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EstaPastaDeTrabalho"/>
  <mc:AlternateContent xmlns:mc="http://schemas.openxmlformats.org/markup-compatibility/2006">
    <mc:Choice Requires="x15">
      <x15ac:absPath xmlns:x15ac="http://schemas.microsoft.com/office/spreadsheetml/2010/11/ac" url="W:\03-Setorial\Informe aos Investidores\2025\2T25\Anexo de Dados Operacionais\Nova - Transmissão\"/>
    </mc:Choice>
  </mc:AlternateContent>
  <xr:revisionPtr revIDLastSave="0" documentId="13_ncr:1_{F2A9DD39-E5DA-4663-A184-4F02E7BE1DEC}" xr6:coauthVersionLast="47" xr6:coauthVersionMax="47" xr10:uidLastSave="{00000000-0000-0000-0000-000000000000}"/>
  <bookViews>
    <workbookView xWindow="28690" yWindow="-110" windowWidth="29020" windowHeight="15700" tabRatio="932" xr2:uid="{3335BBDD-D6BB-49F4-A55D-E2630E8987FC}"/>
  </bookViews>
  <sheets>
    <sheet name="Main" sheetId="24" r:id="rId1"/>
    <sheet name="Modeling Support" sheetId="21" r:id="rId2"/>
    <sheet name="RAP Modeling Support" sheetId="80" r:id="rId3"/>
    <sheet name="Reconciliation RAP and Revenue" sheetId="77" r:id="rId4"/>
    <sheet name="RAB, renewed contracts" sheetId="11" r:id="rId5"/>
    <sheet name="Regulatory WACC" sheetId="1" r:id="rId6"/>
    <sheet name="Transmission Auctions - Summary" sheetId="63" r:id="rId7"/>
    <sheet name="Transmission Capex" sheetId="47" r:id="rId8"/>
    <sheet name="Current RAP - 2025-26 Cycle" sheetId="81" r:id="rId9"/>
    <sheet name="PAs List, ReH 3,481" sheetId="83" r:id="rId10"/>
    <sheet name="Summary of PAs" sheetId="84" r:id="rId11"/>
    <sheet name="Realized RAP &amp; Gross Revenue" sheetId="73" r:id="rId12"/>
    <sheet name="Appendix" sheetId="74" r:id="rId13"/>
    <sheet name="24-25 Projection - RAP Tendered" sheetId="50" r:id="rId14"/>
    <sheet name="25-26 Projection - RAP Tendered" sheetId="82" r:id="rId15"/>
    <sheet name="Projection - RAP Auctions" sheetId="72" r:id="rId16"/>
    <sheet name="Current RAP - 2024-25 Cycle" sheetId="46" r:id="rId17"/>
    <sheet name="PAs List, ReH 3,348, pre Ruling" sheetId="17" r:id="rId18"/>
    <sheet name="PAs List, ReH 3,348 post Ruling" sheetId="78" r:id="rId19"/>
    <sheet name="Summary of PAs, pre Ruling" sheetId="71" r:id="rId20"/>
    <sheet name="Summary of PAs, post Ruling" sheetId="79" r:id="rId21"/>
    <sheet name="Renewed, Ruling 1,228-2025" sheetId="75" r:id="rId22"/>
    <sheet name="Tendered, Ruling 920-2025" sheetId="76" r:id="rId23"/>
    <sheet name="Inflation" sheetId="34" r:id="rId24"/>
  </sheets>
  <definedNames>
    <definedName name="\0" localSheetId="16">#REF!</definedName>
    <definedName name="\0" localSheetId="8">#REF!</definedName>
    <definedName name="\0" localSheetId="7">#REF!</definedName>
    <definedName name="\0">#REF!</definedName>
    <definedName name="\a" localSheetId="16">#REF!</definedName>
    <definedName name="\a" localSheetId="8">#REF!</definedName>
    <definedName name="\a" localSheetId="7">#REF!</definedName>
    <definedName name="\a">#REF!</definedName>
    <definedName name="\b" localSheetId="16">#REF!</definedName>
    <definedName name="\b" localSheetId="8">#REF!</definedName>
    <definedName name="\b" localSheetId="7">#REF!</definedName>
    <definedName name="\b">#REF!</definedName>
    <definedName name="\C" localSheetId="16">#REF!</definedName>
    <definedName name="\C" localSheetId="8">#REF!</definedName>
    <definedName name="\C" localSheetId="7">#REF!</definedName>
    <definedName name="\C">#REF!</definedName>
    <definedName name="\D" localSheetId="16">#REF!</definedName>
    <definedName name="\D" localSheetId="8">#REF!</definedName>
    <definedName name="\D" localSheetId="7">#REF!</definedName>
    <definedName name="\D">#REF!</definedName>
    <definedName name="\E" localSheetId="16">#REF!</definedName>
    <definedName name="\E" localSheetId="8">#REF!</definedName>
    <definedName name="\E" localSheetId="7">#REF!</definedName>
    <definedName name="\E">#REF!</definedName>
    <definedName name="\F">#REF!</definedName>
    <definedName name="\G">#REF!</definedName>
    <definedName name="\H">#REF!</definedName>
    <definedName name="\I" localSheetId="16">#REF!</definedName>
    <definedName name="\I" localSheetId="8">#REF!</definedName>
    <definedName name="\I" localSheetId="7">#REF!</definedName>
    <definedName name="\I">#REF!</definedName>
    <definedName name="\J" localSheetId="16">#REF!</definedName>
    <definedName name="\J" localSheetId="8">#REF!</definedName>
    <definedName name="\J" localSheetId="7">#REF!</definedName>
    <definedName name="\J">#REF!</definedName>
    <definedName name="\K" localSheetId="16">#REF!</definedName>
    <definedName name="\K" localSheetId="8">#REF!</definedName>
    <definedName name="\K" localSheetId="7">#REF!</definedName>
    <definedName name="\K">#REF!</definedName>
    <definedName name="\L" localSheetId="16">#REF!</definedName>
    <definedName name="\L" localSheetId="8">#REF!</definedName>
    <definedName name="\L" localSheetId="7">#REF!</definedName>
    <definedName name="\L">#REF!</definedName>
    <definedName name="\M" localSheetId="16">#REF!</definedName>
    <definedName name="\M" localSheetId="8">#REF!</definedName>
    <definedName name="\M" localSheetId="7">#REF!</definedName>
    <definedName name="\M">#REF!</definedName>
    <definedName name="\N" localSheetId="16">#REF!</definedName>
    <definedName name="\N" localSheetId="8">#REF!</definedName>
    <definedName name="\N" localSheetId="7">#REF!</definedName>
    <definedName name="\N">#REF!</definedName>
    <definedName name="\nn" localSheetId="16">#REF!</definedName>
    <definedName name="\nn" localSheetId="8">#REF!</definedName>
    <definedName name="\nn" localSheetId="7">#REF!</definedName>
    <definedName name="\nn">#REF!</definedName>
    <definedName name="\P" localSheetId="16">#REF!</definedName>
    <definedName name="\P" localSheetId="8">#REF!</definedName>
    <definedName name="\P" localSheetId="7">#REF!</definedName>
    <definedName name="\P">#REF!</definedName>
    <definedName name="\Q">#REF!</definedName>
    <definedName name="\R">#REF!</definedName>
    <definedName name="\S">#REF!</definedName>
    <definedName name="\T">#REF!</definedName>
    <definedName name="\U">#REF!</definedName>
    <definedName name="\V" localSheetId="16">#REF!</definedName>
    <definedName name="\V" localSheetId="8">#REF!</definedName>
    <definedName name="\V" localSheetId="7">#REF!</definedName>
    <definedName name="\V">#REF!</definedName>
    <definedName name="\W" localSheetId="16">#REF!</definedName>
    <definedName name="\W" localSheetId="8">#REF!</definedName>
    <definedName name="\W" localSheetId="7">#REF!</definedName>
    <definedName name="\W">#REF!</definedName>
    <definedName name="\Y" localSheetId="16">#REF!</definedName>
    <definedName name="\Y" localSheetId="8">#REF!</definedName>
    <definedName name="\Y" localSheetId="7">#REF!</definedName>
    <definedName name="\Y">#REF!</definedName>
    <definedName name="\Z" localSheetId="16">#REF!</definedName>
    <definedName name="\Z" localSheetId="8">#REF!</definedName>
    <definedName name="\Z" localSheetId="7">#REF!</definedName>
    <definedName name="\Z">#REF!</definedName>
    <definedName name="_" hidden="1">#REF!</definedName>
    <definedName name="__" localSheetId="16" hidden="1">{#N/A,#N/A,FALSE,"ANEXO3 99 ERA";#N/A,#N/A,FALSE,"ANEXO3 99 UBÁ2";#N/A,#N/A,FALSE,"ANEXO3 99 DTU";#N/A,#N/A,FALSE,"ANEXO3 99 RDR";#N/A,#N/A,FALSE,"ANEXO3 99 UBÁ4";#N/A,#N/A,FALSE,"ANEXO3 99 UBÁ6"}</definedName>
    <definedName name="__" localSheetId="8" hidden="1">{#N/A,#N/A,FALSE,"ANEXO3 99 ERA";#N/A,#N/A,FALSE,"ANEXO3 99 UBÁ2";#N/A,#N/A,FALSE,"ANEXO3 99 DTU";#N/A,#N/A,FALSE,"ANEXO3 99 RDR";#N/A,#N/A,FALSE,"ANEXO3 99 UBÁ4";#N/A,#N/A,FALSE,"ANEXO3 99 UBÁ6"}</definedName>
    <definedName name="__" localSheetId="2" hidden="1">{#N/A,#N/A,FALSE,"ANEXO3 99 ERA";#N/A,#N/A,FALSE,"ANEXO3 99 UBÁ2";#N/A,#N/A,FALSE,"ANEXO3 99 DTU";#N/A,#N/A,FALSE,"ANEXO3 99 RDR";#N/A,#N/A,FALSE,"ANEXO3 99 UBÁ4";#N/A,#N/A,FALSE,"ANEXO3 99 UBÁ6"}</definedName>
    <definedName name="__" localSheetId="7" hidden="1">{#N/A,#N/A,FALSE,"ANEXO3 99 ERA";#N/A,#N/A,FALSE,"ANEXO3 99 UBÁ2";#N/A,#N/A,FALSE,"ANEXO3 99 DTU";#N/A,#N/A,FALSE,"ANEXO3 99 RDR";#N/A,#N/A,FALSE,"ANEXO3 99 UBÁ4";#N/A,#N/A,FALSE,"ANEXO3 99 UBÁ6"}</definedName>
    <definedName name="__" hidden="1">{#N/A,#N/A,FALSE,"ANEXO3 99 ERA";#N/A,#N/A,FALSE,"ANEXO3 99 UBÁ2";#N/A,#N/A,FALSE,"ANEXO3 99 DTU";#N/A,#N/A,FALSE,"ANEXO3 99 RDR";#N/A,#N/A,FALSE,"ANEXO3 99 UBÁ4";#N/A,#N/A,FALSE,"ANEXO3 99 UBÁ6"}</definedName>
    <definedName name="________________________________CRM2" localSheetId="16" hidden="1">{#N/A,#N/A,FALSE,"ANEXO3 99 ERA";#N/A,#N/A,FALSE,"ANEXO3 99 UBÁ2";#N/A,#N/A,FALSE,"ANEXO3 99 DTU";#N/A,#N/A,FALSE,"ANEXO3 99 RDR";#N/A,#N/A,FALSE,"ANEXO3 99 UBÁ4";#N/A,#N/A,FALSE,"ANEXO3 99 UBÁ6"}</definedName>
    <definedName name="________________________________CRM2" localSheetId="8" hidden="1">{#N/A,#N/A,FALSE,"ANEXO3 99 ERA";#N/A,#N/A,FALSE,"ANEXO3 99 UBÁ2";#N/A,#N/A,FALSE,"ANEXO3 99 DTU";#N/A,#N/A,FALSE,"ANEXO3 99 RDR";#N/A,#N/A,FALSE,"ANEXO3 99 UBÁ4";#N/A,#N/A,FALSE,"ANEXO3 99 UBÁ6"}</definedName>
    <definedName name="________________________________CRM2" localSheetId="2" hidden="1">{#N/A,#N/A,FALSE,"ANEXO3 99 ERA";#N/A,#N/A,FALSE,"ANEXO3 99 UBÁ2";#N/A,#N/A,FALSE,"ANEXO3 99 DTU";#N/A,#N/A,FALSE,"ANEXO3 99 RDR";#N/A,#N/A,FALSE,"ANEXO3 99 UBÁ4";#N/A,#N/A,FALSE,"ANEXO3 99 UBÁ6"}</definedName>
    <definedName name="________________________________CRM2" localSheetId="7" hidden="1">{#N/A,#N/A,FALSE,"ANEXO3 99 ERA";#N/A,#N/A,FALSE,"ANEXO3 99 UBÁ2";#N/A,#N/A,FALSE,"ANEXO3 99 DTU";#N/A,#N/A,FALSE,"ANEXO3 99 RDR";#N/A,#N/A,FALSE,"ANEXO3 99 UBÁ4";#N/A,#N/A,FALSE,"ANEXO3 99 UBÁ6"}</definedName>
    <definedName name="________________________________CRM2" hidden="1">{#N/A,#N/A,FALSE,"ANEXO3 99 ERA";#N/A,#N/A,FALSE,"ANEXO3 99 UBÁ2";#N/A,#N/A,FALSE,"ANEXO3 99 DTU";#N/A,#N/A,FALSE,"ANEXO3 99 RDR";#N/A,#N/A,FALSE,"ANEXO3 99 UBÁ4";#N/A,#N/A,FALSE,"ANEXO3 99 UBÁ6"}</definedName>
    <definedName name="________________________________CRM2_1" localSheetId="16" hidden="1">{#N/A,#N/A,FALSE,"ANEXO3 99 ERA";#N/A,#N/A,FALSE,"ANEXO3 99 UBÁ2";#N/A,#N/A,FALSE,"ANEXO3 99 DTU";#N/A,#N/A,FALSE,"ANEXO3 99 RDR";#N/A,#N/A,FALSE,"ANEXO3 99 UBÁ4";#N/A,#N/A,FALSE,"ANEXO3 99 UBÁ6"}</definedName>
    <definedName name="________________________________CRM2_1" localSheetId="8" hidden="1">{#N/A,#N/A,FALSE,"ANEXO3 99 ERA";#N/A,#N/A,FALSE,"ANEXO3 99 UBÁ2";#N/A,#N/A,FALSE,"ANEXO3 99 DTU";#N/A,#N/A,FALSE,"ANEXO3 99 RDR";#N/A,#N/A,FALSE,"ANEXO3 99 UBÁ4";#N/A,#N/A,FALSE,"ANEXO3 99 UBÁ6"}</definedName>
    <definedName name="________________________________CRM2_1" localSheetId="2" hidden="1">{#N/A,#N/A,FALSE,"ANEXO3 99 ERA";#N/A,#N/A,FALSE,"ANEXO3 99 UBÁ2";#N/A,#N/A,FALSE,"ANEXO3 99 DTU";#N/A,#N/A,FALSE,"ANEXO3 99 RDR";#N/A,#N/A,FALSE,"ANEXO3 99 UBÁ4";#N/A,#N/A,FALSE,"ANEXO3 99 UBÁ6"}</definedName>
    <definedName name="________________________________CRM2_1" localSheetId="7" hidden="1">{#N/A,#N/A,FALSE,"ANEXO3 99 ERA";#N/A,#N/A,FALSE,"ANEXO3 99 UBÁ2";#N/A,#N/A,FALSE,"ANEXO3 99 DTU";#N/A,#N/A,FALSE,"ANEXO3 99 RDR";#N/A,#N/A,FALSE,"ANEXO3 99 UBÁ4";#N/A,#N/A,FALSE,"ANEXO3 99 UBÁ6"}</definedName>
    <definedName name="________________________________CRM2_1" hidden="1">{#N/A,#N/A,FALSE,"ANEXO3 99 ERA";#N/A,#N/A,FALSE,"ANEXO3 99 UBÁ2";#N/A,#N/A,FALSE,"ANEXO3 99 DTU";#N/A,#N/A,FALSE,"ANEXO3 99 RDR";#N/A,#N/A,FALSE,"ANEXO3 99 UBÁ4";#N/A,#N/A,FALSE,"ANEXO3 99 UBÁ6"}</definedName>
    <definedName name="_______________________________CRM3" localSheetId="16" hidden="1">{#N/A,#N/A,FALSE,"ANEXO3 99 ERA";#N/A,#N/A,FALSE,"ANEXO3 99 UBÁ2";#N/A,#N/A,FALSE,"ANEXO3 99 DTU";#N/A,#N/A,FALSE,"ANEXO3 99 RDR";#N/A,#N/A,FALSE,"ANEXO3 99 UBÁ4";#N/A,#N/A,FALSE,"ANEXO3 99 UBÁ6"}</definedName>
    <definedName name="_______________________________CRM3" localSheetId="8" hidden="1">{#N/A,#N/A,FALSE,"ANEXO3 99 ERA";#N/A,#N/A,FALSE,"ANEXO3 99 UBÁ2";#N/A,#N/A,FALSE,"ANEXO3 99 DTU";#N/A,#N/A,FALSE,"ANEXO3 99 RDR";#N/A,#N/A,FALSE,"ANEXO3 99 UBÁ4";#N/A,#N/A,FALSE,"ANEXO3 99 UBÁ6"}</definedName>
    <definedName name="_______________________________CRM3" localSheetId="2" hidden="1">{#N/A,#N/A,FALSE,"ANEXO3 99 ERA";#N/A,#N/A,FALSE,"ANEXO3 99 UBÁ2";#N/A,#N/A,FALSE,"ANEXO3 99 DTU";#N/A,#N/A,FALSE,"ANEXO3 99 RDR";#N/A,#N/A,FALSE,"ANEXO3 99 UBÁ4";#N/A,#N/A,FALSE,"ANEXO3 99 UBÁ6"}</definedName>
    <definedName name="_______________________________CRM3" localSheetId="7" hidden="1">{#N/A,#N/A,FALSE,"ANEXO3 99 ERA";#N/A,#N/A,FALSE,"ANEXO3 99 UBÁ2";#N/A,#N/A,FALSE,"ANEXO3 99 DTU";#N/A,#N/A,FALSE,"ANEXO3 99 RDR";#N/A,#N/A,FALSE,"ANEXO3 99 UBÁ4";#N/A,#N/A,FALSE,"ANEXO3 99 UBÁ6"}</definedName>
    <definedName name="_______________________________CRM3" hidden="1">{#N/A,#N/A,FALSE,"ANEXO3 99 ERA";#N/A,#N/A,FALSE,"ANEXO3 99 UBÁ2";#N/A,#N/A,FALSE,"ANEXO3 99 DTU";#N/A,#N/A,FALSE,"ANEXO3 99 RDR";#N/A,#N/A,FALSE,"ANEXO3 99 UBÁ4";#N/A,#N/A,FALSE,"ANEXO3 99 UBÁ6"}</definedName>
    <definedName name="_______________________________CRM3_1" localSheetId="16" hidden="1">{#N/A,#N/A,FALSE,"ANEXO3 99 ERA";#N/A,#N/A,FALSE,"ANEXO3 99 UBÁ2";#N/A,#N/A,FALSE,"ANEXO3 99 DTU";#N/A,#N/A,FALSE,"ANEXO3 99 RDR";#N/A,#N/A,FALSE,"ANEXO3 99 UBÁ4";#N/A,#N/A,FALSE,"ANEXO3 99 UBÁ6"}</definedName>
    <definedName name="_______________________________CRM3_1" localSheetId="8" hidden="1">{#N/A,#N/A,FALSE,"ANEXO3 99 ERA";#N/A,#N/A,FALSE,"ANEXO3 99 UBÁ2";#N/A,#N/A,FALSE,"ANEXO3 99 DTU";#N/A,#N/A,FALSE,"ANEXO3 99 RDR";#N/A,#N/A,FALSE,"ANEXO3 99 UBÁ4";#N/A,#N/A,FALSE,"ANEXO3 99 UBÁ6"}</definedName>
    <definedName name="_______________________________CRM3_1" localSheetId="2" hidden="1">{#N/A,#N/A,FALSE,"ANEXO3 99 ERA";#N/A,#N/A,FALSE,"ANEXO3 99 UBÁ2";#N/A,#N/A,FALSE,"ANEXO3 99 DTU";#N/A,#N/A,FALSE,"ANEXO3 99 RDR";#N/A,#N/A,FALSE,"ANEXO3 99 UBÁ4";#N/A,#N/A,FALSE,"ANEXO3 99 UBÁ6"}</definedName>
    <definedName name="_______________________________CRM3_1" localSheetId="7" hidden="1">{#N/A,#N/A,FALSE,"ANEXO3 99 ERA";#N/A,#N/A,FALSE,"ANEXO3 99 UBÁ2";#N/A,#N/A,FALSE,"ANEXO3 99 DTU";#N/A,#N/A,FALSE,"ANEXO3 99 RDR";#N/A,#N/A,FALSE,"ANEXO3 99 UBÁ4";#N/A,#N/A,FALSE,"ANEXO3 99 UBÁ6"}</definedName>
    <definedName name="_______________________________CRM3_1" hidden="1">{#N/A,#N/A,FALSE,"ANEXO3 99 ERA";#N/A,#N/A,FALSE,"ANEXO3 99 UBÁ2";#N/A,#N/A,FALSE,"ANEXO3 99 DTU";#N/A,#N/A,FALSE,"ANEXO3 99 RDR";#N/A,#N/A,FALSE,"ANEXO3 99 UBÁ4";#N/A,#N/A,FALSE,"ANEXO3 99 UBÁ6"}</definedName>
    <definedName name="______________________________CRM2" localSheetId="16" hidden="1">{#N/A,#N/A,FALSE,"ANEXO3 99 ERA";#N/A,#N/A,FALSE,"ANEXO3 99 UBÁ2";#N/A,#N/A,FALSE,"ANEXO3 99 DTU";#N/A,#N/A,FALSE,"ANEXO3 99 RDR";#N/A,#N/A,FALSE,"ANEXO3 99 UBÁ4";#N/A,#N/A,FALSE,"ANEXO3 99 UBÁ6"}</definedName>
    <definedName name="______________________________CRM2" localSheetId="8" hidden="1">{#N/A,#N/A,FALSE,"ANEXO3 99 ERA";#N/A,#N/A,FALSE,"ANEXO3 99 UBÁ2";#N/A,#N/A,FALSE,"ANEXO3 99 DTU";#N/A,#N/A,FALSE,"ANEXO3 99 RDR";#N/A,#N/A,FALSE,"ANEXO3 99 UBÁ4";#N/A,#N/A,FALSE,"ANEXO3 99 UBÁ6"}</definedName>
    <definedName name="______________________________CRM2" localSheetId="2" hidden="1">{#N/A,#N/A,FALSE,"ANEXO3 99 ERA";#N/A,#N/A,FALSE,"ANEXO3 99 UBÁ2";#N/A,#N/A,FALSE,"ANEXO3 99 DTU";#N/A,#N/A,FALSE,"ANEXO3 99 RDR";#N/A,#N/A,FALSE,"ANEXO3 99 UBÁ4";#N/A,#N/A,FALSE,"ANEXO3 99 UBÁ6"}</definedName>
    <definedName name="______________________________CRM2" localSheetId="7" hidden="1">{#N/A,#N/A,FALSE,"ANEXO3 99 ERA";#N/A,#N/A,FALSE,"ANEXO3 99 UBÁ2";#N/A,#N/A,FALSE,"ANEXO3 99 DTU";#N/A,#N/A,FALSE,"ANEXO3 99 RDR";#N/A,#N/A,FALSE,"ANEXO3 99 UBÁ4";#N/A,#N/A,FALSE,"ANEXO3 99 UBÁ6"}</definedName>
    <definedName name="______________________________CRM2" hidden="1">{#N/A,#N/A,FALSE,"ANEXO3 99 ERA";#N/A,#N/A,FALSE,"ANEXO3 99 UBÁ2";#N/A,#N/A,FALSE,"ANEXO3 99 DTU";#N/A,#N/A,FALSE,"ANEXO3 99 RDR";#N/A,#N/A,FALSE,"ANEXO3 99 UBÁ4";#N/A,#N/A,FALSE,"ANEXO3 99 UBÁ6"}</definedName>
    <definedName name="______________________________CRM2_1" localSheetId="16" hidden="1">{#N/A,#N/A,FALSE,"ANEXO3 99 ERA";#N/A,#N/A,FALSE,"ANEXO3 99 UBÁ2";#N/A,#N/A,FALSE,"ANEXO3 99 DTU";#N/A,#N/A,FALSE,"ANEXO3 99 RDR";#N/A,#N/A,FALSE,"ANEXO3 99 UBÁ4";#N/A,#N/A,FALSE,"ANEXO3 99 UBÁ6"}</definedName>
    <definedName name="______________________________CRM2_1" localSheetId="8" hidden="1">{#N/A,#N/A,FALSE,"ANEXO3 99 ERA";#N/A,#N/A,FALSE,"ANEXO3 99 UBÁ2";#N/A,#N/A,FALSE,"ANEXO3 99 DTU";#N/A,#N/A,FALSE,"ANEXO3 99 RDR";#N/A,#N/A,FALSE,"ANEXO3 99 UBÁ4";#N/A,#N/A,FALSE,"ANEXO3 99 UBÁ6"}</definedName>
    <definedName name="______________________________CRM2_1" localSheetId="2" hidden="1">{#N/A,#N/A,FALSE,"ANEXO3 99 ERA";#N/A,#N/A,FALSE,"ANEXO3 99 UBÁ2";#N/A,#N/A,FALSE,"ANEXO3 99 DTU";#N/A,#N/A,FALSE,"ANEXO3 99 RDR";#N/A,#N/A,FALSE,"ANEXO3 99 UBÁ4";#N/A,#N/A,FALSE,"ANEXO3 99 UBÁ6"}</definedName>
    <definedName name="______________________________CRM2_1" localSheetId="7" hidden="1">{#N/A,#N/A,FALSE,"ANEXO3 99 ERA";#N/A,#N/A,FALSE,"ANEXO3 99 UBÁ2";#N/A,#N/A,FALSE,"ANEXO3 99 DTU";#N/A,#N/A,FALSE,"ANEXO3 99 RDR";#N/A,#N/A,FALSE,"ANEXO3 99 UBÁ4";#N/A,#N/A,FALSE,"ANEXO3 99 UBÁ6"}</definedName>
    <definedName name="______________________________CRM2_1" hidden="1">{#N/A,#N/A,FALSE,"ANEXO3 99 ERA";#N/A,#N/A,FALSE,"ANEXO3 99 UBÁ2";#N/A,#N/A,FALSE,"ANEXO3 99 DTU";#N/A,#N/A,FALSE,"ANEXO3 99 RDR";#N/A,#N/A,FALSE,"ANEXO3 99 UBÁ4";#N/A,#N/A,FALSE,"ANEXO3 99 UBÁ6"}</definedName>
    <definedName name="_____________________________CRM3" localSheetId="16" hidden="1">{#N/A,#N/A,FALSE,"ANEXO3 99 ERA";#N/A,#N/A,FALSE,"ANEXO3 99 UBÁ2";#N/A,#N/A,FALSE,"ANEXO3 99 DTU";#N/A,#N/A,FALSE,"ANEXO3 99 RDR";#N/A,#N/A,FALSE,"ANEXO3 99 UBÁ4";#N/A,#N/A,FALSE,"ANEXO3 99 UBÁ6"}</definedName>
    <definedName name="_____________________________CRM3" localSheetId="8" hidden="1">{#N/A,#N/A,FALSE,"ANEXO3 99 ERA";#N/A,#N/A,FALSE,"ANEXO3 99 UBÁ2";#N/A,#N/A,FALSE,"ANEXO3 99 DTU";#N/A,#N/A,FALSE,"ANEXO3 99 RDR";#N/A,#N/A,FALSE,"ANEXO3 99 UBÁ4";#N/A,#N/A,FALSE,"ANEXO3 99 UBÁ6"}</definedName>
    <definedName name="_____________________________CRM3" localSheetId="2" hidden="1">{#N/A,#N/A,FALSE,"ANEXO3 99 ERA";#N/A,#N/A,FALSE,"ANEXO3 99 UBÁ2";#N/A,#N/A,FALSE,"ANEXO3 99 DTU";#N/A,#N/A,FALSE,"ANEXO3 99 RDR";#N/A,#N/A,FALSE,"ANEXO3 99 UBÁ4";#N/A,#N/A,FALSE,"ANEXO3 99 UBÁ6"}</definedName>
    <definedName name="_____________________________CRM3" localSheetId="7" hidden="1">{#N/A,#N/A,FALSE,"ANEXO3 99 ERA";#N/A,#N/A,FALSE,"ANEXO3 99 UBÁ2";#N/A,#N/A,FALSE,"ANEXO3 99 DTU";#N/A,#N/A,FALSE,"ANEXO3 99 RDR";#N/A,#N/A,FALSE,"ANEXO3 99 UBÁ4";#N/A,#N/A,FALSE,"ANEXO3 99 UBÁ6"}</definedName>
    <definedName name="_____________________________CRM3" hidden="1">{#N/A,#N/A,FALSE,"ANEXO3 99 ERA";#N/A,#N/A,FALSE,"ANEXO3 99 UBÁ2";#N/A,#N/A,FALSE,"ANEXO3 99 DTU";#N/A,#N/A,FALSE,"ANEXO3 99 RDR";#N/A,#N/A,FALSE,"ANEXO3 99 UBÁ4";#N/A,#N/A,FALSE,"ANEXO3 99 UBÁ6"}</definedName>
    <definedName name="_____________________________CRM3_1" localSheetId="16" hidden="1">{#N/A,#N/A,FALSE,"ANEXO3 99 ERA";#N/A,#N/A,FALSE,"ANEXO3 99 UBÁ2";#N/A,#N/A,FALSE,"ANEXO3 99 DTU";#N/A,#N/A,FALSE,"ANEXO3 99 RDR";#N/A,#N/A,FALSE,"ANEXO3 99 UBÁ4";#N/A,#N/A,FALSE,"ANEXO3 99 UBÁ6"}</definedName>
    <definedName name="_____________________________CRM3_1" localSheetId="8" hidden="1">{#N/A,#N/A,FALSE,"ANEXO3 99 ERA";#N/A,#N/A,FALSE,"ANEXO3 99 UBÁ2";#N/A,#N/A,FALSE,"ANEXO3 99 DTU";#N/A,#N/A,FALSE,"ANEXO3 99 RDR";#N/A,#N/A,FALSE,"ANEXO3 99 UBÁ4";#N/A,#N/A,FALSE,"ANEXO3 99 UBÁ6"}</definedName>
    <definedName name="_____________________________CRM3_1" localSheetId="2" hidden="1">{#N/A,#N/A,FALSE,"ANEXO3 99 ERA";#N/A,#N/A,FALSE,"ANEXO3 99 UBÁ2";#N/A,#N/A,FALSE,"ANEXO3 99 DTU";#N/A,#N/A,FALSE,"ANEXO3 99 RDR";#N/A,#N/A,FALSE,"ANEXO3 99 UBÁ4";#N/A,#N/A,FALSE,"ANEXO3 99 UBÁ6"}</definedName>
    <definedName name="_____________________________CRM3_1" localSheetId="7" hidden="1">{#N/A,#N/A,FALSE,"ANEXO3 99 ERA";#N/A,#N/A,FALSE,"ANEXO3 99 UBÁ2";#N/A,#N/A,FALSE,"ANEXO3 99 DTU";#N/A,#N/A,FALSE,"ANEXO3 99 RDR";#N/A,#N/A,FALSE,"ANEXO3 99 UBÁ4";#N/A,#N/A,FALSE,"ANEXO3 99 UBÁ6"}</definedName>
    <definedName name="_____________________________CRM3_1" hidden="1">{#N/A,#N/A,FALSE,"ANEXO3 99 ERA";#N/A,#N/A,FALSE,"ANEXO3 99 UBÁ2";#N/A,#N/A,FALSE,"ANEXO3 99 DTU";#N/A,#N/A,FALSE,"ANEXO3 99 RDR";#N/A,#N/A,FALSE,"ANEXO3 99 UBÁ4";#N/A,#N/A,FALSE,"ANEXO3 99 UBÁ6"}</definedName>
    <definedName name="____________________________CRM2" localSheetId="16" hidden="1">{#N/A,#N/A,FALSE,"ANEXO3 99 ERA";#N/A,#N/A,FALSE,"ANEXO3 99 UBÁ2";#N/A,#N/A,FALSE,"ANEXO3 99 DTU";#N/A,#N/A,FALSE,"ANEXO3 99 RDR";#N/A,#N/A,FALSE,"ANEXO3 99 UBÁ4";#N/A,#N/A,FALSE,"ANEXO3 99 UBÁ6"}</definedName>
    <definedName name="____________________________CRM2" localSheetId="8" hidden="1">{#N/A,#N/A,FALSE,"ANEXO3 99 ERA";#N/A,#N/A,FALSE,"ANEXO3 99 UBÁ2";#N/A,#N/A,FALSE,"ANEXO3 99 DTU";#N/A,#N/A,FALSE,"ANEXO3 99 RDR";#N/A,#N/A,FALSE,"ANEXO3 99 UBÁ4";#N/A,#N/A,FALSE,"ANEXO3 99 UBÁ6"}</definedName>
    <definedName name="____________________________CRM2" localSheetId="2" hidden="1">{#N/A,#N/A,FALSE,"ANEXO3 99 ERA";#N/A,#N/A,FALSE,"ANEXO3 99 UBÁ2";#N/A,#N/A,FALSE,"ANEXO3 99 DTU";#N/A,#N/A,FALSE,"ANEXO3 99 RDR";#N/A,#N/A,FALSE,"ANEXO3 99 UBÁ4";#N/A,#N/A,FALSE,"ANEXO3 99 UBÁ6"}</definedName>
    <definedName name="____________________________CRM2" localSheetId="7" hidden="1">{#N/A,#N/A,FALSE,"ANEXO3 99 ERA";#N/A,#N/A,FALSE,"ANEXO3 99 UBÁ2";#N/A,#N/A,FALSE,"ANEXO3 99 DTU";#N/A,#N/A,FALSE,"ANEXO3 99 RDR";#N/A,#N/A,FALSE,"ANEXO3 99 UBÁ4";#N/A,#N/A,FALSE,"ANEXO3 99 UBÁ6"}</definedName>
    <definedName name="____________________________CRM2" hidden="1">{#N/A,#N/A,FALSE,"ANEXO3 99 ERA";#N/A,#N/A,FALSE,"ANEXO3 99 UBÁ2";#N/A,#N/A,FALSE,"ANEXO3 99 DTU";#N/A,#N/A,FALSE,"ANEXO3 99 RDR";#N/A,#N/A,FALSE,"ANEXO3 99 UBÁ4";#N/A,#N/A,FALSE,"ANEXO3 99 UBÁ6"}</definedName>
    <definedName name="____________________________CRM2_1" localSheetId="16" hidden="1">{#N/A,#N/A,FALSE,"ANEXO3 99 ERA";#N/A,#N/A,FALSE,"ANEXO3 99 UBÁ2";#N/A,#N/A,FALSE,"ANEXO3 99 DTU";#N/A,#N/A,FALSE,"ANEXO3 99 RDR";#N/A,#N/A,FALSE,"ANEXO3 99 UBÁ4";#N/A,#N/A,FALSE,"ANEXO3 99 UBÁ6"}</definedName>
    <definedName name="____________________________CRM2_1" localSheetId="8" hidden="1">{#N/A,#N/A,FALSE,"ANEXO3 99 ERA";#N/A,#N/A,FALSE,"ANEXO3 99 UBÁ2";#N/A,#N/A,FALSE,"ANEXO3 99 DTU";#N/A,#N/A,FALSE,"ANEXO3 99 RDR";#N/A,#N/A,FALSE,"ANEXO3 99 UBÁ4";#N/A,#N/A,FALSE,"ANEXO3 99 UBÁ6"}</definedName>
    <definedName name="____________________________CRM2_1" localSheetId="2" hidden="1">{#N/A,#N/A,FALSE,"ANEXO3 99 ERA";#N/A,#N/A,FALSE,"ANEXO3 99 UBÁ2";#N/A,#N/A,FALSE,"ANEXO3 99 DTU";#N/A,#N/A,FALSE,"ANEXO3 99 RDR";#N/A,#N/A,FALSE,"ANEXO3 99 UBÁ4";#N/A,#N/A,FALSE,"ANEXO3 99 UBÁ6"}</definedName>
    <definedName name="____________________________CRM2_1" localSheetId="7" hidden="1">{#N/A,#N/A,FALSE,"ANEXO3 99 ERA";#N/A,#N/A,FALSE,"ANEXO3 99 UBÁ2";#N/A,#N/A,FALSE,"ANEXO3 99 DTU";#N/A,#N/A,FALSE,"ANEXO3 99 RDR";#N/A,#N/A,FALSE,"ANEXO3 99 UBÁ4";#N/A,#N/A,FALSE,"ANEXO3 99 UBÁ6"}</definedName>
    <definedName name="____________________________CRM2_1" hidden="1">{#N/A,#N/A,FALSE,"ANEXO3 99 ERA";#N/A,#N/A,FALSE,"ANEXO3 99 UBÁ2";#N/A,#N/A,FALSE,"ANEXO3 99 DTU";#N/A,#N/A,FALSE,"ANEXO3 99 RDR";#N/A,#N/A,FALSE,"ANEXO3 99 UBÁ4";#N/A,#N/A,FALSE,"ANEXO3 99 UBÁ6"}</definedName>
    <definedName name="___________________________CRM3" localSheetId="16" hidden="1">{#N/A,#N/A,FALSE,"ANEXO3 99 ERA";#N/A,#N/A,FALSE,"ANEXO3 99 UBÁ2";#N/A,#N/A,FALSE,"ANEXO3 99 DTU";#N/A,#N/A,FALSE,"ANEXO3 99 RDR";#N/A,#N/A,FALSE,"ANEXO3 99 UBÁ4";#N/A,#N/A,FALSE,"ANEXO3 99 UBÁ6"}</definedName>
    <definedName name="___________________________CRM3" localSheetId="8" hidden="1">{#N/A,#N/A,FALSE,"ANEXO3 99 ERA";#N/A,#N/A,FALSE,"ANEXO3 99 UBÁ2";#N/A,#N/A,FALSE,"ANEXO3 99 DTU";#N/A,#N/A,FALSE,"ANEXO3 99 RDR";#N/A,#N/A,FALSE,"ANEXO3 99 UBÁ4";#N/A,#N/A,FALSE,"ANEXO3 99 UBÁ6"}</definedName>
    <definedName name="___________________________CRM3" localSheetId="2" hidden="1">{#N/A,#N/A,FALSE,"ANEXO3 99 ERA";#N/A,#N/A,FALSE,"ANEXO3 99 UBÁ2";#N/A,#N/A,FALSE,"ANEXO3 99 DTU";#N/A,#N/A,FALSE,"ANEXO3 99 RDR";#N/A,#N/A,FALSE,"ANEXO3 99 UBÁ4";#N/A,#N/A,FALSE,"ANEXO3 99 UBÁ6"}</definedName>
    <definedName name="___________________________CRM3" localSheetId="7" hidden="1">{#N/A,#N/A,FALSE,"ANEXO3 99 ERA";#N/A,#N/A,FALSE,"ANEXO3 99 UBÁ2";#N/A,#N/A,FALSE,"ANEXO3 99 DTU";#N/A,#N/A,FALSE,"ANEXO3 99 RDR";#N/A,#N/A,FALSE,"ANEXO3 99 UBÁ4";#N/A,#N/A,FALSE,"ANEXO3 99 UBÁ6"}</definedName>
    <definedName name="___________________________CRM3" hidden="1">{#N/A,#N/A,FALSE,"ANEXO3 99 ERA";#N/A,#N/A,FALSE,"ANEXO3 99 UBÁ2";#N/A,#N/A,FALSE,"ANEXO3 99 DTU";#N/A,#N/A,FALSE,"ANEXO3 99 RDR";#N/A,#N/A,FALSE,"ANEXO3 99 UBÁ4";#N/A,#N/A,FALSE,"ANEXO3 99 UBÁ6"}</definedName>
    <definedName name="___________________________CRM3_1" localSheetId="16" hidden="1">{#N/A,#N/A,FALSE,"ANEXO3 99 ERA";#N/A,#N/A,FALSE,"ANEXO3 99 UBÁ2";#N/A,#N/A,FALSE,"ANEXO3 99 DTU";#N/A,#N/A,FALSE,"ANEXO3 99 RDR";#N/A,#N/A,FALSE,"ANEXO3 99 UBÁ4";#N/A,#N/A,FALSE,"ANEXO3 99 UBÁ6"}</definedName>
    <definedName name="___________________________CRM3_1" localSheetId="8" hidden="1">{#N/A,#N/A,FALSE,"ANEXO3 99 ERA";#N/A,#N/A,FALSE,"ANEXO3 99 UBÁ2";#N/A,#N/A,FALSE,"ANEXO3 99 DTU";#N/A,#N/A,FALSE,"ANEXO3 99 RDR";#N/A,#N/A,FALSE,"ANEXO3 99 UBÁ4";#N/A,#N/A,FALSE,"ANEXO3 99 UBÁ6"}</definedName>
    <definedName name="___________________________CRM3_1" localSheetId="2" hidden="1">{#N/A,#N/A,FALSE,"ANEXO3 99 ERA";#N/A,#N/A,FALSE,"ANEXO3 99 UBÁ2";#N/A,#N/A,FALSE,"ANEXO3 99 DTU";#N/A,#N/A,FALSE,"ANEXO3 99 RDR";#N/A,#N/A,FALSE,"ANEXO3 99 UBÁ4";#N/A,#N/A,FALSE,"ANEXO3 99 UBÁ6"}</definedName>
    <definedName name="___________________________CRM3_1" localSheetId="7" hidden="1">{#N/A,#N/A,FALSE,"ANEXO3 99 ERA";#N/A,#N/A,FALSE,"ANEXO3 99 UBÁ2";#N/A,#N/A,FALSE,"ANEXO3 99 DTU";#N/A,#N/A,FALSE,"ANEXO3 99 RDR";#N/A,#N/A,FALSE,"ANEXO3 99 UBÁ4";#N/A,#N/A,FALSE,"ANEXO3 99 UBÁ6"}</definedName>
    <definedName name="___________________________CRM3_1" hidden="1">{#N/A,#N/A,FALSE,"ANEXO3 99 ERA";#N/A,#N/A,FALSE,"ANEXO3 99 UBÁ2";#N/A,#N/A,FALSE,"ANEXO3 99 DTU";#N/A,#N/A,FALSE,"ANEXO3 99 RDR";#N/A,#N/A,FALSE,"ANEXO3 99 UBÁ4";#N/A,#N/A,FALSE,"ANEXO3 99 UBÁ6"}</definedName>
    <definedName name="__________________________CRM2" localSheetId="16" hidden="1">{#N/A,#N/A,FALSE,"ANEXO3 99 ERA";#N/A,#N/A,FALSE,"ANEXO3 99 UBÁ2";#N/A,#N/A,FALSE,"ANEXO3 99 DTU";#N/A,#N/A,FALSE,"ANEXO3 99 RDR";#N/A,#N/A,FALSE,"ANEXO3 99 UBÁ4";#N/A,#N/A,FALSE,"ANEXO3 99 UBÁ6"}</definedName>
    <definedName name="__________________________CRM2" localSheetId="8" hidden="1">{#N/A,#N/A,FALSE,"ANEXO3 99 ERA";#N/A,#N/A,FALSE,"ANEXO3 99 UBÁ2";#N/A,#N/A,FALSE,"ANEXO3 99 DTU";#N/A,#N/A,FALSE,"ANEXO3 99 RDR";#N/A,#N/A,FALSE,"ANEXO3 99 UBÁ4";#N/A,#N/A,FALSE,"ANEXO3 99 UBÁ6"}</definedName>
    <definedName name="__________________________CRM2" localSheetId="2" hidden="1">{#N/A,#N/A,FALSE,"ANEXO3 99 ERA";#N/A,#N/A,FALSE,"ANEXO3 99 UBÁ2";#N/A,#N/A,FALSE,"ANEXO3 99 DTU";#N/A,#N/A,FALSE,"ANEXO3 99 RDR";#N/A,#N/A,FALSE,"ANEXO3 99 UBÁ4";#N/A,#N/A,FALSE,"ANEXO3 99 UBÁ6"}</definedName>
    <definedName name="__________________________CRM2" localSheetId="7" hidden="1">{#N/A,#N/A,FALSE,"ANEXO3 99 ERA";#N/A,#N/A,FALSE,"ANEXO3 99 UBÁ2";#N/A,#N/A,FALSE,"ANEXO3 99 DTU";#N/A,#N/A,FALSE,"ANEXO3 99 RDR";#N/A,#N/A,FALSE,"ANEXO3 99 UBÁ4";#N/A,#N/A,FALSE,"ANEXO3 99 UBÁ6"}</definedName>
    <definedName name="__________________________CRM2" hidden="1">{#N/A,#N/A,FALSE,"ANEXO3 99 ERA";#N/A,#N/A,FALSE,"ANEXO3 99 UBÁ2";#N/A,#N/A,FALSE,"ANEXO3 99 DTU";#N/A,#N/A,FALSE,"ANEXO3 99 RDR";#N/A,#N/A,FALSE,"ANEXO3 99 UBÁ4";#N/A,#N/A,FALSE,"ANEXO3 99 UBÁ6"}</definedName>
    <definedName name="__________________________CRM2_1" localSheetId="16" hidden="1">{#N/A,#N/A,FALSE,"ANEXO3 99 ERA";#N/A,#N/A,FALSE,"ANEXO3 99 UBÁ2";#N/A,#N/A,FALSE,"ANEXO3 99 DTU";#N/A,#N/A,FALSE,"ANEXO3 99 RDR";#N/A,#N/A,FALSE,"ANEXO3 99 UBÁ4";#N/A,#N/A,FALSE,"ANEXO3 99 UBÁ6"}</definedName>
    <definedName name="__________________________CRM2_1" localSheetId="8" hidden="1">{#N/A,#N/A,FALSE,"ANEXO3 99 ERA";#N/A,#N/A,FALSE,"ANEXO3 99 UBÁ2";#N/A,#N/A,FALSE,"ANEXO3 99 DTU";#N/A,#N/A,FALSE,"ANEXO3 99 RDR";#N/A,#N/A,FALSE,"ANEXO3 99 UBÁ4";#N/A,#N/A,FALSE,"ANEXO3 99 UBÁ6"}</definedName>
    <definedName name="__________________________CRM2_1" localSheetId="2" hidden="1">{#N/A,#N/A,FALSE,"ANEXO3 99 ERA";#N/A,#N/A,FALSE,"ANEXO3 99 UBÁ2";#N/A,#N/A,FALSE,"ANEXO3 99 DTU";#N/A,#N/A,FALSE,"ANEXO3 99 RDR";#N/A,#N/A,FALSE,"ANEXO3 99 UBÁ4";#N/A,#N/A,FALSE,"ANEXO3 99 UBÁ6"}</definedName>
    <definedName name="__________________________CRM2_1" localSheetId="7" hidden="1">{#N/A,#N/A,FALSE,"ANEXO3 99 ERA";#N/A,#N/A,FALSE,"ANEXO3 99 UBÁ2";#N/A,#N/A,FALSE,"ANEXO3 99 DTU";#N/A,#N/A,FALSE,"ANEXO3 99 RDR";#N/A,#N/A,FALSE,"ANEXO3 99 UBÁ4";#N/A,#N/A,FALSE,"ANEXO3 99 UBÁ6"}</definedName>
    <definedName name="__________________________CRM2_1" hidden="1">{#N/A,#N/A,FALSE,"ANEXO3 99 ERA";#N/A,#N/A,FALSE,"ANEXO3 99 UBÁ2";#N/A,#N/A,FALSE,"ANEXO3 99 DTU";#N/A,#N/A,FALSE,"ANEXO3 99 RDR";#N/A,#N/A,FALSE,"ANEXO3 99 UBÁ4";#N/A,#N/A,FALSE,"ANEXO3 99 UBÁ6"}</definedName>
    <definedName name="_________________________CRM3" localSheetId="16" hidden="1">{#N/A,#N/A,FALSE,"ANEXO3 99 ERA";#N/A,#N/A,FALSE,"ANEXO3 99 UBÁ2";#N/A,#N/A,FALSE,"ANEXO3 99 DTU";#N/A,#N/A,FALSE,"ANEXO3 99 RDR";#N/A,#N/A,FALSE,"ANEXO3 99 UBÁ4";#N/A,#N/A,FALSE,"ANEXO3 99 UBÁ6"}</definedName>
    <definedName name="_________________________CRM3" localSheetId="8" hidden="1">{#N/A,#N/A,FALSE,"ANEXO3 99 ERA";#N/A,#N/A,FALSE,"ANEXO3 99 UBÁ2";#N/A,#N/A,FALSE,"ANEXO3 99 DTU";#N/A,#N/A,FALSE,"ANEXO3 99 RDR";#N/A,#N/A,FALSE,"ANEXO3 99 UBÁ4";#N/A,#N/A,FALSE,"ANEXO3 99 UBÁ6"}</definedName>
    <definedName name="_________________________CRM3" localSheetId="2" hidden="1">{#N/A,#N/A,FALSE,"ANEXO3 99 ERA";#N/A,#N/A,FALSE,"ANEXO3 99 UBÁ2";#N/A,#N/A,FALSE,"ANEXO3 99 DTU";#N/A,#N/A,FALSE,"ANEXO3 99 RDR";#N/A,#N/A,FALSE,"ANEXO3 99 UBÁ4";#N/A,#N/A,FALSE,"ANEXO3 99 UBÁ6"}</definedName>
    <definedName name="_________________________CRM3" localSheetId="7" hidden="1">{#N/A,#N/A,FALSE,"ANEXO3 99 ERA";#N/A,#N/A,FALSE,"ANEXO3 99 UBÁ2";#N/A,#N/A,FALSE,"ANEXO3 99 DTU";#N/A,#N/A,FALSE,"ANEXO3 99 RDR";#N/A,#N/A,FALSE,"ANEXO3 99 UBÁ4";#N/A,#N/A,FALSE,"ANEXO3 99 UBÁ6"}</definedName>
    <definedName name="_________________________CRM3" hidden="1">{#N/A,#N/A,FALSE,"ANEXO3 99 ERA";#N/A,#N/A,FALSE,"ANEXO3 99 UBÁ2";#N/A,#N/A,FALSE,"ANEXO3 99 DTU";#N/A,#N/A,FALSE,"ANEXO3 99 RDR";#N/A,#N/A,FALSE,"ANEXO3 99 UBÁ4";#N/A,#N/A,FALSE,"ANEXO3 99 UBÁ6"}</definedName>
    <definedName name="_________________________CRM3_1" localSheetId="16" hidden="1">{#N/A,#N/A,FALSE,"ANEXO3 99 ERA";#N/A,#N/A,FALSE,"ANEXO3 99 UBÁ2";#N/A,#N/A,FALSE,"ANEXO3 99 DTU";#N/A,#N/A,FALSE,"ANEXO3 99 RDR";#N/A,#N/A,FALSE,"ANEXO3 99 UBÁ4";#N/A,#N/A,FALSE,"ANEXO3 99 UBÁ6"}</definedName>
    <definedName name="_________________________CRM3_1" localSheetId="8" hidden="1">{#N/A,#N/A,FALSE,"ANEXO3 99 ERA";#N/A,#N/A,FALSE,"ANEXO3 99 UBÁ2";#N/A,#N/A,FALSE,"ANEXO3 99 DTU";#N/A,#N/A,FALSE,"ANEXO3 99 RDR";#N/A,#N/A,FALSE,"ANEXO3 99 UBÁ4";#N/A,#N/A,FALSE,"ANEXO3 99 UBÁ6"}</definedName>
    <definedName name="_________________________CRM3_1" localSheetId="2" hidden="1">{#N/A,#N/A,FALSE,"ANEXO3 99 ERA";#N/A,#N/A,FALSE,"ANEXO3 99 UBÁ2";#N/A,#N/A,FALSE,"ANEXO3 99 DTU";#N/A,#N/A,FALSE,"ANEXO3 99 RDR";#N/A,#N/A,FALSE,"ANEXO3 99 UBÁ4";#N/A,#N/A,FALSE,"ANEXO3 99 UBÁ6"}</definedName>
    <definedName name="_________________________CRM3_1" localSheetId="7" hidden="1">{#N/A,#N/A,FALSE,"ANEXO3 99 ERA";#N/A,#N/A,FALSE,"ANEXO3 99 UBÁ2";#N/A,#N/A,FALSE,"ANEXO3 99 DTU";#N/A,#N/A,FALSE,"ANEXO3 99 RDR";#N/A,#N/A,FALSE,"ANEXO3 99 UBÁ4";#N/A,#N/A,FALSE,"ANEXO3 99 UBÁ6"}</definedName>
    <definedName name="_________________________CRM3_1" hidden="1">{#N/A,#N/A,FALSE,"ANEXO3 99 ERA";#N/A,#N/A,FALSE,"ANEXO3 99 UBÁ2";#N/A,#N/A,FALSE,"ANEXO3 99 DTU";#N/A,#N/A,FALSE,"ANEXO3 99 RDR";#N/A,#N/A,FALSE,"ANEXO3 99 UBÁ4";#N/A,#N/A,FALSE,"ANEXO3 99 UBÁ6"}</definedName>
    <definedName name="________________________CRM2" localSheetId="16" hidden="1">{#N/A,#N/A,FALSE,"ANEXO3 99 ERA";#N/A,#N/A,FALSE,"ANEXO3 99 UBÁ2";#N/A,#N/A,FALSE,"ANEXO3 99 DTU";#N/A,#N/A,FALSE,"ANEXO3 99 RDR";#N/A,#N/A,FALSE,"ANEXO3 99 UBÁ4";#N/A,#N/A,FALSE,"ANEXO3 99 UBÁ6"}</definedName>
    <definedName name="________________________CRM2" localSheetId="8" hidden="1">{#N/A,#N/A,FALSE,"ANEXO3 99 ERA";#N/A,#N/A,FALSE,"ANEXO3 99 UBÁ2";#N/A,#N/A,FALSE,"ANEXO3 99 DTU";#N/A,#N/A,FALSE,"ANEXO3 99 RDR";#N/A,#N/A,FALSE,"ANEXO3 99 UBÁ4";#N/A,#N/A,FALSE,"ANEXO3 99 UBÁ6"}</definedName>
    <definedName name="________________________CRM2" localSheetId="2" hidden="1">{#N/A,#N/A,FALSE,"ANEXO3 99 ERA";#N/A,#N/A,FALSE,"ANEXO3 99 UBÁ2";#N/A,#N/A,FALSE,"ANEXO3 99 DTU";#N/A,#N/A,FALSE,"ANEXO3 99 RDR";#N/A,#N/A,FALSE,"ANEXO3 99 UBÁ4";#N/A,#N/A,FALSE,"ANEXO3 99 UBÁ6"}</definedName>
    <definedName name="________________________CRM2" localSheetId="7" hidden="1">{#N/A,#N/A,FALSE,"ANEXO3 99 ERA";#N/A,#N/A,FALSE,"ANEXO3 99 UBÁ2";#N/A,#N/A,FALSE,"ANEXO3 99 DTU";#N/A,#N/A,FALSE,"ANEXO3 99 RDR";#N/A,#N/A,FALSE,"ANEXO3 99 UBÁ4";#N/A,#N/A,FALSE,"ANEXO3 99 UBÁ6"}</definedName>
    <definedName name="________________________CRM2" hidden="1">{#N/A,#N/A,FALSE,"ANEXO3 99 ERA";#N/A,#N/A,FALSE,"ANEXO3 99 UBÁ2";#N/A,#N/A,FALSE,"ANEXO3 99 DTU";#N/A,#N/A,FALSE,"ANEXO3 99 RDR";#N/A,#N/A,FALSE,"ANEXO3 99 UBÁ4";#N/A,#N/A,FALSE,"ANEXO3 99 UBÁ6"}</definedName>
    <definedName name="________________________CRM2_1" localSheetId="16" hidden="1">{#N/A,#N/A,FALSE,"ANEXO3 99 ERA";#N/A,#N/A,FALSE,"ANEXO3 99 UBÁ2";#N/A,#N/A,FALSE,"ANEXO3 99 DTU";#N/A,#N/A,FALSE,"ANEXO3 99 RDR";#N/A,#N/A,FALSE,"ANEXO3 99 UBÁ4";#N/A,#N/A,FALSE,"ANEXO3 99 UBÁ6"}</definedName>
    <definedName name="________________________CRM2_1" localSheetId="8" hidden="1">{#N/A,#N/A,FALSE,"ANEXO3 99 ERA";#N/A,#N/A,FALSE,"ANEXO3 99 UBÁ2";#N/A,#N/A,FALSE,"ANEXO3 99 DTU";#N/A,#N/A,FALSE,"ANEXO3 99 RDR";#N/A,#N/A,FALSE,"ANEXO3 99 UBÁ4";#N/A,#N/A,FALSE,"ANEXO3 99 UBÁ6"}</definedName>
    <definedName name="________________________CRM2_1" localSheetId="2" hidden="1">{#N/A,#N/A,FALSE,"ANEXO3 99 ERA";#N/A,#N/A,FALSE,"ANEXO3 99 UBÁ2";#N/A,#N/A,FALSE,"ANEXO3 99 DTU";#N/A,#N/A,FALSE,"ANEXO3 99 RDR";#N/A,#N/A,FALSE,"ANEXO3 99 UBÁ4";#N/A,#N/A,FALSE,"ANEXO3 99 UBÁ6"}</definedName>
    <definedName name="________________________CRM2_1" localSheetId="7" hidden="1">{#N/A,#N/A,FALSE,"ANEXO3 99 ERA";#N/A,#N/A,FALSE,"ANEXO3 99 UBÁ2";#N/A,#N/A,FALSE,"ANEXO3 99 DTU";#N/A,#N/A,FALSE,"ANEXO3 99 RDR";#N/A,#N/A,FALSE,"ANEXO3 99 UBÁ4";#N/A,#N/A,FALSE,"ANEXO3 99 UBÁ6"}</definedName>
    <definedName name="________________________CRM2_1" hidden="1">{#N/A,#N/A,FALSE,"ANEXO3 99 ERA";#N/A,#N/A,FALSE,"ANEXO3 99 UBÁ2";#N/A,#N/A,FALSE,"ANEXO3 99 DTU";#N/A,#N/A,FALSE,"ANEXO3 99 RDR";#N/A,#N/A,FALSE,"ANEXO3 99 UBÁ4";#N/A,#N/A,FALSE,"ANEXO3 99 UBÁ6"}</definedName>
    <definedName name="_______________________CRM3" localSheetId="16" hidden="1">{#N/A,#N/A,FALSE,"ANEXO3 99 ERA";#N/A,#N/A,FALSE,"ANEXO3 99 UBÁ2";#N/A,#N/A,FALSE,"ANEXO3 99 DTU";#N/A,#N/A,FALSE,"ANEXO3 99 RDR";#N/A,#N/A,FALSE,"ANEXO3 99 UBÁ4";#N/A,#N/A,FALSE,"ANEXO3 99 UBÁ6"}</definedName>
    <definedName name="_______________________CRM3" localSheetId="8" hidden="1">{#N/A,#N/A,FALSE,"ANEXO3 99 ERA";#N/A,#N/A,FALSE,"ANEXO3 99 UBÁ2";#N/A,#N/A,FALSE,"ANEXO3 99 DTU";#N/A,#N/A,FALSE,"ANEXO3 99 RDR";#N/A,#N/A,FALSE,"ANEXO3 99 UBÁ4";#N/A,#N/A,FALSE,"ANEXO3 99 UBÁ6"}</definedName>
    <definedName name="_______________________CRM3" localSheetId="2" hidden="1">{#N/A,#N/A,FALSE,"ANEXO3 99 ERA";#N/A,#N/A,FALSE,"ANEXO3 99 UBÁ2";#N/A,#N/A,FALSE,"ANEXO3 99 DTU";#N/A,#N/A,FALSE,"ANEXO3 99 RDR";#N/A,#N/A,FALSE,"ANEXO3 99 UBÁ4";#N/A,#N/A,FALSE,"ANEXO3 99 UBÁ6"}</definedName>
    <definedName name="_______________________CRM3" localSheetId="7" hidden="1">{#N/A,#N/A,FALSE,"ANEXO3 99 ERA";#N/A,#N/A,FALSE,"ANEXO3 99 UBÁ2";#N/A,#N/A,FALSE,"ANEXO3 99 DTU";#N/A,#N/A,FALSE,"ANEXO3 99 RDR";#N/A,#N/A,FALSE,"ANEXO3 99 UBÁ4";#N/A,#N/A,FALSE,"ANEXO3 99 UBÁ6"}</definedName>
    <definedName name="_______________________CRM3" hidden="1">{#N/A,#N/A,FALSE,"ANEXO3 99 ERA";#N/A,#N/A,FALSE,"ANEXO3 99 UBÁ2";#N/A,#N/A,FALSE,"ANEXO3 99 DTU";#N/A,#N/A,FALSE,"ANEXO3 99 RDR";#N/A,#N/A,FALSE,"ANEXO3 99 UBÁ4";#N/A,#N/A,FALSE,"ANEXO3 99 UBÁ6"}</definedName>
    <definedName name="_______________________CRM3_1" localSheetId="16" hidden="1">{#N/A,#N/A,FALSE,"ANEXO3 99 ERA";#N/A,#N/A,FALSE,"ANEXO3 99 UBÁ2";#N/A,#N/A,FALSE,"ANEXO3 99 DTU";#N/A,#N/A,FALSE,"ANEXO3 99 RDR";#N/A,#N/A,FALSE,"ANEXO3 99 UBÁ4";#N/A,#N/A,FALSE,"ANEXO3 99 UBÁ6"}</definedName>
    <definedName name="_______________________CRM3_1" localSheetId="8" hidden="1">{#N/A,#N/A,FALSE,"ANEXO3 99 ERA";#N/A,#N/A,FALSE,"ANEXO3 99 UBÁ2";#N/A,#N/A,FALSE,"ANEXO3 99 DTU";#N/A,#N/A,FALSE,"ANEXO3 99 RDR";#N/A,#N/A,FALSE,"ANEXO3 99 UBÁ4";#N/A,#N/A,FALSE,"ANEXO3 99 UBÁ6"}</definedName>
    <definedName name="_______________________CRM3_1" localSheetId="2" hidden="1">{#N/A,#N/A,FALSE,"ANEXO3 99 ERA";#N/A,#N/A,FALSE,"ANEXO3 99 UBÁ2";#N/A,#N/A,FALSE,"ANEXO3 99 DTU";#N/A,#N/A,FALSE,"ANEXO3 99 RDR";#N/A,#N/A,FALSE,"ANEXO3 99 UBÁ4";#N/A,#N/A,FALSE,"ANEXO3 99 UBÁ6"}</definedName>
    <definedName name="_______________________CRM3_1" localSheetId="7" hidden="1">{#N/A,#N/A,FALSE,"ANEXO3 99 ERA";#N/A,#N/A,FALSE,"ANEXO3 99 UBÁ2";#N/A,#N/A,FALSE,"ANEXO3 99 DTU";#N/A,#N/A,FALSE,"ANEXO3 99 RDR";#N/A,#N/A,FALSE,"ANEXO3 99 UBÁ4";#N/A,#N/A,FALSE,"ANEXO3 99 UBÁ6"}</definedName>
    <definedName name="_______________________CRM3_1" hidden="1">{#N/A,#N/A,FALSE,"ANEXO3 99 ERA";#N/A,#N/A,FALSE,"ANEXO3 99 UBÁ2";#N/A,#N/A,FALSE,"ANEXO3 99 DTU";#N/A,#N/A,FALSE,"ANEXO3 99 RDR";#N/A,#N/A,FALSE,"ANEXO3 99 UBÁ4";#N/A,#N/A,FALSE,"ANEXO3 99 UBÁ6"}</definedName>
    <definedName name="______________________CRM2" localSheetId="16" hidden="1">{#N/A,#N/A,FALSE,"ANEXO3 99 ERA";#N/A,#N/A,FALSE,"ANEXO3 99 UBÁ2";#N/A,#N/A,FALSE,"ANEXO3 99 DTU";#N/A,#N/A,FALSE,"ANEXO3 99 RDR";#N/A,#N/A,FALSE,"ANEXO3 99 UBÁ4";#N/A,#N/A,FALSE,"ANEXO3 99 UBÁ6"}</definedName>
    <definedName name="______________________CRM2" localSheetId="8" hidden="1">{#N/A,#N/A,FALSE,"ANEXO3 99 ERA";#N/A,#N/A,FALSE,"ANEXO3 99 UBÁ2";#N/A,#N/A,FALSE,"ANEXO3 99 DTU";#N/A,#N/A,FALSE,"ANEXO3 99 RDR";#N/A,#N/A,FALSE,"ANEXO3 99 UBÁ4";#N/A,#N/A,FALSE,"ANEXO3 99 UBÁ6"}</definedName>
    <definedName name="______________________CRM2" localSheetId="2" hidden="1">{#N/A,#N/A,FALSE,"ANEXO3 99 ERA";#N/A,#N/A,FALSE,"ANEXO3 99 UBÁ2";#N/A,#N/A,FALSE,"ANEXO3 99 DTU";#N/A,#N/A,FALSE,"ANEXO3 99 RDR";#N/A,#N/A,FALSE,"ANEXO3 99 UBÁ4";#N/A,#N/A,FALSE,"ANEXO3 99 UBÁ6"}</definedName>
    <definedName name="______________________CRM2" localSheetId="7" hidden="1">{#N/A,#N/A,FALSE,"ANEXO3 99 ERA";#N/A,#N/A,FALSE,"ANEXO3 99 UBÁ2";#N/A,#N/A,FALSE,"ANEXO3 99 DTU";#N/A,#N/A,FALSE,"ANEXO3 99 RDR";#N/A,#N/A,FALSE,"ANEXO3 99 UBÁ4";#N/A,#N/A,FALSE,"ANEXO3 99 UBÁ6"}</definedName>
    <definedName name="______________________CRM2" hidden="1">{#N/A,#N/A,FALSE,"ANEXO3 99 ERA";#N/A,#N/A,FALSE,"ANEXO3 99 UBÁ2";#N/A,#N/A,FALSE,"ANEXO3 99 DTU";#N/A,#N/A,FALSE,"ANEXO3 99 RDR";#N/A,#N/A,FALSE,"ANEXO3 99 UBÁ4";#N/A,#N/A,FALSE,"ANEXO3 99 UBÁ6"}</definedName>
    <definedName name="______________________CRM2_1" localSheetId="16" hidden="1">{#N/A,#N/A,FALSE,"ANEXO3 99 ERA";#N/A,#N/A,FALSE,"ANEXO3 99 UBÁ2";#N/A,#N/A,FALSE,"ANEXO3 99 DTU";#N/A,#N/A,FALSE,"ANEXO3 99 RDR";#N/A,#N/A,FALSE,"ANEXO3 99 UBÁ4";#N/A,#N/A,FALSE,"ANEXO3 99 UBÁ6"}</definedName>
    <definedName name="______________________CRM2_1" localSheetId="8" hidden="1">{#N/A,#N/A,FALSE,"ANEXO3 99 ERA";#N/A,#N/A,FALSE,"ANEXO3 99 UBÁ2";#N/A,#N/A,FALSE,"ANEXO3 99 DTU";#N/A,#N/A,FALSE,"ANEXO3 99 RDR";#N/A,#N/A,FALSE,"ANEXO3 99 UBÁ4";#N/A,#N/A,FALSE,"ANEXO3 99 UBÁ6"}</definedName>
    <definedName name="______________________CRM2_1" localSheetId="2" hidden="1">{#N/A,#N/A,FALSE,"ANEXO3 99 ERA";#N/A,#N/A,FALSE,"ANEXO3 99 UBÁ2";#N/A,#N/A,FALSE,"ANEXO3 99 DTU";#N/A,#N/A,FALSE,"ANEXO3 99 RDR";#N/A,#N/A,FALSE,"ANEXO3 99 UBÁ4";#N/A,#N/A,FALSE,"ANEXO3 99 UBÁ6"}</definedName>
    <definedName name="______________________CRM2_1" localSheetId="7" hidden="1">{#N/A,#N/A,FALSE,"ANEXO3 99 ERA";#N/A,#N/A,FALSE,"ANEXO3 99 UBÁ2";#N/A,#N/A,FALSE,"ANEXO3 99 DTU";#N/A,#N/A,FALSE,"ANEXO3 99 RDR";#N/A,#N/A,FALSE,"ANEXO3 99 UBÁ4";#N/A,#N/A,FALSE,"ANEXO3 99 UBÁ6"}</definedName>
    <definedName name="______________________CRM2_1" hidden="1">{#N/A,#N/A,FALSE,"ANEXO3 99 ERA";#N/A,#N/A,FALSE,"ANEXO3 99 UBÁ2";#N/A,#N/A,FALSE,"ANEXO3 99 DTU";#N/A,#N/A,FALSE,"ANEXO3 99 RDR";#N/A,#N/A,FALSE,"ANEXO3 99 UBÁ4";#N/A,#N/A,FALSE,"ANEXO3 99 UBÁ6"}</definedName>
    <definedName name="_____________________CRM3" localSheetId="16" hidden="1">{#N/A,#N/A,FALSE,"ANEXO3 99 ERA";#N/A,#N/A,FALSE,"ANEXO3 99 UBÁ2";#N/A,#N/A,FALSE,"ANEXO3 99 DTU";#N/A,#N/A,FALSE,"ANEXO3 99 RDR";#N/A,#N/A,FALSE,"ANEXO3 99 UBÁ4";#N/A,#N/A,FALSE,"ANEXO3 99 UBÁ6"}</definedName>
    <definedName name="_____________________CRM3" localSheetId="8" hidden="1">{#N/A,#N/A,FALSE,"ANEXO3 99 ERA";#N/A,#N/A,FALSE,"ANEXO3 99 UBÁ2";#N/A,#N/A,FALSE,"ANEXO3 99 DTU";#N/A,#N/A,FALSE,"ANEXO3 99 RDR";#N/A,#N/A,FALSE,"ANEXO3 99 UBÁ4";#N/A,#N/A,FALSE,"ANEXO3 99 UBÁ6"}</definedName>
    <definedName name="_____________________CRM3" localSheetId="2" hidden="1">{#N/A,#N/A,FALSE,"ANEXO3 99 ERA";#N/A,#N/A,FALSE,"ANEXO3 99 UBÁ2";#N/A,#N/A,FALSE,"ANEXO3 99 DTU";#N/A,#N/A,FALSE,"ANEXO3 99 RDR";#N/A,#N/A,FALSE,"ANEXO3 99 UBÁ4";#N/A,#N/A,FALSE,"ANEXO3 99 UBÁ6"}</definedName>
    <definedName name="_____________________CRM3" localSheetId="7" hidden="1">{#N/A,#N/A,FALSE,"ANEXO3 99 ERA";#N/A,#N/A,FALSE,"ANEXO3 99 UBÁ2";#N/A,#N/A,FALSE,"ANEXO3 99 DTU";#N/A,#N/A,FALSE,"ANEXO3 99 RDR";#N/A,#N/A,FALSE,"ANEXO3 99 UBÁ4";#N/A,#N/A,FALSE,"ANEXO3 99 UBÁ6"}</definedName>
    <definedName name="_____________________CRM3" hidden="1">{#N/A,#N/A,FALSE,"ANEXO3 99 ERA";#N/A,#N/A,FALSE,"ANEXO3 99 UBÁ2";#N/A,#N/A,FALSE,"ANEXO3 99 DTU";#N/A,#N/A,FALSE,"ANEXO3 99 RDR";#N/A,#N/A,FALSE,"ANEXO3 99 UBÁ4";#N/A,#N/A,FALSE,"ANEXO3 99 UBÁ6"}</definedName>
    <definedName name="_____________________CRM3_1" localSheetId="16" hidden="1">{#N/A,#N/A,FALSE,"ANEXO3 99 ERA";#N/A,#N/A,FALSE,"ANEXO3 99 UBÁ2";#N/A,#N/A,FALSE,"ANEXO3 99 DTU";#N/A,#N/A,FALSE,"ANEXO3 99 RDR";#N/A,#N/A,FALSE,"ANEXO3 99 UBÁ4";#N/A,#N/A,FALSE,"ANEXO3 99 UBÁ6"}</definedName>
    <definedName name="_____________________CRM3_1" localSheetId="8" hidden="1">{#N/A,#N/A,FALSE,"ANEXO3 99 ERA";#N/A,#N/A,FALSE,"ANEXO3 99 UBÁ2";#N/A,#N/A,FALSE,"ANEXO3 99 DTU";#N/A,#N/A,FALSE,"ANEXO3 99 RDR";#N/A,#N/A,FALSE,"ANEXO3 99 UBÁ4";#N/A,#N/A,FALSE,"ANEXO3 99 UBÁ6"}</definedName>
    <definedName name="_____________________CRM3_1" localSheetId="2" hidden="1">{#N/A,#N/A,FALSE,"ANEXO3 99 ERA";#N/A,#N/A,FALSE,"ANEXO3 99 UBÁ2";#N/A,#N/A,FALSE,"ANEXO3 99 DTU";#N/A,#N/A,FALSE,"ANEXO3 99 RDR";#N/A,#N/A,FALSE,"ANEXO3 99 UBÁ4";#N/A,#N/A,FALSE,"ANEXO3 99 UBÁ6"}</definedName>
    <definedName name="_____________________CRM3_1" localSheetId="7" hidden="1">{#N/A,#N/A,FALSE,"ANEXO3 99 ERA";#N/A,#N/A,FALSE,"ANEXO3 99 UBÁ2";#N/A,#N/A,FALSE,"ANEXO3 99 DTU";#N/A,#N/A,FALSE,"ANEXO3 99 RDR";#N/A,#N/A,FALSE,"ANEXO3 99 UBÁ4";#N/A,#N/A,FALSE,"ANEXO3 99 UBÁ6"}</definedName>
    <definedName name="_____________________CRM3_1" hidden="1">{#N/A,#N/A,FALSE,"ANEXO3 99 ERA";#N/A,#N/A,FALSE,"ANEXO3 99 UBÁ2";#N/A,#N/A,FALSE,"ANEXO3 99 DTU";#N/A,#N/A,FALSE,"ANEXO3 99 RDR";#N/A,#N/A,FALSE,"ANEXO3 99 UBÁ4";#N/A,#N/A,FALSE,"ANEXO3 99 UBÁ6"}</definedName>
    <definedName name="____________________CRM2" localSheetId="16" hidden="1">{#N/A,#N/A,FALSE,"ANEXO3 99 ERA";#N/A,#N/A,FALSE,"ANEXO3 99 UBÁ2";#N/A,#N/A,FALSE,"ANEXO3 99 DTU";#N/A,#N/A,FALSE,"ANEXO3 99 RDR";#N/A,#N/A,FALSE,"ANEXO3 99 UBÁ4";#N/A,#N/A,FALSE,"ANEXO3 99 UBÁ6"}</definedName>
    <definedName name="____________________CRM2" localSheetId="8" hidden="1">{#N/A,#N/A,FALSE,"ANEXO3 99 ERA";#N/A,#N/A,FALSE,"ANEXO3 99 UBÁ2";#N/A,#N/A,FALSE,"ANEXO3 99 DTU";#N/A,#N/A,FALSE,"ANEXO3 99 RDR";#N/A,#N/A,FALSE,"ANEXO3 99 UBÁ4";#N/A,#N/A,FALSE,"ANEXO3 99 UBÁ6"}</definedName>
    <definedName name="____________________CRM2" localSheetId="2" hidden="1">{#N/A,#N/A,FALSE,"ANEXO3 99 ERA";#N/A,#N/A,FALSE,"ANEXO3 99 UBÁ2";#N/A,#N/A,FALSE,"ANEXO3 99 DTU";#N/A,#N/A,FALSE,"ANEXO3 99 RDR";#N/A,#N/A,FALSE,"ANEXO3 99 UBÁ4";#N/A,#N/A,FALSE,"ANEXO3 99 UBÁ6"}</definedName>
    <definedName name="____________________CRM2" localSheetId="7" hidden="1">{#N/A,#N/A,FALSE,"ANEXO3 99 ERA";#N/A,#N/A,FALSE,"ANEXO3 99 UBÁ2";#N/A,#N/A,FALSE,"ANEXO3 99 DTU";#N/A,#N/A,FALSE,"ANEXO3 99 RDR";#N/A,#N/A,FALSE,"ANEXO3 99 UBÁ4";#N/A,#N/A,FALSE,"ANEXO3 99 UBÁ6"}</definedName>
    <definedName name="____________________CRM2" hidden="1">{#N/A,#N/A,FALSE,"ANEXO3 99 ERA";#N/A,#N/A,FALSE,"ANEXO3 99 UBÁ2";#N/A,#N/A,FALSE,"ANEXO3 99 DTU";#N/A,#N/A,FALSE,"ANEXO3 99 RDR";#N/A,#N/A,FALSE,"ANEXO3 99 UBÁ4";#N/A,#N/A,FALSE,"ANEXO3 99 UBÁ6"}</definedName>
    <definedName name="____________________CRM2_1" localSheetId="16" hidden="1">{#N/A,#N/A,FALSE,"ANEXO3 99 ERA";#N/A,#N/A,FALSE,"ANEXO3 99 UBÁ2";#N/A,#N/A,FALSE,"ANEXO3 99 DTU";#N/A,#N/A,FALSE,"ANEXO3 99 RDR";#N/A,#N/A,FALSE,"ANEXO3 99 UBÁ4";#N/A,#N/A,FALSE,"ANEXO3 99 UBÁ6"}</definedName>
    <definedName name="____________________CRM2_1" localSheetId="8" hidden="1">{#N/A,#N/A,FALSE,"ANEXO3 99 ERA";#N/A,#N/A,FALSE,"ANEXO3 99 UBÁ2";#N/A,#N/A,FALSE,"ANEXO3 99 DTU";#N/A,#N/A,FALSE,"ANEXO3 99 RDR";#N/A,#N/A,FALSE,"ANEXO3 99 UBÁ4";#N/A,#N/A,FALSE,"ANEXO3 99 UBÁ6"}</definedName>
    <definedName name="____________________CRM2_1" localSheetId="2" hidden="1">{#N/A,#N/A,FALSE,"ANEXO3 99 ERA";#N/A,#N/A,FALSE,"ANEXO3 99 UBÁ2";#N/A,#N/A,FALSE,"ANEXO3 99 DTU";#N/A,#N/A,FALSE,"ANEXO3 99 RDR";#N/A,#N/A,FALSE,"ANEXO3 99 UBÁ4";#N/A,#N/A,FALSE,"ANEXO3 99 UBÁ6"}</definedName>
    <definedName name="____________________CRM2_1" localSheetId="7" hidden="1">{#N/A,#N/A,FALSE,"ANEXO3 99 ERA";#N/A,#N/A,FALSE,"ANEXO3 99 UBÁ2";#N/A,#N/A,FALSE,"ANEXO3 99 DTU";#N/A,#N/A,FALSE,"ANEXO3 99 RDR";#N/A,#N/A,FALSE,"ANEXO3 99 UBÁ4";#N/A,#N/A,FALSE,"ANEXO3 99 UBÁ6"}</definedName>
    <definedName name="____________________CRM2_1" hidden="1">{#N/A,#N/A,FALSE,"ANEXO3 99 ERA";#N/A,#N/A,FALSE,"ANEXO3 99 UBÁ2";#N/A,#N/A,FALSE,"ANEXO3 99 DTU";#N/A,#N/A,FALSE,"ANEXO3 99 RDR";#N/A,#N/A,FALSE,"ANEXO3 99 UBÁ4";#N/A,#N/A,FALSE,"ANEXO3 99 UBÁ6"}</definedName>
    <definedName name="___________________CRM3" localSheetId="16" hidden="1">{#N/A,#N/A,FALSE,"ANEXO3 99 ERA";#N/A,#N/A,FALSE,"ANEXO3 99 UBÁ2";#N/A,#N/A,FALSE,"ANEXO3 99 DTU";#N/A,#N/A,FALSE,"ANEXO3 99 RDR";#N/A,#N/A,FALSE,"ANEXO3 99 UBÁ4";#N/A,#N/A,FALSE,"ANEXO3 99 UBÁ6"}</definedName>
    <definedName name="___________________CRM3" localSheetId="8" hidden="1">{#N/A,#N/A,FALSE,"ANEXO3 99 ERA";#N/A,#N/A,FALSE,"ANEXO3 99 UBÁ2";#N/A,#N/A,FALSE,"ANEXO3 99 DTU";#N/A,#N/A,FALSE,"ANEXO3 99 RDR";#N/A,#N/A,FALSE,"ANEXO3 99 UBÁ4";#N/A,#N/A,FALSE,"ANEXO3 99 UBÁ6"}</definedName>
    <definedName name="___________________CRM3" localSheetId="2" hidden="1">{#N/A,#N/A,FALSE,"ANEXO3 99 ERA";#N/A,#N/A,FALSE,"ANEXO3 99 UBÁ2";#N/A,#N/A,FALSE,"ANEXO3 99 DTU";#N/A,#N/A,FALSE,"ANEXO3 99 RDR";#N/A,#N/A,FALSE,"ANEXO3 99 UBÁ4";#N/A,#N/A,FALSE,"ANEXO3 99 UBÁ6"}</definedName>
    <definedName name="___________________CRM3" localSheetId="7" hidden="1">{#N/A,#N/A,FALSE,"ANEXO3 99 ERA";#N/A,#N/A,FALSE,"ANEXO3 99 UBÁ2";#N/A,#N/A,FALSE,"ANEXO3 99 DTU";#N/A,#N/A,FALSE,"ANEXO3 99 RDR";#N/A,#N/A,FALSE,"ANEXO3 99 UBÁ4";#N/A,#N/A,FALSE,"ANEXO3 99 UBÁ6"}</definedName>
    <definedName name="___________________CRM3" hidden="1">{#N/A,#N/A,FALSE,"ANEXO3 99 ERA";#N/A,#N/A,FALSE,"ANEXO3 99 UBÁ2";#N/A,#N/A,FALSE,"ANEXO3 99 DTU";#N/A,#N/A,FALSE,"ANEXO3 99 RDR";#N/A,#N/A,FALSE,"ANEXO3 99 UBÁ4";#N/A,#N/A,FALSE,"ANEXO3 99 UBÁ6"}</definedName>
    <definedName name="___________________CRM3_1" localSheetId="16" hidden="1">{#N/A,#N/A,FALSE,"ANEXO3 99 ERA";#N/A,#N/A,FALSE,"ANEXO3 99 UBÁ2";#N/A,#N/A,FALSE,"ANEXO3 99 DTU";#N/A,#N/A,FALSE,"ANEXO3 99 RDR";#N/A,#N/A,FALSE,"ANEXO3 99 UBÁ4";#N/A,#N/A,FALSE,"ANEXO3 99 UBÁ6"}</definedName>
    <definedName name="___________________CRM3_1" localSheetId="8" hidden="1">{#N/A,#N/A,FALSE,"ANEXO3 99 ERA";#N/A,#N/A,FALSE,"ANEXO3 99 UBÁ2";#N/A,#N/A,FALSE,"ANEXO3 99 DTU";#N/A,#N/A,FALSE,"ANEXO3 99 RDR";#N/A,#N/A,FALSE,"ANEXO3 99 UBÁ4";#N/A,#N/A,FALSE,"ANEXO3 99 UBÁ6"}</definedName>
    <definedName name="___________________CRM3_1" localSheetId="2" hidden="1">{#N/A,#N/A,FALSE,"ANEXO3 99 ERA";#N/A,#N/A,FALSE,"ANEXO3 99 UBÁ2";#N/A,#N/A,FALSE,"ANEXO3 99 DTU";#N/A,#N/A,FALSE,"ANEXO3 99 RDR";#N/A,#N/A,FALSE,"ANEXO3 99 UBÁ4";#N/A,#N/A,FALSE,"ANEXO3 99 UBÁ6"}</definedName>
    <definedName name="___________________CRM3_1" localSheetId="7" hidden="1">{#N/A,#N/A,FALSE,"ANEXO3 99 ERA";#N/A,#N/A,FALSE,"ANEXO3 99 UBÁ2";#N/A,#N/A,FALSE,"ANEXO3 99 DTU";#N/A,#N/A,FALSE,"ANEXO3 99 RDR";#N/A,#N/A,FALSE,"ANEXO3 99 UBÁ4";#N/A,#N/A,FALSE,"ANEXO3 99 UBÁ6"}</definedName>
    <definedName name="___________________CRM3_1" hidden="1">{#N/A,#N/A,FALSE,"ANEXO3 99 ERA";#N/A,#N/A,FALSE,"ANEXO3 99 UBÁ2";#N/A,#N/A,FALSE,"ANEXO3 99 DTU";#N/A,#N/A,FALSE,"ANEXO3 99 RDR";#N/A,#N/A,FALSE,"ANEXO3 99 UBÁ4";#N/A,#N/A,FALSE,"ANEXO3 99 UBÁ6"}</definedName>
    <definedName name="__________________CRM2" localSheetId="16" hidden="1">{#N/A,#N/A,FALSE,"ANEXO3 99 ERA";#N/A,#N/A,FALSE,"ANEXO3 99 UBÁ2";#N/A,#N/A,FALSE,"ANEXO3 99 DTU";#N/A,#N/A,FALSE,"ANEXO3 99 RDR";#N/A,#N/A,FALSE,"ANEXO3 99 UBÁ4";#N/A,#N/A,FALSE,"ANEXO3 99 UBÁ6"}</definedName>
    <definedName name="__________________CRM2" localSheetId="8" hidden="1">{#N/A,#N/A,FALSE,"ANEXO3 99 ERA";#N/A,#N/A,FALSE,"ANEXO3 99 UBÁ2";#N/A,#N/A,FALSE,"ANEXO3 99 DTU";#N/A,#N/A,FALSE,"ANEXO3 99 RDR";#N/A,#N/A,FALSE,"ANEXO3 99 UBÁ4";#N/A,#N/A,FALSE,"ANEXO3 99 UBÁ6"}</definedName>
    <definedName name="__________________CRM2" localSheetId="2" hidden="1">{#N/A,#N/A,FALSE,"ANEXO3 99 ERA";#N/A,#N/A,FALSE,"ANEXO3 99 UBÁ2";#N/A,#N/A,FALSE,"ANEXO3 99 DTU";#N/A,#N/A,FALSE,"ANEXO3 99 RDR";#N/A,#N/A,FALSE,"ANEXO3 99 UBÁ4";#N/A,#N/A,FALSE,"ANEXO3 99 UBÁ6"}</definedName>
    <definedName name="__________________CRM2" localSheetId="7" hidden="1">{#N/A,#N/A,FALSE,"ANEXO3 99 ERA";#N/A,#N/A,FALSE,"ANEXO3 99 UBÁ2";#N/A,#N/A,FALSE,"ANEXO3 99 DTU";#N/A,#N/A,FALSE,"ANEXO3 99 RDR";#N/A,#N/A,FALSE,"ANEXO3 99 UBÁ4";#N/A,#N/A,FALSE,"ANEXO3 99 UBÁ6"}</definedName>
    <definedName name="__________________CRM2" hidden="1">{#N/A,#N/A,FALSE,"ANEXO3 99 ERA";#N/A,#N/A,FALSE,"ANEXO3 99 UBÁ2";#N/A,#N/A,FALSE,"ANEXO3 99 DTU";#N/A,#N/A,FALSE,"ANEXO3 99 RDR";#N/A,#N/A,FALSE,"ANEXO3 99 UBÁ4";#N/A,#N/A,FALSE,"ANEXO3 99 UBÁ6"}</definedName>
    <definedName name="__________________CRM2_1" localSheetId="16" hidden="1">{#N/A,#N/A,FALSE,"ANEXO3 99 ERA";#N/A,#N/A,FALSE,"ANEXO3 99 UBÁ2";#N/A,#N/A,FALSE,"ANEXO3 99 DTU";#N/A,#N/A,FALSE,"ANEXO3 99 RDR";#N/A,#N/A,FALSE,"ANEXO3 99 UBÁ4";#N/A,#N/A,FALSE,"ANEXO3 99 UBÁ6"}</definedName>
    <definedName name="__________________CRM2_1" localSheetId="8" hidden="1">{#N/A,#N/A,FALSE,"ANEXO3 99 ERA";#N/A,#N/A,FALSE,"ANEXO3 99 UBÁ2";#N/A,#N/A,FALSE,"ANEXO3 99 DTU";#N/A,#N/A,FALSE,"ANEXO3 99 RDR";#N/A,#N/A,FALSE,"ANEXO3 99 UBÁ4";#N/A,#N/A,FALSE,"ANEXO3 99 UBÁ6"}</definedName>
    <definedName name="__________________CRM2_1" localSheetId="2" hidden="1">{#N/A,#N/A,FALSE,"ANEXO3 99 ERA";#N/A,#N/A,FALSE,"ANEXO3 99 UBÁ2";#N/A,#N/A,FALSE,"ANEXO3 99 DTU";#N/A,#N/A,FALSE,"ANEXO3 99 RDR";#N/A,#N/A,FALSE,"ANEXO3 99 UBÁ4";#N/A,#N/A,FALSE,"ANEXO3 99 UBÁ6"}</definedName>
    <definedName name="__________________CRM2_1" localSheetId="7" hidden="1">{#N/A,#N/A,FALSE,"ANEXO3 99 ERA";#N/A,#N/A,FALSE,"ANEXO3 99 UBÁ2";#N/A,#N/A,FALSE,"ANEXO3 99 DTU";#N/A,#N/A,FALSE,"ANEXO3 99 RDR";#N/A,#N/A,FALSE,"ANEXO3 99 UBÁ4";#N/A,#N/A,FALSE,"ANEXO3 99 UBÁ6"}</definedName>
    <definedName name="__________________CRM2_1" hidden="1">{#N/A,#N/A,FALSE,"ANEXO3 99 ERA";#N/A,#N/A,FALSE,"ANEXO3 99 UBÁ2";#N/A,#N/A,FALSE,"ANEXO3 99 DTU";#N/A,#N/A,FALSE,"ANEXO3 99 RDR";#N/A,#N/A,FALSE,"ANEXO3 99 UBÁ4";#N/A,#N/A,FALSE,"ANEXO3 99 UBÁ6"}</definedName>
    <definedName name="_________________CRM3" localSheetId="16" hidden="1">{#N/A,#N/A,FALSE,"ANEXO3 99 ERA";#N/A,#N/A,FALSE,"ANEXO3 99 UBÁ2";#N/A,#N/A,FALSE,"ANEXO3 99 DTU";#N/A,#N/A,FALSE,"ANEXO3 99 RDR";#N/A,#N/A,FALSE,"ANEXO3 99 UBÁ4";#N/A,#N/A,FALSE,"ANEXO3 99 UBÁ6"}</definedName>
    <definedName name="_________________CRM3" localSheetId="8" hidden="1">{#N/A,#N/A,FALSE,"ANEXO3 99 ERA";#N/A,#N/A,FALSE,"ANEXO3 99 UBÁ2";#N/A,#N/A,FALSE,"ANEXO3 99 DTU";#N/A,#N/A,FALSE,"ANEXO3 99 RDR";#N/A,#N/A,FALSE,"ANEXO3 99 UBÁ4";#N/A,#N/A,FALSE,"ANEXO3 99 UBÁ6"}</definedName>
    <definedName name="_________________CRM3" localSheetId="2" hidden="1">{#N/A,#N/A,FALSE,"ANEXO3 99 ERA";#N/A,#N/A,FALSE,"ANEXO3 99 UBÁ2";#N/A,#N/A,FALSE,"ANEXO3 99 DTU";#N/A,#N/A,FALSE,"ANEXO3 99 RDR";#N/A,#N/A,FALSE,"ANEXO3 99 UBÁ4";#N/A,#N/A,FALSE,"ANEXO3 99 UBÁ6"}</definedName>
    <definedName name="_________________CRM3" localSheetId="7" hidden="1">{#N/A,#N/A,FALSE,"ANEXO3 99 ERA";#N/A,#N/A,FALSE,"ANEXO3 99 UBÁ2";#N/A,#N/A,FALSE,"ANEXO3 99 DTU";#N/A,#N/A,FALSE,"ANEXO3 99 RDR";#N/A,#N/A,FALSE,"ANEXO3 99 UBÁ4";#N/A,#N/A,FALSE,"ANEXO3 99 UBÁ6"}</definedName>
    <definedName name="_________________CRM3" hidden="1">{#N/A,#N/A,FALSE,"ANEXO3 99 ERA";#N/A,#N/A,FALSE,"ANEXO3 99 UBÁ2";#N/A,#N/A,FALSE,"ANEXO3 99 DTU";#N/A,#N/A,FALSE,"ANEXO3 99 RDR";#N/A,#N/A,FALSE,"ANEXO3 99 UBÁ4";#N/A,#N/A,FALSE,"ANEXO3 99 UBÁ6"}</definedName>
    <definedName name="_________________CRM3_1" localSheetId="16" hidden="1">{#N/A,#N/A,FALSE,"ANEXO3 99 ERA";#N/A,#N/A,FALSE,"ANEXO3 99 UBÁ2";#N/A,#N/A,FALSE,"ANEXO3 99 DTU";#N/A,#N/A,FALSE,"ANEXO3 99 RDR";#N/A,#N/A,FALSE,"ANEXO3 99 UBÁ4";#N/A,#N/A,FALSE,"ANEXO3 99 UBÁ6"}</definedName>
    <definedName name="_________________CRM3_1" localSheetId="8" hidden="1">{#N/A,#N/A,FALSE,"ANEXO3 99 ERA";#N/A,#N/A,FALSE,"ANEXO3 99 UBÁ2";#N/A,#N/A,FALSE,"ANEXO3 99 DTU";#N/A,#N/A,FALSE,"ANEXO3 99 RDR";#N/A,#N/A,FALSE,"ANEXO3 99 UBÁ4";#N/A,#N/A,FALSE,"ANEXO3 99 UBÁ6"}</definedName>
    <definedName name="_________________CRM3_1" localSheetId="2" hidden="1">{#N/A,#N/A,FALSE,"ANEXO3 99 ERA";#N/A,#N/A,FALSE,"ANEXO3 99 UBÁ2";#N/A,#N/A,FALSE,"ANEXO3 99 DTU";#N/A,#N/A,FALSE,"ANEXO3 99 RDR";#N/A,#N/A,FALSE,"ANEXO3 99 UBÁ4";#N/A,#N/A,FALSE,"ANEXO3 99 UBÁ6"}</definedName>
    <definedName name="_________________CRM3_1" localSheetId="7" hidden="1">{#N/A,#N/A,FALSE,"ANEXO3 99 ERA";#N/A,#N/A,FALSE,"ANEXO3 99 UBÁ2";#N/A,#N/A,FALSE,"ANEXO3 99 DTU";#N/A,#N/A,FALSE,"ANEXO3 99 RDR";#N/A,#N/A,FALSE,"ANEXO3 99 UBÁ4";#N/A,#N/A,FALSE,"ANEXO3 99 UBÁ6"}</definedName>
    <definedName name="_________________CRM3_1" hidden="1">{#N/A,#N/A,FALSE,"ANEXO3 99 ERA";#N/A,#N/A,FALSE,"ANEXO3 99 UBÁ2";#N/A,#N/A,FALSE,"ANEXO3 99 DTU";#N/A,#N/A,FALSE,"ANEXO3 99 RDR";#N/A,#N/A,FALSE,"ANEXO3 99 UBÁ4";#N/A,#N/A,FALSE,"ANEXO3 99 UBÁ6"}</definedName>
    <definedName name="________________CRM2" localSheetId="16" hidden="1">{#N/A,#N/A,FALSE,"ANEXO3 99 ERA";#N/A,#N/A,FALSE,"ANEXO3 99 UBÁ2";#N/A,#N/A,FALSE,"ANEXO3 99 DTU";#N/A,#N/A,FALSE,"ANEXO3 99 RDR";#N/A,#N/A,FALSE,"ANEXO3 99 UBÁ4";#N/A,#N/A,FALSE,"ANEXO3 99 UBÁ6"}</definedName>
    <definedName name="________________CRM2" localSheetId="8" hidden="1">{#N/A,#N/A,FALSE,"ANEXO3 99 ERA";#N/A,#N/A,FALSE,"ANEXO3 99 UBÁ2";#N/A,#N/A,FALSE,"ANEXO3 99 DTU";#N/A,#N/A,FALSE,"ANEXO3 99 RDR";#N/A,#N/A,FALSE,"ANEXO3 99 UBÁ4";#N/A,#N/A,FALSE,"ANEXO3 99 UBÁ6"}</definedName>
    <definedName name="________________CRM2" localSheetId="2" hidden="1">{#N/A,#N/A,FALSE,"ANEXO3 99 ERA";#N/A,#N/A,FALSE,"ANEXO3 99 UBÁ2";#N/A,#N/A,FALSE,"ANEXO3 99 DTU";#N/A,#N/A,FALSE,"ANEXO3 99 RDR";#N/A,#N/A,FALSE,"ANEXO3 99 UBÁ4";#N/A,#N/A,FALSE,"ANEXO3 99 UBÁ6"}</definedName>
    <definedName name="________________CRM2" localSheetId="7" hidden="1">{#N/A,#N/A,FALSE,"ANEXO3 99 ERA";#N/A,#N/A,FALSE,"ANEXO3 99 UBÁ2";#N/A,#N/A,FALSE,"ANEXO3 99 DTU";#N/A,#N/A,FALSE,"ANEXO3 99 RDR";#N/A,#N/A,FALSE,"ANEXO3 99 UBÁ4";#N/A,#N/A,FALSE,"ANEXO3 99 UBÁ6"}</definedName>
    <definedName name="________________CRM2" hidden="1">{#N/A,#N/A,FALSE,"ANEXO3 99 ERA";#N/A,#N/A,FALSE,"ANEXO3 99 UBÁ2";#N/A,#N/A,FALSE,"ANEXO3 99 DTU";#N/A,#N/A,FALSE,"ANEXO3 99 RDR";#N/A,#N/A,FALSE,"ANEXO3 99 UBÁ4";#N/A,#N/A,FALSE,"ANEXO3 99 UBÁ6"}</definedName>
    <definedName name="________________CRM2_1" localSheetId="16" hidden="1">{#N/A,#N/A,FALSE,"ANEXO3 99 ERA";#N/A,#N/A,FALSE,"ANEXO3 99 UBÁ2";#N/A,#N/A,FALSE,"ANEXO3 99 DTU";#N/A,#N/A,FALSE,"ANEXO3 99 RDR";#N/A,#N/A,FALSE,"ANEXO3 99 UBÁ4";#N/A,#N/A,FALSE,"ANEXO3 99 UBÁ6"}</definedName>
    <definedName name="________________CRM2_1" localSheetId="8" hidden="1">{#N/A,#N/A,FALSE,"ANEXO3 99 ERA";#N/A,#N/A,FALSE,"ANEXO3 99 UBÁ2";#N/A,#N/A,FALSE,"ANEXO3 99 DTU";#N/A,#N/A,FALSE,"ANEXO3 99 RDR";#N/A,#N/A,FALSE,"ANEXO3 99 UBÁ4";#N/A,#N/A,FALSE,"ANEXO3 99 UBÁ6"}</definedName>
    <definedName name="________________CRM2_1" localSheetId="2" hidden="1">{#N/A,#N/A,FALSE,"ANEXO3 99 ERA";#N/A,#N/A,FALSE,"ANEXO3 99 UBÁ2";#N/A,#N/A,FALSE,"ANEXO3 99 DTU";#N/A,#N/A,FALSE,"ANEXO3 99 RDR";#N/A,#N/A,FALSE,"ANEXO3 99 UBÁ4";#N/A,#N/A,FALSE,"ANEXO3 99 UBÁ6"}</definedName>
    <definedName name="________________CRM2_1" localSheetId="7" hidden="1">{#N/A,#N/A,FALSE,"ANEXO3 99 ERA";#N/A,#N/A,FALSE,"ANEXO3 99 UBÁ2";#N/A,#N/A,FALSE,"ANEXO3 99 DTU";#N/A,#N/A,FALSE,"ANEXO3 99 RDR";#N/A,#N/A,FALSE,"ANEXO3 99 UBÁ4";#N/A,#N/A,FALSE,"ANEXO3 99 UBÁ6"}</definedName>
    <definedName name="________________CRM2_1" hidden="1">{#N/A,#N/A,FALSE,"ANEXO3 99 ERA";#N/A,#N/A,FALSE,"ANEXO3 99 UBÁ2";#N/A,#N/A,FALSE,"ANEXO3 99 DTU";#N/A,#N/A,FALSE,"ANEXO3 99 RDR";#N/A,#N/A,FALSE,"ANEXO3 99 UBÁ4";#N/A,#N/A,FALSE,"ANEXO3 99 UBÁ6"}</definedName>
    <definedName name="_______________CRM2" localSheetId="16" hidden="1">{#N/A,#N/A,FALSE,"ANEXO3 99 ERA";#N/A,#N/A,FALSE,"ANEXO3 99 UBÁ2";#N/A,#N/A,FALSE,"ANEXO3 99 DTU";#N/A,#N/A,FALSE,"ANEXO3 99 RDR";#N/A,#N/A,FALSE,"ANEXO3 99 UBÁ4";#N/A,#N/A,FALSE,"ANEXO3 99 UBÁ6"}</definedName>
    <definedName name="_______________CRM2" localSheetId="8" hidden="1">{#N/A,#N/A,FALSE,"ANEXO3 99 ERA";#N/A,#N/A,FALSE,"ANEXO3 99 UBÁ2";#N/A,#N/A,FALSE,"ANEXO3 99 DTU";#N/A,#N/A,FALSE,"ANEXO3 99 RDR";#N/A,#N/A,FALSE,"ANEXO3 99 UBÁ4";#N/A,#N/A,FALSE,"ANEXO3 99 UBÁ6"}</definedName>
    <definedName name="_______________CRM2" localSheetId="2" hidden="1">{#N/A,#N/A,FALSE,"ANEXO3 99 ERA";#N/A,#N/A,FALSE,"ANEXO3 99 UBÁ2";#N/A,#N/A,FALSE,"ANEXO3 99 DTU";#N/A,#N/A,FALSE,"ANEXO3 99 RDR";#N/A,#N/A,FALSE,"ANEXO3 99 UBÁ4";#N/A,#N/A,FALSE,"ANEXO3 99 UBÁ6"}</definedName>
    <definedName name="_______________CRM2" localSheetId="7" hidden="1">{#N/A,#N/A,FALSE,"ANEXO3 99 ERA";#N/A,#N/A,FALSE,"ANEXO3 99 UBÁ2";#N/A,#N/A,FALSE,"ANEXO3 99 DTU";#N/A,#N/A,FALSE,"ANEXO3 99 RDR";#N/A,#N/A,FALSE,"ANEXO3 99 UBÁ4";#N/A,#N/A,FALSE,"ANEXO3 99 UBÁ6"}</definedName>
    <definedName name="_______________CRM2" hidden="1">{#N/A,#N/A,FALSE,"ANEXO3 99 ERA";#N/A,#N/A,FALSE,"ANEXO3 99 UBÁ2";#N/A,#N/A,FALSE,"ANEXO3 99 DTU";#N/A,#N/A,FALSE,"ANEXO3 99 RDR";#N/A,#N/A,FALSE,"ANEXO3 99 UBÁ4";#N/A,#N/A,FALSE,"ANEXO3 99 UBÁ6"}</definedName>
    <definedName name="_______________CRM2_1" localSheetId="16" hidden="1">{#N/A,#N/A,FALSE,"ANEXO3 99 ERA";#N/A,#N/A,FALSE,"ANEXO3 99 UBÁ2";#N/A,#N/A,FALSE,"ANEXO3 99 DTU";#N/A,#N/A,FALSE,"ANEXO3 99 RDR";#N/A,#N/A,FALSE,"ANEXO3 99 UBÁ4";#N/A,#N/A,FALSE,"ANEXO3 99 UBÁ6"}</definedName>
    <definedName name="_______________CRM2_1" localSheetId="8" hidden="1">{#N/A,#N/A,FALSE,"ANEXO3 99 ERA";#N/A,#N/A,FALSE,"ANEXO3 99 UBÁ2";#N/A,#N/A,FALSE,"ANEXO3 99 DTU";#N/A,#N/A,FALSE,"ANEXO3 99 RDR";#N/A,#N/A,FALSE,"ANEXO3 99 UBÁ4";#N/A,#N/A,FALSE,"ANEXO3 99 UBÁ6"}</definedName>
    <definedName name="_______________CRM2_1" localSheetId="2" hidden="1">{#N/A,#N/A,FALSE,"ANEXO3 99 ERA";#N/A,#N/A,FALSE,"ANEXO3 99 UBÁ2";#N/A,#N/A,FALSE,"ANEXO3 99 DTU";#N/A,#N/A,FALSE,"ANEXO3 99 RDR";#N/A,#N/A,FALSE,"ANEXO3 99 UBÁ4";#N/A,#N/A,FALSE,"ANEXO3 99 UBÁ6"}</definedName>
    <definedName name="_______________CRM2_1" localSheetId="7" hidden="1">{#N/A,#N/A,FALSE,"ANEXO3 99 ERA";#N/A,#N/A,FALSE,"ANEXO3 99 UBÁ2";#N/A,#N/A,FALSE,"ANEXO3 99 DTU";#N/A,#N/A,FALSE,"ANEXO3 99 RDR";#N/A,#N/A,FALSE,"ANEXO3 99 UBÁ4";#N/A,#N/A,FALSE,"ANEXO3 99 UBÁ6"}</definedName>
    <definedName name="_______________CRM2_1" hidden="1">{#N/A,#N/A,FALSE,"ANEXO3 99 ERA";#N/A,#N/A,FALSE,"ANEXO3 99 UBÁ2";#N/A,#N/A,FALSE,"ANEXO3 99 DTU";#N/A,#N/A,FALSE,"ANEXO3 99 RDR";#N/A,#N/A,FALSE,"ANEXO3 99 UBÁ4";#N/A,#N/A,FALSE,"ANEXO3 99 UBÁ6"}</definedName>
    <definedName name="_______________CRM3" localSheetId="16" hidden="1">{#N/A,#N/A,FALSE,"ANEXO3 99 ERA";#N/A,#N/A,FALSE,"ANEXO3 99 UBÁ2";#N/A,#N/A,FALSE,"ANEXO3 99 DTU";#N/A,#N/A,FALSE,"ANEXO3 99 RDR";#N/A,#N/A,FALSE,"ANEXO3 99 UBÁ4";#N/A,#N/A,FALSE,"ANEXO3 99 UBÁ6"}</definedName>
    <definedName name="_______________CRM3" localSheetId="8" hidden="1">{#N/A,#N/A,FALSE,"ANEXO3 99 ERA";#N/A,#N/A,FALSE,"ANEXO3 99 UBÁ2";#N/A,#N/A,FALSE,"ANEXO3 99 DTU";#N/A,#N/A,FALSE,"ANEXO3 99 RDR";#N/A,#N/A,FALSE,"ANEXO3 99 UBÁ4";#N/A,#N/A,FALSE,"ANEXO3 99 UBÁ6"}</definedName>
    <definedName name="_______________CRM3" localSheetId="2" hidden="1">{#N/A,#N/A,FALSE,"ANEXO3 99 ERA";#N/A,#N/A,FALSE,"ANEXO3 99 UBÁ2";#N/A,#N/A,FALSE,"ANEXO3 99 DTU";#N/A,#N/A,FALSE,"ANEXO3 99 RDR";#N/A,#N/A,FALSE,"ANEXO3 99 UBÁ4";#N/A,#N/A,FALSE,"ANEXO3 99 UBÁ6"}</definedName>
    <definedName name="_______________CRM3" localSheetId="7" hidden="1">{#N/A,#N/A,FALSE,"ANEXO3 99 ERA";#N/A,#N/A,FALSE,"ANEXO3 99 UBÁ2";#N/A,#N/A,FALSE,"ANEXO3 99 DTU";#N/A,#N/A,FALSE,"ANEXO3 99 RDR";#N/A,#N/A,FALSE,"ANEXO3 99 UBÁ4";#N/A,#N/A,FALSE,"ANEXO3 99 UBÁ6"}</definedName>
    <definedName name="_______________CRM3" hidden="1">{#N/A,#N/A,FALSE,"ANEXO3 99 ERA";#N/A,#N/A,FALSE,"ANEXO3 99 UBÁ2";#N/A,#N/A,FALSE,"ANEXO3 99 DTU";#N/A,#N/A,FALSE,"ANEXO3 99 RDR";#N/A,#N/A,FALSE,"ANEXO3 99 UBÁ4";#N/A,#N/A,FALSE,"ANEXO3 99 UBÁ6"}</definedName>
    <definedName name="_______________CRM3_1" localSheetId="16" hidden="1">{#N/A,#N/A,FALSE,"ANEXO3 99 ERA";#N/A,#N/A,FALSE,"ANEXO3 99 UBÁ2";#N/A,#N/A,FALSE,"ANEXO3 99 DTU";#N/A,#N/A,FALSE,"ANEXO3 99 RDR";#N/A,#N/A,FALSE,"ANEXO3 99 UBÁ4";#N/A,#N/A,FALSE,"ANEXO3 99 UBÁ6"}</definedName>
    <definedName name="_______________CRM3_1" localSheetId="8" hidden="1">{#N/A,#N/A,FALSE,"ANEXO3 99 ERA";#N/A,#N/A,FALSE,"ANEXO3 99 UBÁ2";#N/A,#N/A,FALSE,"ANEXO3 99 DTU";#N/A,#N/A,FALSE,"ANEXO3 99 RDR";#N/A,#N/A,FALSE,"ANEXO3 99 UBÁ4";#N/A,#N/A,FALSE,"ANEXO3 99 UBÁ6"}</definedName>
    <definedName name="_______________CRM3_1" localSheetId="2" hidden="1">{#N/A,#N/A,FALSE,"ANEXO3 99 ERA";#N/A,#N/A,FALSE,"ANEXO3 99 UBÁ2";#N/A,#N/A,FALSE,"ANEXO3 99 DTU";#N/A,#N/A,FALSE,"ANEXO3 99 RDR";#N/A,#N/A,FALSE,"ANEXO3 99 UBÁ4";#N/A,#N/A,FALSE,"ANEXO3 99 UBÁ6"}</definedName>
    <definedName name="_______________CRM3_1" localSheetId="7" hidden="1">{#N/A,#N/A,FALSE,"ANEXO3 99 ERA";#N/A,#N/A,FALSE,"ANEXO3 99 UBÁ2";#N/A,#N/A,FALSE,"ANEXO3 99 DTU";#N/A,#N/A,FALSE,"ANEXO3 99 RDR";#N/A,#N/A,FALSE,"ANEXO3 99 UBÁ4";#N/A,#N/A,FALSE,"ANEXO3 99 UBÁ6"}</definedName>
    <definedName name="_______________CRM3_1" hidden="1">{#N/A,#N/A,FALSE,"ANEXO3 99 ERA";#N/A,#N/A,FALSE,"ANEXO3 99 UBÁ2";#N/A,#N/A,FALSE,"ANEXO3 99 DTU";#N/A,#N/A,FALSE,"ANEXO3 99 RDR";#N/A,#N/A,FALSE,"ANEXO3 99 UBÁ4";#N/A,#N/A,FALSE,"ANEXO3 99 UBÁ6"}</definedName>
    <definedName name="______________CRM3" localSheetId="16" hidden="1">{#N/A,#N/A,FALSE,"ANEXO3 99 ERA";#N/A,#N/A,FALSE,"ANEXO3 99 UBÁ2";#N/A,#N/A,FALSE,"ANEXO3 99 DTU";#N/A,#N/A,FALSE,"ANEXO3 99 RDR";#N/A,#N/A,FALSE,"ANEXO3 99 UBÁ4";#N/A,#N/A,FALSE,"ANEXO3 99 UBÁ6"}</definedName>
    <definedName name="______________CRM3" localSheetId="8" hidden="1">{#N/A,#N/A,FALSE,"ANEXO3 99 ERA";#N/A,#N/A,FALSE,"ANEXO3 99 UBÁ2";#N/A,#N/A,FALSE,"ANEXO3 99 DTU";#N/A,#N/A,FALSE,"ANEXO3 99 RDR";#N/A,#N/A,FALSE,"ANEXO3 99 UBÁ4";#N/A,#N/A,FALSE,"ANEXO3 99 UBÁ6"}</definedName>
    <definedName name="______________CRM3" localSheetId="2" hidden="1">{#N/A,#N/A,FALSE,"ANEXO3 99 ERA";#N/A,#N/A,FALSE,"ANEXO3 99 UBÁ2";#N/A,#N/A,FALSE,"ANEXO3 99 DTU";#N/A,#N/A,FALSE,"ANEXO3 99 RDR";#N/A,#N/A,FALSE,"ANEXO3 99 UBÁ4";#N/A,#N/A,FALSE,"ANEXO3 99 UBÁ6"}</definedName>
    <definedName name="______________CRM3" localSheetId="7" hidden="1">{#N/A,#N/A,FALSE,"ANEXO3 99 ERA";#N/A,#N/A,FALSE,"ANEXO3 99 UBÁ2";#N/A,#N/A,FALSE,"ANEXO3 99 DTU";#N/A,#N/A,FALSE,"ANEXO3 99 RDR";#N/A,#N/A,FALSE,"ANEXO3 99 UBÁ4";#N/A,#N/A,FALSE,"ANEXO3 99 UBÁ6"}</definedName>
    <definedName name="______________CRM3" hidden="1">{#N/A,#N/A,FALSE,"ANEXO3 99 ERA";#N/A,#N/A,FALSE,"ANEXO3 99 UBÁ2";#N/A,#N/A,FALSE,"ANEXO3 99 DTU";#N/A,#N/A,FALSE,"ANEXO3 99 RDR";#N/A,#N/A,FALSE,"ANEXO3 99 UBÁ4";#N/A,#N/A,FALSE,"ANEXO3 99 UBÁ6"}</definedName>
    <definedName name="______________CRM3_1" localSheetId="16" hidden="1">{#N/A,#N/A,FALSE,"ANEXO3 99 ERA";#N/A,#N/A,FALSE,"ANEXO3 99 UBÁ2";#N/A,#N/A,FALSE,"ANEXO3 99 DTU";#N/A,#N/A,FALSE,"ANEXO3 99 RDR";#N/A,#N/A,FALSE,"ANEXO3 99 UBÁ4";#N/A,#N/A,FALSE,"ANEXO3 99 UBÁ6"}</definedName>
    <definedName name="______________CRM3_1" localSheetId="8" hidden="1">{#N/A,#N/A,FALSE,"ANEXO3 99 ERA";#N/A,#N/A,FALSE,"ANEXO3 99 UBÁ2";#N/A,#N/A,FALSE,"ANEXO3 99 DTU";#N/A,#N/A,FALSE,"ANEXO3 99 RDR";#N/A,#N/A,FALSE,"ANEXO3 99 UBÁ4";#N/A,#N/A,FALSE,"ANEXO3 99 UBÁ6"}</definedName>
    <definedName name="______________CRM3_1" localSheetId="2" hidden="1">{#N/A,#N/A,FALSE,"ANEXO3 99 ERA";#N/A,#N/A,FALSE,"ANEXO3 99 UBÁ2";#N/A,#N/A,FALSE,"ANEXO3 99 DTU";#N/A,#N/A,FALSE,"ANEXO3 99 RDR";#N/A,#N/A,FALSE,"ANEXO3 99 UBÁ4";#N/A,#N/A,FALSE,"ANEXO3 99 UBÁ6"}</definedName>
    <definedName name="______________CRM3_1" localSheetId="7" hidden="1">{#N/A,#N/A,FALSE,"ANEXO3 99 ERA";#N/A,#N/A,FALSE,"ANEXO3 99 UBÁ2";#N/A,#N/A,FALSE,"ANEXO3 99 DTU";#N/A,#N/A,FALSE,"ANEXO3 99 RDR";#N/A,#N/A,FALSE,"ANEXO3 99 UBÁ4";#N/A,#N/A,FALSE,"ANEXO3 99 UBÁ6"}</definedName>
    <definedName name="______________CRM3_1" hidden="1">{#N/A,#N/A,FALSE,"ANEXO3 99 ERA";#N/A,#N/A,FALSE,"ANEXO3 99 UBÁ2";#N/A,#N/A,FALSE,"ANEXO3 99 DTU";#N/A,#N/A,FALSE,"ANEXO3 99 RDR";#N/A,#N/A,FALSE,"ANEXO3 99 UBÁ4";#N/A,#N/A,FALSE,"ANEXO3 99 UBÁ6"}</definedName>
    <definedName name="_____________CRM2" localSheetId="16" hidden="1">{#N/A,#N/A,FALSE,"ANEXO3 99 ERA";#N/A,#N/A,FALSE,"ANEXO3 99 UBÁ2";#N/A,#N/A,FALSE,"ANEXO3 99 DTU";#N/A,#N/A,FALSE,"ANEXO3 99 RDR";#N/A,#N/A,FALSE,"ANEXO3 99 UBÁ4";#N/A,#N/A,FALSE,"ANEXO3 99 UBÁ6"}</definedName>
    <definedName name="_____________CRM2" localSheetId="8" hidden="1">{#N/A,#N/A,FALSE,"ANEXO3 99 ERA";#N/A,#N/A,FALSE,"ANEXO3 99 UBÁ2";#N/A,#N/A,FALSE,"ANEXO3 99 DTU";#N/A,#N/A,FALSE,"ANEXO3 99 RDR";#N/A,#N/A,FALSE,"ANEXO3 99 UBÁ4";#N/A,#N/A,FALSE,"ANEXO3 99 UBÁ6"}</definedName>
    <definedName name="_____________CRM2" localSheetId="2" hidden="1">{#N/A,#N/A,FALSE,"ANEXO3 99 ERA";#N/A,#N/A,FALSE,"ANEXO3 99 UBÁ2";#N/A,#N/A,FALSE,"ANEXO3 99 DTU";#N/A,#N/A,FALSE,"ANEXO3 99 RDR";#N/A,#N/A,FALSE,"ANEXO3 99 UBÁ4";#N/A,#N/A,FALSE,"ANEXO3 99 UBÁ6"}</definedName>
    <definedName name="_____________CRM2" localSheetId="7" hidden="1">{#N/A,#N/A,FALSE,"ANEXO3 99 ERA";#N/A,#N/A,FALSE,"ANEXO3 99 UBÁ2";#N/A,#N/A,FALSE,"ANEXO3 99 DTU";#N/A,#N/A,FALSE,"ANEXO3 99 RDR";#N/A,#N/A,FALSE,"ANEXO3 99 UBÁ4";#N/A,#N/A,FALSE,"ANEXO3 99 UBÁ6"}</definedName>
    <definedName name="_____________CRM2" hidden="1">{#N/A,#N/A,FALSE,"ANEXO3 99 ERA";#N/A,#N/A,FALSE,"ANEXO3 99 UBÁ2";#N/A,#N/A,FALSE,"ANEXO3 99 DTU";#N/A,#N/A,FALSE,"ANEXO3 99 RDR";#N/A,#N/A,FALSE,"ANEXO3 99 UBÁ4";#N/A,#N/A,FALSE,"ANEXO3 99 UBÁ6"}</definedName>
    <definedName name="_____________CRM2_1" localSheetId="16" hidden="1">{#N/A,#N/A,FALSE,"ANEXO3 99 ERA";#N/A,#N/A,FALSE,"ANEXO3 99 UBÁ2";#N/A,#N/A,FALSE,"ANEXO3 99 DTU";#N/A,#N/A,FALSE,"ANEXO3 99 RDR";#N/A,#N/A,FALSE,"ANEXO3 99 UBÁ4";#N/A,#N/A,FALSE,"ANEXO3 99 UBÁ6"}</definedName>
    <definedName name="_____________CRM2_1" localSheetId="8" hidden="1">{#N/A,#N/A,FALSE,"ANEXO3 99 ERA";#N/A,#N/A,FALSE,"ANEXO3 99 UBÁ2";#N/A,#N/A,FALSE,"ANEXO3 99 DTU";#N/A,#N/A,FALSE,"ANEXO3 99 RDR";#N/A,#N/A,FALSE,"ANEXO3 99 UBÁ4";#N/A,#N/A,FALSE,"ANEXO3 99 UBÁ6"}</definedName>
    <definedName name="_____________CRM2_1" localSheetId="2" hidden="1">{#N/A,#N/A,FALSE,"ANEXO3 99 ERA";#N/A,#N/A,FALSE,"ANEXO3 99 UBÁ2";#N/A,#N/A,FALSE,"ANEXO3 99 DTU";#N/A,#N/A,FALSE,"ANEXO3 99 RDR";#N/A,#N/A,FALSE,"ANEXO3 99 UBÁ4";#N/A,#N/A,FALSE,"ANEXO3 99 UBÁ6"}</definedName>
    <definedName name="_____________CRM2_1" localSheetId="7" hidden="1">{#N/A,#N/A,FALSE,"ANEXO3 99 ERA";#N/A,#N/A,FALSE,"ANEXO3 99 UBÁ2";#N/A,#N/A,FALSE,"ANEXO3 99 DTU";#N/A,#N/A,FALSE,"ANEXO3 99 RDR";#N/A,#N/A,FALSE,"ANEXO3 99 UBÁ4";#N/A,#N/A,FALSE,"ANEXO3 99 UBÁ6"}</definedName>
    <definedName name="_____________CRM2_1" hidden="1">{#N/A,#N/A,FALSE,"ANEXO3 99 ERA";#N/A,#N/A,FALSE,"ANEXO3 99 UBÁ2";#N/A,#N/A,FALSE,"ANEXO3 99 DTU";#N/A,#N/A,FALSE,"ANEXO3 99 RDR";#N/A,#N/A,FALSE,"ANEXO3 99 UBÁ4";#N/A,#N/A,FALSE,"ANEXO3 99 UBÁ6"}</definedName>
    <definedName name="____________CRM3" localSheetId="16" hidden="1">{#N/A,#N/A,FALSE,"ANEXO3 99 ERA";#N/A,#N/A,FALSE,"ANEXO3 99 UBÁ2";#N/A,#N/A,FALSE,"ANEXO3 99 DTU";#N/A,#N/A,FALSE,"ANEXO3 99 RDR";#N/A,#N/A,FALSE,"ANEXO3 99 UBÁ4";#N/A,#N/A,FALSE,"ANEXO3 99 UBÁ6"}</definedName>
    <definedName name="____________CRM3" localSheetId="8" hidden="1">{#N/A,#N/A,FALSE,"ANEXO3 99 ERA";#N/A,#N/A,FALSE,"ANEXO3 99 UBÁ2";#N/A,#N/A,FALSE,"ANEXO3 99 DTU";#N/A,#N/A,FALSE,"ANEXO3 99 RDR";#N/A,#N/A,FALSE,"ANEXO3 99 UBÁ4";#N/A,#N/A,FALSE,"ANEXO3 99 UBÁ6"}</definedName>
    <definedName name="____________CRM3" localSheetId="2" hidden="1">{#N/A,#N/A,FALSE,"ANEXO3 99 ERA";#N/A,#N/A,FALSE,"ANEXO3 99 UBÁ2";#N/A,#N/A,FALSE,"ANEXO3 99 DTU";#N/A,#N/A,FALSE,"ANEXO3 99 RDR";#N/A,#N/A,FALSE,"ANEXO3 99 UBÁ4";#N/A,#N/A,FALSE,"ANEXO3 99 UBÁ6"}</definedName>
    <definedName name="____________CRM3" localSheetId="7" hidden="1">{#N/A,#N/A,FALSE,"ANEXO3 99 ERA";#N/A,#N/A,FALSE,"ANEXO3 99 UBÁ2";#N/A,#N/A,FALSE,"ANEXO3 99 DTU";#N/A,#N/A,FALSE,"ANEXO3 99 RDR";#N/A,#N/A,FALSE,"ANEXO3 99 UBÁ4";#N/A,#N/A,FALSE,"ANEXO3 99 UBÁ6"}</definedName>
    <definedName name="____________CRM3" hidden="1">{#N/A,#N/A,FALSE,"ANEXO3 99 ERA";#N/A,#N/A,FALSE,"ANEXO3 99 UBÁ2";#N/A,#N/A,FALSE,"ANEXO3 99 DTU";#N/A,#N/A,FALSE,"ANEXO3 99 RDR";#N/A,#N/A,FALSE,"ANEXO3 99 UBÁ4";#N/A,#N/A,FALSE,"ANEXO3 99 UBÁ6"}</definedName>
    <definedName name="____________CRM3_1" localSheetId="16" hidden="1">{#N/A,#N/A,FALSE,"ANEXO3 99 ERA";#N/A,#N/A,FALSE,"ANEXO3 99 UBÁ2";#N/A,#N/A,FALSE,"ANEXO3 99 DTU";#N/A,#N/A,FALSE,"ANEXO3 99 RDR";#N/A,#N/A,FALSE,"ANEXO3 99 UBÁ4";#N/A,#N/A,FALSE,"ANEXO3 99 UBÁ6"}</definedName>
    <definedName name="____________CRM3_1" localSheetId="8" hidden="1">{#N/A,#N/A,FALSE,"ANEXO3 99 ERA";#N/A,#N/A,FALSE,"ANEXO3 99 UBÁ2";#N/A,#N/A,FALSE,"ANEXO3 99 DTU";#N/A,#N/A,FALSE,"ANEXO3 99 RDR";#N/A,#N/A,FALSE,"ANEXO3 99 UBÁ4";#N/A,#N/A,FALSE,"ANEXO3 99 UBÁ6"}</definedName>
    <definedName name="____________CRM3_1" localSheetId="2" hidden="1">{#N/A,#N/A,FALSE,"ANEXO3 99 ERA";#N/A,#N/A,FALSE,"ANEXO3 99 UBÁ2";#N/A,#N/A,FALSE,"ANEXO3 99 DTU";#N/A,#N/A,FALSE,"ANEXO3 99 RDR";#N/A,#N/A,FALSE,"ANEXO3 99 UBÁ4";#N/A,#N/A,FALSE,"ANEXO3 99 UBÁ6"}</definedName>
    <definedName name="____________CRM3_1" localSheetId="7" hidden="1">{#N/A,#N/A,FALSE,"ANEXO3 99 ERA";#N/A,#N/A,FALSE,"ANEXO3 99 UBÁ2";#N/A,#N/A,FALSE,"ANEXO3 99 DTU";#N/A,#N/A,FALSE,"ANEXO3 99 RDR";#N/A,#N/A,FALSE,"ANEXO3 99 UBÁ4";#N/A,#N/A,FALSE,"ANEXO3 99 UBÁ6"}</definedName>
    <definedName name="____________CRM3_1" hidden="1">{#N/A,#N/A,FALSE,"ANEXO3 99 ERA";#N/A,#N/A,FALSE,"ANEXO3 99 UBÁ2";#N/A,#N/A,FALSE,"ANEXO3 99 DTU";#N/A,#N/A,FALSE,"ANEXO3 99 RDR";#N/A,#N/A,FALSE,"ANEXO3 99 UBÁ4";#N/A,#N/A,FALSE,"ANEXO3 99 UBÁ6"}</definedName>
    <definedName name="___________CRM2" localSheetId="16" hidden="1">{#N/A,#N/A,FALSE,"ANEXO3 99 ERA";#N/A,#N/A,FALSE,"ANEXO3 99 UBÁ2";#N/A,#N/A,FALSE,"ANEXO3 99 DTU";#N/A,#N/A,FALSE,"ANEXO3 99 RDR";#N/A,#N/A,FALSE,"ANEXO3 99 UBÁ4";#N/A,#N/A,FALSE,"ANEXO3 99 UBÁ6"}</definedName>
    <definedName name="___________CRM2" localSheetId="8" hidden="1">{#N/A,#N/A,FALSE,"ANEXO3 99 ERA";#N/A,#N/A,FALSE,"ANEXO3 99 UBÁ2";#N/A,#N/A,FALSE,"ANEXO3 99 DTU";#N/A,#N/A,FALSE,"ANEXO3 99 RDR";#N/A,#N/A,FALSE,"ANEXO3 99 UBÁ4";#N/A,#N/A,FALSE,"ANEXO3 99 UBÁ6"}</definedName>
    <definedName name="___________CRM2" localSheetId="2" hidden="1">{#N/A,#N/A,FALSE,"ANEXO3 99 ERA";#N/A,#N/A,FALSE,"ANEXO3 99 UBÁ2";#N/A,#N/A,FALSE,"ANEXO3 99 DTU";#N/A,#N/A,FALSE,"ANEXO3 99 RDR";#N/A,#N/A,FALSE,"ANEXO3 99 UBÁ4";#N/A,#N/A,FALSE,"ANEXO3 99 UBÁ6"}</definedName>
    <definedName name="___________CRM2" localSheetId="7" hidden="1">{#N/A,#N/A,FALSE,"ANEXO3 99 ERA";#N/A,#N/A,FALSE,"ANEXO3 99 UBÁ2";#N/A,#N/A,FALSE,"ANEXO3 99 DTU";#N/A,#N/A,FALSE,"ANEXO3 99 RDR";#N/A,#N/A,FALSE,"ANEXO3 99 UBÁ4";#N/A,#N/A,FALSE,"ANEXO3 99 UBÁ6"}</definedName>
    <definedName name="___________CRM2" hidden="1">{#N/A,#N/A,FALSE,"ANEXO3 99 ERA";#N/A,#N/A,FALSE,"ANEXO3 99 UBÁ2";#N/A,#N/A,FALSE,"ANEXO3 99 DTU";#N/A,#N/A,FALSE,"ANEXO3 99 RDR";#N/A,#N/A,FALSE,"ANEXO3 99 UBÁ4";#N/A,#N/A,FALSE,"ANEXO3 99 UBÁ6"}</definedName>
    <definedName name="___________CRM2_1" localSheetId="16" hidden="1">{#N/A,#N/A,FALSE,"ANEXO3 99 ERA";#N/A,#N/A,FALSE,"ANEXO3 99 UBÁ2";#N/A,#N/A,FALSE,"ANEXO3 99 DTU";#N/A,#N/A,FALSE,"ANEXO3 99 RDR";#N/A,#N/A,FALSE,"ANEXO3 99 UBÁ4";#N/A,#N/A,FALSE,"ANEXO3 99 UBÁ6"}</definedName>
    <definedName name="___________CRM2_1" localSheetId="8" hidden="1">{#N/A,#N/A,FALSE,"ANEXO3 99 ERA";#N/A,#N/A,FALSE,"ANEXO3 99 UBÁ2";#N/A,#N/A,FALSE,"ANEXO3 99 DTU";#N/A,#N/A,FALSE,"ANEXO3 99 RDR";#N/A,#N/A,FALSE,"ANEXO3 99 UBÁ4";#N/A,#N/A,FALSE,"ANEXO3 99 UBÁ6"}</definedName>
    <definedName name="___________CRM2_1" localSheetId="2" hidden="1">{#N/A,#N/A,FALSE,"ANEXO3 99 ERA";#N/A,#N/A,FALSE,"ANEXO3 99 UBÁ2";#N/A,#N/A,FALSE,"ANEXO3 99 DTU";#N/A,#N/A,FALSE,"ANEXO3 99 RDR";#N/A,#N/A,FALSE,"ANEXO3 99 UBÁ4";#N/A,#N/A,FALSE,"ANEXO3 99 UBÁ6"}</definedName>
    <definedName name="___________CRM2_1" localSheetId="7" hidden="1">{#N/A,#N/A,FALSE,"ANEXO3 99 ERA";#N/A,#N/A,FALSE,"ANEXO3 99 UBÁ2";#N/A,#N/A,FALSE,"ANEXO3 99 DTU";#N/A,#N/A,FALSE,"ANEXO3 99 RDR";#N/A,#N/A,FALSE,"ANEXO3 99 UBÁ4";#N/A,#N/A,FALSE,"ANEXO3 99 UBÁ6"}</definedName>
    <definedName name="___________CRM2_1" hidden="1">{#N/A,#N/A,FALSE,"ANEXO3 99 ERA";#N/A,#N/A,FALSE,"ANEXO3 99 UBÁ2";#N/A,#N/A,FALSE,"ANEXO3 99 DTU";#N/A,#N/A,FALSE,"ANEXO3 99 RDR";#N/A,#N/A,FALSE,"ANEXO3 99 UBÁ4";#N/A,#N/A,FALSE,"ANEXO3 99 UBÁ6"}</definedName>
    <definedName name="__________CRM3" localSheetId="16" hidden="1">{#N/A,#N/A,FALSE,"ANEXO3 99 ERA";#N/A,#N/A,FALSE,"ANEXO3 99 UBÁ2";#N/A,#N/A,FALSE,"ANEXO3 99 DTU";#N/A,#N/A,FALSE,"ANEXO3 99 RDR";#N/A,#N/A,FALSE,"ANEXO3 99 UBÁ4";#N/A,#N/A,FALSE,"ANEXO3 99 UBÁ6"}</definedName>
    <definedName name="__________CRM3" localSheetId="8" hidden="1">{#N/A,#N/A,FALSE,"ANEXO3 99 ERA";#N/A,#N/A,FALSE,"ANEXO3 99 UBÁ2";#N/A,#N/A,FALSE,"ANEXO3 99 DTU";#N/A,#N/A,FALSE,"ANEXO3 99 RDR";#N/A,#N/A,FALSE,"ANEXO3 99 UBÁ4";#N/A,#N/A,FALSE,"ANEXO3 99 UBÁ6"}</definedName>
    <definedName name="__________CRM3" localSheetId="2" hidden="1">{#N/A,#N/A,FALSE,"ANEXO3 99 ERA";#N/A,#N/A,FALSE,"ANEXO3 99 UBÁ2";#N/A,#N/A,FALSE,"ANEXO3 99 DTU";#N/A,#N/A,FALSE,"ANEXO3 99 RDR";#N/A,#N/A,FALSE,"ANEXO3 99 UBÁ4";#N/A,#N/A,FALSE,"ANEXO3 99 UBÁ6"}</definedName>
    <definedName name="__________CRM3" localSheetId="7" hidden="1">{#N/A,#N/A,FALSE,"ANEXO3 99 ERA";#N/A,#N/A,FALSE,"ANEXO3 99 UBÁ2";#N/A,#N/A,FALSE,"ANEXO3 99 DTU";#N/A,#N/A,FALSE,"ANEXO3 99 RDR";#N/A,#N/A,FALSE,"ANEXO3 99 UBÁ4";#N/A,#N/A,FALSE,"ANEXO3 99 UBÁ6"}</definedName>
    <definedName name="__________CRM3" hidden="1">{#N/A,#N/A,FALSE,"ANEXO3 99 ERA";#N/A,#N/A,FALSE,"ANEXO3 99 UBÁ2";#N/A,#N/A,FALSE,"ANEXO3 99 DTU";#N/A,#N/A,FALSE,"ANEXO3 99 RDR";#N/A,#N/A,FALSE,"ANEXO3 99 UBÁ4";#N/A,#N/A,FALSE,"ANEXO3 99 UBÁ6"}</definedName>
    <definedName name="__________CRM3_1" localSheetId="16" hidden="1">{#N/A,#N/A,FALSE,"ANEXO3 99 ERA";#N/A,#N/A,FALSE,"ANEXO3 99 UBÁ2";#N/A,#N/A,FALSE,"ANEXO3 99 DTU";#N/A,#N/A,FALSE,"ANEXO3 99 RDR";#N/A,#N/A,FALSE,"ANEXO3 99 UBÁ4";#N/A,#N/A,FALSE,"ANEXO3 99 UBÁ6"}</definedName>
    <definedName name="__________CRM3_1" localSheetId="8" hidden="1">{#N/A,#N/A,FALSE,"ANEXO3 99 ERA";#N/A,#N/A,FALSE,"ANEXO3 99 UBÁ2";#N/A,#N/A,FALSE,"ANEXO3 99 DTU";#N/A,#N/A,FALSE,"ANEXO3 99 RDR";#N/A,#N/A,FALSE,"ANEXO3 99 UBÁ4";#N/A,#N/A,FALSE,"ANEXO3 99 UBÁ6"}</definedName>
    <definedName name="__________CRM3_1" localSheetId="2" hidden="1">{#N/A,#N/A,FALSE,"ANEXO3 99 ERA";#N/A,#N/A,FALSE,"ANEXO3 99 UBÁ2";#N/A,#N/A,FALSE,"ANEXO3 99 DTU";#N/A,#N/A,FALSE,"ANEXO3 99 RDR";#N/A,#N/A,FALSE,"ANEXO3 99 UBÁ4";#N/A,#N/A,FALSE,"ANEXO3 99 UBÁ6"}</definedName>
    <definedName name="__________CRM3_1" localSheetId="7" hidden="1">{#N/A,#N/A,FALSE,"ANEXO3 99 ERA";#N/A,#N/A,FALSE,"ANEXO3 99 UBÁ2";#N/A,#N/A,FALSE,"ANEXO3 99 DTU";#N/A,#N/A,FALSE,"ANEXO3 99 RDR";#N/A,#N/A,FALSE,"ANEXO3 99 UBÁ4";#N/A,#N/A,FALSE,"ANEXO3 99 UBÁ6"}</definedName>
    <definedName name="__________CRM3_1" hidden="1">{#N/A,#N/A,FALSE,"ANEXO3 99 ERA";#N/A,#N/A,FALSE,"ANEXO3 99 UBÁ2";#N/A,#N/A,FALSE,"ANEXO3 99 DTU";#N/A,#N/A,FALSE,"ANEXO3 99 RDR";#N/A,#N/A,FALSE,"ANEXO3 99 UBÁ4";#N/A,#N/A,FALSE,"ANEXO3 99 UBÁ6"}</definedName>
    <definedName name="_________CRM2" localSheetId="16" hidden="1">{#N/A,#N/A,FALSE,"ANEXO3 99 ERA";#N/A,#N/A,FALSE,"ANEXO3 99 UBÁ2";#N/A,#N/A,FALSE,"ANEXO3 99 DTU";#N/A,#N/A,FALSE,"ANEXO3 99 RDR";#N/A,#N/A,FALSE,"ANEXO3 99 UBÁ4";#N/A,#N/A,FALSE,"ANEXO3 99 UBÁ6"}</definedName>
    <definedName name="_________CRM2" localSheetId="8" hidden="1">{#N/A,#N/A,FALSE,"ANEXO3 99 ERA";#N/A,#N/A,FALSE,"ANEXO3 99 UBÁ2";#N/A,#N/A,FALSE,"ANEXO3 99 DTU";#N/A,#N/A,FALSE,"ANEXO3 99 RDR";#N/A,#N/A,FALSE,"ANEXO3 99 UBÁ4";#N/A,#N/A,FALSE,"ANEXO3 99 UBÁ6"}</definedName>
    <definedName name="_________CRM2" localSheetId="2" hidden="1">{#N/A,#N/A,FALSE,"ANEXO3 99 ERA";#N/A,#N/A,FALSE,"ANEXO3 99 UBÁ2";#N/A,#N/A,FALSE,"ANEXO3 99 DTU";#N/A,#N/A,FALSE,"ANEXO3 99 RDR";#N/A,#N/A,FALSE,"ANEXO3 99 UBÁ4";#N/A,#N/A,FALSE,"ANEXO3 99 UBÁ6"}</definedName>
    <definedName name="_________CRM2" localSheetId="7" hidden="1">{#N/A,#N/A,FALSE,"ANEXO3 99 ERA";#N/A,#N/A,FALSE,"ANEXO3 99 UBÁ2";#N/A,#N/A,FALSE,"ANEXO3 99 DTU";#N/A,#N/A,FALSE,"ANEXO3 99 RDR";#N/A,#N/A,FALSE,"ANEXO3 99 UBÁ4";#N/A,#N/A,FALSE,"ANEXO3 99 UBÁ6"}</definedName>
    <definedName name="_________CRM2" hidden="1">{#N/A,#N/A,FALSE,"ANEXO3 99 ERA";#N/A,#N/A,FALSE,"ANEXO3 99 UBÁ2";#N/A,#N/A,FALSE,"ANEXO3 99 DTU";#N/A,#N/A,FALSE,"ANEXO3 99 RDR";#N/A,#N/A,FALSE,"ANEXO3 99 UBÁ4";#N/A,#N/A,FALSE,"ANEXO3 99 UBÁ6"}</definedName>
    <definedName name="_________CRM2_1" localSheetId="16" hidden="1">{#N/A,#N/A,FALSE,"ANEXO3 99 ERA";#N/A,#N/A,FALSE,"ANEXO3 99 UBÁ2";#N/A,#N/A,FALSE,"ANEXO3 99 DTU";#N/A,#N/A,FALSE,"ANEXO3 99 RDR";#N/A,#N/A,FALSE,"ANEXO3 99 UBÁ4";#N/A,#N/A,FALSE,"ANEXO3 99 UBÁ6"}</definedName>
    <definedName name="_________CRM2_1" localSheetId="8" hidden="1">{#N/A,#N/A,FALSE,"ANEXO3 99 ERA";#N/A,#N/A,FALSE,"ANEXO3 99 UBÁ2";#N/A,#N/A,FALSE,"ANEXO3 99 DTU";#N/A,#N/A,FALSE,"ANEXO3 99 RDR";#N/A,#N/A,FALSE,"ANEXO3 99 UBÁ4";#N/A,#N/A,FALSE,"ANEXO3 99 UBÁ6"}</definedName>
    <definedName name="_________CRM2_1" localSheetId="2" hidden="1">{#N/A,#N/A,FALSE,"ANEXO3 99 ERA";#N/A,#N/A,FALSE,"ANEXO3 99 UBÁ2";#N/A,#N/A,FALSE,"ANEXO3 99 DTU";#N/A,#N/A,FALSE,"ANEXO3 99 RDR";#N/A,#N/A,FALSE,"ANEXO3 99 UBÁ4";#N/A,#N/A,FALSE,"ANEXO3 99 UBÁ6"}</definedName>
    <definedName name="_________CRM2_1" localSheetId="7" hidden="1">{#N/A,#N/A,FALSE,"ANEXO3 99 ERA";#N/A,#N/A,FALSE,"ANEXO3 99 UBÁ2";#N/A,#N/A,FALSE,"ANEXO3 99 DTU";#N/A,#N/A,FALSE,"ANEXO3 99 RDR";#N/A,#N/A,FALSE,"ANEXO3 99 UBÁ4";#N/A,#N/A,FALSE,"ANEXO3 99 UBÁ6"}</definedName>
    <definedName name="_________CRM2_1" hidden="1">{#N/A,#N/A,FALSE,"ANEXO3 99 ERA";#N/A,#N/A,FALSE,"ANEXO3 99 UBÁ2";#N/A,#N/A,FALSE,"ANEXO3 99 DTU";#N/A,#N/A,FALSE,"ANEXO3 99 RDR";#N/A,#N/A,FALSE,"ANEXO3 99 UBÁ4";#N/A,#N/A,FALSE,"ANEXO3 99 UBÁ6"}</definedName>
    <definedName name="________CRM3" localSheetId="16" hidden="1">{#N/A,#N/A,FALSE,"ANEXO3 99 ERA";#N/A,#N/A,FALSE,"ANEXO3 99 UBÁ2";#N/A,#N/A,FALSE,"ANEXO3 99 DTU";#N/A,#N/A,FALSE,"ANEXO3 99 RDR";#N/A,#N/A,FALSE,"ANEXO3 99 UBÁ4";#N/A,#N/A,FALSE,"ANEXO3 99 UBÁ6"}</definedName>
    <definedName name="________CRM3" localSheetId="8" hidden="1">{#N/A,#N/A,FALSE,"ANEXO3 99 ERA";#N/A,#N/A,FALSE,"ANEXO3 99 UBÁ2";#N/A,#N/A,FALSE,"ANEXO3 99 DTU";#N/A,#N/A,FALSE,"ANEXO3 99 RDR";#N/A,#N/A,FALSE,"ANEXO3 99 UBÁ4";#N/A,#N/A,FALSE,"ANEXO3 99 UBÁ6"}</definedName>
    <definedName name="________CRM3" localSheetId="2" hidden="1">{#N/A,#N/A,FALSE,"ANEXO3 99 ERA";#N/A,#N/A,FALSE,"ANEXO3 99 UBÁ2";#N/A,#N/A,FALSE,"ANEXO3 99 DTU";#N/A,#N/A,FALSE,"ANEXO3 99 RDR";#N/A,#N/A,FALSE,"ANEXO3 99 UBÁ4";#N/A,#N/A,FALSE,"ANEXO3 99 UBÁ6"}</definedName>
    <definedName name="________CRM3" localSheetId="7" hidden="1">{#N/A,#N/A,FALSE,"ANEXO3 99 ERA";#N/A,#N/A,FALSE,"ANEXO3 99 UBÁ2";#N/A,#N/A,FALSE,"ANEXO3 99 DTU";#N/A,#N/A,FALSE,"ANEXO3 99 RDR";#N/A,#N/A,FALSE,"ANEXO3 99 UBÁ4";#N/A,#N/A,FALSE,"ANEXO3 99 UBÁ6"}</definedName>
    <definedName name="________CRM3" hidden="1">{#N/A,#N/A,FALSE,"ANEXO3 99 ERA";#N/A,#N/A,FALSE,"ANEXO3 99 UBÁ2";#N/A,#N/A,FALSE,"ANEXO3 99 DTU";#N/A,#N/A,FALSE,"ANEXO3 99 RDR";#N/A,#N/A,FALSE,"ANEXO3 99 UBÁ4";#N/A,#N/A,FALSE,"ANEXO3 99 UBÁ6"}</definedName>
    <definedName name="________CRM3_1" localSheetId="16" hidden="1">{#N/A,#N/A,FALSE,"ANEXO3 99 ERA";#N/A,#N/A,FALSE,"ANEXO3 99 UBÁ2";#N/A,#N/A,FALSE,"ANEXO3 99 DTU";#N/A,#N/A,FALSE,"ANEXO3 99 RDR";#N/A,#N/A,FALSE,"ANEXO3 99 UBÁ4";#N/A,#N/A,FALSE,"ANEXO3 99 UBÁ6"}</definedName>
    <definedName name="________CRM3_1" localSheetId="8" hidden="1">{#N/A,#N/A,FALSE,"ANEXO3 99 ERA";#N/A,#N/A,FALSE,"ANEXO3 99 UBÁ2";#N/A,#N/A,FALSE,"ANEXO3 99 DTU";#N/A,#N/A,FALSE,"ANEXO3 99 RDR";#N/A,#N/A,FALSE,"ANEXO3 99 UBÁ4";#N/A,#N/A,FALSE,"ANEXO3 99 UBÁ6"}</definedName>
    <definedName name="________CRM3_1" localSheetId="2" hidden="1">{#N/A,#N/A,FALSE,"ANEXO3 99 ERA";#N/A,#N/A,FALSE,"ANEXO3 99 UBÁ2";#N/A,#N/A,FALSE,"ANEXO3 99 DTU";#N/A,#N/A,FALSE,"ANEXO3 99 RDR";#N/A,#N/A,FALSE,"ANEXO3 99 UBÁ4";#N/A,#N/A,FALSE,"ANEXO3 99 UBÁ6"}</definedName>
    <definedName name="________CRM3_1" localSheetId="7" hidden="1">{#N/A,#N/A,FALSE,"ANEXO3 99 ERA";#N/A,#N/A,FALSE,"ANEXO3 99 UBÁ2";#N/A,#N/A,FALSE,"ANEXO3 99 DTU";#N/A,#N/A,FALSE,"ANEXO3 99 RDR";#N/A,#N/A,FALSE,"ANEXO3 99 UBÁ4";#N/A,#N/A,FALSE,"ANEXO3 99 UBÁ6"}</definedName>
    <definedName name="________CRM3_1" hidden="1">{#N/A,#N/A,FALSE,"ANEXO3 99 ERA";#N/A,#N/A,FALSE,"ANEXO3 99 UBÁ2";#N/A,#N/A,FALSE,"ANEXO3 99 DTU";#N/A,#N/A,FALSE,"ANEXO3 99 RDR";#N/A,#N/A,FALSE,"ANEXO3 99 UBÁ4";#N/A,#N/A,FALSE,"ANEXO3 99 UBÁ6"}</definedName>
    <definedName name="_______CRM2" localSheetId="16" hidden="1">{#N/A,#N/A,FALSE,"ANEXO3 99 ERA";#N/A,#N/A,FALSE,"ANEXO3 99 UBÁ2";#N/A,#N/A,FALSE,"ANEXO3 99 DTU";#N/A,#N/A,FALSE,"ANEXO3 99 RDR";#N/A,#N/A,FALSE,"ANEXO3 99 UBÁ4";#N/A,#N/A,FALSE,"ANEXO3 99 UBÁ6"}</definedName>
    <definedName name="_______CRM2" localSheetId="8" hidden="1">{#N/A,#N/A,FALSE,"ANEXO3 99 ERA";#N/A,#N/A,FALSE,"ANEXO3 99 UBÁ2";#N/A,#N/A,FALSE,"ANEXO3 99 DTU";#N/A,#N/A,FALSE,"ANEXO3 99 RDR";#N/A,#N/A,FALSE,"ANEXO3 99 UBÁ4";#N/A,#N/A,FALSE,"ANEXO3 99 UBÁ6"}</definedName>
    <definedName name="_______CRM2" localSheetId="2" hidden="1">{#N/A,#N/A,FALSE,"ANEXO3 99 ERA";#N/A,#N/A,FALSE,"ANEXO3 99 UBÁ2";#N/A,#N/A,FALSE,"ANEXO3 99 DTU";#N/A,#N/A,FALSE,"ANEXO3 99 RDR";#N/A,#N/A,FALSE,"ANEXO3 99 UBÁ4";#N/A,#N/A,FALSE,"ANEXO3 99 UBÁ6"}</definedName>
    <definedName name="_______CRM2" localSheetId="7" hidden="1">{#N/A,#N/A,FALSE,"ANEXO3 99 ERA";#N/A,#N/A,FALSE,"ANEXO3 99 UBÁ2";#N/A,#N/A,FALSE,"ANEXO3 99 DTU";#N/A,#N/A,FALSE,"ANEXO3 99 RDR";#N/A,#N/A,FALSE,"ANEXO3 99 UBÁ4";#N/A,#N/A,FALSE,"ANEXO3 99 UBÁ6"}</definedName>
    <definedName name="_______CRM2" hidden="1">{#N/A,#N/A,FALSE,"ANEXO3 99 ERA";#N/A,#N/A,FALSE,"ANEXO3 99 UBÁ2";#N/A,#N/A,FALSE,"ANEXO3 99 DTU";#N/A,#N/A,FALSE,"ANEXO3 99 RDR";#N/A,#N/A,FALSE,"ANEXO3 99 UBÁ4";#N/A,#N/A,FALSE,"ANEXO3 99 UBÁ6"}</definedName>
    <definedName name="_______CRM2_1" localSheetId="16" hidden="1">{#N/A,#N/A,FALSE,"ANEXO3 99 ERA";#N/A,#N/A,FALSE,"ANEXO3 99 UBÁ2";#N/A,#N/A,FALSE,"ANEXO3 99 DTU";#N/A,#N/A,FALSE,"ANEXO3 99 RDR";#N/A,#N/A,FALSE,"ANEXO3 99 UBÁ4";#N/A,#N/A,FALSE,"ANEXO3 99 UBÁ6"}</definedName>
    <definedName name="_______CRM2_1" localSheetId="8" hidden="1">{#N/A,#N/A,FALSE,"ANEXO3 99 ERA";#N/A,#N/A,FALSE,"ANEXO3 99 UBÁ2";#N/A,#N/A,FALSE,"ANEXO3 99 DTU";#N/A,#N/A,FALSE,"ANEXO3 99 RDR";#N/A,#N/A,FALSE,"ANEXO3 99 UBÁ4";#N/A,#N/A,FALSE,"ANEXO3 99 UBÁ6"}</definedName>
    <definedName name="_______CRM2_1" localSheetId="2" hidden="1">{#N/A,#N/A,FALSE,"ANEXO3 99 ERA";#N/A,#N/A,FALSE,"ANEXO3 99 UBÁ2";#N/A,#N/A,FALSE,"ANEXO3 99 DTU";#N/A,#N/A,FALSE,"ANEXO3 99 RDR";#N/A,#N/A,FALSE,"ANEXO3 99 UBÁ4";#N/A,#N/A,FALSE,"ANEXO3 99 UBÁ6"}</definedName>
    <definedName name="_______CRM2_1" localSheetId="7" hidden="1">{#N/A,#N/A,FALSE,"ANEXO3 99 ERA";#N/A,#N/A,FALSE,"ANEXO3 99 UBÁ2";#N/A,#N/A,FALSE,"ANEXO3 99 DTU";#N/A,#N/A,FALSE,"ANEXO3 99 RDR";#N/A,#N/A,FALSE,"ANEXO3 99 UBÁ4";#N/A,#N/A,FALSE,"ANEXO3 99 UBÁ6"}</definedName>
    <definedName name="_______CRM2_1" hidden="1">{#N/A,#N/A,FALSE,"ANEXO3 99 ERA";#N/A,#N/A,FALSE,"ANEXO3 99 UBÁ2";#N/A,#N/A,FALSE,"ANEXO3 99 DTU";#N/A,#N/A,FALSE,"ANEXO3 99 RDR";#N/A,#N/A,FALSE,"ANEXO3 99 UBÁ4";#N/A,#N/A,FALSE,"ANEXO3 99 UBÁ6"}</definedName>
    <definedName name="______CRM3" localSheetId="16" hidden="1">{#N/A,#N/A,FALSE,"ANEXO3 99 ERA";#N/A,#N/A,FALSE,"ANEXO3 99 UBÁ2";#N/A,#N/A,FALSE,"ANEXO3 99 DTU";#N/A,#N/A,FALSE,"ANEXO3 99 RDR";#N/A,#N/A,FALSE,"ANEXO3 99 UBÁ4";#N/A,#N/A,FALSE,"ANEXO3 99 UBÁ6"}</definedName>
    <definedName name="______CRM3" localSheetId="8" hidden="1">{#N/A,#N/A,FALSE,"ANEXO3 99 ERA";#N/A,#N/A,FALSE,"ANEXO3 99 UBÁ2";#N/A,#N/A,FALSE,"ANEXO3 99 DTU";#N/A,#N/A,FALSE,"ANEXO3 99 RDR";#N/A,#N/A,FALSE,"ANEXO3 99 UBÁ4";#N/A,#N/A,FALSE,"ANEXO3 99 UBÁ6"}</definedName>
    <definedName name="______CRM3" localSheetId="2" hidden="1">{#N/A,#N/A,FALSE,"ANEXO3 99 ERA";#N/A,#N/A,FALSE,"ANEXO3 99 UBÁ2";#N/A,#N/A,FALSE,"ANEXO3 99 DTU";#N/A,#N/A,FALSE,"ANEXO3 99 RDR";#N/A,#N/A,FALSE,"ANEXO3 99 UBÁ4";#N/A,#N/A,FALSE,"ANEXO3 99 UBÁ6"}</definedName>
    <definedName name="______CRM3" localSheetId="7" hidden="1">{#N/A,#N/A,FALSE,"ANEXO3 99 ERA";#N/A,#N/A,FALSE,"ANEXO3 99 UBÁ2";#N/A,#N/A,FALSE,"ANEXO3 99 DTU";#N/A,#N/A,FALSE,"ANEXO3 99 RDR";#N/A,#N/A,FALSE,"ANEXO3 99 UBÁ4";#N/A,#N/A,FALSE,"ANEXO3 99 UBÁ6"}</definedName>
    <definedName name="______CRM3" hidden="1">{#N/A,#N/A,FALSE,"ANEXO3 99 ERA";#N/A,#N/A,FALSE,"ANEXO3 99 UBÁ2";#N/A,#N/A,FALSE,"ANEXO3 99 DTU";#N/A,#N/A,FALSE,"ANEXO3 99 RDR";#N/A,#N/A,FALSE,"ANEXO3 99 UBÁ4";#N/A,#N/A,FALSE,"ANEXO3 99 UBÁ6"}</definedName>
    <definedName name="______CRM3_1" localSheetId="16" hidden="1">{#N/A,#N/A,FALSE,"ANEXO3 99 ERA";#N/A,#N/A,FALSE,"ANEXO3 99 UBÁ2";#N/A,#N/A,FALSE,"ANEXO3 99 DTU";#N/A,#N/A,FALSE,"ANEXO3 99 RDR";#N/A,#N/A,FALSE,"ANEXO3 99 UBÁ4";#N/A,#N/A,FALSE,"ANEXO3 99 UBÁ6"}</definedName>
    <definedName name="______CRM3_1" localSheetId="8" hidden="1">{#N/A,#N/A,FALSE,"ANEXO3 99 ERA";#N/A,#N/A,FALSE,"ANEXO3 99 UBÁ2";#N/A,#N/A,FALSE,"ANEXO3 99 DTU";#N/A,#N/A,FALSE,"ANEXO3 99 RDR";#N/A,#N/A,FALSE,"ANEXO3 99 UBÁ4";#N/A,#N/A,FALSE,"ANEXO3 99 UBÁ6"}</definedName>
    <definedName name="______CRM3_1" localSheetId="2" hidden="1">{#N/A,#N/A,FALSE,"ANEXO3 99 ERA";#N/A,#N/A,FALSE,"ANEXO3 99 UBÁ2";#N/A,#N/A,FALSE,"ANEXO3 99 DTU";#N/A,#N/A,FALSE,"ANEXO3 99 RDR";#N/A,#N/A,FALSE,"ANEXO3 99 UBÁ4";#N/A,#N/A,FALSE,"ANEXO3 99 UBÁ6"}</definedName>
    <definedName name="______CRM3_1" localSheetId="7" hidden="1">{#N/A,#N/A,FALSE,"ANEXO3 99 ERA";#N/A,#N/A,FALSE,"ANEXO3 99 UBÁ2";#N/A,#N/A,FALSE,"ANEXO3 99 DTU";#N/A,#N/A,FALSE,"ANEXO3 99 RDR";#N/A,#N/A,FALSE,"ANEXO3 99 UBÁ4";#N/A,#N/A,FALSE,"ANEXO3 99 UBÁ6"}</definedName>
    <definedName name="______CRM3_1" hidden="1">{#N/A,#N/A,FALSE,"ANEXO3 99 ERA";#N/A,#N/A,FALSE,"ANEXO3 99 UBÁ2";#N/A,#N/A,FALSE,"ANEXO3 99 DTU";#N/A,#N/A,FALSE,"ANEXO3 99 RDR";#N/A,#N/A,FALSE,"ANEXO3 99 UBÁ4";#N/A,#N/A,FALSE,"ANEXO3 99 UBÁ6"}</definedName>
    <definedName name="_____CRM2" localSheetId="16" hidden="1">{#N/A,#N/A,FALSE,"ANEXO3 99 ERA";#N/A,#N/A,FALSE,"ANEXO3 99 UBÁ2";#N/A,#N/A,FALSE,"ANEXO3 99 DTU";#N/A,#N/A,FALSE,"ANEXO3 99 RDR";#N/A,#N/A,FALSE,"ANEXO3 99 UBÁ4";#N/A,#N/A,FALSE,"ANEXO3 99 UBÁ6"}</definedName>
    <definedName name="_____CRM2" localSheetId="8" hidden="1">{#N/A,#N/A,FALSE,"ANEXO3 99 ERA";#N/A,#N/A,FALSE,"ANEXO3 99 UBÁ2";#N/A,#N/A,FALSE,"ANEXO3 99 DTU";#N/A,#N/A,FALSE,"ANEXO3 99 RDR";#N/A,#N/A,FALSE,"ANEXO3 99 UBÁ4";#N/A,#N/A,FALSE,"ANEXO3 99 UBÁ6"}</definedName>
    <definedName name="_____CRM2" localSheetId="2" hidden="1">{#N/A,#N/A,FALSE,"ANEXO3 99 ERA";#N/A,#N/A,FALSE,"ANEXO3 99 UBÁ2";#N/A,#N/A,FALSE,"ANEXO3 99 DTU";#N/A,#N/A,FALSE,"ANEXO3 99 RDR";#N/A,#N/A,FALSE,"ANEXO3 99 UBÁ4";#N/A,#N/A,FALSE,"ANEXO3 99 UBÁ6"}</definedName>
    <definedName name="_____CRM2" localSheetId="7" hidden="1">{#N/A,#N/A,FALSE,"ANEXO3 99 ERA";#N/A,#N/A,FALSE,"ANEXO3 99 UBÁ2";#N/A,#N/A,FALSE,"ANEXO3 99 DTU";#N/A,#N/A,FALSE,"ANEXO3 99 RDR";#N/A,#N/A,FALSE,"ANEXO3 99 UBÁ4";#N/A,#N/A,FALSE,"ANEXO3 99 UBÁ6"}</definedName>
    <definedName name="_____CRM2" hidden="1">{#N/A,#N/A,FALSE,"ANEXO3 99 ERA";#N/A,#N/A,FALSE,"ANEXO3 99 UBÁ2";#N/A,#N/A,FALSE,"ANEXO3 99 DTU";#N/A,#N/A,FALSE,"ANEXO3 99 RDR";#N/A,#N/A,FALSE,"ANEXO3 99 UBÁ4";#N/A,#N/A,FALSE,"ANEXO3 99 UBÁ6"}</definedName>
    <definedName name="_____CRM2_1" localSheetId="16" hidden="1">{#N/A,#N/A,FALSE,"ANEXO3 99 ERA";#N/A,#N/A,FALSE,"ANEXO3 99 UBÁ2";#N/A,#N/A,FALSE,"ANEXO3 99 DTU";#N/A,#N/A,FALSE,"ANEXO3 99 RDR";#N/A,#N/A,FALSE,"ANEXO3 99 UBÁ4";#N/A,#N/A,FALSE,"ANEXO3 99 UBÁ6"}</definedName>
    <definedName name="_____CRM2_1" localSheetId="8" hidden="1">{#N/A,#N/A,FALSE,"ANEXO3 99 ERA";#N/A,#N/A,FALSE,"ANEXO3 99 UBÁ2";#N/A,#N/A,FALSE,"ANEXO3 99 DTU";#N/A,#N/A,FALSE,"ANEXO3 99 RDR";#N/A,#N/A,FALSE,"ANEXO3 99 UBÁ4";#N/A,#N/A,FALSE,"ANEXO3 99 UBÁ6"}</definedName>
    <definedName name="_____CRM2_1" localSheetId="2" hidden="1">{#N/A,#N/A,FALSE,"ANEXO3 99 ERA";#N/A,#N/A,FALSE,"ANEXO3 99 UBÁ2";#N/A,#N/A,FALSE,"ANEXO3 99 DTU";#N/A,#N/A,FALSE,"ANEXO3 99 RDR";#N/A,#N/A,FALSE,"ANEXO3 99 UBÁ4";#N/A,#N/A,FALSE,"ANEXO3 99 UBÁ6"}</definedName>
    <definedName name="_____CRM2_1" localSheetId="7" hidden="1">{#N/A,#N/A,FALSE,"ANEXO3 99 ERA";#N/A,#N/A,FALSE,"ANEXO3 99 UBÁ2";#N/A,#N/A,FALSE,"ANEXO3 99 DTU";#N/A,#N/A,FALSE,"ANEXO3 99 RDR";#N/A,#N/A,FALSE,"ANEXO3 99 UBÁ4";#N/A,#N/A,FALSE,"ANEXO3 99 UBÁ6"}</definedName>
    <definedName name="_____CRM2_1" hidden="1">{#N/A,#N/A,FALSE,"ANEXO3 99 ERA";#N/A,#N/A,FALSE,"ANEXO3 99 UBÁ2";#N/A,#N/A,FALSE,"ANEXO3 99 DTU";#N/A,#N/A,FALSE,"ANEXO3 99 RDR";#N/A,#N/A,FALSE,"ANEXO3 99 UBÁ4";#N/A,#N/A,FALSE,"ANEXO3 99 UBÁ6"}</definedName>
    <definedName name="_____edu1" localSheetId="2" hidden="1">{#N/A,#N/A,FALSE,"Posição Financeira"}</definedName>
    <definedName name="_____edu1" hidden="1">{#N/A,#N/A,FALSE,"Posição Financeira"}</definedName>
    <definedName name="_____edu2" localSheetId="2" hidden="1">{#N/A,#N/A,FALSE,"Posição Financeira"}</definedName>
    <definedName name="_____edu2" hidden="1">{#N/A,#N/A,FALSE,"Posição Financeira"}</definedName>
    <definedName name="_____edu3" localSheetId="2" hidden="1">{#N/A,#N/A,FALSE,"Posição Financeira"}</definedName>
    <definedName name="_____edu3" hidden="1">{#N/A,#N/A,FALSE,"Posição Financeira"}</definedName>
    <definedName name="_____l" localSheetId="2" hidden="1">{#N/A,#N/A,FALSE,"Posição Financeira"}</definedName>
    <definedName name="_____l" hidden="1">{#N/A,#N/A,FALSE,"Posição Financeira"}</definedName>
    <definedName name="____b1" localSheetId="2" hidden="1">{#N/A,#N/A,FALSE,"Posição Financeira"}</definedName>
    <definedName name="____b1" hidden="1">{#N/A,#N/A,FALSE,"Posição Financeira"}</definedName>
    <definedName name="____CRM3" localSheetId="16" hidden="1">{#N/A,#N/A,FALSE,"ANEXO3 99 ERA";#N/A,#N/A,FALSE,"ANEXO3 99 UBÁ2";#N/A,#N/A,FALSE,"ANEXO3 99 DTU";#N/A,#N/A,FALSE,"ANEXO3 99 RDR";#N/A,#N/A,FALSE,"ANEXO3 99 UBÁ4";#N/A,#N/A,FALSE,"ANEXO3 99 UBÁ6"}</definedName>
    <definedName name="____CRM3" localSheetId="8" hidden="1">{#N/A,#N/A,FALSE,"ANEXO3 99 ERA";#N/A,#N/A,FALSE,"ANEXO3 99 UBÁ2";#N/A,#N/A,FALSE,"ANEXO3 99 DTU";#N/A,#N/A,FALSE,"ANEXO3 99 RDR";#N/A,#N/A,FALSE,"ANEXO3 99 UBÁ4";#N/A,#N/A,FALSE,"ANEXO3 99 UBÁ6"}</definedName>
    <definedName name="____CRM3" localSheetId="2" hidden="1">{#N/A,#N/A,FALSE,"ANEXO3 99 ERA";#N/A,#N/A,FALSE,"ANEXO3 99 UBÁ2";#N/A,#N/A,FALSE,"ANEXO3 99 DTU";#N/A,#N/A,FALSE,"ANEXO3 99 RDR";#N/A,#N/A,FALSE,"ANEXO3 99 UBÁ4";#N/A,#N/A,FALSE,"ANEXO3 99 UBÁ6"}</definedName>
    <definedName name="____CRM3" localSheetId="7" hidden="1">{#N/A,#N/A,FALSE,"ANEXO3 99 ERA";#N/A,#N/A,FALSE,"ANEXO3 99 UBÁ2";#N/A,#N/A,FALSE,"ANEXO3 99 DTU";#N/A,#N/A,FALSE,"ANEXO3 99 RDR";#N/A,#N/A,FALSE,"ANEXO3 99 UBÁ4";#N/A,#N/A,FALSE,"ANEXO3 99 UBÁ6"}</definedName>
    <definedName name="____CRM3" hidden="1">{#N/A,#N/A,FALSE,"ANEXO3 99 ERA";#N/A,#N/A,FALSE,"ANEXO3 99 UBÁ2";#N/A,#N/A,FALSE,"ANEXO3 99 DTU";#N/A,#N/A,FALSE,"ANEXO3 99 RDR";#N/A,#N/A,FALSE,"ANEXO3 99 UBÁ4";#N/A,#N/A,FALSE,"ANEXO3 99 UBÁ6"}</definedName>
    <definedName name="____CRM3_1" localSheetId="16" hidden="1">{#N/A,#N/A,FALSE,"ANEXO3 99 ERA";#N/A,#N/A,FALSE,"ANEXO3 99 UBÁ2";#N/A,#N/A,FALSE,"ANEXO3 99 DTU";#N/A,#N/A,FALSE,"ANEXO3 99 RDR";#N/A,#N/A,FALSE,"ANEXO3 99 UBÁ4";#N/A,#N/A,FALSE,"ANEXO3 99 UBÁ6"}</definedName>
    <definedName name="____CRM3_1" localSheetId="8" hidden="1">{#N/A,#N/A,FALSE,"ANEXO3 99 ERA";#N/A,#N/A,FALSE,"ANEXO3 99 UBÁ2";#N/A,#N/A,FALSE,"ANEXO3 99 DTU";#N/A,#N/A,FALSE,"ANEXO3 99 RDR";#N/A,#N/A,FALSE,"ANEXO3 99 UBÁ4";#N/A,#N/A,FALSE,"ANEXO3 99 UBÁ6"}</definedName>
    <definedName name="____CRM3_1" localSheetId="2" hidden="1">{#N/A,#N/A,FALSE,"ANEXO3 99 ERA";#N/A,#N/A,FALSE,"ANEXO3 99 UBÁ2";#N/A,#N/A,FALSE,"ANEXO3 99 DTU";#N/A,#N/A,FALSE,"ANEXO3 99 RDR";#N/A,#N/A,FALSE,"ANEXO3 99 UBÁ4";#N/A,#N/A,FALSE,"ANEXO3 99 UBÁ6"}</definedName>
    <definedName name="____CRM3_1" localSheetId="7" hidden="1">{#N/A,#N/A,FALSE,"ANEXO3 99 ERA";#N/A,#N/A,FALSE,"ANEXO3 99 UBÁ2";#N/A,#N/A,FALSE,"ANEXO3 99 DTU";#N/A,#N/A,FALSE,"ANEXO3 99 RDR";#N/A,#N/A,FALSE,"ANEXO3 99 UBÁ4";#N/A,#N/A,FALSE,"ANEXO3 99 UBÁ6"}</definedName>
    <definedName name="____CRM3_1" hidden="1">{#N/A,#N/A,FALSE,"ANEXO3 99 ERA";#N/A,#N/A,FALSE,"ANEXO3 99 UBÁ2";#N/A,#N/A,FALSE,"ANEXO3 99 DTU";#N/A,#N/A,FALSE,"ANEXO3 99 RDR";#N/A,#N/A,FALSE,"ANEXO3 99 UBÁ4";#N/A,#N/A,FALSE,"ANEXO3 99 UBÁ6"}</definedName>
    <definedName name="____edu1" localSheetId="2" hidden="1">{#N/A,#N/A,FALSE,"Posição Financeira"}</definedName>
    <definedName name="____edu1" hidden="1">{#N/A,#N/A,FALSE,"Posição Financeira"}</definedName>
    <definedName name="____edu2" localSheetId="2" hidden="1">{#N/A,#N/A,FALSE,"Posição Financeira"}</definedName>
    <definedName name="____edu2" hidden="1">{#N/A,#N/A,FALSE,"Posição Financeira"}</definedName>
    <definedName name="____edu3" localSheetId="2" hidden="1">{#N/A,#N/A,FALSE,"Posição Financeira"}</definedName>
    <definedName name="____edu3" hidden="1">{#N/A,#N/A,FALSE,"Posição Financeira"}</definedName>
    <definedName name="____l" localSheetId="2" hidden="1">{#N/A,#N/A,FALSE,"Posição Financeira"}</definedName>
    <definedName name="____l" hidden="1">{#N/A,#N/A,FALSE,"Posição Financeira"}</definedName>
    <definedName name="____m1" localSheetId="2" hidden="1">{#N/A,#N/A,FALSE,"Posição Financeira"}</definedName>
    <definedName name="____m1" hidden="1">{#N/A,#N/A,FALSE,"Posição Financeira"}</definedName>
    <definedName name="____m12" localSheetId="2" hidden="1">{#N/A,#N/A,FALSE,"Actual";#N/A,#N/A,FALSE,"Capital Call";#N/A,#N/A,FALSE,"Analyse A x F"}</definedName>
    <definedName name="____m12" hidden="1">{#N/A,#N/A,FALSE,"Actual";#N/A,#N/A,FALSE,"Capital Call";#N/A,#N/A,FALSE,"Analyse A x F"}</definedName>
    <definedName name="____m13" localSheetId="2" hidden="1">{#N/A,#N/A,FALSE,"Actual"}</definedName>
    <definedName name="____m13" hidden="1">{#N/A,#N/A,FALSE,"Actual"}</definedName>
    <definedName name="____m14" localSheetId="2" hidden="1">{#N/A,#N/A,FALSE,"Services"}</definedName>
    <definedName name="____m14" hidden="1">{#N/A,#N/A,FALSE,"Services"}</definedName>
    <definedName name="____m2" localSheetId="2" hidden="1">{#N/A,#N/A,FALSE,"Actual";#N/A,#N/A,FALSE,"Capital Call";#N/A,#N/A,FALSE,"Analyse A x F"}</definedName>
    <definedName name="____m2" hidden="1">{#N/A,#N/A,FALSE,"Actual";#N/A,#N/A,FALSE,"Capital Call";#N/A,#N/A,FALSE,"Analyse A x F"}</definedName>
    <definedName name="____m3" localSheetId="2" hidden="1">{#N/A,#N/A,FALSE,"Actual"}</definedName>
    <definedName name="____m3" hidden="1">{#N/A,#N/A,FALSE,"Actual"}</definedName>
    <definedName name="____m4" localSheetId="2" hidden="1">{#N/A,#N/A,FALSE,"Services"}</definedName>
    <definedName name="____m4" hidden="1">{#N/A,#N/A,FALSE,"Services"}</definedName>
    <definedName name="____m5" localSheetId="2" hidden="1">{#N/A,#N/A,FALSE,"Services"}</definedName>
    <definedName name="____m5" hidden="1">{#N/A,#N/A,FALSE,"Services"}</definedName>
    <definedName name="____q1" localSheetId="2" hidden="1">{#N/A,#N/A,FALSE,"Posição Financeira"}</definedName>
    <definedName name="____q1" hidden="1">{#N/A,#N/A,FALSE,"Posição Financeira"}</definedName>
    <definedName name="____q2" localSheetId="2" hidden="1">{#N/A,#N/A,FALSE,"Posição Financeira"}</definedName>
    <definedName name="____q2" hidden="1">{#N/A,#N/A,FALSE,"Posição Financeira"}</definedName>
    <definedName name="____q2008" localSheetId="2" hidden="1">{#N/A,#N/A,FALSE,"Posição Financeira"}</definedName>
    <definedName name="____q2008" hidden="1">{#N/A,#N/A,FALSE,"Posição Financeira"}</definedName>
    <definedName name="____q4" localSheetId="2" hidden="1">{#N/A,#N/A,FALSE,"Posição Financeira"}</definedName>
    <definedName name="____q4" hidden="1">{#N/A,#N/A,FALSE,"Posição Financeira"}</definedName>
    <definedName name="____q5" localSheetId="2" hidden="1">{#N/A,#N/A,FALSE,"Posição Financeira"}</definedName>
    <definedName name="____q5" hidden="1">{#N/A,#N/A,FALSE,"Posição Financeira"}</definedName>
    <definedName name="____q6" localSheetId="2" hidden="1">{#N/A,#N/A,FALSE,"Services"}</definedName>
    <definedName name="____q6" hidden="1">{#N/A,#N/A,FALSE,"Services"}</definedName>
    <definedName name="____q7" localSheetId="2" hidden="1">{#N/A,#N/A,FALSE,"Posição Financeira"}</definedName>
    <definedName name="____q7" hidden="1">{#N/A,#N/A,FALSE,"Posição Financeira"}</definedName>
    <definedName name="____q8" localSheetId="2" hidden="1">{#N/A,#N/A,FALSE,"Posição Financeira"}</definedName>
    <definedName name="____q8" hidden="1">{#N/A,#N/A,FALSE,"Posição Financeira"}</definedName>
    <definedName name="____q9" localSheetId="2" hidden="1">{#N/A,#N/A,FALSE,"Posição Financeira"}</definedName>
    <definedName name="____q9" hidden="1">{#N/A,#N/A,FALSE,"Posição Financeira"}</definedName>
    <definedName name="____r" localSheetId="2" hidden="1">{#N/A,#N/A,FALSE,"CONTROLE"}</definedName>
    <definedName name="____r" localSheetId="7" hidden="1">{#N/A,#N/A,FALSE,"CONTROLE"}</definedName>
    <definedName name="____r" hidden="1">{#N/A,#N/A,FALSE,"CONTROLE"}</definedName>
    <definedName name="____v1" localSheetId="2" hidden="1">{#N/A,#N/A,FALSE,"Posição Financeira"}</definedName>
    <definedName name="____v1" hidden="1">{#N/A,#N/A,FALSE,"Posição Financeira"}</definedName>
    <definedName name="____w1" localSheetId="2" hidden="1">{#N/A,#N/A,FALSE,"Posição Financeira"}</definedName>
    <definedName name="____w1" hidden="1">{#N/A,#N/A,FALSE,"Posição Financeira"}</definedName>
    <definedName name="____w2" localSheetId="2" hidden="1">{#N/A,#N/A,FALSE,"Posição Financeira"}</definedName>
    <definedName name="____w2" hidden="1">{#N/A,#N/A,FALSE,"Posição Financeira"}</definedName>
    <definedName name="____w3" localSheetId="2" hidden="1">{#N/A,#N/A,FALSE,"Posição Financeira"}</definedName>
    <definedName name="____w3" hidden="1">{#N/A,#N/A,FALSE,"Posição Financeira"}</definedName>
    <definedName name="____w4" localSheetId="2" hidden="1">{#N/A,#N/A,FALSE,"Posição Financeira"}</definedName>
    <definedName name="____w4" hidden="1">{#N/A,#N/A,FALSE,"Posição Financeira"}</definedName>
    <definedName name="____w5" localSheetId="2" hidden="1">{#N/A,#N/A,FALSE,"Actual";#N/A,#N/A,FALSE,"Capital Call";#N/A,#N/A,FALSE,"Analyse A x F"}</definedName>
    <definedName name="____w5" hidden="1">{#N/A,#N/A,FALSE,"Actual";#N/A,#N/A,FALSE,"Capital Call";#N/A,#N/A,FALSE,"Analyse A x F"}</definedName>
    <definedName name="____w6" localSheetId="2" hidden="1">{#N/A,#N/A,FALSE,"Actual"}</definedName>
    <definedName name="____w6" hidden="1">{#N/A,#N/A,FALSE,"Actual"}</definedName>
    <definedName name="____w7" localSheetId="2" hidden="1">{#N/A,#N/A,FALSE,"Services"}</definedName>
    <definedName name="____w7" hidden="1">{#N/A,#N/A,FALSE,"Services"}</definedName>
    <definedName name="____w8" localSheetId="2" hidden="1">{#N/A,#N/A,FALSE,"Services"}</definedName>
    <definedName name="____w8" hidden="1">{#N/A,#N/A,FALSE,"Services"}</definedName>
    <definedName name="____wrn2" localSheetId="2" hidden="1">{#N/A,#N/A,FALSE,"Kalk"}</definedName>
    <definedName name="____wrn2" hidden="1">{#N/A,#N/A,FALSE,"Kalk"}</definedName>
    <definedName name="____wrn3" localSheetId="2" hidden="1">{"Kalk_druck",#N/A,FALSE,"Kalk";#N/A,#N/A,FALSE,"Risiken";"AllgKost_Druck",#N/A,FALSE,"AllgKost";"KompKost_Druck",#N/A,FALSE,"KompKost"}</definedName>
    <definedName name="____wrn3" hidden="1">{"Kalk_druck",#N/A,FALSE,"Kalk";#N/A,#N/A,FALSE,"Risiken";"AllgKost_Druck",#N/A,FALSE,"AllgKost";"KompKost_Druck",#N/A,FALSE,"KompKost"}</definedName>
    <definedName name="____yh7" localSheetId="2" hidden="1">{#N/A,#N/A,FALSE,"CONTROLE";#N/A,#N/A,FALSE,"CONTROLE"}</definedName>
    <definedName name="____yh7" localSheetId="7" hidden="1">{#N/A,#N/A,FALSE,"CONTROLE";#N/A,#N/A,FALSE,"CONTROLE"}</definedName>
    <definedName name="____yh7" hidden="1">{#N/A,#N/A,FALSE,"CONTROLE";#N/A,#N/A,FALSE,"CONTROLE"}</definedName>
    <definedName name="___123rrr" localSheetId="16" hidden="1">#REF!</definedName>
    <definedName name="___123rrr" localSheetId="8" hidden="1">#REF!</definedName>
    <definedName name="___123rrr" localSheetId="7" hidden="1">#REF!</definedName>
    <definedName name="___123rrr" hidden="1">#REF!</definedName>
    <definedName name="___ago97" localSheetId="16">#REF!</definedName>
    <definedName name="___ago97" localSheetId="8">#REF!</definedName>
    <definedName name="___ago97" localSheetId="7">#REF!</definedName>
    <definedName name="___ago97">#REF!</definedName>
    <definedName name="___amo1" localSheetId="16">#REF!</definedName>
    <definedName name="___amo1" localSheetId="8">#REF!</definedName>
    <definedName name="___amo1" localSheetId="7">#REF!</definedName>
    <definedName name="___amo1">#REF!</definedName>
    <definedName name="___B1" localSheetId="16" hidden="1">{#N/A,#N/A,FALSE,"LLAVE";#N/A,#N/A,FALSE,"EERR";#N/A,#N/A,FALSE,"ESP";#N/A,#N/A,FALSE,"EOAF";#N/A,#N/A,FALSE,"CASH";#N/A,#N/A,FALSE,"FINANZAS";#N/A,#N/A,FALSE,"DEUDA";#N/A,#N/A,FALSE,"INVERSION";#N/A,#N/A,FALSE,"PERSONAL"}</definedName>
    <definedName name="___B1" localSheetId="8" hidden="1">{#N/A,#N/A,FALSE,"LLAVE";#N/A,#N/A,FALSE,"EERR";#N/A,#N/A,FALSE,"ESP";#N/A,#N/A,FALSE,"EOAF";#N/A,#N/A,FALSE,"CASH";#N/A,#N/A,FALSE,"FINANZAS";#N/A,#N/A,FALSE,"DEUDA";#N/A,#N/A,FALSE,"INVERSION";#N/A,#N/A,FALSE,"PERSONAL"}</definedName>
    <definedName name="___B1" localSheetId="2" hidden="1">{#N/A,#N/A,FALSE,"LLAVE";#N/A,#N/A,FALSE,"EERR";#N/A,#N/A,FALSE,"ESP";#N/A,#N/A,FALSE,"EOAF";#N/A,#N/A,FALSE,"CASH";#N/A,#N/A,FALSE,"FINANZAS";#N/A,#N/A,FALSE,"DEUDA";#N/A,#N/A,FALSE,"INVERSION";#N/A,#N/A,FALSE,"PERSONAL"}</definedName>
    <definedName name="___B1" localSheetId="7" hidden="1">{#N/A,#N/A,FALSE,"LLAVE";#N/A,#N/A,FALSE,"EERR";#N/A,#N/A,FALSE,"ESP";#N/A,#N/A,FALSE,"EOAF";#N/A,#N/A,FALSE,"CASH";#N/A,#N/A,FALSE,"FINANZAS";#N/A,#N/A,FALSE,"DEUDA";#N/A,#N/A,FALSE,"INVERSION";#N/A,#N/A,FALSE,"PERSONAL"}</definedName>
    <definedName name="___B1" hidden="1">{#N/A,#N/A,FALSE,"LLAVE";#N/A,#N/A,FALSE,"EERR";#N/A,#N/A,FALSE,"ESP";#N/A,#N/A,FALSE,"EOAF";#N/A,#N/A,FALSE,"CASH";#N/A,#N/A,FALSE,"FINANZAS";#N/A,#N/A,FALSE,"DEUDA";#N/A,#N/A,FALSE,"INVERSION";#N/A,#N/A,FALSE,"PERSONAL"}</definedName>
    <definedName name="___B1_1" localSheetId="16" hidden="1">{#N/A,#N/A,FALSE,"LLAVE";#N/A,#N/A,FALSE,"EERR";#N/A,#N/A,FALSE,"ESP";#N/A,#N/A,FALSE,"EOAF";#N/A,#N/A,FALSE,"CASH";#N/A,#N/A,FALSE,"FINANZAS";#N/A,#N/A,FALSE,"DEUDA";#N/A,#N/A,FALSE,"INVERSION";#N/A,#N/A,FALSE,"PERSONAL"}</definedName>
    <definedName name="___B1_1" localSheetId="8" hidden="1">{#N/A,#N/A,FALSE,"LLAVE";#N/A,#N/A,FALSE,"EERR";#N/A,#N/A,FALSE,"ESP";#N/A,#N/A,FALSE,"EOAF";#N/A,#N/A,FALSE,"CASH";#N/A,#N/A,FALSE,"FINANZAS";#N/A,#N/A,FALSE,"DEUDA";#N/A,#N/A,FALSE,"INVERSION";#N/A,#N/A,FALSE,"PERSONAL"}</definedName>
    <definedName name="___B1_1" localSheetId="2" hidden="1">{#N/A,#N/A,FALSE,"LLAVE";#N/A,#N/A,FALSE,"EERR";#N/A,#N/A,FALSE,"ESP";#N/A,#N/A,FALSE,"EOAF";#N/A,#N/A,FALSE,"CASH";#N/A,#N/A,FALSE,"FINANZAS";#N/A,#N/A,FALSE,"DEUDA";#N/A,#N/A,FALSE,"INVERSION";#N/A,#N/A,FALSE,"PERSONAL"}</definedName>
    <definedName name="___B1_1" localSheetId="7" hidden="1">{#N/A,#N/A,FALSE,"LLAVE";#N/A,#N/A,FALSE,"EERR";#N/A,#N/A,FALSE,"ESP";#N/A,#N/A,FALSE,"EOAF";#N/A,#N/A,FALSE,"CASH";#N/A,#N/A,FALSE,"FINANZAS";#N/A,#N/A,FALSE,"DEUDA";#N/A,#N/A,FALSE,"INVERSION";#N/A,#N/A,FALSE,"PERSONAL"}</definedName>
    <definedName name="___B1_1" hidden="1">{#N/A,#N/A,FALSE,"LLAVE";#N/A,#N/A,FALSE,"EERR";#N/A,#N/A,FALSE,"ESP";#N/A,#N/A,FALSE,"EOAF";#N/A,#N/A,FALSE,"CASH";#N/A,#N/A,FALSE,"FINANZAS";#N/A,#N/A,FALSE,"DEUDA";#N/A,#N/A,FALSE,"INVERSION";#N/A,#N/A,FALSE,"PERSONAL"}</definedName>
    <definedName name="___bb1" localSheetId="16" hidden="1">{#N/A,#N/A,FALSE,"ENERGIA";#N/A,#N/A,FALSE,"PERDIDAS";#N/A,#N/A,FALSE,"CLIENTES";#N/A,#N/A,FALSE,"ESTADO";#N/A,#N/A,FALSE,"TECNICA"}</definedName>
    <definedName name="___bb1" localSheetId="8" hidden="1">{#N/A,#N/A,FALSE,"ENERGIA";#N/A,#N/A,FALSE,"PERDIDAS";#N/A,#N/A,FALSE,"CLIENTES";#N/A,#N/A,FALSE,"ESTADO";#N/A,#N/A,FALSE,"TECNICA"}</definedName>
    <definedName name="___bb1" localSheetId="2" hidden="1">{#N/A,#N/A,FALSE,"ENERGIA";#N/A,#N/A,FALSE,"PERDIDAS";#N/A,#N/A,FALSE,"CLIENTES";#N/A,#N/A,FALSE,"ESTADO";#N/A,#N/A,FALSE,"TECNICA"}</definedName>
    <definedName name="___bb1" localSheetId="7" hidden="1">{#N/A,#N/A,FALSE,"ENERGIA";#N/A,#N/A,FALSE,"PERDIDAS";#N/A,#N/A,FALSE,"CLIENTES";#N/A,#N/A,FALSE,"ESTADO";#N/A,#N/A,FALSE,"TECNICA"}</definedName>
    <definedName name="___bb1" hidden="1">{#N/A,#N/A,FALSE,"ENERGIA";#N/A,#N/A,FALSE,"PERDIDAS";#N/A,#N/A,FALSE,"CLIENTES";#N/A,#N/A,FALSE,"ESTADO";#N/A,#N/A,FALSE,"TECNICA"}</definedName>
    <definedName name="___bb1_1" localSheetId="16" hidden="1">{#N/A,#N/A,FALSE,"ENERGIA";#N/A,#N/A,FALSE,"PERDIDAS";#N/A,#N/A,FALSE,"CLIENTES";#N/A,#N/A,FALSE,"ESTADO";#N/A,#N/A,FALSE,"TECNICA"}</definedName>
    <definedName name="___bb1_1" localSheetId="8" hidden="1">{#N/A,#N/A,FALSE,"ENERGIA";#N/A,#N/A,FALSE,"PERDIDAS";#N/A,#N/A,FALSE,"CLIENTES";#N/A,#N/A,FALSE,"ESTADO";#N/A,#N/A,FALSE,"TECNICA"}</definedName>
    <definedName name="___bb1_1" localSheetId="2" hidden="1">{#N/A,#N/A,FALSE,"ENERGIA";#N/A,#N/A,FALSE,"PERDIDAS";#N/A,#N/A,FALSE,"CLIENTES";#N/A,#N/A,FALSE,"ESTADO";#N/A,#N/A,FALSE,"TECNICA"}</definedName>
    <definedName name="___bb1_1" localSheetId="7" hidden="1">{#N/A,#N/A,FALSE,"ENERGIA";#N/A,#N/A,FALSE,"PERDIDAS";#N/A,#N/A,FALSE,"CLIENTES";#N/A,#N/A,FALSE,"ESTADO";#N/A,#N/A,FALSE,"TECNICA"}</definedName>
    <definedName name="___bb1_1" hidden="1">{#N/A,#N/A,FALSE,"ENERGIA";#N/A,#N/A,FALSE,"PERDIDAS";#N/A,#N/A,FALSE,"CLIENTES";#N/A,#N/A,FALSE,"ESTADO";#N/A,#N/A,FALSE,"TECNICA"}</definedName>
    <definedName name="___bbb1" localSheetId="16" hidden="1">{#N/A,#N/A,FALSE,"LLAVE";#N/A,#N/A,FALSE,"EERR";#N/A,#N/A,FALSE,"ESP";#N/A,#N/A,FALSE,"EOAF";#N/A,#N/A,FALSE,"CASH";#N/A,#N/A,FALSE,"FINANZAS";#N/A,#N/A,FALSE,"DEUDA";#N/A,#N/A,FALSE,"INVERSION";#N/A,#N/A,FALSE,"PERSONAL"}</definedName>
    <definedName name="___bbb1" localSheetId="8" hidden="1">{#N/A,#N/A,FALSE,"LLAVE";#N/A,#N/A,FALSE,"EERR";#N/A,#N/A,FALSE,"ESP";#N/A,#N/A,FALSE,"EOAF";#N/A,#N/A,FALSE,"CASH";#N/A,#N/A,FALSE,"FINANZAS";#N/A,#N/A,FALSE,"DEUDA";#N/A,#N/A,FALSE,"INVERSION";#N/A,#N/A,FALSE,"PERSONAL"}</definedName>
    <definedName name="___bbb1" localSheetId="2" hidden="1">{#N/A,#N/A,FALSE,"LLAVE";#N/A,#N/A,FALSE,"EERR";#N/A,#N/A,FALSE,"ESP";#N/A,#N/A,FALSE,"EOAF";#N/A,#N/A,FALSE,"CASH";#N/A,#N/A,FALSE,"FINANZAS";#N/A,#N/A,FALSE,"DEUDA";#N/A,#N/A,FALSE,"INVERSION";#N/A,#N/A,FALSE,"PERSONAL"}</definedName>
    <definedName name="___bbb1" localSheetId="7" hidden="1">{#N/A,#N/A,FALSE,"LLAVE";#N/A,#N/A,FALSE,"EERR";#N/A,#N/A,FALSE,"ESP";#N/A,#N/A,FALSE,"EOAF";#N/A,#N/A,FALSE,"CASH";#N/A,#N/A,FALSE,"FINANZAS";#N/A,#N/A,FALSE,"DEUDA";#N/A,#N/A,FALSE,"INVERSION";#N/A,#N/A,FALSE,"PERSONAL"}</definedName>
    <definedName name="___bbb1" hidden="1">{#N/A,#N/A,FALSE,"LLAVE";#N/A,#N/A,FALSE,"EERR";#N/A,#N/A,FALSE,"ESP";#N/A,#N/A,FALSE,"EOAF";#N/A,#N/A,FALSE,"CASH";#N/A,#N/A,FALSE,"FINANZAS";#N/A,#N/A,FALSE,"DEUDA";#N/A,#N/A,FALSE,"INVERSION";#N/A,#N/A,FALSE,"PERSONAL"}</definedName>
    <definedName name="___bbb1_1" localSheetId="16" hidden="1">{#N/A,#N/A,FALSE,"LLAVE";#N/A,#N/A,FALSE,"EERR";#N/A,#N/A,FALSE,"ESP";#N/A,#N/A,FALSE,"EOAF";#N/A,#N/A,FALSE,"CASH";#N/A,#N/A,FALSE,"FINANZAS";#N/A,#N/A,FALSE,"DEUDA";#N/A,#N/A,FALSE,"INVERSION";#N/A,#N/A,FALSE,"PERSONAL"}</definedName>
    <definedName name="___bbb1_1" localSheetId="8" hidden="1">{#N/A,#N/A,FALSE,"LLAVE";#N/A,#N/A,FALSE,"EERR";#N/A,#N/A,FALSE,"ESP";#N/A,#N/A,FALSE,"EOAF";#N/A,#N/A,FALSE,"CASH";#N/A,#N/A,FALSE,"FINANZAS";#N/A,#N/A,FALSE,"DEUDA";#N/A,#N/A,FALSE,"INVERSION";#N/A,#N/A,FALSE,"PERSONAL"}</definedName>
    <definedName name="___bbb1_1" localSheetId="2" hidden="1">{#N/A,#N/A,FALSE,"LLAVE";#N/A,#N/A,FALSE,"EERR";#N/A,#N/A,FALSE,"ESP";#N/A,#N/A,FALSE,"EOAF";#N/A,#N/A,FALSE,"CASH";#N/A,#N/A,FALSE,"FINANZAS";#N/A,#N/A,FALSE,"DEUDA";#N/A,#N/A,FALSE,"INVERSION";#N/A,#N/A,FALSE,"PERSONAL"}</definedName>
    <definedName name="___bbb1_1" localSheetId="7" hidden="1">{#N/A,#N/A,FALSE,"LLAVE";#N/A,#N/A,FALSE,"EERR";#N/A,#N/A,FALSE,"ESP";#N/A,#N/A,FALSE,"EOAF";#N/A,#N/A,FALSE,"CASH";#N/A,#N/A,FALSE,"FINANZAS";#N/A,#N/A,FALSE,"DEUDA";#N/A,#N/A,FALSE,"INVERSION";#N/A,#N/A,FALSE,"PERSONAL"}</definedName>
    <definedName name="___bbb1_1" hidden="1">{#N/A,#N/A,FALSE,"LLAVE";#N/A,#N/A,FALSE,"EERR";#N/A,#N/A,FALSE,"ESP";#N/A,#N/A,FALSE,"EOAF";#N/A,#N/A,FALSE,"CASH";#N/A,#N/A,FALSE,"FINANZAS";#N/A,#N/A,FALSE,"DEUDA";#N/A,#N/A,FALSE,"INVERSION";#N/A,#N/A,FALSE,"PERSONAL"}</definedName>
    <definedName name="___bx1" localSheetId="16" hidden="1">{#N/A,#N/A,FALSE,"LLAVE";#N/A,#N/A,FALSE,"EERR";#N/A,#N/A,FALSE,"ESP";#N/A,#N/A,FALSE,"EOAF";#N/A,#N/A,FALSE,"CASH";#N/A,#N/A,FALSE,"FINANZAS";#N/A,#N/A,FALSE,"DEUDA";#N/A,#N/A,FALSE,"INVERSION";#N/A,#N/A,FALSE,"PERSONAL"}</definedName>
    <definedName name="___bx1" localSheetId="8" hidden="1">{#N/A,#N/A,FALSE,"LLAVE";#N/A,#N/A,FALSE,"EERR";#N/A,#N/A,FALSE,"ESP";#N/A,#N/A,FALSE,"EOAF";#N/A,#N/A,FALSE,"CASH";#N/A,#N/A,FALSE,"FINANZAS";#N/A,#N/A,FALSE,"DEUDA";#N/A,#N/A,FALSE,"INVERSION";#N/A,#N/A,FALSE,"PERSONAL"}</definedName>
    <definedName name="___bx1" localSheetId="2" hidden="1">{#N/A,#N/A,FALSE,"LLAVE";#N/A,#N/A,FALSE,"EERR";#N/A,#N/A,FALSE,"ESP";#N/A,#N/A,FALSE,"EOAF";#N/A,#N/A,FALSE,"CASH";#N/A,#N/A,FALSE,"FINANZAS";#N/A,#N/A,FALSE,"DEUDA";#N/A,#N/A,FALSE,"INVERSION";#N/A,#N/A,FALSE,"PERSONAL"}</definedName>
    <definedName name="___bx1" localSheetId="7" hidden="1">{#N/A,#N/A,FALSE,"LLAVE";#N/A,#N/A,FALSE,"EERR";#N/A,#N/A,FALSE,"ESP";#N/A,#N/A,FALSE,"EOAF";#N/A,#N/A,FALSE,"CASH";#N/A,#N/A,FALSE,"FINANZAS";#N/A,#N/A,FALSE,"DEUDA";#N/A,#N/A,FALSE,"INVERSION";#N/A,#N/A,FALSE,"PERSONAL"}</definedName>
    <definedName name="___bx1" hidden="1">{#N/A,#N/A,FALSE,"LLAVE";#N/A,#N/A,FALSE,"EERR";#N/A,#N/A,FALSE,"ESP";#N/A,#N/A,FALSE,"EOAF";#N/A,#N/A,FALSE,"CASH";#N/A,#N/A,FALSE,"FINANZAS";#N/A,#N/A,FALSE,"DEUDA";#N/A,#N/A,FALSE,"INVERSION";#N/A,#N/A,FALSE,"PERSONAL"}</definedName>
    <definedName name="___bx1_1" localSheetId="16" hidden="1">{#N/A,#N/A,FALSE,"LLAVE";#N/A,#N/A,FALSE,"EERR";#N/A,#N/A,FALSE,"ESP";#N/A,#N/A,FALSE,"EOAF";#N/A,#N/A,FALSE,"CASH";#N/A,#N/A,FALSE,"FINANZAS";#N/A,#N/A,FALSE,"DEUDA";#N/A,#N/A,FALSE,"INVERSION";#N/A,#N/A,FALSE,"PERSONAL"}</definedName>
    <definedName name="___bx1_1" localSheetId="8" hidden="1">{#N/A,#N/A,FALSE,"LLAVE";#N/A,#N/A,FALSE,"EERR";#N/A,#N/A,FALSE,"ESP";#N/A,#N/A,FALSE,"EOAF";#N/A,#N/A,FALSE,"CASH";#N/A,#N/A,FALSE,"FINANZAS";#N/A,#N/A,FALSE,"DEUDA";#N/A,#N/A,FALSE,"INVERSION";#N/A,#N/A,FALSE,"PERSONAL"}</definedName>
    <definedName name="___bx1_1" localSheetId="2" hidden="1">{#N/A,#N/A,FALSE,"LLAVE";#N/A,#N/A,FALSE,"EERR";#N/A,#N/A,FALSE,"ESP";#N/A,#N/A,FALSE,"EOAF";#N/A,#N/A,FALSE,"CASH";#N/A,#N/A,FALSE,"FINANZAS";#N/A,#N/A,FALSE,"DEUDA";#N/A,#N/A,FALSE,"INVERSION";#N/A,#N/A,FALSE,"PERSONAL"}</definedName>
    <definedName name="___bx1_1" localSheetId="7" hidden="1">{#N/A,#N/A,FALSE,"LLAVE";#N/A,#N/A,FALSE,"EERR";#N/A,#N/A,FALSE,"ESP";#N/A,#N/A,FALSE,"EOAF";#N/A,#N/A,FALSE,"CASH";#N/A,#N/A,FALSE,"FINANZAS";#N/A,#N/A,FALSE,"DEUDA";#N/A,#N/A,FALSE,"INVERSION";#N/A,#N/A,FALSE,"PERSONAL"}</definedName>
    <definedName name="___bx1_1" hidden="1">{#N/A,#N/A,FALSE,"LLAVE";#N/A,#N/A,FALSE,"EERR";#N/A,#N/A,FALSE,"ESP";#N/A,#N/A,FALSE,"EOAF";#N/A,#N/A,FALSE,"CASH";#N/A,#N/A,FALSE,"FINANZAS";#N/A,#N/A,FALSE,"DEUDA";#N/A,#N/A,FALSE,"INVERSION";#N/A,#N/A,FALSE,"PERSONAL"}</definedName>
    <definedName name="___CD1" localSheetId="16" hidden="1">{#N/A,#N/A,FALSE,"LLAVE";#N/A,#N/A,FALSE,"EERR";#N/A,#N/A,FALSE,"ESP";#N/A,#N/A,FALSE,"EOAF";#N/A,#N/A,FALSE,"CASH";#N/A,#N/A,FALSE,"FINANZAS";#N/A,#N/A,FALSE,"DEUDA";#N/A,#N/A,FALSE,"INVERSION";#N/A,#N/A,FALSE,"PERSONAL"}</definedName>
    <definedName name="___CD1" localSheetId="8" hidden="1">{#N/A,#N/A,FALSE,"LLAVE";#N/A,#N/A,FALSE,"EERR";#N/A,#N/A,FALSE,"ESP";#N/A,#N/A,FALSE,"EOAF";#N/A,#N/A,FALSE,"CASH";#N/A,#N/A,FALSE,"FINANZAS";#N/A,#N/A,FALSE,"DEUDA";#N/A,#N/A,FALSE,"INVERSION";#N/A,#N/A,FALSE,"PERSONAL"}</definedName>
    <definedName name="___CD1" localSheetId="2" hidden="1">{#N/A,#N/A,FALSE,"LLAVE";#N/A,#N/A,FALSE,"EERR";#N/A,#N/A,FALSE,"ESP";#N/A,#N/A,FALSE,"EOAF";#N/A,#N/A,FALSE,"CASH";#N/A,#N/A,FALSE,"FINANZAS";#N/A,#N/A,FALSE,"DEUDA";#N/A,#N/A,FALSE,"INVERSION";#N/A,#N/A,FALSE,"PERSONAL"}</definedName>
    <definedName name="___CD1" localSheetId="7" hidden="1">{#N/A,#N/A,FALSE,"LLAVE";#N/A,#N/A,FALSE,"EERR";#N/A,#N/A,FALSE,"ESP";#N/A,#N/A,FALSE,"EOAF";#N/A,#N/A,FALSE,"CASH";#N/A,#N/A,FALSE,"FINANZAS";#N/A,#N/A,FALSE,"DEUDA";#N/A,#N/A,FALSE,"INVERSION";#N/A,#N/A,FALSE,"PERSONAL"}</definedName>
    <definedName name="___CD1" hidden="1">{#N/A,#N/A,FALSE,"LLAVE";#N/A,#N/A,FALSE,"EERR";#N/A,#N/A,FALSE,"ESP";#N/A,#N/A,FALSE,"EOAF";#N/A,#N/A,FALSE,"CASH";#N/A,#N/A,FALSE,"FINANZAS";#N/A,#N/A,FALSE,"DEUDA";#N/A,#N/A,FALSE,"INVERSION";#N/A,#N/A,FALSE,"PERSONAL"}</definedName>
    <definedName name="___CD1_1" localSheetId="16" hidden="1">{#N/A,#N/A,FALSE,"LLAVE";#N/A,#N/A,FALSE,"EERR";#N/A,#N/A,FALSE,"ESP";#N/A,#N/A,FALSE,"EOAF";#N/A,#N/A,FALSE,"CASH";#N/A,#N/A,FALSE,"FINANZAS";#N/A,#N/A,FALSE,"DEUDA";#N/A,#N/A,FALSE,"INVERSION";#N/A,#N/A,FALSE,"PERSONAL"}</definedName>
    <definedName name="___CD1_1" localSheetId="8" hidden="1">{#N/A,#N/A,FALSE,"LLAVE";#N/A,#N/A,FALSE,"EERR";#N/A,#N/A,FALSE,"ESP";#N/A,#N/A,FALSE,"EOAF";#N/A,#N/A,FALSE,"CASH";#N/A,#N/A,FALSE,"FINANZAS";#N/A,#N/A,FALSE,"DEUDA";#N/A,#N/A,FALSE,"INVERSION";#N/A,#N/A,FALSE,"PERSONAL"}</definedName>
    <definedName name="___CD1_1" localSheetId="2" hidden="1">{#N/A,#N/A,FALSE,"LLAVE";#N/A,#N/A,FALSE,"EERR";#N/A,#N/A,FALSE,"ESP";#N/A,#N/A,FALSE,"EOAF";#N/A,#N/A,FALSE,"CASH";#N/A,#N/A,FALSE,"FINANZAS";#N/A,#N/A,FALSE,"DEUDA";#N/A,#N/A,FALSE,"INVERSION";#N/A,#N/A,FALSE,"PERSONAL"}</definedName>
    <definedName name="___CD1_1" localSheetId="7" hidden="1">{#N/A,#N/A,FALSE,"LLAVE";#N/A,#N/A,FALSE,"EERR";#N/A,#N/A,FALSE,"ESP";#N/A,#N/A,FALSE,"EOAF";#N/A,#N/A,FALSE,"CASH";#N/A,#N/A,FALSE,"FINANZAS";#N/A,#N/A,FALSE,"DEUDA";#N/A,#N/A,FALSE,"INVERSION";#N/A,#N/A,FALSE,"PERSONAL"}</definedName>
    <definedName name="___CD1_1" hidden="1">{#N/A,#N/A,FALSE,"LLAVE";#N/A,#N/A,FALSE,"EERR";#N/A,#N/A,FALSE,"ESP";#N/A,#N/A,FALSE,"EOAF";#N/A,#N/A,FALSE,"CASH";#N/A,#N/A,FALSE,"FINANZAS";#N/A,#N/A,FALSE,"DEUDA";#N/A,#N/A,FALSE,"INVERSION";#N/A,#N/A,FALSE,"PERSONAL"}</definedName>
    <definedName name="___cdx1" localSheetId="16" hidden="1">{#N/A,#N/A,FALSE,"LLAVE";#N/A,#N/A,FALSE,"EERR";#N/A,#N/A,FALSE,"ESP";#N/A,#N/A,FALSE,"EOAF";#N/A,#N/A,FALSE,"CASH";#N/A,#N/A,FALSE,"FINANZAS";#N/A,#N/A,FALSE,"DEUDA";#N/A,#N/A,FALSE,"INVERSION";#N/A,#N/A,FALSE,"PERSONAL"}</definedName>
    <definedName name="___cdx1" localSheetId="8" hidden="1">{#N/A,#N/A,FALSE,"LLAVE";#N/A,#N/A,FALSE,"EERR";#N/A,#N/A,FALSE,"ESP";#N/A,#N/A,FALSE,"EOAF";#N/A,#N/A,FALSE,"CASH";#N/A,#N/A,FALSE,"FINANZAS";#N/A,#N/A,FALSE,"DEUDA";#N/A,#N/A,FALSE,"INVERSION";#N/A,#N/A,FALSE,"PERSONAL"}</definedName>
    <definedName name="___cdx1" localSheetId="2" hidden="1">{#N/A,#N/A,FALSE,"LLAVE";#N/A,#N/A,FALSE,"EERR";#N/A,#N/A,FALSE,"ESP";#N/A,#N/A,FALSE,"EOAF";#N/A,#N/A,FALSE,"CASH";#N/A,#N/A,FALSE,"FINANZAS";#N/A,#N/A,FALSE,"DEUDA";#N/A,#N/A,FALSE,"INVERSION";#N/A,#N/A,FALSE,"PERSONAL"}</definedName>
    <definedName name="___cdx1" localSheetId="7" hidden="1">{#N/A,#N/A,FALSE,"LLAVE";#N/A,#N/A,FALSE,"EERR";#N/A,#N/A,FALSE,"ESP";#N/A,#N/A,FALSE,"EOAF";#N/A,#N/A,FALSE,"CASH";#N/A,#N/A,FALSE,"FINANZAS";#N/A,#N/A,FALSE,"DEUDA";#N/A,#N/A,FALSE,"INVERSION";#N/A,#N/A,FALSE,"PERSONAL"}</definedName>
    <definedName name="___cdx1" hidden="1">{#N/A,#N/A,FALSE,"LLAVE";#N/A,#N/A,FALSE,"EERR";#N/A,#N/A,FALSE,"ESP";#N/A,#N/A,FALSE,"EOAF";#N/A,#N/A,FALSE,"CASH";#N/A,#N/A,FALSE,"FINANZAS";#N/A,#N/A,FALSE,"DEUDA";#N/A,#N/A,FALSE,"INVERSION";#N/A,#N/A,FALSE,"PERSONAL"}</definedName>
    <definedName name="___cdx1_1" localSheetId="16" hidden="1">{#N/A,#N/A,FALSE,"LLAVE";#N/A,#N/A,FALSE,"EERR";#N/A,#N/A,FALSE,"ESP";#N/A,#N/A,FALSE,"EOAF";#N/A,#N/A,FALSE,"CASH";#N/A,#N/A,FALSE,"FINANZAS";#N/A,#N/A,FALSE,"DEUDA";#N/A,#N/A,FALSE,"INVERSION";#N/A,#N/A,FALSE,"PERSONAL"}</definedName>
    <definedName name="___cdx1_1" localSheetId="8" hidden="1">{#N/A,#N/A,FALSE,"LLAVE";#N/A,#N/A,FALSE,"EERR";#N/A,#N/A,FALSE,"ESP";#N/A,#N/A,FALSE,"EOAF";#N/A,#N/A,FALSE,"CASH";#N/A,#N/A,FALSE,"FINANZAS";#N/A,#N/A,FALSE,"DEUDA";#N/A,#N/A,FALSE,"INVERSION";#N/A,#N/A,FALSE,"PERSONAL"}</definedName>
    <definedName name="___cdx1_1" localSheetId="2" hidden="1">{#N/A,#N/A,FALSE,"LLAVE";#N/A,#N/A,FALSE,"EERR";#N/A,#N/A,FALSE,"ESP";#N/A,#N/A,FALSE,"EOAF";#N/A,#N/A,FALSE,"CASH";#N/A,#N/A,FALSE,"FINANZAS";#N/A,#N/A,FALSE,"DEUDA";#N/A,#N/A,FALSE,"INVERSION";#N/A,#N/A,FALSE,"PERSONAL"}</definedName>
    <definedName name="___cdx1_1" localSheetId="7" hidden="1">{#N/A,#N/A,FALSE,"LLAVE";#N/A,#N/A,FALSE,"EERR";#N/A,#N/A,FALSE,"ESP";#N/A,#N/A,FALSE,"EOAF";#N/A,#N/A,FALSE,"CASH";#N/A,#N/A,FALSE,"FINANZAS";#N/A,#N/A,FALSE,"DEUDA";#N/A,#N/A,FALSE,"INVERSION";#N/A,#N/A,FALSE,"PERSONAL"}</definedName>
    <definedName name="___cdx1_1" hidden="1">{#N/A,#N/A,FALSE,"LLAVE";#N/A,#N/A,FALSE,"EERR";#N/A,#N/A,FALSE,"ESP";#N/A,#N/A,FALSE,"EOAF";#N/A,#N/A,FALSE,"CASH";#N/A,#N/A,FALSE,"FINANZAS";#N/A,#N/A,FALSE,"DEUDA";#N/A,#N/A,FALSE,"INVERSION";#N/A,#N/A,FALSE,"PERSONAL"}</definedName>
    <definedName name="___CRM2" localSheetId="16" hidden="1">{#N/A,#N/A,FALSE,"ANEXO3 99 ERA";#N/A,#N/A,FALSE,"ANEXO3 99 UBÁ2";#N/A,#N/A,FALSE,"ANEXO3 99 DTU";#N/A,#N/A,FALSE,"ANEXO3 99 RDR";#N/A,#N/A,FALSE,"ANEXO3 99 UBÁ4";#N/A,#N/A,FALSE,"ANEXO3 99 UBÁ6"}</definedName>
    <definedName name="___CRM2" localSheetId="8" hidden="1">{#N/A,#N/A,FALSE,"ANEXO3 99 ERA";#N/A,#N/A,FALSE,"ANEXO3 99 UBÁ2";#N/A,#N/A,FALSE,"ANEXO3 99 DTU";#N/A,#N/A,FALSE,"ANEXO3 99 RDR";#N/A,#N/A,FALSE,"ANEXO3 99 UBÁ4";#N/A,#N/A,FALSE,"ANEXO3 99 UBÁ6"}</definedName>
    <definedName name="___CRM2" localSheetId="2" hidden="1">{#N/A,#N/A,FALSE,"ANEXO3 99 ERA";#N/A,#N/A,FALSE,"ANEXO3 99 UBÁ2";#N/A,#N/A,FALSE,"ANEXO3 99 DTU";#N/A,#N/A,FALSE,"ANEXO3 99 RDR";#N/A,#N/A,FALSE,"ANEXO3 99 UBÁ4";#N/A,#N/A,FALSE,"ANEXO3 99 UBÁ6"}</definedName>
    <definedName name="___CRM2" localSheetId="7" hidden="1">{#N/A,#N/A,FALSE,"ANEXO3 99 ERA";#N/A,#N/A,FALSE,"ANEXO3 99 UBÁ2";#N/A,#N/A,FALSE,"ANEXO3 99 DTU";#N/A,#N/A,FALSE,"ANEXO3 99 RDR";#N/A,#N/A,FALSE,"ANEXO3 99 UBÁ4";#N/A,#N/A,FALSE,"ANEXO3 99 UBÁ6"}</definedName>
    <definedName name="___CRM2" hidden="1">{#N/A,#N/A,FALSE,"ANEXO3 99 ERA";#N/A,#N/A,FALSE,"ANEXO3 99 UBÁ2";#N/A,#N/A,FALSE,"ANEXO3 99 DTU";#N/A,#N/A,FALSE,"ANEXO3 99 RDR";#N/A,#N/A,FALSE,"ANEXO3 99 UBÁ4";#N/A,#N/A,FALSE,"ANEXO3 99 UBÁ6"}</definedName>
    <definedName name="___CRM2_1" localSheetId="16" hidden="1">{#N/A,#N/A,FALSE,"ANEXO3 99 ERA";#N/A,#N/A,FALSE,"ANEXO3 99 UBÁ2";#N/A,#N/A,FALSE,"ANEXO3 99 DTU";#N/A,#N/A,FALSE,"ANEXO3 99 RDR";#N/A,#N/A,FALSE,"ANEXO3 99 UBÁ4";#N/A,#N/A,FALSE,"ANEXO3 99 UBÁ6"}</definedName>
    <definedName name="___CRM2_1" localSheetId="8" hidden="1">{#N/A,#N/A,FALSE,"ANEXO3 99 ERA";#N/A,#N/A,FALSE,"ANEXO3 99 UBÁ2";#N/A,#N/A,FALSE,"ANEXO3 99 DTU";#N/A,#N/A,FALSE,"ANEXO3 99 RDR";#N/A,#N/A,FALSE,"ANEXO3 99 UBÁ4";#N/A,#N/A,FALSE,"ANEXO3 99 UBÁ6"}</definedName>
    <definedName name="___CRM2_1" localSheetId="2" hidden="1">{#N/A,#N/A,FALSE,"ANEXO3 99 ERA";#N/A,#N/A,FALSE,"ANEXO3 99 UBÁ2";#N/A,#N/A,FALSE,"ANEXO3 99 DTU";#N/A,#N/A,FALSE,"ANEXO3 99 RDR";#N/A,#N/A,FALSE,"ANEXO3 99 UBÁ4";#N/A,#N/A,FALSE,"ANEXO3 99 UBÁ6"}</definedName>
    <definedName name="___CRM2_1" localSheetId="7" hidden="1">{#N/A,#N/A,FALSE,"ANEXO3 99 ERA";#N/A,#N/A,FALSE,"ANEXO3 99 UBÁ2";#N/A,#N/A,FALSE,"ANEXO3 99 DTU";#N/A,#N/A,FALSE,"ANEXO3 99 RDR";#N/A,#N/A,FALSE,"ANEXO3 99 UBÁ4";#N/A,#N/A,FALSE,"ANEXO3 99 UBÁ6"}</definedName>
    <definedName name="___CRM2_1" hidden="1">{#N/A,#N/A,FALSE,"ANEXO3 99 ERA";#N/A,#N/A,FALSE,"ANEXO3 99 UBÁ2";#N/A,#N/A,FALSE,"ANEXO3 99 DTU";#N/A,#N/A,FALSE,"ANEXO3 99 RDR";#N/A,#N/A,FALSE,"ANEXO3 99 UBÁ4";#N/A,#N/A,FALSE,"ANEXO3 99 UBÁ6"}</definedName>
    <definedName name="___df1" localSheetId="16" hidden="1">{#N/A,#N/A,FALSE,"LLAVE";#N/A,#N/A,FALSE,"EERR";#N/A,#N/A,FALSE,"ESP";#N/A,#N/A,FALSE,"EOAF";#N/A,#N/A,FALSE,"CASH";#N/A,#N/A,FALSE,"FINANZAS";#N/A,#N/A,FALSE,"DEUDA";#N/A,#N/A,FALSE,"INVERSION";#N/A,#N/A,FALSE,"PERSONAL"}</definedName>
    <definedName name="___df1" localSheetId="8" hidden="1">{#N/A,#N/A,FALSE,"LLAVE";#N/A,#N/A,FALSE,"EERR";#N/A,#N/A,FALSE,"ESP";#N/A,#N/A,FALSE,"EOAF";#N/A,#N/A,FALSE,"CASH";#N/A,#N/A,FALSE,"FINANZAS";#N/A,#N/A,FALSE,"DEUDA";#N/A,#N/A,FALSE,"INVERSION";#N/A,#N/A,FALSE,"PERSONAL"}</definedName>
    <definedName name="___df1" localSheetId="2" hidden="1">{#N/A,#N/A,FALSE,"LLAVE";#N/A,#N/A,FALSE,"EERR";#N/A,#N/A,FALSE,"ESP";#N/A,#N/A,FALSE,"EOAF";#N/A,#N/A,FALSE,"CASH";#N/A,#N/A,FALSE,"FINANZAS";#N/A,#N/A,FALSE,"DEUDA";#N/A,#N/A,FALSE,"INVERSION";#N/A,#N/A,FALSE,"PERSONAL"}</definedName>
    <definedName name="___df1" localSheetId="7" hidden="1">{#N/A,#N/A,FALSE,"LLAVE";#N/A,#N/A,FALSE,"EERR";#N/A,#N/A,FALSE,"ESP";#N/A,#N/A,FALSE,"EOAF";#N/A,#N/A,FALSE,"CASH";#N/A,#N/A,FALSE,"FINANZAS";#N/A,#N/A,FALSE,"DEUDA";#N/A,#N/A,FALSE,"INVERSION";#N/A,#N/A,FALSE,"PERSONAL"}</definedName>
    <definedName name="___df1" hidden="1">{#N/A,#N/A,FALSE,"LLAVE";#N/A,#N/A,FALSE,"EERR";#N/A,#N/A,FALSE,"ESP";#N/A,#N/A,FALSE,"EOAF";#N/A,#N/A,FALSE,"CASH";#N/A,#N/A,FALSE,"FINANZAS";#N/A,#N/A,FALSE,"DEUDA";#N/A,#N/A,FALSE,"INVERSION";#N/A,#N/A,FALSE,"PERSONAL"}</definedName>
    <definedName name="___df1_1" localSheetId="16" hidden="1">{#N/A,#N/A,FALSE,"LLAVE";#N/A,#N/A,FALSE,"EERR";#N/A,#N/A,FALSE,"ESP";#N/A,#N/A,FALSE,"EOAF";#N/A,#N/A,FALSE,"CASH";#N/A,#N/A,FALSE,"FINANZAS";#N/A,#N/A,FALSE,"DEUDA";#N/A,#N/A,FALSE,"INVERSION";#N/A,#N/A,FALSE,"PERSONAL"}</definedName>
    <definedName name="___df1_1" localSheetId="8" hidden="1">{#N/A,#N/A,FALSE,"LLAVE";#N/A,#N/A,FALSE,"EERR";#N/A,#N/A,FALSE,"ESP";#N/A,#N/A,FALSE,"EOAF";#N/A,#N/A,FALSE,"CASH";#N/A,#N/A,FALSE,"FINANZAS";#N/A,#N/A,FALSE,"DEUDA";#N/A,#N/A,FALSE,"INVERSION";#N/A,#N/A,FALSE,"PERSONAL"}</definedName>
    <definedName name="___df1_1" localSheetId="2" hidden="1">{#N/A,#N/A,FALSE,"LLAVE";#N/A,#N/A,FALSE,"EERR";#N/A,#N/A,FALSE,"ESP";#N/A,#N/A,FALSE,"EOAF";#N/A,#N/A,FALSE,"CASH";#N/A,#N/A,FALSE,"FINANZAS";#N/A,#N/A,FALSE,"DEUDA";#N/A,#N/A,FALSE,"INVERSION";#N/A,#N/A,FALSE,"PERSONAL"}</definedName>
    <definedName name="___df1_1" localSheetId="7" hidden="1">{#N/A,#N/A,FALSE,"LLAVE";#N/A,#N/A,FALSE,"EERR";#N/A,#N/A,FALSE,"ESP";#N/A,#N/A,FALSE,"EOAF";#N/A,#N/A,FALSE,"CASH";#N/A,#N/A,FALSE,"FINANZAS";#N/A,#N/A,FALSE,"DEUDA";#N/A,#N/A,FALSE,"INVERSION";#N/A,#N/A,FALSE,"PERSONAL"}</definedName>
    <definedName name="___df1_1" hidden="1">{#N/A,#N/A,FALSE,"LLAVE";#N/A,#N/A,FALSE,"EERR";#N/A,#N/A,FALSE,"ESP";#N/A,#N/A,FALSE,"EOAF";#N/A,#N/A,FALSE,"CASH";#N/A,#N/A,FALSE,"FINANZAS";#N/A,#N/A,FALSE,"DEUDA";#N/A,#N/A,FALSE,"INVERSION";#N/A,#N/A,FALSE,"PERSONAL"}</definedName>
    <definedName name="___e1" localSheetId="16" hidden="1">{#N/A,#N/A,FALSE,"ENERGIA";#N/A,#N/A,FALSE,"PERDIDAS";#N/A,#N/A,FALSE,"CLIENTES";#N/A,#N/A,FALSE,"ESTADO";#N/A,#N/A,FALSE,"TECNICA"}</definedName>
    <definedName name="___e1" localSheetId="8" hidden="1">{#N/A,#N/A,FALSE,"ENERGIA";#N/A,#N/A,FALSE,"PERDIDAS";#N/A,#N/A,FALSE,"CLIENTES";#N/A,#N/A,FALSE,"ESTADO";#N/A,#N/A,FALSE,"TECNICA"}</definedName>
    <definedName name="___e1" localSheetId="2" hidden="1">{#N/A,#N/A,FALSE,"ENERGIA";#N/A,#N/A,FALSE,"PERDIDAS";#N/A,#N/A,FALSE,"CLIENTES";#N/A,#N/A,FALSE,"ESTADO";#N/A,#N/A,FALSE,"TECNICA"}</definedName>
    <definedName name="___e1" localSheetId="7" hidden="1">{#N/A,#N/A,FALSE,"ENERGIA";#N/A,#N/A,FALSE,"PERDIDAS";#N/A,#N/A,FALSE,"CLIENTES";#N/A,#N/A,FALSE,"ESTADO";#N/A,#N/A,FALSE,"TECNICA"}</definedName>
    <definedName name="___e1" hidden="1">{#N/A,#N/A,FALSE,"ENERGIA";#N/A,#N/A,FALSE,"PERDIDAS";#N/A,#N/A,FALSE,"CLIENTES";#N/A,#N/A,FALSE,"ESTADO";#N/A,#N/A,FALSE,"TECNICA"}</definedName>
    <definedName name="___e1_1" localSheetId="16" hidden="1">{#N/A,#N/A,FALSE,"ENERGIA";#N/A,#N/A,FALSE,"PERDIDAS";#N/A,#N/A,FALSE,"CLIENTES";#N/A,#N/A,FALSE,"ESTADO";#N/A,#N/A,FALSE,"TECNICA"}</definedName>
    <definedName name="___e1_1" localSheetId="8" hidden="1">{#N/A,#N/A,FALSE,"ENERGIA";#N/A,#N/A,FALSE,"PERDIDAS";#N/A,#N/A,FALSE,"CLIENTES";#N/A,#N/A,FALSE,"ESTADO";#N/A,#N/A,FALSE,"TECNICA"}</definedName>
    <definedName name="___e1_1" localSheetId="2" hidden="1">{#N/A,#N/A,FALSE,"ENERGIA";#N/A,#N/A,FALSE,"PERDIDAS";#N/A,#N/A,FALSE,"CLIENTES";#N/A,#N/A,FALSE,"ESTADO";#N/A,#N/A,FALSE,"TECNICA"}</definedName>
    <definedName name="___e1_1" localSheetId="7" hidden="1">{#N/A,#N/A,FALSE,"ENERGIA";#N/A,#N/A,FALSE,"PERDIDAS";#N/A,#N/A,FALSE,"CLIENTES";#N/A,#N/A,FALSE,"ESTADO";#N/A,#N/A,FALSE,"TECNICA"}</definedName>
    <definedName name="___e1_1" hidden="1">{#N/A,#N/A,FALSE,"ENERGIA";#N/A,#N/A,FALSE,"PERDIDAS";#N/A,#N/A,FALSE,"CLIENTES";#N/A,#N/A,FALSE,"ESTADO";#N/A,#N/A,FALSE,"TECNICA"}</definedName>
    <definedName name="___edu1" localSheetId="2" hidden="1">{#N/A,#N/A,FALSE,"Posição Financeira"}</definedName>
    <definedName name="___edu1" hidden="1">{#N/A,#N/A,FALSE,"Posição Financeira"}</definedName>
    <definedName name="___edu2" localSheetId="2" hidden="1">{#N/A,#N/A,FALSE,"Posição Financeira"}</definedName>
    <definedName name="___edu2" hidden="1">{#N/A,#N/A,FALSE,"Posição Financeira"}</definedName>
    <definedName name="___edu3" localSheetId="2" hidden="1">{#N/A,#N/A,FALSE,"Posição Financeira"}</definedName>
    <definedName name="___edu3" hidden="1">{#N/A,#N/A,FALSE,"Posição Financeira"}</definedName>
    <definedName name="___Fx1999">#REF!</definedName>
    <definedName name="___fx99">#REF!</definedName>
    <definedName name="___l" localSheetId="2" hidden="1">{#N/A,#N/A,FALSE,"Posição Financeira"}</definedName>
    <definedName name="___l" hidden="1">{#N/A,#N/A,FALSE,"Posição Financeira"}</definedName>
    <definedName name="___m1" localSheetId="2" hidden="1">{#N/A,#N/A,FALSE,"Posição Financeira"}</definedName>
    <definedName name="___m1" hidden="1">{#N/A,#N/A,FALSE,"Posição Financeira"}</definedName>
    <definedName name="___m12" localSheetId="2" hidden="1">{#N/A,#N/A,FALSE,"Actual";#N/A,#N/A,FALSE,"Capital Call";#N/A,#N/A,FALSE,"Analyse A x F"}</definedName>
    <definedName name="___m12" hidden="1">{#N/A,#N/A,FALSE,"Actual";#N/A,#N/A,FALSE,"Capital Call";#N/A,#N/A,FALSE,"Analyse A x F"}</definedName>
    <definedName name="___m13" localSheetId="2" hidden="1">{#N/A,#N/A,FALSE,"Actual"}</definedName>
    <definedName name="___m13" hidden="1">{#N/A,#N/A,FALSE,"Actual"}</definedName>
    <definedName name="___m14" localSheetId="2" hidden="1">{#N/A,#N/A,FALSE,"Services"}</definedName>
    <definedName name="___m14" hidden="1">{#N/A,#N/A,FALSE,"Services"}</definedName>
    <definedName name="___m2" localSheetId="2" hidden="1">{#N/A,#N/A,FALSE,"Actual";#N/A,#N/A,FALSE,"Capital Call";#N/A,#N/A,FALSE,"Analyse A x F"}</definedName>
    <definedName name="___m2" hidden="1">{#N/A,#N/A,FALSE,"Actual";#N/A,#N/A,FALSE,"Capital Call";#N/A,#N/A,FALSE,"Analyse A x F"}</definedName>
    <definedName name="___m3" localSheetId="2" hidden="1">{#N/A,#N/A,FALSE,"Actual"}</definedName>
    <definedName name="___m3" hidden="1">{#N/A,#N/A,FALSE,"Actual"}</definedName>
    <definedName name="___m4" localSheetId="2" hidden="1">{#N/A,#N/A,FALSE,"Services"}</definedName>
    <definedName name="___m4" hidden="1">{#N/A,#N/A,FALSE,"Services"}</definedName>
    <definedName name="___m5" localSheetId="2" hidden="1">{#N/A,#N/A,FALSE,"Services"}</definedName>
    <definedName name="___m5" hidden="1">{#N/A,#N/A,FALSE,"Services"}</definedName>
    <definedName name="___PL124">#REF!</definedName>
    <definedName name="___q1" localSheetId="2" hidden="1">{#N/A,#N/A,FALSE,"Posição Financeira"}</definedName>
    <definedName name="___q1" hidden="1">{#N/A,#N/A,FALSE,"Posição Financeira"}</definedName>
    <definedName name="___q2" localSheetId="2" hidden="1">{#N/A,#N/A,FALSE,"Posição Financeira"}</definedName>
    <definedName name="___q2" hidden="1">{#N/A,#N/A,FALSE,"Posição Financeira"}</definedName>
    <definedName name="___q2008" localSheetId="2" hidden="1">{#N/A,#N/A,FALSE,"Posição Financeira"}</definedName>
    <definedName name="___q2008" hidden="1">{#N/A,#N/A,FALSE,"Posição Financeira"}</definedName>
    <definedName name="___q4" localSheetId="2" hidden="1">{#N/A,#N/A,FALSE,"Posição Financeira"}</definedName>
    <definedName name="___q4" hidden="1">{#N/A,#N/A,FALSE,"Posição Financeira"}</definedName>
    <definedName name="___q5" localSheetId="2" hidden="1">{#N/A,#N/A,FALSE,"Posição Financeira"}</definedName>
    <definedName name="___q5" hidden="1">{#N/A,#N/A,FALSE,"Posição Financeira"}</definedName>
    <definedName name="___q6" localSheetId="2" hidden="1">{#N/A,#N/A,FALSE,"Services"}</definedName>
    <definedName name="___q6" hidden="1">{#N/A,#N/A,FALSE,"Services"}</definedName>
    <definedName name="___q7" localSheetId="2" hidden="1">{#N/A,#N/A,FALSE,"Posição Financeira"}</definedName>
    <definedName name="___q7" hidden="1">{#N/A,#N/A,FALSE,"Posição Financeira"}</definedName>
    <definedName name="___q8" localSheetId="2" hidden="1">{#N/A,#N/A,FALSE,"Posição Financeira"}</definedName>
    <definedName name="___q8" hidden="1">{#N/A,#N/A,FALSE,"Posição Financeira"}</definedName>
    <definedName name="___q9" localSheetId="2" hidden="1">{#N/A,#N/A,FALSE,"Posição Financeira"}</definedName>
    <definedName name="___q9" hidden="1">{#N/A,#N/A,FALSE,"Posição Financeira"}</definedName>
    <definedName name="___r" localSheetId="2" hidden="1">{#N/A,#N/A,FALSE,"CONTROLE"}</definedName>
    <definedName name="___r" localSheetId="7" hidden="1">{#N/A,#N/A,FALSE,"CONTROLE"}</definedName>
    <definedName name="___r" hidden="1">{#N/A,#N/A,FALSE,"CONTROLE"}</definedName>
    <definedName name="___set97" localSheetId="16">#REF!</definedName>
    <definedName name="___set97" localSheetId="8">#REF!</definedName>
    <definedName name="___set97" localSheetId="7">#REF!</definedName>
    <definedName name="___set97">#REF!</definedName>
    <definedName name="___TRC92">#REF!</definedName>
    <definedName name="___TRC93">#REF!</definedName>
    <definedName name="___TRC94">#REF!</definedName>
    <definedName name="___TRC95">#REF!</definedName>
    <definedName name="___TRC96">#REF!</definedName>
    <definedName name="___TSU93">#REF!</definedName>
    <definedName name="___TSU94">#REF!</definedName>
    <definedName name="___TSU95">#REF!</definedName>
    <definedName name="___TTF92">#REF!</definedName>
    <definedName name="___TTF93">#REF!</definedName>
    <definedName name="___TTF94">#REF!</definedName>
    <definedName name="___TTF95">#REF!</definedName>
    <definedName name="___TTF96">#REF!</definedName>
    <definedName name="___v1" localSheetId="2" hidden="1">{#N/A,#N/A,FALSE,"Posição Financeira"}</definedName>
    <definedName name="___v1" hidden="1">{#N/A,#N/A,FALSE,"Posição Financeira"}</definedName>
    <definedName name="___w1" localSheetId="2" hidden="1">{#N/A,#N/A,FALSE,"Posição Financeira"}</definedName>
    <definedName name="___w1" hidden="1">{#N/A,#N/A,FALSE,"Posição Financeira"}</definedName>
    <definedName name="___w2" localSheetId="2" hidden="1">{#N/A,#N/A,FALSE,"Posição Financeira"}</definedName>
    <definedName name="___w2" hidden="1">{#N/A,#N/A,FALSE,"Posição Financeira"}</definedName>
    <definedName name="___w3" localSheetId="2" hidden="1">{#N/A,#N/A,FALSE,"Posição Financeira"}</definedName>
    <definedName name="___w3" hidden="1">{#N/A,#N/A,FALSE,"Posição Financeira"}</definedName>
    <definedName name="___w4" localSheetId="2" hidden="1">{#N/A,#N/A,FALSE,"Posição Financeira"}</definedName>
    <definedName name="___w4" hidden="1">{#N/A,#N/A,FALSE,"Posição Financeira"}</definedName>
    <definedName name="___w5" localSheetId="2" hidden="1">{#N/A,#N/A,FALSE,"Actual";#N/A,#N/A,FALSE,"Capital Call";#N/A,#N/A,FALSE,"Analyse A x F"}</definedName>
    <definedName name="___w5" hidden="1">{#N/A,#N/A,FALSE,"Actual";#N/A,#N/A,FALSE,"Capital Call";#N/A,#N/A,FALSE,"Analyse A x F"}</definedName>
    <definedName name="___w6" localSheetId="2" hidden="1">{#N/A,#N/A,FALSE,"Actual"}</definedName>
    <definedName name="___w6" hidden="1">{#N/A,#N/A,FALSE,"Actual"}</definedName>
    <definedName name="___w7" localSheetId="2" hidden="1">{#N/A,#N/A,FALSE,"Services"}</definedName>
    <definedName name="___w7" hidden="1">{#N/A,#N/A,FALSE,"Services"}</definedName>
    <definedName name="___w8" localSheetId="2" hidden="1">{#N/A,#N/A,FALSE,"Services"}</definedName>
    <definedName name="___w8" hidden="1">{#N/A,#N/A,FALSE,"Services"}</definedName>
    <definedName name="___wrn2" localSheetId="2" hidden="1">{#N/A,#N/A,FALSE,"Kalk"}</definedName>
    <definedName name="___wrn2" hidden="1">{#N/A,#N/A,FALSE,"Kalk"}</definedName>
    <definedName name="___wrn3" localSheetId="2" hidden="1">{"Kalk_druck",#N/A,FALSE,"Kalk";#N/A,#N/A,FALSE,"Risiken";"AllgKost_Druck",#N/A,FALSE,"AllgKost";"KompKost_Druck",#N/A,FALSE,"KompKost"}</definedName>
    <definedName name="___wrn3" hidden="1">{"Kalk_druck",#N/A,FALSE,"Kalk";#N/A,#N/A,FALSE,"Risiken";"AllgKost_Druck",#N/A,FALSE,"AllgKost";"KompKost_Druck",#N/A,FALSE,"KompKost"}</definedName>
    <definedName name="___yh7" localSheetId="2" hidden="1">{#N/A,#N/A,FALSE,"CONTROLE";#N/A,#N/A,FALSE,"CONTROLE"}</definedName>
    <definedName name="___yh7" localSheetId="7" hidden="1">{#N/A,#N/A,FALSE,"CONTROLE";#N/A,#N/A,FALSE,"CONTROLE"}</definedName>
    <definedName name="___yh7" hidden="1">{#N/A,#N/A,FALSE,"CONTROLE";#N/A,#N/A,FALSE,"CONTROLE"}</definedName>
    <definedName name="___zedu2" localSheetId="2" hidden="1">{#N/A,#N/A,FALSE,"Posição Financeira"}</definedName>
    <definedName name="___zedu2" hidden="1">{#N/A,#N/A,FALSE,"Posição Financeira"}</definedName>
    <definedName name="__12__123Graph_BCHART_5" hidden="1">#REF!</definedName>
    <definedName name="__123Graph_A" localSheetId="16" hidden="1">#REF!</definedName>
    <definedName name="__123Graph_A" localSheetId="8" hidden="1">#REF!</definedName>
    <definedName name="__123Graph_A" localSheetId="7" hidden="1">#REF!</definedName>
    <definedName name="__123Graph_A" hidden="1">#REF!</definedName>
    <definedName name="__123Graph_ACOMPARA" localSheetId="16" hidden="1">#REF!</definedName>
    <definedName name="__123Graph_ACOMPARA" localSheetId="8" hidden="1">#REF!</definedName>
    <definedName name="__123Graph_ACOMPARA" localSheetId="7" hidden="1">#REF!</definedName>
    <definedName name="__123Graph_ACOMPARA" hidden="1">#REF!</definedName>
    <definedName name="__123Graph_ACONSMED" localSheetId="16" hidden="1">#REF!</definedName>
    <definedName name="__123Graph_ACONSMED" localSheetId="8" hidden="1">#REF!</definedName>
    <definedName name="__123Graph_ACONSMED" localSheetId="7" hidden="1">#REF!</definedName>
    <definedName name="__123Graph_ACONSMED" hidden="1">#REF!</definedName>
    <definedName name="__123Graph_ADIESEL" localSheetId="16" hidden="1">#REF!</definedName>
    <definedName name="__123Graph_ADIESEL" localSheetId="8" hidden="1">#REF!</definedName>
    <definedName name="__123Graph_ADIESEL" localSheetId="7" hidden="1">#REF!</definedName>
    <definedName name="__123Graph_ADIESEL" hidden="1">#REF!</definedName>
    <definedName name="__123Graph_AESTRUT" localSheetId="16" hidden="1">#REF!</definedName>
    <definedName name="__123Graph_AESTRUT" localSheetId="8" hidden="1">#REF!</definedName>
    <definedName name="__123Graph_AESTRUT" localSheetId="7" hidden="1">#REF!</definedName>
    <definedName name="__123Graph_AESTRUT" hidden="1">#REF!</definedName>
    <definedName name="__123Graph_AGRAF" localSheetId="16" hidden="1">#REF!</definedName>
    <definedName name="__123Graph_AGRAF" localSheetId="8" hidden="1">#REF!</definedName>
    <definedName name="__123Graph_AGRAF" localSheetId="7" hidden="1">#REF!</definedName>
    <definedName name="__123Graph_AGRAF" hidden="1">#REF!</definedName>
    <definedName name="__123Graph_AGRAF1" hidden="1">#REF!</definedName>
    <definedName name="__123Graph_AGRAF2" hidden="1">#REF!</definedName>
    <definedName name="__123Graph_AGRAFRELC" localSheetId="16" hidden="1">#REF!</definedName>
    <definedName name="__123Graph_AGRAFRELC" localSheetId="8" hidden="1">#REF!</definedName>
    <definedName name="__123Graph_AGRAFRELC" localSheetId="7" hidden="1">#REF!</definedName>
    <definedName name="__123Graph_AGRAFRELC" hidden="1">#REF!</definedName>
    <definedName name="__123Graph_APREVRCOM" localSheetId="16" hidden="1">#REF!</definedName>
    <definedName name="__123Graph_APREVRCOM" localSheetId="8" hidden="1">#REF!</definedName>
    <definedName name="__123Graph_APREVRCOM" localSheetId="7" hidden="1">#REF!</definedName>
    <definedName name="__123Graph_APREVRCOM" hidden="1">#REF!</definedName>
    <definedName name="__123Graph_APREVREALI" localSheetId="16" hidden="1">#REF!</definedName>
    <definedName name="__123Graph_APREVREALI" localSheetId="8" hidden="1">#REF!</definedName>
    <definedName name="__123Graph_APREVREALI" localSheetId="7" hidden="1">#REF!</definedName>
    <definedName name="__123Graph_APREVREALI" hidden="1">#REF!</definedName>
    <definedName name="__123Graph_APREVRIND" localSheetId="16" hidden="1">#REF!</definedName>
    <definedName name="__123Graph_APREVRIND" localSheetId="8" hidden="1">#REF!</definedName>
    <definedName name="__123Graph_APREVRIND" localSheetId="7" hidden="1">#REF!</definedName>
    <definedName name="__123Graph_APREVRIND" hidden="1">#REF!</definedName>
    <definedName name="__123Graph_APREVROUT" localSheetId="16" hidden="1">#REF!</definedName>
    <definedName name="__123Graph_APREVROUT" localSheetId="8" hidden="1">#REF!</definedName>
    <definedName name="__123Graph_APREVROUT" localSheetId="7" hidden="1">#REF!</definedName>
    <definedName name="__123Graph_APREVROUT" hidden="1">#REF!</definedName>
    <definedName name="__123Graph_APREVRRES" localSheetId="16" hidden="1">#REF!</definedName>
    <definedName name="__123Graph_APREVRRES" localSheetId="8" hidden="1">#REF!</definedName>
    <definedName name="__123Graph_APREVRRES" localSheetId="7" hidden="1">#REF!</definedName>
    <definedName name="__123Graph_APREVRRES" hidden="1">#REF!</definedName>
    <definedName name="__123Graph_APREVRTOT" localSheetId="16" hidden="1">#REF!</definedName>
    <definedName name="__123Graph_APREVRTOT" localSheetId="8" hidden="1">#REF!</definedName>
    <definedName name="__123Graph_APREVRTOT" localSheetId="7" hidden="1">#REF!</definedName>
    <definedName name="__123Graph_APREVRTOT" hidden="1">#REF!</definedName>
    <definedName name="__123Graph_APRINCIPAL" localSheetId="7" hidden="1">#REF!</definedName>
    <definedName name="__123Graph_APRINCIPAL" hidden="1">#REF!</definedName>
    <definedName name="__123Graph_B" localSheetId="16" hidden="1">#REF!</definedName>
    <definedName name="__123Graph_B" localSheetId="8" hidden="1">#REF!</definedName>
    <definedName name="__123Graph_B" localSheetId="7" hidden="1">#REF!</definedName>
    <definedName name="__123Graph_B" hidden="1">#REF!</definedName>
    <definedName name="__123Graph_BCOMPARA" localSheetId="16" hidden="1">#REF!</definedName>
    <definedName name="__123Graph_BCOMPARA" localSheetId="8" hidden="1">#REF!</definedName>
    <definedName name="__123Graph_BCOMPARA" localSheetId="7" hidden="1">#REF!</definedName>
    <definedName name="__123Graph_BCOMPARA" hidden="1">#REF!</definedName>
    <definedName name="__123Graph_BGRAF" localSheetId="16" hidden="1">#REF!</definedName>
    <definedName name="__123Graph_BGRAF" localSheetId="8" hidden="1">#REF!</definedName>
    <definedName name="__123Graph_BGRAF" localSheetId="7" hidden="1">#REF!</definedName>
    <definedName name="__123Graph_BGRAF" hidden="1">#REF!</definedName>
    <definedName name="__123Graph_BGRAF1" localSheetId="16" hidden="1">#REF!</definedName>
    <definedName name="__123Graph_BGRAF1" localSheetId="8" hidden="1">#REF!</definedName>
    <definedName name="__123Graph_BGRAF1" localSheetId="7" hidden="1">#REF!</definedName>
    <definedName name="__123Graph_BGRAF1" hidden="1">#REF!</definedName>
    <definedName name="__123Graph_BGRAF2" localSheetId="16" hidden="1">#REF!</definedName>
    <definedName name="__123Graph_BGRAF2" localSheetId="8" hidden="1">#REF!</definedName>
    <definedName name="__123Graph_BGRAF2" localSheetId="7" hidden="1">#REF!</definedName>
    <definedName name="__123Graph_BGRAF2" hidden="1">#REF!</definedName>
    <definedName name="__123Graph_BPREVREALI" localSheetId="16" hidden="1">#REF!</definedName>
    <definedName name="__123Graph_BPREVREALI" localSheetId="8" hidden="1">#REF!</definedName>
    <definedName name="__123Graph_BPREVREALI" localSheetId="7" hidden="1">#REF!</definedName>
    <definedName name="__123Graph_BPREVREALI" hidden="1">#REF!</definedName>
    <definedName name="__123Graph_C" localSheetId="16" hidden="1">#REF!</definedName>
    <definedName name="__123Graph_C" localSheetId="8" hidden="1">#REF!</definedName>
    <definedName name="__123Graph_C" localSheetId="7" hidden="1">#REF!</definedName>
    <definedName name="__123Graph_C" hidden="1">#REF!</definedName>
    <definedName name="__123Graph_CGRAF" localSheetId="16" hidden="1">#REF!</definedName>
    <definedName name="__123Graph_CGRAF" localSheetId="8" hidden="1">#REF!</definedName>
    <definedName name="__123Graph_CGRAF" localSheetId="7" hidden="1">#REF!</definedName>
    <definedName name="__123Graph_CGRAF" hidden="1">#REF!</definedName>
    <definedName name="__123Graph_CPREVREALI" localSheetId="16" hidden="1">#REF!</definedName>
    <definedName name="__123Graph_CPREVREALI" localSheetId="8" hidden="1">#REF!</definedName>
    <definedName name="__123Graph_CPREVREALI" localSheetId="7" hidden="1">#REF!</definedName>
    <definedName name="__123Graph_CPREVREALI" hidden="1">#REF!</definedName>
    <definedName name="__123Graph_D" localSheetId="16" hidden="1">#REF!</definedName>
    <definedName name="__123Graph_D" localSheetId="8" hidden="1">#REF!</definedName>
    <definedName name="__123Graph_D" localSheetId="7" hidden="1">#REF!</definedName>
    <definedName name="__123Graph_D" hidden="1">#REF!</definedName>
    <definedName name="__123Graph_DCOMPARA" localSheetId="16" hidden="1">#REF!</definedName>
    <definedName name="__123Graph_DCOMPARA" localSheetId="8" hidden="1">#REF!</definedName>
    <definedName name="__123Graph_DCOMPARA" localSheetId="7" hidden="1">#REF!</definedName>
    <definedName name="__123Graph_DCOMPARA" hidden="1">#REF!</definedName>
    <definedName name="__123Graph_DGRAF" localSheetId="16" hidden="1">#REF!</definedName>
    <definedName name="__123Graph_DGRAF" localSheetId="8" hidden="1">#REF!</definedName>
    <definedName name="__123Graph_DGRAF" localSheetId="7" hidden="1">#REF!</definedName>
    <definedName name="__123Graph_DGRAF" hidden="1">#REF!</definedName>
    <definedName name="__123Graph_DPREVREALI" localSheetId="16" hidden="1">#REF!</definedName>
    <definedName name="__123Graph_DPREVREALI" localSheetId="8" hidden="1">#REF!</definedName>
    <definedName name="__123Graph_DPREVREALI" localSheetId="7" hidden="1">#REF!</definedName>
    <definedName name="__123Graph_DPREVREALI" hidden="1">#REF!</definedName>
    <definedName name="__123Graph_E" localSheetId="16" hidden="1">#REF!</definedName>
    <definedName name="__123Graph_E" localSheetId="8" hidden="1">#REF!</definedName>
    <definedName name="__123Graph_E" localSheetId="7" hidden="1">#REF!</definedName>
    <definedName name="__123Graph_E" hidden="1">#REF!</definedName>
    <definedName name="__123Graph_EGRAF" localSheetId="16" hidden="1">#REF!</definedName>
    <definedName name="__123Graph_EGRAF" localSheetId="8" hidden="1">#REF!</definedName>
    <definedName name="__123Graph_EGRAF" localSheetId="7" hidden="1">#REF!</definedName>
    <definedName name="__123Graph_EGRAF" hidden="1">#REF!</definedName>
    <definedName name="__123Graph_EPREVREALI" localSheetId="16" hidden="1">#REF!</definedName>
    <definedName name="__123Graph_EPREVREALI" localSheetId="8" hidden="1">#REF!</definedName>
    <definedName name="__123Graph_EPREVREALI" localSheetId="7" hidden="1">#REF!</definedName>
    <definedName name="__123Graph_EPREVREALI" hidden="1">#REF!</definedName>
    <definedName name="__123Graph_F" localSheetId="16" hidden="1">#REF!</definedName>
    <definedName name="__123Graph_F" localSheetId="8" hidden="1">#REF!</definedName>
    <definedName name="__123Graph_F" localSheetId="7" hidden="1">#REF!</definedName>
    <definedName name="__123Graph_F" hidden="1">#REF!</definedName>
    <definedName name="__123Graph_FCOMPARA" localSheetId="16" hidden="1">#REF!</definedName>
    <definedName name="__123Graph_FCOMPARA" localSheetId="8" hidden="1">#REF!</definedName>
    <definedName name="__123Graph_FCOMPARA" localSheetId="7" hidden="1">#REF!</definedName>
    <definedName name="__123Graph_FCOMPARA" hidden="1">#REF!</definedName>
    <definedName name="__123Graph_FGRAF" localSheetId="16" hidden="1">#REF!</definedName>
    <definedName name="__123Graph_FGRAF" localSheetId="8" hidden="1">#REF!</definedName>
    <definedName name="__123Graph_FGRAF" localSheetId="7" hidden="1">#REF!</definedName>
    <definedName name="__123Graph_FGRAF" hidden="1">#REF!</definedName>
    <definedName name="__123Graph_LBL_A" localSheetId="16" hidden="1">#REF!</definedName>
    <definedName name="__123Graph_LBL_A" localSheetId="8" hidden="1">#REF!</definedName>
    <definedName name="__123Graph_LBL_A" localSheetId="7" hidden="1">#REF!</definedName>
    <definedName name="__123Graph_LBL_A" hidden="1">#REF!</definedName>
    <definedName name="__123Graph_LBL_ADIESEL" localSheetId="16" hidden="1">#REF!</definedName>
    <definedName name="__123Graph_LBL_ADIESEL" localSheetId="8" hidden="1">#REF!</definedName>
    <definedName name="__123Graph_LBL_ADIESEL" localSheetId="7" hidden="1">#REF!</definedName>
    <definedName name="__123Graph_LBL_ADIESEL" hidden="1">#REF!</definedName>
    <definedName name="__123Graph_LBL_APRINCIPAL" localSheetId="7" hidden="1">#REF!</definedName>
    <definedName name="__123Graph_LBL_APRINCIPAL" hidden="1">#REF!</definedName>
    <definedName name="__123Graph_LBL_B" localSheetId="16" hidden="1">#REF!</definedName>
    <definedName name="__123Graph_LBL_B" localSheetId="8" hidden="1">#REF!</definedName>
    <definedName name="__123Graph_LBL_B" localSheetId="7" hidden="1">#REF!</definedName>
    <definedName name="__123Graph_LBL_B" hidden="1">#REF!</definedName>
    <definedName name="__123Graph_X" hidden="1">#REF!</definedName>
    <definedName name="__123Graph_XCONSMED" localSheetId="16" hidden="1">#REF!</definedName>
    <definedName name="__123Graph_XCONSMED" localSheetId="8" hidden="1">#REF!</definedName>
    <definedName name="__123Graph_XCONSMED" localSheetId="7" hidden="1">#REF!</definedName>
    <definedName name="__123Graph_XCONSMED" hidden="1">#REF!</definedName>
    <definedName name="__123Graph_XELASTIC" localSheetId="16" hidden="1">#REF!</definedName>
    <definedName name="__123Graph_XELASTIC" localSheetId="8" hidden="1">#REF!</definedName>
    <definedName name="__123Graph_XELASTIC" localSheetId="7" hidden="1">#REF!</definedName>
    <definedName name="__123Graph_XELASTIC" hidden="1">#REF!</definedName>
    <definedName name="__123Graph_XESTRUT" localSheetId="16" hidden="1">#REF!</definedName>
    <definedName name="__123Graph_XESTRUT" localSheetId="8" hidden="1">#REF!</definedName>
    <definedName name="__123Graph_XESTRUT" localSheetId="7" hidden="1">#REF!</definedName>
    <definedName name="__123Graph_XESTRUT" hidden="1">#REF!</definedName>
    <definedName name="__123Graph_XGRAF1" hidden="1">#REF!</definedName>
    <definedName name="__123Graph_XGRAF2" hidden="1">#REF!</definedName>
    <definedName name="__123Graph_XPREVRCOM" localSheetId="16" hidden="1">#REF!</definedName>
    <definedName name="__123Graph_XPREVRCOM" localSheetId="8" hidden="1">#REF!</definedName>
    <definedName name="__123Graph_XPREVRCOM" localSheetId="7" hidden="1">#REF!</definedName>
    <definedName name="__123Graph_XPREVRCOM" hidden="1">#REF!</definedName>
    <definedName name="__123Graph_XPREVREALI" localSheetId="16" hidden="1">#REF!</definedName>
    <definedName name="__123Graph_XPREVREALI" localSheetId="8" hidden="1">#REF!</definedName>
    <definedName name="__123Graph_XPREVREALI" localSheetId="7" hidden="1">#REF!</definedName>
    <definedName name="__123Graph_XPREVREALI" hidden="1">#REF!</definedName>
    <definedName name="__123Graph_XPREVRIND" localSheetId="16" hidden="1">#REF!</definedName>
    <definedName name="__123Graph_XPREVRIND" localSheetId="8" hidden="1">#REF!</definedName>
    <definedName name="__123Graph_XPREVRIND" localSheetId="7" hidden="1">#REF!</definedName>
    <definedName name="__123Graph_XPREVRIND" hidden="1">#REF!</definedName>
    <definedName name="__123Graph_XPREVROUT" localSheetId="16" hidden="1">#REF!</definedName>
    <definedName name="__123Graph_XPREVROUT" localSheetId="8" hidden="1">#REF!</definedName>
    <definedName name="__123Graph_XPREVROUT" localSheetId="7" hidden="1">#REF!</definedName>
    <definedName name="__123Graph_XPREVROUT" hidden="1">#REF!</definedName>
    <definedName name="__123Graph_XPREVRRES" localSheetId="16" hidden="1">#REF!</definedName>
    <definedName name="__123Graph_XPREVRRES" localSheetId="8" hidden="1">#REF!</definedName>
    <definedName name="__123Graph_XPREVRRES" localSheetId="7" hidden="1">#REF!</definedName>
    <definedName name="__123Graph_XPREVRRES" hidden="1">#REF!</definedName>
    <definedName name="__123Graph_XPREVRTOT" localSheetId="16" hidden="1">#REF!</definedName>
    <definedName name="__123Graph_XPREVRTOT" localSheetId="8" hidden="1">#REF!</definedName>
    <definedName name="__123Graph_XPREVRTOT" localSheetId="7" hidden="1">#REF!</definedName>
    <definedName name="__123Graph_XPREVRTOT" hidden="1">#REF!</definedName>
    <definedName name="__6__123Graph_BCHART_5" hidden="1">#REF!</definedName>
    <definedName name="__ago97" localSheetId="16">#REF!</definedName>
    <definedName name="__ago97" localSheetId="8">#REF!</definedName>
    <definedName name="__ago97" localSheetId="7">#REF!</definedName>
    <definedName name="__ago97">#REF!</definedName>
    <definedName name="__amo1" localSheetId="16">#REF!</definedName>
    <definedName name="__amo1" localSheetId="8">#REF!</definedName>
    <definedName name="__amo1" localSheetId="7">#REF!</definedName>
    <definedName name="__amo1">#REF!</definedName>
    <definedName name="__ANO1999" localSheetId="7">#REF!</definedName>
    <definedName name="__ANO1999">#REF!</definedName>
    <definedName name="__ANO2000">#REF!</definedName>
    <definedName name="__ANO2001">#REF!</definedName>
    <definedName name="__ANO2002">#REF!</definedName>
    <definedName name="__ANO2003">#REF!</definedName>
    <definedName name="__B1" localSheetId="16" hidden="1">{#N/A,#N/A,FALSE,"LLAVE";#N/A,#N/A,FALSE,"EERR";#N/A,#N/A,FALSE,"ESP";#N/A,#N/A,FALSE,"EOAF";#N/A,#N/A,FALSE,"CASH";#N/A,#N/A,FALSE,"FINANZAS";#N/A,#N/A,FALSE,"DEUDA";#N/A,#N/A,FALSE,"INVERSION";#N/A,#N/A,FALSE,"PERSONAL"}</definedName>
    <definedName name="__B1" localSheetId="8" hidden="1">{#N/A,#N/A,FALSE,"LLAVE";#N/A,#N/A,FALSE,"EERR";#N/A,#N/A,FALSE,"ESP";#N/A,#N/A,FALSE,"EOAF";#N/A,#N/A,FALSE,"CASH";#N/A,#N/A,FALSE,"FINANZAS";#N/A,#N/A,FALSE,"DEUDA";#N/A,#N/A,FALSE,"INVERSION";#N/A,#N/A,FALSE,"PERSONAL"}</definedName>
    <definedName name="__B1" localSheetId="2" hidden="1">{#N/A,#N/A,FALSE,"LLAVE";#N/A,#N/A,FALSE,"EERR";#N/A,#N/A,FALSE,"ESP";#N/A,#N/A,FALSE,"EOAF";#N/A,#N/A,FALSE,"CASH";#N/A,#N/A,FALSE,"FINANZAS";#N/A,#N/A,FALSE,"DEUDA";#N/A,#N/A,FALSE,"INVERSION";#N/A,#N/A,FALSE,"PERSONAL"}</definedName>
    <definedName name="__B1" localSheetId="7" hidden="1">{#N/A,#N/A,FALSE,"LLAVE";#N/A,#N/A,FALSE,"EERR";#N/A,#N/A,FALSE,"ESP";#N/A,#N/A,FALSE,"EOAF";#N/A,#N/A,FALSE,"CASH";#N/A,#N/A,FALSE,"FINANZAS";#N/A,#N/A,FALSE,"DEUDA";#N/A,#N/A,FALSE,"INVERSION";#N/A,#N/A,FALSE,"PERSONAL"}</definedName>
    <definedName name="__B1" hidden="1">{#N/A,#N/A,FALSE,"LLAVE";#N/A,#N/A,FALSE,"EERR";#N/A,#N/A,FALSE,"ESP";#N/A,#N/A,FALSE,"EOAF";#N/A,#N/A,FALSE,"CASH";#N/A,#N/A,FALSE,"FINANZAS";#N/A,#N/A,FALSE,"DEUDA";#N/A,#N/A,FALSE,"INVERSION";#N/A,#N/A,FALSE,"PERSONAL"}</definedName>
    <definedName name="__B1_1" localSheetId="16" hidden="1">{#N/A,#N/A,FALSE,"LLAVE";#N/A,#N/A,FALSE,"EERR";#N/A,#N/A,FALSE,"ESP";#N/A,#N/A,FALSE,"EOAF";#N/A,#N/A,FALSE,"CASH";#N/A,#N/A,FALSE,"FINANZAS";#N/A,#N/A,FALSE,"DEUDA";#N/A,#N/A,FALSE,"INVERSION";#N/A,#N/A,FALSE,"PERSONAL"}</definedName>
    <definedName name="__B1_1" localSheetId="8" hidden="1">{#N/A,#N/A,FALSE,"LLAVE";#N/A,#N/A,FALSE,"EERR";#N/A,#N/A,FALSE,"ESP";#N/A,#N/A,FALSE,"EOAF";#N/A,#N/A,FALSE,"CASH";#N/A,#N/A,FALSE,"FINANZAS";#N/A,#N/A,FALSE,"DEUDA";#N/A,#N/A,FALSE,"INVERSION";#N/A,#N/A,FALSE,"PERSONAL"}</definedName>
    <definedName name="__B1_1" localSheetId="2" hidden="1">{#N/A,#N/A,FALSE,"LLAVE";#N/A,#N/A,FALSE,"EERR";#N/A,#N/A,FALSE,"ESP";#N/A,#N/A,FALSE,"EOAF";#N/A,#N/A,FALSE,"CASH";#N/A,#N/A,FALSE,"FINANZAS";#N/A,#N/A,FALSE,"DEUDA";#N/A,#N/A,FALSE,"INVERSION";#N/A,#N/A,FALSE,"PERSONAL"}</definedName>
    <definedName name="__B1_1" localSheetId="7" hidden="1">{#N/A,#N/A,FALSE,"LLAVE";#N/A,#N/A,FALSE,"EERR";#N/A,#N/A,FALSE,"ESP";#N/A,#N/A,FALSE,"EOAF";#N/A,#N/A,FALSE,"CASH";#N/A,#N/A,FALSE,"FINANZAS";#N/A,#N/A,FALSE,"DEUDA";#N/A,#N/A,FALSE,"INVERSION";#N/A,#N/A,FALSE,"PERSONAL"}</definedName>
    <definedName name="__B1_1" hidden="1">{#N/A,#N/A,FALSE,"LLAVE";#N/A,#N/A,FALSE,"EERR";#N/A,#N/A,FALSE,"ESP";#N/A,#N/A,FALSE,"EOAF";#N/A,#N/A,FALSE,"CASH";#N/A,#N/A,FALSE,"FINANZAS";#N/A,#N/A,FALSE,"DEUDA";#N/A,#N/A,FALSE,"INVERSION";#N/A,#N/A,FALSE,"PERSONAL"}</definedName>
    <definedName name="__B1_1_1" localSheetId="16" hidden="1">{#N/A,#N/A,FALSE,"LLAVE";#N/A,#N/A,FALSE,"EERR";#N/A,#N/A,FALSE,"ESP";#N/A,#N/A,FALSE,"EOAF";#N/A,#N/A,FALSE,"CASH";#N/A,#N/A,FALSE,"FINANZAS";#N/A,#N/A,FALSE,"DEUDA";#N/A,#N/A,FALSE,"INVERSION";#N/A,#N/A,FALSE,"PERSONAL"}</definedName>
    <definedName name="__B1_1_1" localSheetId="8" hidden="1">{#N/A,#N/A,FALSE,"LLAVE";#N/A,#N/A,FALSE,"EERR";#N/A,#N/A,FALSE,"ESP";#N/A,#N/A,FALSE,"EOAF";#N/A,#N/A,FALSE,"CASH";#N/A,#N/A,FALSE,"FINANZAS";#N/A,#N/A,FALSE,"DEUDA";#N/A,#N/A,FALSE,"INVERSION";#N/A,#N/A,FALSE,"PERSONAL"}</definedName>
    <definedName name="__B1_1_1" localSheetId="2" hidden="1">{#N/A,#N/A,FALSE,"LLAVE";#N/A,#N/A,FALSE,"EERR";#N/A,#N/A,FALSE,"ESP";#N/A,#N/A,FALSE,"EOAF";#N/A,#N/A,FALSE,"CASH";#N/A,#N/A,FALSE,"FINANZAS";#N/A,#N/A,FALSE,"DEUDA";#N/A,#N/A,FALSE,"INVERSION";#N/A,#N/A,FALSE,"PERSONAL"}</definedName>
    <definedName name="__B1_1_1" localSheetId="7" hidden="1">{#N/A,#N/A,FALSE,"LLAVE";#N/A,#N/A,FALSE,"EERR";#N/A,#N/A,FALSE,"ESP";#N/A,#N/A,FALSE,"EOAF";#N/A,#N/A,FALSE,"CASH";#N/A,#N/A,FALSE,"FINANZAS";#N/A,#N/A,FALSE,"DEUDA";#N/A,#N/A,FALSE,"INVERSION";#N/A,#N/A,FALSE,"PERSONAL"}</definedName>
    <definedName name="__B1_1_1" hidden="1">{#N/A,#N/A,FALSE,"LLAVE";#N/A,#N/A,FALSE,"EERR";#N/A,#N/A,FALSE,"ESP";#N/A,#N/A,FALSE,"EOAF";#N/A,#N/A,FALSE,"CASH";#N/A,#N/A,FALSE,"FINANZAS";#N/A,#N/A,FALSE,"DEUDA";#N/A,#N/A,FALSE,"INVERSION";#N/A,#N/A,FALSE,"PERSONAL"}</definedName>
    <definedName name="__B1_2" localSheetId="16" hidden="1">{#N/A,#N/A,FALSE,"LLAVE";#N/A,#N/A,FALSE,"EERR";#N/A,#N/A,FALSE,"ESP";#N/A,#N/A,FALSE,"EOAF";#N/A,#N/A,FALSE,"CASH";#N/A,#N/A,FALSE,"FINANZAS";#N/A,#N/A,FALSE,"DEUDA";#N/A,#N/A,FALSE,"INVERSION";#N/A,#N/A,FALSE,"PERSONAL"}</definedName>
    <definedName name="__B1_2" localSheetId="8" hidden="1">{#N/A,#N/A,FALSE,"LLAVE";#N/A,#N/A,FALSE,"EERR";#N/A,#N/A,FALSE,"ESP";#N/A,#N/A,FALSE,"EOAF";#N/A,#N/A,FALSE,"CASH";#N/A,#N/A,FALSE,"FINANZAS";#N/A,#N/A,FALSE,"DEUDA";#N/A,#N/A,FALSE,"INVERSION";#N/A,#N/A,FALSE,"PERSONAL"}</definedName>
    <definedName name="__B1_2" localSheetId="2" hidden="1">{#N/A,#N/A,FALSE,"LLAVE";#N/A,#N/A,FALSE,"EERR";#N/A,#N/A,FALSE,"ESP";#N/A,#N/A,FALSE,"EOAF";#N/A,#N/A,FALSE,"CASH";#N/A,#N/A,FALSE,"FINANZAS";#N/A,#N/A,FALSE,"DEUDA";#N/A,#N/A,FALSE,"INVERSION";#N/A,#N/A,FALSE,"PERSONAL"}</definedName>
    <definedName name="__B1_2" localSheetId="7" hidden="1">{#N/A,#N/A,FALSE,"LLAVE";#N/A,#N/A,FALSE,"EERR";#N/A,#N/A,FALSE,"ESP";#N/A,#N/A,FALSE,"EOAF";#N/A,#N/A,FALSE,"CASH";#N/A,#N/A,FALSE,"FINANZAS";#N/A,#N/A,FALSE,"DEUDA";#N/A,#N/A,FALSE,"INVERSION";#N/A,#N/A,FALSE,"PERSONAL"}</definedName>
    <definedName name="__B1_2" hidden="1">{#N/A,#N/A,FALSE,"LLAVE";#N/A,#N/A,FALSE,"EERR";#N/A,#N/A,FALSE,"ESP";#N/A,#N/A,FALSE,"EOAF";#N/A,#N/A,FALSE,"CASH";#N/A,#N/A,FALSE,"FINANZAS";#N/A,#N/A,FALSE,"DEUDA";#N/A,#N/A,FALSE,"INVERSION";#N/A,#N/A,FALSE,"PERSONAL"}</definedName>
    <definedName name="__bb1" localSheetId="16" hidden="1">{#N/A,#N/A,FALSE,"ENERGIA";#N/A,#N/A,FALSE,"PERDIDAS";#N/A,#N/A,FALSE,"CLIENTES";#N/A,#N/A,FALSE,"ESTADO";#N/A,#N/A,FALSE,"TECNICA"}</definedName>
    <definedName name="__bb1" localSheetId="8" hidden="1">{#N/A,#N/A,FALSE,"ENERGIA";#N/A,#N/A,FALSE,"PERDIDAS";#N/A,#N/A,FALSE,"CLIENTES";#N/A,#N/A,FALSE,"ESTADO";#N/A,#N/A,FALSE,"TECNICA"}</definedName>
    <definedName name="__bb1" localSheetId="2" hidden="1">{#N/A,#N/A,FALSE,"ENERGIA";#N/A,#N/A,FALSE,"PERDIDAS";#N/A,#N/A,FALSE,"CLIENTES";#N/A,#N/A,FALSE,"ESTADO";#N/A,#N/A,FALSE,"TECNICA"}</definedName>
    <definedName name="__bb1" localSheetId="7" hidden="1">{#N/A,#N/A,FALSE,"ENERGIA";#N/A,#N/A,FALSE,"PERDIDAS";#N/A,#N/A,FALSE,"CLIENTES";#N/A,#N/A,FALSE,"ESTADO";#N/A,#N/A,FALSE,"TECNICA"}</definedName>
    <definedName name="__bb1" hidden="1">{#N/A,#N/A,FALSE,"ENERGIA";#N/A,#N/A,FALSE,"PERDIDAS";#N/A,#N/A,FALSE,"CLIENTES";#N/A,#N/A,FALSE,"ESTADO";#N/A,#N/A,FALSE,"TECNICA"}</definedName>
    <definedName name="__bb1_1" localSheetId="16" hidden="1">{#N/A,#N/A,FALSE,"ENERGIA";#N/A,#N/A,FALSE,"PERDIDAS";#N/A,#N/A,FALSE,"CLIENTES";#N/A,#N/A,FALSE,"ESTADO";#N/A,#N/A,FALSE,"TECNICA"}</definedName>
    <definedName name="__bb1_1" localSheetId="8" hidden="1">{#N/A,#N/A,FALSE,"ENERGIA";#N/A,#N/A,FALSE,"PERDIDAS";#N/A,#N/A,FALSE,"CLIENTES";#N/A,#N/A,FALSE,"ESTADO";#N/A,#N/A,FALSE,"TECNICA"}</definedName>
    <definedName name="__bb1_1" localSheetId="2" hidden="1">{#N/A,#N/A,FALSE,"ENERGIA";#N/A,#N/A,FALSE,"PERDIDAS";#N/A,#N/A,FALSE,"CLIENTES";#N/A,#N/A,FALSE,"ESTADO";#N/A,#N/A,FALSE,"TECNICA"}</definedName>
    <definedName name="__bb1_1" localSheetId="7" hidden="1">{#N/A,#N/A,FALSE,"ENERGIA";#N/A,#N/A,FALSE,"PERDIDAS";#N/A,#N/A,FALSE,"CLIENTES";#N/A,#N/A,FALSE,"ESTADO";#N/A,#N/A,FALSE,"TECNICA"}</definedName>
    <definedName name="__bb1_1" hidden="1">{#N/A,#N/A,FALSE,"ENERGIA";#N/A,#N/A,FALSE,"PERDIDAS";#N/A,#N/A,FALSE,"CLIENTES";#N/A,#N/A,FALSE,"ESTADO";#N/A,#N/A,FALSE,"TECNICA"}</definedName>
    <definedName name="__bb1_1_1" localSheetId="16" hidden="1">{#N/A,#N/A,FALSE,"ENERGIA";#N/A,#N/A,FALSE,"PERDIDAS";#N/A,#N/A,FALSE,"CLIENTES";#N/A,#N/A,FALSE,"ESTADO";#N/A,#N/A,FALSE,"TECNICA"}</definedName>
    <definedName name="__bb1_1_1" localSheetId="8" hidden="1">{#N/A,#N/A,FALSE,"ENERGIA";#N/A,#N/A,FALSE,"PERDIDAS";#N/A,#N/A,FALSE,"CLIENTES";#N/A,#N/A,FALSE,"ESTADO";#N/A,#N/A,FALSE,"TECNICA"}</definedName>
    <definedName name="__bb1_1_1" localSheetId="2" hidden="1">{#N/A,#N/A,FALSE,"ENERGIA";#N/A,#N/A,FALSE,"PERDIDAS";#N/A,#N/A,FALSE,"CLIENTES";#N/A,#N/A,FALSE,"ESTADO";#N/A,#N/A,FALSE,"TECNICA"}</definedName>
    <definedName name="__bb1_1_1" localSheetId="7" hidden="1">{#N/A,#N/A,FALSE,"ENERGIA";#N/A,#N/A,FALSE,"PERDIDAS";#N/A,#N/A,FALSE,"CLIENTES";#N/A,#N/A,FALSE,"ESTADO";#N/A,#N/A,FALSE,"TECNICA"}</definedName>
    <definedName name="__bb1_1_1" hidden="1">{#N/A,#N/A,FALSE,"ENERGIA";#N/A,#N/A,FALSE,"PERDIDAS";#N/A,#N/A,FALSE,"CLIENTES";#N/A,#N/A,FALSE,"ESTADO";#N/A,#N/A,FALSE,"TECNICA"}</definedName>
    <definedName name="__bb1_2" localSheetId="16" hidden="1">{#N/A,#N/A,FALSE,"ENERGIA";#N/A,#N/A,FALSE,"PERDIDAS";#N/A,#N/A,FALSE,"CLIENTES";#N/A,#N/A,FALSE,"ESTADO";#N/A,#N/A,FALSE,"TECNICA"}</definedName>
    <definedName name="__bb1_2" localSheetId="8" hidden="1">{#N/A,#N/A,FALSE,"ENERGIA";#N/A,#N/A,FALSE,"PERDIDAS";#N/A,#N/A,FALSE,"CLIENTES";#N/A,#N/A,FALSE,"ESTADO";#N/A,#N/A,FALSE,"TECNICA"}</definedName>
    <definedName name="__bb1_2" localSheetId="2" hidden="1">{#N/A,#N/A,FALSE,"ENERGIA";#N/A,#N/A,FALSE,"PERDIDAS";#N/A,#N/A,FALSE,"CLIENTES";#N/A,#N/A,FALSE,"ESTADO";#N/A,#N/A,FALSE,"TECNICA"}</definedName>
    <definedName name="__bb1_2" localSheetId="7" hidden="1">{#N/A,#N/A,FALSE,"ENERGIA";#N/A,#N/A,FALSE,"PERDIDAS";#N/A,#N/A,FALSE,"CLIENTES";#N/A,#N/A,FALSE,"ESTADO";#N/A,#N/A,FALSE,"TECNICA"}</definedName>
    <definedName name="__bb1_2" hidden="1">{#N/A,#N/A,FALSE,"ENERGIA";#N/A,#N/A,FALSE,"PERDIDAS";#N/A,#N/A,FALSE,"CLIENTES";#N/A,#N/A,FALSE,"ESTADO";#N/A,#N/A,FALSE,"TECNICA"}</definedName>
    <definedName name="__bbb1" localSheetId="16" hidden="1">{#N/A,#N/A,FALSE,"LLAVE";#N/A,#N/A,FALSE,"EERR";#N/A,#N/A,FALSE,"ESP";#N/A,#N/A,FALSE,"EOAF";#N/A,#N/A,FALSE,"CASH";#N/A,#N/A,FALSE,"FINANZAS";#N/A,#N/A,FALSE,"DEUDA";#N/A,#N/A,FALSE,"INVERSION";#N/A,#N/A,FALSE,"PERSONAL"}</definedName>
    <definedName name="__bbb1" localSheetId="8" hidden="1">{#N/A,#N/A,FALSE,"LLAVE";#N/A,#N/A,FALSE,"EERR";#N/A,#N/A,FALSE,"ESP";#N/A,#N/A,FALSE,"EOAF";#N/A,#N/A,FALSE,"CASH";#N/A,#N/A,FALSE,"FINANZAS";#N/A,#N/A,FALSE,"DEUDA";#N/A,#N/A,FALSE,"INVERSION";#N/A,#N/A,FALSE,"PERSONAL"}</definedName>
    <definedName name="__bbb1" localSheetId="2" hidden="1">{#N/A,#N/A,FALSE,"LLAVE";#N/A,#N/A,FALSE,"EERR";#N/A,#N/A,FALSE,"ESP";#N/A,#N/A,FALSE,"EOAF";#N/A,#N/A,FALSE,"CASH";#N/A,#N/A,FALSE,"FINANZAS";#N/A,#N/A,FALSE,"DEUDA";#N/A,#N/A,FALSE,"INVERSION";#N/A,#N/A,FALSE,"PERSONAL"}</definedName>
    <definedName name="__bbb1" localSheetId="7" hidden="1">{#N/A,#N/A,FALSE,"LLAVE";#N/A,#N/A,FALSE,"EERR";#N/A,#N/A,FALSE,"ESP";#N/A,#N/A,FALSE,"EOAF";#N/A,#N/A,FALSE,"CASH";#N/A,#N/A,FALSE,"FINANZAS";#N/A,#N/A,FALSE,"DEUDA";#N/A,#N/A,FALSE,"INVERSION";#N/A,#N/A,FALSE,"PERSONAL"}</definedName>
    <definedName name="__bbb1" hidden="1">{#N/A,#N/A,FALSE,"LLAVE";#N/A,#N/A,FALSE,"EERR";#N/A,#N/A,FALSE,"ESP";#N/A,#N/A,FALSE,"EOAF";#N/A,#N/A,FALSE,"CASH";#N/A,#N/A,FALSE,"FINANZAS";#N/A,#N/A,FALSE,"DEUDA";#N/A,#N/A,FALSE,"INVERSION";#N/A,#N/A,FALSE,"PERSONAL"}</definedName>
    <definedName name="__bbb1_1" localSheetId="16" hidden="1">{#N/A,#N/A,FALSE,"LLAVE";#N/A,#N/A,FALSE,"EERR";#N/A,#N/A,FALSE,"ESP";#N/A,#N/A,FALSE,"EOAF";#N/A,#N/A,FALSE,"CASH";#N/A,#N/A,FALSE,"FINANZAS";#N/A,#N/A,FALSE,"DEUDA";#N/A,#N/A,FALSE,"INVERSION";#N/A,#N/A,FALSE,"PERSONAL"}</definedName>
    <definedName name="__bbb1_1" localSheetId="8" hidden="1">{#N/A,#N/A,FALSE,"LLAVE";#N/A,#N/A,FALSE,"EERR";#N/A,#N/A,FALSE,"ESP";#N/A,#N/A,FALSE,"EOAF";#N/A,#N/A,FALSE,"CASH";#N/A,#N/A,FALSE,"FINANZAS";#N/A,#N/A,FALSE,"DEUDA";#N/A,#N/A,FALSE,"INVERSION";#N/A,#N/A,FALSE,"PERSONAL"}</definedName>
    <definedName name="__bbb1_1" localSheetId="2" hidden="1">{#N/A,#N/A,FALSE,"LLAVE";#N/A,#N/A,FALSE,"EERR";#N/A,#N/A,FALSE,"ESP";#N/A,#N/A,FALSE,"EOAF";#N/A,#N/A,FALSE,"CASH";#N/A,#N/A,FALSE,"FINANZAS";#N/A,#N/A,FALSE,"DEUDA";#N/A,#N/A,FALSE,"INVERSION";#N/A,#N/A,FALSE,"PERSONAL"}</definedName>
    <definedName name="__bbb1_1" localSheetId="7" hidden="1">{#N/A,#N/A,FALSE,"LLAVE";#N/A,#N/A,FALSE,"EERR";#N/A,#N/A,FALSE,"ESP";#N/A,#N/A,FALSE,"EOAF";#N/A,#N/A,FALSE,"CASH";#N/A,#N/A,FALSE,"FINANZAS";#N/A,#N/A,FALSE,"DEUDA";#N/A,#N/A,FALSE,"INVERSION";#N/A,#N/A,FALSE,"PERSONAL"}</definedName>
    <definedName name="__bbb1_1" hidden="1">{#N/A,#N/A,FALSE,"LLAVE";#N/A,#N/A,FALSE,"EERR";#N/A,#N/A,FALSE,"ESP";#N/A,#N/A,FALSE,"EOAF";#N/A,#N/A,FALSE,"CASH";#N/A,#N/A,FALSE,"FINANZAS";#N/A,#N/A,FALSE,"DEUDA";#N/A,#N/A,FALSE,"INVERSION";#N/A,#N/A,FALSE,"PERSONAL"}</definedName>
    <definedName name="__bbb1_1_1" localSheetId="16" hidden="1">{#N/A,#N/A,FALSE,"LLAVE";#N/A,#N/A,FALSE,"EERR";#N/A,#N/A,FALSE,"ESP";#N/A,#N/A,FALSE,"EOAF";#N/A,#N/A,FALSE,"CASH";#N/A,#N/A,FALSE,"FINANZAS";#N/A,#N/A,FALSE,"DEUDA";#N/A,#N/A,FALSE,"INVERSION";#N/A,#N/A,FALSE,"PERSONAL"}</definedName>
    <definedName name="__bbb1_1_1" localSheetId="8" hidden="1">{#N/A,#N/A,FALSE,"LLAVE";#N/A,#N/A,FALSE,"EERR";#N/A,#N/A,FALSE,"ESP";#N/A,#N/A,FALSE,"EOAF";#N/A,#N/A,FALSE,"CASH";#N/A,#N/A,FALSE,"FINANZAS";#N/A,#N/A,FALSE,"DEUDA";#N/A,#N/A,FALSE,"INVERSION";#N/A,#N/A,FALSE,"PERSONAL"}</definedName>
    <definedName name="__bbb1_1_1" localSheetId="2" hidden="1">{#N/A,#N/A,FALSE,"LLAVE";#N/A,#N/A,FALSE,"EERR";#N/A,#N/A,FALSE,"ESP";#N/A,#N/A,FALSE,"EOAF";#N/A,#N/A,FALSE,"CASH";#N/A,#N/A,FALSE,"FINANZAS";#N/A,#N/A,FALSE,"DEUDA";#N/A,#N/A,FALSE,"INVERSION";#N/A,#N/A,FALSE,"PERSONAL"}</definedName>
    <definedName name="__bbb1_1_1" localSheetId="7" hidden="1">{#N/A,#N/A,FALSE,"LLAVE";#N/A,#N/A,FALSE,"EERR";#N/A,#N/A,FALSE,"ESP";#N/A,#N/A,FALSE,"EOAF";#N/A,#N/A,FALSE,"CASH";#N/A,#N/A,FALSE,"FINANZAS";#N/A,#N/A,FALSE,"DEUDA";#N/A,#N/A,FALSE,"INVERSION";#N/A,#N/A,FALSE,"PERSONAL"}</definedName>
    <definedName name="__bbb1_1_1" hidden="1">{#N/A,#N/A,FALSE,"LLAVE";#N/A,#N/A,FALSE,"EERR";#N/A,#N/A,FALSE,"ESP";#N/A,#N/A,FALSE,"EOAF";#N/A,#N/A,FALSE,"CASH";#N/A,#N/A,FALSE,"FINANZAS";#N/A,#N/A,FALSE,"DEUDA";#N/A,#N/A,FALSE,"INVERSION";#N/A,#N/A,FALSE,"PERSONAL"}</definedName>
    <definedName name="__bbb1_2" localSheetId="16" hidden="1">{#N/A,#N/A,FALSE,"LLAVE";#N/A,#N/A,FALSE,"EERR";#N/A,#N/A,FALSE,"ESP";#N/A,#N/A,FALSE,"EOAF";#N/A,#N/A,FALSE,"CASH";#N/A,#N/A,FALSE,"FINANZAS";#N/A,#N/A,FALSE,"DEUDA";#N/A,#N/A,FALSE,"INVERSION";#N/A,#N/A,FALSE,"PERSONAL"}</definedName>
    <definedName name="__bbb1_2" localSheetId="8" hidden="1">{#N/A,#N/A,FALSE,"LLAVE";#N/A,#N/A,FALSE,"EERR";#N/A,#N/A,FALSE,"ESP";#N/A,#N/A,FALSE,"EOAF";#N/A,#N/A,FALSE,"CASH";#N/A,#N/A,FALSE,"FINANZAS";#N/A,#N/A,FALSE,"DEUDA";#N/A,#N/A,FALSE,"INVERSION";#N/A,#N/A,FALSE,"PERSONAL"}</definedName>
    <definedName name="__bbb1_2" localSheetId="2" hidden="1">{#N/A,#N/A,FALSE,"LLAVE";#N/A,#N/A,FALSE,"EERR";#N/A,#N/A,FALSE,"ESP";#N/A,#N/A,FALSE,"EOAF";#N/A,#N/A,FALSE,"CASH";#N/A,#N/A,FALSE,"FINANZAS";#N/A,#N/A,FALSE,"DEUDA";#N/A,#N/A,FALSE,"INVERSION";#N/A,#N/A,FALSE,"PERSONAL"}</definedName>
    <definedName name="__bbb1_2" localSheetId="7" hidden="1">{#N/A,#N/A,FALSE,"LLAVE";#N/A,#N/A,FALSE,"EERR";#N/A,#N/A,FALSE,"ESP";#N/A,#N/A,FALSE,"EOAF";#N/A,#N/A,FALSE,"CASH";#N/A,#N/A,FALSE,"FINANZAS";#N/A,#N/A,FALSE,"DEUDA";#N/A,#N/A,FALSE,"INVERSION";#N/A,#N/A,FALSE,"PERSONAL"}</definedName>
    <definedName name="__bbb1_2" hidden="1">{#N/A,#N/A,FALSE,"LLAVE";#N/A,#N/A,FALSE,"EERR";#N/A,#N/A,FALSE,"ESP";#N/A,#N/A,FALSE,"EOAF";#N/A,#N/A,FALSE,"CASH";#N/A,#N/A,FALSE,"FINANZAS";#N/A,#N/A,FALSE,"DEUDA";#N/A,#N/A,FALSE,"INVERSION";#N/A,#N/A,FALSE,"PERSONAL"}</definedName>
    <definedName name="__bx1" localSheetId="16" hidden="1">{#N/A,#N/A,FALSE,"LLAVE";#N/A,#N/A,FALSE,"EERR";#N/A,#N/A,FALSE,"ESP";#N/A,#N/A,FALSE,"EOAF";#N/A,#N/A,FALSE,"CASH";#N/A,#N/A,FALSE,"FINANZAS";#N/A,#N/A,FALSE,"DEUDA";#N/A,#N/A,FALSE,"INVERSION";#N/A,#N/A,FALSE,"PERSONAL"}</definedName>
    <definedName name="__bx1" localSheetId="8" hidden="1">{#N/A,#N/A,FALSE,"LLAVE";#N/A,#N/A,FALSE,"EERR";#N/A,#N/A,FALSE,"ESP";#N/A,#N/A,FALSE,"EOAF";#N/A,#N/A,FALSE,"CASH";#N/A,#N/A,FALSE,"FINANZAS";#N/A,#N/A,FALSE,"DEUDA";#N/A,#N/A,FALSE,"INVERSION";#N/A,#N/A,FALSE,"PERSONAL"}</definedName>
    <definedName name="__bx1" localSheetId="2" hidden="1">{#N/A,#N/A,FALSE,"LLAVE";#N/A,#N/A,FALSE,"EERR";#N/A,#N/A,FALSE,"ESP";#N/A,#N/A,FALSE,"EOAF";#N/A,#N/A,FALSE,"CASH";#N/A,#N/A,FALSE,"FINANZAS";#N/A,#N/A,FALSE,"DEUDA";#N/A,#N/A,FALSE,"INVERSION";#N/A,#N/A,FALSE,"PERSONAL"}</definedName>
    <definedName name="__bx1" localSheetId="7" hidden="1">{#N/A,#N/A,FALSE,"LLAVE";#N/A,#N/A,FALSE,"EERR";#N/A,#N/A,FALSE,"ESP";#N/A,#N/A,FALSE,"EOAF";#N/A,#N/A,FALSE,"CASH";#N/A,#N/A,FALSE,"FINANZAS";#N/A,#N/A,FALSE,"DEUDA";#N/A,#N/A,FALSE,"INVERSION";#N/A,#N/A,FALSE,"PERSONAL"}</definedName>
    <definedName name="__bx1" hidden="1">{#N/A,#N/A,FALSE,"LLAVE";#N/A,#N/A,FALSE,"EERR";#N/A,#N/A,FALSE,"ESP";#N/A,#N/A,FALSE,"EOAF";#N/A,#N/A,FALSE,"CASH";#N/A,#N/A,FALSE,"FINANZAS";#N/A,#N/A,FALSE,"DEUDA";#N/A,#N/A,FALSE,"INVERSION";#N/A,#N/A,FALSE,"PERSONAL"}</definedName>
    <definedName name="__bx1_1" localSheetId="16" hidden="1">{#N/A,#N/A,FALSE,"LLAVE";#N/A,#N/A,FALSE,"EERR";#N/A,#N/A,FALSE,"ESP";#N/A,#N/A,FALSE,"EOAF";#N/A,#N/A,FALSE,"CASH";#N/A,#N/A,FALSE,"FINANZAS";#N/A,#N/A,FALSE,"DEUDA";#N/A,#N/A,FALSE,"INVERSION";#N/A,#N/A,FALSE,"PERSONAL"}</definedName>
    <definedName name="__bx1_1" localSheetId="8" hidden="1">{#N/A,#N/A,FALSE,"LLAVE";#N/A,#N/A,FALSE,"EERR";#N/A,#N/A,FALSE,"ESP";#N/A,#N/A,FALSE,"EOAF";#N/A,#N/A,FALSE,"CASH";#N/A,#N/A,FALSE,"FINANZAS";#N/A,#N/A,FALSE,"DEUDA";#N/A,#N/A,FALSE,"INVERSION";#N/A,#N/A,FALSE,"PERSONAL"}</definedName>
    <definedName name="__bx1_1" localSheetId="2" hidden="1">{#N/A,#N/A,FALSE,"LLAVE";#N/A,#N/A,FALSE,"EERR";#N/A,#N/A,FALSE,"ESP";#N/A,#N/A,FALSE,"EOAF";#N/A,#N/A,FALSE,"CASH";#N/A,#N/A,FALSE,"FINANZAS";#N/A,#N/A,FALSE,"DEUDA";#N/A,#N/A,FALSE,"INVERSION";#N/A,#N/A,FALSE,"PERSONAL"}</definedName>
    <definedName name="__bx1_1" localSheetId="7" hidden="1">{#N/A,#N/A,FALSE,"LLAVE";#N/A,#N/A,FALSE,"EERR";#N/A,#N/A,FALSE,"ESP";#N/A,#N/A,FALSE,"EOAF";#N/A,#N/A,FALSE,"CASH";#N/A,#N/A,FALSE,"FINANZAS";#N/A,#N/A,FALSE,"DEUDA";#N/A,#N/A,FALSE,"INVERSION";#N/A,#N/A,FALSE,"PERSONAL"}</definedName>
    <definedName name="__bx1_1" hidden="1">{#N/A,#N/A,FALSE,"LLAVE";#N/A,#N/A,FALSE,"EERR";#N/A,#N/A,FALSE,"ESP";#N/A,#N/A,FALSE,"EOAF";#N/A,#N/A,FALSE,"CASH";#N/A,#N/A,FALSE,"FINANZAS";#N/A,#N/A,FALSE,"DEUDA";#N/A,#N/A,FALSE,"INVERSION";#N/A,#N/A,FALSE,"PERSONAL"}</definedName>
    <definedName name="__bx1_1_1" localSheetId="16" hidden="1">{#N/A,#N/A,FALSE,"LLAVE";#N/A,#N/A,FALSE,"EERR";#N/A,#N/A,FALSE,"ESP";#N/A,#N/A,FALSE,"EOAF";#N/A,#N/A,FALSE,"CASH";#N/A,#N/A,FALSE,"FINANZAS";#N/A,#N/A,FALSE,"DEUDA";#N/A,#N/A,FALSE,"INVERSION";#N/A,#N/A,FALSE,"PERSONAL"}</definedName>
    <definedName name="__bx1_1_1" localSheetId="8" hidden="1">{#N/A,#N/A,FALSE,"LLAVE";#N/A,#N/A,FALSE,"EERR";#N/A,#N/A,FALSE,"ESP";#N/A,#N/A,FALSE,"EOAF";#N/A,#N/A,FALSE,"CASH";#N/A,#N/A,FALSE,"FINANZAS";#N/A,#N/A,FALSE,"DEUDA";#N/A,#N/A,FALSE,"INVERSION";#N/A,#N/A,FALSE,"PERSONAL"}</definedName>
    <definedName name="__bx1_1_1" localSheetId="2" hidden="1">{#N/A,#N/A,FALSE,"LLAVE";#N/A,#N/A,FALSE,"EERR";#N/A,#N/A,FALSE,"ESP";#N/A,#N/A,FALSE,"EOAF";#N/A,#N/A,FALSE,"CASH";#N/A,#N/A,FALSE,"FINANZAS";#N/A,#N/A,FALSE,"DEUDA";#N/A,#N/A,FALSE,"INVERSION";#N/A,#N/A,FALSE,"PERSONAL"}</definedName>
    <definedName name="__bx1_1_1" localSheetId="7" hidden="1">{#N/A,#N/A,FALSE,"LLAVE";#N/A,#N/A,FALSE,"EERR";#N/A,#N/A,FALSE,"ESP";#N/A,#N/A,FALSE,"EOAF";#N/A,#N/A,FALSE,"CASH";#N/A,#N/A,FALSE,"FINANZAS";#N/A,#N/A,FALSE,"DEUDA";#N/A,#N/A,FALSE,"INVERSION";#N/A,#N/A,FALSE,"PERSONAL"}</definedName>
    <definedName name="__bx1_1_1" hidden="1">{#N/A,#N/A,FALSE,"LLAVE";#N/A,#N/A,FALSE,"EERR";#N/A,#N/A,FALSE,"ESP";#N/A,#N/A,FALSE,"EOAF";#N/A,#N/A,FALSE,"CASH";#N/A,#N/A,FALSE,"FINANZAS";#N/A,#N/A,FALSE,"DEUDA";#N/A,#N/A,FALSE,"INVERSION";#N/A,#N/A,FALSE,"PERSONAL"}</definedName>
    <definedName name="__bx1_2" localSheetId="16" hidden="1">{#N/A,#N/A,FALSE,"LLAVE";#N/A,#N/A,FALSE,"EERR";#N/A,#N/A,FALSE,"ESP";#N/A,#N/A,FALSE,"EOAF";#N/A,#N/A,FALSE,"CASH";#N/A,#N/A,FALSE,"FINANZAS";#N/A,#N/A,FALSE,"DEUDA";#N/A,#N/A,FALSE,"INVERSION";#N/A,#N/A,FALSE,"PERSONAL"}</definedName>
    <definedName name="__bx1_2" localSheetId="8" hidden="1">{#N/A,#N/A,FALSE,"LLAVE";#N/A,#N/A,FALSE,"EERR";#N/A,#N/A,FALSE,"ESP";#N/A,#N/A,FALSE,"EOAF";#N/A,#N/A,FALSE,"CASH";#N/A,#N/A,FALSE,"FINANZAS";#N/A,#N/A,FALSE,"DEUDA";#N/A,#N/A,FALSE,"INVERSION";#N/A,#N/A,FALSE,"PERSONAL"}</definedName>
    <definedName name="__bx1_2" localSheetId="2" hidden="1">{#N/A,#N/A,FALSE,"LLAVE";#N/A,#N/A,FALSE,"EERR";#N/A,#N/A,FALSE,"ESP";#N/A,#N/A,FALSE,"EOAF";#N/A,#N/A,FALSE,"CASH";#N/A,#N/A,FALSE,"FINANZAS";#N/A,#N/A,FALSE,"DEUDA";#N/A,#N/A,FALSE,"INVERSION";#N/A,#N/A,FALSE,"PERSONAL"}</definedName>
    <definedName name="__bx1_2" localSheetId="7" hidden="1">{#N/A,#N/A,FALSE,"LLAVE";#N/A,#N/A,FALSE,"EERR";#N/A,#N/A,FALSE,"ESP";#N/A,#N/A,FALSE,"EOAF";#N/A,#N/A,FALSE,"CASH";#N/A,#N/A,FALSE,"FINANZAS";#N/A,#N/A,FALSE,"DEUDA";#N/A,#N/A,FALSE,"INVERSION";#N/A,#N/A,FALSE,"PERSONAL"}</definedName>
    <definedName name="__bx1_2" hidden="1">{#N/A,#N/A,FALSE,"LLAVE";#N/A,#N/A,FALSE,"EERR";#N/A,#N/A,FALSE,"ESP";#N/A,#N/A,FALSE,"EOAF";#N/A,#N/A,FALSE,"CASH";#N/A,#N/A,FALSE,"FINANZAS";#N/A,#N/A,FALSE,"DEUDA";#N/A,#N/A,FALSE,"INVERSION";#N/A,#N/A,FALSE,"PERSONAL"}</definedName>
    <definedName name="__CD1" localSheetId="16" hidden="1">{#N/A,#N/A,FALSE,"LLAVE";#N/A,#N/A,FALSE,"EERR";#N/A,#N/A,FALSE,"ESP";#N/A,#N/A,FALSE,"EOAF";#N/A,#N/A,FALSE,"CASH";#N/A,#N/A,FALSE,"FINANZAS";#N/A,#N/A,FALSE,"DEUDA";#N/A,#N/A,FALSE,"INVERSION";#N/A,#N/A,FALSE,"PERSONAL"}</definedName>
    <definedName name="__CD1" localSheetId="8" hidden="1">{#N/A,#N/A,FALSE,"LLAVE";#N/A,#N/A,FALSE,"EERR";#N/A,#N/A,FALSE,"ESP";#N/A,#N/A,FALSE,"EOAF";#N/A,#N/A,FALSE,"CASH";#N/A,#N/A,FALSE,"FINANZAS";#N/A,#N/A,FALSE,"DEUDA";#N/A,#N/A,FALSE,"INVERSION";#N/A,#N/A,FALSE,"PERSONAL"}</definedName>
    <definedName name="__CD1" localSheetId="2" hidden="1">{#N/A,#N/A,FALSE,"LLAVE";#N/A,#N/A,FALSE,"EERR";#N/A,#N/A,FALSE,"ESP";#N/A,#N/A,FALSE,"EOAF";#N/A,#N/A,FALSE,"CASH";#N/A,#N/A,FALSE,"FINANZAS";#N/A,#N/A,FALSE,"DEUDA";#N/A,#N/A,FALSE,"INVERSION";#N/A,#N/A,FALSE,"PERSONAL"}</definedName>
    <definedName name="__CD1" localSheetId="7" hidden="1">{#N/A,#N/A,FALSE,"LLAVE";#N/A,#N/A,FALSE,"EERR";#N/A,#N/A,FALSE,"ESP";#N/A,#N/A,FALSE,"EOAF";#N/A,#N/A,FALSE,"CASH";#N/A,#N/A,FALSE,"FINANZAS";#N/A,#N/A,FALSE,"DEUDA";#N/A,#N/A,FALSE,"INVERSION";#N/A,#N/A,FALSE,"PERSONAL"}</definedName>
    <definedName name="__CD1" hidden="1">{#N/A,#N/A,FALSE,"LLAVE";#N/A,#N/A,FALSE,"EERR";#N/A,#N/A,FALSE,"ESP";#N/A,#N/A,FALSE,"EOAF";#N/A,#N/A,FALSE,"CASH";#N/A,#N/A,FALSE,"FINANZAS";#N/A,#N/A,FALSE,"DEUDA";#N/A,#N/A,FALSE,"INVERSION";#N/A,#N/A,FALSE,"PERSONAL"}</definedName>
    <definedName name="__CD1_1" localSheetId="16" hidden="1">{#N/A,#N/A,FALSE,"LLAVE";#N/A,#N/A,FALSE,"EERR";#N/A,#N/A,FALSE,"ESP";#N/A,#N/A,FALSE,"EOAF";#N/A,#N/A,FALSE,"CASH";#N/A,#N/A,FALSE,"FINANZAS";#N/A,#N/A,FALSE,"DEUDA";#N/A,#N/A,FALSE,"INVERSION";#N/A,#N/A,FALSE,"PERSONAL"}</definedName>
    <definedName name="__CD1_1" localSheetId="8" hidden="1">{#N/A,#N/A,FALSE,"LLAVE";#N/A,#N/A,FALSE,"EERR";#N/A,#N/A,FALSE,"ESP";#N/A,#N/A,FALSE,"EOAF";#N/A,#N/A,FALSE,"CASH";#N/A,#N/A,FALSE,"FINANZAS";#N/A,#N/A,FALSE,"DEUDA";#N/A,#N/A,FALSE,"INVERSION";#N/A,#N/A,FALSE,"PERSONAL"}</definedName>
    <definedName name="__CD1_1" localSheetId="2" hidden="1">{#N/A,#N/A,FALSE,"LLAVE";#N/A,#N/A,FALSE,"EERR";#N/A,#N/A,FALSE,"ESP";#N/A,#N/A,FALSE,"EOAF";#N/A,#N/A,FALSE,"CASH";#N/A,#N/A,FALSE,"FINANZAS";#N/A,#N/A,FALSE,"DEUDA";#N/A,#N/A,FALSE,"INVERSION";#N/A,#N/A,FALSE,"PERSONAL"}</definedName>
    <definedName name="__CD1_1" localSheetId="7" hidden="1">{#N/A,#N/A,FALSE,"LLAVE";#N/A,#N/A,FALSE,"EERR";#N/A,#N/A,FALSE,"ESP";#N/A,#N/A,FALSE,"EOAF";#N/A,#N/A,FALSE,"CASH";#N/A,#N/A,FALSE,"FINANZAS";#N/A,#N/A,FALSE,"DEUDA";#N/A,#N/A,FALSE,"INVERSION";#N/A,#N/A,FALSE,"PERSONAL"}</definedName>
    <definedName name="__CD1_1" hidden="1">{#N/A,#N/A,FALSE,"LLAVE";#N/A,#N/A,FALSE,"EERR";#N/A,#N/A,FALSE,"ESP";#N/A,#N/A,FALSE,"EOAF";#N/A,#N/A,FALSE,"CASH";#N/A,#N/A,FALSE,"FINANZAS";#N/A,#N/A,FALSE,"DEUDA";#N/A,#N/A,FALSE,"INVERSION";#N/A,#N/A,FALSE,"PERSONAL"}</definedName>
    <definedName name="__CD1_1_1" localSheetId="16" hidden="1">{#N/A,#N/A,FALSE,"LLAVE";#N/A,#N/A,FALSE,"EERR";#N/A,#N/A,FALSE,"ESP";#N/A,#N/A,FALSE,"EOAF";#N/A,#N/A,FALSE,"CASH";#N/A,#N/A,FALSE,"FINANZAS";#N/A,#N/A,FALSE,"DEUDA";#N/A,#N/A,FALSE,"INVERSION";#N/A,#N/A,FALSE,"PERSONAL"}</definedName>
    <definedName name="__CD1_1_1" localSheetId="8" hidden="1">{#N/A,#N/A,FALSE,"LLAVE";#N/A,#N/A,FALSE,"EERR";#N/A,#N/A,FALSE,"ESP";#N/A,#N/A,FALSE,"EOAF";#N/A,#N/A,FALSE,"CASH";#N/A,#N/A,FALSE,"FINANZAS";#N/A,#N/A,FALSE,"DEUDA";#N/A,#N/A,FALSE,"INVERSION";#N/A,#N/A,FALSE,"PERSONAL"}</definedName>
    <definedName name="__CD1_1_1" localSheetId="2" hidden="1">{#N/A,#N/A,FALSE,"LLAVE";#N/A,#N/A,FALSE,"EERR";#N/A,#N/A,FALSE,"ESP";#N/A,#N/A,FALSE,"EOAF";#N/A,#N/A,FALSE,"CASH";#N/A,#N/A,FALSE,"FINANZAS";#N/A,#N/A,FALSE,"DEUDA";#N/A,#N/A,FALSE,"INVERSION";#N/A,#N/A,FALSE,"PERSONAL"}</definedName>
    <definedName name="__CD1_1_1" localSheetId="7" hidden="1">{#N/A,#N/A,FALSE,"LLAVE";#N/A,#N/A,FALSE,"EERR";#N/A,#N/A,FALSE,"ESP";#N/A,#N/A,FALSE,"EOAF";#N/A,#N/A,FALSE,"CASH";#N/A,#N/A,FALSE,"FINANZAS";#N/A,#N/A,FALSE,"DEUDA";#N/A,#N/A,FALSE,"INVERSION";#N/A,#N/A,FALSE,"PERSONAL"}</definedName>
    <definedName name="__CD1_1_1" hidden="1">{#N/A,#N/A,FALSE,"LLAVE";#N/A,#N/A,FALSE,"EERR";#N/A,#N/A,FALSE,"ESP";#N/A,#N/A,FALSE,"EOAF";#N/A,#N/A,FALSE,"CASH";#N/A,#N/A,FALSE,"FINANZAS";#N/A,#N/A,FALSE,"DEUDA";#N/A,#N/A,FALSE,"INVERSION";#N/A,#N/A,FALSE,"PERSONAL"}</definedName>
    <definedName name="__CD1_2" localSheetId="16" hidden="1">{#N/A,#N/A,FALSE,"LLAVE";#N/A,#N/A,FALSE,"EERR";#N/A,#N/A,FALSE,"ESP";#N/A,#N/A,FALSE,"EOAF";#N/A,#N/A,FALSE,"CASH";#N/A,#N/A,FALSE,"FINANZAS";#N/A,#N/A,FALSE,"DEUDA";#N/A,#N/A,FALSE,"INVERSION";#N/A,#N/A,FALSE,"PERSONAL"}</definedName>
    <definedName name="__CD1_2" localSheetId="8" hidden="1">{#N/A,#N/A,FALSE,"LLAVE";#N/A,#N/A,FALSE,"EERR";#N/A,#N/A,FALSE,"ESP";#N/A,#N/A,FALSE,"EOAF";#N/A,#N/A,FALSE,"CASH";#N/A,#N/A,FALSE,"FINANZAS";#N/A,#N/A,FALSE,"DEUDA";#N/A,#N/A,FALSE,"INVERSION";#N/A,#N/A,FALSE,"PERSONAL"}</definedName>
    <definedName name="__CD1_2" localSheetId="2" hidden="1">{#N/A,#N/A,FALSE,"LLAVE";#N/A,#N/A,FALSE,"EERR";#N/A,#N/A,FALSE,"ESP";#N/A,#N/A,FALSE,"EOAF";#N/A,#N/A,FALSE,"CASH";#N/A,#N/A,FALSE,"FINANZAS";#N/A,#N/A,FALSE,"DEUDA";#N/A,#N/A,FALSE,"INVERSION";#N/A,#N/A,FALSE,"PERSONAL"}</definedName>
    <definedName name="__CD1_2" localSheetId="7" hidden="1">{#N/A,#N/A,FALSE,"LLAVE";#N/A,#N/A,FALSE,"EERR";#N/A,#N/A,FALSE,"ESP";#N/A,#N/A,FALSE,"EOAF";#N/A,#N/A,FALSE,"CASH";#N/A,#N/A,FALSE,"FINANZAS";#N/A,#N/A,FALSE,"DEUDA";#N/A,#N/A,FALSE,"INVERSION";#N/A,#N/A,FALSE,"PERSONAL"}</definedName>
    <definedName name="__CD1_2" hidden="1">{#N/A,#N/A,FALSE,"LLAVE";#N/A,#N/A,FALSE,"EERR";#N/A,#N/A,FALSE,"ESP";#N/A,#N/A,FALSE,"EOAF";#N/A,#N/A,FALSE,"CASH";#N/A,#N/A,FALSE,"FINANZAS";#N/A,#N/A,FALSE,"DEUDA";#N/A,#N/A,FALSE,"INVERSION";#N/A,#N/A,FALSE,"PERSONAL"}</definedName>
    <definedName name="__cdx1" localSheetId="16" hidden="1">{#N/A,#N/A,FALSE,"LLAVE";#N/A,#N/A,FALSE,"EERR";#N/A,#N/A,FALSE,"ESP";#N/A,#N/A,FALSE,"EOAF";#N/A,#N/A,FALSE,"CASH";#N/A,#N/A,FALSE,"FINANZAS";#N/A,#N/A,FALSE,"DEUDA";#N/A,#N/A,FALSE,"INVERSION";#N/A,#N/A,FALSE,"PERSONAL"}</definedName>
    <definedName name="__cdx1" localSheetId="8" hidden="1">{#N/A,#N/A,FALSE,"LLAVE";#N/A,#N/A,FALSE,"EERR";#N/A,#N/A,FALSE,"ESP";#N/A,#N/A,FALSE,"EOAF";#N/A,#N/A,FALSE,"CASH";#N/A,#N/A,FALSE,"FINANZAS";#N/A,#N/A,FALSE,"DEUDA";#N/A,#N/A,FALSE,"INVERSION";#N/A,#N/A,FALSE,"PERSONAL"}</definedName>
    <definedName name="__cdx1" localSheetId="2" hidden="1">{#N/A,#N/A,FALSE,"LLAVE";#N/A,#N/A,FALSE,"EERR";#N/A,#N/A,FALSE,"ESP";#N/A,#N/A,FALSE,"EOAF";#N/A,#N/A,FALSE,"CASH";#N/A,#N/A,FALSE,"FINANZAS";#N/A,#N/A,FALSE,"DEUDA";#N/A,#N/A,FALSE,"INVERSION";#N/A,#N/A,FALSE,"PERSONAL"}</definedName>
    <definedName name="__cdx1" localSheetId="7" hidden="1">{#N/A,#N/A,FALSE,"LLAVE";#N/A,#N/A,FALSE,"EERR";#N/A,#N/A,FALSE,"ESP";#N/A,#N/A,FALSE,"EOAF";#N/A,#N/A,FALSE,"CASH";#N/A,#N/A,FALSE,"FINANZAS";#N/A,#N/A,FALSE,"DEUDA";#N/A,#N/A,FALSE,"INVERSION";#N/A,#N/A,FALSE,"PERSONAL"}</definedName>
    <definedName name="__cdx1" hidden="1">{#N/A,#N/A,FALSE,"LLAVE";#N/A,#N/A,FALSE,"EERR";#N/A,#N/A,FALSE,"ESP";#N/A,#N/A,FALSE,"EOAF";#N/A,#N/A,FALSE,"CASH";#N/A,#N/A,FALSE,"FINANZAS";#N/A,#N/A,FALSE,"DEUDA";#N/A,#N/A,FALSE,"INVERSION";#N/A,#N/A,FALSE,"PERSONAL"}</definedName>
    <definedName name="__cdx1_1" localSheetId="16" hidden="1">{#N/A,#N/A,FALSE,"LLAVE";#N/A,#N/A,FALSE,"EERR";#N/A,#N/A,FALSE,"ESP";#N/A,#N/A,FALSE,"EOAF";#N/A,#N/A,FALSE,"CASH";#N/A,#N/A,FALSE,"FINANZAS";#N/A,#N/A,FALSE,"DEUDA";#N/A,#N/A,FALSE,"INVERSION";#N/A,#N/A,FALSE,"PERSONAL"}</definedName>
    <definedName name="__cdx1_1" localSheetId="8" hidden="1">{#N/A,#N/A,FALSE,"LLAVE";#N/A,#N/A,FALSE,"EERR";#N/A,#N/A,FALSE,"ESP";#N/A,#N/A,FALSE,"EOAF";#N/A,#N/A,FALSE,"CASH";#N/A,#N/A,FALSE,"FINANZAS";#N/A,#N/A,FALSE,"DEUDA";#N/A,#N/A,FALSE,"INVERSION";#N/A,#N/A,FALSE,"PERSONAL"}</definedName>
    <definedName name="__cdx1_1" localSheetId="2" hidden="1">{#N/A,#N/A,FALSE,"LLAVE";#N/A,#N/A,FALSE,"EERR";#N/A,#N/A,FALSE,"ESP";#N/A,#N/A,FALSE,"EOAF";#N/A,#N/A,FALSE,"CASH";#N/A,#N/A,FALSE,"FINANZAS";#N/A,#N/A,FALSE,"DEUDA";#N/A,#N/A,FALSE,"INVERSION";#N/A,#N/A,FALSE,"PERSONAL"}</definedName>
    <definedName name="__cdx1_1" localSheetId="7" hidden="1">{#N/A,#N/A,FALSE,"LLAVE";#N/A,#N/A,FALSE,"EERR";#N/A,#N/A,FALSE,"ESP";#N/A,#N/A,FALSE,"EOAF";#N/A,#N/A,FALSE,"CASH";#N/A,#N/A,FALSE,"FINANZAS";#N/A,#N/A,FALSE,"DEUDA";#N/A,#N/A,FALSE,"INVERSION";#N/A,#N/A,FALSE,"PERSONAL"}</definedName>
    <definedName name="__cdx1_1" hidden="1">{#N/A,#N/A,FALSE,"LLAVE";#N/A,#N/A,FALSE,"EERR";#N/A,#N/A,FALSE,"ESP";#N/A,#N/A,FALSE,"EOAF";#N/A,#N/A,FALSE,"CASH";#N/A,#N/A,FALSE,"FINANZAS";#N/A,#N/A,FALSE,"DEUDA";#N/A,#N/A,FALSE,"INVERSION";#N/A,#N/A,FALSE,"PERSONAL"}</definedName>
    <definedName name="__cdx1_1_1" localSheetId="16" hidden="1">{#N/A,#N/A,FALSE,"LLAVE";#N/A,#N/A,FALSE,"EERR";#N/A,#N/A,FALSE,"ESP";#N/A,#N/A,FALSE,"EOAF";#N/A,#N/A,FALSE,"CASH";#N/A,#N/A,FALSE,"FINANZAS";#N/A,#N/A,FALSE,"DEUDA";#N/A,#N/A,FALSE,"INVERSION";#N/A,#N/A,FALSE,"PERSONAL"}</definedName>
    <definedName name="__cdx1_1_1" localSheetId="8" hidden="1">{#N/A,#N/A,FALSE,"LLAVE";#N/A,#N/A,FALSE,"EERR";#N/A,#N/A,FALSE,"ESP";#N/A,#N/A,FALSE,"EOAF";#N/A,#N/A,FALSE,"CASH";#N/A,#N/A,FALSE,"FINANZAS";#N/A,#N/A,FALSE,"DEUDA";#N/A,#N/A,FALSE,"INVERSION";#N/A,#N/A,FALSE,"PERSONAL"}</definedName>
    <definedName name="__cdx1_1_1" localSheetId="2" hidden="1">{#N/A,#N/A,FALSE,"LLAVE";#N/A,#N/A,FALSE,"EERR";#N/A,#N/A,FALSE,"ESP";#N/A,#N/A,FALSE,"EOAF";#N/A,#N/A,FALSE,"CASH";#N/A,#N/A,FALSE,"FINANZAS";#N/A,#N/A,FALSE,"DEUDA";#N/A,#N/A,FALSE,"INVERSION";#N/A,#N/A,FALSE,"PERSONAL"}</definedName>
    <definedName name="__cdx1_1_1" localSheetId="7" hidden="1">{#N/A,#N/A,FALSE,"LLAVE";#N/A,#N/A,FALSE,"EERR";#N/A,#N/A,FALSE,"ESP";#N/A,#N/A,FALSE,"EOAF";#N/A,#N/A,FALSE,"CASH";#N/A,#N/A,FALSE,"FINANZAS";#N/A,#N/A,FALSE,"DEUDA";#N/A,#N/A,FALSE,"INVERSION";#N/A,#N/A,FALSE,"PERSONAL"}</definedName>
    <definedName name="__cdx1_1_1" hidden="1">{#N/A,#N/A,FALSE,"LLAVE";#N/A,#N/A,FALSE,"EERR";#N/A,#N/A,FALSE,"ESP";#N/A,#N/A,FALSE,"EOAF";#N/A,#N/A,FALSE,"CASH";#N/A,#N/A,FALSE,"FINANZAS";#N/A,#N/A,FALSE,"DEUDA";#N/A,#N/A,FALSE,"INVERSION";#N/A,#N/A,FALSE,"PERSONAL"}</definedName>
    <definedName name="__cdx1_2" localSheetId="16" hidden="1">{#N/A,#N/A,FALSE,"LLAVE";#N/A,#N/A,FALSE,"EERR";#N/A,#N/A,FALSE,"ESP";#N/A,#N/A,FALSE,"EOAF";#N/A,#N/A,FALSE,"CASH";#N/A,#N/A,FALSE,"FINANZAS";#N/A,#N/A,FALSE,"DEUDA";#N/A,#N/A,FALSE,"INVERSION";#N/A,#N/A,FALSE,"PERSONAL"}</definedName>
    <definedName name="__cdx1_2" localSheetId="8" hidden="1">{#N/A,#N/A,FALSE,"LLAVE";#N/A,#N/A,FALSE,"EERR";#N/A,#N/A,FALSE,"ESP";#N/A,#N/A,FALSE,"EOAF";#N/A,#N/A,FALSE,"CASH";#N/A,#N/A,FALSE,"FINANZAS";#N/A,#N/A,FALSE,"DEUDA";#N/A,#N/A,FALSE,"INVERSION";#N/A,#N/A,FALSE,"PERSONAL"}</definedName>
    <definedName name="__cdx1_2" localSheetId="2" hidden="1">{#N/A,#N/A,FALSE,"LLAVE";#N/A,#N/A,FALSE,"EERR";#N/A,#N/A,FALSE,"ESP";#N/A,#N/A,FALSE,"EOAF";#N/A,#N/A,FALSE,"CASH";#N/A,#N/A,FALSE,"FINANZAS";#N/A,#N/A,FALSE,"DEUDA";#N/A,#N/A,FALSE,"INVERSION";#N/A,#N/A,FALSE,"PERSONAL"}</definedName>
    <definedName name="__cdx1_2" localSheetId="7" hidden="1">{#N/A,#N/A,FALSE,"LLAVE";#N/A,#N/A,FALSE,"EERR";#N/A,#N/A,FALSE,"ESP";#N/A,#N/A,FALSE,"EOAF";#N/A,#N/A,FALSE,"CASH";#N/A,#N/A,FALSE,"FINANZAS";#N/A,#N/A,FALSE,"DEUDA";#N/A,#N/A,FALSE,"INVERSION";#N/A,#N/A,FALSE,"PERSONAL"}</definedName>
    <definedName name="__cdx1_2" hidden="1">{#N/A,#N/A,FALSE,"LLAVE";#N/A,#N/A,FALSE,"EERR";#N/A,#N/A,FALSE,"ESP";#N/A,#N/A,FALSE,"EOAF";#N/A,#N/A,FALSE,"CASH";#N/A,#N/A,FALSE,"FINANZAS";#N/A,#N/A,FALSE,"DEUDA";#N/A,#N/A,FALSE,"INVERSION";#N/A,#N/A,FALSE,"PERSONAL"}</definedName>
    <definedName name="__CRM3" localSheetId="16" hidden="1">{#N/A,#N/A,FALSE,"ANEXO3 99 ERA";#N/A,#N/A,FALSE,"ANEXO3 99 UBÁ2";#N/A,#N/A,FALSE,"ANEXO3 99 DTU";#N/A,#N/A,FALSE,"ANEXO3 99 RDR";#N/A,#N/A,FALSE,"ANEXO3 99 UBÁ4";#N/A,#N/A,FALSE,"ANEXO3 99 UBÁ6"}</definedName>
    <definedName name="__CRM3" localSheetId="8" hidden="1">{#N/A,#N/A,FALSE,"ANEXO3 99 ERA";#N/A,#N/A,FALSE,"ANEXO3 99 UBÁ2";#N/A,#N/A,FALSE,"ANEXO3 99 DTU";#N/A,#N/A,FALSE,"ANEXO3 99 RDR";#N/A,#N/A,FALSE,"ANEXO3 99 UBÁ4";#N/A,#N/A,FALSE,"ANEXO3 99 UBÁ6"}</definedName>
    <definedName name="__CRM3" localSheetId="2" hidden="1">{#N/A,#N/A,FALSE,"ANEXO3 99 ERA";#N/A,#N/A,FALSE,"ANEXO3 99 UBÁ2";#N/A,#N/A,FALSE,"ANEXO3 99 DTU";#N/A,#N/A,FALSE,"ANEXO3 99 RDR";#N/A,#N/A,FALSE,"ANEXO3 99 UBÁ4";#N/A,#N/A,FALSE,"ANEXO3 99 UBÁ6"}</definedName>
    <definedName name="__CRM3" localSheetId="7" hidden="1">{#N/A,#N/A,FALSE,"ANEXO3 99 ERA";#N/A,#N/A,FALSE,"ANEXO3 99 UBÁ2";#N/A,#N/A,FALSE,"ANEXO3 99 DTU";#N/A,#N/A,FALSE,"ANEXO3 99 RDR";#N/A,#N/A,FALSE,"ANEXO3 99 UBÁ4";#N/A,#N/A,FALSE,"ANEXO3 99 UBÁ6"}</definedName>
    <definedName name="__CRM3" hidden="1">{#N/A,#N/A,FALSE,"ANEXO3 99 ERA";#N/A,#N/A,FALSE,"ANEXO3 99 UBÁ2";#N/A,#N/A,FALSE,"ANEXO3 99 DTU";#N/A,#N/A,FALSE,"ANEXO3 99 RDR";#N/A,#N/A,FALSE,"ANEXO3 99 UBÁ4";#N/A,#N/A,FALSE,"ANEXO3 99 UBÁ6"}</definedName>
    <definedName name="__CRM3_1" localSheetId="16" hidden="1">{#N/A,#N/A,FALSE,"ANEXO3 99 ERA";#N/A,#N/A,FALSE,"ANEXO3 99 UBÁ2";#N/A,#N/A,FALSE,"ANEXO3 99 DTU";#N/A,#N/A,FALSE,"ANEXO3 99 RDR";#N/A,#N/A,FALSE,"ANEXO3 99 UBÁ4";#N/A,#N/A,FALSE,"ANEXO3 99 UBÁ6"}</definedName>
    <definedName name="__CRM3_1" localSheetId="8" hidden="1">{#N/A,#N/A,FALSE,"ANEXO3 99 ERA";#N/A,#N/A,FALSE,"ANEXO3 99 UBÁ2";#N/A,#N/A,FALSE,"ANEXO3 99 DTU";#N/A,#N/A,FALSE,"ANEXO3 99 RDR";#N/A,#N/A,FALSE,"ANEXO3 99 UBÁ4";#N/A,#N/A,FALSE,"ANEXO3 99 UBÁ6"}</definedName>
    <definedName name="__CRM3_1" localSheetId="2" hidden="1">{#N/A,#N/A,FALSE,"ANEXO3 99 ERA";#N/A,#N/A,FALSE,"ANEXO3 99 UBÁ2";#N/A,#N/A,FALSE,"ANEXO3 99 DTU";#N/A,#N/A,FALSE,"ANEXO3 99 RDR";#N/A,#N/A,FALSE,"ANEXO3 99 UBÁ4";#N/A,#N/A,FALSE,"ANEXO3 99 UBÁ6"}</definedName>
    <definedName name="__CRM3_1" localSheetId="7" hidden="1">{#N/A,#N/A,FALSE,"ANEXO3 99 ERA";#N/A,#N/A,FALSE,"ANEXO3 99 UBÁ2";#N/A,#N/A,FALSE,"ANEXO3 99 DTU";#N/A,#N/A,FALSE,"ANEXO3 99 RDR";#N/A,#N/A,FALSE,"ANEXO3 99 UBÁ4";#N/A,#N/A,FALSE,"ANEXO3 99 UBÁ6"}</definedName>
    <definedName name="__CRM3_1" hidden="1">{#N/A,#N/A,FALSE,"ANEXO3 99 ERA";#N/A,#N/A,FALSE,"ANEXO3 99 UBÁ2";#N/A,#N/A,FALSE,"ANEXO3 99 DTU";#N/A,#N/A,FALSE,"ANEXO3 99 RDR";#N/A,#N/A,FALSE,"ANEXO3 99 UBÁ4";#N/A,#N/A,FALSE,"ANEXO3 99 UBÁ6"}</definedName>
    <definedName name="__DAT1">#REF!</definedName>
    <definedName name="__DAT2">#REF!</definedName>
    <definedName name="__DAT3">#REF!</definedName>
    <definedName name="__DAT4">#REF!</definedName>
    <definedName name="__DAT5">#REF!</definedName>
    <definedName name="__df1" localSheetId="16" hidden="1">{#N/A,#N/A,FALSE,"LLAVE";#N/A,#N/A,FALSE,"EERR";#N/A,#N/A,FALSE,"ESP";#N/A,#N/A,FALSE,"EOAF";#N/A,#N/A,FALSE,"CASH";#N/A,#N/A,FALSE,"FINANZAS";#N/A,#N/A,FALSE,"DEUDA";#N/A,#N/A,FALSE,"INVERSION";#N/A,#N/A,FALSE,"PERSONAL"}</definedName>
    <definedName name="__df1" localSheetId="8" hidden="1">{#N/A,#N/A,FALSE,"LLAVE";#N/A,#N/A,FALSE,"EERR";#N/A,#N/A,FALSE,"ESP";#N/A,#N/A,FALSE,"EOAF";#N/A,#N/A,FALSE,"CASH";#N/A,#N/A,FALSE,"FINANZAS";#N/A,#N/A,FALSE,"DEUDA";#N/A,#N/A,FALSE,"INVERSION";#N/A,#N/A,FALSE,"PERSONAL"}</definedName>
    <definedName name="__df1" localSheetId="2" hidden="1">{#N/A,#N/A,FALSE,"LLAVE";#N/A,#N/A,FALSE,"EERR";#N/A,#N/A,FALSE,"ESP";#N/A,#N/A,FALSE,"EOAF";#N/A,#N/A,FALSE,"CASH";#N/A,#N/A,FALSE,"FINANZAS";#N/A,#N/A,FALSE,"DEUDA";#N/A,#N/A,FALSE,"INVERSION";#N/A,#N/A,FALSE,"PERSONAL"}</definedName>
    <definedName name="__df1" localSheetId="7" hidden="1">{#N/A,#N/A,FALSE,"LLAVE";#N/A,#N/A,FALSE,"EERR";#N/A,#N/A,FALSE,"ESP";#N/A,#N/A,FALSE,"EOAF";#N/A,#N/A,FALSE,"CASH";#N/A,#N/A,FALSE,"FINANZAS";#N/A,#N/A,FALSE,"DEUDA";#N/A,#N/A,FALSE,"INVERSION";#N/A,#N/A,FALSE,"PERSONAL"}</definedName>
    <definedName name="__df1" hidden="1">{#N/A,#N/A,FALSE,"LLAVE";#N/A,#N/A,FALSE,"EERR";#N/A,#N/A,FALSE,"ESP";#N/A,#N/A,FALSE,"EOAF";#N/A,#N/A,FALSE,"CASH";#N/A,#N/A,FALSE,"FINANZAS";#N/A,#N/A,FALSE,"DEUDA";#N/A,#N/A,FALSE,"INVERSION";#N/A,#N/A,FALSE,"PERSONAL"}</definedName>
    <definedName name="__df1_1" localSheetId="16" hidden="1">{#N/A,#N/A,FALSE,"LLAVE";#N/A,#N/A,FALSE,"EERR";#N/A,#N/A,FALSE,"ESP";#N/A,#N/A,FALSE,"EOAF";#N/A,#N/A,FALSE,"CASH";#N/A,#N/A,FALSE,"FINANZAS";#N/A,#N/A,FALSE,"DEUDA";#N/A,#N/A,FALSE,"INVERSION";#N/A,#N/A,FALSE,"PERSONAL"}</definedName>
    <definedName name="__df1_1" localSheetId="8" hidden="1">{#N/A,#N/A,FALSE,"LLAVE";#N/A,#N/A,FALSE,"EERR";#N/A,#N/A,FALSE,"ESP";#N/A,#N/A,FALSE,"EOAF";#N/A,#N/A,FALSE,"CASH";#N/A,#N/A,FALSE,"FINANZAS";#N/A,#N/A,FALSE,"DEUDA";#N/A,#N/A,FALSE,"INVERSION";#N/A,#N/A,FALSE,"PERSONAL"}</definedName>
    <definedName name="__df1_1" localSheetId="2" hidden="1">{#N/A,#N/A,FALSE,"LLAVE";#N/A,#N/A,FALSE,"EERR";#N/A,#N/A,FALSE,"ESP";#N/A,#N/A,FALSE,"EOAF";#N/A,#N/A,FALSE,"CASH";#N/A,#N/A,FALSE,"FINANZAS";#N/A,#N/A,FALSE,"DEUDA";#N/A,#N/A,FALSE,"INVERSION";#N/A,#N/A,FALSE,"PERSONAL"}</definedName>
    <definedName name="__df1_1" localSheetId="7" hidden="1">{#N/A,#N/A,FALSE,"LLAVE";#N/A,#N/A,FALSE,"EERR";#N/A,#N/A,FALSE,"ESP";#N/A,#N/A,FALSE,"EOAF";#N/A,#N/A,FALSE,"CASH";#N/A,#N/A,FALSE,"FINANZAS";#N/A,#N/A,FALSE,"DEUDA";#N/A,#N/A,FALSE,"INVERSION";#N/A,#N/A,FALSE,"PERSONAL"}</definedName>
    <definedName name="__df1_1" hidden="1">{#N/A,#N/A,FALSE,"LLAVE";#N/A,#N/A,FALSE,"EERR";#N/A,#N/A,FALSE,"ESP";#N/A,#N/A,FALSE,"EOAF";#N/A,#N/A,FALSE,"CASH";#N/A,#N/A,FALSE,"FINANZAS";#N/A,#N/A,FALSE,"DEUDA";#N/A,#N/A,FALSE,"INVERSION";#N/A,#N/A,FALSE,"PERSONAL"}</definedName>
    <definedName name="__df1_1_1" localSheetId="16" hidden="1">{#N/A,#N/A,FALSE,"LLAVE";#N/A,#N/A,FALSE,"EERR";#N/A,#N/A,FALSE,"ESP";#N/A,#N/A,FALSE,"EOAF";#N/A,#N/A,FALSE,"CASH";#N/A,#N/A,FALSE,"FINANZAS";#N/A,#N/A,FALSE,"DEUDA";#N/A,#N/A,FALSE,"INVERSION";#N/A,#N/A,FALSE,"PERSONAL"}</definedName>
    <definedName name="__df1_1_1" localSheetId="8" hidden="1">{#N/A,#N/A,FALSE,"LLAVE";#N/A,#N/A,FALSE,"EERR";#N/A,#N/A,FALSE,"ESP";#N/A,#N/A,FALSE,"EOAF";#N/A,#N/A,FALSE,"CASH";#N/A,#N/A,FALSE,"FINANZAS";#N/A,#N/A,FALSE,"DEUDA";#N/A,#N/A,FALSE,"INVERSION";#N/A,#N/A,FALSE,"PERSONAL"}</definedName>
    <definedName name="__df1_1_1" localSheetId="2" hidden="1">{#N/A,#N/A,FALSE,"LLAVE";#N/A,#N/A,FALSE,"EERR";#N/A,#N/A,FALSE,"ESP";#N/A,#N/A,FALSE,"EOAF";#N/A,#N/A,FALSE,"CASH";#N/A,#N/A,FALSE,"FINANZAS";#N/A,#N/A,FALSE,"DEUDA";#N/A,#N/A,FALSE,"INVERSION";#N/A,#N/A,FALSE,"PERSONAL"}</definedName>
    <definedName name="__df1_1_1" localSheetId="7" hidden="1">{#N/A,#N/A,FALSE,"LLAVE";#N/A,#N/A,FALSE,"EERR";#N/A,#N/A,FALSE,"ESP";#N/A,#N/A,FALSE,"EOAF";#N/A,#N/A,FALSE,"CASH";#N/A,#N/A,FALSE,"FINANZAS";#N/A,#N/A,FALSE,"DEUDA";#N/A,#N/A,FALSE,"INVERSION";#N/A,#N/A,FALSE,"PERSONAL"}</definedName>
    <definedName name="__df1_1_1" hidden="1">{#N/A,#N/A,FALSE,"LLAVE";#N/A,#N/A,FALSE,"EERR";#N/A,#N/A,FALSE,"ESP";#N/A,#N/A,FALSE,"EOAF";#N/A,#N/A,FALSE,"CASH";#N/A,#N/A,FALSE,"FINANZAS";#N/A,#N/A,FALSE,"DEUDA";#N/A,#N/A,FALSE,"INVERSION";#N/A,#N/A,FALSE,"PERSONAL"}</definedName>
    <definedName name="__df1_2" localSheetId="16" hidden="1">{#N/A,#N/A,FALSE,"LLAVE";#N/A,#N/A,FALSE,"EERR";#N/A,#N/A,FALSE,"ESP";#N/A,#N/A,FALSE,"EOAF";#N/A,#N/A,FALSE,"CASH";#N/A,#N/A,FALSE,"FINANZAS";#N/A,#N/A,FALSE,"DEUDA";#N/A,#N/A,FALSE,"INVERSION";#N/A,#N/A,FALSE,"PERSONAL"}</definedName>
    <definedName name="__df1_2" localSheetId="8" hidden="1">{#N/A,#N/A,FALSE,"LLAVE";#N/A,#N/A,FALSE,"EERR";#N/A,#N/A,FALSE,"ESP";#N/A,#N/A,FALSE,"EOAF";#N/A,#N/A,FALSE,"CASH";#N/A,#N/A,FALSE,"FINANZAS";#N/A,#N/A,FALSE,"DEUDA";#N/A,#N/A,FALSE,"INVERSION";#N/A,#N/A,FALSE,"PERSONAL"}</definedName>
    <definedName name="__df1_2" localSheetId="2" hidden="1">{#N/A,#N/A,FALSE,"LLAVE";#N/A,#N/A,FALSE,"EERR";#N/A,#N/A,FALSE,"ESP";#N/A,#N/A,FALSE,"EOAF";#N/A,#N/A,FALSE,"CASH";#N/A,#N/A,FALSE,"FINANZAS";#N/A,#N/A,FALSE,"DEUDA";#N/A,#N/A,FALSE,"INVERSION";#N/A,#N/A,FALSE,"PERSONAL"}</definedName>
    <definedName name="__df1_2" localSheetId="7" hidden="1">{#N/A,#N/A,FALSE,"LLAVE";#N/A,#N/A,FALSE,"EERR";#N/A,#N/A,FALSE,"ESP";#N/A,#N/A,FALSE,"EOAF";#N/A,#N/A,FALSE,"CASH";#N/A,#N/A,FALSE,"FINANZAS";#N/A,#N/A,FALSE,"DEUDA";#N/A,#N/A,FALSE,"INVERSION";#N/A,#N/A,FALSE,"PERSONAL"}</definedName>
    <definedName name="__df1_2" hidden="1">{#N/A,#N/A,FALSE,"LLAVE";#N/A,#N/A,FALSE,"EERR";#N/A,#N/A,FALSE,"ESP";#N/A,#N/A,FALSE,"EOAF";#N/A,#N/A,FALSE,"CASH";#N/A,#N/A,FALSE,"FINANZAS";#N/A,#N/A,FALSE,"DEUDA";#N/A,#N/A,FALSE,"INVERSION";#N/A,#N/A,FALSE,"PERSONAL"}</definedName>
    <definedName name="__e1" localSheetId="16" hidden="1">{#N/A,#N/A,FALSE,"ENERGIA";#N/A,#N/A,FALSE,"PERDIDAS";#N/A,#N/A,FALSE,"CLIENTES";#N/A,#N/A,FALSE,"ESTADO";#N/A,#N/A,FALSE,"TECNICA"}</definedName>
    <definedName name="__e1" localSheetId="8" hidden="1">{#N/A,#N/A,FALSE,"ENERGIA";#N/A,#N/A,FALSE,"PERDIDAS";#N/A,#N/A,FALSE,"CLIENTES";#N/A,#N/A,FALSE,"ESTADO";#N/A,#N/A,FALSE,"TECNICA"}</definedName>
    <definedName name="__e1" localSheetId="2" hidden="1">{#N/A,#N/A,FALSE,"ENERGIA";#N/A,#N/A,FALSE,"PERDIDAS";#N/A,#N/A,FALSE,"CLIENTES";#N/A,#N/A,FALSE,"ESTADO";#N/A,#N/A,FALSE,"TECNICA"}</definedName>
    <definedName name="__e1" localSheetId="7" hidden="1">{#N/A,#N/A,FALSE,"ENERGIA";#N/A,#N/A,FALSE,"PERDIDAS";#N/A,#N/A,FALSE,"CLIENTES";#N/A,#N/A,FALSE,"ESTADO";#N/A,#N/A,FALSE,"TECNICA"}</definedName>
    <definedName name="__e1" hidden="1">{#N/A,#N/A,FALSE,"ENERGIA";#N/A,#N/A,FALSE,"PERDIDAS";#N/A,#N/A,FALSE,"CLIENTES";#N/A,#N/A,FALSE,"ESTADO";#N/A,#N/A,FALSE,"TECNICA"}</definedName>
    <definedName name="__e1_1" localSheetId="16" hidden="1">{#N/A,#N/A,FALSE,"ENERGIA";#N/A,#N/A,FALSE,"PERDIDAS";#N/A,#N/A,FALSE,"CLIENTES";#N/A,#N/A,FALSE,"ESTADO";#N/A,#N/A,FALSE,"TECNICA"}</definedName>
    <definedName name="__e1_1" localSheetId="8" hidden="1">{#N/A,#N/A,FALSE,"ENERGIA";#N/A,#N/A,FALSE,"PERDIDAS";#N/A,#N/A,FALSE,"CLIENTES";#N/A,#N/A,FALSE,"ESTADO";#N/A,#N/A,FALSE,"TECNICA"}</definedName>
    <definedName name="__e1_1" localSheetId="2" hidden="1">{#N/A,#N/A,FALSE,"ENERGIA";#N/A,#N/A,FALSE,"PERDIDAS";#N/A,#N/A,FALSE,"CLIENTES";#N/A,#N/A,FALSE,"ESTADO";#N/A,#N/A,FALSE,"TECNICA"}</definedName>
    <definedName name="__e1_1" localSheetId="7" hidden="1">{#N/A,#N/A,FALSE,"ENERGIA";#N/A,#N/A,FALSE,"PERDIDAS";#N/A,#N/A,FALSE,"CLIENTES";#N/A,#N/A,FALSE,"ESTADO";#N/A,#N/A,FALSE,"TECNICA"}</definedName>
    <definedName name="__e1_1" hidden="1">{#N/A,#N/A,FALSE,"ENERGIA";#N/A,#N/A,FALSE,"PERDIDAS";#N/A,#N/A,FALSE,"CLIENTES";#N/A,#N/A,FALSE,"ESTADO";#N/A,#N/A,FALSE,"TECNICA"}</definedName>
    <definedName name="__e1_1_1" localSheetId="16" hidden="1">{#N/A,#N/A,FALSE,"ENERGIA";#N/A,#N/A,FALSE,"PERDIDAS";#N/A,#N/A,FALSE,"CLIENTES";#N/A,#N/A,FALSE,"ESTADO";#N/A,#N/A,FALSE,"TECNICA"}</definedName>
    <definedName name="__e1_1_1" localSheetId="8" hidden="1">{#N/A,#N/A,FALSE,"ENERGIA";#N/A,#N/A,FALSE,"PERDIDAS";#N/A,#N/A,FALSE,"CLIENTES";#N/A,#N/A,FALSE,"ESTADO";#N/A,#N/A,FALSE,"TECNICA"}</definedName>
    <definedName name="__e1_1_1" localSheetId="2" hidden="1">{#N/A,#N/A,FALSE,"ENERGIA";#N/A,#N/A,FALSE,"PERDIDAS";#N/A,#N/A,FALSE,"CLIENTES";#N/A,#N/A,FALSE,"ESTADO";#N/A,#N/A,FALSE,"TECNICA"}</definedName>
    <definedName name="__e1_1_1" localSheetId="7" hidden="1">{#N/A,#N/A,FALSE,"ENERGIA";#N/A,#N/A,FALSE,"PERDIDAS";#N/A,#N/A,FALSE,"CLIENTES";#N/A,#N/A,FALSE,"ESTADO";#N/A,#N/A,FALSE,"TECNICA"}</definedName>
    <definedName name="__e1_1_1" hidden="1">{#N/A,#N/A,FALSE,"ENERGIA";#N/A,#N/A,FALSE,"PERDIDAS";#N/A,#N/A,FALSE,"CLIENTES";#N/A,#N/A,FALSE,"ESTADO";#N/A,#N/A,FALSE,"TECNICA"}</definedName>
    <definedName name="__e1_2" localSheetId="16" hidden="1">{#N/A,#N/A,FALSE,"ENERGIA";#N/A,#N/A,FALSE,"PERDIDAS";#N/A,#N/A,FALSE,"CLIENTES";#N/A,#N/A,FALSE,"ESTADO";#N/A,#N/A,FALSE,"TECNICA"}</definedName>
    <definedName name="__e1_2" localSheetId="8" hidden="1">{#N/A,#N/A,FALSE,"ENERGIA";#N/A,#N/A,FALSE,"PERDIDAS";#N/A,#N/A,FALSE,"CLIENTES";#N/A,#N/A,FALSE,"ESTADO";#N/A,#N/A,FALSE,"TECNICA"}</definedName>
    <definedName name="__e1_2" localSheetId="2" hidden="1">{#N/A,#N/A,FALSE,"ENERGIA";#N/A,#N/A,FALSE,"PERDIDAS";#N/A,#N/A,FALSE,"CLIENTES";#N/A,#N/A,FALSE,"ESTADO";#N/A,#N/A,FALSE,"TECNICA"}</definedName>
    <definedName name="__e1_2" localSheetId="7" hidden="1">{#N/A,#N/A,FALSE,"ENERGIA";#N/A,#N/A,FALSE,"PERDIDAS";#N/A,#N/A,FALSE,"CLIENTES";#N/A,#N/A,FALSE,"ESTADO";#N/A,#N/A,FALSE,"TECNICA"}</definedName>
    <definedName name="__e1_2" hidden="1">{#N/A,#N/A,FALSE,"ENERGIA";#N/A,#N/A,FALSE,"PERDIDAS";#N/A,#N/A,FALSE,"CLIENTES";#N/A,#N/A,FALSE,"ESTADO";#N/A,#N/A,FALSE,"TECNICA"}</definedName>
    <definedName name="__edu1" localSheetId="2" hidden="1">{#N/A,#N/A,FALSE,"Posição Financeira"}</definedName>
    <definedName name="__edu1" hidden="1">{#N/A,#N/A,FALSE,"Posição Financeira"}</definedName>
    <definedName name="__edu2" localSheetId="2" hidden="1">{#N/A,#N/A,FALSE,"Posição Financeira"}</definedName>
    <definedName name="__edu2" hidden="1">{#N/A,#N/A,FALSE,"Posição Financeira"}</definedName>
    <definedName name="__edu3" localSheetId="2" hidden="1">{#N/A,#N/A,FALSE,"Posição Financeira"}</definedName>
    <definedName name="__edu3" hidden="1">{#N/A,#N/A,FALSE,"Posição Financeira"}</definedName>
    <definedName name="__FDS_HYPERLINK_TOGGLE_STATE__" hidden="1">"ON"</definedName>
    <definedName name="__Fx1999">#REF!</definedName>
    <definedName name="__fx99">#REF!</definedName>
    <definedName name="__gdp85">#REF!</definedName>
    <definedName name="__gdp86">#REF!</definedName>
    <definedName name="__gdp87">#REF!</definedName>
    <definedName name="__gdp88">#REF!</definedName>
    <definedName name="__gdp89">#REF!</definedName>
    <definedName name="__gdp90">#REF!</definedName>
    <definedName name="__gdp91">#REF!</definedName>
    <definedName name="__gdp92">#REF!</definedName>
    <definedName name="__gdp93">#REF!</definedName>
    <definedName name="__gdp94">#REF!</definedName>
    <definedName name="__gdp95">#REF!</definedName>
    <definedName name="__gdp96">#REF!</definedName>
    <definedName name="__gdp97">#REF!</definedName>
    <definedName name="__gdp98">#REF!</definedName>
    <definedName name="__gdp99">#REF!</definedName>
    <definedName name="__IMP2" localSheetId="7">#REF!</definedName>
    <definedName name="__IMP2">#REF!</definedName>
    <definedName name="__l" localSheetId="2" hidden="1">{#N/A,#N/A,FALSE,"Posição Financeira"}</definedName>
    <definedName name="__l" hidden="1">{#N/A,#N/A,FALSE,"Posição Financeira"}</definedName>
    <definedName name="__m1" localSheetId="2" hidden="1">{#N/A,#N/A,FALSE,"Posição Financeira"}</definedName>
    <definedName name="__m1" hidden="1">{#N/A,#N/A,FALSE,"Posição Financeira"}</definedName>
    <definedName name="__m12" localSheetId="2" hidden="1">{#N/A,#N/A,FALSE,"Actual";#N/A,#N/A,FALSE,"Capital Call";#N/A,#N/A,FALSE,"Analyse A x F"}</definedName>
    <definedName name="__m12" hidden="1">{#N/A,#N/A,FALSE,"Actual";#N/A,#N/A,FALSE,"Capital Call";#N/A,#N/A,FALSE,"Analyse A x F"}</definedName>
    <definedName name="__m13" localSheetId="2" hidden="1">{#N/A,#N/A,FALSE,"Actual"}</definedName>
    <definedName name="__m13" hidden="1">{#N/A,#N/A,FALSE,"Actual"}</definedName>
    <definedName name="__m14" localSheetId="2" hidden="1">{#N/A,#N/A,FALSE,"Services"}</definedName>
    <definedName name="__m14" hidden="1">{#N/A,#N/A,FALSE,"Services"}</definedName>
    <definedName name="__m2" localSheetId="2" hidden="1">{#N/A,#N/A,FALSE,"Actual";#N/A,#N/A,FALSE,"Capital Call";#N/A,#N/A,FALSE,"Analyse A x F"}</definedName>
    <definedName name="__m2" hidden="1">{#N/A,#N/A,FALSE,"Actual";#N/A,#N/A,FALSE,"Capital Call";#N/A,#N/A,FALSE,"Analyse A x F"}</definedName>
    <definedName name="__m3" localSheetId="2" hidden="1">{#N/A,#N/A,FALSE,"Actual"}</definedName>
    <definedName name="__m3" hidden="1">{#N/A,#N/A,FALSE,"Actual"}</definedName>
    <definedName name="__m4" localSheetId="2" hidden="1">{#N/A,#N/A,FALSE,"Services"}</definedName>
    <definedName name="__m4" hidden="1">{#N/A,#N/A,FALSE,"Services"}</definedName>
    <definedName name="__m5" localSheetId="2" hidden="1">{#N/A,#N/A,FALSE,"Services"}</definedName>
    <definedName name="__m5" hidden="1">{#N/A,#N/A,FALSE,"Services"}</definedName>
    <definedName name="__mar2003" localSheetId="7">#REF!</definedName>
    <definedName name="__mar2003">#REF!</definedName>
    <definedName name="__MIX97">#REF!</definedName>
    <definedName name="__new95" localSheetId="7">#REF!</definedName>
    <definedName name="__new95">#REF!</definedName>
    <definedName name="__NIL1" localSheetId="7">#REF!</definedName>
    <definedName name="__NIL1">#REF!</definedName>
    <definedName name="__NIL2" localSheetId="7">#REF!</definedName>
    <definedName name="__NIL2">#REF!</definedName>
    <definedName name="__NIL3">#REF!</definedName>
    <definedName name="__NIL4">#REF!</definedName>
    <definedName name="__NIL5">#REF!</definedName>
    <definedName name="__PG1">#REF!</definedName>
    <definedName name="__PG3">#REF!</definedName>
    <definedName name="__PL124">#REF!</definedName>
    <definedName name="__plt02">#REF!</definedName>
    <definedName name="__PLT07">#REF!</definedName>
    <definedName name="__PLT09">#REF!</definedName>
    <definedName name="__q1" localSheetId="2" hidden="1">{#N/A,#N/A,FALSE,"Posição Financeira"}</definedName>
    <definedName name="__q1" hidden="1">{#N/A,#N/A,FALSE,"Posição Financeira"}</definedName>
    <definedName name="__q2" localSheetId="2" hidden="1">{#N/A,#N/A,FALSE,"Posição Financeira"}</definedName>
    <definedName name="__q2" hidden="1">{#N/A,#N/A,FALSE,"Posição Financeira"}</definedName>
    <definedName name="__q2008" localSheetId="2" hidden="1">{#N/A,#N/A,FALSE,"Posição Financeira"}</definedName>
    <definedName name="__q2008" hidden="1">{#N/A,#N/A,FALSE,"Posição Financeira"}</definedName>
    <definedName name="__q4" localSheetId="2" hidden="1">{#N/A,#N/A,FALSE,"Posição Financeira"}</definedName>
    <definedName name="__q4" hidden="1">{#N/A,#N/A,FALSE,"Posição Financeira"}</definedName>
    <definedName name="__q5" localSheetId="2" hidden="1">{#N/A,#N/A,FALSE,"Posição Financeira"}</definedName>
    <definedName name="__q5" hidden="1">{#N/A,#N/A,FALSE,"Posição Financeira"}</definedName>
    <definedName name="__q6" localSheetId="2" hidden="1">{#N/A,#N/A,FALSE,"Services"}</definedName>
    <definedName name="__q6" hidden="1">{#N/A,#N/A,FALSE,"Services"}</definedName>
    <definedName name="__q7" localSheetId="2" hidden="1">{#N/A,#N/A,FALSE,"Posição Financeira"}</definedName>
    <definedName name="__q7" hidden="1">{#N/A,#N/A,FALSE,"Posição Financeira"}</definedName>
    <definedName name="__q8" localSheetId="2" hidden="1">{#N/A,#N/A,FALSE,"Posição Financeira"}</definedName>
    <definedName name="__q8" hidden="1">{#N/A,#N/A,FALSE,"Posição Financeira"}</definedName>
    <definedName name="__q9" localSheetId="2" hidden="1">{#N/A,#N/A,FALSE,"Posição Financeira"}</definedName>
    <definedName name="__q9" hidden="1">{#N/A,#N/A,FALSE,"Posição Financeira"}</definedName>
    <definedName name="__R">#N/A</definedName>
    <definedName name="__REC97">#REF!</definedName>
    <definedName name="__set97" localSheetId="16">#REF!</definedName>
    <definedName name="__set97" localSheetId="8">#REF!</definedName>
    <definedName name="__set97" localSheetId="7">#REF!</definedName>
    <definedName name="__set97">#REF!</definedName>
    <definedName name="__SG5" localSheetId="7">#REF!</definedName>
    <definedName name="__SG5">#REF!</definedName>
    <definedName name="__TRC92" localSheetId="7">#REF!</definedName>
    <definedName name="__TRC92">#REF!</definedName>
    <definedName name="__TRC93" localSheetId="7">#REF!</definedName>
    <definedName name="__TRC93">#REF!</definedName>
    <definedName name="__TRC94" localSheetId="7">#REF!</definedName>
    <definedName name="__TRC94">#REF!</definedName>
    <definedName name="__TRC95" localSheetId="7">#REF!</definedName>
    <definedName name="__TRC95">#REF!</definedName>
    <definedName name="__TRC96">#REF!</definedName>
    <definedName name="__TSU91">#REF!</definedName>
    <definedName name="__TSU92">#REF!</definedName>
    <definedName name="__TSU93">#REF!</definedName>
    <definedName name="__TSU94">#REF!</definedName>
    <definedName name="__TSU95">#REF!</definedName>
    <definedName name="__TSU96">#REF!</definedName>
    <definedName name="__TTF92">#REF!</definedName>
    <definedName name="__TTF93">#REF!</definedName>
    <definedName name="__TTF94">#REF!</definedName>
    <definedName name="__TTF95">#REF!</definedName>
    <definedName name="__TTF96">#REF!</definedName>
    <definedName name="__US97" localSheetId="7">#REF!</definedName>
    <definedName name="__US97">#REF!</definedName>
    <definedName name="__v1" localSheetId="2" hidden="1">{#N/A,#N/A,FALSE,"Posição Financeira"}</definedName>
    <definedName name="__v1" hidden="1">{#N/A,#N/A,FALSE,"Posição Financeira"}</definedName>
    <definedName name="__vn1">#REF!</definedName>
    <definedName name="__w1" localSheetId="2" hidden="1">{#N/A,#N/A,FALSE,"Posição Financeira"}</definedName>
    <definedName name="__w1" hidden="1">{#N/A,#N/A,FALSE,"Posição Financeira"}</definedName>
    <definedName name="__w2" localSheetId="2" hidden="1">{#N/A,#N/A,FALSE,"Posição Financeira"}</definedName>
    <definedName name="__w2" hidden="1">{#N/A,#N/A,FALSE,"Posição Financeira"}</definedName>
    <definedName name="__w3" localSheetId="2" hidden="1">{#N/A,#N/A,FALSE,"Posição Financeira"}</definedName>
    <definedName name="__w3" hidden="1">{#N/A,#N/A,FALSE,"Posição Financeira"}</definedName>
    <definedName name="__w4" localSheetId="2" hidden="1">{#N/A,#N/A,FALSE,"Posição Financeira"}</definedName>
    <definedName name="__w4" hidden="1">{#N/A,#N/A,FALSE,"Posição Financeira"}</definedName>
    <definedName name="__w5" localSheetId="2" hidden="1">{#N/A,#N/A,FALSE,"Actual";#N/A,#N/A,FALSE,"Capital Call";#N/A,#N/A,FALSE,"Analyse A x F"}</definedName>
    <definedName name="__w5" hidden="1">{#N/A,#N/A,FALSE,"Actual";#N/A,#N/A,FALSE,"Capital Call";#N/A,#N/A,FALSE,"Analyse A x F"}</definedName>
    <definedName name="__w6" localSheetId="2" hidden="1">{#N/A,#N/A,FALSE,"Actual"}</definedName>
    <definedName name="__w6" hidden="1">{#N/A,#N/A,FALSE,"Actual"}</definedName>
    <definedName name="__w7" localSheetId="2" hidden="1">{#N/A,#N/A,FALSE,"Services"}</definedName>
    <definedName name="__w7" hidden="1">{#N/A,#N/A,FALSE,"Services"}</definedName>
    <definedName name="__w8" localSheetId="2" hidden="1">{#N/A,#N/A,FALSE,"Services"}</definedName>
    <definedName name="__w8" hidden="1">{#N/A,#N/A,FALSE,"Services"}</definedName>
    <definedName name="__wrn2" localSheetId="2" hidden="1">{#N/A,#N/A,FALSE,"Kalk"}</definedName>
    <definedName name="__wrn2" hidden="1">{#N/A,#N/A,FALSE,"Kalk"}</definedName>
    <definedName name="__wrn3" localSheetId="2" hidden="1">{"Kalk_druck",#N/A,FALSE,"Kalk";#N/A,#N/A,FALSE,"Risiken";"AllgKost_Druck",#N/A,FALSE,"AllgKost";"KompKost_Druck",#N/A,FALSE,"KompKost"}</definedName>
    <definedName name="__wrn3" hidden="1">{"Kalk_druck",#N/A,FALSE,"Kalk";#N/A,#N/A,FALSE,"Risiken";"AllgKost_Druck",#N/A,FALSE,"AllgKost";"KompKost_Druck",#N/A,FALSE,"KompKost"}</definedName>
    <definedName name="__xlfn.BAHTTEXT" hidden="1">#NAME?</definedName>
    <definedName name="__xlfn.RTD" hidden="1">#NAME?</definedName>
    <definedName name="__yh7" localSheetId="2" hidden="1">{#N/A,#N/A,FALSE,"CONTROLE";#N/A,#N/A,FALSE,"CONTROLE"}</definedName>
    <definedName name="__yh7" localSheetId="7" hidden="1">{#N/A,#N/A,FALSE,"CONTROLE";#N/A,#N/A,FALSE,"CONTROLE"}</definedName>
    <definedName name="__yh7" hidden="1">{#N/A,#N/A,FALSE,"CONTROLE";#N/A,#N/A,FALSE,"CONTROLE"}</definedName>
    <definedName name="_08_574159_4">#REF!</definedName>
    <definedName name="_1" localSheetId="16" hidden="1">{#N/A,#N/A,FALSE,"ANEXO3 99 ERA";#N/A,#N/A,FALSE,"ANEXO3 99 UBÁ2";#N/A,#N/A,FALSE,"ANEXO3 99 DTU";#N/A,#N/A,FALSE,"ANEXO3 99 RDR";#N/A,#N/A,FALSE,"ANEXO3 99 UBÁ4";#N/A,#N/A,FALSE,"ANEXO3 99 UBÁ6"}</definedName>
    <definedName name="_1" localSheetId="8" hidden="1">{#N/A,#N/A,FALSE,"ANEXO3 99 ERA";#N/A,#N/A,FALSE,"ANEXO3 99 UBÁ2";#N/A,#N/A,FALSE,"ANEXO3 99 DTU";#N/A,#N/A,FALSE,"ANEXO3 99 RDR";#N/A,#N/A,FALSE,"ANEXO3 99 UBÁ4";#N/A,#N/A,FALSE,"ANEXO3 99 UBÁ6"}</definedName>
    <definedName name="_1" localSheetId="2" hidden="1">{#N/A,#N/A,FALSE,"ANEXO3 99 ERA";#N/A,#N/A,FALSE,"ANEXO3 99 UBÁ2";#N/A,#N/A,FALSE,"ANEXO3 99 DTU";#N/A,#N/A,FALSE,"ANEXO3 99 RDR";#N/A,#N/A,FALSE,"ANEXO3 99 UBÁ4";#N/A,#N/A,FALSE,"ANEXO3 99 UBÁ6"}</definedName>
    <definedName name="_1" localSheetId="7" hidden="1">{#N/A,#N/A,FALSE,"ANEXO3 99 ERA";#N/A,#N/A,FALSE,"ANEXO3 99 UBÁ2";#N/A,#N/A,FALSE,"ANEXO3 99 DTU";#N/A,#N/A,FALSE,"ANEXO3 99 RDR";#N/A,#N/A,FALSE,"ANEXO3 99 UBÁ4";#N/A,#N/A,FALSE,"ANEXO3 99 UBÁ6"}</definedName>
    <definedName name="_1" hidden="1">{#N/A,#N/A,FALSE,"ANEXO3 99 ERA";#N/A,#N/A,FALSE,"ANEXO3 99 UBÁ2";#N/A,#N/A,FALSE,"ANEXO3 99 DTU";#N/A,#N/A,FALSE,"ANEXO3 99 RDR";#N/A,#N/A,FALSE,"ANEXO3 99 UBÁ4";#N/A,#N/A,FALSE,"ANEXO3 99 UBÁ6"}</definedName>
    <definedName name="_1__123Graph_ACHART_1" hidden="1">#REF!</definedName>
    <definedName name="_1__123Graph_AChart_1A" hidden="1">#REF!</definedName>
    <definedName name="_1__123Graph_AOPER_2" hidden="1">#REF!</definedName>
    <definedName name="_1_04_Totais_contabei_pelo_fisico">#REF!</definedName>
    <definedName name="_10">#REF!</definedName>
    <definedName name="_10__123Graph_ACHART_16" hidden="1">#REF!</definedName>
    <definedName name="_10__123Graph_ACHART_17" hidden="1">#REF!</definedName>
    <definedName name="_10__123Graph_AChart_1AJ" localSheetId="7" hidden="1">#REF!</definedName>
    <definedName name="_10__123Graph_AChart_1AJ" hidden="1">#REF!</definedName>
    <definedName name="_10__123Graph_BCHART_1" localSheetId="7" hidden="1">#REF!</definedName>
    <definedName name="_10__123Graph_BCHART_1" hidden="1">#REF!</definedName>
    <definedName name="_10__123Graph_XOPER_2" localSheetId="7" hidden="1">#REF!</definedName>
    <definedName name="_10__123Graph_XOPER_2" hidden="1">#REF!</definedName>
    <definedName name="_100__123Graph_CChart_1B" hidden="1">#REF!</definedName>
    <definedName name="_100MBJULO_M">#REF!</definedName>
    <definedName name="_101__123Graph_CChart_1C" hidden="1">#REF!</definedName>
    <definedName name="_101MAMAYO_M">#REF!</definedName>
    <definedName name="_101MBJUNO_M">#REF!</definedName>
    <definedName name="_102__123Graph_CChart_1CA" hidden="1">#REF!</definedName>
    <definedName name="_102MBMARO_M">#REF!</definedName>
    <definedName name="_103__123Graph_CChart_1CD" hidden="1">#REF!</definedName>
    <definedName name="_103MANOVO_M">#REF!</definedName>
    <definedName name="_103MBMAYO_M">#REF!</definedName>
    <definedName name="_104__123Graph_CChart_1CE" hidden="1">#REF!</definedName>
    <definedName name="_104MBNOVO_M">#REF!</definedName>
    <definedName name="_105__123Graph_CChart_1D" hidden="1">#REF!</definedName>
    <definedName name="_105MAOCTO_M">#REF!</definedName>
    <definedName name="_105MBSEPO_M">#REF!</definedName>
    <definedName name="_106__123Graph_CChart_1E" hidden="1">#REF!</definedName>
    <definedName name="_106YAAPRO_M">#REF!</definedName>
    <definedName name="_107__123Graph_CChart_1F" hidden="1">#REF!</definedName>
    <definedName name="_107MASEPO_M">#REF!</definedName>
    <definedName name="_107YAAUGO_M">#REF!</definedName>
    <definedName name="_108__123Graph_CChart_1G" hidden="1">#REF!</definedName>
    <definedName name="_108YADECO_M">#REF!</definedName>
    <definedName name="_109__123Graph_CChart_1H" hidden="1">#REF!</definedName>
    <definedName name="_109MBAPRO_M">#REF!</definedName>
    <definedName name="_109YAFEBO_M">#REF!</definedName>
    <definedName name="_11">#REF!</definedName>
    <definedName name="_11__123Graph_ACHART_17" hidden="1">#REF!</definedName>
    <definedName name="_11__123Graph_ACHART_18" hidden="1">#REF!</definedName>
    <definedName name="_11__123Graph_AChart_1AK" localSheetId="7" hidden="1">#REF!</definedName>
    <definedName name="_11__123Graph_AChart_1AK" hidden="1">#REF!</definedName>
    <definedName name="_11__123Graph_AOPER_2" localSheetId="7" hidden="1">#REF!</definedName>
    <definedName name="_11__123Graph_AOPER_2" hidden="1">#REF!</definedName>
    <definedName name="_11__123Graph_BCHART_2" localSheetId="7" hidden="1">#REF!</definedName>
    <definedName name="_11__123Graph_BCHART_2" hidden="1">#REF!</definedName>
    <definedName name="_11__123Graph_BCHART_3" hidden="1">#REF!</definedName>
    <definedName name="_110__123Graph_CChart_1I" hidden="1">#REF!</definedName>
    <definedName name="_110YAJANO_M">#REF!</definedName>
    <definedName name="_111__123Graph_CChart_1J" hidden="1">#REF!</definedName>
    <definedName name="_111MBAUGO_M">#REF!</definedName>
    <definedName name="_111YAJULO_M">#REF!</definedName>
    <definedName name="_112__123Graph_CChart_1K" hidden="1">#REF!</definedName>
    <definedName name="_112YAJUNO_M">#REF!</definedName>
    <definedName name="_113__123Graph_CChart_1L" hidden="1">#REF!</definedName>
    <definedName name="_113MBDECO_M">#REF!</definedName>
    <definedName name="_113YAMARO_M">#REF!</definedName>
    <definedName name="_114__123Graph_CChart_1N" hidden="1">#REF!</definedName>
    <definedName name="_114YAMAYO_M">#REF!</definedName>
    <definedName name="_115__123Graph_CChart_1O" hidden="1">#REF!</definedName>
    <definedName name="_115MBFEBO_M">#REF!</definedName>
    <definedName name="_115YANOVO_M">#REF!</definedName>
    <definedName name="_116__123Graph_CChart_1P" hidden="1">#REF!</definedName>
    <definedName name="_116YAOCTO_M">#REF!</definedName>
    <definedName name="_117__123Graph_CChart_1T" hidden="1">#REF!</definedName>
    <definedName name="_117MBJANO_M">#REF!</definedName>
    <definedName name="_117YASEPO_M">#REF!</definedName>
    <definedName name="_118__123Graph_CChart_1U" hidden="1">#REF!</definedName>
    <definedName name="_118YBAPRO_M">#REF!</definedName>
    <definedName name="_119__123Graph_CChart_1W" hidden="1">#REF!</definedName>
    <definedName name="_119MBJULO_M">#REF!</definedName>
    <definedName name="_119YBAUGO_M">#REF!</definedName>
    <definedName name="_12__123Graph_ACHART_18" hidden="1">#REF!</definedName>
    <definedName name="_12__123Graph_AChart_1AL" localSheetId="7" hidden="1">#REF!</definedName>
    <definedName name="_12__123Graph_AChart_1AL" hidden="1">#REF!</definedName>
    <definedName name="_12__123Graph_ACHART_2" hidden="1">#REF!</definedName>
    <definedName name="_12__123Graph_AOPER_2" localSheetId="7" hidden="1">#REF!</definedName>
    <definedName name="_12__123Graph_AOPER_2" hidden="1">#REF!</definedName>
    <definedName name="_12__123Graph_BCHART_1" localSheetId="7" hidden="1">#REF!</definedName>
    <definedName name="_12__123Graph_BCHART_1" hidden="1">#REF!</definedName>
    <definedName name="_12__123Graph_BCHART_3" localSheetId="7" hidden="1">#REF!</definedName>
    <definedName name="_12__123Graph_BCHART_3" hidden="1">#REF!</definedName>
    <definedName name="_12__123Graph_BCHART_4" hidden="1">#REF!</definedName>
    <definedName name="_12__123Graph_BCHART_5" hidden="1">#REF!</definedName>
    <definedName name="_120__123Graph_CChart_1Y" hidden="1">#REF!</definedName>
    <definedName name="_120YBDECO_M">#REF!</definedName>
    <definedName name="_121__123Graph_CChart_2AE" hidden="1">#REF!</definedName>
    <definedName name="_121MBJUNO_M">#REF!</definedName>
    <definedName name="_121YBFEBO_M">#REF!</definedName>
    <definedName name="_122__123Graph_CChart_3B" hidden="1">#REF!</definedName>
    <definedName name="_122YBJANO_M">#REF!</definedName>
    <definedName name="_123" hidden="1">#REF!</definedName>
    <definedName name="_123__123Graph_CChart_9C" hidden="1">#REF!</definedName>
    <definedName name="_123MBMARO_M">#REF!</definedName>
    <definedName name="_123YBJULO_M">#REF!</definedName>
    <definedName name="_124__123Graph_DChart_1AB" hidden="1">#REF!</definedName>
    <definedName name="_124YBJUNO_M">#REF!</definedName>
    <definedName name="_125__123Graph_DChart_1AM" hidden="1">#REF!</definedName>
    <definedName name="_125MBMAYO_M">#REF!</definedName>
    <definedName name="_125YBMARO_M">#REF!</definedName>
    <definedName name="_126__123Graph_DChart_1B" hidden="1">#REF!</definedName>
    <definedName name="_126YBMAYO_M">#REF!</definedName>
    <definedName name="_127__123Graph_DChart_1C" hidden="1">#REF!</definedName>
    <definedName name="_127MBNOVO_M">#REF!</definedName>
    <definedName name="_127YBNOVO_M">#REF!</definedName>
    <definedName name="_128__123Graph_DChart_1CE" hidden="1">#REF!</definedName>
    <definedName name="_128YBOCTO_M">#REF!</definedName>
    <definedName name="_129__123Graph_DChart_1D" hidden="1">#REF!</definedName>
    <definedName name="_129MBSEPO_M">#REF!</definedName>
    <definedName name="_129YBSEPO_M">#REF!</definedName>
    <definedName name="_13__123Graph_AChart_1AM" hidden="1">#REF!</definedName>
    <definedName name="_13__123Graph_ACHART_2" hidden="1">#REF!</definedName>
    <definedName name="_13__123Graph_ACHART_22" hidden="1">#REF!</definedName>
    <definedName name="_13__123Graph_AOPER_2" localSheetId="7" hidden="1">#REF!</definedName>
    <definedName name="_13__123Graph_AOPER_2" hidden="1">#REF!</definedName>
    <definedName name="_13__123Graph_BCHART_1" localSheetId="7" hidden="1">#REF!</definedName>
    <definedName name="_13__123Graph_BCHART_1" hidden="1">#REF!</definedName>
    <definedName name="_13__123Graph_BCHART_2" localSheetId="7" hidden="1">#REF!</definedName>
    <definedName name="_13__123Graph_BCHART_2" hidden="1">#REF!</definedName>
    <definedName name="_13__123Graph_BCHART_4" hidden="1">#REF!</definedName>
    <definedName name="_130__123Graph_DChart_1E" hidden="1">#REF!</definedName>
    <definedName name="_131__123Graph_DChart_1I" hidden="1">#REF!</definedName>
    <definedName name="_131YAAPRO_M">#REF!</definedName>
    <definedName name="_132__123Graph_DChart_1J" hidden="1">#REF!</definedName>
    <definedName name="_133__123Graph_DChart_1K" hidden="1">#REF!</definedName>
    <definedName name="_133YAAUGO_M">#REF!</definedName>
    <definedName name="_134__123Graph_DChart_1L" hidden="1">#REF!</definedName>
    <definedName name="_135__123Graph_DChart_3B" hidden="1">#REF!</definedName>
    <definedName name="_135YADECO_M">#REF!</definedName>
    <definedName name="_136__123Graph_EChart_1AB" hidden="1">#REF!</definedName>
    <definedName name="_137__123Graph_EChart_1B" hidden="1">#REF!</definedName>
    <definedName name="_137YAFEBO_M">#REF!</definedName>
    <definedName name="_138__123Graph_EChart_1CE" hidden="1">#REF!</definedName>
    <definedName name="_139__123Graph_EChart_1D" hidden="1">#REF!</definedName>
    <definedName name="_139YAJANO_M">#REF!</definedName>
    <definedName name="_14" localSheetId="16">#REF!</definedName>
    <definedName name="_14" localSheetId="8">#REF!</definedName>
    <definedName name="_14" localSheetId="7">#REF!</definedName>
    <definedName name="_14">#REF!</definedName>
    <definedName name="_14__123Graph_AChart_1AN" localSheetId="7" hidden="1">#REF!</definedName>
    <definedName name="_14__123Graph_AChart_1AN" hidden="1">#REF!</definedName>
    <definedName name="_14__123Graph_ACHART_22" hidden="1">#REF!</definedName>
    <definedName name="_14__123Graph_ACHART_23" hidden="1">#REF!</definedName>
    <definedName name="_14__123Graph_BCHART_1" localSheetId="16" hidden="1">#REF!</definedName>
    <definedName name="_14__123Graph_BCHART_1" localSheetId="8" hidden="1">#REF!</definedName>
    <definedName name="_14__123Graph_BCHART_1" localSheetId="7" hidden="1">#REF!</definedName>
    <definedName name="_14__123Graph_BCHART_1" hidden="1">#REF!</definedName>
    <definedName name="_14__123Graph_BCHART_2" localSheetId="7" hidden="1">#REF!</definedName>
    <definedName name="_14__123Graph_BCHART_2" hidden="1">#REF!</definedName>
    <definedName name="_14__123Graph_BCHART_3" localSheetId="7" hidden="1">#REF!</definedName>
    <definedName name="_14__123Graph_BCHART_3" hidden="1">#REF!</definedName>
    <definedName name="_14__123Graph_BCHART_5" localSheetId="7" hidden="1">#REF!</definedName>
    <definedName name="_14__123Graph_BCHART_5" hidden="1">#REF!</definedName>
    <definedName name="_140__123Graph_EChart_1E" hidden="1">#REF!</definedName>
    <definedName name="_141__123Graph_EChart_3B" hidden="1">#REF!</definedName>
    <definedName name="_141YAJULO_M">#REF!</definedName>
    <definedName name="_142__123Graph_FChart_1B" hidden="1">#REF!</definedName>
    <definedName name="_143__123Graph_FChart_1E" hidden="1">#REF!</definedName>
    <definedName name="_143YAJUNO_M">#REF!</definedName>
    <definedName name="_144__123Graph_FChart_3B" hidden="1">#REF!</definedName>
    <definedName name="_145__123Graph_XChart_2AC" hidden="1">#REF!</definedName>
    <definedName name="_145YAMARO_M">#REF!</definedName>
    <definedName name="_147YAMAYO_M">#REF!</definedName>
    <definedName name="_149YANOVO_M">#REF!</definedName>
    <definedName name="_15" localSheetId="16">#REF!</definedName>
    <definedName name="_15" localSheetId="8">#REF!</definedName>
    <definedName name="_15" localSheetId="7">#REF!</definedName>
    <definedName name="_15">#REF!</definedName>
    <definedName name="_15__123Graph_AChart_1AO" localSheetId="7" hidden="1">#REF!</definedName>
    <definedName name="_15__123Graph_AChart_1AO" hidden="1">#REF!</definedName>
    <definedName name="_15__123Graph_ACHART_23" hidden="1">#REF!</definedName>
    <definedName name="_15__123Graph_ACHART_24" hidden="1">#REF!</definedName>
    <definedName name="_15__123Graph_BCHART_2" localSheetId="7" hidden="1">#REF!</definedName>
    <definedName name="_15__123Graph_BCHART_2" hidden="1">#REF!</definedName>
    <definedName name="_15__123Graph_BCHART_3" localSheetId="16" hidden="1">#REF!</definedName>
    <definedName name="_15__123Graph_BCHART_3" localSheetId="8" hidden="1">#REF!</definedName>
    <definedName name="_15__123Graph_BCHART_3" localSheetId="7" hidden="1">#REF!</definedName>
    <definedName name="_15__123Graph_BCHART_3" hidden="1">#REF!</definedName>
    <definedName name="_15__123Graph_BCHART_4" localSheetId="7" hidden="1">#REF!</definedName>
    <definedName name="_15__123Graph_BCHART_4" hidden="1">#REF!</definedName>
    <definedName name="_15__123Graph_BCHART_6" localSheetId="7" hidden="1">#REF!</definedName>
    <definedName name="_15__123Graph_BCHART_6" hidden="1">#REF!</definedName>
    <definedName name="_151YAOCTO_M" localSheetId="7">#REF!</definedName>
    <definedName name="_151YAOCTO_M">#REF!</definedName>
    <definedName name="_153YASEPO_M">#REF!</definedName>
    <definedName name="_155YBAPRO_M">#REF!</definedName>
    <definedName name="_157YBAUGO_M">#REF!</definedName>
    <definedName name="_159YBDECO_M">#REF!</definedName>
    <definedName name="_16" localSheetId="16">#REF!</definedName>
    <definedName name="_16" localSheetId="8">#REF!</definedName>
    <definedName name="_16" localSheetId="7">#REF!</definedName>
    <definedName name="_16">#REF!</definedName>
    <definedName name="_16__123Graph_AChart_1AP" localSheetId="7" hidden="1">#REF!</definedName>
    <definedName name="_16__123Graph_AChart_1AP" hidden="1">#REF!</definedName>
    <definedName name="_16__123Graph_ACHART_24" hidden="1">#REF!</definedName>
    <definedName name="_16__123Graph_ACHART_25" hidden="1">#REF!</definedName>
    <definedName name="_16__123Graph_BCHART_3" localSheetId="7" hidden="1">#REF!</definedName>
    <definedName name="_16__123Graph_BCHART_3" hidden="1">#REF!</definedName>
    <definedName name="_16__123Graph_BCHART_4" localSheetId="16" hidden="1">#REF!</definedName>
    <definedName name="_16__123Graph_BCHART_4" localSheetId="8" hidden="1">#REF!</definedName>
    <definedName name="_16__123Graph_BCHART_4" localSheetId="7" hidden="1">#REF!</definedName>
    <definedName name="_16__123Graph_BCHART_4" hidden="1">#REF!</definedName>
    <definedName name="_16__123Graph_BCHART_5" localSheetId="7" hidden="1">#REF!</definedName>
    <definedName name="_16__123Graph_BCHART_5" hidden="1">#REF!</definedName>
    <definedName name="_16__123Graph_BCHART_7" localSheetId="7" hidden="1">#REF!</definedName>
    <definedName name="_16__123Graph_BCHART_7" hidden="1">#REF!</definedName>
    <definedName name="_161YBFEBO_M" localSheetId="7">#REF!</definedName>
    <definedName name="_161YBFEBO_M">#REF!</definedName>
    <definedName name="_163YBJANO_M">#REF!</definedName>
    <definedName name="_165YBJULO_M">#REF!</definedName>
    <definedName name="_167YBJUNO_M">#REF!</definedName>
    <definedName name="_169YBMARO_M">#REF!</definedName>
    <definedName name="_17" localSheetId="16">#REF!</definedName>
    <definedName name="_17" localSheetId="8">#REF!</definedName>
    <definedName name="_17" localSheetId="7">#REF!</definedName>
    <definedName name="_17">#REF!</definedName>
    <definedName name="_17__123Graph_AChart_1B" localSheetId="7" hidden="1">#REF!</definedName>
    <definedName name="_17__123Graph_AChart_1B" hidden="1">#REF!</definedName>
    <definedName name="_17__123Graph_ACHART_25" hidden="1">#REF!</definedName>
    <definedName name="_17__123Graph_ACHART_26" hidden="1">#REF!</definedName>
    <definedName name="_17__123Graph_BCHART_4" localSheetId="7" hidden="1">#REF!</definedName>
    <definedName name="_17__123Graph_BCHART_4" hidden="1">#REF!</definedName>
    <definedName name="_17__123Graph_BCHART_5" localSheetId="7" hidden="1">#REF!</definedName>
    <definedName name="_17__123Graph_BCHART_5" hidden="1">#REF!</definedName>
    <definedName name="_17__123Graph_BCHART_6" localSheetId="7" hidden="1">#REF!</definedName>
    <definedName name="_17__123Graph_BCHART_6" hidden="1">#REF!</definedName>
    <definedName name="_17__123Graph_BCHART_8" hidden="1">#REF!</definedName>
    <definedName name="_17__123Graph_CCHART_1" hidden="1">#REF!</definedName>
    <definedName name="_171YBMAYO_M">#REF!</definedName>
    <definedName name="_173YBNOVO_M">#REF!</definedName>
    <definedName name="_175YBOCTO_M">#REF!</definedName>
    <definedName name="_177YBSEPO_M">#REF!</definedName>
    <definedName name="_18" localSheetId="16">#REF!</definedName>
    <definedName name="_18" localSheetId="8">#REF!</definedName>
    <definedName name="_18" localSheetId="7">#REF!</definedName>
    <definedName name="_18">#REF!</definedName>
    <definedName name="_18__123Graph_AChart_1C" localSheetId="7" hidden="1">#REF!</definedName>
    <definedName name="_18__123Graph_AChart_1C" hidden="1">#REF!</definedName>
    <definedName name="_18__123Graph_ACHART_26" hidden="1">#REF!</definedName>
    <definedName name="_18__123Graph_ACHART_27" hidden="1">#REF!</definedName>
    <definedName name="_18__123Graph_BCHART_5" localSheetId="7" hidden="1">#REF!</definedName>
    <definedName name="_18__123Graph_BCHART_5" hidden="1">#REF!</definedName>
    <definedName name="_18__123Graph_BCHART_6" localSheetId="7" hidden="1">#REF!</definedName>
    <definedName name="_18__123Graph_BCHART_6" hidden="1">#REF!</definedName>
    <definedName name="_18__123Graph_BCHART_7" localSheetId="7" hidden="1">#REF!</definedName>
    <definedName name="_18__123Graph_BCHART_7" hidden="1">#REF!</definedName>
    <definedName name="_18__123Graph_CCHART_1" hidden="1">#REF!</definedName>
    <definedName name="_18__123Graph_CCHART_3" hidden="1">#REF!</definedName>
    <definedName name="_19" localSheetId="16">#REF!</definedName>
    <definedName name="_19" localSheetId="8">#REF!</definedName>
    <definedName name="_19" localSheetId="7">#REF!</definedName>
    <definedName name="_19">#REF!</definedName>
    <definedName name="_19__123Graph_AChart_1CA" localSheetId="7" hidden="1">#REF!</definedName>
    <definedName name="_19__123Graph_AChart_1CA" hidden="1">#REF!</definedName>
    <definedName name="_19__123Graph_ACHART_27" hidden="1">#REF!</definedName>
    <definedName name="_19__123Graph_ACHART_28" hidden="1">#REF!</definedName>
    <definedName name="_19__123Graph_BCHART_6" localSheetId="7" hidden="1">#REF!</definedName>
    <definedName name="_19__123Graph_BCHART_6" hidden="1">#REF!</definedName>
    <definedName name="_19__123Graph_BCHART_7" localSheetId="7" hidden="1">#REF!</definedName>
    <definedName name="_19__123Graph_BCHART_7" hidden="1">#REF!</definedName>
    <definedName name="_19__123Graph_BCHART_8" localSheetId="7" hidden="1">#REF!</definedName>
    <definedName name="_19__123Graph_BCHART_8" hidden="1">#REF!</definedName>
    <definedName name="_19__123Graph_CCHART_2" hidden="1">#REF!</definedName>
    <definedName name="_199_Demanda">#REF!</definedName>
    <definedName name="_1P">#REF!</definedName>
    <definedName name="_2" localSheetId="16" hidden="1">{#N/A,#N/A,FALSE,"ANEXO3 99 ERA";#N/A,#N/A,FALSE,"ANEXO3 99 UBÁ2";#N/A,#N/A,FALSE,"ANEXO3 99 DTU";#N/A,#N/A,FALSE,"ANEXO3 99 RDR";#N/A,#N/A,FALSE,"ANEXO3 99 UBÁ4";#N/A,#N/A,FALSE,"ANEXO3 99 UBÁ6"}</definedName>
    <definedName name="_2" localSheetId="8" hidden="1">{#N/A,#N/A,FALSE,"ANEXO3 99 ERA";#N/A,#N/A,FALSE,"ANEXO3 99 UBÁ2";#N/A,#N/A,FALSE,"ANEXO3 99 DTU";#N/A,#N/A,FALSE,"ANEXO3 99 RDR";#N/A,#N/A,FALSE,"ANEXO3 99 UBÁ4";#N/A,#N/A,FALSE,"ANEXO3 99 UBÁ6"}</definedName>
    <definedName name="_2" localSheetId="2" hidden="1">{#N/A,#N/A,FALSE,"ANEXO3 99 ERA";#N/A,#N/A,FALSE,"ANEXO3 99 UBÁ2";#N/A,#N/A,FALSE,"ANEXO3 99 DTU";#N/A,#N/A,FALSE,"ANEXO3 99 RDR";#N/A,#N/A,FALSE,"ANEXO3 99 UBÁ4";#N/A,#N/A,FALSE,"ANEXO3 99 UBÁ6"}</definedName>
    <definedName name="_2" localSheetId="7" hidden="1">{#N/A,#N/A,FALSE,"ANEXO3 99 ERA";#N/A,#N/A,FALSE,"ANEXO3 99 UBÁ2";#N/A,#N/A,FALSE,"ANEXO3 99 DTU";#N/A,#N/A,FALSE,"ANEXO3 99 RDR";#N/A,#N/A,FALSE,"ANEXO3 99 UBÁ4";#N/A,#N/A,FALSE,"ANEXO3 99 UBÁ6"}</definedName>
    <definedName name="_2" hidden="1">{#N/A,#N/A,FALSE,"ANEXO3 99 ERA";#N/A,#N/A,FALSE,"ANEXO3 99 UBÁ2";#N/A,#N/A,FALSE,"ANEXO3 99 DTU";#N/A,#N/A,FALSE,"ANEXO3 99 RDR";#N/A,#N/A,FALSE,"ANEXO3 99 UBÁ4";#N/A,#N/A,FALSE,"ANEXO3 99 UBÁ6"}</definedName>
    <definedName name="_2__123Graph_ACHART_1" hidden="1">#REF!</definedName>
    <definedName name="_2__123Graph_AChart_1AA" localSheetId="7" hidden="1">#REF!</definedName>
    <definedName name="_2__123Graph_AChart_1AA" hidden="1">#REF!</definedName>
    <definedName name="_2__123Graph_ACHART_2" localSheetId="7" hidden="1">#REF!</definedName>
    <definedName name="_2__123Graph_ACHART_2" hidden="1">#REF!</definedName>
    <definedName name="_2__123Graph_XOPER_2" localSheetId="7" hidden="1">#REF!</definedName>
    <definedName name="_2__123Graph_XOPER_2" hidden="1">#REF!</definedName>
    <definedName name="_20" localSheetId="16">#REF!</definedName>
    <definedName name="_20" localSheetId="8">#REF!</definedName>
    <definedName name="_20" localSheetId="7">#REF!</definedName>
    <definedName name="_20">#REF!</definedName>
    <definedName name="_20__123Graph_AChart_1CD" localSheetId="7" hidden="1">#REF!</definedName>
    <definedName name="_20__123Graph_AChart_1CD" hidden="1">#REF!</definedName>
    <definedName name="_20__123Graph_ACHART_28" hidden="1">#REF!</definedName>
    <definedName name="_20__123Graph_ACHART_29" hidden="1">#REF!</definedName>
    <definedName name="_20__123Graph_ACHART_3" localSheetId="7" hidden="1">#REF!</definedName>
    <definedName name="_20__123Graph_ACHART_3" hidden="1">#REF!</definedName>
    <definedName name="_20__123Graph_BCHART_7" localSheetId="7" hidden="1">#REF!</definedName>
    <definedName name="_20__123Graph_BCHART_7" hidden="1">#REF!</definedName>
    <definedName name="_20__123Graph_BCHART_8" localSheetId="7" hidden="1">#REF!</definedName>
    <definedName name="_20__123Graph_BCHART_8" hidden="1">#REF!</definedName>
    <definedName name="_20__123Graph_CCHART_1" hidden="1">#REF!</definedName>
    <definedName name="_20__123Graph_CCHART_3" hidden="1">#REF!</definedName>
    <definedName name="_21" localSheetId="16">#REF!</definedName>
    <definedName name="_21" localSheetId="8">#REF!</definedName>
    <definedName name="_21" localSheetId="7">#REF!</definedName>
    <definedName name="_21">#REF!</definedName>
    <definedName name="_21__123Graph_AChart_1CE" localSheetId="7" hidden="1">#REF!</definedName>
    <definedName name="_21__123Graph_AChart_1CE" hidden="1">#REF!</definedName>
    <definedName name="_21__123Graph_ACHART_29" hidden="1">#REF!</definedName>
    <definedName name="_21__123Graph_ACHART_3" hidden="1">#REF!</definedName>
    <definedName name="_21__123Graph_ACHART_30" localSheetId="7" hidden="1">#REF!</definedName>
    <definedName name="_21__123Graph_ACHART_30" hidden="1">#REF!</definedName>
    <definedName name="_21__123Graph_BCHART_8" localSheetId="7" hidden="1">#REF!</definedName>
    <definedName name="_21__123Graph_BCHART_8" hidden="1">#REF!</definedName>
    <definedName name="_21__123Graph_CCHART_1" localSheetId="7" hidden="1">#REF!</definedName>
    <definedName name="_21__123Graph_CCHART_1" hidden="1">#REF!</definedName>
    <definedName name="_21__123Graph_CCHART_2" hidden="1">#REF!</definedName>
    <definedName name="_21__123Graph_CCHART_4" hidden="1">#REF!</definedName>
    <definedName name="_22">#REF!</definedName>
    <definedName name="_22__123Graph_AChart_1D" hidden="1">#REF!</definedName>
    <definedName name="_22__123Graph_ACHART_3" hidden="1">#REF!</definedName>
    <definedName name="_22__123Graph_ACHART_30" hidden="1">#REF!</definedName>
    <definedName name="_22__123Graph_ACHART_4" localSheetId="7" hidden="1">#REF!</definedName>
    <definedName name="_22__123Graph_ACHART_4" hidden="1">#REF!</definedName>
    <definedName name="_22__123Graph_CCHART_1" localSheetId="7" hidden="1">#REF!</definedName>
    <definedName name="_22__123Graph_CCHART_1" hidden="1">#REF!</definedName>
    <definedName name="_22__123Graph_CCHART_2" localSheetId="7" hidden="1">#REF!</definedName>
    <definedName name="_22__123Graph_CCHART_2" hidden="1">#REF!</definedName>
    <definedName name="_22__123Graph_CCHART_3" hidden="1">#REF!</definedName>
    <definedName name="_22__123Graph_CCHART_5" hidden="1">#REF!</definedName>
    <definedName name="_23">#REF!</definedName>
    <definedName name="_23__123Graph_AChart_1E" hidden="1">#REF!</definedName>
    <definedName name="_23__123Graph_ACHART_30" hidden="1">#REF!</definedName>
    <definedName name="_23__123Graph_ACHART_4" hidden="1">#REF!</definedName>
    <definedName name="_23__123Graph_ACHART_5" localSheetId="7" hidden="1">#REF!</definedName>
    <definedName name="_23__123Graph_ACHART_5" hidden="1">#REF!</definedName>
    <definedName name="_23__123Graph_CCHART_1" localSheetId="16" hidden="1">#REF!</definedName>
    <definedName name="_23__123Graph_CCHART_1" localSheetId="8" hidden="1">#REF!</definedName>
    <definedName name="_23__123Graph_CCHART_1" localSheetId="7" hidden="1">#REF!</definedName>
    <definedName name="_23__123Graph_CCHART_1" hidden="1">#REF!</definedName>
    <definedName name="_23__123Graph_CCHART_2" localSheetId="7" hidden="1">#REF!</definedName>
    <definedName name="_23__123Graph_CCHART_2" hidden="1">#REF!</definedName>
    <definedName name="_23__123Graph_CCHART_3" localSheetId="7" hidden="1">#REF!</definedName>
    <definedName name="_23__123Graph_CCHART_3" hidden="1">#REF!</definedName>
    <definedName name="_23__123Graph_CCHART_4" localSheetId="7" hidden="1">#REF!</definedName>
    <definedName name="_23__123Graph_CCHART_4" hidden="1">#REF!</definedName>
    <definedName name="_23__123Graph_CCHART_6" hidden="1">#REF!</definedName>
    <definedName name="_23__123Graph_DCHART_1" hidden="1">#REF!</definedName>
    <definedName name="_24">#REF!</definedName>
    <definedName name="_24__123Graph_AChart_1F" hidden="1">#REF!</definedName>
    <definedName name="_24__123Graph_ACHART_4" hidden="1">#REF!</definedName>
    <definedName name="_24__123Graph_ACHART_5" hidden="1">#REF!</definedName>
    <definedName name="_24__123Graph_ACHART_6" localSheetId="7" hidden="1">#REF!</definedName>
    <definedName name="_24__123Graph_ACHART_6" hidden="1">#REF!</definedName>
    <definedName name="_24__123Graph_CCHART_3" localSheetId="16" hidden="1">#REF!</definedName>
    <definedName name="_24__123Graph_CCHART_3" localSheetId="8" hidden="1">#REF!</definedName>
    <definedName name="_24__123Graph_CCHART_3" localSheetId="7" hidden="1">#REF!</definedName>
    <definedName name="_24__123Graph_CCHART_3" hidden="1">#REF!</definedName>
    <definedName name="_24__123Graph_CCHART_4" localSheetId="7" hidden="1">#REF!</definedName>
    <definedName name="_24__123Graph_CCHART_4" hidden="1">#REF!</definedName>
    <definedName name="_24__123Graph_CCHART_5" localSheetId="7" hidden="1">#REF!</definedName>
    <definedName name="_24__123Graph_CCHART_5" hidden="1">#REF!</definedName>
    <definedName name="_24__123Graph_CCHART_7" localSheetId="7" hidden="1">#REF!</definedName>
    <definedName name="_24__123Graph_CCHART_7" hidden="1">#REF!</definedName>
    <definedName name="_24__123Graph_DCHART_3" hidden="1">#REF!</definedName>
    <definedName name="_25">#REF!</definedName>
    <definedName name="_25__123Graph_AChart_1G" hidden="1">#REF!</definedName>
    <definedName name="_25__123Graph_ACHART_5" hidden="1">#REF!</definedName>
    <definedName name="_25__123Graph_ACHART_6" hidden="1">#REF!</definedName>
    <definedName name="_25__123Graph_ACHART_7" localSheetId="7" hidden="1">#REF!</definedName>
    <definedName name="_25__123Graph_ACHART_7" hidden="1">#REF!</definedName>
    <definedName name="_25__123Graph_CCHART_4" localSheetId="7" hidden="1">#REF!</definedName>
    <definedName name="_25__123Graph_CCHART_4" hidden="1">#REF!</definedName>
    <definedName name="_25__123Graph_CCHART_5" localSheetId="7" hidden="1">#REF!</definedName>
    <definedName name="_25__123Graph_CCHART_5" hidden="1">#REF!</definedName>
    <definedName name="_25__123Graph_CCHART_6" hidden="1">#REF!</definedName>
    <definedName name="_25__123Graph_CCHART_8" hidden="1">#REF!</definedName>
    <definedName name="_26">#REF!</definedName>
    <definedName name="_26__123Graph_AChart_1H" hidden="1">#REF!</definedName>
    <definedName name="_26__123Graph_ACHART_6" hidden="1">#REF!</definedName>
    <definedName name="_26__123Graph_ACHART_7" hidden="1">#REF!</definedName>
    <definedName name="_26__123Graph_ACHART_8" localSheetId="7" hidden="1">#REF!</definedName>
    <definedName name="_26__123Graph_ACHART_8" hidden="1">#REF!</definedName>
    <definedName name="_26__123Graph_CCHART_5" localSheetId="7" hidden="1">#REF!</definedName>
    <definedName name="_26__123Graph_CCHART_5" hidden="1">#REF!</definedName>
    <definedName name="_26__123Graph_CCHART_6" localSheetId="7" hidden="1">#REF!</definedName>
    <definedName name="_26__123Graph_CCHART_6" hidden="1">#REF!</definedName>
    <definedName name="_26__123Graph_CCHART_7" hidden="1">#REF!</definedName>
    <definedName name="_26__123Graph_DCHART_1" hidden="1">#REF!</definedName>
    <definedName name="_27">#REF!</definedName>
    <definedName name="_27__123Graph_AChart_1I" hidden="1">#REF!</definedName>
    <definedName name="_27__123Graph_ACHART_7" hidden="1">#REF!</definedName>
    <definedName name="_27__123Graph_ACHART_8" hidden="1">#REF!</definedName>
    <definedName name="_27__123Graph_ACHART_9" localSheetId="7" hidden="1">#REF!</definedName>
    <definedName name="_27__123Graph_ACHART_9" hidden="1">#REF!</definedName>
    <definedName name="_27__123Graph_CCHART_6" localSheetId="7" hidden="1">#REF!</definedName>
    <definedName name="_27__123Graph_CCHART_6" hidden="1">#REF!</definedName>
    <definedName name="_27__123Graph_CCHART_7" localSheetId="7" hidden="1">#REF!</definedName>
    <definedName name="_27__123Graph_CCHART_7" hidden="1">#REF!</definedName>
    <definedName name="_27__123Graph_CCHART_8" hidden="1">#REF!</definedName>
    <definedName name="_27__123Graph_DCHART_2" hidden="1">#REF!</definedName>
    <definedName name="_28">#REF!</definedName>
    <definedName name="_28__123Graph_AChart_1J" hidden="1">#REF!</definedName>
    <definedName name="_28__123Graph_ACHART_8" hidden="1">#REF!</definedName>
    <definedName name="_28__123Graph_ACHART_9" hidden="1">#REF!</definedName>
    <definedName name="_28__123Graph_BCHART_1" localSheetId="7" hidden="1">#REF!</definedName>
    <definedName name="_28__123Graph_BCHART_1" hidden="1">#REF!</definedName>
    <definedName name="_28__123Graph_CCHART_7" localSheetId="7" hidden="1">#REF!</definedName>
    <definedName name="_28__123Graph_CCHART_7" hidden="1">#REF!</definedName>
    <definedName name="_28__123Graph_CCHART_8" localSheetId="7" hidden="1">#REF!</definedName>
    <definedName name="_28__123Graph_CCHART_8" hidden="1">#REF!</definedName>
    <definedName name="_28__123Graph_DCHART_1" hidden="1">#REF!</definedName>
    <definedName name="_28__123Graph_DCHART_3" hidden="1">#REF!</definedName>
    <definedName name="_29__123Graph_AChart_1K" hidden="1">#REF!</definedName>
    <definedName name="_29__123Graph_ACHART_9" hidden="1">#REF!</definedName>
    <definedName name="_29__123Graph_BCHART_1" hidden="1">#REF!</definedName>
    <definedName name="_29__123Graph_BCHART_10" localSheetId="7" hidden="1">#REF!</definedName>
    <definedName name="_29__123Graph_BCHART_10" hidden="1">#REF!</definedName>
    <definedName name="_29__123Graph_CCHART_8" localSheetId="7" hidden="1">#REF!</definedName>
    <definedName name="_29__123Graph_CCHART_8" hidden="1">#REF!</definedName>
    <definedName name="_29__123Graph_DCHART_1" localSheetId="7" hidden="1">#REF!</definedName>
    <definedName name="_29__123Graph_DCHART_1" hidden="1">#REF!</definedName>
    <definedName name="_29__123Graph_DCHART_2" hidden="1">#REF!</definedName>
    <definedName name="_29__123Graph_DCHART_4" hidden="1">#REF!</definedName>
    <definedName name="_29__123Graph_ECHART_1" hidden="1">#REF!</definedName>
    <definedName name="_2P">#REF!</definedName>
    <definedName name="_3" localSheetId="16" hidden="1">{#N/A,#N/A,FALSE,"ANEXO3 99 ERA";#N/A,#N/A,FALSE,"ANEXO3 99 UBÁ2";#N/A,#N/A,FALSE,"ANEXO3 99 DTU";#N/A,#N/A,FALSE,"ANEXO3 99 RDR";#N/A,#N/A,FALSE,"ANEXO3 99 UBÁ4";#N/A,#N/A,FALSE,"ANEXO3 99 UBÁ6"}</definedName>
    <definedName name="_3" localSheetId="8" hidden="1">{#N/A,#N/A,FALSE,"ANEXO3 99 ERA";#N/A,#N/A,FALSE,"ANEXO3 99 UBÁ2";#N/A,#N/A,FALSE,"ANEXO3 99 DTU";#N/A,#N/A,FALSE,"ANEXO3 99 RDR";#N/A,#N/A,FALSE,"ANEXO3 99 UBÁ4";#N/A,#N/A,FALSE,"ANEXO3 99 UBÁ6"}</definedName>
    <definedName name="_3" localSheetId="2" hidden="1">{#N/A,#N/A,FALSE,"ANEXO3 99 ERA";#N/A,#N/A,FALSE,"ANEXO3 99 UBÁ2";#N/A,#N/A,FALSE,"ANEXO3 99 DTU";#N/A,#N/A,FALSE,"ANEXO3 99 RDR";#N/A,#N/A,FALSE,"ANEXO3 99 UBÁ4";#N/A,#N/A,FALSE,"ANEXO3 99 UBÁ6"}</definedName>
    <definedName name="_3" localSheetId="7" hidden="1">{#N/A,#N/A,FALSE,"ANEXO3 99 ERA";#N/A,#N/A,FALSE,"ANEXO3 99 UBÁ2";#N/A,#N/A,FALSE,"ANEXO3 99 DTU";#N/A,#N/A,FALSE,"ANEXO3 99 RDR";#N/A,#N/A,FALSE,"ANEXO3 99 UBÁ4";#N/A,#N/A,FALSE,"ANEXO3 99 UBÁ6"}</definedName>
    <definedName name="_3" hidden="1">{#N/A,#N/A,FALSE,"ANEXO3 99 ERA";#N/A,#N/A,FALSE,"ANEXO3 99 UBÁ2";#N/A,#N/A,FALSE,"ANEXO3 99 DTU";#N/A,#N/A,FALSE,"ANEXO3 99 RDR";#N/A,#N/A,FALSE,"ANEXO3 99 UBÁ4";#N/A,#N/A,FALSE,"ANEXO3 99 UBÁ6"}</definedName>
    <definedName name="_3__123Graph_ACHART_1" hidden="1">#REF!</definedName>
    <definedName name="_3__123Graph_ACHART_10" hidden="1">#REF!</definedName>
    <definedName name="_3__123Graph_ACHART_11" localSheetId="7" hidden="1">#REF!</definedName>
    <definedName name="_3__123Graph_ACHART_11" hidden="1">#REF!</definedName>
    <definedName name="_3__123Graph_AChart_1AB" localSheetId="7" hidden="1">#REF!</definedName>
    <definedName name="_3__123Graph_AChart_1AB" hidden="1">#REF!</definedName>
    <definedName name="_3__123Graph_ACHART_3" localSheetId="7" hidden="1">#REF!</definedName>
    <definedName name="_3__123Graph_ACHART_3" hidden="1">#REF!</definedName>
    <definedName name="_30__123Graph_AChart_1L" hidden="1">#REF!</definedName>
    <definedName name="_30__123Graph_BCHART_1" hidden="1">#REF!</definedName>
    <definedName name="_30__123Graph_BCHART_10" hidden="1">#REF!</definedName>
    <definedName name="_30__123Graph_BCHART_11" localSheetId="7" hidden="1">#REF!</definedName>
    <definedName name="_30__123Graph_BCHART_11" hidden="1">#REF!</definedName>
    <definedName name="_30__123Graph_DCHART_1" localSheetId="7" hidden="1">#REF!</definedName>
    <definedName name="_30__123Graph_DCHART_1" hidden="1">#REF!</definedName>
    <definedName name="_30__123Graph_DCHART_2" localSheetId="7" hidden="1">#REF!</definedName>
    <definedName name="_30__123Graph_DCHART_2" hidden="1">#REF!</definedName>
    <definedName name="_30__123Graph_DCHART_3" hidden="1">#REF!</definedName>
    <definedName name="_30__123Graph_DCHART_5" hidden="1">#REF!</definedName>
    <definedName name="_31__123Graph_AChart_1M" hidden="1">#REF!</definedName>
    <definedName name="_31__123Graph_BCHART_10" hidden="1">#REF!</definedName>
    <definedName name="_31__123Graph_BCHART_11" hidden="1">#REF!</definedName>
    <definedName name="_31__123Graph_BCHART_12" localSheetId="7" hidden="1">#REF!</definedName>
    <definedName name="_31__123Graph_BCHART_12" hidden="1">#REF!</definedName>
    <definedName name="_31__123Graph_DCHART_1" localSheetId="16" hidden="1">#REF!</definedName>
    <definedName name="_31__123Graph_DCHART_1" localSheetId="8" hidden="1">#REF!</definedName>
    <definedName name="_31__123Graph_DCHART_1" localSheetId="7" hidden="1">#REF!</definedName>
    <definedName name="_31__123Graph_DCHART_1" hidden="1">#REF!</definedName>
    <definedName name="_31__123Graph_DCHART_2" localSheetId="7" hidden="1">#REF!</definedName>
    <definedName name="_31__123Graph_DCHART_2" hidden="1">#REF!</definedName>
    <definedName name="_31__123Graph_DCHART_3" localSheetId="7" hidden="1">#REF!</definedName>
    <definedName name="_31__123Graph_DCHART_3" hidden="1">#REF!</definedName>
    <definedName name="_31__123Graph_DCHART_4" localSheetId="7" hidden="1">#REF!</definedName>
    <definedName name="_31__123Graph_DCHART_4" hidden="1">#REF!</definedName>
    <definedName name="_31__123Graph_DCHART_6" hidden="1">#REF!</definedName>
    <definedName name="_32">#REF!</definedName>
    <definedName name="_32__123Graph_AChart_1N" hidden="1">#REF!</definedName>
    <definedName name="_32__123Graph_BCHART_11" hidden="1">#REF!</definedName>
    <definedName name="_32__123Graph_BCHART_12" hidden="1">#REF!</definedName>
    <definedName name="_32__123Graph_BCHART_13" localSheetId="7" hidden="1">#REF!</definedName>
    <definedName name="_32__123Graph_BCHART_13" hidden="1">#REF!</definedName>
    <definedName name="_32__123Graph_DCHART_3" localSheetId="16" hidden="1">#REF!</definedName>
    <definedName name="_32__123Graph_DCHART_3" localSheetId="8" hidden="1">#REF!</definedName>
    <definedName name="_32__123Graph_DCHART_3" localSheetId="7" hidden="1">#REF!</definedName>
    <definedName name="_32__123Graph_DCHART_3" hidden="1">#REF!</definedName>
    <definedName name="_32__123Graph_DCHART_4" localSheetId="7" hidden="1">#REF!</definedName>
    <definedName name="_32__123Graph_DCHART_4" hidden="1">#REF!</definedName>
    <definedName name="_32__123Graph_DCHART_5" localSheetId="7" hidden="1">#REF!</definedName>
    <definedName name="_32__123Graph_DCHART_5" hidden="1">#REF!</definedName>
    <definedName name="_32__123Graph_DCHART_7" localSheetId="7" hidden="1">#REF!</definedName>
    <definedName name="_32__123Graph_DCHART_7" hidden="1">#REF!</definedName>
    <definedName name="_33">#REF!</definedName>
    <definedName name="_33__123Graph_AChart_1O" hidden="1">#REF!</definedName>
    <definedName name="_33__123Graph_BCHART_12" hidden="1">#REF!</definedName>
    <definedName name="_33__123Graph_BCHART_13" hidden="1">#REF!</definedName>
    <definedName name="_33__123Graph_BCHART_14" localSheetId="7" hidden="1">#REF!</definedName>
    <definedName name="_33__123Graph_BCHART_14" hidden="1">#REF!</definedName>
    <definedName name="_33__123Graph_DCHART_4" localSheetId="7" hidden="1">#REF!</definedName>
    <definedName name="_33__123Graph_DCHART_4" hidden="1">#REF!</definedName>
    <definedName name="_33__123Graph_DCHART_5" localSheetId="7" hidden="1">#REF!</definedName>
    <definedName name="_33__123Graph_DCHART_5" hidden="1">#REF!</definedName>
    <definedName name="_33__123Graph_DCHART_6" hidden="1">#REF!</definedName>
    <definedName name="_33__123Graph_DCHART_8" hidden="1">#REF!</definedName>
    <definedName name="_34__123Graph_AChart_1P" hidden="1">#REF!</definedName>
    <definedName name="_34__123Graph_BCHART_13" hidden="1">#REF!</definedName>
    <definedName name="_34__123Graph_BCHART_14" hidden="1">#REF!</definedName>
    <definedName name="_34__123Graph_BCHART_15" localSheetId="7" hidden="1">#REF!</definedName>
    <definedName name="_34__123Graph_BCHART_15" hidden="1">#REF!</definedName>
    <definedName name="_34__123Graph_DCHART_5" localSheetId="7" hidden="1">#REF!</definedName>
    <definedName name="_34__123Graph_DCHART_5" hidden="1">#REF!</definedName>
    <definedName name="_34__123Graph_DCHART_6" localSheetId="7" hidden="1">#REF!</definedName>
    <definedName name="_34__123Graph_DCHART_6" hidden="1">#REF!</definedName>
    <definedName name="_34__123Graph_DCHART_7" hidden="1">#REF!</definedName>
    <definedName name="_34__123Graph_FCHART_1" hidden="1">#REF!</definedName>
    <definedName name="_34__123Graph_XCHART_1" hidden="1">#REF!</definedName>
    <definedName name="_35__123Graph_AChart_1Q" hidden="1">#REF!</definedName>
    <definedName name="_35__123Graph_BCHART_14" hidden="1">#REF!</definedName>
    <definedName name="_35__123Graph_BCHART_15" hidden="1">#REF!</definedName>
    <definedName name="_35__123Graph_BCHART_16" localSheetId="7" hidden="1">#REF!</definedName>
    <definedName name="_35__123Graph_BCHART_16" hidden="1">#REF!</definedName>
    <definedName name="_35__123Graph_DCHART_6" localSheetId="7" hidden="1">#REF!</definedName>
    <definedName name="_35__123Graph_DCHART_6" hidden="1">#REF!</definedName>
    <definedName name="_35__123Graph_DCHART_7" localSheetId="7" hidden="1">#REF!</definedName>
    <definedName name="_35__123Graph_DCHART_7" hidden="1">#REF!</definedName>
    <definedName name="_35__123Graph_DCHART_8" hidden="1">#REF!</definedName>
    <definedName name="_35__123Graph_LBL_DCHART_3" hidden="1">#REF!</definedName>
    <definedName name="_35__123Graph_XCHART_2" hidden="1">#REF!</definedName>
    <definedName name="_36__123Graph_AChart_1R" hidden="1">#REF!</definedName>
    <definedName name="_36__123Graph_BCHART_15" hidden="1">#REF!</definedName>
    <definedName name="_36__123Graph_BCHART_16" hidden="1">#REF!</definedName>
    <definedName name="_36__123Graph_BCHART_17" localSheetId="7" hidden="1">#REF!</definedName>
    <definedName name="_36__123Graph_BCHART_17" hidden="1">#REF!</definedName>
    <definedName name="_36__123Graph_DCHART_7" localSheetId="7" hidden="1">#REF!</definedName>
    <definedName name="_36__123Graph_DCHART_7" hidden="1">#REF!</definedName>
    <definedName name="_36__123Graph_DCHART_8" localSheetId="7" hidden="1">#REF!</definedName>
    <definedName name="_36__123Graph_DCHART_8" hidden="1">#REF!</definedName>
    <definedName name="_36__123Graph_XCHART_1" hidden="1">#REF!</definedName>
    <definedName name="_36__123Graph_XCHART_3" hidden="1">#REF!</definedName>
    <definedName name="_37__123Graph_AChart_1S" hidden="1">#REF!</definedName>
    <definedName name="_37__123Graph_BCHART_16" hidden="1">#REF!</definedName>
    <definedName name="_37__123Graph_BCHART_17" hidden="1">#REF!</definedName>
    <definedName name="_37__123Graph_BCHART_18" localSheetId="7" hidden="1">#REF!</definedName>
    <definedName name="_37__123Graph_BCHART_18" hidden="1">#REF!</definedName>
    <definedName name="_37__123Graph_DCHART_8" localSheetId="7" hidden="1">#REF!</definedName>
    <definedName name="_37__123Graph_DCHART_8" hidden="1">#REF!</definedName>
    <definedName name="_37__123Graph_XCHART_1" localSheetId="7" hidden="1">#REF!</definedName>
    <definedName name="_37__123Graph_XCHART_1" hidden="1">#REF!</definedName>
    <definedName name="_37__123Graph_XCHART_2" hidden="1">#REF!</definedName>
    <definedName name="_37__123Graph_XCHART_4" hidden="1">#REF!</definedName>
    <definedName name="_38__123Graph_AChart_1T" hidden="1">#REF!</definedName>
    <definedName name="_38__123Graph_BCHART_17" hidden="1">#REF!</definedName>
    <definedName name="_38__123Graph_BCHART_18" hidden="1">#REF!</definedName>
    <definedName name="_38__123Graph_BCHART_2" localSheetId="7" hidden="1">#REF!</definedName>
    <definedName name="_38__123Graph_BCHART_2" hidden="1">#REF!</definedName>
    <definedName name="_38__123Graph_XCHART_1" localSheetId="7" hidden="1">#REF!</definedName>
    <definedName name="_38__123Graph_XCHART_1" hidden="1">#REF!</definedName>
    <definedName name="_38__123Graph_XCHART_2" localSheetId="7" hidden="1">#REF!</definedName>
    <definedName name="_38__123Graph_XCHART_2" hidden="1">#REF!</definedName>
    <definedName name="_38__123Graph_XCHART_3" hidden="1">#REF!</definedName>
    <definedName name="_38__123Graph_XCHART_6" hidden="1">#REF!</definedName>
    <definedName name="_39__123Graph_AChart_1U" hidden="1">#REF!</definedName>
    <definedName name="_39__123Graph_BCHART_18" hidden="1">#REF!</definedName>
    <definedName name="_39__123Graph_BCHART_2" hidden="1">#REF!</definedName>
    <definedName name="_39__123Graph_BCHART_22" localSheetId="7" hidden="1">#REF!</definedName>
    <definedName name="_39__123Graph_BCHART_22" hidden="1">#REF!</definedName>
    <definedName name="_39__123Graph_ECHART_1" localSheetId="16" hidden="1">#REF!</definedName>
    <definedName name="_39__123Graph_ECHART_1" localSheetId="8" hidden="1">#REF!</definedName>
    <definedName name="_39__123Graph_ECHART_1" localSheetId="7" hidden="1">#REF!</definedName>
    <definedName name="_39__123Graph_ECHART_1" hidden="1">#REF!</definedName>
    <definedName name="_39__123Graph_XCHART_2" localSheetId="7" hidden="1">#REF!</definedName>
    <definedName name="_39__123Graph_XCHART_2" hidden="1">#REF!</definedName>
    <definedName name="_39__123Graph_XCHART_3" localSheetId="7" hidden="1">#REF!</definedName>
    <definedName name="_39__123Graph_XCHART_3" hidden="1">#REF!</definedName>
    <definedName name="_39__123Graph_XCHART_4" localSheetId="7" hidden="1">#REF!</definedName>
    <definedName name="_39__123Graph_XCHART_4" hidden="1">#REF!</definedName>
    <definedName name="_39__123Graph_XCHART_7" hidden="1">#REF!</definedName>
    <definedName name="_4">#REF!</definedName>
    <definedName name="_4__123Graph_ACHART_10" hidden="1">#REF!</definedName>
    <definedName name="_4__123Graph_ACHART_11" hidden="1">#REF!</definedName>
    <definedName name="_4__123Graph_ACHART_12" localSheetId="7" hidden="1">#REF!</definedName>
    <definedName name="_4__123Graph_ACHART_12" hidden="1">#REF!</definedName>
    <definedName name="_4__123Graph_AChart_1AC" localSheetId="7" hidden="1">#REF!</definedName>
    <definedName name="_4__123Graph_AChart_1AC" hidden="1">#REF!</definedName>
    <definedName name="_4__123Graph_ACHART_4" localSheetId="7" hidden="1">#REF!</definedName>
    <definedName name="_4__123Graph_ACHART_4" hidden="1">#REF!</definedName>
    <definedName name="_40__123Graph_AChart_1V" hidden="1">#REF!</definedName>
    <definedName name="_40__123Graph_BCHART_2" hidden="1">#REF!</definedName>
    <definedName name="_40__123Graph_BCHART_22" hidden="1">#REF!</definedName>
    <definedName name="_40__123Graph_BCHART_23" localSheetId="7" hidden="1">#REF!</definedName>
    <definedName name="_40__123Graph_BCHART_23" hidden="1">#REF!</definedName>
    <definedName name="_40__123Graph_XCHART_1" localSheetId="7" hidden="1">#REF!</definedName>
    <definedName name="_40__123Graph_XCHART_1" hidden="1">#REF!</definedName>
    <definedName name="_40__123Graph_XCHART_3" localSheetId="7" hidden="1">#REF!</definedName>
    <definedName name="_40__123Graph_XCHART_3" hidden="1">#REF!</definedName>
    <definedName name="_40__123Graph_XCHART_4" hidden="1">#REF!</definedName>
    <definedName name="_40__123Graph_XCHART_6" hidden="1">#REF!</definedName>
    <definedName name="_40__123Graph_XCHART_8" hidden="1">#REF!</definedName>
    <definedName name="_41" localSheetId="16">#REF!</definedName>
    <definedName name="_41" localSheetId="8">#REF!</definedName>
    <definedName name="_41" localSheetId="7">#REF!</definedName>
    <definedName name="_41">#REF!</definedName>
    <definedName name="_41__123Graph_AChart_1W" localSheetId="7" hidden="1">#REF!</definedName>
    <definedName name="_41__123Graph_AChart_1W" hidden="1">#REF!</definedName>
    <definedName name="_41__123Graph_BCHART_22" hidden="1">#REF!</definedName>
    <definedName name="_41__123Graph_BCHART_23" hidden="1">#REF!</definedName>
    <definedName name="_41__123Graph_BCHART_24" localSheetId="7" hidden="1">#REF!</definedName>
    <definedName name="_41__123Graph_BCHART_24" hidden="1">#REF!</definedName>
    <definedName name="_41__123Graph_XCHART_4" localSheetId="7" hidden="1">#REF!</definedName>
    <definedName name="_41__123Graph_XCHART_4" hidden="1">#REF!</definedName>
    <definedName name="_41__123Graph_XCHART_6" localSheetId="7" hidden="1">#REF!</definedName>
    <definedName name="_41__123Graph_XCHART_6" hidden="1">#REF!</definedName>
    <definedName name="_41__123Graph_XCHART_7" hidden="1">#REF!</definedName>
    <definedName name="_41__123Graph_XOPER_2" hidden="1">#REF!</definedName>
    <definedName name="_42" localSheetId="16">#REF!</definedName>
    <definedName name="_42" localSheetId="8">#REF!</definedName>
    <definedName name="_42" localSheetId="7">#REF!</definedName>
    <definedName name="_42">#REF!</definedName>
    <definedName name="_42__123Graph_AChart_1X" localSheetId="7" hidden="1">#REF!</definedName>
    <definedName name="_42__123Graph_AChart_1X" hidden="1">#REF!</definedName>
    <definedName name="_42__123Graph_BCHART_23" hidden="1">#REF!</definedName>
    <definedName name="_42__123Graph_BCHART_24" hidden="1">#REF!</definedName>
    <definedName name="_42__123Graph_BCHART_25" localSheetId="7" hidden="1">#REF!</definedName>
    <definedName name="_42__123Graph_BCHART_25" hidden="1">#REF!</definedName>
    <definedName name="_42__123Graph_XCHART_6" localSheetId="7" hidden="1">#REF!</definedName>
    <definedName name="_42__123Graph_XCHART_6" hidden="1">#REF!</definedName>
    <definedName name="_42__123Graph_XCHART_7" localSheetId="7" hidden="1">#REF!</definedName>
    <definedName name="_42__123Graph_XCHART_7" hidden="1">#REF!</definedName>
    <definedName name="_42__123Graph_XCHART_8" hidden="1">#REF!</definedName>
    <definedName name="_43__123Graph_AChart_1Y" hidden="1">#REF!</definedName>
    <definedName name="_43__123Graph_BCHART_24" hidden="1">#REF!</definedName>
    <definedName name="_43__123Graph_BCHART_25" hidden="1">#REF!</definedName>
    <definedName name="_43__123Graph_BCHART_26" localSheetId="7" hidden="1">#REF!</definedName>
    <definedName name="_43__123Graph_BCHART_26" hidden="1">#REF!</definedName>
    <definedName name="_43__123Graph_XCHART_7" localSheetId="7" hidden="1">#REF!</definedName>
    <definedName name="_43__123Graph_XCHART_7" hidden="1">#REF!</definedName>
    <definedName name="_43__123Graph_XCHART_8" localSheetId="7" hidden="1">#REF!</definedName>
    <definedName name="_43__123Graph_XCHART_8" hidden="1">#REF!</definedName>
    <definedName name="_44__123Graph_AChart_1Z" hidden="1">#REF!</definedName>
    <definedName name="_44__123Graph_BCHART_25" hidden="1">#REF!</definedName>
    <definedName name="_44__123Graph_BCHART_26" hidden="1">#REF!</definedName>
    <definedName name="_44__123Graph_BCHART_27" localSheetId="7" hidden="1">#REF!</definedName>
    <definedName name="_44__123Graph_BCHART_27" hidden="1">#REF!</definedName>
    <definedName name="_44__123Graph_XCHART_8" localSheetId="7" hidden="1">#REF!</definedName>
    <definedName name="_44__123Graph_XCHART_8" hidden="1">#REF!</definedName>
    <definedName name="_45__123Graph_AChart_2A" localSheetId="7" hidden="1">#REF!</definedName>
    <definedName name="_45__123Graph_AChart_2A" hidden="1">#REF!</definedName>
    <definedName name="_45__123Graph_BCHART_26" hidden="1">#REF!</definedName>
    <definedName name="_45__123Graph_BCHART_27" hidden="1">#REF!</definedName>
    <definedName name="_45__123Graph_BCHART_28" localSheetId="7" hidden="1">#REF!</definedName>
    <definedName name="_45__123Graph_BCHART_28" hidden="1">#REF!</definedName>
    <definedName name="_45__123Graph_XOPER_2" localSheetId="7" hidden="1">#REF!</definedName>
    <definedName name="_45__123Graph_XOPER_2" hidden="1">#REF!</definedName>
    <definedName name="_46__123Graph_AChart_2AC" localSheetId="7" hidden="1">#REF!</definedName>
    <definedName name="_46__123Graph_AChart_2AC" hidden="1">#REF!</definedName>
    <definedName name="_46__123Graph_BCHART_27" hidden="1">#REF!</definedName>
    <definedName name="_46__123Graph_BCHART_28" hidden="1">#REF!</definedName>
    <definedName name="_46__123Graph_BCHART_29" localSheetId="7" hidden="1">#REF!</definedName>
    <definedName name="_46__123Graph_BCHART_29" hidden="1">#REF!</definedName>
    <definedName name="_46__123Graph_FCHART_1" localSheetId="16" hidden="1">#REF!</definedName>
    <definedName name="_46__123Graph_FCHART_1" localSheetId="8" hidden="1">#REF!</definedName>
    <definedName name="_46__123Graph_FCHART_1" localSheetId="7" hidden="1">#REF!</definedName>
    <definedName name="_46__123Graph_FCHART_1" hidden="1">#REF!</definedName>
    <definedName name="_47__123Graph_AChart_2AE" localSheetId="7" hidden="1">#REF!</definedName>
    <definedName name="_47__123Graph_AChart_2AE" hidden="1">#REF!</definedName>
    <definedName name="_47__123Graph_BCHART_28" hidden="1">#REF!</definedName>
    <definedName name="_47__123Graph_BCHART_29" hidden="1">#REF!</definedName>
    <definedName name="_47__123Graph_BCHART_3" localSheetId="7" hidden="1">#REF!</definedName>
    <definedName name="_47__123Graph_BCHART_3" hidden="1">#REF!</definedName>
    <definedName name="_47__123Graph_LBL_DCHART_3" localSheetId="16" hidden="1">#REF!</definedName>
    <definedName name="_47__123Graph_LBL_DCHART_3" localSheetId="8" hidden="1">#REF!</definedName>
    <definedName name="_47__123Graph_LBL_DCHART_3" localSheetId="7" hidden="1">#REF!</definedName>
    <definedName name="_47__123Graph_LBL_DCHART_3" hidden="1">#REF!</definedName>
    <definedName name="_47__123Graph_XOPER_2" localSheetId="7" hidden="1">#REF!</definedName>
    <definedName name="_47__123Graph_XOPER_2" hidden="1">#REF!</definedName>
    <definedName name="_48__123Graph_AChart_2CC" localSheetId="7" hidden="1">#REF!</definedName>
    <definedName name="_48__123Graph_AChart_2CC" hidden="1">#REF!</definedName>
    <definedName name="_48__123Graph_BCHART_29" hidden="1">#REF!</definedName>
    <definedName name="_48__123Graph_BCHART_3" hidden="1">#REF!</definedName>
    <definedName name="_48__123Graph_BCHART_30" localSheetId="7" hidden="1">#REF!</definedName>
    <definedName name="_48__123Graph_BCHART_30" hidden="1">#REF!</definedName>
    <definedName name="_49__123Graph_AChart_2D" localSheetId="7" hidden="1">#REF!</definedName>
    <definedName name="_49__123Graph_AChart_2D" hidden="1">#REF!</definedName>
    <definedName name="_49__123Graph_BCHART_3" hidden="1">#REF!</definedName>
    <definedName name="_49__123Graph_BCHART_30" hidden="1">#REF!</definedName>
    <definedName name="_49__123Graph_BCHART_4" localSheetId="7" hidden="1">#REF!</definedName>
    <definedName name="_49__123Graph_BCHART_4" hidden="1">#REF!</definedName>
    <definedName name="_49__123Graph_XOPER_2" localSheetId="7" hidden="1">#REF!</definedName>
    <definedName name="_49__123Graph_XOPER_2" hidden="1">#REF!</definedName>
    <definedName name="_5" localSheetId="16">#REF!</definedName>
    <definedName name="_5" localSheetId="8">#REF!</definedName>
    <definedName name="_5" localSheetId="7">#REF!</definedName>
    <definedName name="_5">#REF!</definedName>
    <definedName name="_5__123Graph_ACHART_1" hidden="1">#REF!</definedName>
    <definedName name="_5__123Graph_ACHART_11" hidden="1">#REF!</definedName>
    <definedName name="_5__123Graph_ACHART_12" hidden="1">#REF!</definedName>
    <definedName name="_5__123Graph_ACHART_13" localSheetId="7" hidden="1">#REF!</definedName>
    <definedName name="_5__123Graph_ACHART_13" hidden="1">#REF!</definedName>
    <definedName name="_5__123Graph_AChart_1AD" localSheetId="7" hidden="1">#REF!</definedName>
    <definedName name="_5__123Graph_AChart_1AD" hidden="1">#REF!</definedName>
    <definedName name="_5__123Graph_ACHART_5" localSheetId="7" hidden="1">#REF!</definedName>
    <definedName name="_5__123Graph_ACHART_5" hidden="1">#REF!</definedName>
    <definedName name="_5__123Graph_AOPER_2" hidden="1">#REF!</definedName>
    <definedName name="_50__123Graph_AChart_2E" hidden="1">#REF!</definedName>
    <definedName name="_50__123Graph_BCHART_30" hidden="1">#REF!</definedName>
    <definedName name="_50__123Graph_BCHART_4" hidden="1">#REF!</definedName>
    <definedName name="_50__123Graph_BCHART_5" localSheetId="7" hidden="1">#REF!</definedName>
    <definedName name="_50__123Graph_BCHART_5" hidden="1">#REF!</definedName>
    <definedName name="_51" localSheetId="16">#REF!</definedName>
    <definedName name="_51" localSheetId="8">#REF!</definedName>
    <definedName name="_51" localSheetId="7">#REF!</definedName>
    <definedName name="_51">#REF!</definedName>
    <definedName name="_51__123Graph_AChart_3B" localSheetId="7" hidden="1">#REF!</definedName>
    <definedName name="_51__123Graph_AChart_3B" hidden="1">#REF!</definedName>
    <definedName name="_51__123Graph_BCHART_4" hidden="1">#REF!</definedName>
    <definedName name="_51__123Graph_BCHART_5" hidden="1">#REF!</definedName>
    <definedName name="_51__123Graph_BCHART_6" localSheetId="7" hidden="1">#REF!</definedName>
    <definedName name="_51__123Graph_BCHART_6" hidden="1">#REF!</definedName>
    <definedName name="_52__123Graph_AChart_3D" localSheetId="7" hidden="1">#REF!</definedName>
    <definedName name="_52__123Graph_AChart_3D" hidden="1">#REF!</definedName>
    <definedName name="_52__123Graph_BCHART_5" hidden="1">#REF!</definedName>
    <definedName name="_52__123Graph_BCHART_6" hidden="1">#REF!</definedName>
    <definedName name="_52__123Graph_BCHART_7" localSheetId="7" hidden="1">#REF!</definedName>
    <definedName name="_52__123Graph_BCHART_7" hidden="1">#REF!</definedName>
    <definedName name="_53__123Graph_AChart_3X" localSheetId="7" hidden="1">#REF!</definedName>
    <definedName name="_53__123Graph_AChart_3X" hidden="1">#REF!</definedName>
    <definedName name="_53__123Graph_BCHART_6" hidden="1">#REF!</definedName>
    <definedName name="_53__123Graph_BCHART_7" hidden="1">#REF!</definedName>
    <definedName name="_53__123Graph_BCHART_8" localSheetId="7" hidden="1">#REF!</definedName>
    <definedName name="_53__123Graph_BCHART_8" hidden="1">#REF!</definedName>
    <definedName name="_54__123Graph_AChart_9C" localSheetId="7" hidden="1">#REF!</definedName>
    <definedName name="_54__123Graph_AChart_9C" hidden="1">#REF!</definedName>
    <definedName name="_54__123Graph_BCHART_7" hidden="1">#REF!</definedName>
    <definedName name="_54__123Graph_BCHART_8" hidden="1">#REF!</definedName>
    <definedName name="_54__123Graph_BCHART_9" localSheetId="7" hidden="1">#REF!</definedName>
    <definedName name="_54__123Graph_BCHART_9" hidden="1">#REF!</definedName>
    <definedName name="_54__123Graph_XCHART_1" localSheetId="16" hidden="1">#REF!</definedName>
    <definedName name="_54__123Graph_XCHART_1" localSheetId="8" hidden="1">#REF!</definedName>
    <definedName name="_54__123Graph_XCHART_1" localSheetId="7" hidden="1">#REF!</definedName>
    <definedName name="_54__123Graph_XCHART_1" hidden="1">#REF!</definedName>
    <definedName name="_55__123Graph_BChart_1AA" localSheetId="7" hidden="1">#REF!</definedName>
    <definedName name="_55__123Graph_BChart_1AA" hidden="1">#REF!</definedName>
    <definedName name="_55__123Graph_BCHART_8" hidden="1">#REF!</definedName>
    <definedName name="_55__123Graph_BCHART_9" hidden="1">#REF!</definedName>
    <definedName name="_55__123Graph_CCHART_25" localSheetId="7" hidden="1">#REF!</definedName>
    <definedName name="_55__123Graph_CCHART_25" hidden="1">#REF!</definedName>
    <definedName name="_56__123Graph_BChart_1AB" localSheetId="7" hidden="1">#REF!</definedName>
    <definedName name="_56__123Graph_BChart_1AB" hidden="1">#REF!</definedName>
    <definedName name="_56__123Graph_BCHART_9" hidden="1">#REF!</definedName>
    <definedName name="_56__123Graph_CCHART_25" hidden="1">#REF!</definedName>
    <definedName name="_56__123Graph_CCHART_26" localSheetId="7" hidden="1">#REF!</definedName>
    <definedName name="_56__123Graph_CCHART_26" hidden="1">#REF!</definedName>
    <definedName name="_57__123Graph_BChart_1AC" localSheetId="7" hidden="1">#REF!</definedName>
    <definedName name="_57__123Graph_BChart_1AC" hidden="1">#REF!</definedName>
    <definedName name="_57__123Graph_CCHART_25" hidden="1">#REF!</definedName>
    <definedName name="_57__123Graph_CCHART_26" hidden="1">#REF!</definedName>
    <definedName name="_57__123Graph_CCHART_27" localSheetId="7" hidden="1">#REF!</definedName>
    <definedName name="_57__123Graph_CCHART_27" hidden="1">#REF!</definedName>
    <definedName name="_58__123Graph_BChart_1AD" localSheetId="7" hidden="1">#REF!</definedName>
    <definedName name="_58__123Graph_BChart_1AD" hidden="1">#REF!</definedName>
    <definedName name="_58__123Graph_CCHART_26" hidden="1">#REF!</definedName>
    <definedName name="_58__123Graph_CCHART_27" hidden="1">#REF!</definedName>
    <definedName name="_58__123Graph_CCHART_28" localSheetId="7" hidden="1">#REF!</definedName>
    <definedName name="_58__123Graph_CCHART_28" hidden="1">#REF!</definedName>
    <definedName name="_59__123Graph_BChart_1AE" localSheetId="7" hidden="1">#REF!</definedName>
    <definedName name="_59__123Graph_BChart_1AE" hidden="1">#REF!</definedName>
    <definedName name="_59__123Graph_CCHART_27" hidden="1">#REF!</definedName>
    <definedName name="_59__123Graph_CCHART_28" hidden="1">#REF!</definedName>
    <definedName name="_59__123Graph_CCHART_29" localSheetId="7" hidden="1">#REF!</definedName>
    <definedName name="_59__123Graph_CCHART_29" hidden="1">#REF!</definedName>
    <definedName name="_6" localSheetId="16">#REF!</definedName>
    <definedName name="_6" localSheetId="8">#REF!</definedName>
    <definedName name="_6" localSheetId="7">#REF!</definedName>
    <definedName name="_6">#REF!</definedName>
    <definedName name="_6__123Graph_ACHART_12" hidden="1">#REF!</definedName>
    <definedName name="_6__123Graph_ACHART_13" hidden="1">#REF!</definedName>
    <definedName name="_6__123Graph_ACHART_14" localSheetId="7" hidden="1">#REF!</definedName>
    <definedName name="_6__123Graph_ACHART_14" hidden="1">#REF!</definedName>
    <definedName name="_6__123Graph_AChart_1AE" localSheetId="7" hidden="1">#REF!</definedName>
    <definedName name="_6__123Graph_AChart_1AE" hidden="1">#REF!</definedName>
    <definedName name="_6__123Graph_ACHART_6" localSheetId="7" hidden="1">#REF!</definedName>
    <definedName name="_6__123Graph_ACHART_6" hidden="1">#REF!</definedName>
    <definedName name="_6__123Graph_BCHART_5" hidden="1">#REF!</definedName>
    <definedName name="_60__123Graph_BChart_1AF" hidden="1">#REF!</definedName>
    <definedName name="_60__123Graph_CCHART_28" hidden="1">#REF!</definedName>
    <definedName name="_60__123Graph_CCHART_29" hidden="1">#REF!</definedName>
    <definedName name="_60__123Graph_CCHART_30" localSheetId="7" hidden="1">#REF!</definedName>
    <definedName name="_60__123Graph_CCHART_30" hidden="1">#REF!</definedName>
    <definedName name="_61" localSheetId="16">#REF!</definedName>
    <definedName name="_61" localSheetId="8">#REF!</definedName>
    <definedName name="_61" localSheetId="7">#REF!</definedName>
    <definedName name="_61">#REF!</definedName>
    <definedName name="_61__123Graph_BChart_1AG" localSheetId="7" hidden="1">#REF!</definedName>
    <definedName name="_61__123Graph_BChart_1AG" hidden="1">#REF!</definedName>
    <definedName name="_61__123Graph_CCHART_29" hidden="1">#REF!</definedName>
    <definedName name="_61__123Graph_CCHART_30" hidden="1">#REF!</definedName>
    <definedName name="_61__123Graph_DCHART_25" localSheetId="7" hidden="1">#REF!</definedName>
    <definedName name="_61__123Graph_DCHART_25" hidden="1">#REF!</definedName>
    <definedName name="_62" localSheetId="16">#REF!</definedName>
    <definedName name="_62" localSheetId="8">#REF!</definedName>
    <definedName name="_62" localSheetId="7">#REF!</definedName>
    <definedName name="_62">#REF!</definedName>
    <definedName name="_62__123Graph_BChart_1AM" localSheetId="7" hidden="1">#REF!</definedName>
    <definedName name="_62__123Graph_BChart_1AM" hidden="1">#REF!</definedName>
    <definedName name="_62__123Graph_CCHART_30" hidden="1">#REF!</definedName>
    <definedName name="_62__123Graph_DCHART_25" hidden="1">#REF!</definedName>
    <definedName name="_62__123Graph_DCHART_26" localSheetId="7" hidden="1">#REF!</definedName>
    <definedName name="_62__123Graph_DCHART_26" hidden="1">#REF!</definedName>
    <definedName name="_63__123Graph_BChart_1AO" localSheetId="7" hidden="1">#REF!</definedName>
    <definedName name="_63__123Graph_BChart_1AO" hidden="1">#REF!</definedName>
    <definedName name="_63__123Graph_DCHART_25" hidden="1">#REF!</definedName>
    <definedName name="_63__123Graph_DCHART_26" hidden="1">#REF!</definedName>
    <definedName name="_63__123Graph_DCHART_27" localSheetId="7" hidden="1">#REF!</definedName>
    <definedName name="_63__123Graph_DCHART_27" hidden="1">#REF!</definedName>
    <definedName name="_64__123Graph_BChart_1B" localSheetId="7" hidden="1">#REF!</definedName>
    <definedName name="_64__123Graph_BChart_1B" hidden="1">#REF!</definedName>
    <definedName name="_64__123Graph_DCHART_26" hidden="1">#REF!</definedName>
    <definedName name="_64__123Graph_DCHART_27" hidden="1">#REF!</definedName>
    <definedName name="_64__123Graph_DCHART_28" localSheetId="7" hidden="1">#REF!</definedName>
    <definedName name="_64__123Graph_DCHART_28" hidden="1">#REF!</definedName>
    <definedName name="_65__123Graph_BChart_1C" localSheetId="7" hidden="1">#REF!</definedName>
    <definedName name="_65__123Graph_BChart_1C" hidden="1">#REF!</definedName>
    <definedName name="_65__123Graph_DCHART_27" hidden="1">#REF!</definedName>
    <definedName name="_65__123Graph_DCHART_28" hidden="1">#REF!</definedName>
    <definedName name="_65__123Graph_DCHART_29" localSheetId="7" hidden="1">#REF!</definedName>
    <definedName name="_65__123Graph_DCHART_29" hidden="1">#REF!</definedName>
    <definedName name="_66__123Graph_BChart_1CA" localSheetId="7" hidden="1">#REF!</definedName>
    <definedName name="_66__123Graph_BChart_1CA" hidden="1">#REF!</definedName>
    <definedName name="_66__123Graph_DCHART_28" hidden="1">#REF!</definedName>
    <definedName name="_66__123Graph_DCHART_29" hidden="1">#REF!</definedName>
    <definedName name="_66__123Graph_DCHART_30" localSheetId="7" hidden="1">#REF!</definedName>
    <definedName name="_66__123Graph_DCHART_30" hidden="1">#REF!</definedName>
    <definedName name="_67__123Graph_BChart_1CD" localSheetId="7" hidden="1">#REF!</definedName>
    <definedName name="_67__123Graph_BChart_1CD" hidden="1">#REF!</definedName>
    <definedName name="_67__123Graph_DCHART_29" hidden="1">#REF!</definedName>
    <definedName name="_67__123Graph_DCHART_30" hidden="1">#REF!</definedName>
    <definedName name="_67__123Graph_XCHART_10" localSheetId="7" hidden="1">#REF!</definedName>
    <definedName name="_67__123Graph_XCHART_10" hidden="1">#REF!</definedName>
    <definedName name="_68__123Graph_BChart_1CE" localSheetId="7" hidden="1">#REF!</definedName>
    <definedName name="_68__123Graph_BChart_1CE" hidden="1">#REF!</definedName>
    <definedName name="_68__123Graph_DCHART_30" hidden="1">#REF!</definedName>
    <definedName name="_68__123Graph_XCHART_10" hidden="1">#REF!</definedName>
    <definedName name="_68__123Graph_XCHART_11" localSheetId="7" hidden="1">#REF!</definedName>
    <definedName name="_68__123Graph_XCHART_11" hidden="1">#REF!</definedName>
    <definedName name="_69__123Graph_BChart_1D" localSheetId="7" hidden="1">#REF!</definedName>
    <definedName name="_69__123Graph_BChart_1D" hidden="1">#REF!</definedName>
    <definedName name="_69__123Graph_XCHART_10" hidden="1">#REF!</definedName>
    <definedName name="_69__123Graph_XCHART_11" hidden="1">#REF!</definedName>
    <definedName name="_69__123Graph_XCHART_12" localSheetId="7" hidden="1">#REF!</definedName>
    <definedName name="_69__123Graph_XCHART_12" hidden="1">#REF!</definedName>
    <definedName name="_7" localSheetId="16">#REF!</definedName>
    <definedName name="_7" localSheetId="8">#REF!</definedName>
    <definedName name="_7" localSheetId="7">#REF!</definedName>
    <definedName name="_7">#REF!</definedName>
    <definedName name="_7__123Graph_ACHART_1" localSheetId="16" hidden="1">#REF!</definedName>
    <definedName name="_7__123Graph_ACHART_1" localSheetId="8" hidden="1">#REF!</definedName>
    <definedName name="_7__123Graph_ACHART_1" localSheetId="7" hidden="1">#REF!</definedName>
    <definedName name="_7__123Graph_ACHART_1" hidden="1">#REF!</definedName>
    <definedName name="_7__123Graph_ACHART_13" hidden="1">#REF!</definedName>
    <definedName name="_7__123Graph_ACHART_14" hidden="1">#REF!</definedName>
    <definedName name="_7__123Graph_ACHART_15" localSheetId="7" hidden="1">#REF!</definedName>
    <definedName name="_7__123Graph_ACHART_15" hidden="1">#REF!</definedName>
    <definedName name="_7__123Graph_AChart_1AF" localSheetId="7" hidden="1">#REF!</definedName>
    <definedName name="_7__123Graph_AChart_1AF" hidden="1">#REF!</definedName>
    <definedName name="_7__123Graph_ACHART_7" localSheetId="7" hidden="1">#REF!</definedName>
    <definedName name="_7__123Graph_ACHART_7" hidden="1">#REF!</definedName>
    <definedName name="_7__123Graph_BCHART_5" hidden="1">#REF!</definedName>
    <definedName name="_70__123Graph_BChart_1E" hidden="1">#REF!</definedName>
    <definedName name="_70__123Graph_XCHART_11" hidden="1">#REF!</definedName>
    <definedName name="_70__123Graph_XCHART_12" hidden="1">#REF!</definedName>
    <definedName name="_70__123Graph_XCHART_13" localSheetId="7" hidden="1">#REF!</definedName>
    <definedName name="_70__123Graph_XCHART_13" hidden="1">#REF!</definedName>
    <definedName name="_71" localSheetId="16">#REF!</definedName>
    <definedName name="_71" localSheetId="8">#REF!</definedName>
    <definedName name="_71" localSheetId="7">#REF!</definedName>
    <definedName name="_71">#REF!</definedName>
    <definedName name="_71__123Graph_BChart_1F" localSheetId="7" hidden="1">#REF!</definedName>
    <definedName name="_71__123Graph_BChart_1F" hidden="1">#REF!</definedName>
    <definedName name="_71__123Graph_XCHART_12" hidden="1">#REF!</definedName>
    <definedName name="_71__123Graph_XCHART_13" hidden="1">#REF!</definedName>
    <definedName name="_71__123Graph_XCHART_14" localSheetId="7" hidden="1">#REF!</definedName>
    <definedName name="_71__123Graph_XCHART_14" hidden="1">#REF!</definedName>
    <definedName name="_72__123Graph_BChart_1G" localSheetId="7" hidden="1">#REF!</definedName>
    <definedName name="_72__123Graph_BChart_1G" hidden="1">#REF!</definedName>
    <definedName name="_72__123Graph_XCHART_13" hidden="1">#REF!</definedName>
    <definedName name="_72__123Graph_XCHART_14" hidden="1">#REF!</definedName>
    <definedName name="_72__123Graph_XCHART_15" localSheetId="7" hidden="1">#REF!</definedName>
    <definedName name="_72__123Graph_XCHART_15" hidden="1">#REF!</definedName>
    <definedName name="_73__123Graph_BChart_1H" localSheetId="7" hidden="1">#REF!</definedName>
    <definedName name="_73__123Graph_BChart_1H" hidden="1">#REF!</definedName>
    <definedName name="_73__123Graph_XCHART_14" hidden="1">#REF!</definedName>
    <definedName name="_73__123Graph_XCHART_15" hidden="1">#REF!</definedName>
    <definedName name="_73__123Graph_XCHART_16" localSheetId="7" hidden="1">#REF!</definedName>
    <definedName name="_73__123Graph_XCHART_16" hidden="1">#REF!</definedName>
    <definedName name="_74__123Graph_BChart_1I" localSheetId="7" hidden="1">#REF!</definedName>
    <definedName name="_74__123Graph_BChart_1I" hidden="1">#REF!</definedName>
    <definedName name="_74__123Graph_XCHART_15" hidden="1">#REF!</definedName>
    <definedName name="_74__123Graph_XCHART_16" hidden="1">#REF!</definedName>
    <definedName name="_74__123Graph_XCHART_2" localSheetId="7" hidden="1">#REF!</definedName>
    <definedName name="_74__123Graph_XCHART_2" hidden="1">#REF!</definedName>
    <definedName name="_75__123Graph_BChart_1J" localSheetId="7" hidden="1">#REF!</definedName>
    <definedName name="_75__123Graph_BChart_1J" hidden="1">#REF!</definedName>
    <definedName name="_75__123Graph_XCHART_16" hidden="1">#REF!</definedName>
    <definedName name="_75__123Graph_XCHART_2" hidden="1">#REF!</definedName>
    <definedName name="_75__123Graph_XCHART_3" localSheetId="7" hidden="1">#REF!</definedName>
    <definedName name="_75__123Graph_XCHART_3" hidden="1">#REF!</definedName>
    <definedName name="_76__123Graph_BChart_1K" localSheetId="7" hidden="1">#REF!</definedName>
    <definedName name="_76__123Graph_BChart_1K" hidden="1">#REF!</definedName>
    <definedName name="_76__123Graph_XCHART_2" hidden="1">#REF!</definedName>
    <definedName name="_76__123Graph_XCHART_3" hidden="1">#REF!</definedName>
    <definedName name="_76__123Graph_XCHART_4" localSheetId="7" hidden="1">#REF!</definedName>
    <definedName name="_76__123Graph_XCHART_4" hidden="1">#REF!</definedName>
    <definedName name="_77__123Graph_BChart_1L" localSheetId="7" hidden="1">#REF!</definedName>
    <definedName name="_77__123Graph_BChart_1L" hidden="1">#REF!</definedName>
    <definedName name="_77__123Graph_XCHART_3" hidden="1">#REF!</definedName>
    <definedName name="_77__123Graph_XCHART_4" hidden="1">#REF!</definedName>
    <definedName name="_77__123Graph_XCHART_5" localSheetId="7" hidden="1">#REF!</definedName>
    <definedName name="_77__123Graph_XCHART_5" hidden="1">#REF!</definedName>
    <definedName name="_78__123Graph_BChart_1M" localSheetId="7" hidden="1">#REF!</definedName>
    <definedName name="_78__123Graph_BChart_1M" hidden="1">#REF!</definedName>
    <definedName name="_78__123Graph_XCHART_4" hidden="1">#REF!</definedName>
    <definedName name="_78__123Graph_XCHART_5" hidden="1">#REF!</definedName>
    <definedName name="_78__123Graph_XCHART_6" localSheetId="7" hidden="1">#REF!</definedName>
    <definedName name="_78__123Graph_XCHART_6" hidden="1">#REF!</definedName>
    <definedName name="_79__123Graph_BChart_1N" localSheetId="7" hidden="1">#REF!</definedName>
    <definedName name="_79__123Graph_BChart_1N" hidden="1">#REF!</definedName>
    <definedName name="_79__123Graph_XCHART_5" hidden="1">#REF!</definedName>
    <definedName name="_79__123Graph_XCHART_6" hidden="1">#REF!</definedName>
    <definedName name="_79__123Graph_XCHART_7" localSheetId="7" hidden="1">#REF!</definedName>
    <definedName name="_79__123Graph_XCHART_7" hidden="1">#REF!</definedName>
    <definedName name="_8" localSheetId="16">#REF!</definedName>
    <definedName name="_8" localSheetId="8">#REF!</definedName>
    <definedName name="_8" localSheetId="7">#REF!</definedName>
    <definedName name="_8">#REF!</definedName>
    <definedName name="_8__123Graph_ACHART_14" hidden="1">#REF!</definedName>
    <definedName name="_8__123Graph_ACHART_15" hidden="1">#REF!</definedName>
    <definedName name="_8__123Graph_ACHART_16" localSheetId="7" hidden="1">#REF!</definedName>
    <definedName name="_8__123Graph_ACHART_16" hidden="1">#REF!</definedName>
    <definedName name="_8__123Graph_AChart_1AG" localSheetId="7" hidden="1">#REF!</definedName>
    <definedName name="_8__123Graph_AChart_1AG" hidden="1">#REF!</definedName>
    <definedName name="_8__123Graph_ACHART_8" localSheetId="7" hidden="1">#REF!</definedName>
    <definedName name="_8__123Graph_ACHART_8" hidden="1">#REF!</definedName>
    <definedName name="_80__123Graph_BChart_1O" hidden="1">#REF!</definedName>
    <definedName name="_80__123Graph_XCHART_6" hidden="1">#REF!</definedName>
    <definedName name="_80__123Graph_XCHART_7" hidden="1">#REF!</definedName>
    <definedName name="_80__123Graph_XCHART_8" localSheetId="7" hidden="1">#REF!</definedName>
    <definedName name="_80__123Graph_XCHART_8" hidden="1">#REF!</definedName>
    <definedName name="_81" localSheetId="16">#REF!</definedName>
    <definedName name="_81" localSheetId="8">#REF!</definedName>
    <definedName name="_81" localSheetId="7">#REF!</definedName>
    <definedName name="_81">#REF!</definedName>
    <definedName name="_81__123Graph_BChart_1P" localSheetId="7" hidden="1">#REF!</definedName>
    <definedName name="_81__123Graph_BChart_1P" hidden="1">#REF!</definedName>
    <definedName name="_81__123Graph_XCHART_7" hidden="1">#REF!</definedName>
    <definedName name="_81__123Graph_XCHART_8" hidden="1">#REF!</definedName>
    <definedName name="_81__123Graph_XCHART_9" localSheetId="7" hidden="1">#REF!</definedName>
    <definedName name="_81__123Graph_XCHART_9" hidden="1">#REF!</definedName>
    <definedName name="_82__123Graph_BChart_1Q" localSheetId="7" hidden="1">#REF!</definedName>
    <definedName name="_82__123Graph_BChart_1Q" hidden="1">#REF!</definedName>
    <definedName name="_82__123Graph_XCHART_8" hidden="1">#REF!</definedName>
    <definedName name="_82__123Graph_XCHART_9" hidden="1">#REF!</definedName>
    <definedName name="_83__123Graph_BChart_1T" localSheetId="7" hidden="1">#REF!</definedName>
    <definedName name="_83__123Graph_BChart_1T" hidden="1">#REF!</definedName>
    <definedName name="_83__123Graph_XCHART_9" hidden="1">#REF!</definedName>
    <definedName name="_83MAAPRO_M" localSheetId="7">#REF!</definedName>
    <definedName name="_83MAAPRO_M">#REF!</definedName>
    <definedName name="_84__123Graph_BChart_1U" localSheetId="7" hidden="1">#REF!</definedName>
    <definedName name="_84__123Graph_BChart_1U" hidden="1">#REF!</definedName>
    <definedName name="_84MAAUGO_M" localSheetId="7">#REF!</definedName>
    <definedName name="_84MAAUGO_M">#REF!</definedName>
    <definedName name="_85__123Graph_BChart_1W" hidden="1">#REF!</definedName>
    <definedName name="_85MAAPRO_M">#REF!</definedName>
    <definedName name="_85MADECO_M">#REF!</definedName>
    <definedName name="_86__123Graph_BChart_1X" hidden="1">#REF!</definedName>
    <definedName name="_86MAFEBO_M">#REF!</definedName>
    <definedName name="_87__123Graph_BChart_1Y" hidden="1">#REF!</definedName>
    <definedName name="_87MAAUGO_M">#REF!</definedName>
    <definedName name="_87MAJANO_M">#REF!</definedName>
    <definedName name="_88__123Graph_BChart_1Z" hidden="1">#REF!</definedName>
    <definedName name="_88MAJULO_M">#REF!</definedName>
    <definedName name="_89__123Graph_BChart_2AC" hidden="1">#REF!</definedName>
    <definedName name="_89MADECO_M">#REF!</definedName>
    <definedName name="_89MAJUNO_M">#REF!</definedName>
    <definedName name="_9">#REF!</definedName>
    <definedName name="_9__123Graph_ACHART_15" hidden="1">#REF!</definedName>
    <definedName name="_9__123Graph_ACHART_16" hidden="1">#REF!</definedName>
    <definedName name="_9__123Graph_ACHART_17" localSheetId="7" hidden="1">#REF!</definedName>
    <definedName name="_9__123Graph_ACHART_17" hidden="1">#REF!</definedName>
    <definedName name="_9__123Graph_AChart_1AI" localSheetId="7" hidden="1">#REF!</definedName>
    <definedName name="_9__123Graph_AChart_1AI" hidden="1">#REF!</definedName>
    <definedName name="_9__123Graph_AOPER_2" localSheetId="7" hidden="1">#REF!</definedName>
    <definedName name="_9__123Graph_AOPER_2" hidden="1">#REF!</definedName>
    <definedName name="_90__123Graph_BChart_2AE" hidden="1">#REF!</definedName>
    <definedName name="_90MAMARO_M">#REF!</definedName>
    <definedName name="_91__123Graph_BChart_2CC" hidden="1">#REF!</definedName>
    <definedName name="_91MAFEBO_M">#REF!</definedName>
    <definedName name="_91MAMAYO_M">#REF!</definedName>
    <definedName name="_92__123Graph_BChart_2D" hidden="1">#REF!</definedName>
    <definedName name="_92MANOVO_M">#REF!</definedName>
    <definedName name="_93__123Graph_BChart_3B" hidden="1">#REF!</definedName>
    <definedName name="_93MAJANO_M">#REF!</definedName>
    <definedName name="_93MAOCTO_M">#REF!</definedName>
    <definedName name="_94__123Graph_BChart_9C" hidden="1">#REF!</definedName>
    <definedName name="_94MASEPO_M">#REF!</definedName>
    <definedName name="_95__123Graph_CChart_1AA" hidden="1">#REF!</definedName>
    <definedName name="_95MAJULO_M">#REF!</definedName>
    <definedName name="_95MBAPRO_M">#REF!</definedName>
    <definedName name="_96__123Graph_CChart_1AB" hidden="1">#REF!</definedName>
    <definedName name="_96MBAUGO_M">#REF!</definedName>
    <definedName name="_97__123Graph_CChart_1AE" hidden="1">#REF!</definedName>
    <definedName name="_97MAJUNO_M">#REF!</definedName>
    <definedName name="_97MBDECO_M">#REF!</definedName>
    <definedName name="_98__123Graph_CChart_1AF" hidden="1">#REF!</definedName>
    <definedName name="_98MBFEBO_M">#REF!</definedName>
    <definedName name="_99__123Graph_CChart_1AM" hidden="1">#REF!</definedName>
    <definedName name="_99MAMARO_M">#REF!</definedName>
    <definedName name="_99MBJANO_M">#REF!</definedName>
    <definedName name="_a2" localSheetId="2" hidden="1">{#N/A,#N/A,FALSE,"Hip.Bas";#N/A,#N/A,FALSE,"ventas";#N/A,#N/A,FALSE,"ingre-Año";#N/A,#N/A,FALSE,"ventas-Año";#N/A,#N/A,FALSE,"Costepro";#N/A,#N/A,FALSE,"inversion";#N/A,#N/A,FALSE,"personal";#N/A,#N/A,FALSE,"Gastos-V";#N/A,#N/A,FALSE,"Circulante";#N/A,#N/A,FALSE,"CONSOLI";#N/A,#N/A,FALSE,"Es-Fin";#N/A,#N/A,FALSE,"Margen-P"}</definedName>
    <definedName name="_a2" localSheetId="7" hidden="1">{#N/A,#N/A,FALSE,"Hip.Bas";#N/A,#N/A,FALSE,"ventas";#N/A,#N/A,FALSE,"ingre-Año";#N/A,#N/A,FALSE,"ventas-Año";#N/A,#N/A,FALSE,"Costepro";#N/A,#N/A,FALSE,"inversion";#N/A,#N/A,FALSE,"personal";#N/A,#N/A,FALSE,"Gastos-V";#N/A,#N/A,FALSE,"Circulante";#N/A,#N/A,FALSE,"CONSOLI";#N/A,#N/A,FALSE,"Es-Fin";#N/A,#N/A,FALSE,"Margen-P"}</definedName>
    <definedName name="_a2" hidden="1">{#N/A,#N/A,FALSE,"Hip.Bas";#N/A,#N/A,FALSE,"ventas";#N/A,#N/A,FALSE,"ingre-Año";#N/A,#N/A,FALSE,"ventas-Año";#N/A,#N/A,FALSE,"Costepro";#N/A,#N/A,FALSE,"inversion";#N/A,#N/A,FALSE,"personal";#N/A,#N/A,FALSE,"Gastos-V";#N/A,#N/A,FALSE,"Circulante";#N/A,#N/A,FALSE,"CONSOLI";#N/A,#N/A,FALSE,"Es-Fin";#N/A,#N/A,FALSE,"Margen-P"}</definedName>
    <definedName name="_a88" localSheetId="16" hidden="1">{#N/A,#N/A,FALSE,"CONTROLE";#N/A,#N/A,FALSE,"CONTROLE"}</definedName>
    <definedName name="_a88" localSheetId="8" hidden="1">{#N/A,#N/A,FALSE,"CONTROLE";#N/A,#N/A,FALSE,"CONTROLE"}</definedName>
    <definedName name="_a88" localSheetId="2" hidden="1">{#N/A,#N/A,FALSE,"CONTROLE";#N/A,#N/A,FALSE,"CONTROLE"}</definedName>
    <definedName name="_a88" localSheetId="7" hidden="1">{#N/A,#N/A,FALSE,"CONTROLE";#N/A,#N/A,FALSE,"CONTROLE"}</definedName>
    <definedName name="_a88" hidden="1">{#N/A,#N/A,FALSE,"CONTROLE";#N/A,#N/A,FALSE,"CONTROLE"}</definedName>
    <definedName name="_a88_1" localSheetId="16" hidden="1">{#N/A,#N/A,FALSE,"CONTROLE";#N/A,#N/A,FALSE,"CONTROLE"}</definedName>
    <definedName name="_a88_1" localSheetId="8" hidden="1">{#N/A,#N/A,FALSE,"CONTROLE";#N/A,#N/A,FALSE,"CONTROLE"}</definedName>
    <definedName name="_a88_1" localSheetId="2" hidden="1">{#N/A,#N/A,FALSE,"CONTROLE";#N/A,#N/A,FALSE,"CONTROLE"}</definedName>
    <definedName name="_a88_1" localSheetId="7" hidden="1">{#N/A,#N/A,FALSE,"CONTROLE";#N/A,#N/A,FALSE,"CONTROLE"}</definedName>
    <definedName name="_a88_1" hidden="1">{#N/A,#N/A,FALSE,"CONTROLE";#N/A,#N/A,FALSE,"CONTROLE"}</definedName>
    <definedName name="_aa2" localSheetId="2" hidden="1">{#N/A,#N/A,FALSE,"Hip.Bas";#N/A,#N/A,FALSE,"ventas";#N/A,#N/A,FALSE,"ingre-Año";#N/A,#N/A,FALSE,"ventas-Año";#N/A,#N/A,FALSE,"Costepro";#N/A,#N/A,FALSE,"inversion";#N/A,#N/A,FALSE,"personal";#N/A,#N/A,FALSE,"Gastos-V";#N/A,#N/A,FALSE,"Circulante";#N/A,#N/A,FALSE,"CONSOLI";#N/A,#N/A,FALSE,"Es-Fin";#N/A,#N/A,FALSE,"Margen-P"}</definedName>
    <definedName name="_aa2" localSheetId="7" hidden="1">{#N/A,#N/A,FALSE,"Hip.Bas";#N/A,#N/A,FALSE,"ventas";#N/A,#N/A,FALSE,"ingre-Año";#N/A,#N/A,FALSE,"ventas-Año";#N/A,#N/A,FALSE,"Costepro";#N/A,#N/A,FALSE,"inversion";#N/A,#N/A,FALSE,"personal";#N/A,#N/A,FALSE,"Gastos-V";#N/A,#N/A,FALSE,"Circulante";#N/A,#N/A,FALSE,"CONSOLI";#N/A,#N/A,FALSE,"Es-Fin";#N/A,#N/A,FALSE,"Margen-P"}</definedName>
    <definedName name="_aa2" hidden="1">{#N/A,#N/A,FALSE,"Hip.Bas";#N/A,#N/A,FALSE,"ventas";#N/A,#N/A,FALSE,"ingre-Año";#N/A,#N/A,FALSE,"ventas-Año";#N/A,#N/A,FALSE,"Costepro";#N/A,#N/A,FALSE,"inversion";#N/A,#N/A,FALSE,"personal";#N/A,#N/A,FALSE,"Gastos-V";#N/A,#N/A,FALSE,"Circulante";#N/A,#N/A,FALSE,"CONSOLI";#N/A,#N/A,FALSE,"Es-Fin";#N/A,#N/A,FALSE,"Margen-P"}</definedName>
    <definedName name="_aa3" localSheetId="2" hidden="1">{#N/A,#N/A,FALSE,"Hip.Bas";#N/A,#N/A,FALSE,"ventas";#N/A,#N/A,FALSE,"ingre-Año";#N/A,#N/A,FALSE,"ventas-Año";#N/A,#N/A,FALSE,"Costepro";#N/A,#N/A,FALSE,"inversion";#N/A,#N/A,FALSE,"personal";#N/A,#N/A,FALSE,"Gastos-V";#N/A,#N/A,FALSE,"Circulante";#N/A,#N/A,FALSE,"CONSOLI";#N/A,#N/A,FALSE,"Es-Fin";#N/A,#N/A,FALSE,"Margen-P"}</definedName>
    <definedName name="_aa3" localSheetId="7"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localSheetId="2" hidden="1">{#N/A,#N/A,FALSE,"Hip.Bas";#N/A,#N/A,FALSE,"ventas";#N/A,#N/A,FALSE,"ingre-Año";#N/A,#N/A,FALSE,"ventas-Año";#N/A,#N/A,FALSE,"Costepro";#N/A,#N/A,FALSE,"inversion";#N/A,#N/A,FALSE,"personal";#N/A,#N/A,FALSE,"Gastos-V";#N/A,#N/A,FALSE,"Circulante";#N/A,#N/A,FALSE,"CONSOLI";#N/A,#N/A,FALSE,"Es-Fin";#N/A,#N/A,FALSE,"Margen-P"}</definedName>
    <definedName name="_aa4" localSheetId="7"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localSheetId="2" hidden="1">{#N/A,#N/A,FALSE,"Hip.Bas";#N/A,#N/A,FALSE,"ventas";#N/A,#N/A,FALSE,"ingre-Año";#N/A,#N/A,FALSE,"ventas-Año";#N/A,#N/A,FALSE,"Costepro";#N/A,#N/A,FALSE,"inversion";#N/A,#N/A,FALSE,"personal";#N/A,#N/A,FALSE,"Gastos-V";#N/A,#N/A,FALSE,"Circulante";#N/A,#N/A,FALSE,"CONSOLI";#N/A,#N/A,FALSE,"Es-Fin";#N/A,#N/A,FALSE,"Margen-P"}</definedName>
    <definedName name="_aa5" localSheetId="7"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8" localSheetId="2" hidden="1">{#N/A,#N/A,FALSE,"Hip.Bas";#N/A,#N/A,FALSE,"ventas";#N/A,#N/A,FALSE,"ingre-Año";#N/A,#N/A,FALSE,"ventas-Año";#N/A,#N/A,FALSE,"Costepro";#N/A,#N/A,FALSE,"inversion";#N/A,#N/A,FALSE,"personal";#N/A,#N/A,FALSE,"Gastos-V";#N/A,#N/A,FALSE,"Circulante";#N/A,#N/A,FALSE,"CONSOLI";#N/A,#N/A,FALSE,"Es-Fin";#N/A,#N/A,FALSE,"Margen-P"}</definedName>
    <definedName name="_aa8" localSheetId="7"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g1" hidden="1">#N/A</definedName>
    <definedName name="_ago97" localSheetId="16">#REF!</definedName>
    <definedName name="_ago97" localSheetId="8">#REF!</definedName>
    <definedName name="_ago97" localSheetId="7">#REF!</definedName>
    <definedName name="_ago97">#REF!</definedName>
    <definedName name="_AMO_UniqueIdentifier" hidden="1">"'5946c42c-2c9c-4b11-afe6-0982b0c7c58d'"</definedName>
    <definedName name="_amo1" localSheetId="16">#REF!</definedName>
    <definedName name="_amo1" localSheetId="8">#REF!</definedName>
    <definedName name="_amo1" localSheetId="7">#REF!</definedName>
    <definedName name="_amo1">#REF!</definedName>
    <definedName name="_ANO1999" localSheetId="7">#REF!</definedName>
    <definedName name="_ANO1999">#REF!</definedName>
    <definedName name="_ANO2000" localSheetId="7">#REF!</definedName>
    <definedName name="_ANO2000">#REF!</definedName>
    <definedName name="_ANO2001">#REF!</definedName>
    <definedName name="_ANO2002">#REF!</definedName>
    <definedName name="_ANO2003">#REF!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localSheetId="16" hidden="1">{#N/A,#N/A,FALSE,"LLAVE";#N/A,#N/A,FALSE,"EERR";#N/A,#N/A,FALSE,"ESP";#N/A,#N/A,FALSE,"EOAF";#N/A,#N/A,FALSE,"CASH";#N/A,#N/A,FALSE,"FINANZAS";#N/A,#N/A,FALSE,"DEUDA";#N/A,#N/A,FALSE,"INVERSION";#N/A,#N/A,FALSE,"PERSONAL"}</definedName>
    <definedName name="_B1" localSheetId="8" hidden="1">{#N/A,#N/A,FALSE,"LLAVE";#N/A,#N/A,FALSE,"EERR";#N/A,#N/A,FALSE,"ESP";#N/A,#N/A,FALSE,"EOAF";#N/A,#N/A,FALSE,"CASH";#N/A,#N/A,FALSE,"FINANZAS";#N/A,#N/A,FALSE,"DEUDA";#N/A,#N/A,FALSE,"INVERSION";#N/A,#N/A,FALSE,"PERSONAL"}</definedName>
    <definedName name="_B1" localSheetId="2" hidden="1">{#N/A,#N/A,FALSE,"LLAVE";#N/A,#N/A,FALSE,"EERR";#N/A,#N/A,FALSE,"ESP";#N/A,#N/A,FALSE,"EOAF";#N/A,#N/A,FALSE,"CASH";#N/A,#N/A,FALSE,"FINANZAS";#N/A,#N/A,FALSE,"DEUDA";#N/A,#N/A,FALSE,"INVERSION";#N/A,#N/A,FALSE,"PERSONAL"}</definedName>
    <definedName name="_B1" localSheetId="7" hidden="1">{#N/A,#N/A,FALSE,"LLAVE";#N/A,#N/A,FALSE,"EERR";#N/A,#N/A,FALSE,"ESP";#N/A,#N/A,FALSE,"EOAF";#N/A,#N/A,FALSE,"CASH";#N/A,#N/A,FALSE,"FINANZAS";#N/A,#N/A,FALSE,"DEUDA";#N/A,#N/A,FALSE,"INVERSION";#N/A,#N/A,FALSE,"PERSONAL"}</definedName>
    <definedName name="_B1" hidden="1">{#N/A,#N/A,FALSE,"LLAVE";#N/A,#N/A,FALSE,"EERR";#N/A,#N/A,FALSE,"ESP";#N/A,#N/A,FALSE,"EOAF";#N/A,#N/A,FALSE,"CASH";#N/A,#N/A,FALSE,"FINANZAS";#N/A,#N/A,FALSE,"DEUDA";#N/A,#N/A,FALSE,"INVERSION";#N/A,#N/A,FALSE,"PERSONAL"}</definedName>
    <definedName name="_B1_1" localSheetId="16" hidden="1">{#N/A,#N/A,FALSE,"LLAVE";#N/A,#N/A,FALSE,"EERR";#N/A,#N/A,FALSE,"ESP";#N/A,#N/A,FALSE,"EOAF";#N/A,#N/A,FALSE,"CASH";#N/A,#N/A,FALSE,"FINANZAS";#N/A,#N/A,FALSE,"DEUDA";#N/A,#N/A,FALSE,"INVERSION";#N/A,#N/A,FALSE,"PERSONAL"}</definedName>
    <definedName name="_B1_1" localSheetId="8" hidden="1">{#N/A,#N/A,FALSE,"LLAVE";#N/A,#N/A,FALSE,"EERR";#N/A,#N/A,FALSE,"ESP";#N/A,#N/A,FALSE,"EOAF";#N/A,#N/A,FALSE,"CASH";#N/A,#N/A,FALSE,"FINANZAS";#N/A,#N/A,FALSE,"DEUDA";#N/A,#N/A,FALSE,"INVERSION";#N/A,#N/A,FALSE,"PERSONAL"}</definedName>
    <definedName name="_B1_1" localSheetId="2" hidden="1">{#N/A,#N/A,FALSE,"LLAVE";#N/A,#N/A,FALSE,"EERR";#N/A,#N/A,FALSE,"ESP";#N/A,#N/A,FALSE,"EOAF";#N/A,#N/A,FALSE,"CASH";#N/A,#N/A,FALSE,"FINANZAS";#N/A,#N/A,FALSE,"DEUDA";#N/A,#N/A,FALSE,"INVERSION";#N/A,#N/A,FALSE,"PERSONAL"}</definedName>
    <definedName name="_B1_1" localSheetId="7" hidden="1">{#N/A,#N/A,FALSE,"LLAVE";#N/A,#N/A,FALSE,"EERR";#N/A,#N/A,FALSE,"ESP";#N/A,#N/A,FALSE,"EOAF";#N/A,#N/A,FALSE,"CASH";#N/A,#N/A,FALSE,"FINANZAS";#N/A,#N/A,FALSE,"DEUDA";#N/A,#N/A,FALSE,"INVERSION";#N/A,#N/A,FALSE,"PERSONAL"}</definedName>
    <definedName name="_B1_1" hidden="1">{#N/A,#N/A,FALSE,"LLAVE";#N/A,#N/A,FALSE,"EERR";#N/A,#N/A,FALSE,"ESP";#N/A,#N/A,FALSE,"EOAF";#N/A,#N/A,FALSE,"CASH";#N/A,#N/A,FALSE,"FINANZAS";#N/A,#N/A,FALSE,"DEUDA";#N/A,#N/A,FALSE,"INVERSION";#N/A,#N/A,FALSE,"PERSONAL"}</definedName>
    <definedName name="_B1_1_1" localSheetId="16" hidden="1">{#N/A,#N/A,FALSE,"LLAVE";#N/A,#N/A,FALSE,"EERR";#N/A,#N/A,FALSE,"ESP";#N/A,#N/A,FALSE,"EOAF";#N/A,#N/A,FALSE,"CASH";#N/A,#N/A,FALSE,"FINANZAS";#N/A,#N/A,FALSE,"DEUDA";#N/A,#N/A,FALSE,"INVERSION";#N/A,#N/A,FALSE,"PERSONAL"}</definedName>
    <definedName name="_B1_1_1" localSheetId="8" hidden="1">{#N/A,#N/A,FALSE,"LLAVE";#N/A,#N/A,FALSE,"EERR";#N/A,#N/A,FALSE,"ESP";#N/A,#N/A,FALSE,"EOAF";#N/A,#N/A,FALSE,"CASH";#N/A,#N/A,FALSE,"FINANZAS";#N/A,#N/A,FALSE,"DEUDA";#N/A,#N/A,FALSE,"INVERSION";#N/A,#N/A,FALSE,"PERSONAL"}</definedName>
    <definedName name="_B1_1_1" localSheetId="2" hidden="1">{#N/A,#N/A,FALSE,"LLAVE";#N/A,#N/A,FALSE,"EERR";#N/A,#N/A,FALSE,"ESP";#N/A,#N/A,FALSE,"EOAF";#N/A,#N/A,FALSE,"CASH";#N/A,#N/A,FALSE,"FINANZAS";#N/A,#N/A,FALSE,"DEUDA";#N/A,#N/A,FALSE,"INVERSION";#N/A,#N/A,FALSE,"PERSONAL"}</definedName>
    <definedName name="_B1_1_1" localSheetId="7" hidden="1">{#N/A,#N/A,FALSE,"LLAVE";#N/A,#N/A,FALSE,"EERR";#N/A,#N/A,FALSE,"ESP";#N/A,#N/A,FALSE,"EOAF";#N/A,#N/A,FALSE,"CASH";#N/A,#N/A,FALSE,"FINANZAS";#N/A,#N/A,FALSE,"DEUDA";#N/A,#N/A,FALSE,"INVERSION";#N/A,#N/A,FALSE,"PERSONAL"}</definedName>
    <definedName name="_B1_1_1" hidden="1">{#N/A,#N/A,FALSE,"LLAVE";#N/A,#N/A,FALSE,"EERR";#N/A,#N/A,FALSE,"ESP";#N/A,#N/A,FALSE,"EOAF";#N/A,#N/A,FALSE,"CASH";#N/A,#N/A,FALSE,"FINANZAS";#N/A,#N/A,FALSE,"DEUDA";#N/A,#N/A,FALSE,"INVERSION";#N/A,#N/A,FALSE,"PERSONAL"}</definedName>
    <definedName name="_B1_2" localSheetId="16" hidden="1">{#N/A,#N/A,FALSE,"LLAVE";#N/A,#N/A,FALSE,"EERR";#N/A,#N/A,FALSE,"ESP";#N/A,#N/A,FALSE,"EOAF";#N/A,#N/A,FALSE,"CASH";#N/A,#N/A,FALSE,"FINANZAS";#N/A,#N/A,FALSE,"DEUDA";#N/A,#N/A,FALSE,"INVERSION";#N/A,#N/A,FALSE,"PERSONAL"}</definedName>
    <definedName name="_B1_2" localSheetId="8" hidden="1">{#N/A,#N/A,FALSE,"LLAVE";#N/A,#N/A,FALSE,"EERR";#N/A,#N/A,FALSE,"ESP";#N/A,#N/A,FALSE,"EOAF";#N/A,#N/A,FALSE,"CASH";#N/A,#N/A,FALSE,"FINANZAS";#N/A,#N/A,FALSE,"DEUDA";#N/A,#N/A,FALSE,"INVERSION";#N/A,#N/A,FALSE,"PERSONAL"}</definedName>
    <definedName name="_B1_2" localSheetId="2" hidden="1">{#N/A,#N/A,FALSE,"LLAVE";#N/A,#N/A,FALSE,"EERR";#N/A,#N/A,FALSE,"ESP";#N/A,#N/A,FALSE,"EOAF";#N/A,#N/A,FALSE,"CASH";#N/A,#N/A,FALSE,"FINANZAS";#N/A,#N/A,FALSE,"DEUDA";#N/A,#N/A,FALSE,"INVERSION";#N/A,#N/A,FALSE,"PERSONAL"}</definedName>
    <definedName name="_B1_2" localSheetId="7" hidden="1">{#N/A,#N/A,FALSE,"LLAVE";#N/A,#N/A,FALSE,"EERR";#N/A,#N/A,FALSE,"ESP";#N/A,#N/A,FALSE,"EOAF";#N/A,#N/A,FALSE,"CASH";#N/A,#N/A,FALSE,"FINANZAS";#N/A,#N/A,FALSE,"DEUDA";#N/A,#N/A,FALSE,"INVERSION";#N/A,#N/A,FALSE,"PERSONAL"}</definedName>
    <definedName name="_B1_2" hidden="1">{#N/A,#N/A,FALSE,"LLAVE";#N/A,#N/A,FALSE,"EERR";#N/A,#N/A,FALSE,"ESP";#N/A,#N/A,FALSE,"EOAF";#N/A,#N/A,FALSE,"CASH";#N/A,#N/A,FALSE,"FINANZAS";#N/A,#N/A,FALSE,"DEUDA";#N/A,#N/A,FALSE,"INVERSION";#N/A,#N/A,FALSE,"PERSONAL"}</definedName>
    <definedName name="_b2" localSheetId="2" hidden="1">{#N/A,#N/A,FALSE,"Hip.Bas";#N/A,#N/A,FALSE,"ventas";#N/A,#N/A,FALSE,"ingre-Año";#N/A,#N/A,FALSE,"ventas-Año";#N/A,#N/A,FALSE,"Costepro";#N/A,#N/A,FALSE,"inversion";#N/A,#N/A,FALSE,"personal";#N/A,#N/A,FALSE,"Gastos-V";#N/A,#N/A,FALSE,"Circulante";#N/A,#N/A,FALSE,"CONSOLI";#N/A,#N/A,FALSE,"Es-Fin";#N/A,#N/A,FALSE,"Margen-P"}</definedName>
    <definedName name="_b2" localSheetId="7" hidden="1">{#N/A,#N/A,FALSE,"Hip.Bas";#N/A,#N/A,FALSE,"ventas";#N/A,#N/A,FALSE,"ingre-Año";#N/A,#N/A,FALSE,"ventas-Año";#N/A,#N/A,FALSE,"Costepro";#N/A,#N/A,FALSE,"inversion";#N/A,#N/A,FALSE,"personal";#N/A,#N/A,FALSE,"Gastos-V";#N/A,#N/A,FALSE,"Circulante";#N/A,#N/A,FALSE,"CONSOLI";#N/A,#N/A,FALSE,"Es-Fin";#N/A,#N/A,FALSE,"Margen-P"}</definedName>
    <definedName name="_b2" hidden="1">{#N/A,#N/A,FALSE,"Hip.Bas";#N/A,#N/A,FALSE,"ventas";#N/A,#N/A,FALSE,"ingre-Año";#N/A,#N/A,FALSE,"ventas-Año";#N/A,#N/A,FALSE,"Costepro";#N/A,#N/A,FALSE,"inversion";#N/A,#N/A,FALSE,"personal";#N/A,#N/A,FALSE,"Gastos-V";#N/A,#N/A,FALSE,"Circulante";#N/A,#N/A,FALSE,"CONSOLI";#N/A,#N/A,FALSE,"Es-Fin";#N/A,#N/A,FALSE,"Margen-P"}</definedName>
    <definedName name="_Base_datos_a_filtrar" hidden="1">#REF!</definedName>
    <definedName name="_bb1" localSheetId="16" hidden="1">{#N/A,#N/A,FALSE,"ENERGIA";#N/A,#N/A,FALSE,"PERDIDAS";#N/A,#N/A,FALSE,"CLIENTES";#N/A,#N/A,FALSE,"ESTADO";#N/A,#N/A,FALSE,"TECNICA"}</definedName>
    <definedName name="_bb1" localSheetId="8" hidden="1">{#N/A,#N/A,FALSE,"ENERGIA";#N/A,#N/A,FALSE,"PERDIDAS";#N/A,#N/A,FALSE,"CLIENTES";#N/A,#N/A,FALSE,"ESTADO";#N/A,#N/A,FALSE,"TECNICA"}</definedName>
    <definedName name="_bb1" localSheetId="2" hidden="1">{#N/A,#N/A,FALSE,"ENERGIA";#N/A,#N/A,FALSE,"PERDIDAS";#N/A,#N/A,FALSE,"CLIENTES";#N/A,#N/A,FALSE,"ESTADO";#N/A,#N/A,FALSE,"TECNICA"}</definedName>
    <definedName name="_bb1" localSheetId="7" hidden="1">{#N/A,#N/A,FALSE,"ENERGIA";#N/A,#N/A,FALSE,"PERDIDAS";#N/A,#N/A,FALSE,"CLIENTES";#N/A,#N/A,FALSE,"ESTADO";#N/A,#N/A,FALSE,"TECNICA"}</definedName>
    <definedName name="_bb1" hidden="1">{#N/A,#N/A,FALSE,"ENERGIA";#N/A,#N/A,FALSE,"PERDIDAS";#N/A,#N/A,FALSE,"CLIENTES";#N/A,#N/A,FALSE,"ESTADO";#N/A,#N/A,FALSE,"TECNICA"}</definedName>
    <definedName name="_bb1_1" localSheetId="16" hidden="1">{#N/A,#N/A,FALSE,"ENERGIA";#N/A,#N/A,FALSE,"PERDIDAS";#N/A,#N/A,FALSE,"CLIENTES";#N/A,#N/A,FALSE,"ESTADO";#N/A,#N/A,FALSE,"TECNICA"}</definedName>
    <definedName name="_bb1_1" localSheetId="8" hidden="1">{#N/A,#N/A,FALSE,"ENERGIA";#N/A,#N/A,FALSE,"PERDIDAS";#N/A,#N/A,FALSE,"CLIENTES";#N/A,#N/A,FALSE,"ESTADO";#N/A,#N/A,FALSE,"TECNICA"}</definedName>
    <definedName name="_bb1_1" localSheetId="2" hidden="1">{#N/A,#N/A,FALSE,"ENERGIA";#N/A,#N/A,FALSE,"PERDIDAS";#N/A,#N/A,FALSE,"CLIENTES";#N/A,#N/A,FALSE,"ESTADO";#N/A,#N/A,FALSE,"TECNICA"}</definedName>
    <definedName name="_bb1_1" localSheetId="7" hidden="1">{#N/A,#N/A,FALSE,"ENERGIA";#N/A,#N/A,FALSE,"PERDIDAS";#N/A,#N/A,FALSE,"CLIENTES";#N/A,#N/A,FALSE,"ESTADO";#N/A,#N/A,FALSE,"TECNICA"}</definedName>
    <definedName name="_bb1_1" hidden="1">{#N/A,#N/A,FALSE,"ENERGIA";#N/A,#N/A,FALSE,"PERDIDAS";#N/A,#N/A,FALSE,"CLIENTES";#N/A,#N/A,FALSE,"ESTADO";#N/A,#N/A,FALSE,"TECNICA"}</definedName>
    <definedName name="_bb1_1_1" localSheetId="16" hidden="1">{#N/A,#N/A,FALSE,"ENERGIA";#N/A,#N/A,FALSE,"PERDIDAS";#N/A,#N/A,FALSE,"CLIENTES";#N/A,#N/A,FALSE,"ESTADO";#N/A,#N/A,FALSE,"TECNICA"}</definedName>
    <definedName name="_bb1_1_1" localSheetId="8" hidden="1">{#N/A,#N/A,FALSE,"ENERGIA";#N/A,#N/A,FALSE,"PERDIDAS";#N/A,#N/A,FALSE,"CLIENTES";#N/A,#N/A,FALSE,"ESTADO";#N/A,#N/A,FALSE,"TECNICA"}</definedName>
    <definedName name="_bb1_1_1" localSheetId="2" hidden="1">{#N/A,#N/A,FALSE,"ENERGIA";#N/A,#N/A,FALSE,"PERDIDAS";#N/A,#N/A,FALSE,"CLIENTES";#N/A,#N/A,FALSE,"ESTADO";#N/A,#N/A,FALSE,"TECNICA"}</definedName>
    <definedName name="_bb1_1_1" localSheetId="7" hidden="1">{#N/A,#N/A,FALSE,"ENERGIA";#N/A,#N/A,FALSE,"PERDIDAS";#N/A,#N/A,FALSE,"CLIENTES";#N/A,#N/A,FALSE,"ESTADO";#N/A,#N/A,FALSE,"TECNICA"}</definedName>
    <definedName name="_bb1_1_1" hidden="1">{#N/A,#N/A,FALSE,"ENERGIA";#N/A,#N/A,FALSE,"PERDIDAS";#N/A,#N/A,FALSE,"CLIENTES";#N/A,#N/A,FALSE,"ESTADO";#N/A,#N/A,FALSE,"TECNICA"}</definedName>
    <definedName name="_bb1_2" localSheetId="16" hidden="1">{#N/A,#N/A,FALSE,"ENERGIA";#N/A,#N/A,FALSE,"PERDIDAS";#N/A,#N/A,FALSE,"CLIENTES";#N/A,#N/A,FALSE,"ESTADO";#N/A,#N/A,FALSE,"TECNICA"}</definedName>
    <definedName name="_bb1_2" localSheetId="8" hidden="1">{#N/A,#N/A,FALSE,"ENERGIA";#N/A,#N/A,FALSE,"PERDIDAS";#N/A,#N/A,FALSE,"CLIENTES";#N/A,#N/A,FALSE,"ESTADO";#N/A,#N/A,FALSE,"TECNICA"}</definedName>
    <definedName name="_bb1_2" localSheetId="2" hidden="1">{#N/A,#N/A,FALSE,"ENERGIA";#N/A,#N/A,FALSE,"PERDIDAS";#N/A,#N/A,FALSE,"CLIENTES";#N/A,#N/A,FALSE,"ESTADO";#N/A,#N/A,FALSE,"TECNICA"}</definedName>
    <definedName name="_bb1_2" localSheetId="7" hidden="1">{#N/A,#N/A,FALSE,"ENERGIA";#N/A,#N/A,FALSE,"PERDIDAS";#N/A,#N/A,FALSE,"CLIENTES";#N/A,#N/A,FALSE,"ESTADO";#N/A,#N/A,FALSE,"TECNICA"}</definedName>
    <definedName name="_bb1_2" hidden="1">{#N/A,#N/A,FALSE,"ENERGIA";#N/A,#N/A,FALSE,"PERDIDAS";#N/A,#N/A,FALSE,"CLIENTES";#N/A,#N/A,FALSE,"ESTADO";#N/A,#N/A,FALSE,"TECNICA"}</definedName>
    <definedName name="_bb2" localSheetId="2" hidden="1">{#N/A,#N/A,FALSE,"Hip.Bas";#N/A,#N/A,FALSE,"ventas";#N/A,#N/A,FALSE,"ingre-Año";#N/A,#N/A,FALSE,"ventas-Año";#N/A,#N/A,FALSE,"Costepro";#N/A,#N/A,FALSE,"inversion";#N/A,#N/A,FALSE,"personal";#N/A,#N/A,FALSE,"Gastos-V";#N/A,#N/A,FALSE,"Circulante";#N/A,#N/A,FALSE,"CONSOLI";#N/A,#N/A,FALSE,"Es-Fin";#N/A,#N/A,FALSE,"Margen-P"}</definedName>
    <definedName name="_bb2" localSheetId="7" hidden="1">{#N/A,#N/A,FALSE,"Hip.Bas";#N/A,#N/A,FALSE,"ventas";#N/A,#N/A,FALSE,"ingre-Año";#N/A,#N/A,FALSE,"ventas-Año";#N/A,#N/A,FALSE,"Costepro";#N/A,#N/A,FALSE,"inversion";#N/A,#N/A,FALSE,"personal";#N/A,#N/A,FALSE,"Gastos-V";#N/A,#N/A,FALSE,"Circulante";#N/A,#N/A,FALSE,"CONSOLI";#N/A,#N/A,FALSE,"Es-Fin";#N/A,#N/A,FALSE,"Margen-P"}</definedName>
    <definedName name="_bb2" hidden="1">{#N/A,#N/A,FALSE,"Hip.Bas";#N/A,#N/A,FALSE,"ventas";#N/A,#N/A,FALSE,"ingre-Año";#N/A,#N/A,FALSE,"ventas-Año";#N/A,#N/A,FALSE,"Costepro";#N/A,#N/A,FALSE,"inversion";#N/A,#N/A,FALSE,"personal";#N/A,#N/A,FALSE,"Gastos-V";#N/A,#N/A,FALSE,"Circulante";#N/A,#N/A,FALSE,"CONSOLI";#N/A,#N/A,FALSE,"Es-Fin";#N/A,#N/A,FALSE,"Margen-P"}</definedName>
    <definedName name="_bb3" localSheetId="2" hidden="1">{#N/A,#N/A,FALSE,"Hip.Bas";#N/A,#N/A,FALSE,"ventas";#N/A,#N/A,FALSE,"ingre-Año";#N/A,#N/A,FALSE,"ventas-Año";#N/A,#N/A,FALSE,"Costepro";#N/A,#N/A,FALSE,"inversion";#N/A,#N/A,FALSE,"personal";#N/A,#N/A,FALSE,"Gastos-V";#N/A,#N/A,FALSE,"Circulante";#N/A,#N/A,FALSE,"CONSOLI";#N/A,#N/A,FALSE,"Es-Fin";#N/A,#N/A,FALSE,"Margen-P"}</definedName>
    <definedName name="_bb3" localSheetId="7"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b1" localSheetId="16" hidden="1">{#N/A,#N/A,FALSE,"LLAVE";#N/A,#N/A,FALSE,"EERR";#N/A,#N/A,FALSE,"ESP";#N/A,#N/A,FALSE,"EOAF";#N/A,#N/A,FALSE,"CASH";#N/A,#N/A,FALSE,"FINANZAS";#N/A,#N/A,FALSE,"DEUDA";#N/A,#N/A,FALSE,"INVERSION";#N/A,#N/A,FALSE,"PERSONAL"}</definedName>
    <definedName name="_bbb1" localSheetId="8" hidden="1">{#N/A,#N/A,FALSE,"LLAVE";#N/A,#N/A,FALSE,"EERR";#N/A,#N/A,FALSE,"ESP";#N/A,#N/A,FALSE,"EOAF";#N/A,#N/A,FALSE,"CASH";#N/A,#N/A,FALSE,"FINANZAS";#N/A,#N/A,FALSE,"DEUDA";#N/A,#N/A,FALSE,"INVERSION";#N/A,#N/A,FALSE,"PERSONAL"}</definedName>
    <definedName name="_bbb1" localSheetId="2" hidden="1">{#N/A,#N/A,FALSE,"LLAVE";#N/A,#N/A,FALSE,"EERR";#N/A,#N/A,FALSE,"ESP";#N/A,#N/A,FALSE,"EOAF";#N/A,#N/A,FALSE,"CASH";#N/A,#N/A,FALSE,"FINANZAS";#N/A,#N/A,FALSE,"DEUDA";#N/A,#N/A,FALSE,"INVERSION";#N/A,#N/A,FALSE,"PERSONAL"}</definedName>
    <definedName name="_bbb1" localSheetId="7" hidden="1">{#N/A,#N/A,FALSE,"LLAVE";#N/A,#N/A,FALSE,"EERR";#N/A,#N/A,FALSE,"ESP";#N/A,#N/A,FALSE,"EOAF";#N/A,#N/A,FALSE,"CASH";#N/A,#N/A,FALSE,"FINANZAS";#N/A,#N/A,FALSE,"DEUDA";#N/A,#N/A,FALSE,"INVERSION";#N/A,#N/A,FALSE,"PERSONAL"}</definedName>
    <definedName name="_bbb1" hidden="1">{#N/A,#N/A,FALSE,"LLAVE";#N/A,#N/A,FALSE,"EERR";#N/A,#N/A,FALSE,"ESP";#N/A,#N/A,FALSE,"EOAF";#N/A,#N/A,FALSE,"CASH";#N/A,#N/A,FALSE,"FINANZAS";#N/A,#N/A,FALSE,"DEUDA";#N/A,#N/A,FALSE,"INVERSION";#N/A,#N/A,FALSE,"PERSONAL"}</definedName>
    <definedName name="_bbb1_1" localSheetId="16" hidden="1">{#N/A,#N/A,FALSE,"LLAVE";#N/A,#N/A,FALSE,"EERR";#N/A,#N/A,FALSE,"ESP";#N/A,#N/A,FALSE,"EOAF";#N/A,#N/A,FALSE,"CASH";#N/A,#N/A,FALSE,"FINANZAS";#N/A,#N/A,FALSE,"DEUDA";#N/A,#N/A,FALSE,"INVERSION";#N/A,#N/A,FALSE,"PERSONAL"}</definedName>
    <definedName name="_bbb1_1" localSheetId="8" hidden="1">{#N/A,#N/A,FALSE,"LLAVE";#N/A,#N/A,FALSE,"EERR";#N/A,#N/A,FALSE,"ESP";#N/A,#N/A,FALSE,"EOAF";#N/A,#N/A,FALSE,"CASH";#N/A,#N/A,FALSE,"FINANZAS";#N/A,#N/A,FALSE,"DEUDA";#N/A,#N/A,FALSE,"INVERSION";#N/A,#N/A,FALSE,"PERSONAL"}</definedName>
    <definedName name="_bbb1_1" localSheetId="2" hidden="1">{#N/A,#N/A,FALSE,"LLAVE";#N/A,#N/A,FALSE,"EERR";#N/A,#N/A,FALSE,"ESP";#N/A,#N/A,FALSE,"EOAF";#N/A,#N/A,FALSE,"CASH";#N/A,#N/A,FALSE,"FINANZAS";#N/A,#N/A,FALSE,"DEUDA";#N/A,#N/A,FALSE,"INVERSION";#N/A,#N/A,FALSE,"PERSONAL"}</definedName>
    <definedName name="_bbb1_1" localSheetId="7" hidden="1">{#N/A,#N/A,FALSE,"LLAVE";#N/A,#N/A,FALSE,"EERR";#N/A,#N/A,FALSE,"ESP";#N/A,#N/A,FALSE,"EOAF";#N/A,#N/A,FALSE,"CASH";#N/A,#N/A,FALSE,"FINANZAS";#N/A,#N/A,FALSE,"DEUDA";#N/A,#N/A,FALSE,"INVERSION";#N/A,#N/A,FALSE,"PERSONAL"}</definedName>
    <definedName name="_bbb1_1" hidden="1">{#N/A,#N/A,FALSE,"LLAVE";#N/A,#N/A,FALSE,"EERR";#N/A,#N/A,FALSE,"ESP";#N/A,#N/A,FALSE,"EOAF";#N/A,#N/A,FALSE,"CASH";#N/A,#N/A,FALSE,"FINANZAS";#N/A,#N/A,FALSE,"DEUDA";#N/A,#N/A,FALSE,"INVERSION";#N/A,#N/A,FALSE,"PERSONAL"}</definedName>
    <definedName name="_bbb1_1_1" localSheetId="16" hidden="1">{#N/A,#N/A,FALSE,"LLAVE";#N/A,#N/A,FALSE,"EERR";#N/A,#N/A,FALSE,"ESP";#N/A,#N/A,FALSE,"EOAF";#N/A,#N/A,FALSE,"CASH";#N/A,#N/A,FALSE,"FINANZAS";#N/A,#N/A,FALSE,"DEUDA";#N/A,#N/A,FALSE,"INVERSION";#N/A,#N/A,FALSE,"PERSONAL"}</definedName>
    <definedName name="_bbb1_1_1" localSheetId="8" hidden="1">{#N/A,#N/A,FALSE,"LLAVE";#N/A,#N/A,FALSE,"EERR";#N/A,#N/A,FALSE,"ESP";#N/A,#N/A,FALSE,"EOAF";#N/A,#N/A,FALSE,"CASH";#N/A,#N/A,FALSE,"FINANZAS";#N/A,#N/A,FALSE,"DEUDA";#N/A,#N/A,FALSE,"INVERSION";#N/A,#N/A,FALSE,"PERSONAL"}</definedName>
    <definedName name="_bbb1_1_1" localSheetId="2" hidden="1">{#N/A,#N/A,FALSE,"LLAVE";#N/A,#N/A,FALSE,"EERR";#N/A,#N/A,FALSE,"ESP";#N/A,#N/A,FALSE,"EOAF";#N/A,#N/A,FALSE,"CASH";#N/A,#N/A,FALSE,"FINANZAS";#N/A,#N/A,FALSE,"DEUDA";#N/A,#N/A,FALSE,"INVERSION";#N/A,#N/A,FALSE,"PERSONAL"}</definedName>
    <definedName name="_bbb1_1_1" localSheetId="7" hidden="1">{#N/A,#N/A,FALSE,"LLAVE";#N/A,#N/A,FALSE,"EERR";#N/A,#N/A,FALSE,"ESP";#N/A,#N/A,FALSE,"EOAF";#N/A,#N/A,FALSE,"CASH";#N/A,#N/A,FALSE,"FINANZAS";#N/A,#N/A,FALSE,"DEUDA";#N/A,#N/A,FALSE,"INVERSION";#N/A,#N/A,FALSE,"PERSONAL"}</definedName>
    <definedName name="_bbb1_1_1" hidden="1">{#N/A,#N/A,FALSE,"LLAVE";#N/A,#N/A,FALSE,"EERR";#N/A,#N/A,FALSE,"ESP";#N/A,#N/A,FALSE,"EOAF";#N/A,#N/A,FALSE,"CASH";#N/A,#N/A,FALSE,"FINANZAS";#N/A,#N/A,FALSE,"DEUDA";#N/A,#N/A,FALSE,"INVERSION";#N/A,#N/A,FALSE,"PERSONAL"}</definedName>
    <definedName name="_bbb1_2" localSheetId="16" hidden="1">{#N/A,#N/A,FALSE,"LLAVE";#N/A,#N/A,FALSE,"EERR";#N/A,#N/A,FALSE,"ESP";#N/A,#N/A,FALSE,"EOAF";#N/A,#N/A,FALSE,"CASH";#N/A,#N/A,FALSE,"FINANZAS";#N/A,#N/A,FALSE,"DEUDA";#N/A,#N/A,FALSE,"INVERSION";#N/A,#N/A,FALSE,"PERSONAL"}</definedName>
    <definedName name="_bbb1_2" localSheetId="8" hidden="1">{#N/A,#N/A,FALSE,"LLAVE";#N/A,#N/A,FALSE,"EERR";#N/A,#N/A,FALSE,"ESP";#N/A,#N/A,FALSE,"EOAF";#N/A,#N/A,FALSE,"CASH";#N/A,#N/A,FALSE,"FINANZAS";#N/A,#N/A,FALSE,"DEUDA";#N/A,#N/A,FALSE,"INVERSION";#N/A,#N/A,FALSE,"PERSONAL"}</definedName>
    <definedName name="_bbb1_2" localSheetId="2" hidden="1">{#N/A,#N/A,FALSE,"LLAVE";#N/A,#N/A,FALSE,"EERR";#N/A,#N/A,FALSE,"ESP";#N/A,#N/A,FALSE,"EOAF";#N/A,#N/A,FALSE,"CASH";#N/A,#N/A,FALSE,"FINANZAS";#N/A,#N/A,FALSE,"DEUDA";#N/A,#N/A,FALSE,"INVERSION";#N/A,#N/A,FALSE,"PERSONAL"}</definedName>
    <definedName name="_bbb1_2" localSheetId="7" hidden="1">{#N/A,#N/A,FALSE,"LLAVE";#N/A,#N/A,FALSE,"EERR";#N/A,#N/A,FALSE,"ESP";#N/A,#N/A,FALSE,"EOAF";#N/A,#N/A,FALSE,"CASH";#N/A,#N/A,FALSE,"FINANZAS";#N/A,#N/A,FALSE,"DEUDA";#N/A,#N/A,FALSE,"INVERSION";#N/A,#N/A,FALSE,"PERSONAL"}</definedName>
    <definedName name="_bbb1_2" hidden="1">{#N/A,#N/A,FALSE,"LLAVE";#N/A,#N/A,FALSE,"EERR";#N/A,#N/A,FALSE,"ESP";#N/A,#N/A,FALSE,"EOAF";#N/A,#N/A,FALSE,"CASH";#N/A,#N/A,FALSE,"FINANZAS";#N/A,#N/A,FALSE,"DEUDA";#N/A,#N/A,FALSE,"INVERSION";#N/A,#N/A,FALSE,"PERSONAL"}</definedName>
    <definedName name="_bx1" localSheetId="16" hidden="1">{#N/A,#N/A,FALSE,"LLAVE";#N/A,#N/A,FALSE,"EERR";#N/A,#N/A,FALSE,"ESP";#N/A,#N/A,FALSE,"EOAF";#N/A,#N/A,FALSE,"CASH";#N/A,#N/A,FALSE,"FINANZAS";#N/A,#N/A,FALSE,"DEUDA";#N/A,#N/A,FALSE,"INVERSION";#N/A,#N/A,FALSE,"PERSONAL"}</definedName>
    <definedName name="_bx1" localSheetId="8" hidden="1">{#N/A,#N/A,FALSE,"LLAVE";#N/A,#N/A,FALSE,"EERR";#N/A,#N/A,FALSE,"ESP";#N/A,#N/A,FALSE,"EOAF";#N/A,#N/A,FALSE,"CASH";#N/A,#N/A,FALSE,"FINANZAS";#N/A,#N/A,FALSE,"DEUDA";#N/A,#N/A,FALSE,"INVERSION";#N/A,#N/A,FALSE,"PERSONAL"}</definedName>
    <definedName name="_bx1" localSheetId="2" hidden="1">{#N/A,#N/A,FALSE,"LLAVE";#N/A,#N/A,FALSE,"EERR";#N/A,#N/A,FALSE,"ESP";#N/A,#N/A,FALSE,"EOAF";#N/A,#N/A,FALSE,"CASH";#N/A,#N/A,FALSE,"FINANZAS";#N/A,#N/A,FALSE,"DEUDA";#N/A,#N/A,FALSE,"INVERSION";#N/A,#N/A,FALSE,"PERSONAL"}</definedName>
    <definedName name="_bx1" localSheetId="7" hidden="1">{#N/A,#N/A,FALSE,"LLAVE";#N/A,#N/A,FALSE,"EERR";#N/A,#N/A,FALSE,"ESP";#N/A,#N/A,FALSE,"EOAF";#N/A,#N/A,FALSE,"CASH";#N/A,#N/A,FALSE,"FINANZAS";#N/A,#N/A,FALSE,"DEUDA";#N/A,#N/A,FALSE,"INVERSION";#N/A,#N/A,FALSE,"PERSONAL"}</definedName>
    <definedName name="_bx1" hidden="1">{#N/A,#N/A,FALSE,"LLAVE";#N/A,#N/A,FALSE,"EERR";#N/A,#N/A,FALSE,"ESP";#N/A,#N/A,FALSE,"EOAF";#N/A,#N/A,FALSE,"CASH";#N/A,#N/A,FALSE,"FINANZAS";#N/A,#N/A,FALSE,"DEUDA";#N/A,#N/A,FALSE,"INVERSION";#N/A,#N/A,FALSE,"PERSONAL"}</definedName>
    <definedName name="_bx1_1" localSheetId="16" hidden="1">{#N/A,#N/A,FALSE,"LLAVE";#N/A,#N/A,FALSE,"EERR";#N/A,#N/A,FALSE,"ESP";#N/A,#N/A,FALSE,"EOAF";#N/A,#N/A,FALSE,"CASH";#N/A,#N/A,FALSE,"FINANZAS";#N/A,#N/A,FALSE,"DEUDA";#N/A,#N/A,FALSE,"INVERSION";#N/A,#N/A,FALSE,"PERSONAL"}</definedName>
    <definedName name="_bx1_1" localSheetId="8" hidden="1">{#N/A,#N/A,FALSE,"LLAVE";#N/A,#N/A,FALSE,"EERR";#N/A,#N/A,FALSE,"ESP";#N/A,#N/A,FALSE,"EOAF";#N/A,#N/A,FALSE,"CASH";#N/A,#N/A,FALSE,"FINANZAS";#N/A,#N/A,FALSE,"DEUDA";#N/A,#N/A,FALSE,"INVERSION";#N/A,#N/A,FALSE,"PERSONAL"}</definedName>
    <definedName name="_bx1_1" localSheetId="2" hidden="1">{#N/A,#N/A,FALSE,"LLAVE";#N/A,#N/A,FALSE,"EERR";#N/A,#N/A,FALSE,"ESP";#N/A,#N/A,FALSE,"EOAF";#N/A,#N/A,FALSE,"CASH";#N/A,#N/A,FALSE,"FINANZAS";#N/A,#N/A,FALSE,"DEUDA";#N/A,#N/A,FALSE,"INVERSION";#N/A,#N/A,FALSE,"PERSONAL"}</definedName>
    <definedName name="_bx1_1" localSheetId="7" hidden="1">{#N/A,#N/A,FALSE,"LLAVE";#N/A,#N/A,FALSE,"EERR";#N/A,#N/A,FALSE,"ESP";#N/A,#N/A,FALSE,"EOAF";#N/A,#N/A,FALSE,"CASH";#N/A,#N/A,FALSE,"FINANZAS";#N/A,#N/A,FALSE,"DEUDA";#N/A,#N/A,FALSE,"INVERSION";#N/A,#N/A,FALSE,"PERSONAL"}</definedName>
    <definedName name="_bx1_1" hidden="1">{#N/A,#N/A,FALSE,"LLAVE";#N/A,#N/A,FALSE,"EERR";#N/A,#N/A,FALSE,"ESP";#N/A,#N/A,FALSE,"EOAF";#N/A,#N/A,FALSE,"CASH";#N/A,#N/A,FALSE,"FINANZAS";#N/A,#N/A,FALSE,"DEUDA";#N/A,#N/A,FALSE,"INVERSION";#N/A,#N/A,FALSE,"PERSONAL"}</definedName>
    <definedName name="_bx1_1_1" localSheetId="16" hidden="1">{#N/A,#N/A,FALSE,"LLAVE";#N/A,#N/A,FALSE,"EERR";#N/A,#N/A,FALSE,"ESP";#N/A,#N/A,FALSE,"EOAF";#N/A,#N/A,FALSE,"CASH";#N/A,#N/A,FALSE,"FINANZAS";#N/A,#N/A,FALSE,"DEUDA";#N/A,#N/A,FALSE,"INVERSION";#N/A,#N/A,FALSE,"PERSONAL"}</definedName>
    <definedName name="_bx1_1_1" localSheetId="8" hidden="1">{#N/A,#N/A,FALSE,"LLAVE";#N/A,#N/A,FALSE,"EERR";#N/A,#N/A,FALSE,"ESP";#N/A,#N/A,FALSE,"EOAF";#N/A,#N/A,FALSE,"CASH";#N/A,#N/A,FALSE,"FINANZAS";#N/A,#N/A,FALSE,"DEUDA";#N/A,#N/A,FALSE,"INVERSION";#N/A,#N/A,FALSE,"PERSONAL"}</definedName>
    <definedName name="_bx1_1_1" localSheetId="2" hidden="1">{#N/A,#N/A,FALSE,"LLAVE";#N/A,#N/A,FALSE,"EERR";#N/A,#N/A,FALSE,"ESP";#N/A,#N/A,FALSE,"EOAF";#N/A,#N/A,FALSE,"CASH";#N/A,#N/A,FALSE,"FINANZAS";#N/A,#N/A,FALSE,"DEUDA";#N/A,#N/A,FALSE,"INVERSION";#N/A,#N/A,FALSE,"PERSONAL"}</definedName>
    <definedName name="_bx1_1_1" localSheetId="7" hidden="1">{#N/A,#N/A,FALSE,"LLAVE";#N/A,#N/A,FALSE,"EERR";#N/A,#N/A,FALSE,"ESP";#N/A,#N/A,FALSE,"EOAF";#N/A,#N/A,FALSE,"CASH";#N/A,#N/A,FALSE,"FINANZAS";#N/A,#N/A,FALSE,"DEUDA";#N/A,#N/A,FALSE,"INVERSION";#N/A,#N/A,FALSE,"PERSONAL"}</definedName>
    <definedName name="_bx1_1_1" hidden="1">{#N/A,#N/A,FALSE,"LLAVE";#N/A,#N/A,FALSE,"EERR";#N/A,#N/A,FALSE,"ESP";#N/A,#N/A,FALSE,"EOAF";#N/A,#N/A,FALSE,"CASH";#N/A,#N/A,FALSE,"FINANZAS";#N/A,#N/A,FALSE,"DEUDA";#N/A,#N/A,FALSE,"INVERSION";#N/A,#N/A,FALSE,"PERSONAL"}</definedName>
    <definedName name="_bx1_2" localSheetId="16" hidden="1">{#N/A,#N/A,FALSE,"LLAVE";#N/A,#N/A,FALSE,"EERR";#N/A,#N/A,FALSE,"ESP";#N/A,#N/A,FALSE,"EOAF";#N/A,#N/A,FALSE,"CASH";#N/A,#N/A,FALSE,"FINANZAS";#N/A,#N/A,FALSE,"DEUDA";#N/A,#N/A,FALSE,"INVERSION";#N/A,#N/A,FALSE,"PERSONAL"}</definedName>
    <definedName name="_bx1_2" localSheetId="8" hidden="1">{#N/A,#N/A,FALSE,"LLAVE";#N/A,#N/A,FALSE,"EERR";#N/A,#N/A,FALSE,"ESP";#N/A,#N/A,FALSE,"EOAF";#N/A,#N/A,FALSE,"CASH";#N/A,#N/A,FALSE,"FINANZAS";#N/A,#N/A,FALSE,"DEUDA";#N/A,#N/A,FALSE,"INVERSION";#N/A,#N/A,FALSE,"PERSONAL"}</definedName>
    <definedName name="_bx1_2" localSheetId="2" hidden="1">{#N/A,#N/A,FALSE,"LLAVE";#N/A,#N/A,FALSE,"EERR";#N/A,#N/A,FALSE,"ESP";#N/A,#N/A,FALSE,"EOAF";#N/A,#N/A,FALSE,"CASH";#N/A,#N/A,FALSE,"FINANZAS";#N/A,#N/A,FALSE,"DEUDA";#N/A,#N/A,FALSE,"INVERSION";#N/A,#N/A,FALSE,"PERSONAL"}</definedName>
    <definedName name="_bx1_2" localSheetId="7" hidden="1">{#N/A,#N/A,FALSE,"LLAVE";#N/A,#N/A,FALSE,"EERR";#N/A,#N/A,FALSE,"ESP";#N/A,#N/A,FALSE,"EOAF";#N/A,#N/A,FALSE,"CASH";#N/A,#N/A,FALSE,"FINANZAS";#N/A,#N/A,FALSE,"DEUDA";#N/A,#N/A,FALSE,"INVERSION";#N/A,#N/A,FALSE,"PERSONAL"}</definedName>
    <definedName name="_bx1_2" hidden="1">{#N/A,#N/A,FALSE,"LLAVE";#N/A,#N/A,FALSE,"EERR";#N/A,#N/A,FALSE,"ESP";#N/A,#N/A,FALSE,"EOAF";#N/A,#N/A,FALSE,"CASH";#N/A,#N/A,FALSE,"FINANZAS";#N/A,#N/A,FALSE,"DEUDA";#N/A,#N/A,FALSE,"INVERSION";#N/A,#N/A,FALSE,"PERSONAL"}</definedName>
    <definedName name="_cc1">#REF!</definedName>
    <definedName name="_cc2">#REF!</definedName>
    <definedName name="_cc3" localSheetId="2" hidden="1">{#N/A,#N/A,FALSE,"Hip.Bas";#N/A,#N/A,FALSE,"ventas";#N/A,#N/A,FALSE,"ingre-Año";#N/A,#N/A,FALSE,"ventas-Año";#N/A,#N/A,FALSE,"Costepro";#N/A,#N/A,FALSE,"inversion";#N/A,#N/A,FALSE,"personal";#N/A,#N/A,FALSE,"Gastos-V";#N/A,#N/A,FALSE,"Circulante";#N/A,#N/A,FALSE,"CONSOLI";#N/A,#N/A,FALSE,"Es-Fin";#N/A,#N/A,FALSE,"Margen-P"}</definedName>
    <definedName name="_cc3" localSheetId="7"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#REF!</definedName>
    <definedName name="_CD1" localSheetId="16" hidden="1">{#N/A,#N/A,FALSE,"LLAVE";#N/A,#N/A,FALSE,"EERR";#N/A,#N/A,FALSE,"ESP";#N/A,#N/A,FALSE,"EOAF";#N/A,#N/A,FALSE,"CASH";#N/A,#N/A,FALSE,"FINANZAS";#N/A,#N/A,FALSE,"DEUDA";#N/A,#N/A,FALSE,"INVERSION";#N/A,#N/A,FALSE,"PERSONAL"}</definedName>
    <definedName name="_CD1" localSheetId="8" hidden="1">{#N/A,#N/A,FALSE,"LLAVE";#N/A,#N/A,FALSE,"EERR";#N/A,#N/A,FALSE,"ESP";#N/A,#N/A,FALSE,"EOAF";#N/A,#N/A,FALSE,"CASH";#N/A,#N/A,FALSE,"FINANZAS";#N/A,#N/A,FALSE,"DEUDA";#N/A,#N/A,FALSE,"INVERSION";#N/A,#N/A,FALSE,"PERSONAL"}</definedName>
    <definedName name="_CD1" localSheetId="2" hidden="1">{#N/A,#N/A,FALSE,"LLAVE";#N/A,#N/A,FALSE,"EERR";#N/A,#N/A,FALSE,"ESP";#N/A,#N/A,FALSE,"EOAF";#N/A,#N/A,FALSE,"CASH";#N/A,#N/A,FALSE,"FINANZAS";#N/A,#N/A,FALSE,"DEUDA";#N/A,#N/A,FALSE,"INVERSION";#N/A,#N/A,FALSE,"PERSONAL"}</definedName>
    <definedName name="_CD1" localSheetId="7" hidden="1">{#N/A,#N/A,FALSE,"LLAVE";#N/A,#N/A,FALSE,"EERR";#N/A,#N/A,FALSE,"ESP";#N/A,#N/A,FALSE,"EOAF";#N/A,#N/A,FALSE,"CASH";#N/A,#N/A,FALSE,"FINANZAS";#N/A,#N/A,FALSE,"DEUDA";#N/A,#N/A,FALSE,"INVERSION";#N/A,#N/A,FALSE,"PERSONAL"}</definedName>
    <definedName name="_CD1" hidden="1">{#N/A,#N/A,FALSE,"LLAVE";#N/A,#N/A,FALSE,"EERR";#N/A,#N/A,FALSE,"ESP";#N/A,#N/A,FALSE,"EOAF";#N/A,#N/A,FALSE,"CASH";#N/A,#N/A,FALSE,"FINANZAS";#N/A,#N/A,FALSE,"DEUDA";#N/A,#N/A,FALSE,"INVERSION";#N/A,#N/A,FALSE,"PERSONAL"}</definedName>
    <definedName name="_CD1_1" localSheetId="16" hidden="1">{#N/A,#N/A,FALSE,"LLAVE";#N/A,#N/A,FALSE,"EERR";#N/A,#N/A,FALSE,"ESP";#N/A,#N/A,FALSE,"EOAF";#N/A,#N/A,FALSE,"CASH";#N/A,#N/A,FALSE,"FINANZAS";#N/A,#N/A,FALSE,"DEUDA";#N/A,#N/A,FALSE,"INVERSION";#N/A,#N/A,FALSE,"PERSONAL"}</definedName>
    <definedName name="_CD1_1" localSheetId="8" hidden="1">{#N/A,#N/A,FALSE,"LLAVE";#N/A,#N/A,FALSE,"EERR";#N/A,#N/A,FALSE,"ESP";#N/A,#N/A,FALSE,"EOAF";#N/A,#N/A,FALSE,"CASH";#N/A,#N/A,FALSE,"FINANZAS";#N/A,#N/A,FALSE,"DEUDA";#N/A,#N/A,FALSE,"INVERSION";#N/A,#N/A,FALSE,"PERSONAL"}</definedName>
    <definedName name="_CD1_1" localSheetId="2" hidden="1">{#N/A,#N/A,FALSE,"LLAVE";#N/A,#N/A,FALSE,"EERR";#N/A,#N/A,FALSE,"ESP";#N/A,#N/A,FALSE,"EOAF";#N/A,#N/A,FALSE,"CASH";#N/A,#N/A,FALSE,"FINANZAS";#N/A,#N/A,FALSE,"DEUDA";#N/A,#N/A,FALSE,"INVERSION";#N/A,#N/A,FALSE,"PERSONAL"}</definedName>
    <definedName name="_CD1_1" localSheetId="7" hidden="1">{#N/A,#N/A,FALSE,"LLAVE";#N/A,#N/A,FALSE,"EERR";#N/A,#N/A,FALSE,"ESP";#N/A,#N/A,FALSE,"EOAF";#N/A,#N/A,FALSE,"CASH";#N/A,#N/A,FALSE,"FINANZAS";#N/A,#N/A,FALSE,"DEUDA";#N/A,#N/A,FALSE,"INVERSION";#N/A,#N/A,FALSE,"PERSONAL"}</definedName>
    <definedName name="_CD1_1" hidden="1">{#N/A,#N/A,FALSE,"LLAVE";#N/A,#N/A,FALSE,"EERR";#N/A,#N/A,FALSE,"ESP";#N/A,#N/A,FALSE,"EOAF";#N/A,#N/A,FALSE,"CASH";#N/A,#N/A,FALSE,"FINANZAS";#N/A,#N/A,FALSE,"DEUDA";#N/A,#N/A,FALSE,"INVERSION";#N/A,#N/A,FALSE,"PERSONAL"}</definedName>
    <definedName name="_CD1_1_1" localSheetId="16" hidden="1">{#N/A,#N/A,FALSE,"LLAVE";#N/A,#N/A,FALSE,"EERR";#N/A,#N/A,FALSE,"ESP";#N/A,#N/A,FALSE,"EOAF";#N/A,#N/A,FALSE,"CASH";#N/A,#N/A,FALSE,"FINANZAS";#N/A,#N/A,FALSE,"DEUDA";#N/A,#N/A,FALSE,"INVERSION";#N/A,#N/A,FALSE,"PERSONAL"}</definedName>
    <definedName name="_CD1_1_1" localSheetId="8" hidden="1">{#N/A,#N/A,FALSE,"LLAVE";#N/A,#N/A,FALSE,"EERR";#N/A,#N/A,FALSE,"ESP";#N/A,#N/A,FALSE,"EOAF";#N/A,#N/A,FALSE,"CASH";#N/A,#N/A,FALSE,"FINANZAS";#N/A,#N/A,FALSE,"DEUDA";#N/A,#N/A,FALSE,"INVERSION";#N/A,#N/A,FALSE,"PERSONAL"}</definedName>
    <definedName name="_CD1_1_1" localSheetId="2" hidden="1">{#N/A,#N/A,FALSE,"LLAVE";#N/A,#N/A,FALSE,"EERR";#N/A,#N/A,FALSE,"ESP";#N/A,#N/A,FALSE,"EOAF";#N/A,#N/A,FALSE,"CASH";#N/A,#N/A,FALSE,"FINANZAS";#N/A,#N/A,FALSE,"DEUDA";#N/A,#N/A,FALSE,"INVERSION";#N/A,#N/A,FALSE,"PERSONAL"}</definedName>
    <definedName name="_CD1_1_1" localSheetId="7" hidden="1">{#N/A,#N/A,FALSE,"LLAVE";#N/A,#N/A,FALSE,"EERR";#N/A,#N/A,FALSE,"ESP";#N/A,#N/A,FALSE,"EOAF";#N/A,#N/A,FALSE,"CASH";#N/A,#N/A,FALSE,"FINANZAS";#N/A,#N/A,FALSE,"DEUDA";#N/A,#N/A,FALSE,"INVERSION";#N/A,#N/A,FALSE,"PERSONAL"}</definedName>
    <definedName name="_CD1_1_1" hidden="1">{#N/A,#N/A,FALSE,"LLAVE";#N/A,#N/A,FALSE,"EERR";#N/A,#N/A,FALSE,"ESP";#N/A,#N/A,FALSE,"EOAF";#N/A,#N/A,FALSE,"CASH";#N/A,#N/A,FALSE,"FINANZAS";#N/A,#N/A,FALSE,"DEUDA";#N/A,#N/A,FALSE,"INVERSION";#N/A,#N/A,FALSE,"PERSONAL"}</definedName>
    <definedName name="_CD1_2" localSheetId="16" hidden="1">{#N/A,#N/A,FALSE,"LLAVE";#N/A,#N/A,FALSE,"EERR";#N/A,#N/A,FALSE,"ESP";#N/A,#N/A,FALSE,"EOAF";#N/A,#N/A,FALSE,"CASH";#N/A,#N/A,FALSE,"FINANZAS";#N/A,#N/A,FALSE,"DEUDA";#N/A,#N/A,FALSE,"INVERSION";#N/A,#N/A,FALSE,"PERSONAL"}</definedName>
    <definedName name="_CD1_2" localSheetId="8" hidden="1">{#N/A,#N/A,FALSE,"LLAVE";#N/A,#N/A,FALSE,"EERR";#N/A,#N/A,FALSE,"ESP";#N/A,#N/A,FALSE,"EOAF";#N/A,#N/A,FALSE,"CASH";#N/A,#N/A,FALSE,"FINANZAS";#N/A,#N/A,FALSE,"DEUDA";#N/A,#N/A,FALSE,"INVERSION";#N/A,#N/A,FALSE,"PERSONAL"}</definedName>
    <definedName name="_CD1_2" localSheetId="2" hidden="1">{#N/A,#N/A,FALSE,"LLAVE";#N/A,#N/A,FALSE,"EERR";#N/A,#N/A,FALSE,"ESP";#N/A,#N/A,FALSE,"EOAF";#N/A,#N/A,FALSE,"CASH";#N/A,#N/A,FALSE,"FINANZAS";#N/A,#N/A,FALSE,"DEUDA";#N/A,#N/A,FALSE,"INVERSION";#N/A,#N/A,FALSE,"PERSONAL"}</definedName>
    <definedName name="_CD1_2" localSheetId="7" hidden="1">{#N/A,#N/A,FALSE,"LLAVE";#N/A,#N/A,FALSE,"EERR";#N/A,#N/A,FALSE,"ESP";#N/A,#N/A,FALSE,"EOAF";#N/A,#N/A,FALSE,"CASH";#N/A,#N/A,FALSE,"FINANZAS";#N/A,#N/A,FALSE,"DEUDA";#N/A,#N/A,FALSE,"INVERSION";#N/A,#N/A,FALSE,"PERSONAL"}</definedName>
    <definedName name="_CD1_2" hidden="1">{#N/A,#N/A,FALSE,"LLAVE";#N/A,#N/A,FALSE,"EERR";#N/A,#N/A,FALSE,"ESP";#N/A,#N/A,FALSE,"EOAF";#N/A,#N/A,FALSE,"CASH";#N/A,#N/A,FALSE,"FINANZAS";#N/A,#N/A,FALSE,"DEUDA";#N/A,#N/A,FALSE,"INVERSION";#N/A,#N/A,FALSE,"PERSONAL"}</definedName>
    <definedName name="_cdx1" localSheetId="16" hidden="1">{#N/A,#N/A,FALSE,"LLAVE";#N/A,#N/A,FALSE,"EERR";#N/A,#N/A,FALSE,"ESP";#N/A,#N/A,FALSE,"EOAF";#N/A,#N/A,FALSE,"CASH";#N/A,#N/A,FALSE,"FINANZAS";#N/A,#N/A,FALSE,"DEUDA";#N/A,#N/A,FALSE,"INVERSION";#N/A,#N/A,FALSE,"PERSONAL"}</definedName>
    <definedName name="_cdx1" localSheetId="8" hidden="1">{#N/A,#N/A,FALSE,"LLAVE";#N/A,#N/A,FALSE,"EERR";#N/A,#N/A,FALSE,"ESP";#N/A,#N/A,FALSE,"EOAF";#N/A,#N/A,FALSE,"CASH";#N/A,#N/A,FALSE,"FINANZAS";#N/A,#N/A,FALSE,"DEUDA";#N/A,#N/A,FALSE,"INVERSION";#N/A,#N/A,FALSE,"PERSONAL"}</definedName>
    <definedName name="_cdx1" localSheetId="2" hidden="1">{#N/A,#N/A,FALSE,"LLAVE";#N/A,#N/A,FALSE,"EERR";#N/A,#N/A,FALSE,"ESP";#N/A,#N/A,FALSE,"EOAF";#N/A,#N/A,FALSE,"CASH";#N/A,#N/A,FALSE,"FINANZAS";#N/A,#N/A,FALSE,"DEUDA";#N/A,#N/A,FALSE,"INVERSION";#N/A,#N/A,FALSE,"PERSONAL"}</definedName>
    <definedName name="_cdx1" localSheetId="7" hidden="1">{#N/A,#N/A,FALSE,"LLAVE";#N/A,#N/A,FALSE,"EERR";#N/A,#N/A,FALSE,"ESP";#N/A,#N/A,FALSE,"EOAF";#N/A,#N/A,FALSE,"CASH";#N/A,#N/A,FALSE,"FINANZAS";#N/A,#N/A,FALSE,"DEUDA";#N/A,#N/A,FALSE,"INVERSION";#N/A,#N/A,FALSE,"PERSONAL"}</definedName>
    <definedName name="_cdx1" hidden="1">{#N/A,#N/A,FALSE,"LLAVE";#N/A,#N/A,FALSE,"EERR";#N/A,#N/A,FALSE,"ESP";#N/A,#N/A,FALSE,"EOAF";#N/A,#N/A,FALSE,"CASH";#N/A,#N/A,FALSE,"FINANZAS";#N/A,#N/A,FALSE,"DEUDA";#N/A,#N/A,FALSE,"INVERSION";#N/A,#N/A,FALSE,"PERSONAL"}</definedName>
    <definedName name="_cdx1_1" localSheetId="16" hidden="1">{#N/A,#N/A,FALSE,"LLAVE";#N/A,#N/A,FALSE,"EERR";#N/A,#N/A,FALSE,"ESP";#N/A,#N/A,FALSE,"EOAF";#N/A,#N/A,FALSE,"CASH";#N/A,#N/A,FALSE,"FINANZAS";#N/A,#N/A,FALSE,"DEUDA";#N/A,#N/A,FALSE,"INVERSION";#N/A,#N/A,FALSE,"PERSONAL"}</definedName>
    <definedName name="_cdx1_1" localSheetId="8" hidden="1">{#N/A,#N/A,FALSE,"LLAVE";#N/A,#N/A,FALSE,"EERR";#N/A,#N/A,FALSE,"ESP";#N/A,#N/A,FALSE,"EOAF";#N/A,#N/A,FALSE,"CASH";#N/A,#N/A,FALSE,"FINANZAS";#N/A,#N/A,FALSE,"DEUDA";#N/A,#N/A,FALSE,"INVERSION";#N/A,#N/A,FALSE,"PERSONAL"}</definedName>
    <definedName name="_cdx1_1" localSheetId="2" hidden="1">{#N/A,#N/A,FALSE,"LLAVE";#N/A,#N/A,FALSE,"EERR";#N/A,#N/A,FALSE,"ESP";#N/A,#N/A,FALSE,"EOAF";#N/A,#N/A,FALSE,"CASH";#N/A,#N/A,FALSE,"FINANZAS";#N/A,#N/A,FALSE,"DEUDA";#N/A,#N/A,FALSE,"INVERSION";#N/A,#N/A,FALSE,"PERSONAL"}</definedName>
    <definedName name="_cdx1_1" localSheetId="7" hidden="1">{#N/A,#N/A,FALSE,"LLAVE";#N/A,#N/A,FALSE,"EERR";#N/A,#N/A,FALSE,"ESP";#N/A,#N/A,FALSE,"EOAF";#N/A,#N/A,FALSE,"CASH";#N/A,#N/A,FALSE,"FINANZAS";#N/A,#N/A,FALSE,"DEUDA";#N/A,#N/A,FALSE,"INVERSION";#N/A,#N/A,FALSE,"PERSONAL"}</definedName>
    <definedName name="_cdx1_1" hidden="1">{#N/A,#N/A,FALSE,"LLAVE";#N/A,#N/A,FALSE,"EERR";#N/A,#N/A,FALSE,"ESP";#N/A,#N/A,FALSE,"EOAF";#N/A,#N/A,FALSE,"CASH";#N/A,#N/A,FALSE,"FINANZAS";#N/A,#N/A,FALSE,"DEUDA";#N/A,#N/A,FALSE,"INVERSION";#N/A,#N/A,FALSE,"PERSONAL"}</definedName>
    <definedName name="_cdx1_1_1" localSheetId="16" hidden="1">{#N/A,#N/A,FALSE,"LLAVE";#N/A,#N/A,FALSE,"EERR";#N/A,#N/A,FALSE,"ESP";#N/A,#N/A,FALSE,"EOAF";#N/A,#N/A,FALSE,"CASH";#N/A,#N/A,FALSE,"FINANZAS";#N/A,#N/A,FALSE,"DEUDA";#N/A,#N/A,FALSE,"INVERSION";#N/A,#N/A,FALSE,"PERSONAL"}</definedName>
    <definedName name="_cdx1_1_1" localSheetId="8" hidden="1">{#N/A,#N/A,FALSE,"LLAVE";#N/A,#N/A,FALSE,"EERR";#N/A,#N/A,FALSE,"ESP";#N/A,#N/A,FALSE,"EOAF";#N/A,#N/A,FALSE,"CASH";#N/A,#N/A,FALSE,"FINANZAS";#N/A,#N/A,FALSE,"DEUDA";#N/A,#N/A,FALSE,"INVERSION";#N/A,#N/A,FALSE,"PERSONAL"}</definedName>
    <definedName name="_cdx1_1_1" localSheetId="2" hidden="1">{#N/A,#N/A,FALSE,"LLAVE";#N/A,#N/A,FALSE,"EERR";#N/A,#N/A,FALSE,"ESP";#N/A,#N/A,FALSE,"EOAF";#N/A,#N/A,FALSE,"CASH";#N/A,#N/A,FALSE,"FINANZAS";#N/A,#N/A,FALSE,"DEUDA";#N/A,#N/A,FALSE,"INVERSION";#N/A,#N/A,FALSE,"PERSONAL"}</definedName>
    <definedName name="_cdx1_1_1" localSheetId="7" hidden="1">{#N/A,#N/A,FALSE,"LLAVE";#N/A,#N/A,FALSE,"EERR";#N/A,#N/A,FALSE,"ESP";#N/A,#N/A,FALSE,"EOAF";#N/A,#N/A,FALSE,"CASH";#N/A,#N/A,FALSE,"FINANZAS";#N/A,#N/A,FALSE,"DEUDA";#N/A,#N/A,FALSE,"INVERSION";#N/A,#N/A,FALSE,"PERSONAL"}</definedName>
    <definedName name="_cdx1_1_1" hidden="1">{#N/A,#N/A,FALSE,"LLAVE";#N/A,#N/A,FALSE,"EERR";#N/A,#N/A,FALSE,"ESP";#N/A,#N/A,FALSE,"EOAF";#N/A,#N/A,FALSE,"CASH";#N/A,#N/A,FALSE,"FINANZAS";#N/A,#N/A,FALSE,"DEUDA";#N/A,#N/A,FALSE,"INVERSION";#N/A,#N/A,FALSE,"PERSONAL"}</definedName>
    <definedName name="_cdx1_2" localSheetId="16" hidden="1">{#N/A,#N/A,FALSE,"LLAVE";#N/A,#N/A,FALSE,"EERR";#N/A,#N/A,FALSE,"ESP";#N/A,#N/A,FALSE,"EOAF";#N/A,#N/A,FALSE,"CASH";#N/A,#N/A,FALSE,"FINANZAS";#N/A,#N/A,FALSE,"DEUDA";#N/A,#N/A,FALSE,"INVERSION";#N/A,#N/A,FALSE,"PERSONAL"}</definedName>
    <definedName name="_cdx1_2" localSheetId="8" hidden="1">{#N/A,#N/A,FALSE,"LLAVE";#N/A,#N/A,FALSE,"EERR";#N/A,#N/A,FALSE,"ESP";#N/A,#N/A,FALSE,"EOAF";#N/A,#N/A,FALSE,"CASH";#N/A,#N/A,FALSE,"FINANZAS";#N/A,#N/A,FALSE,"DEUDA";#N/A,#N/A,FALSE,"INVERSION";#N/A,#N/A,FALSE,"PERSONAL"}</definedName>
    <definedName name="_cdx1_2" localSheetId="2" hidden="1">{#N/A,#N/A,FALSE,"LLAVE";#N/A,#N/A,FALSE,"EERR";#N/A,#N/A,FALSE,"ESP";#N/A,#N/A,FALSE,"EOAF";#N/A,#N/A,FALSE,"CASH";#N/A,#N/A,FALSE,"FINANZAS";#N/A,#N/A,FALSE,"DEUDA";#N/A,#N/A,FALSE,"INVERSION";#N/A,#N/A,FALSE,"PERSONAL"}</definedName>
    <definedName name="_cdx1_2" localSheetId="7" hidden="1">{#N/A,#N/A,FALSE,"LLAVE";#N/A,#N/A,FALSE,"EERR";#N/A,#N/A,FALSE,"ESP";#N/A,#N/A,FALSE,"EOAF";#N/A,#N/A,FALSE,"CASH";#N/A,#N/A,FALSE,"FINANZAS";#N/A,#N/A,FALSE,"DEUDA";#N/A,#N/A,FALSE,"INVERSION";#N/A,#N/A,FALSE,"PERSONAL"}</definedName>
    <definedName name="_cdx1_2" hidden="1">{#N/A,#N/A,FALSE,"LLAVE";#N/A,#N/A,FALSE,"EERR";#N/A,#N/A,FALSE,"ESP";#N/A,#N/A,FALSE,"EOAF";#N/A,#N/A,FALSE,"CASH";#N/A,#N/A,FALSE,"FINANZAS";#N/A,#N/A,FALSE,"DEUDA";#N/A,#N/A,FALSE,"INVERSION";#N/A,#N/A,FALSE,"PERSONAL"}</definedName>
    <definedName name="_co">#REF!</definedName>
    <definedName name="_CRM2" localSheetId="16" hidden="1">{#N/A,#N/A,FALSE,"ANEXO3 99 ERA";#N/A,#N/A,FALSE,"ANEXO3 99 UBÁ2";#N/A,#N/A,FALSE,"ANEXO3 99 DTU";#N/A,#N/A,FALSE,"ANEXO3 99 RDR";#N/A,#N/A,FALSE,"ANEXO3 99 UBÁ4";#N/A,#N/A,FALSE,"ANEXO3 99 UBÁ6"}</definedName>
    <definedName name="_CRM2" localSheetId="8" hidden="1">{#N/A,#N/A,FALSE,"ANEXO3 99 ERA";#N/A,#N/A,FALSE,"ANEXO3 99 UBÁ2";#N/A,#N/A,FALSE,"ANEXO3 99 DTU";#N/A,#N/A,FALSE,"ANEXO3 99 RDR";#N/A,#N/A,FALSE,"ANEXO3 99 UBÁ4";#N/A,#N/A,FALSE,"ANEXO3 99 UBÁ6"}</definedName>
    <definedName name="_CRM2" localSheetId="2" hidden="1">{#N/A,#N/A,FALSE,"ANEXO3 99 ERA";#N/A,#N/A,FALSE,"ANEXO3 99 UBÁ2";#N/A,#N/A,FALSE,"ANEXO3 99 DTU";#N/A,#N/A,FALSE,"ANEXO3 99 RDR";#N/A,#N/A,FALSE,"ANEXO3 99 UBÁ4";#N/A,#N/A,FALSE,"ANEXO3 99 UBÁ6"}</definedName>
    <definedName name="_CRM2" localSheetId="7" hidden="1">{#N/A,#N/A,FALSE,"ANEXO3 99 ERA";#N/A,#N/A,FALSE,"ANEXO3 99 UBÁ2";#N/A,#N/A,FALSE,"ANEXO3 99 DTU";#N/A,#N/A,FALSE,"ANEXO3 99 RDR";#N/A,#N/A,FALSE,"ANEXO3 99 UBÁ4";#N/A,#N/A,FALSE,"ANEXO3 99 UBÁ6"}</definedName>
    <definedName name="_CRM2" hidden="1">{#N/A,#N/A,FALSE,"ANEXO3 99 ERA";#N/A,#N/A,FALSE,"ANEXO3 99 UBÁ2";#N/A,#N/A,FALSE,"ANEXO3 99 DTU";#N/A,#N/A,FALSE,"ANEXO3 99 RDR";#N/A,#N/A,FALSE,"ANEXO3 99 UBÁ4";#N/A,#N/A,FALSE,"ANEXO3 99 UBÁ6"}</definedName>
    <definedName name="_CRM2_1" localSheetId="16" hidden="1">{#N/A,#N/A,FALSE,"ANEXO3 99 ERA";#N/A,#N/A,FALSE,"ANEXO3 99 UBÁ2";#N/A,#N/A,FALSE,"ANEXO3 99 DTU";#N/A,#N/A,FALSE,"ANEXO3 99 RDR";#N/A,#N/A,FALSE,"ANEXO3 99 UBÁ4";#N/A,#N/A,FALSE,"ANEXO3 99 UBÁ6"}</definedName>
    <definedName name="_CRM2_1" localSheetId="8" hidden="1">{#N/A,#N/A,FALSE,"ANEXO3 99 ERA";#N/A,#N/A,FALSE,"ANEXO3 99 UBÁ2";#N/A,#N/A,FALSE,"ANEXO3 99 DTU";#N/A,#N/A,FALSE,"ANEXO3 99 RDR";#N/A,#N/A,FALSE,"ANEXO3 99 UBÁ4";#N/A,#N/A,FALSE,"ANEXO3 99 UBÁ6"}</definedName>
    <definedName name="_CRM2_1" localSheetId="2" hidden="1">{#N/A,#N/A,FALSE,"ANEXO3 99 ERA";#N/A,#N/A,FALSE,"ANEXO3 99 UBÁ2";#N/A,#N/A,FALSE,"ANEXO3 99 DTU";#N/A,#N/A,FALSE,"ANEXO3 99 RDR";#N/A,#N/A,FALSE,"ANEXO3 99 UBÁ4";#N/A,#N/A,FALSE,"ANEXO3 99 UBÁ6"}</definedName>
    <definedName name="_CRM2_1" localSheetId="7" hidden="1">{#N/A,#N/A,FALSE,"ANEXO3 99 ERA";#N/A,#N/A,FALSE,"ANEXO3 99 UBÁ2";#N/A,#N/A,FALSE,"ANEXO3 99 DTU";#N/A,#N/A,FALSE,"ANEXO3 99 RDR";#N/A,#N/A,FALSE,"ANEXO3 99 UBÁ4";#N/A,#N/A,FALSE,"ANEXO3 99 UBÁ6"}</definedName>
    <definedName name="_CRM2_1" hidden="1">{#N/A,#N/A,FALSE,"ANEXO3 99 ERA";#N/A,#N/A,FALSE,"ANEXO3 99 UBÁ2";#N/A,#N/A,FALSE,"ANEXO3 99 DTU";#N/A,#N/A,FALSE,"ANEXO3 99 RDR";#N/A,#N/A,FALSE,"ANEXO3 99 UBÁ4";#N/A,#N/A,FALSE,"ANEXO3 99 UBÁ6"}</definedName>
    <definedName name="_CRM3" localSheetId="16" hidden="1">{#N/A,#N/A,FALSE,"ANEXO3 99 ERA";#N/A,#N/A,FALSE,"ANEXO3 99 UBÁ2";#N/A,#N/A,FALSE,"ANEXO3 99 DTU";#N/A,#N/A,FALSE,"ANEXO3 99 RDR";#N/A,#N/A,FALSE,"ANEXO3 99 UBÁ4";#N/A,#N/A,FALSE,"ANEXO3 99 UBÁ6"}</definedName>
    <definedName name="_CRM3" localSheetId="8" hidden="1">{#N/A,#N/A,FALSE,"ANEXO3 99 ERA";#N/A,#N/A,FALSE,"ANEXO3 99 UBÁ2";#N/A,#N/A,FALSE,"ANEXO3 99 DTU";#N/A,#N/A,FALSE,"ANEXO3 99 RDR";#N/A,#N/A,FALSE,"ANEXO3 99 UBÁ4";#N/A,#N/A,FALSE,"ANEXO3 99 UBÁ6"}</definedName>
    <definedName name="_CRM3" localSheetId="2" hidden="1">{#N/A,#N/A,FALSE,"ANEXO3 99 ERA";#N/A,#N/A,FALSE,"ANEXO3 99 UBÁ2";#N/A,#N/A,FALSE,"ANEXO3 99 DTU";#N/A,#N/A,FALSE,"ANEXO3 99 RDR";#N/A,#N/A,FALSE,"ANEXO3 99 UBÁ4";#N/A,#N/A,FALSE,"ANEXO3 99 UBÁ6"}</definedName>
    <definedName name="_CRM3" localSheetId="7" hidden="1">{#N/A,#N/A,FALSE,"ANEXO3 99 ERA";#N/A,#N/A,FALSE,"ANEXO3 99 UBÁ2";#N/A,#N/A,FALSE,"ANEXO3 99 DTU";#N/A,#N/A,FALSE,"ANEXO3 99 RDR";#N/A,#N/A,FALSE,"ANEXO3 99 UBÁ4";#N/A,#N/A,FALSE,"ANEXO3 99 UBÁ6"}</definedName>
    <definedName name="_CRM3" hidden="1">{#N/A,#N/A,FALSE,"ANEXO3 99 ERA";#N/A,#N/A,FALSE,"ANEXO3 99 UBÁ2";#N/A,#N/A,FALSE,"ANEXO3 99 DTU";#N/A,#N/A,FALSE,"ANEXO3 99 RDR";#N/A,#N/A,FALSE,"ANEXO3 99 UBÁ4";#N/A,#N/A,FALSE,"ANEXO3 99 UBÁ6"}</definedName>
    <definedName name="_CRM3_1" localSheetId="16" hidden="1">{#N/A,#N/A,FALSE,"ANEXO3 99 ERA";#N/A,#N/A,FALSE,"ANEXO3 99 UBÁ2";#N/A,#N/A,FALSE,"ANEXO3 99 DTU";#N/A,#N/A,FALSE,"ANEXO3 99 RDR";#N/A,#N/A,FALSE,"ANEXO3 99 UBÁ4";#N/A,#N/A,FALSE,"ANEXO3 99 UBÁ6"}</definedName>
    <definedName name="_CRM3_1" localSheetId="8" hidden="1">{#N/A,#N/A,FALSE,"ANEXO3 99 ERA";#N/A,#N/A,FALSE,"ANEXO3 99 UBÁ2";#N/A,#N/A,FALSE,"ANEXO3 99 DTU";#N/A,#N/A,FALSE,"ANEXO3 99 RDR";#N/A,#N/A,FALSE,"ANEXO3 99 UBÁ4";#N/A,#N/A,FALSE,"ANEXO3 99 UBÁ6"}</definedName>
    <definedName name="_CRM3_1" localSheetId="2" hidden="1">{#N/A,#N/A,FALSE,"ANEXO3 99 ERA";#N/A,#N/A,FALSE,"ANEXO3 99 UBÁ2";#N/A,#N/A,FALSE,"ANEXO3 99 DTU";#N/A,#N/A,FALSE,"ANEXO3 99 RDR";#N/A,#N/A,FALSE,"ANEXO3 99 UBÁ4";#N/A,#N/A,FALSE,"ANEXO3 99 UBÁ6"}</definedName>
    <definedName name="_CRM3_1" localSheetId="7" hidden="1">{#N/A,#N/A,FALSE,"ANEXO3 99 ERA";#N/A,#N/A,FALSE,"ANEXO3 99 UBÁ2";#N/A,#N/A,FALSE,"ANEXO3 99 DTU";#N/A,#N/A,FALSE,"ANEXO3 99 RDR";#N/A,#N/A,FALSE,"ANEXO3 99 UBÁ4";#N/A,#N/A,FALSE,"ANEXO3 99 UBÁ6"}</definedName>
    <definedName name="_CRM3_1" hidden="1">{#N/A,#N/A,FALSE,"ANEXO3 99 ERA";#N/A,#N/A,FALSE,"ANEXO3 99 UBÁ2";#N/A,#N/A,FALSE,"ANEXO3 99 DTU";#N/A,#N/A,FALSE,"ANEXO3 99 RDR";#N/A,#N/A,FALSE,"ANEXO3 99 UBÁ4";#N/A,#N/A,FALSE,"ANEXO3 99 UBÁ6"}</definedName>
    <definedName name="_DAT1">#REF!</definedName>
    <definedName name="_DAT2">#REF!</definedName>
    <definedName name="_DAT3">#REF!</definedName>
    <definedName name="_DAT4">#REF!</definedName>
    <definedName name="_DAT5">#REF!</definedName>
    <definedName name="_df1" localSheetId="16" hidden="1">{#N/A,#N/A,FALSE,"LLAVE";#N/A,#N/A,FALSE,"EERR";#N/A,#N/A,FALSE,"ESP";#N/A,#N/A,FALSE,"EOAF";#N/A,#N/A,FALSE,"CASH";#N/A,#N/A,FALSE,"FINANZAS";#N/A,#N/A,FALSE,"DEUDA";#N/A,#N/A,FALSE,"INVERSION";#N/A,#N/A,FALSE,"PERSONAL"}</definedName>
    <definedName name="_df1" localSheetId="8" hidden="1">{#N/A,#N/A,FALSE,"LLAVE";#N/A,#N/A,FALSE,"EERR";#N/A,#N/A,FALSE,"ESP";#N/A,#N/A,FALSE,"EOAF";#N/A,#N/A,FALSE,"CASH";#N/A,#N/A,FALSE,"FINANZAS";#N/A,#N/A,FALSE,"DEUDA";#N/A,#N/A,FALSE,"INVERSION";#N/A,#N/A,FALSE,"PERSONAL"}</definedName>
    <definedName name="_df1" localSheetId="2" hidden="1">{#N/A,#N/A,FALSE,"LLAVE";#N/A,#N/A,FALSE,"EERR";#N/A,#N/A,FALSE,"ESP";#N/A,#N/A,FALSE,"EOAF";#N/A,#N/A,FALSE,"CASH";#N/A,#N/A,FALSE,"FINANZAS";#N/A,#N/A,FALSE,"DEUDA";#N/A,#N/A,FALSE,"INVERSION";#N/A,#N/A,FALSE,"PERSONAL"}</definedName>
    <definedName name="_df1" localSheetId="7" hidden="1">{#N/A,#N/A,FALSE,"LLAVE";#N/A,#N/A,FALSE,"EERR";#N/A,#N/A,FALSE,"ESP";#N/A,#N/A,FALSE,"EOAF";#N/A,#N/A,FALSE,"CASH";#N/A,#N/A,FALSE,"FINANZAS";#N/A,#N/A,FALSE,"DEUDA";#N/A,#N/A,FALSE,"INVERSION";#N/A,#N/A,FALSE,"PERSONAL"}</definedName>
    <definedName name="_df1" hidden="1">{#N/A,#N/A,FALSE,"LLAVE";#N/A,#N/A,FALSE,"EERR";#N/A,#N/A,FALSE,"ESP";#N/A,#N/A,FALSE,"EOAF";#N/A,#N/A,FALSE,"CASH";#N/A,#N/A,FALSE,"FINANZAS";#N/A,#N/A,FALSE,"DEUDA";#N/A,#N/A,FALSE,"INVERSION";#N/A,#N/A,FALSE,"PERSONAL"}</definedName>
    <definedName name="_df1_1" localSheetId="16" hidden="1">{#N/A,#N/A,FALSE,"LLAVE";#N/A,#N/A,FALSE,"EERR";#N/A,#N/A,FALSE,"ESP";#N/A,#N/A,FALSE,"EOAF";#N/A,#N/A,FALSE,"CASH";#N/A,#N/A,FALSE,"FINANZAS";#N/A,#N/A,FALSE,"DEUDA";#N/A,#N/A,FALSE,"INVERSION";#N/A,#N/A,FALSE,"PERSONAL"}</definedName>
    <definedName name="_df1_1" localSheetId="8" hidden="1">{#N/A,#N/A,FALSE,"LLAVE";#N/A,#N/A,FALSE,"EERR";#N/A,#N/A,FALSE,"ESP";#N/A,#N/A,FALSE,"EOAF";#N/A,#N/A,FALSE,"CASH";#N/A,#N/A,FALSE,"FINANZAS";#N/A,#N/A,FALSE,"DEUDA";#N/A,#N/A,FALSE,"INVERSION";#N/A,#N/A,FALSE,"PERSONAL"}</definedName>
    <definedName name="_df1_1" localSheetId="2" hidden="1">{#N/A,#N/A,FALSE,"LLAVE";#N/A,#N/A,FALSE,"EERR";#N/A,#N/A,FALSE,"ESP";#N/A,#N/A,FALSE,"EOAF";#N/A,#N/A,FALSE,"CASH";#N/A,#N/A,FALSE,"FINANZAS";#N/A,#N/A,FALSE,"DEUDA";#N/A,#N/A,FALSE,"INVERSION";#N/A,#N/A,FALSE,"PERSONAL"}</definedName>
    <definedName name="_df1_1" localSheetId="7" hidden="1">{#N/A,#N/A,FALSE,"LLAVE";#N/A,#N/A,FALSE,"EERR";#N/A,#N/A,FALSE,"ESP";#N/A,#N/A,FALSE,"EOAF";#N/A,#N/A,FALSE,"CASH";#N/A,#N/A,FALSE,"FINANZAS";#N/A,#N/A,FALSE,"DEUDA";#N/A,#N/A,FALSE,"INVERSION";#N/A,#N/A,FALSE,"PERSONAL"}</definedName>
    <definedName name="_df1_1" hidden="1">{#N/A,#N/A,FALSE,"LLAVE";#N/A,#N/A,FALSE,"EERR";#N/A,#N/A,FALSE,"ESP";#N/A,#N/A,FALSE,"EOAF";#N/A,#N/A,FALSE,"CASH";#N/A,#N/A,FALSE,"FINANZAS";#N/A,#N/A,FALSE,"DEUDA";#N/A,#N/A,FALSE,"INVERSION";#N/A,#N/A,FALSE,"PERSONAL"}</definedName>
    <definedName name="_df1_1_1" localSheetId="16" hidden="1">{#N/A,#N/A,FALSE,"LLAVE";#N/A,#N/A,FALSE,"EERR";#N/A,#N/A,FALSE,"ESP";#N/A,#N/A,FALSE,"EOAF";#N/A,#N/A,FALSE,"CASH";#N/A,#N/A,FALSE,"FINANZAS";#N/A,#N/A,FALSE,"DEUDA";#N/A,#N/A,FALSE,"INVERSION";#N/A,#N/A,FALSE,"PERSONAL"}</definedName>
    <definedName name="_df1_1_1" localSheetId="8" hidden="1">{#N/A,#N/A,FALSE,"LLAVE";#N/A,#N/A,FALSE,"EERR";#N/A,#N/A,FALSE,"ESP";#N/A,#N/A,FALSE,"EOAF";#N/A,#N/A,FALSE,"CASH";#N/A,#N/A,FALSE,"FINANZAS";#N/A,#N/A,FALSE,"DEUDA";#N/A,#N/A,FALSE,"INVERSION";#N/A,#N/A,FALSE,"PERSONAL"}</definedName>
    <definedName name="_df1_1_1" localSheetId="2" hidden="1">{#N/A,#N/A,FALSE,"LLAVE";#N/A,#N/A,FALSE,"EERR";#N/A,#N/A,FALSE,"ESP";#N/A,#N/A,FALSE,"EOAF";#N/A,#N/A,FALSE,"CASH";#N/A,#N/A,FALSE,"FINANZAS";#N/A,#N/A,FALSE,"DEUDA";#N/A,#N/A,FALSE,"INVERSION";#N/A,#N/A,FALSE,"PERSONAL"}</definedName>
    <definedName name="_df1_1_1" localSheetId="7" hidden="1">{#N/A,#N/A,FALSE,"LLAVE";#N/A,#N/A,FALSE,"EERR";#N/A,#N/A,FALSE,"ESP";#N/A,#N/A,FALSE,"EOAF";#N/A,#N/A,FALSE,"CASH";#N/A,#N/A,FALSE,"FINANZAS";#N/A,#N/A,FALSE,"DEUDA";#N/A,#N/A,FALSE,"INVERSION";#N/A,#N/A,FALSE,"PERSONAL"}</definedName>
    <definedName name="_df1_1_1" hidden="1">{#N/A,#N/A,FALSE,"LLAVE";#N/A,#N/A,FALSE,"EERR";#N/A,#N/A,FALSE,"ESP";#N/A,#N/A,FALSE,"EOAF";#N/A,#N/A,FALSE,"CASH";#N/A,#N/A,FALSE,"FINANZAS";#N/A,#N/A,FALSE,"DEUDA";#N/A,#N/A,FALSE,"INVERSION";#N/A,#N/A,FALSE,"PERSONAL"}</definedName>
    <definedName name="_df1_2" localSheetId="16" hidden="1">{#N/A,#N/A,FALSE,"LLAVE";#N/A,#N/A,FALSE,"EERR";#N/A,#N/A,FALSE,"ESP";#N/A,#N/A,FALSE,"EOAF";#N/A,#N/A,FALSE,"CASH";#N/A,#N/A,FALSE,"FINANZAS";#N/A,#N/A,FALSE,"DEUDA";#N/A,#N/A,FALSE,"INVERSION";#N/A,#N/A,FALSE,"PERSONAL"}</definedName>
    <definedName name="_df1_2" localSheetId="8" hidden="1">{#N/A,#N/A,FALSE,"LLAVE";#N/A,#N/A,FALSE,"EERR";#N/A,#N/A,FALSE,"ESP";#N/A,#N/A,FALSE,"EOAF";#N/A,#N/A,FALSE,"CASH";#N/A,#N/A,FALSE,"FINANZAS";#N/A,#N/A,FALSE,"DEUDA";#N/A,#N/A,FALSE,"INVERSION";#N/A,#N/A,FALSE,"PERSONAL"}</definedName>
    <definedName name="_df1_2" localSheetId="2" hidden="1">{#N/A,#N/A,FALSE,"LLAVE";#N/A,#N/A,FALSE,"EERR";#N/A,#N/A,FALSE,"ESP";#N/A,#N/A,FALSE,"EOAF";#N/A,#N/A,FALSE,"CASH";#N/A,#N/A,FALSE,"FINANZAS";#N/A,#N/A,FALSE,"DEUDA";#N/A,#N/A,FALSE,"INVERSION";#N/A,#N/A,FALSE,"PERSONAL"}</definedName>
    <definedName name="_df1_2" localSheetId="7" hidden="1">{#N/A,#N/A,FALSE,"LLAVE";#N/A,#N/A,FALSE,"EERR";#N/A,#N/A,FALSE,"ESP";#N/A,#N/A,FALSE,"EOAF";#N/A,#N/A,FALSE,"CASH";#N/A,#N/A,FALSE,"FINANZAS";#N/A,#N/A,FALSE,"DEUDA";#N/A,#N/A,FALSE,"INVERSION";#N/A,#N/A,FALSE,"PERSONAL"}</definedName>
    <definedName name="_df1_2" hidden="1">{#N/A,#N/A,FALSE,"LLAVE";#N/A,#N/A,FALSE,"EERR";#N/A,#N/A,FALSE,"ESP";#N/A,#N/A,FALSE,"EOAF";#N/A,#N/A,FALSE,"CASH";#N/A,#N/A,FALSE,"FINANZAS";#N/A,#N/A,FALSE,"DEUDA";#N/A,#N/A,FALSE,"INVERSION";#N/A,#N/A,FALSE,"PERSONAL"}</definedName>
    <definedName name="_dhtdytd">#REF!</definedName>
    <definedName name="_e1" localSheetId="16" hidden="1">{#N/A,#N/A,FALSE,"ENERGIA";#N/A,#N/A,FALSE,"PERDIDAS";#N/A,#N/A,FALSE,"CLIENTES";#N/A,#N/A,FALSE,"ESTADO";#N/A,#N/A,FALSE,"TECNICA"}</definedName>
    <definedName name="_e1" localSheetId="8" hidden="1">{#N/A,#N/A,FALSE,"ENERGIA";#N/A,#N/A,FALSE,"PERDIDAS";#N/A,#N/A,FALSE,"CLIENTES";#N/A,#N/A,FALSE,"ESTADO";#N/A,#N/A,FALSE,"TECNICA"}</definedName>
    <definedName name="_e1" localSheetId="2" hidden="1">{#N/A,#N/A,FALSE,"ENERGIA";#N/A,#N/A,FALSE,"PERDIDAS";#N/A,#N/A,FALSE,"CLIENTES";#N/A,#N/A,FALSE,"ESTADO";#N/A,#N/A,FALSE,"TECNICA"}</definedName>
    <definedName name="_e1" localSheetId="7" hidden="1">{#N/A,#N/A,FALSE,"ENERGIA";#N/A,#N/A,FALSE,"PERDIDAS";#N/A,#N/A,FALSE,"CLIENTES";#N/A,#N/A,FALSE,"ESTADO";#N/A,#N/A,FALSE,"TECNICA"}</definedName>
    <definedName name="_e1" hidden="1">{#N/A,#N/A,FALSE,"ENERGIA";#N/A,#N/A,FALSE,"PERDIDAS";#N/A,#N/A,FALSE,"CLIENTES";#N/A,#N/A,FALSE,"ESTADO";#N/A,#N/A,FALSE,"TECNICA"}</definedName>
    <definedName name="_e1_1" localSheetId="16" hidden="1">{#N/A,#N/A,FALSE,"ENERGIA";#N/A,#N/A,FALSE,"PERDIDAS";#N/A,#N/A,FALSE,"CLIENTES";#N/A,#N/A,FALSE,"ESTADO";#N/A,#N/A,FALSE,"TECNICA"}</definedName>
    <definedName name="_e1_1" localSheetId="8" hidden="1">{#N/A,#N/A,FALSE,"ENERGIA";#N/A,#N/A,FALSE,"PERDIDAS";#N/A,#N/A,FALSE,"CLIENTES";#N/A,#N/A,FALSE,"ESTADO";#N/A,#N/A,FALSE,"TECNICA"}</definedName>
    <definedName name="_e1_1" localSheetId="2" hidden="1">{#N/A,#N/A,FALSE,"ENERGIA";#N/A,#N/A,FALSE,"PERDIDAS";#N/A,#N/A,FALSE,"CLIENTES";#N/A,#N/A,FALSE,"ESTADO";#N/A,#N/A,FALSE,"TECNICA"}</definedName>
    <definedName name="_e1_1" localSheetId="7" hidden="1">{#N/A,#N/A,FALSE,"ENERGIA";#N/A,#N/A,FALSE,"PERDIDAS";#N/A,#N/A,FALSE,"CLIENTES";#N/A,#N/A,FALSE,"ESTADO";#N/A,#N/A,FALSE,"TECNICA"}</definedName>
    <definedName name="_e1_1" hidden="1">{#N/A,#N/A,FALSE,"ENERGIA";#N/A,#N/A,FALSE,"PERDIDAS";#N/A,#N/A,FALSE,"CLIENTES";#N/A,#N/A,FALSE,"ESTADO";#N/A,#N/A,FALSE,"TECNICA"}</definedName>
    <definedName name="_e1_1_1" localSheetId="16" hidden="1">{#N/A,#N/A,FALSE,"ENERGIA";#N/A,#N/A,FALSE,"PERDIDAS";#N/A,#N/A,FALSE,"CLIENTES";#N/A,#N/A,FALSE,"ESTADO";#N/A,#N/A,FALSE,"TECNICA"}</definedName>
    <definedName name="_e1_1_1" localSheetId="8" hidden="1">{#N/A,#N/A,FALSE,"ENERGIA";#N/A,#N/A,FALSE,"PERDIDAS";#N/A,#N/A,FALSE,"CLIENTES";#N/A,#N/A,FALSE,"ESTADO";#N/A,#N/A,FALSE,"TECNICA"}</definedName>
    <definedName name="_e1_1_1" localSheetId="2" hidden="1">{#N/A,#N/A,FALSE,"ENERGIA";#N/A,#N/A,FALSE,"PERDIDAS";#N/A,#N/A,FALSE,"CLIENTES";#N/A,#N/A,FALSE,"ESTADO";#N/A,#N/A,FALSE,"TECNICA"}</definedName>
    <definedName name="_e1_1_1" localSheetId="7" hidden="1">{#N/A,#N/A,FALSE,"ENERGIA";#N/A,#N/A,FALSE,"PERDIDAS";#N/A,#N/A,FALSE,"CLIENTES";#N/A,#N/A,FALSE,"ESTADO";#N/A,#N/A,FALSE,"TECNICA"}</definedName>
    <definedName name="_e1_1_1" hidden="1">{#N/A,#N/A,FALSE,"ENERGIA";#N/A,#N/A,FALSE,"PERDIDAS";#N/A,#N/A,FALSE,"CLIENTES";#N/A,#N/A,FALSE,"ESTADO";#N/A,#N/A,FALSE,"TECNICA"}</definedName>
    <definedName name="_e1_2" localSheetId="16" hidden="1">{#N/A,#N/A,FALSE,"ENERGIA";#N/A,#N/A,FALSE,"PERDIDAS";#N/A,#N/A,FALSE,"CLIENTES";#N/A,#N/A,FALSE,"ESTADO";#N/A,#N/A,FALSE,"TECNICA"}</definedName>
    <definedName name="_e1_2" localSheetId="8" hidden="1">{#N/A,#N/A,FALSE,"ENERGIA";#N/A,#N/A,FALSE,"PERDIDAS";#N/A,#N/A,FALSE,"CLIENTES";#N/A,#N/A,FALSE,"ESTADO";#N/A,#N/A,FALSE,"TECNICA"}</definedName>
    <definedName name="_e1_2" localSheetId="2" hidden="1">{#N/A,#N/A,FALSE,"ENERGIA";#N/A,#N/A,FALSE,"PERDIDAS";#N/A,#N/A,FALSE,"CLIENTES";#N/A,#N/A,FALSE,"ESTADO";#N/A,#N/A,FALSE,"TECNICA"}</definedName>
    <definedName name="_e1_2" localSheetId="7" hidden="1">{#N/A,#N/A,FALSE,"ENERGIA";#N/A,#N/A,FALSE,"PERDIDAS";#N/A,#N/A,FALSE,"CLIENTES";#N/A,#N/A,FALSE,"ESTADO";#N/A,#N/A,FALSE,"TECNICA"}</definedName>
    <definedName name="_e1_2" hidden="1">{#N/A,#N/A,FALSE,"ENERGIA";#N/A,#N/A,FALSE,"PERDIDAS";#N/A,#N/A,FALSE,"CLIENTES";#N/A,#N/A,FALSE,"ESTADO";#N/A,#N/A,FALSE,"TECNICA"}</definedName>
    <definedName name="_edu1" localSheetId="2" hidden="1">{#N/A,#N/A,FALSE,"Posição Financeira"}</definedName>
    <definedName name="_edu1" hidden="1">{#N/A,#N/A,FALSE,"Posição Financeira"}</definedName>
    <definedName name="_edu2" localSheetId="2" hidden="1">{#N/A,#N/A,FALSE,"Posição Financeira"}</definedName>
    <definedName name="_edu2" hidden="1">{#N/A,#N/A,FALSE,"Posição Financeira"}</definedName>
    <definedName name="_edu3" localSheetId="2" hidden="1">{#N/A,#N/A,FALSE,"Posição Financeira"}</definedName>
    <definedName name="_edu3" hidden="1">{#N/A,#N/A,FALSE,"Posição Financeira"}</definedName>
    <definedName name="_Empresa">#REF!</definedName>
    <definedName name="_ep1" localSheetId="16" hidden="1">{#N/A,#N/A,FALSE,"CONTROLE"}</definedName>
    <definedName name="_ep1" localSheetId="8" hidden="1">{#N/A,#N/A,FALSE,"CONTROLE"}</definedName>
    <definedName name="_ep1" localSheetId="2" hidden="1">{#N/A,#N/A,FALSE,"CONTROLE"}</definedName>
    <definedName name="_ep1" localSheetId="7" hidden="1">{#N/A,#N/A,FALSE,"CONTROLE"}</definedName>
    <definedName name="_ep1" hidden="1">{#N/A,#N/A,FALSE,"CONTROLE"}</definedName>
    <definedName name="_ep1_1" localSheetId="16" hidden="1">{#N/A,#N/A,FALSE,"CONTROLE"}</definedName>
    <definedName name="_ep1_1" localSheetId="8" hidden="1">{#N/A,#N/A,FALSE,"CONTROLE"}</definedName>
    <definedName name="_ep1_1" localSheetId="2" hidden="1">{#N/A,#N/A,FALSE,"CONTROLE"}</definedName>
    <definedName name="_ep1_1" localSheetId="7" hidden="1">{#N/A,#N/A,FALSE,"CONTROLE"}</definedName>
    <definedName name="_ep1_1" hidden="1">{#N/A,#N/A,FALSE,"CONTROLE"}</definedName>
    <definedName name="_ETN2" localSheetId="16" hidden="1">{#N/A,#N/A,FALSE,"ANEXO3 99 ERA";#N/A,#N/A,FALSE,"ANEXO3 99 UBÁ2";#N/A,#N/A,FALSE,"ANEXO3 99 DTU";#N/A,#N/A,FALSE,"ANEXO3 99 RDR";#N/A,#N/A,FALSE,"ANEXO3 99 UBÁ4";#N/A,#N/A,FALSE,"ANEXO3 99 UBÁ6"}</definedName>
    <definedName name="_ETN2" localSheetId="8" hidden="1">{#N/A,#N/A,FALSE,"ANEXO3 99 ERA";#N/A,#N/A,FALSE,"ANEXO3 99 UBÁ2";#N/A,#N/A,FALSE,"ANEXO3 99 DTU";#N/A,#N/A,FALSE,"ANEXO3 99 RDR";#N/A,#N/A,FALSE,"ANEXO3 99 UBÁ4";#N/A,#N/A,FALSE,"ANEXO3 99 UBÁ6"}</definedName>
    <definedName name="_ETN2" localSheetId="2" hidden="1">{#N/A,#N/A,FALSE,"ANEXO3 99 ERA";#N/A,#N/A,FALSE,"ANEXO3 99 UBÁ2";#N/A,#N/A,FALSE,"ANEXO3 99 DTU";#N/A,#N/A,FALSE,"ANEXO3 99 RDR";#N/A,#N/A,FALSE,"ANEXO3 99 UBÁ4";#N/A,#N/A,FALSE,"ANEXO3 99 UBÁ6"}</definedName>
    <definedName name="_ETN2" localSheetId="7" hidden="1">{#N/A,#N/A,FALSE,"ANEXO3 99 ERA";#N/A,#N/A,FALSE,"ANEXO3 99 UBÁ2";#N/A,#N/A,FALSE,"ANEXO3 99 DTU";#N/A,#N/A,FALSE,"ANEXO3 99 RDR";#N/A,#N/A,FALSE,"ANEXO3 99 UBÁ4";#N/A,#N/A,FALSE,"ANEXO3 99 UBÁ6"}</definedName>
    <definedName name="_ETN2" hidden="1">{#N/A,#N/A,FALSE,"ANEXO3 99 ERA";#N/A,#N/A,FALSE,"ANEXO3 99 UBÁ2";#N/A,#N/A,FALSE,"ANEXO3 99 DTU";#N/A,#N/A,FALSE,"ANEXO3 99 RDR";#N/A,#N/A,FALSE,"ANEXO3 99 UBÁ4";#N/A,#N/A,FALSE,"ANEXO3 99 UBÁ6"}</definedName>
    <definedName name="_ETN3" localSheetId="16" hidden="1">{#N/A,#N/A,FALSE,"ANEXO3 99 ERA";#N/A,#N/A,FALSE,"ANEXO3 99 UBÁ2";#N/A,#N/A,FALSE,"ANEXO3 99 DTU";#N/A,#N/A,FALSE,"ANEXO3 99 RDR";#N/A,#N/A,FALSE,"ANEXO3 99 UBÁ4";#N/A,#N/A,FALSE,"ANEXO3 99 UBÁ6"}</definedName>
    <definedName name="_ETN3" localSheetId="8" hidden="1">{#N/A,#N/A,FALSE,"ANEXO3 99 ERA";#N/A,#N/A,FALSE,"ANEXO3 99 UBÁ2";#N/A,#N/A,FALSE,"ANEXO3 99 DTU";#N/A,#N/A,FALSE,"ANEXO3 99 RDR";#N/A,#N/A,FALSE,"ANEXO3 99 UBÁ4";#N/A,#N/A,FALSE,"ANEXO3 99 UBÁ6"}</definedName>
    <definedName name="_ETN3" localSheetId="2" hidden="1">{#N/A,#N/A,FALSE,"ANEXO3 99 ERA";#N/A,#N/A,FALSE,"ANEXO3 99 UBÁ2";#N/A,#N/A,FALSE,"ANEXO3 99 DTU";#N/A,#N/A,FALSE,"ANEXO3 99 RDR";#N/A,#N/A,FALSE,"ANEXO3 99 UBÁ4";#N/A,#N/A,FALSE,"ANEXO3 99 UBÁ6"}</definedName>
    <definedName name="_ETN3" localSheetId="7" hidden="1">{#N/A,#N/A,FALSE,"ANEXO3 99 ERA";#N/A,#N/A,FALSE,"ANEXO3 99 UBÁ2";#N/A,#N/A,FALSE,"ANEXO3 99 DTU";#N/A,#N/A,FALSE,"ANEXO3 99 RDR";#N/A,#N/A,FALSE,"ANEXO3 99 UBÁ4";#N/A,#N/A,FALSE,"ANEXO3 99 UBÁ6"}</definedName>
    <definedName name="_ETN3" hidden="1">{#N/A,#N/A,FALSE,"ANEXO3 99 ERA";#N/A,#N/A,FALSE,"ANEXO3 99 UBÁ2";#N/A,#N/A,FALSE,"ANEXO3 99 DTU";#N/A,#N/A,FALSE,"ANEXO3 99 RDR";#N/A,#N/A,FALSE,"ANEXO3 99 UBÁ4";#N/A,#N/A,FALSE,"ANEXO3 99 UBÁ6"}</definedName>
    <definedName name="_ev4" localSheetId="16" hidden="1">{#N/A,#N/A,FALSE,"CONTROLE"}</definedName>
    <definedName name="_ev4" localSheetId="8" hidden="1">{#N/A,#N/A,FALSE,"CONTROLE"}</definedName>
    <definedName name="_ev4" localSheetId="2" hidden="1">{#N/A,#N/A,FALSE,"CONTROLE"}</definedName>
    <definedName name="_ev4" localSheetId="7" hidden="1">{#N/A,#N/A,FALSE,"CONTROLE"}</definedName>
    <definedName name="_ev4" hidden="1">{#N/A,#N/A,FALSE,"CONTROLE"}</definedName>
    <definedName name="_ev4_1" localSheetId="16" hidden="1">{#N/A,#N/A,FALSE,"CONTROLE"}</definedName>
    <definedName name="_ev4_1" localSheetId="8" hidden="1">{#N/A,#N/A,FALSE,"CONTROLE"}</definedName>
    <definedName name="_ev4_1" localSheetId="2" hidden="1">{#N/A,#N/A,FALSE,"CONTROLE"}</definedName>
    <definedName name="_ev4_1" localSheetId="7" hidden="1">{#N/A,#N/A,FALSE,"CONTROLE"}</definedName>
    <definedName name="_ev4_1" hidden="1">{#N/A,#N/A,FALSE,"CONTROLE"}</definedName>
    <definedName name="_Feriados">#REF!</definedName>
    <definedName name="_fev11" localSheetId="2" hidden="1">{#N/A,#N/A,FALSE,"Services"}</definedName>
    <definedName name="_fev11" hidden="1">{#N/A,#N/A,FALSE,"Services"}</definedName>
    <definedName name="_Fill" localSheetId="16" hidden="1">#REF!</definedName>
    <definedName name="_Fill" localSheetId="8" hidden="1">#REF!</definedName>
    <definedName name="_Fill" localSheetId="7" hidden="1">#REF!</definedName>
    <definedName name="_Fill" hidden="1">#REF!</definedName>
    <definedName name="_xlnm._FilterDatabase" localSheetId="16" hidden="1">#REF!</definedName>
    <definedName name="_xlnm._FilterDatabase" localSheetId="8" hidden="1">#REF!</definedName>
    <definedName name="_xlnm._FilterDatabase" localSheetId="7" hidden="1">'Transmission Capex'!$B$41:$AD$299</definedName>
    <definedName name="_xlnm._FilterDatabase" hidden="1">#REF!</definedName>
    <definedName name="_fpp07" localSheetId="16" hidden="1">{"TotalGeralDespesasPorArea",#N/A,FALSE,"VinculosAccessEfetivo"}</definedName>
    <definedName name="_fpp07" localSheetId="8" hidden="1">{"TotalGeralDespesasPorArea",#N/A,FALSE,"VinculosAccessEfetivo"}</definedName>
    <definedName name="_fpp07" localSheetId="2" hidden="1">{"TotalGeralDespesasPorArea",#N/A,FALSE,"VinculosAccessEfetivo"}</definedName>
    <definedName name="_fpp07" localSheetId="7" hidden="1">{"TotalGeralDespesasPorArea",#N/A,FALSE,"VinculosAccessEfetivo"}</definedName>
    <definedName name="_fpp07" hidden="1">{"TotalGeralDespesasPorArea",#N/A,FALSE,"VinculosAccessEfetivo"}</definedName>
    <definedName name="_fpp07_1" localSheetId="16" hidden="1">{"TotalGeralDespesasPorArea",#N/A,FALSE,"VinculosAccessEfetivo"}</definedName>
    <definedName name="_fpp07_1" localSheetId="8" hidden="1">{"TotalGeralDespesasPorArea",#N/A,FALSE,"VinculosAccessEfetivo"}</definedName>
    <definedName name="_fpp07_1" localSheetId="2" hidden="1">{"TotalGeralDespesasPorArea",#N/A,FALSE,"VinculosAccessEfetivo"}</definedName>
    <definedName name="_fpp07_1" localSheetId="7" hidden="1">{"TotalGeralDespesasPorArea",#N/A,FALSE,"VinculosAccessEfetivo"}</definedName>
    <definedName name="_fpp07_1" hidden="1">{"TotalGeralDespesasPorArea",#N/A,FALSE,"VinculosAccessEfetivo"}</definedName>
    <definedName name="_FT08" hidden="1">"3OYHDJRF05V1IN1D1R6C32J5E"</definedName>
    <definedName name="_Fx1999">#REF!</definedName>
    <definedName name="_fx99">#REF!</definedName>
    <definedName name="_gdp85">#REF!</definedName>
    <definedName name="_gdp86">#REF!</definedName>
    <definedName name="_gdp87">#REF!</definedName>
    <definedName name="_gdp88">#REF!</definedName>
    <definedName name="_gdp89">#REF!</definedName>
    <definedName name="_gdp90">#REF!</definedName>
    <definedName name="_gdp91">#REF!</definedName>
    <definedName name="_gdp92">#REF!</definedName>
    <definedName name="_gdp93">#REF!</definedName>
    <definedName name="_gdp94">#REF!</definedName>
    <definedName name="_gdp95">#REF!</definedName>
    <definedName name="_gdp96">#REF!</definedName>
    <definedName name="_gdp97">#REF!</definedName>
    <definedName name="_gdp98">#REF!</definedName>
    <definedName name="_gdp99">#REF!</definedName>
    <definedName name="_IMP2" localSheetId="7">#REF!</definedName>
    <definedName name="_IMP2">#REF!</definedName>
    <definedName name="_Key1" localSheetId="16" hidden="1">#REF!</definedName>
    <definedName name="_Key1" localSheetId="8" hidden="1">#REF!</definedName>
    <definedName name="_Key1" localSheetId="7" hidden="1">#REF!</definedName>
    <definedName name="_Key1" hidden="1">#REF!</definedName>
    <definedName name="_Key1_2" hidden="1">#REF!</definedName>
    <definedName name="_Key10" hidden="1">#REF!</definedName>
    <definedName name="_Key2" hidden="1">#REF!</definedName>
    <definedName name="_Key20" hidden="1">#REF!</definedName>
    <definedName name="_l" localSheetId="2" hidden="1">{#N/A,#N/A,FALSE,"Posição Financeira"}</definedName>
    <definedName name="_l" hidden="1">{#N/A,#N/A,FALSE,"Posição Financeira"}</definedName>
    <definedName name="_m1" localSheetId="2" hidden="1">{#N/A,#N/A,FALSE,"Posição Financeira"}</definedName>
    <definedName name="_m1" hidden="1">{#N/A,#N/A,FALSE,"Posição Financeira"}</definedName>
    <definedName name="_m12" localSheetId="2" hidden="1">{#N/A,#N/A,FALSE,"Actual";#N/A,#N/A,FALSE,"Capital Call";#N/A,#N/A,FALSE,"Analyse A x F"}</definedName>
    <definedName name="_m12" hidden="1">{#N/A,#N/A,FALSE,"Actual";#N/A,#N/A,FALSE,"Capital Call";#N/A,#N/A,FALSE,"Analyse A x F"}</definedName>
    <definedName name="_m13" localSheetId="2" hidden="1">{#N/A,#N/A,FALSE,"Actual"}</definedName>
    <definedName name="_m13" hidden="1">{#N/A,#N/A,FALSE,"Actual"}</definedName>
    <definedName name="_m14" localSheetId="2" hidden="1">{#N/A,#N/A,FALSE,"Services"}</definedName>
    <definedName name="_m14" hidden="1">{#N/A,#N/A,FALSE,"Services"}</definedName>
    <definedName name="_m2" localSheetId="2" hidden="1">{#N/A,#N/A,FALSE,"Actual";#N/A,#N/A,FALSE,"Capital Call";#N/A,#N/A,FALSE,"Analyse A x F"}</definedName>
    <definedName name="_m2" hidden="1">{#N/A,#N/A,FALSE,"Actual";#N/A,#N/A,FALSE,"Capital Call";#N/A,#N/A,FALSE,"Analyse A x F"}</definedName>
    <definedName name="_m3" localSheetId="2" hidden="1">{#N/A,#N/A,FALSE,"Actual"}</definedName>
    <definedName name="_m3" hidden="1">{#N/A,#N/A,FALSE,"Actual"}</definedName>
    <definedName name="_m4" localSheetId="2" hidden="1">{#N/A,#N/A,FALSE,"Services"}</definedName>
    <definedName name="_m4" hidden="1">{#N/A,#N/A,FALSE,"Services"}</definedName>
    <definedName name="_m5" localSheetId="2" hidden="1">{#N/A,#N/A,FALSE,"Services"}</definedName>
    <definedName name="_m5" hidden="1">{#N/A,#N/A,FALSE,"Services"}</definedName>
    <definedName name="_mar2003">#REF!</definedName>
    <definedName name="_MIX97">#REF!</definedName>
    <definedName name="_new95" localSheetId="7">#REF!</definedName>
    <definedName name="_new95">#REF!</definedName>
    <definedName name="_NIL1" localSheetId="7">#REF!</definedName>
    <definedName name="_NIL1">#REF!</definedName>
    <definedName name="_NIL2" localSheetId="7">#REF!</definedName>
    <definedName name="_NIL2">#REF!</definedName>
    <definedName name="_NIL3">#REF!</definedName>
    <definedName name="_NIL4">#REF!</definedName>
    <definedName name="_NIL5">#REF!</definedName>
    <definedName name="_o022" localSheetId="16" hidden="1">{#N/A,#N/A,FALSE,"CONTROLE";#N/A,#N/A,FALSE,"CONTROLE"}</definedName>
    <definedName name="_o022" localSheetId="8" hidden="1">{#N/A,#N/A,FALSE,"CONTROLE";#N/A,#N/A,FALSE,"CONTROLE"}</definedName>
    <definedName name="_o022" localSheetId="2" hidden="1">{#N/A,#N/A,FALSE,"CONTROLE";#N/A,#N/A,FALSE,"CONTROLE"}</definedName>
    <definedName name="_o022" localSheetId="7" hidden="1">{#N/A,#N/A,FALSE,"CONTROLE";#N/A,#N/A,FALSE,"CONTROLE"}</definedName>
    <definedName name="_o022" hidden="1">{#N/A,#N/A,FALSE,"CONTROLE";#N/A,#N/A,FALSE,"CONTROLE"}</definedName>
    <definedName name="_o022_1" localSheetId="16" hidden="1">{#N/A,#N/A,FALSE,"CONTROLE";#N/A,#N/A,FALSE,"CONTROLE"}</definedName>
    <definedName name="_o022_1" localSheetId="8" hidden="1">{#N/A,#N/A,FALSE,"CONTROLE";#N/A,#N/A,FALSE,"CONTROLE"}</definedName>
    <definedName name="_o022_1" localSheetId="2" hidden="1">{#N/A,#N/A,FALSE,"CONTROLE";#N/A,#N/A,FALSE,"CONTROLE"}</definedName>
    <definedName name="_o022_1" localSheetId="7" hidden="1">{#N/A,#N/A,FALSE,"CONTROLE";#N/A,#N/A,FALSE,"CONTROLE"}</definedName>
    <definedName name="_o022_1" hidden="1">{#N/A,#N/A,FALSE,"CONTROLE";#N/A,#N/A,FALSE,"CONTROLE"}</definedName>
    <definedName name="_o023" localSheetId="16" hidden="1">{#N/A,#N/A,FALSE,"CONTROLE"}</definedName>
    <definedName name="_o023" localSheetId="8" hidden="1">{#N/A,#N/A,FALSE,"CONTROLE"}</definedName>
    <definedName name="_o023" localSheetId="2" hidden="1">{#N/A,#N/A,FALSE,"CONTROLE"}</definedName>
    <definedName name="_o023" localSheetId="7" hidden="1">{#N/A,#N/A,FALSE,"CONTROLE"}</definedName>
    <definedName name="_o023" hidden="1">{#N/A,#N/A,FALSE,"CONTROLE"}</definedName>
    <definedName name="_o023_1" localSheetId="16" hidden="1">{#N/A,#N/A,FALSE,"CONTROLE"}</definedName>
    <definedName name="_o023_1" localSheetId="8" hidden="1">{#N/A,#N/A,FALSE,"CONTROLE"}</definedName>
    <definedName name="_o023_1" localSheetId="2" hidden="1">{#N/A,#N/A,FALSE,"CONTROLE"}</definedName>
    <definedName name="_o023_1" localSheetId="7" hidden="1">{#N/A,#N/A,FALSE,"CONTROLE"}</definedName>
    <definedName name="_o023_1" hidden="1">{#N/A,#N/A,FALSE,"CONTROLE"}</definedName>
    <definedName name="_o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0" localSheetId="16" hidden="1">{"TotalGeralDespesasPorArea",#N/A,FALSE,"VinculosAccessEfetivo"}</definedName>
    <definedName name="_o10" localSheetId="8" hidden="1">{"TotalGeralDespesasPorArea",#N/A,FALSE,"VinculosAccessEfetivo"}</definedName>
    <definedName name="_o10" localSheetId="2" hidden="1">{"TotalGeralDespesasPorArea",#N/A,FALSE,"VinculosAccessEfetivo"}</definedName>
    <definedName name="_o10" localSheetId="7" hidden="1">{"TotalGeralDespesasPorArea",#N/A,FALSE,"VinculosAccessEfetivo"}</definedName>
    <definedName name="_o10" hidden="1">{"TotalGeralDespesasPorArea",#N/A,FALSE,"VinculosAccessEfetivo"}</definedName>
    <definedName name="_o10_1" localSheetId="16" hidden="1">{"TotalGeralDespesasPorArea",#N/A,FALSE,"VinculosAccessEfetivo"}</definedName>
    <definedName name="_o10_1" localSheetId="8" hidden="1">{"TotalGeralDespesasPorArea",#N/A,FALSE,"VinculosAccessEfetivo"}</definedName>
    <definedName name="_o10_1" localSheetId="2" hidden="1">{"TotalGeralDespesasPorArea",#N/A,FALSE,"VinculosAccessEfetivo"}</definedName>
    <definedName name="_o10_1" localSheetId="7" hidden="1">{"TotalGeralDespesasPorArea",#N/A,FALSE,"VinculosAccessEfetivo"}</definedName>
    <definedName name="_o10_1" hidden="1">{"TotalGeralDespesasPorArea",#N/A,FALSE,"VinculosAccessEfetivo"}</definedName>
    <definedName name="_o1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3" localSheetId="16" hidden="1">{"TotalGeralDespesasPorArea",#N/A,FALSE,"VinculosAccessEfetivo"}</definedName>
    <definedName name="_o13" localSheetId="8" hidden="1">{"TotalGeralDespesasPorArea",#N/A,FALSE,"VinculosAccessEfetivo"}</definedName>
    <definedName name="_o13" localSheetId="2" hidden="1">{"TotalGeralDespesasPorArea",#N/A,FALSE,"VinculosAccessEfetivo"}</definedName>
    <definedName name="_o13" localSheetId="7" hidden="1">{"TotalGeralDespesasPorArea",#N/A,FALSE,"VinculosAccessEfetivo"}</definedName>
    <definedName name="_o13" hidden="1">{"TotalGeralDespesasPorArea",#N/A,FALSE,"VinculosAccessEfetivo"}</definedName>
    <definedName name="_o13_1" localSheetId="16" hidden="1">{"TotalGeralDespesasPorArea",#N/A,FALSE,"VinculosAccessEfetivo"}</definedName>
    <definedName name="_o13_1" localSheetId="8" hidden="1">{"TotalGeralDespesasPorArea",#N/A,FALSE,"VinculosAccessEfetivo"}</definedName>
    <definedName name="_o13_1" localSheetId="2" hidden="1">{"TotalGeralDespesasPorArea",#N/A,FALSE,"VinculosAccessEfetivo"}</definedName>
    <definedName name="_o13_1" localSheetId="7" hidden="1">{"TotalGeralDespesasPorArea",#N/A,FALSE,"VinculosAccessEfetivo"}</definedName>
    <definedName name="_o13_1" hidden="1">{"TotalGeralDespesasPorArea",#N/A,FALSE,"VinculosAccessEfetivo"}</definedName>
    <definedName name="_o14" localSheetId="16" hidden="1">{#N/A,#N/A,FALSE,"CONTROLE"}</definedName>
    <definedName name="_o14" localSheetId="8" hidden="1">{#N/A,#N/A,FALSE,"CONTROLE"}</definedName>
    <definedName name="_o14" localSheetId="2" hidden="1">{#N/A,#N/A,FALSE,"CONTROLE"}</definedName>
    <definedName name="_o14" localSheetId="7" hidden="1">{#N/A,#N/A,FALSE,"CONTROLE"}</definedName>
    <definedName name="_o14" hidden="1">{#N/A,#N/A,FALSE,"CONTROLE"}</definedName>
    <definedName name="_o14_1" localSheetId="16" hidden="1">{#N/A,#N/A,FALSE,"CONTROLE"}</definedName>
    <definedName name="_o14_1" localSheetId="8" hidden="1">{#N/A,#N/A,FALSE,"CONTROLE"}</definedName>
    <definedName name="_o14_1" localSheetId="2" hidden="1">{#N/A,#N/A,FALSE,"CONTROLE"}</definedName>
    <definedName name="_o14_1" localSheetId="7" hidden="1">{#N/A,#N/A,FALSE,"CONTROLE"}</definedName>
    <definedName name="_o14_1" hidden="1">{#N/A,#N/A,FALSE,"CONTROLE"}</definedName>
    <definedName name="_o15" localSheetId="16" hidden="1">{#N/A,#N/A,FALSE,"CONTROLE"}</definedName>
    <definedName name="_o15" localSheetId="8" hidden="1">{#N/A,#N/A,FALSE,"CONTROLE"}</definedName>
    <definedName name="_o15" localSheetId="2" hidden="1">{#N/A,#N/A,FALSE,"CONTROLE"}</definedName>
    <definedName name="_o15" localSheetId="7" hidden="1">{#N/A,#N/A,FALSE,"CONTROLE"}</definedName>
    <definedName name="_o15" hidden="1">{#N/A,#N/A,FALSE,"CONTROLE"}</definedName>
    <definedName name="_o15_1" localSheetId="16" hidden="1">{#N/A,#N/A,FALSE,"CONTROLE"}</definedName>
    <definedName name="_o15_1" localSheetId="8" hidden="1">{#N/A,#N/A,FALSE,"CONTROLE"}</definedName>
    <definedName name="_o15_1" localSheetId="2" hidden="1">{#N/A,#N/A,FALSE,"CONTROLE"}</definedName>
    <definedName name="_o15_1" localSheetId="7" hidden="1">{#N/A,#N/A,FALSE,"CONTROLE"}</definedName>
    <definedName name="_o15_1" hidden="1">{#N/A,#N/A,FALSE,"CONTROLE"}</definedName>
    <definedName name="_o16" localSheetId="16" hidden="1">{"TotalGeralDespesasPorArea",#N/A,FALSE,"VinculosAccessEfetivo"}</definedName>
    <definedName name="_o16" localSheetId="8" hidden="1">{"TotalGeralDespesasPorArea",#N/A,FALSE,"VinculosAccessEfetivo"}</definedName>
    <definedName name="_o16" localSheetId="2" hidden="1">{"TotalGeralDespesasPorArea",#N/A,FALSE,"VinculosAccessEfetivo"}</definedName>
    <definedName name="_o16" localSheetId="7" hidden="1">{"TotalGeralDespesasPorArea",#N/A,FALSE,"VinculosAccessEfetivo"}</definedName>
    <definedName name="_o16" hidden="1">{"TotalGeralDespesasPorArea",#N/A,FALSE,"VinculosAccessEfetivo"}</definedName>
    <definedName name="_o16_1" localSheetId="16" hidden="1">{"TotalGeralDespesasPorArea",#N/A,FALSE,"VinculosAccessEfetivo"}</definedName>
    <definedName name="_o16_1" localSheetId="8" hidden="1">{"TotalGeralDespesasPorArea",#N/A,FALSE,"VinculosAccessEfetivo"}</definedName>
    <definedName name="_o16_1" localSheetId="2" hidden="1">{"TotalGeralDespesasPorArea",#N/A,FALSE,"VinculosAccessEfetivo"}</definedName>
    <definedName name="_o16_1" localSheetId="7" hidden="1">{"TotalGeralDespesasPorArea",#N/A,FALSE,"VinculosAccessEfetivo"}</definedName>
    <definedName name="_o16_1" hidden="1">{"TotalGeralDespesasPorArea",#N/A,FALSE,"VinculosAccessEfetivo"}</definedName>
    <definedName name="_o17"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7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19" localSheetId="16" hidden="1">{#N/A,#N/A,FALSE,"CONTROLE"}</definedName>
    <definedName name="_o19" localSheetId="8" hidden="1">{#N/A,#N/A,FALSE,"CONTROLE"}</definedName>
    <definedName name="_o19" localSheetId="2" hidden="1">{#N/A,#N/A,FALSE,"CONTROLE"}</definedName>
    <definedName name="_o19" localSheetId="7" hidden="1">{#N/A,#N/A,FALSE,"CONTROLE"}</definedName>
    <definedName name="_o19" hidden="1">{#N/A,#N/A,FALSE,"CONTROLE"}</definedName>
    <definedName name="_o19_1" localSheetId="16" hidden="1">{#N/A,#N/A,FALSE,"CONTROLE"}</definedName>
    <definedName name="_o19_1" localSheetId="8" hidden="1">{#N/A,#N/A,FALSE,"CONTROLE"}</definedName>
    <definedName name="_o19_1" localSheetId="2" hidden="1">{#N/A,#N/A,FALSE,"CONTROLE"}</definedName>
    <definedName name="_o19_1" localSheetId="7" hidden="1">{#N/A,#N/A,FALSE,"CONTROLE"}</definedName>
    <definedName name="_o19_1" hidden="1">{#N/A,#N/A,FALSE,"CONTROLE"}</definedName>
    <definedName name="_o2"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0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1" localSheetId="16" hidden="1">{"TotalGeralDespesasPorArea",#N/A,FALSE,"VinculosAccessEfetivo"}</definedName>
    <definedName name="_o21" localSheetId="8" hidden="1">{"TotalGeralDespesasPorArea",#N/A,FALSE,"VinculosAccessEfetivo"}</definedName>
    <definedName name="_o21" localSheetId="2" hidden="1">{"TotalGeralDespesasPorArea",#N/A,FALSE,"VinculosAccessEfetivo"}</definedName>
    <definedName name="_o21" localSheetId="7" hidden="1">{"TotalGeralDespesasPorArea",#N/A,FALSE,"VinculosAccessEfetivo"}</definedName>
    <definedName name="_o21" hidden="1">{"TotalGeralDespesasPorArea",#N/A,FALSE,"VinculosAccessEfetivo"}</definedName>
    <definedName name="_o21_1" localSheetId="16" hidden="1">{"TotalGeralDespesasPorArea",#N/A,FALSE,"VinculosAccessEfetivo"}</definedName>
    <definedName name="_o21_1" localSheetId="8" hidden="1">{"TotalGeralDespesasPorArea",#N/A,FALSE,"VinculosAccessEfetivo"}</definedName>
    <definedName name="_o21_1" localSheetId="2" hidden="1">{"TotalGeralDespesasPorArea",#N/A,FALSE,"VinculosAccessEfetivo"}</definedName>
    <definedName name="_o21_1" localSheetId="7" hidden="1">{"TotalGeralDespesasPorArea",#N/A,FALSE,"VinculosAccessEfetivo"}</definedName>
    <definedName name="_o21_1" hidden="1">{"TotalGeralDespesasPorArea",#N/A,FALSE,"VinculosAccessEfetivo"}</definedName>
    <definedName name="_o24"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4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5" localSheetId="16" hidden="1">{"TotalGeralDespesasPorArea",#N/A,FALSE,"VinculosAccessEfetivo"}</definedName>
    <definedName name="_o25" localSheetId="8" hidden="1">{"TotalGeralDespesasPorArea",#N/A,FALSE,"VinculosAccessEfetivo"}</definedName>
    <definedName name="_o25" localSheetId="2" hidden="1">{"TotalGeralDespesasPorArea",#N/A,FALSE,"VinculosAccessEfetivo"}</definedName>
    <definedName name="_o25" localSheetId="7" hidden="1">{"TotalGeralDespesasPorArea",#N/A,FALSE,"VinculosAccessEfetivo"}</definedName>
    <definedName name="_o25" hidden="1">{"TotalGeralDespesasPorArea",#N/A,FALSE,"VinculosAccessEfetivo"}</definedName>
    <definedName name="_o25_1" localSheetId="16" hidden="1">{"TotalGeralDespesasPorArea",#N/A,FALSE,"VinculosAccessEfetivo"}</definedName>
    <definedName name="_o25_1" localSheetId="8" hidden="1">{"TotalGeralDespesasPorArea",#N/A,FALSE,"VinculosAccessEfetivo"}</definedName>
    <definedName name="_o25_1" localSheetId="2" hidden="1">{"TotalGeralDespesasPorArea",#N/A,FALSE,"VinculosAccessEfetivo"}</definedName>
    <definedName name="_o25_1" localSheetId="7" hidden="1">{"TotalGeralDespesasPorArea",#N/A,FALSE,"VinculosAccessEfetivo"}</definedName>
    <definedName name="_o25_1" hidden="1">{"TotalGeralDespesasPorArea",#N/A,FALSE,"VinculosAccessEfetivo"}</definedName>
    <definedName name="_o26"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6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28" localSheetId="16" hidden="1">{"TotalGeralDespesasPorArea",#N/A,FALSE,"VinculosAccessEfetivo"}</definedName>
    <definedName name="_o28" localSheetId="8" hidden="1">{"TotalGeralDespesasPorArea",#N/A,FALSE,"VinculosAccessEfetivo"}</definedName>
    <definedName name="_o28" localSheetId="2" hidden="1">{"TotalGeralDespesasPorArea",#N/A,FALSE,"VinculosAccessEfetivo"}</definedName>
    <definedName name="_o28" localSheetId="7" hidden="1">{"TotalGeralDespesasPorArea",#N/A,FALSE,"VinculosAccessEfetivo"}</definedName>
    <definedName name="_o28" hidden="1">{"TotalGeralDespesasPorArea",#N/A,FALSE,"VinculosAccessEfetivo"}</definedName>
    <definedName name="_o28_1" localSheetId="16" hidden="1">{"TotalGeralDespesasPorArea",#N/A,FALSE,"VinculosAccessEfetivo"}</definedName>
    <definedName name="_o28_1" localSheetId="8" hidden="1">{"TotalGeralDespesasPorArea",#N/A,FALSE,"VinculosAccessEfetivo"}</definedName>
    <definedName name="_o28_1" localSheetId="2" hidden="1">{"TotalGeralDespesasPorArea",#N/A,FALSE,"VinculosAccessEfetivo"}</definedName>
    <definedName name="_o28_1" localSheetId="7" hidden="1">{"TotalGeralDespesasPorArea",#N/A,FALSE,"VinculosAccessEfetivo"}</definedName>
    <definedName name="_o28_1" hidden="1">{"TotalGeralDespesasPorArea",#N/A,FALSE,"VinculosAccessEfetivo"}</definedName>
    <definedName name="_o29" localSheetId="16" hidden="1">{#N/A,#N/A,FALSE,"CONTROLE"}</definedName>
    <definedName name="_o29" localSheetId="8" hidden="1">{#N/A,#N/A,FALSE,"CONTROLE"}</definedName>
    <definedName name="_o29" localSheetId="2" hidden="1">{#N/A,#N/A,FALSE,"CONTROLE"}</definedName>
    <definedName name="_o29" localSheetId="7" hidden="1">{#N/A,#N/A,FALSE,"CONTROLE"}</definedName>
    <definedName name="_o29" hidden="1">{#N/A,#N/A,FALSE,"CONTROLE"}</definedName>
    <definedName name="_o29_1" localSheetId="16" hidden="1">{#N/A,#N/A,FALSE,"CONTROLE"}</definedName>
    <definedName name="_o29_1" localSheetId="8" hidden="1">{#N/A,#N/A,FALSE,"CONTROLE"}</definedName>
    <definedName name="_o29_1" localSheetId="2" hidden="1">{#N/A,#N/A,FALSE,"CONTROLE"}</definedName>
    <definedName name="_o29_1" localSheetId="7" hidden="1">{#N/A,#N/A,FALSE,"CONTROLE"}</definedName>
    <definedName name="_o29_1" hidden="1">{#N/A,#N/A,FALSE,"CONTROLE"}</definedName>
    <definedName name="_o3" localSheetId="16" hidden="1">{"TotalGeralDespesasPorArea",#N/A,FALSE,"VinculosAccessEfetivo"}</definedName>
    <definedName name="_o3" localSheetId="8" hidden="1">{"TotalGeralDespesasPorArea",#N/A,FALSE,"VinculosAccessEfetivo"}</definedName>
    <definedName name="_o3" localSheetId="2" hidden="1">{"TotalGeralDespesasPorArea",#N/A,FALSE,"VinculosAccessEfetivo"}</definedName>
    <definedName name="_o3" localSheetId="7" hidden="1">{"TotalGeralDespesasPorArea",#N/A,FALSE,"VinculosAccessEfetivo"}</definedName>
    <definedName name="_o3" hidden="1">{"TotalGeralDespesasPorArea",#N/A,FALSE,"VinculosAccessEfetivo"}</definedName>
    <definedName name="_o3_1" localSheetId="16" hidden="1">{"TotalGeralDespesasPorArea",#N/A,FALSE,"VinculosAccessEfetivo"}</definedName>
    <definedName name="_o3_1" localSheetId="8" hidden="1">{"TotalGeralDespesasPorArea",#N/A,FALSE,"VinculosAccessEfetivo"}</definedName>
    <definedName name="_o3_1" localSheetId="2" hidden="1">{"TotalGeralDespesasPorArea",#N/A,FALSE,"VinculosAccessEfetivo"}</definedName>
    <definedName name="_o3_1" localSheetId="7" hidden="1">{"TotalGeralDespesasPorArea",#N/A,FALSE,"VinculosAccessEfetivo"}</definedName>
    <definedName name="_o3_1" hidden="1">{"TotalGeralDespesasPorArea",#N/A,FALSE,"VinculosAccessEfetivo"}</definedName>
    <definedName name="_o30" localSheetId="16" hidden="1">{#N/A,#N/A,FALSE,"CONTROLE"}</definedName>
    <definedName name="_o30" localSheetId="8" hidden="1">{#N/A,#N/A,FALSE,"CONTROLE"}</definedName>
    <definedName name="_o30" localSheetId="2" hidden="1">{#N/A,#N/A,FALSE,"CONTROLE"}</definedName>
    <definedName name="_o30" localSheetId="7" hidden="1">{#N/A,#N/A,FALSE,"CONTROLE"}</definedName>
    <definedName name="_o30" hidden="1">{#N/A,#N/A,FALSE,"CONTROLE"}</definedName>
    <definedName name="_o30_1" localSheetId="16" hidden="1">{#N/A,#N/A,FALSE,"CONTROLE"}</definedName>
    <definedName name="_o30_1" localSheetId="8" hidden="1">{#N/A,#N/A,FALSE,"CONTROLE"}</definedName>
    <definedName name="_o30_1" localSheetId="2" hidden="1">{#N/A,#N/A,FALSE,"CONTROLE"}</definedName>
    <definedName name="_o30_1" localSheetId="7" hidden="1">{#N/A,#N/A,FALSE,"CONTROLE"}</definedName>
    <definedName name="_o30_1" hidden="1">{#N/A,#N/A,FALSE,"CONTROLE"}</definedName>
    <definedName name="_o3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3" localSheetId="16" hidden="1">{#N/A,#N/A,FALSE,"CONTROLE"}</definedName>
    <definedName name="_o33" localSheetId="8" hidden="1">{#N/A,#N/A,FALSE,"CONTROLE"}</definedName>
    <definedName name="_o33" localSheetId="2" hidden="1">{#N/A,#N/A,FALSE,"CONTROLE"}</definedName>
    <definedName name="_o33" localSheetId="7" hidden="1">{#N/A,#N/A,FALSE,"CONTROLE"}</definedName>
    <definedName name="_o33" hidden="1">{#N/A,#N/A,FALSE,"CONTROLE"}</definedName>
    <definedName name="_o33_1" localSheetId="16" hidden="1">{#N/A,#N/A,FALSE,"CONTROLE"}</definedName>
    <definedName name="_o33_1" localSheetId="8" hidden="1">{#N/A,#N/A,FALSE,"CONTROLE"}</definedName>
    <definedName name="_o33_1" localSheetId="2" hidden="1">{#N/A,#N/A,FALSE,"CONTROLE"}</definedName>
    <definedName name="_o33_1" localSheetId="7" hidden="1">{#N/A,#N/A,FALSE,"CONTROLE"}</definedName>
    <definedName name="_o33_1" hidden="1">{#N/A,#N/A,FALSE,"CONTROLE"}</definedName>
    <definedName name="_o34"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4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5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o36" localSheetId="16" hidden="1">{"TotalGeralDespesasPorArea",#N/A,FALSE,"VinculosAccessEfetivo"}</definedName>
    <definedName name="_o36" localSheetId="8" hidden="1">{"TotalGeralDespesasPorArea",#N/A,FALSE,"VinculosAccessEfetivo"}</definedName>
    <definedName name="_o36" localSheetId="2" hidden="1">{"TotalGeralDespesasPorArea",#N/A,FALSE,"VinculosAccessEfetivo"}</definedName>
    <definedName name="_o36" localSheetId="7" hidden="1">{"TotalGeralDespesasPorArea",#N/A,FALSE,"VinculosAccessEfetivo"}</definedName>
    <definedName name="_o36" hidden="1">{"TotalGeralDespesasPorArea",#N/A,FALSE,"VinculosAccessEfetivo"}</definedName>
    <definedName name="_o36_1" localSheetId="16" hidden="1">{"TotalGeralDespesasPorArea",#N/A,FALSE,"VinculosAccessEfetivo"}</definedName>
    <definedName name="_o36_1" localSheetId="8" hidden="1">{"TotalGeralDespesasPorArea",#N/A,FALSE,"VinculosAccessEfetivo"}</definedName>
    <definedName name="_o36_1" localSheetId="2" hidden="1">{"TotalGeralDespesasPorArea",#N/A,FALSE,"VinculosAccessEfetivo"}</definedName>
    <definedName name="_o36_1" localSheetId="7" hidden="1">{"TotalGeralDespesasPorArea",#N/A,FALSE,"VinculosAccessEfetivo"}</definedName>
    <definedName name="_o36_1" hidden="1">{"TotalGeralDespesasPorArea",#N/A,FALSE,"VinculosAccessEfetivo"}</definedName>
    <definedName name="_o37" localSheetId="16" hidden="1">{#N/A,#N/A,FALSE,"CONTROLE";#N/A,#N/A,FALSE,"CONTROLE"}</definedName>
    <definedName name="_o37" localSheetId="8" hidden="1">{#N/A,#N/A,FALSE,"CONTROLE";#N/A,#N/A,FALSE,"CONTROLE"}</definedName>
    <definedName name="_o37" localSheetId="2" hidden="1">{#N/A,#N/A,FALSE,"CONTROLE";#N/A,#N/A,FALSE,"CONTROLE"}</definedName>
    <definedName name="_o37" localSheetId="7" hidden="1">{#N/A,#N/A,FALSE,"CONTROLE";#N/A,#N/A,FALSE,"CONTROLE"}</definedName>
    <definedName name="_o37" hidden="1">{#N/A,#N/A,FALSE,"CONTROLE";#N/A,#N/A,FALSE,"CONTROLE"}</definedName>
    <definedName name="_o37_1" localSheetId="16" hidden="1">{#N/A,#N/A,FALSE,"CONTROLE";#N/A,#N/A,FALSE,"CONTROLE"}</definedName>
    <definedName name="_o37_1" localSheetId="8" hidden="1">{#N/A,#N/A,FALSE,"CONTROLE";#N/A,#N/A,FALSE,"CONTROLE"}</definedName>
    <definedName name="_o37_1" localSheetId="2" hidden="1">{#N/A,#N/A,FALSE,"CONTROLE";#N/A,#N/A,FALSE,"CONTROLE"}</definedName>
    <definedName name="_o37_1" localSheetId="7" hidden="1">{#N/A,#N/A,FALSE,"CONTROLE";#N/A,#N/A,FALSE,"CONTROLE"}</definedName>
    <definedName name="_o37_1" hidden="1">{#N/A,#N/A,FALSE,"CONTROLE";#N/A,#N/A,FALSE,"CONTROLE"}</definedName>
    <definedName name="_o38" localSheetId="16" hidden="1">{#N/A,#N/A,FALSE,"CONTROLE"}</definedName>
    <definedName name="_o38" localSheetId="8" hidden="1">{#N/A,#N/A,FALSE,"CONTROLE"}</definedName>
    <definedName name="_o38" localSheetId="2" hidden="1">{#N/A,#N/A,FALSE,"CONTROLE"}</definedName>
    <definedName name="_o38" localSheetId="7" hidden="1">{#N/A,#N/A,FALSE,"CONTROLE"}</definedName>
    <definedName name="_o38" hidden="1">{#N/A,#N/A,FALSE,"CONTROLE"}</definedName>
    <definedName name="_o38_1" localSheetId="16" hidden="1">{#N/A,#N/A,FALSE,"CONTROLE"}</definedName>
    <definedName name="_o38_1" localSheetId="8" hidden="1">{#N/A,#N/A,FALSE,"CONTROLE"}</definedName>
    <definedName name="_o38_1" localSheetId="2" hidden="1">{#N/A,#N/A,FALSE,"CONTROLE"}</definedName>
    <definedName name="_o38_1" localSheetId="7" hidden="1">{#N/A,#N/A,FALSE,"CONTROLE"}</definedName>
    <definedName name="_o38_1" hidden="1">{#N/A,#N/A,FALSE,"CONTROLE"}</definedName>
    <definedName name="_o39" localSheetId="16" hidden="1">{"TotalGeralDespesasPorArea",#N/A,FALSE,"VinculosAccessEfetivo"}</definedName>
    <definedName name="_o39" localSheetId="8" hidden="1">{"TotalGeralDespesasPorArea",#N/A,FALSE,"VinculosAccessEfetivo"}</definedName>
    <definedName name="_o39" localSheetId="2" hidden="1">{"TotalGeralDespesasPorArea",#N/A,FALSE,"VinculosAccessEfetivo"}</definedName>
    <definedName name="_o39" localSheetId="7" hidden="1">{"TotalGeralDespesasPorArea",#N/A,FALSE,"VinculosAccessEfetivo"}</definedName>
    <definedName name="_o39" hidden="1">{"TotalGeralDespesasPorArea",#N/A,FALSE,"VinculosAccessEfetivo"}</definedName>
    <definedName name="_o39_1" localSheetId="16" hidden="1">{"TotalGeralDespesasPorArea",#N/A,FALSE,"VinculosAccessEfetivo"}</definedName>
    <definedName name="_o39_1" localSheetId="8" hidden="1">{"TotalGeralDespesasPorArea",#N/A,FALSE,"VinculosAccessEfetivo"}</definedName>
    <definedName name="_o39_1" localSheetId="2" hidden="1">{"TotalGeralDespesasPorArea",#N/A,FALSE,"VinculosAccessEfetivo"}</definedName>
    <definedName name="_o39_1" localSheetId="7" hidden="1">{"TotalGeralDespesasPorArea",#N/A,FALSE,"VinculosAccessEfetivo"}</definedName>
    <definedName name="_o39_1" hidden="1">{"TotalGeralDespesasPorArea",#N/A,FALSE,"VinculosAccessEfetivo"}</definedName>
    <definedName name="_o4" localSheetId="16" hidden="1">{"TotalGeralDespesasPorArea",#N/A,FALSE,"VinculosAccessEfetivo"}</definedName>
    <definedName name="_o4" localSheetId="8" hidden="1">{"TotalGeralDespesasPorArea",#N/A,FALSE,"VinculosAccessEfetivo"}</definedName>
    <definedName name="_o4" localSheetId="2" hidden="1">{"TotalGeralDespesasPorArea",#N/A,FALSE,"VinculosAccessEfetivo"}</definedName>
    <definedName name="_o4" localSheetId="7" hidden="1">{"TotalGeralDespesasPorArea",#N/A,FALSE,"VinculosAccessEfetivo"}</definedName>
    <definedName name="_o4" hidden="1">{"TotalGeralDespesasPorArea",#N/A,FALSE,"VinculosAccessEfetivo"}</definedName>
    <definedName name="_o4_1" localSheetId="16" hidden="1">{"TotalGeralDespesasPorArea",#N/A,FALSE,"VinculosAccessEfetivo"}</definedName>
    <definedName name="_o4_1" localSheetId="8" hidden="1">{"TotalGeralDespesasPorArea",#N/A,FALSE,"VinculosAccessEfetivo"}</definedName>
    <definedName name="_o4_1" localSheetId="2" hidden="1">{"TotalGeralDespesasPorArea",#N/A,FALSE,"VinculosAccessEfetivo"}</definedName>
    <definedName name="_o4_1" localSheetId="7" hidden="1">{"TotalGeralDespesasPorArea",#N/A,FALSE,"VinculosAccessEfetivo"}</definedName>
    <definedName name="_o4_1" hidden="1">{"TotalGeralDespesasPorArea",#N/A,FALSE,"VinculosAccessEfetivo"}</definedName>
    <definedName name="_o45" localSheetId="16" hidden="1">{"TotalGeralDespesasPorArea",#N/A,FALSE,"VinculosAccessEfetivo"}</definedName>
    <definedName name="_o45" localSheetId="8" hidden="1">{"TotalGeralDespesasPorArea",#N/A,FALSE,"VinculosAccessEfetivo"}</definedName>
    <definedName name="_o45" localSheetId="2" hidden="1">{"TotalGeralDespesasPorArea",#N/A,FALSE,"VinculosAccessEfetivo"}</definedName>
    <definedName name="_o45" localSheetId="7" hidden="1">{"TotalGeralDespesasPorArea",#N/A,FALSE,"VinculosAccessEfetivo"}</definedName>
    <definedName name="_o45" hidden="1">{"TotalGeralDespesasPorArea",#N/A,FALSE,"VinculosAccessEfetivo"}</definedName>
    <definedName name="_o45_1" localSheetId="16" hidden="1">{"TotalGeralDespesasPorArea",#N/A,FALSE,"VinculosAccessEfetivo"}</definedName>
    <definedName name="_o45_1" localSheetId="8" hidden="1">{"TotalGeralDespesasPorArea",#N/A,FALSE,"VinculosAccessEfetivo"}</definedName>
    <definedName name="_o45_1" localSheetId="2" hidden="1">{"TotalGeralDespesasPorArea",#N/A,FALSE,"VinculosAccessEfetivo"}</definedName>
    <definedName name="_o45_1" localSheetId="7" hidden="1">{"TotalGeralDespesasPorArea",#N/A,FALSE,"VinculosAccessEfetivo"}</definedName>
    <definedName name="_o45_1" hidden="1">{"TotalGeralDespesasPorArea",#N/A,FALSE,"VinculosAccessEfetivo"}</definedName>
    <definedName name="_o5" localSheetId="16" hidden="1">{"TotalGeralDespesasPorArea",#N/A,FALSE,"VinculosAccessEfetivo"}</definedName>
    <definedName name="_o5" localSheetId="8" hidden="1">{"TotalGeralDespesasPorArea",#N/A,FALSE,"VinculosAccessEfetivo"}</definedName>
    <definedName name="_o5" localSheetId="2" hidden="1">{"TotalGeralDespesasPorArea",#N/A,FALSE,"VinculosAccessEfetivo"}</definedName>
    <definedName name="_o5" localSheetId="7" hidden="1">{"TotalGeralDespesasPorArea",#N/A,FALSE,"VinculosAccessEfetivo"}</definedName>
    <definedName name="_o5" hidden="1">{"TotalGeralDespesasPorArea",#N/A,FALSE,"VinculosAccessEfetivo"}</definedName>
    <definedName name="_o5_1" localSheetId="16" hidden="1">{"TotalGeralDespesasPorArea",#N/A,FALSE,"VinculosAccessEfetivo"}</definedName>
    <definedName name="_o5_1" localSheetId="8" hidden="1">{"TotalGeralDespesasPorArea",#N/A,FALSE,"VinculosAccessEfetivo"}</definedName>
    <definedName name="_o5_1" localSheetId="2" hidden="1">{"TotalGeralDespesasPorArea",#N/A,FALSE,"VinculosAccessEfetivo"}</definedName>
    <definedName name="_o5_1" localSheetId="7" hidden="1">{"TotalGeralDespesasPorArea",#N/A,FALSE,"VinculosAccessEfetivo"}</definedName>
    <definedName name="_o5_1" hidden="1">{"TotalGeralDespesasPorArea",#N/A,FALSE,"VinculosAccessEfetivo"}</definedName>
    <definedName name="_o6" localSheetId="16" hidden="1">{"TotalGeralDespesasPorArea",#N/A,FALSE,"VinculosAccessEfetivo"}</definedName>
    <definedName name="_o6" localSheetId="8" hidden="1">{"TotalGeralDespesasPorArea",#N/A,FALSE,"VinculosAccessEfetivo"}</definedName>
    <definedName name="_o6" localSheetId="2" hidden="1">{"TotalGeralDespesasPorArea",#N/A,FALSE,"VinculosAccessEfetivo"}</definedName>
    <definedName name="_o6" localSheetId="7" hidden="1">{"TotalGeralDespesasPorArea",#N/A,FALSE,"VinculosAccessEfetivo"}</definedName>
    <definedName name="_o6" hidden="1">{"TotalGeralDespesasPorArea",#N/A,FALSE,"VinculosAccessEfetivo"}</definedName>
    <definedName name="_o6_1" localSheetId="16" hidden="1">{"TotalGeralDespesasPorArea",#N/A,FALSE,"VinculosAccessEfetivo"}</definedName>
    <definedName name="_o6_1" localSheetId="8" hidden="1">{"TotalGeralDespesasPorArea",#N/A,FALSE,"VinculosAccessEfetivo"}</definedName>
    <definedName name="_o6_1" localSheetId="2" hidden="1">{"TotalGeralDespesasPorArea",#N/A,FALSE,"VinculosAccessEfetivo"}</definedName>
    <definedName name="_o6_1" localSheetId="7" hidden="1">{"TotalGeralDespesasPorArea",#N/A,FALSE,"VinculosAccessEfetivo"}</definedName>
    <definedName name="_o6_1" hidden="1">{"TotalGeralDespesasPorArea",#N/A,FALSE,"VinculosAccessEfetivo"}</definedName>
    <definedName name="_o60" localSheetId="16" hidden="1">{"TotalGeralDespesasPorArea",#N/A,FALSE,"VinculosAccessEfetivo"}</definedName>
    <definedName name="_o60" localSheetId="8" hidden="1">{"TotalGeralDespesasPorArea",#N/A,FALSE,"VinculosAccessEfetivo"}</definedName>
    <definedName name="_o60" localSheetId="2" hidden="1">{"TotalGeralDespesasPorArea",#N/A,FALSE,"VinculosAccessEfetivo"}</definedName>
    <definedName name="_o60" localSheetId="7" hidden="1">{"TotalGeralDespesasPorArea",#N/A,FALSE,"VinculosAccessEfetivo"}</definedName>
    <definedName name="_o60" hidden="1">{"TotalGeralDespesasPorArea",#N/A,FALSE,"VinculosAccessEfetivo"}</definedName>
    <definedName name="_o60_1" localSheetId="16" hidden="1">{"TotalGeralDespesasPorArea",#N/A,FALSE,"VinculosAccessEfetivo"}</definedName>
    <definedName name="_o60_1" localSheetId="8" hidden="1">{"TotalGeralDespesasPorArea",#N/A,FALSE,"VinculosAccessEfetivo"}</definedName>
    <definedName name="_o60_1" localSheetId="2" hidden="1">{"TotalGeralDespesasPorArea",#N/A,FALSE,"VinculosAccessEfetivo"}</definedName>
    <definedName name="_o60_1" localSheetId="7" hidden="1">{"TotalGeralDespesasPorArea",#N/A,FALSE,"VinculosAccessEfetivo"}</definedName>
    <definedName name="_o60_1" hidden="1">{"TotalGeralDespesasPorArea",#N/A,FALSE,"VinculosAccessEfetivo"}</definedName>
    <definedName name="_o7" localSheetId="16" hidden="1">{"TotalGeralDespesasPorArea",#N/A,FALSE,"VinculosAccessEfetivo"}</definedName>
    <definedName name="_o7" localSheetId="8" hidden="1">{"TotalGeralDespesasPorArea",#N/A,FALSE,"VinculosAccessEfetivo"}</definedName>
    <definedName name="_o7" localSheetId="2" hidden="1">{"TotalGeralDespesasPorArea",#N/A,FALSE,"VinculosAccessEfetivo"}</definedName>
    <definedName name="_o7" localSheetId="7" hidden="1">{"TotalGeralDespesasPorArea",#N/A,FALSE,"VinculosAccessEfetivo"}</definedName>
    <definedName name="_o7" hidden="1">{"TotalGeralDespesasPorArea",#N/A,FALSE,"VinculosAccessEfetivo"}</definedName>
    <definedName name="_o7_1" localSheetId="16" hidden="1">{"TotalGeralDespesasPorArea",#N/A,FALSE,"VinculosAccessEfetivo"}</definedName>
    <definedName name="_o7_1" localSheetId="8" hidden="1">{"TotalGeralDespesasPorArea",#N/A,FALSE,"VinculosAccessEfetivo"}</definedName>
    <definedName name="_o7_1" localSheetId="2" hidden="1">{"TotalGeralDespesasPorArea",#N/A,FALSE,"VinculosAccessEfetivo"}</definedName>
    <definedName name="_o7_1" localSheetId="7" hidden="1">{"TotalGeralDespesasPorArea",#N/A,FALSE,"VinculosAccessEfetivo"}</definedName>
    <definedName name="_o7_1" hidden="1">{"TotalGeralDespesasPorArea",#N/A,FALSE,"VinculosAccessEfetivo"}</definedName>
    <definedName name="_o8" localSheetId="16" hidden="1">{"TotalGeralDespesasPorArea",#N/A,FALSE,"VinculosAccessEfetivo"}</definedName>
    <definedName name="_o8" localSheetId="8" hidden="1">{"TotalGeralDespesasPorArea",#N/A,FALSE,"VinculosAccessEfetivo"}</definedName>
    <definedName name="_o8" localSheetId="2" hidden="1">{"TotalGeralDespesasPorArea",#N/A,FALSE,"VinculosAccessEfetivo"}</definedName>
    <definedName name="_o8" localSheetId="7" hidden="1">{"TotalGeralDespesasPorArea",#N/A,FALSE,"VinculosAccessEfetivo"}</definedName>
    <definedName name="_o8" hidden="1">{"TotalGeralDespesasPorArea",#N/A,FALSE,"VinculosAccessEfetivo"}</definedName>
    <definedName name="_o8_1" localSheetId="16" hidden="1">{"TotalGeralDespesasPorArea",#N/A,FALSE,"VinculosAccessEfetivo"}</definedName>
    <definedName name="_o8_1" localSheetId="8" hidden="1">{"TotalGeralDespesasPorArea",#N/A,FALSE,"VinculosAccessEfetivo"}</definedName>
    <definedName name="_o8_1" localSheetId="2" hidden="1">{"TotalGeralDespesasPorArea",#N/A,FALSE,"VinculosAccessEfetivo"}</definedName>
    <definedName name="_o8_1" localSheetId="7" hidden="1">{"TotalGeralDespesasPorArea",#N/A,FALSE,"VinculosAccessEfetivo"}</definedName>
    <definedName name="_o8_1" hidden="1">{"TotalGeralDespesasPorArea",#N/A,FALSE,"VinculosAccessEfetivo"}</definedName>
    <definedName name="_o840" localSheetId="16" hidden="1">{"TotalGeralDespesasPorArea",#N/A,FALSE,"VinculosAccessEfetivo"}</definedName>
    <definedName name="_o840" localSheetId="8" hidden="1">{"TotalGeralDespesasPorArea",#N/A,FALSE,"VinculosAccessEfetivo"}</definedName>
    <definedName name="_o840" localSheetId="2" hidden="1">{"TotalGeralDespesasPorArea",#N/A,FALSE,"VinculosAccessEfetivo"}</definedName>
    <definedName name="_o840" localSheetId="7" hidden="1">{"TotalGeralDespesasPorArea",#N/A,FALSE,"VinculosAccessEfetivo"}</definedName>
    <definedName name="_o840" hidden="1">{"TotalGeralDespesasPorArea",#N/A,FALSE,"VinculosAccessEfetivo"}</definedName>
    <definedName name="_o840_1" localSheetId="16" hidden="1">{"TotalGeralDespesasPorArea",#N/A,FALSE,"VinculosAccessEfetivo"}</definedName>
    <definedName name="_o840_1" localSheetId="8" hidden="1">{"TotalGeralDespesasPorArea",#N/A,FALSE,"VinculosAccessEfetivo"}</definedName>
    <definedName name="_o840_1" localSheetId="2" hidden="1">{"TotalGeralDespesasPorArea",#N/A,FALSE,"VinculosAccessEfetivo"}</definedName>
    <definedName name="_o840_1" localSheetId="7" hidden="1">{"TotalGeralDespesasPorArea",#N/A,FALSE,"VinculosAccessEfetivo"}</definedName>
    <definedName name="_o840_1" hidden="1">{"TotalGeralDespesasPorArea",#N/A,FALSE,"VinculosAccessEfetivo"}</definedName>
    <definedName name="_o841" localSheetId="16" hidden="1">{"TotalGeralDespesasPorArea",#N/A,FALSE,"VinculosAccessEfetivo"}</definedName>
    <definedName name="_o841" localSheetId="8" hidden="1">{"TotalGeralDespesasPorArea",#N/A,FALSE,"VinculosAccessEfetivo"}</definedName>
    <definedName name="_o841" localSheetId="2" hidden="1">{"TotalGeralDespesasPorArea",#N/A,FALSE,"VinculosAccessEfetivo"}</definedName>
    <definedName name="_o841" localSheetId="7" hidden="1">{"TotalGeralDespesasPorArea",#N/A,FALSE,"VinculosAccessEfetivo"}</definedName>
    <definedName name="_o841" hidden="1">{"TotalGeralDespesasPorArea",#N/A,FALSE,"VinculosAccessEfetivo"}</definedName>
    <definedName name="_o841_1" localSheetId="16" hidden="1">{"TotalGeralDespesasPorArea",#N/A,FALSE,"VinculosAccessEfetivo"}</definedName>
    <definedName name="_o841_1" localSheetId="8" hidden="1">{"TotalGeralDespesasPorArea",#N/A,FALSE,"VinculosAccessEfetivo"}</definedName>
    <definedName name="_o841_1" localSheetId="2" hidden="1">{"TotalGeralDespesasPorArea",#N/A,FALSE,"VinculosAccessEfetivo"}</definedName>
    <definedName name="_o841_1" localSheetId="7" hidden="1">{"TotalGeralDespesasPorArea",#N/A,FALSE,"VinculosAccessEfetivo"}</definedName>
    <definedName name="_o841_1" hidden="1">{"TotalGeralDespesasPorArea",#N/A,FALSE,"VinculosAccessEfetivo"}</definedName>
    <definedName name="_o847" localSheetId="16" hidden="1">{"TotalGeralDespesasPorArea",#N/A,FALSE,"VinculosAccessEfetivo"}</definedName>
    <definedName name="_o847" localSheetId="8" hidden="1">{"TotalGeralDespesasPorArea",#N/A,FALSE,"VinculosAccessEfetivo"}</definedName>
    <definedName name="_o847" localSheetId="2" hidden="1">{"TotalGeralDespesasPorArea",#N/A,FALSE,"VinculosAccessEfetivo"}</definedName>
    <definedName name="_o847" localSheetId="7" hidden="1">{"TotalGeralDespesasPorArea",#N/A,FALSE,"VinculosAccessEfetivo"}</definedName>
    <definedName name="_o847" hidden="1">{"TotalGeralDespesasPorArea",#N/A,FALSE,"VinculosAccessEfetivo"}</definedName>
    <definedName name="_o847_1" localSheetId="16" hidden="1">{"TotalGeralDespesasPorArea",#N/A,FALSE,"VinculosAccessEfetivo"}</definedName>
    <definedName name="_o847_1" localSheetId="8" hidden="1">{"TotalGeralDespesasPorArea",#N/A,FALSE,"VinculosAccessEfetivo"}</definedName>
    <definedName name="_o847_1" localSheetId="2" hidden="1">{"TotalGeralDespesasPorArea",#N/A,FALSE,"VinculosAccessEfetivo"}</definedName>
    <definedName name="_o847_1" localSheetId="7" hidden="1">{"TotalGeralDespesasPorArea",#N/A,FALSE,"VinculosAccessEfetivo"}</definedName>
    <definedName name="_o847_1" hidden="1">{"TotalGeralDespesasPorArea",#N/A,FALSE,"VinculosAccessEfetivo"}</definedName>
    <definedName name="_o9" localSheetId="16" hidden="1">{"TotalGeralDespesasPorArea",#N/A,FALSE,"VinculosAccessEfetivo"}</definedName>
    <definedName name="_o9" localSheetId="8" hidden="1">{"TotalGeralDespesasPorArea",#N/A,FALSE,"VinculosAccessEfetivo"}</definedName>
    <definedName name="_o9" localSheetId="2" hidden="1">{"TotalGeralDespesasPorArea",#N/A,FALSE,"VinculosAccessEfetivo"}</definedName>
    <definedName name="_o9" localSheetId="7" hidden="1">{"TotalGeralDespesasPorArea",#N/A,FALSE,"VinculosAccessEfetivo"}</definedName>
    <definedName name="_o9" hidden="1">{"TotalGeralDespesasPorArea",#N/A,FALSE,"VinculosAccessEfetivo"}</definedName>
    <definedName name="_o9_1" localSheetId="16" hidden="1">{"TotalGeralDespesasPorArea",#N/A,FALSE,"VinculosAccessEfetivo"}</definedName>
    <definedName name="_o9_1" localSheetId="8" hidden="1">{"TotalGeralDespesasPorArea",#N/A,FALSE,"VinculosAccessEfetivo"}</definedName>
    <definedName name="_o9_1" localSheetId="2" hidden="1">{"TotalGeralDespesasPorArea",#N/A,FALSE,"VinculosAccessEfetivo"}</definedName>
    <definedName name="_o9_1" localSheetId="7" hidden="1">{"TotalGeralDespesasPorArea",#N/A,FALSE,"VinculosAccessEfetivo"}</definedName>
    <definedName name="_o9_1" hidden="1">{"TotalGeralDespesasPorArea",#N/A,FALSE,"VinculosAccessEfetivo"}</definedName>
    <definedName name="_Order1" hidden="1">255</definedName>
    <definedName name="_Order2" hidden="1">255</definedName>
    <definedName name="_p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0" localSheetId="16" hidden="1">{"TotalGeralDespesasPorArea",#N/A,FALSE,"VinculosAccessEfetivo"}</definedName>
    <definedName name="_p10" localSheetId="8" hidden="1">{"TotalGeralDespesasPorArea",#N/A,FALSE,"VinculosAccessEfetivo"}</definedName>
    <definedName name="_p10" localSheetId="2" hidden="1">{"TotalGeralDespesasPorArea",#N/A,FALSE,"VinculosAccessEfetivo"}</definedName>
    <definedName name="_p10" localSheetId="7" hidden="1">{"TotalGeralDespesasPorArea",#N/A,FALSE,"VinculosAccessEfetivo"}</definedName>
    <definedName name="_p10" hidden="1">{"TotalGeralDespesasPorArea",#N/A,FALSE,"VinculosAccessEfetivo"}</definedName>
    <definedName name="_p10_1" localSheetId="16" hidden="1">{"TotalGeralDespesasPorArea",#N/A,FALSE,"VinculosAccessEfetivo"}</definedName>
    <definedName name="_p10_1" localSheetId="8" hidden="1">{"TotalGeralDespesasPorArea",#N/A,FALSE,"VinculosAccessEfetivo"}</definedName>
    <definedName name="_p10_1" localSheetId="2" hidden="1">{"TotalGeralDespesasPorArea",#N/A,FALSE,"VinculosAccessEfetivo"}</definedName>
    <definedName name="_p10_1" localSheetId="7" hidden="1">{"TotalGeralDespesasPorArea",#N/A,FALSE,"VinculosAccessEfetivo"}</definedName>
    <definedName name="_p10_1" hidden="1">{"TotalGeralDespesasPorArea",#N/A,FALSE,"VinculosAccessEfetivo"}</definedName>
    <definedName name="_p1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3" localSheetId="16" hidden="1">{"TotalGeralDespesasPorArea",#N/A,FALSE,"VinculosAccessEfetivo"}</definedName>
    <definedName name="_p13" localSheetId="8" hidden="1">{"TotalGeralDespesasPorArea",#N/A,FALSE,"VinculosAccessEfetivo"}</definedName>
    <definedName name="_p13" localSheetId="2" hidden="1">{"TotalGeralDespesasPorArea",#N/A,FALSE,"VinculosAccessEfetivo"}</definedName>
    <definedName name="_p13" localSheetId="7" hidden="1">{"TotalGeralDespesasPorArea",#N/A,FALSE,"VinculosAccessEfetivo"}</definedName>
    <definedName name="_p13" hidden="1">{"TotalGeralDespesasPorArea",#N/A,FALSE,"VinculosAccessEfetivo"}</definedName>
    <definedName name="_p13_1" localSheetId="16" hidden="1">{"TotalGeralDespesasPorArea",#N/A,FALSE,"VinculosAccessEfetivo"}</definedName>
    <definedName name="_p13_1" localSheetId="8" hidden="1">{"TotalGeralDespesasPorArea",#N/A,FALSE,"VinculosAccessEfetivo"}</definedName>
    <definedName name="_p13_1" localSheetId="2" hidden="1">{"TotalGeralDespesasPorArea",#N/A,FALSE,"VinculosAccessEfetivo"}</definedName>
    <definedName name="_p13_1" localSheetId="7" hidden="1">{"TotalGeralDespesasPorArea",#N/A,FALSE,"VinculosAccessEfetivo"}</definedName>
    <definedName name="_p13_1" hidden="1">{"TotalGeralDespesasPorArea",#N/A,FALSE,"VinculosAccessEfetivo"}</definedName>
    <definedName name="_p14" localSheetId="16" hidden="1">{#N/A,#N/A,FALSE,"CONTROLE"}</definedName>
    <definedName name="_p14" localSheetId="8" hidden="1">{#N/A,#N/A,FALSE,"CONTROLE"}</definedName>
    <definedName name="_p14" localSheetId="2" hidden="1">{#N/A,#N/A,FALSE,"CONTROLE"}</definedName>
    <definedName name="_p14" localSheetId="7" hidden="1">{#N/A,#N/A,FALSE,"CONTROLE"}</definedName>
    <definedName name="_p14" hidden="1">{#N/A,#N/A,FALSE,"CONTROLE"}</definedName>
    <definedName name="_p14_1" localSheetId="16" hidden="1">{#N/A,#N/A,FALSE,"CONTROLE"}</definedName>
    <definedName name="_p14_1" localSheetId="8" hidden="1">{#N/A,#N/A,FALSE,"CONTROLE"}</definedName>
    <definedName name="_p14_1" localSheetId="2" hidden="1">{#N/A,#N/A,FALSE,"CONTROLE"}</definedName>
    <definedName name="_p14_1" localSheetId="7" hidden="1">{#N/A,#N/A,FALSE,"CONTROLE"}</definedName>
    <definedName name="_p14_1" hidden="1">{#N/A,#N/A,FALSE,"CONTROLE"}</definedName>
    <definedName name="_p15" localSheetId="16" hidden="1">{#N/A,#N/A,FALSE,"CONTROLE"}</definedName>
    <definedName name="_p15" localSheetId="8" hidden="1">{#N/A,#N/A,FALSE,"CONTROLE"}</definedName>
    <definedName name="_p15" localSheetId="2" hidden="1">{#N/A,#N/A,FALSE,"CONTROLE"}</definedName>
    <definedName name="_p15" localSheetId="7" hidden="1">{#N/A,#N/A,FALSE,"CONTROLE"}</definedName>
    <definedName name="_p15" hidden="1">{#N/A,#N/A,FALSE,"CONTROLE"}</definedName>
    <definedName name="_p15_1" localSheetId="16" hidden="1">{#N/A,#N/A,FALSE,"CONTROLE"}</definedName>
    <definedName name="_p15_1" localSheetId="8" hidden="1">{#N/A,#N/A,FALSE,"CONTROLE"}</definedName>
    <definedName name="_p15_1" localSheetId="2" hidden="1">{#N/A,#N/A,FALSE,"CONTROLE"}</definedName>
    <definedName name="_p15_1" localSheetId="7" hidden="1">{#N/A,#N/A,FALSE,"CONTROLE"}</definedName>
    <definedName name="_p15_1" hidden="1">{#N/A,#N/A,FALSE,"CONTROLE"}</definedName>
    <definedName name="_p16" localSheetId="16" hidden="1">{"TotalGeralDespesasPorArea",#N/A,FALSE,"VinculosAccessEfetivo"}</definedName>
    <definedName name="_p16" localSheetId="8" hidden="1">{"TotalGeralDespesasPorArea",#N/A,FALSE,"VinculosAccessEfetivo"}</definedName>
    <definedName name="_p16" localSheetId="2" hidden="1">{"TotalGeralDespesasPorArea",#N/A,FALSE,"VinculosAccessEfetivo"}</definedName>
    <definedName name="_p16" localSheetId="7" hidden="1">{"TotalGeralDespesasPorArea",#N/A,FALSE,"VinculosAccessEfetivo"}</definedName>
    <definedName name="_p16" hidden="1">{"TotalGeralDespesasPorArea",#N/A,FALSE,"VinculosAccessEfetivo"}</definedName>
    <definedName name="_p16_1" localSheetId="16" hidden="1">{"TotalGeralDespesasPorArea",#N/A,FALSE,"VinculosAccessEfetivo"}</definedName>
    <definedName name="_p16_1" localSheetId="8" hidden="1">{"TotalGeralDespesasPorArea",#N/A,FALSE,"VinculosAccessEfetivo"}</definedName>
    <definedName name="_p16_1" localSheetId="2" hidden="1">{"TotalGeralDespesasPorArea",#N/A,FALSE,"VinculosAccessEfetivo"}</definedName>
    <definedName name="_p16_1" localSheetId="7" hidden="1">{"TotalGeralDespesasPorArea",#N/A,FALSE,"VinculosAccessEfetivo"}</definedName>
    <definedName name="_p16_1" hidden="1">{"TotalGeralDespesasPorArea",#N/A,FALSE,"VinculosAccessEfetivo"}</definedName>
    <definedName name="_p17"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7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19" localSheetId="16" hidden="1">{#N/A,#N/A,FALSE,"CONTROLE"}</definedName>
    <definedName name="_p19" localSheetId="8" hidden="1">{#N/A,#N/A,FALSE,"CONTROLE"}</definedName>
    <definedName name="_p19" localSheetId="2" hidden="1">{#N/A,#N/A,FALSE,"CONTROLE"}</definedName>
    <definedName name="_p19" localSheetId="7" hidden="1">{#N/A,#N/A,FALSE,"CONTROLE"}</definedName>
    <definedName name="_p19" hidden="1">{#N/A,#N/A,FALSE,"CONTROLE"}</definedName>
    <definedName name="_p19_1" localSheetId="16" hidden="1">{#N/A,#N/A,FALSE,"CONTROLE"}</definedName>
    <definedName name="_p19_1" localSheetId="8" hidden="1">{#N/A,#N/A,FALSE,"CONTROLE"}</definedName>
    <definedName name="_p19_1" localSheetId="2" hidden="1">{#N/A,#N/A,FALSE,"CONTROLE"}</definedName>
    <definedName name="_p19_1" localSheetId="7" hidden="1">{#N/A,#N/A,FALSE,"CONTROLE"}</definedName>
    <definedName name="_p19_1" hidden="1">{#N/A,#N/A,FALSE,"CONTROLE"}</definedName>
    <definedName name="_p2"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0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p21" localSheetId="16" hidden="1">{"TotalGeralDespesasPorArea",#N/A,FALSE,"VinculosAccessEfetivo"}</definedName>
    <definedName name="_p21" localSheetId="8" hidden="1">{"TotalGeralDespesasPorArea",#N/A,FALSE,"VinculosAccessEfetivo"}</definedName>
    <definedName name="_p21" localSheetId="2" hidden="1">{"TotalGeralDespesasPorArea",#N/A,FALSE,"VinculosAccessEfetivo"}</definedName>
    <definedName name="_p21" localSheetId="7" hidden="1">{"TotalGeralDespesasPorArea",#N/A,FALSE,"VinculosAccessEfetivo"}</definedName>
    <definedName name="_p21" hidden="1">{"TotalGeralDespesasPorArea",#N/A,FALSE,"VinculosAccessEfetivo"}</definedName>
    <definedName name="_p21_1" localSheetId="16" hidden="1">{"TotalGeralDespesasPorArea",#N/A,FALSE,"VinculosAccessEfetivo"}</definedName>
    <definedName name="_p21_1" localSheetId="8" hidden="1">{"TotalGeralDespesasPorArea",#N/A,FALSE,"VinculosAccessEfetivo"}</definedName>
    <definedName name="_p21_1" localSheetId="2" hidden="1">{"TotalGeralDespesasPorArea",#N/A,FALSE,"VinculosAccessEfetivo"}</definedName>
    <definedName name="_p21_1" localSheetId="7" hidden="1">{"TotalGeralDespesasPorArea",#N/A,FALSE,"VinculosAccessEfetivo"}</definedName>
    <definedName name="_p21_1" hidden="1">{"TotalGeralDespesasPorArea",#N/A,FALSE,"VinculosAccessEfetivo"}</definedName>
    <definedName name="_p22" localSheetId="16" hidden="1">{#N/A,#N/A,FALSE,"CONTROLE";#N/A,#N/A,FALSE,"CONTROLE"}</definedName>
    <definedName name="_p22" localSheetId="8" hidden="1">{#N/A,#N/A,FALSE,"CONTROLE";#N/A,#N/A,FALSE,"CONTROLE"}</definedName>
    <definedName name="_p22" localSheetId="2" hidden="1">{#N/A,#N/A,FALSE,"CONTROLE";#N/A,#N/A,FALSE,"CONTROLE"}</definedName>
    <definedName name="_p22" localSheetId="7" hidden="1">{#N/A,#N/A,FALSE,"CONTROLE";#N/A,#N/A,FALSE,"CONTROLE"}</definedName>
    <definedName name="_p22" hidden="1">{#N/A,#N/A,FALSE,"CONTROLE";#N/A,#N/A,FALSE,"CONTROLE"}</definedName>
    <definedName name="_p22_1" localSheetId="16" hidden="1">{#N/A,#N/A,FALSE,"CONTROLE";#N/A,#N/A,FALSE,"CONTROLE"}</definedName>
    <definedName name="_p22_1" localSheetId="8" hidden="1">{#N/A,#N/A,FALSE,"CONTROLE";#N/A,#N/A,FALSE,"CONTROLE"}</definedName>
    <definedName name="_p22_1" localSheetId="2" hidden="1">{#N/A,#N/A,FALSE,"CONTROLE";#N/A,#N/A,FALSE,"CONTROLE"}</definedName>
    <definedName name="_p22_1" localSheetId="7" hidden="1">{#N/A,#N/A,FALSE,"CONTROLE";#N/A,#N/A,FALSE,"CONTROLE"}</definedName>
    <definedName name="_p22_1" hidden="1">{#N/A,#N/A,FALSE,"CONTROLE";#N/A,#N/A,FALSE,"CONTROLE"}</definedName>
    <definedName name="_p23" localSheetId="16" hidden="1">{#N/A,#N/A,FALSE,"CONTROLE"}</definedName>
    <definedName name="_p23" localSheetId="8" hidden="1">{#N/A,#N/A,FALSE,"CONTROLE"}</definedName>
    <definedName name="_p23" localSheetId="2" hidden="1">{#N/A,#N/A,FALSE,"CONTROLE"}</definedName>
    <definedName name="_p23" localSheetId="7" hidden="1">{#N/A,#N/A,FALSE,"CONTROLE"}</definedName>
    <definedName name="_p23" hidden="1">{#N/A,#N/A,FALSE,"CONTROLE"}</definedName>
    <definedName name="_p23_1" localSheetId="16" hidden="1">{#N/A,#N/A,FALSE,"CONTROLE"}</definedName>
    <definedName name="_p23_1" localSheetId="8" hidden="1">{#N/A,#N/A,FALSE,"CONTROLE"}</definedName>
    <definedName name="_p23_1" localSheetId="2" hidden="1">{#N/A,#N/A,FALSE,"CONTROLE"}</definedName>
    <definedName name="_p23_1" localSheetId="7" hidden="1">{#N/A,#N/A,FALSE,"CONTROLE"}</definedName>
    <definedName name="_p23_1" hidden="1">{#N/A,#N/A,FALSE,"CONTROLE"}</definedName>
    <definedName name="_p3" localSheetId="16" hidden="1">{"TotalGeralDespesasPorArea",#N/A,FALSE,"VinculosAccessEfetivo"}</definedName>
    <definedName name="_p3" localSheetId="8" hidden="1">{"TotalGeralDespesasPorArea",#N/A,FALSE,"VinculosAccessEfetivo"}</definedName>
    <definedName name="_p3" localSheetId="2" hidden="1">{"TotalGeralDespesasPorArea",#N/A,FALSE,"VinculosAccessEfetivo"}</definedName>
    <definedName name="_p3" localSheetId="7" hidden="1">{"TotalGeralDespesasPorArea",#N/A,FALSE,"VinculosAccessEfetivo"}</definedName>
    <definedName name="_p3" hidden="1">{"TotalGeralDespesasPorArea",#N/A,FALSE,"VinculosAccessEfetivo"}</definedName>
    <definedName name="_p3_1" localSheetId="16" hidden="1">{"TotalGeralDespesasPorArea",#N/A,FALSE,"VinculosAccessEfetivo"}</definedName>
    <definedName name="_p3_1" localSheetId="8" hidden="1">{"TotalGeralDespesasPorArea",#N/A,FALSE,"VinculosAccessEfetivo"}</definedName>
    <definedName name="_p3_1" localSheetId="2" hidden="1">{"TotalGeralDespesasPorArea",#N/A,FALSE,"VinculosAccessEfetivo"}</definedName>
    <definedName name="_p3_1" localSheetId="7" hidden="1">{"TotalGeralDespesasPorArea",#N/A,FALSE,"VinculosAccessEfetivo"}</definedName>
    <definedName name="_p3_1" hidden="1">{"TotalGeralDespesasPorArea",#N/A,FALSE,"VinculosAccessEfetivo"}</definedName>
    <definedName name="_p4" localSheetId="16" hidden="1">{"TotalGeralDespesasPorArea",#N/A,FALSE,"VinculosAccessEfetivo"}</definedName>
    <definedName name="_p4" localSheetId="8" hidden="1">{"TotalGeralDespesasPorArea",#N/A,FALSE,"VinculosAccessEfetivo"}</definedName>
    <definedName name="_p4" localSheetId="2" hidden="1">{"TotalGeralDespesasPorArea",#N/A,FALSE,"VinculosAccessEfetivo"}</definedName>
    <definedName name="_p4" localSheetId="7" hidden="1">{"TotalGeralDespesasPorArea",#N/A,FALSE,"VinculosAccessEfetivo"}</definedName>
    <definedName name="_p4" hidden="1">{"TotalGeralDespesasPorArea",#N/A,FALSE,"VinculosAccessEfetivo"}</definedName>
    <definedName name="_p4_1" localSheetId="16" hidden="1">{"TotalGeralDespesasPorArea",#N/A,FALSE,"VinculosAccessEfetivo"}</definedName>
    <definedName name="_p4_1" localSheetId="8" hidden="1">{"TotalGeralDespesasPorArea",#N/A,FALSE,"VinculosAccessEfetivo"}</definedName>
    <definedName name="_p4_1" localSheetId="2" hidden="1">{"TotalGeralDespesasPorArea",#N/A,FALSE,"VinculosAccessEfetivo"}</definedName>
    <definedName name="_p4_1" localSheetId="7" hidden="1">{"TotalGeralDespesasPorArea",#N/A,FALSE,"VinculosAccessEfetivo"}</definedName>
    <definedName name="_p4_1" hidden="1">{"TotalGeralDespesasPorArea",#N/A,FALSE,"VinculosAccessEfetivo"}</definedName>
    <definedName name="_p5" localSheetId="16" hidden="1">{"TotalGeralDespesasPorArea",#N/A,FALSE,"VinculosAccessEfetivo"}</definedName>
    <definedName name="_p5" localSheetId="8" hidden="1">{"TotalGeralDespesasPorArea",#N/A,FALSE,"VinculosAccessEfetivo"}</definedName>
    <definedName name="_p5" localSheetId="2" hidden="1">{"TotalGeralDespesasPorArea",#N/A,FALSE,"VinculosAccessEfetivo"}</definedName>
    <definedName name="_p5" localSheetId="7" hidden="1">{"TotalGeralDespesasPorArea",#N/A,FALSE,"VinculosAccessEfetivo"}</definedName>
    <definedName name="_p5" hidden="1">{"TotalGeralDespesasPorArea",#N/A,FALSE,"VinculosAccessEfetivo"}</definedName>
    <definedName name="_p5_1" localSheetId="16" hidden="1">{"TotalGeralDespesasPorArea",#N/A,FALSE,"VinculosAccessEfetivo"}</definedName>
    <definedName name="_p5_1" localSheetId="8" hidden="1">{"TotalGeralDespesasPorArea",#N/A,FALSE,"VinculosAccessEfetivo"}</definedName>
    <definedName name="_p5_1" localSheetId="2" hidden="1">{"TotalGeralDespesasPorArea",#N/A,FALSE,"VinculosAccessEfetivo"}</definedName>
    <definedName name="_p5_1" localSheetId="7" hidden="1">{"TotalGeralDespesasPorArea",#N/A,FALSE,"VinculosAccessEfetivo"}</definedName>
    <definedName name="_p5_1" hidden="1">{"TotalGeralDespesasPorArea",#N/A,FALSE,"VinculosAccessEfetivo"}</definedName>
    <definedName name="_p6" localSheetId="16" hidden="1">{"TotalGeralDespesasPorArea",#N/A,FALSE,"VinculosAccessEfetivo"}</definedName>
    <definedName name="_p6" localSheetId="8" hidden="1">{"TotalGeralDespesasPorArea",#N/A,FALSE,"VinculosAccessEfetivo"}</definedName>
    <definedName name="_p6" localSheetId="2" hidden="1">{"TotalGeralDespesasPorArea",#N/A,FALSE,"VinculosAccessEfetivo"}</definedName>
    <definedName name="_p6" localSheetId="7" hidden="1">{"TotalGeralDespesasPorArea",#N/A,FALSE,"VinculosAccessEfetivo"}</definedName>
    <definedName name="_p6" hidden="1">{"TotalGeralDespesasPorArea",#N/A,FALSE,"VinculosAccessEfetivo"}</definedName>
    <definedName name="_p6_1" localSheetId="16" hidden="1">{"TotalGeralDespesasPorArea",#N/A,FALSE,"VinculosAccessEfetivo"}</definedName>
    <definedName name="_p6_1" localSheetId="8" hidden="1">{"TotalGeralDespesasPorArea",#N/A,FALSE,"VinculosAccessEfetivo"}</definedName>
    <definedName name="_p6_1" localSheetId="2" hidden="1">{"TotalGeralDespesasPorArea",#N/A,FALSE,"VinculosAccessEfetivo"}</definedName>
    <definedName name="_p6_1" localSheetId="7" hidden="1">{"TotalGeralDespesasPorArea",#N/A,FALSE,"VinculosAccessEfetivo"}</definedName>
    <definedName name="_p6_1" hidden="1">{"TotalGeralDespesasPorArea",#N/A,FALSE,"VinculosAccessEfetivo"}</definedName>
    <definedName name="_p7" localSheetId="16" hidden="1">{"TotalGeralDespesasPorArea",#N/A,FALSE,"VinculosAccessEfetivo"}</definedName>
    <definedName name="_p7" localSheetId="8" hidden="1">{"TotalGeralDespesasPorArea",#N/A,FALSE,"VinculosAccessEfetivo"}</definedName>
    <definedName name="_p7" localSheetId="2" hidden="1">{"TotalGeralDespesasPorArea",#N/A,FALSE,"VinculosAccessEfetivo"}</definedName>
    <definedName name="_p7" localSheetId="7" hidden="1">{"TotalGeralDespesasPorArea",#N/A,FALSE,"VinculosAccessEfetivo"}</definedName>
    <definedName name="_p7" hidden="1">{"TotalGeralDespesasPorArea",#N/A,FALSE,"VinculosAccessEfetivo"}</definedName>
    <definedName name="_p7_1" localSheetId="16" hidden="1">{"TotalGeralDespesasPorArea",#N/A,FALSE,"VinculosAccessEfetivo"}</definedName>
    <definedName name="_p7_1" localSheetId="8" hidden="1">{"TotalGeralDespesasPorArea",#N/A,FALSE,"VinculosAccessEfetivo"}</definedName>
    <definedName name="_p7_1" localSheetId="2" hidden="1">{"TotalGeralDespesasPorArea",#N/A,FALSE,"VinculosAccessEfetivo"}</definedName>
    <definedName name="_p7_1" localSheetId="7" hidden="1">{"TotalGeralDespesasPorArea",#N/A,FALSE,"VinculosAccessEfetivo"}</definedName>
    <definedName name="_p7_1" hidden="1">{"TotalGeralDespesasPorArea",#N/A,FALSE,"VinculosAccessEfetivo"}</definedName>
    <definedName name="_p8" localSheetId="16" hidden="1">{"TotalGeralDespesasPorArea",#N/A,FALSE,"VinculosAccessEfetivo"}</definedName>
    <definedName name="_p8" localSheetId="8" hidden="1">{"TotalGeralDespesasPorArea",#N/A,FALSE,"VinculosAccessEfetivo"}</definedName>
    <definedName name="_p8" localSheetId="2" hidden="1">{"TotalGeralDespesasPorArea",#N/A,FALSE,"VinculosAccessEfetivo"}</definedName>
    <definedName name="_p8" localSheetId="7" hidden="1">{"TotalGeralDespesasPorArea",#N/A,FALSE,"VinculosAccessEfetivo"}</definedName>
    <definedName name="_p8" hidden="1">{"TotalGeralDespesasPorArea",#N/A,FALSE,"VinculosAccessEfetivo"}</definedName>
    <definedName name="_p8_1" localSheetId="16" hidden="1">{"TotalGeralDespesasPorArea",#N/A,FALSE,"VinculosAccessEfetivo"}</definedName>
    <definedName name="_p8_1" localSheetId="8" hidden="1">{"TotalGeralDespesasPorArea",#N/A,FALSE,"VinculosAccessEfetivo"}</definedName>
    <definedName name="_p8_1" localSheetId="2" hidden="1">{"TotalGeralDespesasPorArea",#N/A,FALSE,"VinculosAccessEfetivo"}</definedName>
    <definedName name="_p8_1" localSheetId="7" hidden="1">{"TotalGeralDespesasPorArea",#N/A,FALSE,"VinculosAccessEfetivo"}</definedName>
    <definedName name="_p8_1" hidden="1">{"TotalGeralDespesasPorArea",#N/A,FALSE,"VinculosAccessEfetivo"}</definedName>
    <definedName name="_p9" localSheetId="16" hidden="1">{"TotalGeralDespesasPorArea",#N/A,FALSE,"VinculosAccessEfetivo"}</definedName>
    <definedName name="_p9" localSheetId="8" hidden="1">{"TotalGeralDespesasPorArea",#N/A,FALSE,"VinculosAccessEfetivo"}</definedName>
    <definedName name="_p9" localSheetId="2" hidden="1">{"TotalGeralDespesasPorArea",#N/A,FALSE,"VinculosAccessEfetivo"}</definedName>
    <definedName name="_p9" localSheetId="7" hidden="1">{"TotalGeralDespesasPorArea",#N/A,FALSE,"VinculosAccessEfetivo"}</definedName>
    <definedName name="_p9" hidden="1">{"TotalGeralDespesasPorArea",#N/A,FALSE,"VinculosAccessEfetivo"}</definedName>
    <definedName name="_p9_1" localSheetId="16" hidden="1">{"TotalGeralDespesasPorArea",#N/A,FALSE,"VinculosAccessEfetivo"}</definedName>
    <definedName name="_p9_1" localSheetId="8" hidden="1">{"TotalGeralDespesasPorArea",#N/A,FALSE,"VinculosAccessEfetivo"}</definedName>
    <definedName name="_p9_1" localSheetId="2" hidden="1">{"TotalGeralDespesasPorArea",#N/A,FALSE,"VinculosAccessEfetivo"}</definedName>
    <definedName name="_p9_1" localSheetId="7" hidden="1">{"TotalGeralDespesasPorArea",#N/A,FALSE,"VinculosAccessEfetivo"}</definedName>
    <definedName name="_p9_1" hidden="1">{"TotalGeralDespesasPorArea",#N/A,FALSE,"VinculosAccessEfetivo"}</definedName>
    <definedName name="_Parse_Out" hidden="1">#REF!</definedName>
    <definedName name="_PercentualEmpresa">#REF!</definedName>
    <definedName name="_PG1">#REF!</definedName>
    <definedName name="_PG3">#REF!</definedName>
    <definedName name="_PL124">#REF!</definedName>
    <definedName name="_plt02">#REF!</definedName>
    <definedName name="_PLT07">#REF!</definedName>
    <definedName name="_PLT09">#REF!</definedName>
    <definedName name="_q1" localSheetId="2" hidden="1">{#N/A,#N/A,FALSE,"Posição Financeira"}</definedName>
    <definedName name="_q1" hidden="1">{#N/A,#N/A,FALSE,"Posição Financeira"}</definedName>
    <definedName name="_q2" localSheetId="2" hidden="1">{#N/A,#N/A,FALSE,"Posição Financeira"}</definedName>
    <definedName name="_q2" hidden="1">{#N/A,#N/A,FALSE,"Posição Financeira"}</definedName>
    <definedName name="_q2008" localSheetId="2" hidden="1">{#N/A,#N/A,FALSE,"Posição Financeira"}</definedName>
    <definedName name="_q2008" hidden="1">{#N/A,#N/A,FALSE,"Posição Financeira"}</definedName>
    <definedName name="_q4" localSheetId="2" hidden="1">{#N/A,#N/A,FALSE,"Posição Financeira"}</definedName>
    <definedName name="_q4" hidden="1">{#N/A,#N/A,FALSE,"Posição Financeira"}</definedName>
    <definedName name="_q5" localSheetId="2" hidden="1">{#N/A,#N/A,FALSE,"Posição Financeira"}</definedName>
    <definedName name="_q5" hidden="1">{#N/A,#N/A,FALSE,"Posição Financeira"}</definedName>
    <definedName name="_q6" localSheetId="2" hidden="1">{#N/A,#N/A,FALSE,"Services"}</definedName>
    <definedName name="_q6" hidden="1">{#N/A,#N/A,FALSE,"Services"}</definedName>
    <definedName name="_q7" localSheetId="2" hidden="1">{#N/A,#N/A,FALSE,"Posição Financeira"}</definedName>
    <definedName name="_q7" hidden="1">{#N/A,#N/A,FALSE,"Posição Financeira"}</definedName>
    <definedName name="_q8" localSheetId="2" hidden="1">{#N/A,#N/A,FALSE,"Posição Financeira"}</definedName>
    <definedName name="_q8" hidden="1">{#N/A,#N/A,FALSE,"Posição Financeira"}</definedName>
    <definedName name="_q9" localSheetId="2" hidden="1">{#N/A,#N/A,FALSE,"Posição Financeira"}</definedName>
    <definedName name="_q9" hidden="1">{#N/A,#N/A,FALSE,"Posição Financeira"}</definedName>
    <definedName name="_R">#N/A</definedName>
    <definedName name="_REC97">#REF!</definedName>
    <definedName name="_Regression_Int" hidden="1">1</definedName>
    <definedName name="_Regression_Out" localSheetId="16" hidden="1">#REF!</definedName>
    <definedName name="_Regression_Out" localSheetId="8" hidden="1">#REF!</definedName>
    <definedName name="_Regression_Out" localSheetId="7" hidden="1">#REF!</definedName>
    <definedName name="_Regression_Out" hidden="1">#REF!</definedName>
    <definedName name="_Regression_X" localSheetId="16" hidden="1">#REF!</definedName>
    <definedName name="_Regression_X" localSheetId="8" hidden="1">#REF!</definedName>
    <definedName name="_Regression_X" localSheetId="7" hidden="1">#REF!</definedName>
    <definedName name="_Regression_X" hidden="1">#REF!</definedName>
    <definedName name="_Regression_Y" localSheetId="16" hidden="1">#REF!</definedName>
    <definedName name="_Regression_Y" localSheetId="8" hidden="1">#REF!</definedName>
    <definedName name="_Regression_Y" localSheetId="7" hidden="1">#REF!</definedName>
    <definedName name="_Regression_Y" hidden="1">#REF!</definedName>
    <definedName name="_sala">#REF!</definedName>
    <definedName name="_set97" localSheetId="16">#REF!</definedName>
    <definedName name="_set97" localSheetId="8">#REF!</definedName>
    <definedName name="_set97" localSheetId="7">#REF!</definedName>
    <definedName name="_set97">#REF!</definedName>
    <definedName name="_SG5" localSheetId="7">#REF!</definedName>
    <definedName name="_SG5">#REF!</definedName>
    <definedName name="_Sort" hidden="1">#REF!</definedName>
    <definedName name="_Sort0" hidden="1">#REF!</definedName>
    <definedName name="_TAB01">#REF!</definedName>
    <definedName name="_TAB02">#REF!</definedName>
    <definedName name="_TAB03">#REF!</definedName>
    <definedName name="_TAB05">#REF!</definedName>
    <definedName name="_TAB06">#REF!</definedName>
    <definedName name="_TAB08">#REF!</definedName>
    <definedName name="_TAB09">#REF!</definedName>
    <definedName name="_TAB10">#REF!</definedName>
    <definedName name="_TAB11">#REF!</definedName>
    <definedName name="_table_out" hidden="1">#REF!</definedName>
    <definedName name="_Table1_In1" localSheetId="16" hidden="1">#REF!</definedName>
    <definedName name="_Table1_In1" localSheetId="8" hidden="1">#REF!</definedName>
    <definedName name="_Table1_In1" localSheetId="7" hidden="1">#REF!</definedName>
    <definedName name="_Table1_In1" hidden="1">#REF!</definedName>
    <definedName name="_Table1_Out" localSheetId="16" hidden="1">#REF!</definedName>
    <definedName name="_Table1_Out" localSheetId="8" hidden="1">#REF!</definedName>
    <definedName name="_Table1_Out" localSheetId="7" hidden="1">#REF!</definedName>
    <definedName name="_Table1_Out" hidden="1">#REF!</definedName>
    <definedName name="_Table2_In1" localSheetId="7" hidden="1">#REF!</definedName>
    <definedName name="_Table2_In1" hidden="1">#REF!</definedName>
    <definedName name="_Table2_In2" localSheetId="7" hidden="1">#REF!</definedName>
    <definedName name="_Table2_In2" hidden="1">#REF!</definedName>
    <definedName name="_Table2_Out" localSheetId="7" hidden="1">#REF!</definedName>
    <definedName name="_Table2_Out" hidden="1">#REF!</definedName>
    <definedName name="_Table3_In2" hidden="1">#REF!</definedName>
    <definedName name="_tp">#REF!</definedName>
    <definedName name="_TRC92">#REF!</definedName>
    <definedName name="_TRC93">#REF!</definedName>
    <definedName name="_TRC94">#REF!</definedName>
    <definedName name="_TRC95">#REF!</definedName>
    <definedName name="_TRC96">#REF!</definedName>
    <definedName name="_TSU91">#REF!</definedName>
    <definedName name="_TSU92">#REF!</definedName>
    <definedName name="_TSU93">#REF!</definedName>
    <definedName name="_TSU94">#REF!</definedName>
    <definedName name="_TSU95">#REF!</definedName>
    <definedName name="_TSU96">#REF!</definedName>
    <definedName name="_TTF92">#REF!</definedName>
    <definedName name="_TTF93">#REF!</definedName>
    <definedName name="_TTF94">#REF!</definedName>
    <definedName name="_TTF95">#REF!</definedName>
    <definedName name="_TTF96">#REF!</definedName>
    <definedName name="_US97" localSheetId="7">#REF!</definedName>
    <definedName name="_US97">#REF!</definedName>
    <definedName name="_v1" localSheetId="2" hidden="1">{#N/A,#N/A,FALSE,"Posição Financeira"}</definedName>
    <definedName name="_v1" hidden="1">{#N/A,#N/A,FALSE,"Posição Financeira"}</definedName>
    <definedName name="_val_a">#REF!</definedName>
    <definedName name="_vn1">#REF!</definedName>
    <definedName name="_w1" localSheetId="2" hidden="1">{"DELIV.",#N/A,FALSE,"comp";"INV",#N/A,FALSE,"comp"}</definedName>
    <definedName name="_w1" localSheetId="7" hidden="1">{"DELIV.",#N/A,FALSE,"comp";"INV",#N/A,FALSE,"comp"}</definedName>
    <definedName name="_w1" hidden="1">{"DELIV.",#N/A,FALSE,"comp";"INV",#N/A,FALSE,"comp"}</definedName>
    <definedName name="_w2" localSheetId="2" hidden="1">{#N/A,#N/A,FALSE,"Posição Financeira"}</definedName>
    <definedName name="_w2" hidden="1">{#N/A,#N/A,FALSE,"Posição Financeira"}</definedName>
    <definedName name="_w3" localSheetId="2" hidden="1">{#N/A,#N/A,FALSE,"Posição Financeira"}</definedName>
    <definedName name="_w3" hidden="1">{#N/A,#N/A,FALSE,"Posição Financeira"}</definedName>
    <definedName name="_w4" localSheetId="2" hidden="1">{#N/A,#N/A,FALSE,"Posição Financeira"}</definedName>
    <definedName name="_w4" hidden="1">{#N/A,#N/A,FALSE,"Posição Financeira"}</definedName>
    <definedName name="_w5" localSheetId="2" hidden="1">{#N/A,#N/A,FALSE,"Actual";#N/A,#N/A,FALSE,"Capital Call";#N/A,#N/A,FALSE,"Analyse A x F"}</definedName>
    <definedName name="_w5" hidden="1">{#N/A,#N/A,FALSE,"Actual";#N/A,#N/A,FALSE,"Capital Call";#N/A,#N/A,FALSE,"Analyse A x F"}</definedName>
    <definedName name="_w6" localSheetId="2" hidden="1">{#N/A,#N/A,FALSE,"Actual"}</definedName>
    <definedName name="_w6" hidden="1">{#N/A,#N/A,FALSE,"Actual"}</definedName>
    <definedName name="_w7" localSheetId="2" hidden="1">{#N/A,#N/A,FALSE,"Services"}</definedName>
    <definedName name="_w7" hidden="1">{#N/A,#N/A,FALSE,"Services"}</definedName>
    <definedName name="_w8" localSheetId="2" hidden="1">{#N/A,#N/A,FALSE,"Services"}</definedName>
    <definedName name="_w8" hidden="1">{#N/A,#N/A,FALSE,"Services"}</definedName>
    <definedName name="_wrn2" localSheetId="2" hidden="1">{#N/A,#N/A,FALSE,"Kalk"}</definedName>
    <definedName name="_wrn2" hidden="1">{#N/A,#N/A,FALSE,"Kalk"}</definedName>
    <definedName name="_wrn3" localSheetId="2" hidden="1">{"Kalk_druck",#N/A,FALSE,"Kalk";#N/A,#N/A,FALSE,"Risiken";"AllgKost_Druck",#N/A,FALSE,"AllgKost";"KompKost_Druck",#N/A,FALSE,"KompKost"}</definedName>
    <definedName name="_wrn3" hidden="1">{"Kalk_druck",#N/A,FALSE,"Kalk";#N/A,#N/A,FALSE,"Risiken";"AllgKost_Druck",#N/A,FALSE,"AllgKost";"KompKost_Druck",#N/A,FALSE,"KompKost"}</definedName>
    <definedName name="_xlcn.WorksheetConnection_AtivoePassivoU6V131" hidden="1">#REF!</definedName>
    <definedName name="_xlcn.WorksheetConnection_ICSDFUnificação.xlsmTabela81" hidden="1">#REF!</definedName>
    <definedName name="_yh7" localSheetId="2" hidden="1">{#N/A,#N/A,FALSE,"CONTROLE";#N/A,#N/A,FALSE,"CONTROLE"}</definedName>
    <definedName name="_yh7" localSheetId="7" hidden="1">{#N/A,#N/A,FALSE,"CONTROLE";#N/A,#N/A,FALSE,"CONTROLE"}</definedName>
    <definedName name="_yh7" hidden="1">{#N/A,#N/A,FALSE,"CONTROLE";#N/A,#N/A,FALSE,"CONTROLE"}</definedName>
    <definedName name="_z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0" localSheetId="16" hidden="1">{"TotalGeralDespesasPorArea",#N/A,FALSE,"VinculosAccessEfetivo"}</definedName>
    <definedName name="_z10" localSheetId="8" hidden="1">{"TotalGeralDespesasPorArea",#N/A,FALSE,"VinculosAccessEfetivo"}</definedName>
    <definedName name="_z10" localSheetId="2" hidden="1">{"TotalGeralDespesasPorArea",#N/A,FALSE,"VinculosAccessEfetivo"}</definedName>
    <definedName name="_z10" localSheetId="7" hidden="1">{"TotalGeralDespesasPorArea",#N/A,FALSE,"VinculosAccessEfetivo"}</definedName>
    <definedName name="_z10" hidden="1">{"TotalGeralDespesasPorArea",#N/A,FALSE,"VinculosAccessEfetivo"}</definedName>
    <definedName name="_z10_1" localSheetId="16" hidden="1">{"TotalGeralDespesasPorArea",#N/A,FALSE,"VinculosAccessEfetivo"}</definedName>
    <definedName name="_z10_1" localSheetId="8" hidden="1">{"TotalGeralDespesasPorArea",#N/A,FALSE,"VinculosAccessEfetivo"}</definedName>
    <definedName name="_z10_1" localSheetId="2" hidden="1">{"TotalGeralDespesasPorArea",#N/A,FALSE,"VinculosAccessEfetivo"}</definedName>
    <definedName name="_z10_1" localSheetId="7" hidden="1">{"TotalGeralDespesasPorArea",#N/A,FALSE,"VinculosAccessEfetivo"}</definedName>
    <definedName name="_z10_1" hidden="1">{"TotalGeralDespesasPorArea",#N/A,FALSE,"VinculosAccessEfetivo"}</definedName>
    <definedName name="_z1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3" localSheetId="16" hidden="1">{"TotalGeralDespesasPorArea",#N/A,FALSE,"VinculosAccessEfetivo"}</definedName>
    <definedName name="_z13" localSheetId="8" hidden="1">{"TotalGeralDespesasPorArea",#N/A,FALSE,"VinculosAccessEfetivo"}</definedName>
    <definedName name="_z13" localSheetId="2" hidden="1">{"TotalGeralDespesasPorArea",#N/A,FALSE,"VinculosAccessEfetivo"}</definedName>
    <definedName name="_z13" localSheetId="7" hidden="1">{"TotalGeralDespesasPorArea",#N/A,FALSE,"VinculosAccessEfetivo"}</definedName>
    <definedName name="_z13" hidden="1">{"TotalGeralDespesasPorArea",#N/A,FALSE,"VinculosAccessEfetivo"}</definedName>
    <definedName name="_z13_1" localSheetId="16" hidden="1">{"TotalGeralDespesasPorArea",#N/A,FALSE,"VinculosAccessEfetivo"}</definedName>
    <definedName name="_z13_1" localSheetId="8" hidden="1">{"TotalGeralDespesasPorArea",#N/A,FALSE,"VinculosAccessEfetivo"}</definedName>
    <definedName name="_z13_1" localSheetId="2" hidden="1">{"TotalGeralDespesasPorArea",#N/A,FALSE,"VinculosAccessEfetivo"}</definedName>
    <definedName name="_z13_1" localSheetId="7" hidden="1">{"TotalGeralDespesasPorArea",#N/A,FALSE,"VinculosAccessEfetivo"}</definedName>
    <definedName name="_z13_1" hidden="1">{"TotalGeralDespesasPorArea",#N/A,FALSE,"VinculosAccessEfetivo"}</definedName>
    <definedName name="_z14" localSheetId="16" hidden="1">{#N/A,#N/A,FALSE,"CONTROLE"}</definedName>
    <definedName name="_z14" localSheetId="8" hidden="1">{#N/A,#N/A,FALSE,"CONTROLE"}</definedName>
    <definedName name="_z14" localSheetId="2" hidden="1">{#N/A,#N/A,FALSE,"CONTROLE"}</definedName>
    <definedName name="_z14" localSheetId="7" hidden="1">{#N/A,#N/A,FALSE,"CONTROLE"}</definedName>
    <definedName name="_z14" hidden="1">{#N/A,#N/A,FALSE,"CONTROLE"}</definedName>
    <definedName name="_z14_1" localSheetId="16" hidden="1">{#N/A,#N/A,FALSE,"CONTROLE"}</definedName>
    <definedName name="_z14_1" localSheetId="8" hidden="1">{#N/A,#N/A,FALSE,"CONTROLE"}</definedName>
    <definedName name="_z14_1" localSheetId="2" hidden="1">{#N/A,#N/A,FALSE,"CONTROLE"}</definedName>
    <definedName name="_z14_1" localSheetId="7" hidden="1">{#N/A,#N/A,FALSE,"CONTROLE"}</definedName>
    <definedName name="_z14_1" hidden="1">{#N/A,#N/A,FALSE,"CONTROLE"}</definedName>
    <definedName name="_z15" localSheetId="16" hidden="1">{#N/A,#N/A,FALSE,"CONTROLE"}</definedName>
    <definedName name="_z15" localSheetId="8" hidden="1">{#N/A,#N/A,FALSE,"CONTROLE"}</definedName>
    <definedName name="_z15" localSheetId="2" hidden="1">{#N/A,#N/A,FALSE,"CONTROLE"}</definedName>
    <definedName name="_z15" localSheetId="7" hidden="1">{#N/A,#N/A,FALSE,"CONTROLE"}</definedName>
    <definedName name="_z15" hidden="1">{#N/A,#N/A,FALSE,"CONTROLE"}</definedName>
    <definedName name="_z15_1" localSheetId="16" hidden="1">{#N/A,#N/A,FALSE,"CONTROLE"}</definedName>
    <definedName name="_z15_1" localSheetId="8" hidden="1">{#N/A,#N/A,FALSE,"CONTROLE"}</definedName>
    <definedName name="_z15_1" localSheetId="2" hidden="1">{#N/A,#N/A,FALSE,"CONTROLE"}</definedName>
    <definedName name="_z15_1" localSheetId="7" hidden="1">{#N/A,#N/A,FALSE,"CONTROLE"}</definedName>
    <definedName name="_z15_1" hidden="1">{#N/A,#N/A,FALSE,"CONTROLE"}</definedName>
    <definedName name="_z16" localSheetId="16" hidden="1">{"TotalGeralDespesasPorArea",#N/A,FALSE,"VinculosAccessEfetivo"}</definedName>
    <definedName name="_z16" localSheetId="8" hidden="1">{"TotalGeralDespesasPorArea",#N/A,FALSE,"VinculosAccessEfetivo"}</definedName>
    <definedName name="_z16" localSheetId="2" hidden="1">{"TotalGeralDespesasPorArea",#N/A,FALSE,"VinculosAccessEfetivo"}</definedName>
    <definedName name="_z16" localSheetId="7" hidden="1">{"TotalGeralDespesasPorArea",#N/A,FALSE,"VinculosAccessEfetivo"}</definedName>
    <definedName name="_z16" hidden="1">{"TotalGeralDespesasPorArea",#N/A,FALSE,"VinculosAccessEfetivo"}</definedName>
    <definedName name="_z16_1" localSheetId="16" hidden="1">{"TotalGeralDespesasPorArea",#N/A,FALSE,"VinculosAccessEfetivo"}</definedName>
    <definedName name="_z16_1" localSheetId="8" hidden="1">{"TotalGeralDespesasPorArea",#N/A,FALSE,"VinculosAccessEfetivo"}</definedName>
    <definedName name="_z16_1" localSheetId="2" hidden="1">{"TotalGeralDespesasPorArea",#N/A,FALSE,"VinculosAccessEfetivo"}</definedName>
    <definedName name="_z16_1" localSheetId="7" hidden="1">{"TotalGeralDespesasPorArea",#N/A,FALSE,"VinculosAccessEfetivo"}</definedName>
    <definedName name="_z16_1" hidden="1">{"TotalGeralDespesasPorArea",#N/A,FALSE,"VinculosAccessEfetivo"}</definedName>
    <definedName name="_z17"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7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19" localSheetId="16" hidden="1">{#N/A,#N/A,FALSE,"CONTROLE"}</definedName>
    <definedName name="_z19" localSheetId="8" hidden="1">{#N/A,#N/A,FALSE,"CONTROLE"}</definedName>
    <definedName name="_z19" localSheetId="2" hidden="1">{#N/A,#N/A,FALSE,"CONTROLE"}</definedName>
    <definedName name="_z19" localSheetId="7" hidden="1">{#N/A,#N/A,FALSE,"CONTROLE"}</definedName>
    <definedName name="_z19" hidden="1">{#N/A,#N/A,FALSE,"CONTROLE"}</definedName>
    <definedName name="_z19_1" localSheetId="16" hidden="1">{#N/A,#N/A,FALSE,"CONTROLE"}</definedName>
    <definedName name="_z19_1" localSheetId="8" hidden="1">{#N/A,#N/A,FALSE,"CONTROLE"}</definedName>
    <definedName name="_z19_1" localSheetId="2" hidden="1">{#N/A,#N/A,FALSE,"CONTROLE"}</definedName>
    <definedName name="_z19_1" localSheetId="7" hidden="1">{#N/A,#N/A,FALSE,"CONTROLE"}</definedName>
    <definedName name="_z19_1" hidden="1">{#N/A,#N/A,FALSE,"CONTROLE"}</definedName>
    <definedName name="_z2"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0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z21" localSheetId="16" hidden="1">{"TotalGeralDespesasPorArea",#N/A,FALSE,"VinculosAccessEfetivo"}</definedName>
    <definedName name="_z21" localSheetId="8" hidden="1">{"TotalGeralDespesasPorArea",#N/A,FALSE,"VinculosAccessEfetivo"}</definedName>
    <definedName name="_z21" localSheetId="2" hidden="1">{"TotalGeralDespesasPorArea",#N/A,FALSE,"VinculosAccessEfetivo"}</definedName>
    <definedName name="_z21" localSheetId="7" hidden="1">{"TotalGeralDespesasPorArea",#N/A,FALSE,"VinculosAccessEfetivo"}</definedName>
    <definedName name="_z21" hidden="1">{"TotalGeralDespesasPorArea",#N/A,FALSE,"VinculosAccessEfetivo"}</definedName>
    <definedName name="_z21_1" localSheetId="16" hidden="1">{"TotalGeralDespesasPorArea",#N/A,FALSE,"VinculosAccessEfetivo"}</definedName>
    <definedName name="_z21_1" localSheetId="8" hidden="1">{"TotalGeralDespesasPorArea",#N/A,FALSE,"VinculosAccessEfetivo"}</definedName>
    <definedName name="_z21_1" localSheetId="2" hidden="1">{"TotalGeralDespesasPorArea",#N/A,FALSE,"VinculosAccessEfetivo"}</definedName>
    <definedName name="_z21_1" localSheetId="7" hidden="1">{"TotalGeralDespesasPorArea",#N/A,FALSE,"VinculosAccessEfetivo"}</definedName>
    <definedName name="_z21_1" hidden="1">{"TotalGeralDespesasPorArea",#N/A,FALSE,"VinculosAccessEfetivo"}</definedName>
    <definedName name="_z22" localSheetId="16" hidden="1">{#N/A,#N/A,FALSE,"CONTROLE";#N/A,#N/A,FALSE,"CONTROLE"}</definedName>
    <definedName name="_z22" localSheetId="8" hidden="1">{#N/A,#N/A,FALSE,"CONTROLE";#N/A,#N/A,FALSE,"CONTROLE"}</definedName>
    <definedName name="_z22" localSheetId="2" hidden="1">{#N/A,#N/A,FALSE,"CONTROLE";#N/A,#N/A,FALSE,"CONTROLE"}</definedName>
    <definedName name="_z22" localSheetId="7" hidden="1">{#N/A,#N/A,FALSE,"CONTROLE";#N/A,#N/A,FALSE,"CONTROLE"}</definedName>
    <definedName name="_z22" hidden="1">{#N/A,#N/A,FALSE,"CONTROLE";#N/A,#N/A,FALSE,"CONTROLE"}</definedName>
    <definedName name="_z22_1" localSheetId="16" hidden="1">{#N/A,#N/A,FALSE,"CONTROLE";#N/A,#N/A,FALSE,"CONTROLE"}</definedName>
    <definedName name="_z22_1" localSheetId="8" hidden="1">{#N/A,#N/A,FALSE,"CONTROLE";#N/A,#N/A,FALSE,"CONTROLE"}</definedName>
    <definedName name="_z22_1" localSheetId="2" hidden="1">{#N/A,#N/A,FALSE,"CONTROLE";#N/A,#N/A,FALSE,"CONTROLE"}</definedName>
    <definedName name="_z22_1" localSheetId="7" hidden="1">{#N/A,#N/A,FALSE,"CONTROLE";#N/A,#N/A,FALSE,"CONTROLE"}</definedName>
    <definedName name="_z22_1" hidden="1">{#N/A,#N/A,FALSE,"CONTROLE";#N/A,#N/A,FALSE,"CONTROLE"}</definedName>
    <definedName name="_z23" localSheetId="16" hidden="1">{#N/A,#N/A,FALSE,"CONTROLE"}</definedName>
    <definedName name="_z23" localSheetId="8" hidden="1">{#N/A,#N/A,FALSE,"CONTROLE"}</definedName>
    <definedName name="_z23" localSheetId="2" hidden="1">{#N/A,#N/A,FALSE,"CONTROLE"}</definedName>
    <definedName name="_z23" localSheetId="7" hidden="1">{#N/A,#N/A,FALSE,"CONTROLE"}</definedName>
    <definedName name="_z23" hidden="1">{#N/A,#N/A,FALSE,"CONTROLE"}</definedName>
    <definedName name="_z23_1" localSheetId="16" hidden="1">{#N/A,#N/A,FALSE,"CONTROLE"}</definedName>
    <definedName name="_z23_1" localSheetId="8" hidden="1">{#N/A,#N/A,FALSE,"CONTROLE"}</definedName>
    <definedName name="_z23_1" localSheetId="2" hidden="1">{#N/A,#N/A,FALSE,"CONTROLE"}</definedName>
    <definedName name="_z23_1" localSheetId="7" hidden="1">{#N/A,#N/A,FALSE,"CONTROLE"}</definedName>
    <definedName name="_z23_1" hidden="1">{#N/A,#N/A,FALSE,"CONTROLE"}</definedName>
    <definedName name="_z3" localSheetId="16" hidden="1">{"TotalGeralDespesasPorArea",#N/A,FALSE,"VinculosAccessEfetivo"}</definedName>
    <definedName name="_z3" localSheetId="8" hidden="1">{"TotalGeralDespesasPorArea",#N/A,FALSE,"VinculosAccessEfetivo"}</definedName>
    <definedName name="_z3" localSheetId="2" hidden="1">{"TotalGeralDespesasPorArea",#N/A,FALSE,"VinculosAccessEfetivo"}</definedName>
    <definedName name="_z3" localSheetId="7" hidden="1">{"TotalGeralDespesasPorArea",#N/A,FALSE,"VinculosAccessEfetivo"}</definedName>
    <definedName name="_z3" hidden="1">{"TotalGeralDespesasPorArea",#N/A,FALSE,"VinculosAccessEfetivo"}</definedName>
    <definedName name="_z3_1" localSheetId="16" hidden="1">{"TotalGeralDespesasPorArea",#N/A,FALSE,"VinculosAccessEfetivo"}</definedName>
    <definedName name="_z3_1" localSheetId="8" hidden="1">{"TotalGeralDespesasPorArea",#N/A,FALSE,"VinculosAccessEfetivo"}</definedName>
    <definedName name="_z3_1" localSheetId="2" hidden="1">{"TotalGeralDespesasPorArea",#N/A,FALSE,"VinculosAccessEfetivo"}</definedName>
    <definedName name="_z3_1" localSheetId="7" hidden="1">{"TotalGeralDespesasPorArea",#N/A,FALSE,"VinculosAccessEfetivo"}</definedName>
    <definedName name="_z3_1" hidden="1">{"TotalGeralDespesasPorArea",#N/A,FALSE,"VinculosAccessEfetivo"}</definedName>
    <definedName name="_z4" localSheetId="16" hidden="1">{"TotalGeralDespesasPorArea",#N/A,FALSE,"VinculosAccessEfetivo"}</definedName>
    <definedName name="_z4" localSheetId="8" hidden="1">{"TotalGeralDespesasPorArea",#N/A,FALSE,"VinculosAccessEfetivo"}</definedName>
    <definedName name="_z4" localSheetId="2" hidden="1">{"TotalGeralDespesasPorArea",#N/A,FALSE,"VinculosAccessEfetivo"}</definedName>
    <definedName name="_z4" localSheetId="7" hidden="1">{"TotalGeralDespesasPorArea",#N/A,FALSE,"VinculosAccessEfetivo"}</definedName>
    <definedName name="_z4" hidden="1">{"TotalGeralDespesasPorArea",#N/A,FALSE,"VinculosAccessEfetivo"}</definedName>
    <definedName name="_z4_1" localSheetId="16" hidden="1">{"TotalGeralDespesasPorArea",#N/A,FALSE,"VinculosAccessEfetivo"}</definedName>
    <definedName name="_z4_1" localSheetId="8" hidden="1">{"TotalGeralDespesasPorArea",#N/A,FALSE,"VinculosAccessEfetivo"}</definedName>
    <definedName name="_z4_1" localSheetId="2" hidden="1">{"TotalGeralDespesasPorArea",#N/A,FALSE,"VinculosAccessEfetivo"}</definedName>
    <definedName name="_z4_1" localSheetId="7" hidden="1">{"TotalGeralDespesasPorArea",#N/A,FALSE,"VinculosAccessEfetivo"}</definedName>
    <definedName name="_z4_1" hidden="1">{"TotalGeralDespesasPorArea",#N/A,FALSE,"VinculosAccessEfetivo"}</definedName>
    <definedName name="_z5" localSheetId="16" hidden="1">{"TotalGeralDespesasPorArea",#N/A,FALSE,"VinculosAccessEfetivo"}</definedName>
    <definedName name="_z5" localSheetId="8" hidden="1">{"TotalGeralDespesasPorArea",#N/A,FALSE,"VinculosAccessEfetivo"}</definedName>
    <definedName name="_z5" localSheetId="2" hidden="1">{"TotalGeralDespesasPorArea",#N/A,FALSE,"VinculosAccessEfetivo"}</definedName>
    <definedName name="_z5" localSheetId="7" hidden="1">{"TotalGeralDespesasPorArea",#N/A,FALSE,"VinculosAccessEfetivo"}</definedName>
    <definedName name="_z5" hidden="1">{"TotalGeralDespesasPorArea",#N/A,FALSE,"VinculosAccessEfetivo"}</definedName>
    <definedName name="_z5_1" localSheetId="16" hidden="1">{"TotalGeralDespesasPorArea",#N/A,FALSE,"VinculosAccessEfetivo"}</definedName>
    <definedName name="_z5_1" localSheetId="8" hidden="1">{"TotalGeralDespesasPorArea",#N/A,FALSE,"VinculosAccessEfetivo"}</definedName>
    <definedName name="_z5_1" localSheetId="2" hidden="1">{"TotalGeralDespesasPorArea",#N/A,FALSE,"VinculosAccessEfetivo"}</definedName>
    <definedName name="_z5_1" localSheetId="7" hidden="1">{"TotalGeralDespesasPorArea",#N/A,FALSE,"VinculosAccessEfetivo"}</definedName>
    <definedName name="_z5_1" hidden="1">{"TotalGeralDespesasPorArea",#N/A,FALSE,"VinculosAccessEfetivo"}</definedName>
    <definedName name="_z6" localSheetId="16" hidden="1">{"TotalGeralDespesasPorArea",#N/A,FALSE,"VinculosAccessEfetivo"}</definedName>
    <definedName name="_z6" localSheetId="8" hidden="1">{"TotalGeralDespesasPorArea",#N/A,FALSE,"VinculosAccessEfetivo"}</definedName>
    <definedName name="_z6" localSheetId="2" hidden="1">{"TotalGeralDespesasPorArea",#N/A,FALSE,"VinculosAccessEfetivo"}</definedName>
    <definedName name="_z6" localSheetId="7" hidden="1">{"TotalGeralDespesasPorArea",#N/A,FALSE,"VinculosAccessEfetivo"}</definedName>
    <definedName name="_z6" hidden="1">{"TotalGeralDespesasPorArea",#N/A,FALSE,"VinculosAccessEfetivo"}</definedName>
    <definedName name="_z6_1" localSheetId="16" hidden="1">{"TotalGeralDespesasPorArea",#N/A,FALSE,"VinculosAccessEfetivo"}</definedName>
    <definedName name="_z6_1" localSheetId="8" hidden="1">{"TotalGeralDespesasPorArea",#N/A,FALSE,"VinculosAccessEfetivo"}</definedName>
    <definedName name="_z6_1" localSheetId="2" hidden="1">{"TotalGeralDespesasPorArea",#N/A,FALSE,"VinculosAccessEfetivo"}</definedName>
    <definedName name="_z6_1" localSheetId="7" hidden="1">{"TotalGeralDespesasPorArea",#N/A,FALSE,"VinculosAccessEfetivo"}</definedName>
    <definedName name="_z6_1" hidden="1">{"TotalGeralDespesasPorArea",#N/A,FALSE,"VinculosAccessEfetivo"}</definedName>
    <definedName name="_z7" localSheetId="16" hidden="1">{"TotalGeralDespesasPorArea",#N/A,FALSE,"VinculosAccessEfetivo"}</definedName>
    <definedName name="_z7" localSheetId="8" hidden="1">{"TotalGeralDespesasPorArea",#N/A,FALSE,"VinculosAccessEfetivo"}</definedName>
    <definedName name="_z7" localSheetId="2" hidden="1">{"TotalGeralDespesasPorArea",#N/A,FALSE,"VinculosAccessEfetivo"}</definedName>
    <definedName name="_z7" localSheetId="7" hidden="1">{"TotalGeralDespesasPorArea",#N/A,FALSE,"VinculosAccessEfetivo"}</definedName>
    <definedName name="_z7" hidden="1">{"TotalGeralDespesasPorArea",#N/A,FALSE,"VinculosAccessEfetivo"}</definedName>
    <definedName name="_z7_1" localSheetId="16" hidden="1">{"TotalGeralDespesasPorArea",#N/A,FALSE,"VinculosAccessEfetivo"}</definedName>
    <definedName name="_z7_1" localSheetId="8" hidden="1">{"TotalGeralDespesasPorArea",#N/A,FALSE,"VinculosAccessEfetivo"}</definedName>
    <definedName name="_z7_1" localSheetId="2" hidden="1">{"TotalGeralDespesasPorArea",#N/A,FALSE,"VinculosAccessEfetivo"}</definedName>
    <definedName name="_z7_1" localSheetId="7" hidden="1">{"TotalGeralDespesasPorArea",#N/A,FALSE,"VinculosAccessEfetivo"}</definedName>
    <definedName name="_z7_1" hidden="1">{"TotalGeralDespesasPorArea",#N/A,FALSE,"VinculosAccessEfetivo"}</definedName>
    <definedName name="_z8" localSheetId="16" hidden="1">{"TotalGeralDespesasPorArea",#N/A,FALSE,"VinculosAccessEfetivo"}</definedName>
    <definedName name="_z8" localSheetId="8" hidden="1">{"TotalGeralDespesasPorArea",#N/A,FALSE,"VinculosAccessEfetivo"}</definedName>
    <definedName name="_z8" localSheetId="2" hidden="1">{"TotalGeralDespesasPorArea",#N/A,FALSE,"VinculosAccessEfetivo"}</definedName>
    <definedName name="_z8" localSheetId="7" hidden="1">{"TotalGeralDespesasPorArea",#N/A,FALSE,"VinculosAccessEfetivo"}</definedName>
    <definedName name="_z8" hidden="1">{"TotalGeralDespesasPorArea",#N/A,FALSE,"VinculosAccessEfetivo"}</definedName>
    <definedName name="_z8_1" localSheetId="16" hidden="1">{"TotalGeralDespesasPorArea",#N/A,FALSE,"VinculosAccessEfetivo"}</definedName>
    <definedName name="_z8_1" localSheetId="8" hidden="1">{"TotalGeralDespesasPorArea",#N/A,FALSE,"VinculosAccessEfetivo"}</definedName>
    <definedName name="_z8_1" localSheetId="2" hidden="1">{"TotalGeralDespesasPorArea",#N/A,FALSE,"VinculosAccessEfetivo"}</definedName>
    <definedName name="_z8_1" localSheetId="7" hidden="1">{"TotalGeralDespesasPorArea",#N/A,FALSE,"VinculosAccessEfetivo"}</definedName>
    <definedName name="_z8_1" hidden="1">{"TotalGeralDespesasPorArea",#N/A,FALSE,"VinculosAccessEfetivo"}</definedName>
    <definedName name="_z9" localSheetId="16" hidden="1">{"TotalGeralDespesasPorArea",#N/A,FALSE,"VinculosAccessEfetivo"}</definedName>
    <definedName name="_z9" localSheetId="8" hidden="1">{"TotalGeralDespesasPorArea",#N/A,FALSE,"VinculosAccessEfetivo"}</definedName>
    <definedName name="_z9" localSheetId="2" hidden="1">{"TotalGeralDespesasPorArea",#N/A,FALSE,"VinculosAccessEfetivo"}</definedName>
    <definedName name="_z9" localSheetId="7" hidden="1">{"TotalGeralDespesasPorArea",#N/A,FALSE,"VinculosAccessEfetivo"}</definedName>
    <definedName name="_z9" hidden="1">{"TotalGeralDespesasPorArea",#N/A,FALSE,"VinculosAccessEfetivo"}</definedName>
    <definedName name="_z9_1" localSheetId="16" hidden="1">{"TotalGeralDespesasPorArea",#N/A,FALSE,"VinculosAccessEfetivo"}</definedName>
    <definedName name="_z9_1" localSheetId="8" hidden="1">{"TotalGeralDespesasPorArea",#N/A,FALSE,"VinculosAccessEfetivo"}</definedName>
    <definedName name="_z9_1" localSheetId="2" hidden="1">{"TotalGeralDespesasPorArea",#N/A,FALSE,"VinculosAccessEfetivo"}</definedName>
    <definedName name="_z9_1" localSheetId="7" hidden="1">{"TotalGeralDespesasPorArea",#N/A,FALSE,"VinculosAccessEfetivo"}</definedName>
    <definedName name="_z9_1" hidden="1">{"TotalGeralDespesasPorArea",#N/A,FALSE,"VinculosAccessEfetivo"}</definedName>
    <definedName name="a" localSheetId="16">#REF!</definedName>
    <definedName name="a" localSheetId="8">#REF!</definedName>
    <definedName name="a" localSheetId="7">#REF!</definedName>
    <definedName name="a">#REF!</definedName>
    <definedName name="A_1" localSheetId="16" hidden="1">{#N/A,#N/A,FALSE,"ENERGIA";#N/A,#N/A,FALSE,"PERDIDAS";#N/A,#N/A,FALSE,"CLIENTES";#N/A,#N/A,FALSE,"ESTADO";#N/A,#N/A,FALSE,"TECNICA"}</definedName>
    <definedName name="A_1" localSheetId="8" hidden="1">{#N/A,#N/A,FALSE,"ENERGIA";#N/A,#N/A,FALSE,"PERDIDAS";#N/A,#N/A,FALSE,"CLIENTES";#N/A,#N/A,FALSE,"ESTADO";#N/A,#N/A,FALSE,"TECNICA"}</definedName>
    <definedName name="A_1" localSheetId="2" hidden="1">{#N/A,#N/A,FALSE,"ENERGIA";#N/A,#N/A,FALSE,"PERDIDAS";#N/A,#N/A,FALSE,"CLIENTES";#N/A,#N/A,FALSE,"ESTADO";#N/A,#N/A,FALSE,"TECNICA"}</definedName>
    <definedName name="A_1" localSheetId="7" hidden="1">{#N/A,#N/A,FALSE,"ENERGIA";#N/A,#N/A,FALSE,"PERDIDAS";#N/A,#N/A,FALSE,"CLIENTES";#N/A,#N/A,FALSE,"ESTADO";#N/A,#N/A,FALSE,"TECNICA"}</definedName>
    <definedName name="A_1" hidden="1">{#N/A,#N/A,FALSE,"ENERGIA";#N/A,#N/A,FALSE,"PERDIDAS";#N/A,#N/A,FALSE,"CLIENTES";#N/A,#N/A,FALSE,"ESTADO";#N/A,#N/A,FALSE,"TECNICA"}</definedName>
    <definedName name="A_1_1" localSheetId="16" hidden="1">{#N/A,#N/A,FALSE,"ENERGIA";#N/A,#N/A,FALSE,"PERDIDAS";#N/A,#N/A,FALSE,"CLIENTES";#N/A,#N/A,FALSE,"ESTADO";#N/A,#N/A,FALSE,"TECNICA"}</definedName>
    <definedName name="A_1_1" localSheetId="8" hidden="1">{#N/A,#N/A,FALSE,"ENERGIA";#N/A,#N/A,FALSE,"PERDIDAS";#N/A,#N/A,FALSE,"CLIENTES";#N/A,#N/A,FALSE,"ESTADO";#N/A,#N/A,FALSE,"TECNICA"}</definedName>
    <definedName name="A_1_1" localSheetId="2" hidden="1">{#N/A,#N/A,FALSE,"ENERGIA";#N/A,#N/A,FALSE,"PERDIDAS";#N/A,#N/A,FALSE,"CLIENTES";#N/A,#N/A,FALSE,"ESTADO";#N/A,#N/A,FALSE,"TECNICA"}</definedName>
    <definedName name="A_1_1" localSheetId="7" hidden="1">{#N/A,#N/A,FALSE,"ENERGIA";#N/A,#N/A,FALSE,"PERDIDAS";#N/A,#N/A,FALSE,"CLIENTES";#N/A,#N/A,FALSE,"ESTADO";#N/A,#N/A,FALSE,"TECNICA"}</definedName>
    <definedName name="A_1_1" hidden="1">{#N/A,#N/A,FALSE,"ENERGIA";#N/A,#N/A,FALSE,"PERDIDAS";#N/A,#N/A,FALSE,"CLIENTES";#N/A,#N/A,FALSE,"ESTADO";#N/A,#N/A,FALSE,"TECNICA"}</definedName>
    <definedName name="a1d">#REF!</definedName>
    <definedName name="A1e">#REF!</definedName>
    <definedName name="A1remlife" localSheetId="7">#REF!</definedName>
    <definedName name="A1remlife">#REF!</definedName>
    <definedName name="A1resid" localSheetId="7">#REF!</definedName>
    <definedName name="A1resid">#REF!</definedName>
    <definedName name="A1stdlife" localSheetId="7">#REF!</definedName>
    <definedName name="A1stdlife">#REF!</definedName>
    <definedName name="A1taxremlife">#REF!</definedName>
    <definedName name="A1taxstdlife">#REF!</definedName>
    <definedName name="A1taxvalue">#REF!</definedName>
    <definedName name="A1value">#REF!</definedName>
    <definedName name="a2d">#REF!</definedName>
    <definedName name="A2e">#REF!</definedName>
    <definedName name="A2remlife" localSheetId="7">#REF!</definedName>
    <definedName name="A2remlife">#REF!</definedName>
    <definedName name="A2resid" localSheetId="7">#REF!</definedName>
    <definedName name="A2resid">#REF!</definedName>
    <definedName name="A2stdlife" localSheetId="7">#REF!</definedName>
    <definedName name="A2stdlife">#REF!</definedName>
    <definedName name="A2taxremlife">#REF!</definedName>
    <definedName name="A2taxstdlife">#REF!</definedName>
    <definedName name="A2taxvalue">#REF!</definedName>
    <definedName name="A2value">#REF!</definedName>
    <definedName name="A3ad">#REF!</definedName>
    <definedName name="A3ae">#REF!</definedName>
    <definedName name="a3d">#REF!</definedName>
    <definedName name="A3e">#REF!</definedName>
    <definedName name="A3remlife" localSheetId="7">#REF!</definedName>
    <definedName name="A3remlife">#REF!</definedName>
    <definedName name="A3resid" localSheetId="7">#REF!</definedName>
    <definedName name="A3resid">#REF!</definedName>
    <definedName name="A3stdlife" localSheetId="7">#REF!</definedName>
    <definedName name="A3stdlife">#REF!</definedName>
    <definedName name="A3taxremlife">#REF!</definedName>
    <definedName name="A3taxstdlife">#REF!</definedName>
    <definedName name="A3taxvalue">#REF!</definedName>
    <definedName name="A3value">#REF!</definedName>
    <definedName name="A4d">#REF!</definedName>
    <definedName name="A4e">#REF!</definedName>
    <definedName name="a4e4" localSheetId="2" hidden="1">{#N/A,#N/A,FALSE,"CONTROLE"}</definedName>
    <definedName name="a4e4" localSheetId="7" hidden="1">{#N/A,#N/A,FALSE,"CONTROLE"}</definedName>
    <definedName name="a4e4" hidden="1">{#N/A,#N/A,FALSE,"CONTROLE"}</definedName>
    <definedName name="AA" localSheetId="16">#REF!</definedName>
    <definedName name="AA" localSheetId="8">#REF!</definedName>
    <definedName name="AA" localSheetId="7">#REF!</definedName>
    <definedName name="AA">#REF!</definedName>
    <definedName name="aa_1">#N/A</definedName>
    <definedName name="AAA" localSheetId="16">#REF!</definedName>
    <definedName name="AAA" localSheetId="8">#REF!</definedName>
    <definedName name="AAA" localSheetId="7">#REF!</definedName>
    <definedName name="AAA">#REF!</definedName>
    <definedName name="AAAA" localSheetId="16">#REF!</definedName>
    <definedName name="AAAA" localSheetId="8">#REF!</definedName>
    <definedName name="AAAA" localSheetId="7">#REF!</definedName>
    <definedName name="AAAA">#REF!</definedName>
    <definedName name="aaaa_1" localSheetId="16" hidden="1">{#N/A,#N/A,FALSE,"CONTROLE"}</definedName>
    <definedName name="aaaa_1" localSheetId="8" hidden="1">{#N/A,#N/A,FALSE,"CONTROLE"}</definedName>
    <definedName name="aaaa_1" localSheetId="2" hidden="1">{#N/A,#N/A,FALSE,"CONTROLE"}</definedName>
    <definedName name="aaaa_1" localSheetId="7" hidden="1">{#N/A,#N/A,FALSE,"CONTROLE"}</definedName>
    <definedName name="aaaa_1" hidden="1">{#N/A,#N/A,FALSE,"CONTROLE"}</definedName>
    <definedName name="AAAAA" localSheetId="16">#REF!</definedName>
    <definedName name="AAAAA" localSheetId="8">#REF!</definedName>
    <definedName name="AAAAA" localSheetId="7">#REF!</definedName>
    <definedName name="AAAAA">#REF!</definedName>
    <definedName name="aaaaaa" localSheetId="16" hidden="1">{#N/A,#N/A,FALSE,"CONTROLE"}</definedName>
    <definedName name="aaaaaa" localSheetId="8" hidden="1">{#N/A,#N/A,FALSE,"CONTROLE"}</definedName>
    <definedName name="aaaaaa" localSheetId="2" hidden="1">{#N/A,#N/A,FALSE,"CONTROLE"}</definedName>
    <definedName name="aaaaaa" localSheetId="7" hidden="1">{#N/A,#N/A,FALSE,"CONTROLE"}</definedName>
    <definedName name="aaaaaa" hidden="1">{#N/A,#N/A,FALSE,"CONTROLE"}</definedName>
    <definedName name="aaaaaa_1" localSheetId="16" hidden="1">{#N/A,#N/A,FALSE,"CONTROLE"}</definedName>
    <definedName name="aaaaaa_1" localSheetId="8" hidden="1">{#N/A,#N/A,FALSE,"CONTROLE"}</definedName>
    <definedName name="aaaaaa_1" localSheetId="2" hidden="1">{#N/A,#N/A,FALSE,"CONTROLE"}</definedName>
    <definedName name="aaaaaa_1" localSheetId="7" hidden="1">{#N/A,#N/A,FALSE,"CONTROLE"}</definedName>
    <definedName name="aaaaaa_1" hidden="1">{#N/A,#N/A,FALSE,"CONTROLE"}</definedName>
    <definedName name="aaaaaaaaa" localSheetId="16">#REF!</definedName>
    <definedName name="aaaaaaaaa" localSheetId="8">#REF!</definedName>
    <definedName name="aaaaaaaaa" localSheetId="7">#REF!</definedName>
    <definedName name="aaaaaaaaa">#REF!</definedName>
    <definedName name="AAAAAAAAAAAA" localSheetId="2" hidden="1">{#N/A,#N/A,FALSE,"ENERGIA";#N/A,#N/A,FALSE,"PERDIDAS";#N/A,#N/A,FALSE,"CLIENTES";#N/A,#N/A,FALSE,"ESTADO";#N/A,#N/A,FALSE,"TECNICA"}</definedName>
    <definedName name="AAAAAAAAAAAA" localSheetId="7" hidden="1">{#N/A,#N/A,FALSE,"ENERGIA";#N/A,#N/A,FALSE,"PERDIDAS";#N/A,#N/A,FALSE,"CLIENTES";#N/A,#N/A,FALSE,"ESTADO";#N/A,#N/A,FALSE,"TECNICA"}</definedName>
    <definedName name="AAAAAAAAAAAA" hidden="1">{#N/A,#N/A,FALSE,"ENERGIA";#N/A,#N/A,FALSE,"PERDIDAS";#N/A,#N/A,FALSE,"CLIENTES";#N/A,#N/A,FALSE,"ESTADO";#N/A,#N/A,FALSE,"TECNICA"}</definedName>
    <definedName name="AAAAAAAAAAAAAA" localSheetId="2" hidden="1">{"CEMAT Tariff",#N/A,FALSE,"JUBAMWH";"BNDES A Summary",#N/A,FALSE,"BNDES A";"BNDES B Summary",#N/A,FALSE,"BNDES B";"FINAME Summary",#N/A,FALSE,"FINAME"}</definedName>
    <definedName name="AAAAAAAAAAAAAA" localSheetId="7" hidden="1">{"CEMAT Tariff",#N/A,FALSE,"JUBAMWH";"BNDES A Summary",#N/A,FALSE,"BNDES A";"BNDES B Summary",#N/A,FALSE,"BNDES B";"FINAME Summary",#N/A,FALSE,"FINAME"}</definedName>
    <definedName name="AAAAAAAAAAAAAA" hidden="1">{"CEMAT Tariff",#N/A,FALSE,"JUBAMWH";"BNDES A Summary",#N/A,FALSE,"BNDES A";"BNDES B Summary",#N/A,FALSE,"BNDES B";"FINAME Summary",#N/A,FALSE,"FINAME"}</definedName>
    <definedName name="aab" localSheetId="2" hidden="1">{#N/A,#N/A,TRUE,"Summary";#N/A,#N/A,TRUE,"Reference parameters for HPP ";#N/A,#N/A,TRUE,"HPP1 Summary";#N/A,#N/A,TRUE,"HPP1 Expected cost reductions";#N/A,#N/A,TRUE,"HPP1 Cost reduction impact";#N/A,#N/A,TRUE,"HPP1 Detailed calculations";#N/A,#N/A,TRUE,"HPP2 Summary";#N/A,#N/A,TRUE,"HPP2 Expected cost reductions";#N/A,#N/A,TRUE,"HPP2 Cost reduction impact";#N/A,#N/A,TRUE,"HPP2 Detailed calculations";#N/A,#N/A,TRUE,"HPP3 Summary";#N/A,#N/A,TRUE,"HPP3 Expected cost reductions";#N/A,#N/A,TRUE,"HPP3 Cost reduction impact";#N/A,#N/A,TRUE,"HPP3 Detailed calculations";#N/A,#N/A,TRUE,"Comments"}</definedName>
    <definedName name="aab" hidden="1">{#N/A,#N/A,TRUE,"Summary";#N/A,#N/A,TRUE,"Reference parameters for HPP ";#N/A,#N/A,TRUE,"HPP1 Summary";#N/A,#N/A,TRUE,"HPP1 Expected cost reductions";#N/A,#N/A,TRUE,"HPP1 Cost reduction impact";#N/A,#N/A,TRUE,"HPP1 Detailed calculations";#N/A,#N/A,TRUE,"HPP2 Summary";#N/A,#N/A,TRUE,"HPP2 Expected cost reductions";#N/A,#N/A,TRUE,"HPP2 Cost reduction impact";#N/A,#N/A,TRUE,"HPP2 Detailed calculations";#N/A,#N/A,TRUE,"HPP3 Summary";#N/A,#N/A,TRUE,"HPP3 Expected cost reductions";#N/A,#N/A,TRUE,"HPP3 Cost reduction impact";#N/A,#N/A,TRUE,"HPP3 Detailed calculations";#N/A,#N/A,TRUE,"Comments"}</definedName>
    <definedName name="aabbb" localSheetId="2" hidden="1">{#N/A,#N/A,FALSE,"Hip.Bas";#N/A,#N/A,FALSE,"ventas";#N/A,#N/A,FALSE,"ingre-Año";#N/A,#N/A,FALSE,"ventas-Año";#N/A,#N/A,FALSE,"Costepro";#N/A,#N/A,FALSE,"inversion";#N/A,#N/A,FALSE,"personal";#N/A,#N/A,FALSE,"Gastos-V";#N/A,#N/A,FALSE,"Circulante";#N/A,#N/A,FALSE,"CONSOLI";#N/A,#N/A,FALSE,"Es-Fin";#N/A,#N/A,FALSE,"Margen-P"}</definedName>
    <definedName name="aabbb" localSheetId="7" hidden="1">{#N/A,#N/A,FALSE,"Hip.Bas";#N/A,#N/A,FALSE,"ventas";#N/A,#N/A,FALSE,"ingre-Año";#N/A,#N/A,FALSE,"ventas-Año";#N/A,#N/A,FALSE,"Costepro";#N/A,#N/A,FALSE,"inversion";#N/A,#N/A,FALSE,"personal";#N/A,#N/A,FALSE,"Gastos-V";#N/A,#N/A,FALSE,"Circulante";#N/A,#N/A,FALSE,"CONSOLI";#N/A,#N/A,FALSE,"Es-Fin";#N/A,#N/A,FALSE,"Margen-P"}</definedName>
    <definedName name="aabbb" hidden="1">{#N/A,#N/A,FALSE,"Hip.Bas";#N/A,#N/A,FALSE,"ventas";#N/A,#N/A,FALSE,"ingre-Año";#N/A,#N/A,FALSE,"ventas-Año";#N/A,#N/A,FALSE,"Costepro";#N/A,#N/A,FALSE,"inversion";#N/A,#N/A,FALSE,"personal";#N/A,#N/A,FALSE,"Gastos-V";#N/A,#N/A,FALSE,"Circulante";#N/A,#N/A,FALSE,"CONSOLI";#N/A,#N/A,FALSE,"Es-Fin";#N/A,#N/A,FALSE,"Margen-P"}</definedName>
    <definedName name="ab"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16">#REF!</definedName>
    <definedName name="abc" localSheetId="8">#REF!</definedName>
    <definedName name="abc" localSheetId="7">#REF!</definedName>
    <definedName name="abc">#REF!</definedName>
    <definedName name="abc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planilha" localSheetId="16">#REF!</definedName>
    <definedName name="abcplanilha" localSheetId="8">#REF!</definedName>
    <definedName name="abcplanilha" localSheetId="7">#REF!</definedName>
    <definedName name="abcplanilha">#REF!</definedName>
    <definedName name="ABEDIVGRAF" localSheetId="7">#REF!</definedName>
    <definedName name="ABEDIVGRAF">#REF!</definedName>
    <definedName name="Abrangência" localSheetId="7">#REF!</definedName>
    <definedName name="Abrangência">#REF!</definedName>
    <definedName name="ABRIL">#REF!</definedName>
    <definedName name="ac" localSheetId="16" hidden="1">{#N/A,#N/A,FALSE,"CONTROLE";#N/A,#N/A,FALSE,"CONTROLE"}</definedName>
    <definedName name="ac" localSheetId="8" hidden="1">{#N/A,#N/A,FALSE,"CONTROLE";#N/A,#N/A,FALSE,"CONTROLE"}</definedName>
    <definedName name="ac" localSheetId="2" hidden="1">{#N/A,#N/A,FALSE,"CONTROLE";#N/A,#N/A,FALSE,"CONTROLE"}</definedName>
    <definedName name="ac" localSheetId="7" hidden="1">{#N/A,#N/A,FALSE,"CONTROLE";#N/A,#N/A,FALSE,"CONTROLE"}</definedName>
    <definedName name="ac" hidden="1">{#N/A,#N/A,FALSE,"CONTROLE";#N/A,#N/A,FALSE,"CONTROLE"}</definedName>
    <definedName name="ac_1" localSheetId="16" hidden="1">{#N/A,#N/A,FALSE,"CONTROLE";#N/A,#N/A,FALSE,"CONTROLE"}</definedName>
    <definedName name="ac_1" localSheetId="8" hidden="1">{#N/A,#N/A,FALSE,"CONTROLE";#N/A,#N/A,FALSE,"CONTROLE"}</definedName>
    <definedName name="ac_1" localSheetId="2" hidden="1">{#N/A,#N/A,FALSE,"CONTROLE";#N/A,#N/A,FALSE,"CONTROLE"}</definedName>
    <definedName name="ac_1" localSheetId="7" hidden="1">{#N/A,#N/A,FALSE,"CONTROLE";#N/A,#N/A,FALSE,"CONTROLE"}</definedName>
    <definedName name="ac_1" hidden="1">{#N/A,#N/A,FALSE,"CONTROLE";#N/A,#N/A,FALSE,"CONTROLE"}</definedName>
    <definedName name="Ação">#REF!</definedName>
    <definedName name="acatamento">#REF!</definedName>
    <definedName name="AccessDatabase" hidden="1">"G:\Controlete_Orcamentario\Andrade\RESUMO GERAL_AAA.mdb"</definedName>
    <definedName name="ACCOUNTEDPERIODTYPE1" localSheetId="16">#REF!</definedName>
    <definedName name="ACCOUNTEDPERIODTYPE1" localSheetId="8">#REF!</definedName>
    <definedName name="ACCOUNTEDPERIODTYPE1" localSheetId="7">#REF!</definedName>
    <definedName name="ACCOUNTEDPERIODTYPE1">#REF!</definedName>
    <definedName name="AcctNTot" localSheetId="7">#REF!</definedName>
    <definedName name="AcctNTot">#REF!</definedName>
    <definedName name="AcctTot" localSheetId="7">#REF!</definedName>
    <definedName name="AcctTot">#REF!</definedName>
    <definedName name="acessos">#REF!</definedName>
    <definedName name="acessosPoder">#REF!</definedName>
    <definedName name="ACOMP">#REF!</definedName>
    <definedName name="Acres_Decresc_05">#REF!</definedName>
    <definedName name="Acresc_Decres">#REF!</definedName>
    <definedName name="Acrescimos_jan_ago03_atualizados_jan07" localSheetId="7">#REF!</definedName>
    <definedName name="Acrescimos_jan_ago03_atualizados_jan07">#REF!</definedName>
    <definedName name="ACTAPRFEE" localSheetId="7">#REF!</definedName>
    <definedName name="ACTAPRFEE">#REF!</definedName>
    <definedName name="ACTAPRINT" localSheetId="7">#REF!</definedName>
    <definedName name="ACTAPRINT">#REF!</definedName>
    <definedName name="ACTAUGFEE">#REF!</definedName>
    <definedName name="ACTAUGINT">#REF!</definedName>
    <definedName name="ACTDECFEE">#REF!</definedName>
    <definedName name="ACTDECINT">#REF!</definedName>
    <definedName name="ACTFEBFEE">#REF!</definedName>
    <definedName name="ACTFEBINT">#REF!</definedName>
    <definedName name="ACTJANFEE">#REF!</definedName>
    <definedName name="ACTJANINT">#REF!</definedName>
    <definedName name="ACTJULFEE">#REF!</definedName>
    <definedName name="ACTJULINT">#REF!</definedName>
    <definedName name="ACTJUNFEE">#REF!</definedName>
    <definedName name="ACTJUNINT">#REF!</definedName>
    <definedName name="ACTMARFEE">#REF!</definedName>
    <definedName name="ACTMARINT">#REF!</definedName>
    <definedName name="ACTMAYFEE">#REF!</definedName>
    <definedName name="ACTMAYINT">#REF!</definedName>
    <definedName name="ACTNOVFEE">#REF!</definedName>
    <definedName name="ACTNOVINT">#REF!</definedName>
    <definedName name="ACTOCTFEE">#REF!</definedName>
    <definedName name="ACTOCTINT">#REF!</definedName>
    <definedName name="ACTSEPFEE">#REF!</definedName>
    <definedName name="ACTSEPINT">#REF!</definedName>
    <definedName name="acumulado">#REF!</definedName>
    <definedName name="adeletar" localSheetId="16" hidden="1">{"TotalGeralDespesasPorArea",#N/A,FALSE,"VinculosAccessEfetivo"}</definedName>
    <definedName name="adeletar" localSheetId="8" hidden="1">{"TotalGeralDespesasPorArea",#N/A,FALSE,"VinculosAccessEfetivo"}</definedName>
    <definedName name="adeletar" localSheetId="2" hidden="1">{"TotalGeralDespesasPorArea",#N/A,FALSE,"VinculosAccessEfetivo"}</definedName>
    <definedName name="adeletar" localSheetId="7" hidden="1">{"TotalGeralDespesasPorArea",#N/A,FALSE,"VinculosAccessEfetivo"}</definedName>
    <definedName name="adeletar" hidden="1">{"TotalGeralDespesasPorArea",#N/A,FALSE,"VinculosAccessEfetivo"}</definedName>
    <definedName name="adeletar_1" localSheetId="16" hidden="1">{"TotalGeralDespesasPorArea",#N/A,FALSE,"VinculosAccessEfetivo"}</definedName>
    <definedName name="adeletar_1" localSheetId="8" hidden="1">{"TotalGeralDespesasPorArea",#N/A,FALSE,"VinculosAccessEfetivo"}</definedName>
    <definedName name="adeletar_1" localSheetId="2" hidden="1">{"TotalGeralDespesasPorArea",#N/A,FALSE,"VinculosAccessEfetivo"}</definedName>
    <definedName name="adeletar_1" localSheetId="7" hidden="1">{"TotalGeralDespesasPorArea",#N/A,FALSE,"VinculosAccessEfetivo"}</definedName>
    <definedName name="adeletar_1" hidden="1">{"TotalGeralDespesasPorArea",#N/A,FALSE,"VinculosAccessEfetivo"}</definedName>
    <definedName name="adeletar1" localSheetId="16" hidden="1">{"TotalGeralDespesasPorArea",#N/A,FALSE,"VinculosAccessEfetivo"}</definedName>
    <definedName name="adeletar1" localSheetId="8" hidden="1">{"TotalGeralDespesasPorArea",#N/A,FALSE,"VinculosAccessEfetivo"}</definedName>
    <definedName name="adeletar1" localSheetId="2" hidden="1">{"TotalGeralDespesasPorArea",#N/A,FALSE,"VinculosAccessEfetivo"}</definedName>
    <definedName name="adeletar1" localSheetId="7" hidden="1">{"TotalGeralDespesasPorArea",#N/A,FALSE,"VinculosAccessEfetivo"}</definedName>
    <definedName name="adeletar1" hidden="1">{"TotalGeralDespesasPorArea",#N/A,FALSE,"VinculosAccessEfetivo"}</definedName>
    <definedName name="adeletar1_1" localSheetId="16" hidden="1">{"TotalGeralDespesasPorArea",#N/A,FALSE,"VinculosAccessEfetivo"}</definedName>
    <definedName name="adeletar1_1" localSheetId="8" hidden="1">{"TotalGeralDespesasPorArea",#N/A,FALSE,"VinculosAccessEfetivo"}</definedName>
    <definedName name="adeletar1_1" localSheetId="2" hidden="1">{"TotalGeralDespesasPorArea",#N/A,FALSE,"VinculosAccessEfetivo"}</definedName>
    <definedName name="adeletar1_1" localSheetId="7" hidden="1">{"TotalGeralDespesasPorArea",#N/A,FALSE,"VinculosAccessEfetivo"}</definedName>
    <definedName name="adeletar1_1" hidden="1">{"TotalGeralDespesasPorArea",#N/A,FALSE,"VinculosAccessEfetivo"}</definedName>
    <definedName name="adeletar10" localSheetId="16" hidden="1">{"TotalGeralDespesasPorArea",#N/A,FALSE,"VinculosAccessEfetivo"}</definedName>
    <definedName name="adeletar10" localSheetId="8" hidden="1">{"TotalGeralDespesasPorArea",#N/A,FALSE,"VinculosAccessEfetivo"}</definedName>
    <definedName name="adeletar10" localSheetId="2" hidden="1">{"TotalGeralDespesasPorArea",#N/A,FALSE,"VinculosAccessEfetivo"}</definedName>
    <definedName name="adeletar10" localSheetId="7" hidden="1">{"TotalGeralDespesasPorArea",#N/A,FALSE,"VinculosAccessEfetivo"}</definedName>
    <definedName name="adeletar10" hidden="1">{"TotalGeralDespesasPorArea",#N/A,FALSE,"VinculosAccessEfetivo"}</definedName>
    <definedName name="adeletar10_1" localSheetId="16" hidden="1">{"TotalGeralDespesasPorArea",#N/A,FALSE,"VinculosAccessEfetivo"}</definedName>
    <definedName name="adeletar10_1" localSheetId="8" hidden="1">{"TotalGeralDespesasPorArea",#N/A,FALSE,"VinculosAccessEfetivo"}</definedName>
    <definedName name="adeletar10_1" localSheetId="2" hidden="1">{"TotalGeralDespesasPorArea",#N/A,FALSE,"VinculosAccessEfetivo"}</definedName>
    <definedName name="adeletar10_1" localSheetId="7" hidden="1">{"TotalGeralDespesasPorArea",#N/A,FALSE,"VinculosAccessEfetivo"}</definedName>
    <definedName name="adeletar10_1" hidden="1">{"TotalGeralDespesasPorArea",#N/A,FALSE,"VinculosAccessEfetivo"}</definedName>
    <definedName name="adeletar2" localSheetId="16" hidden="1">{"TotalGeralDespesasPorArea",#N/A,FALSE,"VinculosAccessEfetivo"}</definedName>
    <definedName name="adeletar2" localSheetId="8" hidden="1">{"TotalGeralDespesasPorArea",#N/A,FALSE,"VinculosAccessEfetivo"}</definedName>
    <definedName name="adeletar2" localSheetId="2" hidden="1">{"TotalGeralDespesasPorArea",#N/A,FALSE,"VinculosAccessEfetivo"}</definedName>
    <definedName name="adeletar2" localSheetId="7" hidden="1">{"TotalGeralDespesasPorArea",#N/A,FALSE,"VinculosAccessEfetivo"}</definedName>
    <definedName name="adeletar2" hidden="1">{"TotalGeralDespesasPorArea",#N/A,FALSE,"VinculosAccessEfetivo"}</definedName>
    <definedName name="adeletar2_1" localSheetId="16" hidden="1">{"TotalGeralDespesasPorArea",#N/A,FALSE,"VinculosAccessEfetivo"}</definedName>
    <definedName name="adeletar2_1" localSheetId="8" hidden="1">{"TotalGeralDespesasPorArea",#N/A,FALSE,"VinculosAccessEfetivo"}</definedName>
    <definedName name="adeletar2_1" localSheetId="2" hidden="1">{"TotalGeralDespesasPorArea",#N/A,FALSE,"VinculosAccessEfetivo"}</definedName>
    <definedName name="adeletar2_1" localSheetId="7" hidden="1">{"TotalGeralDespesasPorArea",#N/A,FALSE,"VinculosAccessEfetivo"}</definedName>
    <definedName name="adeletar2_1" hidden="1">{"TotalGeralDespesasPorArea",#N/A,FALSE,"VinculosAccessEfetivo"}</definedName>
    <definedName name="adeletar20" localSheetId="16" hidden="1">{"TotalGeralDespesasPorArea",#N/A,FALSE,"VinculosAccessEfetivo"}</definedName>
    <definedName name="adeletar20" localSheetId="8" hidden="1">{"TotalGeralDespesasPorArea",#N/A,FALSE,"VinculosAccessEfetivo"}</definedName>
    <definedName name="adeletar20" localSheetId="2" hidden="1">{"TotalGeralDespesasPorArea",#N/A,FALSE,"VinculosAccessEfetivo"}</definedName>
    <definedName name="adeletar20" localSheetId="7" hidden="1">{"TotalGeralDespesasPorArea",#N/A,FALSE,"VinculosAccessEfetivo"}</definedName>
    <definedName name="adeletar20" hidden="1">{"TotalGeralDespesasPorArea",#N/A,FALSE,"VinculosAccessEfetivo"}</definedName>
    <definedName name="adeletar20_1" localSheetId="16" hidden="1">{"TotalGeralDespesasPorArea",#N/A,FALSE,"VinculosAccessEfetivo"}</definedName>
    <definedName name="adeletar20_1" localSheetId="8" hidden="1">{"TotalGeralDespesasPorArea",#N/A,FALSE,"VinculosAccessEfetivo"}</definedName>
    <definedName name="adeletar20_1" localSheetId="2" hidden="1">{"TotalGeralDespesasPorArea",#N/A,FALSE,"VinculosAccessEfetivo"}</definedName>
    <definedName name="adeletar20_1" localSheetId="7" hidden="1">{"TotalGeralDespesasPorArea",#N/A,FALSE,"VinculosAccessEfetivo"}</definedName>
    <definedName name="adeletar20_1" hidden="1">{"TotalGeralDespesasPorArea",#N/A,FALSE,"VinculosAccessEfetivo"}</definedName>
    <definedName name="adeletar21" localSheetId="16" hidden="1">{"TotalGeralDespesasPorArea",#N/A,FALSE,"VinculosAccessEfetivo"}</definedName>
    <definedName name="adeletar21" localSheetId="8" hidden="1">{"TotalGeralDespesasPorArea",#N/A,FALSE,"VinculosAccessEfetivo"}</definedName>
    <definedName name="adeletar21" localSheetId="2" hidden="1">{"TotalGeralDespesasPorArea",#N/A,FALSE,"VinculosAccessEfetivo"}</definedName>
    <definedName name="adeletar21" localSheetId="7" hidden="1">{"TotalGeralDespesasPorArea",#N/A,FALSE,"VinculosAccessEfetivo"}</definedName>
    <definedName name="adeletar21" hidden="1">{"TotalGeralDespesasPorArea",#N/A,FALSE,"VinculosAccessEfetivo"}</definedName>
    <definedName name="adeletar21_1" localSheetId="16" hidden="1">{"TotalGeralDespesasPorArea",#N/A,FALSE,"VinculosAccessEfetivo"}</definedName>
    <definedName name="adeletar21_1" localSheetId="8" hidden="1">{"TotalGeralDespesasPorArea",#N/A,FALSE,"VinculosAccessEfetivo"}</definedName>
    <definedName name="adeletar21_1" localSheetId="2" hidden="1">{"TotalGeralDespesasPorArea",#N/A,FALSE,"VinculosAccessEfetivo"}</definedName>
    <definedName name="adeletar21_1" localSheetId="7" hidden="1">{"TotalGeralDespesasPorArea",#N/A,FALSE,"VinculosAccessEfetivo"}</definedName>
    <definedName name="adeletar21_1" hidden="1">{"TotalGeralDespesasPorArea",#N/A,FALSE,"VinculosAccessEfetivo"}</definedName>
    <definedName name="adeletar4" localSheetId="16" hidden="1">{"TotalGeralDespesasPorArea",#N/A,FALSE,"VinculosAccessEfetivo"}</definedName>
    <definedName name="adeletar4" localSheetId="8" hidden="1">{"TotalGeralDespesasPorArea",#N/A,FALSE,"VinculosAccessEfetivo"}</definedName>
    <definedName name="adeletar4" localSheetId="2" hidden="1">{"TotalGeralDespesasPorArea",#N/A,FALSE,"VinculosAccessEfetivo"}</definedName>
    <definedName name="adeletar4" localSheetId="7" hidden="1">{"TotalGeralDespesasPorArea",#N/A,FALSE,"VinculosAccessEfetivo"}</definedName>
    <definedName name="adeletar4" hidden="1">{"TotalGeralDespesasPorArea",#N/A,FALSE,"VinculosAccessEfetivo"}</definedName>
    <definedName name="adeletar4_1" localSheetId="16" hidden="1">{"TotalGeralDespesasPorArea",#N/A,FALSE,"VinculosAccessEfetivo"}</definedName>
    <definedName name="adeletar4_1" localSheetId="8" hidden="1">{"TotalGeralDespesasPorArea",#N/A,FALSE,"VinculosAccessEfetivo"}</definedName>
    <definedName name="adeletar4_1" localSheetId="2" hidden="1">{"TotalGeralDespesasPorArea",#N/A,FALSE,"VinculosAccessEfetivo"}</definedName>
    <definedName name="adeletar4_1" localSheetId="7" hidden="1">{"TotalGeralDespesasPorArea",#N/A,FALSE,"VinculosAccessEfetivo"}</definedName>
    <definedName name="adeletar4_1" hidden="1">{"TotalGeralDespesasPorArea",#N/A,FALSE,"VinculosAccessEfetivo"}</definedName>
    <definedName name="adeletar50" localSheetId="16" hidden="1">{"TotalGeralDespesasPorArea",#N/A,FALSE,"VinculosAccessEfetivo"}</definedName>
    <definedName name="adeletar50" localSheetId="8" hidden="1">{"TotalGeralDespesasPorArea",#N/A,FALSE,"VinculosAccessEfetivo"}</definedName>
    <definedName name="adeletar50" localSheetId="2" hidden="1">{"TotalGeralDespesasPorArea",#N/A,FALSE,"VinculosAccessEfetivo"}</definedName>
    <definedName name="adeletar50" localSheetId="7" hidden="1">{"TotalGeralDespesasPorArea",#N/A,FALSE,"VinculosAccessEfetivo"}</definedName>
    <definedName name="adeletar50" hidden="1">{"TotalGeralDespesasPorArea",#N/A,FALSE,"VinculosAccessEfetivo"}</definedName>
    <definedName name="adeletar50_1" localSheetId="16" hidden="1">{"TotalGeralDespesasPorArea",#N/A,FALSE,"VinculosAccessEfetivo"}</definedName>
    <definedName name="adeletar50_1" localSheetId="8" hidden="1">{"TotalGeralDespesasPorArea",#N/A,FALSE,"VinculosAccessEfetivo"}</definedName>
    <definedName name="adeletar50_1" localSheetId="2" hidden="1">{"TotalGeralDespesasPorArea",#N/A,FALSE,"VinculosAccessEfetivo"}</definedName>
    <definedName name="adeletar50_1" localSheetId="7" hidden="1">{"TotalGeralDespesasPorArea",#N/A,FALSE,"VinculosAccessEfetivo"}</definedName>
    <definedName name="adeletar50_1" hidden="1">{"TotalGeralDespesasPorArea",#N/A,FALSE,"VinculosAccessEfetivo"}</definedName>
    <definedName name="adeletar51" localSheetId="16" hidden="1">{"TotalGeralDespesasPorArea",#N/A,FALSE,"VinculosAccessEfetivo"}</definedName>
    <definedName name="adeletar51" localSheetId="8" hidden="1">{"TotalGeralDespesasPorArea",#N/A,FALSE,"VinculosAccessEfetivo"}</definedName>
    <definedName name="adeletar51" localSheetId="2" hidden="1">{"TotalGeralDespesasPorArea",#N/A,FALSE,"VinculosAccessEfetivo"}</definedName>
    <definedName name="adeletar51" localSheetId="7" hidden="1">{"TotalGeralDespesasPorArea",#N/A,FALSE,"VinculosAccessEfetivo"}</definedName>
    <definedName name="adeletar51" hidden="1">{"TotalGeralDespesasPorArea",#N/A,FALSE,"VinculosAccessEfetivo"}</definedName>
    <definedName name="adeletar51_1" localSheetId="16" hidden="1">{"TotalGeralDespesasPorArea",#N/A,FALSE,"VinculosAccessEfetivo"}</definedName>
    <definedName name="adeletar51_1" localSheetId="8" hidden="1">{"TotalGeralDespesasPorArea",#N/A,FALSE,"VinculosAccessEfetivo"}</definedName>
    <definedName name="adeletar51_1" localSheetId="2" hidden="1">{"TotalGeralDespesasPorArea",#N/A,FALSE,"VinculosAccessEfetivo"}</definedName>
    <definedName name="adeletar51_1" localSheetId="7" hidden="1">{"TotalGeralDespesasPorArea",#N/A,FALSE,"VinculosAccessEfetivo"}</definedName>
    <definedName name="adeletar51_1" hidden="1">{"TotalGeralDespesasPorArea",#N/A,FALSE,"VinculosAccessEfetivo"}</definedName>
    <definedName name="adfadf" localSheetId="2" hidden="1">{#N/A,#N/A,FALSE,"Hip.Bas";#N/A,#N/A,FALSE,"ventas";#N/A,#N/A,FALSE,"ingre-Año";#N/A,#N/A,FALSE,"ventas-Año";#N/A,#N/A,FALSE,"Costepro";#N/A,#N/A,FALSE,"inversion";#N/A,#N/A,FALSE,"personal";#N/A,#N/A,FALSE,"Gastos-V";#N/A,#N/A,FALSE,"Circulante";#N/A,#N/A,FALSE,"CONSOLI";#N/A,#N/A,FALSE,"Es-Fin";#N/A,#N/A,FALSE,"Margen-P"}</definedName>
    <definedName name="adfadf" localSheetId="7" hidden="1">{#N/A,#N/A,FALSE,"Hip.Bas";#N/A,#N/A,FALSE,"ventas";#N/A,#N/A,FALSE,"ingre-Año";#N/A,#N/A,FALSE,"ventas-Año";#N/A,#N/A,FALSE,"Costepro";#N/A,#N/A,FALSE,"inversion";#N/A,#N/A,FALSE,"personal";#N/A,#N/A,FALSE,"Gastos-V";#N/A,#N/A,FALSE,"Circulante";#N/A,#N/A,FALSE,"CONSOLI";#N/A,#N/A,FALSE,"Es-Fin";#N/A,#N/A,FALSE,"Margen-P"}</definedName>
    <definedName name="adfadf" hidden="1">{#N/A,#N/A,FALSE,"Hip.Bas";#N/A,#N/A,FALSE,"ventas";#N/A,#N/A,FALSE,"ingre-Año";#N/A,#N/A,FALSE,"ventas-Año";#N/A,#N/A,FALSE,"Costepro";#N/A,#N/A,FALSE,"inversion";#N/A,#N/A,FALSE,"personal";#N/A,#N/A,FALSE,"Gastos-V";#N/A,#N/A,FALSE,"Circulante";#N/A,#N/A,FALSE,"CONSOLI";#N/A,#N/A,FALSE,"Es-Fin";#N/A,#N/A,FALSE,"Margen-P"}</definedName>
    <definedName name="administracaoCentral">#REF!</definedName>
    <definedName name="administracaoCentralPoder">#REF!</definedName>
    <definedName name="administracaoLocal">#REF!</definedName>
    <definedName name="administracaoLocalPoder">#REF!</definedName>
    <definedName name="AERONAVE" localSheetId="2" hidden="1">{"Assumptions Page 1",#N/A,FALSE,"JUBA Value";"Assumptions Page 2",#N/A,FALSE,"JUBA Value";"Assumptions Page 3",#N/A,FALSE,"JUBA Value";"Assumptions Page 4",#N/A,FALSE,"JUBA Value"}</definedName>
    <definedName name="AERONAVE" localSheetId="7" hidden="1">{"Assumptions Page 1",#N/A,FALSE,"JUBA Value";"Assumptions Page 2",#N/A,FALSE,"JUBA Value";"Assumptions Page 3",#N/A,FALSE,"JUBA Value";"Assumptions Page 4",#N/A,FALSE,"JUBA Value"}</definedName>
    <definedName name="AERONAVE" hidden="1">{"Assumptions Page 1",#N/A,FALSE,"JUBA Value";"Assumptions Page 2",#N/A,FALSE,"JUBA Value";"Assumptions Page 3",#N/A,FALSE,"JUBA Value";"Assumptions Page 4",#N/A,FALSE,"JUBA Value"}</definedName>
    <definedName name="afdadfasdfsd" localSheetId="2" hidden="1">{#N/A,#N/A,FALSE,"Hip.Bas";#N/A,#N/A,FALSE,"ventas";#N/A,#N/A,FALSE,"ingre-Año";#N/A,#N/A,FALSE,"ventas-Año";#N/A,#N/A,FALSE,"Costepro";#N/A,#N/A,FALSE,"inversion";#N/A,#N/A,FALSE,"personal";#N/A,#N/A,FALSE,"Gastos-V";#N/A,#N/A,FALSE,"Circulante";#N/A,#N/A,FALSE,"CONSOLI";#N/A,#N/A,FALSE,"Es-Fin";#N/A,#N/A,FALSE,"Margen-P"}</definedName>
    <definedName name="afdadfasdfsd" localSheetId="7" hidden="1">{#N/A,#N/A,FALSE,"Hip.Bas";#N/A,#N/A,FALSE,"ventas";#N/A,#N/A,FALSE,"ingre-Año";#N/A,#N/A,FALSE,"ventas-Año";#N/A,#N/A,FALSE,"Costepro";#N/A,#N/A,FALSE,"inversion";#N/A,#N/A,FALSE,"personal";#N/A,#N/A,FALSE,"Gastos-V";#N/A,#N/A,FALSE,"Circulante";#N/A,#N/A,FALSE,"CONSOLI";#N/A,#N/A,FALSE,"Es-Fin";#N/A,#N/A,FALSE,"Margen-P"}</definedName>
    <definedName name="afdadfasdfsd" hidden="1">{#N/A,#N/A,FALSE,"Hip.Bas";#N/A,#N/A,FALSE,"ventas";#N/A,#N/A,FALSE,"ingre-Año";#N/A,#N/A,FALSE,"ventas-Año";#N/A,#N/A,FALSE,"Costepro";#N/A,#N/A,FALSE,"inversion";#N/A,#N/A,FALSE,"personal";#N/A,#N/A,FALSE,"Gastos-V";#N/A,#N/A,FALSE,"Circulante";#N/A,#N/A,FALSE,"CONSOLI";#N/A,#N/A,FALSE,"Es-Fin";#N/A,#N/A,FALSE,"Margen-P"}</definedName>
    <definedName name="afdsasd" localSheetId="2" hidden="1">{#N/A,#N/A,FALSE,"Hip.Bas";#N/A,#N/A,FALSE,"ventas";#N/A,#N/A,FALSE,"ingre-Año";#N/A,#N/A,FALSE,"ventas-Año";#N/A,#N/A,FALSE,"Costepro";#N/A,#N/A,FALSE,"inversion";#N/A,#N/A,FALSE,"personal";#N/A,#N/A,FALSE,"Gastos-V";#N/A,#N/A,FALSE,"Circulante";#N/A,#N/A,FALSE,"CONSOLI";#N/A,#N/A,FALSE,"Es-Fin";#N/A,#N/A,FALSE,"Margen-P"}</definedName>
    <definedName name="afdsasd" localSheetId="7" hidden="1">{#N/A,#N/A,FALSE,"Hip.Bas";#N/A,#N/A,FALSE,"ventas";#N/A,#N/A,FALSE,"ingre-Año";#N/A,#N/A,FALSE,"ventas-Año";#N/A,#N/A,FALSE,"Costepro";#N/A,#N/A,FALSE,"inversion";#N/A,#N/A,FALSE,"personal";#N/A,#N/A,FALSE,"Gastos-V";#N/A,#N/A,FALSE,"Circulante";#N/A,#N/A,FALSE,"CONSOLI";#N/A,#N/A,FALSE,"Es-Fin";#N/A,#N/A,FALSE,"Margen-P"}</definedName>
    <definedName name="afdsasd" hidden="1">{#N/A,#N/A,FALSE,"Hip.Bas";#N/A,#N/A,FALSE,"ventas";#N/A,#N/A,FALSE,"ingre-Año";#N/A,#N/A,FALSE,"ventas-Año";#N/A,#N/A,FALSE,"Costepro";#N/A,#N/A,FALSE,"inversion";#N/A,#N/A,FALSE,"personal";#N/A,#N/A,FALSE,"Gastos-V";#N/A,#N/A,FALSE,"Circulante";#N/A,#N/A,FALSE,"CONSOLI";#N/A,#N/A,FALSE,"Es-Fin";#N/A,#N/A,FALSE,"Margen-P"}</definedName>
    <definedName name="ag" hidden="1">#N/A</definedName>
    <definedName name="agbgagt" localSheetId="16">#REF!</definedName>
    <definedName name="agbgagt" localSheetId="8">#REF!</definedName>
    <definedName name="agbgagt" localSheetId="7">#REF!</definedName>
    <definedName name="agbgagt">#REF!</definedName>
    <definedName name="agcred">#REF!</definedName>
    <definedName name="agfqe" localSheetId="16">#REF!</definedName>
    <definedName name="agfqe" localSheetId="8">#REF!</definedName>
    <definedName name="agfqe" localSheetId="7">#REF!</definedName>
    <definedName name="agfqe">#REF!</definedName>
    <definedName name="Agosto" localSheetId="16">#REF!</definedName>
    <definedName name="Agosto" localSheetId="8">#REF!</definedName>
    <definedName name="Agosto" localSheetId="7">#REF!</definedName>
    <definedName name="Agosto">#REF!</definedName>
    <definedName name="AHE_PORTO_ESTRELA" localSheetId="7">#REF!</definedName>
    <definedName name="AHE_PORTO_ESTRELA">#REF!</definedName>
    <definedName name="AJUSTES">#N/A</definedName>
    <definedName name="aliq_ir_antes">#REF!</definedName>
    <definedName name="aliq_ir_depois">#REF!</definedName>
    <definedName name="amo" localSheetId="16">#REF!</definedName>
    <definedName name="amo" localSheetId="8">#REF!</definedName>
    <definedName name="amo" localSheetId="7">#REF!</definedName>
    <definedName name="amo">#REF!</definedName>
    <definedName name="amort">#REF!</definedName>
    <definedName name="Amortização">#REF!</definedName>
    <definedName name="ANA">#REF!</definedName>
    <definedName name="Analyst" localSheetId="7" hidden="1">#REF!</definedName>
    <definedName name="Analyst" hidden="1">#REF!</definedName>
    <definedName name="ANEEL" localSheetId="7">#REF!</definedName>
    <definedName name="ANEEL">#REF!</definedName>
    <definedName name="Anexo">#REF!</definedName>
    <definedName name="ANEXO01" localSheetId="7">#REF!</definedName>
    <definedName name="ANEXO01">#REF!</definedName>
    <definedName name="ANEXO02" localSheetId="7">#REF!</definedName>
    <definedName name="ANEXO02">#REF!</definedName>
    <definedName name="ANEXO03" localSheetId="7">#REF!</definedName>
    <definedName name="ANEXO03">#REF!</definedName>
    <definedName name="ANEXO04">#REF!</definedName>
    <definedName name="ANEXO10">#REF!</definedName>
    <definedName name="ANEXO11">#REF!</definedName>
    <definedName name="ANEXO12">#REF!</definedName>
    <definedName name="ANEXO13">#REF!</definedName>
    <definedName name="ANEXO14">#REF!</definedName>
    <definedName name="ANEXO15">#REF!</definedName>
    <definedName name="ANEXO16">#REF!</definedName>
    <definedName name="ANEXO17">#REF!</definedName>
    <definedName name="ANEXO18">#REF!</definedName>
    <definedName name="ANEXO19">#REF!</definedName>
    <definedName name="ANEXO2">#REF!</definedName>
    <definedName name="ANEXO20">#REF!</definedName>
    <definedName name="ANEXO21">#REF!</definedName>
    <definedName name="anexo2a" localSheetId="16">#REF!</definedName>
    <definedName name="anexo2a" localSheetId="8">#REF!</definedName>
    <definedName name="anexo2a" localSheetId="7">#REF!</definedName>
    <definedName name="anexo2a">#REF!</definedName>
    <definedName name="Anexo2b" localSheetId="16">#REF!</definedName>
    <definedName name="Anexo2b" localSheetId="8">#REF!</definedName>
    <definedName name="Anexo2b" localSheetId="7">#REF!</definedName>
    <definedName name="Anexo2b">#REF!</definedName>
    <definedName name="ANEXO3" localSheetId="7">#REF!</definedName>
    <definedName name="ANEXO3">#REF!</definedName>
    <definedName name="anexo3a" localSheetId="16">#REF!</definedName>
    <definedName name="anexo3a" localSheetId="8">#REF!</definedName>
    <definedName name="anexo3a" localSheetId="7">#REF!</definedName>
    <definedName name="anexo3a">#REF!</definedName>
    <definedName name="ANEXO4" localSheetId="7">#REF!</definedName>
    <definedName name="ANEXO4">#REF!</definedName>
    <definedName name="ANEXO5" localSheetId="7">#REF!</definedName>
    <definedName name="ANEXO5">#REF!</definedName>
    <definedName name="ANEXO6" localSheetId="7">#REF!</definedName>
    <definedName name="ANEXO6">#REF!</definedName>
    <definedName name="ANEXO7">#REF!</definedName>
    <definedName name="ANEXO8">#REF!</definedName>
    <definedName name="ANEXO9">#REF!</definedName>
    <definedName name="ANEXO98">#REF!</definedName>
    <definedName name="ANEXO99">#REF!</definedName>
    <definedName name="ang" localSheetId="16">#REF!</definedName>
    <definedName name="ang" localSheetId="8">#REF!</definedName>
    <definedName name="ang" localSheetId="7">#REF!</definedName>
    <definedName name="ang">#REF!</definedName>
    <definedName name="ano" localSheetId="16">#REF!</definedName>
    <definedName name="ano" localSheetId="8">#REF!</definedName>
    <definedName name="ano" localSheetId="7">#REF!</definedName>
    <definedName name="ano">#REF!</definedName>
    <definedName name="Ano_Inicial">#REF!</definedName>
    <definedName name="ANO_INICIO_CMARG">#REF!</definedName>
    <definedName name="ANOS">#REF!</definedName>
    <definedName name="anscount" hidden="1">3</definedName>
    <definedName name="AOM">#REF!</definedName>
    <definedName name="Aplic.">#REF!</definedName>
    <definedName name="aplicação" localSheetId="16" hidden="1">{#N/A,#N/A,FALSE,"CONTROLE"}</definedName>
    <definedName name="aplicação" localSheetId="8" hidden="1">{#N/A,#N/A,FALSE,"CONTROLE"}</definedName>
    <definedName name="aplicação" localSheetId="2" hidden="1">{#N/A,#N/A,FALSE,"CONTROLE"}</definedName>
    <definedName name="aplicação" localSheetId="7" hidden="1">{#N/A,#N/A,FALSE,"CONTROLE"}</definedName>
    <definedName name="aplicação" hidden="1">{#N/A,#N/A,FALSE,"CONTROLE"}</definedName>
    <definedName name="aplicação_1" localSheetId="16" hidden="1">{#N/A,#N/A,FALSE,"CONTROLE"}</definedName>
    <definedName name="aplicação_1" localSheetId="8" hidden="1">{#N/A,#N/A,FALSE,"CONTROLE"}</definedName>
    <definedName name="aplicação_1" localSheetId="2" hidden="1">{#N/A,#N/A,FALSE,"CONTROLE"}</definedName>
    <definedName name="aplicação_1" localSheetId="7" hidden="1">{#N/A,#N/A,FALSE,"CONTROLE"}</definedName>
    <definedName name="aplicação_1" hidden="1">{#N/A,#N/A,FALSE,"CONTROLE"}</definedName>
    <definedName name="APPSUSERNAME1" localSheetId="16">#REF!</definedName>
    <definedName name="APPSUSERNAME1" localSheetId="8">#REF!</definedName>
    <definedName name="APPSUSERNAME1" localSheetId="7">#REF!</definedName>
    <definedName name="APPSUSERNAME1">#REF!</definedName>
    <definedName name="AprL3" localSheetId="7">#REF!</definedName>
    <definedName name="AprL3">#REF!</definedName>
    <definedName name="AprL4" localSheetId="7">#REF!</definedName>
    <definedName name="AprL4">#REF!</definedName>
    <definedName name="AprL5">#REF!</definedName>
    <definedName name="AprNI1">#REF!</definedName>
    <definedName name="AprNI2">#REF!</definedName>
    <definedName name="AprNI3">#REF!</definedName>
    <definedName name="AprNI4">#REF!</definedName>
    <definedName name="AprNI5">#REF!</definedName>
    <definedName name="aquisicaoEstruturas">#REF!</definedName>
    <definedName name="aquisicaoEstruturasPoder">#REF!</definedName>
    <definedName name="aquisicaoMateriaisFIM">#REF!</definedName>
    <definedName name="aquisicaoMateriaisINICIO">#REF!</definedName>
    <definedName name="aquisicaoMateriaisPoderFIM">#REF!</definedName>
    <definedName name="_xlnm.Extract" localSheetId="16">#REF!</definedName>
    <definedName name="_xlnm.Extract" localSheetId="8">#REF!</definedName>
    <definedName name="_xlnm.Extract" localSheetId="7">#REF!</definedName>
    <definedName name="_xlnm.Extract">#REF!</definedName>
    <definedName name="_xlnm.Print_Area" localSheetId="16">'Current RAP - 2024-25 Cycle'!$B$7:$T$114</definedName>
    <definedName name="_xlnm.Print_Area" localSheetId="8">'Current RAP - 2025-26 Cycle'!$B$7:$T$114</definedName>
    <definedName name="_xlnm.Print_Area" localSheetId="7">#REF!</definedName>
    <definedName name="_xlnm.Print_Area">#REF!</definedName>
    <definedName name="Área_impressão_IM" localSheetId="16">#REF!</definedName>
    <definedName name="Área_impressão_IM" localSheetId="8">#REF!</definedName>
    <definedName name="Área_impressão_IM" localSheetId="7">#REF!</definedName>
    <definedName name="Área_impressão_IM">#REF!</definedName>
    <definedName name="AREAFF" localSheetId="16">#REF!</definedName>
    <definedName name="AREAFF" localSheetId="8">#REF!</definedName>
    <definedName name="AREAFF" localSheetId="7">#REF!</definedName>
    <definedName name="AREAFF">#REF!</definedName>
    <definedName name="aretret" localSheetId="2" hidden="1">{#N/A,#N/A,FALSE,"CONTROLE"}</definedName>
    <definedName name="aretret" localSheetId="7" hidden="1">{#N/A,#N/A,FALSE,"CONTROLE"}</definedName>
    <definedName name="aretret" hidden="1">{#N/A,#N/A,FALSE,"CONTROLE"}</definedName>
    <definedName name="arreglo2">#REF!</definedName>
    <definedName name="arreglo3">#REF!</definedName>
    <definedName name="ArrRAP">#REF!</definedName>
    <definedName name="ArrRAPAnual" localSheetId="7">#REF!</definedName>
    <definedName name="ArrRAPAnual">#REF!</definedName>
    <definedName name="artret" localSheetId="2" hidden="1">{#N/A,#N/A,FALSE,"CONTROLE";#N/A,#N/A,FALSE,"CONTROLE"}</definedName>
    <definedName name="artret" localSheetId="7" hidden="1">{#N/A,#N/A,FALSE,"CONTROLE";#N/A,#N/A,FALSE,"CONTROLE"}</definedName>
    <definedName name="artret" hidden="1">{#N/A,#N/A,FALSE,"CONTROLE";#N/A,#N/A,FALSE,"CONTROLE"}</definedName>
    <definedName name="AS" localSheetId="16">#REF!</definedName>
    <definedName name="AS" localSheetId="8">#REF!</definedName>
    <definedName name="AS" localSheetId="7">#REF!</definedName>
    <definedName name="AS">#REF!</definedName>
    <definedName name="AS2DocOpenMode" hidden="1">"AS2DocumentEdit"</definedName>
    <definedName name="AS2HasNoAutoHeaderFooter" hidden="1">" "</definedName>
    <definedName name="AS2NamedRange" hidden="1">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CENTRO001">#REF!</definedName>
    <definedName name="ASD" localSheetId="16">#REF!</definedName>
    <definedName name="ASD" localSheetId="8">#REF!</definedName>
    <definedName name="ASD" localSheetId="7">#REF!</definedName>
    <definedName name="ASD">#REF!</definedName>
    <definedName name="asde"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e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AF" localSheetId="16">#REF!</definedName>
    <definedName name="ASDFAF" localSheetId="8">#REF!</definedName>
    <definedName name="ASDFAF" localSheetId="7">#REF!</definedName>
    <definedName name="ASDFAF">#REF!</definedName>
    <definedName name="asdfg">#REF!</definedName>
    <definedName name="ASDFGHJ">#REF!</definedName>
    <definedName name="ASe">#REF!</definedName>
    <definedName name="asfafq" hidden="1">#N/A</definedName>
    <definedName name="asfd">#REF!</definedName>
    <definedName name="asfdqf" localSheetId="7" hidden="1">#REF!</definedName>
    <definedName name="asfdqf" hidden="1">#REF!</definedName>
    <definedName name="asfffff" hidden="1">#REF!</definedName>
    <definedName name="Asset_Life" localSheetId="7">#REF!</definedName>
    <definedName name="Asset_Life">#REF!</definedName>
    <definedName name="ASSET_PEN" localSheetId="7">#REF!</definedName>
    <definedName name="ASSET_PEN">#REF!</definedName>
    <definedName name="Asset1" localSheetId="7">#REF!</definedName>
    <definedName name="Asset1">#REF!</definedName>
    <definedName name="Asset2" localSheetId="7">#REF!</definedName>
    <definedName name="Asset2">#REF!</definedName>
    <definedName name="Asset3">#REF!</definedName>
    <definedName name="ASSS" localSheetId="16">#REF!</definedName>
    <definedName name="ASSS" localSheetId="8">#REF!</definedName>
    <definedName name="ASSS" localSheetId="7">#REF!</definedName>
    <definedName name="ASSS">#REF!</definedName>
    <definedName name="Até">#REF!</definedName>
    <definedName name="atento">#REF!</definedName>
    <definedName name="aterramento" localSheetId="7">#REF!</definedName>
    <definedName name="aterramento">#REF!</definedName>
    <definedName name="aterramentoPoder" localSheetId="7">#REF!</definedName>
    <definedName name="aterramentoPoder">#REF!</definedName>
    <definedName name="ATIVO" localSheetId="7">#REF!</definedName>
    <definedName name="ATIVO">#REF!</definedName>
    <definedName name="ativo_mod">#REF!</definedName>
    <definedName name="ativoreclassif2000">#REF!</definedName>
    <definedName name="atual">#REF!,#REF!,#REF!,#REF!,#REF!,#REF!</definedName>
    <definedName name="Atualizado_Ate">#REF!</definedName>
    <definedName name="Atualizar_edoche">#REF!</definedName>
    <definedName name="Atualizar_pracche">#REF!</definedName>
    <definedName name="Atualizar_preche">#REF!</definedName>
    <definedName name="Atualizar_reache">#REF!</definedName>
    <definedName name="AugL3">#REF!</definedName>
    <definedName name="AugL4">#REF!</definedName>
    <definedName name="AugL5">#REF!</definedName>
    <definedName name="AugNI1">#REF!</definedName>
    <definedName name="AugNI2">#REF!</definedName>
    <definedName name="AugNI3">#REF!</definedName>
    <definedName name="AugNI4">#REF!</definedName>
    <definedName name="AugNI5">#REF!</definedName>
    <definedName name="AUMENTO">#REF!</definedName>
    <definedName name="AumentoVendaEnergia">#REF!</definedName>
    <definedName name="aux_tarifa">#REF!</definedName>
    <definedName name="avaaaaav" hidden="1">#N/A</definedName>
    <definedName name="AVL_ANEEL_CTB_FIS_OK">#REF!</definedName>
    <definedName name="azul_a1dfp">#REF!</definedName>
    <definedName name="azul_a1dp">#REF!</definedName>
    <definedName name="azul_a1efps">#REF!</definedName>
    <definedName name="azul_a1efpu">#REF!</definedName>
    <definedName name="azul_a1eps">#REF!</definedName>
    <definedName name="azul_a1epu">#REF!</definedName>
    <definedName name="azul_a2dfp">#REF!</definedName>
    <definedName name="azul_a2dp">#REF!</definedName>
    <definedName name="azul_a2efps">#REF!</definedName>
    <definedName name="azul_a2efpu">#REF!</definedName>
    <definedName name="azul_a2eps">#REF!</definedName>
    <definedName name="azul_a2epu">#REF!</definedName>
    <definedName name="azul_a3adfp">#REF!</definedName>
    <definedName name="azul_a3adp">#REF!</definedName>
    <definedName name="azul_a3aefps">#REF!</definedName>
    <definedName name="azul_a3aefpu">#REF!</definedName>
    <definedName name="azul_a3aeps">#REF!</definedName>
    <definedName name="azul_a3aepu">#REF!</definedName>
    <definedName name="azul_a3dfp">#REF!</definedName>
    <definedName name="azul_a3dp">#REF!</definedName>
    <definedName name="azul_a3efps">#REF!</definedName>
    <definedName name="azul_a3efpu">#REF!</definedName>
    <definedName name="azul_a3eps">#REF!</definedName>
    <definedName name="azul_a3epu">#REF!</definedName>
    <definedName name="azul_a4dfp">#REF!</definedName>
    <definedName name="azul_a4dp">#REF!</definedName>
    <definedName name="azul_a4efps">#REF!</definedName>
    <definedName name="azul_a4efpu">#REF!</definedName>
    <definedName name="azul_a4eps">#REF!</definedName>
    <definedName name="azul_a4epu">#REF!</definedName>
    <definedName name="azul_asdfp">#REF!</definedName>
    <definedName name="azul_asdp">#REF!</definedName>
    <definedName name="azul_asefps">#REF!</definedName>
    <definedName name="azul_asefpu">#REF!</definedName>
    <definedName name="azul_aseps">#REF!</definedName>
    <definedName name="azul_asepu">#REF!</definedName>
    <definedName name="b" localSheetId="16">#REF!</definedName>
    <definedName name="b" localSheetId="8">#REF!</definedName>
    <definedName name="b" localSheetId="7">#REF!</definedName>
    <definedName name="b">#REF!</definedName>
    <definedName name="B_1" localSheetId="16" hidden="1">{#N/A,#N/A,FALSE,"LLAVE";#N/A,#N/A,FALSE,"EERR";#N/A,#N/A,FALSE,"ESP";#N/A,#N/A,FALSE,"EOAF";#N/A,#N/A,FALSE,"CASH";#N/A,#N/A,FALSE,"FINANZAS";#N/A,#N/A,FALSE,"DEUDA";#N/A,#N/A,FALSE,"INVERSION";#N/A,#N/A,FALSE,"PERSONAL"}</definedName>
    <definedName name="B_1" localSheetId="8" hidden="1">{#N/A,#N/A,FALSE,"LLAVE";#N/A,#N/A,FALSE,"EERR";#N/A,#N/A,FALSE,"ESP";#N/A,#N/A,FALSE,"EOAF";#N/A,#N/A,FALSE,"CASH";#N/A,#N/A,FALSE,"FINANZAS";#N/A,#N/A,FALSE,"DEUDA";#N/A,#N/A,FALSE,"INVERSION";#N/A,#N/A,FALSE,"PERSONAL"}</definedName>
    <definedName name="B_1" localSheetId="2" hidden="1">{#N/A,#N/A,FALSE,"LLAVE";#N/A,#N/A,FALSE,"EERR";#N/A,#N/A,FALSE,"ESP";#N/A,#N/A,FALSE,"EOAF";#N/A,#N/A,FALSE,"CASH";#N/A,#N/A,FALSE,"FINANZAS";#N/A,#N/A,FALSE,"DEUDA";#N/A,#N/A,FALSE,"INVERSION";#N/A,#N/A,FALSE,"PERSONAL"}</definedName>
    <definedName name="B_1" localSheetId="7" hidden="1">{#N/A,#N/A,FALSE,"LLAVE";#N/A,#N/A,FALSE,"EERR";#N/A,#N/A,FALSE,"ESP";#N/A,#N/A,FALSE,"EOAF";#N/A,#N/A,FALSE,"CASH";#N/A,#N/A,FALSE,"FINANZAS";#N/A,#N/A,FALSE,"DEUDA";#N/A,#N/A,FALSE,"INVERSION";#N/A,#N/A,FALSE,"PERSONAL"}</definedName>
    <definedName name="B_1" hidden="1">{#N/A,#N/A,FALSE,"LLAVE";#N/A,#N/A,FALSE,"EERR";#N/A,#N/A,FALSE,"ESP";#N/A,#N/A,FALSE,"EOAF";#N/A,#N/A,FALSE,"CASH";#N/A,#N/A,FALSE,"FINANZAS";#N/A,#N/A,FALSE,"DEUDA";#N/A,#N/A,FALSE,"INVERSION";#N/A,#N/A,FALSE,"PERSONAL"}</definedName>
    <definedName name="B_1_1" localSheetId="16" hidden="1">{#N/A,#N/A,FALSE,"LLAVE";#N/A,#N/A,FALSE,"EERR";#N/A,#N/A,FALSE,"ESP";#N/A,#N/A,FALSE,"EOAF";#N/A,#N/A,FALSE,"CASH";#N/A,#N/A,FALSE,"FINANZAS";#N/A,#N/A,FALSE,"DEUDA";#N/A,#N/A,FALSE,"INVERSION";#N/A,#N/A,FALSE,"PERSONAL"}</definedName>
    <definedName name="B_1_1" localSheetId="8" hidden="1">{#N/A,#N/A,FALSE,"LLAVE";#N/A,#N/A,FALSE,"EERR";#N/A,#N/A,FALSE,"ESP";#N/A,#N/A,FALSE,"EOAF";#N/A,#N/A,FALSE,"CASH";#N/A,#N/A,FALSE,"FINANZAS";#N/A,#N/A,FALSE,"DEUDA";#N/A,#N/A,FALSE,"INVERSION";#N/A,#N/A,FALSE,"PERSONAL"}</definedName>
    <definedName name="B_1_1" localSheetId="2" hidden="1">{#N/A,#N/A,FALSE,"LLAVE";#N/A,#N/A,FALSE,"EERR";#N/A,#N/A,FALSE,"ESP";#N/A,#N/A,FALSE,"EOAF";#N/A,#N/A,FALSE,"CASH";#N/A,#N/A,FALSE,"FINANZAS";#N/A,#N/A,FALSE,"DEUDA";#N/A,#N/A,FALSE,"INVERSION";#N/A,#N/A,FALSE,"PERSONAL"}</definedName>
    <definedName name="B_1_1" localSheetId="7" hidden="1">{#N/A,#N/A,FALSE,"LLAVE";#N/A,#N/A,FALSE,"EERR";#N/A,#N/A,FALSE,"ESP";#N/A,#N/A,FALSE,"EOAF";#N/A,#N/A,FALSE,"CASH";#N/A,#N/A,FALSE,"FINANZAS";#N/A,#N/A,FALSE,"DEUDA";#N/A,#N/A,FALSE,"INVERSION";#N/A,#N/A,FALSE,"PERSONAL"}</definedName>
    <definedName name="B_1_1" hidden="1">{#N/A,#N/A,FALSE,"LLAVE";#N/A,#N/A,FALSE,"EERR";#N/A,#N/A,FALSE,"ESP";#N/A,#N/A,FALSE,"EOAF";#N/A,#N/A,FALSE,"CASH";#N/A,#N/A,FALSE,"FINANZAS";#N/A,#N/A,FALSE,"DEUDA";#N/A,#N/A,FALSE,"INVERSION";#N/A,#N/A,FALSE,"PERSONAL"}</definedName>
    <definedName name="B_2" localSheetId="16" hidden="1">{#N/A,#N/A,FALSE,"LLAVE";#N/A,#N/A,FALSE,"EERR";#N/A,#N/A,FALSE,"ESP";#N/A,#N/A,FALSE,"EOAF";#N/A,#N/A,FALSE,"CASH";#N/A,#N/A,FALSE,"FINANZAS";#N/A,#N/A,FALSE,"DEUDA";#N/A,#N/A,FALSE,"INVERSION";#N/A,#N/A,FALSE,"PERSONAL"}</definedName>
    <definedName name="B_2" localSheetId="8" hidden="1">{#N/A,#N/A,FALSE,"LLAVE";#N/A,#N/A,FALSE,"EERR";#N/A,#N/A,FALSE,"ESP";#N/A,#N/A,FALSE,"EOAF";#N/A,#N/A,FALSE,"CASH";#N/A,#N/A,FALSE,"FINANZAS";#N/A,#N/A,FALSE,"DEUDA";#N/A,#N/A,FALSE,"INVERSION";#N/A,#N/A,FALSE,"PERSONAL"}</definedName>
    <definedName name="B_2" localSheetId="2" hidden="1">{#N/A,#N/A,FALSE,"LLAVE";#N/A,#N/A,FALSE,"EERR";#N/A,#N/A,FALSE,"ESP";#N/A,#N/A,FALSE,"EOAF";#N/A,#N/A,FALSE,"CASH";#N/A,#N/A,FALSE,"FINANZAS";#N/A,#N/A,FALSE,"DEUDA";#N/A,#N/A,FALSE,"INVERSION";#N/A,#N/A,FALSE,"PERSONAL"}</definedName>
    <definedName name="B_2" localSheetId="7" hidden="1">{#N/A,#N/A,FALSE,"LLAVE";#N/A,#N/A,FALSE,"EERR";#N/A,#N/A,FALSE,"ESP";#N/A,#N/A,FALSE,"EOAF";#N/A,#N/A,FALSE,"CASH";#N/A,#N/A,FALSE,"FINANZAS";#N/A,#N/A,FALSE,"DEUDA";#N/A,#N/A,FALSE,"INVERSION";#N/A,#N/A,FALSE,"PERSONAL"}</definedName>
    <definedName name="B_2" hidden="1">{#N/A,#N/A,FALSE,"LLAVE";#N/A,#N/A,FALSE,"EERR";#N/A,#N/A,FALSE,"ESP";#N/A,#N/A,FALSE,"EOAF";#N/A,#N/A,FALSE,"CASH";#N/A,#N/A,FALSE,"FINANZAS";#N/A,#N/A,FALSE,"DEUDA";#N/A,#N/A,FALSE,"INVERSION";#N/A,#N/A,FALSE,"PERSONAL"}</definedName>
    <definedName name="b_manual">#REF!</definedName>
    <definedName name="B1e">#REF!</definedName>
    <definedName name="B2CERe">#REF!</definedName>
    <definedName name="B2SPIe">#REF!</definedName>
    <definedName name="B3DCe">#REF!</definedName>
    <definedName name="B4a">#REF!</definedName>
    <definedName name="B4b">#REF!</definedName>
    <definedName name="Ba">#REF!</definedName>
    <definedName name="bababa" localSheetId="16">#REF!</definedName>
    <definedName name="bababa" localSheetId="8">#REF!</definedName>
    <definedName name="bababa" localSheetId="7">#REF!</definedName>
    <definedName name="bababa">#REF!</definedName>
    <definedName name="BALANCE" localSheetId="7">#REF!</definedName>
    <definedName name="BALANCE">#REF!</definedName>
    <definedName name="BALANCO" localSheetId="7">#REF!</definedName>
    <definedName name="BALANCO">#REF!</definedName>
    <definedName name="Balanço">#REF!</definedName>
    <definedName name="BalançoMil">#REF!</definedName>
    <definedName name="BALGRAF">#REF!</definedName>
    <definedName name="BalType" hidden="1">TRUE</definedName>
    <definedName name="banco">#REF!</definedName>
    <definedName name="_xlnm.Database" localSheetId="16">#REF!</definedName>
    <definedName name="_xlnm.Database" localSheetId="8">#REF!</definedName>
    <definedName name="_xlnm.Database" localSheetId="7">#REF!</definedName>
    <definedName name="_xlnm.Database">#REF!</definedName>
    <definedName name="Banco_de_dados_1" localSheetId="7">#REF!</definedName>
    <definedName name="Banco_de_dados_1">#REF!</definedName>
    <definedName name="banco_de_dados2" localSheetId="7">#REF!</definedName>
    <definedName name="banco_de_dados2">#REF!</definedName>
    <definedName name="BANCO1" localSheetId="16" hidden="1">#REF!</definedName>
    <definedName name="BANCO1" localSheetId="8" hidden="1">#REF!</definedName>
    <definedName name="BANCO1" localSheetId="7" hidden="1">#REF!</definedName>
    <definedName name="BANCO1" hidden="1">#REF!</definedName>
    <definedName name="bancopreco">#REF!</definedName>
    <definedName name="BancoSegment">#REF!</definedName>
    <definedName name="base" localSheetId="7">#REF!,#REF!,#REF!,#REF!,#REF!,#REF!</definedName>
    <definedName name="base">#REF!,#REF!,#REF!,#REF!,#REF!,#REF!</definedName>
    <definedName name="bb" localSheetId="16" hidden="1">{#N/A,#N/A,FALSE,"ENERGIA";#N/A,#N/A,FALSE,"PERDIDAS";#N/A,#N/A,FALSE,"CLIENTES";#N/A,#N/A,FALSE,"ESTADO";#N/A,#N/A,FALSE,"TECNICA"}</definedName>
    <definedName name="bb" localSheetId="8" hidden="1">{#N/A,#N/A,FALSE,"ENERGIA";#N/A,#N/A,FALSE,"PERDIDAS";#N/A,#N/A,FALSE,"CLIENTES";#N/A,#N/A,FALSE,"ESTADO";#N/A,#N/A,FALSE,"TECNICA"}</definedName>
    <definedName name="bb" localSheetId="2" hidden="1">{#N/A,#N/A,FALSE,"ENERGIA";#N/A,#N/A,FALSE,"PERDIDAS";#N/A,#N/A,FALSE,"CLIENTES";#N/A,#N/A,FALSE,"ESTADO";#N/A,#N/A,FALSE,"TECNICA"}</definedName>
    <definedName name="bb" localSheetId="7" hidden="1">{#N/A,#N/A,FALSE,"ENERGIA";#N/A,#N/A,FALSE,"PERDIDAS";#N/A,#N/A,FALSE,"CLIENTES";#N/A,#N/A,FALSE,"ESTADO";#N/A,#N/A,FALSE,"TECNICA"}</definedName>
    <definedName name="bb" hidden="1">{#N/A,#N/A,FALSE,"ENERGIA";#N/A,#N/A,FALSE,"PERDIDAS";#N/A,#N/A,FALSE,"CLIENTES";#N/A,#N/A,FALSE,"ESTADO";#N/A,#N/A,FALSE,"TECNICA"}</definedName>
    <definedName name="bb_1" localSheetId="16" hidden="1">{#N/A,#N/A,FALSE,"ENERGIA";#N/A,#N/A,FALSE,"PERDIDAS";#N/A,#N/A,FALSE,"CLIENTES";#N/A,#N/A,FALSE,"ESTADO";#N/A,#N/A,FALSE,"TECNICA"}</definedName>
    <definedName name="bb_1" localSheetId="8" hidden="1">{#N/A,#N/A,FALSE,"ENERGIA";#N/A,#N/A,FALSE,"PERDIDAS";#N/A,#N/A,FALSE,"CLIENTES";#N/A,#N/A,FALSE,"ESTADO";#N/A,#N/A,FALSE,"TECNICA"}</definedName>
    <definedName name="bb_1" localSheetId="2" hidden="1">{#N/A,#N/A,FALSE,"ENERGIA";#N/A,#N/A,FALSE,"PERDIDAS";#N/A,#N/A,FALSE,"CLIENTES";#N/A,#N/A,FALSE,"ESTADO";#N/A,#N/A,FALSE,"TECNICA"}</definedName>
    <definedName name="bb_1" localSheetId="7" hidden="1">{#N/A,#N/A,FALSE,"ENERGIA";#N/A,#N/A,FALSE,"PERDIDAS";#N/A,#N/A,FALSE,"CLIENTES";#N/A,#N/A,FALSE,"ESTADO";#N/A,#N/A,FALSE,"TECNICA"}</definedName>
    <definedName name="bb_1" hidden="1">{#N/A,#N/A,FALSE,"ENERGIA";#N/A,#N/A,FALSE,"PERDIDAS";#N/A,#N/A,FALSE,"CLIENTES";#N/A,#N/A,FALSE,"ESTADO";#N/A,#N/A,FALSE,"TECNICA"}</definedName>
    <definedName name="bb_1_1" localSheetId="16" hidden="1">{#N/A,#N/A,FALSE,"ENERGIA";#N/A,#N/A,FALSE,"PERDIDAS";#N/A,#N/A,FALSE,"CLIENTES";#N/A,#N/A,FALSE,"ESTADO";#N/A,#N/A,FALSE,"TECNICA"}</definedName>
    <definedName name="bb_1_1" localSheetId="8" hidden="1">{#N/A,#N/A,FALSE,"ENERGIA";#N/A,#N/A,FALSE,"PERDIDAS";#N/A,#N/A,FALSE,"CLIENTES";#N/A,#N/A,FALSE,"ESTADO";#N/A,#N/A,FALSE,"TECNICA"}</definedName>
    <definedName name="bb_1_1" localSheetId="2" hidden="1">{#N/A,#N/A,FALSE,"ENERGIA";#N/A,#N/A,FALSE,"PERDIDAS";#N/A,#N/A,FALSE,"CLIENTES";#N/A,#N/A,FALSE,"ESTADO";#N/A,#N/A,FALSE,"TECNICA"}</definedName>
    <definedName name="bb_1_1" localSheetId="7" hidden="1">{#N/A,#N/A,FALSE,"ENERGIA";#N/A,#N/A,FALSE,"PERDIDAS";#N/A,#N/A,FALSE,"CLIENTES";#N/A,#N/A,FALSE,"ESTADO";#N/A,#N/A,FALSE,"TECNICA"}</definedName>
    <definedName name="bb_1_1" hidden="1">{#N/A,#N/A,FALSE,"ENERGIA";#N/A,#N/A,FALSE,"PERDIDAS";#N/A,#N/A,FALSE,"CLIENTES";#N/A,#N/A,FALSE,"ESTADO";#N/A,#N/A,FALSE,"TECNICA"}</definedName>
    <definedName name="bb_2" localSheetId="16" hidden="1">{#N/A,#N/A,FALSE,"ENERGIA";#N/A,#N/A,FALSE,"PERDIDAS";#N/A,#N/A,FALSE,"CLIENTES";#N/A,#N/A,FALSE,"ESTADO";#N/A,#N/A,FALSE,"TECNICA"}</definedName>
    <definedName name="bb_2" localSheetId="8" hidden="1">{#N/A,#N/A,FALSE,"ENERGIA";#N/A,#N/A,FALSE,"PERDIDAS";#N/A,#N/A,FALSE,"CLIENTES";#N/A,#N/A,FALSE,"ESTADO";#N/A,#N/A,FALSE,"TECNICA"}</definedName>
    <definedName name="bb_2" localSheetId="2" hidden="1">{#N/A,#N/A,FALSE,"ENERGIA";#N/A,#N/A,FALSE,"PERDIDAS";#N/A,#N/A,FALSE,"CLIENTES";#N/A,#N/A,FALSE,"ESTADO";#N/A,#N/A,FALSE,"TECNICA"}</definedName>
    <definedName name="bb_2" localSheetId="7" hidden="1">{#N/A,#N/A,FALSE,"ENERGIA";#N/A,#N/A,FALSE,"PERDIDAS";#N/A,#N/A,FALSE,"CLIENTES";#N/A,#N/A,FALSE,"ESTADO";#N/A,#N/A,FALSE,"TECNICA"}</definedName>
    <definedName name="bb_2" hidden="1">{#N/A,#N/A,FALSE,"ENERGIA";#N/A,#N/A,FALSE,"PERDIDAS";#N/A,#N/A,FALSE,"CLIENTES";#N/A,#N/A,FALSE,"ESTADO";#N/A,#N/A,FALSE,"TECNICA"}</definedName>
    <definedName name="bbb" localSheetId="16" hidden="1">{#N/A,#N/A,FALSE,"LLAVE";#N/A,#N/A,FALSE,"EERR";#N/A,#N/A,FALSE,"ESP";#N/A,#N/A,FALSE,"EOAF";#N/A,#N/A,FALSE,"CASH";#N/A,#N/A,FALSE,"FINANZAS";#N/A,#N/A,FALSE,"DEUDA";#N/A,#N/A,FALSE,"INVERSION";#N/A,#N/A,FALSE,"PERSONAL"}</definedName>
    <definedName name="bbb" localSheetId="8" hidden="1">{#N/A,#N/A,FALSE,"LLAVE";#N/A,#N/A,FALSE,"EERR";#N/A,#N/A,FALSE,"ESP";#N/A,#N/A,FALSE,"EOAF";#N/A,#N/A,FALSE,"CASH";#N/A,#N/A,FALSE,"FINANZAS";#N/A,#N/A,FALSE,"DEUDA";#N/A,#N/A,FALSE,"INVERSION";#N/A,#N/A,FALSE,"PERSONAL"}</definedName>
    <definedName name="bbb" localSheetId="2" hidden="1">{#N/A,#N/A,FALSE,"LLAVE";#N/A,#N/A,FALSE,"EERR";#N/A,#N/A,FALSE,"ESP";#N/A,#N/A,FALSE,"EOAF";#N/A,#N/A,FALSE,"CASH";#N/A,#N/A,FALSE,"FINANZAS";#N/A,#N/A,FALSE,"DEUDA";#N/A,#N/A,FALSE,"INVERSION";#N/A,#N/A,FALSE,"PERSONAL"}</definedName>
    <definedName name="bbb" localSheetId="7" hidden="1">{#N/A,#N/A,FALSE,"LLAVE";#N/A,#N/A,FALSE,"EERR";#N/A,#N/A,FALSE,"ESP";#N/A,#N/A,FALSE,"EOAF";#N/A,#N/A,FALSE,"CASH";#N/A,#N/A,FALSE,"FINANZAS";#N/A,#N/A,FALSE,"DEUDA";#N/A,#N/A,FALSE,"INVERSION";#N/A,#N/A,FALSE,"PERSONAL"}</definedName>
    <definedName name="bbb" hidden="1">{#N/A,#N/A,FALSE,"LLAVE";#N/A,#N/A,FALSE,"EERR";#N/A,#N/A,FALSE,"ESP";#N/A,#N/A,FALSE,"EOAF";#N/A,#N/A,FALSE,"CASH";#N/A,#N/A,FALSE,"FINANZAS";#N/A,#N/A,FALSE,"DEUDA";#N/A,#N/A,FALSE,"INVERSION";#N/A,#N/A,FALSE,"PERSONAL"}</definedName>
    <definedName name="bbb_1" localSheetId="16" hidden="1">{#N/A,#N/A,FALSE,"LLAVE";#N/A,#N/A,FALSE,"EERR";#N/A,#N/A,FALSE,"ESP";#N/A,#N/A,FALSE,"EOAF";#N/A,#N/A,FALSE,"CASH";#N/A,#N/A,FALSE,"FINANZAS";#N/A,#N/A,FALSE,"DEUDA";#N/A,#N/A,FALSE,"INVERSION";#N/A,#N/A,FALSE,"PERSONAL"}</definedName>
    <definedName name="bbb_1" localSheetId="8" hidden="1">{#N/A,#N/A,FALSE,"LLAVE";#N/A,#N/A,FALSE,"EERR";#N/A,#N/A,FALSE,"ESP";#N/A,#N/A,FALSE,"EOAF";#N/A,#N/A,FALSE,"CASH";#N/A,#N/A,FALSE,"FINANZAS";#N/A,#N/A,FALSE,"DEUDA";#N/A,#N/A,FALSE,"INVERSION";#N/A,#N/A,FALSE,"PERSONAL"}</definedName>
    <definedName name="bbb_1" localSheetId="2" hidden="1">{#N/A,#N/A,FALSE,"LLAVE";#N/A,#N/A,FALSE,"EERR";#N/A,#N/A,FALSE,"ESP";#N/A,#N/A,FALSE,"EOAF";#N/A,#N/A,FALSE,"CASH";#N/A,#N/A,FALSE,"FINANZAS";#N/A,#N/A,FALSE,"DEUDA";#N/A,#N/A,FALSE,"INVERSION";#N/A,#N/A,FALSE,"PERSONAL"}</definedName>
    <definedName name="bbb_1" localSheetId="7" hidden="1">{#N/A,#N/A,FALSE,"LLAVE";#N/A,#N/A,FALSE,"EERR";#N/A,#N/A,FALSE,"ESP";#N/A,#N/A,FALSE,"EOAF";#N/A,#N/A,FALSE,"CASH";#N/A,#N/A,FALSE,"FINANZAS";#N/A,#N/A,FALSE,"DEUDA";#N/A,#N/A,FALSE,"INVERSION";#N/A,#N/A,FALSE,"PERSONAL"}</definedName>
    <definedName name="bbb_1" hidden="1">{#N/A,#N/A,FALSE,"LLAVE";#N/A,#N/A,FALSE,"EERR";#N/A,#N/A,FALSE,"ESP";#N/A,#N/A,FALSE,"EOAF";#N/A,#N/A,FALSE,"CASH";#N/A,#N/A,FALSE,"FINANZAS";#N/A,#N/A,FALSE,"DEUDA";#N/A,#N/A,FALSE,"INVERSION";#N/A,#N/A,FALSE,"PERSONAL"}</definedName>
    <definedName name="bbb_1_1" localSheetId="16" hidden="1">{#N/A,#N/A,FALSE,"LLAVE";#N/A,#N/A,FALSE,"EERR";#N/A,#N/A,FALSE,"ESP";#N/A,#N/A,FALSE,"EOAF";#N/A,#N/A,FALSE,"CASH";#N/A,#N/A,FALSE,"FINANZAS";#N/A,#N/A,FALSE,"DEUDA";#N/A,#N/A,FALSE,"INVERSION";#N/A,#N/A,FALSE,"PERSONAL"}</definedName>
    <definedName name="bbb_1_1" localSheetId="8" hidden="1">{#N/A,#N/A,FALSE,"LLAVE";#N/A,#N/A,FALSE,"EERR";#N/A,#N/A,FALSE,"ESP";#N/A,#N/A,FALSE,"EOAF";#N/A,#N/A,FALSE,"CASH";#N/A,#N/A,FALSE,"FINANZAS";#N/A,#N/A,FALSE,"DEUDA";#N/A,#N/A,FALSE,"INVERSION";#N/A,#N/A,FALSE,"PERSONAL"}</definedName>
    <definedName name="bbb_1_1" localSheetId="2" hidden="1">{#N/A,#N/A,FALSE,"LLAVE";#N/A,#N/A,FALSE,"EERR";#N/A,#N/A,FALSE,"ESP";#N/A,#N/A,FALSE,"EOAF";#N/A,#N/A,FALSE,"CASH";#N/A,#N/A,FALSE,"FINANZAS";#N/A,#N/A,FALSE,"DEUDA";#N/A,#N/A,FALSE,"INVERSION";#N/A,#N/A,FALSE,"PERSONAL"}</definedName>
    <definedName name="bbb_1_1" localSheetId="7" hidden="1">{#N/A,#N/A,FALSE,"LLAVE";#N/A,#N/A,FALSE,"EERR";#N/A,#N/A,FALSE,"ESP";#N/A,#N/A,FALSE,"EOAF";#N/A,#N/A,FALSE,"CASH";#N/A,#N/A,FALSE,"FINANZAS";#N/A,#N/A,FALSE,"DEUDA";#N/A,#N/A,FALSE,"INVERSION";#N/A,#N/A,FALSE,"PERSONAL"}</definedName>
    <definedName name="bbb_1_1" hidden="1">{#N/A,#N/A,FALSE,"LLAVE";#N/A,#N/A,FALSE,"EERR";#N/A,#N/A,FALSE,"ESP";#N/A,#N/A,FALSE,"EOAF";#N/A,#N/A,FALSE,"CASH";#N/A,#N/A,FALSE,"FINANZAS";#N/A,#N/A,FALSE,"DEUDA";#N/A,#N/A,FALSE,"INVERSION";#N/A,#N/A,FALSE,"PERSONAL"}</definedName>
    <definedName name="bbb_2" localSheetId="16" hidden="1">{#N/A,#N/A,FALSE,"LLAVE";#N/A,#N/A,FALSE,"EERR";#N/A,#N/A,FALSE,"ESP";#N/A,#N/A,FALSE,"EOAF";#N/A,#N/A,FALSE,"CASH";#N/A,#N/A,FALSE,"FINANZAS";#N/A,#N/A,FALSE,"DEUDA";#N/A,#N/A,FALSE,"INVERSION";#N/A,#N/A,FALSE,"PERSONAL"}</definedName>
    <definedName name="bbb_2" localSheetId="8" hidden="1">{#N/A,#N/A,FALSE,"LLAVE";#N/A,#N/A,FALSE,"EERR";#N/A,#N/A,FALSE,"ESP";#N/A,#N/A,FALSE,"EOAF";#N/A,#N/A,FALSE,"CASH";#N/A,#N/A,FALSE,"FINANZAS";#N/A,#N/A,FALSE,"DEUDA";#N/A,#N/A,FALSE,"INVERSION";#N/A,#N/A,FALSE,"PERSONAL"}</definedName>
    <definedName name="bbb_2" localSheetId="2" hidden="1">{#N/A,#N/A,FALSE,"LLAVE";#N/A,#N/A,FALSE,"EERR";#N/A,#N/A,FALSE,"ESP";#N/A,#N/A,FALSE,"EOAF";#N/A,#N/A,FALSE,"CASH";#N/A,#N/A,FALSE,"FINANZAS";#N/A,#N/A,FALSE,"DEUDA";#N/A,#N/A,FALSE,"INVERSION";#N/A,#N/A,FALSE,"PERSONAL"}</definedName>
    <definedName name="bbb_2" localSheetId="7" hidden="1">{#N/A,#N/A,FALSE,"LLAVE";#N/A,#N/A,FALSE,"EERR";#N/A,#N/A,FALSE,"ESP";#N/A,#N/A,FALSE,"EOAF";#N/A,#N/A,FALSE,"CASH";#N/A,#N/A,FALSE,"FINANZAS";#N/A,#N/A,FALSE,"DEUDA";#N/A,#N/A,FALSE,"INVERSION";#N/A,#N/A,FALSE,"PERSONAL"}</definedName>
    <definedName name="bbb_2" hidden="1">{#N/A,#N/A,FALSE,"LLAVE";#N/A,#N/A,FALSE,"EERR";#N/A,#N/A,FALSE,"ESP";#N/A,#N/A,FALSE,"EOAF";#N/A,#N/A,FALSE,"CASH";#N/A,#N/A,FALSE,"FINANZAS";#N/A,#N/A,FALSE,"DEUDA";#N/A,#N/A,FALSE,"INVERSION";#N/A,#N/A,FALSE,"PERSONAL"}</definedName>
    <definedName name="BBBB">#REF!</definedName>
    <definedName name="bbbbb" localSheetId="2" hidden="1">{#N/A,#N/A,FALSE,"Hip.Bas";#N/A,#N/A,FALSE,"ventas";#N/A,#N/A,FALSE,"ingre-Año";#N/A,#N/A,FALSE,"ventas-Año";#N/A,#N/A,FALSE,"Costepro";#N/A,#N/A,FALSE,"inversion";#N/A,#N/A,FALSE,"personal";#N/A,#N/A,FALSE,"Gastos-V";#N/A,#N/A,FALSE,"Circulante";#N/A,#N/A,FALSE,"CONSOLI";#N/A,#N/A,FALSE,"Es-Fin";#N/A,#N/A,FALSE,"Margen-P"}</definedName>
    <definedName name="bbbbb" localSheetId="7" hidden="1">{#N/A,#N/A,FALSE,"Hip.Bas";#N/A,#N/A,FALSE,"ventas";#N/A,#N/A,FALSE,"ingre-Año";#N/A,#N/A,FALSE,"ventas-Año";#N/A,#N/A,FALSE,"Costepro";#N/A,#N/A,FALSE,"inversion";#N/A,#N/A,FALSE,"personal";#N/A,#N/A,FALSE,"Gastos-V";#N/A,#N/A,FALSE,"Circulante";#N/A,#N/A,FALSE,"CONSOLI";#N/A,#N/A,FALSE,"Es-Fin";#N/A,#N/A,FALSE,"Margen-P"}</definedName>
    <definedName name="bbbbb" hidden="1">{#N/A,#N/A,FALSE,"Hip.Bas";#N/A,#N/A,FALSE,"ventas";#N/A,#N/A,FALSE,"ingre-Año";#N/A,#N/A,FALSE,"ventas-Año";#N/A,#N/A,FALSE,"Costepro";#N/A,#N/A,FALSE,"inversion";#N/A,#N/A,FALSE,"personal";#N/A,#N/A,FALSE,"Gastos-V";#N/A,#N/A,FALSE,"Circulante";#N/A,#N/A,FALSE,"CONSOLI";#N/A,#N/A,FALSE,"Es-Fin";#N/A,#N/A,FALSE,"Margen-P"}</definedName>
    <definedName name="bbbbbbbbbbbbbbbbbbbbbbbbbbbbbbbbb" localSheetId="16" hidden="1">{#N/A,#N/A,FALSE,"LLAVE";#N/A,#N/A,FALSE,"EERR";#N/A,#N/A,FALSE,"ESP";#N/A,#N/A,FALSE,"EOAF";#N/A,#N/A,FALSE,"CASH";#N/A,#N/A,FALSE,"FINANZAS";#N/A,#N/A,FALSE,"DEUDA";#N/A,#N/A,FALSE,"INVERSION";#N/A,#N/A,FALSE,"PERSONAL"}</definedName>
    <definedName name="bbbbbbbbbbbbbbbbbbbbbbbbbbbbbbbbb" localSheetId="8" hidden="1">{#N/A,#N/A,FALSE,"LLAVE";#N/A,#N/A,FALSE,"EERR";#N/A,#N/A,FALSE,"ESP";#N/A,#N/A,FALSE,"EOAF";#N/A,#N/A,FALSE,"CASH";#N/A,#N/A,FALSE,"FINANZAS";#N/A,#N/A,FALSE,"DEUDA";#N/A,#N/A,FALSE,"INVERSION";#N/A,#N/A,FALSE,"PERSONAL"}</definedName>
    <definedName name="bbbbbbbbbbbbbbbbbbbbbbbbbbbbbbbbb" localSheetId="2" hidden="1">{#N/A,#N/A,FALSE,"LLAVE";#N/A,#N/A,FALSE,"EERR";#N/A,#N/A,FALSE,"ESP";#N/A,#N/A,FALSE,"EOAF";#N/A,#N/A,FALSE,"CASH";#N/A,#N/A,FALSE,"FINANZAS";#N/A,#N/A,FALSE,"DEUDA";#N/A,#N/A,FALSE,"INVERSION";#N/A,#N/A,FALSE,"PERSONAL"}</definedName>
    <definedName name="bbbbbbbbbbbbbbbbbbbbbbbbbbbbbbbbb" localSheetId="7" hidden="1">{#N/A,#N/A,FALSE,"LLAVE";#N/A,#N/A,FALSE,"EERR";#N/A,#N/A,FALSE,"ESP";#N/A,#N/A,FALSE,"EOAF";#N/A,#N/A,FALSE,"CASH";#N/A,#N/A,FALSE,"FINANZAS";#N/A,#N/A,FALSE,"DEUDA";#N/A,#N/A,FALSE,"INVERSION";#N/A,#N/A,FALSE,"PERSONAL"}</definedName>
    <definedName name="bbbbbbbbbbbbbbbbbbbbbbbbbbbbbbbbb" hidden="1">{#N/A,#N/A,FALSE,"LLAVE";#N/A,#N/A,FALSE,"EERR";#N/A,#N/A,FALSE,"ESP";#N/A,#N/A,FALSE,"EOAF";#N/A,#N/A,FALSE,"CASH";#N/A,#N/A,FALSE,"FINANZAS";#N/A,#N/A,FALSE,"DEUDA";#N/A,#N/A,FALSE,"INVERSION";#N/A,#N/A,FALSE,"PERSONAL"}</definedName>
    <definedName name="bbbbbbbbbbbbbbbbbbbbbbbbbbbbbbbbb_1" localSheetId="16" hidden="1">{#N/A,#N/A,FALSE,"LLAVE";#N/A,#N/A,FALSE,"EERR";#N/A,#N/A,FALSE,"ESP";#N/A,#N/A,FALSE,"EOAF";#N/A,#N/A,FALSE,"CASH";#N/A,#N/A,FALSE,"FINANZAS";#N/A,#N/A,FALSE,"DEUDA";#N/A,#N/A,FALSE,"INVERSION";#N/A,#N/A,FALSE,"PERSONAL"}</definedName>
    <definedName name="bbbbbbbbbbbbbbbbbbbbbbbbbbbbbbbbb_1" localSheetId="8" hidden="1">{#N/A,#N/A,FALSE,"LLAVE";#N/A,#N/A,FALSE,"EERR";#N/A,#N/A,FALSE,"ESP";#N/A,#N/A,FALSE,"EOAF";#N/A,#N/A,FALSE,"CASH";#N/A,#N/A,FALSE,"FINANZAS";#N/A,#N/A,FALSE,"DEUDA";#N/A,#N/A,FALSE,"INVERSION";#N/A,#N/A,FALSE,"PERSONAL"}</definedName>
    <definedName name="bbbbbbbbbbbbbbbbbbbbbbbbbbbbbbbbb_1" localSheetId="2" hidden="1">{#N/A,#N/A,FALSE,"LLAVE";#N/A,#N/A,FALSE,"EERR";#N/A,#N/A,FALSE,"ESP";#N/A,#N/A,FALSE,"EOAF";#N/A,#N/A,FALSE,"CASH";#N/A,#N/A,FALSE,"FINANZAS";#N/A,#N/A,FALSE,"DEUDA";#N/A,#N/A,FALSE,"INVERSION";#N/A,#N/A,FALSE,"PERSONAL"}</definedName>
    <definedName name="bbbbbbbbbbbbbbbbbbbbbbbbbbbbbbbbb_1" localSheetId="7" hidden="1">{#N/A,#N/A,FALSE,"LLAVE";#N/A,#N/A,FALSE,"EERR";#N/A,#N/A,FALSE,"ESP";#N/A,#N/A,FALSE,"EOAF";#N/A,#N/A,FALSE,"CASH";#N/A,#N/A,FALSE,"FINANZAS";#N/A,#N/A,FALSE,"DEUDA";#N/A,#N/A,FALSE,"INVERSION";#N/A,#N/A,FALSE,"PERSONAL"}</definedName>
    <definedName name="bbbbbbbbbbbbbbbbbbbbbbbbbbbbbbbbb_1" hidden="1">{#N/A,#N/A,FALSE,"LLAVE";#N/A,#N/A,FALSE,"EERR";#N/A,#N/A,FALSE,"ESP";#N/A,#N/A,FALSE,"EOAF";#N/A,#N/A,FALSE,"CASH";#N/A,#N/A,FALSE,"FINANZAS";#N/A,#N/A,FALSE,"DEUDA";#N/A,#N/A,FALSE,"INVERSION";#N/A,#N/A,FALSE,"PERSONAL"}</definedName>
    <definedName name="bbbbbbbbbbbbbbbbbbbbbbbbbbbbbbbbb_1_1" localSheetId="16" hidden="1">{#N/A,#N/A,FALSE,"LLAVE";#N/A,#N/A,FALSE,"EERR";#N/A,#N/A,FALSE,"ESP";#N/A,#N/A,FALSE,"EOAF";#N/A,#N/A,FALSE,"CASH";#N/A,#N/A,FALSE,"FINANZAS";#N/A,#N/A,FALSE,"DEUDA";#N/A,#N/A,FALSE,"INVERSION";#N/A,#N/A,FALSE,"PERSONAL"}</definedName>
    <definedName name="bbbbbbbbbbbbbbbbbbbbbbbbbbbbbbbbb_1_1" localSheetId="8" hidden="1">{#N/A,#N/A,FALSE,"LLAVE";#N/A,#N/A,FALSE,"EERR";#N/A,#N/A,FALSE,"ESP";#N/A,#N/A,FALSE,"EOAF";#N/A,#N/A,FALSE,"CASH";#N/A,#N/A,FALSE,"FINANZAS";#N/A,#N/A,FALSE,"DEUDA";#N/A,#N/A,FALSE,"INVERSION";#N/A,#N/A,FALSE,"PERSONAL"}</definedName>
    <definedName name="bbbbbbbbbbbbbbbbbbbbbbbbbbbbbbbbb_1_1" localSheetId="2" hidden="1">{#N/A,#N/A,FALSE,"LLAVE";#N/A,#N/A,FALSE,"EERR";#N/A,#N/A,FALSE,"ESP";#N/A,#N/A,FALSE,"EOAF";#N/A,#N/A,FALSE,"CASH";#N/A,#N/A,FALSE,"FINANZAS";#N/A,#N/A,FALSE,"DEUDA";#N/A,#N/A,FALSE,"INVERSION";#N/A,#N/A,FALSE,"PERSONAL"}</definedName>
    <definedName name="bbbbbbbbbbbbbbbbbbbbbbbbbbbbbbbbb_1_1" localSheetId="7" hidden="1">{#N/A,#N/A,FALSE,"LLAVE";#N/A,#N/A,FALSE,"EERR";#N/A,#N/A,FALSE,"ESP";#N/A,#N/A,FALSE,"EOAF";#N/A,#N/A,FALSE,"CASH";#N/A,#N/A,FALSE,"FINANZAS";#N/A,#N/A,FALSE,"DEUDA";#N/A,#N/A,FALSE,"INVERSION";#N/A,#N/A,FALSE,"PERSONAL"}</definedName>
    <definedName name="bbbbbbbbbbbbbbbbbbbbbbbbbbbbbbbbb_1_1" hidden="1">{#N/A,#N/A,FALSE,"LLAVE";#N/A,#N/A,FALSE,"EERR";#N/A,#N/A,FALSE,"ESP";#N/A,#N/A,FALSE,"EOAF";#N/A,#N/A,FALSE,"CASH";#N/A,#N/A,FALSE,"FINANZAS";#N/A,#N/A,FALSE,"DEUDA";#N/A,#N/A,FALSE,"INVERSION";#N/A,#N/A,FALSE,"PERSONAL"}</definedName>
    <definedName name="bbbbbbbbbbbbbbbbbbbbbbbbbbbbbbbbb_2" localSheetId="16" hidden="1">{#N/A,#N/A,FALSE,"LLAVE";#N/A,#N/A,FALSE,"EERR";#N/A,#N/A,FALSE,"ESP";#N/A,#N/A,FALSE,"EOAF";#N/A,#N/A,FALSE,"CASH";#N/A,#N/A,FALSE,"FINANZAS";#N/A,#N/A,FALSE,"DEUDA";#N/A,#N/A,FALSE,"INVERSION";#N/A,#N/A,FALSE,"PERSONAL"}</definedName>
    <definedName name="bbbbbbbbbbbbbbbbbbbbbbbbbbbbbbbbb_2" localSheetId="8" hidden="1">{#N/A,#N/A,FALSE,"LLAVE";#N/A,#N/A,FALSE,"EERR";#N/A,#N/A,FALSE,"ESP";#N/A,#N/A,FALSE,"EOAF";#N/A,#N/A,FALSE,"CASH";#N/A,#N/A,FALSE,"FINANZAS";#N/A,#N/A,FALSE,"DEUDA";#N/A,#N/A,FALSE,"INVERSION";#N/A,#N/A,FALSE,"PERSONAL"}</definedName>
    <definedName name="bbbbbbbbbbbbbbbbbbbbbbbbbbbbbbbbb_2" localSheetId="2" hidden="1">{#N/A,#N/A,FALSE,"LLAVE";#N/A,#N/A,FALSE,"EERR";#N/A,#N/A,FALSE,"ESP";#N/A,#N/A,FALSE,"EOAF";#N/A,#N/A,FALSE,"CASH";#N/A,#N/A,FALSE,"FINANZAS";#N/A,#N/A,FALSE,"DEUDA";#N/A,#N/A,FALSE,"INVERSION";#N/A,#N/A,FALSE,"PERSONAL"}</definedName>
    <definedName name="bbbbbbbbbbbbbbbbbbbbbbbbbbbbbbbbb_2" localSheetId="7" hidden="1">{#N/A,#N/A,FALSE,"LLAVE";#N/A,#N/A,FALSE,"EERR";#N/A,#N/A,FALSE,"ESP";#N/A,#N/A,FALSE,"EOAF";#N/A,#N/A,FALSE,"CASH";#N/A,#N/A,FALSE,"FINANZAS";#N/A,#N/A,FALSE,"DEUDA";#N/A,#N/A,FALSE,"INVERSION";#N/A,#N/A,FALSE,"PERSONAL"}</definedName>
    <definedName name="bbbbbbbbbbbbbbbbbbbbbbbbbbbbbbbbb_2" hidden="1">{#N/A,#N/A,FALSE,"LLAVE";#N/A,#N/A,FALSE,"EERR";#N/A,#N/A,FALSE,"ESP";#N/A,#N/A,FALSE,"EOAF";#N/A,#N/A,FALSE,"CASH";#N/A,#N/A,FALSE,"FINANZAS";#N/A,#N/A,FALSE,"DEUDA";#N/A,#N/A,FALSE,"INVERSION";#N/A,#N/A,FALSE,"PERSONAL"}</definedName>
    <definedName name="bbbosta" localSheetId="16" hidden="1">{#N/A,#N/A,FALSE,"LLAVE";#N/A,#N/A,FALSE,"EERR";#N/A,#N/A,FALSE,"ESP";#N/A,#N/A,FALSE,"EOAF";#N/A,#N/A,FALSE,"CASH";#N/A,#N/A,FALSE,"FINANZAS";#N/A,#N/A,FALSE,"DEUDA";#N/A,#N/A,FALSE,"INVERSION";#N/A,#N/A,FALSE,"PERSONAL"}</definedName>
    <definedName name="bbbosta" localSheetId="8" hidden="1">{#N/A,#N/A,FALSE,"LLAVE";#N/A,#N/A,FALSE,"EERR";#N/A,#N/A,FALSE,"ESP";#N/A,#N/A,FALSE,"EOAF";#N/A,#N/A,FALSE,"CASH";#N/A,#N/A,FALSE,"FINANZAS";#N/A,#N/A,FALSE,"DEUDA";#N/A,#N/A,FALSE,"INVERSION";#N/A,#N/A,FALSE,"PERSONAL"}</definedName>
    <definedName name="bbbosta" localSheetId="2" hidden="1">{#N/A,#N/A,FALSE,"LLAVE";#N/A,#N/A,FALSE,"EERR";#N/A,#N/A,FALSE,"ESP";#N/A,#N/A,FALSE,"EOAF";#N/A,#N/A,FALSE,"CASH";#N/A,#N/A,FALSE,"FINANZAS";#N/A,#N/A,FALSE,"DEUDA";#N/A,#N/A,FALSE,"INVERSION";#N/A,#N/A,FALSE,"PERSONAL"}</definedName>
    <definedName name="bbbosta" localSheetId="7" hidden="1">{#N/A,#N/A,FALSE,"LLAVE";#N/A,#N/A,FALSE,"EERR";#N/A,#N/A,FALSE,"ESP";#N/A,#N/A,FALSE,"EOAF";#N/A,#N/A,FALSE,"CASH";#N/A,#N/A,FALSE,"FINANZAS";#N/A,#N/A,FALSE,"DEUDA";#N/A,#N/A,FALSE,"INVERSION";#N/A,#N/A,FALSE,"PERSONAL"}</definedName>
    <definedName name="bbbosta" hidden="1">{#N/A,#N/A,FALSE,"LLAVE";#N/A,#N/A,FALSE,"EERR";#N/A,#N/A,FALSE,"ESP";#N/A,#N/A,FALSE,"EOAF";#N/A,#N/A,FALSE,"CASH";#N/A,#N/A,FALSE,"FINANZAS";#N/A,#N/A,FALSE,"DEUDA";#N/A,#N/A,FALSE,"INVERSION";#N/A,#N/A,FALSE,"PERSONAL"}</definedName>
    <definedName name="bbbosta_1" localSheetId="16" hidden="1">{#N/A,#N/A,FALSE,"LLAVE";#N/A,#N/A,FALSE,"EERR";#N/A,#N/A,FALSE,"ESP";#N/A,#N/A,FALSE,"EOAF";#N/A,#N/A,FALSE,"CASH";#N/A,#N/A,FALSE,"FINANZAS";#N/A,#N/A,FALSE,"DEUDA";#N/A,#N/A,FALSE,"INVERSION";#N/A,#N/A,FALSE,"PERSONAL"}</definedName>
    <definedName name="bbbosta_1" localSheetId="8" hidden="1">{#N/A,#N/A,FALSE,"LLAVE";#N/A,#N/A,FALSE,"EERR";#N/A,#N/A,FALSE,"ESP";#N/A,#N/A,FALSE,"EOAF";#N/A,#N/A,FALSE,"CASH";#N/A,#N/A,FALSE,"FINANZAS";#N/A,#N/A,FALSE,"DEUDA";#N/A,#N/A,FALSE,"INVERSION";#N/A,#N/A,FALSE,"PERSONAL"}</definedName>
    <definedName name="bbbosta_1" localSheetId="2" hidden="1">{#N/A,#N/A,FALSE,"LLAVE";#N/A,#N/A,FALSE,"EERR";#N/A,#N/A,FALSE,"ESP";#N/A,#N/A,FALSE,"EOAF";#N/A,#N/A,FALSE,"CASH";#N/A,#N/A,FALSE,"FINANZAS";#N/A,#N/A,FALSE,"DEUDA";#N/A,#N/A,FALSE,"INVERSION";#N/A,#N/A,FALSE,"PERSONAL"}</definedName>
    <definedName name="bbbosta_1" localSheetId="7" hidden="1">{#N/A,#N/A,FALSE,"LLAVE";#N/A,#N/A,FALSE,"EERR";#N/A,#N/A,FALSE,"ESP";#N/A,#N/A,FALSE,"EOAF";#N/A,#N/A,FALSE,"CASH";#N/A,#N/A,FALSE,"FINANZAS";#N/A,#N/A,FALSE,"DEUDA";#N/A,#N/A,FALSE,"INVERSION";#N/A,#N/A,FALSE,"PERSONAL"}</definedName>
    <definedName name="bbbosta_1" hidden="1">{#N/A,#N/A,FALSE,"LLAVE";#N/A,#N/A,FALSE,"EERR";#N/A,#N/A,FALSE,"ESP";#N/A,#N/A,FALSE,"EOAF";#N/A,#N/A,FALSE,"CASH";#N/A,#N/A,FALSE,"FINANZAS";#N/A,#N/A,FALSE,"DEUDA";#N/A,#N/A,FALSE,"INVERSION";#N/A,#N/A,FALSE,"PERSONAL"}</definedName>
    <definedName name="bbbosta_1_1" localSheetId="16" hidden="1">{#N/A,#N/A,FALSE,"LLAVE";#N/A,#N/A,FALSE,"EERR";#N/A,#N/A,FALSE,"ESP";#N/A,#N/A,FALSE,"EOAF";#N/A,#N/A,FALSE,"CASH";#N/A,#N/A,FALSE,"FINANZAS";#N/A,#N/A,FALSE,"DEUDA";#N/A,#N/A,FALSE,"INVERSION";#N/A,#N/A,FALSE,"PERSONAL"}</definedName>
    <definedName name="bbbosta_1_1" localSheetId="8" hidden="1">{#N/A,#N/A,FALSE,"LLAVE";#N/A,#N/A,FALSE,"EERR";#N/A,#N/A,FALSE,"ESP";#N/A,#N/A,FALSE,"EOAF";#N/A,#N/A,FALSE,"CASH";#N/A,#N/A,FALSE,"FINANZAS";#N/A,#N/A,FALSE,"DEUDA";#N/A,#N/A,FALSE,"INVERSION";#N/A,#N/A,FALSE,"PERSONAL"}</definedName>
    <definedName name="bbbosta_1_1" localSheetId="2" hidden="1">{#N/A,#N/A,FALSE,"LLAVE";#N/A,#N/A,FALSE,"EERR";#N/A,#N/A,FALSE,"ESP";#N/A,#N/A,FALSE,"EOAF";#N/A,#N/A,FALSE,"CASH";#N/A,#N/A,FALSE,"FINANZAS";#N/A,#N/A,FALSE,"DEUDA";#N/A,#N/A,FALSE,"INVERSION";#N/A,#N/A,FALSE,"PERSONAL"}</definedName>
    <definedName name="bbbosta_1_1" localSheetId="7" hidden="1">{#N/A,#N/A,FALSE,"LLAVE";#N/A,#N/A,FALSE,"EERR";#N/A,#N/A,FALSE,"ESP";#N/A,#N/A,FALSE,"EOAF";#N/A,#N/A,FALSE,"CASH";#N/A,#N/A,FALSE,"FINANZAS";#N/A,#N/A,FALSE,"DEUDA";#N/A,#N/A,FALSE,"INVERSION";#N/A,#N/A,FALSE,"PERSONAL"}</definedName>
    <definedName name="bbbosta_1_1" hidden="1">{#N/A,#N/A,FALSE,"LLAVE";#N/A,#N/A,FALSE,"EERR";#N/A,#N/A,FALSE,"ESP";#N/A,#N/A,FALSE,"EOAF";#N/A,#N/A,FALSE,"CASH";#N/A,#N/A,FALSE,"FINANZAS";#N/A,#N/A,FALSE,"DEUDA";#N/A,#N/A,FALSE,"INVERSION";#N/A,#N/A,FALSE,"PERSONAL"}</definedName>
    <definedName name="bbbosta_2" localSheetId="16" hidden="1">{#N/A,#N/A,FALSE,"LLAVE";#N/A,#N/A,FALSE,"EERR";#N/A,#N/A,FALSE,"ESP";#N/A,#N/A,FALSE,"EOAF";#N/A,#N/A,FALSE,"CASH";#N/A,#N/A,FALSE,"FINANZAS";#N/A,#N/A,FALSE,"DEUDA";#N/A,#N/A,FALSE,"INVERSION";#N/A,#N/A,FALSE,"PERSONAL"}</definedName>
    <definedName name="bbbosta_2" localSheetId="8" hidden="1">{#N/A,#N/A,FALSE,"LLAVE";#N/A,#N/A,FALSE,"EERR";#N/A,#N/A,FALSE,"ESP";#N/A,#N/A,FALSE,"EOAF";#N/A,#N/A,FALSE,"CASH";#N/A,#N/A,FALSE,"FINANZAS";#N/A,#N/A,FALSE,"DEUDA";#N/A,#N/A,FALSE,"INVERSION";#N/A,#N/A,FALSE,"PERSONAL"}</definedName>
    <definedName name="bbbosta_2" localSheetId="2" hidden="1">{#N/A,#N/A,FALSE,"LLAVE";#N/A,#N/A,FALSE,"EERR";#N/A,#N/A,FALSE,"ESP";#N/A,#N/A,FALSE,"EOAF";#N/A,#N/A,FALSE,"CASH";#N/A,#N/A,FALSE,"FINANZAS";#N/A,#N/A,FALSE,"DEUDA";#N/A,#N/A,FALSE,"INVERSION";#N/A,#N/A,FALSE,"PERSONAL"}</definedName>
    <definedName name="bbbosta_2" localSheetId="7" hidden="1">{#N/A,#N/A,FALSE,"LLAVE";#N/A,#N/A,FALSE,"EERR";#N/A,#N/A,FALSE,"ESP";#N/A,#N/A,FALSE,"EOAF";#N/A,#N/A,FALSE,"CASH";#N/A,#N/A,FALSE,"FINANZAS";#N/A,#N/A,FALSE,"DEUDA";#N/A,#N/A,FALSE,"INVERSION";#N/A,#N/A,FALSE,"PERSONAL"}</definedName>
    <definedName name="bbbosta_2" hidden="1">{#N/A,#N/A,FALSE,"LLAVE";#N/A,#N/A,FALSE,"EERR";#N/A,#N/A,FALSE,"ESP";#N/A,#N/A,FALSE,"EOAF";#N/A,#N/A,FALSE,"CASH";#N/A,#N/A,FALSE,"FINANZAS";#N/A,#N/A,FALSE,"DEUDA";#N/A,#N/A,FALSE,"INVERSION";#N/A,#N/A,FALSE,"PERSONAL"}</definedName>
    <definedName name="bbosta" localSheetId="16" hidden="1">{#N/A,#N/A,FALSE,"ENERGIA";#N/A,#N/A,FALSE,"PERDIDAS";#N/A,#N/A,FALSE,"CLIENTES";#N/A,#N/A,FALSE,"ESTADO";#N/A,#N/A,FALSE,"TECNICA"}</definedName>
    <definedName name="bbosta" localSheetId="8" hidden="1">{#N/A,#N/A,FALSE,"ENERGIA";#N/A,#N/A,FALSE,"PERDIDAS";#N/A,#N/A,FALSE,"CLIENTES";#N/A,#N/A,FALSE,"ESTADO";#N/A,#N/A,FALSE,"TECNICA"}</definedName>
    <definedName name="bbosta" localSheetId="2" hidden="1">{#N/A,#N/A,FALSE,"ENERGIA";#N/A,#N/A,FALSE,"PERDIDAS";#N/A,#N/A,FALSE,"CLIENTES";#N/A,#N/A,FALSE,"ESTADO";#N/A,#N/A,FALSE,"TECNICA"}</definedName>
    <definedName name="bbosta" localSheetId="7" hidden="1">{#N/A,#N/A,FALSE,"ENERGIA";#N/A,#N/A,FALSE,"PERDIDAS";#N/A,#N/A,FALSE,"CLIENTES";#N/A,#N/A,FALSE,"ESTADO";#N/A,#N/A,FALSE,"TECNICA"}</definedName>
    <definedName name="bbosta" hidden="1">{#N/A,#N/A,FALSE,"ENERGIA";#N/A,#N/A,FALSE,"PERDIDAS";#N/A,#N/A,FALSE,"CLIENTES";#N/A,#N/A,FALSE,"ESTADO";#N/A,#N/A,FALSE,"TECNICA"}</definedName>
    <definedName name="bbosta_1" localSheetId="16" hidden="1">{#N/A,#N/A,FALSE,"ENERGIA";#N/A,#N/A,FALSE,"PERDIDAS";#N/A,#N/A,FALSE,"CLIENTES";#N/A,#N/A,FALSE,"ESTADO";#N/A,#N/A,FALSE,"TECNICA"}</definedName>
    <definedName name="bbosta_1" localSheetId="8" hidden="1">{#N/A,#N/A,FALSE,"ENERGIA";#N/A,#N/A,FALSE,"PERDIDAS";#N/A,#N/A,FALSE,"CLIENTES";#N/A,#N/A,FALSE,"ESTADO";#N/A,#N/A,FALSE,"TECNICA"}</definedName>
    <definedName name="bbosta_1" localSheetId="2" hidden="1">{#N/A,#N/A,FALSE,"ENERGIA";#N/A,#N/A,FALSE,"PERDIDAS";#N/A,#N/A,FALSE,"CLIENTES";#N/A,#N/A,FALSE,"ESTADO";#N/A,#N/A,FALSE,"TECNICA"}</definedName>
    <definedName name="bbosta_1" localSheetId="7" hidden="1">{#N/A,#N/A,FALSE,"ENERGIA";#N/A,#N/A,FALSE,"PERDIDAS";#N/A,#N/A,FALSE,"CLIENTES";#N/A,#N/A,FALSE,"ESTADO";#N/A,#N/A,FALSE,"TECNICA"}</definedName>
    <definedName name="bbosta_1" hidden="1">{#N/A,#N/A,FALSE,"ENERGIA";#N/A,#N/A,FALSE,"PERDIDAS";#N/A,#N/A,FALSE,"CLIENTES";#N/A,#N/A,FALSE,"ESTADO";#N/A,#N/A,FALSE,"TECNICA"}</definedName>
    <definedName name="bbosta_1_1" localSheetId="16" hidden="1">{#N/A,#N/A,FALSE,"ENERGIA";#N/A,#N/A,FALSE,"PERDIDAS";#N/A,#N/A,FALSE,"CLIENTES";#N/A,#N/A,FALSE,"ESTADO";#N/A,#N/A,FALSE,"TECNICA"}</definedName>
    <definedName name="bbosta_1_1" localSheetId="8" hidden="1">{#N/A,#N/A,FALSE,"ENERGIA";#N/A,#N/A,FALSE,"PERDIDAS";#N/A,#N/A,FALSE,"CLIENTES";#N/A,#N/A,FALSE,"ESTADO";#N/A,#N/A,FALSE,"TECNICA"}</definedName>
    <definedName name="bbosta_1_1" localSheetId="2" hidden="1">{#N/A,#N/A,FALSE,"ENERGIA";#N/A,#N/A,FALSE,"PERDIDAS";#N/A,#N/A,FALSE,"CLIENTES";#N/A,#N/A,FALSE,"ESTADO";#N/A,#N/A,FALSE,"TECNICA"}</definedName>
    <definedName name="bbosta_1_1" localSheetId="7" hidden="1">{#N/A,#N/A,FALSE,"ENERGIA";#N/A,#N/A,FALSE,"PERDIDAS";#N/A,#N/A,FALSE,"CLIENTES";#N/A,#N/A,FALSE,"ESTADO";#N/A,#N/A,FALSE,"TECNICA"}</definedName>
    <definedName name="bbosta_1_1" hidden="1">{#N/A,#N/A,FALSE,"ENERGIA";#N/A,#N/A,FALSE,"PERDIDAS";#N/A,#N/A,FALSE,"CLIENTES";#N/A,#N/A,FALSE,"ESTADO";#N/A,#N/A,FALSE,"TECNICA"}</definedName>
    <definedName name="bbosta_2" localSheetId="16" hidden="1">{#N/A,#N/A,FALSE,"ENERGIA";#N/A,#N/A,FALSE,"PERDIDAS";#N/A,#N/A,FALSE,"CLIENTES";#N/A,#N/A,FALSE,"ESTADO";#N/A,#N/A,FALSE,"TECNICA"}</definedName>
    <definedName name="bbosta_2" localSheetId="8" hidden="1">{#N/A,#N/A,FALSE,"ENERGIA";#N/A,#N/A,FALSE,"PERDIDAS";#N/A,#N/A,FALSE,"CLIENTES";#N/A,#N/A,FALSE,"ESTADO";#N/A,#N/A,FALSE,"TECNICA"}</definedName>
    <definedName name="bbosta_2" localSheetId="2" hidden="1">{#N/A,#N/A,FALSE,"ENERGIA";#N/A,#N/A,FALSE,"PERDIDAS";#N/A,#N/A,FALSE,"CLIENTES";#N/A,#N/A,FALSE,"ESTADO";#N/A,#N/A,FALSE,"TECNICA"}</definedName>
    <definedName name="bbosta_2" localSheetId="7" hidden="1">{#N/A,#N/A,FALSE,"ENERGIA";#N/A,#N/A,FALSE,"PERDIDAS";#N/A,#N/A,FALSE,"CLIENTES";#N/A,#N/A,FALSE,"ESTADO";#N/A,#N/A,FALSE,"TECNICA"}</definedName>
    <definedName name="bbosta_2" hidden="1">{#N/A,#N/A,FALSE,"ENERGIA";#N/A,#N/A,FALSE,"PERDIDAS";#N/A,#N/A,FALSE,"CLIENTES";#N/A,#N/A,FALSE,"ESTADO";#N/A,#N/A,FALSE,"TECNICA"}</definedName>
    <definedName name="bc"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BCálculo">#REF!</definedName>
    <definedName name="Bco">#REF!</definedName>
    <definedName name="Bd">#REF!</definedName>
    <definedName name="BD_Ref_Titulos">#REF!</definedName>
    <definedName name="BD_Ref_Titulos_">#REF!</definedName>
    <definedName name="BD_REF_TODO">#REF!</definedName>
    <definedName name="Be">#REF!</definedName>
    <definedName name="BG_Del" hidden="1">15</definedName>
    <definedName name="BG_Ins" hidden="1">4</definedName>
    <definedName name="BG_Mod" hidden="1">6</definedName>
    <definedName name="BGADFHBGSDFH" localSheetId="16" hidden="1">{#N/A,#N/A,TRUE,"SEST";#N/A,#N/A,TRUE,"indicadores ";#N/A,#N/A,TRUE,"FPI";#N/A,#N/A,TRUE,"USOS E FONTES";#N/A,#N/A,TRUE,"gráficos"}</definedName>
    <definedName name="BGADFHBGSDFH" localSheetId="8" hidden="1">{#N/A,#N/A,TRUE,"SEST";#N/A,#N/A,TRUE,"indicadores ";#N/A,#N/A,TRUE,"FPI";#N/A,#N/A,TRUE,"USOS E FONTES";#N/A,#N/A,TRUE,"gráficos"}</definedName>
    <definedName name="BGADFHBGSDFH" localSheetId="2" hidden="1">{#N/A,#N/A,TRUE,"SEST";#N/A,#N/A,TRUE,"indicadores ";#N/A,#N/A,TRUE,"FPI";#N/A,#N/A,TRUE,"USOS E FONTES";#N/A,#N/A,TRUE,"gráficos"}</definedName>
    <definedName name="BGADFHBGSDFH" localSheetId="7" hidden="1">{#N/A,#N/A,TRUE,"SEST";#N/A,#N/A,TRUE,"indicadores ";#N/A,#N/A,TRUE,"FPI";#N/A,#N/A,TRUE,"USOS E FONTES";#N/A,#N/A,TRUE,"gráficos"}</definedName>
    <definedName name="BGADFHBGSDFH" hidden="1">{#N/A,#N/A,TRUE,"SEST";#N/A,#N/A,TRUE,"indicadores ";#N/A,#N/A,TRUE,"FPI";#N/A,#N/A,TRUE,"USOS E FONTES";#N/A,#N/A,TRUE,"gráficos"}</definedName>
    <definedName name="BILATERAIS">#REF!</definedName>
    <definedName name="BIMESTRE" localSheetId="16">#REF!</definedName>
    <definedName name="BIMESTRE" localSheetId="8">#REF!</definedName>
    <definedName name="BIMESTRE" localSheetId="7">#REF!</definedName>
    <definedName name="BIMESTRE">#REF!</definedName>
    <definedName name="BLPH1" localSheetId="7" hidden="1">#REF!</definedName>
    <definedName name="BLPH1" hidden="1">#REF!</definedName>
    <definedName name="BLPH13" localSheetId="7"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3" hidden="1">#REF!</definedName>
    <definedName name="BLPH35" hidden="1">#REF!</definedName>
    <definedName name="BLPH4" hidden="1">#REF!</definedName>
    <definedName name="BLPH5" hidden="1">#REF!</definedName>
    <definedName name="BLPH6" hidden="1">#REF!</definedName>
    <definedName name="BLPH62" hidden="1">#REF!</definedName>
    <definedName name="BLPH63" hidden="1">#REF!</definedName>
    <definedName name="BLPH65" hidden="1">#REF!</definedName>
    <definedName name="BLPH66" hidden="1">#REF!</definedName>
    <definedName name="BLPH67" hidden="1">#REF!</definedName>
    <definedName name="BLPH68" hidden="1">#REF!</definedName>
    <definedName name="BLPH69" hidden="1">#REF!</definedName>
    <definedName name="BLPH8" hidden="1">#REF!</definedName>
    <definedName name="BLPI1" hidden="1">#REF!</definedName>
    <definedName name="BLPI3" hidden="1">#REF!</definedName>
    <definedName name="BNE_MESSAGES_HIDDEN" hidden="1">#REF!</definedName>
    <definedName name="BOBÃO" localSheetId="2" hidden="1">{"Assumptions Page 1",#N/A,FALSE,"JUBA Value";"Assumptions Page 2",#N/A,FALSE,"JUBA Value";"Assumptions Page 3",#N/A,FALSE,"JUBA Value";"Assumptions Page 4",#N/A,FALSE,"JUBA Value"}</definedName>
    <definedName name="BOBÃO" localSheetId="7" hidden="1">{"Assumptions Page 1",#N/A,FALSE,"JUBA Value";"Assumptions Page 2",#N/A,FALSE,"JUBA Value";"Assumptions Page 3",#N/A,FALSE,"JUBA Value";"Assumptions Page 4",#N/A,FALSE,"JUBA Value"}</definedName>
    <definedName name="BOBÃO" hidden="1">{"Assumptions Page 1",#N/A,FALSE,"JUBA Value";"Assumptions Page 2",#N/A,FALSE,"JUBA Value";"Assumptions Page 3",#N/A,FALSE,"JUBA Value";"Assumptions Page 4",#N/A,FALSE,"JUBA Value"}</definedName>
    <definedName name="Bolha">#REF!</definedName>
    <definedName name="bosta" localSheetId="16" hidden="1">{#N/A,#N/A,FALSE,"LLAVE";#N/A,#N/A,FALSE,"EERR";#N/A,#N/A,FALSE,"ESP";#N/A,#N/A,FALSE,"EOAF";#N/A,#N/A,FALSE,"CASH";#N/A,#N/A,FALSE,"FINANZAS";#N/A,#N/A,FALSE,"DEUDA";#N/A,#N/A,FALSE,"INVERSION";#N/A,#N/A,FALSE,"PERSONAL"}</definedName>
    <definedName name="bosta" localSheetId="8" hidden="1">{#N/A,#N/A,FALSE,"LLAVE";#N/A,#N/A,FALSE,"EERR";#N/A,#N/A,FALSE,"ESP";#N/A,#N/A,FALSE,"EOAF";#N/A,#N/A,FALSE,"CASH";#N/A,#N/A,FALSE,"FINANZAS";#N/A,#N/A,FALSE,"DEUDA";#N/A,#N/A,FALSE,"INVERSION";#N/A,#N/A,FALSE,"PERSONAL"}</definedName>
    <definedName name="bosta" localSheetId="2" hidden="1">{#N/A,#N/A,FALSE,"LLAVE";#N/A,#N/A,FALSE,"EERR";#N/A,#N/A,FALSE,"ESP";#N/A,#N/A,FALSE,"EOAF";#N/A,#N/A,FALSE,"CASH";#N/A,#N/A,FALSE,"FINANZAS";#N/A,#N/A,FALSE,"DEUDA";#N/A,#N/A,FALSE,"INVERSION";#N/A,#N/A,FALSE,"PERSONAL"}</definedName>
    <definedName name="bosta" localSheetId="7" hidden="1">{#N/A,#N/A,FALSE,"LLAVE";#N/A,#N/A,FALSE,"EERR";#N/A,#N/A,FALSE,"ESP";#N/A,#N/A,FALSE,"EOAF";#N/A,#N/A,FALSE,"CASH";#N/A,#N/A,FALSE,"FINANZAS";#N/A,#N/A,FALSE,"DEUDA";#N/A,#N/A,FALSE,"INVERSION";#N/A,#N/A,FALSE,"PERSONAL"}</definedName>
    <definedName name="bosta" hidden="1">{#N/A,#N/A,FALSE,"LLAVE";#N/A,#N/A,FALSE,"EERR";#N/A,#N/A,FALSE,"ESP";#N/A,#N/A,FALSE,"EOAF";#N/A,#N/A,FALSE,"CASH";#N/A,#N/A,FALSE,"FINANZAS";#N/A,#N/A,FALSE,"DEUDA";#N/A,#N/A,FALSE,"INVERSION";#N/A,#N/A,FALSE,"PERSONAL"}</definedName>
    <definedName name="bosta_1" localSheetId="16" hidden="1">{#N/A,#N/A,FALSE,"LLAVE";#N/A,#N/A,FALSE,"EERR";#N/A,#N/A,FALSE,"ESP";#N/A,#N/A,FALSE,"EOAF";#N/A,#N/A,FALSE,"CASH";#N/A,#N/A,FALSE,"FINANZAS";#N/A,#N/A,FALSE,"DEUDA";#N/A,#N/A,FALSE,"INVERSION";#N/A,#N/A,FALSE,"PERSONAL"}</definedName>
    <definedName name="bosta_1" localSheetId="8" hidden="1">{#N/A,#N/A,FALSE,"LLAVE";#N/A,#N/A,FALSE,"EERR";#N/A,#N/A,FALSE,"ESP";#N/A,#N/A,FALSE,"EOAF";#N/A,#N/A,FALSE,"CASH";#N/A,#N/A,FALSE,"FINANZAS";#N/A,#N/A,FALSE,"DEUDA";#N/A,#N/A,FALSE,"INVERSION";#N/A,#N/A,FALSE,"PERSONAL"}</definedName>
    <definedName name="bosta_1" localSheetId="2" hidden="1">{#N/A,#N/A,FALSE,"LLAVE";#N/A,#N/A,FALSE,"EERR";#N/A,#N/A,FALSE,"ESP";#N/A,#N/A,FALSE,"EOAF";#N/A,#N/A,FALSE,"CASH";#N/A,#N/A,FALSE,"FINANZAS";#N/A,#N/A,FALSE,"DEUDA";#N/A,#N/A,FALSE,"INVERSION";#N/A,#N/A,FALSE,"PERSONAL"}</definedName>
    <definedName name="bosta_1" localSheetId="7" hidden="1">{#N/A,#N/A,FALSE,"LLAVE";#N/A,#N/A,FALSE,"EERR";#N/A,#N/A,FALSE,"ESP";#N/A,#N/A,FALSE,"EOAF";#N/A,#N/A,FALSE,"CASH";#N/A,#N/A,FALSE,"FINANZAS";#N/A,#N/A,FALSE,"DEUDA";#N/A,#N/A,FALSE,"INVERSION";#N/A,#N/A,FALSE,"PERSONAL"}</definedName>
    <definedName name="bosta_1" hidden="1">{#N/A,#N/A,FALSE,"LLAVE";#N/A,#N/A,FALSE,"EERR";#N/A,#N/A,FALSE,"ESP";#N/A,#N/A,FALSE,"EOAF";#N/A,#N/A,FALSE,"CASH";#N/A,#N/A,FALSE,"FINANZAS";#N/A,#N/A,FALSE,"DEUDA";#N/A,#N/A,FALSE,"INVERSION";#N/A,#N/A,FALSE,"PERSONAL"}</definedName>
    <definedName name="bosta_1_1" localSheetId="16" hidden="1">{#N/A,#N/A,FALSE,"LLAVE";#N/A,#N/A,FALSE,"EERR";#N/A,#N/A,FALSE,"ESP";#N/A,#N/A,FALSE,"EOAF";#N/A,#N/A,FALSE,"CASH";#N/A,#N/A,FALSE,"FINANZAS";#N/A,#N/A,FALSE,"DEUDA";#N/A,#N/A,FALSE,"INVERSION";#N/A,#N/A,FALSE,"PERSONAL"}</definedName>
    <definedName name="bosta_1_1" localSheetId="8" hidden="1">{#N/A,#N/A,FALSE,"LLAVE";#N/A,#N/A,FALSE,"EERR";#N/A,#N/A,FALSE,"ESP";#N/A,#N/A,FALSE,"EOAF";#N/A,#N/A,FALSE,"CASH";#N/A,#N/A,FALSE,"FINANZAS";#N/A,#N/A,FALSE,"DEUDA";#N/A,#N/A,FALSE,"INVERSION";#N/A,#N/A,FALSE,"PERSONAL"}</definedName>
    <definedName name="bosta_1_1" localSheetId="2" hidden="1">{#N/A,#N/A,FALSE,"LLAVE";#N/A,#N/A,FALSE,"EERR";#N/A,#N/A,FALSE,"ESP";#N/A,#N/A,FALSE,"EOAF";#N/A,#N/A,FALSE,"CASH";#N/A,#N/A,FALSE,"FINANZAS";#N/A,#N/A,FALSE,"DEUDA";#N/A,#N/A,FALSE,"INVERSION";#N/A,#N/A,FALSE,"PERSONAL"}</definedName>
    <definedName name="bosta_1_1" localSheetId="7" hidden="1">{#N/A,#N/A,FALSE,"LLAVE";#N/A,#N/A,FALSE,"EERR";#N/A,#N/A,FALSE,"ESP";#N/A,#N/A,FALSE,"EOAF";#N/A,#N/A,FALSE,"CASH";#N/A,#N/A,FALSE,"FINANZAS";#N/A,#N/A,FALSE,"DEUDA";#N/A,#N/A,FALSE,"INVERSION";#N/A,#N/A,FALSE,"PERSONAL"}</definedName>
    <definedName name="bosta_1_1" hidden="1">{#N/A,#N/A,FALSE,"LLAVE";#N/A,#N/A,FALSE,"EERR";#N/A,#N/A,FALSE,"ESP";#N/A,#N/A,FALSE,"EOAF";#N/A,#N/A,FALSE,"CASH";#N/A,#N/A,FALSE,"FINANZAS";#N/A,#N/A,FALSE,"DEUDA";#N/A,#N/A,FALSE,"INVERSION";#N/A,#N/A,FALSE,"PERSONAL"}</definedName>
    <definedName name="bosta_2" localSheetId="16" hidden="1">{#N/A,#N/A,FALSE,"LLAVE";#N/A,#N/A,FALSE,"EERR";#N/A,#N/A,FALSE,"ESP";#N/A,#N/A,FALSE,"EOAF";#N/A,#N/A,FALSE,"CASH";#N/A,#N/A,FALSE,"FINANZAS";#N/A,#N/A,FALSE,"DEUDA";#N/A,#N/A,FALSE,"INVERSION";#N/A,#N/A,FALSE,"PERSONAL"}</definedName>
    <definedName name="bosta_2" localSheetId="8" hidden="1">{#N/A,#N/A,FALSE,"LLAVE";#N/A,#N/A,FALSE,"EERR";#N/A,#N/A,FALSE,"ESP";#N/A,#N/A,FALSE,"EOAF";#N/A,#N/A,FALSE,"CASH";#N/A,#N/A,FALSE,"FINANZAS";#N/A,#N/A,FALSE,"DEUDA";#N/A,#N/A,FALSE,"INVERSION";#N/A,#N/A,FALSE,"PERSONAL"}</definedName>
    <definedName name="bosta_2" localSheetId="2" hidden="1">{#N/A,#N/A,FALSE,"LLAVE";#N/A,#N/A,FALSE,"EERR";#N/A,#N/A,FALSE,"ESP";#N/A,#N/A,FALSE,"EOAF";#N/A,#N/A,FALSE,"CASH";#N/A,#N/A,FALSE,"FINANZAS";#N/A,#N/A,FALSE,"DEUDA";#N/A,#N/A,FALSE,"INVERSION";#N/A,#N/A,FALSE,"PERSONAL"}</definedName>
    <definedName name="bosta_2" localSheetId="7" hidden="1">{#N/A,#N/A,FALSE,"LLAVE";#N/A,#N/A,FALSE,"EERR";#N/A,#N/A,FALSE,"ESP";#N/A,#N/A,FALSE,"EOAF";#N/A,#N/A,FALSE,"CASH";#N/A,#N/A,FALSE,"FINANZAS";#N/A,#N/A,FALSE,"DEUDA";#N/A,#N/A,FALSE,"INVERSION";#N/A,#N/A,FALSE,"PERSONAL"}</definedName>
    <definedName name="bosta_2" hidden="1">{#N/A,#N/A,FALSE,"LLAVE";#N/A,#N/A,FALSE,"EERR";#N/A,#N/A,FALSE,"ESP";#N/A,#N/A,FALSE,"EOAF";#N/A,#N/A,FALSE,"CASH";#N/A,#N/A,FALSE,"FINANZAS";#N/A,#N/A,FALSE,"DEUDA";#N/A,#N/A,FALSE,"INVERSION";#N/A,#N/A,FALSE,"PERSONAL"}</definedName>
    <definedName name="boston" localSheetId="16" hidden="1">{"TotalGeralDespesasPorArea",#N/A,FALSE,"VinculosAccessEfetivo"}</definedName>
    <definedName name="boston" localSheetId="8" hidden="1">{"TotalGeralDespesasPorArea",#N/A,FALSE,"VinculosAccessEfetivo"}</definedName>
    <definedName name="boston" localSheetId="2" hidden="1">{"TotalGeralDespesasPorArea",#N/A,FALSE,"VinculosAccessEfetivo"}</definedName>
    <definedName name="boston" localSheetId="7" hidden="1">{"TotalGeralDespesasPorArea",#N/A,FALSE,"VinculosAccessEfetivo"}</definedName>
    <definedName name="boston" hidden="1">{"TotalGeralDespesasPorArea",#N/A,FALSE,"VinculosAccessEfetivo"}</definedName>
    <definedName name="boston_1" localSheetId="16" hidden="1">{"TotalGeralDespesasPorArea",#N/A,FALSE,"VinculosAccessEfetivo"}</definedName>
    <definedName name="boston_1" localSheetId="8" hidden="1">{"TotalGeralDespesasPorArea",#N/A,FALSE,"VinculosAccessEfetivo"}</definedName>
    <definedName name="boston_1" localSheetId="2" hidden="1">{"TotalGeralDespesasPorArea",#N/A,FALSE,"VinculosAccessEfetivo"}</definedName>
    <definedName name="boston_1" localSheetId="7" hidden="1">{"TotalGeralDespesasPorArea",#N/A,FALSE,"VinculosAccessEfetivo"}</definedName>
    <definedName name="boston_1" hidden="1">{"TotalGeralDespesasPorArea",#N/A,FALSE,"VinculosAccessEfetivo"}</definedName>
    <definedName name="boston1" localSheetId="16" hidden="1">{"TotalGeralDespesasPorArea",#N/A,FALSE,"VinculosAccessEfetivo"}</definedName>
    <definedName name="boston1" localSheetId="8" hidden="1">{"TotalGeralDespesasPorArea",#N/A,FALSE,"VinculosAccessEfetivo"}</definedName>
    <definedName name="boston1" localSheetId="2" hidden="1">{"TotalGeralDespesasPorArea",#N/A,FALSE,"VinculosAccessEfetivo"}</definedName>
    <definedName name="boston1" localSheetId="7" hidden="1">{"TotalGeralDespesasPorArea",#N/A,FALSE,"VinculosAccessEfetivo"}</definedName>
    <definedName name="boston1" hidden="1">{"TotalGeralDespesasPorArea",#N/A,FALSE,"VinculosAccessEfetivo"}</definedName>
    <definedName name="boston1_1" localSheetId="16" hidden="1">{"TotalGeralDespesasPorArea",#N/A,FALSE,"VinculosAccessEfetivo"}</definedName>
    <definedName name="boston1_1" localSheetId="8" hidden="1">{"TotalGeralDespesasPorArea",#N/A,FALSE,"VinculosAccessEfetivo"}</definedName>
    <definedName name="boston1_1" localSheetId="2" hidden="1">{"TotalGeralDespesasPorArea",#N/A,FALSE,"VinculosAccessEfetivo"}</definedName>
    <definedName name="boston1_1" localSheetId="7" hidden="1">{"TotalGeralDespesasPorArea",#N/A,FALSE,"VinculosAccessEfetivo"}</definedName>
    <definedName name="boston1_1" hidden="1">{"TotalGeralDespesasPorArea",#N/A,FALSE,"VinculosAccessEfetivo"}</definedName>
    <definedName name="botão">"Botão 83"</definedName>
    <definedName name="br">#N/A</definedName>
    <definedName name="BR0e">#REF!</definedName>
    <definedName name="BR1e">#REF!</definedName>
    <definedName name="BR2e">#REF!</definedName>
    <definedName name="BR3e">#REF!</definedName>
    <definedName name="BR4e">#REF!</definedName>
    <definedName name="BRRe">#REF!</definedName>
    <definedName name="BS_Data_Col" localSheetId="7" hidden="1">#REF!</definedName>
    <definedName name="BS_Data_Col" hidden="1">#REF!</definedName>
    <definedName name="BSpb" localSheetId="7" hidden="1">#REF!</definedName>
    <definedName name="BSpb" hidden="1">#REF!</definedName>
    <definedName name="BT_SEGMENTO">#N/A</definedName>
    <definedName name="BT_SEGMENTOS">#N/A</definedName>
    <definedName name="BU" localSheetId="7">#REF!</definedName>
    <definedName name="BU">#REF!</definedName>
    <definedName name="BUD" localSheetId="7">#REF!</definedName>
    <definedName name="BUD">#REF!</definedName>
    <definedName name="BUDAPRFEE" localSheetId="7">#REF!</definedName>
    <definedName name="BUDAPRFEE">#REF!</definedName>
    <definedName name="BUDAPRINT">#REF!</definedName>
    <definedName name="BUDAUGFEE">#REF!</definedName>
    <definedName name="BUDAUGINT">#REF!</definedName>
    <definedName name="BUDDECFEE">#REF!</definedName>
    <definedName name="BUDDECINT">#REF!</definedName>
    <definedName name="BUDFEBFEE">#REF!</definedName>
    <definedName name="BUDFEBINT">#REF!</definedName>
    <definedName name="BUDGET">#REF!</definedName>
    <definedName name="BUDGETORGID1">#REF!</definedName>
    <definedName name="BUDGETORGNAME1">#REF!</definedName>
    <definedName name="BUDJANFEE">#REF!</definedName>
    <definedName name="BUDJANINT">#REF!</definedName>
    <definedName name="BUDJULFEE">#REF!</definedName>
    <definedName name="BUDJULINT">#REF!</definedName>
    <definedName name="BUDJUNFEE">#REF!</definedName>
    <definedName name="BUDJUNINT">#REF!</definedName>
    <definedName name="BUDMARFEE">#REF!</definedName>
    <definedName name="BUDMARINT">#REF!</definedName>
    <definedName name="BUDMAYFEE">#REF!</definedName>
    <definedName name="BUDMAYINT">#REF!</definedName>
    <definedName name="BUDNOVFEE">#REF!</definedName>
    <definedName name="BUDNOVINT">#REF!</definedName>
    <definedName name="BUDOCTFEE">#REF!</definedName>
    <definedName name="BUDOCTINT">#REF!</definedName>
    <definedName name="BUDSEPFEE">#REF!</definedName>
    <definedName name="BUDSEPINT">#REF!</definedName>
    <definedName name="BV">#REF!</definedName>
    <definedName name="bx" localSheetId="16" hidden="1">{#N/A,#N/A,FALSE,"LLAVE";#N/A,#N/A,FALSE,"EERR";#N/A,#N/A,FALSE,"ESP";#N/A,#N/A,FALSE,"EOAF";#N/A,#N/A,FALSE,"CASH";#N/A,#N/A,FALSE,"FINANZAS";#N/A,#N/A,FALSE,"DEUDA";#N/A,#N/A,FALSE,"INVERSION";#N/A,#N/A,FALSE,"PERSONAL"}</definedName>
    <definedName name="bx" localSheetId="8" hidden="1">{#N/A,#N/A,FALSE,"LLAVE";#N/A,#N/A,FALSE,"EERR";#N/A,#N/A,FALSE,"ESP";#N/A,#N/A,FALSE,"EOAF";#N/A,#N/A,FALSE,"CASH";#N/A,#N/A,FALSE,"FINANZAS";#N/A,#N/A,FALSE,"DEUDA";#N/A,#N/A,FALSE,"INVERSION";#N/A,#N/A,FALSE,"PERSONAL"}</definedName>
    <definedName name="bx" localSheetId="2" hidden="1">{#N/A,#N/A,FALSE,"LLAVE";#N/A,#N/A,FALSE,"EERR";#N/A,#N/A,FALSE,"ESP";#N/A,#N/A,FALSE,"EOAF";#N/A,#N/A,FALSE,"CASH";#N/A,#N/A,FALSE,"FINANZAS";#N/A,#N/A,FALSE,"DEUDA";#N/A,#N/A,FALSE,"INVERSION";#N/A,#N/A,FALSE,"PERSONAL"}</definedName>
    <definedName name="bx" localSheetId="7"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bx_1" localSheetId="16" hidden="1">{#N/A,#N/A,FALSE,"LLAVE";#N/A,#N/A,FALSE,"EERR";#N/A,#N/A,FALSE,"ESP";#N/A,#N/A,FALSE,"EOAF";#N/A,#N/A,FALSE,"CASH";#N/A,#N/A,FALSE,"FINANZAS";#N/A,#N/A,FALSE,"DEUDA";#N/A,#N/A,FALSE,"INVERSION";#N/A,#N/A,FALSE,"PERSONAL"}</definedName>
    <definedName name="bx_1" localSheetId="8" hidden="1">{#N/A,#N/A,FALSE,"LLAVE";#N/A,#N/A,FALSE,"EERR";#N/A,#N/A,FALSE,"ESP";#N/A,#N/A,FALSE,"EOAF";#N/A,#N/A,FALSE,"CASH";#N/A,#N/A,FALSE,"FINANZAS";#N/A,#N/A,FALSE,"DEUDA";#N/A,#N/A,FALSE,"INVERSION";#N/A,#N/A,FALSE,"PERSONAL"}</definedName>
    <definedName name="bx_1" localSheetId="2" hidden="1">{#N/A,#N/A,FALSE,"LLAVE";#N/A,#N/A,FALSE,"EERR";#N/A,#N/A,FALSE,"ESP";#N/A,#N/A,FALSE,"EOAF";#N/A,#N/A,FALSE,"CASH";#N/A,#N/A,FALSE,"FINANZAS";#N/A,#N/A,FALSE,"DEUDA";#N/A,#N/A,FALSE,"INVERSION";#N/A,#N/A,FALSE,"PERSONAL"}</definedName>
    <definedName name="bx_1" localSheetId="7" hidden="1">{#N/A,#N/A,FALSE,"LLAVE";#N/A,#N/A,FALSE,"EERR";#N/A,#N/A,FALSE,"ESP";#N/A,#N/A,FALSE,"EOAF";#N/A,#N/A,FALSE,"CASH";#N/A,#N/A,FALSE,"FINANZAS";#N/A,#N/A,FALSE,"DEUDA";#N/A,#N/A,FALSE,"INVERSION";#N/A,#N/A,FALSE,"PERSONAL"}</definedName>
    <definedName name="bx_1" hidden="1">{#N/A,#N/A,FALSE,"LLAVE";#N/A,#N/A,FALSE,"EERR";#N/A,#N/A,FALSE,"ESP";#N/A,#N/A,FALSE,"EOAF";#N/A,#N/A,FALSE,"CASH";#N/A,#N/A,FALSE,"FINANZAS";#N/A,#N/A,FALSE,"DEUDA";#N/A,#N/A,FALSE,"INVERSION";#N/A,#N/A,FALSE,"PERSONAL"}</definedName>
    <definedName name="bx_1_1" localSheetId="16" hidden="1">{#N/A,#N/A,FALSE,"LLAVE";#N/A,#N/A,FALSE,"EERR";#N/A,#N/A,FALSE,"ESP";#N/A,#N/A,FALSE,"EOAF";#N/A,#N/A,FALSE,"CASH";#N/A,#N/A,FALSE,"FINANZAS";#N/A,#N/A,FALSE,"DEUDA";#N/A,#N/A,FALSE,"INVERSION";#N/A,#N/A,FALSE,"PERSONAL"}</definedName>
    <definedName name="bx_1_1" localSheetId="8" hidden="1">{#N/A,#N/A,FALSE,"LLAVE";#N/A,#N/A,FALSE,"EERR";#N/A,#N/A,FALSE,"ESP";#N/A,#N/A,FALSE,"EOAF";#N/A,#N/A,FALSE,"CASH";#N/A,#N/A,FALSE,"FINANZAS";#N/A,#N/A,FALSE,"DEUDA";#N/A,#N/A,FALSE,"INVERSION";#N/A,#N/A,FALSE,"PERSONAL"}</definedName>
    <definedName name="bx_1_1" localSheetId="2" hidden="1">{#N/A,#N/A,FALSE,"LLAVE";#N/A,#N/A,FALSE,"EERR";#N/A,#N/A,FALSE,"ESP";#N/A,#N/A,FALSE,"EOAF";#N/A,#N/A,FALSE,"CASH";#N/A,#N/A,FALSE,"FINANZAS";#N/A,#N/A,FALSE,"DEUDA";#N/A,#N/A,FALSE,"INVERSION";#N/A,#N/A,FALSE,"PERSONAL"}</definedName>
    <definedName name="bx_1_1" localSheetId="7" hidden="1">{#N/A,#N/A,FALSE,"LLAVE";#N/A,#N/A,FALSE,"EERR";#N/A,#N/A,FALSE,"ESP";#N/A,#N/A,FALSE,"EOAF";#N/A,#N/A,FALSE,"CASH";#N/A,#N/A,FALSE,"FINANZAS";#N/A,#N/A,FALSE,"DEUDA";#N/A,#N/A,FALSE,"INVERSION";#N/A,#N/A,FALSE,"PERSONAL"}</definedName>
    <definedName name="bx_1_1" hidden="1">{#N/A,#N/A,FALSE,"LLAVE";#N/A,#N/A,FALSE,"EERR";#N/A,#N/A,FALSE,"ESP";#N/A,#N/A,FALSE,"EOAF";#N/A,#N/A,FALSE,"CASH";#N/A,#N/A,FALSE,"FINANZAS";#N/A,#N/A,FALSE,"DEUDA";#N/A,#N/A,FALSE,"INVERSION";#N/A,#N/A,FALSE,"PERSONAL"}</definedName>
    <definedName name="bx_2" localSheetId="16" hidden="1">{#N/A,#N/A,FALSE,"LLAVE";#N/A,#N/A,FALSE,"EERR";#N/A,#N/A,FALSE,"ESP";#N/A,#N/A,FALSE,"EOAF";#N/A,#N/A,FALSE,"CASH";#N/A,#N/A,FALSE,"FINANZAS";#N/A,#N/A,FALSE,"DEUDA";#N/A,#N/A,FALSE,"INVERSION";#N/A,#N/A,FALSE,"PERSONAL"}</definedName>
    <definedName name="bx_2" localSheetId="8" hidden="1">{#N/A,#N/A,FALSE,"LLAVE";#N/A,#N/A,FALSE,"EERR";#N/A,#N/A,FALSE,"ESP";#N/A,#N/A,FALSE,"EOAF";#N/A,#N/A,FALSE,"CASH";#N/A,#N/A,FALSE,"FINANZAS";#N/A,#N/A,FALSE,"DEUDA";#N/A,#N/A,FALSE,"INVERSION";#N/A,#N/A,FALSE,"PERSONAL"}</definedName>
    <definedName name="bx_2" localSheetId="2" hidden="1">{#N/A,#N/A,FALSE,"LLAVE";#N/A,#N/A,FALSE,"EERR";#N/A,#N/A,FALSE,"ESP";#N/A,#N/A,FALSE,"EOAF";#N/A,#N/A,FALSE,"CASH";#N/A,#N/A,FALSE,"FINANZAS";#N/A,#N/A,FALSE,"DEUDA";#N/A,#N/A,FALSE,"INVERSION";#N/A,#N/A,FALSE,"PERSONAL"}</definedName>
    <definedName name="bx_2" localSheetId="7" hidden="1">{#N/A,#N/A,FALSE,"LLAVE";#N/A,#N/A,FALSE,"EERR";#N/A,#N/A,FALSE,"ESP";#N/A,#N/A,FALSE,"EOAF";#N/A,#N/A,FALSE,"CASH";#N/A,#N/A,FALSE,"FINANZAS";#N/A,#N/A,FALSE,"DEUDA";#N/A,#N/A,FALSE,"INVERSION";#N/A,#N/A,FALSE,"PERSONAL"}</definedName>
    <definedName name="bx_2" hidden="1">{#N/A,#N/A,FALSE,"LLAVE";#N/A,#N/A,FALSE,"EERR";#N/A,#N/A,FALSE,"ESP";#N/A,#N/A,FALSE,"EOAF";#N/A,#N/A,FALSE,"CASH";#N/A,#N/A,FALSE,"FINANZAS";#N/A,#N/A,FALSE,"DEUDA";#N/A,#N/A,FALSE,"INVERSION";#N/A,#N/A,FALSE,"PERSONAL"}</definedName>
    <definedName name="C_">#REF!</definedName>
    <definedName name="CA">#REF!</definedName>
    <definedName name="CAB">#REF!</definedName>
    <definedName name="caboCondutor" localSheetId="7">#REF!</definedName>
    <definedName name="caboCondutor">#REF!</definedName>
    <definedName name="caboCondutorPoder" localSheetId="7">#REF!</definedName>
    <definedName name="caboCondutorPoder">#REF!</definedName>
    <definedName name="caboParaRaioConv" localSheetId="7">#REF!</definedName>
    <definedName name="caboParaRaioConv">#REF!</definedName>
    <definedName name="caboParaRaioConvPoder">#REF!</definedName>
    <definedName name="caboParaRaioOptico">#REF!</definedName>
    <definedName name="caboParaRaioOpticoPoder">#REF!</definedName>
    <definedName name="CAD_TRAF">#REF!</definedName>
    <definedName name="CAIMI">#REF!</definedName>
    <definedName name="CAIUA" localSheetId="7">#REF!</definedName>
    <definedName name="CAIUA">#REF!</definedName>
    <definedName name="CAIUÁ" localSheetId="7">#REF!</definedName>
    <definedName name="CAIUÁ">#REF!</definedName>
    <definedName name="CALC" localSheetId="7">#REF!</definedName>
    <definedName name="CALC">#REF!</definedName>
    <definedName name="Calibri" localSheetId="16">#REF!</definedName>
    <definedName name="Calibri" localSheetId="8">#REF!</definedName>
    <definedName name="Calibri">#REF!</definedName>
    <definedName name="cami">#REF!</definedName>
    <definedName name="camile">#REF!</definedName>
    <definedName name="CAMPOS_CIV" localSheetId="7">#REF!</definedName>
    <definedName name="CAMPOS_CIV">#REF!</definedName>
    <definedName name="CAMPOS3" localSheetId="7">#REF!</definedName>
    <definedName name="CAMPOS3">#REF!</definedName>
    <definedName name="canteiroObras" localSheetId="7">#REF!</definedName>
    <definedName name="canteiroObras">#REF!</definedName>
    <definedName name="canteiroObrasPoder">#REF!</definedName>
    <definedName name="cao">#REF!</definedName>
    <definedName name="CAOM" localSheetId="7">#REF!</definedName>
    <definedName name="CAOM">#REF!</definedName>
    <definedName name="capa" localSheetId="16" hidden="1">{#N/A,#N/A,FALSE,"CONTROLE"}</definedName>
    <definedName name="capa" localSheetId="8" hidden="1">{#N/A,#N/A,FALSE,"CONTROLE"}</definedName>
    <definedName name="capa" localSheetId="2" hidden="1">{#N/A,#N/A,FALSE,"CONTROLE"}</definedName>
    <definedName name="capa" localSheetId="7" hidden="1">{#N/A,#N/A,FALSE,"CONTROLE"}</definedName>
    <definedName name="capa" hidden="1">{#N/A,#N/A,FALSE,"CONTROLE"}</definedName>
    <definedName name="capa_1" localSheetId="16" hidden="1">{#N/A,#N/A,FALSE,"CONTROLE"}</definedName>
    <definedName name="capa_1" localSheetId="8" hidden="1">{#N/A,#N/A,FALSE,"CONTROLE"}</definedName>
    <definedName name="capa_1" localSheetId="2" hidden="1">{#N/A,#N/A,FALSE,"CONTROLE"}</definedName>
    <definedName name="capa_1" localSheetId="7" hidden="1">{#N/A,#N/A,FALSE,"CONTROLE"}</definedName>
    <definedName name="capa_1" hidden="1">{#N/A,#N/A,FALSE,"CONTROLE"}</definedName>
    <definedName name="capital">#REF!</definedName>
    <definedName name="Capitalpb" hidden="1">#REF!</definedName>
    <definedName name="CapitalStructure" hidden="1">#REF!</definedName>
    <definedName name="CASH">#REF!</definedName>
    <definedName name="CASH_FLOW">#REF!</definedName>
    <definedName name="CASHCVEAPR">#REF!</definedName>
    <definedName name="CASHCVEAUG">#REF!</definedName>
    <definedName name="CASHCVEDEC">#REF!</definedName>
    <definedName name="CASHCVEFEB">#REF!</definedName>
    <definedName name="CASHCVEJAN">#REF!</definedName>
    <definedName name="CASHCVEJUL">#REF!</definedName>
    <definedName name="CASHCVEJUN">#REF!</definedName>
    <definedName name="CASHCVEMAR">#REF!</definedName>
    <definedName name="CASHCVEMAY">#REF!</definedName>
    <definedName name="CASHCVENOV">#REF!</definedName>
    <definedName name="CASHCVEOCT">#REF!</definedName>
    <definedName name="CASHCVESEP">#REF!</definedName>
    <definedName name="CASHCVETOT">#REF!</definedName>
    <definedName name="CASHCVNAPR">#REF!</definedName>
    <definedName name="CASHCVNAUG">#REF!</definedName>
    <definedName name="CASHCVNDEC">#REF!</definedName>
    <definedName name="CASHCVNFEB">#REF!</definedName>
    <definedName name="CASHCVNJAN">#REF!</definedName>
    <definedName name="CASHCVNJUL">#REF!</definedName>
    <definedName name="CASHCVNJUN">#REF!</definedName>
    <definedName name="CASHCVNMAR">#REF!</definedName>
    <definedName name="CASHCVNMAY" localSheetId="7">#REF!+#REF!</definedName>
    <definedName name="CASHCVNMAY">#REF!+#REF!</definedName>
    <definedName name="CASHCVNMAY_1">#REF!+#REF!</definedName>
    <definedName name="CASHCVNMAY_1_1">#REF!+#REF!</definedName>
    <definedName name="CASHCVNMAY_2">#REF!+#REF!</definedName>
    <definedName name="CASHCVNNOV">#REF!</definedName>
    <definedName name="CASHCVNOCT">#REF!</definedName>
    <definedName name="CASHCVNSEP">#REF!</definedName>
    <definedName name="CASHCVNTOT">#REF!</definedName>
    <definedName name="CASHE3APR">#REF!</definedName>
    <definedName name="CASHE3AUG">#REF!</definedName>
    <definedName name="CASHE3DEC">#REF!</definedName>
    <definedName name="CASHE3FEB">#REF!</definedName>
    <definedName name="CASHE3JAN">#REF!</definedName>
    <definedName name="CASHE3JUL">#REF!</definedName>
    <definedName name="CASHE3JUN">#REF!</definedName>
    <definedName name="CASHE3MAR">#REF!</definedName>
    <definedName name="CASHE3MAY">#REF!</definedName>
    <definedName name="CASHE3NOV">#REF!</definedName>
    <definedName name="CASHE3OCT">#REF!</definedName>
    <definedName name="CASHE3SEP">#REF!</definedName>
    <definedName name="CASHE3TOT">#REF!</definedName>
    <definedName name="CASHE4APR">#REF!</definedName>
    <definedName name="CASHE4AUG">#REF!</definedName>
    <definedName name="CASHE4DEC">#REF!</definedName>
    <definedName name="CASHE4FEB">#REF!</definedName>
    <definedName name="CASHE4JAN">#REF!</definedName>
    <definedName name="CASHE4JUL">#REF!</definedName>
    <definedName name="CASHE4JUN">#REF!</definedName>
    <definedName name="CASHE4MAR">#REF!</definedName>
    <definedName name="CASHE4MAY">#REF!</definedName>
    <definedName name="CASHE4NOV">#REF!</definedName>
    <definedName name="CASHE4OCT">#REF!</definedName>
    <definedName name="CASHE4SEP">#REF!</definedName>
    <definedName name="CASHE4TOT">#REF!</definedName>
    <definedName name="CASHE5APR">#REF!</definedName>
    <definedName name="CASHE5AUG">#REF!</definedName>
    <definedName name="CASHE5DEC">#REF!</definedName>
    <definedName name="CASHE5FEB">#REF!</definedName>
    <definedName name="CASHE5JAN">#REF!</definedName>
    <definedName name="CASHE5JUL">#REF!</definedName>
    <definedName name="CASHE5JUN">#REF!</definedName>
    <definedName name="CASHE5MAR">#REF!</definedName>
    <definedName name="CASHE5MAY">#REF!</definedName>
    <definedName name="CASHE5NOV">#REF!</definedName>
    <definedName name="CASHE5OCT">#REF!</definedName>
    <definedName name="CASHE5SEP">#REF!</definedName>
    <definedName name="CASHE5TOT">#REF!</definedName>
    <definedName name="CASHEVEFXAPR">#REF!</definedName>
    <definedName name="CASHEVEFXAUG">#REF!</definedName>
    <definedName name="CASHEVEFXDEC">#REF!</definedName>
    <definedName name="CASHEVEFXFEB">#REF!</definedName>
    <definedName name="CASHEVEFXJAN">#REF!</definedName>
    <definedName name="CASHEVEFXJUL">#REF!</definedName>
    <definedName name="CASHEVEFXJUN">#REF!</definedName>
    <definedName name="CASHEVEFXMAR">#REF!</definedName>
    <definedName name="CASHEVEFXMAY">#REF!</definedName>
    <definedName name="CASHEVEFXNOV">#REF!</definedName>
    <definedName name="CASHEVEFXOCT">#REF!</definedName>
    <definedName name="CASHEVEFXSEP">#REF!</definedName>
    <definedName name="CASHEVEFXTOT">#REF!</definedName>
    <definedName name="CASHEVEIRAPR">#REF!</definedName>
    <definedName name="CASHEVEIRAUG">#REF!</definedName>
    <definedName name="CASHEVEIRDEC">#REF!</definedName>
    <definedName name="CASHEVEIRFEB">#REF!</definedName>
    <definedName name="CASHEVEIRJAN">#REF!</definedName>
    <definedName name="CASHEVEIRJUL">#REF!</definedName>
    <definedName name="CASHEVEIRJUN">#REF!</definedName>
    <definedName name="CASHEVEIRMAR">#REF!</definedName>
    <definedName name="CASHEVEIRMAY">#REF!</definedName>
    <definedName name="CASHEVEIRNOV">#REF!</definedName>
    <definedName name="CASHEVEIROCT">#REF!</definedName>
    <definedName name="CASHEVEIRSEP">#REF!</definedName>
    <definedName name="CASHEVEIRTOT">#REF!</definedName>
    <definedName name="CASHEVEMPAPR">#REF!</definedName>
    <definedName name="CASHEVEMPAUG">#REF!</definedName>
    <definedName name="CASHEVEMPDEC">#REF!</definedName>
    <definedName name="CASHEVEMPFEB">#REF!</definedName>
    <definedName name="CASHEVEMPJAN">#REF!</definedName>
    <definedName name="CASHEVEMPJUL">#REF!</definedName>
    <definedName name="CASHEVEMPJUN">#REF!</definedName>
    <definedName name="CASHEVEMPMAR">#REF!</definedName>
    <definedName name="CASHEVEMPMAY">#REF!</definedName>
    <definedName name="CASHEVEMPNOV">#REF!</definedName>
    <definedName name="CASHEVEMPOCT">#REF!</definedName>
    <definedName name="CASHEVEMPSEP">#REF!</definedName>
    <definedName name="CASHEVEMPTOT">#REF!</definedName>
    <definedName name="CASHEVETXAPR">#REF!</definedName>
    <definedName name="CASHEVETXAUG">#REF!</definedName>
    <definedName name="CASHEVETXDEC">#REF!</definedName>
    <definedName name="CASHEVETXFEB">#REF!</definedName>
    <definedName name="CASHEVETXJAN">#REF!</definedName>
    <definedName name="CASHEVETXJUL">#REF!</definedName>
    <definedName name="CASHEVETXJUN">#REF!</definedName>
    <definedName name="CASHEVETXMAR">#REF!</definedName>
    <definedName name="CASHEVETXMAY">#REF!</definedName>
    <definedName name="CASHEVETXNOV">#REF!</definedName>
    <definedName name="CASHEVETXOCT">#REF!</definedName>
    <definedName name="CASHEVETXSEP">#REF!</definedName>
    <definedName name="CASHEVETXTOT">#REF!</definedName>
    <definedName name="CASHEXEAPR">#REF!</definedName>
    <definedName name="CASHEXEAUG">#REF!</definedName>
    <definedName name="CASHEXEDEC">#REF!</definedName>
    <definedName name="CASHEXEFEB">#REF!</definedName>
    <definedName name="CASHEXEJAN">#REF!</definedName>
    <definedName name="CASHEXEJUL">#REF!</definedName>
    <definedName name="CASHEXEJUN">#REF!</definedName>
    <definedName name="CASHEXEMAR">#REF!</definedName>
    <definedName name="CASHEXEMAY">#REF!</definedName>
    <definedName name="CASHEXENOV">#REF!</definedName>
    <definedName name="CASHEXEOCT">#REF!</definedName>
    <definedName name="CASHEXESEP">#REF!</definedName>
    <definedName name="CASHEXETOT">#REF!</definedName>
    <definedName name="CASHEXNACAPR">#REF!</definedName>
    <definedName name="CASHEXNACAUG">#REF!</definedName>
    <definedName name="CASHEXNACDEC">#REF!</definedName>
    <definedName name="CASHEXNACFEB">#REF!</definedName>
    <definedName name="CASHEXNACJAN">#REF!</definedName>
    <definedName name="CASHEXNACJUL">#REF!</definedName>
    <definedName name="CASHEXNACJUN">#REF!</definedName>
    <definedName name="CASHEXNACMAR">#REF!</definedName>
    <definedName name="CASHEXNACMAY">#REF!</definedName>
    <definedName name="CASHEXNACNOV">#REF!</definedName>
    <definedName name="CASHEXNACOCT">#REF!</definedName>
    <definedName name="CASHEXNACSEP">#REF!</definedName>
    <definedName name="CASHEXNACTOT">#REF!</definedName>
    <definedName name="CASHEXNFXAPR">#REF!</definedName>
    <definedName name="CASHEXNFXAUG">#REF!</definedName>
    <definedName name="CASHEXNFXDEC">#REF!</definedName>
    <definedName name="CASHEXNFXFEB">#REF!</definedName>
    <definedName name="CASHEXNFXJAN">#REF!</definedName>
    <definedName name="CASHEXNFXJUL">#REF!</definedName>
    <definedName name="CASHEXNFXJUN">#REF!</definedName>
    <definedName name="CASHEXNFXMAR">#REF!</definedName>
    <definedName name="CASHEXNFXMAY">#REF!</definedName>
    <definedName name="CASHEXNFXNOV">#REF!</definedName>
    <definedName name="CASHEXNFXOCT">#REF!</definedName>
    <definedName name="CASHEXNFXSEP">#REF!</definedName>
    <definedName name="CASHEXNFXTOT">#REF!</definedName>
    <definedName name="CASHEXNIRAPR">#REF!</definedName>
    <definedName name="CASHEXNIRAUG">#REF!</definedName>
    <definedName name="CASHEXNIRDEC">#REF!</definedName>
    <definedName name="CASHEXNIRFEB">#REF!</definedName>
    <definedName name="CASHEXNIRJAN">#REF!</definedName>
    <definedName name="CASHEXNIRJUL">#REF!</definedName>
    <definedName name="CASHEXNIRJUN">#REF!</definedName>
    <definedName name="CASHEXNIRMAR">#REF!</definedName>
    <definedName name="CASHEXNIRMAY">#REF!</definedName>
    <definedName name="CASHEXNIRNOV">#REF!</definedName>
    <definedName name="CASHEXNIROCT">#REF!</definedName>
    <definedName name="CASHEXNIRSEP">#REF!</definedName>
    <definedName name="CASHEXNIRTOT">#REF!</definedName>
    <definedName name="CASHEXNMPAPR">#REF!</definedName>
    <definedName name="CASHEXNMPAUG">#REF!</definedName>
    <definedName name="CASHEXNMPDEC">#REF!</definedName>
    <definedName name="CASHEXNMPFEB">#REF!</definedName>
    <definedName name="CASHEXNMPJAN">#REF!</definedName>
    <definedName name="CASHEXNMPJUL">#REF!</definedName>
    <definedName name="CASHEXNMPJUN">#REF!</definedName>
    <definedName name="CASHEXNMPMAR">#REF!</definedName>
    <definedName name="CASHEXNMPMAY">#REF!</definedName>
    <definedName name="CASHEXNMPNOV">#REF!</definedName>
    <definedName name="CASHEXNMPOCT">#REF!</definedName>
    <definedName name="CASHEXNMPSEP">#REF!</definedName>
    <definedName name="CASHEXNMPTOT">#REF!</definedName>
    <definedName name="CASHEXNTXAPR">#REF!</definedName>
    <definedName name="CASHEXNTXAUG">#REF!</definedName>
    <definedName name="CASHEXNTXDEC">#REF!</definedName>
    <definedName name="CASHEXNTXFEB">#REF!</definedName>
    <definedName name="CASHEXNTXJAN">#REF!</definedName>
    <definedName name="CASHEXNTXJUL">#REF!</definedName>
    <definedName name="CASHEXNTXJUN">#REF!</definedName>
    <definedName name="CASHEXNTXMAR">#REF!</definedName>
    <definedName name="CASHEXNTXMAY">#REF!</definedName>
    <definedName name="CASHEXNTXNOV">#REF!</definedName>
    <definedName name="CASHEXNTXOCT">#REF!</definedName>
    <definedName name="CASHEXNTXSEP">#REF!</definedName>
    <definedName name="CASHEXNTXTOT">#REF!</definedName>
    <definedName name="CASHEXVACAPR">#REF!</definedName>
    <definedName name="CASHEXVACAUG">#REF!</definedName>
    <definedName name="CASHEXVACDEC">#REF!</definedName>
    <definedName name="CASHEXVACFEB">#REF!</definedName>
    <definedName name="CASHEXVACJAN">#REF!</definedName>
    <definedName name="CASHEXVACJUL">#REF!</definedName>
    <definedName name="CASHEXVACJUN">#REF!</definedName>
    <definedName name="CASHEXVACMAR">#REF!</definedName>
    <definedName name="CASHEXVACMAY">#REF!</definedName>
    <definedName name="CASHEXVACNOV">#REF!</definedName>
    <definedName name="CASHEXVACOCT">#REF!</definedName>
    <definedName name="CASHEXVACSEP">#REF!</definedName>
    <definedName name="CASHEXVACTOT">#REF!</definedName>
    <definedName name="CASHEXVMPAUG">#REF!</definedName>
    <definedName name="CASHEXVMPDEC">#REF!</definedName>
    <definedName name="CASHEXVMPNOV">#REF!</definedName>
    <definedName name="CASHEXVMPOCT">#REF!</definedName>
    <definedName name="CASHEXVMPSEP">#REF!</definedName>
    <definedName name="CASHEXVMPTOT">#REF!</definedName>
    <definedName name="cashlimapr">#REF!</definedName>
    <definedName name="cashlimaug">#REF!</definedName>
    <definedName name="cashlimdec">#REF!</definedName>
    <definedName name="cashlimfeb">#REF!</definedName>
    <definedName name="cashlimjan">#REF!</definedName>
    <definedName name="cashlimjul">#REF!</definedName>
    <definedName name="cashlimjun">#REF!</definedName>
    <definedName name="cashlimmar">#REF!</definedName>
    <definedName name="cashlimmay">#REF!</definedName>
    <definedName name="cashlimnov">#REF!</definedName>
    <definedName name="cashlimoct">#REF!</definedName>
    <definedName name="cashlimsep">#REF!</definedName>
    <definedName name="cashlimtot">#REF!</definedName>
    <definedName name="cashminapr">#REF!</definedName>
    <definedName name="cashminaug">#REF!</definedName>
    <definedName name="cashmindec">#REF!</definedName>
    <definedName name="cashminfeb">#REF!</definedName>
    <definedName name="cashminjan">#REF!</definedName>
    <definedName name="cashminjul">#REF!</definedName>
    <definedName name="cashminjun">#REF!</definedName>
    <definedName name="cashminmar">#REF!</definedName>
    <definedName name="cashminmay">#REF!</definedName>
    <definedName name="cashminnov">#REF!</definedName>
    <definedName name="cashminoct">#REF!</definedName>
    <definedName name="cashminsep">#REF!</definedName>
    <definedName name="cashmintot">#REF!</definedName>
    <definedName name="CASHN1APR">#REF!</definedName>
    <definedName name="CASHN1AUG">#REF!</definedName>
    <definedName name="CASHN1DEC">#REF!</definedName>
    <definedName name="CASHN1FEB">#REF!</definedName>
    <definedName name="CASHN1JAN">#REF!</definedName>
    <definedName name="CASHN1JUL">#REF!</definedName>
    <definedName name="CASHN1JUN">#REF!</definedName>
    <definedName name="CASHN1MAR">#REF!</definedName>
    <definedName name="CASHN1MAY">#REF!</definedName>
    <definedName name="CASHN1NOV">#REF!</definedName>
    <definedName name="CASHN1OCT">#REF!</definedName>
    <definedName name="CASHN1SEP">#REF!</definedName>
    <definedName name="CASHN1TOT">#REF!</definedName>
    <definedName name="CASHN2APR">#REF!</definedName>
    <definedName name="CASHN2AUG">#REF!</definedName>
    <definedName name="CASHN2DEC">#REF!</definedName>
    <definedName name="CASHN2FEB">#REF!</definedName>
    <definedName name="CASHN2JAN">#REF!</definedName>
    <definedName name="CASHN2JUL">#REF!</definedName>
    <definedName name="CASHN2JUN">#REF!</definedName>
    <definedName name="CASHN2MAR">#REF!</definedName>
    <definedName name="CASHN2MAY">#REF!</definedName>
    <definedName name="CASHN2NOV">#REF!</definedName>
    <definedName name="CASHN2OCT">#REF!</definedName>
    <definedName name="CASHN2SEP">#REF!</definedName>
    <definedName name="CASHN2TOT">#REF!</definedName>
    <definedName name="CASHN3APR">#REF!</definedName>
    <definedName name="CASHN3AUG">#REF!</definedName>
    <definedName name="CASHN3DEC">#REF!</definedName>
    <definedName name="CASHN3FEB">#REF!</definedName>
    <definedName name="CASHN3JAN">#REF!</definedName>
    <definedName name="CASHN3JUL">#REF!</definedName>
    <definedName name="CASHN3JUN">#REF!</definedName>
    <definedName name="CASHN3MAR">#REF!</definedName>
    <definedName name="CASHN3MAY">#REF!</definedName>
    <definedName name="CASHN3NOV">#REF!</definedName>
    <definedName name="CASHN3OCT">#REF!</definedName>
    <definedName name="CASHN3SEP">#REF!</definedName>
    <definedName name="CASHN3TOT">#REF!</definedName>
    <definedName name="CASHN4APR">#REF!</definedName>
    <definedName name="CASHN4AUG">#REF!</definedName>
    <definedName name="CASHN4DEC">#REF!</definedName>
    <definedName name="CASHN4FEB">#REF!</definedName>
    <definedName name="CASHN4JAN">#REF!</definedName>
    <definedName name="CASHN4JUL">#REF!</definedName>
    <definedName name="CASHN4JUN">#REF!</definedName>
    <definedName name="CASHN4MAR">#REF!</definedName>
    <definedName name="CASHN4MAY">#REF!</definedName>
    <definedName name="CASHN4NOV">#REF!</definedName>
    <definedName name="CASHN4OCT">#REF!</definedName>
    <definedName name="CASHN4SEP">#REF!</definedName>
    <definedName name="CASHN4TOT">#REF!</definedName>
    <definedName name="CASHN5APR">#REF!</definedName>
    <definedName name="CASHN5AUG">#REF!</definedName>
    <definedName name="CASHN5DEC">#REF!</definedName>
    <definedName name="CASHN5FEB">#REF!</definedName>
    <definedName name="CASHN5JAN">#REF!</definedName>
    <definedName name="CASHN5JUL">#REF!</definedName>
    <definedName name="CASHN5JUN">#REF!</definedName>
    <definedName name="CASHN5MAR">#REF!</definedName>
    <definedName name="CASHN5MAY">#REF!</definedName>
    <definedName name="CASHN5NOV">#REF!</definedName>
    <definedName name="CASHN5OCT">#REF!</definedName>
    <definedName name="CASHN5SEP">#REF!</definedName>
    <definedName name="CASHN5TOT">#REF!</definedName>
    <definedName name="CASHOTHERAPR">#REF!</definedName>
    <definedName name="CASHOTHERAUG">#REF!</definedName>
    <definedName name="CASHOTHERDEC">#REF!</definedName>
    <definedName name="CASHOTHERFEB">#REF!</definedName>
    <definedName name="CASHOTHERJAN">#REF!</definedName>
    <definedName name="CASHOTHERJUL">#REF!</definedName>
    <definedName name="CASHOTHERJUN">#REF!</definedName>
    <definedName name="CASHOTHERMAR">#REF!</definedName>
    <definedName name="CASHOTHERNOV">#REF!</definedName>
    <definedName name="CASHOTHEROCT">#REF!</definedName>
    <definedName name="CASHOTHERSEP">#REF!</definedName>
    <definedName name="CASHOTHERTOT">#REF!</definedName>
    <definedName name="Cashpb" hidden="1">#REF!</definedName>
    <definedName name="CASHTAX">#REF!</definedName>
    <definedName name="CASHTOTHERMAY">#REF!</definedName>
    <definedName name="CBORDER">#REF!</definedName>
    <definedName name="CBWorkbookPriority" hidden="1">-546216905</definedName>
    <definedName name="CC" localSheetId="16" hidden="1">{#N/A,#N/A,FALSE,"CONTROLE"}</definedName>
    <definedName name="CC" localSheetId="8" hidden="1">{#N/A,#N/A,FALSE,"CONTROLE"}</definedName>
    <definedName name="CC" localSheetId="2" hidden="1">{#N/A,#N/A,FALSE,"CONTROLE"}</definedName>
    <definedName name="CC" localSheetId="7" hidden="1">{#N/A,#N/A,FALSE,"CONTROLE"}</definedName>
    <definedName name="CC" hidden="1">{#N/A,#N/A,FALSE,"CONTROLE"}</definedName>
    <definedName name="çç"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_1" localSheetId="16" hidden="1">{#N/A,#N/A,FALSE,"CONTROLE"}</definedName>
    <definedName name="CC_1" localSheetId="8" hidden="1">{#N/A,#N/A,FALSE,"CONTROLE"}</definedName>
    <definedName name="CC_1" localSheetId="2" hidden="1">{#N/A,#N/A,FALSE,"CONTROLE"}</definedName>
    <definedName name="CC_1" localSheetId="7" hidden="1">{#N/A,#N/A,FALSE,"CONTROLE"}</definedName>
    <definedName name="CC_1" hidden="1">{#N/A,#N/A,FALSE,"CONTROLE"}</definedName>
    <definedName name="çç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 localSheetId="16" hidden="1">{#N/A,#N/A,FALSE,"CONTROLE"}</definedName>
    <definedName name="CCC" localSheetId="8" hidden="1">{#N/A,#N/A,FALSE,"CONTROLE"}</definedName>
    <definedName name="CCC" localSheetId="2" hidden="1">{#N/A,#N/A,FALSE,"CONTROLE"}</definedName>
    <definedName name="CCC" localSheetId="7" hidden="1">{#N/A,#N/A,FALSE,"CONTROLE"}</definedName>
    <definedName name="CCC" hidden="1">{#N/A,#N/A,FALSE,"CONTROLE"}</definedName>
    <definedName name="CCC_1" localSheetId="16" hidden="1">{#N/A,#N/A,FALSE,"CONTROLE"}</definedName>
    <definedName name="CCC_1" localSheetId="8" hidden="1">{#N/A,#N/A,FALSE,"CONTROLE"}</definedName>
    <definedName name="CCC_1" localSheetId="2" hidden="1">{#N/A,#N/A,FALSE,"CONTROLE"}</definedName>
    <definedName name="CCC_1" localSheetId="7" hidden="1">{#N/A,#N/A,FALSE,"CONTROLE"}</definedName>
    <definedName name="CCC_1" hidden="1">{#N/A,#N/A,FALSE,"CONTROLE"}</definedName>
    <definedName name="CCCC" localSheetId="16" hidden="1">{#N/A,#N/A,FALSE,"CONTROLE"}</definedName>
    <definedName name="CCCC" localSheetId="8" hidden="1">{#N/A,#N/A,FALSE,"CONTROLE"}</definedName>
    <definedName name="CCCC" localSheetId="2" hidden="1">{#N/A,#N/A,FALSE,"CONTROLE"}</definedName>
    <definedName name="CCCC" localSheetId="7" hidden="1">{#N/A,#N/A,FALSE,"CONTROLE"}</definedName>
    <definedName name="CCCC" hidden="1">{#N/A,#N/A,FALSE,"CONTROLE"}</definedName>
    <definedName name="ÇÇÇÇ"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_1" localSheetId="16" hidden="1">{#N/A,#N/A,FALSE,"CONTROLE"}</definedName>
    <definedName name="CCCC_1" localSheetId="8" hidden="1">{#N/A,#N/A,FALSE,"CONTROLE"}</definedName>
    <definedName name="CCCC_1" localSheetId="2" hidden="1">{#N/A,#N/A,FALSE,"CONTROLE"}</definedName>
    <definedName name="CCCC_1" localSheetId="7" hidden="1">{#N/A,#N/A,FALSE,"CONTROLE"}</definedName>
    <definedName name="CCCC_1" hidden="1">{#N/A,#N/A,FALSE,"CONTROLE"}</definedName>
    <definedName name="ÇÇÇÇ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1" localSheetId="16" hidden="1">{#N/A,#N/A,FALSE,"CONTROLE"}</definedName>
    <definedName name="cccc1" localSheetId="8" hidden="1">{#N/A,#N/A,FALSE,"CONTROLE"}</definedName>
    <definedName name="cccc1" localSheetId="2" hidden="1">{#N/A,#N/A,FALSE,"CONTROLE"}</definedName>
    <definedName name="cccc1" localSheetId="7" hidden="1">{#N/A,#N/A,FALSE,"CONTROLE"}</definedName>
    <definedName name="cccc1" hidden="1">{#N/A,#N/A,FALSE,"CONTROLE"}</definedName>
    <definedName name="çççç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cc1_1" localSheetId="16" hidden="1">{#N/A,#N/A,FALSE,"CONTROLE"}</definedName>
    <definedName name="cccc1_1" localSheetId="8" hidden="1">{#N/A,#N/A,FALSE,"CONTROLE"}</definedName>
    <definedName name="cccc1_1" localSheetId="2" hidden="1">{#N/A,#N/A,FALSE,"CONTROLE"}</definedName>
    <definedName name="cccc1_1" localSheetId="7" hidden="1">{#N/A,#N/A,FALSE,"CONTROLE"}</definedName>
    <definedName name="cccc1_1" hidden="1">{#N/A,#N/A,FALSE,"CONTROLE"}</definedName>
    <definedName name="çççç1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çççç1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CE" localSheetId="7">#REF!</definedName>
    <definedName name="CCE">#REF!</definedName>
    <definedName name="CCEAR" localSheetId="7">#REF!</definedName>
    <definedName name="CCEAR">#REF!</definedName>
    <definedName name="CCEAR1" localSheetId="7">#REF!</definedName>
    <definedName name="CCEAR1">#REF!</definedName>
    <definedName name="CCZSCSZZC" localSheetId="2" hidden="1">{#N/A,#N/A,FALSE,"Hip.Bas";#N/A,#N/A,FALSE,"ventas";#N/A,#N/A,FALSE,"ingre-Año";#N/A,#N/A,FALSE,"ventas-Año";#N/A,#N/A,FALSE,"Costepro";#N/A,#N/A,FALSE,"inversion";#N/A,#N/A,FALSE,"personal";#N/A,#N/A,FALSE,"Gastos-V";#N/A,#N/A,FALSE,"Circulante";#N/A,#N/A,FALSE,"CONSOLI";#N/A,#N/A,FALSE,"Es-Fin";#N/A,#N/A,FALSE,"Margen-P"}</definedName>
    <definedName name="CCZSCSZZC" localSheetId="7" hidden="1">{#N/A,#N/A,FALSE,"Hip.Bas";#N/A,#N/A,FALSE,"ventas";#N/A,#N/A,FALSE,"ingre-Año";#N/A,#N/A,FALSE,"ventas-Año";#N/A,#N/A,FALSE,"Costepro";#N/A,#N/A,FALSE,"inversion";#N/A,#N/A,FALSE,"personal";#N/A,#N/A,FALSE,"Gastos-V";#N/A,#N/A,FALSE,"Circulante";#N/A,#N/A,FALSE,"CONSOLI";#N/A,#N/A,FALSE,"Es-Fin";#N/A,#N/A,FALSE,"Margen-P"}</definedName>
    <definedName name="CCZSCSZZC" hidden="1">{#N/A,#N/A,FALSE,"Hip.Bas";#N/A,#N/A,FALSE,"ventas";#N/A,#N/A,FALSE,"ingre-Año";#N/A,#N/A,FALSE,"ventas-Año";#N/A,#N/A,FALSE,"Costepro";#N/A,#N/A,FALSE,"inversion";#N/A,#N/A,FALSE,"personal";#N/A,#N/A,FALSE,"Gastos-V";#N/A,#N/A,FALSE,"Circulante";#N/A,#N/A,FALSE,"CONSOLI";#N/A,#N/A,FALSE,"Es-Fin";#N/A,#N/A,FALSE,"Margen-P"}</definedName>
    <definedName name="CD" localSheetId="16" hidden="1">{#N/A,#N/A,FALSE,"LLAVE";#N/A,#N/A,FALSE,"EERR";#N/A,#N/A,FALSE,"ESP";#N/A,#N/A,FALSE,"EOAF";#N/A,#N/A,FALSE,"CASH";#N/A,#N/A,FALSE,"FINANZAS";#N/A,#N/A,FALSE,"DEUDA";#N/A,#N/A,FALSE,"INVERSION";#N/A,#N/A,FALSE,"PERSONAL"}</definedName>
    <definedName name="CD" localSheetId="8" hidden="1">{#N/A,#N/A,FALSE,"LLAVE";#N/A,#N/A,FALSE,"EERR";#N/A,#N/A,FALSE,"ESP";#N/A,#N/A,FALSE,"EOAF";#N/A,#N/A,FALSE,"CASH";#N/A,#N/A,FALSE,"FINANZAS";#N/A,#N/A,FALSE,"DEUDA";#N/A,#N/A,FALSE,"INVERSION";#N/A,#N/A,FALSE,"PERSONAL"}</definedName>
    <definedName name="CD" localSheetId="2" hidden="1">{#N/A,#N/A,FALSE,"LLAVE";#N/A,#N/A,FALSE,"EERR";#N/A,#N/A,FALSE,"ESP";#N/A,#N/A,FALSE,"EOAF";#N/A,#N/A,FALSE,"CASH";#N/A,#N/A,FALSE,"FINANZAS";#N/A,#N/A,FALSE,"DEUDA";#N/A,#N/A,FALSE,"INVERSION";#N/A,#N/A,FALSE,"PERSONAL"}</definedName>
    <definedName name="CD" localSheetId="7" hidden="1">{#N/A,#N/A,FALSE,"LLAVE";#N/A,#N/A,FALSE,"EERR";#N/A,#N/A,FALSE,"ESP";#N/A,#N/A,FALSE,"EOAF";#N/A,#N/A,FALSE,"CASH";#N/A,#N/A,FALSE,"FINANZAS";#N/A,#N/A,FALSE,"DEUDA";#N/A,#N/A,FALSE,"INVERSION";#N/A,#N/A,FALSE,"PERSONAL"}</definedName>
    <definedName name="CD" hidden="1">{#N/A,#N/A,FALSE,"LLAVE";#N/A,#N/A,FALSE,"EERR";#N/A,#N/A,FALSE,"ESP";#N/A,#N/A,FALSE,"EOAF";#N/A,#N/A,FALSE,"CASH";#N/A,#N/A,FALSE,"FINANZAS";#N/A,#N/A,FALSE,"DEUDA";#N/A,#N/A,FALSE,"INVERSION";#N/A,#N/A,FALSE,"PERSONAL"}</definedName>
    <definedName name="CD_1" localSheetId="16" hidden="1">{#N/A,#N/A,FALSE,"LLAVE";#N/A,#N/A,FALSE,"EERR";#N/A,#N/A,FALSE,"ESP";#N/A,#N/A,FALSE,"EOAF";#N/A,#N/A,FALSE,"CASH";#N/A,#N/A,FALSE,"FINANZAS";#N/A,#N/A,FALSE,"DEUDA";#N/A,#N/A,FALSE,"INVERSION";#N/A,#N/A,FALSE,"PERSONAL"}</definedName>
    <definedName name="CD_1" localSheetId="8" hidden="1">{#N/A,#N/A,FALSE,"LLAVE";#N/A,#N/A,FALSE,"EERR";#N/A,#N/A,FALSE,"ESP";#N/A,#N/A,FALSE,"EOAF";#N/A,#N/A,FALSE,"CASH";#N/A,#N/A,FALSE,"FINANZAS";#N/A,#N/A,FALSE,"DEUDA";#N/A,#N/A,FALSE,"INVERSION";#N/A,#N/A,FALSE,"PERSONAL"}</definedName>
    <definedName name="CD_1" localSheetId="2" hidden="1">{#N/A,#N/A,FALSE,"LLAVE";#N/A,#N/A,FALSE,"EERR";#N/A,#N/A,FALSE,"ESP";#N/A,#N/A,FALSE,"EOAF";#N/A,#N/A,FALSE,"CASH";#N/A,#N/A,FALSE,"FINANZAS";#N/A,#N/A,FALSE,"DEUDA";#N/A,#N/A,FALSE,"INVERSION";#N/A,#N/A,FALSE,"PERSONAL"}</definedName>
    <definedName name="CD_1" localSheetId="7" hidden="1">{#N/A,#N/A,FALSE,"LLAVE";#N/A,#N/A,FALSE,"EERR";#N/A,#N/A,FALSE,"ESP";#N/A,#N/A,FALSE,"EOAF";#N/A,#N/A,FALSE,"CASH";#N/A,#N/A,FALSE,"FINANZAS";#N/A,#N/A,FALSE,"DEUDA";#N/A,#N/A,FALSE,"INVERSION";#N/A,#N/A,FALSE,"PERSONAL"}</definedName>
    <definedName name="CD_1" hidden="1">{#N/A,#N/A,FALSE,"LLAVE";#N/A,#N/A,FALSE,"EERR";#N/A,#N/A,FALSE,"ESP";#N/A,#N/A,FALSE,"EOAF";#N/A,#N/A,FALSE,"CASH";#N/A,#N/A,FALSE,"FINANZAS";#N/A,#N/A,FALSE,"DEUDA";#N/A,#N/A,FALSE,"INVERSION";#N/A,#N/A,FALSE,"PERSONAL"}</definedName>
    <definedName name="CD_1_1" localSheetId="16" hidden="1">{#N/A,#N/A,FALSE,"LLAVE";#N/A,#N/A,FALSE,"EERR";#N/A,#N/A,FALSE,"ESP";#N/A,#N/A,FALSE,"EOAF";#N/A,#N/A,FALSE,"CASH";#N/A,#N/A,FALSE,"FINANZAS";#N/A,#N/A,FALSE,"DEUDA";#N/A,#N/A,FALSE,"INVERSION";#N/A,#N/A,FALSE,"PERSONAL"}</definedName>
    <definedName name="CD_1_1" localSheetId="8" hidden="1">{#N/A,#N/A,FALSE,"LLAVE";#N/A,#N/A,FALSE,"EERR";#N/A,#N/A,FALSE,"ESP";#N/A,#N/A,FALSE,"EOAF";#N/A,#N/A,FALSE,"CASH";#N/A,#N/A,FALSE,"FINANZAS";#N/A,#N/A,FALSE,"DEUDA";#N/A,#N/A,FALSE,"INVERSION";#N/A,#N/A,FALSE,"PERSONAL"}</definedName>
    <definedName name="CD_1_1" localSheetId="2" hidden="1">{#N/A,#N/A,FALSE,"LLAVE";#N/A,#N/A,FALSE,"EERR";#N/A,#N/A,FALSE,"ESP";#N/A,#N/A,FALSE,"EOAF";#N/A,#N/A,FALSE,"CASH";#N/A,#N/A,FALSE,"FINANZAS";#N/A,#N/A,FALSE,"DEUDA";#N/A,#N/A,FALSE,"INVERSION";#N/A,#N/A,FALSE,"PERSONAL"}</definedName>
    <definedName name="CD_1_1" localSheetId="7" hidden="1">{#N/A,#N/A,FALSE,"LLAVE";#N/A,#N/A,FALSE,"EERR";#N/A,#N/A,FALSE,"ESP";#N/A,#N/A,FALSE,"EOAF";#N/A,#N/A,FALSE,"CASH";#N/A,#N/A,FALSE,"FINANZAS";#N/A,#N/A,FALSE,"DEUDA";#N/A,#N/A,FALSE,"INVERSION";#N/A,#N/A,FALSE,"PERSONAL"}</definedName>
    <definedName name="CD_1_1" hidden="1">{#N/A,#N/A,FALSE,"LLAVE";#N/A,#N/A,FALSE,"EERR";#N/A,#N/A,FALSE,"ESP";#N/A,#N/A,FALSE,"EOAF";#N/A,#N/A,FALSE,"CASH";#N/A,#N/A,FALSE,"FINANZAS";#N/A,#N/A,FALSE,"DEUDA";#N/A,#N/A,FALSE,"INVERSION";#N/A,#N/A,FALSE,"PERSONAL"}</definedName>
    <definedName name="CD_2" localSheetId="16" hidden="1">{#N/A,#N/A,FALSE,"LLAVE";#N/A,#N/A,FALSE,"EERR";#N/A,#N/A,FALSE,"ESP";#N/A,#N/A,FALSE,"EOAF";#N/A,#N/A,FALSE,"CASH";#N/A,#N/A,FALSE,"FINANZAS";#N/A,#N/A,FALSE,"DEUDA";#N/A,#N/A,FALSE,"INVERSION";#N/A,#N/A,FALSE,"PERSONAL"}</definedName>
    <definedName name="CD_2" localSheetId="8" hidden="1">{#N/A,#N/A,FALSE,"LLAVE";#N/A,#N/A,FALSE,"EERR";#N/A,#N/A,FALSE,"ESP";#N/A,#N/A,FALSE,"EOAF";#N/A,#N/A,FALSE,"CASH";#N/A,#N/A,FALSE,"FINANZAS";#N/A,#N/A,FALSE,"DEUDA";#N/A,#N/A,FALSE,"INVERSION";#N/A,#N/A,FALSE,"PERSONAL"}</definedName>
    <definedName name="CD_2" localSheetId="2" hidden="1">{#N/A,#N/A,FALSE,"LLAVE";#N/A,#N/A,FALSE,"EERR";#N/A,#N/A,FALSE,"ESP";#N/A,#N/A,FALSE,"EOAF";#N/A,#N/A,FALSE,"CASH";#N/A,#N/A,FALSE,"FINANZAS";#N/A,#N/A,FALSE,"DEUDA";#N/A,#N/A,FALSE,"INVERSION";#N/A,#N/A,FALSE,"PERSONAL"}</definedName>
    <definedName name="CD_2" localSheetId="7" hidden="1">{#N/A,#N/A,FALSE,"LLAVE";#N/A,#N/A,FALSE,"EERR";#N/A,#N/A,FALSE,"ESP";#N/A,#N/A,FALSE,"EOAF";#N/A,#N/A,FALSE,"CASH";#N/A,#N/A,FALSE,"FINANZAS";#N/A,#N/A,FALSE,"DEUDA";#N/A,#N/A,FALSE,"INVERSION";#N/A,#N/A,FALSE,"PERSONAL"}</definedName>
    <definedName name="CD_2" hidden="1">{#N/A,#N/A,FALSE,"LLAVE";#N/A,#N/A,FALSE,"EERR";#N/A,#N/A,FALSE,"ESP";#N/A,#N/A,FALSE,"EOAF";#N/A,#N/A,FALSE,"CASH";#N/A,#N/A,FALSE,"FINANZAS";#N/A,#N/A,FALSE,"DEUDA";#N/A,#N/A,FALSE,"INVERSION";#N/A,#N/A,FALSE,"PERSONAL"}</definedName>
    <definedName name="CDC">#REF!</definedName>
    <definedName name="CDC_" localSheetId="7">#REF!</definedName>
    <definedName name="CDC_">#REF!</definedName>
    <definedName name="CDI_hist">#REF!</definedName>
    <definedName name="cdvdf" localSheetId="7" hidden="1">#REF!</definedName>
    <definedName name="cdvdf" hidden="1">#REF!</definedName>
    <definedName name="cdx" localSheetId="16" hidden="1">{#N/A,#N/A,FALSE,"LLAVE";#N/A,#N/A,FALSE,"EERR";#N/A,#N/A,FALSE,"ESP";#N/A,#N/A,FALSE,"EOAF";#N/A,#N/A,FALSE,"CASH";#N/A,#N/A,FALSE,"FINANZAS";#N/A,#N/A,FALSE,"DEUDA";#N/A,#N/A,FALSE,"INVERSION";#N/A,#N/A,FALSE,"PERSONAL"}</definedName>
    <definedName name="cdx" localSheetId="8" hidden="1">{#N/A,#N/A,FALSE,"LLAVE";#N/A,#N/A,FALSE,"EERR";#N/A,#N/A,FALSE,"ESP";#N/A,#N/A,FALSE,"EOAF";#N/A,#N/A,FALSE,"CASH";#N/A,#N/A,FALSE,"FINANZAS";#N/A,#N/A,FALSE,"DEUDA";#N/A,#N/A,FALSE,"INVERSION";#N/A,#N/A,FALSE,"PERSONAL"}</definedName>
    <definedName name="cdx" localSheetId="2" hidden="1">{#N/A,#N/A,FALSE,"LLAVE";#N/A,#N/A,FALSE,"EERR";#N/A,#N/A,FALSE,"ESP";#N/A,#N/A,FALSE,"EOAF";#N/A,#N/A,FALSE,"CASH";#N/A,#N/A,FALSE,"FINANZAS";#N/A,#N/A,FALSE,"DEUDA";#N/A,#N/A,FALSE,"INVERSION";#N/A,#N/A,FALSE,"PERSONAL"}</definedName>
    <definedName name="cdx" localSheetId="7"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cdx_1" localSheetId="16" hidden="1">{#N/A,#N/A,FALSE,"LLAVE";#N/A,#N/A,FALSE,"EERR";#N/A,#N/A,FALSE,"ESP";#N/A,#N/A,FALSE,"EOAF";#N/A,#N/A,FALSE,"CASH";#N/A,#N/A,FALSE,"FINANZAS";#N/A,#N/A,FALSE,"DEUDA";#N/A,#N/A,FALSE,"INVERSION";#N/A,#N/A,FALSE,"PERSONAL"}</definedName>
    <definedName name="cdx_1" localSheetId="8" hidden="1">{#N/A,#N/A,FALSE,"LLAVE";#N/A,#N/A,FALSE,"EERR";#N/A,#N/A,FALSE,"ESP";#N/A,#N/A,FALSE,"EOAF";#N/A,#N/A,FALSE,"CASH";#N/A,#N/A,FALSE,"FINANZAS";#N/A,#N/A,FALSE,"DEUDA";#N/A,#N/A,FALSE,"INVERSION";#N/A,#N/A,FALSE,"PERSONAL"}</definedName>
    <definedName name="cdx_1" localSheetId="2" hidden="1">{#N/A,#N/A,FALSE,"LLAVE";#N/A,#N/A,FALSE,"EERR";#N/A,#N/A,FALSE,"ESP";#N/A,#N/A,FALSE,"EOAF";#N/A,#N/A,FALSE,"CASH";#N/A,#N/A,FALSE,"FINANZAS";#N/A,#N/A,FALSE,"DEUDA";#N/A,#N/A,FALSE,"INVERSION";#N/A,#N/A,FALSE,"PERSONAL"}</definedName>
    <definedName name="cdx_1" localSheetId="7" hidden="1">{#N/A,#N/A,FALSE,"LLAVE";#N/A,#N/A,FALSE,"EERR";#N/A,#N/A,FALSE,"ESP";#N/A,#N/A,FALSE,"EOAF";#N/A,#N/A,FALSE,"CASH";#N/A,#N/A,FALSE,"FINANZAS";#N/A,#N/A,FALSE,"DEUDA";#N/A,#N/A,FALSE,"INVERSION";#N/A,#N/A,FALSE,"PERSONAL"}</definedName>
    <definedName name="cdx_1" hidden="1">{#N/A,#N/A,FALSE,"LLAVE";#N/A,#N/A,FALSE,"EERR";#N/A,#N/A,FALSE,"ESP";#N/A,#N/A,FALSE,"EOAF";#N/A,#N/A,FALSE,"CASH";#N/A,#N/A,FALSE,"FINANZAS";#N/A,#N/A,FALSE,"DEUDA";#N/A,#N/A,FALSE,"INVERSION";#N/A,#N/A,FALSE,"PERSONAL"}</definedName>
    <definedName name="cdx_1_1" localSheetId="16" hidden="1">{#N/A,#N/A,FALSE,"LLAVE";#N/A,#N/A,FALSE,"EERR";#N/A,#N/A,FALSE,"ESP";#N/A,#N/A,FALSE,"EOAF";#N/A,#N/A,FALSE,"CASH";#N/A,#N/A,FALSE,"FINANZAS";#N/A,#N/A,FALSE,"DEUDA";#N/A,#N/A,FALSE,"INVERSION";#N/A,#N/A,FALSE,"PERSONAL"}</definedName>
    <definedName name="cdx_1_1" localSheetId="8" hidden="1">{#N/A,#N/A,FALSE,"LLAVE";#N/A,#N/A,FALSE,"EERR";#N/A,#N/A,FALSE,"ESP";#N/A,#N/A,FALSE,"EOAF";#N/A,#N/A,FALSE,"CASH";#N/A,#N/A,FALSE,"FINANZAS";#N/A,#N/A,FALSE,"DEUDA";#N/A,#N/A,FALSE,"INVERSION";#N/A,#N/A,FALSE,"PERSONAL"}</definedName>
    <definedName name="cdx_1_1" localSheetId="2" hidden="1">{#N/A,#N/A,FALSE,"LLAVE";#N/A,#N/A,FALSE,"EERR";#N/A,#N/A,FALSE,"ESP";#N/A,#N/A,FALSE,"EOAF";#N/A,#N/A,FALSE,"CASH";#N/A,#N/A,FALSE,"FINANZAS";#N/A,#N/A,FALSE,"DEUDA";#N/A,#N/A,FALSE,"INVERSION";#N/A,#N/A,FALSE,"PERSONAL"}</definedName>
    <definedName name="cdx_1_1" localSheetId="7" hidden="1">{#N/A,#N/A,FALSE,"LLAVE";#N/A,#N/A,FALSE,"EERR";#N/A,#N/A,FALSE,"ESP";#N/A,#N/A,FALSE,"EOAF";#N/A,#N/A,FALSE,"CASH";#N/A,#N/A,FALSE,"FINANZAS";#N/A,#N/A,FALSE,"DEUDA";#N/A,#N/A,FALSE,"INVERSION";#N/A,#N/A,FALSE,"PERSONAL"}</definedName>
    <definedName name="cdx_1_1" hidden="1">{#N/A,#N/A,FALSE,"LLAVE";#N/A,#N/A,FALSE,"EERR";#N/A,#N/A,FALSE,"ESP";#N/A,#N/A,FALSE,"EOAF";#N/A,#N/A,FALSE,"CASH";#N/A,#N/A,FALSE,"FINANZAS";#N/A,#N/A,FALSE,"DEUDA";#N/A,#N/A,FALSE,"INVERSION";#N/A,#N/A,FALSE,"PERSONAL"}</definedName>
    <definedName name="cdx_2" localSheetId="16" hidden="1">{#N/A,#N/A,FALSE,"LLAVE";#N/A,#N/A,FALSE,"EERR";#N/A,#N/A,FALSE,"ESP";#N/A,#N/A,FALSE,"EOAF";#N/A,#N/A,FALSE,"CASH";#N/A,#N/A,FALSE,"FINANZAS";#N/A,#N/A,FALSE,"DEUDA";#N/A,#N/A,FALSE,"INVERSION";#N/A,#N/A,FALSE,"PERSONAL"}</definedName>
    <definedName name="cdx_2" localSheetId="8" hidden="1">{#N/A,#N/A,FALSE,"LLAVE";#N/A,#N/A,FALSE,"EERR";#N/A,#N/A,FALSE,"ESP";#N/A,#N/A,FALSE,"EOAF";#N/A,#N/A,FALSE,"CASH";#N/A,#N/A,FALSE,"FINANZAS";#N/A,#N/A,FALSE,"DEUDA";#N/A,#N/A,FALSE,"INVERSION";#N/A,#N/A,FALSE,"PERSONAL"}</definedName>
    <definedName name="cdx_2" localSheetId="2" hidden="1">{#N/A,#N/A,FALSE,"LLAVE";#N/A,#N/A,FALSE,"EERR";#N/A,#N/A,FALSE,"ESP";#N/A,#N/A,FALSE,"EOAF";#N/A,#N/A,FALSE,"CASH";#N/A,#N/A,FALSE,"FINANZAS";#N/A,#N/A,FALSE,"DEUDA";#N/A,#N/A,FALSE,"INVERSION";#N/A,#N/A,FALSE,"PERSONAL"}</definedName>
    <definedName name="cdx_2" localSheetId="7" hidden="1">{#N/A,#N/A,FALSE,"LLAVE";#N/A,#N/A,FALSE,"EERR";#N/A,#N/A,FALSE,"ESP";#N/A,#N/A,FALSE,"EOAF";#N/A,#N/A,FALSE,"CASH";#N/A,#N/A,FALSE,"FINANZAS";#N/A,#N/A,FALSE,"DEUDA";#N/A,#N/A,FALSE,"INVERSION";#N/A,#N/A,FALSE,"PERSONAL"}</definedName>
    <definedName name="cdx_2" hidden="1">{#N/A,#N/A,FALSE,"LLAVE";#N/A,#N/A,FALSE,"EERR";#N/A,#N/A,FALSE,"ESP";#N/A,#N/A,FALSE,"EOAF";#N/A,#N/A,FALSE,"CASH";#N/A,#N/A,FALSE,"FINANZAS";#N/A,#N/A,FALSE,"DEUDA";#N/A,#N/A,FALSE,"INVERSION";#N/A,#N/A,FALSE,"PERSONAL"}</definedName>
    <definedName name="CEAM">#REF!</definedName>
    <definedName name="CEEE" localSheetId="7">#REF!</definedName>
    <definedName name="CEEE">#REF!</definedName>
    <definedName name="celg">#N/A</definedName>
    <definedName name="CELPA" localSheetId="7">#REF!</definedName>
    <definedName name="CELPA">#REF!</definedName>
    <definedName name="celpe">#REF!</definedName>
    <definedName name="celpe1">#REF!</definedName>
    <definedName name="celpe2">#REF!</definedName>
    <definedName name="CELTINS" localSheetId="7">#REF!</definedName>
    <definedName name="CELTINS">#REF!</definedName>
    <definedName name="CEMAR">#REF!</definedName>
    <definedName name="CEMAT" localSheetId="7">#REF!</definedName>
    <definedName name="CEMAT">#REF!</definedName>
    <definedName name="CEMAT1">#REF!</definedName>
    <definedName name="CEMAT10">#REF!</definedName>
    <definedName name="cemat11">#REF!</definedName>
    <definedName name="cemat12">#REF!</definedName>
    <definedName name="cemat13">#REF!</definedName>
    <definedName name="cemat14">#REF!</definedName>
    <definedName name="cemat15">#REF!</definedName>
    <definedName name="cemat16">#REF!</definedName>
    <definedName name="cemat17">#REF!</definedName>
    <definedName name="CEMAT2">#REF!</definedName>
    <definedName name="CEMAT3">#REF!</definedName>
    <definedName name="CEMAT4">#REF!</definedName>
    <definedName name="CEMAT5">#REF!</definedName>
    <definedName name="CEMAT6">#REF!</definedName>
    <definedName name="CEMAT7">#REF!</definedName>
    <definedName name="CEMAT8">#REF!</definedName>
    <definedName name="CEMAT9">#REF!</definedName>
    <definedName name="CENF" localSheetId="7">#REF!</definedName>
    <definedName name="CENF">#REF!</definedName>
    <definedName name="CENTAVOS" localSheetId="7">#REF!</definedName>
    <definedName name="CENTAVOS">#REF!</definedName>
    <definedName name="Centros" localSheetId="7">#REF!</definedName>
    <definedName name="Centros">#REF!</definedName>
    <definedName name="CEPISA">#REF!</definedName>
    <definedName name="cer">#REF!</definedName>
    <definedName name="CERAN" localSheetId="2" hidden="1">{"page1",#N/A,FALSE,"Taean 1&amp;2";"page2",#N/A,FALSE,"Taean 1&amp;2"}</definedName>
    <definedName name="CERAN" hidden="1">{"page1",#N/A,FALSE,"Taean 1&amp;2";"page2",#N/A,FALSE,"Taean 1&amp;2"}</definedName>
    <definedName name="CERON">#REF!</definedName>
    <definedName name="CFAPRACT" localSheetId="7">#REF!</definedName>
    <definedName name="CFAPRACT">#REF!</definedName>
    <definedName name="CFAPRBUD" localSheetId="7">#REF!</definedName>
    <definedName name="CFAPRBUD">#REF!</definedName>
    <definedName name="CFAUGACT" localSheetId="7">#REF!</definedName>
    <definedName name="CFAUGACT">#REF!</definedName>
    <definedName name="CFAUGBUD">#REF!</definedName>
    <definedName name="CFDECACT">#REF!</definedName>
    <definedName name="CFDECBUD">#REF!</definedName>
    <definedName name="CFFEBACT">#REF!</definedName>
    <definedName name="CFFEBBUD">#REF!</definedName>
    <definedName name="CFJANACT">#REF!</definedName>
    <definedName name="CFJANBUD">#REF!</definedName>
    <definedName name="CFJULACT">#REF!</definedName>
    <definedName name="CFJULBUD">#REF!</definedName>
    <definedName name="CFJUNACT">#REF!</definedName>
    <definedName name="CFJUNBUD">#REF!</definedName>
    <definedName name="CFLO">#REF!</definedName>
    <definedName name="CFLSC">#REF!</definedName>
    <definedName name="CFMARACT" localSheetId="7">#REF!</definedName>
    <definedName name="CFMARACT">#REF!</definedName>
    <definedName name="CFMARBUD" localSheetId="7">#REF!</definedName>
    <definedName name="CFMARBUD">#REF!</definedName>
    <definedName name="CFMAYACT" localSheetId="7">#REF!</definedName>
    <definedName name="CFMAYACT">#REF!</definedName>
    <definedName name="CFMAYBUD">#REF!</definedName>
    <definedName name="CFNOVACT">#REF!</definedName>
    <definedName name="CFNOVBUD">#REF!</definedName>
    <definedName name="CFOCTACT">#REF!</definedName>
    <definedName name="CFOCTBUD">#REF!</definedName>
    <definedName name="CFSEPACT">#REF!</definedName>
    <definedName name="CFSEPBUD">#REF!</definedName>
    <definedName name="cgico" localSheetId="16" hidden="1">{#N/A,#N/A,FALSE,"CONTROLE"}</definedName>
    <definedName name="cgico" localSheetId="8" hidden="1">{#N/A,#N/A,FALSE,"CONTROLE"}</definedName>
    <definedName name="cgico" localSheetId="2" hidden="1">{#N/A,#N/A,FALSE,"CONTROLE"}</definedName>
    <definedName name="cgico" localSheetId="7" hidden="1">{#N/A,#N/A,FALSE,"CONTROLE"}</definedName>
    <definedName name="cgico" hidden="1">{#N/A,#N/A,FALSE,"CONTROLE"}</definedName>
    <definedName name="cgico_1" localSheetId="16" hidden="1">{#N/A,#N/A,FALSE,"CONTROLE"}</definedName>
    <definedName name="cgico_1" localSheetId="8" hidden="1">{#N/A,#N/A,FALSE,"CONTROLE"}</definedName>
    <definedName name="cgico_1" localSheetId="2" hidden="1">{#N/A,#N/A,FALSE,"CONTROLE"}</definedName>
    <definedName name="cgico_1" localSheetId="7" hidden="1">{#N/A,#N/A,FALSE,"CONTROLE"}</definedName>
    <definedName name="cgico_1" hidden="1">{#N/A,#N/A,FALSE,"CONTROLE"}</definedName>
    <definedName name="Change_in_Cash" hidden="1">#REF!</definedName>
    <definedName name="ChangeRange" hidden="1">#N/A</definedName>
    <definedName name="CHARTOFACCOUNTSID1" localSheetId="16">#REF!</definedName>
    <definedName name="CHARTOFACCOUNTSID1" localSheetId="8">#REF!</definedName>
    <definedName name="CHARTOFACCOUNTSID1" localSheetId="7">#REF!</definedName>
    <definedName name="CHARTOFACCOUNTSID1">#REF!</definedName>
    <definedName name="chaveeee" hidden="1">#REF!</definedName>
    <definedName name="Check_to_Cash" localSheetId="7" hidden="1">#REF!</definedName>
    <definedName name="Check_to_Cash" hidden="1">#REF!</definedName>
    <definedName name="CHEQUELIST">#N/A</definedName>
    <definedName name="Chico" localSheetId="16" hidden="1">{#N/A,#N/A,FALSE,"CONTROLE"}</definedName>
    <definedName name="Chico" localSheetId="8" hidden="1">{#N/A,#N/A,FALSE,"CONTROLE"}</definedName>
    <definedName name="Chico" localSheetId="2" hidden="1">{#N/A,#N/A,FALSE,"CONTROLE"}</definedName>
    <definedName name="Chico" localSheetId="7" hidden="1">{#N/A,#N/A,FALSE,"CONTROLE"}</definedName>
    <definedName name="Chico" hidden="1">{#N/A,#N/A,FALSE,"CONTROLE"}</definedName>
    <definedName name="Chico_" localSheetId="16" hidden="1">{#N/A,#N/A,FALSE,"CONTROLE"}</definedName>
    <definedName name="Chico_" localSheetId="8" hidden="1">{#N/A,#N/A,FALSE,"CONTROLE"}</definedName>
    <definedName name="Chico_" localSheetId="2" hidden="1">{#N/A,#N/A,FALSE,"CONTROLE"}</definedName>
    <definedName name="Chico_" localSheetId="7" hidden="1">{#N/A,#N/A,FALSE,"CONTROLE"}</definedName>
    <definedName name="Chico_" hidden="1">{#N/A,#N/A,FALSE,"CONTROLE"}</definedName>
    <definedName name="Chico__" localSheetId="16" hidden="1">{#N/A,#N/A,FALSE,"CONTROLE"}</definedName>
    <definedName name="Chico__" localSheetId="8" hidden="1">{#N/A,#N/A,FALSE,"CONTROLE"}</definedName>
    <definedName name="Chico__" localSheetId="2" hidden="1">{#N/A,#N/A,FALSE,"CONTROLE"}</definedName>
    <definedName name="Chico__" localSheetId="7" hidden="1">{#N/A,#N/A,FALSE,"CONTROLE"}</definedName>
    <definedName name="Chico__" hidden="1">{#N/A,#N/A,FALSE,"CONTROLE"}</definedName>
    <definedName name="Chico___" localSheetId="16" hidden="1">{#N/A,#N/A,FALSE,"CONTROLE";#N/A,#N/A,FALSE,"CONTROLE"}</definedName>
    <definedName name="Chico___" localSheetId="8" hidden="1">{#N/A,#N/A,FALSE,"CONTROLE";#N/A,#N/A,FALSE,"CONTROLE"}</definedName>
    <definedName name="Chico___" localSheetId="2" hidden="1">{#N/A,#N/A,FALSE,"CONTROLE";#N/A,#N/A,FALSE,"CONTROLE"}</definedName>
    <definedName name="Chico___" localSheetId="7" hidden="1">{#N/A,#N/A,FALSE,"CONTROLE";#N/A,#N/A,FALSE,"CONTROLE"}</definedName>
    <definedName name="Chico___" hidden="1">{#N/A,#N/A,FALSE,"CONTROLE";#N/A,#N/A,FALSE,"CONTROLE"}</definedName>
    <definedName name="Chico____1" localSheetId="16" hidden="1">{#N/A,#N/A,FALSE,"CONTROLE";#N/A,#N/A,FALSE,"CONTROLE"}</definedName>
    <definedName name="Chico____1" localSheetId="8" hidden="1">{#N/A,#N/A,FALSE,"CONTROLE";#N/A,#N/A,FALSE,"CONTROLE"}</definedName>
    <definedName name="Chico____1" localSheetId="2" hidden="1">{#N/A,#N/A,FALSE,"CONTROLE";#N/A,#N/A,FALSE,"CONTROLE"}</definedName>
    <definedName name="Chico____1" localSheetId="7" hidden="1">{#N/A,#N/A,FALSE,"CONTROLE";#N/A,#N/A,FALSE,"CONTROLE"}</definedName>
    <definedName name="Chico____1" hidden="1">{#N/A,#N/A,FALSE,"CONTROLE";#N/A,#N/A,FALSE,"CONTROLE"}</definedName>
    <definedName name="Chico___1" localSheetId="16" hidden="1">{#N/A,#N/A,FALSE,"CONTROLE"}</definedName>
    <definedName name="Chico___1" localSheetId="8" hidden="1">{#N/A,#N/A,FALSE,"CONTROLE"}</definedName>
    <definedName name="Chico___1" localSheetId="2" hidden="1">{#N/A,#N/A,FALSE,"CONTROLE"}</definedName>
    <definedName name="Chico___1" localSheetId="7" hidden="1">{#N/A,#N/A,FALSE,"CONTROLE"}</definedName>
    <definedName name="Chico___1" hidden="1">{#N/A,#N/A,FALSE,"CONTROLE"}</definedName>
    <definedName name="Chico__1" localSheetId="16" hidden="1">{#N/A,#N/A,FALSE,"CONTROLE"}</definedName>
    <definedName name="Chico__1" localSheetId="8" hidden="1">{#N/A,#N/A,FALSE,"CONTROLE"}</definedName>
    <definedName name="Chico__1" localSheetId="2" hidden="1">{#N/A,#N/A,FALSE,"CONTROLE"}</definedName>
    <definedName name="Chico__1" localSheetId="7" hidden="1">{#N/A,#N/A,FALSE,"CONTROLE"}</definedName>
    <definedName name="Chico__1" hidden="1">{#N/A,#N/A,FALSE,"CONTROLE"}</definedName>
    <definedName name="Chico_1" localSheetId="16" hidden="1">{#N/A,#N/A,FALSE,"CONTROLE"}</definedName>
    <definedName name="Chico_1" localSheetId="8" hidden="1">{#N/A,#N/A,FALSE,"CONTROLE"}</definedName>
    <definedName name="Chico_1" localSheetId="2" hidden="1">{#N/A,#N/A,FALSE,"CONTROLE"}</definedName>
    <definedName name="Chico_1" localSheetId="7" hidden="1">{#N/A,#N/A,FALSE,"CONTROLE"}</definedName>
    <definedName name="Chico_1" hidden="1">{#N/A,#N/A,FALSE,"CONTROLE"}</definedName>
    <definedName name="Ciclos">#REF!</definedName>
    <definedName name="CiclosPP">#REF!</definedName>
    <definedName name="CIVIL">#REF!</definedName>
    <definedName name="cka" localSheetId="2" hidden="1">{#N/A,#N/A,FALSE,"Posição Financeira"}</definedName>
    <definedName name="cka" hidden="1">{#N/A,#N/A,FALSE,"Posição Financeira"}</definedName>
    <definedName name="CKWAPRBUD" localSheetId="7">#REF!</definedName>
    <definedName name="CKWAPRBUD">#REF!</definedName>
    <definedName name="CKWAUGBUD" localSheetId="7">#REF!</definedName>
    <definedName name="CKWAUGBUD">#REF!</definedName>
    <definedName name="CKWDECBUD" localSheetId="7">#REF!</definedName>
    <definedName name="CKWDECBUD">#REF!</definedName>
    <definedName name="CKWFEBBUD">#REF!</definedName>
    <definedName name="CKWJANBUD">#REF!</definedName>
    <definedName name="CKWJULBUD">#REF!</definedName>
    <definedName name="CKWJUNBUD">#REF!</definedName>
    <definedName name="CKWMARBUD">#REF!</definedName>
    <definedName name="CKWMAYBUD">#REF!</definedName>
    <definedName name="CKWNOVBUD">#REF!</definedName>
    <definedName name="CKWOCTBUD">#REF!</definedName>
    <definedName name="CKWSEPBUD">#REF!</definedName>
    <definedName name="classe">#REF!</definedName>
    <definedName name="CLASSE_TENSAO__REAL_mil">#REF!</definedName>
    <definedName name="Clau" localSheetId="16" hidden="1">{#N/A,#N/A,FALSE,"CONTROLE"}</definedName>
    <definedName name="Clau" localSheetId="8" hidden="1">{#N/A,#N/A,FALSE,"CONTROLE"}</definedName>
    <definedName name="Clau" localSheetId="2" hidden="1">{#N/A,#N/A,FALSE,"CONTROLE"}</definedName>
    <definedName name="Clau" localSheetId="7" hidden="1">{#N/A,#N/A,FALSE,"CONTROLE"}</definedName>
    <definedName name="Clau" hidden="1">{#N/A,#N/A,FALSE,"CONTROLE"}</definedName>
    <definedName name="Clau_1" localSheetId="16" hidden="1">{#N/A,#N/A,FALSE,"CONTROLE"}</definedName>
    <definedName name="Clau_1" localSheetId="8" hidden="1">{#N/A,#N/A,FALSE,"CONTROLE"}</definedName>
    <definedName name="Clau_1" localSheetId="2" hidden="1">{#N/A,#N/A,FALSE,"CONTROLE"}</definedName>
    <definedName name="Clau_1" localSheetId="7" hidden="1">{#N/A,#N/A,FALSE,"CONTROLE"}</definedName>
    <definedName name="Clau_1" hidden="1">{#N/A,#N/A,FALSE,"CONTROLE"}</definedName>
    <definedName name="CLAUDEMIR" localSheetId="2" hidden="1">{"Op Sum Page 1",#N/A,FALSE,"SAOPAULO";"Income Sum Page 2",#N/A,FALSE,"SAOPAULO";"Cash Sum Page 3",#N/A,FALSE,"SAOPAULO";"Balance Sum Page 4",#N/A,FALSE,"SAOPAULO";"Dep Sum Page 5",#N/A,FALSE,"SAOPAULO"}</definedName>
    <definedName name="CLAUDEMIR" localSheetId="7" hidden="1">{"Op Sum Page 1",#N/A,FALSE,"SAOPAULO";"Income Sum Page 2",#N/A,FALSE,"SAOPAULO";"Cash Sum Page 3",#N/A,FALSE,"SAOPAULO";"Balance Sum Page 4",#N/A,FALSE,"SAOPAULO";"Dep Sum Page 5",#N/A,FALSE,"SAOPAULO"}</definedName>
    <definedName name="CLAUDEMIR" hidden="1">{"Op Sum Page 1",#N/A,FALSE,"SAOPAULO";"Income Sum Page 2",#N/A,FALSE,"SAOPAULO";"Cash Sum Page 3",#N/A,FALSE,"SAOPAULO";"Balance Sum Page 4",#N/A,FALSE,"SAOPAULO";"Dep Sum Page 5",#N/A,FALSE,"SAOPAULO"}</definedName>
    <definedName name="Claudi" localSheetId="16" hidden="1">{#N/A,#N/A,FALSE,"CONTROLE"}</definedName>
    <definedName name="Claudi" localSheetId="8" hidden="1">{#N/A,#N/A,FALSE,"CONTROLE"}</definedName>
    <definedName name="Claudi" localSheetId="2" hidden="1">{#N/A,#N/A,FALSE,"CONTROLE"}</definedName>
    <definedName name="Claudi" localSheetId="7" hidden="1">{#N/A,#N/A,FALSE,"CONTROLE"}</definedName>
    <definedName name="Claudi" hidden="1">{#N/A,#N/A,FALSE,"CONTROLE"}</definedName>
    <definedName name="Claudi_1" localSheetId="16" hidden="1">{#N/A,#N/A,FALSE,"CONTROLE"}</definedName>
    <definedName name="Claudi_1" localSheetId="8" hidden="1">{#N/A,#N/A,FALSE,"CONTROLE"}</definedName>
    <definedName name="Claudi_1" localSheetId="2" hidden="1">{#N/A,#N/A,FALSE,"CONTROLE"}</definedName>
    <definedName name="Claudi_1" localSheetId="7" hidden="1">{#N/A,#N/A,FALSE,"CONTROLE"}</definedName>
    <definedName name="Claudi_1" hidden="1">{#N/A,#N/A,FALSE,"CONTROLE"}</definedName>
    <definedName name="Claudia" hidden="1">#REF!</definedName>
    <definedName name="cliente">#REF!</definedName>
    <definedName name="Cliente_1999">#REF!</definedName>
    <definedName name="cliente2">#REF!</definedName>
    <definedName name="Clientes_2000">#REF!</definedName>
    <definedName name="CMARG_N_AVG">#REF!</definedName>
    <definedName name="CMARG_N_MAX">#REF!</definedName>
    <definedName name="CMARG_N_MIN">#REF!</definedName>
    <definedName name="CMARG_N_P10">#REF!</definedName>
    <definedName name="CMARG_N_P20">#REF!</definedName>
    <definedName name="CMARG_N_P30">#REF!</definedName>
    <definedName name="CMARG_N_P40">#REF!</definedName>
    <definedName name="CMARG_N_P50">#REF!</definedName>
    <definedName name="CMARG_N_P60">#REF!</definedName>
    <definedName name="CMARG_N_P70">#REF!</definedName>
    <definedName name="CMARG_N_P80">#REF!</definedName>
    <definedName name="CMARG_N_P90">#REF!</definedName>
    <definedName name="CMARG_NE_AVG">#REF!</definedName>
    <definedName name="CMARG_NE_MAX">#REF!</definedName>
    <definedName name="CMARG_NE_MIN">#REF!</definedName>
    <definedName name="CMARG_NE_P10">#REF!</definedName>
    <definedName name="CMARG_NE_P20">#REF!</definedName>
    <definedName name="CMARG_NE_P30">#REF!</definedName>
    <definedName name="CMARG_NE_P40">#REF!</definedName>
    <definedName name="CMARG_NE_P50">#REF!</definedName>
    <definedName name="CMARG_NE_P60">#REF!</definedName>
    <definedName name="CMARG_NE_P70">#REF!</definedName>
    <definedName name="CMARG_NE_P80">#REF!</definedName>
    <definedName name="CMARG_NE_P90">#REF!</definedName>
    <definedName name="CMARG_S_AVG">#REF!</definedName>
    <definedName name="CMARG_S_MAX">#REF!</definedName>
    <definedName name="CMARG_S_MIN">#REF!</definedName>
    <definedName name="CMARG_S_P10">#REF!</definedName>
    <definedName name="CMARG_S_P20">#REF!</definedName>
    <definedName name="CMARG_S_P30">#REF!</definedName>
    <definedName name="CMARG_S_P40">#REF!</definedName>
    <definedName name="CMARG_S_P50">#REF!</definedName>
    <definedName name="CMARG_S_P60">#REF!</definedName>
    <definedName name="CMARG_S_P70">#REF!</definedName>
    <definedName name="CMARG_S_P80">#REF!</definedName>
    <definedName name="CMARG_S_P90">#REF!</definedName>
    <definedName name="CMARG_SE_AVG">#REF!</definedName>
    <definedName name="CMARG_SE_MAX">#REF!</definedName>
    <definedName name="CMARG_SE_MIN">#REF!</definedName>
    <definedName name="CMARG_SE_P10">#REF!</definedName>
    <definedName name="CMARG_SE_P20">#REF!</definedName>
    <definedName name="CMARG_SE_P30">#REF!</definedName>
    <definedName name="CMARG_SE_P40">#REF!</definedName>
    <definedName name="CMARG_SE_P50">#REF!</definedName>
    <definedName name="CMARG_SE_P60">#REF!</definedName>
    <definedName name="CMARG_SE_P70">#REF!</definedName>
    <definedName name="CMARG_SE_P80">#REF!</definedName>
    <definedName name="CMARG_SE_P90">#REF!</definedName>
    <definedName name="CMARG_X">#REF!</definedName>
    <definedName name="cmc" localSheetId="7">#REF!</definedName>
    <definedName name="cmc">#REF!</definedName>
    <definedName name="cme" localSheetId="7">#REF!</definedName>
    <definedName name="cme">#REF!</definedName>
    <definedName name="CMO_A_1">#REF!</definedName>
    <definedName name="CMO_A_1_JANTODEZ">#REF!</definedName>
    <definedName name="CMO_A_1_REF">#REF!</definedName>
    <definedName name="CMO_A_2">#REF!</definedName>
    <definedName name="CMO_A_2_JANTODEZ">#REF!</definedName>
    <definedName name="CMO_A_2_REF">#REF!</definedName>
    <definedName name="CMO_A_3">#REF!</definedName>
    <definedName name="CMO_A_3_JANTODEZ">#REF!</definedName>
    <definedName name="CMO_A_3_REF">#REF!</definedName>
    <definedName name="CMO_A_4">#REF!</definedName>
    <definedName name="CMO_A_4_JANTODEZ">#REF!</definedName>
    <definedName name="CMO_A_4_REF">#REF!</definedName>
    <definedName name="CMO_A_5">#REF!</definedName>
    <definedName name="CMO_A_5_JANTODEZ">#REF!</definedName>
    <definedName name="CMO_A_5_REF">#REF!</definedName>
    <definedName name="CNCLIENTES">#REF!</definedName>
    <definedName name="CNEE" localSheetId="7">#REF!</definedName>
    <definedName name="CNEE">#REF!</definedName>
    <definedName name="Cód_Painel" localSheetId="7">#REF!</definedName>
    <definedName name="Cód_Painel">#REF!</definedName>
    <definedName name="Codigo_Datas_Financ" localSheetId="7">#REF!</definedName>
    <definedName name="Codigo_Datas_Financ">#REF!</definedName>
    <definedName name="Codigo_Datas_Financ_Limite">#REF!</definedName>
    <definedName name="codmun">#REF!</definedName>
    <definedName name="codmuni">#REF!</definedName>
    <definedName name="codmunic">#REF!</definedName>
    <definedName name="coelba">#REF!</definedName>
    <definedName name="Cofins_PIS_Finsocial" localSheetId="7">#REF!</definedName>
    <definedName name="Cofins_PIS_Finsocial">#REF!</definedName>
    <definedName name="COGS" localSheetId="7">#REF!</definedName>
    <definedName name="COGS">#REF!</definedName>
    <definedName name="ColunaHistorico">#REF!</definedName>
    <definedName name="COM" localSheetId="7">#REF!</definedName>
    <definedName name="COM">#REF!</definedName>
    <definedName name="comercial">#REF!</definedName>
    <definedName name="comp.SP.pag.4.PIRA" localSheetId="16" hidden="1">{#N/A,#N/A,FALSE,"CONTROLE";#N/A,#N/A,FALSE,"CONTROLE"}</definedName>
    <definedName name="comp.SP.pag.4.PIRA" localSheetId="8" hidden="1">{#N/A,#N/A,FALSE,"CONTROLE";#N/A,#N/A,FALSE,"CONTROLE"}</definedName>
    <definedName name="comp.SP.pag.4.PIRA" localSheetId="2" hidden="1">{#N/A,#N/A,FALSE,"CONTROLE";#N/A,#N/A,FALSE,"CONTROLE"}</definedName>
    <definedName name="comp.SP.pag.4.PIRA" localSheetId="7" hidden="1">{#N/A,#N/A,FALSE,"CONTROLE";#N/A,#N/A,FALSE,"CONTROLE"}</definedName>
    <definedName name="comp.SP.pag.4.PIRA" hidden="1">{#N/A,#N/A,FALSE,"CONTROLE";#N/A,#N/A,FALSE,"CONTROLE"}</definedName>
    <definedName name="comp.SP.pag.4.PIRA_1" localSheetId="16" hidden="1">{#N/A,#N/A,FALSE,"CONTROLE";#N/A,#N/A,FALSE,"CONTROLE"}</definedName>
    <definedName name="comp.SP.pag.4.PIRA_1" localSheetId="8" hidden="1">{#N/A,#N/A,FALSE,"CONTROLE";#N/A,#N/A,FALSE,"CONTROLE"}</definedName>
    <definedName name="comp.SP.pag.4.PIRA_1" localSheetId="2" hidden="1">{#N/A,#N/A,FALSE,"CONTROLE";#N/A,#N/A,FALSE,"CONTROLE"}</definedName>
    <definedName name="comp.SP.pag.4.PIRA_1" localSheetId="7" hidden="1">{#N/A,#N/A,FALSE,"CONTROLE";#N/A,#N/A,FALSE,"CONTROLE"}</definedName>
    <definedName name="comp.SP.pag.4.PIRA_1" hidden="1">{#N/A,#N/A,FALSE,"CONTROLE";#N/A,#N/A,FALSE,"CONTROLE"}</definedName>
    <definedName name="COMPANY">#REF!</definedName>
    <definedName name="Comparativo">#REF!</definedName>
    <definedName name="COMPRA_2000">#REF!</definedName>
    <definedName name="COMPRA_2001">#REF!</definedName>
    <definedName name="COMPRA_2002">#REF!</definedName>
    <definedName name="COMPRA_2003">#REF!</definedName>
    <definedName name="COMPRA_2004">#REF!</definedName>
    <definedName name="COMPRA_2005">#REF!</definedName>
    <definedName name="COMPRA_2006">#REF!</definedName>
    <definedName name="COMPRA_2007">#REF!</definedName>
    <definedName name="COMPRA_2008">#REF!</definedName>
    <definedName name="COMPRA_2009">#REF!</definedName>
    <definedName name="COMPRA_2010">#REF!</definedName>
    <definedName name="COMPRA_2011">#REF!</definedName>
    <definedName name="Compra_Rmilhões">#REF!</definedName>
    <definedName name="Compra_SPOT_GWh">#REF!</definedName>
    <definedName name="Concessão_Renov">#REF!</definedName>
    <definedName name="conex" localSheetId="7">#REF!</definedName>
    <definedName name="conex">#REF!</definedName>
    <definedName name="conjuntos" localSheetId="7">#REF!</definedName>
    <definedName name="conjuntos">#REF!</definedName>
    <definedName name="conmédio" localSheetId="7">#REF!</definedName>
    <definedName name="conmédio">#REF!</definedName>
    <definedName name="CONNECTSTRING1">#REF!</definedName>
    <definedName name="ConsCustos">#REF!</definedName>
    <definedName name="ConsCustosDep">#REF!</definedName>
    <definedName name="Consol." localSheetId="16" hidden="1">{#N/A,#N/A,FALSE,"CONTROLE"}</definedName>
    <definedName name="Consol." localSheetId="8" hidden="1">{#N/A,#N/A,FALSE,"CONTROLE"}</definedName>
    <definedName name="Consol." localSheetId="2" hidden="1">{#N/A,#N/A,FALSE,"CONTROLE"}</definedName>
    <definedName name="Consol." localSheetId="7" hidden="1">{#N/A,#N/A,FALSE,"CONTROLE"}</definedName>
    <definedName name="Consol." hidden="1">{#N/A,#N/A,FALSE,"CONTROLE"}</definedName>
    <definedName name="Consol._1" localSheetId="16" hidden="1">{#N/A,#N/A,FALSE,"CONTROLE"}</definedName>
    <definedName name="Consol._1" localSheetId="8" hidden="1">{#N/A,#N/A,FALSE,"CONTROLE"}</definedName>
    <definedName name="Consol._1" localSheetId="2" hidden="1">{#N/A,#N/A,FALSE,"CONTROLE"}</definedName>
    <definedName name="Consol._1" localSheetId="7" hidden="1">{#N/A,#N/A,FALSE,"CONTROLE"}</definedName>
    <definedName name="Consol._1" hidden="1">{#N/A,#N/A,FALSE,"CONTROLE"}</definedName>
    <definedName name="consol.1" localSheetId="16" hidden="1">{#N/A,#N/A,FALSE,"CONTROLE"}</definedName>
    <definedName name="consol.1" localSheetId="8" hidden="1">{#N/A,#N/A,FALSE,"CONTROLE"}</definedName>
    <definedName name="consol.1" localSheetId="2" hidden="1">{#N/A,#N/A,FALSE,"CONTROLE"}</definedName>
    <definedName name="consol.1" localSheetId="7" hidden="1">{#N/A,#N/A,FALSE,"CONTROLE"}</definedName>
    <definedName name="consol.1" hidden="1">{#N/A,#N/A,FALSE,"CONTROLE"}</definedName>
    <definedName name="consol.1_1" localSheetId="16" hidden="1">{#N/A,#N/A,FALSE,"CONTROLE"}</definedName>
    <definedName name="consol.1_1" localSheetId="8" hidden="1">{#N/A,#N/A,FALSE,"CONTROLE"}</definedName>
    <definedName name="consol.1_1" localSheetId="2" hidden="1">{#N/A,#N/A,FALSE,"CONTROLE"}</definedName>
    <definedName name="consol.1_1" localSheetId="7" hidden="1">{#N/A,#N/A,FALSE,"CONTROLE"}</definedName>
    <definedName name="consol.1_1" hidden="1">{#N/A,#N/A,FALSE,"CONTROLE"}</definedName>
    <definedName name="CONSOLIDAÇÃOFINAL_Consulta">#REF!</definedName>
    <definedName name="Consolidado_Eng_COO_26.10">#REF!</definedName>
    <definedName name="consprev">#REF!</definedName>
    <definedName name="CONSTANT">#REF!</definedName>
    <definedName name="construcaoFIM">#REF!</definedName>
    <definedName name="construcaoINICIO">#REF!</definedName>
    <definedName name="construcaoPoderFIM">#REF!</definedName>
    <definedName name="Consulta1">#REF!</definedName>
    <definedName name="Consulta11">#REF!</definedName>
    <definedName name="Consulta3" localSheetId="7">#REF!</definedName>
    <definedName name="Consulta3">#REF!</definedName>
    <definedName name="Consumo">#N/A</definedName>
    <definedName name="Consumo_1999" localSheetId="7">#REF!</definedName>
    <definedName name="Consumo_1999">#REF!</definedName>
    <definedName name="Consumo_2000" localSheetId="7">#REF!</definedName>
    <definedName name="Consumo_2000">#REF!</definedName>
    <definedName name="Consumo_Usa_Norte_Consulta" localSheetId="7">#REF!</definedName>
    <definedName name="Consumo_Usa_Norte_Consulta">#REF!</definedName>
    <definedName name="CONSUMOMWh">#REF!</definedName>
    <definedName name="CONSUMOVAL" localSheetId="7">#REF!</definedName>
    <definedName name="CONSUMOVAL">#REF!</definedName>
    <definedName name="CONT_AC">#REF!</definedName>
    <definedName name="CONT_LM">#REF!</definedName>
    <definedName name="Contas_Emitidas">#REF!</definedName>
    <definedName name="ContentsHelp" hidden="1">#N/A</definedName>
    <definedName name="CONTRATO" localSheetId="2" hidden="1">{"Assumptions Page 1",#N/A,FALSE,"JUBA Value";"Assumptions Page 2",#N/A,FALSE,"JUBA Value";"Assumptions Page 3",#N/A,FALSE,"JUBA Value";"Assumptions Page 4",#N/A,FALSE,"JUBA Value"}</definedName>
    <definedName name="CONTRATO" localSheetId="7" hidden="1">{"Assumptions Page 1",#N/A,FALSE,"JUBA Value";"Assumptions Page 2",#N/A,FALSE,"JUBA Value";"Assumptions Page 3",#N/A,FALSE,"JUBA Value";"Assumptions Page 4",#N/A,FALSE,"JUBA Value"}</definedName>
    <definedName name="CONTRATO" hidden="1">{"Assumptions Page 1",#N/A,FALSE,"JUBA Value";"Assumptions Page 2",#N/A,FALSE,"JUBA Value";"Assumptions Page 3",#N/A,FALSE,"JUBA Value";"Assumptions Page 4",#N/A,FALSE,"JUBA Value"}</definedName>
    <definedName name="Contribuição_Social">#REF!</definedName>
    <definedName name="Contribuição_Social_2003">#REF!</definedName>
    <definedName name="Controle_Interno">#REF!</definedName>
    <definedName name="COPEN" localSheetId="2" hidden="1">{"margo-03",#N/A,FALSE,"RGR 2003";"margo-02",#N/A,FALSE,"RGR 2003";"margo-01",#N/A,FALSE,"RGR 2003"}</definedName>
    <definedName name="COPEN" hidden="1">{"margo-03",#N/A,FALSE,"RGR 2003";"margo-02",#N/A,FALSE,"RGR 2003";"margo-01",#N/A,FALSE,"RGR 2003"}</definedName>
    <definedName name="COPIA" localSheetId="16" hidden="1">{#N/A,#N/A,FALSE,"CONTROLE"}</definedName>
    <definedName name="COPIA" localSheetId="8" hidden="1">{#N/A,#N/A,FALSE,"CONTROLE"}</definedName>
    <definedName name="COPIA" localSheetId="2" hidden="1">{#N/A,#N/A,FALSE,"CONTROLE"}</definedName>
    <definedName name="COPIA" localSheetId="7" hidden="1">{#N/A,#N/A,FALSE,"CONTROLE"}</definedName>
    <definedName name="COPIA" hidden="1">{#N/A,#N/A,FALSE,"CONTROLE"}</definedName>
    <definedName name="COPIA_1" localSheetId="16" hidden="1">{#N/A,#N/A,FALSE,"CONTROLE"}</definedName>
    <definedName name="COPIA_1" localSheetId="8" hidden="1">{#N/A,#N/A,FALSE,"CONTROLE"}</definedName>
    <definedName name="COPIA_1" localSheetId="2" hidden="1">{#N/A,#N/A,FALSE,"CONTROLE"}</definedName>
    <definedName name="COPIA_1" localSheetId="7" hidden="1">{#N/A,#N/A,FALSE,"CONTROLE"}</definedName>
    <definedName name="COPIA_1" hidden="1">{#N/A,#N/A,FALSE,"CONTROLE"}</definedName>
    <definedName name="Cópia_de_Consumo_Usa_Norte_Veículo">#REF!</definedName>
    <definedName name="COPIA1" localSheetId="16" hidden="1">{#N/A,#N/A,FALSE,"CONTROLE"}</definedName>
    <definedName name="COPIA1" localSheetId="8" hidden="1">{#N/A,#N/A,FALSE,"CONTROLE"}</definedName>
    <definedName name="COPIA1" localSheetId="2" hidden="1">{#N/A,#N/A,FALSE,"CONTROLE"}</definedName>
    <definedName name="COPIA1" localSheetId="7" hidden="1">{#N/A,#N/A,FALSE,"CONTROLE"}</definedName>
    <definedName name="COPIA1" hidden="1">{#N/A,#N/A,FALSE,"CONTROLE"}</definedName>
    <definedName name="COPIA1_1" localSheetId="16" hidden="1">{#N/A,#N/A,FALSE,"CONTROLE"}</definedName>
    <definedName name="COPIA1_1" localSheetId="8" hidden="1">{#N/A,#N/A,FALSE,"CONTROLE"}</definedName>
    <definedName name="COPIA1_1" localSheetId="2" hidden="1">{#N/A,#N/A,FALSE,"CONTROLE"}</definedName>
    <definedName name="COPIA1_1" localSheetId="7" hidden="1">{#N/A,#N/A,FALSE,"CONTROLE"}</definedName>
    <definedName name="COPIA1_1" hidden="1">{#N/A,#N/A,FALSE,"CONTROLE"}</definedName>
    <definedName name="counter_trade">#REF!</definedName>
    <definedName name="çp" localSheetId="16" hidden="1">{"TotalGeralDespesasPorArea",#N/A,FALSE,"VinculosAccessEfetivo"}</definedName>
    <definedName name="çp" localSheetId="8" hidden="1">{"TotalGeralDespesasPorArea",#N/A,FALSE,"VinculosAccessEfetivo"}</definedName>
    <definedName name="çp" localSheetId="2" hidden="1">{"TotalGeralDespesasPorArea",#N/A,FALSE,"VinculosAccessEfetivo"}</definedName>
    <definedName name="çp" localSheetId="7" hidden="1">{"TotalGeralDespesasPorArea",#N/A,FALSE,"VinculosAccessEfetivo"}</definedName>
    <definedName name="çp" hidden="1">{"TotalGeralDespesasPorArea",#N/A,FALSE,"VinculosAccessEfetivo"}</definedName>
    <definedName name="CP.COMPRAS">#REF!</definedName>
    <definedName name="CP.GER">#REF!</definedName>
    <definedName name="CP.INTERR">#REF!</definedName>
    <definedName name="CP.VENDAS">#REF!</definedName>
    <definedName name="çp_1" localSheetId="16" hidden="1">{"TotalGeralDespesasPorArea",#N/A,FALSE,"VinculosAccessEfetivo"}</definedName>
    <definedName name="çp_1" localSheetId="8" hidden="1">{"TotalGeralDespesasPorArea",#N/A,FALSE,"VinculosAccessEfetivo"}</definedName>
    <definedName name="çp_1" localSheetId="2" hidden="1">{"TotalGeralDespesasPorArea",#N/A,FALSE,"VinculosAccessEfetivo"}</definedName>
    <definedName name="çp_1" localSheetId="7" hidden="1">{"TotalGeralDespesasPorArea",#N/A,FALSE,"VinculosAccessEfetivo"}</definedName>
    <definedName name="çp_1" hidden="1">{"TotalGeralDespesasPorArea",#N/A,FALSE,"VinculosAccessEfetivo"}</definedName>
    <definedName name="CPFL">#REF!</definedName>
    <definedName name="cpi">#REF!</definedName>
    <definedName name="CPKAPRACT">#REF!</definedName>
    <definedName name="CPKAPRBUD">#REF!</definedName>
    <definedName name="CPKAUGACT">#REF!</definedName>
    <definedName name="CPKAUGBUD">#REF!</definedName>
    <definedName name="CPKDECACT">#REF!</definedName>
    <definedName name="CPKDECBUD">#REF!</definedName>
    <definedName name="CPKFEBACT">#REF!</definedName>
    <definedName name="CPKFEBBUD">#REF!</definedName>
    <definedName name="CPKJANACT">#REF!</definedName>
    <definedName name="CPKJANBUD">#REF!</definedName>
    <definedName name="CPKJULACT">#REF!</definedName>
    <definedName name="CPKJULBUD">#REF!</definedName>
    <definedName name="CPKJUNACT">#REF!</definedName>
    <definedName name="CPKJUNBUD">#REF!</definedName>
    <definedName name="CPKMARACT">#REF!</definedName>
    <definedName name="CPKMARBUD">#REF!</definedName>
    <definedName name="CPKMAYACT">#REF!</definedName>
    <definedName name="CPKMAYBUD">#REF!</definedName>
    <definedName name="CPKNOVACT">#REF!</definedName>
    <definedName name="CPKNOVBUD">#REF!</definedName>
    <definedName name="CPKOCTACT">#REF!</definedName>
    <definedName name="CPKOCTBUD">#REF!</definedName>
    <definedName name="CPKSEPACT">#REF!</definedName>
    <definedName name="CPKSEPBUD">#REF!</definedName>
    <definedName name="CPMF">#REF!</definedName>
    <definedName name="CPRJ">#REF!</definedName>
    <definedName name="CREATESUMMARYJNLS1" localSheetId="16">#REF!</definedName>
    <definedName name="CREATESUMMARYJNLS1" localSheetId="8">#REF!</definedName>
    <definedName name="CREATESUMMARYJNLS1" localSheetId="7">#REF!</definedName>
    <definedName name="CREATESUMMARYJNLS1">#REF!</definedName>
    <definedName name="CreateTable" hidden="1">#N/A</definedName>
    <definedName name="crit" localSheetId="7">#REF!</definedName>
    <definedName name="crit">#REF!</definedName>
    <definedName name="CRITERIACOLUMN1" localSheetId="16">#REF!</definedName>
    <definedName name="CRITERIACOLUMN1" localSheetId="8">#REF!</definedName>
    <definedName name="CRITERIACOLUMN1" localSheetId="7">#REF!</definedName>
    <definedName name="CRITERIACOLUMN1">#REF!</definedName>
    <definedName name="CRITERIO">#REF!</definedName>
    <definedName name="CRITERIO0">#REF!</definedName>
    <definedName name="_xlnm.Criteria" localSheetId="7">#REF!</definedName>
    <definedName name="_xlnm.Criteria">#REF!</definedName>
    <definedName name="criterios1" localSheetId="7">#REF!</definedName>
    <definedName name="criterios1">#REF!</definedName>
    <definedName name="CRM" localSheetId="16" hidden="1">{#N/A,#N/A,FALSE,"ANEXO3 99 ERA";#N/A,#N/A,FALSE,"ANEXO3 99 UBÁ2";#N/A,#N/A,FALSE,"ANEXO3 99 DTU";#N/A,#N/A,FALSE,"ANEXO3 99 RDR";#N/A,#N/A,FALSE,"ANEXO3 99 UBÁ4";#N/A,#N/A,FALSE,"ANEXO3 99 UBÁ6"}</definedName>
    <definedName name="CRM" localSheetId="8" hidden="1">{#N/A,#N/A,FALSE,"ANEXO3 99 ERA";#N/A,#N/A,FALSE,"ANEXO3 99 UBÁ2";#N/A,#N/A,FALSE,"ANEXO3 99 DTU";#N/A,#N/A,FALSE,"ANEXO3 99 RDR";#N/A,#N/A,FALSE,"ANEXO3 99 UBÁ4";#N/A,#N/A,FALSE,"ANEXO3 99 UBÁ6"}</definedName>
    <definedName name="CRM" localSheetId="2" hidden="1">{#N/A,#N/A,FALSE,"ANEXO3 99 ERA";#N/A,#N/A,FALSE,"ANEXO3 99 UBÁ2";#N/A,#N/A,FALSE,"ANEXO3 99 DTU";#N/A,#N/A,FALSE,"ANEXO3 99 RDR";#N/A,#N/A,FALSE,"ANEXO3 99 UBÁ4";#N/A,#N/A,FALSE,"ANEXO3 99 UBÁ6"}</definedName>
    <definedName name="CRM" localSheetId="7" hidden="1">{#N/A,#N/A,FALSE,"ANEXO3 99 ERA";#N/A,#N/A,FALSE,"ANEXO3 99 UBÁ2";#N/A,#N/A,FALSE,"ANEXO3 99 DTU";#N/A,#N/A,FALSE,"ANEXO3 99 RDR";#N/A,#N/A,FALSE,"ANEXO3 99 UBÁ4";#N/A,#N/A,FALSE,"ANEXO3 99 UBÁ6"}</definedName>
    <definedName name="CRM" hidden="1">{#N/A,#N/A,FALSE,"ANEXO3 99 ERA";#N/A,#N/A,FALSE,"ANEXO3 99 UBÁ2";#N/A,#N/A,FALSE,"ANEXO3 99 DTU";#N/A,#N/A,FALSE,"ANEXO3 99 RDR";#N/A,#N/A,FALSE,"ANEXO3 99 UBÁ4";#N/A,#N/A,FALSE,"ANEXO3 99 UBÁ6"}</definedName>
    <definedName name="CRM_1" localSheetId="16" hidden="1">{#N/A,#N/A,FALSE,"ANEXO3 99 ERA";#N/A,#N/A,FALSE,"ANEXO3 99 UBÁ2";#N/A,#N/A,FALSE,"ANEXO3 99 DTU";#N/A,#N/A,FALSE,"ANEXO3 99 RDR";#N/A,#N/A,FALSE,"ANEXO3 99 UBÁ4";#N/A,#N/A,FALSE,"ANEXO3 99 UBÁ6"}</definedName>
    <definedName name="CRM_1" localSheetId="8" hidden="1">{#N/A,#N/A,FALSE,"ANEXO3 99 ERA";#N/A,#N/A,FALSE,"ANEXO3 99 UBÁ2";#N/A,#N/A,FALSE,"ANEXO3 99 DTU";#N/A,#N/A,FALSE,"ANEXO3 99 RDR";#N/A,#N/A,FALSE,"ANEXO3 99 UBÁ4";#N/A,#N/A,FALSE,"ANEXO3 99 UBÁ6"}</definedName>
    <definedName name="CRM_1" localSheetId="2" hidden="1">{#N/A,#N/A,FALSE,"ANEXO3 99 ERA";#N/A,#N/A,FALSE,"ANEXO3 99 UBÁ2";#N/A,#N/A,FALSE,"ANEXO3 99 DTU";#N/A,#N/A,FALSE,"ANEXO3 99 RDR";#N/A,#N/A,FALSE,"ANEXO3 99 UBÁ4";#N/A,#N/A,FALSE,"ANEXO3 99 UBÁ6"}</definedName>
    <definedName name="CRM_1" localSheetId="7" hidden="1">{#N/A,#N/A,FALSE,"ANEXO3 99 ERA";#N/A,#N/A,FALSE,"ANEXO3 99 UBÁ2";#N/A,#N/A,FALSE,"ANEXO3 99 DTU";#N/A,#N/A,FALSE,"ANEXO3 99 RDR";#N/A,#N/A,FALSE,"ANEXO3 99 UBÁ4";#N/A,#N/A,FALSE,"ANEXO3 99 UBÁ6"}</definedName>
    <definedName name="CRM_1" hidden="1">{#N/A,#N/A,FALSE,"ANEXO3 99 ERA";#N/A,#N/A,FALSE,"ANEXO3 99 UBÁ2";#N/A,#N/A,FALSE,"ANEXO3 99 DTU";#N/A,#N/A,FALSE,"ANEXO3 99 RDR";#N/A,#N/A,FALSE,"ANEXO3 99 UBÁ4";#N/A,#N/A,FALSE,"ANEXO3 99 UBÁ6"}</definedName>
    <definedName name="CronogramadeExecuçãp2003" localSheetId="16" hidden="1">{#N/A,#N/A,FALSE,"ANEXO3 99 ERA";#N/A,#N/A,FALSE,"ANEXO3 99 UBÁ2";#N/A,#N/A,FALSE,"ANEXO3 99 DTU";#N/A,#N/A,FALSE,"ANEXO3 99 RDR";#N/A,#N/A,FALSE,"ANEXO3 99 UBÁ4";#N/A,#N/A,FALSE,"ANEXO3 99 UBÁ6"}</definedName>
    <definedName name="CronogramadeExecuçãp2003" localSheetId="8" hidden="1">{#N/A,#N/A,FALSE,"ANEXO3 99 ERA";#N/A,#N/A,FALSE,"ANEXO3 99 UBÁ2";#N/A,#N/A,FALSE,"ANEXO3 99 DTU";#N/A,#N/A,FALSE,"ANEXO3 99 RDR";#N/A,#N/A,FALSE,"ANEXO3 99 UBÁ4";#N/A,#N/A,FALSE,"ANEXO3 99 UBÁ6"}</definedName>
    <definedName name="CronogramadeExecuçãp2003" localSheetId="2" hidden="1">{#N/A,#N/A,FALSE,"ANEXO3 99 ERA";#N/A,#N/A,FALSE,"ANEXO3 99 UBÁ2";#N/A,#N/A,FALSE,"ANEXO3 99 DTU";#N/A,#N/A,FALSE,"ANEXO3 99 RDR";#N/A,#N/A,FALSE,"ANEXO3 99 UBÁ4";#N/A,#N/A,FALSE,"ANEXO3 99 UBÁ6"}</definedName>
    <definedName name="CronogramadeExecuçãp2003" localSheetId="7" hidden="1">{#N/A,#N/A,FALSE,"ANEXO3 99 ERA";#N/A,#N/A,FALSE,"ANEXO3 99 UBÁ2";#N/A,#N/A,FALSE,"ANEXO3 99 DTU";#N/A,#N/A,FALSE,"ANEXO3 99 RDR";#N/A,#N/A,FALSE,"ANEXO3 99 UBÁ4";#N/A,#N/A,FALSE,"ANEXO3 99 UBÁ6"}</definedName>
    <definedName name="CronogramadeExecuçãp2003" hidden="1">{#N/A,#N/A,FALSE,"ANEXO3 99 ERA";#N/A,#N/A,FALSE,"ANEXO3 99 UBÁ2";#N/A,#N/A,FALSE,"ANEXO3 99 DTU";#N/A,#N/A,FALSE,"ANEXO3 99 RDR";#N/A,#N/A,FALSE,"ANEXO3 99 UBÁ4";#N/A,#N/A,FALSE,"ANEXO3 99 UBÁ6"}</definedName>
    <definedName name="CronogramadeExecuçãp2003_1" localSheetId="16" hidden="1">{#N/A,#N/A,FALSE,"ANEXO3 99 ERA";#N/A,#N/A,FALSE,"ANEXO3 99 UBÁ2";#N/A,#N/A,FALSE,"ANEXO3 99 DTU";#N/A,#N/A,FALSE,"ANEXO3 99 RDR";#N/A,#N/A,FALSE,"ANEXO3 99 UBÁ4";#N/A,#N/A,FALSE,"ANEXO3 99 UBÁ6"}</definedName>
    <definedName name="CronogramadeExecuçãp2003_1" localSheetId="8" hidden="1">{#N/A,#N/A,FALSE,"ANEXO3 99 ERA";#N/A,#N/A,FALSE,"ANEXO3 99 UBÁ2";#N/A,#N/A,FALSE,"ANEXO3 99 DTU";#N/A,#N/A,FALSE,"ANEXO3 99 RDR";#N/A,#N/A,FALSE,"ANEXO3 99 UBÁ4";#N/A,#N/A,FALSE,"ANEXO3 99 UBÁ6"}</definedName>
    <definedName name="CronogramadeExecuçãp2003_1" localSheetId="2" hidden="1">{#N/A,#N/A,FALSE,"ANEXO3 99 ERA";#N/A,#N/A,FALSE,"ANEXO3 99 UBÁ2";#N/A,#N/A,FALSE,"ANEXO3 99 DTU";#N/A,#N/A,FALSE,"ANEXO3 99 RDR";#N/A,#N/A,FALSE,"ANEXO3 99 UBÁ4";#N/A,#N/A,FALSE,"ANEXO3 99 UBÁ6"}</definedName>
    <definedName name="CronogramadeExecuçãp2003_1" localSheetId="7" hidden="1">{#N/A,#N/A,FALSE,"ANEXO3 99 ERA";#N/A,#N/A,FALSE,"ANEXO3 99 UBÁ2";#N/A,#N/A,FALSE,"ANEXO3 99 DTU";#N/A,#N/A,FALSE,"ANEXO3 99 RDR";#N/A,#N/A,FALSE,"ANEXO3 99 UBÁ4";#N/A,#N/A,FALSE,"ANEXO3 99 UBÁ6"}</definedName>
    <definedName name="CronogramadeExecuçãp2003_1" hidden="1">{#N/A,#N/A,FALSE,"ANEXO3 99 ERA";#N/A,#N/A,FALSE,"ANEXO3 99 UBÁ2";#N/A,#N/A,FALSE,"ANEXO3 99 DTU";#N/A,#N/A,FALSE,"ANEXO3 99 RDR";#N/A,#N/A,FALSE,"ANEXO3 99 UBÁ4";#N/A,#N/A,FALSE,"ANEXO3 99 UBÁ6"}</definedName>
    <definedName name="CronogramadeExecuçãp20033" localSheetId="16" hidden="1">{#N/A,#N/A,FALSE,"ANEXO3 99 ERA";#N/A,#N/A,FALSE,"ANEXO3 99 UBÁ2";#N/A,#N/A,FALSE,"ANEXO3 99 DTU";#N/A,#N/A,FALSE,"ANEXO3 99 RDR";#N/A,#N/A,FALSE,"ANEXO3 99 UBÁ4";#N/A,#N/A,FALSE,"ANEXO3 99 UBÁ6"}</definedName>
    <definedName name="CronogramadeExecuçãp20033" localSheetId="8" hidden="1">{#N/A,#N/A,FALSE,"ANEXO3 99 ERA";#N/A,#N/A,FALSE,"ANEXO3 99 UBÁ2";#N/A,#N/A,FALSE,"ANEXO3 99 DTU";#N/A,#N/A,FALSE,"ANEXO3 99 RDR";#N/A,#N/A,FALSE,"ANEXO3 99 UBÁ4";#N/A,#N/A,FALSE,"ANEXO3 99 UBÁ6"}</definedName>
    <definedName name="CronogramadeExecuçãp20033" localSheetId="2" hidden="1">{#N/A,#N/A,FALSE,"ANEXO3 99 ERA";#N/A,#N/A,FALSE,"ANEXO3 99 UBÁ2";#N/A,#N/A,FALSE,"ANEXO3 99 DTU";#N/A,#N/A,FALSE,"ANEXO3 99 RDR";#N/A,#N/A,FALSE,"ANEXO3 99 UBÁ4";#N/A,#N/A,FALSE,"ANEXO3 99 UBÁ6"}</definedName>
    <definedName name="CronogramadeExecuçãp20033" localSheetId="7" hidden="1">{#N/A,#N/A,FALSE,"ANEXO3 99 ERA";#N/A,#N/A,FALSE,"ANEXO3 99 UBÁ2";#N/A,#N/A,FALSE,"ANEXO3 99 DTU";#N/A,#N/A,FALSE,"ANEXO3 99 RDR";#N/A,#N/A,FALSE,"ANEXO3 99 UBÁ4";#N/A,#N/A,FALSE,"ANEXO3 99 UBÁ6"}</definedName>
    <definedName name="CronogramadeExecuçãp20033" hidden="1">{#N/A,#N/A,FALSE,"ANEXO3 99 ERA";#N/A,#N/A,FALSE,"ANEXO3 99 UBÁ2";#N/A,#N/A,FALSE,"ANEXO3 99 DTU";#N/A,#N/A,FALSE,"ANEXO3 99 RDR";#N/A,#N/A,FALSE,"ANEXO3 99 UBÁ4";#N/A,#N/A,FALSE,"ANEXO3 99 UBÁ6"}</definedName>
    <definedName name="CronogramadeExecuçãp20033_1" localSheetId="16" hidden="1">{#N/A,#N/A,FALSE,"ANEXO3 99 ERA";#N/A,#N/A,FALSE,"ANEXO3 99 UBÁ2";#N/A,#N/A,FALSE,"ANEXO3 99 DTU";#N/A,#N/A,FALSE,"ANEXO3 99 RDR";#N/A,#N/A,FALSE,"ANEXO3 99 UBÁ4";#N/A,#N/A,FALSE,"ANEXO3 99 UBÁ6"}</definedName>
    <definedName name="CronogramadeExecuçãp20033_1" localSheetId="8" hidden="1">{#N/A,#N/A,FALSE,"ANEXO3 99 ERA";#N/A,#N/A,FALSE,"ANEXO3 99 UBÁ2";#N/A,#N/A,FALSE,"ANEXO3 99 DTU";#N/A,#N/A,FALSE,"ANEXO3 99 RDR";#N/A,#N/A,FALSE,"ANEXO3 99 UBÁ4";#N/A,#N/A,FALSE,"ANEXO3 99 UBÁ6"}</definedName>
    <definedName name="CronogramadeExecuçãp20033_1" localSheetId="2" hidden="1">{#N/A,#N/A,FALSE,"ANEXO3 99 ERA";#N/A,#N/A,FALSE,"ANEXO3 99 UBÁ2";#N/A,#N/A,FALSE,"ANEXO3 99 DTU";#N/A,#N/A,FALSE,"ANEXO3 99 RDR";#N/A,#N/A,FALSE,"ANEXO3 99 UBÁ4";#N/A,#N/A,FALSE,"ANEXO3 99 UBÁ6"}</definedName>
    <definedName name="CronogramadeExecuçãp20033_1" localSheetId="7" hidden="1">{#N/A,#N/A,FALSE,"ANEXO3 99 ERA";#N/A,#N/A,FALSE,"ANEXO3 99 UBÁ2";#N/A,#N/A,FALSE,"ANEXO3 99 DTU";#N/A,#N/A,FALSE,"ANEXO3 99 RDR";#N/A,#N/A,FALSE,"ANEXO3 99 UBÁ4";#N/A,#N/A,FALSE,"ANEXO3 99 UBÁ6"}</definedName>
    <definedName name="CronogramadeExecuçãp20033_1" hidden="1">{#N/A,#N/A,FALSE,"ANEXO3 99 ERA";#N/A,#N/A,FALSE,"ANEXO3 99 UBÁ2";#N/A,#N/A,FALSE,"ANEXO3 99 DTU";#N/A,#N/A,FALSE,"ANEXO3 99 RDR";#N/A,#N/A,FALSE,"ANEXO3 99 UBÁ4";#N/A,#N/A,FALSE,"ANEXO3 99 UBÁ6"}</definedName>
    <definedName name="cruz">#REF!</definedName>
    <definedName name="CSLL" localSheetId="7">#REF!</definedName>
    <definedName name="CSLL">#REF!</definedName>
    <definedName name="CSLL.G">#REF!</definedName>
    <definedName name="CSLL.T">#REF!</definedName>
    <definedName name="CTBxFIS" localSheetId="7">#REF!</definedName>
    <definedName name="CTBxFIS">#REF!</definedName>
    <definedName name="CTSN" localSheetId="7">#REF!</definedName>
    <definedName name="CTSN">#REF!</definedName>
    <definedName name="CUSTO" localSheetId="7">#REF!</definedName>
    <definedName name="CUSTO">#REF!</definedName>
    <definedName name="custoDireto" localSheetId="7">#REF!</definedName>
    <definedName name="custoDireto">#REF!</definedName>
    <definedName name="custoDiretoBasico" localSheetId="7">#REF!</definedName>
    <definedName name="custoDiretoBasico">#REF!</definedName>
    <definedName name="custoDiretoBasicoPoder" localSheetId="7">#REF!</definedName>
    <definedName name="custoDiretoBasicoPoder">#REF!</definedName>
    <definedName name="custoDiretoPoder">#REF!</definedName>
    <definedName name="Custos_modulares_de_equipamentos">#REF!</definedName>
    <definedName name="custosAmbientais">#REF!</definedName>
    <definedName name="custosAmbientaisPoder">#REF!</definedName>
    <definedName name="custoTotal">#REF!</definedName>
    <definedName name="custoTotalLinha">#REF!</definedName>
    <definedName name="custoTotalLinhaPoder">#REF!</definedName>
    <definedName name="custoTotalPoder">#REF!</definedName>
    <definedName name="custoval.atual">#REF!</definedName>
    <definedName name="cv" localSheetId="16" hidden="1">{#N/A,#N/A,FALSE,"CONTROLE"}</definedName>
    <definedName name="cv" localSheetId="8" hidden="1">{#N/A,#N/A,FALSE,"CONTROLE"}</definedName>
    <definedName name="cv" localSheetId="2" hidden="1">{#N/A,#N/A,FALSE,"CONTROLE"}</definedName>
    <definedName name="cv" localSheetId="7" hidden="1">{#N/A,#N/A,FALSE,"CONTROLE"}</definedName>
    <definedName name="cv" hidden="1">{#N/A,#N/A,FALSE,"CONTROLE"}</definedName>
    <definedName name="cv_1" localSheetId="16" hidden="1">{#N/A,#N/A,FALSE,"CONTROLE"}</definedName>
    <definedName name="cv_1" localSheetId="8" hidden="1">{#N/A,#N/A,FALSE,"CONTROLE"}</definedName>
    <definedName name="cv_1" localSheetId="2" hidden="1">{#N/A,#N/A,FALSE,"CONTROLE"}</definedName>
    <definedName name="cv_1" localSheetId="7" hidden="1">{#N/A,#N/A,FALSE,"CONTROLE"}</definedName>
    <definedName name="cv_1" hidden="1">{#N/A,#N/A,FALSE,"CONTROLE"}</definedName>
    <definedName name="CVApr">#REF!</definedName>
    <definedName name="CVAug">#REF!</definedName>
    <definedName name="cvcvcvcv" localSheetId="2" hidden="1">{#N/A,#N/A,FALSE,"Hip.Bas";#N/A,#N/A,FALSE,"ventas";#N/A,#N/A,FALSE,"ingre-Año";#N/A,#N/A,FALSE,"ventas-Año";#N/A,#N/A,FALSE,"Costepro";#N/A,#N/A,FALSE,"inversion";#N/A,#N/A,FALSE,"personal";#N/A,#N/A,FALSE,"Gastos-V";#N/A,#N/A,FALSE,"Circulante";#N/A,#N/A,FALSE,"CONSOLI";#N/A,#N/A,FALSE,"Es-Fin";#N/A,#N/A,FALSE,"Margen-P"}</definedName>
    <definedName name="cvcvcvcv" localSheetId="7" hidden="1">{#N/A,#N/A,FALSE,"Hip.Bas";#N/A,#N/A,FALSE,"ventas";#N/A,#N/A,FALSE,"ingre-Año";#N/A,#N/A,FALSE,"ventas-Año";#N/A,#N/A,FALSE,"Costepro";#N/A,#N/A,FALSE,"inversion";#N/A,#N/A,FALSE,"personal";#N/A,#N/A,FALSE,"Gastos-V";#N/A,#N/A,FALSE,"Circulante";#N/A,#N/A,FALSE,"CONSOLI";#N/A,#N/A,FALSE,"Es-Fin";#N/A,#N/A,FALSE,"Margen-P"}</definedName>
    <definedName name="cvcvcvcv" hidden="1">{#N/A,#N/A,FALSE,"Hip.Bas";#N/A,#N/A,FALSE,"ventas";#N/A,#N/A,FALSE,"ingre-Año";#N/A,#N/A,FALSE,"ventas-Año";#N/A,#N/A,FALSE,"Costepro";#N/A,#N/A,FALSE,"inversion";#N/A,#N/A,FALSE,"personal";#N/A,#N/A,FALSE,"Gastos-V";#N/A,#N/A,FALSE,"Circulante";#N/A,#N/A,FALSE,"CONSOLI";#N/A,#N/A,FALSE,"Es-Fin";#N/A,#N/A,FALSE,"Margen-P"}</definedName>
    <definedName name="cvcvxvxcvxcvxcv" localSheetId="16" hidden="1">{#N/A,#N/A,FALSE,"LLAVE";#N/A,#N/A,FALSE,"EERR";#N/A,#N/A,FALSE,"ESP";#N/A,#N/A,FALSE,"EOAF";#N/A,#N/A,FALSE,"CASH";#N/A,#N/A,FALSE,"FINANZAS";#N/A,#N/A,FALSE,"DEUDA";#N/A,#N/A,FALSE,"INVERSION";#N/A,#N/A,FALSE,"PERSONAL"}</definedName>
    <definedName name="cvcvxvxcvxcvxcv" localSheetId="8" hidden="1">{#N/A,#N/A,FALSE,"LLAVE";#N/A,#N/A,FALSE,"EERR";#N/A,#N/A,FALSE,"ESP";#N/A,#N/A,FALSE,"EOAF";#N/A,#N/A,FALSE,"CASH";#N/A,#N/A,FALSE,"FINANZAS";#N/A,#N/A,FALSE,"DEUDA";#N/A,#N/A,FALSE,"INVERSION";#N/A,#N/A,FALSE,"PERSONAL"}</definedName>
    <definedName name="cvcvxvxcvxcvxcv" localSheetId="2" hidden="1">{#N/A,#N/A,FALSE,"LLAVE";#N/A,#N/A,FALSE,"EERR";#N/A,#N/A,FALSE,"ESP";#N/A,#N/A,FALSE,"EOAF";#N/A,#N/A,FALSE,"CASH";#N/A,#N/A,FALSE,"FINANZAS";#N/A,#N/A,FALSE,"DEUDA";#N/A,#N/A,FALSE,"INVERSION";#N/A,#N/A,FALSE,"PERSONAL"}</definedName>
    <definedName name="cvcvxvxcvxcvxcv" localSheetId="7" hidden="1">{#N/A,#N/A,FALSE,"LLAVE";#N/A,#N/A,FALSE,"EERR";#N/A,#N/A,FALSE,"ESP";#N/A,#N/A,FALSE,"EOAF";#N/A,#N/A,FALSE,"CASH";#N/A,#N/A,FALSE,"FINANZAS";#N/A,#N/A,FALSE,"DEUDA";#N/A,#N/A,FALSE,"INVERSION";#N/A,#N/A,FALSE,"PERSONAL"}</definedName>
    <definedName name="cvcvxvxcvxcvxcv" hidden="1">{#N/A,#N/A,FALSE,"LLAVE";#N/A,#N/A,FALSE,"EERR";#N/A,#N/A,FALSE,"ESP";#N/A,#N/A,FALSE,"EOAF";#N/A,#N/A,FALSE,"CASH";#N/A,#N/A,FALSE,"FINANZAS";#N/A,#N/A,FALSE,"DEUDA";#N/A,#N/A,FALSE,"INVERSION";#N/A,#N/A,FALSE,"PERSONAL"}</definedName>
    <definedName name="cvcvxvxcvxcvxcv_1" localSheetId="16" hidden="1">{#N/A,#N/A,FALSE,"LLAVE";#N/A,#N/A,FALSE,"EERR";#N/A,#N/A,FALSE,"ESP";#N/A,#N/A,FALSE,"EOAF";#N/A,#N/A,FALSE,"CASH";#N/A,#N/A,FALSE,"FINANZAS";#N/A,#N/A,FALSE,"DEUDA";#N/A,#N/A,FALSE,"INVERSION";#N/A,#N/A,FALSE,"PERSONAL"}</definedName>
    <definedName name="cvcvxvxcvxcvxcv_1" localSheetId="8" hidden="1">{#N/A,#N/A,FALSE,"LLAVE";#N/A,#N/A,FALSE,"EERR";#N/A,#N/A,FALSE,"ESP";#N/A,#N/A,FALSE,"EOAF";#N/A,#N/A,FALSE,"CASH";#N/A,#N/A,FALSE,"FINANZAS";#N/A,#N/A,FALSE,"DEUDA";#N/A,#N/A,FALSE,"INVERSION";#N/A,#N/A,FALSE,"PERSONAL"}</definedName>
    <definedName name="cvcvxvxcvxcvxcv_1" localSheetId="2" hidden="1">{#N/A,#N/A,FALSE,"LLAVE";#N/A,#N/A,FALSE,"EERR";#N/A,#N/A,FALSE,"ESP";#N/A,#N/A,FALSE,"EOAF";#N/A,#N/A,FALSE,"CASH";#N/A,#N/A,FALSE,"FINANZAS";#N/A,#N/A,FALSE,"DEUDA";#N/A,#N/A,FALSE,"INVERSION";#N/A,#N/A,FALSE,"PERSONAL"}</definedName>
    <definedName name="cvcvxvxcvxcvxcv_1" localSheetId="7" hidden="1">{#N/A,#N/A,FALSE,"LLAVE";#N/A,#N/A,FALSE,"EERR";#N/A,#N/A,FALSE,"ESP";#N/A,#N/A,FALSE,"EOAF";#N/A,#N/A,FALSE,"CASH";#N/A,#N/A,FALSE,"FINANZAS";#N/A,#N/A,FALSE,"DEUDA";#N/A,#N/A,FALSE,"INVERSION";#N/A,#N/A,FALSE,"PERSONAL"}</definedName>
    <definedName name="cvcvxvxcvxcvxcv_1" hidden="1">{#N/A,#N/A,FALSE,"LLAVE";#N/A,#N/A,FALSE,"EERR";#N/A,#N/A,FALSE,"ESP";#N/A,#N/A,FALSE,"EOAF";#N/A,#N/A,FALSE,"CASH";#N/A,#N/A,FALSE,"FINANZAS";#N/A,#N/A,FALSE,"DEUDA";#N/A,#N/A,FALSE,"INVERSION";#N/A,#N/A,FALSE,"PERSONAL"}</definedName>
    <definedName name="cvcvxvxcvxcvxcv_1_1" localSheetId="16" hidden="1">{#N/A,#N/A,FALSE,"LLAVE";#N/A,#N/A,FALSE,"EERR";#N/A,#N/A,FALSE,"ESP";#N/A,#N/A,FALSE,"EOAF";#N/A,#N/A,FALSE,"CASH";#N/A,#N/A,FALSE,"FINANZAS";#N/A,#N/A,FALSE,"DEUDA";#N/A,#N/A,FALSE,"INVERSION";#N/A,#N/A,FALSE,"PERSONAL"}</definedName>
    <definedName name="cvcvxvxcvxcvxcv_1_1" localSheetId="8" hidden="1">{#N/A,#N/A,FALSE,"LLAVE";#N/A,#N/A,FALSE,"EERR";#N/A,#N/A,FALSE,"ESP";#N/A,#N/A,FALSE,"EOAF";#N/A,#N/A,FALSE,"CASH";#N/A,#N/A,FALSE,"FINANZAS";#N/A,#N/A,FALSE,"DEUDA";#N/A,#N/A,FALSE,"INVERSION";#N/A,#N/A,FALSE,"PERSONAL"}</definedName>
    <definedName name="cvcvxvxcvxcvxcv_1_1" localSheetId="2" hidden="1">{#N/A,#N/A,FALSE,"LLAVE";#N/A,#N/A,FALSE,"EERR";#N/A,#N/A,FALSE,"ESP";#N/A,#N/A,FALSE,"EOAF";#N/A,#N/A,FALSE,"CASH";#N/A,#N/A,FALSE,"FINANZAS";#N/A,#N/A,FALSE,"DEUDA";#N/A,#N/A,FALSE,"INVERSION";#N/A,#N/A,FALSE,"PERSONAL"}</definedName>
    <definedName name="cvcvxvxcvxcvxcv_1_1" localSheetId="7" hidden="1">{#N/A,#N/A,FALSE,"LLAVE";#N/A,#N/A,FALSE,"EERR";#N/A,#N/A,FALSE,"ESP";#N/A,#N/A,FALSE,"EOAF";#N/A,#N/A,FALSE,"CASH";#N/A,#N/A,FALSE,"FINANZAS";#N/A,#N/A,FALSE,"DEUDA";#N/A,#N/A,FALSE,"INVERSION";#N/A,#N/A,FALSE,"PERSONAL"}</definedName>
    <definedName name="cvcvxvxcvxcvxcv_1_1" hidden="1">{#N/A,#N/A,FALSE,"LLAVE";#N/A,#N/A,FALSE,"EERR";#N/A,#N/A,FALSE,"ESP";#N/A,#N/A,FALSE,"EOAF";#N/A,#N/A,FALSE,"CASH";#N/A,#N/A,FALSE,"FINANZAS";#N/A,#N/A,FALSE,"DEUDA";#N/A,#N/A,FALSE,"INVERSION";#N/A,#N/A,FALSE,"PERSONAL"}</definedName>
    <definedName name="cvcvxvxcvxcvxcv_2" localSheetId="16" hidden="1">{#N/A,#N/A,FALSE,"LLAVE";#N/A,#N/A,FALSE,"EERR";#N/A,#N/A,FALSE,"ESP";#N/A,#N/A,FALSE,"EOAF";#N/A,#N/A,FALSE,"CASH";#N/A,#N/A,FALSE,"FINANZAS";#N/A,#N/A,FALSE,"DEUDA";#N/A,#N/A,FALSE,"INVERSION";#N/A,#N/A,FALSE,"PERSONAL"}</definedName>
    <definedName name="cvcvxvxcvxcvxcv_2" localSheetId="8" hidden="1">{#N/A,#N/A,FALSE,"LLAVE";#N/A,#N/A,FALSE,"EERR";#N/A,#N/A,FALSE,"ESP";#N/A,#N/A,FALSE,"EOAF";#N/A,#N/A,FALSE,"CASH";#N/A,#N/A,FALSE,"FINANZAS";#N/A,#N/A,FALSE,"DEUDA";#N/A,#N/A,FALSE,"INVERSION";#N/A,#N/A,FALSE,"PERSONAL"}</definedName>
    <definedName name="cvcvxvxcvxcvxcv_2" localSheetId="2" hidden="1">{#N/A,#N/A,FALSE,"LLAVE";#N/A,#N/A,FALSE,"EERR";#N/A,#N/A,FALSE,"ESP";#N/A,#N/A,FALSE,"EOAF";#N/A,#N/A,FALSE,"CASH";#N/A,#N/A,FALSE,"FINANZAS";#N/A,#N/A,FALSE,"DEUDA";#N/A,#N/A,FALSE,"INVERSION";#N/A,#N/A,FALSE,"PERSONAL"}</definedName>
    <definedName name="cvcvxvxcvxcvxcv_2" localSheetId="7" hidden="1">{#N/A,#N/A,FALSE,"LLAVE";#N/A,#N/A,FALSE,"EERR";#N/A,#N/A,FALSE,"ESP";#N/A,#N/A,FALSE,"EOAF";#N/A,#N/A,FALSE,"CASH";#N/A,#N/A,FALSE,"FINANZAS";#N/A,#N/A,FALSE,"DEUDA";#N/A,#N/A,FALSE,"INVERSION";#N/A,#N/A,FALSE,"PERSONAL"}</definedName>
    <definedName name="cvcvxvxcvxcvxcv_2" hidden="1">{#N/A,#N/A,FALSE,"LLAVE";#N/A,#N/A,FALSE,"EERR";#N/A,#N/A,FALSE,"ESP";#N/A,#N/A,FALSE,"EOAF";#N/A,#N/A,FALSE,"CASH";#N/A,#N/A,FALSE,"FINANZAS";#N/A,#N/A,FALSE,"DEUDA";#N/A,#N/A,FALSE,"INVERSION";#N/A,#N/A,FALSE,"PERSONAL"}</definedName>
    <definedName name="CVDec">#REF!</definedName>
    <definedName name="CVFeb">#REF!</definedName>
    <definedName name="CVJan">#REF!</definedName>
    <definedName name="CVJul">#REF!</definedName>
    <definedName name="CVJun">#REF!</definedName>
    <definedName name="CVMar">#REF!</definedName>
    <definedName name="CVMay">#REF!</definedName>
    <definedName name="CVNApr">#REF!</definedName>
    <definedName name="CVNAug">#REF!</definedName>
    <definedName name="CVNDec">#REF!</definedName>
    <definedName name="CVNFeb">#REF!</definedName>
    <definedName name="CVNJan">#REF!</definedName>
    <definedName name="CVNJul">#REF!</definedName>
    <definedName name="CVNJun">#REF!</definedName>
    <definedName name="CVNMar">#REF!</definedName>
    <definedName name="CVNMay">#REF!</definedName>
    <definedName name="CVNNov">#REF!</definedName>
    <definedName name="CVNOct">#REF!</definedName>
    <definedName name="CVNov">#REF!</definedName>
    <definedName name="CVNSep">#REF!</definedName>
    <definedName name="CVNTot">#REF!</definedName>
    <definedName name="CVOct">#REF!</definedName>
    <definedName name="CVSep">#REF!</definedName>
    <definedName name="CVTot">#REF!</definedName>
    <definedName name="d" localSheetId="16" hidden="1">{#N/A,#N/A,FALSE,"ANEXO3 99 ERA";#N/A,#N/A,FALSE,"ANEXO3 99 UBÁ2";#N/A,#N/A,FALSE,"ANEXO3 99 DTU";#N/A,#N/A,FALSE,"ANEXO3 99 RDR";#N/A,#N/A,FALSE,"ANEXO3 99 UBÁ4";#N/A,#N/A,FALSE,"ANEXO3 99 UBÁ6"}</definedName>
    <definedName name="d" localSheetId="8" hidden="1">{#N/A,#N/A,FALSE,"ANEXO3 99 ERA";#N/A,#N/A,FALSE,"ANEXO3 99 UBÁ2";#N/A,#N/A,FALSE,"ANEXO3 99 DTU";#N/A,#N/A,FALSE,"ANEXO3 99 RDR";#N/A,#N/A,FALSE,"ANEXO3 99 UBÁ4";#N/A,#N/A,FALSE,"ANEXO3 99 UBÁ6"}</definedName>
    <definedName name="d" localSheetId="2" hidden="1">{#N/A,#N/A,FALSE,"ANEXO3 99 ERA";#N/A,#N/A,FALSE,"ANEXO3 99 UBÁ2";#N/A,#N/A,FALSE,"ANEXO3 99 DTU";#N/A,#N/A,FALSE,"ANEXO3 99 RDR";#N/A,#N/A,FALSE,"ANEXO3 99 UBÁ4";#N/A,#N/A,FALSE,"ANEXO3 99 UBÁ6"}</definedName>
    <definedName name="d" localSheetId="7" hidden="1">{#N/A,#N/A,FALSE,"ANEXO3 99 ERA";#N/A,#N/A,FALSE,"ANEXO3 99 UBÁ2";#N/A,#N/A,FALSE,"ANEXO3 99 DTU";#N/A,#N/A,FALSE,"ANEXO3 99 RDR";#N/A,#N/A,FALSE,"ANEXO3 99 UBÁ4";#N/A,#N/A,FALSE,"ANEXO3 99 UBÁ6"}</definedName>
    <definedName name="d" hidden="1">{#N/A,#N/A,FALSE,"ANEXO3 99 ERA";#N/A,#N/A,FALSE,"ANEXO3 99 UBÁ2";#N/A,#N/A,FALSE,"ANEXO3 99 DTU";#N/A,#N/A,FALSE,"ANEXO3 99 RDR";#N/A,#N/A,FALSE,"ANEXO3 99 UBÁ4";#N/A,#N/A,FALSE,"ANEXO3 99 UBÁ6"}</definedName>
    <definedName name="da" localSheetId="2" hidden="1">{#N/A,#N/A,FALSE,"Kalk"}</definedName>
    <definedName name="da" hidden="1">{#N/A,#N/A,FALSE,"Kalk"}</definedName>
    <definedName name="Dados" localSheetId="16">#REF!</definedName>
    <definedName name="Dados" localSheetId="8">#REF!</definedName>
    <definedName name="Dados" localSheetId="7">#REF!</definedName>
    <definedName name="Dados">#REF!</definedName>
    <definedName name="Dados_totais" localSheetId="7">#REF!</definedName>
    <definedName name="Dados_totais">#REF!</definedName>
    <definedName name="Data" localSheetId="7">#REF!</definedName>
    <definedName name="Data">#REF!</definedName>
    <definedName name="data_ano_anterior_mod">#REF!</definedName>
    <definedName name="data_ano_atual_mod">#REF!</definedName>
    <definedName name="data_historica">#REF!</definedName>
    <definedName name="data_projecao">#REF!</definedName>
    <definedName name="data_projecao_anos">#REF!</definedName>
    <definedName name="data_projecao_anual">#REF!</definedName>
    <definedName name="data_projecao_mensal">#REF!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07">#REF!</definedName>
    <definedName name="DATA108">#REF!</definedName>
    <definedName name="DATA109">#REF!</definedName>
    <definedName name="DATA11">#REF!</definedName>
    <definedName name="DATA110">#REF!</definedName>
    <definedName name="DATA111">#REF!</definedName>
    <definedName name="DATA112">#REF!</definedName>
    <definedName name="DATA113">#REF!</definedName>
    <definedName name="DATA114">#REF!</definedName>
    <definedName name="DATA115">#REF!</definedName>
    <definedName name="DATA116">#REF!</definedName>
    <definedName name="DATA117">#REF!</definedName>
    <definedName name="DATA118">#REF!</definedName>
    <definedName name="DATA119">#REF!</definedName>
    <definedName name="DATA12">#REF!</definedName>
    <definedName name="DATA120">#REF!</definedName>
    <definedName name="DATA121">#REF!</definedName>
    <definedName name="DATA122">#REF!</definedName>
    <definedName name="DATA123">#REF!</definedName>
    <definedName name="DATA124">#REF!</definedName>
    <definedName name="DATA125">#REF!</definedName>
    <definedName name="DATA126">#REF!</definedName>
    <definedName name="DATA127">#REF!</definedName>
    <definedName name="DATA128">#REF!</definedName>
    <definedName name="DATA129">#REF!</definedName>
    <definedName name="DATA13">#REF!</definedName>
    <definedName name="DATA130">#REF!</definedName>
    <definedName name="DATA131">#REF!</definedName>
    <definedName name="DATA132">#REF!</definedName>
    <definedName name="DATA133">#REF!</definedName>
    <definedName name="DATA134">#REF!</definedName>
    <definedName name="DATA135">#REF!</definedName>
    <definedName name="DATA136">#REF!</definedName>
    <definedName name="DATA137">#REF!</definedName>
    <definedName name="DATA138">#REF!</definedName>
    <definedName name="DATA139">#REF!</definedName>
    <definedName name="DATA14">#REF!</definedName>
    <definedName name="DATA140">#REF!</definedName>
    <definedName name="DATA141">#REF!</definedName>
    <definedName name="DATA142">#REF!</definedName>
    <definedName name="DATA143">#REF!</definedName>
    <definedName name="DATA144">#REF!</definedName>
    <definedName name="DATA145">#REF!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DataBaseG">#REF!</definedName>
    <definedName name="DataBaseT">#REF!</definedName>
    <definedName name="dataref" localSheetId="7">#REF!</definedName>
    <definedName name="dataref">#REF!</definedName>
    <definedName name="Datas_Invest">#REF!</definedName>
    <definedName name="Datas_Invest3">#REF!</definedName>
    <definedName name="Datas_Macro">#REF!</definedName>
    <definedName name="Datas_RAP">#REF!</definedName>
    <definedName name="Datas_RAP3">#REF!</definedName>
    <definedName name="DBNAME1" localSheetId="16">#REF!</definedName>
    <definedName name="DBNAME1" localSheetId="8">#REF!</definedName>
    <definedName name="DBNAME1" localSheetId="7">#REF!</definedName>
    <definedName name="DBNAME1">#REF!</definedName>
    <definedName name="DBUSERNAME1" localSheetId="16">#REF!</definedName>
    <definedName name="DBUSERNAME1" localSheetId="8">#REF!</definedName>
    <definedName name="DBUSERNAME1" localSheetId="7">#REF!</definedName>
    <definedName name="DBUSERNAME1">#REF!</definedName>
    <definedName name="DCC" localSheetId="16" hidden="1">{#N/A,#N/A,FALSE,"CONTROLE"}</definedName>
    <definedName name="DCC" localSheetId="8" hidden="1">{#N/A,#N/A,FALSE,"CONTROLE"}</definedName>
    <definedName name="DCC" localSheetId="2" hidden="1">{#N/A,#N/A,FALSE,"CONTROLE"}</definedName>
    <definedName name="DCC" localSheetId="7" hidden="1">{#N/A,#N/A,FALSE,"CONTROLE"}</definedName>
    <definedName name="DCC" hidden="1">{#N/A,#N/A,FALSE,"CONTROLE"}</definedName>
    <definedName name="DCC_1" localSheetId="16" hidden="1">{#N/A,#N/A,FALSE,"CONTROLE"}</definedName>
    <definedName name="DCC_1" localSheetId="8" hidden="1">{#N/A,#N/A,FALSE,"CONTROLE"}</definedName>
    <definedName name="DCC_1" localSheetId="2" hidden="1">{#N/A,#N/A,FALSE,"CONTROLE"}</definedName>
    <definedName name="DCC_1" localSheetId="7" hidden="1">{#N/A,#N/A,FALSE,"CONTROLE"}</definedName>
    <definedName name="DCC_1" hidden="1">{#N/A,#N/A,FALSE,"CONTROLE"}</definedName>
    <definedName name="dd" hidden="1">#REF!</definedName>
    <definedName name="DDD" localSheetId="16" hidden="1">{"TotalGeralDespesasPorArea",#N/A,FALSE,"VinculosAccessEfetivo"}</definedName>
    <definedName name="DDD" localSheetId="8" hidden="1">{"TotalGeralDespesasPorArea",#N/A,FALSE,"VinculosAccessEfetivo"}</definedName>
    <definedName name="DDD" localSheetId="2" hidden="1">{"TotalGeralDespesasPorArea",#N/A,FALSE,"VinculosAccessEfetivo"}</definedName>
    <definedName name="DDD" localSheetId="7" hidden="1">{"TotalGeralDespesasPorArea",#N/A,FALSE,"VinculosAccessEfetivo"}</definedName>
    <definedName name="DDD" hidden="1">{"TotalGeralDespesasPorArea",#N/A,FALSE,"VinculosAccessEfetivo"}</definedName>
    <definedName name="DDD_1" localSheetId="16" hidden="1">{"TotalGeralDespesasPorArea",#N/A,FALSE,"VinculosAccessEfetivo"}</definedName>
    <definedName name="DDD_1" localSheetId="8" hidden="1">{"TotalGeralDespesasPorArea",#N/A,FALSE,"VinculosAccessEfetivo"}</definedName>
    <definedName name="DDD_1" localSheetId="2" hidden="1">{"TotalGeralDespesasPorArea",#N/A,FALSE,"VinculosAccessEfetivo"}</definedName>
    <definedName name="DDD_1" localSheetId="7" hidden="1">{"TotalGeralDespesasPorArea",#N/A,FALSE,"VinculosAccessEfetivo"}</definedName>
    <definedName name="DDD_1" hidden="1">{"TotalGeralDespesasPorArea",#N/A,FALSE,"VinculosAccessEfetivo"}</definedName>
    <definedName name="dddd" localSheetId="2" hidden="1">{#N/A,#N/A,FALSE,"CONTROLE";#N/A,#N/A,FALSE,"CONTROLE"}</definedName>
    <definedName name="dddd" localSheetId="7" hidden="1">{#N/A,#N/A,FALSE,"CONTROLE";#N/A,#N/A,FALSE,"CONTROLE"}</definedName>
    <definedName name="dddd" hidden="1">{#N/A,#N/A,FALSE,"CONTROLE";#N/A,#N/A,FALSE,"CONTROLE"}</definedName>
    <definedName name="dddddd">#REF!</definedName>
    <definedName name="ddsds" localSheetId="2" hidden="1">{#N/A,#N/A,FALSE,"CONTROLE"}</definedName>
    <definedName name="ddsds" localSheetId="7" hidden="1">{#N/A,#N/A,FALSE,"CONTROLE"}</definedName>
    <definedName name="ddsds" hidden="1">{#N/A,#N/A,FALSE,"CONTROLE"}</definedName>
    <definedName name="de" localSheetId="16">#REF!</definedName>
    <definedName name="de" localSheetId="8">#REF!</definedName>
    <definedName name="de" localSheetId="7">#REF!</definedName>
    <definedName name="de">#REF!</definedName>
    <definedName name="Dealpb" localSheetId="7" hidden="1">#REF!</definedName>
    <definedName name="Dealpb" hidden="1">#REF!</definedName>
    <definedName name="debt" localSheetId="7">#REF!</definedName>
    <definedName name="debt">#REF!</definedName>
    <definedName name="DEC_01">#REF!</definedName>
    <definedName name="DEC_01B">#REF!</definedName>
    <definedName name="DEC_02">#REF!</definedName>
    <definedName name="DEC_02B">#REF!</definedName>
    <definedName name="DEC_03">#REF!</definedName>
    <definedName name="DEC_03B">#REF!</definedName>
    <definedName name="DEC_04">#REF!</definedName>
    <definedName name="DEC_04B">#REF!</definedName>
    <definedName name="DEC_05">#REF!</definedName>
    <definedName name="DEC_05B">#REF!</definedName>
    <definedName name="DEC_06">#REF!</definedName>
    <definedName name="DEC_06B">#REF!</definedName>
    <definedName name="DEC_07">#REF!</definedName>
    <definedName name="DEC_07B">#REF!</definedName>
    <definedName name="DEC_08">#REF!</definedName>
    <definedName name="DEC_08B">#REF!</definedName>
    <definedName name="DEC_09">#REF!</definedName>
    <definedName name="DEC_09B">#REF!</definedName>
    <definedName name="DEC_10">#REF!</definedName>
    <definedName name="DEC_10B">#REF!</definedName>
    <definedName name="DEC_11">#REF!</definedName>
    <definedName name="DEC_11B">#REF!</definedName>
    <definedName name="DEC_12">#REF!</definedName>
    <definedName name="DEC_12B">#REF!</definedName>
    <definedName name="DEC_13">#REF!</definedName>
    <definedName name="DEC_13B">#REF!</definedName>
    <definedName name="DEC_14">#REF!</definedName>
    <definedName name="DEC_14B">#REF!</definedName>
    <definedName name="DEC_15">#REF!</definedName>
    <definedName name="DEC_15B">#REF!</definedName>
    <definedName name="DEC_16">#REF!</definedName>
    <definedName name="DEC_16B">#REF!</definedName>
    <definedName name="DEC_17">#REF!</definedName>
    <definedName name="DEC_17B">#REF!</definedName>
    <definedName name="DEC_18">#REF!</definedName>
    <definedName name="DEC_18B">#REF!</definedName>
    <definedName name="DEC_19">#REF!</definedName>
    <definedName name="DEC_19B">#REF!</definedName>
    <definedName name="DEC_20">#REF!</definedName>
    <definedName name="DEC_20B">#REF!</definedName>
    <definedName name="DEC_21">#REF!</definedName>
    <definedName name="DEC_21B">#REF!</definedName>
    <definedName name="DEC_22">#REF!</definedName>
    <definedName name="DEC_22B">#REF!</definedName>
    <definedName name="DEC_23">#REF!</definedName>
    <definedName name="DEC_23B">#REF!</definedName>
    <definedName name="DEC_24">#REF!</definedName>
    <definedName name="DEC_24B">#REF!</definedName>
    <definedName name="DEC_25">#REF!</definedName>
    <definedName name="DEC_25B">#REF!</definedName>
    <definedName name="DEC_26">#REF!</definedName>
    <definedName name="DEC_26B">#REF!</definedName>
    <definedName name="DEC_27">#REF!</definedName>
    <definedName name="DEC_27B">#REF!</definedName>
    <definedName name="DEC_28">#REF!</definedName>
    <definedName name="DEC_28B">#REF!</definedName>
    <definedName name="DEC_29">#REF!</definedName>
    <definedName name="DEC_29B">#REF!</definedName>
    <definedName name="DEC_30">#REF!</definedName>
    <definedName name="DEC_30B">#REF!</definedName>
    <definedName name="DEC_31">#REF!</definedName>
    <definedName name="DEC_31B">#REF!</definedName>
    <definedName name="DEC_32">#REF!</definedName>
    <definedName name="DEC_32B">#REF!</definedName>
    <definedName name="DEC_33">#REF!</definedName>
    <definedName name="DEC_33B">#REF!</definedName>
    <definedName name="DEC_34">#REF!</definedName>
    <definedName name="DEC_34B">#REF!</definedName>
    <definedName name="DEC_35">#REF!</definedName>
    <definedName name="DEC_35B">#REF!</definedName>
    <definedName name="DEC_36">#REF!</definedName>
    <definedName name="DEC_36B">#REF!</definedName>
    <definedName name="DEC_37">#REF!</definedName>
    <definedName name="DEC_37B">#REF!</definedName>
    <definedName name="DEC_38">#REF!</definedName>
    <definedName name="DEC_38B">#REF!</definedName>
    <definedName name="DEC_39">#REF!</definedName>
    <definedName name="DEC_39B">#REF!</definedName>
    <definedName name="DEC_40">#REF!</definedName>
    <definedName name="DEC_40B">#REF!</definedName>
    <definedName name="DEC_41">#REF!</definedName>
    <definedName name="DEC_41B">#REF!</definedName>
    <definedName name="DEC_42">#REF!</definedName>
    <definedName name="DEC_42B">#REF!</definedName>
    <definedName name="DEC_43">#REF!</definedName>
    <definedName name="DEC_43B">#REF!</definedName>
    <definedName name="DEC_44">#REF!</definedName>
    <definedName name="DEC_44B">#REF!</definedName>
    <definedName name="DEC_45">#REF!</definedName>
    <definedName name="DEC_45B">#REF!</definedName>
    <definedName name="DEC_46">#REF!</definedName>
    <definedName name="DEC_46B">#REF!</definedName>
    <definedName name="DEC_47">#REF!</definedName>
    <definedName name="DEC_47B">#REF!</definedName>
    <definedName name="DEC_48">#REF!</definedName>
    <definedName name="DEC_48B">#REF!</definedName>
    <definedName name="DEC_49">#REF!</definedName>
    <definedName name="DEC_49B">#REF!</definedName>
    <definedName name="DEC_50">#REF!</definedName>
    <definedName name="DEC_50B">#REF!</definedName>
    <definedName name="DEC_51">#REF!</definedName>
    <definedName name="DEC_51B">#REF!</definedName>
    <definedName name="DEC_52">#REF!</definedName>
    <definedName name="DEC_52B">#REF!</definedName>
    <definedName name="DEC_53">#REF!</definedName>
    <definedName name="DEC_53B">#REF!</definedName>
    <definedName name="DEC_54">#REF!</definedName>
    <definedName name="DEC_54B">#REF!</definedName>
    <definedName name="DEC_55">#REF!</definedName>
    <definedName name="DEC_55B">#REF!</definedName>
    <definedName name="DEC_56">#REF!</definedName>
    <definedName name="DEC_56B">#REF!</definedName>
    <definedName name="DEC_57">#REF!</definedName>
    <definedName name="DEC_57B">#REF!</definedName>
    <definedName name="DEC_58">#REF!</definedName>
    <definedName name="DEC_58B">#REF!</definedName>
    <definedName name="DEC_T">#REF!</definedName>
    <definedName name="DEC_TB">#REF!</definedName>
    <definedName name="DecL3" localSheetId="7">#REF!</definedName>
    <definedName name="DecL3">#REF!</definedName>
    <definedName name="DecL4" localSheetId="7">#REF!</definedName>
    <definedName name="DecL4">#REF!</definedName>
    <definedName name="DecL5" localSheetId="7">#REF!</definedName>
    <definedName name="DecL5">#REF!</definedName>
    <definedName name="DecNI1">#REF!</definedName>
    <definedName name="DecNI2">#REF!</definedName>
    <definedName name="DecNI3">#REF!</definedName>
    <definedName name="DecNI4">#REF!</definedName>
    <definedName name="DecNI5">#REF!</definedName>
    <definedName name="defw" localSheetId="2" hidden="1">{#N/A,#N/A,FALSE,"CONTROLE";#N/A,#N/A,FALSE,"CONTROLE"}</definedName>
    <definedName name="defw" localSheetId="7" hidden="1">{#N/A,#N/A,FALSE,"CONTROLE";#N/A,#N/A,FALSE,"CONTROLE"}</definedName>
    <definedName name="defw" hidden="1">{#N/A,#N/A,FALSE,"CONTROLE";#N/A,#N/A,FALSE,"CONTROLE"}</definedName>
    <definedName name="DELETELOGICTYPE1" localSheetId="16">#REF!</definedName>
    <definedName name="DELETELOGICTYPE1" localSheetId="8">#REF!</definedName>
    <definedName name="DELETELOGICTYPE1" localSheetId="7">#REF!</definedName>
    <definedName name="DELETELOGICTYPE1">#REF!</definedName>
    <definedName name="DeleteRange" hidden="1">#N/A</definedName>
    <definedName name="DeleteTable" hidden="1">#N/A</definedName>
    <definedName name="demais" localSheetId="2" hidden="1">{#N/A,#N/A,FALSE,"Aging Summary";#N/A,#N/A,FALSE,"Ratio Analysis";#N/A,#N/A,FALSE,"Test 120 Day Accts";#N/A,#N/A,FALSE,"Tickmarks"}</definedName>
    <definedName name="demais" hidden="1">{#N/A,#N/A,FALSE,"Aging Summary";#N/A,#N/A,FALSE,"Ratio Analysis";#N/A,#N/A,FALSE,"Test 120 Day Accts";#N/A,#N/A,FALSE,"Tickmarks"}</definedName>
    <definedName name="demanda" localSheetId="7">#REF!</definedName>
    <definedName name="demanda">#REF!</definedName>
    <definedName name="demanda_cvrd" localSheetId="7">#REF!</definedName>
    <definedName name="demanda_cvrd">#REF!</definedName>
    <definedName name="demanda1" localSheetId="7">#REF!</definedName>
    <definedName name="demanda1">#REF!</definedName>
    <definedName name="demanda10">#REF!</definedName>
    <definedName name="demanda11">#REF!</definedName>
    <definedName name="demanda12">#REF!</definedName>
    <definedName name="demanda13">#REF!</definedName>
    <definedName name="demanda14">#REF!</definedName>
    <definedName name="demanda15">#REF!</definedName>
    <definedName name="demanda16">#REF!</definedName>
    <definedName name="demanda17">#REF!</definedName>
    <definedName name="demanda18">#REF!</definedName>
    <definedName name="demanda19">#REF!</definedName>
    <definedName name="demanda2">#REF!</definedName>
    <definedName name="demanda2_cvrd">#REF!</definedName>
    <definedName name="demanda3">#REF!</definedName>
    <definedName name="demanda3_cvrd">#REF!</definedName>
    <definedName name="demanda4">#REF!</definedName>
    <definedName name="demanda5">#REF!</definedName>
    <definedName name="demanda6">#REF!</definedName>
    <definedName name="demanda7">#REF!</definedName>
    <definedName name="demanda8">#REF!</definedName>
    <definedName name="demanda9">#REF!</definedName>
    <definedName name="DEMANDAkW">#REF!</definedName>
    <definedName name="DEMANDAVAL" localSheetId="7">#REF!</definedName>
    <definedName name="DEMANDAVAL">#REF!</definedName>
    <definedName name="DEP" localSheetId="7">#REF!</definedName>
    <definedName name="DEP">#REF!</definedName>
    <definedName name="departamentos" localSheetId="16" hidden="1">{#N/A,#N/A,FALSE,"CONTROLE";#N/A,#N/A,FALSE,"CONTROLE"}</definedName>
    <definedName name="departamentos" localSheetId="8" hidden="1">{#N/A,#N/A,FALSE,"CONTROLE";#N/A,#N/A,FALSE,"CONTROLE"}</definedName>
    <definedName name="departamentos" localSheetId="2" hidden="1">{#N/A,#N/A,FALSE,"CONTROLE";#N/A,#N/A,FALSE,"CONTROLE"}</definedName>
    <definedName name="departamentos" localSheetId="7" hidden="1">{#N/A,#N/A,FALSE,"CONTROLE";#N/A,#N/A,FALSE,"CONTROLE"}</definedName>
    <definedName name="departamentos" hidden="1">{#N/A,#N/A,FALSE,"CONTROLE";#N/A,#N/A,FALSE,"CONTROLE"}</definedName>
    <definedName name="departamentos_1" localSheetId="16" hidden="1">{#N/A,#N/A,FALSE,"CONTROLE";#N/A,#N/A,FALSE,"CONTROLE"}</definedName>
    <definedName name="departamentos_1" localSheetId="8" hidden="1">{#N/A,#N/A,FALSE,"CONTROLE";#N/A,#N/A,FALSE,"CONTROLE"}</definedName>
    <definedName name="departamentos_1" localSheetId="2" hidden="1">{#N/A,#N/A,FALSE,"CONTROLE";#N/A,#N/A,FALSE,"CONTROLE"}</definedName>
    <definedName name="departamentos_1" localSheetId="7" hidden="1">{#N/A,#N/A,FALSE,"CONTROLE";#N/A,#N/A,FALSE,"CONTROLE"}</definedName>
    <definedName name="departamentos_1" hidden="1">{#N/A,#N/A,FALSE,"CONTROLE";#N/A,#N/A,FALSE,"CONTROLE"}</definedName>
    <definedName name="depre_aceler">#REF!</definedName>
    <definedName name="deprec_linear">#REF!</definedName>
    <definedName name="depreciacao">#REF!</definedName>
    <definedName name="Depreciação">#REF!</definedName>
    <definedName name="DEPRECIATION">#REF!</definedName>
    <definedName name="DepreciationPB" hidden="1">#REF!</definedName>
    <definedName name="desag_epc">#REF!</definedName>
    <definedName name="desag_RAP">#REF!</definedName>
    <definedName name="desconto_agua_a_d">#REF!</definedName>
    <definedName name="desconto_agua_a_e">#REF!</definedName>
    <definedName name="desconto_agua_b_d">#REF!</definedName>
    <definedName name="desconto_agua_b_e">#REF!</definedName>
    <definedName name="desconto_rural_d">#REF!</definedName>
    <definedName name="desconto_rural_e">#REF!</definedName>
    <definedName name="detailkalk1" localSheetId="2" hidden="1">{#N/A,#N/A,FALSE,"Kalk"}</definedName>
    <definedName name="detailkalk1" hidden="1">{#N/A,#N/A,FALSE,"Kalk"}</definedName>
    <definedName name="DEZEMBRO" localSheetId="16">#REF!</definedName>
    <definedName name="DEZEMBRO" localSheetId="8">#REF!</definedName>
    <definedName name="DEZEMBRO" localSheetId="7">#REF!</definedName>
    <definedName name="DEZEMBRO">#REF!</definedName>
    <definedName name="df" localSheetId="16" hidden="1">{#N/A,#N/A,FALSE,"LLAVE";#N/A,#N/A,FALSE,"EERR";#N/A,#N/A,FALSE,"ESP";#N/A,#N/A,FALSE,"EOAF";#N/A,#N/A,FALSE,"CASH";#N/A,#N/A,FALSE,"FINANZAS";#N/A,#N/A,FALSE,"DEUDA";#N/A,#N/A,FALSE,"INVERSION";#N/A,#N/A,FALSE,"PERSONAL"}</definedName>
    <definedName name="df" localSheetId="8" hidden="1">{#N/A,#N/A,FALSE,"LLAVE";#N/A,#N/A,FALSE,"EERR";#N/A,#N/A,FALSE,"ESP";#N/A,#N/A,FALSE,"EOAF";#N/A,#N/A,FALSE,"CASH";#N/A,#N/A,FALSE,"FINANZAS";#N/A,#N/A,FALSE,"DEUDA";#N/A,#N/A,FALSE,"INVERSION";#N/A,#N/A,FALSE,"PERSONAL"}</definedName>
    <definedName name="df" localSheetId="2" hidden="1">{#N/A,#N/A,FALSE,"LLAVE";#N/A,#N/A,FALSE,"EERR";#N/A,#N/A,FALSE,"ESP";#N/A,#N/A,FALSE,"EOAF";#N/A,#N/A,FALSE,"CASH";#N/A,#N/A,FALSE,"FINANZAS";#N/A,#N/A,FALSE,"DEUDA";#N/A,#N/A,FALSE,"INVERSION";#N/A,#N/A,FALSE,"PERSONAL"}</definedName>
    <definedName name="df" localSheetId="7" hidden="1">{#N/A,#N/A,FALSE,"LLAVE";#N/A,#N/A,FALSE,"EERR";#N/A,#N/A,FALSE,"ESP";#N/A,#N/A,FALSE,"EOAF";#N/A,#N/A,FALSE,"CASH";#N/A,#N/A,FALSE,"FINANZAS";#N/A,#N/A,FALSE,"DEUDA";#N/A,#N/A,FALSE,"INVERSION";#N/A,#N/A,FALSE,"PERSONAL"}</definedName>
    <definedName name="df" hidden="1">{#N/A,#N/A,FALSE,"LLAVE";#N/A,#N/A,FALSE,"EERR";#N/A,#N/A,FALSE,"ESP";#N/A,#N/A,FALSE,"EOAF";#N/A,#N/A,FALSE,"CASH";#N/A,#N/A,FALSE,"FINANZAS";#N/A,#N/A,FALSE,"DEUDA";#N/A,#N/A,FALSE,"INVERSION";#N/A,#N/A,FALSE,"PERSONAL"}</definedName>
    <definedName name="DF.G">#REF!</definedName>
    <definedName name="DF.T">#REF!</definedName>
    <definedName name="df_1" localSheetId="16" hidden="1">{#N/A,#N/A,FALSE,"LLAVE";#N/A,#N/A,FALSE,"EERR";#N/A,#N/A,FALSE,"ESP";#N/A,#N/A,FALSE,"EOAF";#N/A,#N/A,FALSE,"CASH";#N/A,#N/A,FALSE,"FINANZAS";#N/A,#N/A,FALSE,"DEUDA";#N/A,#N/A,FALSE,"INVERSION";#N/A,#N/A,FALSE,"PERSONAL"}</definedName>
    <definedName name="df_1" localSheetId="8" hidden="1">{#N/A,#N/A,FALSE,"LLAVE";#N/A,#N/A,FALSE,"EERR";#N/A,#N/A,FALSE,"ESP";#N/A,#N/A,FALSE,"EOAF";#N/A,#N/A,FALSE,"CASH";#N/A,#N/A,FALSE,"FINANZAS";#N/A,#N/A,FALSE,"DEUDA";#N/A,#N/A,FALSE,"INVERSION";#N/A,#N/A,FALSE,"PERSONAL"}</definedName>
    <definedName name="df_1" localSheetId="2" hidden="1">{#N/A,#N/A,FALSE,"LLAVE";#N/A,#N/A,FALSE,"EERR";#N/A,#N/A,FALSE,"ESP";#N/A,#N/A,FALSE,"EOAF";#N/A,#N/A,FALSE,"CASH";#N/A,#N/A,FALSE,"FINANZAS";#N/A,#N/A,FALSE,"DEUDA";#N/A,#N/A,FALSE,"INVERSION";#N/A,#N/A,FALSE,"PERSONAL"}</definedName>
    <definedName name="df_1" localSheetId="7" hidden="1">{#N/A,#N/A,FALSE,"LLAVE";#N/A,#N/A,FALSE,"EERR";#N/A,#N/A,FALSE,"ESP";#N/A,#N/A,FALSE,"EOAF";#N/A,#N/A,FALSE,"CASH";#N/A,#N/A,FALSE,"FINANZAS";#N/A,#N/A,FALSE,"DEUDA";#N/A,#N/A,FALSE,"INVERSION";#N/A,#N/A,FALSE,"PERSONAL"}</definedName>
    <definedName name="df_1" hidden="1">{#N/A,#N/A,FALSE,"LLAVE";#N/A,#N/A,FALSE,"EERR";#N/A,#N/A,FALSE,"ESP";#N/A,#N/A,FALSE,"EOAF";#N/A,#N/A,FALSE,"CASH";#N/A,#N/A,FALSE,"FINANZAS";#N/A,#N/A,FALSE,"DEUDA";#N/A,#N/A,FALSE,"INVERSION";#N/A,#N/A,FALSE,"PERSONAL"}</definedName>
    <definedName name="df_1_1" localSheetId="16" hidden="1">{#N/A,#N/A,FALSE,"LLAVE";#N/A,#N/A,FALSE,"EERR";#N/A,#N/A,FALSE,"ESP";#N/A,#N/A,FALSE,"EOAF";#N/A,#N/A,FALSE,"CASH";#N/A,#N/A,FALSE,"FINANZAS";#N/A,#N/A,FALSE,"DEUDA";#N/A,#N/A,FALSE,"INVERSION";#N/A,#N/A,FALSE,"PERSONAL"}</definedName>
    <definedName name="df_1_1" localSheetId="8" hidden="1">{#N/A,#N/A,FALSE,"LLAVE";#N/A,#N/A,FALSE,"EERR";#N/A,#N/A,FALSE,"ESP";#N/A,#N/A,FALSE,"EOAF";#N/A,#N/A,FALSE,"CASH";#N/A,#N/A,FALSE,"FINANZAS";#N/A,#N/A,FALSE,"DEUDA";#N/A,#N/A,FALSE,"INVERSION";#N/A,#N/A,FALSE,"PERSONAL"}</definedName>
    <definedName name="df_1_1" localSheetId="2" hidden="1">{#N/A,#N/A,FALSE,"LLAVE";#N/A,#N/A,FALSE,"EERR";#N/A,#N/A,FALSE,"ESP";#N/A,#N/A,FALSE,"EOAF";#N/A,#N/A,FALSE,"CASH";#N/A,#N/A,FALSE,"FINANZAS";#N/A,#N/A,FALSE,"DEUDA";#N/A,#N/A,FALSE,"INVERSION";#N/A,#N/A,FALSE,"PERSONAL"}</definedName>
    <definedName name="df_1_1" localSheetId="7" hidden="1">{#N/A,#N/A,FALSE,"LLAVE";#N/A,#N/A,FALSE,"EERR";#N/A,#N/A,FALSE,"ESP";#N/A,#N/A,FALSE,"EOAF";#N/A,#N/A,FALSE,"CASH";#N/A,#N/A,FALSE,"FINANZAS";#N/A,#N/A,FALSE,"DEUDA";#N/A,#N/A,FALSE,"INVERSION";#N/A,#N/A,FALSE,"PERSONAL"}</definedName>
    <definedName name="df_1_1" hidden="1">{#N/A,#N/A,FALSE,"LLAVE";#N/A,#N/A,FALSE,"EERR";#N/A,#N/A,FALSE,"ESP";#N/A,#N/A,FALSE,"EOAF";#N/A,#N/A,FALSE,"CASH";#N/A,#N/A,FALSE,"FINANZAS";#N/A,#N/A,FALSE,"DEUDA";#N/A,#N/A,FALSE,"INVERSION";#N/A,#N/A,FALSE,"PERSONAL"}</definedName>
    <definedName name="df_2" localSheetId="16" hidden="1">{#N/A,#N/A,FALSE,"LLAVE";#N/A,#N/A,FALSE,"EERR";#N/A,#N/A,FALSE,"ESP";#N/A,#N/A,FALSE,"EOAF";#N/A,#N/A,FALSE,"CASH";#N/A,#N/A,FALSE,"FINANZAS";#N/A,#N/A,FALSE,"DEUDA";#N/A,#N/A,FALSE,"INVERSION";#N/A,#N/A,FALSE,"PERSONAL"}</definedName>
    <definedName name="df_2" localSheetId="8" hidden="1">{#N/A,#N/A,FALSE,"LLAVE";#N/A,#N/A,FALSE,"EERR";#N/A,#N/A,FALSE,"ESP";#N/A,#N/A,FALSE,"EOAF";#N/A,#N/A,FALSE,"CASH";#N/A,#N/A,FALSE,"FINANZAS";#N/A,#N/A,FALSE,"DEUDA";#N/A,#N/A,FALSE,"INVERSION";#N/A,#N/A,FALSE,"PERSONAL"}</definedName>
    <definedName name="df_2" localSheetId="2" hidden="1">{#N/A,#N/A,FALSE,"LLAVE";#N/A,#N/A,FALSE,"EERR";#N/A,#N/A,FALSE,"ESP";#N/A,#N/A,FALSE,"EOAF";#N/A,#N/A,FALSE,"CASH";#N/A,#N/A,FALSE,"FINANZAS";#N/A,#N/A,FALSE,"DEUDA";#N/A,#N/A,FALSE,"INVERSION";#N/A,#N/A,FALSE,"PERSONAL"}</definedName>
    <definedName name="df_2" localSheetId="7" hidden="1">{#N/A,#N/A,FALSE,"LLAVE";#N/A,#N/A,FALSE,"EERR";#N/A,#N/A,FALSE,"ESP";#N/A,#N/A,FALSE,"EOAF";#N/A,#N/A,FALSE,"CASH";#N/A,#N/A,FALSE,"FINANZAS";#N/A,#N/A,FALSE,"DEUDA";#N/A,#N/A,FALSE,"INVERSION";#N/A,#N/A,FALSE,"PERSONAL"}</definedName>
    <definedName name="df_2" hidden="1">{#N/A,#N/A,FALSE,"LLAVE";#N/A,#N/A,FALSE,"EERR";#N/A,#N/A,FALSE,"ESP";#N/A,#N/A,FALSE,"EOAF";#N/A,#N/A,FALSE,"CASH";#N/A,#N/A,FALSE,"FINANZAS";#N/A,#N/A,FALSE,"DEUDA";#N/A,#N/A,FALSE,"INVERSION";#N/A,#N/A,FALSE,"PERSONAL"}</definedName>
    <definedName name="dfasdfsdf" localSheetId="2" hidden="1">{#N/A,#N/A,FALSE,"Hip.Bas";#N/A,#N/A,FALSE,"ventas";#N/A,#N/A,FALSE,"ingre-Año";#N/A,#N/A,FALSE,"ventas-Año";#N/A,#N/A,FALSE,"Costepro";#N/A,#N/A,FALSE,"inversion";#N/A,#N/A,FALSE,"personal";#N/A,#N/A,FALSE,"Gastos-V";#N/A,#N/A,FALSE,"Circulante";#N/A,#N/A,FALSE,"CONSOLI";#N/A,#N/A,FALSE,"Es-Fin";#N/A,#N/A,FALSE,"Margen-P"}</definedName>
    <definedName name="dfasdfsdf" localSheetId="7" hidden="1">{#N/A,#N/A,FALSE,"Hip.Bas";#N/A,#N/A,FALSE,"ventas";#N/A,#N/A,FALSE,"ingre-Año";#N/A,#N/A,FALSE,"ventas-Año";#N/A,#N/A,FALSE,"Costepro";#N/A,#N/A,FALSE,"inversion";#N/A,#N/A,FALSE,"personal";#N/A,#N/A,FALSE,"Gastos-V";#N/A,#N/A,FALSE,"Circulante";#N/A,#N/A,FALSE,"CONSOLI";#N/A,#N/A,FALSE,"Es-Fin";#N/A,#N/A,FALSE,"Margen-P"}</definedName>
    <definedName name="dfasdfsdf" hidden="1">{#N/A,#N/A,FALSE,"Hip.Bas";#N/A,#N/A,FALSE,"ventas";#N/A,#N/A,FALSE,"ingre-Año";#N/A,#N/A,FALSE,"ventas-Año";#N/A,#N/A,FALSE,"Costepro";#N/A,#N/A,FALSE,"inversion";#N/A,#N/A,FALSE,"personal";#N/A,#N/A,FALSE,"Gastos-V";#N/A,#N/A,FALSE,"Circulante";#N/A,#N/A,FALSE,"CONSOLI";#N/A,#N/A,FALSE,"Es-Fin";#N/A,#N/A,FALSE,"Margen-P"}</definedName>
    <definedName name="dfdaf" hidden="1">15</definedName>
    <definedName name="dfsagasgdfagadfgdaf" localSheetId="16" hidden="1">{#N/A,#N/A,FALSE,"ENERGIA";#N/A,#N/A,FALSE,"PERDIDAS";#N/A,#N/A,FALSE,"CLIENTES";#N/A,#N/A,FALSE,"ESTADO";#N/A,#N/A,FALSE,"TECNICA"}</definedName>
    <definedName name="dfsagasgdfagadfgdaf" localSheetId="8" hidden="1">{#N/A,#N/A,FALSE,"ENERGIA";#N/A,#N/A,FALSE,"PERDIDAS";#N/A,#N/A,FALSE,"CLIENTES";#N/A,#N/A,FALSE,"ESTADO";#N/A,#N/A,FALSE,"TECNICA"}</definedName>
    <definedName name="dfsagasgdfagadfgdaf" localSheetId="2" hidden="1">{#N/A,#N/A,FALSE,"ENERGIA";#N/A,#N/A,FALSE,"PERDIDAS";#N/A,#N/A,FALSE,"CLIENTES";#N/A,#N/A,FALSE,"ESTADO";#N/A,#N/A,FALSE,"TECNICA"}</definedName>
    <definedName name="dfsagasgdfagadfgdaf" localSheetId="7" hidden="1">{#N/A,#N/A,FALSE,"ENERGIA";#N/A,#N/A,FALSE,"PERDIDAS";#N/A,#N/A,FALSE,"CLIENTES";#N/A,#N/A,FALSE,"ESTADO";#N/A,#N/A,FALSE,"TECNICA"}</definedName>
    <definedName name="dfsagasgdfagadfgdaf" hidden="1">{#N/A,#N/A,FALSE,"ENERGIA";#N/A,#N/A,FALSE,"PERDIDAS";#N/A,#N/A,FALSE,"CLIENTES";#N/A,#N/A,FALSE,"ESTADO";#N/A,#N/A,FALSE,"TECNICA"}</definedName>
    <definedName name="dfsagasgdfagadfgdaf_1" localSheetId="16" hidden="1">{#N/A,#N/A,FALSE,"ENERGIA";#N/A,#N/A,FALSE,"PERDIDAS";#N/A,#N/A,FALSE,"CLIENTES";#N/A,#N/A,FALSE,"ESTADO";#N/A,#N/A,FALSE,"TECNICA"}</definedName>
    <definedName name="dfsagasgdfagadfgdaf_1" localSheetId="8" hidden="1">{#N/A,#N/A,FALSE,"ENERGIA";#N/A,#N/A,FALSE,"PERDIDAS";#N/A,#N/A,FALSE,"CLIENTES";#N/A,#N/A,FALSE,"ESTADO";#N/A,#N/A,FALSE,"TECNICA"}</definedName>
    <definedName name="dfsagasgdfagadfgdaf_1" localSheetId="2" hidden="1">{#N/A,#N/A,FALSE,"ENERGIA";#N/A,#N/A,FALSE,"PERDIDAS";#N/A,#N/A,FALSE,"CLIENTES";#N/A,#N/A,FALSE,"ESTADO";#N/A,#N/A,FALSE,"TECNICA"}</definedName>
    <definedName name="dfsagasgdfagadfgdaf_1" localSheetId="7" hidden="1">{#N/A,#N/A,FALSE,"ENERGIA";#N/A,#N/A,FALSE,"PERDIDAS";#N/A,#N/A,FALSE,"CLIENTES";#N/A,#N/A,FALSE,"ESTADO";#N/A,#N/A,FALSE,"TECNICA"}</definedName>
    <definedName name="dfsagasgdfagadfgdaf_1" hidden="1">{#N/A,#N/A,FALSE,"ENERGIA";#N/A,#N/A,FALSE,"PERDIDAS";#N/A,#N/A,FALSE,"CLIENTES";#N/A,#N/A,FALSE,"ESTADO";#N/A,#N/A,FALSE,"TECNICA"}</definedName>
    <definedName name="dfsagasgdfagadfgdaf_1_1" localSheetId="16" hidden="1">{#N/A,#N/A,FALSE,"ENERGIA";#N/A,#N/A,FALSE,"PERDIDAS";#N/A,#N/A,FALSE,"CLIENTES";#N/A,#N/A,FALSE,"ESTADO";#N/A,#N/A,FALSE,"TECNICA"}</definedName>
    <definedName name="dfsagasgdfagadfgdaf_1_1" localSheetId="8" hidden="1">{#N/A,#N/A,FALSE,"ENERGIA";#N/A,#N/A,FALSE,"PERDIDAS";#N/A,#N/A,FALSE,"CLIENTES";#N/A,#N/A,FALSE,"ESTADO";#N/A,#N/A,FALSE,"TECNICA"}</definedName>
    <definedName name="dfsagasgdfagadfgdaf_1_1" localSheetId="2" hidden="1">{#N/A,#N/A,FALSE,"ENERGIA";#N/A,#N/A,FALSE,"PERDIDAS";#N/A,#N/A,FALSE,"CLIENTES";#N/A,#N/A,FALSE,"ESTADO";#N/A,#N/A,FALSE,"TECNICA"}</definedName>
    <definedName name="dfsagasgdfagadfgdaf_1_1" localSheetId="7" hidden="1">{#N/A,#N/A,FALSE,"ENERGIA";#N/A,#N/A,FALSE,"PERDIDAS";#N/A,#N/A,FALSE,"CLIENTES";#N/A,#N/A,FALSE,"ESTADO";#N/A,#N/A,FALSE,"TECNICA"}</definedName>
    <definedName name="dfsagasgdfagadfgdaf_1_1" hidden="1">{#N/A,#N/A,FALSE,"ENERGIA";#N/A,#N/A,FALSE,"PERDIDAS";#N/A,#N/A,FALSE,"CLIENTES";#N/A,#N/A,FALSE,"ESTADO";#N/A,#N/A,FALSE,"TECNICA"}</definedName>
    <definedName name="dfsagasgdfagadfgdaf_2" localSheetId="16" hidden="1">{#N/A,#N/A,FALSE,"ENERGIA";#N/A,#N/A,FALSE,"PERDIDAS";#N/A,#N/A,FALSE,"CLIENTES";#N/A,#N/A,FALSE,"ESTADO";#N/A,#N/A,FALSE,"TECNICA"}</definedName>
    <definedName name="dfsagasgdfagadfgdaf_2" localSheetId="8" hidden="1">{#N/A,#N/A,FALSE,"ENERGIA";#N/A,#N/A,FALSE,"PERDIDAS";#N/A,#N/A,FALSE,"CLIENTES";#N/A,#N/A,FALSE,"ESTADO";#N/A,#N/A,FALSE,"TECNICA"}</definedName>
    <definedName name="dfsagasgdfagadfgdaf_2" localSheetId="2" hidden="1">{#N/A,#N/A,FALSE,"ENERGIA";#N/A,#N/A,FALSE,"PERDIDAS";#N/A,#N/A,FALSE,"CLIENTES";#N/A,#N/A,FALSE,"ESTADO";#N/A,#N/A,FALSE,"TECNICA"}</definedName>
    <definedName name="dfsagasgdfagadfgdaf_2" localSheetId="7" hidden="1">{#N/A,#N/A,FALSE,"ENERGIA";#N/A,#N/A,FALSE,"PERDIDAS";#N/A,#N/A,FALSE,"CLIENTES";#N/A,#N/A,FALSE,"ESTADO";#N/A,#N/A,FALSE,"TECNICA"}</definedName>
    <definedName name="dfsagasgdfagadfgdaf_2" hidden="1">{#N/A,#N/A,FALSE,"ENERGIA";#N/A,#N/A,FALSE,"PERDIDAS";#N/A,#N/A,FALSE,"CLIENTES";#N/A,#N/A,FALSE,"ESTADO";#N/A,#N/A,FALSE,"TECNICA"}</definedName>
    <definedName name="dfsdfasdf" localSheetId="2" hidden="1">{#N/A,#N/A,FALSE,"Hip.Bas";#N/A,#N/A,FALSE,"ventas";#N/A,#N/A,FALSE,"ingre-Año";#N/A,#N/A,FALSE,"ventas-Año";#N/A,#N/A,FALSE,"Costepro";#N/A,#N/A,FALSE,"inversion";#N/A,#N/A,FALSE,"personal";#N/A,#N/A,FALSE,"Gastos-V";#N/A,#N/A,FALSE,"Circulante";#N/A,#N/A,FALSE,"CONSOLI";#N/A,#N/A,FALSE,"Es-Fin";#N/A,#N/A,FALSE,"Margen-P"}</definedName>
    <definedName name="dfsdfasdf" localSheetId="7" hidden="1">{#N/A,#N/A,FALSE,"Hip.Bas";#N/A,#N/A,FALSE,"ventas";#N/A,#N/A,FALSE,"ingre-Año";#N/A,#N/A,FALSE,"ventas-Año";#N/A,#N/A,FALSE,"Costepro";#N/A,#N/A,FALSE,"inversion";#N/A,#N/A,FALSE,"personal";#N/A,#N/A,FALSE,"Gastos-V";#N/A,#N/A,FALSE,"Circulante";#N/A,#N/A,FALSE,"CONSOLI";#N/A,#N/A,FALSE,"Es-Fin";#N/A,#N/A,FALSE,"Margen-P"}</definedName>
    <definedName name="dfsdfasdf" hidden="1">{#N/A,#N/A,FALSE,"Hip.Bas";#N/A,#N/A,FALSE,"ventas";#N/A,#N/A,FALSE,"ingre-Año";#N/A,#N/A,FALSE,"ventas-Año";#N/A,#N/A,FALSE,"Costepro";#N/A,#N/A,FALSE,"inversion";#N/A,#N/A,FALSE,"personal";#N/A,#N/A,FALSE,"Gastos-V";#N/A,#N/A,FALSE,"Circulante";#N/A,#N/A,FALSE,"CONSOLI";#N/A,#N/A,FALSE,"Es-Fin";#N/A,#N/A,FALSE,"Margen-P"}</definedName>
    <definedName name="Di" localSheetId="16">#REF!</definedName>
    <definedName name="Di" localSheetId="8">#REF!</definedName>
    <definedName name="Di" localSheetId="7">#REF!</definedName>
    <definedName name="Di">#REF!</definedName>
    <definedName name="Diag" localSheetId="7">#REF!</definedName>
    <definedName name="Diag">#REF!</definedName>
    <definedName name="dias">#N/A</definedName>
    <definedName name="DIRECTORY" localSheetId="7">#REF!</definedName>
    <definedName name="DIRECTORY">#REF!</definedName>
    <definedName name="distribuição" localSheetId="16" hidden="1">{#N/A,#N/A,FALSE,"ANEXO3 99 ERA";#N/A,#N/A,FALSE,"ANEXO3 99 UBÁ2";#N/A,#N/A,FALSE,"ANEXO3 99 DTU";#N/A,#N/A,FALSE,"ANEXO3 99 RDR";#N/A,#N/A,FALSE,"ANEXO3 99 UBÁ4";#N/A,#N/A,FALSE,"ANEXO3 99 UBÁ6"}</definedName>
    <definedName name="distribuição" localSheetId="8" hidden="1">{#N/A,#N/A,FALSE,"ANEXO3 99 ERA";#N/A,#N/A,FALSE,"ANEXO3 99 UBÁ2";#N/A,#N/A,FALSE,"ANEXO3 99 DTU";#N/A,#N/A,FALSE,"ANEXO3 99 RDR";#N/A,#N/A,FALSE,"ANEXO3 99 UBÁ4";#N/A,#N/A,FALSE,"ANEXO3 99 UBÁ6"}</definedName>
    <definedName name="distribuição" localSheetId="2" hidden="1">{#N/A,#N/A,FALSE,"ANEXO3 99 ERA";#N/A,#N/A,FALSE,"ANEXO3 99 UBÁ2";#N/A,#N/A,FALSE,"ANEXO3 99 DTU";#N/A,#N/A,FALSE,"ANEXO3 99 RDR";#N/A,#N/A,FALSE,"ANEXO3 99 UBÁ4";#N/A,#N/A,FALSE,"ANEXO3 99 UBÁ6"}</definedName>
    <definedName name="distribuição" localSheetId="7" hidden="1">{#N/A,#N/A,FALSE,"ANEXO3 99 ERA";#N/A,#N/A,FALSE,"ANEXO3 99 UBÁ2";#N/A,#N/A,FALSE,"ANEXO3 99 DTU";#N/A,#N/A,FALSE,"ANEXO3 99 RDR";#N/A,#N/A,FALSE,"ANEXO3 99 UBÁ4";#N/A,#N/A,FALSE,"ANEXO3 99 UBÁ6"}</definedName>
    <definedName name="distribuição" hidden="1">{#N/A,#N/A,FALSE,"ANEXO3 99 ERA";#N/A,#N/A,FALSE,"ANEXO3 99 UBÁ2";#N/A,#N/A,FALSE,"ANEXO3 99 DTU";#N/A,#N/A,FALSE,"ANEXO3 99 RDR";#N/A,#N/A,FALSE,"ANEXO3 99 UBÁ4";#N/A,#N/A,FALSE,"ANEXO3 99 UBÁ6"}</definedName>
    <definedName name="distribuição_1" localSheetId="16" hidden="1">{#N/A,#N/A,FALSE,"ANEXO3 99 ERA";#N/A,#N/A,FALSE,"ANEXO3 99 UBÁ2";#N/A,#N/A,FALSE,"ANEXO3 99 DTU";#N/A,#N/A,FALSE,"ANEXO3 99 RDR";#N/A,#N/A,FALSE,"ANEXO3 99 UBÁ4";#N/A,#N/A,FALSE,"ANEXO3 99 UBÁ6"}</definedName>
    <definedName name="distribuição_1" localSheetId="8" hidden="1">{#N/A,#N/A,FALSE,"ANEXO3 99 ERA";#N/A,#N/A,FALSE,"ANEXO3 99 UBÁ2";#N/A,#N/A,FALSE,"ANEXO3 99 DTU";#N/A,#N/A,FALSE,"ANEXO3 99 RDR";#N/A,#N/A,FALSE,"ANEXO3 99 UBÁ4";#N/A,#N/A,FALSE,"ANEXO3 99 UBÁ6"}</definedName>
    <definedName name="distribuição_1" localSheetId="2" hidden="1">{#N/A,#N/A,FALSE,"ANEXO3 99 ERA";#N/A,#N/A,FALSE,"ANEXO3 99 UBÁ2";#N/A,#N/A,FALSE,"ANEXO3 99 DTU";#N/A,#N/A,FALSE,"ANEXO3 99 RDR";#N/A,#N/A,FALSE,"ANEXO3 99 UBÁ4";#N/A,#N/A,FALSE,"ANEXO3 99 UBÁ6"}</definedName>
    <definedName name="distribuição_1" localSheetId="7" hidden="1">{#N/A,#N/A,FALSE,"ANEXO3 99 ERA";#N/A,#N/A,FALSE,"ANEXO3 99 UBÁ2";#N/A,#N/A,FALSE,"ANEXO3 99 DTU";#N/A,#N/A,FALSE,"ANEXO3 99 RDR";#N/A,#N/A,FALSE,"ANEXO3 99 UBÁ4";#N/A,#N/A,FALSE,"ANEXO3 99 UBÁ6"}</definedName>
    <definedName name="distribuição_1" hidden="1">{#N/A,#N/A,FALSE,"ANEXO3 99 ERA";#N/A,#N/A,FALSE,"ANEXO3 99 UBÁ2";#N/A,#N/A,FALSE,"ANEXO3 99 DTU";#N/A,#N/A,FALSE,"ANEXO3 99 RDR";#N/A,#N/A,FALSE,"ANEXO3 99 UBÁ4";#N/A,#N/A,FALSE,"ANEXO3 99 UBÁ6"}</definedName>
    <definedName name="div">#N/A</definedName>
    <definedName name="divcms" localSheetId="16" hidden="1">{"TotalGeralDespesasPorArea",#N/A,FALSE,"VinculosAccessEfetivo"}</definedName>
    <definedName name="divcms" localSheetId="8" hidden="1">{"TotalGeralDespesasPorArea",#N/A,FALSE,"VinculosAccessEfetivo"}</definedName>
    <definedName name="divcms" localSheetId="2" hidden="1">{"TotalGeralDespesasPorArea",#N/A,FALSE,"VinculosAccessEfetivo"}</definedName>
    <definedName name="divcms" localSheetId="7" hidden="1">{"TotalGeralDespesasPorArea",#N/A,FALSE,"VinculosAccessEfetivo"}</definedName>
    <definedName name="divcms" hidden="1">{"TotalGeralDespesasPorArea",#N/A,FALSE,"VinculosAccessEfetivo"}</definedName>
    <definedName name="divcms_1" localSheetId="16" hidden="1">{"TotalGeralDespesasPorArea",#N/A,FALSE,"VinculosAccessEfetivo"}</definedName>
    <definedName name="divcms_1" localSheetId="8" hidden="1">{"TotalGeralDespesasPorArea",#N/A,FALSE,"VinculosAccessEfetivo"}</definedName>
    <definedName name="divcms_1" localSheetId="2" hidden="1">{"TotalGeralDespesasPorArea",#N/A,FALSE,"VinculosAccessEfetivo"}</definedName>
    <definedName name="divcms_1" localSheetId="7" hidden="1">{"TotalGeralDespesasPorArea",#N/A,FALSE,"VinculosAccessEfetivo"}</definedName>
    <definedName name="divcms_1" hidden="1">{"TotalGeralDespesasPorArea",#N/A,FALSE,"VinculosAccessEfetivo"}</definedName>
    <definedName name="DIVGRAF1">#REF!</definedName>
    <definedName name="divliq">#REF!</definedName>
    <definedName name="dm">#REF!</definedName>
    <definedName name="DOISNOVE">#REF!</definedName>
    <definedName name="DOLAR" localSheetId="16">#REF!</definedName>
    <definedName name="DOLAR" localSheetId="8">#REF!</definedName>
    <definedName name="DOLAR" localSheetId="7">#REF!</definedName>
    <definedName name="DOLAR">#REF!</definedName>
    <definedName name="DRA">#REF!</definedName>
    <definedName name="dre_acumulado_mod" localSheetId="7">#REF!</definedName>
    <definedName name="dre_acumulado_mod">#REF!</definedName>
    <definedName name="DRP">#REF!</definedName>
    <definedName name="dsfdsa" localSheetId="2" hidden="1">{#N/A,#N/A,FALSE,"Hip.Bas";#N/A,#N/A,FALSE,"ventas";#N/A,#N/A,FALSE,"ingre-Año";#N/A,#N/A,FALSE,"ventas-Año";#N/A,#N/A,FALSE,"Costepro";#N/A,#N/A,FALSE,"inversion";#N/A,#N/A,FALSE,"personal";#N/A,#N/A,FALSE,"Gastos-V";#N/A,#N/A,FALSE,"Circulante";#N/A,#N/A,FALSE,"CONSOLI";#N/A,#N/A,FALSE,"Es-Fin";#N/A,#N/A,FALSE,"Margen-P"}</definedName>
    <definedName name="dsfdsa" localSheetId="7" hidden="1">{#N/A,#N/A,FALSE,"Hip.Bas";#N/A,#N/A,FALSE,"ventas";#N/A,#N/A,FALSE,"ingre-Año";#N/A,#N/A,FALSE,"ventas-Año";#N/A,#N/A,FALSE,"Costepro";#N/A,#N/A,FALSE,"inversion";#N/A,#N/A,FALSE,"personal";#N/A,#N/A,FALSE,"Gastos-V";#N/A,#N/A,FALSE,"Circulante";#N/A,#N/A,FALSE,"CONSOLI";#N/A,#N/A,FALSE,"Es-Fin";#N/A,#N/A,FALSE,"Margen-P"}</definedName>
    <definedName name="dsfdsa" hidden="1">{#N/A,#N/A,FALSE,"Hip.Bas";#N/A,#N/A,FALSE,"ventas";#N/A,#N/A,FALSE,"ingre-Año";#N/A,#N/A,FALSE,"ventas-Año";#N/A,#N/A,FALSE,"Costepro";#N/A,#N/A,FALSE,"inversion";#N/A,#N/A,FALSE,"personal";#N/A,#N/A,FALSE,"Gastos-V";#N/A,#N/A,FALSE,"Circulante";#N/A,#N/A,FALSE,"CONSOLI";#N/A,#N/A,FALSE,"Es-Fin";#N/A,#N/A,FALSE,"Margen-P"}</definedName>
    <definedName name="dss" hidden="1">#REF!</definedName>
    <definedName name="dtVersão">#REF!</definedName>
    <definedName name="DURACAO">#REF!</definedName>
    <definedName name="dwdwdw" localSheetId="7">#REF!</definedName>
    <definedName name="dwdwdw">#REF!</definedName>
    <definedName name="DX" localSheetId="16">#REF!</definedName>
    <definedName name="DX" localSheetId="8">#REF!</definedName>
    <definedName name="DX" localSheetId="7">#REF!</definedName>
    <definedName name="DX">#REF!</definedName>
    <definedName name="dxa" localSheetId="16">#REF!</definedName>
    <definedName name="dxa" localSheetId="8">#REF!</definedName>
    <definedName name="dxa" localSheetId="7">#REF!</definedName>
    <definedName name="dxa">#REF!</definedName>
    <definedName name="DZ.Main" hidden="1">#REF!</definedName>
    <definedName name="e" localSheetId="16" hidden="1">{#N/A,#N/A,FALSE,"ANEXO3 99 ERA";#N/A,#N/A,FALSE,"ANEXO3 99 UBÁ2";#N/A,#N/A,FALSE,"ANEXO3 99 DTU";#N/A,#N/A,FALSE,"ANEXO3 99 RDR";#N/A,#N/A,FALSE,"ANEXO3 99 UBÁ4";#N/A,#N/A,FALSE,"ANEXO3 99 UBÁ6"}</definedName>
    <definedName name="e" localSheetId="8" hidden="1">{#N/A,#N/A,FALSE,"ANEXO3 99 ERA";#N/A,#N/A,FALSE,"ANEXO3 99 UBÁ2";#N/A,#N/A,FALSE,"ANEXO3 99 DTU";#N/A,#N/A,FALSE,"ANEXO3 99 RDR";#N/A,#N/A,FALSE,"ANEXO3 99 UBÁ4";#N/A,#N/A,FALSE,"ANEXO3 99 UBÁ6"}</definedName>
    <definedName name="e" localSheetId="2" hidden="1">{#N/A,#N/A,FALSE,"ANEXO3 99 ERA";#N/A,#N/A,FALSE,"ANEXO3 99 UBÁ2";#N/A,#N/A,FALSE,"ANEXO3 99 DTU";#N/A,#N/A,FALSE,"ANEXO3 99 RDR";#N/A,#N/A,FALSE,"ANEXO3 99 UBÁ4";#N/A,#N/A,FALSE,"ANEXO3 99 UBÁ6"}</definedName>
    <definedName name="e" localSheetId="7" hidden="1">{#N/A,#N/A,FALSE,"ANEXO3 99 ERA";#N/A,#N/A,FALSE,"ANEXO3 99 UBÁ2";#N/A,#N/A,FALSE,"ANEXO3 99 DTU";#N/A,#N/A,FALSE,"ANEXO3 99 RDR";#N/A,#N/A,FALSE,"ANEXO3 99 UBÁ4";#N/A,#N/A,FALSE,"ANEXO3 99 UBÁ6"}</definedName>
    <definedName name="e" hidden="1">{#N/A,#N/A,FALSE,"ANEXO3 99 ERA";#N/A,#N/A,FALSE,"ANEXO3 99 UBÁ2";#N/A,#N/A,FALSE,"ANEXO3 99 DTU";#N/A,#N/A,FALSE,"ANEXO3 99 RDR";#N/A,#N/A,FALSE,"ANEXO3 99 UBÁ4";#N/A,#N/A,FALSE,"ANEXO3 99 UBÁ6"}</definedName>
    <definedName name="e_1" localSheetId="16" hidden="1">{#N/A,#N/A,FALSE,"ENERGIA";#N/A,#N/A,FALSE,"PERDIDAS";#N/A,#N/A,FALSE,"CLIENTES";#N/A,#N/A,FALSE,"ESTADO";#N/A,#N/A,FALSE,"TECNICA"}</definedName>
    <definedName name="e_1" localSheetId="8" hidden="1">{#N/A,#N/A,FALSE,"ENERGIA";#N/A,#N/A,FALSE,"PERDIDAS";#N/A,#N/A,FALSE,"CLIENTES";#N/A,#N/A,FALSE,"ESTADO";#N/A,#N/A,FALSE,"TECNICA"}</definedName>
    <definedName name="e_1" localSheetId="2" hidden="1">{#N/A,#N/A,FALSE,"ENERGIA";#N/A,#N/A,FALSE,"PERDIDAS";#N/A,#N/A,FALSE,"CLIENTES";#N/A,#N/A,FALSE,"ESTADO";#N/A,#N/A,FALSE,"TECNICA"}</definedName>
    <definedName name="e_1" localSheetId="7" hidden="1">{#N/A,#N/A,FALSE,"ENERGIA";#N/A,#N/A,FALSE,"PERDIDAS";#N/A,#N/A,FALSE,"CLIENTES";#N/A,#N/A,FALSE,"ESTADO";#N/A,#N/A,FALSE,"TECNICA"}</definedName>
    <definedName name="e_1" hidden="1">{#N/A,#N/A,FALSE,"ENERGIA";#N/A,#N/A,FALSE,"PERDIDAS";#N/A,#N/A,FALSE,"CLIENTES";#N/A,#N/A,FALSE,"ESTADO";#N/A,#N/A,FALSE,"TECNICA"}</definedName>
    <definedName name="e_1_1" localSheetId="16" hidden="1">{#N/A,#N/A,FALSE,"ENERGIA";#N/A,#N/A,FALSE,"PERDIDAS";#N/A,#N/A,FALSE,"CLIENTES";#N/A,#N/A,FALSE,"ESTADO";#N/A,#N/A,FALSE,"TECNICA"}</definedName>
    <definedName name="e_1_1" localSheetId="8" hidden="1">{#N/A,#N/A,FALSE,"ENERGIA";#N/A,#N/A,FALSE,"PERDIDAS";#N/A,#N/A,FALSE,"CLIENTES";#N/A,#N/A,FALSE,"ESTADO";#N/A,#N/A,FALSE,"TECNICA"}</definedName>
    <definedName name="e_1_1" localSheetId="2" hidden="1">{#N/A,#N/A,FALSE,"ENERGIA";#N/A,#N/A,FALSE,"PERDIDAS";#N/A,#N/A,FALSE,"CLIENTES";#N/A,#N/A,FALSE,"ESTADO";#N/A,#N/A,FALSE,"TECNICA"}</definedName>
    <definedName name="e_1_1" localSheetId="7" hidden="1">{#N/A,#N/A,FALSE,"ENERGIA";#N/A,#N/A,FALSE,"PERDIDAS";#N/A,#N/A,FALSE,"CLIENTES";#N/A,#N/A,FALSE,"ESTADO";#N/A,#N/A,FALSE,"TECNICA"}</definedName>
    <definedName name="e_1_1" hidden="1">{#N/A,#N/A,FALSE,"ENERGIA";#N/A,#N/A,FALSE,"PERDIDAS";#N/A,#N/A,FALSE,"CLIENTES";#N/A,#N/A,FALSE,"ESTADO";#N/A,#N/A,FALSE,"TECNICA"}</definedName>
    <definedName name="e_2" localSheetId="16" hidden="1">{#N/A,#N/A,FALSE,"ENERGIA";#N/A,#N/A,FALSE,"PERDIDAS";#N/A,#N/A,FALSE,"CLIENTES";#N/A,#N/A,FALSE,"ESTADO";#N/A,#N/A,FALSE,"TECNICA"}</definedName>
    <definedName name="e_2" localSheetId="8" hidden="1">{#N/A,#N/A,FALSE,"ENERGIA";#N/A,#N/A,FALSE,"PERDIDAS";#N/A,#N/A,FALSE,"CLIENTES";#N/A,#N/A,FALSE,"ESTADO";#N/A,#N/A,FALSE,"TECNICA"}</definedName>
    <definedName name="e_2" localSheetId="2" hidden="1">{#N/A,#N/A,FALSE,"ENERGIA";#N/A,#N/A,FALSE,"PERDIDAS";#N/A,#N/A,FALSE,"CLIENTES";#N/A,#N/A,FALSE,"ESTADO";#N/A,#N/A,FALSE,"TECNICA"}</definedName>
    <definedName name="e_2" localSheetId="7" hidden="1">{#N/A,#N/A,FALSE,"ENERGIA";#N/A,#N/A,FALSE,"PERDIDAS";#N/A,#N/A,FALSE,"CLIENTES";#N/A,#N/A,FALSE,"ESTADO";#N/A,#N/A,FALSE,"TECNICA"}</definedName>
    <definedName name="e_2" hidden="1">{#N/A,#N/A,FALSE,"ENERGIA";#N/A,#N/A,FALSE,"PERDIDAS";#N/A,#N/A,FALSE,"CLIENTES";#N/A,#N/A,FALSE,"ESTADO";#N/A,#N/A,FALSE,"TECNICA"}</definedName>
    <definedName name="EAEEE" localSheetId="16" hidden="1">{#N/A,#N/A,FALSE,"CONTROLE";#N/A,#N/A,FALSE,"CONTROLE"}</definedName>
    <definedName name="EAEEE" localSheetId="8" hidden="1">{#N/A,#N/A,FALSE,"CONTROLE";#N/A,#N/A,FALSE,"CONTROLE"}</definedName>
    <definedName name="EAEEE" localSheetId="2" hidden="1">{#N/A,#N/A,FALSE,"CONTROLE";#N/A,#N/A,FALSE,"CONTROLE"}</definedName>
    <definedName name="EAEEE" localSheetId="7" hidden="1">{#N/A,#N/A,FALSE,"CONTROLE";#N/A,#N/A,FALSE,"CONTROLE"}</definedName>
    <definedName name="EAEEE" hidden="1">{#N/A,#N/A,FALSE,"CONTROLE";#N/A,#N/A,FALSE,"CONTROLE"}</definedName>
    <definedName name="EAEEE_1" localSheetId="16" hidden="1">{#N/A,#N/A,FALSE,"CONTROLE";#N/A,#N/A,FALSE,"CONTROLE"}</definedName>
    <definedName name="EAEEE_1" localSheetId="8" hidden="1">{#N/A,#N/A,FALSE,"CONTROLE";#N/A,#N/A,FALSE,"CONTROLE"}</definedName>
    <definedName name="EAEEE_1" localSheetId="2" hidden="1">{#N/A,#N/A,FALSE,"CONTROLE";#N/A,#N/A,FALSE,"CONTROLE"}</definedName>
    <definedName name="EAEEE_1" localSheetId="7" hidden="1">{#N/A,#N/A,FALSE,"CONTROLE";#N/A,#N/A,FALSE,"CONTROLE"}</definedName>
    <definedName name="EAEEE_1" hidden="1">{#N/A,#N/A,FALSE,"CONTROLE";#N/A,#N/A,FALSE,"CONTROLE"}</definedName>
    <definedName name="EAS_ABC">#REF!</definedName>
    <definedName name="EAS_ACUM">#REF!</definedName>
    <definedName name="EAS_ANHEMBI">#REF!</definedName>
    <definedName name="EAS_CENTRO">#REF!</definedName>
    <definedName name="EAS_ELPA">#REF!</definedName>
    <definedName name="EAS_LESTE">#REF!</definedName>
    <definedName name="EAS_OESTE">#REF!</definedName>
    <definedName name="EAS_SUL">#REF!</definedName>
    <definedName name="EC_01_TM_VL_ECON" localSheetId="7">#REF!</definedName>
    <definedName name="EC_01_TM_VL_ECON">#REF!</definedName>
    <definedName name="EC_02_TM_VL_ECON" localSheetId="7">#REF!</definedName>
    <definedName name="EC_02_TM_VL_ECON">#REF!</definedName>
    <definedName name="EC_03_TM_VL_ECON" localSheetId="7">#REF!</definedName>
    <definedName name="EC_03_TM_VL_ECON">#REF!</definedName>
    <definedName name="EC_04_DESP_VL_ECON">#REF!</definedName>
    <definedName name="EC_05_DESP_VL_ECON">#REF!</definedName>
    <definedName name="EC_06_DESP_VL_ECON">#REF!</definedName>
    <definedName name="EC_07_MERC_VL_ECON">#REF!</definedName>
    <definedName name="EC_08_MERC_VL_ECON">#REF!</definedName>
    <definedName name="EC_09_MERC_VL_ECON">#REF!</definedName>
    <definedName name="EC_10">#REF!</definedName>
    <definedName name="EC_11_DÓLAR">#REF!</definedName>
    <definedName name="econ_profit">#REF!</definedName>
    <definedName name="ECOPG1">#REF!</definedName>
    <definedName name="ECOPG2">#REF!</definedName>
    <definedName name="edu" localSheetId="2" hidden="1">{#N/A,#N/A,FALSE,"Posição Financeira"}</definedName>
    <definedName name="edu" hidden="1">{#N/A,#N/A,FALSE,"Posição Financeira"}</definedName>
    <definedName name="EE" localSheetId="16" hidden="1">{"TotalGeralDespesasPorArea",#N/A,FALSE,"VinculosAccessEfetivo"}</definedName>
    <definedName name="EE" localSheetId="8" hidden="1">{"TotalGeralDespesasPorArea",#N/A,FALSE,"VinculosAccessEfetivo"}</definedName>
    <definedName name="EE" localSheetId="2" hidden="1">{"TotalGeralDespesasPorArea",#N/A,FALSE,"VinculosAccessEfetivo"}</definedName>
    <definedName name="EE" localSheetId="7" hidden="1">{"TotalGeralDespesasPorArea",#N/A,FALSE,"VinculosAccessEfetivo"}</definedName>
    <definedName name="EE" hidden="1">{"TotalGeralDespesasPorArea",#N/A,FALSE,"VinculosAccessEfetivo"}</definedName>
    <definedName name="EE_1" localSheetId="16" hidden="1">{"TotalGeralDespesasPorArea",#N/A,FALSE,"VinculosAccessEfetivo"}</definedName>
    <definedName name="EE_1" localSheetId="8" hidden="1">{"TotalGeralDespesasPorArea",#N/A,FALSE,"VinculosAccessEfetivo"}</definedName>
    <definedName name="EE_1" localSheetId="2" hidden="1">{"TotalGeralDespesasPorArea",#N/A,FALSE,"VinculosAccessEfetivo"}</definedName>
    <definedName name="EE_1" localSheetId="7" hidden="1">{"TotalGeralDespesasPorArea",#N/A,FALSE,"VinculosAccessEfetivo"}</definedName>
    <definedName name="EE_1" hidden="1">{"TotalGeralDespesasPorArea",#N/A,FALSE,"VinculosAccessEfetivo"}</definedName>
    <definedName name="EEB">#REF!</definedName>
    <definedName name="eee" localSheetId="2" hidden="1">{#N/A,#N/A,FALSE,"Hip.Bas";#N/A,#N/A,FALSE,"ventas";#N/A,#N/A,FALSE,"ingre-Año";#N/A,#N/A,FALSE,"ventas-Año";#N/A,#N/A,FALSE,"Costepro";#N/A,#N/A,FALSE,"inversion";#N/A,#N/A,FALSE,"personal";#N/A,#N/A,FALSE,"Gastos-V";#N/A,#N/A,FALSE,"Circulante";#N/A,#N/A,FALSE,"CONSOLI";#N/A,#N/A,FALSE,"Es-Fin";#N/A,#N/A,FALSE,"Margen-P"}</definedName>
    <definedName name="eee" localSheetId="7" hidden="1">{#N/A,#N/A,FALSE,"Hip.Bas";#N/A,#N/A,FALSE,"ventas";#N/A,#N/A,FALSE,"ingre-Año";#N/A,#N/A,FALSE,"ventas-Año";#N/A,#N/A,FALSE,"Costepro";#N/A,#N/A,FALSE,"inversion";#N/A,#N/A,FALSE,"personal";#N/A,#N/A,FALSE,"Gastos-V";#N/A,#N/A,FALSE,"Circulante";#N/A,#N/A,FALSE,"CONSOLI";#N/A,#N/A,FALSE,"Es-Fin";#N/A,#N/A,FALSE,"Margen-P"}</definedName>
    <definedName name="eee" hidden="1">{#N/A,#N/A,FALSE,"Hip.Bas";#N/A,#N/A,FALSE,"ventas";#N/A,#N/A,FALSE,"ingre-Año";#N/A,#N/A,FALSE,"ventas-Año";#N/A,#N/A,FALSE,"Costepro";#N/A,#N/A,FALSE,"inversion";#N/A,#N/A,FALSE,"personal";#N/A,#N/A,FALSE,"Gastos-V";#N/A,#N/A,FALSE,"Circulante";#N/A,#N/A,FALSE,"CONSOLI";#N/A,#N/A,FALSE,"Es-Fin";#N/A,#N/A,FALSE,"Margen-P"}</definedName>
    <definedName name="eeee" localSheetId="2" hidden="1">{#N/A,#N/A,FALSE,"Aging Summary";#N/A,#N/A,FALSE,"Ratio Analysis";#N/A,#N/A,FALSE,"Test 120 Day Accts";#N/A,#N/A,FALSE,"Tickmarks"}</definedName>
    <definedName name="eeee" hidden="1">{#N/A,#N/A,FALSE,"Aging Summary";#N/A,#N/A,FALSE,"Ratio Analysis";#N/A,#N/A,FALSE,"Test 120 Day Accts";#N/A,#N/A,FALSE,"Tickmarks"}</definedName>
    <definedName name="EEEEE">#REF!</definedName>
    <definedName name="eeeeeeeeeeee" localSheetId="16" hidden="1">#REF!</definedName>
    <definedName name="eeeeeeeeeeee" localSheetId="8" hidden="1">#REF!</definedName>
    <definedName name="eeeeeeeeeeee" localSheetId="7" hidden="1">#REF!</definedName>
    <definedName name="eeeeeeeeeeee" hidden="1">#REF!</definedName>
    <definedName name="EEPV" localSheetId="7">#REF!</definedName>
    <definedName name="EEPV">#REF!</definedName>
    <definedName name="EEVP" localSheetId="7">#REF!</definedName>
    <definedName name="EEVP">#REF!</definedName>
    <definedName name="efi" localSheetId="16" hidden="1">{#N/A,#N/A,FALSE,"CONTROLE"}</definedName>
    <definedName name="efi" localSheetId="8" hidden="1">{#N/A,#N/A,FALSE,"CONTROLE"}</definedName>
    <definedName name="efi" localSheetId="2" hidden="1">{#N/A,#N/A,FALSE,"CONTROLE"}</definedName>
    <definedName name="efi" localSheetId="7" hidden="1">{#N/A,#N/A,FALSE,"CONTROLE"}</definedName>
    <definedName name="efi" hidden="1">{#N/A,#N/A,FALSE,"CONTROLE"}</definedName>
    <definedName name="efi_1" localSheetId="16" hidden="1">{#N/A,#N/A,FALSE,"CONTROLE"}</definedName>
    <definedName name="efi_1" localSheetId="8" hidden="1">{#N/A,#N/A,FALSE,"CONTROLE"}</definedName>
    <definedName name="efi_1" localSheetId="2" hidden="1">{#N/A,#N/A,FALSE,"CONTROLE"}</definedName>
    <definedName name="efi_1" localSheetId="7" hidden="1">{#N/A,#N/A,FALSE,"CONTROLE"}</definedName>
    <definedName name="efi_1" hidden="1">{#N/A,#N/A,FALSE,"CONTROLE"}</definedName>
    <definedName name="eficiencia" localSheetId="16" hidden="1">{#N/A,#N/A,FALSE,"CONTROLE"}</definedName>
    <definedName name="eficiencia" localSheetId="8" hidden="1">{#N/A,#N/A,FALSE,"CONTROLE"}</definedName>
    <definedName name="eficiencia" localSheetId="2" hidden="1">{#N/A,#N/A,FALSE,"CONTROLE"}</definedName>
    <definedName name="eficiencia" localSheetId="7" hidden="1">{#N/A,#N/A,FALSE,"CONTROLE"}</definedName>
    <definedName name="eficiencia" hidden="1">{#N/A,#N/A,FALSE,"CONTROLE"}</definedName>
    <definedName name="eficiencia_1" localSheetId="16" hidden="1">{#N/A,#N/A,FALSE,"CONTROLE"}</definedName>
    <definedName name="eficiencia_1" localSheetId="8" hidden="1">{#N/A,#N/A,FALSE,"CONTROLE"}</definedName>
    <definedName name="eficiencia_1" localSheetId="2" hidden="1">{#N/A,#N/A,FALSE,"CONTROLE"}</definedName>
    <definedName name="eficiencia_1" localSheetId="7" hidden="1">{#N/A,#N/A,FALSE,"CONTROLE"}</definedName>
    <definedName name="eficiencia_1" hidden="1">{#N/A,#N/A,FALSE,"CONTROLE"}</definedName>
    <definedName name="ehase" localSheetId="2" hidden="1">{#N/A,#N/A,FALSE,"Posição Financeira"}</definedName>
    <definedName name="ehase" hidden="1">{#N/A,#N/A,FALSE,"Posição Financeira"}</definedName>
    <definedName name="ehase1" localSheetId="2" hidden="1">{#N/A,#N/A,FALSE,"Services"}</definedName>
    <definedName name="ehase1" hidden="1">{#N/A,#N/A,FALSE,"Services"}</definedName>
    <definedName name="ELETROACRE">#REF!</definedName>
    <definedName name="Eletrosul" localSheetId="16">#REF!</definedName>
    <definedName name="Eletrosul" localSheetId="8">#REF!</definedName>
    <definedName name="Eletrosul" localSheetId="7">#REF!</definedName>
    <definedName name="Eletrosul">#REF!</definedName>
    <definedName name="elias" localSheetId="2" hidden="1">{"Assumptions Page 1",#N/A,FALSE,"JUBA Value";"Assumptions Page 2",#N/A,FALSE,"JUBA Value";"Assumptions Page 3",#N/A,FALSE,"JUBA Value";"Assumptions Page 4",#N/A,FALSE,"JUBA Value"}</definedName>
    <definedName name="elias" localSheetId="7" hidden="1">{"Assumptions Page 1",#N/A,FALSE,"JUBA Value";"Assumptions Page 2",#N/A,FALSE,"JUBA Value";"Assumptions Page 3",#N/A,FALSE,"JUBA Value";"Assumptions Page 4",#N/A,FALSE,"JUBA Value"}</definedName>
    <definedName name="elias" hidden="1">{"Assumptions Page 1",#N/A,FALSE,"JUBA Value";"Assumptions Page 2",#N/A,FALSE,"JUBA Value";"Assumptions Page 3",#N/A,FALSE,"JUBA Value";"Assumptions Page 4",#N/A,FALSE,"JUBA Value"}</definedName>
    <definedName name="emergencial">#REF!</definedName>
    <definedName name="Empreend.G">#REF!</definedName>
    <definedName name="Empreend.T">#REF!</definedName>
    <definedName name="Empreendimento">#REF!</definedName>
    <definedName name="Empresa">#REF!</definedName>
    <definedName name="empresa_data">#REF!</definedName>
    <definedName name="Empresas" localSheetId="7">#REF!</definedName>
    <definedName name="Empresas">#REF!</definedName>
    <definedName name="EN.C.2001" localSheetId="7">#REF!</definedName>
    <definedName name="EN.C.2001">#REF!</definedName>
    <definedName name="EN.C.2002" localSheetId="7">#REF!</definedName>
    <definedName name="EN.C.2002">#REF!</definedName>
    <definedName name="EN.C.2003" localSheetId="7">#REF!</definedName>
    <definedName name="EN.C.2003">#REF!</definedName>
    <definedName name="EN.C.2004" localSheetId="7">#REF!</definedName>
    <definedName name="EN.C.2004">#REF!</definedName>
    <definedName name="EN.C.2005">#REF!</definedName>
    <definedName name="EN.EXCEDENTE" localSheetId="7">#REF!</definedName>
    <definedName name="EN.EXCEDENTE">#REF!</definedName>
    <definedName name="ENCARGOS98" localSheetId="7">#REF!</definedName>
    <definedName name="ENCARGOS98">#REF!</definedName>
    <definedName name="ENCARGOS99" localSheetId="7">#REF!</definedName>
    <definedName name="ENCARGOS99">#REF!</definedName>
    <definedName name="END_TARIFF_PERIOD">#REF!</definedName>
    <definedName name="Energia_Comprada_2.000" localSheetId="7">#REF!</definedName>
    <definedName name="Energia_Comprada_2.000">#REF!</definedName>
    <definedName name="engenharia" localSheetId="7">#REF!</definedName>
    <definedName name="engenharia">#REF!</definedName>
    <definedName name="engenhariaPoder" localSheetId="7">#REF!</definedName>
    <definedName name="engenhariaPoder">#REF!</definedName>
    <definedName name="entradadadedados">#REF!</definedName>
    <definedName name="EPS">#REF!</definedName>
    <definedName name="EPSAPRACT">#REF!</definedName>
    <definedName name="EPSAPRBUD">#REF!</definedName>
    <definedName name="EPSAUGACT">#REF!</definedName>
    <definedName name="EPSAUGBUD">#REF!</definedName>
    <definedName name="EPSDECACT">#REF!</definedName>
    <definedName name="EPSDECBUD">#REF!</definedName>
    <definedName name="EPSFEBACT">#REF!</definedName>
    <definedName name="EPSFEBBUD">#REF!</definedName>
    <definedName name="EPSJANACT">#REF!</definedName>
    <definedName name="EPSJANBUD">#REF!</definedName>
    <definedName name="EPSJULACT">#REF!</definedName>
    <definedName name="EPSJULBUD">#REF!</definedName>
    <definedName name="EPSJUNACT">#REF!</definedName>
    <definedName name="EPSJUNBUD">#REF!</definedName>
    <definedName name="EPSMARACT">#REF!</definedName>
    <definedName name="EPSMARBUD">#REF!</definedName>
    <definedName name="EPSMAYACT">#REF!</definedName>
    <definedName name="EPSMAYBUD">#REF!</definedName>
    <definedName name="EPSNOVACT">#REF!</definedName>
    <definedName name="EPSNOVBUD">#REF!</definedName>
    <definedName name="EPSOCTACT">#REF!</definedName>
    <definedName name="EPSOCTBUD">#REF!</definedName>
    <definedName name="EPSSEPACT">#REF!</definedName>
    <definedName name="EPSSEPBUD">#REF!</definedName>
    <definedName name="EQMARBUD">#REF!</definedName>
    <definedName name="EQP_">#REF!</definedName>
    <definedName name="EqpPrincipal">#REF!</definedName>
    <definedName name="EQPT_">#REF!</definedName>
    <definedName name="EQSN">#REF!</definedName>
    <definedName name="Equipamento" localSheetId="7">#REF!</definedName>
    <definedName name="Equipamento">#REF!</definedName>
    <definedName name="equity" localSheetId="7">#REF!</definedName>
    <definedName name="equity">#REF!</definedName>
    <definedName name="erftt" localSheetId="7">#REF!</definedName>
    <definedName name="erftt">#REF!</definedName>
    <definedName name="Escala">#REF!</definedName>
    <definedName name="ESS">#REF!</definedName>
    <definedName name="EssAliasTable">"Default"</definedName>
    <definedName name="EssLatest">"DEZ/2002"</definedName>
    <definedName name="EssOptions">"A2100000000111000011001101100_010010"</definedName>
    <definedName name="ESTADO">#REF!</definedName>
    <definedName name="ESTADO_">#REF!</definedName>
    <definedName name="ESTADOS">#REF!</definedName>
    <definedName name="Estratégias">#REF!</definedName>
    <definedName name="estudosProjetoBasico" localSheetId="7">#REF!</definedName>
    <definedName name="estudosProjetoBasico">#REF!</definedName>
    <definedName name="estudosProjetoBasicoPoder" localSheetId="7">#REF!</definedName>
    <definedName name="estudosProjetoBasicoPoder">#REF!</definedName>
    <definedName name="ETN" localSheetId="16" hidden="1">{#N/A,#N/A,FALSE,"ANEXO3 99 ERA";#N/A,#N/A,FALSE,"ANEXO3 99 UBÁ2";#N/A,#N/A,FALSE,"ANEXO3 99 DTU";#N/A,#N/A,FALSE,"ANEXO3 99 RDR";#N/A,#N/A,FALSE,"ANEXO3 99 UBÁ4";#N/A,#N/A,FALSE,"ANEXO3 99 UBÁ6"}</definedName>
    <definedName name="ETN" localSheetId="8" hidden="1">{#N/A,#N/A,FALSE,"ANEXO3 99 ERA";#N/A,#N/A,FALSE,"ANEXO3 99 UBÁ2";#N/A,#N/A,FALSE,"ANEXO3 99 DTU";#N/A,#N/A,FALSE,"ANEXO3 99 RDR";#N/A,#N/A,FALSE,"ANEXO3 99 UBÁ4";#N/A,#N/A,FALSE,"ANEXO3 99 UBÁ6"}</definedName>
    <definedName name="ETN" localSheetId="2" hidden="1">{#N/A,#N/A,FALSE,"ANEXO3 99 ERA";#N/A,#N/A,FALSE,"ANEXO3 99 UBÁ2";#N/A,#N/A,FALSE,"ANEXO3 99 DTU";#N/A,#N/A,FALSE,"ANEXO3 99 RDR";#N/A,#N/A,FALSE,"ANEXO3 99 UBÁ4";#N/A,#N/A,FALSE,"ANEXO3 99 UBÁ6"}</definedName>
    <definedName name="ETN" localSheetId="7" hidden="1">{#N/A,#N/A,FALSE,"ANEXO3 99 ERA";#N/A,#N/A,FALSE,"ANEXO3 99 UBÁ2";#N/A,#N/A,FALSE,"ANEXO3 99 DTU";#N/A,#N/A,FALSE,"ANEXO3 99 RDR";#N/A,#N/A,FALSE,"ANEXO3 99 UBÁ4";#N/A,#N/A,FALSE,"ANEXO3 99 UBÁ6"}</definedName>
    <definedName name="ETN" hidden="1">{#N/A,#N/A,FALSE,"ANEXO3 99 ERA";#N/A,#N/A,FALSE,"ANEXO3 99 UBÁ2";#N/A,#N/A,FALSE,"ANEXO3 99 DTU";#N/A,#N/A,FALSE,"ANEXO3 99 RDR";#N/A,#N/A,FALSE,"ANEXO3 99 UBÁ4";#N/A,#N/A,FALSE,"ANEXO3 99 UBÁ6"}</definedName>
    <definedName name="etst">#REF!</definedName>
    <definedName name="EU">#REF!</definedName>
    <definedName name="EUR_JPY">#REF!</definedName>
    <definedName name="EUR_JPY_hist">#REF!</definedName>
    <definedName name="EV">#REF!</definedName>
    <definedName name="ev.Calculation" hidden="1">-4135</definedName>
    <definedName name="ev.Initialized" hidden="1">FALSE</definedName>
    <definedName name="EVAccNApr">#REF!</definedName>
    <definedName name="EVAccNAug">#REF!</definedName>
    <definedName name="EVAccNDec">#REF!</definedName>
    <definedName name="EVAccNFeb">#REF!</definedName>
    <definedName name="EVAccNJan">#REF!</definedName>
    <definedName name="EVAccNJul">#REF!</definedName>
    <definedName name="EVAccNJun">#REF!</definedName>
    <definedName name="EVAccNMar">#REF!</definedName>
    <definedName name="EVAccNMay">#REF!</definedName>
    <definedName name="EVAccNNov">#REF!</definedName>
    <definedName name="EVAccNOct">#REF!</definedName>
    <definedName name="EVAccNSep">#REF!</definedName>
    <definedName name="EVAcctApr">#REF!</definedName>
    <definedName name="EVAcctAug">#REF!</definedName>
    <definedName name="EVAcctDec">#REF!</definedName>
    <definedName name="EVAcctFeb">#REF!</definedName>
    <definedName name="EVAcctJan">#REF!</definedName>
    <definedName name="EVAcctJul">#REF!</definedName>
    <definedName name="EVAcctJun">#REF!</definedName>
    <definedName name="EVAcctMar">#REF!</definedName>
    <definedName name="EVAcctMay">#REF!</definedName>
    <definedName name="EVAcctNov">#REF!</definedName>
    <definedName name="EVAcctOct">#REF!</definedName>
    <definedName name="EVAcctSep">#REF!</definedName>
    <definedName name="eventuais">#REF!</definedName>
    <definedName name="eventuaisPoder">#REF!</definedName>
    <definedName name="EVFXApr">#REF!</definedName>
    <definedName name="EVFXAug">#REF!</definedName>
    <definedName name="EVFXDec">#REF!</definedName>
    <definedName name="EVFXFeb">#REF!</definedName>
    <definedName name="EVFXJan">#REF!</definedName>
    <definedName name="EVFXJul">#REF!</definedName>
    <definedName name="EVFXJun">#REF!</definedName>
    <definedName name="EVFXMar">#REF!</definedName>
    <definedName name="EVFXMay">#REF!</definedName>
    <definedName name="EVFXNov">#REF!</definedName>
    <definedName name="EVFXOct">#REF!</definedName>
    <definedName name="EVFXSep">#REF!</definedName>
    <definedName name="EVInAug">#REF!</definedName>
    <definedName name="EVInDec">#REF!</definedName>
    <definedName name="EVInJul">#REF!</definedName>
    <definedName name="EVInJun">#REF!</definedName>
    <definedName name="EVInNApr">#REF!</definedName>
    <definedName name="EVInNAug">#REF!</definedName>
    <definedName name="EVInNDec">#REF!</definedName>
    <definedName name="EVInNFeb">#REF!</definedName>
    <definedName name="EVInNJan">#REF!</definedName>
    <definedName name="EVInNJul">#REF!</definedName>
    <definedName name="EVInNJun">#REF!</definedName>
    <definedName name="EVInNMar">#REF!</definedName>
    <definedName name="EVInNMay">#REF!</definedName>
    <definedName name="EVInNNov">#REF!</definedName>
    <definedName name="EVInNOct">#REF!</definedName>
    <definedName name="EVInNov">#REF!</definedName>
    <definedName name="EVInNSep">#REF!</definedName>
    <definedName name="EVInOct">#REF!</definedName>
    <definedName name="EVInSep">#REF!</definedName>
    <definedName name="EVIntApr">#REF!</definedName>
    <definedName name="EVIntFeb">#REF!</definedName>
    <definedName name="EVIntJan">#REF!</definedName>
    <definedName name="EVIntMar">#REF!</definedName>
    <definedName name="EVIntMay">#REF!</definedName>
    <definedName name="EVMPApr">#REF!</definedName>
    <definedName name="EVMPAug">#REF!</definedName>
    <definedName name="EVMPDec">#REF!</definedName>
    <definedName name="EVMPFeb">#REF!</definedName>
    <definedName name="EVMPJan">#REF!</definedName>
    <definedName name="EVMPJul">#REF!</definedName>
    <definedName name="EVMPJun">#REF!</definedName>
    <definedName name="EVMPMar">#REF!</definedName>
    <definedName name="EVMPMay">#REF!</definedName>
    <definedName name="EVMPNApr">#REF!</definedName>
    <definedName name="EVMPNAug">#REF!</definedName>
    <definedName name="EVMPNDec">#REF!</definedName>
    <definedName name="EVMPNFeb">#REF!</definedName>
    <definedName name="EVMPNJan">#REF!</definedName>
    <definedName name="EVMPNJul">#REF!</definedName>
    <definedName name="EVMPNJun">#REF!</definedName>
    <definedName name="EVMPNMar">#REF!</definedName>
    <definedName name="EVMPNMay">#REF!</definedName>
    <definedName name="EVMPNNov">#REF!</definedName>
    <definedName name="EVMPNOct">#REF!</definedName>
    <definedName name="EVMPNov">#REF!</definedName>
    <definedName name="EVMPNSep">#REF!</definedName>
    <definedName name="EVMPOct">#REF!</definedName>
    <definedName name="EVMPSep">#REF!</definedName>
    <definedName name="EVNFXApr">#REF!</definedName>
    <definedName name="EVNFXAug">#REF!</definedName>
    <definedName name="EVNFXDec">#REF!</definedName>
    <definedName name="EVNFXFeb">#REF!</definedName>
    <definedName name="EVNFXJan">#REF!</definedName>
    <definedName name="EVNFXJul">#REF!</definedName>
    <definedName name="EVNFXJun">#REF!</definedName>
    <definedName name="EVNFXMar">#REF!</definedName>
    <definedName name="EVNFXMay">#REF!</definedName>
    <definedName name="EVNFXNov">#REF!</definedName>
    <definedName name="EVNFXOct">#REF!</definedName>
    <definedName name="EVNFXSep">#REF!</definedName>
    <definedName name="EVTxApr">#REF!</definedName>
    <definedName name="EVTxAug">#REF!</definedName>
    <definedName name="EVTxDev">#REF!</definedName>
    <definedName name="EVTxFeb">#REF!</definedName>
    <definedName name="EVTxJan">#REF!</definedName>
    <definedName name="EVTxJul">#REF!</definedName>
    <definedName name="EVTxJun">#REF!</definedName>
    <definedName name="EVTxMar">#REF!</definedName>
    <definedName name="EVTxMay">#REF!</definedName>
    <definedName name="EVTxNApr">#REF!</definedName>
    <definedName name="EVTxNAug">#REF!</definedName>
    <definedName name="EVTxNDec">#REF!</definedName>
    <definedName name="EVTxNFeb">#REF!</definedName>
    <definedName name="EVTxNJan">#REF!</definedName>
    <definedName name="EVTxNJul">#REF!</definedName>
    <definedName name="EVTxNJun">#REF!</definedName>
    <definedName name="EVTxNMar">#REF!</definedName>
    <definedName name="EVTxNMay">#REF!</definedName>
    <definedName name="EVTxNNov">#REF!</definedName>
    <definedName name="EVTxNOct">#REF!</definedName>
    <definedName name="EVTxNov">#REF!</definedName>
    <definedName name="EVTxNSep">#REF!</definedName>
    <definedName name="EVTxOct">#REF!</definedName>
    <definedName name="EVTxSep">#REF!</definedName>
    <definedName name="ewrewre" localSheetId="2" hidden="1">{#N/A,#N/A,FALSE,"Hip.Bas";#N/A,#N/A,FALSE,"ventas";#N/A,#N/A,FALSE,"ingre-Año";#N/A,#N/A,FALSE,"ventas-Año";#N/A,#N/A,FALSE,"Costepro";#N/A,#N/A,FALSE,"inversion";#N/A,#N/A,FALSE,"personal";#N/A,#N/A,FALSE,"Gastos-V";#N/A,#N/A,FALSE,"Circulante";#N/A,#N/A,FALSE,"CONSOLI";#N/A,#N/A,FALSE,"Es-Fin";#N/A,#N/A,FALSE,"Margen-P"}</definedName>
    <definedName name="ewrewre" localSheetId="7" hidden="1">{#N/A,#N/A,FALSE,"Hip.Bas";#N/A,#N/A,FALSE,"ventas";#N/A,#N/A,FALSE,"ingre-Año";#N/A,#N/A,FALSE,"ventas-Año";#N/A,#N/A,FALSE,"Costepro";#N/A,#N/A,FALSE,"inversion";#N/A,#N/A,FALSE,"personal";#N/A,#N/A,FALSE,"Gastos-V";#N/A,#N/A,FALSE,"Circulante";#N/A,#N/A,FALSE,"CONSOLI";#N/A,#N/A,FALSE,"Es-Fin";#N/A,#N/A,FALSE,"Margen-P"}</definedName>
    <definedName name="ewrewre" hidden="1">{#N/A,#N/A,FALSE,"Hip.Bas";#N/A,#N/A,FALSE,"ventas";#N/A,#N/A,FALSE,"ingre-Año";#N/A,#N/A,FALSE,"ventas-Año";#N/A,#N/A,FALSE,"Costepro";#N/A,#N/A,FALSE,"inversion";#N/A,#N/A,FALSE,"personal";#N/A,#N/A,FALSE,"Gastos-V";#N/A,#N/A,FALSE,"Circulante";#N/A,#N/A,FALSE,"CONSOLI";#N/A,#N/A,FALSE,"Es-Fin";#N/A,#N/A,FALSE,"Margen-P"}</definedName>
    <definedName name="ewtrew" localSheetId="2" hidden="1">{#N/A,#N/A,FALSE,"CONTROLE";#N/A,#N/A,FALSE,"CONTROLE"}</definedName>
    <definedName name="ewtrew" localSheetId="7" hidden="1">{#N/A,#N/A,FALSE,"CONTROLE";#N/A,#N/A,FALSE,"CONTROLE"}</definedName>
    <definedName name="ewtrew" hidden="1">{#N/A,#N/A,FALSE,"CONTROLE";#N/A,#N/A,FALSE,"CONTROLE"}</definedName>
    <definedName name="exc00N">#REF!</definedName>
    <definedName name="exc00N2">#REF!</definedName>
    <definedName name="exc00S">#REF!</definedName>
    <definedName name="exc00S2">#REF!</definedName>
    <definedName name="exc01N">#REF!</definedName>
    <definedName name="exc01N2">#REF!</definedName>
    <definedName name="exc01S">#REF!</definedName>
    <definedName name="exc01S2">#REF!</definedName>
    <definedName name="exc02N">#REF!</definedName>
    <definedName name="exc02N2">#REF!</definedName>
    <definedName name="exc02S">#REF!</definedName>
    <definedName name="exc02S2">#REF!</definedName>
    <definedName name="exc03N">#REF!</definedName>
    <definedName name="exc03N2">#REF!</definedName>
    <definedName name="exc03S">#REF!</definedName>
    <definedName name="exc03S2">#REF!</definedName>
    <definedName name="exc04N">#REF!</definedName>
    <definedName name="exc04N2">#REF!</definedName>
    <definedName name="exc04S">#REF!</definedName>
    <definedName name="exc04S2">#REF!</definedName>
    <definedName name="exc05N">#REF!</definedName>
    <definedName name="exc05N2">#REF!</definedName>
    <definedName name="exc05S">#REF!</definedName>
    <definedName name="exc05S2">#REF!</definedName>
    <definedName name="exc06N">#REF!</definedName>
    <definedName name="exc06N2">#REF!</definedName>
    <definedName name="exc06S">#REF!</definedName>
    <definedName name="exc06S2">#REF!</definedName>
    <definedName name="exc07N">#REF!</definedName>
    <definedName name="exc07N2">#REF!</definedName>
    <definedName name="exc07S">#REF!</definedName>
    <definedName name="exc07S2">#REF!</definedName>
    <definedName name="exc08N">#REF!</definedName>
    <definedName name="exc08N2">#REF!</definedName>
    <definedName name="exc08S">#REF!</definedName>
    <definedName name="exc08S2">#REF!</definedName>
    <definedName name="exc09N">#REF!</definedName>
    <definedName name="exc09N2">#REF!</definedName>
    <definedName name="exc09S">#REF!</definedName>
    <definedName name="exc09S2">#REF!</definedName>
    <definedName name="Excel_BuiltIn_Criteria">#REF!</definedName>
    <definedName name="Excel_BuiltIn_Database">#REF!</definedName>
    <definedName name="Exec_Fora_Prazo_CE">#REF!</definedName>
    <definedName name="Exec_Fora_Prazo_LN">#REF!</definedName>
    <definedName name="Exec_Fora_Prazo_RL">#REF!</definedName>
    <definedName name="Exec_Fora_Prazo_RLU">#REF!</definedName>
    <definedName name="Exec_Fora_Prazo_SE">#REF!</definedName>
    <definedName name="ExecutarWord">#N/A</definedName>
    <definedName name="ExecutarWord_1">#N/A</definedName>
    <definedName name="ExecutarWord4">#REF!</definedName>
    <definedName name="Executivepb" localSheetId="7" hidden="1">#REF!</definedName>
    <definedName name="Executivepb" hidden="1">#REF!</definedName>
    <definedName name="EXIGÍVEL" localSheetId="7">#REF!</definedName>
    <definedName name="EXIGÍVEL">#REF!</definedName>
    <definedName name="EXISTL3" localSheetId="7">#REF!</definedName>
    <definedName name="EXISTL3">#REF!</definedName>
    <definedName name="EXISTL4">#REF!</definedName>
    <definedName name="EXISTL5">#REF!</definedName>
    <definedName name="ExportaExcel">#REF!</definedName>
    <definedName name="ExportaExcel_2">#REF!</definedName>
    <definedName name="f" localSheetId="16" hidden="1">{#N/A,#N/A,FALSE,"ANEXO3 99 ERA";#N/A,#N/A,FALSE,"ANEXO3 99 UBÁ2";#N/A,#N/A,FALSE,"ANEXO3 99 DTU";#N/A,#N/A,FALSE,"ANEXO3 99 RDR";#N/A,#N/A,FALSE,"ANEXO3 99 UBÁ4";#N/A,#N/A,FALSE,"ANEXO3 99 UBÁ6"}</definedName>
    <definedName name="f" localSheetId="8" hidden="1">{#N/A,#N/A,FALSE,"ANEXO3 99 ERA";#N/A,#N/A,FALSE,"ANEXO3 99 UBÁ2";#N/A,#N/A,FALSE,"ANEXO3 99 DTU";#N/A,#N/A,FALSE,"ANEXO3 99 RDR";#N/A,#N/A,FALSE,"ANEXO3 99 UBÁ4";#N/A,#N/A,FALSE,"ANEXO3 99 UBÁ6"}</definedName>
    <definedName name="f" localSheetId="2" hidden="1">{#N/A,#N/A,FALSE,"ANEXO3 99 ERA";#N/A,#N/A,FALSE,"ANEXO3 99 UBÁ2";#N/A,#N/A,FALSE,"ANEXO3 99 DTU";#N/A,#N/A,FALSE,"ANEXO3 99 RDR";#N/A,#N/A,FALSE,"ANEXO3 99 UBÁ4";#N/A,#N/A,FALSE,"ANEXO3 99 UBÁ6"}</definedName>
    <definedName name="f" localSheetId="7" hidden="1">{#N/A,#N/A,FALSE,"ANEXO3 99 ERA";#N/A,#N/A,FALSE,"ANEXO3 99 UBÁ2";#N/A,#N/A,FALSE,"ANEXO3 99 DTU";#N/A,#N/A,FALSE,"ANEXO3 99 RDR";#N/A,#N/A,FALSE,"ANEXO3 99 UBÁ4";#N/A,#N/A,FALSE,"ANEXO3 99 UBÁ6"}</definedName>
    <definedName name="f" hidden="1">{#N/A,#N/A,FALSE,"ANEXO3 99 ERA";#N/A,#N/A,FALSE,"ANEXO3 99 UBÁ2";#N/A,#N/A,FALSE,"ANEXO3 99 DTU";#N/A,#N/A,FALSE,"ANEXO3 99 RDR";#N/A,#N/A,FALSE,"ANEXO3 99 UBÁ4";#N/A,#N/A,FALSE,"ANEXO3 99 UBÁ6"}</definedName>
    <definedName name="F.CC.G">#REF!</definedName>
    <definedName name="F.CC.T">#REF!</definedName>
    <definedName name="f_1" localSheetId="16" hidden="1">{#N/A,#N/A,FALSE,"CONTROLE"}</definedName>
    <definedName name="f_1" localSheetId="8" hidden="1">{#N/A,#N/A,FALSE,"CONTROLE"}</definedName>
    <definedName name="f_1" localSheetId="2" hidden="1">{#N/A,#N/A,FALSE,"CONTROLE"}</definedName>
    <definedName name="f_1" localSheetId="7" hidden="1">{#N/A,#N/A,FALSE,"CONTROLE"}</definedName>
    <definedName name="f_1" hidden="1">{#N/A,#N/A,FALSE,"CONTROLE"}</definedName>
    <definedName name="F_BALANCE">#REF!</definedName>
    <definedName name="f_capital">#REF!</definedName>
    <definedName name="F_CASH">#REF!</definedName>
    <definedName name="f_econ_profit">#REF!</definedName>
    <definedName name="F_FINANCE">#REF!</definedName>
    <definedName name="f_free_cash_flow">#REF!</definedName>
    <definedName name="F_INCOME">#REF!</definedName>
    <definedName name="F_INVEST">#REF!</definedName>
    <definedName name="f_manual">#REF!</definedName>
    <definedName name="F_NOPLAT">#REF!</definedName>
    <definedName name="F_OPERATING">#REF!</definedName>
    <definedName name="f_ratios">#REF!</definedName>
    <definedName name="F_RESULTS">#REF!</definedName>
    <definedName name="f_roic">#REF!</definedName>
    <definedName name="F_SUP_CALC">#REF!</definedName>
    <definedName name="f_valuation">#REF!</definedName>
    <definedName name="fa" localSheetId="16" hidden="1">{#N/A,#N/A,FALSE,"CONTROLE"}</definedName>
    <definedName name="fa" localSheetId="8" hidden="1">{#N/A,#N/A,FALSE,"CONTROLE"}</definedName>
    <definedName name="fa" localSheetId="2" hidden="1">{#N/A,#N/A,FALSE,"CONTROLE"}</definedName>
    <definedName name="fa" localSheetId="7" hidden="1">{#N/A,#N/A,FALSE,"CONTROLE"}</definedName>
    <definedName name="fa" hidden="1">{#N/A,#N/A,FALSE,"CONTROLE"}</definedName>
    <definedName name="fa_1" localSheetId="16" hidden="1">{#N/A,#N/A,FALSE,"CONTROLE"}</definedName>
    <definedName name="fa_1" localSheetId="8" hidden="1">{#N/A,#N/A,FALSE,"CONTROLE"}</definedName>
    <definedName name="fa_1" localSheetId="2" hidden="1">{#N/A,#N/A,FALSE,"CONTROLE"}</definedName>
    <definedName name="fa_1" localSheetId="7" hidden="1">{#N/A,#N/A,FALSE,"CONTROLE"}</definedName>
    <definedName name="fa_1" hidden="1">{#N/A,#N/A,FALSE,"CONTROLE"}</definedName>
    <definedName name="Factpb" hidden="1">#REF!</definedName>
    <definedName name="Factpb2" hidden="1">#REF!</definedName>
    <definedName name="FAIXAS_COMPLETAS_Início">#REF!</definedName>
    <definedName name="far">#REF!</definedName>
    <definedName name="fasdf" hidden="1">#N/A</definedName>
    <definedName name="fat_2003">#REF!</definedName>
    <definedName name="fat_2004">#REF!</definedName>
    <definedName name="fat_2005">#REF!</definedName>
    <definedName name="fatorconv" localSheetId="7">#REF!</definedName>
    <definedName name="fatorconv">#REF!</definedName>
    <definedName name="FATURAMENTO_ANUALIZADO_P_C.A_RECEBER" localSheetId="7">#REF!</definedName>
    <definedName name="FATURAMENTO_ANUALIZADO_P_C.A_RECEBER">#REF!</definedName>
    <definedName name="FBASE" localSheetId="7">#REF!</definedName>
    <definedName name="FBASE">#REF!</definedName>
    <definedName name="FC">#REF!</definedName>
    <definedName name="FCAPRACT">#REF!</definedName>
    <definedName name="FCAPRBUD">#REF!</definedName>
    <definedName name="FCASHTAX">#REF!</definedName>
    <definedName name="FCAUGACT">#REF!</definedName>
    <definedName name="FCAUGBUD">#REF!</definedName>
    <definedName name="FCDECACT">#REF!</definedName>
    <definedName name="FCDECBUD">#REF!</definedName>
    <definedName name="FCFEBACT">#REF!</definedName>
    <definedName name="FCFEBBUD">#REF!</definedName>
    <definedName name="FCJANACT">#REF!</definedName>
    <definedName name="FCJANBUD">#REF!</definedName>
    <definedName name="FCJULACT">#REF!</definedName>
    <definedName name="FCJULBUD">#REF!</definedName>
    <definedName name="FCJUNACT">#REF!</definedName>
    <definedName name="FCJUNBUD">#REF!</definedName>
    <definedName name="FCMARACT">#REF!</definedName>
    <definedName name="FCMARBUD">#REF!</definedName>
    <definedName name="FCMAYACT">#REF!</definedName>
    <definedName name="FCMAYBUD">#REF!</definedName>
    <definedName name="FCNOVACT">#REF!</definedName>
    <definedName name="FCNOVBUD">#REF!</definedName>
    <definedName name="FCOCTACT">#REF!</definedName>
    <definedName name="FCOCTBUD">#REF!</definedName>
    <definedName name="FCOGS">#REF!</definedName>
    <definedName name="FCONSTANT">#REF!</definedName>
    <definedName name="FCSEPACT">#REF!</definedName>
    <definedName name="FCSEPBUD">#REF!</definedName>
    <definedName name="fd">#REF!</definedName>
    <definedName name="FDEPRECIATION">#REF!</definedName>
    <definedName name="FDF">#REF!</definedName>
    <definedName name="fds" localSheetId="2" hidden="1">{#N/A,#N/A,FALSE,"Hip.Bas";#N/A,#N/A,FALSE,"ventas";#N/A,#N/A,FALSE,"ingre-Año";#N/A,#N/A,FALSE,"ventas-Año";#N/A,#N/A,FALSE,"Costepro";#N/A,#N/A,FALSE,"inversion";#N/A,#N/A,FALSE,"personal";#N/A,#N/A,FALSE,"Gastos-V";#N/A,#N/A,FALSE,"Circulante";#N/A,#N/A,FALSE,"CONSOLI";#N/A,#N/A,FALSE,"Es-Fin";#N/A,#N/A,FALSE,"Margen-P"}</definedName>
    <definedName name="fds" localSheetId="7" hidden="1">{#N/A,#N/A,FALSE,"Hip.Bas";#N/A,#N/A,FALSE,"ventas";#N/A,#N/A,FALSE,"ingre-Año";#N/A,#N/A,FALSE,"ventas-Año";#N/A,#N/A,FALSE,"Costepro";#N/A,#N/A,FALSE,"inversion";#N/A,#N/A,FALSE,"personal";#N/A,#N/A,FALSE,"Gastos-V";#N/A,#N/A,FALSE,"Circulante";#N/A,#N/A,FALSE,"CONSOLI";#N/A,#N/A,FALSE,"Es-Fin";#N/A,#N/A,FALSE,"Margen-P"}</definedName>
    <definedName name="fds" hidden="1">{#N/A,#N/A,FALSE,"Hip.Bas";#N/A,#N/A,FALSE,"ventas";#N/A,#N/A,FALSE,"ingre-Año";#N/A,#N/A,FALSE,"ventas-Año";#N/A,#N/A,FALSE,"Costepro";#N/A,#N/A,FALSE,"inversion";#N/A,#N/A,FALSE,"personal";#N/A,#N/A,FALSE,"Gastos-V";#N/A,#N/A,FALSE,"Circulante";#N/A,#N/A,FALSE,"CONSOLI";#N/A,#N/A,FALSE,"Es-Fin";#N/A,#N/A,FALSE,"Margen-P"}</definedName>
    <definedName name="FebL3">#REF!</definedName>
    <definedName name="FebL4">#REF!</definedName>
    <definedName name="FebL5">#REF!</definedName>
    <definedName name="FebNI1">#REF!</definedName>
    <definedName name="FebNI2">#REF!</definedName>
    <definedName name="FebNI3">#REF!</definedName>
    <definedName name="FebNI4">#REF!</definedName>
    <definedName name="FebNI5">#REF!</definedName>
    <definedName name="FEC_01">#REF!</definedName>
    <definedName name="FEC_01B">#REF!</definedName>
    <definedName name="FEC_02">#REF!</definedName>
    <definedName name="FEC_02B">#REF!</definedName>
    <definedName name="FEC_03">#REF!</definedName>
    <definedName name="FEC_03B">#REF!</definedName>
    <definedName name="FEC_04">#REF!</definedName>
    <definedName name="FEC_04B">#REF!</definedName>
    <definedName name="FEC_05">#REF!</definedName>
    <definedName name="FEC_05B">#REF!</definedName>
    <definedName name="FEC_06">#REF!</definedName>
    <definedName name="FEC_06B">#REF!</definedName>
    <definedName name="FEC_07">#REF!</definedName>
    <definedName name="FEC_07B">#REF!</definedName>
    <definedName name="FEC_08">#REF!</definedName>
    <definedName name="FEC_08B">#REF!</definedName>
    <definedName name="FEC_09">#REF!</definedName>
    <definedName name="FEC_09B">#REF!</definedName>
    <definedName name="FEC_10">#REF!</definedName>
    <definedName name="FEC_10B">#REF!</definedName>
    <definedName name="FEC_11">#REF!</definedName>
    <definedName name="FEC_11B">#REF!</definedName>
    <definedName name="FEC_12">#REF!</definedName>
    <definedName name="FEC_12B">#REF!</definedName>
    <definedName name="FEC_13">#REF!</definedName>
    <definedName name="FEC_13B">#REF!</definedName>
    <definedName name="FEC_14">#REF!</definedName>
    <definedName name="FEC_14B">#REF!</definedName>
    <definedName name="FEC_15">#REF!</definedName>
    <definedName name="FEC_15B">#REF!</definedName>
    <definedName name="FEC_16">#REF!</definedName>
    <definedName name="FEC_16B">#REF!</definedName>
    <definedName name="FEC_17">#REF!</definedName>
    <definedName name="FEC_17B">#REF!</definedName>
    <definedName name="FEC_18">#REF!</definedName>
    <definedName name="FEC_18B">#REF!</definedName>
    <definedName name="FEC_19">#REF!</definedName>
    <definedName name="FEC_19B">#REF!</definedName>
    <definedName name="FEC_20">#REF!</definedName>
    <definedName name="FEC_20B">#REF!</definedName>
    <definedName name="FEC_21">#REF!</definedName>
    <definedName name="FEC_21B">#REF!</definedName>
    <definedName name="FEC_22">#REF!</definedName>
    <definedName name="FEC_22B">#REF!</definedName>
    <definedName name="FEC_23">#REF!</definedName>
    <definedName name="FEC_23B">#REF!</definedName>
    <definedName name="FEC_24">#REF!</definedName>
    <definedName name="FEC_24B">#REF!</definedName>
    <definedName name="FEC_25">#REF!</definedName>
    <definedName name="FEC_25B">#REF!</definedName>
    <definedName name="FEC_26">#REF!</definedName>
    <definedName name="FEC_26B">#REF!</definedName>
    <definedName name="FEC_27">#REF!</definedName>
    <definedName name="FEC_27B">#REF!</definedName>
    <definedName name="FEC_28">#REF!</definedName>
    <definedName name="FEC_28B">#REF!</definedName>
    <definedName name="FEC_29">#REF!</definedName>
    <definedName name="FEC_29B">#REF!</definedName>
    <definedName name="FEC_30">#REF!</definedName>
    <definedName name="FEC_30B">#REF!</definedName>
    <definedName name="FEC_31">#REF!</definedName>
    <definedName name="FEC_31B">#REF!</definedName>
    <definedName name="FEC_32">#REF!</definedName>
    <definedName name="FEC_32B">#REF!</definedName>
    <definedName name="FEC_33">#REF!</definedName>
    <definedName name="FEC_33B">#REF!</definedName>
    <definedName name="FEC_34">#REF!</definedName>
    <definedName name="FEC_34B">#REF!</definedName>
    <definedName name="FEC_35">#REF!</definedName>
    <definedName name="FEC_35B">#REF!</definedName>
    <definedName name="FEC_36">#REF!</definedName>
    <definedName name="FEC_36B">#REF!</definedName>
    <definedName name="FEC_37">#REF!</definedName>
    <definedName name="FEC_37B">#REF!</definedName>
    <definedName name="FEC_38">#REF!</definedName>
    <definedName name="FEC_38B">#REF!</definedName>
    <definedName name="FEC_39">#REF!</definedName>
    <definedName name="FEC_39B">#REF!</definedName>
    <definedName name="FEC_40">#REF!</definedName>
    <definedName name="FEC_40B">#REF!</definedName>
    <definedName name="FEC_41">#REF!</definedName>
    <definedName name="FEC_41B">#REF!</definedName>
    <definedName name="FEC_42">#REF!</definedName>
    <definedName name="FEC_42B">#REF!</definedName>
    <definedName name="FEC_43">#REF!</definedName>
    <definedName name="FEC_43B">#REF!</definedName>
    <definedName name="FEC_44">#REF!</definedName>
    <definedName name="FEC_44B">#REF!</definedName>
    <definedName name="FEC_45">#REF!</definedName>
    <definedName name="FEC_45B">#REF!</definedName>
    <definedName name="FEC_46">#REF!</definedName>
    <definedName name="FEC_46B">#REF!</definedName>
    <definedName name="FEC_47">#REF!</definedName>
    <definedName name="FEC_47B">#REF!</definedName>
    <definedName name="FEC_48">#REF!</definedName>
    <definedName name="FEC_48B">#REF!</definedName>
    <definedName name="FEC_49">#REF!</definedName>
    <definedName name="FEC_49B">#REF!</definedName>
    <definedName name="FEC_50">#REF!</definedName>
    <definedName name="FEC_50B">#REF!</definedName>
    <definedName name="FEC_51">#REF!</definedName>
    <definedName name="FEC_51B">#REF!</definedName>
    <definedName name="FEC_52">#REF!</definedName>
    <definedName name="FEC_52B">#REF!</definedName>
    <definedName name="FEC_53">#REF!</definedName>
    <definedName name="FEC_53B">#REF!</definedName>
    <definedName name="FEC_54">#REF!</definedName>
    <definedName name="FEC_54B">#REF!</definedName>
    <definedName name="FEC_55">#REF!</definedName>
    <definedName name="FEC_55B">#REF!</definedName>
    <definedName name="FEC_56">#REF!</definedName>
    <definedName name="FEC_56B">#REF!</definedName>
    <definedName name="FEC_57">#REF!</definedName>
    <definedName name="FEC_57B">#REF!</definedName>
    <definedName name="FEC_58">#REF!</definedName>
    <definedName name="FEC_58B">#REF!</definedName>
    <definedName name="FEC_T">#REF!</definedName>
    <definedName name="FEC_TB">#REF!</definedName>
    <definedName name="feriados">#REF!</definedName>
    <definedName name="fevcpflr" localSheetId="16" hidden="1">{#N/A,#N/A,FALSE,"CONTROLE";#N/A,#N/A,FALSE,"CONTROLE"}</definedName>
    <definedName name="fevcpflr" localSheetId="8" hidden="1">{#N/A,#N/A,FALSE,"CONTROLE";#N/A,#N/A,FALSE,"CONTROLE"}</definedName>
    <definedName name="fevcpflr" localSheetId="2" hidden="1">{#N/A,#N/A,FALSE,"CONTROLE";#N/A,#N/A,FALSE,"CONTROLE"}</definedName>
    <definedName name="fevcpflr" localSheetId="7" hidden="1">{#N/A,#N/A,FALSE,"CONTROLE";#N/A,#N/A,FALSE,"CONTROLE"}</definedName>
    <definedName name="fevcpflr" hidden="1">{#N/A,#N/A,FALSE,"CONTROLE";#N/A,#N/A,FALSE,"CONTROLE"}</definedName>
    <definedName name="fevcpflr_1" localSheetId="16" hidden="1">{#N/A,#N/A,FALSE,"CONTROLE";#N/A,#N/A,FALSE,"CONTROLE"}</definedName>
    <definedName name="fevcpflr_1" localSheetId="8" hidden="1">{#N/A,#N/A,FALSE,"CONTROLE";#N/A,#N/A,FALSE,"CONTROLE"}</definedName>
    <definedName name="fevcpflr_1" localSheetId="2" hidden="1">{#N/A,#N/A,FALSE,"CONTROLE";#N/A,#N/A,FALSE,"CONTROLE"}</definedName>
    <definedName name="fevcpflr_1" localSheetId="7" hidden="1">{#N/A,#N/A,FALSE,"CONTROLE";#N/A,#N/A,FALSE,"CONTROLE"}</definedName>
    <definedName name="fevcpflr_1" hidden="1">{#N/A,#N/A,FALSE,"CONTROLE";#N/A,#N/A,FALSE,"CONTROLE"}</definedName>
    <definedName name="Fevereiro">#N/A</definedName>
    <definedName name="ff" localSheetId="16" hidden="1">{#N/A,#N/A,FALSE,"ENERGIA";#N/A,#N/A,FALSE,"PERDIDAS";#N/A,#N/A,FALSE,"CLIENTES";#N/A,#N/A,FALSE,"ESTADO";#N/A,#N/A,FALSE,"TECNICA"}</definedName>
    <definedName name="ff" localSheetId="8" hidden="1">{#N/A,#N/A,FALSE,"ENERGIA";#N/A,#N/A,FALSE,"PERDIDAS";#N/A,#N/A,FALSE,"CLIENTES";#N/A,#N/A,FALSE,"ESTADO";#N/A,#N/A,FALSE,"TECNICA"}</definedName>
    <definedName name="ff" localSheetId="2" hidden="1">{#N/A,#N/A,FALSE,"ENERGIA";#N/A,#N/A,FALSE,"PERDIDAS";#N/A,#N/A,FALSE,"CLIENTES";#N/A,#N/A,FALSE,"ESTADO";#N/A,#N/A,FALSE,"TECNICA"}</definedName>
    <definedName name="ff" localSheetId="7" hidden="1">{#N/A,#N/A,FALSE,"ENERGIA";#N/A,#N/A,FALSE,"PERDIDAS";#N/A,#N/A,FALSE,"CLIENTES";#N/A,#N/A,FALSE,"ESTADO";#N/A,#N/A,FALSE,"TECNICA"}</definedName>
    <definedName name="ff" hidden="1">{#N/A,#N/A,FALSE,"ENERGIA";#N/A,#N/A,FALSE,"PERDIDAS";#N/A,#N/A,FALSE,"CLIENTES";#N/A,#N/A,FALSE,"ESTADO";#N/A,#N/A,FALSE,"TECNICA"}</definedName>
    <definedName name="ff_1" localSheetId="16" hidden="1">{#N/A,#N/A,FALSE,"ENERGIA";#N/A,#N/A,FALSE,"PERDIDAS";#N/A,#N/A,FALSE,"CLIENTES";#N/A,#N/A,FALSE,"ESTADO";#N/A,#N/A,FALSE,"TECNICA"}</definedName>
    <definedName name="ff_1" localSheetId="8" hidden="1">{#N/A,#N/A,FALSE,"ENERGIA";#N/A,#N/A,FALSE,"PERDIDAS";#N/A,#N/A,FALSE,"CLIENTES";#N/A,#N/A,FALSE,"ESTADO";#N/A,#N/A,FALSE,"TECNICA"}</definedName>
    <definedName name="ff_1" localSheetId="2" hidden="1">{#N/A,#N/A,FALSE,"ENERGIA";#N/A,#N/A,FALSE,"PERDIDAS";#N/A,#N/A,FALSE,"CLIENTES";#N/A,#N/A,FALSE,"ESTADO";#N/A,#N/A,FALSE,"TECNICA"}</definedName>
    <definedName name="ff_1" localSheetId="7" hidden="1">{#N/A,#N/A,FALSE,"ENERGIA";#N/A,#N/A,FALSE,"PERDIDAS";#N/A,#N/A,FALSE,"CLIENTES";#N/A,#N/A,FALSE,"ESTADO";#N/A,#N/A,FALSE,"TECNICA"}</definedName>
    <definedName name="ff_1" hidden="1">{#N/A,#N/A,FALSE,"ENERGIA";#N/A,#N/A,FALSE,"PERDIDAS";#N/A,#N/A,FALSE,"CLIENTES";#N/A,#N/A,FALSE,"ESTADO";#N/A,#N/A,FALSE,"TECNICA"}</definedName>
    <definedName name="ff_1_1" localSheetId="16" hidden="1">{#N/A,#N/A,FALSE,"ENERGIA";#N/A,#N/A,FALSE,"PERDIDAS";#N/A,#N/A,FALSE,"CLIENTES";#N/A,#N/A,FALSE,"ESTADO";#N/A,#N/A,FALSE,"TECNICA"}</definedName>
    <definedName name="ff_1_1" localSheetId="8" hidden="1">{#N/A,#N/A,FALSE,"ENERGIA";#N/A,#N/A,FALSE,"PERDIDAS";#N/A,#N/A,FALSE,"CLIENTES";#N/A,#N/A,FALSE,"ESTADO";#N/A,#N/A,FALSE,"TECNICA"}</definedName>
    <definedName name="ff_1_1" localSheetId="2" hidden="1">{#N/A,#N/A,FALSE,"ENERGIA";#N/A,#N/A,FALSE,"PERDIDAS";#N/A,#N/A,FALSE,"CLIENTES";#N/A,#N/A,FALSE,"ESTADO";#N/A,#N/A,FALSE,"TECNICA"}</definedName>
    <definedName name="ff_1_1" localSheetId="7" hidden="1">{#N/A,#N/A,FALSE,"ENERGIA";#N/A,#N/A,FALSE,"PERDIDAS";#N/A,#N/A,FALSE,"CLIENTES";#N/A,#N/A,FALSE,"ESTADO";#N/A,#N/A,FALSE,"TECNICA"}</definedName>
    <definedName name="ff_1_1" hidden="1">{#N/A,#N/A,FALSE,"ENERGIA";#N/A,#N/A,FALSE,"PERDIDAS";#N/A,#N/A,FALSE,"CLIENTES";#N/A,#N/A,FALSE,"ESTADO";#N/A,#N/A,FALSE,"TECNICA"}</definedName>
    <definedName name="ff_2" localSheetId="16" hidden="1">{#N/A,#N/A,FALSE,"ENERGIA";#N/A,#N/A,FALSE,"PERDIDAS";#N/A,#N/A,FALSE,"CLIENTES";#N/A,#N/A,FALSE,"ESTADO";#N/A,#N/A,FALSE,"TECNICA"}</definedName>
    <definedName name="ff_2" localSheetId="8" hidden="1">{#N/A,#N/A,FALSE,"ENERGIA";#N/A,#N/A,FALSE,"PERDIDAS";#N/A,#N/A,FALSE,"CLIENTES";#N/A,#N/A,FALSE,"ESTADO";#N/A,#N/A,FALSE,"TECNICA"}</definedName>
    <definedName name="ff_2" localSheetId="2" hidden="1">{#N/A,#N/A,FALSE,"ENERGIA";#N/A,#N/A,FALSE,"PERDIDAS";#N/A,#N/A,FALSE,"CLIENTES";#N/A,#N/A,FALSE,"ESTADO";#N/A,#N/A,FALSE,"TECNICA"}</definedName>
    <definedName name="ff_2" localSheetId="7" hidden="1">{#N/A,#N/A,FALSE,"ENERGIA";#N/A,#N/A,FALSE,"PERDIDAS";#N/A,#N/A,FALSE,"CLIENTES";#N/A,#N/A,FALSE,"ESTADO";#N/A,#N/A,FALSE,"TECNICA"}</definedName>
    <definedName name="ff_2" hidden="1">{#N/A,#N/A,FALSE,"ENERGIA";#N/A,#N/A,FALSE,"PERDIDAS";#N/A,#N/A,FALSE,"CLIENTES";#N/A,#N/A,FALSE,"ESTADO";#N/A,#N/A,FALSE,"TECNICA"}</definedName>
    <definedName name="FFAPPCOLNAME1_1" localSheetId="16">#REF!</definedName>
    <definedName name="FFAPPCOLNAME1_1" localSheetId="8">#REF!</definedName>
    <definedName name="FFAPPCOLNAME1_1" localSheetId="7">#REF!</definedName>
    <definedName name="FFAPPCOLNAME1_1">#REF!</definedName>
    <definedName name="FFAPPCOLNAME2_1" localSheetId="16">#REF!</definedName>
    <definedName name="FFAPPCOLNAME2_1" localSheetId="8">#REF!</definedName>
    <definedName name="FFAPPCOLNAME2_1" localSheetId="7">#REF!</definedName>
    <definedName name="FFAPPCOLNAME2_1">#REF!</definedName>
    <definedName name="FFAPPCOLNAME3_1" localSheetId="16">#REF!</definedName>
    <definedName name="FFAPPCOLNAME3_1" localSheetId="8">#REF!</definedName>
    <definedName name="FFAPPCOLNAME3_1" localSheetId="7">#REF!</definedName>
    <definedName name="FFAPPCOLNAME3_1">#REF!</definedName>
    <definedName name="FFAPPCOLNAME4_1">#REF!</definedName>
    <definedName name="FFAPPCOLNAME5_1">#REF!</definedName>
    <definedName name="FFAPPCOLNAME6_1">#REF!</definedName>
    <definedName name="FFAPPCOLNAME7_1">#REF!</definedName>
    <definedName name="FFAPPCOLNAME8_1">#REF!</definedName>
    <definedName name="fff" hidden="1">11</definedName>
    <definedName name="FFINANCE">#REF!</definedName>
    <definedName name="FFSEGMENT1_1" localSheetId="16">#REF!</definedName>
    <definedName name="FFSEGMENT1_1" localSheetId="8">#REF!</definedName>
    <definedName name="FFSEGMENT1_1" localSheetId="7">#REF!</definedName>
    <definedName name="FFSEGMENT1_1">#REF!</definedName>
    <definedName name="FFSEGMENT2_1" localSheetId="16">#REF!</definedName>
    <definedName name="FFSEGMENT2_1" localSheetId="8">#REF!</definedName>
    <definedName name="FFSEGMENT2_1" localSheetId="7">#REF!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SEPARATOR1">#REF!</definedName>
    <definedName name="fgdfgdg" localSheetId="2" hidden="1">{#N/A,#N/A,FALSE,"CONTROLE"}</definedName>
    <definedName name="fgdfgdg" localSheetId="7" hidden="1">{#N/A,#N/A,FALSE,"CONTROLE"}</definedName>
    <definedName name="fgdfgdg" hidden="1">{#N/A,#N/A,FALSE,"CONTROLE"}</definedName>
    <definedName name="FGFGF" localSheetId="2" hidden="1">{#N/A,#N/A,FALSE,"Aging Summary";#N/A,#N/A,FALSE,"Ratio Analysis";#N/A,#N/A,FALSE,"Test 120 Day Accts";#N/A,#N/A,FALSE,"Tickmarks"}</definedName>
    <definedName name="FGFGF" hidden="1">{#N/A,#N/A,FALSE,"Aging Summary";#N/A,#N/A,FALSE,"Ratio Analysis";#N/A,#N/A,FALSE,"Test 120 Day Accts";#N/A,#N/A,FALSE,"Tickmarks"}</definedName>
    <definedName name="fgfghtfhjgh" localSheetId="16" hidden="1">{#N/A,#N/A,FALSE,"CONTROLE"}</definedName>
    <definedName name="fgfghtfhjgh" localSheetId="8" hidden="1">{#N/A,#N/A,FALSE,"CONTROLE"}</definedName>
    <definedName name="fgfghtfhjgh" localSheetId="2" hidden="1">{#N/A,#N/A,FALSE,"CONTROLE"}</definedName>
    <definedName name="fgfghtfhjgh" localSheetId="7" hidden="1">{#N/A,#N/A,FALSE,"CONTROLE"}</definedName>
    <definedName name="fgfghtfhjgh" hidden="1">{#N/A,#N/A,FALSE,"CONTROLE"}</definedName>
    <definedName name="fgfghtfhjgh_1" localSheetId="16" hidden="1">{#N/A,#N/A,FALSE,"CONTROLE"}</definedName>
    <definedName name="fgfghtfhjgh_1" localSheetId="8" hidden="1">{#N/A,#N/A,FALSE,"CONTROLE"}</definedName>
    <definedName name="fgfghtfhjgh_1" localSheetId="2" hidden="1">{#N/A,#N/A,FALSE,"CONTROLE"}</definedName>
    <definedName name="fgfghtfhjgh_1" localSheetId="7" hidden="1">{#N/A,#N/A,FALSE,"CONTROLE"}</definedName>
    <definedName name="fgfghtfhjgh_1" hidden="1">{#N/A,#N/A,FALSE,"CONTROLE"}</definedName>
    <definedName name="fgh"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h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FGROWTH">#REF!</definedName>
    <definedName name="FIELDNAMECOLUMN1" localSheetId="16">#REF!</definedName>
    <definedName name="FIELDNAMECOLUMN1" localSheetId="8">#REF!</definedName>
    <definedName name="FIELDNAMECOLUMN1" localSheetId="7">#REF!</definedName>
    <definedName name="FIELDNAMECOLUMN1">#REF!</definedName>
    <definedName name="FIELDNAMEROW1" localSheetId="16">#REF!</definedName>
    <definedName name="FIELDNAMEROW1" localSheetId="8">#REF!</definedName>
    <definedName name="FIELDNAMEROW1" localSheetId="7">#REF!</definedName>
    <definedName name="FIELDNAMEROW1">#REF!</definedName>
    <definedName name="FILE">#REF!</definedName>
    <definedName name="filllllllll" hidden="1">#REF!</definedName>
    <definedName name="Filtro">#REF!</definedName>
    <definedName name="fimcontrato_GP">#REF!</definedName>
    <definedName name="fimpgtopa">#REF!</definedName>
    <definedName name="Fin_Adicional_Covenant_Ebitda_Colar" localSheetId="7">#REF!</definedName>
    <definedName name="Fin_Adicional_Covenant_Ebitda_Colar">#REF!</definedName>
    <definedName name="Fin_Adicional_Covenant_Ebitda_Copiar" localSheetId="7">#REF!</definedName>
    <definedName name="Fin_Adicional_Covenant_Ebitda_Copiar">#REF!</definedName>
    <definedName name="Fin_Pgto_Covenant_Ebitda_Colar" localSheetId="7">#REF!</definedName>
    <definedName name="Fin_Pgto_Covenant_Ebitda_Colar">#REF!</definedName>
    <definedName name="Fin_Pgto_Covenant_Ebitda_Copiar">#REF!</definedName>
    <definedName name="FINAME1" localSheetId="2" hidden="1">{"Assumptions Page 1",#N/A,FALSE,"JUBA Value";"Assumptions Page 2",#N/A,FALSE,"JUBA Value";"Assumptions Page 3",#N/A,FALSE,"JUBA Value";"Assumptions Page 4",#N/A,FALSE,"JUBA Value"}</definedName>
    <definedName name="FINAME1" localSheetId="7" hidden="1">{"Assumptions Page 1",#N/A,FALSE,"JUBA Value";"Assumptions Page 2",#N/A,FALSE,"JUBA Value";"Assumptions Page 3",#N/A,FALSE,"JUBA Value";"Assumptions Page 4",#N/A,FALSE,"JUBA Value"}</definedName>
    <definedName name="FINAME1" hidden="1">{"Assumptions Page 1",#N/A,FALSE,"JUBA Value";"Assumptions Page 2",#N/A,FALSE,"JUBA Value";"Assumptions Page 3",#N/A,FALSE,"JUBA Value";"Assumptions Page 4",#N/A,FALSE,"JUBA Value"}</definedName>
    <definedName name="finame2" localSheetId="2" hidden="1">{"Assumptions Page 1",#N/A,FALSE,"JUBA Value";"Assumptions Page 2",#N/A,FALSE,"JUBA Value";"Assumptions Page 3",#N/A,FALSE,"JUBA Value";"Assumptions Page 4",#N/A,FALSE,"JUBA Value"}</definedName>
    <definedName name="finame2" localSheetId="7" hidden="1">{"Assumptions Page 1",#N/A,FALSE,"JUBA Value";"Assumptions Page 2",#N/A,FALSE,"JUBA Value";"Assumptions Page 3",#N/A,FALSE,"JUBA Value";"Assumptions Page 4",#N/A,FALSE,"JUBA Value"}</definedName>
    <definedName name="finame2" hidden="1">{"Assumptions Page 1",#N/A,FALSE,"JUBA Value";"Assumptions Page 2",#N/A,FALSE,"JUBA Value";"Assumptions Page 3",#N/A,FALSE,"JUBA Value";"Assumptions Page 4",#N/A,FALSE,"JUBA Value"}</definedName>
    <definedName name="FINANCE">#REF!</definedName>
    <definedName name="Financialpb" hidden="1">#REF!</definedName>
    <definedName name="Financialpb2" hidden="1">#REF!</definedName>
    <definedName name="FINCREASED">#REF!</definedName>
    <definedName name="FINETOTHER">#REF!</definedName>
    <definedName name="FINETPPE">#REF!</definedName>
    <definedName name="FINPG1">#REF!</definedName>
    <definedName name="FINPG2">#REF!</definedName>
    <definedName name="FINTENSITY">#REF!</definedName>
    <definedName name="FINVESTMENT">#REF!</definedName>
    <definedName name="FINVESTYEARS">#REF!</definedName>
    <definedName name="FIRSTDATAROW1">#REF!</definedName>
    <definedName name="FISCAL_YEARS">#REF!</definedName>
    <definedName name="FisicoxJOA">#REF!</definedName>
    <definedName name="FIWORKING">#REF!</definedName>
    <definedName name="FLUXO1998">#REF!</definedName>
    <definedName name="FLUXO1999">#REF!</definedName>
    <definedName name="FLUXO98">#REF!</definedName>
    <definedName name="FLUXO99">#REF!</definedName>
    <definedName name="FMARGIN">#REF!</definedName>
    <definedName name="FNDNAM1">#REF!</definedName>
    <definedName name="FNDUSERID1">#REF!</definedName>
    <definedName name="FNETPPE">#REF!</definedName>
    <definedName name="FNOPLAT">#REF!</definedName>
    <definedName name="foha_3">#REF!</definedName>
    <definedName name="folha_2">#REF!</definedName>
    <definedName name="folha_4">#REF!</definedName>
    <definedName name="FOLHASE1">#REF!,#REF!,#REF!,#REF!,#REF!,#REF!,#REF!,#REF!</definedName>
    <definedName name="FOLHASE2">#REF!,#REF!,#REF!,#REF!</definedName>
    <definedName name="FOLHASUL">#REF!,#REF!,#REF!,#REF!,#REF!,#REF!</definedName>
    <definedName name="fontes" localSheetId="7">#REF!</definedName>
    <definedName name="fontes">#REF!</definedName>
    <definedName name="fontes2">#REF!</definedName>
    <definedName name="FOPERATING" localSheetId="7">#REF!</definedName>
    <definedName name="FOPERATING">#REF!</definedName>
    <definedName name="FORA_PRAZO">#REF!</definedName>
    <definedName name="FORE_ALL" localSheetId="7">#REF!</definedName>
    <definedName name="FORE_ALL">#REF!</definedName>
    <definedName name="Formato">#REF!</definedName>
    <definedName name="forn" localSheetId="2" hidden="1">{#N/A,#N/A,FALSE,"Aging Summary";#N/A,#N/A,FALSE,"Ratio Analysis";#N/A,#N/A,FALSE,"Test 120 Day Accts";#N/A,#N/A,FALSE,"Tickmarks"}</definedName>
    <definedName name="forn" hidden="1">{#N/A,#N/A,FALSE,"Aging Summary";#N/A,#N/A,FALSE,"Ratio Analysis";#N/A,#N/A,FALSE,"Test 120 Day Accts";#N/A,#N/A,FALSE,"Tickmarks"}</definedName>
    <definedName name="FORN_C_ESP_01_C_CP_JAN_JUN_VL_ECON" localSheetId="7">#REF!</definedName>
    <definedName name="FORN_C_ESP_01_C_CP_JAN_JUN_VL_ECON">#REF!</definedName>
    <definedName name="FORN_C_ESP_02_C_CP_JUL_DEZ_VL_ECON" localSheetId="7">#REF!</definedName>
    <definedName name="FORN_C_ESP_02_C_CP_JUL_DEZ_VL_ECON">#REF!</definedName>
    <definedName name="FORN_C_ESP_03_C_CP_VL_ECON" localSheetId="7">#REF!</definedName>
    <definedName name="FORN_C_ESP_03_C_CP_VL_ECON">#REF!</definedName>
    <definedName name="FORN_C_ESP_04_NT_C_CP_VL_ECON">#REF!</definedName>
    <definedName name="FORN_C_ESP_05_S_CP_JAN_JUN_VL_ECON">#REF!</definedName>
    <definedName name="FORN_C_ESP_06_S_CP_JUL_DEZ_VL_ECON">#REF!</definedName>
    <definedName name="FORN_C_ESP_07_S_CP_VL_ECON">#REF!</definedName>
    <definedName name="FORN_C_ESP_08_NT_S_CP_VL_ECON">#REF!</definedName>
    <definedName name="FORN_C_ESP_09_RES_JAN_JUN_VL_ECON">#REF!</definedName>
    <definedName name="FORN_C_ESP_10_RES_JUL_DEZ_VL_ECON">#REF!</definedName>
    <definedName name="FORN_C_ESP_11_RES_VL_ECON">#REF!</definedName>
    <definedName name="FORN_C_ESP_12_NT_RES_VL_ECON">#REF!</definedName>
    <definedName name="FORN_C_ESP_13_IND_JAN_JUN_VL_ECON">#REF!</definedName>
    <definedName name="FORN_C_ESP_14_IND_JUL_DEZ_VL_ECON">#REF!</definedName>
    <definedName name="FORN_C_ESP_15_IND_VL_ECON">#REF!</definedName>
    <definedName name="FORN_C_ESP_16_NT_IND_VL_ECON">#REF!</definedName>
    <definedName name="FORN_C_ESP_17_COM_JAN_JUL_VL_ECON">#REF!</definedName>
    <definedName name="FORN_C_ESP_18_COM_JUL_DEZ_VL_ECON">#REF!</definedName>
    <definedName name="FORN_C_ESP_19_COM_VL_ECON">#REF!</definedName>
    <definedName name="FORN_C_ESP_20_NT_COM_VL_ECON">#REF!</definedName>
    <definedName name="FORN_C_ESP_21_RUR_JAN_JUL_VL_ECON">#REF!</definedName>
    <definedName name="FORN_C_ESP_22_RUR_JUL_DEZ_VL_ECON">#REF!</definedName>
    <definedName name="FORN_C_ESP_23_RUR_VL_ECON">#REF!</definedName>
    <definedName name="FORN_C_ESP_24_NT_RUR_VL_ECON">#REF!</definedName>
    <definedName name="FORN_C_ESP_25_PP_JAN_JUN_VL_ECON">#REF!</definedName>
    <definedName name="FORN_C_ESP_26_PP_JUL_DEZ_VL_ECON">#REF!</definedName>
    <definedName name="FORN_C_ESP_27_PP_VL_ECON">#REF!</definedName>
    <definedName name="FORN_C_ESP_28_NT_PP_VL_ECON">#REF!</definedName>
    <definedName name="FORN_C_ESP_29_IP_JAN_JUN_VL_ECON">#REF!</definedName>
    <definedName name="FORN_C_ESP_30_IP_JUL_DEZ_VL_ECON">#REF!</definedName>
    <definedName name="FORN_C_ESP_31_IP_VL_ECON">#REF!</definedName>
    <definedName name="FORN_C_ESP_32_NT_IP_VL_ECON">#REF!</definedName>
    <definedName name="FORN_C_ESP_33_SP_JAN_JUN_VL_ECON">#REF!</definedName>
    <definedName name="FORN_C_ESP_34_SP_JUL_DEZ_VL_ECON">#REF!</definedName>
    <definedName name="FORN_C_ESP_35_SP_VL_ECON">#REF!</definedName>
    <definedName name="FORN_C_ESP_36_NT_SP_VL_ECON">#REF!</definedName>
    <definedName name="FORN_C_ESP_37_CP_JAN_JUN_VL_ECON">#REF!</definedName>
    <definedName name="FORN_C_ESP_38_CP_JUL_DEZ_VL_ECON">#REF!</definedName>
    <definedName name="FORN_C_ESP_39_CP_VL_ECON">#REF!</definedName>
    <definedName name="FORN_C_ESP_40_NT_CP_VL_ECON">#REF!</definedName>
    <definedName name="FORN_C_ESP_41_DEM_JAN_JUN_VL_ECON">#REF!</definedName>
    <definedName name="FORN_C_ESP_42_DEM_JUL_DEZ_VL_ECON">#REF!</definedName>
    <definedName name="FORN_C_ESP_43_DEM_VL_ECON">#REF!</definedName>
    <definedName name="FORN_C_ESP_44_NT_DEM_VL_ECON">#REF!</definedName>
    <definedName name="FORN_ESP_01_JAN_JUN_VL_ECON">#REF!</definedName>
    <definedName name="FORN_ESP_02_JUL_DEZ_VL_ECON">#REF!</definedName>
    <definedName name="FORN_ESP_03_VL_ECON">#REF!</definedName>
    <definedName name="FORN_ESP_04_IND_JAN_JUN_VL_ECON">#REF!</definedName>
    <definedName name="FORN_ESP_05_IND_JUL_DEZ_VL_ECON">#REF!</definedName>
    <definedName name="FORN_ESP_06_IND_VL_ECON">#REF!</definedName>
    <definedName name="FORN_ESP_07_COM_JAN_JUN_VL_ECON">#REF!</definedName>
    <definedName name="FORN_ESP_08_COM_JUL_DEZ_VL_ECON">#REF!</definedName>
    <definedName name="FORN_ESP_09_COM_VL_ECON">#REF!</definedName>
    <definedName name="FORN_ESP_10_RUR_JAN_JUN_VL_ECON">#REF!</definedName>
    <definedName name="FORN_ESP_11_RUR_JUL_DEZ_VL_ECON">#REF!</definedName>
    <definedName name="FORN_ESP_12_RUR_VL_ECON">#REF!</definedName>
    <definedName name="FORN_ESP_13_REC_MERC_TM_VL_ECON">#REF!</definedName>
    <definedName name="FORN_ESP_14_NT_VL_ECON">#REF!</definedName>
    <definedName name="FORN_S_ESP_01_C_CP_JAN_JUN_VL_ECON">#REF!</definedName>
    <definedName name="FORN_S_ESP_02_C_CP_JUL_DEZ_VL_ECON">#REF!</definedName>
    <definedName name="FORN_S_ESP_03_C_CP_VL_ECON">#REF!</definedName>
    <definedName name="FORN_S_ESP_04_NT_C_CP_VL_ECON">#REF!</definedName>
    <definedName name="FORN_S_ESP_05_S_CP_JAN_JUN_VL_ECON">#REF!</definedName>
    <definedName name="FORN_S_ESP_06_S_CP_VL_ECON">#REF!</definedName>
    <definedName name="FORN_S_ESP_07_S_CP_VL_ECON">#REF!</definedName>
    <definedName name="FORN_S_ESP_08_NT_S_CP_VL_ECON">#REF!</definedName>
    <definedName name="FORN_S_ESP_09_IND_JAN_JUN_VL_ECON">#REF!</definedName>
    <definedName name="FORN_S_ESP_10_IND_JUL_DEZ_VL_ECON">#REF!</definedName>
    <definedName name="FORN_S_ESP_11_IND_VL_ECON">#REF!</definedName>
    <definedName name="FORN_S_ESP_12_NT_IND_VL_ECON">#REF!</definedName>
    <definedName name="FORN_S_ESP_13_COM_JAN_JUN_VL_ECON">#REF!</definedName>
    <definedName name="FORN_S_ESP_14_COM_JUL_DEZ_VL_ECON">#REF!</definedName>
    <definedName name="FORN_S_ESP_15_COM_VL_ECON">#REF!</definedName>
    <definedName name="FORN_S_ESP_16_NT_COM_VL_ECON">#REF!</definedName>
    <definedName name="FORN_S_ESP_17_RUR_JAN_JUN_VL_ECON">#REF!</definedName>
    <definedName name="FORN_S_ESP_18_RUR_JUL_DEZ_VL_ECON">#REF!</definedName>
    <definedName name="FORN_S_ESP_19_RUR_VL_ECON">#REF!</definedName>
    <definedName name="FORN_S_ESP_20_NT_RUR_VL_ECON">#REF!</definedName>
    <definedName name="fornecimento" localSheetId="16" hidden="1">{#N/A,#N/A,FALSE,"CONTROLE"}</definedName>
    <definedName name="fornecimento" localSheetId="8" hidden="1">{#N/A,#N/A,FALSE,"CONTROLE"}</definedName>
    <definedName name="fornecimento" localSheetId="2" hidden="1">{#N/A,#N/A,FALSE,"CONTROLE"}</definedName>
    <definedName name="fornecimento" localSheetId="7" hidden="1">{#N/A,#N/A,FALSE,"CONTROLE"}</definedName>
    <definedName name="fornecimento" hidden="1">{#N/A,#N/A,FALSE,"CONTROLE"}</definedName>
    <definedName name="fornecimento_1" localSheetId="16" hidden="1">{#N/A,#N/A,FALSE,"CONTROLE"}</definedName>
    <definedName name="fornecimento_1" localSheetId="8" hidden="1">{#N/A,#N/A,FALSE,"CONTROLE"}</definedName>
    <definedName name="fornecimento_1" localSheetId="2" hidden="1">{#N/A,#N/A,FALSE,"CONTROLE"}</definedName>
    <definedName name="fornecimento_1" localSheetId="7" hidden="1">{#N/A,#N/A,FALSE,"CONTROLE"}</definedName>
    <definedName name="fornecimento_1" hidden="1">{#N/A,#N/A,FALSE,"CONTROLE"}</definedName>
    <definedName name="FOTHER">#REF!</definedName>
    <definedName name="FPREROIC">#REF!</definedName>
    <definedName name="free_cash_flow">#REF!</definedName>
    <definedName name="FROIC">#REF!</definedName>
    <definedName name="FROICYEARS">#REF!</definedName>
    <definedName name="frr" localSheetId="2" hidden="1">{#N/A,#N/A,FALSE,"CONTROLE"}</definedName>
    <definedName name="frr" localSheetId="7" hidden="1">{#N/A,#N/A,FALSE,"CONTROLE"}</definedName>
    <definedName name="frr" hidden="1">{#N/A,#N/A,FALSE,"CONTROLE"}</definedName>
    <definedName name="fsdfasdfa" localSheetId="2" hidden="1">{#N/A,#N/A,FALSE,"Hip.Bas";#N/A,#N/A,FALSE,"ventas";#N/A,#N/A,FALSE,"ingre-Año";#N/A,#N/A,FALSE,"ventas-Año";#N/A,#N/A,FALSE,"Costepro";#N/A,#N/A,FALSE,"inversion";#N/A,#N/A,FALSE,"personal";#N/A,#N/A,FALSE,"Gastos-V";#N/A,#N/A,FALSE,"Circulante";#N/A,#N/A,FALSE,"CONSOLI";#N/A,#N/A,FALSE,"Es-Fin";#N/A,#N/A,FALSE,"Margen-P"}</definedName>
    <definedName name="fsdfasdfa" localSheetId="7" hidden="1">{#N/A,#N/A,FALSE,"Hip.Bas";#N/A,#N/A,FALSE,"ventas";#N/A,#N/A,FALSE,"ingre-Año";#N/A,#N/A,FALSE,"ventas-Año";#N/A,#N/A,FALSE,"Costepro";#N/A,#N/A,FALSE,"inversion";#N/A,#N/A,FALSE,"personal";#N/A,#N/A,FALSE,"Gastos-V";#N/A,#N/A,FALSE,"Circulante";#N/A,#N/A,FALSE,"CONSOLI";#N/A,#N/A,FALSE,"Es-Fin";#N/A,#N/A,FALSE,"Margen-P"}</definedName>
    <definedName name="fsdfasdfa" hidden="1">{#N/A,#N/A,FALSE,"Hip.Bas";#N/A,#N/A,FALSE,"ventas";#N/A,#N/A,FALSE,"ingre-Año";#N/A,#N/A,FALSE,"ventas-Año";#N/A,#N/A,FALSE,"Costepro";#N/A,#N/A,FALSE,"inversion";#N/A,#N/A,FALSE,"personal";#N/A,#N/A,FALSE,"Gastos-V";#N/A,#N/A,FALSE,"Circulante";#N/A,#N/A,FALSE,"CONSOLI";#N/A,#N/A,FALSE,"Es-Fin";#N/A,#N/A,FALSE,"Margen-P"}</definedName>
    <definedName name="FSG_A">#REF!</definedName>
    <definedName name="FTURNOVER">#REF!</definedName>
    <definedName name="FUNCTIONALCURRENCY1" localSheetId="16">#REF!</definedName>
    <definedName name="FUNCTIONALCURRENCY1" localSheetId="8">#REF!</definedName>
    <definedName name="FUNCTIONALCURRENCY1" localSheetId="7">#REF!</definedName>
    <definedName name="FUNCTIONALCURRENCY1">#REF!</definedName>
    <definedName name="Fundo_P_D">#REF!</definedName>
    <definedName name="FWORKING">#REF!</definedName>
    <definedName name="fx" localSheetId="16" hidden="1">{#N/A,#N/A,FALSE,"ENERGIA";#N/A,#N/A,FALSE,"PERDIDAS";#N/A,#N/A,FALSE,"CLIENTES";#N/A,#N/A,FALSE,"ESTADO";#N/A,#N/A,FALSE,"TECNICA"}</definedName>
    <definedName name="fx" localSheetId="8" hidden="1">{#N/A,#N/A,FALSE,"ENERGIA";#N/A,#N/A,FALSE,"PERDIDAS";#N/A,#N/A,FALSE,"CLIENTES";#N/A,#N/A,FALSE,"ESTADO";#N/A,#N/A,FALSE,"TECNICA"}</definedName>
    <definedName name="fx" localSheetId="2" hidden="1">{#N/A,#N/A,FALSE,"ENERGIA";#N/A,#N/A,FALSE,"PERDIDAS";#N/A,#N/A,FALSE,"CLIENTES";#N/A,#N/A,FALSE,"ESTADO";#N/A,#N/A,FALSE,"TECNICA"}</definedName>
    <definedName name="fx" localSheetId="7" hidden="1">{#N/A,#N/A,FALSE,"ENERGIA";#N/A,#N/A,FALSE,"PERDIDAS";#N/A,#N/A,FALSE,"CLIENTES";#N/A,#N/A,FALSE,"ESTADO";#N/A,#N/A,FALSE,"TECNICA"}</definedName>
    <definedName name="fx" hidden="1">{#N/A,#N/A,FALSE,"ENERGIA";#N/A,#N/A,FALSE,"PERDIDAS";#N/A,#N/A,FALSE,"CLIENTES";#N/A,#N/A,FALSE,"ESTADO";#N/A,#N/A,FALSE,"TECNICA"}</definedName>
    <definedName name="fx_1" localSheetId="16" hidden="1">{#N/A,#N/A,FALSE,"ENERGIA";#N/A,#N/A,FALSE,"PERDIDAS";#N/A,#N/A,FALSE,"CLIENTES";#N/A,#N/A,FALSE,"ESTADO";#N/A,#N/A,FALSE,"TECNICA"}</definedName>
    <definedName name="fx_1" localSheetId="8" hidden="1">{#N/A,#N/A,FALSE,"ENERGIA";#N/A,#N/A,FALSE,"PERDIDAS";#N/A,#N/A,FALSE,"CLIENTES";#N/A,#N/A,FALSE,"ESTADO";#N/A,#N/A,FALSE,"TECNICA"}</definedName>
    <definedName name="fx_1" localSheetId="2" hidden="1">{#N/A,#N/A,FALSE,"ENERGIA";#N/A,#N/A,FALSE,"PERDIDAS";#N/A,#N/A,FALSE,"CLIENTES";#N/A,#N/A,FALSE,"ESTADO";#N/A,#N/A,FALSE,"TECNICA"}</definedName>
    <definedName name="fx_1" localSheetId="7" hidden="1">{#N/A,#N/A,FALSE,"ENERGIA";#N/A,#N/A,FALSE,"PERDIDAS";#N/A,#N/A,FALSE,"CLIENTES";#N/A,#N/A,FALSE,"ESTADO";#N/A,#N/A,FALSE,"TECNICA"}</definedName>
    <definedName name="fx_1" hidden="1">{#N/A,#N/A,FALSE,"ENERGIA";#N/A,#N/A,FALSE,"PERDIDAS";#N/A,#N/A,FALSE,"CLIENTES";#N/A,#N/A,FALSE,"ESTADO";#N/A,#N/A,FALSE,"TECNICA"}</definedName>
    <definedName name="fx_1_1" localSheetId="16" hidden="1">{#N/A,#N/A,FALSE,"ENERGIA";#N/A,#N/A,FALSE,"PERDIDAS";#N/A,#N/A,FALSE,"CLIENTES";#N/A,#N/A,FALSE,"ESTADO";#N/A,#N/A,FALSE,"TECNICA"}</definedName>
    <definedName name="fx_1_1" localSheetId="8" hidden="1">{#N/A,#N/A,FALSE,"ENERGIA";#N/A,#N/A,FALSE,"PERDIDAS";#N/A,#N/A,FALSE,"CLIENTES";#N/A,#N/A,FALSE,"ESTADO";#N/A,#N/A,FALSE,"TECNICA"}</definedName>
    <definedName name="fx_1_1" localSheetId="2" hidden="1">{#N/A,#N/A,FALSE,"ENERGIA";#N/A,#N/A,FALSE,"PERDIDAS";#N/A,#N/A,FALSE,"CLIENTES";#N/A,#N/A,FALSE,"ESTADO";#N/A,#N/A,FALSE,"TECNICA"}</definedName>
    <definedName name="fx_1_1" localSheetId="7" hidden="1">{#N/A,#N/A,FALSE,"ENERGIA";#N/A,#N/A,FALSE,"PERDIDAS";#N/A,#N/A,FALSE,"CLIENTES";#N/A,#N/A,FALSE,"ESTADO";#N/A,#N/A,FALSE,"TECNICA"}</definedName>
    <definedName name="fx_1_1" hidden="1">{#N/A,#N/A,FALSE,"ENERGIA";#N/A,#N/A,FALSE,"PERDIDAS";#N/A,#N/A,FALSE,"CLIENTES";#N/A,#N/A,FALSE,"ESTADO";#N/A,#N/A,FALSE,"TECNICA"}</definedName>
    <definedName name="fx_2" localSheetId="16" hidden="1">{#N/A,#N/A,FALSE,"ENERGIA";#N/A,#N/A,FALSE,"PERDIDAS";#N/A,#N/A,FALSE,"CLIENTES";#N/A,#N/A,FALSE,"ESTADO";#N/A,#N/A,FALSE,"TECNICA"}</definedName>
    <definedName name="fx_2" localSheetId="8" hidden="1">{#N/A,#N/A,FALSE,"ENERGIA";#N/A,#N/A,FALSE,"PERDIDAS";#N/A,#N/A,FALSE,"CLIENTES";#N/A,#N/A,FALSE,"ESTADO";#N/A,#N/A,FALSE,"TECNICA"}</definedName>
    <definedName name="fx_2" localSheetId="2" hidden="1">{#N/A,#N/A,FALSE,"ENERGIA";#N/A,#N/A,FALSE,"PERDIDAS";#N/A,#N/A,FALSE,"CLIENTES";#N/A,#N/A,FALSE,"ESTADO";#N/A,#N/A,FALSE,"TECNICA"}</definedName>
    <definedName name="fx_2" localSheetId="7" hidden="1">{#N/A,#N/A,FALSE,"ENERGIA";#N/A,#N/A,FALSE,"PERDIDAS";#N/A,#N/A,FALSE,"CLIENTES";#N/A,#N/A,FALSE,"ESTADO";#N/A,#N/A,FALSE,"TECNICA"}</definedName>
    <definedName name="fx_2" hidden="1">{#N/A,#N/A,FALSE,"ENERGIA";#N/A,#N/A,FALSE,"PERDIDAS";#N/A,#N/A,FALSE,"CLIENTES";#N/A,#N/A,FALSE,"ESTADO";#N/A,#N/A,FALSE,"TECNICA"}</definedName>
    <definedName name="FXNTot">#REF!</definedName>
    <definedName name="FXTot">#REF!</definedName>
    <definedName name="g" localSheetId="16" hidden="1">{#N/A,#N/A,FALSE,"ANEXO3 99 ERA";#N/A,#N/A,FALSE,"ANEXO3 99 UBÁ2";#N/A,#N/A,FALSE,"ANEXO3 99 DTU";#N/A,#N/A,FALSE,"ANEXO3 99 RDR";#N/A,#N/A,FALSE,"ANEXO3 99 UBÁ4";#N/A,#N/A,FALSE,"ANEXO3 99 UBÁ6"}</definedName>
    <definedName name="g" localSheetId="8" hidden="1">{#N/A,#N/A,FALSE,"ANEXO3 99 ERA";#N/A,#N/A,FALSE,"ANEXO3 99 UBÁ2";#N/A,#N/A,FALSE,"ANEXO3 99 DTU";#N/A,#N/A,FALSE,"ANEXO3 99 RDR";#N/A,#N/A,FALSE,"ANEXO3 99 UBÁ4";#N/A,#N/A,FALSE,"ANEXO3 99 UBÁ6"}</definedName>
    <definedName name="g" localSheetId="2" hidden="1">{#N/A,#N/A,FALSE,"ANEXO3 99 ERA";#N/A,#N/A,FALSE,"ANEXO3 99 UBÁ2";#N/A,#N/A,FALSE,"ANEXO3 99 DTU";#N/A,#N/A,FALSE,"ANEXO3 99 RDR";#N/A,#N/A,FALSE,"ANEXO3 99 UBÁ4";#N/A,#N/A,FALSE,"ANEXO3 99 UBÁ6"}</definedName>
    <definedName name="g" localSheetId="7" hidden="1">{#N/A,#N/A,FALSE,"ANEXO3 99 ERA";#N/A,#N/A,FALSE,"ANEXO3 99 UBÁ2";#N/A,#N/A,FALSE,"ANEXO3 99 DTU";#N/A,#N/A,FALSE,"ANEXO3 99 RDR";#N/A,#N/A,FALSE,"ANEXO3 99 UBÁ4";#N/A,#N/A,FALSE,"ANEXO3 99 UBÁ6"}</definedName>
    <definedName name="g" hidden="1">{#N/A,#N/A,FALSE,"ANEXO3 99 ERA";#N/A,#N/A,FALSE,"ANEXO3 99 UBÁ2";#N/A,#N/A,FALSE,"ANEXO3 99 DTU";#N/A,#N/A,FALSE,"ANEXO3 99 RDR";#N/A,#N/A,FALSE,"ANEXO3 99 UBÁ4";#N/A,#N/A,FALSE,"ANEXO3 99 UBÁ6"}</definedName>
    <definedName name="G_Pagina_11">#REF!</definedName>
    <definedName name="G_Pagina_13">#REF!</definedName>
    <definedName name="G_Pagina_15">#REF!</definedName>
    <definedName name="G_Pagina_16">#REF!</definedName>
    <definedName name="G_Pagina_18">#REF!</definedName>
    <definedName name="gagae">#REF!</definedName>
    <definedName name="GBALANCE">#REF!</definedName>
    <definedName name="GCAP_INVEST">#REF!</definedName>
    <definedName name="gdp00esp">#REF!</definedName>
    <definedName name="gdp01esp">#REF!</definedName>
    <definedName name="gdp02esp">#REF!</definedName>
    <definedName name="gdp03esp">#REF!</definedName>
    <definedName name="gdp04esp">#REF!</definedName>
    <definedName name="gdp05esp">#REF!</definedName>
    <definedName name="gdp06esp">#REF!</definedName>
    <definedName name="gdp07esp">#REF!</definedName>
    <definedName name="gdp08esp">#REF!</definedName>
    <definedName name="gdp09esp">#REF!</definedName>
    <definedName name="GE">#REF!</definedName>
    <definedName name="GEO" hidden="1">#REF!</definedName>
    <definedName name="geologiaSondagem">#REF!</definedName>
    <definedName name="geologiaSondagemPoder">#REF!</definedName>
    <definedName name="ger" localSheetId="16" hidden="1">{#N/A,#N/A,FALSE,"CONTROLE"}</definedName>
    <definedName name="ger" localSheetId="8" hidden="1">{#N/A,#N/A,FALSE,"CONTROLE"}</definedName>
    <definedName name="ger" localSheetId="2" hidden="1">{#N/A,#N/A,FALSE,"CONTROLE"}</definedName>
    <definedName name="ger" localSheetId="7" hidden="1">{#N/A,#N/A,FALSE,"CONTROLE"}</definedName>
    <definedName name="ger" hidden="1">{#N/A,#N/A,FALSE,"CONTROLE"}</definedName>
    <definedName name="ger_1" localSheetId="16" hidden="1">{#N/A,#N/A,FALSE,"CONTROLE"}</definedName>
    <definedName name="ger_1" localSheetId="8" hidden="1">{#N/A,#N/A,FALSE,"CONTROLE"}</definedName>
    <definedName name="ger_1" localSheetId="2" hidden="1">{#N/A,#N/A,FALSE,"CONTROLE"}</definedName>
    <definedName name="ger_1" localSheetId="7" hidden="1">{#N/A,#N/A,FALSE,"CONTROLE"}</definedName>
    <definedName name="ger_1" hidden="1">{#N/A,#N/A,FALSE,"CONTROLE"}</definedName>
    <definedName name="ger_a1d">#REF!</definedName>
    <definedName name="ger_a2d">#REF!</definedName>
    <definedName name="ger_a3ad">#REF!</definedName>
    <definedName name="ger_a3d">#REF!</definedName>
    <definedName name="ger_a4d">#REF!</definedName>
    <definedName name="geração" localSheetId="16" hidden="1">{#N/A,#N/A,FALSE,"ANEXO3 99 ERA";#N/A,#N/A,FALSE,"ANEXO3 99 UBÁ2";#N/A,#N/A,FALSE,"ANEXO3 99 DTU";#N/A,#N/A,FALSE,"ANEXO3 99 RDR";#N/A,#N/A,FALSE,"ANEXO3 99 UBÁ4";#N/A,#N/A,FALSE,"ANEXO3 99 UBÁ6"}</definedName>
    <definedName name="geração" localSheetId="8" hidden="1">{#N/A,#N/A,FALSE,"ANEXO3 99 ERA";#N/A,#N/A,FALSE,"ANEXO3 99 UBÁ2";#N/A,#N/A,FALSE,"ANEXO3 99 DTU";#N/A,#N/A,FALSE,"ANEXO3 99 RDR";#N/A,#N/A,FALSE,"ANEXO3 99 UBÁ4";#N/A,#N/A,FALSE,"ANEXO3 99 UBÁ6"}</definedName>
    <definedName name="geração" localSheetId="2" hidden="1">{#N/A,#N/A,FALSE,"ANEXO3 99 ERA";#N/A,#N/A,FALSE,"ANEXO3 99 UBÁ2";#N/A,#N/A,FALSE,"ANEXO3 99 DTU";#N/A,#N/A,FALSE,"ANEXO3 99 RDR";#N/A,#N/A,FALSE,"ANEXO3 99 UBÁ4";#N/A,#N/A,FALSE,"ANEXO3 99 UBÁ6"}</definedName>
    <definedName name="geração" localSheetId="7" hidden="1">{#N/A,#N/A,FALSE,"ANEXO3 99 ERA";#N/A,#N/A,FALSE,"ANEXO3 99 UBÁ2";#N/A,#N/A,FALSE,"ANEXO3 99 DTU";#N/A,#N/A,FALSE,"ANEXO3 99 RDR";#N/A,#N/A,FALSE,"ANEXO3 99 UBÁ4";#N/A,#N/A,FALSE,"ANEXO3 99 UBÁ6"}</definedName>
    <definedName name="geração" hidden="1">{#N/A,#N/A,FALSE,"ANEXO3 99 ERA";#N/A,#N/A,FALSE,"ANEXO3 99 UBÁ2";#N/A,#N/A,FALSE,"ANEXO3 99 DTU";#N/A,#N/A,FALSE,"ANEXO3 99 RDR";#N/A,#N/A,FALSE,"ANEXO3 99 UBÁ4";#N/A,#N/A,FALSE,"ANEXO3 99 UBÁ6"}</definedName>
    <definedName name="geração_1" localSheetId="16" hidden="1">{#N/A,#N/A,FALSE,"ANEXO3 99 ERA";#N/A,#N/A,FALSE,"ANEXO3 99 UBÁ2";#N/A,#N/A,FALSE,"ANEXO3 99 DTU";#N/A,#N/A,FALSE,"ANEXO3 99 RDR";#N/A,#N/A,FALSE,"ANEXO3 99 UBÁ4";#N/A,#N/A,FALSE,"ANEXO3 99 UBÁ6"}</definedName>
    <definedName name="geração_1" localSheetId="8" hidden="1">{#N/A,#N/A,FALSE,"ANEXO3 99 ERA";#N/A,#N/A,FALSE,"ANEXO3 99 UBÁ2";#N/A,#N/A,FALSE,"ANEXO3 99 DTU";#N/A,#N/A,FALSE,"ANEXO3 99 RDR";#N/A,#N/A,FALSE,"ANEXO3 99 UBÁ4";#N/A,#N/A,FALSE,"ANEXO3 99 UBÁ6"}</definedName>
    <definedName name="geração_1" localSheetId="2" hidden="1">{#N/A,#N/A,FALSE,"ANEXO3 99 ERA";#N/A,#N/A,FALSE,"ANEXO3 99 UBÁ2";#N/A,#N/A,FALSE,"ANEXO3 99 DTU";#N/A,#N/A,FALSE,"ANEXO3 99 RDR";#N/A,#N/A,FALSE,"ANEXO3 99 UBÁ4";#N/A,#N/A,FALSE,"ANEXO3 99 UBÁ6"}</definedName>
    <definedName name="geração_1" localSheetId="7" hidden="1">{#N/A,#N/A,FALSE,"ANEXO3 99 ERA";#N/A,#N/A,FALSE,"ANEXO3 99 UBÁ2";#N/A,#N/A,FALSE,"ANEXO3 99 DTU";#N/A,#N/A,FALSE,"ANEXO3 99 RDR";#N/A,#N/A,FALSE,"ANEXO3 99 UBÁ4";#N/A,#N/A,FALSE,"ANEXO3 99 UBÁ6"}</definedName>
    <definedName name="geração_1" hidden="1">{#N/A,#N/A,FALSE,"ANEXO3 99 ERA";#N/A,#N/A,FALSE,"ANEXO3 99 UBÁ2";#N/A,#N/A,FALSE,"ANEXO3 99 DTU";#N/A,#N/A,FALSE,"ANEXO3 99 RDR";#N/A,#N/A,FALSE,"ANEXO3 99 UBÁ4";#N/A,#N/A,FALSE,"ANEXO3 99 UBÁ6"}</definedName>
    <definedName name="gerencial" localSheetId="16" hidden="1">{#N/A,#N/A,FALSE,"CONTROLE"}</definedName>
    <definedName name="gerencial" localSheetId="8" hidden="1">{#N/A,#N/A,FALSE,"CONTROLE"}</definedName>
    <definedName name="gerencial" localSheetId="2" hidden="1">{#N/A,#N/A,FALSE,"CONTROLE"}</definedName>
    <definedName name="gerencial" localSheetId="7" hidden="1">{#N/A,#N/A,FALSE,"CONTROLE"}</definedName>
    <definedName name="gerencial" hidden="1">{#N/A,#N/A,FALSE,"CONTROLE"}</definedName>
    <definedName name="gerencial_1" localSheetId="16" hidden="1">{#N/A,#N/A,FALSE,"CONTROLE"}</definedName>
    <definedName name="gerencial_1" localSheetId="8" hidden="1">{#N/A,#N/A,FALSE,"CONTROLE"}</definedName>
    <definedName name="gerencial_1" localSheetId="2" hidden="1">{#N/A,#N/A,FALSE,"CONTROLE"}</definedName>
    <definedName name="gerencial_1" localSheetId="7" hidden="1">{#N/A,#N/A,FALSE,"CONTROLE"}</definedName>
    <definedName name="gerencial_1" hidden="1">{#N/A,#N/A,FALSE,"CONTROLE"}</definedName>
    <definedName name="gfdfdgsdgfa" localSheetId="2" hidden="1">{#N/A,#N/A,FALSE,"Posição Financeira"}</definedName>
    <definedName name="gfdfdgsdgfa" hidden="1">{#N/A,#N/A,FALSE,"Posição Financeira"}</definedName>
    <definedName name="GFINANCE">#REF!</definedName>
    <definedName name="GFORECAST">#REF!</definedName>
    <definedName name="GFREE_CASH">#REF!</definedName>
    <definedName name="gg" localSheetId="16" hidden="1">{#N/A,#N/A,FALSE,"ANEXO3 99 ERA";#N/A,#N/A,FALSE,"ANEXO3 99 UBÁ2";#N/A,#N/A,FALSE,"ANEXO3 99 DTU";#N/A,#N/A,FALSE,"ANEXO3 99 RDR";#N/A,#N/A,FALSE,"ANEXO3 99 UBÁ4";#N/A,#N/A,FALSE,"ANEXO3 99 UBÁ6"}</definedName>
    <definedName name="gg" localSheetId="8" hidden="1">{#N/A,#N/A,FALSE,"ANEXO3 99 ERA";#N/A,#N/A,FALSE,"ANEXO3 99 UBÁ2";#N/A,#N/A,FALSE,"ANEXO3 99 DTU";#N/A,#N/A,FALSE,"ANEXO3 99 RDR";#N/A,#N/A,FALSE,"ANEXO3 99 UBÁ4";#N/A,#N/A,FALSE,"ANEXO3 99 UBÁ6"}</definedName>
    <definedName name="gg" localSheetId="2" hidden="1">{#N/A,#N/A,FALSE,"ANEXO3 99 ERA";#N/A,#N/A,FALSE,"ANEXO3 99 UBÁ2";#N/A,#N/A,FALSE,"ANEXO3 99 DTU";#N/A,#N/A,FALSE,"ANEXO3 99 RDR";#N/A,#N/A,FALSE,"ANEXO3 99 UBÁ4";#N/A,#N/A,FALSE,"ANEXO3 99 UBÁ6"}</definedName>
    <definedName name="gg" localSheetId="7" hidden="1">{#N/A,#N/A,FALSE,"ANEXO3 99 ERA";#N/A,#N/A,FALSE,"ANEXO3 99 UBÁ2";#N/A,#N/A,FALSE,"ANEXO3 99 DTU";#N/A,#N/A,FALSE,"ANEXO3 99 RDR";#N/A,#N/A,FALSE,"ANEXO3 99 UBÁ4";#N/A,#N/A,FALSE,"ANEXO3 99 UBÁ6"}</definedName>
    <definedName name="gg" hidden="1">{#N/A,#N/A,FALSE,"ANEXO3 99 ERA";#N/A,#N/A,FALSE,"ANEXO3 99 UBÁ2";#N/A,#N/A,FALSE,"ANEXO3 99 DTU";#N/A,#N/A,FALSE,"ANEXO3 99 RDR";#N/A,#N/A,FALSE,"ANEXO3 99 UBÁ4";#N/A,#N/A,FALSE,"ANEXO3 99 UBÁ6"}</definedName>
    <definedName name="gg_1" localSheetId="16" hidden="1">{"TotalGeralDespesasPorArea",#N/A,FALSE,"VinculosAccessEfetivo"}</definedName>
    <definedName name="gg_1" localSheetId="8" hidden="1">{"TotalGeralDespesasPorArea",#N/A,FALSE,"VinculosAccessEfetivo"}</definedName>
    <definedName name="gg_1" localSheetId="2" hidden="1">{"TotalGeralDespesasPorArea",#N/A,FALSE,"VinculosAccessEfetivo"}</definedName>
    <definedName name="gg_1" localSheetId="7" hidden="1">{"TotalGeralDespesasPorArea",#N/A,FALSE,"VinculosAccessEfetivo"}</definedName>
    <definedName name="gg_1" hidden="1">{"TotalGeralDespesasPorArea",#N/A,FALSE,"VinculosAccessEfetivo"}</definedName>
    <definedName name="GGG" localSheetId="16" hidden="1">{#N/A,#N/A,FALSE,"CONTROLE"}</definedName>
    <definedName name="GGG" localSheetId="8" hidden="1">{#N/A,#N/A,FALSE,"CONTROLE"}</definedName>
    <definedName name="GGG" localSheetId="2" hidden="1">{#N/A,#N/A,FALSE,"CONTROLE"}</definedName>
    <definedName name="GGG" localSheetId="7" hidden="1">{#N/A,#N/A,FALSE,"CONTROLE"}</definedName>
    <definedName name="GGG" hidden="1">{#N/A,#N/A,FALSE,"CONTROLE"}</definedName>
    <definedName name="GGG_1" localSheetId="16" hidden="1">{#N/A,#N/A,FALSE,"CONTROLE"}</definedName>
    <definedName name="GGG_1" localSheetId="8" hidden="1">{#N/A,#N/A,FALSE,"CONTROLE"}</definedName>
    <definedName name="GGG_1" localSheetId="2" hidden="1">{#N/A,#N/A,FALSE,"CONTROLE"}</definedName>
    <definedName name="GGG_1" localSheetId="7" hidden="1">{#N/A,#N/A,FALSE,"CONTROLE"}</definedName>
    <definedName name="GGG_1" hidden="1">{#N/A,#N/A,FALSE,"CONTROLE"}</definedName>
    <definedName name="GINCOME">#REF!</definedName>
    <definedName name="GINPUT">#REF!</definedName>
    <definedName name="gjhyd" localSheetId="2" hidden="1">{#N/A,#N/A,FALSE,"CONTROLE"}</definedName>
    <definedName name="gjhyd" localSheetId="7" hidden="1">{#N/A,#N/A,FALSE,"CONTROLE"}</definedName>
    <definedName name="gjhyd" hidden="1">{#N/A,#N/A,FALSE,"CONTROLE"}</definedName>
    <definedName name="GK_RESULTS">#REF!</definedName>
    <definedName name="gkjf" localSheetId="2" hidden="1">{#N/A,#N/A,FALSE,"CONTROLE"}</definedName>
    <definedName name="gkjf" localSheetId="7" hidden="1">{#N/A,#N/A,FALSE,"CONTROLE"}</definedName>
    <definedName name="gkjf" hidden="1">{#N/A,#N/A,FALSE,"CONTROLE"}</definedName>
    <definedName name="GLOB">#REF!</definedName>
    <definedName name="GLOB2">#REF!</definedName>
    <definedName name="GNOPLAT" localSheetId="7">#REF!</definedName>
    <definedName name="GNOPLAT">#REF!</definedName>
    <definedName name="GOIAPRACT" localSheetId="7">#REF!</definedName>
    <definedName name="GOIAPRACT">#REF!</definedName>
    <definedName name="GOIAPRBUD" localSheetId="7">#REF!</definedName>
    <definedName name="GOIAPRBUD">#REF!</definedName>
    <definedName name="GOIAUGACT">#REF!</definedName>
    <definedName name="GOIAUGBUD">#REF!</definedName>
    <definedName name="GOIDECACT">#REF!</definedName>
    <definedName name="GOIDECBUD">#REF!</definedName>
    <definedName name="GOIFEBACT">#REF!</definedName>
    <definedName name="GOIFEBBUD">#REF!</definedName>
    <definedName name="GOIJANACT">#REF!</definedName>
    <definedName name="GOIJANBUD">#REF!</definedName>
    <definedName name="GOIJULACT">#REF!</definedName>
    <definedName name="GOIJULBUD">#REF!</definedName>
    <definedName name="GOIJUNACT">#REF!</definedName>
    <definedName name="GOIJUNBUD">#REF!</definedName>
    <definedName name="GOIMARACT">#REF!</definedName>
    <definedName name="GOIMARBUD">#REF!</definedName>
    <definedName name="GOIMAYACT">#REF!</definedName>
    <definedName name="GOIMAYBUD">#REF!</definedName>
    <definedName name="GOINOVACT">#REF!</definedName>
    <definedName name="GOINOVBUD">#REF!</definedName>
    <definedName name="GOIOCTACT">#REF!</definedName>
    <definedName name="GOIOCTBUD">#REF!</definedName>
    <definedName name="GOISEPACT">#REF!</definedName>
    <definedName name="GOISEPBUD">#REF!</definedName>
    <definedName name="GOPERATING">#REF!</definedName>
    <definedName name="Grafico" localSheetId="16" hidden="1">{#N/A,#N/A,FALSE,"CONTROLE"}</definedName>
    <definedName name="Grafico" localSheetId="8" hidden="1">{#N/A,#N/A,FALSE,"CONTROLE"}</definedName>
    <definedName name="Grafico" localSheetId="2" hidden="1">{#N/A,#N/A,FALSE,"CONTROLE"}</definedName>
    <definedName name="Grafico" localSheetId="7" hidden="1">{#N/A,#N/A,FALSE,"CONTROLE"}</definedName>
    <definedName name="Grafico" hidden="1">{#N/A,#N/A,FALSE,"CONTROLE"}</definedName>
    <definedName name="Grafico_1" localSheetId="16" hidden="1">{#N/A,#N/A,FALSE,"CONTROLE"}</definedName>
    <definedName name="Grafico_1" localSheetId="8" hidden="1">{#N/A,#N/A,FALSE,"CONTROLE"}</definedName>
    <definedName name="Grafico_1" localSheetId="2" hidden="1">{#N/A,#N/A,FALSE,"CONTROLE"}</definedName>
    <definedName name="Grafico_1" localSheetId="7" hidden="1">{#N/A,#N/A,FALSE,"CONTROLE"}</definedName>
    <definedName name="Grafico_1" hidden="1">{#N/A,#N/A,FALSE,"CONTROLE"}</definedName>
    <definedName name="_xlnm.Recorder" localSheetId="7">#REF!</definedName>
    <definedName name="_xlnm.Recorder">#REF!</definedName>
    <definedName name="grfgsd" localSheetId="14">Main.SAPF4Help()</definedName>
    <definedName name="grfgsd" localSheetId="8">Main.SAPF4Help()</definedName>
    <definedName name="grfgsd" localSheetId="9">Main.SAPF4Help()</definedName>
    <definedName name="grfgsd" localSheetId="15">Main.SAPF4Help()</definedName>
    <definedName name="grfgsd" localSheetId="2">Main.SAPF4Help()</definedName>
    <definedName name="grfgsd" localSheetId="10">Main.SAPF4Help()</definedName>
    <definedName name="grfgsd" localSheetId="7">Main.SAPF4Help()</definedName>
    <definedName name="grfgsd">Main.SAPF4Help()</definedName>
    <definedName name="Growth" localSheetId="7" hidden="1">#REF!</definedName>
    <definedName name="Growth" hidden="1">#REF!</definedName>
    <definedName name="growth2" localSheetId="2" hidden="1">{#N/A,#N/A,FALSE,"Hip.Bas";#N/A,#N/A,FALSE,"ventas";#N/A,#N/A,FALSE,"ingre-Año";#N/A,#N/A,FALSE,"ventas-Año";#N/A,#N/A,FALSE,"Costepro";#N/A,#N/A,FALSE,"inversion";#N/A,#N/A,FALSE,"personal";#N/A,#N/A,FALSE,"Gastos-V";#N/A,#N/A,FALSE,"Circulante";#N/A,#N/A,FALSE,"CONSOLI";#N/A,#N/A,FALSE,"Es-Fin";#N/A,#N/A,FALSE,"Margen-P"}</definedName>
    <definedName name="growth2" localSheetId="7" hidden="1">{#N/A,#N/A,FALSE,"Hip.Bas";#N/A,#N/A,FALSE,"ventas";#N/A,#N/A,FALSE,"ingre-Año";#N/A,#N/A,FALSE,"ventas-Año";#N/A,#N/A,FALSE,"Costepro";#N/A,#N/A,FALSE,"inversion";#N/A,#N/A,FALSE,"personal";#N/A,#N/A,FALSE,"Gastos-V";#N/A,#N/A,FALSE,"Circulante";#N/A,#N/A,FALSE,"CONSOLI";#N/A,#N/A,FALSE,"Es-Fin";#N/A,#N/A,FALSE,"Margen-P"}</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localSheetId="2" hidden="1">{#N/A,#N/A,FALSE,"Hip.Bas";#N/A,#N/A,FALSE,"ventas";#N/A,#N/A,FALSE,"ingre-Año";#N/A,#N/A,FALSE,"ventas-Año";#N/A,#N/A,FALSE,"Costepro";#N/A,#N/A,FALSE,"inversion";#N/A,#N/A,FALSE,"personal";#N/A,#N/A,FALSE,"Gastos-V";#N/A,#N/A,FALSE,"Circulante";#N/A,#N/A,FALSE,"CONSOLI";#N/A,#N/A,FALSE,"Es-Fin";#N/A,#N/A,FALSE,"Margen-P"}</definedName>
    <definedName name="growth20" localSheetId="7"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localSheetId="2" hidden="1">{#N/A,#N/A,FALSE,"Hip.Bas";#N/A,#N/A,FALSE,"ventas";#N/A,#N/A,FALSE,"ingre-Año";#N/A,#N/A,FALSE,"ventas-Año";#N/A,#N/A,FALSE,"Costepro";#N/A,#N/A,FALSE,"inversion";#N/A,#N/A,FALSE,"personal";#N/A,#N/A,FALSE,"Gastos-V";#N/A,#N/A,FALSE,"Circulante";#N/A,#N/A,FALSE,"CONSOLI";#N/A,#N/A,FALSE,"Es-Fin";#N/A,#N/A,FALSE,"Margen-P"}</definedName>
    <definedName name="growth3" localSheetId="7"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pAcct1" hidden="1">"5611"</definedName>
    <definedName name="GrpAcct2" hidden="1">"5612"</definedName>
    <definedName name="GrpLevel" hidden="1">2</definedName>
    <definedName name="grupo2">#REF!</definedName>
    <definedName name="grwoth" localSheetId="2" hidden="1">{#N/A,#N/A,FALSE,"Hip.Bas";#N/A,#N/A,FALSE,"ventas";#N/A,#N/A,FALSE,"ingre-Año";#N/A,#N/A,FALSE,"ventas-Año";#N/A,#N/A,FALSE,"Costepro";#N/A,#N/A,FALSE,"inversion";#N/A,#N/A,FALSE,"personal";#N/A,#N/A,FALSE,"Gastos-V";#N/A,#N/A,FALSE,"Circulante";#N/A,#N/A,FALSE,"CONSOLI";#N/A,#N/A,FALSE,"Es-Fin";#N/A,#N/A,FALSE,"Margen-P"}</definedName>
    <definedName name="grwoth" localSheetId="7" hidden="1">{#N/A,#N/A,FALSE,"Hip.Bas";#N/A,#N/A,FALSE,"ventas";#N/A,#N/A,FALSE,"ingre-Año";#N/A,#N/A,FALSE,"ventas-Año";#N/A,#N/A,FALSE,"Costepro";#N/A,#N/A,FALSE,"inversion";#N/A,#N/A,FALSE,"personal";#N/A,#N/A,FALSE,"Gastos-V";#N/A,#N/A,FALSE,"Circulante";#N/A,#N/A,FALSE,"CONSOLI";#N/A,#N/A,FALSE,"Es-Fin";#N/A,#N/A,FALSE,"Margen-P"}</definedName>
    <definedName name="grwoth" hidden="1">{#N/A,#N/A,FALSE,"Hip.Bas";#N/A,#N/A,FALSE,"ventas";#N/A,#N/A,FALSE,"ingre-Año";#N/A,#N/A,FALSE,"ventas-Año";#N/A,#N/A,FALSE,"Costepro";#N/A,#N/A,FALSE,"inversion";#N/A,#N/A,FALSE,"personal";#N/A,#N/A,FALSE,"Gastos-V";#N/A,#N/A,FALSE,"Circulante";#N/A,#N/A,FALSE,"CONSOLI";#N/A,#N/A,FALSE,"Es-Fin";#N/A,#N/A,FALSE,"Margen-P"}</definedName>
    <definedName name="grwoth3" localSheetId="2" hidden="1">{#N/A,#N/A,FALSE,"Hip.Bas";#N/A,#N/A,FALSE,"ventas";#N/A,#N/A,FALSE,"ingre-Año";#N/A,#N/A,FALSE,"ventas-Año";#N/A,#N/A,FALSE,"Costepro";#N/A,#N/A,FALSE,"inversion";#N/A,#N/A,FALSE,"personal";#N/A,#N/A,FALSE,"Gastos-V";#N/A,#N/A,FALSE,"Circulante";#N/A,#N/A,FALSE,"CONSOLI";#N/A,#N/A,FALSE,"Es-Fin";#N/A,#N/A,FALSE,"Margen-P"}</definedName>
    <definedName name="grwoth3" localSheetId="7" hidden="1">{#N/A,#N/A,FALSE,"Hip.Bas";#N/A,#N/A,FALSE,"ventas";#N/A,#N/A,FALSE,"ingre-Año";#N/A,#N/A,FALSE,"ventas-Año";#N/A,#N/A,FALSE,"Costepro";#N/A,#N/A,FALSE,"inversion";#N/A,#N/A,FALSE,"personal";#N/A,#N/A,FALSE,"Gastos-V";#N/A,#N/A,FALSE,"Circulante";#N/A,#N/A,FALSE,"CONSOLI";#N/A,#N/A,FALSE,"Es-Fin";#N/A,#N/A,FALSE,"Margen-P"}</definedName>
    <definedName name="grwoth3" hidden="1">{#N/A,#N/A,FALSE,"Hip.Bas";#N/A,#N/A,FALSE,"ventas";#N/A,#N/A,FALSE,"ingre-Año";#N/A,#N/A,FALSE,"ventas-Año";#N/A,#N/A,FALSE,"Costepro";#N/A,#N/A,FALSE,"inversion";#N/A,#N/A,FALSE,"personal";#N/A,#N/A,FALSE,"Gastos-V";#N/A,#N/A,FALSE,"Circulante";#N/A,#N/A,FALSE,"CONSOLI";#N/A,#N/A,FALSE,"Es-Fin";#N/A,#N/A,FALSE,"Margen-P"}</definedName>
    <definedName name="GSUP_CALC">#REF!</definedName>
    <definedName name="gunther" localSheetId="16" hidden="1">#REF!</definedName>
    <definedName name="gunther" localSheetId="8" hidden="1">#REF!</definedName>
    <definedName name="gunther" localSheetId="7" hidden="1">#REF!</definedName>
    <definedName name="gunther" hidden="1">#REF!</definedName>
    <definedName name="GVALUE" localSheetId="7">#REF!</definedName>
    <definedName name="GVALUE">#REF!</definedName>
    <definedName name="GWYUID1" localSheetId="16">#REF!</definedName>
    <definedName name="GWYUID1" localSheetId="8">#REF!</definedName>
    <definedName name="GWYUID1" localSheetId="7">#REF!</definedName>
    <definedName name="GWYUID1">#REF!</definedName>
    <definedName name="h" localSheetId="16" hidden="1">{#N/A,#N/A,FALSE,"ANEXO3 99 ERA";#N/A,#N/A,FALSE,"ANEXO3 99 UBÁ2";#N/A,#N/A,FALSE,"ANEXO3 99 DTU";#N/A,#N/A,FALSE,"ANEXO3 99 RDR";#N/A,#N/A,FALSE,"ANEXO3 99 UBÁ4";#N/A,#N/A,FALSE,"ANEXO3 99 UBÁ6"}</definedName>
    <definedName name="h" localSheetId="8" hidden="1">{#N/A,#N/A,FALSE,"ANEXO3 99 ERA";#N/A,#N/A,FALSE,"ANEXO3 99 UBÁ2";#N/A,#N/A,FALSE,"ANEXO3 99 DTU";#N/A,#N/A,FALSE,"ANEXO3 99 RDR";#N/A,#N/A,FALSE,"ANEXO3 99 UBÁ4";#N/A,#N/A,FALSE,"ANEXO3 99 UBÁ6"}</definedName>
    <definedName name="h" localSheetId="2" hidden="1">{#N/A,#N/A,FALSE,"ANEXO3 99 ERA";#N/A,#N/A,FALSE,"ANEXO3 99 UBÁ2";#N/A,#N/A,FALSE,"ANEXO3 99 DTU";#N/A,#N/A,FALSE,"ANEXO3 99 RDR";#N/A,#N/A,FALSE,"ANEXO3 99 UBÁ4";#N/A,#N/A,FALSE,"ANEXO3 99 UBÁ6"}</definedName>
    <definedName name="h" localSheetId="7" hidden="1">{#N/A,#N/A,FALSE,"ANEXO3 99 ERA";#N/A,#N/A,FALSE,"ANEXO3 99 UBÁ2";#N/A,#N/A,FALSE,"ANEXO3 99 DTU";#N/A,#N/A,FALSE,"ANEXO3 99 RDR";#N/A,#N/A,FALSE,"ANEXO3 99 UBÁ4";#N/A,#N/A,FALSE,"ANEXO3 99 UBÁ6"}</definedName>
    <definedName name="h" hidden="1">{#N/A,#N/A,FALSE,"ANEXO3 99 ERA";#N/A,#N/A,FALSE,"ANEXO3 99 UBÁ2";#N/A,#N/A,FALSE,"ANEXO3 99 DTU";#N/A,#N/A,FALSE,"ANEXO3 99 RDR";#N/A,#N/A,FALSE,"ANEXO3 99 UBÁ4";#N/A,#N/A,FALSE,"ANEXO3 99 UBÁ6"}</definedName>
    <definedName name="h_1" localSheetId="16" hidden="1">{#N/A,#N/A,FALSE,"ANEXO3 99 ERA";#N/A,#N/A,FALSE,"ANEXO3 99 UBÁ2";#N/A,#N/A,FALSE,"ANEXO3 99 DTU";#N/A,#N/A,FALSE,"ANEXO3 99 RDR";#N/A,#N/A,FALSE,"ANEXO3 99 UBÁ4";#N/A,#N/A,FALSE,"ANEXO3 99 UBÁ6"}</definedName>
    <definedName name="h_1" localSheetId="8" hidden="1">{#N/A,#N/A,FALSE,"ANEXO3 99 ERA";#N/A,#N/A,FALSE,"ANEXO3 99 UBÁ2";#N/A,#N/A,FALSE,"ANEXO3 99 DTU";#N/A,#N/A,FALSE,"ANEXO3 99 RDR";#N/A,#N/A,FALSE,"ANEXO3 99 UBÁ4";#N/A,#N/A,FALSE,"ANEXO3 99 UBÁ6"}</definedName>
    <definedName name="h_1" localSheetId="2" hidden="1">{#N/A,#N/A,FALSE,"ANEXO3 99 ERA";#N/A,#N/A,FALSE,"ANEXO3 99 UBÁ2";#N/A,#N/A,FALSE,"ANEXO3 99 DTU";#N/A,#N/A,FALSE,"ANEXO3 99 RDR";#N/A,#N/A,FALSE,"ANEXO3 99 UBÁ4";#N/A,#N/A,FALSE,"ANEXO3 99 UBÁ6"}</definedName>
    <definedName name="h_1" localSheetId="7" hidden="1">{#N/A,#N/A,FALSE,"ANEXO3 99 ERA";#N/A,#N/A,FALSE,"ANEXO3 99 UBÁ2";#N/A,#N/A,FALSE,"ANEXO3 99 DTU";#N/A,#N/A,FALSE,"ANEXO3 99 RDR";#N/A,#N/A,FALSE,"ANEXO3 99 UBÁ4";#N/A,#N/A,FALSE,"ANEXO3 99 UBÁ6"}</definedName>
    <definedName name="h_1" hidden="1">{#N/A,#N/A,FALSE,"ANEXO3 99 ERA";#N/A,#N/A,FALSE,"ANEXO3 99 UBÁ2";#N/A,#N/A,FALSE,"ANEXO3 99 DTU";#N/A,#N/A,FALSE,"ANEXO3 99 RDR";#N/A,#N/A,FALSE,"ANEXO3 99 UBÁ4";#N/A,#N/A,FALSE,"ANEXO3 99 UBÁ6"}</definedName>
    <definedName name="H_INCOME">#REF!</definedName>
    <definedName name="haaeha" localSheetId="16">#REF!</definedName>
    <definedName name="haaeha" localSheetId="8">#REF!</definedName>
    <definedName name="haaeha" localSheetId="7">#REF!</definedName>
    <definedName name="haaeha">#REF!</definedName>
    <definedName name="HB" localSheetId="16">#REF!</definedName>
    <definedName name="HB" localSheetId="8">#REF!</definedName>
    <definedName name="HB" localSheetId="7">#REF!</definedName>
    <definedName name="HB">#REF!</definedName>
    <definedName name="HBALANCE" localSheetId="7">#REF!</definedName>
    <definedName name="HBALANCE">#REF!</definedName>
    <definedName name="HCAP_INVEST" localSheetId="7">#REF!</definedName>
    <definedName name="HCAP_INVEST">#REF!</definedName>
    <definedName name="HFINANCE" localSheetId="7">#REF!</definedName>
    <definedName name="HFINANCE">#REF!</definedName>
    <definedName name="HFREE_CASH">#REF!</definedName>
    <definedName name="hghjhhgj" localSheetId="2" hidden="1">{#N/A,#N/A,FALSE,"CONTROLE";#N/A,#N/A,FALSE,"CONTROLE"}</definedName>
    <definedName name="hghjhhgj" localSheetId="7" hidden="1">{#N/A,#N/A,FALSE,"CONTROLE";#N/A,#N/A,FALSE,"CONTROLE"}</definedName>
    <definedName name="hghjhhgj" hidden="1">{#N/A,#N/A,FALSE,"CONTROLE";#N/A,#N/A,FALSE,"CONTROLE"}</definedName>
    <definedName name="HH">#REF!</definedName>
    <definedName name="hhahahah" localSheetId="2" hidden="1">{#N/A,#N/A,FALSE,"Actual"}</definedName>
    <definedName name="hhahahah" hidden="1">{#N/A,#N/A,FALSE,"Actual"}</definedName>
    <definedName name="HHHH" localSheetId="16" hidden="1">{"TotalGeralDespesasPorArea",#N/A,FALSE,"VinculosAccessEfetivo"}</definedName>
    <definedName name="HHHH" localSheetId="8" hidden="1">{"TotalGeralDespesasPorArea",#N/A,FALSE,"VinculosAccessEfetivo"}</definedName>
    <definedName name="HHHH" localSheetId="2" hidden="1">{"TotalGeralDespesasPorArea",#N/A,FALSE,"VinculosAccessEfetivo"}</definedName>
    <definedName name="HHHH" localSheetId="7" hidden="1">{"TotalGeralDespesasPorArea",#N/A,FALSE,"VinculosAccessEfetivo"}</definedName>
    <definedName name="HHHH" hidden="1">{"TotalGeralDespesasPorArea",#N/A,FALSE,"VinculosAccessEfetivo"}</definedName>
    <definedName name="HHHH_1" localSheetId="16" hidden="1">{"TotalGeralDespesasPorArea",#N/A,FALSE,"VinculosAccessEfetivo"}</definedName>
    <definedName name="HHHH_1" localSheetId="8" hidden="1">{"TotalGeralDespesasPorArea",#N/A,FALSE,"VinculosAccessEfetivo"}</definedName>
    <definedName name="HHHH_1" localSheetId="2" hidden="1">{"TotalGeralDespesasPorArea",#N/A,FALSE,"VinculosAccessEfetivo"}</definedName>
    <definedName name="HHHH_1" localSheetId="7" hidden="1">{"TotalGeralDespesasPorArea",#N/A,FALSE,"VinculosAccessEfetivo"}</definedName>
    <definedName name="HHHH_1" hidden="1">{"TotalGeralDespesasPorArea",#N/A,FALSE,"VinculosAccessEfetivo"}</definedName>
    <definedName name="hhhhh" localSheetId="16" hidden="1">{#N/A,#N/A,FALSE,"CONTROLE"}</definedName>
    <definedName name="hhhhh" localSheetId="8" hidden="1">{#N/A,#N/A,FALSE,"CONTROLE"}</definedName>
    <definedName name="hhhhh" localSheetId="2" hidden="1">{#N/A,#N/A,FALSE,"CONTROLE"}</definedName>
    <definedName name="hhhhh" localSheetId="7" hidden="1">{#N/A,#N/A,FALSE,"CONTROLE"}</definedName>
    <definedName name="hhhhh" hidden="1">{#N/A,#N/A,FALSE,"CONTROLE"}</definedName>
    <definedName name="hhhhh_1" localSheetId="16" hidden="1">{#N/A,#N/A,FALSE,"CONTROLE"}</definedName>
    <definedName name="hhhhh_1" localSheetId="8" hidden="1">{#N/A,#N/A,FALSE,"CONTROLE"}</definedName>
    <definedName name="hhhhh_1" localSheetId="2" hidden="1">{#N/A,#N/A,FALSE,"CONTROLE"}</definedName>
    <definedName name="hhhhh_1" localSheetId="7" hidden="1">{#N/A,#N/A,FALSE,"CONTROLE"}</definedName>
    <definedName name="hhhhh_1" hidden="1">{#N/A,#N/A,FALSE,"CONTROLE"}</definedName>
    <definedName name="hhhhhhhh" localSheetId="16" hidden="1">{#N/A,#N/A,FALSE,"CONTROLE"}</definedName>
    <definedName name="hhhhhhhh" localSheetId="8" hidden="1">{#N/A,#N/A,FALSE,"CONTROLE"}</definedName>
    <definedName name="hhhhhhhh" localSheetId="2" hidden="1">{#N/A,#N/A,FALSE,"CONTROLE"}</definedName>
    <definedName name="hhhhhhhh" localSheetId="7" hidden="1">{#N/A,#N/A,FALSE,"CONTROLE"}</definedName>
    <definedName name="hhhhhhhh" hidden="1">{#N/A,#N/A,FALSE,"CONTROLE"}</definedName>
    <definedName name="hhhhhhhh_1" localSheetId="16" hidden="1">{#N/A,#N/A,FALSE,"CONTROLE"}</definedName>
    <definedName name="hhhhhhhh_1" localSheetId="8" hidden="1">{#N/A,#N/A,FALSE,"CONTROLE"}</definedName>
    <definedName name="hhhhhhhh_1" localSheetId="2" hidden="1">{#N/A,#N/A,FALSE,"CONTROLE"}</definedName>
    <definedName name="hhhhhhhh_1" localSheetId="7" hidden="1">{#N/A,#N/A,FALSE,"CONTROLE"}</definedName>
    <definedName name="hhhhhhhh_1" hidden="1">{#N/A,#N/A,FALSE,"CONTROLE"}</definedName>
    <definedName name="hhhhhhhhh" localSheetId="16" hidden="1">{#N/A,#N/A,FALSE,"CONTROLE"}</definedName>
    <definedName name="hhhhhhhhh" localSheetId="8" hidden="1">{#N/A,#N/A,FALSE,"CONTROLE"}</definedName>
    <definedName name="hhhhhhhhh" localSheetId="2" hidden="1">{#N/A,#N/A,FALSE,"CONTROLE"}</definedName>
    <definedName name="hhhhhhhhh" localSheetId="7" hidden="1">{#N/A,#N/A,FALSE,"CONTROLE"}</definedName>
    <definedName name="hhhhhhhhh" hidden="1">{#N/A,#N/A,FALSE,"CONTROLE"}</definedName>
    <definedName name="hhhhhhhhh_1" localSheetId="16" hidden="1">{#N/A,#N/A,FALSE,"CONTROLE"}</definedName>
    <definedName name="hhhhhhhhh_1" localSheetId="8" hidden="1">{#N/A,#N/A,FALSE,"CONTROLE"}</definedName>
    <definedName name="hhhhhhhhh_1" localSheetId="2" hidden="1">{#N/A,#N/A,FALSE,"CONTROLE"}</definedName>
    <definedName name="hhhhhhhhh_1" localSheetId="7" hidden="1">{#N/A,#N/A,FALSE,"CONTROLE"}</definedName>
    <definedName name="hhhhhhhhh_1" hidden="1">{#N/A,#N/A,FALSE,"CONTROLE"}</definedName>
    <definedName name="HI" localSheetId="16">#REF!</definedName>
    <definedName name="HI" localSheetId="8">#REF!</definedName>
    <definedName name="HI" localSheetId="7">#REF!</definedName>
    <definedName name="HI">#REF!</definedName>
    <definedName name="HIST_ALL" localSheetId="7">#REF!</definedName>
    <definedName name="HIST_ALL">#REF!</definedName>
    <definedName name="hist_desp_ano_atual" localSheetId="7">#REF!</definedName>
    <definedName name="hist_desp_ano_atual">#REF!</definedName>
    <definedName name="HisYear_0" hidden="1">#REF!</definedName>
    <definedName name="HisYear_1" hidden="1">#REF!</definedName>
    <definedName name="HisYear_2" hidden="1">#REF!</definedName>
    <definedName name="HisYear_3" hidden="1">#REF!</definedName>
    <definedName name="HJ">#REF!</definedName>
    <definedName name="hjawt" localSheetId="2" hidden="1">{#N/A,#N/A,FALSE,"CONTROLE"}</definedName>
    <definedName name="hjawt" localSheetId="7" hidden="1">{#N/A,#N/A,FALSE,"CONTROLE"}</definedName>
    <definedName name="hjawt" hidden="1">{#N/A,#N/A,FALSE,"CONTROLE"}</definedName>
    <definedName name="hjk"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jk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HK" localSheetId="16">#REF!</definedName>
    <definedName name="HK" localSheetId="8">#REF!</definedName>
    <definedName name="HK" localSheetId="7">#REF!</definedName>
    <definedName name="HK">#REF!</definedName>
    <definedName name="HK_RESULT" localSheetId="7">#REF!</definedName>
    <definedName name="HK_RESULT">#REF!</definedName>
    <definedName name="HL" localSheetId="16">#REF!</definedName>
    <definedName name="HL" localSheetId="8">#REF!</definedName>
    <definedName name="HL" localSheetId="7">#REF!</definedName>
    <definedName name="HL">#REF!</definedName>
    <definedName name="HM">#REF!</definedName>
    <definedName name="HN">#REF!</definedName>
    <definedName name="hn.ExtDb" hidden="1">FALSE</definedName>
    <definedName name="hn.ModelType" hidden="1">"DEAL"</definedName>
    <definedName name="hn.ModelVersion" hidden="1">1</definedName>
    <definedName name="hn.NoUpload" hidden="1">0</definedName>
    <definedName name="hn.YearLabel" hidden="1">#REF!</definedName>
    <definedName name="HNOPLAT">#REF!</definedName>
    <definedName name="homo3">#REF!</definedName>
    <definedName name="homo4">#REF!</definedName>
    <definedName name="HOPERATING" localSheetId="7">#REF!</definedName>
    <definedName name="HOPERATING">#REF!</definedName>
    <definedName name="horas_fora_ponta_mes">#REF!</definedName>
    <definedName name="horas_fora_ponta_per_seco">#REF!</definedName>
    <definedName name="horas_fora_ponta_per_umido">#REF!</definedName>
    <definedName name="horas_ponta_mes">#REF!</definedName>
    <definedName name="horas_ponta_per_seco">#REF!</definedName>
    <definedName name="horas_ponta_per_umido">#REF!</definedName>
    <definedName name="Horizonte_Ação" localSheetId="7">#REF!</definedName>
    <definedName name="Horizonte_Ação">#REF!</definedName>
    <definedName name="HSUP_CALC" localSheetId="7">#REF!</definedName>
    <definedName name="HSUP_CALC">#REF!</definedName>
    <definedName name="ht" localSheetId="16" hidden="1">{"'DEC ou FEC'!$A$1:$O$132"}</definedName>
    <definedName name="ht" localSheetId="8" hidden="1">{"'DEC ou FEC'!$A$1:$O$132"}</definedName>
    <definedName name="ht" localSheetId="2" hidden="1">{"'DEC ou FEC'!$A$1:$O$132"}</definedName>
    <definedName name="ht" localSheetId="7" hidden="1">{"'DEC ou FEC'!$A$1:$O$132"}</definedName>
    <definedName name="ht" hidden="1">{"'DEC ou FEC'!$A$1:$O$132"}</definedName>
    <definedName name="ht_1" localSheetId="16" hidden="1">{"'DEC ou FEC'!$A$1:$O$132"}</definedName>
    <definedName name="ht_1" localSheetId="8" hidden="1">{"'DEC ou FEC'!$A$1:$O$132"}</definedName>
    <definedName name="ht_1" localSheetId="2" hidden="1">{"'DEC ou FEC'!$A$1:$O$132"}</definedName>
    <definedName name="ht_1" localSheetId="7" hidden="1">{"'DEC ou FEC'!$A$1:$O$132"}</definedName>
    <definedName name="ht_1" hidden="1">{"'DEC ou FEC'!$A$1:$O$132"}</definedName>
    <definedName name="HTML_1">#REF!</definedName>
    <definedName name="HTML_2">#REF!</definedName>
    <definedName name="HTML_3">#REF!</definedName>
    <definedName name="HTML_all">#REF!</definedName>
    <definedName name="HTML_CodePage" hidden="1">1252</definedName>
    <definedName name="HTML_Control" localSheetId="16" hidden="1">{"'RR'!$A$2:$E$81"}</definedName>
    <definedName name="HTML_Control" localSheetId="8" hidden="1">{"'RR'!$A$2:$E$81"}</definedName>
    <definedName name="HTML_Control" localSheetId="2" hidden="1">{"'RR'!$A$2:$E$81"}</definedName>
    <definedName name="HTML_Control" localSheetId="7" hidden="1">{"'RR'!$A$2:$E$81"}</definedName>
    <definedName name="HTML_Control" hidden="1">{"'RR'!$A$2:$E$81"}</definedName>
    <definedName name="HTML_Control_1" localSheetId="16" hidden="1">{"'1998'!$B$2:$O$16"}</definedName>
    <definedName name="HTML_Control_1" localSheetId="8" hidden="1">{"'1998'!$B$2:$O$16"}</definedName>
    <definedName name="HTML_Control_1" localSheetId="2" hidden="1">{"'1998'!$B$2:$O$16"}</definedName>
    <definedName name="HTML_Control_1" localSheetId="7" hidden="1">{"'1998'!$B$2:$O$16"}</definedName>
    <definedName name="HTML_Control_1" hidden="1">{"'1998'!$B$2:$O$16"}</definedName>
    <definedName name="HTML_Control_1_1" localSheetId="16" hidden="1">{"'1998'!$B$2:$O$16"}</definedName>
    <definedName name="HTML_Control_1_1" localSheetId="8" hidden="1">{"'1998'!$B$2:$O$16"}</definedName>
    <definedName name="HTML_Control_1_1" localSheetId="2" hidden="1">{"'1998'!$B$2:$O$16"}</definedName>
    <definedName name="HTML_Control_1_1" localSheetId="7" hidden="1">{"'1998'!$B$2:$O$16"}</definedName>
    <definedName name="HTML_Control_1_1" hidden="1">{"'1998'!$B$2:$O$16"}</definedName>
    <definedName name="HTML_Control_2" localSheetId="16" hidden="1">{"'DEC ou FEC'!$A$1:$O$132"}</definedName>
    <definedName name="HTML_Control_2" localSheetId="8" hidden="1">{"'DEC ou FEC'!$A$1:$O$132"}</definedName>
    <definedName name="HTML_Control_2" localSheetId="2" hidden="1">{"'DEC ou FEC'!$A$1:$O$132"}</definedName>
    <definedName name="HTML_Control_2" localSheetId="7" hidden="1">{"'DEC ou FEC'!$A$1:$O$132"}</definedName>
    <definedName name="HTML_Control_2" hidden="1">{"'DEC ou FEC'!$A$1:$O$132"}</definedName>
    <definedName name="HTML_Control1" localSheetId="2" hidden="1">{"'Sheet1'!$A$1:$G$85"}</definedName>
    <definedName name="HTML_Control1" localSheetId="7" hidden="1">{"'Sheet1'!$A$1:$G$85"}</definedName>
    <definedName name="HTML_Control1" hidden="1">{"'Sheet1'!$A$1:$G$85"}</definedName>
    <definedName name="HTML_Control2" localSheetId="16" hidden="1">{"'DEC ou FEC'!$A$1:$O$132"}</definedName>
    <definedName name="HTML_Control2" localSheetId="8" hidden="1">{"'DEC ou FEC'!$A$1:$O$132"}</definedName>
    <definedName name="HTML_Control2" localSheetId="2" hidden="1">{"'DEC ou FEC'!$A$1:$O$132"}</definedName>
    <definedName name="HTML_Control2" localSheetId="7" hidden="1">{"'DEC ou FEC'!$A$1:$O$132"}</definedName>
    <definedName name="HTML_Control2" hidden="1">{"'DEC ou FEC'!$A$1:$O$132"}</definedName>
    <definedName name="HTML_Control2_1" localSheetId="16" hidden="1">{"'DEC ou FEC'!$A$1:$O$132"}</definedName>
    <definedName name="HTML_Control2_1" localSheetId="8" hidden="1">{"'DEC ou FEC'!$A$1:$O$132"}</definedName>
    <definedName name="HTML_Control2_1" localSheetId="2" hidden="1">{"'DEC ou FEC'!$A$1:$O$132"}</definedName>
    <definedName name="HTML_Control2_1" localSheetId="7" hidden="1">{"'DEC ou FEC'!$A$1:$O$132"}</definedName>
    <definedName name="HTML_Control2_1" hidden="1">{"'DEC ou FEC'!$A$1:$O$132"}</definedName>
    <definedName name="HTML_Control3" localSheetId="16" hidden="1">{"'DEC ou FEC'!$A$1:$O$132"}</definedName>
    <definedName name="HTML_Control3" localSheetId="8" hidden="1">{"'DEC ou FEC'!$A$1:$O$132"}</definedName>
    <definedName name="HTML_Control3" localSheetId="2" hidden="1">{"'DEC ou FEC'!$A$1:$O$132"}</definedName>
    <definedName name="HTML_Control3" localSheetId="7" hidden="1">{"'DEC ou FEC'!$A$1:$O$132"}</definedName>
    <definedName name="HTML_Control3" hidden="1">{"'DEC ou FEC'!$A$1:$O$132"}</definedName>
    <definedName name="HTML_Control3_1" localSheetId="16" hidden="1">{"'DEC ou FEC'!$A$1:$O$132"}</definedName>
    <definedName name="HTML_Control3_1" localSheetId="8" hidden="1">{"'DEC ou FEC'!$A$1:$O$132"}</definedName>
    <definedName name="HTML_Control3_1" localSheetId="2" hidden="1">{"'DEC ou FEC'!$A$1:$O$132"}</definedName>
    <definedName name="HTML_Control3_1" localSheetId="7" hidden="1">{"'DEC ou FEC'!$A$1:$O$132"}</definedName>
    <definedName name="HTML_Control3_1" hidden="1">{"'DEC ou FEC'!$A$1:$O$132"}</definedName>
    <definedName name="HTML_Control4" localSheetId="16" hidden="1">{"'DEC ou FEC'!$A$1:$O$132"}</definedName>
    <definedName name="HTML_Control4" localSheetId="8" hidden="1">{"'DEC ou FEC'!$A$1:$O$132"}</definedName>
    <definedName name="HTML_Control4" localSheetId="2" hidden="1">{"'DEC ou FEC'!$A$1:$O$132"}</definedName>
    <definedName name="HTML_Control4" localSheetId="7" hidden="1">{"'DEC ou FEC'!$A$1:$O$132"}</definedName>
    <definedName name="HTML_Control4" hidden="1">{"'DEC ou FEC'!$A$1:$O$132"}</definedName>
    <definedName name="HTML_Control4_1" localSheetId="16" hidden="1">{"'DEC ou FEC'!$A$1:$O$132"}</definedName>
    <definedName name="HTML_Control4_1" localSheetId="8" hidden="1">{"'DEC ou FEC'!$A$1:$O$132"}</definedName>
    <definedName name="HTML_Control4_1" localSheetId="2" hidden="1">{"'DEC ou FEC'!$A$1:$O$132"}</definedName>
    <definedName name="HTML_Control4_1" localSheetId="7" hidden="1">{"'DEC ou FEC'!$A$1:$O$132"}</definedName>
    <definedName name="HTML_Control4_1" hidden="1">{"'DEC ou FEC'!$A$1:$O$132"}</definedName>
    <definedName name="HTML_Control5" localSheetId="16" hidden="1">{"'DEC ou FEC'!$A$1:$O$132"}</definedName>
    <definedName name="HTML_Control5" localSheetId="8" hidden="1">{"'DEC ou FEC'!$A$1:$O$132"}</definedName>
    <definedName name="HTML_Control5" localSheetId="2" hidden="1">{"'DEC ou FEC'!$A$1:$O$132"}</definedName>
    <definedName name="HTML_Control5" localSheetId="7" hidden="1">{"'DEC ou FEC'!$A$1:$O$132"}</definedName>
    <definedName name="HTML_Control5" hidden="1">{"'DEC ou FEC'!$A$1:$O$132"}</definedName>
    <definedName name="HTML_Control5_1" localSheetId="16" hidden="1">{"'DEC ou FEC'!$A$1:$O$132"}</definedName>
    <definedName name="HTML_Control5_1" localSheetId="8" hidden="1">{"'DEC ou FEC'!$A$1:$O$132"}</definedName>
    <definedName name="HTML_Control5_1" localSheetId="2" hidden="1">{"'DEC ou FEC'!$A$1:$O$132"}</definedName>
    <definedName name="HTML_Control5_1" localSheetId="7" hidden="1">{"'DEC ou FEC'!$A$1:$O$132"}</definedName>
    <definedName name="HTML_Control5_1" hidden="1">{"'DEC ou FEC'!$A$1:$O$132"}</definedName>
    <definedName name="HTML_Control6" localSheetId="16" hidden="1">{"'DEC ou FEC'!$A$1:$O$132"}</definedName>
    <definedName name="HTML_Control6" localSheetId="8" hidden="1">{"'DEC ou FEC'!$A$1:$O$132"}</definedName>
    <definedName name="HTML_Control6" localSheetId="2" hidden="1">{"'DEC ou FEC'!$A$1:$O$132"}</definedName>
    <definedName name="HTML_Control6" localSheetId="7" hidden="1">{"'DEC ou FEC'!$A$1:$O$132"}</definedName>
    <definedName name="HTML_Control6" hidden="1">{"'DEC ou FEC'!$A$1:$O$132"}</definedName>
    <definedName name="HTML_Control6_1" localSheetId="16" hidden="1">{"'DEC ou FEC'!$A$1:$O$132"}</definedName>
    <definedName name="HTML_Control6_1" localSheetId="8" hidden="1">{"'DEC ou FEC'!$A$1:$O$132"}</definedName>
    <definedName name="HTML_Control6_1" localSheetId="2" hidden="1">{"'DEC ou FEC'!$A$1:$O$132"}</definedName>
    <definedName name="HTML_Control6_1" localSheetId="7" hidden="1">{"'DEC ou FEC'!$A$1:$O$132"}</definedName>
    <definedName name="HTML_Control6_1" hidden="1">{"'DEC ou FEC'!$A$1:$O$132"}</definedName>
    <definedName name="HTML_Control7" localSheetId="16" hidden="1">{"'DEC ou FEC'!$A$1:$O$132"}</definedName>
    <definedName name="HTML_Control7" localSheetId="8" hidden="1">{"'DEC ou FEC'!$A$1:$O$132"}</definedName>
    <definedName name="HTML_Control7" localSheetId="2" hidden="1">{"'DEC ou FEC'!$A$1:$O$132"}</definedName>
    <definedName name="HTML_Control7" localSheetId="7" hidden="1">{"'DEC ou FEC'!$A$1:$O$132"}</definedName>
    <definedName name="HTML_Control7" hidden="1">{"'DEC ou FEC'!$A$1:$O$132"}</definedName>
    <definedName name="HTML_Control7_1" localSheetId="16" hidden="1">{"'DEC ou FEC'!$A$1:$O$132"}</definedName>
    <definedName name="HTML_Control7_1" localSheetId="8" hidden="1">{"'DEC ou FEC'!$A$1:$O$132"}</definedName>
    <definedName name="HTML_Control7_1" localSheetId="2" hidden="1">{"'DEC ou FEC'!$A$1:$O$132"}</definedName>
    <definedName name="HTML_Control7_1" localSheetId="7" hidden="1">{"'DEC ou FEC'!$A$1:$O$132"}</definedName>
    <definedName name="HTML_Control7_1" hidden="1">{"'DEC ou FEC'!$A$1:$O$132"}</definedName>
    <definedName name="HTML_Control8" localSheetId="16" hidden="1">{"'DEC ou FEC'!$A$1:$O$132"}</definedName>
    <definedName name="HTML_Control8" localSheetId="8" hidden="1">{"'DEC ou FEC'!$A$1:$O$132"}</definedName>
    <definedName name="HTML_Control8" localSheetId="2" hidden="1">{"'DEC ou FEC'!$A$1:$O$132"}</definedName>
    <definedName name="HTML_Control8" localSheetId="7" hidden="1">{"'DEC ou FEC'!$A$1:$O$132"}</definedName>
    <definedName name="HTML_Control8" hidden="1">{"'DEC ou FEC'!$A$1:$O$132"}</definedName>
    <definedName name="HTML_Control8_1" localSheetId="16" hidden="1">{"'DEC ou FEC'!$A$1:$O$132"}</definedName>
    <definedName name="HTML_Control8_1" localSheetId="8" hidden="1">{"'DEC ou FEC'!$A$1:$O$132"}</definedName>
    <definedName name="HTML_Control8_1" localSheetId="2" hidden="1">{"'DEC ou FEC'!$A$1:$O$132"}</definedName>
    <definedName name="HTML_Control8_1" localSheetId="7" hidden="1">{"'DEC ou FEC'!$A$1:$O$132"}</definedName>
    <definedName name="HTML_Control8_1" hidden="1">{"'DEC ou FEC'!$A$1:$O$132"}</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After_1" hidden="1">FALSE</definedName>
    <definedName name="HTML_LineBefore" hidden="1">FALSE</definedName>
    <definedName name="HTML_LineBefore_1"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PathFileMac" hidden="1">"Macintosh HD:HomePageStuff:New_Home_Page:datafile:ctryprem.html"</definedName>
    <definedName name="HTML_PathFileMac_1" hidden="1">"Macintosh HD:HomePageStuff:New_Home_Page:datafile:ctryprem.html"</definedName>
    <definedName name="HTML_tables">#REF!</definedName>
    <definedName name="HTML_Title" hidden="1">"Regional 4 SET99"</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#REF!</definedName>
    <definedName name="I.R.AD.G">#REF!</definedName>
    <definedName name="I.R.AD.T">#REF!</definedName>
    <definedName name="I.R.T">#REF!</definedName>
    <definedName name="IASE" localSheetId="7">#REF!</definedName>
    <definedName name="IASE">#REF!</definedName>
    <definedName name="IAT">#REF!</definedName>
    <definedName name="IC" localSheetId="7">#REF!</definedName>
    <definedName name="IC">#REF!</definedName>
    <definedName name="ICB" localSheetId="7">#REF!</definedName>
    <definedName name="ICB">#REF!</definedName>
    <definedName name="ICMS.G">#REF!</definedName>
    <definedName name="ICMS.T">#REF!</definedName>
    <definedName name="ID_dados">#REF!</definedName>
    <definedName name="IdeRCT">#REF!</definedName>
    <definedName name="IdeRctAtivo_Antigo" localSheetId="7">#REF!</definedName>
    <definedName name="IdeRctAtivo_Antigo">#REF!</definedName>
    <definedName name="IdeRctPrevista_Antigo" localSheetId="7">#REF!</definedName>
    <definedName name="IdeRctPrevista_Antigo">#REF!</definedName>
    <definedName name="ig" localSheetId="7">#REF!</definedName>
    <definedName name="ig">#REF!</definedName>
    <definedName name="IGPM">#REF!</definedName>
    <definedName name="IGPM_1">#REF!</definedName>
    <definedName name="IGPM_IRT">#REF!</definedName>
    <definedName name="igpm_swaps">#REF!</definedName>
    <definedName name="IGPM_VN">#REF!</definedName>
    <definedName name="IGPM_x">#REF!</definedName>
    <definedName name="II" localSheetId="16" hidden="1">{"TotalGeralDespesasPorArea",#N/A,FALSE,"VinculosAccessEfetivo"}</definedName>
    <definedName name="II" localSheetId="8" hidden="1">{"TotalGeralDespesasPorArea",#N/A,FALSE,"VinculosAccessEfetivo"}</definedName>
    <definedName name="II" localSheetId="2" hidden="1">{"TotalGeralDespesasPorArea",#N/A,FALSE,"VinculosAccessEfetivo"}</definedName>
    <definedName name="II" localSheetId="7" hidden="1">{"TotalGeralDespesasPorArea",#N/A,FALSE,"VinculosAccessEfetivo"}</definedName>
    <definedName name="II" hidden="1">{"TotalGeralDespesasPorArea",#N/A,FALSE,"VinculosAccessEfetivo"}</definedName>
    <definedName name="II_1" localSheetId="16" hidden="1">{"TotalGeralDespesasPorArea",#N/A,FALSE,"VinculosAccessEfetivo"}</definedName>
    <definedName name="II_1" localSheetId="8" hidden="1">{"TotalGeralDespesasPorArea",#N/A,FALSE,"VinculosAccessEfetivo"}</definedName>
    <definedName name="II_1" localSheetId="2" hidden="1">{"TotalGeralDespesasPorArea",#N/A,FALSE,"VinculosAccessEfetivo"}</definedName>
    <definedName name="II_1" localSheetId="7" hidden="1">{"TotalGeralDespesasPorArea",#N/A,FALSE,"VinculosAccessEfetivo"}</definedName>
    <definedName name="II_1" hidden="1">{"TotalGeralDespesasPorArea",#N/A,FALSE,"VinculosAccessEfetivo"}</definedName>
    <definedName name="ikui">#N/A</definedName>
    <definedName name="iLUMINAÇÃO" localSheetId="16" hidden="1">{#N/A,#N/A,FALSE,"ANEXO3 99 ERA";#N/A,#N/A,FALSE,"ANEXO3 99 UBÁ2";#N/A,#N/A,FALSE,"ANEXO3 99 DTU";#N/A,#N/A,FALSE,"ANEXO3 99 RDR";#N/A,#N/A,FALSE,"ANEXO3 99 UBÁ4";#N/A,#N/A,FALSE,"ANEXO3 99 UBÁ6"}</definedName>
    <definedName name="iLUMINAÇÃO" localSheetId="8" hidden="1">{#N/A,#N/A,FALSE,"ANEXO3 99 ERA";#N/A,#N/A,FALSE,"ANEXO3 99 UBÁ2";#N/A,#N/A,FALSE,"ANEXO3 99 DTU";#N/A,#N/A,FALSE,"ANEXO3 99 RDR";#N/A,#N/A,FALSE,"ANEXO3 99 UBÁ4";#N/A,#N/A,FALSE,"ANEXO3 99 UBÁ6"}</definedName>
    <definedName name="iLUMINAÇÃO" localSheetId="2" hidden="1">{#N/A,#N/A,FALSE,"ANEXO3 99 ERA";#N/A,#N/A,FALSE,"ANEXO3 99 UBÁ2";#N/A,#N/A,FALSE,"ANEXO3 99 DTU";#N/A,#N/A,FALSE,"ANEXO3 99 RDR";#N/A,#N/A,FALSE,"ANEXO3 99 UBÁ4";#N/A,#N/A,FALSE,"ANEXO3 99 UBÁ6"}</definedName>
    <definedName name="iLUMINAÇÃO" localSheetId="7" hidden="1">{#N/A,#N/A,FALSE,"ANEXO3 99 ERA";#N/A,#N/A,FALSE,"ANEXO3 99 UBÁ2";#N/A,#N/A,FALSE,"ANEXO3 99 DTU";#N/A,#N/A,FALSE,"ANEXO3 99 RDR";#N/A,#N/A,FALSE,"ANEXO3 99 UBÁ4";#N/A,#N/A,FALSE,"ANEXO3 99 UBÁ6"}</definedName>
    <definedName name="iLUMINAÇÃO" hidden="1">{#N/A,#N/A,FALSE,"ANEXO3 99 ERA";#N/A,#N/A,FALSE,"ANEXO3 99 UBÁ2";#N/A,#N/A,FALSE,"ANEXO3 99 DTU";#N/A,#N/A,FALSE,"ANEXO3 99 RDR";#N/A,#N/A,FALSE,"ANEXO3 99 UBÁ4";#N/A,#N/A,FALSE,"ANEXO3 99 UBÁ6"}</definedName>
    <definedName name="iLUMINAÇÃO_1" localSheetId="16" hidden="1">{#N/A,#N/A,FALSE,"ANEXO3 99 ERA";#N/A,#N/A,FALSE,"ANEXO3 99 UBÁ2";#N/A,#N/A,FALSE,"ANEXO3 99 DTU";#N/A,#N/A,FALSE,"ANEXO3 99 RDR";#N/A,#N/A,FALSE,"ANEXO3 99 UBÁ4";#N/A,#N/A,FALSE,"ANEXO3 99 UBÁ6"}</definedName>
    <definedName name="iLUMINAÇÃO_1" localSheetId="8" hidden="1">{#N/A,#N/A,FALSE,"ANEXO3 99 ERA";#N/A,#N/A,FALSE,"ANEXO3 99 UBÁ2";#N/A,#N/A,FALSE,"ANEXO3 99 DTU";#N/A,#N/A,FALSE,"ANEXO3 99 RDR";#N/A,#N/A,FALSE,"ANEXO3 99 UBÁ4";#N/A,#N/A,FALSE,"ANEXO3 99 UBÁ6"}</definedName>
    <definedName name="iLUMINAÇÃO_1" localSheetId="2" hidden="1">{#N/A,#N/A,FALSE,"ANEXO3 99 ERA";#N/A,#N/A,FALSE,"ANEXO3 99 UBÁ2";#N/A,#N/A,FALSE,"ANEXO3 99 DTU";#N/A,#N/A,FALSE,"ANEXO3 99 RDR";#N/A,#N/A,FALSE,"ANEXO3 99 UBÁ4";#N/A,#N/A,FALSE,"ANEXO3 99 UBÁ6"}</definedName>
    <definedName name="iLUMINAÇÃO_1" localSheetId="7" hidden="1">{#N/A,#N/A,FALSE,"ANEXO3 99 ERA";#N/A,#N/A,FALSE,"ANEXO3 99 UBÁ2";#N/A,#N/A,FALSE,"ANEXO3 99 DTU";#N/A,#N/A,FALSE,"ANEXO3 99 RDR";#N/A,#N/A,FALSE,"ANEXO3 99 UBÁ4";#N/A,#N/A,FALSE,"ANEXO3 99 UBÁ6"}</definedName>
    <definedName name="iLUMINAÇÃO_1" hidden="1">{#N/A,#N/A,FALSE,"ANEXO3 99 ERA";#N/A,#N/A,FALSE,"ANEXO3 99 UBÁ2";#N/A,#N/A,FALSE,"ANEXO3 99 DTU";#N/A,#N/A,FALSE,"ANEXO3 99 RDR";#N/A,#N/A,FALSE,"ANEXO3 99 UBÁ4";#N/A,#N/A,FALSE,"ANEXO3 99 UBÁ6"}</definedName>
    <definedName name="im" localSheetId="16" hidden="1">{#N/A,#N/A,FALSE,"ENERGIA";#N/A,#N/A,FALSE,"PERDIDAS";#N/A,#N/A,FALSE,"CLIENTES";#N/A,#N/A,FALSE,"ESTADO";#N/A,#N/A,FALSE,"TECNICA"}</definedName>
    <definedName name="im" localSheetId="8" hidden="1">{#N/A,#N/A,FALSE,"ENERGIA";#N/A,#N/A,FALSE,"PERDIDAS";#N/A,#N/A,FALSE,"CLIENTES";#N/A,#N/A,FALSE,"ESTADO";#N/A,#N/A,FALSE,"TECNICA"}</definedName>
    <definedName name="im" localSheetId="2" hidden="1">{#N/A,#N/A,FALSE,"ENERGIA";#N/A,#N/A,FALSE,"PERDIDAS";#N/A,#N/A,FALSE,"CLIENTES";#N/A,#N/A,FALSE,"ESTADO";#N/A,#N/A,FALSE,"TECNICA"}</definedName>
    <definedName name="im" localSheetId="7" hidden="1">{#N/A,#N/A,FALSE,"ENERGIA";#N/A,#N/A,FALSE,"PERDIDAS";#N/A,#N/A,FALSE,"CLIENTES";#N/A,#N/A,FALSE,"ESTADO";#N/A,#N/A,FALSE,"TECNICA"}</definedName>
    <definedName name="im" hidden="1">{#N/A,#N/A,FALSE,"ENERGIA";#N/A,#N/A,FALSE,"PERDIDAS";#N/A,#N/A,FALSE,"CLIENTES";#N/A,#N/A,FALSE,"ESTADO";#N/A,#N/A,FALSE,"TECNICA"}</definedName>
    <definedName name="im_1" localSheetId="16" hidden="1">{#N/A,#N/A,FALSE,"ENERGIA";#N/A,#N/A,FALSE,"PERDIDAS";#N/A,#N/A,FALSE,"CLIENTES";#N/A,#N/A,FALSE,"ESTADO";#N/A,#N/A,FALSE,"TECNICA"}</definedName>
    <definedName name="im_1" localSheetId="8" hidden="1">{#N/A,#N/A,FALSE,"ENERGIA";#N/A,#N/A,FALSE,"PERDIDAS";#N/A,#N/A,FALSE,"CLIENTES";#N/A,#N/A,FALSE,"ESTADO";#N/A,#N/A,FALSE,"TECNICA"}</definedName>
    <definedName name="im_1" localSheetId="2" hidden="1">{#N/A,#N/A,FALSE,"ENERGIA";#N/A,#N/A,FALSE,"PERDIDAS";#N/A,#N/A,FALSE,"CLIENTES";#N/A,#N/A,FALSE,"ESTADO";#N/A,#N/A,FALSE,"TECNICA"}</definedName>
    <definedName name="im_1" localSheetId="7" hidden="1">{#N/A,#N/A,FALSE,"ENERGIA";#N/A,#N/A,FALSE,"PERDIDAS";#N/A,#N/A,FALSE,"CLIENTES";#N/A,#N/A,FALSE,"ESTADO";#N/A,#N/A,FALSE,"TECNICA"}</definedName>
    <definedName name="im_1" hidden="1">{#N/A,#N/A,FALSE,"ENERGIA";#N/A,#N/A,FALSE,"PERDIDAS";#N/A,#N/A,FALSE,"CLIENTES";#N/A,#N/A,FALSE,"ESTADO";#N/A,#N/A,FALSE,"TECNICA"}</definedName>
    <definedName name="im_1_1" localSheetId="16" hidden="1">{#N/A,#N/A,FALSE,"ENERGIA";#N/A,#N/A,FALSE,"PERDIDAS";#N/A,#N/A,FALSE,"CLIENTES";#N/A,#N/A,FALSE,"ESTADO";#N/A,#N/A,FALSE,"TECNICA"}</definedName>
    <definedName name="im_1_1" localSheetId="8" hidden="1">{#N/A,#N/A,FALSE,"ENERGIA";#N/A,#N/A,FALSE,"PERDIDAS";#N/A,#N/A,FALSE,"CLIENTES";#N/A,#N/A,FALSE,"ESTADO";#N/A,#N/A,FALSE,"TECNICA"}</definedName>
    <definedName name="im_1_1" localSheetId="2" hidden="1">{#N/A,#N/A,FALSE,"ENERGIA";#N/A,#N/A,FALSE,"PERDIDAS";#N/A,#N/A,FALSE,"CLIENTES";#N/A,#N/A,FALSE,"ESTADO";#N/A,#N/A,FALSE,"TECNICA"}</definedName>
    <definedName name="im_1_1" localSheetId="7" hidden="1">{#N/A,#N/A,FALSE,"ENERGIA";#N/A,#N/A,FALSE,"PERDIDAS";#N/A,#N/A,FALSE,"CLIENTES";#N/A,#N/A,FALSE,"ESTADO";#N/A,#N/A,FALSE,"TECNICA"}</definedName>
    <definedName name="im_1_1" hidden="1">{#N/A,#N/A,FALSE,"ENERGIA";#N/A,#N/A,FALSE,"PERDIDAS";#N/A,#N/A,FALSE,"CLIENTES";#N/A,#N/A,FALSE,"ESTADO";#N/A,#N/A,FALSE,"TECNICA"}</definedName>
    <definedName name="im_2" localSheetId="16" hidden="1">{#N/A,#N/A,FALSE,"ENERGIA";#N/A,#N/A,FALSE,"PERDIDAS";#N/A,#N/A,FALSE,"CLIENTES";#N/A,#N/A,FALSE,"ESTADO";#N/A,#N/A,FALSE,"TECNICA"}</definedName>
    <definedName name="im_2" localSheetId="8" hidden="1">{#N/A,#N/A,FALSE,"ENERGIA";#N/A,#N/A,FALSE,"PERDIDAS";#N/A,#N/A,FALSE,"CLIENTES";#N/A,#N/A,FALSE,"ESTADO";#N/A,#N/A,FALSE,"TECNICA"}</definedName>
    <definedName name="im_2" localSheetId="2" hidden="1">{#N/A,#N/A,FALSE,"ENERGIA";#N/A,#N/A,FALSE,"PERDIDAS";#N/A,#N/A,FALSE,"CLIENTES";#N/A,#N/A,FALSE,"ESTADO";#N/A,#N/A,FALSE,"TECNICA"}</definedName>
    <definedName name="im_2" localSheetId="7" hidden="1">{#N/A,#N/A,FALSE,"ENERGIA";#N/A,#N/A,FALSE,"PERDIDAS";#N/A,#N/A,FALSE,"CLIENTES";#N/A,#N/A,FALSE,"ESTADO";#N/A,#N/A,FALSE,"TECNICA"}</definedName>
    <definedName name="im_2" hidden="1">{#N/A,#N/A,FALSE,"ENERGIA";#N/A,#N/A,FALSE,"PERDIDAS";#N/A,#N/A,FALSE,"CLIENTES";#N/A,#N/A,FALSE,"ESTADO";#N/A,#N/A,FALSE,"TECNICA"}</definedName>
    <definedName name="imagen1">#REF!</definedName>
    <definedName name="imagen2">#REF!</definedName>
    <definedName name="ime" localSheetId="16" hidden="1">{#N/A,#N/A,FALSE,"LLAVE";#N/A,#N/A,FALSE,"EERR";#N/A,#N/A,FALSE,"ESP";#N/A,#N/A,FALSE,"EOAF";#N/A,#N/A,FALSE,"CASH";#N/A,#N/A,FALSE,"FINANZAS";#N/A,#N/A,FALSE,"DEUDA";#N/A,#N/A,FALSE,"INVERSION";#N/A,#N/A,FALSE,"PERSONAL"}</definedName>
    <definedName name="ime" localSheetId="8" hidden="1">{#N/A,#N/A,FALSE,"LLAVE";#N/A,#N/A,FALSE,"EERR";#N/A,#N/A,FALSE,"ESP";#N/A,#N/A,FALSE,"EOAF";#N/A,#N/A,FALSE,"CASH";#N/A,#N/A,FALSE,"FINANZAS";#N/A,#N/A,FALSE,"DEUDA";#N/A,#N/A,FALSE,"INVERSION";#N/A,#N/A,FALSE,"PERSONAL"}</definedName>
    <definedName name="ime" localSheetId="2" hidden="1">{#N/A,#N/A,FALSE,"LLAVE";#N/A,#N/A,FALSE,"EERR";#N/A,#N/A,FALSE,"ESP";#N/A,#N/A,FALSE,"EOAF";#N/A,#N/A,FALSE,"CASH";#N/A,#N/A,FALSE,"FINANZAS";#N/A,#N/A,FALSE,"DEUDA";#N/A,#N/A,FALSE,"INVERSION";#N/A,#N/A,FALSE,"PERSONAL"}</definedName>
    <definedName name="ime" localSheetId="7"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me_1" localSheetId="16" hidden="1">{#N/A,#N/A,FALSE,"LLAVE";#N/A,#N/A,FALSE,"EERR";#N/A,#N/A,FALSE,"ESP";#N/A,#N/A,FALSE,"EOAF";#N/A,#N/A,FALSE,"CASH";#N/A,#N/A,FALSE,"FINANZAS";#N/A,#N/A,FALSE,"DEUDA";#N/A,#N/A,FALSE,"INVERSION";#N/A,#N/A,FALSE,"PERSONAL"}</definedName>
    <definedName name="ime_1" localSheetId="8" hidden="1">{#N/A,#N/A,FALSE,"LLAVE";#N/A,#N/A,FALSE,"EERR";#N/A,#N/A,FALSE,"ESP";#N/A,#N/A,FALSE,"EOAF";#N/A,#N/A,FALSE,"CASH";#N/A,#N/A,FALSE,"FINANZAS";#N/A,#N/A,FALSE,"DEUDA";#N/A,#N/A,FALSE,"INVERSION";#N/A,#N/A,FALSE,"PERSONAL"}</definedName>
    <definedName name="ime_1" localSheetId="2" hidden="1">{#N/A,#N/A,FALSE,"LLAVE";#N/A,#N/A,FALSE,"EERR";#N/A,#N/A,FALSE,"ESP";#N/A,#N/A,FALSE,"EOAF";#N/A,#N/A,FALSE,"CASH";#N/A,#N/A,FALSE,"FINANZAS";#N/A,#N/A,FALSE,"DEUDA";#N/A,#N/A,FALSE,"INVERSION";#N/A,#N/A,FALSE,"PERSONAL"}</definedName>
    <definedName name="ime_1" localSheetId="7" hidden="1">{#N/A,#N/A,FALSE,"LLAVE";#N/A,#N/A,FALSE,"EERR";#N/A,#N/A,FALSE,"ESP";#N/A,#N/A,FALSE,"EOAF";#N/A,#N/A,FALSE,"CASH";#N/A,#N/A,FALSE,"FINANZAS";#N/A,#N/A,FALSE,"DEUDA";#N/A,#N/A,FALSE,"INVERSION";#N/A,#N/A,FALSE,"PERSONAL"}</definedName>
    <definedName name="ime_1" hidden="1">{#N/A,#N/A,FALSE,"LLAVE";#N/A,#N/A,FALSE,"EERR";#N/A,#N/A,FALSE,"ESP";#N/A,#N/A,FALSE,"EOAF";#N/A,#N/A,FALSE,"CASH";#N/A,#N/A,FALSE,"FINANZAS";#N/A,#N/A,FALSE,"DEUDA";#N/A,#N/A,FALSE,"INVERSION";#N/A,#N/A,FALSE,"PERSONAL"}</definedName>
    <definedName name="ime_1_1" localSheetId="16" hidden="1">{#N/A,#N/A,FALSE,"LLAVE";#N/A,#N/A,FALSE,"EERR";#N/A,#N/A,FALSE,"ESP";#N/A,#N/A,FALSE,"EOAF";#N/A,#N/A,FALSE,"CASH";#N/A,#N/A,FALSE,"FINANZAS";#N/A,#N/A,FALSE,"DEUDA";#N/A,#N/A,FALSE,"INVERSION";#N/A,#N/A,FALSE,"PERSONAL"}</definedName>
    <definedName name="ime_1_1" localSheetId="8" hidden="1">{#N/A,#N/A,FALSE,"LLAVE";#N/A,#N/A,FALSE,"EERR";#N/A,#N/A,FALSE,"ESP";#N/A,#N/A,FALSE,"EOAF";#N/A,#N/A,FALSE,"CASH";#N/A,#N/A,FALSE,"FINANZAS";#N/A,#N/A,FALSE,"DEUDA";#N/A,#N/A,FALSE,"INVERSION";#N/A,#N/A,FALSE,"PERSONAL"}</definedName>
    <definedName name="ime_1_1" localSheetId="2" hidden="1">{#N/A,#N/A,FALSE,"LLAVE";#N/A,#N/A,FALSE,"EERR";#N/A,#N/A,FALSE,"ESP";#N/A,#N/A,FALSE,"EOAF";#N/A,#N/A,FALSE,"CASH";#N/A,#N/A,FALSE,"FINANZAS";#N/A,#N/A,FALSE,"DEUDA";#N/A,#N/A,FALSE,"INVERSION";#N/A,#N/A,FALSE,"PERSONAL"}</definedName>
    <definedName name="ime_1_1" localSheetId="7" hidden="1">{#N/A,#N/A,FALSE,"LLAVE";#N/A,#N/A,FALSE,"EERR";#N/A,#N/A,FALSE,"ESP";#N/A,#N/A,FALSE,"EOAF";#N/A,#N/A,FALSE,"CASH";#N/A,#N/A,FALSE,"FINANZAS";#N/A,#N/A,FALSE,"DEUDA";#N/A,#N/A,FALSE,"INVERSION";#N/A,#N/A,FALSE,"PERSONAL"}</definedName>
    <definedName name="ime_1_1" hidden="1">{#N/A,#N/A,FALSE,"LLAVE";#N/A,#N/A,FALSE,"EERR";#N/A,#N/A,FALSE,"ESP";#N/A,#N/A,FALSE,"EOAF";#N/A,#N/A,FALSE,"CASH";#N/A,#N/A,FALSE,"FINANZAS";#N/A,#N/A,FALSE,"DEUDA";#N/A,#N/A,FALSE,"INVERSION";#N/A,#N/A,FALSE,"PERSONAL"}</definedName>
    <definedName name="ime_2" localSheetId="16" hidden="1">{#N/A,#N/A,FALSE,"LLAVE";#N/A,#N/A,FALSE,"EERR";#N/A,#N/A,FALSE,"ESP";#N/A,#N/A,FALSE,"EOAF";#N/A,#N/A,FALSE,"CASH";#N/A,#N/A,FALSE,"FINANZAS";#N/A,#N/A,FALSE,"DEUDA";#N/A,#N/A,FALSE,"INVERSION";#N/A,#N/A,FALSE,"PERSONAL"}</definedName>
    <definedName name="ime_2" localSheetId="8" hidden="1">{#N/A,#N/A,FALSE,"LLAVE";#N/A,#N/A,FALSE,"EERR";#N/A,#N/A,FALSE,"ESP";#N/A,#N/A,FALSE,"EOAF";#N/A,#N/A,FALSE,"CASH";#N/A,#N/A,FALSE,"FINANZAS";#N/A,#N/A,FALSE,"DEUDA";#N/A,#N/A,FALSE,"INVERSION";#N/A,#N/A,FALSE,"PERSONAL"}</definedName>
    <definedName name="ime_2" localSheetId="2" hidden="1">{#N/A,#N/A,FALSE,"LLAVE";#N/A,#N/A,FALSE,"EERR";#N/A,#N/A,FALSE,"ESP";#N/A,#N/A,FALSE,"EOAF";#N/A,#N/A,FALSE,"CASH";#N/A,#N/A,FALSE,"FINANZAS";#N/A,#N/A,FALSE,"DEUDA";#N/A,#N/A,FALSE,"INVERSION";#N/A,#N/A,FALSE,"PERSONAL"}</definedName>
    <definedName name="ime_2" localSheetId="7" hidden="1">{#N/A,#N/A,FALSE,"LLAVE";#N/A,#N/A,FALSE,"EERR";#N/A,#N/A,FALSE,"ESP";#N/A,#N/A,FALSE,"EOAF";#N/A,#N/A,FALSE,"CASH";#N/A,#N/A,FALSE,"FINANZAS";#N/A,#N/A,FALSE,"DEUDA";#N/A,#N/A,FALSE,"INVERSION";#N/A,#N/A,FALSE,"PERSONAL"}</definedName>
    <definedName name="ime_2" hidden="1">{#N/A,#N/A,FALSE,"LLAVE";#N/A,#N/A,FALSE,"EERR";#N/A,#N/A,FALSE,"ESP";#N/A,#N/A,FALSE,"EOAF";#N/A,#N/A,FALSE,"CASH";#N/A,#N/A,FALSE,"FINANZAS";#N/A,#N/A,FALSE,"DEUDA";#N/A,#N/A,FALSE,"INVERSION";#N/A,#N/A,FALSE,"PERSONAL"}</definedName>
    <definedName name="imob">#REF!</definedName>
    <definedName name="imob2">#REF!</definedName>
    <definedName name="Imp_PDGFC">#REF!</definedName>
    <definedName name="Imp_PDGFF">#REF!</definedName>
    <definedName name="ImpactoResultado" localSheetId="7">#REF!</definedName>
    <definedName name="ImpactoResultado">#REF!</definedName>
    <definedName name="IMPORT" localSheetId="2" hidden="1">{"Assumptions Page 1",#N/A,FALSE,"JUBA Value";"Assumptions Page 2",#N/A,FALSE,"JUBA Value";"Assumptions Page 3",#N/A,FALSE,"JUBA Value";"Assumptions Page 4",#N/A,FALSE,"JUBA Value"}</definedName>
    <definedName name="IMPORT" localSheetId="7" hidden="1">{"Assumptions Page 1",#N/A,FALSE,"JUBA Value";"Assumptions Page 2",#N/A,FALSE,"JUBA Value";"Assumptions Page 3",#N/A,FALSE,"JUBA Value";"Assumptions Page 4",#N/A,FALSE,"JUBA Value"}</definedName>
    <definedName name="IMPORT" hidden="1">{"Assumptions Page 1",#N/A,FALSE,"JUBA Value";"Assumptions Page 2",#N/A,FALSE,"JUBA Value";"Assumptions Page 3",#N/A,FALSE,"JUBA Value";"Assumptions Page 4",#N/A,FALSE,"JUBA Value"}</definedName>
    <definedName name="IMPORTDFF1" localSheetId="16">#REF!</definedName>
    <definedName name="IMPORTDFF1" localSheetId="8">#REF!</definedName>
    <definedName name="IMPORTDFF1" localSheetId="7">#REF!</definedName>
    <definedName name="IMPORTDFF1">#REF!</definedName>
    <definedName name="Impostos" localSheetId="7">#REF!</definedName>
    <definedName name="Impostos">#REF!</definedName>
    <definedName name="Imprimir_Fluxo_Caixa" localSheetId="7">#REF!</definedName>
    <definedName name="Imprimir_Fluxo_Caixa">#REF!</definedName>
    <definedName name="Imprimir_Fluxo_Fundos">#REF!</definedName>
    <definedName name="Inad" hidden="1">49</definedName>
    <definedName name="INCOME">#REF!</definedName>
    <definedName name="Incomepb" hidden="1">#REF!</definedName>
    <definedName name="INCREASED">#REF!</definedName>
    <definedName name="IndA1">#REF!</definedName>
    <definedName name="IndCDI">#REF!</definedName>
    <definedName name="INDECO">#REF!</definedName>
    <definedName name="indeniz_GP">#REF!</definedName>
    <definedName name="INDICADORES01">#REF!</definedName>
    <definedName name="Indice" localSheetId="7">#REF!</definedName>
    <definedName name="Indice">#REF!</definedName>
    <definedName name="indice_abr">#REF!</definedName>
    <definedName name="Indice_Ano_Ant">#REF!</definedName>
    <definedName name="Indice_Ante">#REF!</definedName>
    <definedName name="Indice_Mes">#REF!</definedName>
    <definedName name="IndIGPM">#REF!</definedName>
    <definedName name="IndIPCA">#REF!</definedName>
    <definedName name="IndNA">#REF!</definedName>
    <definedName name="IndUSD">#REF!</definedName>
    <definedName name="INETOTHER" localSheetId="7">#REF!</definedName>
    <definedName name="INETOTHER">#REF!</definedName>
    <definedName name="INETPPE" localSheetId="7">#REF!</definedName>
    <definedName name="INETPPE">#REF!</definedName>
    <definedName name="inflação_LP">#REF!</definedName>
    <definedName name="info_projetos" localSheetId="7">#REF!</definedName>
    <definedName name="info_projetos">#REF!</definedName>
    <definedName name="ingr">#REF!</definedName>
    <definedName name="INI_COMPL_NEWAVE">#REF!</definedName>
    <definedName name="InicioFluxo">#REF!</definedName>
    <definedName name="inpgtorap">#REF!</definedName>
    <definedName name="input1" localSheetId="7">#REF!</definedName>
    <definedName name="input1">#REF!</definedName>
    <definedName name="input10" localSheetId="7">#REF!</definedName>
    <definedName name="input10">#REF!</definedName>
    <definedName name="input11" localSheetId="7">#REF!</definedName>
    <definedName name="input11">#REF!</definedName>
    <definedName name="input12">#REF!</definedName>
    <definedName name="input13">#REF!</definedName>
    <definedName name="input14">#REF!</definedName>
    <definedName name="input15">#REF!</definedName>
    <definedName name="input16">#REF!</definedName>
    <definedName name="input17">#REF!</definedName>
    <definedName name="input2">#REF!</definedName>
    <definedName name="input3">#REF!</definedName>
    <definedName name="input4">#REF!</definedName>
    <definedName name="input5">#REF!</definedName>
    <definedName name="input6">#REF!</definedName>
    <definedName name="input7">#REF!</definedName>
    <definedName name="input8">#REF!</definedName>
    <definedName name="input9">#REF!</definedName>
    <definedName name="Inputs_Usinas_Ger">#REF!</definedName>
    <definedName name="INSP_META">#REF!</definedName>
    <definedName name="INSP_REAL">#REF!</definedName>
    <definedName name="inspecao" localSheetId="7">#REF!</definedName>
    <definedName name="inspecao">#REF!</definedName>
    <definedName name="inspecaoPoder" localSheetId="7">#REF!</definedName>
    <definedName name="inspecaoPoder">#REF!</definedName>
    <definedName name="instalacaoAterramento" localSheetId="7">#REF!</definedName>
    <definedName name="instalacaoAterramento">#REF!</definedName>
    <definedName name="instalacaoAterramentoPoder">#REF!</definedName>
    <definedName name="instalacaoCaboCondutor">#REF!</definedName>
    <definedName name="instalacaoCaboCondutorPoder">#REF!</definedName>
    <definedName name="instalacaoCaboParaRaioConv">#REF!</definedName>
    <definedName name="instalacaoCaboParaRaioConvPoder">#REF!</definedName>
    <definedName name="instalacaoCaboParaRaioOptico">#REF!</definedName>
    <definedName name="instalacaoCaboParaRaioOpticoPoder">#REF!</definedName>
    <definedName name="INTERLIGADO">#REF!</definedName>
    <definedName name="intro1" localSheetId="7">#REF!</definedName>
    <definedName name="intro1">#REF!</definedName>
    <definedName name="Inv">#N/A</definedName>
    <definedName name="InvComReidi" localSheetId="7">#REF!</definedName>
    <definedName name="InvComReidi">#REF!</definedName>
    <definedName name="INVEST" localSheetId="7">#REF!</definedName>
    <definedName name="INVEST">#REF!</definedName>
    <definedName name="Invest_Futuro">#REF!</definedName>
    <definedName name="Invest_Renov">#REF!</definedName>
    <definedName name="Investimento" localSheetId="7">#REF!</definedName>
    <definedName name="Investimento">#REF!</definedName>
    <definedName name="Investimento_Inicial" localSheetId="7">#REF!</definedName>
    <definedName name="Investimento_Inicial">#REF!</definedName>
    <definedName name="InvJOA_GP">#REF!</definedName>
    <definedName name="InvJOA_PP">#REF!</definedName>
    <definedName name="IPCA">#REF!</definedName>
    <definedName name="IPCA.G">#REF!</definedName>
    <definedName name="IPCA.T">#REF!</definedName>
    <definedName name="ipca_swap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hidden="1">40388.4088310185</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r">#REF!</definedName>
    <definedName name="IR.G">#REF!</definedName>
    <definedName name="IR_Adicional">#REF!</definedName>
    <definedName name="ir_antes">#REF!</definedName>
    <definedName name="ir_antes_2003">#REF!</definedName>
    <definedName name="ir_apos">#REF!</definedName>
    <definedName name="ir_apos_2003">#REF!</definedName>
    <definedName name="ir_depois">#REF!</definedName>
    <definedName name="IR_Normal">#REF!</definedName>
    <definedName name="IRA">#REF!</definedName>
    <definedName name="IRCS">-0.34</definedName>
    <definedName name="IRN">#REF!</definedName>
    <definedName name="IRNTot">#REF!</definedName>
    <definedName name="IRTot">#REF!</definedName>
    <definedName name="IsColHidden" hidden="1">FALSE</definedName>
    <definedName name="IsDate">#REF!</definedName>
    <definedName name="ise">#REF!</definedName>
    <definedName name="IsLTMColHidden" hidden="1">FALSE</definedName>
    <definedName name="ISOLADO">#REF!</definedName>
    <definedName name="isoladores" localSheetId="7">#REF!</definedName>
    <definedName name="isoladores">#REF!</definedName>
    <definedName name="isoladoresPoder" localSheetId="7">#REF!</definedName>
    <definedName name="isoladoresPoder">#REF!</definedName>
    <definedName name="IsSecureRevolver" localSheetId="7" hidden="1">#REF!</definedName>
    <definedName name="IsSecureRevolver" hidden="1">#REF!</definedName>
    <definedName name="IsSecureSenior1" hidden="1">#REF!</definedName>
    <definedName name="IsSecureSenior2" hidden="1">#REF!</definedName>
    <definedName name="IsSecureSenior3" hidden="1">#REF!</definedName>
    <definedName name="IsSecureSenior4" hidden="1">#REF!</definedName>
    <definedName name="IsSecureSenior5" hidden="1">#REF!</definedName>
    <definedName name="IsSecureSenior6" hidden="1">#REF!</definedName>
    <definedName name="IsSecureSenior7" hidden="1">#REF!</definedName>
    <definedName name="itr" localSheetId="2" hidden="1">{#N/A,#N/A,FALSE,"ENERGIA";#N/A,#N/A,FALSE,"PERDIDAS";#N/A,#N/A,FALSE,"CLIENTES";#N/A,#N/A,FALSE,"ESTADO";#N/A,#N/A,FALSE,"TECNICA"}</definedName>
    <definedName name="itr" localSheetId="7" hidden="1">{#N/A,#N/A,FALSE,"ENERGIA";#N/A,#N/A,FALSE,"PERDIDAS";#N/A,#N/A,FALSE,"CLIENTES";#N/A,#N/A,FALSE,"ESTADO";#N/A,#N/A,FALSE,"TECNICA"}</definedName>
    <definedName name="itr" hidden="1">{#N/A,#N/A,FALSE,"ENERGIA";#N/A,#N/A,FALSE,"PERDIDAS";#N/A,#N/A,FALSE,"CLIENTES";#N/A,#N/A,FALSE,"ESTADO";#N/A,#N/A,FALSE,"TECNICA"}</definedName>
    <definedName name="ITREE">#REF!</definedName>
    <definedName name="iukiikii" localSheetId="2" hidden="1">{#N/A,#N/A,FALSE,"CONTROLE"}</definedName>
    <definedName name="iukiikii" localSheetId="7" hidden="1">{#N/A,#N/A,FALSE,"CONTROLE"}</definedName>
    <definedName name="iukiikii" hidden="1">{#N/A,#N/A,FALSE,"CONTROLE"}</definedName>
    <definedName name="iuy" localSheetId="2" hidden="1">{"Assumptions Page 1",#N/A,FALSE,"JUBA Value";"Assumptions Page 2",#N/A,FALSE,"JUBA Value";"Assumptions Page 3",#N/A,FALSE,"JUBA Value";"Assumptions Page 4",#N/A,FALSE,"JUBA Value"}</definedName>
    <definedName name="iuy" localSheetId="7" hidden="1">{"Assumptions Page 1",#N/A,FALSE,"JUBA Value";"Assumptions Page 2",#N/A,FALSE,"JUBA Value";"Assumptions Page 3",#N/A,FALSE,"JUBA Value";"Assumptions Page 4",#N/A,FALSE,"JUBA Value"}</definedName>
    <definedName name="iuy" hidden="1">{"Assumptions Page 1",#N/A,FALSE,"JUBA Value";"Assumptions Page 2",#N/A,FALSE,"JUBA Value";"Assumptions Page 3",#N/A,FALSE,"JUBA Value";"Assumptions Page 4",#N/A,FALSE,"JUBA Value"}</definedName>
    <definedName name="IVI">#REF!</definedName>
    <definedName name="IWORKING">#REF!</definedName>
    <definedName name="J">#REF!</definedName>
    <definedName name="j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am" localSheetId="2" hidden="1">{#N/A,#N/A,FALSE,"Posição Financeira"}</definedName>
    <definedName name="jam" hidden="1">{#N/A,#N/A,FALSE,"Posição Financeira"}</definedName>
    <definedName name="JANCFACT">#REF!</definedName>
    <definedName name="JanL3">#REF!</definedName>
    <definedName name="JanL4">#REF!</definedName>
    <definedName name="JanL5">#REF!</definedName>
    <definedName name="JanNI1">#REF!</definedName>
    <definedName name="JanNI2">#REF!</definedName>
    <definedName name="JanNI3">#REF!</definedName>
    <definedName name="JanNI4">#REF!</definedName>
    <definedName name="JanNI5">#REF!</definedName>
    <definedName name="jd" localSheetId="2" hidden="1">{#N/A,#N/A,FALSE,"CONTROLE"}</definedName>
    <definedName name="jd" localSheetId="7" hidden="1">{#N/A,#N/A,FALSE,"CONTROLE"}</definedName>
    <definedName name="jd" hidden="1">{#N/A,#N/A,FALSE,"CONTROLE"}</definedName>
    <definedName name="jhhgj" localSheetId="2" hidden="1">{#N/A,#N/A,FALSE,"CONTROLE"}</definedName>
    <definedName name="jhhgj" localSheetId="7" hidden="1">{#N/A,#N/A,FALSE,"CONTROLE"}</definedName>
    <definedName name="jhhgj" hidden="1">{#N/A,#N/A,FALSE,"CONTROLE"}</definedName>
    <definedName name="JJ">#REF!</definedName>
    <definedName name="JJH">#REF!</definedName>
    <definedName name="JJJ"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jjjj">#N/A</definedName>
    <definedName name="jkl">#N/A</definedName>
    <definedName name="JOA_LT">#REF!</definedName>
    <definedName name="Joa_Proporcional" localSheetId="7">#REF!</definedName>
    <definedName name="Joa_Proporcional">#REF!</definedName>
    <definedName name="JOA_SE">#REF!</definedName>
    <definedName name="jr">#REF!</definedName>
    <definedName name="JulL3" localSheetId="7">#REF!</definedName>
    <definedName name="JulL3">#REF!</definedName>
    <definedName name="JulL4" localSheetId="7">#REF!</definedName>
    <definedName name="JulL4">#REF!</definedName>
    <definedName name="JulL5" localSheetId="7">#REF!</definedName>
    <definedName name="JulL5">#REF!</definedName>
    <definedName name="JulNI1">#REF!</definedName>
    <definedName name="JulNI2">#REF!</definedName>
    <definedName name="JulNI3">#REF!</definedName>
    <definedName name="JulNI4">#REF!</definedName>
    <definedName name="JulNI5">#REF!</definedName>
    <definedName name="JUNHO">#REF!</definedName>
    <definedName name="JunL3">#REF!</definedName>
    <definedName name="JunL4">#REF!</definedName>
    <definedName name="JunL5">#REF!</definedName>
    <definedName name="JunNI1">#REF!</definedName>
    <definedName name="JunNI2">#REF!</definedName>
    <definedName name="JunNI3">#REF!</definedName>
    <definedName name="JunNI4">#REF!</definedName>
    <definedName name="JunNI5">#REF!</definedName>
    <definedName name="juu" localSheetId="2" hidden="1">{#N/A,#N/A,FALSE,"CONTROLE"}</definedName>
    <definedName name="juu" localSheetId="7" hidden="1">{#N/A,#N/A,FALSE,"CONTROLE"}</definedName>
    <definedName name="juu" hidden="1">{#N/A,#N/A,FALSE,"CONTROLE"}</definedName>
    <definedName name="jyd" localSheetId="2" hidden="1">{#N/A,#N/A,FALSE,"CONTROLE"}</definedName>
    <definedName name="jyd" localSheetId="7" hidden="1">{#N/A,#N/A,FALSE,"CONTROLE"}</definedName>
    <definedName name="jyd" hidden="1">{#N/A,#N/A,FALSE,"CONTROLE"}</definedName>
    <definedName name="K">#REF!</definedName>
    <definedName name="kalk1" localSheetId="2" hidden="1">{"Kalk_druck",#N/A,FALSE,"Kalk";#N/A,#N/A,FALSE,"Risiken";"AllgKost_Druck",#N/A,FALSE,"AllgKost";"KompKost_Druck",#N/A,FALSE,"KompKost"}</definedName>
    <definedName name="kalk1" hidden="1">{"Kalk_druck",#N/A,FALSE,"Kalk";#N/A,#N/A,FALSE,"Risiken";"AllgKost_Druck",#N/A,FALSE,"AllgKost";"KompKost_Druck",#N/A,FALSE,"KompKost"}</definedName>
    <definedName name="kannan" localSheetId="2" hidden="1">{"page1",#N/A,FALSE,"Taean 1&amp;2";"page2",#N/A,FALSE,"Taean 1&amp;2"}</definedName>
    <definedName name="kannan" hidden="1">{"page1",#N/A,FALSE,"Taean 1&amp;2";"page2",#N/A,FALSE,"Taean 1&amp;2"}</definedName>
    <definedName name="key" hidden="1">#REF!</definedName>
    <definedName name="kico" localSheetId="16" hidden="1">{#N/A,#N/A,FALSE,"CONTROLE";#N/A,#N/A,FALSE,"CONTROLE"}</definedName>
    <definedName name="kico" localSheetId="8" hidden="1">{#N/A,#N/A,FALSE,"CONTROLE";#N/A,#N/A,FALSE,"CONTROLE"}</definedName>
    <definedName name="kico" localSheetId="2" hidden="1">{#N/A,#N/A,FALSE,"CONTROLE";#N/A,#N/A,FALSE,"CONTROLE"}</definedName>
    <definedName name="kico" localSheetId="7" hidden="1">{#N/A,#N/A,FALSE,"CONTROLE";#N/A,#N/A,FALSE,"CONTROLE"}</definedName>
    <definedName name="kico" hidden="1">{#N/A,#N/A,FALSE,"CONTROLE";#N/A,#N/A,FALSE,"CONTROLE"}</definedName>
    <definedName name="kico_1" localSheetId="16" hidden="1">{#N/A,#N/A,FALSE,"CONTROLE";#N/A,#N/A,FALSE,"CONTROLE"}</definedName>
    <definedName name="kico_1" localSheetId="8" hidden="1">{#N/A,#N/A,FALSE,"CONTROLE";#N/A,#N/A,FALSE,"CONTROLE"}</definedName>
    <definedName name="kico_1" localSheetId="2" hidden="1">{#N/A,#N/A,FALSE,"CONTROLE";#N/A,#N/A,FALSE,"CONTROLE"}</definedName>
    <definedName name="kico_1" localSheetId="7" hidden="1">{#N/A,#N/A,FALSE,"CONTROLE";#N/A,#N/A,FALSE,"CONTROLE"}</definedName>
    <definedName name="kico_1" hidden="1">{#N/A,#N/A,FALSE,"CONTROLE";#N/A,#N/A,FALSE,"CONTROLE"}</definedName>
    <definedName name="kiko" localSheetId="16" hidden="1">{#N/A,#N/A,FALSE,"CONTROLE";#N/A,#N/A,FALSE,"CONTROLE"}</definedName>
    <definedName name="kiko" localSheetId="8" hidden="1">{#N/A,#N/A,FALSE,"CONTROLE";#N/A,#N/A,FALSE,"CONTROLE"}</definedName>
    <definedName name="kiko" localSheetId="2" hidden="1">{#N/A,#N/A,FALSE,"CONTROLE";#N/A,#N/A,FALSE,"CONTROLE"}</definedName>
    <definedName name="kiko" localSheetId="7" hidden="1">{#N/A,#N/A,FALSE,"CONTROLE";#N/A,#N/A,FALSE,"CONTROLE"}</definedName>
    <definedName name="kiko" hidden="1">{#N/A,#N/A,FALSE,"CONTROLE";#N/A,#N/A,FALSE,"CONTROLE"}</definedName>
    <definedName name="kiko_1" localSheetId="16" hidden="1">{#N/A,#N/A,FALSE,"CONTROLE";#N/A,#N/A,FALSE,"CONTROLE"}</definedName>
    <definedName name="kiko_1" localSheetId="8" hidden="1">{#N/A,#N/A,FALSE,"CONTROLE";#N/A,#N/A,FALSE,"CONTROLE"}</definedName>
    <definedName name="kiko_1" localSheetId="2" hidden="1">{#N/A,#N/A,FALSE,"CONTROLE";#N/A,#N/A,FALSE,"CONTROLE"}</definedName>
    <definedName name="kiko_1" localSheetId="7" hidden="1">{#N/A,#N/A,FALSE,"CONTROLE";#N/A,#N/A,FALSE,"CONTROLE"}</definedName>
    <definedName name="kiko_1" hidden="1">{#N/A,#N/A,FALSE,"CONTROLE";#N/A,#N/A,FALSE,"CONTROLE"}</definedName>
    <definedName name="kiy" localSheetId="2" hidden="1">{#N/A,#N/A,FALSE,"CONTROLE"}</definedName>
    <definedName name="kiy" localSheetId="7" hidden="1">{#N/A,#N/A,FALSE,"CONTROLE"}</definedName>
    <definedName name="kiy" hidden="1">{#N/A,#N/A,FALSE,"CONTROLE"}</definedName>
    <definedName name="kjfhgjfj" localSheetId="2" hidden="1">{#N/A,#N/A,FALSE,"CONTROLE";#N/A,#N/A,FALSE,"CONTROLE"}</definedName>
    <definedName name="kjfhgjfj" localSheetId="7" hidden="1">{#N/A,#N/A,FALSE,"CONTROLE";#N/A,#N/A,FALSE,"CONTROLE"}</definedName>
    <definedName name="kjfhgjfj" hidden="1">{#N/A,#N/A,FALSE,"CONTROLE";#N/A,#N/A,FALSE,"CONTROLE"}</definedName>
    <definedName name="KK">#REF!</definedName>
    <definedName name="kl" hidden="1">#REF!</definedName>
    <definedName name="klkalkakwswwq1">#REF!</definedName>
    <definedName name="L_">#REF!</definedName>
    <definedName name="LABELTEXTCOLUMN1" localSheetId="16">#REF!</definedName>
    <definedName name="LABELTEXTCOLUMN1" localSheetId="8">#REF!</definedName>
    <definedName name="LABELTEXTCOLUMN1" localSheetId="7">#REF!</definedName>
    <definedName name="LABELTEXTCOLUMN1">#REF!</definedName>
    <definedName name="LABELTEXTROW1" localSheetId="16">#REF!</definedName>
    <definedName name="LABELTEXTROW1" localSheetId="8">#REF!</definedName>
    <definedName name="LABELTEXTROW1" localSheetId="7">#REF!</definedName>
    <definedName name="LABELTEXTROW1">#REF!</definedName>
    <definedName name="lalau">#N/A</definedName>
    <definedName name="lau">#N/A</definedName>
    <definedName name="LCT" localSheetId="7">#REF!</definedName>
    <definedName name="LCT">#REF!</definedName>
    <definedName name="Left_Header" localSheetId="7" hidden="1">#REF!</definedName>
    <definedName name="Left_Header" hidden="1">#REF!</definedName>
    <definedName name="LEILÂO">#REF!</definedName>
    <definedName name="LEILÃOI">#REF!</definedName>
    <definedName name="LETI" localSheetId="2" hidden="1">{#N/A,#N/A,FALSE,"Posição Financeira"}</definedName>
    <definedName name="LETI" hidden="1">{#N/A,#N/A,FALSE,"Posição Financeira"}</definedName>
    <definedName name="Letícia" localSheetId="2" hidden="1">{#N/A,#N/A,FALSE,"Posição Financeira"}</definedName>
    <definedName name="Letícia" hidden="1">{#N/A,#N/A,FALSE,"Posição Financeira"}</definedName>
    <definedName name="Letícia1" localSheetId="2" hidden="1">{#N/A,#N/A,FALSE,"Posição Financeira"}</definedName>
    <definedName name="Letícia1" hidden="1">{#N/A,#N/A,FALSE,"Posição Financeira"}</definedName>
    <definedName name="lia">#N/A</definedName>
    <definedName name="LIAB_PEN">#REF!</definedName>
    <definedName name="LIB" localSheetId="2" hidden="1">{"CEMAT Tariff",#N/A,FALSE,"JUBAMWH";"BNDES A Summary",#N/A,FALSE,"BNDES A";"BNDES B Summary",#N/A,FALSE,"BNDES B";"FINAME Summary",#N/A,FALSE,"FINAME"}</definedName>
    <definedName name="LIB" localSheetId="7" hidden="1">{"CEMAT Tariff",#N/A,FALSE,"JUBAMWH";"BNDES A Summary",#N/A,FALSE,"BNDES A";"BNDES B Summary",#N/A,FALSE,"BNDES B";"FINAME Summary",#N/A,FALSE,"FINAME"}</definedName>
    <definedName name="LIB" hidden="1">{"CEMAT Tariff",#N/A,FALSE,"JUBAMWH";"BNDES A Summary",#N/A,FALSE,"BNDES A";"BNDES B Summary",#N/A,FALSE,"BNDES B";"FINAME Summary",#N/A,FALSE,"FINAME"}</definedName>
    <definedName name="Light_Report_Company_Value">#REF!</definedName>
    <definedName name="Light_Report_Consolidated_Cash_Flow_Forecast">#REF!</definedName>
    <definedName name="Light_Report_Consolidated_Net_Debt">#REF!</definedName>
    <definedName name="Lim_RCP" localSheetId="7">#REF!</definedName>
    <definedName name="Lim_RCP">#REF!</definedName>
    <definedName name="limcount" hidden="1">1</definedName>
    <definedName name="lin" localSheetId="2" hidden="1">{#N/A,#N/A,FALSE,"Hip.Bas";#N/A,#N/A,FALSE,"ventas";#N/A,#N/A,FALSE,"ingre-Año";#N/A,#N/A,FALSE,"ventas-Año";#N/A,#N/A,FALSE,"Costepro";#N/A,#N/A,FALSE,"inversion";#N/A,#N/A,FALSE,"personal";#N/A,#N/A,FALSE,"Gastos-V";#N/A,#N/A,FALSE,"Circulante";#N/A,#N/A,FALSE,"CONSOLI";#N/A,#N/A,FALSE,"Es-Fin";#N/A,#N/A,FALSE,"Margen-P"}</definedName>
    <definedName name="lin" localSheetId="7" hidden="1">{#N/A,#N/A,FALSE,"Hip.Bas";#N/A,#N/A,FALSE,"ventas";#N/A,#N/A,FALSE,"ingre-Año";#N/A,#N/A,FALSE,"ventas-Año";#N/A,#N/A,FALSE,"Costepro";#N/A,#N/A,FALSE,"inversion";#N/A,#N/A,FALSE,"personal";#N/A,#N/A,FALSE,"Gastos-V";#N/A,#N/A,FALSE,"Circulante";#N/A,#N/A,FALSE,"CONSOLI";#N/A,#N/A,FALSE,"Es-Fin";#N/A,#N/A,FALSE,"Margen-P"}</definedName>
    <definedName name="lin" hidden="1">{#N/A,#N/A,FALSE,"Hip.Bas";#N/A,#N/A,FALSE,"ventas";#N/A,#N/A,FALSE,"ingre-Año";#N/A,#N/A,FALSE,"ventas-Año";#N/A,#N/A,FALSE,"Costepro";#N/A,#N/A,FALSE,"inversion";#N/A,#N/A,FALSE,"personal";#N/A,#N/A,FALSE,"Gastos-V";#N/A,#N/A,FALSE,"Circulante";#N/A,#N/A,FALSE,"CONSOLI";#N/A,#N/A,FALSE,"Es-Fin";#N/A,#N/A,FALSE,"Margen-P"}</definedName>
    <definedName name="Linhas">#REF!</definedName>
    <definedName name="Lisa" localSheetId="2" hidden="1">{#N/A,#N/A,FALSE,"Hip.Bas";#N/A,#N/A,FALSE,"ventas";#N/A,#N/A,FALSE,"ingre-Año";#N/A,#N/A,FALSE,"ventas-Año";#N/A,#N/A,FALSE,"Costepro";#N/A,#N/A,FALSE,"inversion";#N/A,#N/A,FALSE,"personal";#N/A,#N/A,FALSE,"Gastos-V";#N/A,#N/A,FALSE,"Circulante";#N/A,#N/A,FALSE,"CONSOLI";#N/A,#N/A,FALSE,"Es-Fin";#N/A,#N/A,FALSE,"Margen-P"}</definedName>
    <definedName name="Lisa" localSheetId="7" hidden="1">{#N/A,#N/A,FALSE,"Hip.Bas";#N/A,#N/A,FALSE,"ventas";#N/A,#N/A,FALSE,"ingre-Año";#N/A,#N/A,FALSE,"ventas-Año";#N/A,#N/A,FALSE,"Costepro";#N/A,#N/A,FALSE,"inversion";#N/A,#N/A,FALSE,"personal";#N/A,#N/A,FALSE,"Gastos-V";#N/A,#N/A,FALSE,"Circulante";#N/A,#N/A,FALSE,"CONSOLI";#N/A,#N/A,FALSE,"Es-Fin";#N/A,#N/A,FALSE,"Margen-P"}</definedName>
    <definedName name="Lisa" hidden="1">{#N/A,#N/A,FALSE,"Hip.Bas";#N/A,#N/A,FALSE,"ventas";#N/A,#N/A,FALSE,"ingre-Año";#N/A,#N/A,FALSE,"ventas-Año";#N/A,#N/A,FALSE,"Costepro";#N/A,#N/A,FALSE,"inversion";#N/A,#N/A,FALSE,"personal";#N/A,#N/A,FALSE,"Gastos-V";#N/A,#N/A,FALSE,"Circulante";#N/A,#N/A,FALSE,"CONSOLI";#N/A,#N/A,FALSE,"Es-Fin";#N/A,#N/A,FALSE,"Margen-P"}</definedName>
    <definedName name="Lista0">#REF!</definedName>
    <definedName name="lista1">#REF!</definedName>
    <definedName name="LIVRE">#N/A</definedName>
    <definedName name="LIVRE_1">#N/A</definedName>
    <definedName name="livre_a1dfp">#REF!</definedName>
    <definedName name="livre_a1dp">#REF!</definedName>
    <definedName name="livre_a1e">#REF!</definedName>
    <definedName name="livre_a2dfp">#REF!</definedName>
    <definedName name="livre_a2dp">#REF!</definedName>
    <definedName name="livre_a2e">#REF!</definedName>
    <definedName name="livre_a3adfp">#REF!</definedName>
    <definedName name="livre_a3adp">#REF!</definedName>
    <definedName name="livre_a3ae">#REF!</definedName>
    <definedName name="livre_a3dfp">#REF!</definedName>
    <definedName name="livre_a3dp">#REF!</definedName>
    <definedName name="livre_a3e">#REF!</definedName>
    <definedName name="livre_a4dfp">#REF!</definedName>
    <definedName name="livre_a4dp">#REF!</definedName>
    <definedName name="livre_a4e">#REF!</definedName>
    <definedName name="livre_asdfp">#REF!</definedName>
    <definedName name="livre_asdp">#REF!</definedName>
    <definedName name="livre_ase">#REF!</definedName>
    <definedName name="livre_btdfp">#REF!</definedName>
    <definedName name="livre_btdp">#REF!</definedName>
    <definedName name="livre_bte">#REF!</definedName>
    <definedName name="Livres" localSheetId="16" hidden="1">{#N/A,#N/A,FALSE,"CONTROLE"}</definedName>
    <definedName name="Livres" localSheetId="8" hidden="1">{#N/A,#N/A,FALSE,"CONTROLE"}</definedName>
    <definedName name="Livres" localSheetId="2" hidden="1">{#N/A,#N/A,FALSE,"CONTROLE"}</definedName>
    <definedName name="Livres" localSheetId="7" hidden="1">{#N/A,#N/A,FALSE,"CONTROLE"}</definedName>
    <definedName name="Livres" hidden="1">{#N/A,#N/A,FALSE,"CONTROLE"}</definedName>
    <definedName name="Livres_1" localSheetId="16" hidden="1">{#N/A,#N/A,FALSE,"CONTROLE"}</definedName>
    <definedName name="Livres_1" localSheetId="8" hidden="1">{#N/A,#N/A,FALSE,"CONTROLE"}</definedName>
    <definedName name="Livres_1" localSheetId="2" hidden="1">{#N/A,#N/A,FALSE,"CONTROLE"}</definedName>
    <definedName name="Livres_1" localSheetId="7" hidden="1">{#N/A,#N/A,FALSE,"CONTROLE"}</definedName>
    <definedName name="Livres_1" hidden="1">{#N/A,#N/A,FALSE,"CONTROLE"}</definedName>
    <definedName name="lkj">#N/A</definedName>
    <definedName name="lkjhyiuoyiugjhg" localSheetId="16" hidden="1">{"'DEC ou FEC'!$A$1:$O$132"}</definedName>
    <definedName name="lkjhyiuoyiugjhg" localSheetId="8" hidden="1">{"'DEC ou FEC'!$A$1:$O$132"}</definedName>
    <definedName name="lkjhyiuoyiugjhg" localSheetId="2" hidden="1">{"'DEC ou FEC'!$A$1:$O$132"}</definedName>
    <definedName name="lkjhyiuoyiugjhg" localSheetId="7" hidden="1">{"'DEC ou FEC'!$A$1:$O$132"}</definedName>
    <definedName name="lkjhyiuoyiugjhg" hidden="1">{"'DEC ou FEC'!$A$1:$O$132"}</definedName>
    <definedName name="lkjhyiuoyiugjhg_1" localSheetId="16" hidden="1">{"'DEC ou FEC'!$A$1:$O$132"}</definedName>
    <definedName name="lkjhyiuoyiugjhg_1" localSheetId="8" hidden="1">{"'DEC ou FEC'!$A$1:$O$132"}</definedName>
    <definedName name="lkjhyiuoyiugjhg_1" localSheetId="2" hidden="1">{"'DEC ou FEC'!$A$1:$O$132"}</definedName>
    <definedName name="lkjhyiuoyiugjhg_1" localSheetId="7" hidden="1">{"'DEC ou FEC'!$A$1:$O$132"}</definedName>
    <definedName name="lkjhyiuoyiugjhg_1" hidden="1">{"'DEC ou FEC'!$A$1:$O$132"}</definedName>
    <definedName name="ll"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#REF!</definedName>
    <definedName name="ll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l" localSheetId="2" hidden="1">{#N/A,#N/A,FALSE,"Hip.Bas";#N/A,#N/A,FALSE,"ventas";#N/A,#N/A,FALSE,"ingre-Año";#N/A,#N/A,FALSE,"ventas-Año";#N/A,#N/A,FALSE,"Costepro";#N/A,#N/A,FALSE,"inversion";#N/A,#N/A,FALSE,"personal";#N/A,#N/A,FALSE,"Gastos-V";#N/A,#N/A,FALSE,"Circulante";#N/A,#N/A,FALSE,"CONSOLI";#N/A,#N/A,FALSE,"Es-Fin";#N/A,#N/A,FALSE,"Margen-P"}</definedName>
    <definedName name="lll" localSheetId="7" hidden="1">{#N/A,#N/A,FALSE,"Hip.Bas";#N/A,#N/A,FALSE,"ventas";#N/A,#N/A,FALSE,"ingre-Año";#N/A,#N/A,FALSE,"ventas-Año";#N/A,#N/A,FALSE,"Costepro";#N/A,#N/A,FALSE,"inversion";#N/A,#N/A,FALSE,"personal";#N/A,#N/A,FALSE,"Gastos-V";#N/A,#N/A,FALSE,"Circulante";#N/A,#N/A,FALSE,"CONSOLI";#N/A,#N/A,FALSE,"Es-Fin";#N/A,#N/A,FALSE,"Margen-P"}</definedName>
    <definedName name="lll" hidden="1">{#N/A,#N/A,FALSE,"Hip.Bas";#N/A,#N/A,FALSE,"ventas";#N/A,#N/A,FALSE,"ingre-Año";#N/A,#N/A,FALSE,"ventas-Año";#N/A,#N/A,FALSE,"Costepro";#N/A,#N/A,FALSE,"inversion";#N/A,#N/A,FALSE,"personal";#N/A,#N/A,FALSE,"Gastos-V";#N/A,#N/A,FALSE,"Circulante";#N/A,#N/A,FALSE,"CONSOLI";#N/A,#N/A,FALSE,"Es-Fin";#N/A,#N/A,FALSE,"Margen-P"}</definedName>
    <definedName name="LLLL" localSheetId="16" hidden="1">{#N/A,#N/A,FALSE,"CONTROLE"}</definedName>
    <definedName name="LLLL" localSheetId="8" hidden="1">{#N/A,#N/A,FALSE,"CONTROLE"}</definedName>
    <definedName name="LLLL" localSheetId="2" hidden="1">{#N/A,#N/A,FALSE,"CONTROLE"}</definedName>
    <definedName name="LLLL" localSheetId="7" hidden="1">{#N/A,#N/A,FALSE,"CONTROLE"}</definedName>
    <definedName name="LLLL" hidden="1">{#N/A,#N/A,FALSE,"CONTROLE"}</definedName>
    <definedName name="LLLL_1" localSheetId="16" hidden="1">{#N/A,#N/A,FALSE,"CONTROLE"}</definedName>
    <definedName name="LLLL_1" localSheetId="8" hidden="1">{#N/A,#N/A,FALSE,"CONTROLE"}</definedName>
    <definedName name="LLLL_1" localSheetId="2" hidden="1">{#N/A,#N/A,FALSE,"CONTROLE"}</definedName>
    <definedName name="LLLL_1" localSheetId="7" hidden="1">{#N/A,#N/A,FALSE,"CONTROLE"}</definedName>
    <definedName name="LLLL_1" hidden="1">{#N/A,#N/A,FALSE,"CONTROLE"}</definedName>
    <definedName name="lllll" localSheetId="2" hidden="1">{#N/A,#N/A,FALSE,"Hip.Bas";#N/A,#N/A,FALSE,"ventas";#N/A,#N/A,FALSE,"ingre-Año";#N/A,#N/A,FALSE,"ventas-Año";#N/A,#N/A,FALSE,"Costepro";#N/A,#N/A,FALSE,"inversion";#N/A,#N/A,FALSE,"personal";#N/A,#N/A,FALSE,"Gastos-V";#N/A,#N/A,FALSE,"Circulante";#N/A,#N/A,FALSE,"CONSOLI";#N/A,#N/A,FALSE,"Es-Fin";#N/A,#N/A,FALSE,"Margen-P"}</definedName>
    <definedName name="lllll" localSheetId="7" hidden="1">{#N/A,#N/A,FALSE,"Hip.Bas";#N/A,#N/A,FALSE,"ventas";#N/A,#N/A,FALSE,"ingre-Año";#N/A,#N/A,FALSE,"ventas-Año";#N/A,#N/A,FALSE,"Costepro";#N/A,#N/A,FALSE,"inversion";#N/A,#N/A,FALSE,"personal";#N/A,#N/A,FALSE,"Gastos-V";#N/A,#N/A,FALSE,"Circulante";#N/A,#N/A,FALSE,"CONSOLI";#N/A,#N/A,FALSE,"Es-Fin";#N/A,#N/A,FALSE,"Margen-P"}</definedName>
    <definedName name="lllll" hidden="1">{#N/A,#N/A,FALSE,"Hip.Bas";#N/A,#N/A,FALSE,"ventas";#N/A,#N/A,FALSE,"ingre-Año";#N/A,#N/A,FALSE,"ventas-Año";#N/A,#N/A,FALSE,"Costepro";#N/A,#N/A,FALSE,"inversion";#N/A,#N/A,FALSE,"personal";#N/A,#N/A,FALSE,"Gastos-V";#N/A,#N/A,FALSE,"Circulante";#N/A,#N/A,FALSE,"CONSOLI";#N/A,#N/A,FALSE,"Es-Fin";#N/A,#N/A,FALSE,"Margen-P"}</definedName>
    <definedName name="LnkTxtIGPMFatorX">#REF!</definedName>
    <definedName name="lo">#N/A</definedName>
    <definedName name="LOCAL">#REF!</definedName>
    <definedName name="LOCAL_">#REF!</definedName>
    <definedName name="Localidade">#REF!</definedName>
    <definedName name="lstNomeEmpreendimento">#REF!</definedName>
    <definedName name="LT" localSheetId="7">#REF!</definedName>
    <definedName name="LT">#REF!</definedName>
    <definedName name="LTCelpe" localSheetId="7">#REF!</definedName>
    <definedName name="LTCelpe">#REF!</definedName>
    <definedName name="m">#N/A</definedName>
    <definedName name="MAAPRCAP" localSheetId="7">#REF!</definedName>
    <definedName name="MAAPRCAP">#REF!</definedName>
    <definedName name="MAAPRCO" localSheetId="7">#REF!</definedName>
    <definedName name="MAAPRCO">#REF!</definedName>
    <definedName name="MAAPRCOAL" localSheetId="7">#REF!</definedName>
    <definedName name="MAAPRCOAL">#REF!</definedName>
    <definedName name="MAAPRDA">#REF!</definedName>
    <definedName name="MAAPRDEP">#REF!</definedName>
    <definedName name="MAAPREOS">#REF!</definedName>
    <definedName name="MAAPREQ">#REF!</definedName>
    <definedName name="MAAPRIAT">#REF!</definedName>
    <definedName name="MAAPRIBIT">#REF!</definedName>
    <definedName name="MAAPRINT">#REF!</definedName>
    <definedName name="MAAPRISN">#REF!</definedName>
    <definedName name="MAAPRNETCONT">#REF!</definedName>
    <definedName name="MAAPRSTEAM">#REF!</definedName>
    <definedName name="MAAPRTAX">#REF!</definedName>
    <definedName name="MAAPRTO">#REF!</definedName>
    <definedName name="MAAPRWHEEL">#REF!</definedName>
    <definedName name="MAAUGCAP">#REF!</definedName>
    <definedName name="MAAUGCO">#REF!</definedName>
    <definedName name="MAAUGCOAL">#REF!</definedName>
    <definedName name="MAAUGDA">#REF!</definedName>
    <definedName name="MAAUGDEP">#REF!</definedName>
    <definedName name="MAAUGEOS">#REF!</definedName>
    <definedName name="MAAUGEQ">#REF!</definedName>
    <definedName name="MAAUGIAT">#REF!</definedName>
    <definedName name="MAAUGIBIT">#REF!</definedName>
    <definedName name="MAAUGINT">#REF!</definedName>
    <definedName name="MAAUGISN">#REF!</definedName>
    <definedName name="MAAUGNETCONT">#REF!</definedName>
    <definedName name="MAAUGSTEAM">#REF!</definedName>
    <definedName name="MAAUGTAX">#REF!</definedName>
    <definedName name="MAAUGTO">#REF!</definedName>
    <definedName name="MAAUGWHEEL">#REF!</definedName>
    <definedName name="MAAUTIAT">#REF!</definedName>
    <definedName name="MACROS">#REF!</definedName>
    <definedName name="MADECCAP" localSheetId="7">#REF!</definedName>
    <definedName name="MADECCAP">#REF!</definedName>
    <definedName name="MADECCO" localSheetId="7">#REF!</definedName>
    <definedName name="MADECCO">#REF!</definedName>
    <definedName name="MADECCOAL" localSheetId="7">#REF!</definedName>
    <definedName name="MADECCOAL">#REF!</definedName>
    <definedName name="MADECDA">#REF!</definedName>
    <definedName name="MADECDEP">#REF!</definedName>
    <definedName name="MADECEOS">#REF!</definedName>
    <definedName name="MADECEQ">#REF!</definedName>
    <definedName name="MADECIAT">#REF!</definedName>
    <definedName name="MADECIBIT">#REF!</definedName>
    <definedName name="MADECINT">#REF!</definedName>
    <definedName name="MADECISN">#REF!</definedName>
    <definedName name="MADECNETCONT">#REF!</definedName>
    <definedName name="MADECSTEAM">#REF!</definedName>
    <definedName name="MADECTAX">#REF!</definedName>
    <definedName name="MADECTO">#REF!</definedName>
    <definedName name="MADECWHEEL">#REF!</definedName>
    <definedName name="MAFEBCAP">#REF!</definedName>
    <definedName name="MAFEBCO">#REF!</definedName>
    <definedName name="MAFEBCOAL">#REF!</definedName>
    <definedName name="MAFEBDA">#REF!</definedName>
    <definedName name="MAFEBDEP">#REF!</definedName>
    <definedName name="MAFEBEOS">#REF!</definedName>
    <definedName name="MAFEBEQ">#REF!</definedName>
    <definedName name="MAFEBIAT">#REF!</definedName>
    <definedName name="MAFEBIBIT">#REF!</definedName>
    <definedName name="MAFEBINT">#REF!</definedName>
    <definedName name="MAFEBISN">#REF!</definedName>
    <definedName name="MAFEBNETCONT">#REF!</definedName>
    <definedName name="MAFEBSTEAM">#REF!</definedName>
    <definedName name="MAFEBTAX">#REF!</definedName>
    <definedName name="MAFEBTO">#REF!</definedName>
    <definedName name="MAFEBWHEEL">#REF!</definedName>
    <definedName name="MAGWAPR">#REF!</definedName>
    <definedName name="MAGWAUG">#REF!</definedName>
    <definedName name="MAGWFEB">#REF!</definedName>
    <definedName name="MAGWJAN">#REF!</definedName>
    <definedName name="MAGWJUL">#REF!</definedName>
    <definedName name="MAGWJUN">#REF!</definedName>
    <definedName name="MAGWMAR">#REF!</definedName>
    <definedName name="MAGWMAY">#REF!</definedName>
    <definedName name="MAIBITJUL">#REF!</definedName>
    <definedName name="MAIBITJUN">#REF!</definedName>
    <definedName name="MAIBITMAY">#REF!</definedName>
    <definedName name="MAIN">#REF!</definedName>
    <definedName name="MAISNAPR">#REF!</definedName>
    <definedName name="MAISNFEB">#REF!</definedName>
    <definedName name="MAISNJAN">#REF!</definedName>
    <definedName name="MAISNJUL">#REF!</definedName>
    <definedName name="MAISNJUN">#REF!</definedName>
    <definedName name="MAISNMAR">#REF!</definedName>
    <definedName name="MAISNMAY">#REF!</definedName>
    <definedName name="MaisRecente">#REF!</definedName>
    <definedName name="MAJANCAP">#REF!</definedName>
    <definedName name="MAJANCO">#REF!</definedName>
    <definedName name="MAJANCOAL">#REF!</definedName>
    <definedName name="MAJANDA">#REF!</definedName>
    <definedName name="MAJANDEP">#REF!</definedName>
    <definedName name="MAJANEOS">#REF!</definedName>
    <definedName name="MAJANEQ">#REF!</definedName>
    <definedName name="MAJANIAT">#REF!</definedName>
    <definedName name="MAJANIBIT">#REF!</definedName>
    <definedName name="MAJANINT">#REF!</definedName>
    <definedName name="MAJANISN">#REF!</definedName>
    <definedName name="MAJANNETCONT">#REF!</definedName>
    <definedName name="MAJANSTEAM">#REF!</definedName>
    <definedName name="MAJANTAX">#REF!</definedName>
    <definedName name="MAJANTO">#REF!</definedName>
    <definedName name="MAJANWHEEL">#REF!</definedName>
    <definedName name="MAJULCAP">#REF!</definedName>
    <definedName name="MAJULCO">#REF!</definedName>
    <definedName name="MAJULCOAL">#REF!</definedName>
    <definedName name="MAJULDA">#REF!</definedName>
    <definedName name="MAJULDEP">#REF!</definedName>
    <definedName name="MAJULEOS">#REF!</definedName>
    <definedName name="MAJULEQ">#REF!</definedName>
    <definedName name="MAJULIAT">#REF!</definedName>
    <definedName name="MAJULINT">#REF!</definedName>
    <definedName name="MAJULISN">#REF!</definedName>
    <definedName name="MAJULNETCONT">#REF!</definedName>
    <definedName name="MAJULSTEAM">#REF!</definedName>
    <definedName name="MAJULTAX">#REF!</definedName>
    <definedName name="MAJULTO">#REF!</definedName>
    <definedName name="MAJULWHEEL">#REF!</definedName>
    <definedName name="MAJUNCAP">#REF!</definedName>
    <definedName name="MAJUNCO">#REF!</definedName>
    <definedName name="MAJUNCOAL">#REF!</definedName>
    <definedName name="MAJUNDA">#REF!</definedName>
    <definedName name="MAJUNDEP">#REF!</definedName>
    <definedName name="MAJUNEOS">#REF!</definedName>
    <definedName name="MAJUNEQ">#REF!</definedName>
    <definedName name="MAJUNIAT">#REF!</definedName>
    <definedName name="MAJUNIBIT">#REF!</definedName>
    <definedName name="MAJUNINT">#REF!</definedName>
    <definedName name="MAJUNISN">#REF!</definedName>
    <definedName name="MAJUNNETCONT">#REF!</definedName>
    <definedName name="MAJUNSTEAM">#REF!</definedName>
    <definedName name="MAJUNTAX">#REF!</definedName>
    <definedName name="MAJUNTO">#REF!</definedName>
    <definedName name="MAJUNWHEEL">#REF!</definedName>
    <definedName name="MAMARCAP">#REF!</definedName>
    <definedName name="MAMARCO">#REF!</definedName>
    <definedName name="MAMARCOAL">#REF!</definedName>
    <definedName name="MAMARDA">#REF!</definedName>
    <definedName name="MAMARDEP">#REF!</definedName>
    <definedName name="MAMAREOS">#REF!</definedName>
    <definedName name="MAMAREQ">#REF!</definedName>
    <definedName name="MAMARIAT">#REF!</definedName>
    <definedName name="MAMARIBIT">#REF!</definedName>
    <definedName name="MAMARINT">#REF!</definedName>
    <definedName name="MAMARISN">#REF!</definedName>
    <definedName name="MAMARNETCONT">#REF!</definedName>
    <definedName name="MAMARSTEAM">#REF!</definedName>
    <definedName name="MAMARTAX">#REF!</definedName>
    <definedName name="MAMARTO">#REF!</definedName>
    <definedName name="MAMARWHEEL">#REF!</definedName>
    <definedName name="MAMAYCAP">#REF!</definedName>
    <definedName name="MAMAYCO">#REF!</definedName>
    <definedName name="MAMAYCOAL">#REF!</definedName>
    <definedName name="MAMAYDA">#REF!</definedName>
    <definedName name="MAMAYDEP">#REF!</definedName>
    <definedName name="MAMAYEOS">#REF!</definedName>
    <definedName name="MAMAYEQ">#REF!</definedName>
    <definedName name="MAMAYIAT">#REF!</definedName>
    <definedName name="MAMAYIBIT">#REF!</definedName>
    <definedName name="MAMAYINT">#REF!</definedName>
    <definedName name="MAMAYISN">#REF!</definedName>
    <definedName name="MAMAYNETCONT">#REF!</definedName>
    <definedName name="MAMAYSTEAM">#REF!</definedName>
    <definedName name="MAMAYTAX">#REF!</definedName>
    <definedName name="MAMAYTO">#REF!</definedName>
    <definedName name="MAMAYWHEEL">#REF!</definedName>
    <definedName name="MAMIAPR">#REF!</definedName>
    <definedName name="MAMIAUG">#REF!</definedName>
    <definedName name="MAMIDEC">#REF!</definedName>
    <definedName name="MAMIFEB">#REF!</definedName>
    <definedName name="MAMIJAN">#REF!</definedName>
    <definedName name="MAMIJUL">#REF!</definedName>
    <definedName name="MAMIJUN">#REF!</definedName>
    <definedName name="MAMIMAR">#REF!</definedName>
    <definedName name="MAMIMAY">#REF!</definedName>
    <definedName name="MAMINOV">#REF!</definedName>
    <definedName name="MAMIOCT">#REF!</definedName>
    <definedName name="MAMISEP">#REF!</definedName>
    <definedName name="MAND">#REF!</definedName>
    <definedName name="MANÉ" localSheetId="2" hidden="1">{"Assumptions Page 1",#N/A,FALSE,"JUBA Value";"Assumptions Page 2",#N/A,FALSE,"JUBA Value";"Assumptions Page 3",#N/A,FALSE,"JUBA Value";"Assumptions Page 4",#N/A,FALSE,"JUBA Value"}</definedName>
    <definedName name="MANÉ" localSheetId="7" hidden="1">{"Assumptions Page 1",#N/A,FALSE,"JUBA Value";"Assumptions Page 2",#N/A,FALSE,"JUBA Value";"Assumptions Page 3",#N/A,FALSE,"JUBA Value";"Assumptions Page 4",#N/A,FALSE,"JUBA Value"}</definedName>
    <definedName name="MANÉ" hidden="1">{"Assumptions Page 1",#N/A,FALSE,"JUBA Value";"Assumptions Page 2",#N/A,FALSE,"JUBA Value";"Assumptions Page 3",#N/A,FALSE,"JUBA Value";"Assumptions Page 4",#N/A,FALSE,"JUBA Value"}</definedName>
    <definedName name="Manobra">#REF!</definedName>
    <definedName name="MANOBRA_">#REF!</definedName>
    <definedName name="MANOVCAP">#REF!</definedName>
    <definedName name="MANOVCO">#REF!</definedName>
    <definedName name="MANOVCOAL">#REF!</definedName>
    <definedName name="MANOVDA">#REF!</definedName>
    <definedName name="MANOVDEP">#REF!</definedName>
    <definedName name="MANOVEOS">#REF!</definedName>
    <definedName name="MANOVEQ">#REF!</definedName>
    <definedName name="MANOVIAT">#REF!</definedName>
    <definedName name="MANOVIBIT">#REF!</definedName>
    <definedName name="MANOVINT">#REF!</definedName>
    <definedName name="MANOVISN">#REF!</definedName>
    <definedName name="MANOVNETCONT">#REF!</definedName>
    <definedName name="MANOVSTEAM">#REF!</definedName>
    <definedName name="MANOVTAX">#REF!</definedName>
    <definedName name="MANOVTO">#REF!</definedName>
    <definedName name="MANOVWHEEL">#REF!</definedName>
    <definedName name="Manter">#REF!</definedName>
    <definedName name="MANUAL">#REF!</definedName>
    <definedName name="MAOCTCAP">#REF!</definedName>
    <definedName name="MAOCTCO">#REF!</definedName>
    <definedName name="MAOCTCOAL">#REF!</definedName>
    <definedName name="MAOCTDA">#REF!</definedName>
    <definedName name="MAOCTDEP">#REF!</definedName>
    <definedName name="MAOCTEOS">#REF!</definedName>
    <definedName name="MAOCTEQ">#REF!</definedName>
    <definedName name="MAOCTIAT">#REF!</definedName>
    <definedName name="MAOCTIBIT">#REF!</definedName>
    <definedName name="MAOCTINT">#REF!</definedName>
    <definedName name="MAOCTISN">#REF!</definedName>
    <definedName name="MAOCTNETCONT">#REF!</definedName>
    <definedName name="MAOCTSTEAM">#REF!</definedName>
    <definedName name="MAOCTTAX">#REF!</definedName>
    <definedName name="MAOCTTO">#REF!</definedName>
    <definedName name="MAOCTWHEEL">#REF!</definedName>
    <definedName name="marcel" localSheetId="2" hidden="1">{#N/A,#N/A,FALSE,"Posição Financeira"}</definedName>
    <definedName name="marcel" hidden="1">{#N/A,#N/A,FALSE,"Posição Financeira"}</definedName>
    <definedName name="Marcelo" localSheetId="2" hidden="1">{#N/A,#N/A,FALSE,"Posição Financeira"}</definedName>
    <definedName name="Marcelo" hidden="1">{#N/A,#N/A,FALSE,"Posição Financeira"}</definedName>
    <definedName name="margem_ct">#REF!</definedName>
    <definedName name="MARGIN">#REF!</definedName>
    <definedName name="MarL3">#REF!</definedName>
    <definedName name="MarL4">#REF!</definedName>
    <definedName name="MarL5">#REF!</definedName>
    <definedName name="MARLI">#REF!</definedName>
    <definedName name="MarNI1">#REF!</definedName>
    <definedName name="MarNI2">#REF!</definedName>
    <definedName name="MarNI3">#REF!</definedName>
    <definedName name="MarNI4">#REF!</definedName>
    <definedName name="MarNI5">#REF!</definedName>
    <definedName name="MASEPCAP">#REF!</definedName>
    <definedName name="MASEPCO">#REF!</definedName>
    <definedName name="MASEPCOAL">#REF!</definedName>
    <definedName name="MASEPDA">#REF!</definedName>
    <definedName name="MASEPDEP">#REF!</definedName>
    <definedName name="MASEPEOS">#REF!</definedName>
    <definedName name="MASEPEQ">#REF!</definedName>
    <definedName name="MASEPIAT">#REF!</definedName>
    <definedName name="MASEPIBIT">#REF!</definedName>
    <definedName name="MASEPINT">#REF!</definedName>
    <definedName name="MASEPISN">#REF!</definedName>
    <definedName name="MASEPNETCONT">#REF!</definedName>
    <definedName name="MASEPSTEAM">#REF!</definedName>
    <definedName name="MASEPTAX">#REF!</definedName>
    <definedName name="MASEPTO">#REF!</definedName>
    <definedName name="MASEPWHEEL">#REF!</definedName>
    <definedName name="MatrizPlantekW">#REF!</definedName>
    <definedName name="MatrizPlanteMWh">#REF!</definedName>
    <definedName name="Max_0_40">#REF!</definedName>
    <definedName name="Max_40_60">#REF!</definedName>
    <definedName name="Max_60_80">#REF!</definedName>
    <definedName name="Max_80_100">#REF!</definedName>
    <definedName name="maximo">#REF!</definedName>
    <definedName name="MayL3">#REF!</definedName>
    <definedName name="MayL4">#REF!</definedName>
    <definedName name="MayL5">#REF!</definedName>
    <definedName name="MayNI1">#REF!</definedName>
    <definedName name="MayNI2">#REF!</definedName>
    <definedName name="MayNI3">#REF!</definedName>
    <definedName name="MayNI4">#REF!</definedName>
    <definedName name="MayNI5">#REF!</definedName>
    <definedName name="MAYREVBUD">#REF!</definedName>
    <definedName name="MBAPRBANKINT">#REF!</definedName>
    <definedName name="MBAPRCAP">#REF!</definedName>
    <definedName name="MBAPRCO">#REF!</definedName>
    <definedName name="MBAPRCOAL">#REF!</definedName>
    <definedName name="MBAPRDA">#REF!</definedName>
    <definedName name="MBAPRDEP">#REF!</definedName>
    <definedName name="MBAPREOS">#REF!</definedName>
    <definedName name="MBAPREQ">#REF!</definedName>
    <definedName name="MBAPRIAT">#REF!</definedName>
    <definedName name="MBAPRIBIT">#REF!</definedName>
    <definedName name="MBAPRINT">#REF!</definedName>
    <definedName name="MBAPRNETCONT">#REF!</definedName>
    <definedName name="MBAPRSTEAM">#REF!</definedName>
    <definedName name="MBAPRTAX">#REF!</definedName>
    <definedName name="MBAPRTO">#REF!</definedName>
    <definedName name="MBAPRWHEEL">#REF!</definedName>
    <definedName name="MBASE">#REF!</definedName>
    <definedName name="MBAUGBANKINT">#REF!</definedName>
    <definedName name="MBAUGCAP">#REF!</definedName>
    <definedName name="MBAUGCO">#REF!</definedName>
    <definedName name="MBAUGCOAL">#REF!</definedName>
    <definedName name="MBAUGDA">#REF!</definedName>
    <definedName name="MBAUGDEP">#REF!</definedName>
    <definedName name="MBAUGEOS">#REF!</definedName>
    <definedName name="MBAUGEQ">#REF!</definedName>
    <definedName name="MBAUGIAT">#REF!</definedName>
    <definedName name="MBAUGIBIT">#REF!</definedName>
    <definedName name="MBAUGINT">#REF!</definedName>
    <definedName name="MBAUGNETCONT">#REF!</definedName>
    <definedName name="MBAUGSTEAM">#REF!</definedName>
    <definedName name="MBAUGTAX">#REF!</definedName>
    <definedName name="MBAUGTO">#REF!</definedName>
    <definedName name="MBAUGWHEEL">#REF!</definedName>
    <definedName name="MBDECBANKINT">#REF!</definedName>
    <definedName name="MBDECCAP">#REF!</definedName>
    <definedName name="MBDECCO">#REF!</definedName>
    <definedName name="MBDECCOAL">#REF!</definedName>
    <definedName name="MBDECDA">#REF!</definedName>
    <definedName name="MBDECDEP">#REF!</definedName>
    <definedName name="MBDECEOS">#REF!</definedName>
    <definedName name="MBDECEQ">#REF!</definedName>
    <definedName name="MBDECIAT">#REF!</definedName>
    <definedName name="MBDECIBIT">#REF!</definedName>
    <definedName name="MBDECINT">#REF!</definedName>
    <definedName name="MBDECNETCONT">#REF!</definedName>
    <definedName name="MBDECSTEAM">#REF!</definedName>
    <definedName name="MBDECTAX">#REF!</definedName>
    <definedName name="MBDECTO">#REF!</definedName>
    <definedName name="MBDECWHEEL">#REF!</definedName>
    <definedName name="MBFEBBANKINT">#REF!</definedName>
    <definedName name="MBFEBCAP">#REF!</definedName>
    <definedName name="MBFEBCO">#REF!</definedName>
    <definedName name="MBFEBCOAL">#REF!</definedName>
    <definedName name="MBFEBDA">#REF!</definedName>
    <definedName name="MBFEBDEP">#REF!</definedName>
    <definedName name="MBFEBEOS">#REF!</definedName>
    <definedName name="MBFEBEQ">#REF!</definedName>
    <definedName name="MBFEBIAT">#REF!</definedName>
    <definedName name="MBFEBIBIT">#REF!</definedName>
    <definedName name="MBFEBINT">#REF!</definedName>
    <definedName name="MBFEBNETCONT">#REF!</definedName>
    <definedName name="MBFEBSTEAM">#REF!</definedName>
    <definedName name="MBFEBTAX">#REF!</definedName>
    <definedName name="MBFEBTO">#REF!</definedName>
    <definedName name="MBFEBWHEEL">#REF!</definedName>
    <definedName name="MBISNAPR">#REF!</definedName>
    <definedName name="MBISNAUG">#REF!</definedName>
    <definedName name="MBISNDEC">#REF!</definedName>
    <definedName name="MBISNFEB">#REF!</definedName>
    <definedName name="MBISNJAN">#REF!</definedName>
    <definedName name="MBISNJUL">#REF!</definedName>
    <definedName name="MBISNJUN">#REF!</definedName>
    <definedName name="MBISNMAR">#REF!</definedName>
    <definedName name="MBISNMAY">#REF!</definedName>
    <definedName name="MBISNNOV">#REF!</definedName>
    <definedName name="MBISNOCT">#REF!</definedName>
    <definedName name="MBISNSEP">#REF!</definedName>
    <definedName name="MBJANBANKINT">#REF!</definedName>
    <definedName name="MBJANCAP">#REF!</definedName>
    <definedName name="MBJANCO">#REF!</definedName>
    <definedName name="MBJANCOAL">#REF!</definedName>
    <definedName name="MBJANDA">#REF!</definedName>
    <definedName name="MBJANDEP">#REF!</definedName>
    <definedName name="MBJANEOS">#REF!</definedName>
    <definedName name="MBJANEQ">#REF!</definedName>
    <definedName name="MBJANIAT">#REF!</definedName>
    <definedName name="MBJANIBIT">#REF!</definedName>
    <definedName name="MBJANINT">#REF!</definedName>
    <definedName name="MBJANNETCONT">#REF!</definedName>
    <definedName name="MBJANSTEAM">#REF!</definedName>
    <definedName name="MBJANTAX">#REF!</definedName>
    <definedName name="MBJANWHEEL">#REF!</definedName>
    <definedName name="MBJULBANKINT">#REF!</definedName>
    <definedName name="MBJULCAP">#REF!</definedName>
    <definedName name="MBJULCO">#REF!</definedName>
    <definedName name="MBJULCOAL">#REF!</definedName>
    <definedName name="MBJULDA">#REF!</definedName>
    <definedName name="MBJULDEP">#REF!</definedName>
    <definedName name="MBJULEOS">#REF!</definedName>
    <definedName name="MBJULEQ">#REF!</definedName>
    <definedName name="MBJULIAT">#REF!</definedName>
    <definedName name="MBJULIBIT">#REF!</definedName>
    <definedName name="MBJULINT">#REF!</definedName>
    <definedName name="MBJULNETCONT">#REF!</definedName>
    <definedName name="MBJULSTEAM">#REF!</definedName>
    <definedName name="MBJULTAX">#REF!</definedName>
    <definedName name="MBJULTO">#REF!</definedName>
    <definedName name="MBJULWHEEL">#REF!</definedName>
    <definedName name="MBJUNBANKINT">#REF!</definedName>
    <definedName name="MBJUNCAP">#REF!</definedName>
    <definedName name="MBJUNCO">#REF!</definedName>
    <definedName name="MBJUNCOAL">#REF!</definedName>
    <definedName name="MBJUNDA">#REF!</definedName>
    <definedName name="MBJUNDEP">#REF!</definedName>
    <definedName name="MBJUNEOS">#REF!</definedName>
    <definedName name="MBJUNEQ">#REF!</definedName>
    <definedName name="MBJUNIAT">#REF!</definedName>
    <definedName name="MBJUNIBIT">#REF!</definedName>
    <definedName name="MBJUNINT">#REF!</definedName>
    <definedName name="MBJUNNETCONT">#REF!</definedName>
    <definedName name="MBJUNSTEAM">#REF!</definedName>
    <definedName name="MBJUNTAX">#REF!</definedName>
    <definedName name="MBJUNTO">#REF!</definedName>
    <definedName name="MBJUNWHEEL">#REF!</definedName>
    <definedName name="MBMARBANKINT">#REF!</definedName>
    <definedName name="MBMARCAP">#REF!</definedName>
    <definedName name="MBMARCO">#REF!</definedName>
    <definedName name="MBMARCOAL">#REF!</definedName>
    <definedName name="MBMARDA">#REF!</definedName>
    <definedName name="MBMARDEP">#REF!</definedName>
    <definedName name="MBMAREOS">#REF!</definedName>
    <definedName name="MBMAREQ">#REF!</definedName>
    <definedName name="MBMARIAT">#REF!</definedName>
    <definedName name="MBMARIBIT">#REF!</definedName>
    <definedName name="MBMARINT">#REF!</definedName>
    <definedName name="MBMARNETCONT">#REF!</definedName>
    <definedName name="MBMARSTEAM">#REF!</definedName>
    <definedName name="MBMARTAX">#REF!</definedName>
    <definedName name="MBMARTO">#REF!</definedName>
    <definedName name="MBMARWHEEL">#REF!</definedName>
    <definedName name="MBMAYBANKINT">#REF!</definedName>
    <definedName name="MBMAYCAP">#REF!</definedName>
    <definedName name="MBMAYCO">#REF!</definedName>
    <definedName name="MBMAYCOAL">#REF!</definedName>
    <definedName name="MBMAYDA">#REF!</definedName>
    <definedName name="MBMAYDEP">#REF!</definedName>
    <definedName name="MBMAYEOS">#REF!</definedName>
    <definedName name="MBMAYEQ">#REF!</definedName>
    <definedName name="MBMAYIAT">#REF!</definedName>
    <definedName name="MBMAYIBIT">#REF!</definedName>
    <definedName name="MBMAYINT">#REF!</definedName>
    <definedName name="MBMAYNETCONT">#REF!</definedName>
    <definedName name="MBMAYSTEAM">#REF!</definedName>
    <definedName name="MBMAYTAX">#REF!</definedName>
    <definedName name="MBMAYTO">#REF!</definedName>
    <definedName name="MBMAYWHEEL">#REF!</definedName>
    <definedName name="MBMIAPR">#REF!</definedName>
    <definedName name="MBMIAUG">#REF!</definedName>
    <definedName name="MBMIDEC">#REF!</definedName>
    <definedName name="MBMIFEB">#REF!</definedName>
    <definedName name="MBMIJAN">#REF!</definedName>
    <definedName name="MBMIJUL">#REF!</definedName>
    <definedName name="MBMIJUN">#REF!</definedName>
    <definedName name="MBMIMAR">#REF!</definedName>
    <definedName name="MBMIMAY">#REF!</definedName>
    <definedName name="MBMINOV">#REF!</definedName>
    <definedName name="MBMIOCT">#REF!</definedName>
    <definedName name="MBMISEP">#REF!</definedName>
    <definedName name="MBNOVBANKINT">#REF!</definedName>
    <definedName name="MBNOVCAP">#REF!</definedName>
    <definedName name="MBNOVCO">#REF!</definedName>
    <definedName name="MBNOVCOAL">#REF!</definedName>
    <definedName name="MBNOVDA">#REF!</definedName>
    <definedName name="MBNOVDEP">#REF!</definedName>
    <definedName name="MBNOVEOS">#REF!</definedName>
    <definedName name="MBNOVEQ">#REF!</definedName>
    <definedName name="MBNOVIAT">#REF!</definedName>
    <definedName name="MBNOVIBIT">#REF!</definedName>
    <definedName name="MBNOVINT">#REF!</definedName>
    <definedName name="MBNOVNETCONT">#REF!</definedName>
    <definedName name="MBNOVSTEAM">#REF!</definedName>
    <definedName name="MBNOVTAX">#REF!</definedName>
    <definedName name="MBNOVTO">#REF!</definedName>
    <definedName name="MBNOVWHEEL">#REF!</definedName>
    <definedName name="MBOCTBANKINT">#REF!</definedName>
    <definedName name="MBOCTCAP">#REF!</definedName>
    <definedName name="MBOCTCO">#REF!</definedName>
    <definedName name="MBOCTCOAL">#REF!</definedName>
    <definedName name="MBOCTDA">#REF!</definedName>
    <definedName name="MBOCTDEP">#REF!</definedName>
    <definedName name="MBOCTEOS">#REF!</definedName>
    <definedName name="MBOCTEQ">#REF!</definedName>
    <definedName name="MBOCTIAT">#REF!</definedName>
    <definedName name="MBOCTIBIT">#REF!</definedName>
    <definedName name="MBOCTINT">#REF!</definedName>
    <definedName name="MBOCTNETCONT">#REF!</definedName>
    <definedName name="MBOCTSTEAM">#REF!</definedName>
    <definedName name="MBOCTTAX">#REF!</definedName>
    <definedName name="MBOCTTO">#REF!</definedName>
    <definedName name="MBOCTWHEEL">#REF!</definedName>
    <definedName name="MBSEPBANKINT">#REF!</definedName>
    <definedName name="MBSEPCAP">#REF!</definedName>
    <definedName name="MBSEPCO">#REF!</definedName>
    <definedName name="MBSEPCOAL">#REF!</definedName>
    <definedName name="MBSEPDA">#REF!</definedName>
    <definedName name="MBSEPDEP">#REF!</definedName>
    <definedName name="MBSEPEOS">#REF!</definedName>
    <definedName name="MBSEPEQ">#REF!</definedName>
    <definedName name="MBSEPIAT">#REF!</definedName>
    <definedName name="MBSEPIBIT">#REF!</definedName>
    <definedName name="MBSEPINT">#REF!</definedName>
    <definedName name="MBSEPNETCONT">#REF!</definedName>
    <definedName name="MBSEPSTEAM">#REF!</definedName>
    <definedName name="MBSEPTAX">#REF!</definedName>
    <definedName name="MBSEPTO">#REF!</definedName>
    <definedName name="MBSEPWHEEL">#REF!</definedName>
    <definedName name="MCASHTAX">#REF!</definedName>
    <definedName name="MCOGS">#REF!</definedName>
    <definedName name="MCON">#REF!</definedName>
    <definedName name="MCONSTANT" localSheetId="7">#REF!</definedName>
    <definedName name="MCONSTANT">#REF!</definedName>
    <definedName name="MCOST_CAP" localSheetId="7">#REF!</definedName>
    <definedName name="MCOST_CAP">#REF!</definedName>
    <definedName name="MDATA_FILE" localSheetId="7">#REF!</definedName>
    <definedName name="MDATA_FILE">#REF!</definedName>
    <definedName name="MDEPRECIATION">#REF!</definedName>
    <definedName name="MEDIDORES_CENTRO_OESTE">#REF!</definedName>
    <definedName name="mel" localSheetId="2" hidden="1">{#N/A,#N/A,FALSE,"Hip.Bas";#N/A,#N/A,FALSE,"ventas";#N/A,#N/A,FALSE,"ingre-Año";#N/A,#N/A,FALSE,"ventas-Año";#N/A,#N/A,FALSE,"Costepro";#N/A,#N/A,FALSE,"inversion";#N/A,#N/A,FALSE,"personal";#N/A,#N/A,FALSE,"Gastos-V";#N/A,#N/A,FALSE,"Circulante";#N/A,#N/A,FALSE,"CONSOLI";#N/A,#N/A,FALSE,"Es-Fin";#N/A,#N/A,FALSE,"Margen-P"}</definedName>
    <definedName name="mel" localSheetId="7" hidden="1">{#N/A,#N/A,FALSE,"Hip.Bas";#N/A,#N/A,FALSE,"ventas";#N/A,#N/A,FALSE,"ingre-Año";#N/A,#N/A,FALSE,"ventas-Año";#N/A,#N/A,FALSE,"Costepro";#N/A,#N/A,FALSE,"inversion";#N/A,#N/A,FALSE,"personal";#N/A,#N/A,FALSE,"Gastos-V";#N/A,#N/A,FALSE,"Circulante";#N/A,#N/A,FALSE,"CONSOLI";#N/A,#N/A,FALSE,"Es-Fin";#N/A,#N/A,FALSE,"Margen-P"}</definedName>
    <definedName name="mel" hidden="1">{#N/A,#N/A,FALSE,"Hip.Bas";#N/A,#N/A,FALSE,"ventas";#N/A,#N/A,FALSE,"ingre-Año";#N/A,#N/A,FALSE,"ventas-Año";#N/A,#N/A,FALSE,"Costepro";#N/A,#N/A,FALSE,"inversion";#N/A,#N/A,FALSE,"personal";#N/A,#N/A,FALSE,"Gastos-V";#N/A,#N/A,FALSE,"Circulante";#N/A,#N/A,FALSE,"CONSOLI";#N/A,#N/A,FALSE,"Es-Fin";#N/A,#N/A,FALSE,"Margen-P"}</definedName>
    <definedName name="men" localSheetId="16" hidden="1">{#N/A,#N/A,FALSE,"LLAVE";#N/A,#N/A,FALSE,"EERR";#N/A,#N/A,FALSE,"ESP";#N/A,#N/A,FALSE,"EOAF";#N/A,#N/A,FALSE,"CASH";#N/A,#N/A,FALSE,"FINANZAS";#N/A,#N/A,FALSE,"DEUDA";#N/A,#N/A,FALSE,"INVERSION";#N/A,#N/A,FALSE,"PERSONAL"}</definedName>
    <definedName name="men" localSheetId="8" hidden="1">{#N/A,#N/A,FALSE,"LLAVE";#N/A,#N/A,FALSE,"EERR";#N/A,#N/A,FALSE,"ESP";#N/A,#N/A,FALSE,"EOAF";#N/A,#N/A,FALSE,"CASH";#N/A,#N/A,FALSE,"FINANZAS";#N/A,#N/A,FALSE,"DEUDA";#N/A,#N/A,FALSE,"INVERSION";#N/A,#N/A,FALSE,"PERSONAL"}</definedName>
    <definedName name="men" localSheetId="2" hidden="1">{#N/A,#N/A,FALSE,"LLAVE";#N/A,#N/A,FALSE,"EERR";#N/A,#N/A,FALSE,"ESP";#N/A,#N/A,FALSE,"EOAF";#N/A,#N/A,FALSE,"CASH";#N/A,#N/A,FALSE,"FINANZAS";#N/A,#N/A,FALSE,"DEUDA";#N/A,#N/A,FALSE,"INVERSION";#N/A,#N/A,FALSE,"PERSONAL"}</definedName>
    <definedName name="men" localSheetId="7"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men_1" localSheetId="16" hidden="1">{#N/A,#N/A,FALSE,"LLAVE";#N/A,#N/A,FALSE,"EERR";#N/A,#N/A,FALSE,"ESP";#N/A,#N/A,FALSE,"EOAF";#N/A,#N/A,FALSE,"CASH";#N/A,#N/A,FALSE,"FINANZAS";#N/A,#N/A,FALSE,"DEUDA";#N/A,#N/A,FALSE,"INVERSION";#N/A,#N/A,FALSE,"PERSONAL"}</definedName>
    <definedName name="men_1" localSheetId="8" hidden="1">{#N/A,#N/A,FALSE,"LLAVE";#N/A,#N/A,FALSE,"EERR";#N/A,#N/A,FALSE,"ESP";#N/A,#N/A,FALSE,"EOAF";#N/A,#N/A,FALSE,"CASH";#N/A,#N/A,FALSE,"FINANZAS";#N/A,#N/A,FALSE,"DEUDA";#N/A,#N/A,FALSE,"INVERSION";#N/A,#N/A,FALSE,"PERSONAL"}</definedName>
    <definedName name="men_1" localSheetId="2" hidden="1">{#N/A,#N/A,FALSE,"LLAVE";#N/A,#N/A,FALSE,"EERR";#N/A,#N/A,FALSE,"ESP";#N/A,#N/A,FALSE,"EOAF";#N/A,#N/A,FALSE,"CASH";#N/A,#N/A,FALSE,"FINANZAS";#N/A,#N/A,FALSE,"DEUDA";#N/A,#N/A,FALSE,"INVERSION";#N/A,#N/A,FALSE,"PERSONAL"}</definedName>
    <definedName name="men_1" localSheetId="7" hidden="1">{#N/A,#N/A,FALSE,"LLAVE";#N/A,#N/A,FALSE,"EERR";#N/A,#N/A,FALSE,"ESP";#N/A,#N/A,FALSE,"EOAF";#N/A,#N/A,FALSE,"CASH";#N/A,#N/A,FALSE,"FINANZAS";#N/A,#N/A,FALSE,"DEUDA";#N/A,#N/A,FALSE,"INVERSION";#N/A,#N/A,FALSE,"PERSONAL"}</definedName>
    <definedName name="men_1" hidden="1">{#N/A,#N/A,FALSE,"LLAVE";#N/A,#N/A,FALSE,"EERR";#N/A,#N/A,FALSE,"ESP";#N/A,#N/A,FALSE,"EOAF";#N/A,#N/A,FALSE,"CASH";#N/A,#N/A,FALSE,"FINANZAS";#N/A,#N/A,FALSE,"DEUDA";#N/A,#N/A,FALSE,"INVERSION";#N/A,#N/A,FALSE,"PERSONAL"}</definedName>
    <definedName name="men_1_1" localSheetId="16" hidden="1">{#N/A,#N/A,FALSE,"LLAVE";#N/A,#N/A,FALSE,"EERR";#N/A,#N/A,FALSE,"ESP";#N/A,#N/A,FALSE,"EOAF";#N/A,#N/A,FALSE,"CASH";#N/A,#N/A,FALSE,"FINANZAS";#N/A,#N/A,FALSE,"DEUDA";#N/A,#N/A,FALSE,"INVERSION";#N/A,#N/A,FALSE,"PERSONAL"}</definedName>
    <definedName name="men_1_1" localSheetId="8" hidden="1">{#N/A,#N/A,FALSE,"LLAVE";#N/A,#N/A,FALSE,"EERR";#N/A,#N/A,FALSE,"ESP";#N/A,#N/A,FALSE,"EOAF";#N/A,#N/A,FALSE,"CASH";#N/A,#N/A,FALSE,"FINANZAS";#N/A,#N/A,FALSE,"DEUDA";#N/A,#N/A,FALSE,"INVERSION";#N/A,#N/A,FALSE,"PERSONAL"}</definedName>
    <definedName name="men_1_1" localSheetId="2" hidden="1">{#N/A,#N/A,FALSE,"LLAVE";#N/A,#N/A,FALSE,"EERR";#N/A,#N/A,FALSE,"ESP";#N/A,#N/A,FALSE,"EOAF";#N/A,#N/A,FALSE,"CASH";#N/A,#N/A,FALSE,"FINANZAS";#N/A,#N/A,FALSE,"DEUDA";#N/A,#N/A,FALSE,"INVERSION";#N/A,#N/A,FALSE,"PERSONAL"}</definedName>
    <definedName name="men_1_1" localSheetId="7" hidden="1">{#N/A,#N/A,FALSE,"LLAVE";#N/A,#N/A,FALSE,"EERR";#N/A,#N/A,FALSE,"ESP";#N/A,#N/A,FALSE,"EOAF";#N/A,#N/A,FALSE,"CASH";#N/A,#N/A,FALSE,"FINANZAS";#N/A,#N/A,FALSE,"DEUDA";#N/A,#N/A,FALSE,"INVERSION";#N/A,#N/A,FALSE,"PERSONAL"}</definedName>
    <definedName name="men_1_1" hidden="1">{#N/A,#N/A,FALSE,"LLAVE";#N/A,#N/A,FALSE,"EERR";#N/A,#N/A,FALSE,"ESP";#N/A,#N/A,FALSE,"EOAF";#N/A,#N/A,FALSE,"CASH";#N/A,#N/A,FALSE,"FINANZAS";#N/A,#N/A,FALSE,"DEUDA";#N/A,#N/A,FALSE,"INVERSION";#N/A,#N/A,FALSE,"PERSONAL"}</definedName>
    <definedName name="men_2" localSheetId="16" hidden="1">{#N/A,#N/A,FALSE,"LLAVE";#N/A,#N/A,FALSE,"EERR";#N/A,#N/A,FALSE,"ESP";#N/A,#N/A,FALSE,"EOAF";#N/A,#N/A,FALSE,"CASH";#N/A,#N/A,FALSE,"FINANZAS";#N/A,#N/A,FALSE,"DEUDA";#N/A,#N/A,FALSE,"INVERSION";#N/A,#N/A,FALSE,"PERSONAL"}</definedName>
    <definedName name="men_2" localSheetId="8" hidden="1">{#N/A,#N/A,FALSE,"LLAVE";#N/A,#N/A,FALSE,"EERR";#N/A,#N/A,FALSE,"ESP";#N/A,#N/A,FALSE,"EOAF";#N/A,#N/A,FALSE,"CASH";#N/A,#N/A,FALSE,"FINANZAS";#N/A,#N/A,FALSE,"DEUDA";#N/A,#N/A,FALSE,"INVERSION";#N/A,#N/A,FALSE,"PERSONAL"}</definedName>
    <definedName name="men_2" localSheetId="2" hidden="1">{#N/A,#N/A,FALSE,"LLAVE";#N/A,#N/A,FALSE,"EERR";#N/A,#N/A,FALSE,"ESP";#N/A,#N/A,FALSE,"EOAF";#N/A,#N/A,FALSE,"CASH";#N/A,#N/A,FALSE,"FINANZAS";#N/A,#N/A,FALSE,"DEUDA";#N/A,#N/A,FALSE,"INVERSION";#N/A,#N/A,FALSE,"PERSONAL"}</definedName>
    <definedName name="men_2" localSheetId="7" hidden="1">{#N/A,#N/A,FALSE,"LLAVE";#N/A,#N/A,FALSE,"EERR";#N/A,#N/A,FALSE,"ESP";#N/A,#N/A,FALSE,"EOAF";#N/A,#N/A,FALSE,"CASH";#N/A,#N/A,FALSE,"FINANZAS";#N/A,#N/A,FALSE,"DEUDA";#N/A,#N/A,FALSE,"INVERSION";#N/A,#N/A,FALSE,"PERSONAL"}</definedName>
    <definedName name="men_2" hidden="1">{#N/A,#N/A,FALSE,"LLAVE";#N/A,#N/A,FALSE,"EERR";#N/A,#N/A,FALSE,"ESP";#N/A,#N/A,FALSE,"EOAF";#N/A,#N/A,FALSE,"CASH";#N/A,#N/A,FALSE,"FINANZAS";#N/A,#N/A,FALSE,"DEUDA";#N/A,#N/A,FALSE,"INVERSION";#N/A,#N/A,FALSE,"PERSONAL"}</definedName>
    <definedName name="MENU">#REF!</definedName>
    <definedName name="MENU1">#REF!</definedName>
    <definedName name="MERC" localSheetId="7">#REF!</definedName>
    <definedName name="MERC">#REF!</definedName>
    <definedName name="MERCADO_DE_ENERGIA_ENERGIA_Lista" localSheetId="7">#REF!</definedName>
    <definedName name="MERCADO_DE_ENERGIA_ENERGIA_Lista">#REF!</definedName>
    <definedName name="mercado2" localSheetId="7">#REF!</definedName>
    <definedName name="mercado2">#REF!</definedName>
    <definedName name="MERCPOND">#REF!</definedName>
    <definedName name="MerrillPrintIt" hidden="1">#N/A</definedName>
    <definedName name="MES">#REF!</definedName>
    <definedName name="mês" localSheetId="16">#REF!</definedName>
    <definedName name="mês" localSheetId="8">#REF!</definedName>
    <definedName name="mês" localSheetId="7">#REF!</definedName>
    <definedName name="mês">#REF!</definedName>
    <definedName name="MES_FIM">#REF!</definedName>
    <definedName name="MES_INI">#REF!</definedName>
    <definedName name="MES_INICIO_CMARG">#REF!</definedName>
    <definedName name="MES_REF">#REF!</definedName>
    <definedName name="MESES">#REF!</definedName>
    <definedName name="Meta_">#REF!</definedName>
    <definedName name="Meta_IRC">#REF!</definedName>
    <definedName name="Meta_Refat">#REF!</definedName>
    <definedName name="Meta_Refaturamento">#REF!</definedName>
    <definedName name="Metropolitano" localSheetId="7">#REF!</definedName>
    <definedName name="Metropolitano">#REF!</definedName>
    <definedName name="MEXC">#REF!</definedName>
    <definedName name="MFORECAST" localSheetId="7">#REF!</definedName>
    <definedName name="MFORECAST">#REF!</definedName>
    <definedName name="MGOTO" localSheetId="7">#REF!</definedName>
    <definedName name="MGOTO">#REF!</definedName>
    <definedName name="MGRATIOS" localSheetId="7">#REF!</definedName>
    <definedName name="MGRATIOS">#REF!</definedName>
    <definedName name="MGROWTH">#REF!</definedName>
    <definedName name="MHELP">#REF!</definedName>
    <definedName name="MHIST_RATIOS">#REF!</definedName>
    <definedName name="MHISTORICAL">#REF!</definedName>
    <definedName name="MIG">#REF!</definedName>
    <definedName name="MIG_">#REF!</definedName>
    <definedName name="MIG_AREA">#REF!</definedName>
    <definedName name="MIG_AREA_">#REF!</definedName>
    <definedName name="MIGA">#REF!</definedName>
    <definedName name="MIGA_">#REF!</definedName>
    <definedName name="MIM">#REF!</definedName>
    <definedName name="MIM_">#REF!</definedName>
    <definedName name="mimtotoct">#REF!</definedName>
    <definedName name="Min_0_40">#REF!</definedName>
    <definedName name="Min_40_60">#REF!</definedName>
    <definedName name="Min_60_80">#REF!</definedName>
    <definedName name="Min_80_100">#REF!</definedName>
    <definedName name="MINCREASED">#REF!</definedName>
    <definedName name="MINETOTHER">#REF!</definedName>
    <definedName name="MINETPPE">#REF!</definedName>
    <definedName name="MINIT">#REF!</definedName>
    <definedName name="MINPUT">#REF!</definedName>
    <definedName name="MINTENSITY">#REF!</definedName>
    <definedName name="mintitnov">#REF!</definedName>
    <definedName name="mintotapr">#REF!</definedName>
    <definedName name="mintotaug">#REF!</definedName>
    <definedName name="mintotdec">#REF!</definedName>
    <definedName name="mintotfeb">#REF!</definedName>
    <definedName name="mintotjan">#REF!</definedName>
    <definedName name="mintotjul">#REF!</definedName>
    <definedName name="mintotjun">#REF!</definedName>
    <definedName name="mintotmar">#REF!</definedName>
    <definedName name="mintotmay">#REF!</definedName>
    <definedName name="mintotsep">#REF!</definedName>
    <definedName name="mintottot">#REF!</definedName>
    <definedName name="MINVESTMENT">#REF!</definedName>
    <definedName name="MINVESTYEARS">#REF!</definedName>
    <definedName name="miscpy" localSheetId="2" hidden="1">{"page1",#N/A,FALSE,"Taean 1&amp;2";"page2",#N/A,FALSE,"Taean 1&amp;2"}</definedName>
    <definedName name="miscpy" hidden="1">{"page1",#N/A,FALSE,"Taean 1&amp;2";"page2",#N/A,FALSE,"Taean 1&amp;2"}</definedName>
    <definedName name="MIWORKING">#REF!</definedName>
    <definedName name="MIX">#REF!</definedName>
    <definedName name="MKT_COMP">#REF!</definedName>
    <definedName name="MKT_DEBT">#REF!</definedName>
    <definedName name="mm" localSheetId="16" hidden="1">{"TotalGeralDespesasPorArea",#N/A,FALSE,"VinculosAccessEfetivo"}</definedName>
    <definedName name="mm" localSheetId="8" hidden="1">{"TotalGeralDespesasPorArea",#N/A,FALSE,"VinculosAccessEfetivo"}</definedName>
    <definedName name="mm" localSheetId="2" hidden="1">{"TotalGeralDespesasPorArea",#N/A,FALSE,"VinculosAccessEfetivo"}</definedName>
    <definedName name="mm" localSheetId="7" hidden="1">{"TotalGeralDespesasPorArea",#N/A,FALSE,"VinculosAccessEfetivo"}</definedName>
    <definedName name="mm" hidden="1">{"TotalGeralDespesasPorArea",#N/A,FALSE,"VinculosAccessEfetivo"}</definedName>
    <definedName name="mm_1" localSheetId="16" hidden="1">{"TotalGeralDespesasPorArea",#N/A,FALSE,"VinculosAccessEfetivo"}</definedName>
    <definedName name="mm_1" localSheetId="8" hidden="1">{"TotalGeralDespesasPorArea",#N/A,FALSE,"VinculosAccessEfetivo"}</definedName>
    <definedName name="mm_1" localSheetId="2" hidden="1">{"TotalGeralDespesasPorArea",#N/A,FALSE,"VinculosAccessEfetivo"}</definedName>
    <definedName name="mm_1" localSheetId="7" hidden="1">{"TotalGeralDespesasPorArea",#N/A,FALSE,"VinculosAccessEfetivo"}</definedName>
    <definedName name="mm_1" hidden="1">{"TotalGeralDespesasPorArea",#N/A,FALSE,"VinculosAccessEfetivo"}</definedName>
    <definedName name="MMAIN">#REF!</definedName>
    <definedName name="MMARGIN">#REF!</definedName>
    <definedName name="mmm">#REF!</definedName>
    <definedName name="MMMM">#REF!</definedName>
    <definedName name="mmmmmmm">#REF!</definedName>
    <definedName name="MNETPPE">#REF!</definedName>
    <definedName name="MNOPLAT">#REF!</definedName>
    <definedName name="mod" hidden="1">#REF!</definedName>
    <definedName name="MOD_JOI">#REF!</definedName>
    <definedName name="MODULOS">#N/A</definedName>
    <definedName name="MOGOTO">#REF!</definedName>
    <definedName name="montagemEstruturas">#REF!</definedName>
    <definedName name="montagemEstruturasPoder">#REF!</definedName>
    <definedName name="MONTH">#REF!</definedName>
    <definedName name="MOTHER">#REF!</definedName>
    <definedName name="MOTIVO">#REF!</definedName>
    <definedName name="mov_ac" hidden="1">#REF!</definedName>
    <definedName name="MPEN">#REF!</definedName>
    <definedName name="MPNTot" localSheetId="7">#REF!</definedName>
    <definedName name="MPNTot">#REF!</definedName>
    <definedName name="MPREROIC" localSheetId="7">#REF!</definedName>
    <definedName name="MPREROIC">#REF!</definedName>
    <definedName name="MPRG">#REF!</definedName>
    <definedName name="MPRINT" localSheetId="7">#REF!</definedName>
    <definedName name="MPRINT">#REF!</definedName>
    <definedName name="MPTot" localSheetId="7">#REF!</definedName>
    <definedName name="MPTot">#REF!</definedName>
    <definedName name="MROIC" localSheetId="7">#REF!</definedName>
    <definedName name="MROIC">#REF!</definedName>
    <definedName name="MROICYEARS">#REF!</definedName>
    <definedName name="MRP">#REF!</definedName>
    <definedName name="MRTREE" localSheetId="7">#REF!</definedName>
    <definedName name="MRTREE">#REF!</definedName>
    <definedName name="MS" localSheetId="7">#REF!</definedName>
    <definedName name="MS">#REF!</definedName>
    <definedName name="MSEL">#REF!</definedName>
    <definedName name="MSG_A" localSheetId="7">#REF!</definedName>
    <definedName name="MSG_A">#REF!</definedName>
    <definedName name="mso" localSheetId="16" hidden="1">{#N/A,#N/A,FALSE,"CONTROLE"}</definedName>
    <definedName name="mso" localSheetId="8" hidden="1">{#N/A,#N/A,FALSE,"CONTROLE"}</definedName>
    <definedName name="mso" localSheetId="2" hidden="1">{#N/A,#N/A,FALSE,"CONTROLE"}</definedName>
    <definedName name="mso" localSheetId="7" hidden="1">{#N/A,#N/A,FALSE,"CONTROLE"}</definedName>
    <definedName name="mso" hidden="1">{#N/A,#N/A,FALSE,"CONTROLE"}</definedName>
    <definedName name="mso_1" localSheetId="16" hidden="1">{#N/A,#N/A,FALSE,"CONTROLE"}</definedName>
    <definedName name="mso_1" localSheetId="8" hidden="1">{#N/A,#N/A,FALSE,"CONTROLE"}</definedName>
    <definedName name="mso_1" localSheetId="2" hidden="1">{#N/A,#N/A,FALSE,"CONTROLE"}</definedName>
    <definedName name="mso_1" localSheetId="7" hidden="1">{#N/A,#N/A,FALSE,"CONTROLE"}</definedName>
    <definedName name="mso_1" hidden="1">{#N/A,#N/A,FALSE,"CONTROLE"}</definedName>
    <definedName name="MTREE_INVEST">#REF!</definedName>
    <definedName name="MTURNOVER">#REF!</definedName>
    <definedName name="municipios2003">#REF!</definedName>
    <definedName name="MUTUO" localSheetId="2" hidden="1">{"Assumptions Page 1",#N/A,FALSE,"JUBA Value";"Assumptions Page 2",#N/A,FALSE,"JUBA Value";"Assumptions Page 3",#N/A,FALSE,"JUBA Value";"Assumptions Page 4",#N/A,FALSE,"JUBA Value"}</definedName>
    <definedName name="MUTUO" localSheetId="7" hidden="1">{"Assumptions Page 1",#N/A,FALSE,"JUBA Value";"Assumptions Page 2",#N/A,FALSE,"JUBA Value";"Assumptions Page 3",#N/A,FALSE,"JUBA Value";"Assumptions Page 4",#N/A,FALSE,"JUBA Value"}</definedName>
    <definedName name="MUTUO" hidden="1">{"Assumptions Page 1",#N/A,FALSE,"JUBA Value";"Assumptions Page 2",#N/A,FALSE,"JUBA Value";"Assumptions Page 3",#N/A,FALSE,"JUBA Value";"Assumptions Page 4",#N/A,FALSE,"JUBA Value"}</definedName>
    <definedName name="MutXPL">#REF!</definedName>
    <definedName name="MutXPLMil">#REF!</definedName>
    <definedName name="MVALUE">#REF!</definedName>
    <definedName name="MWACC">#REF!</definedName>
    <definedName name="mwh_fat">#REF!</definedName>
    <definedName name="MWINDOW" localSheetId="7">#REF!</definedName>
    <definedName name="MWINDOW">#REF!</definedName>
    <definedName name="MWM" localSheetId="7">#REF!</definedName>
    <definedName name="MWM">#REF!</definedName>
    <definedName name="MWMEDIO">#REF!</definedName>
    <definedName name="MWORKING" localSheetId="7">#REF!</definedName>
    <definedName name="MWORKING">#REF!</definedName>
    <definedName name="N" localSheetId="7">#REF!</definedName>
    <definedName name="N">#REF!</definedName>
    <definedName name="N_SERIES_CMARG">#REF!</definedName>
    <definedName name="nb" localSheetId="16" hidden="1">{"TotalGeralDespesasPorArea",#N/A,FALSE,"VinculosAccessEfetivo"}</definedName>
    <definedName name="nb" localSheetId="8" hidden="1">{"TotalGeralDespesasPorArea",#N/A,FALSE,"VinculosAccessEfetivo"}</definedName>
    <definedName name="nb" localSheetId="2" hidden="1">{"TotalGeralDespesasPorArea",#N/A,FALSE,"VinculosAccessEfetivo"}</definedName>
    <definedName name="nb" localSheetId="7" hidden="1">{"TotalGeralDespesasPorArea",#N/A,FALSE,"VinculosAccessEfetivo"}</definedName>
    <definedName name="nb" hidden="1">{"TotalGeralDespesasPorArea",#N/A,FALSE,"VinculosAccessEfetivo"}</definedName>
    <definedName name="nb_1" localSheetId="16" hidden="1">{"TotalGeralDespesasPorArea",#N/A,FALSE,"VinculosAccessEfetivo"}</definedName>
    <definedName name="nb_1" localSheetId="8" hidden="1">{"TotalGeralDespesasPorArea",#N/A,FALSE,"VinculosAccessEfetivo"}</definedName>
    <definedName name="nb_1" localSheetId="2" hidden="1">{"TotalGeralDespesasPorArea",#N/A,FALSE,"VinculosAccessEfetivo"}</definedName>
    <definedName name="nb_1" localSheetId="7" hidden="1">{"TotalGeralDespesasPorArea",#N/A,FALSE,"VinculosAccessEfetivo"}</definedName>
    <definedName name="nb_1" hidden="1">{"TotalGeralDespesasPorArea",#N/A,FALSE,"VinculosAccessEfetivo"}</definedName>
    <definedName name="neleg">#REF!</definedName>
    <definedName name="net">#REF!</definedName>
    <definedName name="NETPPE" localSheetId="7">#REF!</definedName>
    <definedName name="NETPPE">#REF!</definedName>
    <definedName name="NEW_INVESTMENT" localSheetId="7">#REF!</definedName>
    <definedName name="NEW_INVESTMENT">#REF!</definedName>
    <definedName name="NewRange" hidden="1">#N/A</definedName>
    <definedName name="NN" localSheetId="7">#REF!</definedName>
    <definedName name="NN">#REF!</definedName>
    <definedName name="NNOPLAT" localSheetId="7">#REF!</definedName>
    <definedName name="NNOPLAT">#REF!</definedName>
    <definedName name="Nome" localSheetId="7">#REF!</definedName>
    <definedName name="Nome">#REF!</definedName>
    <definedName name="nomes_resumotaxas">#REF!</definedName>
    <definedName name="NOOFFFSEGMENTS1">#REF!</definedName>
    <definedName name="NOPLAT">#REF!</definedName>
    <definedName name="NOPLATP">#REF!</definedName>
    <definedName name="Nova">#REF!</definedName>
    <definedName name="novatarifa">#REF!</definedName>
    <definedName name="novembro" localSheetId="16">#REF!</definedName>
    <definedName name="novembro" localSheetId="8">#REF!</definedName>
    <definedName name="novembro" localSheetId="7">#REF!</definedName>
    <definedName name="novembro">#REF!</definedName>
    <definedName name="NovL3" localSheetId="7">#REF!</definedName>
    <definedName name="NovL3">#REF!</definedName>
    <definedName name="NovL4" localSheetId="7">#REF!</definedName>
    <definedName name="NovL4">#REF!</definedName>
    <definedName name="NovL5">#REF!</definedName>
    <definedName name="NovNI1">#REF!</definedName>
    <definedName name="NovNI2">#REF!</definedName>
    <definedName name="NovNI3">#REF!</definedName>
    <definedName name="NovNI4">#REF!</definedName>
    <definedName name="NovNI5">#REF!</definedName>
    <definedName name="novo">#REF!</definedName>
    <definedName name="NR_ABC">#REF!</definedName>
    <definedName name="NR_ACUM">#REF!</definedName>
    <definedName name="NR_ANHEMBI">#REF!</definedName>
    <definedName name="NR_CENTRO">#REF!</definedName>
    <definedName name="NR_ELPA">#REF!</definedName>
    <definedName name="NR_LESTE">#REF!</definedName>
    <definedName name="NR_OESTE">#REF!</definedName>
    <definedName name="NR_SUL">#REF!</definedName>
    <definedName name="nsei" localSheetId="16" hidden="1">#REF!</definedName>
    <definedName name="nsei" localSheetId="8" hidden="1">#REF!</definedName>
    <definedName name="nsei" localSheetId="7" hidden="1">#REF!</definedName>
    <definedName name="nsei" hidden="1">#REF!</definedName>
    <definedName name="ntnb">#REF!</definedName>
    <definedName name="NUMBEROFDETAILFIELDS1" localSheetId="16">#REF!</definedName>
    <definedName name="NUMBEROFDETAILFIELDS1" localSheetId="8">#REF!</definedName>
    <definedName name="NUMBEROFDETAILFIELDS1" localSheetId="7">#REF!</definedName>
    <definedName name="NUMBEROFDETAILFIELDS1">#REF!</definedName>
    <definedName name="NUMBEROFHEADERFIELDS1" localSheetId="16">#REF!</definedName>
    <definedName name="NUMBEROFHEADERFIELDS1" localSheetId="8">#REF!</definedName>
    <definedName name="NUMBEROFHEADERFIELDS1" localSheetId="7">#REF!</definedName>
    <definedName name="NUMBEROFHEADERFIELDS1">#REF!</definedName>
    <definedName name="NumofGrpAccts" hidden="1">2</definedName>
    <definedName name="o" localSheetId="14">Main.SAPF4Help()</definedName>
    <definedName name="o" localSheetId="8">Main.SAPF4Help()</definedName>
    <definedName name="o" localSheetId="9">Main.SAPF4Help()</definedName>
    <definedName name="o" localSheetId="15">Main.SAPF4Help()</definedName>
    <definedName name="o" localSheetId="2">Main.SAPF4Help()</definedName>
    <definedName name="o" localSheetId="10">Main.SAPF4Help()</definedName>
    <definedName name="o" localSheetId="7">Main.SAPF4Help()</definedName>
    <definedName name="o">Main.SAPF4Help()</definedName>
    <definedName name="oa" localSheetId="2" hidden="1">{#N/A,#N/A,FALSE,"Hip.Bas";#N/A,#N/A,FALSE,"ventas";#N/A,#N/A,FALSE,"ingre-Año";#N/A,#N/A,FALSE,"ventas-Año";#N/A,#N/A,FALSE,"Costepro";#N/A,#N/A,FALSE,"inversion";#N/A,#N/A,FALSE,"personal";#N/A,#N/A,FALSE,"Gastos-V";#N/A,#N/A,FALSE,"Circulante";#N/A,#N/A,FALSE,"CONSOLI";#N/A,#N/A,FALSE,"Es-Fin";#N/A,#N/A,FALSE,"Margen-P"}</definedName>
    <definedName name="oa" localSheetId="7" hidden="1">{#N/A,#N/A,FALSE,"Hip.Bas";#N/A,#N/A,FALSE,"ventas";#N/A,#N/A,FALSE,"ingre-Año";#N/A,#N/A,FALSE,"ventas-Año";#N/A,#N/A,FALSE,"Costepro";#N/A,#N/A,FALSE,"inversion";#N/A,#N/A,FALSE,"personal";#N/A,#N/A,FALSE,"Gastos-V";#N/A,#N/A,FALSE,"Circulante";#N/A,#N/A,FALSE,"CONSOLI";#N/A,#N/A,FALSE,"Es-Fin";#N/A,#N/A,FALSE,"Margen-P"}</definedName>
    <definedName name="oa" hidden="1">{#N/A,#N/A,FALSE,"Hip.Bas";#N/A,#N/A,FALSE,"ventas";#N/A,#N/A,FALSE,"ingre-Año";#N/A,#N/A,FALSE,"ventas-Año";#N/A,#N/A,FALSE,"Costepro";#N/A,#N/A,FALSE,"inversion";#N/A,#N/A,FALSE,"personal";#N/A,#N/A,FALSE,"Gastos-V";#N/A,#N/A,FALSE,"Circulante";#N/A,#N/A,FALSE,"CONSOLI";#N/A,#N/A,FALSE,"Es-Fin";#N/A,#N/A,FALSE,"Margen-P"}</definedName>
    <definedName name="Obj.Corp.">#REF!</definedName>
    <definedName name="OBS" localSheetId="7">#REF!</definedName>
    <definedName name="OBS">#REF!</definedName>
    <definedName name="OBS_Data_Col" localSheetId="7" hidden="1">#REF!</definedName>
    <definedName name="OBS_Data_Col" hidden="1">#REF!</definedName>
    <definedName name="oc" localSheetId="7">#REF!</definedName>
    <definedName name="oc">#REF!</definedName>
    <definedName name="OctL3">#REF!</definedName>
    <definedName name="OctL4">#REF!</definedName>
    <definedName name="OctL5">#REF!</definedName>
    <definedName name="OctNI1">#REF!</definedName>
    <definedName name="OctNI2">#REF!</definedName>
    <definedName name="OctNI3">#REF!</definedName>
    <definedName name="OctNI4">#REF!</definedName>
    <definedName name="OctNI5">#REF!</definedName>
    <definedName name="oferta">#REF!</definedName>
    <definedName name="oferta_cvrd">#REF!</definedName>
    <definedName name="oferta00NNE">#REF!</definedName>
    <definedName name="oferta00SSECO">#REF!</definedName>
    <definedName name="oferta1">#REF!</definedName>
    <definedName name="oferta10">#REF!</definedName>
    <definedName name="oferta11">#REF!</definedName>
    <definedName name="oferta12">#REF!</definedName>
    <definedName name="oferta13">#REF!</definedName>
    <definedName name="oferta14">#REF!</definedName>
    <definedName name="oferta15">#REF!</definedName>
    <definedName name="oferta16">#REF!</definedName>
    <definedName name="oferta17">#REF!</definedName>
    <definedName name="oferta18">#REF!</definedName>
    <definedName name="oferta19">#REF!</definedName>
    <definedName name="oferta2">#REF!</definedName>
    <definedName name="oferta3">#REF!</definedName>
    <definedName name="oferta4">#REF!</definedName>
    <definedName name="oferta5">#REF!</definedName>
    <definedName name="oferta6">#REF!</definedName>
    <definedName name="oferta7">#REF!</definedName>
    <definedName name="oferta8">#REF!</definedName>
    <definedName name="oferta9">#REF!</definedName>
    <definedName name="ofertacvrd">#REF!</definedName>
    <definedName name="OI" localSheetId="16">#REF!</definedName>
    <definedName name="OI" localSheetId="8">#REF!</definedName>
    <definedName name="OI" localSheetId="7">#REF!</definedName>
    <definedName name="OI">#REF!</definedName>
    <definedName name="oiio" localSheetId="2" hidden="1">{#N/A,#N/A,FALSE,"CONTROLE"}</definedName>
    <definedName name="oiio" localSheetId="7" hidden="1">{#N/A,#N/A,FALSE,"CONTROLE"}</definedName>
    <definedName name="oiio" hidden="1">{#N/A,#N/A,FALSE,"CONTROLE"}</definedName>
    <definedName name="oiuy" localSheetId="2" hidden="1">{"Assumptions Page 1",#N/A,FALSE,"JUBA Value";"Assumptions Page 2",#N/A,FALSE,"JUBA Value";"Assumptions Page 3",#N/A,FALSE,"JUBA Value";"Assumptions Page 4",#N/A,FALSE,"JUBA Value"}</definedName>
    <definedName name="oiuy" localSheetId="7" hidden="1">{"Assumptions Page 1",#N/A,FALSE,"JUBA Value";"Assumptions Page 2",#N/A,FALSE,"JUBA Value";"Assumptions Page 3",#N/A,FALSE,"JUBA Value";"Assumptions Page 4",#N/A,FALSE,"JUBA Value"}</definedName>
    <definedName name="oiuy" hidden="1">{"Assumptions Page 1",#N/A,FALSE,"JUBA Value";"Assumptions Page 2",#N/A,FALSE,"JUBA Value";"Assumptions Page 3",#N/A,FALSE,"JUBA Value";"Assumptions Page 4",#N/A,FALSE,"JUBA Value"}</definedName>
    <definedName name="oiuyt" localSheetId="2" hidden="1">{"Assumptions Page 1",#N/A,FALSE,"JUBA Value";"Assumptions Page 2",#N/A,FALSE,"JUBA Value";"Assumptions Page 3",#N/A,FALSE,"JUBA Value";"Assumptions Page 4",#N/A,FALSE,"JUBA Value"}</definedName>
    <definedName name="oiuyt" localSheetId="7" hidden="1">{"Assumptions Page 1",#N/A,FALSE,"JUBA Value";"Assumptions Page 2",#N/A,FALSE,"JUBA Value";"Assumptions Page 3",#N/A,FALSE,"JUBA Value";"Assumptions Page 4",#N/A,FALSE,"JUBA Value"}</definedName>
    <definedName name="oiuyt" hidden="1">{"Assumptions Page 1",#N/A,FALSE,"JUBA Value";"Assumptions Page 2",#N/A,FALSE,"JUBA Value";"Assumptions Page 3",#N/A,FALSE,"JUBA Value";"Assumptions Page 4",#N/A,FALSE,"JUBA Value"}</definedName>
    <definedName name="OLE_LINK1">#REF!</definedName>
    <definedName name="om">#REF!</definedName>
    <definedName name="OM_Futuras">#REF!</definedName>
    <definedName name="OM_Renov">#REF!</definedName>
    <definedName name="OO" localSheetId="16" hidden="1">{"TotalGeralDespesasPorArea",#N/A,FALSE,"VinculosAccessEfetivo"}</definedName>
    <definedName name="OO" localSheetId="8" hidden="1">{"TotalGeralDespesasPorArea",#N/A,FALSE,"VinculosAccessEfetivo"}</definedName>
    <definedName name="OO" localSheetId="2" hidden="1">{"TotalGeralDespesasPorArea",#N/A,FALSE,"VinculosAccessEfetivo"}</definedName>
    <definedName name="OO" localSheetId="7" hidden="1">{"TotalGeralDespesasPorArea",#N/A,FALSE,"VinculosAccessEfetivo"}</definedName>
    <definedName name="OO" hidden="1">{"TotalGeralDespesasPorArea",#N/A,FALSE,"VinculosAccessEfetivo"}</definedName>
    <definedName name="OO_1" localSheetId="16" hidden="1">{"TotalGeralDespesasPorArea",#N/A,FALSE,"VinculosAccessEfetivo"}</definedName>
    <definedName name="OO_1" localSheetId="8" hidden="1">{"TotalGeralDespesasPorArea",#N/A,FALSE,"VinculosAccessEfetivo"}</definedName>
    <definedName name="OO_1" localSheetId="2" hidden="1">{"TotalGeralDespesasPorArea",#N/A,FALSE,"VinculosAccessEfetivo"}</definedName>
    <definedName name="OO_1" localSheetId="7" hidden="1">{"TotalGeralDespesasPorArea",#N/A,FALSE,"VinculosAccessEfetivo"}</definedName>
    <definedName name="OO_1" hidden="1">{"TotalGeralDespesasPorArea",#N/A,FALSE,"VinculosAccessEfetivo"}</definedName>
    <definedName name="ooooo" localSheetId="14">Main.SAPF4Help()</definedName>
    <definedName name="ooooo" localSheetId="8">Main.SAPF4Help()</definedName>
    <definedName name="ooooo" localSheetId="9">Main.SAPF4Help()</definedName>
    <definedName name="ooooo" localSheetId="15">Main.SAPF4Help()</definedName>
    <definedName name="ooooo" localSheetId="2">Main.SAPF4Help()</definedName>
    <definedName name="ooooo" localSheetId="10">Main.SAPF4Help()</definedName>
    <definedName name="ooooo" localSheetId="7">Main.SAPF4Help()</definedName>
    <definedName name="ooooo">Main.SAPF4Help()</definedName>
    <definedName name="oooooooo" localSheetId="7">#REF!</definedName>
    <definedName name="oooooooo">#REF!</definedName>
    <definedName name="ooooooooooooo" localSheetId="2" hidden="1">{"Assumptions Page 1",#N/A,FALSE,"JUBA Value";"Assumptions Page 2",#N/A,FALSE,"JUBA Value";"Assumptions Page 3",#N/A,FALSE,"JUBA Value";"Assumptions Page 4",#N/A,FALSE,"JUBA Value"}</definedName>
    <definedName name="ooooooooooooo" localSheetId="7" hidden="1">{"Assumptions Page 1",#N/A,FALSE,"JUBA Value";"Assumptions Page 2",#N/A,FALSE,"JUBA Value";"Assumptions Page 3",#N/A,FALSE,"JUBA Value";"Assumptions Page 4",#N/A,FALSE,"JUBA Value"}</definedName>
    <definedName name="ooooooooooooo" hidden="1">{"Assumptions Page 1",#N/A,FALSE,"JUBA Value";"Assumptions Page 2",#N/A,FALSE,"JUBA Value";"Assumptions Page 3",#N/A,FALSE,"JUBA Value";"Assumptions Page 4",#N/A,FALSE,"JUBA Value"}</definedName>
    <definedName name="opcao_projecao_receita">#REF!</definedName>
    <definedName name="OpçãoDPCA">#REF!</definedName>
    <definedName name="opcomercial_GP">#REF!</definedName>
    <definedName name="Openingpb" localSheetId="7" hidden="1">#REF!</definedName>
    <definedName name="Openingpb" hidden="1">#REF!</definedName>
    <definedName name="Operação" localSheetId="16" hidden="1">{#N/A,#N/A,FALSE,"ANEXO3 99 ERA";#N/A,#N/A,FALSE,"ANEXO3 99 UBÁ2";#N/A,#N/A,FALSE,"ANEXO3 99 DTU";#N/A,#N/A,FALSE,"ANEXO3 99 RDR";#N/A,#N/A,FALSE,"ANEXO3 99 UBÁ4";#N/A,#N/A,FALSE,"ANEXO3 99 UBÁ6"}</definedName>
    <definedName name="Operação" localSheetId="8" hidden="1">{#N/A,#N/A,FALSE,"ANEXO3 99 ERA";#N/A,#N/A,FALSE,"ANEXO3 99 UBÁ2";#N/A,#N/A,FALSE,"ANEXO3 99 DTU";#N/A,#N/A,FALSE,"ANEXO3 99 RDR";#N/A,#N/A,FALSE,"ANEXO3 99 UBÁ4";#N/A,#N/A,FALSE,"ANEXO3 99 UBÁ6"}</definedName>
    <definedName name="Operação" localSheetId="2" hidden="1">{#N/A,#N/A,FALSE,"ANEXO3 99 ERA";#N/A,#N/A,FALSE,"ANEXO3 99 UBÁ2";#N/A,#N/A,FALSE,"ANEXO3 99 DTU";#N/A,#N/A,FALSE,"ANEXO3 99 RDR";#N/A,#N/A,FALSE,"ANEXO3 99 UBÁ4";#N/A,#N/A,FALSE,"ANEXO3 99 UBÁ6"}</definedName>
    <definedName name="Operação" localSheetId="7" hidden="1">{#N/A,#N/A,FALSE,"ANEXO3 99 ERA";#N/A,#N/A,FALSE,"ANEXO3 99 UBÁ2";#N/A,#N/A,FALSE,"ANEXO3 99 DTU";#N/A,#N/A,FALSE,"ANEXO3 99 RDR";#N/A,#N/A,FALSE,"ANEXO3 99 UBÁ4";#N/A,#N/A,FALSE,"ANEXO3 99 UBÁ6"}</definedName>
    <definedName name="Operação" hidden="1">{#N/A,#N/A,FALSE,"ANEXO3 99 ERA";#N/A,#N/A,FALSE,"ANEXO3 99 UBÁ2";#N/A,#N/A,FALSE,"ANEXO3 99 DTU";#N/A,#N/A,FALSE,"ANEXO3 99 RDR";#N/A,#N/A,FALSE,"ANEXO3 99 UBÁ4";#N/A,#N/A,FALSE,"ANEXO3 99 UBÁ6"}</definedName>
    <definedName name="operação_1" localSheetId="16" hidden="1">{#N/A,#N/A,FALSE,"CONTROLE"}</definedName>
    <definedName name="operação_1" localSheetId="8" hidden="1">{#N/A,#N/A,FALSE,"CONTROLE"}</definedName>
    <definedName name="operação_1" localSheetId="2" hidden="1">{#N/A,#N/A,FALSE,"CONTROLE"}</definedName>
    <definedName name="operação_1" localSheetId="7" hidden="1">{#N/A,#N/A,FALSE,"CONTROLE"}</definedName>
    <definedName name="operação_1" hidden="1">{#N/A,#N/A,FALSE,"CONTROLE"}</definedName>
    <definedName name="Operação_e_Manutenção">#REF!</definedName>
    <definedName name="OPERATING">#REF!</definedName>
    <definedName name="operção" localSheetId="16" hidden="1">{#N/A,#N/A,FALSE,"ANEXO3 99 ERA";#N/A,#N/A,FALSE,"ANEXO3 99 UBÁ2";#N/A,#N/A,FALSE,"ANEXO3 99 DTU";#N/A,#N/A,FALSE,"ANEXO3 99 RDR";#N/A,#N/A,FALSE,"ANEXO3 99 UBÁ4";#N/A,#N/A,FALSE,"ANEXO3 99 UBÁ6"}</definedName>
    <definedName name="operção" localSheetId="8" hidden="1">{#N/A,#N/A,FALSE,"ANEXO3 99 ERA";#N/A,#N/A,FALSE,"ANEXO3 99 UBÁ2";#N/A,#N/A,FALSE,"ANEXO3 99 DTU";#N/A,#N/A,FALSE,"ANEXO3 99 RDR";#N/A,#N/A,FALSE,"ANEXO3 99 UBÁ4";#N/A,#N/A,FALSE,"ANEXO3 99 UBÁ6"}</definedName>
    <definedName name="operção" localSheetId="2" hidden="1">{#N/A,#N/A,FALSE,"ANEXO3 99 ERA";#N/A,#N/A,FALSE,"ANEXO3 99 UBÁ2";#N/A,#N/A,FALSE,"ANEXO3 99 DTU";#N/A,#N/A,FALSE,"ANEXO3 99 RDR";#N/A,#N/A,FALSE,"ANEXO3 99 UBÁ4";#N/A,#N/A,FALSE,"ANEXO3 99 UBÁ6"}</definedName>
    <definedName name="operção" localSheetId="7" hidden="1">{#N/A,#N/A,FALSE,"ANEXO3 99 ERA";#N/A,#N/A,FALSE,"ANEXO3 99 UBÁ2";#N/A,#N/A,FALSE,"ANEXO3 99 DTU";#N/A,#N/A,FALSE,"ANEXO3 99 RDR";#N/A,#N/A,FALSE,"ANEXO3 99 UBÁ4";#N/A,#N/A,FALSE,"ANEXO3 99 UBÁ6"}</definedName>
    <definedName name="operção" hidden="1">{#N/A,#N/A,FALSE,"ANEXO3 99 ERA";#N/A,#N/A,FALSE,"ANEXO3 99 UBÁ2";#N/A,#N/A,FALSE,"ANEXO3 99 DTU";#N/A,#N/A,FALSE,"ANEXO3 99 RDR";#N/A,#N/A,FALSE,"ANEXO3 99 UBÁ4";#N/A,#N/A,FALSE,"ANEXO3 99 UBÁ6"}</definedName>
    <definedName name="operção_1" localSheetId="16" hidden="1">{#N/A,#N/A,FALSE,"ANEXO3 99 ERA";#N/A,#N/A,FALSE,"ANEXO3 99 UBÁ2";#N/A,#N/A,FALSE,"ANEXO3 99 DTU";#N/A,#N/A,FALSE,"ANEXO3 99 RDR";#N/A,#N/A,FALSE,"ANEXO3 99 UBÁ4";#N/A,#N/A,FALSE,"ANEXO3 99 UBÁ6"}</definedName>
    <definedName name="operção_1" localSheetId="8" hidden="1">{#N/A,#N/A,FALSE,"ANEXO3 99 ERA";#N/A,#N/A,FALSE,"ANEXO3 99 UBÁ2";#N/A,#N/A,FALSE,"ANEXO3 99 DTU";#N/A,#N/A,FALSE,"ANEXO3 99 RDR";#N/A,#N/A,FALSE,"ANEXO3 99 UBÁ4";#N/A,#N/A,FALSE,"ANEXO3 99 UBÁ6"}</definedName>
    <definedName name="operção_1" localSheetId="2" hidden="1">{#N/A,#N/A,FALSE,"ANEXO3 99 ERA";#N/A,#N/A,FALSE,"ANEXO3 99 UBÁ2";#N/A,#N/A,FALSE,"ANEXO3 99 DTU";#N/A,#N/A,FALSE,"ANEXO3 99 RDR";#N/A,#N/A,FALSE,"ANEXO3 99 UBÁ4";#N/A,#N/A,FALSE,"ANEXO3 99 UBÁ6"}</definedName>
    <definedName name="operção_1" localSheetId="7" hidden="1">{#N/A,#N/A,FALSE,"ANEXO3 99 ERA";#N/A,#N/A,FALSE,"ANEXO3 99 UBÁ2";#N/A,#N/A,FALSE,"ANEXO3 99 DTU";#N/A,#N/A,FALSE,"ANEXO3 99 RDR";#N/A,#N/A,FALSE,"ANEXO3 99 UBÁ4";#N/A,#N/A,FALSE,"ANEXO3 99 UBÁ6"}</definedName>
    <definedName name="operção_1" hidden="1">{#N/A,#N/A,FALSE,"ANEXO3 99 ERA";#N/A,#N/A,FALSE,"ANEXO3 99 UBÁ2";#N/A,#N/A,FALSE,"ANEXO3 99 DTU";#N/A,#N/A,FALSE,"ANEXO3 99 RDR";#N/A,#N/A,FALSE,"ANEXO3 99 UBÁ4";#N/A,#N/A,FALSE,"ANEXO3 99 UBÁ6"}</definedName>
    <definedName name="OpMan">#REF!</definedName>
    <definedName name="OpPastas">#REF!</definedName>
    <definedName name="OpPastasFTP">#REF!</definedName>
    <definedName name="OTHER">#REF!</definedName>
    <definedName name="out" localSheetId="14">Main.SAPF4Help()</definedName>
    <definedName name="out" localSheetId="8">Main.SAPF4Help()</definedName>
    <definedName name="out" localSheetId="9">Main.SAPF4Help()</definedName>
    <definedName name="out" localSheetId="15">Main.SAPF4Help()</definedName>
    <definedName name="out" localSheetId="2">Main.SAPF4Help()</definedName>
    <definedName name="out" localSheetId="10">Main.SAPF4Help()</definedName>
    <definedName name="out" localSheetId="7">Main.SAPF4Help()</definedName>
    <definedName name="out">Main.SAPF4Help()</definedName>
    <definedName name="outo" localSheetId="7">#REF!</definedName>
    <definedName name="outo">#REF!</definedName>
    <definedName name="OutorgaTotal">#REF!</definedName>
    <definedName name="OutorgaUHE">#REF!</definedName>
    <definedName name="OutorgaUHE1">#REF!</definedName>
    <definedName name="OUTRASRECEITAS2" localSheetId="7">#REF!</definedName>
    <definedName name="OUTRASRECEITAS2">#REF!</definedName>
    <definedName name="outros" localSheetId="7">#REF!</definedName>
    <definedName name="outros">#REF!</definedName>
    <definedName name="outrosPoder" localSheetId="7">#REF!</definedName>
    <definedName name="outrosPoder">#REF!</definedName>
    <definedName name="Outubro" localSheetId="16">#REF!</definedName>
    <definedName name="Outubro" localSheetId="8">#REF!</definedName>
    <definedName name="Outubro" localSheetId="7">#REF!</definedName>
    <definedName name="Outubro">#REF!</definedName>
    <definedName name="OWNER" hidden="1">#REF!</definedName>
    <definedName name="oy" localSheetId="2" hidden="1">{#N/A,#N/A,FALSE,"CONTROLE";#N/A,#N/A,FALSE,"CONTROLE"}</definedName>
    <definedName name="oy" localSheetId="7" hidden="1">{#N/A,#N/A,FALSE,"CONTROLE";#N/A,#N/A,FALSE,"CONTROLE"}</definedName>
    <definedName name="oy" hidden="1">{#N/A,#N/A,FALSE,"CONTROLE";#N/A,#N/A,FALSE,"CONTROLE"}</definedName>
    <definedName name="P">#REF!</definedName>
    <definedName name="p.BS" localSheetId="7" hidden="1">#REF!</definedName>
    <definedName name="p.BS" hidden="1">#REF!</definedName>
    <definedName name="p.BSAssumptions" localSheetId="7" hidden="1">#REF!</definedName>
    <definedName name="p.BSAssumptions" hidden="1">#REF!</definedName>
    <definedName name="p.CapStructure" localSheetId="7" hidden="1">#REF!</definedName>
    <definedName name="p.CapStructure" hidden="1">#REF!</definedName>
    <definedName name="p.CashFlow" hidden="1">#REF!</definedName>
    <definedName name="p.Cover" hidden="1">#REF!</definedName>
    <definedName name="p.Depreciation" hidden="1">#REF!</definedName>
    <definedName name="p.Executive" hidden="1">#REF!</definedName>
    <definedName name="p.FactSheet" hidden="1">#REF!</definedName>
    <definedName name="p.IS" hidden="1">#REF!</definedName>
    <definedName name="p.ISAssumptions" hidden="1">#REF!</definedName>
    <definedName name="p.OpeningBS" hidden="1">#REF!</definedName>
    <definedName name="p.TaxCalculation" hidden="1">#REF!</definedName>
    <definedName name="P_BAR_AIS" localSheetId="16">#REF!</definedName>
    <definedName name="P_BAR_AIS" localSheetId="8">#REF!</definedName>
    <definedName name="P_BAR_AIS" localSheetId="7">#REF!</definedName>
    <definedName name="P_BAR_AIS">#REF!</definedName>
    <definedName name="P_D" localSheetId="7">#REF!</definedName>
    <definedName name="P_D">#REF!</definedName>
    <definedName name="P_Data_Base_Laudos" localSheetId="16">#REF!</definedName>
    <definedName name="P_Data_Base_Laudos" localSheetId="8">#REF!</definedName>
    <definedName name="P_Data_Base_Laudos" localSheetId="7">#REF!</definedName>
    <definedName name="P_Data_Base_Laudos">#REF!</definedName>
    <definedName name="P_Data_Referência_Revisão" localSheetId="16">#REF!</definedName>
    <definedName name="P_Data_Referência_Revisão" localSheetId="8">#REF!</definedName>
    <definedName name="P_Data_Referência_Revisão" localSheetId="7">#REF!</definedName>
    <definedName name="P_Data_Referência_Revisão">#REF!</definedName>
    <definedName name="P_F_CAI" localSheetId="16">#REF!</definedName>
    <definedName name="P_F_CAI" localSheetId="8">#REF!</definedName>
    <definedName name="P_F_CAI" localSheetId="7">#REF!</definedName>
    <definedName name="P_F_CAI">#REF!</definedName>
    <definedName name="P_F_CAIMI" localSheetId="16">#REF!</definedName>
    <definedName name="P_F_CAIMI" localSheetId="8">#REF!</definedName>
    <definedName name="P_F_CAIMI" localSheetId="7">#REF!</definedName>
    <definedName name="P_F_CAIMI">#REF!</definedName>
    <definedName name="P_F_CAL" localSheetId="16">#REF!</definedName>
    <definedName name="P_F_CAL" localSheetId="8">#REF!</definedName>
    <definedName name="P_F_CAL" localSheetId="7">#REF!</definedName>
    <definedName name="P_F_CAL">#REF!</definedName>
    <definedName name="P_F_CAV" localSheetId="16">#REF!</definedName>
    <definedName name="P_F_CAV" localSheetId="8">#REF!</definedName>
    <definedName name="P_F_CAV" localSheetId="7">#REF!</definedName>
    <definedName name="P_F_CAV">#REF!</definedName>
    <definedName name="P_Fim_Período_Revisão" localSheetId="16">#REF!</definedName>
    <definedName name="P_Fim_Período_Revisão" localSheetId="8">#REF!</definedName>
    <definedName name="P_Fim_Período_Revisão" localSheetId="7">#REF!</definedName>
    <definedName name="P_Fim_Período_Revisão">#REF!</definedName>
    <definedName name="P_Início_Período_Revisão" localSheetId="16">#REF!</definedName>
    <definedName name="P_Início_Período_Revisão" localSheetId="8">#REF!</definedName>
    <definedName name="P_Início_Período_Revisão" localSheetId="7">#REF!</definedName>
    <definedName name="P_Início_Período_Revisão">#REF!</definedName>
    <definedName name="P_Início_Pgto_Postergação" localSheetId="16">#REF!</definedName>
    <definedName name="P_Início_Pgto_Postergação" localSheetId="8">#REF!</definedName>
    <definedName name="P_Início_Pgto_Postergação" localSheetId="7">#REF!</definedName>
    <definedName name="P_Início_Pgto_Postergação">#REF!</definedName>
    <definedName name="P_IPCA_Laudo_Revisão" localSheetId="16">#REF!</definedName>
    <definedName name="P_IPCA_Laudo_Revisão" localSheetId="8">#REF!</definedName>
    <definedName name="P_IPCA_Laudo_Revisão" localSheetId="7">#REF!</definedName>
    <definedName name="P_IPCA_Laudo_Revisão">#REF!</definedName>
    <definedName name="P_LIMITADOR">#REF!</definedName>
    <definedName name="P_OeM_BI" localSheetId="16">#REF!</definedName>
    <definedName name="P_OeM_BI" localSheetId="8">#REF!</definedName>
    <definedName name="P_OeM_BI" localSheetId="7">#REF!</definedName>
    <definedName name="P_OeM_BI">#REF!</definedName>
    <definedName name="P_P_BARa" localSheetId="16">#REF!</definedName>
    <definedName name="P_P_BARa" localSheetId="8">#REF!</definedName>
    <definedName name="P_P_BARa" localSheetId="7">#REF!</definedName>
    <definedName name="P_P_BARa">#REF!</definedName>
    <definedName name="P_P_BARi" localSheetId="16">#REF!</definedName>
    <definedName name="P_P_BARi" localSheetId="8">#REF!</definedName>
    <definedName name="P_P_BARi" localSheetId="7">#REF!</definedName>
    <definedName name="P_P_BARi">#REF!</definedName>
    <definedName name="P_P_BARv" localSheetId="16">#REF!</definedName>
    <definedName name="P_P_BARv" localSheetId="8">#REF!</definedName>
    <definedName name="P_P_BARv" localSheetId="7">#REF!</definedName>
    <definedName name="P_P_BARv">#REF!</definedName>
    <definedName name="P_P_Capital_Próprio" localSheetId="16">#REF!</definedName>
    <definedName name="P_P_Capital_Próprio" localSheetId="8">#REF!</definedName>
    <definedName name="P_P_Capital_Próprio" localSheetId="7">#REF!</definedName>
    <definedName name="P_P_Capital_Próprio">#REF!</definedName>
    <definedName name="P_PeD" localSheetId="16">#REF!</definedName>
    <definedName name="P_PeD" localSheetId="8">#REF!</definedName>
    <definedName name="P_PeD" localSheetId="7">#REF!</definedName>
    <definedName name="P_PeD">#REF!</definedName>
    <definedName name="P_PIS_COFINS" localSheetId="16">#REF!</definedName>
    <definedName name="P_PIS_COFINS" localSheetId="8">#REF!</definedName>
    <definedName name="P_PIS_COFINS" localSheetId="7">#REF!</definedName>
    <definedName name="P_PIS_COFINS">#REF!</definedName>
    <definedName name="P_PRN" localSheetId="16">#REF!</definedName>
    <definedName name="P_PRN" localSheetId="8">#REF!</definedName>
    <definedName name="P_PRN" localSheetId="7">#REF!</definedName>
    <definedName name="P_PRN">#REF!</definedName>
    <definedName name="P_PRP" localSheetId="16">#REF!</definedName>
    <definedName name="P_PRP" localSheetId="8">#REF!</definedName>
    <definedName name="P_PRP" localSheetId="7">#REF!</definedName>
    <definedName name="P_PRP">#REF!</definedName>
    <definedName name="P_RGR" localSheetId="16">#REF!</definedName>
    <definedName name="P_RGR" localSheetId="8">#REF!</definedName>
    <definedName name="P_RGR" localSheetId="7">#REF!</definedName>
    <definedName name="P_RGR">#REF!</definedName>
    <definedName name="P_T" localSheetId="16">#REF!</definedName>
    <definedName name="P_T" localSheetId="8">#REF!</definedName>
    <definedName name="P_T" localSheetId="7">#REF!</definedName>
    <definedName name="P_T">#REF!</definedName>
    <definedName name="P_TFSEE" localSheetId="16">#REF!</definedName>
    <definedName name="P_TFSEE" localSheetId="8">#REF!</definedName>
    <definedName name="P_TFSEE" localSheetId="7">#REF!</definedName>
    <definedName name="P_TFSEE">#REF!</definedName>
    <definedName name="P_Total_Encargos" localSheetId="16">#REF!</definedName>
    <definedName name="P_Total_Encargos" localSheetId="8">#REF!</definedName>
    <definedName name="P_Total_Encargos" localSheetId="7">#REF!</definedName>
    <definedName name="P_Total_Encargos">#REF!</definedName>
    <definedName name="P_VUa" localSheetId="16">#REF!</definedName>
    <definedName name="P_VUa" localSheetId="8">#REF!</definedName>
    <definedName name="P_VUa" localSheetId="7">#REF!</definedName>
    <definedName name="P_VUa">#REF!</definedName>
    <definedName name="P_VUi" localSheetId="16">#REF!</definedName>
    <definedName name="P_VUi" localSheetId="8">#REF!</definedName>
    <definedName name="P_VUi" localSheetId="7">#REF!</definedName>
    <definedName name="P_VUi">#REF!</definedName>
    <definedName name="P_VUv" localSheetId="16">#REF!</definedName>
    <definedName name="P_VUv" localSheetId="8">#REF!</definedName>
    <definedName name="P_VUv" localSheetId="7">#REF!</definedName>
    <definedName name="P_VUv">#REF!</definedName>
    <definedName name="P_WACC_antes_de_Impostos" localSheetId="16">#REF!</definedName>
    <definedName name="P_WACC_antes_de_Impostos" localSheetId="8">#REF!</definedName>
    <definedName name="P_WACC_antes_de_Impostos" localSheetId="7">#REF!</definedName>
    <definedName name="P_WACC_antes_de_Impostos">#REF!</definedName>
    <definedName name="p15a" localSheetId="7">#REF!</definedName>
    <definedName name="p15a">#REF!</definedName>
    <definedName name="PA">#REF!</definedName>
    <definedName name="PARAN">#REF!</definedName>
    <definedName name="Parc_Dívida" localSheetId="7">#REF!</definedName>
    <definedName name="Parc_Dívida">#REF!</definedName>
    <definedName name="Parc_Próprio" localSheetId="7">#REF!</definedName>
    <definedName name="Parc_Próprio">#REF!</definedName>
    <definedName name="PASSIVO" localSheetId="7">#REF!</definedName>
    <definedName name="PASSIVO">#REF!</definedName>
    <definedName name="passivo_mod">#REF!</definedName>
    <definedName name="PATAMAR">#REF!</definedName>
    <definedName name="PATAMARES">#REF!</definedName>
    <definedName name="PauFerroRP">#REF!</definedName>
    <definedName name="PBASE" localSheetId="7">#REF!</definedName>
    <definedName name="PBASE">#REF!</definedName>
    <definedName name="PCASHTAX" localSheetId="7">#REF!</definedName>
    <definedName name="PCASHTAX">#REF!</definedName>
    <definedName name="PCOGS" localSheetId="7">#REF!</definedName>
    <definedName name="PCOGS">#REF!</definedName>
    <definedName name="PCONSTANT">#REF!</definedName>
    <definedName name="pd">#REF!</definedName>
    <definedName name="PDDE">#REF!</definedName>
    <definedName name="pddois" localSheetId="7">#REF!</definedName>
    <definedName name="pddois">#REF!</definedName>
    <definedName name="PDEPRECIATION" localSheetId="7">#REF!</definedName>
    <definedName name="PDEPRECIATION">#REF!</definedName>
    <definedName name="PeD.G">#REF!</definedName>
    <definedName name="PeD.T">#REF!</definedName>
    <definedName name="PEDRO" localSheetId="16" hidden="1">{#N/A,#N/A,FALSE,"CONTROLE"}</definedName>
    <definedName name="PEDRO" localSheetId="8" hidden="1">{#N/A,#N/A,FALSE,"CONTROLE"}</definedName>
    <definedName name="PEDRO" localSheetId="2" hidden="1">{#N/A,#N/A,FALSE,"CONTROLE"}</definedName>
    <definedName name="PEDRO" localSheetId="7" hidden="1">{#N/A,#N/A,FALSE,"CONTROLE"}</definedName>
    <definedName name="PEDRO" hidden="1">{#N/A,#N/A,FALSE,"CONTROLE"}</definedName>
    <definedName name="PEDRO_1" localSheetId="16" hidden="1">{#N/A,#N/A,FALSE,"CONTROLE"}</definedName>
    <definedName name="PEDRO_1" localSheetId="8" hidden="1">{#N/A,#N/A,FALSE,"CONTROLE"}</definedName>
    <definedName name="PEDRO_1" localSheetId="2" hidden="1">{#N/A,#N/A,FALSE,"CONTROLE"}</definedName>
    <definedName name="PEDRO_1" localSheetId="7" hidden="1">{#N/A,#N/A,FALSE,"CONTROLE"}</definedName>
    <definedName name="PEDRO_1" hidden="1">{#N/A,#N/A,FALSE,"CONTROLE"}</definedName>
    <definedName name="PERC_CAPITAL_TERCEIRO">#REF!</definedName>
    <definedName name="percent" localSheetId="7">#REF!</definedName>
    <definedName name="percent">#REF!</definedName>
    <definedName name="PERCENT_DO_RAG">#REF!</definedName>
    <definedName name="percentual_eq" localSheetId="7">#REF!</definedName>
    <definedName name="percentual_eq">#REF!</definedName>
    <definedName name="perda" localSheetId="7">#REF!</definedName>
    <definedName name="perda">#REF!</definedName>
    <definedName name="perdas" localSheetId="7">#REF!</definedName>
    <definedName name="perdas">#REF!</definedName>
    <definedName name="Perdas_Percent">#REF!</definedName>
    <definedName name="PERIDO_AJUSTE" localSheetId="7">#REF!</definedName>
    <definedName name="PERIDO_AJUSTE">#REF!</definedName>
    <definedName name="PERIOD" localSheetId="7">#REF!</definedName>
    <definedName name="PERIOD">#REF!</definedName>
    <definedName name="periodicidade">#REF!</definedName>
    <definedName name="Periodo" localSheetId="7">#REF!</definedName>
    <definedName name="Periodo">#REF!</definedName>
    <definedName name="PERIODSETNAME1" localSheetId="16">#REF!</definedName>
    <definedName name="PERIODSETNAME1" localSheetId="8">#REF!</definedName>
    <definedName name="PERIODSETNAME1" localSheetId="7">#REF!</definedName>
    <definedName name="PERIODSETNAME1">#REF!</definedName>
    <definedName name="peter" localSheetId="2" hidden="1">{#N/A,#N/A,FALSE,"Hip.Bas";#N/A,#N/A,FALSE,"ventas";#N/A,#N/A,FALSE,"ingre-Año";#N/A,#N/A,FALSE,"ventas-Año";#N/A,#N/A,FALSE,"Costepro";#N/A,#N/A,FALSE,"inversion";#N/A,#N/A,FALSE,"personal";#N/A,#N/A,FALSE,"Gastos-V";#N/A,#N/A,FALSE,"Circulante";#N/A,#N/A,FALSE,"CONSOLI";#N/A,#N/A,FALSE,"Es-Fin";#N/A,#N/A,FALSE,"Margen-P"}</definedName>
    <definedName name="peter" localSheetId="7" hidden="1">{#N/A,#N/A,FALSE,"Hip.Bas";#N/A,#N/A,FALSE,"ventas";#N/A,#N/A,FALSE,"ingre-Año";#N/A,#N/A,FALSE,"ventas-Año";#N/A,#N/A,FALSE,"Costepro";#N/A,#N/A,FALSE,"inversion";#N/A,#N/A,FALSE,"personal";#N/A,#N/A,FALSE,"Gastos-V";#N/A,#N/A,FALSE,"Circulante";#N/A,#N/A,FALSE,"CONSOLI";#N/A,#N/A,FALSE,"Es-Fin";#N/A,#N/A,FALSE,"Margen-P"}</definedName>
    <definedName name="peter" hidden="1">{#N/A,#N/A,FALSE,"Hip.Bas";#N/A,#N/A,FALSE,"ventas";#N/A,#N/A,FALSE,"ingre-Año";#N/A,#N/A,FALSE,"ventas-Año";#N/A,#N/A,FALSE,"Costepro";#N/A,#N/A,FALSE,"inversion";#N/A,#N/A,FALSE,"personal";#N/A,#N/A,FALSE,"Gastos-V";#N/A,#N/A,FALSE,"Circulante";#N/A,#N/A,FALSE,"CONSOLI";#N/A,#N/A,FALSE,"Es-Fin";#N/A,#N/A,FALSE,"Margen-P"}</definedName>
    <definedName name="PEVA">#REF!</definedName>
    <definedName name="PGROWTH">#REF!</definedName>
    <definedName name="PHISTORICAL">#REF!</definedName>
    <definedName name="PINCREASED">#REF!</definedName>
    <definedName name="PINETOTHER">#REF!</definedName>
    <definedName name="PINETPPE">#REF!</definedName>
    <definedName name="PINTENSITY">#REF!</definedName>
    <definedName name="PINVESTMENT">#REF!</definedName>
    <definedName name="PINVESTYEARS">#REF!</definedName>
    <definedName name="PIPO"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PO"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PO"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ratininga" localSheetId="16" hidden="1">{#N/A,#N/A,FALSE,"CONTROLE"}</definedName>
    <definedName name="Piratininga" localSheetId="8" hidden="1">{#N/A,#N/A,FALSE,"CONTROLE"}</definedName>
    <definedName name="Piratininga" localSheetId="2" hidden="1">{#N/A,#N/A,FALSE,"CONTROLE"}</definedName>
    <definedName name="Piratininga" localSheetId="7" hidden="1">{#N/A,#N/A,FALSE,"CONTROLE"}</definedName>
    <definedName name="Piratininga" hidden="1">{#N/A,#N/A,FALSE,"CONTROLE"}</definedName>
    <definedName name="Piratininga_1" localSheetId="16" hidden="1">{#N/A,#N/A,FALSE,"CONTROLE"}</definedName>
    <definedName name="Piratininga_1" localSheetId="8" hidden="1">{#N/A,#N/A,FALSE,"CONTROLE"}</definedName>
    <definedName name="Piratininga_1" localSheetId="2" hidden="1">{#N/A,#N/A,FALSE,"CONTROLE"}</definedName>
    <definedName name="Piratininga_1" localSheetId="7" hidden="1">{#N/A,#N/A,FALSE,"CONTROLE"}</definedName>
    <definedName name="Piratininga_1" hidden="1">{#N/A,#N/A,FALSE,"CONTROLE"}</definedName>
    <definedName name="PIRATININGAV2" localSheetId="16" hidden="1">{#N/A,#N/A,FALSE,"CONTROLE"}</definedName>
    <definedName name="PIRATININGAV2" localSheetId="8" hidden="1">{#N/A,#N/A,FALSE,"CONTROLE"}</definedName>
    <definedName name="PIRATININGAV2" localSheetId="2" hidden="1">{#N/A,#N/A,FALSE,"CONTROLE"}</definedName>
    <definedName name="PIRATININGAV2" localSheetId="7" hidden="1">{#N/A,#N/A,FALSE,"CONTROLE"}</definedName>
    <definedName name="PIRATININGAV2" hidden="1">{#N/A,#N/A,FALSE,"CONTROLE"}</definedName>
    <definedName name="PIRATININGAV2_1" localSheetId="16" hidden="1">{#N/A,#N/A,FALSE,"CONTROLE"}</definedName>
    <definedName name="PIRATININGAV2_1" localSheetId="8" hidden="1">{#N/A,#N/A,FALSE,"CONTROLE"}</definedName>
    <definedName name="PIRATININGAV2_1" localSheetId="2" hidden="1">{#N/A,#N/A,FALSE,"CONTROLE"}</definedName>
    <definedName name="PIRATININGAV2_1" localSheetId="7" hidden="1">{#N/A,#N/A,FALSE,"CONTROLE"}</definedName>
    <definedName name="PIRATININGAV2_1" hidden="1">{#N/A,#N/A,FALSE,"CONTROLE"}</definedName>
    <definedName name="PIS">#REF!</definedName>
    <definedName name="PIS.COFINS.G">#REF!</definedName>
    <definedName name="PIS.COFINS.T">#REF!</definedName>
    <definedName name="PIS_1">#REF!</definedName>
    <definedName name="PIS_COFINS">#REF!</definedName>
    <definedName name="pis_reg" localSheetId="7">#REF!</definedName>
    <definedName name="pis_reg">#REF!</definedName>
    <definedName name="piscofins" localSheetId="7">#REF!</definedName>
    <definedName name="piscofins">#REF!</definedName>
    <definedName name="pisdois" localSheetId="7">#REF!</definedName>
    <definedName name="pisdois">#REF!</definedName>
    <definedName name="PIWORKING">#REF!</definedName>
    <definedName name="pl"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PLAN">#REF!</definedName>
    <definedName name="Plan_Rel_Capex">#REF!</definedName>
    <definedName name="Plan_Rel_Opex">#REF!</definedName>
    <definedName name="Planejado">#REF!</definedName>
    <definedName name="planejamento" localSheetId="16" hidden="1">{#N/A,#N/A,FALSE,"ANEXO3 99 ERA";#N/A,#N/A,FALSE,"ANEXO3 99 UBÁ2";#N/A,#N/A,FALSE,"ANEXO3 99 DTU";#N/A,#N/A,FALSE,"ANEXO3 99 RDR";#N/A,#N/A,FALSE,"ANEXO3 99 UBÁ4";#N/A,#N/A,FALSE,"ANEXO3 99 UBÁ6"}</definedName>
    <definedName name="planejamento" localSheetId="8" hidden="1">{#N/A,#N/A,FALSE,"ANEXO3 99 ERA";#N/A,#N/A,FALSE,"ANEXO3 99 UBÁ2";#N/A,#N/A,FALSE,"ANEXO3 99 DTU";#N/A,#N/A,FALSE,"ANEXO3 99 RDR";#N/A,#N/A,FALSE,"ANEXO3 99 UBÁ4";#N/A,#N/A,FALSE,"ANEXO3 99 UBÁ6"}</definedName>
    <definedName name="planejamento" localSheetId="2" hidden="1">{#N/A,#N/A,FALSE,"ANEXO3 99 ERA";#N/A,#N/A,FALSE,"ANEXO3 99 UBÁ2";#N/A,#N/A,FALSE,"ANEXO3 99 DTU";#N/A,#N/A,FALSE,"ANEXO3 99 RDR";#N/A,#N/A,FALSE,"ANEXO3 99 UBÁ4";#N/A,#N/A,FALSE,"ANEXO3 99 UBÁ6"}</definedName>
    <definedName name="planejamento" localSheetId="7" hidden="1">{#N/A,#N/A,FALSE,"ANEXO3 99 ERA";#N/A,#N/A,FALSE,"ANEXO3 99 UBÁ2";#N/A,#N/A,FALSE,"ANEXO3 99 DTU";#N/A,#N/A,FALSE,"ANEXO3 99 RDR";#N/A,#N/A,FALSE,"ANEXO3 99 UBÁ4";#N/A,#N/A,FALSE,"ANEXO3 99 UBÁ6"}</definedName>
    <definedName name="planejamento" hidden="1">{#N/A,#N/A,FALSE,"ANEXO3 99 ERA";#N/A,#N/A,FALSE,"ANEXO3 99 UBÁ2";#N/A,#N/A,FALSE,"ANEXO3 99 DTU";#N/A,#N/A,FALSE,"ANEXO3 99 RDR";#N/A,#N/A,FALSE,"ANEXO3 99 UBÁ4";#N/A,#N/A,FALSE,"ANEXO3 99 UBÁ6"}</definedName>
    <definedName name="planejamento_1" localSheetId="16" hidden="1">{#N/A,#N/A,FALSE,"ANEXO3 99 ERA";#N/A,#N/A,FALSE,"ANEXO3 99 UBÁ2";#N/A,#N/A,FALSE,"ANEXO3 99 DTU";#N/A,#N/A,FALSE,"ANEXO3 99 RDR";#N/A,#N/A,FALSE,"ANEXO3 99 UBÁ4";#N/A,#N/A,FALSE,"ANEXO3 99 UBÁ6"}</definedName>
    <definedName name="planejamento_1" localSheetId="8" hidden="1">{#N/A,#N/A,FALSE,"ANEXO3 99 ERA";#N/A,#N/A,FALSE,"ANEXO3 99 UBÁ2";#N/A,#N/A,FALSE,"ANEXO3 99 DTU";#N/A,#N/A,FALSE,"ANEXO3 99 RDR";#N/A,#N/A,FALSE,"ANEXO3 99 UBÁ4";#N/A,#N/A,FALSE,"ANEXO3 99 UBÁ6"}</definedName>
    <definedName name="planejamento_1" localSheetId="2" hidden="1">{#N/A,#N/A,FALSE,"ANEXO3 99 ERA";#N/A,#N/A,FALSE,"ANEXO3 99 UBÁ2";#N/A,#N/A,FALSE,"ANEXO3 99 DTU";#N/A,#N/A,FALSE,"ANEXO3 99 RDR";#N/A,#N/A,FALSE,"ANEXO3 99 UBÁ4";#N/A,#N/A,FALSE,"ANEXO3 99 UBÁ6"}</definedName>
    <definedName name="planejamento_1" localSheetId="7" hidden="1">{#N/A,#N/A,FALSE,"ANEXO3 99 ERA";#N/A,#N/A,FALSE,"ANEXO3 99 UBÁ2";#N/A,#N/A,FALSE,"ANEXO3 99 DTU";#N/A,#N/A,FALSE,"ANEXO3 99 RDR";#N/A,#N/A,FALSE,"ANEXO3 99 UBÁ4";#N/A,#N/A,FALSE,"ANEXO3 99 UBÁ6"}</definedName>
    <definedName name="planejamento_1" hidden="1">{#N/A,#N/A,FALSE,"ANEXO3 99 ERA";#N/A,#N/A,FALSE,"ANEXO3 99 UBÁ2";#N/A,#N/A,FALSE,"ANEXO3 99 DTU";#N/A,#N/A,FALSE,"ANEXO3 99 RDR";#N/A,#N/A,FALSE,"ANEXO3 99 UBÁ4";#N/A,#N/A,FALSE,"ANEXO3 99 UBÁ6"}</definedName>
    <definedName name="planilha">#REF!</definedName>
    <definedName name="PLD_MAX">#REF!</definedName>
    <definedName name="PLD_MED_S1_A1">#REF!</definedName>
    <definedName name="PLD_MED_S1_A2">#REF!</definedName>
    <definedName name="PLD_MED_S1_A3">#REF!</definedName>
    <definedName name="PLD_MED_S1_A4">#REF!</definedName>
    <definedName name="PLD_MED_S1_A5">#REF!</definedName>
    <definedName name="PLD_MED_S2_A1">#REF!</definedName>
    <definedName name="PLD_MED_S2_A2">#REF!</definedName>
    <definedName name="PLD_MED_S2_A3">#REF!</definedName>
    <definedName name="PLD_MED_S2_A4">#REF!</definedName>
    <definedName name="PLD_MED_S2_A5">#REF!</definedName>
    <definedName name="PLD_MED_S3_A1">#REF!</definedName>
    <definedName name="PLD_MED_S3_A2">#REF!</definedName>
    <definedName name="PLD_MED_S3_A3">#REF!</definedName>
    <definedName name="PLD_MED_S3_A4">#REF!</definedName>
    <definedName name="PLD_MED_S3_A5">#REF!</definedName>
    <definedName name="PLD_MED_S4_A1">#REF!</definedName>
    <definedName name="PLD_MED_S4_A2">#REF!</definedName>
    <definedName name="PLD_MED_S4_A3">#REF!</definedName>
    <definedName name="PLD_MED_S4_A4">#REF!</definedName>
    <definedName name="PLD_MED_S4_A5">#REF!</definedName>
    <definedName name="PLD_MIN">#REF!</definedName>
    <definedName name="PLUG" localSheetId="7" hidden="1">#REF!</definedName>
    <definedName name="PLUG" hidden="1">#REF!</definedName>
    <definedName name="PMARGIN" localSheetId="7">#REF!</definedName>
    <definedName name="PMARGIN">#REF!</definedName>
    <definedName name="PMAX_GRAF_P1">#REF!</definedName>
    <definedName name="PMAX_GRAF_P2">#REF!</definedName>
    <definedName name="PMAX_GRAF_P3">#REF!</definedName>
    <definedName name="PMED1_GRAF">#REF!</definedName>
    <definedName name="PMED2_GRAF">#REF!</definedName>
    <definedName name="PMED3_GRAF">#REF!</definedName>
    <definedName name="PMED4_GRAF">#REF!</definedName>
    <definedName name="PNETPPE" localSheetId="7">#REF!</definedName>
    <definedName name="PNETPPE">#REF!</definedName>
    <definedName name="PNOPLAT" localSheetId="7">#REF!</definedName>
    <definedName name="PNOPLAT">#REF!</definedName>
    <definedName name="poiu" localSheetId="2" hidden="1">{#N/A,#N/A,FALSE,"CONTROLE";#N/A,#N/A,FALSE,"CONTROLE"}</definedName>
    <definedName name="poiu" localSheetId="7" hidden="1">{#N/A,#N/A,FALSE,"CONTROLE";#N/A,#N/A,FALSE,"CONTROLE"}</definedName>
    <definedName name="poiu" hidden="1">{#N/A,#N/A,FALSE,"CONTROLE";#N/A,#N/A,FALSE,"CONTROLE"}</definedName>
    <definedName name="poiuy" localSheetId="2" hidden="1">{#N/A,#N/A,FALSE,"CONTROLE";#N/A,#N/A,FALSE,"CONTROLE"}</definedName>
    <definedName name="poiuy" localSheetId="7" hidden="1">{#N/A,#N/A,FALSE,"CONTROLE";#N/A,#N/A,FALSE,"CONTROLE"}</definedName>
    <definedName name="poiuy" hidden="1">{#N/A,#N/A,FALSE,"CONTROLE";#N/A,#N/A,FALSE,"CONTROLE"}</definedName>
    <definedName name="POS_REF_P1">#REF!</definedName>
    <definedName name="POS_REF_P2">#REF!</definedName>
    <definedName name="POSTERRORSTOSUSP1" localSheetId="16">#REF!</definedName>
    <definedName name="POSTERRORSTOSUSP1" localSheetId="8">#REF!</definedName>
    <definedName name="POSTERRORSTOSUSP1" localSheetId="7">#REF!</definedName>
    <definedName name="POSTERRORSTOSUSP1">#REF!</definedName>
    <definedName name="POTHER" localSheetId="7">#REF!</definedName>
    <definedName name="POTHER">#REF!</definedName>
    <definedName name="pp" localSheetId="16" hidden="1">{#N/A,#N/A,FALSE,"ENERGIA";#N/A,#N/A,FALSE,"PERDIDAS";#N/A,#N/A,FALSE,"CLIENTES";#N/A,#N/A,FALSE,"ESTADO";#N/A,#N/A,FALSE,"TECNICA"}</definedName>
    <definedName name="pp" localSheetId="8" hidden="1">{#N/A,#N/A,FALSE,"ENERGIA";#N/A,#N/A,FALSE,"PERDIDAS";#N/A,#N/A,FALSE,"CLIENTES";#N/A,#N/A,FALSE,"ESTADO";#N/A,#N/A,FALSE,"TECNICA"}</definedName>
    <definedName name="pp" localSheetId="2" hidden="1">{#N/A,#N/A,FALSE,"ENERGIA";#N/A,#N/A,FALSE,"PERDIDAS";#N/A,#N/A,FALSE,"CLIENTES";#N/A,#N/A,FALSE,"ESTADO";#N/A,#N/A,FALSE,"TECNICA"}</definedName>
    <definedName name="pp" localSheetId="7" hidden="1">{#N/A,#N/A,FALSE,"ENERGIA";#N/A,#N/A,FALSE,"PERDIDAS";#N/A,#N/A,FALSE,"CLIENTES";#N/A,#N/A,FALSE,"ESTADO";#N/A,#N/A,FALSE,"TECNICA"}</definedName>
    <definedName name="pp" hidden="1">{#N/A,#N/A,FALSE,"ENERGIA";#N/A,#N/A,FALSE,"PERDIDAS";#N/A,#N/A,FALSE,"CLIENTES";#N/A,#N/A,FALSE,"ESTADO";#N/A,#N/A,FALSE,"TECNICA"}</definedName>
    <definedName name="pp_1" localSheetId="16" hidden="1">{#N/A,#N/A,FALSE,"ENERGIA";#N/A,#N/A,FALSE,"PERDIDAS";#N/A,#N/A,FALSE,"CLIENTES";#N/A,#N/A,FALSE,"ESTADO";#N/A,#N/A,FALSE,"TECNICA"}</definedName>
    <definedName name="pp_1" localSheetId="8" hidden="1">{#N/A,#N/A,FALSE,"ENERGIA";#N/A,#N/A,FALSE,"PERDIDAS";#N/A,#N/A,FALSE,"CLIENTES";#N/A,#N/A,FALSE,"ESTADO";#N/A,#N/A,FALSE,"TECNICA"}</definedName>
    <definedName name="pp_1" localSheetId="2" hidden="1">{#N/A,#N/A,FALSE,"ENERGIA";#N/A,#N/A,FALSE,"PERDIDAS";#N/A,#N/A,FALSE,"CLIENTES";#N/A,#N/A,FALSE,"ESTADO";#N/A,#N/A,FALSE,"TECNICA"}</definedName>
    <definedName name="pp_1" localSheetId="7" hidden="1">{#N/A,#N/A,FALSE,"ENERGIA";#N/A,#N/A,FALSE,"PERDIDAS";#N/A,#N/A,FALSE,"CLIENTES";#N/A,#N/A,FALSE,"ESTADO";#N/A,#N/A,FALSE,"TECNICA"}</definedName>
    <definedName name="pp_1" hidden="1">{#N/A,#N/A,FALSE,"ENERGIA";#N/A,#N/A,FALSE,"PERDIDAS";#N/A,#N/A,FALSE,"CLIENTES";#N/A,#N/A,FALSE,"ESTADO";#N/A,#N/A,FALSE,"TECNICA"}</definedName>
    <definedName name="pp_1_1" localSheetId="16" hidden="1">{#N/A,#N/A,FALSE,"ENERGIA";#N/A,#N/A,FALSE,"PERDIDAS";#N/A,#N/A,FALSE,"CLIENTES";#N/A,#N/A,FALSE,"ESTADO";#N/A,#N/A,FALSE,"TECNICA"}</definedName>
    <definedName name="pp_1_1" localSheetId="8" hidden="1">{#N/A,#N/A,FALSE,"ENERGIA";#N/A,#N/A,FALSE,"PERDIDAS";#N/A,#N/A,FALSE,"CLIENTES";#N/A,#N/A,FALSE,"ESTADO";#N/A,#N/A,FALSE,"TECNICA"}</definedName>
    <definedName name="pp_1_1" localSheetId="2" hidden="1">{#N/A,#N/A,FALSE,"ENERGIA";#N/A,#N/A,FALSE,"PERDIDAS";#N/A,#N/A,FALSE,"CLIENTES";#N/A,#N/A,FALSE,"ESTADO";#N/A,#N/A,FALSE,"TECNICA"}</definedName>
    <definedName name="pp_1_1" localSheetId="7" hidden="1">{#N/A,#N/A,FALSE,"ENERGIA";#N/A,#N/A,FALSE,"PERDIDAS";#N/A,#N/A,FALSE,"CLIENTES";#N/A,#N/A,FALSE,"ESTADO";#N/A,#N/A,FALSE,"TECNICA"}</definedName>
    <definedName name="pp_1_1" hidden="1">{#N/A,#N/A,FALSE,"ENERGIA";#N/A,#N/A,FALSE,"PERDIDAS";#N/A,#N/A,FALSE,"CLIENTES";#N/A,#N/A,FALSE,"ESTADO";#N/A,#N/A,FALSE,"TECNICA"}</definedName>
    <definedName name="pp_2" localSheetId="16" hidden="1">{#N/A,#N/A,FALSE,"ENERGIA";#N/A,#N/A,FALSE,"PERDIDAS";#N/A,#N/A,FALSE,"CLIENTES";#N/A,#N/A,FALSE,"ESTADO";#N/A,#N/A,FALSE,"TECNICA"}</definedName>
    <definedName name="pp_2" localSheetId="8" hidden="1">{#N/A,#N/A,FALSE,"ENERGIA";#N/A,#N/A,FALSE,"PERDIDAS";#N/A,#N/A,FALSE,"CLIENTES";#N/A,#N/A,FALSE,"ESTADO";#N/A,#N/A,FALSE,"TECNICA"}</definedName>
    <definedName name="pp_2" localSheetId="2" hidden="1">{#N/A,#N/A,FALSE,"ENERGIA";#N/A,#N/A,FALSE,"PERDIDAS";#N/A,#N/A,FALSE,"CLIENTES";#N/A,#N/A,FALSE,"ESTADO";#N/A,#N/A,FALSE,"TECNICA"}</definedName>
    <definedName name="pp_2" localSheetId="7" hidden="1">{#N/A,#N/A,FALSE,"ENERGIA";#N/A,#N/A,FALSE,"PERDIDAS";#N/A,#N/A,FALSE,"CLIENTES";#N/A,#N/A,FALSE,"ESTADO";#N/A,#N/A,FALSE,"TECNICA"}</definedName>
    <definedName name="pp_2" hidden="1">{#N/A,#N/A,FALSE,"ENERGIA";#N/A,#N/A,FALSE,"PERDIDAS";#N/A,#N/A,FALSE,"CLIENTES";#N/A,#N/A,FALSE,"ESTADO";#N/A,#N/A,FALSE,"TECNICA"}</definedName>
    <definedName name="pppp" localSheetId="14">Main.SAPF4Help()</definedName>
    <definedName name="pppp" localSheetId="8">Main.SAPF4Help()</definedName>
    <definedName name="pppp" localSheetId="9">Main.SAPF4Help()</definedName>
    <definedName name="pppp" localSheetId="15">Main.SAPF4Help()</definedName>
    <definedName name="pppp" localSheetId="2">Main.SAPF4Help()</definedName>
    <definedName name="pppp" localSheetId="10">Main.SAPF4Help()</definedName>
    <definedName name="pppp" localSheetId="7">Main.SAPF4Help()</definedName>
    <definedName name="pppp">Main.SAPF4Help()</definedName>
    <definedName name="ppppp" localSheetId="14">Main.SAPF4Help()</definedName>
    <definedName name="ppppp" localSheetId="8">Main.SAPF4Help()</definedName>
    <definedName name="ppppp" localSheetId="9">Main.SAPF4Help()</definedName>
    <definedName name="ppppp" localSheetId="15">Main.SAPF4Help()</definedName>
    <definedName name="ppppp" localSheetId="2">Main.SAPF4Help()</definedName>
    <definedName name="ppppp" localSheetId="10">Main.SAPF4Help()</definedName>
    <definedName name="ppppp" localSheetId="7">Main.SAPF4Help()</definedName>
    <definedName name="ppppp">Main.SAPF4Help()</definedName>
    <definedName name="ppppppppppppppp" localSheetId="2" hidden="1">{"Assumptions Page 1",#N/A,FALSE,"JUBA Value";"Assumptions Page 2",#N/A,FALSE,"JUBA Value";"Assumptions Page 3",#N/A,FALSE,"JUBA Value";"Assumptions Page 4",#N/A,FALSE,"JUBA Value"}</definedName>
    <definedName name="ppppppppppppppp" localSheetId="7" hidden="1">{"Assumptions Page 1",#N/A,FALSE,"JUBA Value";"Assumptions Page 2",#N/A,FALSE,"JUBA Value";"Assumptions Page 3",#N/A,FALSE,"JUBA Value";"Assumptions Page 4",#N/A,FALSE,"JUBA Value"}</definedName>
    <definedName name="ppppppppppppppp" hidden="1">{"Assumptions Page 1",#N/A,FALSE,"JUBA Value";"Assumptions Page 2",#N/A,FALSE,"JUBA Value";"Assumptions Page 3",#N/A,FALSE,"JUBA Value";"Assumptions Page 4",#N/A,FALSE,"JUBA Value"}</definedName>
    <definedName name="PPREROIC">#REF!</definedName>
    <definedName name="PR_AC">#REF!</definedName>
    <definedName name="PR_LM">#REF!</definedName>
    <definedName name="prajuste" localSheetId="7">#REF!</definedName>
    <definedName name="prajuste">#REF!</definedName>
    <definedName name="PRANG" localSheetId="2">F_INCOME,F_BALANCE,f_free_cash_flow,f_ratios,f_valuation</definedName>
    <definedName name="PRANG" localSheetId="7">F_INCOME,F_BALANCE,f_free_cash_flow,f_ratios,f_valuation</definedName>
    <definedName name="PRANG">F_INCOME,F_BALANCE,f_free_cash_flow,f_ratios,f_valuation</definedName>
    <definedName name="prange" localSheetId="2">F_INCOME,F_BALANCE,f_free_cash_flow,f_ratios,f_valuation</definedName>
    <definedName name="prange" localSheetId="7">F_INCOME,F_BALANCE,f_free_cash_flow,f_ratios,f_valuation</definedName>
    <definedName name="prange">F_INCOME,F_BALANCE,f_free_cash_flow,f_ratios,f_valuation</definedName>
    <definedName name="PRE" localSheetId="7">#REF!</definedName>
    <definedName name="PRE">#REF!</definedName>
    <definedName name="PreçoMAE" localSheetId="7">#REF!</definedName>
    <definedName name="PreçoMAE">#REF!</definedName>
    <definedName name="PRECOS_CANDLES">#REF!</definedName>
    <definedName name="PRECOS_CL_N">#REF!</definedName>
    <definedName name="PRECOS_CL_NE">#REF!</definedName>
    <definedName name="PRECOS_CL_S">#REF!</definedName>
    <definedName name="PRECOS_CL_SE">#REF!</definedName>
    <definedName name="PRECOS_CNDL_X">#REF!</definedName>
    <definedName name="PRECOS_HI_N">#REF!</definedName>
    <definedName name="PRECOS_HI_NE">#REF!</definedName>
    <definedName name="PRECOS_HI_S">#REF!</definedName>
    <definedName name="PRECOS_HI_SE">#REF!</definedName>
    <definedName name="PRECOS_LO_N">#REF!</definedName>
    <definedName name="PRECOS_LO_NE">#REF!</definedName>
    <definedName name="PRECOS_LO_S">#REF!</definedName>
    <definedName name="PRECOS_LO_SE">#REF!</definedName>
    <definedName name="PRECOS_ME_S1">#REF!</definedName>
    <definedName name="PRECOS_ME_S2">#REF!</definedName>
    <definedName name="PRECOS_ME_S3">#REF!</definedName>
    <definedName name="PRECOS_ME_S4">#REF!</definedName>
    <definedName name="PRECOS_OP_N">#REF!</definedName>
    <definedName name="PRECOS_OP_NE">#REF!</definedName>
    <definedName name="PRECOS_OP_S">#REF!</definedName>
    <definedName name="PRECOS_OP_SE">#REF!</definedName>
    <definedName name="PRECOS1">#REF!</definedName>
    <definedName name="PRECOS1_GRAF_L">#REF!</definedName>
    <definedName name="PRECOS1_GRAF_M">#REF!</definedName>
    <definedName name="PRECOS1_GRAF_P">#REF!</definedName>
    <definedName name="PRECOS2">#REF!</definedName>
    <definedName name="PRECOS2_GRAF_L">#REF!</definedName>
    <definedName name="PRECOS2_GRAF_M">#REF!</definedName>
    <definedName name="PRECOS2_GRAF_P">#REF!</definedName>
    <definedName name="PRECOS3">#REF!</definedName>
    <definedName name="PRECOS3_GRAF_L">#REF!</definedName>
    <definedName name="PRECOS3_GRAF_M">#REF!</definedName>
    <definedName name="PRECOS3_GRAF_P">#REF!</definedName>
    <definedName name="PRECOS4">#REF!</definedName>
    <definedName name="PRECOS4_GRAF_L">#REF!</definedName>
    <definedName name="PRECOS4_GRAF_M">#REF!</definedName>
    <definedName name="PRECOS4_GRAF_P">#REF!</definedName>
    <definedName name="premissas3" hidden="1">#REF!</definedName>
    <definedName name="PREROIC" localSheetId="7">#REF!</definedName>
    <definedName name="PREROIC">#REF!</definedName>
    <definedName name="pressões" localSheetId="7">#REF!</definedName>
    <definedName name="pressões">#REF!</definedName>
    <definedName name="PREV" localSheetId="7">#REF!</definedName>
    <definedName name="PREV">#REF!</definedName>
    <definedName name="PREV2001">#REF!</definedName>
    <definedName name="PREV7" localSheetId="7">#REF!</definedName>
    <definedName name="PREV7">#REF!</definedName>
    <definedName name="PREV8" localSheetId="7">#REF!</definedName>
    <definedName name="PREV8">#REF!</definedName>
    <definedName name="PREV97">#REF!</definedName>
    <definedName name="PREV98">#REF!</definedName>
    <definedName name="previs" localSheetId="7">#REF!</definedName>
    <definedName name="previs">#REF!</definedName>
    <definedName name="previsão" localSheetId="7">#REF!</definedName>
    <definedName name="previsão">#REF!</definedName>
    <definedName name="Previsão_Clientes_1999" localSheetId="7">#REF!</definedName>
    <definedName name="Previsão_Clientes_1999">#REF!</definedName>
    <definedName name="Previsão_Clientes_2000">#REF!</definedName>
    <definedName name="Previsão_Consumo_2000">#REF!</definedName>
    <definedName name="PREVREAL">#REF!</definedName>
    <definedName name="PREVREAL97">#REF!</definedName>
    <definedName name="PRICE" localSheetId="7">#REF!</definedName>
    <definedName name="PRICE">#REF!</definedName>
    <definedName name="PRIENC98" localSheetId="7">#REF!</definedName>
    <definedName name="PRIENC98">#REF!</definedName>
    <definedName name="PRIMEIRA" localSheetId="7">#REF!</definedName>
    <definedName name="PRIMEIRA">#REF!</definedName>
    <definedName name="primeirarev_GP">#REF!</definedName>
    <definedName name="PRINCIPAL98" localSheetId="7">#REF!</definedName>
    <definedName name="PRINCIPAL98">#REF!</definedName>
    <definedName name="PRINCIPAL99" localSheetId="7">#REF!</definedName>
    <definedName name="PRINCIPAL99">#REF!</definedName>
    <definedName name="PRINENC99" localSheetId="7">#REF!</definedName>
    <definedName name="PRINENC99">#REF!</definedName>
    <definedName name="Print">#REF!</definedName>
    <definedName name="print_">#REF!</definedName>
    <definedName name="Print_Area_MI" localSheetId="16">#REF!</definedName>
    <definedName name="Print_Area_MI" localSheetId="8">#REF!</definedName>
    <definedName name="Print_Area_MI" localSheetId="7">#REF!</definedName>
    <definedName name="Print_Area_MI">#REF!</definedName>
    <definedName name="Print_Titles_MI" localSheetId="7">#REF!,#REF!</definedName>
    <definedName name="Print_Titles_MI">#REF!,#REF!</definedName>
    <definedName name="PrintEnd" localSheetId="7" hidden="1">#REF!</definedName>
    <definedName name="PrintEnd" hidden="1">#REF!</definedName>
    <definedName name="PrintStart" localSheetId="7" hidden="1">#REF!</definedName>
    <definedName name="PrintStart" hidden="1">#REF!</definedName>
    <definedName name="PRN">#N/A</definedName>
    <definedName name="PROIC" localSheetId="7">#REF!</definedName>
    <definedName name="PROIC">#REF!</definedName>
    <definedName name="PROICF">#REF!</definedName>
    <definedName name="PROICYEARS">#REF!</definedName>
    <definedName name="proj_ativo_2anos">#REF!</definedName>
    <definedName name="proj_dre_2anos">#REF!</definedName>
    <definedName name="proj_fcd_2anos">#REF!</definedName>
    <definedName name="proj_passivo_2anos">#REF!</definedName>
    <definedName name="proj00N">#REF!</definedName>
    <definedName name="proj00N2">#REF!</definedName>
    <definedName name="proj00S">#REF!</definedName>
    <definedName name="proj01N">#REF!</definedName>
    <definedName name="proj01S">#REF!</definedName>
    <definedName name="proj02N">#REF!</definedName>
    <definedName name="proj02S">#REF!</definedName>
    <definedName name="proj03N">#REF!</definedName>
    <definedName name="proj03N2">#REF!</definedName>
    <definedName name="proj03S">#REF!</definedName>
    <definedName name="proj04N">#REF!</definedName>
    <definedName name="proj04N2">#REF!</definedName>
    <definedName name="proj04S">#REF!</definedName>
    <definedName name="proj05N">#REF!</definedName>
    <definedName name="proj05S">#REF!</definedName>
    <definedName name="proj06N">#REF!</definedName>
    <definedName name="proj06S">#REF!</definedName>
    <definedName name="proj07N">#REF!</definedName>
    <definedName name="proj07S">#REF!</definedName>
    <definedName name="proj08N">#REF!</definedName>
    <definedName name="proj08S">#REF!</definedName>
    <definedName name="proj09N">#REF!</definedName>
    <definedName name="proj09S">#REF!</definedName>
    <definedName name="PROJEÇÃO">#REF!</definedName>
    <definedName name="PROJEÇÃO97">#REF!</definedName>
    <definedName name="Projetar_Ate" localSheetId="7">#REF!</definedName>
    <definedName name="Projetar_Ate">#REF!</definedName>
    <definedName name="projetoExecutivo" localSheetId="7">#REF!</definedName>
    <definedName name="projetoExecutivo">#REF!</definedName>
    <definedName name="projetoExecutivoPoder" localSheetId="7">#REF!</definedName>
    <definedName name="projetoExecutivoPoder">#REF!</definedName>
    <definedName name="projetos">#REF!</definedName>
    <definedName name="projetos_cvrd">#REF!</definedName>
    <definedName name="projetos2_cvrd">#REF!</definedName>
    <definedName name="projetos3_cvrd">#REF!</definedName>
    <definedName name="projetos4_cvrd">#REF!</definedName>
    <definedName name="Proprio">#REF!</definedName>
    <definedName name="PS_fc">#REF!</definedName>
    <definedName name="PS_ic">#REF!</definedName>
    <definedName name="PSG_A">#REF!</definedName>
    <definedName name="PTDATA" localSheetId="2" hidden="1">{"page1",#N/A,FALSE,"Taean 1&amp;2";"page2",#N/A,FALSE,"Taean 1&amp;2"}</definedName>
    <definedName name="PTDATA" hidden="1">{"page1",#N/A,FALSE,"Taean 1&amp;2";"page2",#N/A,FALSE,"Taean 1&amp;2"}</definedName>
    <definedName name="PTURNOVER">#REF!</definedName>
    <definedName name="PUBLICO">#REF!</definedName>
    <definedName name="PWORKING" localSheetId="7">#REF!</definedName>
    <definedName name="PWORKING">#REF!</definedName>
    <definedName name="q" localSheetId="16" hidden="1">{#N/A,#N/A,FALSE,"ANEXO3 99 ERA";#N/A,#N/A,FALSE,"ANEXO3 99 UBÁ2";#N/A,#N/A,FALSE,"ANEXO3 99 DTU";#N/A,#N/A,FALSE,"ANEXO3 99 RDR";#N/A,#N/A,FALSE,"ANEXO3 99 UBÁ4";#N/A,#N/A,FALSE,"ANEXO3 99 UBÁ6"}</definedName>
    <definedName name="q" localSheetId="8" hidden="1">{#N/A,#N/A,FALSE,"ANEXO3 99 ERA";#N/A,#N/A,FALSE,"ANEXO3 99 UBÁ2";#N/A,#N/A,FALSE,"ANEXO3 99 DTU";#N/A,#N/A,FALSE,"ANEXO3 99 RDR";#N/A,#N/A,FALSE,"ANEXO3 99 UBÁ4";#N/A,#N/A,FALSE,"ANEXO3 99 UBÁ6"}</definedName>
    <definedName name="q" localSheetId="2" hidden="1">{#N/A,#N/A,FALSE,"ANEXO3 99 ERA";#N/A,#N/A,FALSE,"ANEXO3 99 UBÁ2";#N/A,#N/A,FALSE,"ANEXO3 99 DTU";#N/A,#N/A,FALSE,"ANEXO3 99 RDR";#N/A,#N/A,FALSE,"ANEXO3 99 UBÁ4";#N/A,#N/A,FALSE,"ANEXO3 99 UBÁ6"}</definedName>
    <definedName name="q" localSheetId="7" hidden="1">{#N/A,#N/A,FALSE,"ANEXO3 99 ERA";#N/A,#N/A,FALSE,"ANEXO3 99 UBÁ2";#N/A,#N/A,FALSE,"ANEXO3 99 DTU";#N/A,#N/A,FALSE,"ANEXO3 99 RDR";#N/A,#N/A,FALSE,"ANEXO3 99 UBÁ4";#N/A,#N/A,FALSE,"ANEXO3 99 UBÁ6"}</definedName>
    <definedName name="q" hidden="1">{#N/A,#N/A,FALSE,"ANEXO3 99 ERA";#N/A,#N/A,FALSE,"ANEXO3 99 UBÁ2";#N/A,#N/A,FALSE,"ANEXO3 99 DTU";#N/A,#N/A,FALSE,"ANEXO3 99 RDR";#N/A,#N/A,FALSE,"ANEXO3 99 UBÁ4";#N/A,#N/A,FALSE,"ANEXO3 99 UBÁ6"}</definedName>
    <definedName name="q_1" localSheetId="16" hidden="1">{#N/A,#N/A,FALSE,"CONTROLE"}</definedName>
    <definedName name="q_1" localSheetId="8" hidden="1">{#N/A,#N/A,FALSE,"CONTROLE"}</definedName>
    <definedName name="q_1" localSheetId="2" hidden="1">{#N/A,#N/A,FALSE,"CONTROLE"}</definedName>
    <definedName name="q_1" localSheetId="7" hidden="1">{#N/A,#N/A,FALSE,"CONTROLE"}</definedName>
    <definedName name="q_1" hidden="1">{#N/A,#N/A,FALSE,"CONTROLE"}</definedName>
    <definedName name="Q1A">#REF!</definedName>
    <definedName name="Q1B">#REF!</definedName>
    <definedName name="Q2A">#REF!</definedName>
    <definedName name="Q2B">#REF!</definedName>
    <definedName name="qaaa" localSheetId="7">#REF!</definedName>
    <definedName name="qaaa">#REF!</definedName>
    <definedName name="qgq" hidden="1">#N/A</definedName>
    <definedName name="QMDL1" localSheetId="7">#REF!</definedName>
    <definedName name="QMDL1">#REF!</definedName>
    <definedName name="QMDL11" localSheetId="7">#REF!</definedName>
    <definedName name="QMDL11">#REF!</definedName>
    <definedName name="QMDL111" localSheetId="7">#REF!</definedName>
    <definedName name="QMDL111">#REF!</definedName>
    <definedName name="QMDL22">#REF!</definedName>
    <definedName name="QMDL222">#REF!</definedName>
    <definedName name="QMOD1">#REF!</definedName>
    <definedName name="QMOD3_">#REF!</definedName>
    <definedName name="qmodu1">#REF!</definedName>
    <definedName name="qq" localSheetId="16" hidden="1">{#N/A,#N/A,FALSE,"CONTROLE"}</definedName>
    <definedName name="qq" localSheetId="8" hidden="1">{#N/A,#N/A,FALSE,"CONTROLE"}</definedName>
    <definedName name="qq" localSheetId="2" hidden="1">{#N/A,#N/A,FALSE,"CONTROLE"}</definedName>
    <definedName name="qq" localSheetId="7" hidden="1">{#N/A,#N/A,FALSE,"CONTROLE"}</definedName>
    <definedName name="qq" hidden="1">{#N/A,#N/A,FALSE,"CONTROLE"}</definedName>
    <definedName name="qq_1" localSheetId="16" hidden="1">{#N/A,#N/A,FALSE,"CONTROLE"}</definedName>
    <definedName name="qq_1" localSheetId="8" hidden="1">{#N/A,#N/A,FALSE,"CONTROLE"}</definedName>
    <definedName name="qq_1" localSheetId="2" hidden="1">{#N/A,#N/A,FALSE,"CONTROLE"}</definedName>
    <definedName name="qq_1" localSheetId="7" hidden="1">{#N/A,#N/A,FALSE,"CONTROLE"}</definedName>
    <definedName name="qq_1" hidden="1">{#N/A,#N/A,FALSE,"CONTROLE"}</definedName>
    <definedName name="qqq">#REF!</definedName>
    <definedName name="qqq_1" localSheetId="16" hidden="1">{#N/A,#N/A,FALSE,"CONTROLE"}</definedName>
    <definedName name="qqq_1" localSheetId="8" hidden="1">{#N/A,#N/A,FALSE,"CONTROLE"}</definedName>
    <definedName name="qqq_1" localSheetId="2" hidden="1">{#N/A,#N/A,FALSE,"CONTROLE"}</definedName>
    <definedName name="qqq_1" localSheetId="7" hidden="1">{#N/A,#N/A,FALSE,"CONTROLE"}</definedName>
    <definedName name="qqq_1" hidden="1">{#N/A,#N/A,FALSE,"CONTROLE"}</definedName>
    <definedName name="qqqq" localSheetId="16" hidden="1">{#N/A,#N/A,FALSE,"CONTROLE"}</definedName>
    <definedName name="qqqq" localSheetId="8" hidden="1">{#N/A,#N/A,FALSE,"CONTROLE"}</definedName>
    <definedName name="qqqq" localSheetId="2" hidden="1">{#N/A,#N/A,FALSE,"CONTROLE"}</definedName>
    <definedName name="qqqq" localSheetId="7" hidden="1">{#N/A,#N/A,FALSE,"CONTROLE"}</definedName>
    <definedName name="qqqq" hidden="1">{#N/A,#N/A,FALSE,"CONTROLE"}</definedName>
    <definedName name="qqqq_1" localSheetId="16" hidden="1">{#N/A,#N/A,FALSE,"CONTROLE"}</definedName>
    <definedName name="qqqq_1" localSheetId="8" hidden="1">{#N/A,#N/A,FALSE,"CONTROLE"}</definedName>
    <definedName name="qqqq_1" localSheetId="2" hidden="1">{#N/A,#N/A,FALSE,"CONTROLE"}</definedName>
    <definedName name="qqqq_1" localSheetId="7" hidden="1">{#N/A,#N/A,FALSE,"CONTROLE"}</definedName>
    <definedName name="qqqq_1" hidden="1">{#N/A,#N/A,FALSE,"CONTROLE"}</definedName>
    <definedName name="qqqqqq" localSheetId="16" hidden="1">{#N/A,#N/A,FALSE,"CONTROLE";#N/A,#N/A,FALSE,"CONTROLE"}</definedName>
    <definedName name="qqqqqq" localSheetId="8" hidden="1">{#N/A,#N/A,FALSE,"CONTROLE";#N/A,#N/A,FALSE,"CONTROLE"}</definedName>
    <definedName name="qqqqqq" localSheetId="2" hidden="1">{#N/A,#N/A,FALSE,"CONTROLE";#N/A,#N/A,FALSE,"CONTROLE"}</definedName>
    <definedName name="qqqqqq" localSheetId="7" hidden="1">{#N/A,#N/A,FALSE,"CONTROLE";#N/A,#N/A,FALSE,"CONTROLE"}</definedName>
    <definedName name="qqqqqq" hidden="1">{#N/A,#N/A,FALSE,"CONTROLE";#N/A,#N/A,FALSE,"CONTROLE"}</definedName>
    <definedName name="qqqqqq_1" localSheetId="16" hidden="1">{#N/A,#N/A,FALSE,"CONTROLE";#N/A,#N/A,FALSE,"CONTROLE"}</definedName>
    <definedName name="qqqqqq_1" localSheetId="8" hidden="1">{#N/A,#N/A,FALSE,"CONTROLE";#N/A,#N/A,FALSE,"CONTROLE"}</definedName>
    <definedName name="qqqqqq_1" localSheetId="2" hidden="1">{#N/A,#N/A,FALSE,"CONTROLE";#N/A,#N/A,FALSE,"CONTROLE"}</definedName>
    <definedName name="qqqqqq_1" localSheetId="7" hidden="1">{#N/A,#N/A,FALSE,"CONTROLE";#N/A,#N/A,FALSE,"CONTROLE"}</definedName>
    <definedName name="qqqqqq_1" hidden="1">{#N/A,#N/A,FALSE,"CONTROLE";#N/A,#N/A,FALSE,"CONTROLE"}</definedName>
    <definedName name="qqqqqqqqqqqqq" localSheetId="16" hidden="1">{#N/A,#N/A,FALSE,"CONTROLE"}</definedName>
    <definedName name="qqqqqqqqqqqqq" localSheetId="8" hidden="1">{#N/A,#N/A,FALSE,"CONTROLE"}</definedName>
    <definedName name="qqqqqqqqqqqqq" localSheetId="2" hidden="1">{#N/A,#N/A,FALSE,"CONTROLE"}</definedName>
    <definedName name="qqqqqqqqqqqqq" localSheetId="7" hidden="1">{#N/A,#N/A,FALSE,"CONTROLE"}</definedName>
    <definedName name="qqqqqqqqqqqqq" hidden="1">{#N/A,#N/A,FALSE,"CONTROLE"}</definedName>
    <definedName name="qqqqqqqqqqqqq_1" localSheetId="16" hidden="1">{#N/A,#N/A,FALSE,"CONTROLE"}</definedName>
    <definedName name="qqqqqqqqqqqqq_1" localSheetId="8" hidden="1">{#N/A,#N/A,FALSE,"CONTROLE"}</definedName>
    <definedName name="qqqqqqqqqqqqq_1" localSheetId="2" hidden="1">{#N/A,#N/A,FALSE,"CONTROLE"}</definedName>
    <definedName name="qqqqqqqqqqqqq_1" localSheetId="7" hidden="1">{#N/A,#N/A,FALSE,"CONTROLE"}</definedName>
    <definedName name="qqqqqqqqqqqqq_1" hidden="1">{#N/A,#N/A,FALSE,"CONTROLE"}</definedName>
    <definedName name="qqqqqqqqqqqqqqqqqqqqqqq" localSheetId="16">#REF!</definedName>
    <definedName name="qqqqqqqqqqqqqqqqqqqqqqq" localSheetId="8">#REF!</definedName>
    <definedName name="qqqqqqqqqqqqqqqqqqqqqqq" localSheetId="7">#REF!</definedName>
    <definedName name="qqqqqqqqqqqqqqqqqqqqqqq">#REF!</definedName>
    <definedName name="qqqqqqqqqqqqqqqqqqqqqqqqqqqq" localSheetId="16" hidden="1">{#N/A,#N/A,FALSE,"ANEXO3 99 ERA";#N/A,#N/A,FALSE,"ANEXO3 99 UBÁ2";#N/A,#N/A,FALSE,"ANEXO3 99 DTU";#N/A,#N/A,FALSE,"ANEXO3 99 RDR";#N/A,#N/A,FALSE,"ANEXO3 99 UBÁ4";#N/A,#N/A,FALSE,"ANEXO3 99 UBÁ6"}</definedName>
    <definedName name="qqqqqqqqqqqqqqqqqqqqqqqqqqqq" localSheetId="8" hidden="1">{#N/A,#N/A,FALSE,"ANEXO3 99 ERA";#N/A,#N/A,FALSE,"ANEXO3 99 UBÁ2";#N/A,#N/A,FALSE,"ANEXO3 99 DTU";#N/A,#N/A,FALSE,"ANEXO3 99 RDR";#N/A,#N/A,FALSE,"ANEXO3 99 UBÁ4";#N/A,#N/A,FALSE,"ANEXO3 99 UBÁ6"}</definedName>
    <definedName name="qqqqqqqqqqqqqqqqqqqqqqqqqqqq" localSheetId="2" hidden="1">{#N/A,#N/A,FALSE,"ANEXO3 99 ERA";#N/A,#N/A,FALSE,"ANEXO3 99 UBÁ2";#N/A,#N/A,FALSE,"ANEXO3 99 DTU";#N/A,#N/A,FALSE,"ANEXO3 99 RDR";#N/A,#N/A,FALSE,"ANEXO3 99 UBÁ4";#N/A,#N/A,FALSE,"ANEXO3 99 UBÁ6"}</definedName>
    <definedName name="qqqqqqqqqqqqqqqqqqqqqqqqqqqq" localSheetId="7" hidden="1">{#N/A,#N/A,FALSE,"ANEXO3 99 ERA";#N/A,#N/A,FALSE,"ANEXO3 99 UBÁ2";#N/A,#N/A,FALSE,"ANEXO3 99 DTU";#N/A,#N/A,FALSE,"ANEXO3 99 RDR";#N/A,#N/A,FALSE,"ANEXO3 99 UBÁ4";#N/A,#N/A,FALSE,"ANEXO3 99 UBÁ6"}</definedName>
    <definedName name="qqqqqqqqqqqqqqqqqqqqqqqqqqqq" hidden="1">{#N/A,#N/A,FALSE,"ANEXO3 99 ERA";#N/A,#N/A,FALSE,"ANEXO3 99 UBÁ2";#N/A,#N/A,FALSE,"ANEXO3 99 DTU";#N/A,#N/A,FALSE,"ANEXO3 99 RDR";#N/A,#N/A,FALSE,"ANEXO3 99 UBÁ4";#N/A,#N/A,FALSE,"ANEXO3 99 UBÁ6"}</definedName>
    <definedName name="QQSAQDSF" localSheetId="16">#REF!</definedName>
    <definedName name="QQSAQDSF" localSheetId="8">#REF!</definedName>
    <definedName name="QQSAQDSF" localSheetId="7">#REF!</definedName>
    <definedName name="QQSAQDSF">#REF!</definedName>
    <definedName name="qrqwqwrrwqerewqweqrrweqwerq" localSheetId="16" hidden="1">#REF!</definedName>
    <definedName name="qrqwqwrrwqerewqweqrrweqwerq" localSheetId="8" hidden="1">#REF!</definedName>
    <definedName name="qrqwqwrrwqerewqweqrrweqwerq" localSheetId="7" hidden="1">#REF!</definedName>
    <definedName name="qrqwqwrrwqerewqweqrrweqwerq" hidden="1">#REF!</definedName>
    <definedName name="qtret" localSheetId="2" hidden="1">{#N/A,#N/A,FALSE,"CONTROLE"}</definedName>
    <definedName name="qtret" localSheetId="7" hidden="1">{#N/A,#N/A,FALSE,"CONTROLE"}</definedName>
    <definedName name="qtret" hidden="1">{#N/A,#N/A,FALSE,"CONTROLE"}</definedName>
    <definedName name="qtyyuu" localSheetId="2" hidden="1">{#N/A,#N/A,FALSE,"CONTROLE"}</definedName>
    <definedName name="qtyyuu" localSheetId="7" hidden="1">{#N/A,#N/A,FALSE,"CONTROLE"}</definedName>
    <definedName name="qtyyuu" hidden="1">{#N/A,#N/A,FALSE,"CONTROLE"}</definedName>
    <definedName name="Quad">#REF!</definedName>
    <definedName name="quantidadeModulo1">#REF!</definedName>
    <definedName name="quantidadeModulo10">#REF!</definedName>
    <definedName name="quantidadeModulo11">#REF!</definedName>
    <definedName name="quantidadeModulo12">#REF!</definedName>
    <definedName name="quantidadeModulo2">#REF!</definedName>
    <definedName name="quantidadeModulo3">#REF!</definedName>
    <definedName name="quantidadeModulo4">#REF!</definedName>
    <definedName name="quantidadeModulo5">#REF!</definedName>
    <definedName name="quantidadeModulo6">#REF!</definedName>
    <definedName name="quantidadeModulo7">#REF!</definedName>
    <definedName name="quantidadeModulo8">#REF!</definedName>
    <definedName name="quantidadeModulo9">#REF!</definedName>
    <definedName name="qwe">#REF!</definedName>
    <definedName name="qweer" localSheetId="2" hidden="1">{#N/A,#N/A,FALSE,"CONTROLE"}</definedName>
    <definedName name="qweer" localSheetId="7" hidden="1">{#N/A,#N/A,FALSE,"CONTROLE"}</definedName>
    <definedName name="qweer" hidden="1">{#N/A,#N/A,FALSE,"CONTROLE"}</definedName>
    <definedName name="qweqwe" localSheetId="2" hidden="1">{"TotalGeralDespesasPorArea",#N/A,FALSE,"VinculosAccessEfetivo"}</definedName>
    <definedName name="qweqwe" localSheetId="7" hidden="1">{"TotalGeralDespesasPorArea",#N/A,FALSE,"VinculosAccessEfetivo"}</definedName>
    <definedName name="qweqwe" hidden="1">{"TotalGeralDespesasPorArea",#N/A,FALSE,"VinculosAccessEfetivo"}</definedName>
    <definedName name="qwqw" localSheetId="2" hidden="1">{#N/A,#N/A,FALSE,"Hip.Bas";#N/A,#N/A,FALSE,"ventas";#N/A,#N/A,FALSE,"ingre-Año";#N/A,#N/A,FALSE,"ventas-Año";#N/A,#N/A,FALSE,"Costepro";#N/A,#N/A,FALSE,"inversion";#N/A,#N/A,FALSE,"personal";#N/A,#N/A,FALSE,"Gastos-V";#N/A,#N/A,FALSE,"Circulante";#N/A,#N/A,FALSE,"CONSOLI";#N/A,#N/A,FALSE,"Es-Fin";#N/A,#N/A,FALSE,"Margen-P"}</definedName>
    <definedName name="qwqw" localSheetId="7" hidden="1">{#N/A,#N/A,FALSE,"Hip.Bas";#N/A,#N/A,FALSE,"ventas";#N/A,#N/A,FALSE,"ingre-Año";#N/A,#N/A,FALSE,"ventas-Año";#N/A,#N/A,FALSE,"Costepro";#N/A,#N/A,FALSE,"inversion";#N/A,#N/A,FALSE,"personal";#N/A,#N/A,FALSE,"Gastos-V";#N/A,#N/A,FALSE,"Circulante";#N/A,#N/A,FALSE,"CONSOLI";#N/A,#N/A,FALSE,"Es-Fin";#N/A,#N/A,FALSE,"Margen-P"}</definedName>
    <definedName name="qwqw" hidden="1">{#N/A,#N/A,FALSE,"Hip.Bas";#N/A,#N/A,FALSE,"ventas";#N/A,#N/A,FALSE,"ingre-Año";#N/A,#N/A,FALSE,"ventas-Año";#N/A,#N/A,FALSE,"Costepro";#N/A,#N/A,FALSE,"inversion";#N/A,#N/A,FALSE,"personal";#N/A,#N/A,FALSE,"Gastos-V";#N/A,#N/A,FALSE,"Circulante";#N/A,#N/A,FALSE,"CONSOLI";#N/A,#N/A,FALSE,"Es-Fin";#N/A,#N/A,FALSE,"Margen-P"}</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#REF!</definedName>
    <definedName name="RAB">#REF!</definedName>
    <definedName name="Racionamento">#REF!</definedName>
    <definedName name="raf" localSheetId="2" hidden="1">{#N/A,#N/A,FALSE,"CONTROLE";#N/A,#N/A,FALSE,"CONTROLE"}</definedName>
    <definedName name="raf" localSheetId="7" hidden="1">{#N/A,#N/A,FALSE,"CONTROLE";#N/A,#N/A,FALSE,"CONTROLE"}</definedName>
    <definedName name="raf" hidden="1">{#N/A,#N/A,FALSE,"CONTROLE";#N/A,#N/A,FALSE,"CONTROLE"}</definedName>
    <definedName name="RAG_PROPRIO">#REF!</definedName>
    <definedName name="RAND">#REF!</definedName>
    <definedName name="range_ano_final_operacao" localSheetId="7">#REF!</definedName>
    <definedName name="range_ano_final_operacao">#REF!</definedName>
    <definedName name="range_cola_pagto_impostos" localSheetId="7">#REF!</definedName>
    <definedName name="range_cola_pagto_impostos">#REF!</definedName>
    <definedName name="range_data_otimizacao" localSheetId="7">#REF!</definedName>
    <definedName name="range_data_otimizacao">#REF!</definedName>
    <definedName name="range_inicio_cola_pagto_impostos">#REF!</definedName>
    <definedName name="range_inicio_data_otimizacao">#REF!</definedName>
    <definedName name="range_inicio_otimizador">#REF!</definedName>
    <definedName name="range_pagto_impostos">#REF!</definedName>
    <definedName name="range_regime_tributario">#REF!</definedName>
    <definedName name="range_regime_tributario_calculado">#REF!</definedName>
    <definedName name="RAP_Calc">#REF!</definedName>
    <definedName name="RAP_Futura">#REF!</definedName>
    <definedName name="RAP_Licitado">#REF!</definedName>
    <definedName name="RAP_Max" localSheetId="7">#REF!</definedName>
    <definedName name="RAP_Max">#REF!</definedName>
    <definedName name="RAP_Min" localSheetId="7">#REF!</definedName>
    <definedName name="RAP_Min">#REF!</definedName>
    <definedName name="RAP_Previa_GP">#REF!</definedName>
    <definedName name="RAP_prorrogado">#REF!</definedName>
    <definedName name="RAP_Renov">#REF!</definedName>
    <definedName name="RAPAnuidade_PP">#REF!</definedName>
    <definedName name="rapefetiva">#REF!</definedName>
    <definedName name="RAPrev">#REF!</definedName>
    <definedName name="ratios" localSheetId="7">#REF!</definedName>
    <definedName name="ratios">#REF!</definedName>
    <definedName name="RB" localSheetId="16" hidden="1">{#N/A,#N/A,FALSE,"LLAVE";#N/A,#N/A,FALSE,"EERR";#N/A,#N/A,FALSE,"ESP";#N/A,#N/A,FALSE,"EOAF";#N/A,#N/A,FALSE,"CASH";#N/A,#N/A,FALSE,"FINANZAS";#N/A,#N/A,FALSE,"DEUDA";#N/A,#N/A,FALSE,"INVERSION";#N/A,#N/A,FALSE,"PERSONAL"}</definedName>
    <definedName name="RB" localSheetId="8" hidden="1">{#N/A,#N/A,FALSE,"LLAVE";#N/A,#N/A,FALSE,"EERR";#N/A,#N/A,FALSE,"ESP";#N/A,#N/A,FALSE,"EOAF";#N/A,#N/A,FALSE,"CASH";#N/A,#N/A,FALSE,"FINANZAS";#N/A,#N/A,FALSE,"DEUDA";#N/A,#N/A,FALSE,"INVERSION";#N/A,#N/A,FALSE,"PERSONAL"}</definedName>
    <definedName name="RB" localSheetId="2" hidden="1">{#N/A,#N/A,FALSE,"LLAVE";#N/A,#N/A,FALSE,"EERR";#N/A,#N/A,FALSE,"ESP";#N/A,#N/A,FALSE,"EOAF";#N/A,#N/A,FALSE,"CASH";#N/A,#N/A,FALSE,"FINANZAS";#N/A,#N/A,FALSE,"DEUDA";#N/A,#N/A,FALSE,"INVERSION";#N/A,#N/A,FALSE,"PERSONAL"}</definedName>
    <definedName name="RB" localSheetId="7" hidden="1">{#N/A,#N/A,FALSE,"LLAVE";#N/A,#N/A,FALSE,"EERR";#N/A,#N/A,FALSE,"ESP";#N/A,#N/A,FALSE,"EOAF";#N/A,#N/A,FALSE,"CASH";#N/A,#N/A,FALSE,"FINANZAS";#N/A,#N/A,FALSE,"DEUDA";#N/A,#N/A,FALSE,"INVERSION";#N/A,#N/A,FALSE,"PERSONAL"}</definedName>
    <definedName name="RB" hidden="1">{#N/A,#N/A,FALSE,"LLAVE";#N/A,#N/A,FALSE,"EERR";#N/A,#N/A,FALSE,"ESP";#N/A,#N/A,FALSE,"EOAF";#N/A,#N/A,FALSE,"CASH";#N/A,#N/A,FALSE,"FINANZAS";#N/A,#N/A,FALSE,"DEUDA";#N/A,#N/A,FALSE,"INVERSION";#N/A,#N/A,FALSE,"PERSONAL"}</definedName>
    <definedName name="RB_1" localSheetId="16" hidden="1">{#N/A,#N/A,FALSE,"LLAVE";#N/A,#N/A,FALSE,"EERR";#N/A,#N/A,FALSE,"ESP";#N/A,#N/A,FALSE,"EOAF";#N/A,#N/A,FALSE,"CASH";#N/A,#N/A,FALSE,"FINANZAS";#N/A,#N/A,FALSE,"DEUDA";#N/A,#N/A,FALSE,"INVERSION";#N/A,#N/A,FALSE,"PERSONAL"}</definedName>
    <definedName name="RB_1" localSheetId="8" hidden="1">{#N/A,#N/A,FALSE,"LLAVE";#N/A,#N/A,FALSE,"EERR";#N/A,#N/A,FALSE,"ESP";#N/A,#N/A,FALSE,"EOAF";#N/A,#N/A,FALSE,"CASH";#N/A,#N/A,FALSE,"FINANZAS";#N/A,#N/A,FALSE,"DEUDA";#N/A,#N/A,FALSE,"INVERSION";#N/A,#N/A,FALSE,"PERSONAL"}</definedName>
    <definedName name="RB_1" localSheetId="2" hidden="1">{#N/A,#N/A,FALSE,"LLAVE";#N/A,#N/A,FALSE,"EERR";#N/A,#N/A,FALSE,"ESP";#N/A,#N/A,FALSE,"EOAF";#N/A,#N/A,FALSE,"CASH";#N/A,#N/A,FALSE,"FINANZAS";#N/A,#N/A,FALSE,"DEUDA";#N/A,#N/A,FALSE,"INVERSION";#N/A,#N/A,FALSE,"PERSONAL"}</definedName>
    <definedName name="RB_1" localSheetId="7" hidden="1">{#N/A,#N/A,FALSE,"LLAVE";#N/A,#N/A,FALSE,"EERR";#N/A,#N/A,FALSE,"ESP";#N/A,#N/A,FALSE,"EOAF";#N/A,#N/A,FALSE,"CASH";#N/A,#N/A,FALSE,"FINANZAS";#N/A,#N/A,FALSE,"DEUDA";#N/A,#N/A,FALSE,"INVERSION";#N/A,#N/A,FALSE,"PERSONAL"}</definedName>
    <definedName name="RB_1" hidden="1">{#N/A,#N/A,FALSE,"LLAVE";#N/A,#N/A,FALSE,"EERR";#N/A,#N/A,FALSE,"ESP";#N/A,#N/A,FALSE,"EOAF";#N/A,#N/A,FALSE,"CASH";#N/A,#N/A,FALSE,"FINANZAS";#N/A,#N/A,FALSE,"DEUDA";#N/A,#N/A,FALSE,"INVERSION";#N/A,#N/A,FALSE,"PERSONAL"}</definedName>
    <definedName name="RB_1_1" localSheetId="16" hidden="1">{#N/A,#N/A,FALSE,"LLAVE";#N/A,#N/A,FALSE,"EERR";#N/A,#N/A,FALSE,"ESP";#N/A,#N/A,FALSE,"EOAF";#N/A,#N/A,FALSE,"CASH";#N/A,#N/A,FALSE,"FINANZAS";#N/A,#N/A,FALSE,"DEUDA";#N/A,#N/A,FALSE,"INVERSION";#N/A,#N/A,FALSE,"PERSONAL"}</definedName>
    <definedName name="RB_1_1" localSheetId="8" hidden="1">{#N/A,#N/A,FALSE,"LLAVE";#N/A,#N/A,FALSE,"EERR";#N/A,#N/A,FALSE,"ESP";#N/A,#N/A,FALSE,"EOAF";#N/A,#N/A,FALSE,"CASH";#N/A,#N/A,FALSE,"FINANZAS";#N/A,#N/A,FALSE,"DEUDA";#N/A,#N/A,FALSE,"INVERSION";#N/A,#N/A,FALSE,"PERSONAL"}</definedName>
    <definedName name="RB_1_1" localSheetId="2" hidden="1">{#N/A,#N/A,FALSE,"LLAVE";#N/A,#N/A,FALSE,"EERR";#N/A,#N/A,FALSE,"ESP";#N/A,#N/A,FALSE,"EOAF";#N/A,#N/A,FALSE,"CASH";#N/A,#N/A,FALSE,"FINANZAS";#N/A,#N/A,FALSE,"DEUDA";#N/A,#N/A,FALSE,"INVERSION";#N/A,#N/A,FALSE,"PERSONAL"}</definedName>
    <definedName name="RB_1_1" localSheetId="7" hidden="1">{#N/A,#N/A,FALSE,"LLAVE";#N/A,#N/A,FALSE,"EERR";#N/A,#N/A,FALSE,"ESP";#N/A,#N/A,FALSE,"EOAF";#N/A,#N/A,FALSE,"CASH";#N/A,#N/A,FALSE,"FINANZAS";#N/A,#N/A,FALSE,"DEUDA";#N/A,#N/A,FALSE,"INVERSION";#N/A,#N/A,FALSE,"PERSONAL"}</definedName>
    <definedName name="RB_1_1" hidden="1">{#N/A,#N/A,FALSE,"LLAVE";#N/A,#N/A,FALSE,"EERR";#N/A,#N/A,FALSE,"ESP";#N/A,#N/A,FALSE,"EOAF";#N/A,#N/A,FALSE,"CASH";#N/A,#N/A,FALSE,"FINANZAS";#N/A,#N/A,FALSE,"DEUDA";#N/A,#N/A,FALSE,"INVERSION";#N/A,#N/A,FALSE,"PERSONAL"}</definedName>
    <definedName name="RBNI">#REF!</definedName>
    <definedName name="RBORDER">#REF!</definedName>
    <definedName name="RBSE">#REF!</definedName>
    <definedName name="RBTESTE" localSheetId="16" hidden="1">{#N/A,#N/A,FALSE,"ENERGIA";#N/A,#N/A,FALSE,"PERDIDAS";#N/A,#N/A,FALSE,"CLIENTES";#N/A,#N/A,FALSE,"ESTADO";#N/A,#N/A,FALSE,"TECNICA"}</definedName>
    <definedName name="RBTESTE" localSheetId="8" hidden="1">{#N/A,#N/A,FALSE,"ENERGIA";#N/A,#N/A,FALSE,"PERDIDAS";#N/A,#N/A,FALSE,"CLIENTES";#N/A,#N/A,FALSE,"ESTADO";#N/A,#N/A,FALSE,"TECNICA"}</definedName>
    <definedName name="RBTESTE" localSheetId="2" hidden="1">{#N/A,#N/A,FALSE,"ENERGIA";#N/A,#N/A,FALSE,"PERDIDAS";#N/A,#N/A,FALSE,"CLIENTES";#N/A,#N/A,FALSE,"ESTADO";#N/A,#N/A,FALSE,"TECNICA"}</definedName>
    <definedName name="RBTESTE" localSheetId="7" hidden="1">{#N/A,#N/A,FALSE,"ENERGIA";#N/A,#N/A,FALSE,"PERDIDAS";#N/A,#N/A,FALSE,"CLIENTES";#N/A,#N/A,FALSE,"ESTADO";#N/A,#N/A,FALSE,"TECNICA"}</definedName>
    <definedName name="RBTESTE" hidden="1">{#N/A,#N/A,FALSE,"ENERGIA";#N/A,#N/A,FALSE,"PERDIDAS";#N/A,#N/A,FALSE,"CLIENTES";#N/A,#N/A,FALSE,"ESTADO";#N/A,#N/A,FALSE,"TECNICA"}</definedName>
    <definedName name="RBTESTE_1" localSheetId="16" hidden="1">{#N/A,#N/A,FALSE,"ENERGIA";#N/A,#N/A,FALSE,"PERDIDAS";#N/A,#N/A,FALSE,"CLIENTES";#N/A,#N/A,FALSE,"ESTADO";#N/A,#N/A,FALSE,"TECNICA"}</definedName>
    <definedName name="RBTESTE_1" localSheetId="8" hidden="1">{#N/A,#N/A,FALSE,"ENERGIA";#N/A,#N/A,FALSE,"PERDIDAS";#N/A,#N/A,FALSE,"CLIENTES";#N/A,#N/A,FALSE,"ESTADO";#N/A,#N/A,FALSE,"TECNICA"}</definedName>
    <definedName name="RBTESTE_1" localSheetId="2" hidden="1">{#N/A,#N/A,FALSE,"ENERGIA";#N/A,#N/A,FALSE,"PERDIDAS";#N/A,#N/A,FALSE,"CLIENTES";#N/A,#N/A,FALSE,"ESTADO";#N/A,#N/A,FALSE,"TECNICA"}</definedName>
    <definedName name="RBTESTE_1" localSheetId="7" hidden="1">{#N/A,#N/A,FALSE,"ENERGIA";#N/A,#N/A,FALSE,"PERDIDAS";#N/A,#N/A,FALSE,"CLIENTES";#N/A,#N/A,FALSE,"ESTADO";#N/A,#N/A,FALSE,"TECNICA"}</definedName>
    <definedName name="RBTESTE_1" hidden="1">{#N/A,#N/A,FALSE,"ENERGIA";#N/A,#N/A,FALSE,"PERDIDAS";#N/A,#N/A,FALSE,"CLIENTES";#N/A,#N/A,FALSE,"ESTADO";#N/A,#N/A,FALSE,"TECNICA"}</definedName>
    <definedName name="RBTESTE_1_1" localSheetId="16" hidden="1">{#N/A,#N/A,FALSE,"ENERGIA";#N/A,#N/A,FALSE,"PERDIDAS";#N/A,#N/A,FALSE,"CLIENTES";#N/A,#N/A,FALSE,"ESTADO";#N/A,#N/A,FALSE,"TECNICA"}</definedName>
    <definedName name="RBTESTE_1_1" localSheetId="8" hidden="1">{#N/A,#N/A,FALSE,"ENERGIA";#N/A,#N/A,FALSE,"PERDIDAS";#N/A,#N/A,FALSE,"CLIENTES";#N/A,#N/A,FALSE,"ESTADO";#N/A,#N/A,FALSE,"TECNICA"}</definedName>
    <definedName name="RBTESTE_1_1" localSheetId="2" hidden="1">{#N/A,#N/A,FALSE,"ENERGIA";#N/A,#N/A,FALSE,"PERDIDAS";#N/A,#N/A,FALSE,"CLIENTES";#N/A,#N/A,FALSE,"ESTADO";#N/A,#N/A,FALSE,"TECNICA"}</definedName>
    <definedName name="RBTESTE_1_1" localSheetId="7" hidden="1">{#N/A,#N/A,FALSE,"ENERGIA";#N/A,#N/A,FALSE,"PERDIDAS";#N/A,#N/A,FALSE,"CLIENTES";#N/A,#N/A,FALSE,"ESTADO";#N/A,#N/A,FALSE,"TECNICA"}</definedName>
    <definedName name="RBTESTE_1_1" hidden="1">{#N/A,#N/A,FALSE,"ENERGIA";#N/A,#N/A,FALSE,"PERDIDAS";#N/A,#N/A,FALSE,"CLIENTES";#N/A,#N/A,FALSE,"ESTADO";#N/A,#N/A,FALSE,"TECNICA"}</definedName>
    <definedName name="RBTESTE_2" localSheetId="16" hidden="1">{#N/A,#N/A,FALSE,"ENERGIA";#N/A,#N/A,FALSE,"PERDIDAS";#N/A,#N/A,FALSE,"CLIENTES";#N/A,#N/A,FALSE,"ESTADO";#N/A,#N/A,FALSE,"TECNICA"}</definedName>
    <definedName name="RBTESTE_2" localSheetId="8" hidden="1">{#N/A,#N/A,FALSE,"ENERGIA";#N/A,#N/A,FALSE,"PERDIDAS";#N/A,#N/A,FALSE,"CLIENTES";#N/A,#N/A,FALSE,"ESTADO";#N/A,#N/A,FALSE,"TECNICA"}</definedName>
    <definedName name="RBTESTE_2" localSheetId="2" hidden="1">{#N/A,#N/A,FALSE,"ENERGIA";#N/A,#N/A,FALSE,"PERDIDAS";#N/A,#N/A,FALSE,"CLIENTES";#N/A,#N/A,FALSE,"ESTADO";#N/A,#N/A,FALSE,"TECNICA"}</definedName>
    <definedName name="RBTESTE_2" localSheetId="7" hidden="1">{#N/A,#N/A,FALSE,"ENERGIA";#N/A,#N/A,FALSE,"PERDIDAS";#N/A,#N/A,FALSE,"CLIENTES";#N/A,#N/A,FALSE,"ESTADO";#N/A,#N/A,FALSE,"TECNICA"}</definedName>
    <definedName name="RBTESTE_2" hidden="1">{#N/A,#N/A,FALSE,"ENERGIA";#N/A,#N/A,FALSE,"PERDIDAS";#N/A,#N/A,FALSE,"CLIENTES";#N/A,#N/A,FALSE,"ESTADO";#N/A,#N/A,FALSE,"TECNICA"}</definedName>
    <definedName name="RCD">#REF!</definedName>
    <definedName name="RCDD">#REF!</definedName>
    <definedName name="RCON">#REF!</definedName>
    <definedName name="RCP" localSheetId="7">#REF!</definedName>
    <definedName name="RCP">#REF!</definedName>
    <definedName name="RCPP" localSheetId="7">#REF!</definedName>
    <definedName name="RCPP">#REF!</definedName>
    <definedName name="Rd" localSheetId="7">#REF!</definedName>
    <definedName name="Rd">#REF!</definedName>
    <definedName name="RE" localSheetId="7">#REF!</definedName>
    <definedName name="RE">#REF!</definedName>
    <definedName name="REAIS" localSheetId="2" hidden="1">{#N/A,#N/A,FALSE,"CONTROLE"}</definedName>
    <definedName name="REAIS" localSheetId="7" hidden="1">{#N/A,#N/A,FALSE,"CONTROLE"}</definedName>
    <definedName name="REAIS" hidden="1">{#N/A,#N/A,FALSE,"CONTROLE"}</definedName>
    <definedName name="REAISPREV" localSheetId="2" hidden="1">{#N/A,#N/A,FALSE,"CONTROLE"}</definedName>
    <definedName name="REAISPREV" localSheetId="7" hidden="1">{#N/A,#N/A,FALSE,"CONTROLE"}</definedName>
    <definedName name="REAISPREV" hidden="1">{#N/A,#N/A,FALSE,"CONTROLE"}</definedName>
    <definedName name="Reajuste">#REF!</definedName>
    <definedName name="REAJUSTE_POR_EMPRESA">#REF!</definedName>
    <definedName name="REAL" localSheetId="16">#REF!</definedName>
    <definedName name="REAL" localSheetId="8">#REF!</definedName>
    <definedName name="REAL" localSheetId="7">#REF!</definedName>
    <definedName name="REAL">#REF!</definedName>
    <definedName name="Realizado">#REF!</definedName>
    <definedName name="RECEITA" localSheetId="7">#REF!</definedName>
    <definedName name="RECEITA">#REF!</definedName>
    <definedName name="Receita_Rmilhões" localSheetId="7">#REF!</definedName>
    <definedName name="Receita_Rmilhões">#REF!</definedName>
    <definedName name="receita2" localSheetId="7">#REF!</definedName>
    <definedName name="receita2">#REF!</definedName>
    <definedName name="RECEITA97">#REF!</definedName>
    <definedName name="Reclam">#REF!</definedName>
    <definedName name="Reclamacao">#REF!</definedName>
    <definedName name="RedefinePrintTableRange" hidden="1">#N/A</definedName>
    <definedName name="ReduçãoC_Inicial" localSheetId="7">#REF!</definedName>
    <definedName name="ReduçãoC_Inicial">#REF!</definedName>
    <definedName name="ReduçãoCI" localSheetId="7">#REF!</definedName>
    <definedName name="ReduçãoCI">#REF!</definedName>
    <definedName name="ReduçãoCompraEnergia" localSheetId="7">#REF!</definedName>
    <definedName name="ReduçãoCompraEnergia">#REF!</definedName>
    <definedName name="ReduçãoFaturamento">#REF!</definedName>
    <definedName name="reduzido" localSheetId="16" hidden="1">{#N/A,#N/A,FALSE,"CONTROLE"}</definedName>
    <definedName name="reduzido" localSheetId="8" hidden="1">{#N/A,#N/A,FALSE,"CONTROLE"}</definedName>
    <definedName name="reduzido" localSheetId="2" hidden="1">{#N/A,#N/A,FALSE,"CONTROLE"}</definedName>
    <definedName name="reduzido" localSheetId="7" hidden="1">{#N/A,#N/A,FALSE,"CONTROLE"}</definedName>
    <definedName name="reduzido" hidden="1">{#N/A,#N/A,FALSE,"CONTROLE"}</definedName>
    <definedName name="reduzido_1" localSheetId="16" hidden="1">{#N/A,#N/A,FALSE,"CONTROLE"}</definedName>
    <definedName name="reduzido_1" localSheetId="8" hidden="1">{#N/A,#N/A,FALSE,"CONTROLE"}</definedName>
    <definedName name="reduzido_1" localSheetId="2" hidden="1">{#N/A,#N/A,FALSE,"CONTROLE"}</definedName>
    <definedName name="reduzido_1" localSheetId="7" hidden="1">{#N/A,#N/A,FALSE,"CONTROLE"}</definedName>
    <definedName name="reduzido_1" hidden="1">{#N/A,#N/A,FALSE,"CONTROLE"}</definedName>
    <definedName name="Ref_Ano">#REF!</definedName>
    <definedName name="Ref_Qtd_Fat">#REF!</definedName>
    <definedName name="Ref_Qtd_Ree">#REF!</definedName>
    <definedName name="Ref_Qtde_ConInt">#REF!</definedName>
    <definedName name="Ref_Unidades">#REF!</definedName>
    <definedName name="Regiao" localSheetId="7">#REF!</definedName>
    <definedName name="Regiao">#REF!</definedName>
    <definedName name="REGIAO_" localSheetId="7">#REF!</definedName>
    <definedName name="REGIAO_">#REF!</definedName>
    <definedName name="REIDI_LT">#REF!</definedName>
    <definedName name="REIDI_SE">#REF!</definedName>
    <definedName name="REITERADAS">#REF!</definedName>
    <definedName name="Relat" localSheetId="16" hidden="1">{#N/A,#N/A,FALSE,"CONTROLE";#N/A,#N/A,FALSE,"CONTROLE"}</definedName>
    <definedName name="Relat" localSheetId="8" hidden="1">{#N/A,#N/A,FALSE,"CONTROLE";#N/A,#N/A,FALSE,"CONTROLE"}</definedName>
    <definedName name="Relat" localSheetId="2" hidden="1">{#N/A,#N/A,FALSE,"CONTROLE";#N/A,#N/A,FALSE,"CONTROLE"}</definedName>
    <definedName name="Relat" localSheetId="7" hidden="1">{#N/A,#N/A,FALSE,"CONTROLE";#N/A,#N/A,FALSE,"CONTROLE"}</definedName>
    <definedName name="Relat" hidden="1">{#N/A,#N/A,FALSE,"CONTROLE";#N/A,#N/A,FALSE,"CONTROLE"}</definedName>
    <definedName name="Relat_1" localSheetId="16" hidden="1">{#N/A,#N/A,FALSE,"CONTROLE";#N/A,#N/A,FALSE,"CONTROLE"}</definedName>
    <definedName name="Relat_1" localSheetId="8" hidden="1">{#N/A,#N/A,FALSE,"CONTROLE";#N/A,#N/A,FALSE,"CONTROLE"}</definedName>
    <definedName name="Relat_1" localSheetId="2" hidden="1">{#N/A,#N/A,FALSE,"CONTROLE";#N/A,#N/A,FALSE,"CONTROLE"}</definedName>
    <definedName name="Relat_1" localSheetId="7" hidden="1">{#N/A,#N/A,FALSE,"CONTROLE";#N/A,#N/A,FALSE,"CONTROLE"}</definedName>
    <definedName name="Relat_1" hidden="1">{#N/A,#N/A,FALSE,"CONTROLE";#N/A,#N/A,FALSE,"CONTROLE"}</definedName>
    <definedName name="Release">#REF!</definedName>
    <definedName name="renamedetailcalk" localSheetId="2" hidden="1">{#N/A,#N/A,FALSE,"Kalk"}</definedName>
    <definedName name="renamedetailcalk" hidden="1">{#N/A,#N/A,FALSE,"Kalk"}</definedName>
    <definedName name="Renato" localSheetId="16" hidden="1">{#N/A,#N/A,FALSE,"CONTROLE"}</definedName>
    <definedName name="Renato" localSheetId="8" hidden="1">{#N/A,#N/A,FALSE,"CONTROLE"}</definedName>
    <definedName name="Renato" localSheetId="2" hidden="1">{#N/A,#N/A,FALSE,"CONTROLE"}</definedName>
    <definedName name="Renato" localSheetId="7" hidden="1">{#N/A,#N/A,FALSE,"CONTROLE"}</definedName>
    <definedName name="Renato" hidden="1">{#N/A,#N/A,FALSE,"CONTROLE"}</definedName>
    <definedName name="Renato_1" localSheetId="16" hidden="1">{#N/A,#N/A,FALSE,"CONTROLE"}</definedName>
    <definedName name="Renato_1" localSheetId="8" hidden="1">{#N/A,#N/A,FALSE,"CONTROLE"}</definedName>
    <definedName name="Renato_1" localSheetId="2" hidden="1">{#N/A,#N/A,FALSE,"CONTROLE"}</definedName>
    <definedName name="Renato_1" localSheetId="7" hidden="1">{#N/A,#N/A,FALSE,"CONTROLE"}</definedName>
    <definedName name="Renato_1" hidden="1">{#N/A,#N/A,FALSE,"CONTROLE"}</definedName>
    <definedName name="REP">#REF!</definedName>
    <definedName name="Repasse">#REF!</definedName>
    <definedName name="rer" localSheetId="14">Main.SAPF4Help()</definedName>
    <definedName name="rer" localSheetId="8">Main.SAPF4Help()</definedName>
    <definedName name="rer" localSheetId="9">Main.SAPF4Help()</definedName>
    <definedName name="rer" localSheetId="15">Main.SAPF4Help()</definedName>
    <definedName name="rer" localSheetId="2">Main.SAPF4Help()</definedName>
    <definedName name="rer" localSheetId="10">Main.SAPF4Help()</definedName>
    <definedName name="rer" localSheetId="7">Main.SAPF4Help()</definedName>
    <definedName name="rer">Main.SAPF4Help()</definedName>
    <definedName name="rEscala1">#REF!</definedName>
    <definedName name="rEscala2">#REF!</definedName>
    <definedName name="rEscala3">#REF!</definedName>
    <definedName name="rEscala4">#REF!</definedName>
    <definedName name="rEscalaSDSinMax">#REF!</definedName>
    <definedName name="rEscalaSDSinMin">#REF!</definedName>
    <definedName name="rEscalaSIN">#REF!</definedName>
    <definedName name="RESF">#REF!</definedName>
    <definedName name="RESF_" localSheetId="7">#REF!</definedName>
    <definedName name="RESF_">#REF!</definedName>
    <definedName name="RESPONSIBILITYAPPLICATIONID1" localSheetId="16">#REF!</definedName>
    <definedName name="RESPONSIBILITYAPPLICATIONID1" localSheetId="8">#REF!</definedName>
    <definedName name="RESPONSIBILITYAPPLICATIONID1" localSheetId="7">#REF!</definedName>
    <definedName name="RESPONSIBILITYAPPLICATIONID1">#REF!</definedName>
    <definedName name="RESPONSIBILITYID1" localSheetId="16">#REF!</definedName>
    <definedName name="RESPONSIBILITYID1" localSheetId="8">#REF!</definedName>
    <definedName name="RESPONSIBILITYID1" localSheetId="7">#REF!</definedName>
    <definedName name="RESPONSIBILITYID1">#REF!</definedName>
    <definedName name="RESPONSIBILITYNAME1">#REF!</definedName>
    <definedName name="restante_IGPM">OFFSET(#REF!,0,0,12-#REF!,1)</definedName>
    <definedName name="restante_IPCA">OFFSET(#REF!,0,0,12-#REF!,1)</definedName>
    <definedName name="Resul_Periodo_EERR">#REF!</definedName>
    <definedName name="RESULTADO">#REF!</definedName>
    <definedName name="RESULTADO_CMARG">#REF!</definedName>
    <definedName name="ResultadoMAE" localSheetId="7">#REF!</definedName>
    <definedName name="ResultadoMAE">#REF!</definedName>
    <definedName name="Resultados" localSheetId="7">#REF!</definedName>
    <definedName name="Resultados">#REF!</definedName>
    <definedName name="RESULTS" localSheetId="7">#REF!</definedName>
    <definedName name="RESULTS">#REF!</definedName>
    <definedName name="ResultXMutMil">#REF!</definedName>
    <definedName name="ResultXPL">#REF!</definedName>
    <definedName name="ResultXPLMil">#REF!</definedName>
    <definedName name="resumo">#REF!</definedName>
    <definedName name="RESUMO3" localSheetId="16" hidden="1">{#N/A,#N/A,FALSE,"CONTROLE"}</definedName>
    <definedName name="RESUMO3" localSheetId="8" hidden="1">{#N/A,#N/A,FALSE,"CONTROLE"}</definedName>
    <definedName name="RESUMO3" localSheetId="2" hidden="1">{#N/A,#N/A,FALSE,"CONTROLE"}</definedName>
    <definedName name="RESUMO3" localSheetId="7" hidden="1">{#N/A,#N/A,FALSE,"CONTROLE"}</definedName>
    <definedName name="RESUMO3" hidden="1">{#N/A,#N/A,FALSE,"CONTROLE"}</definedName>
    <definedName name="RESUMO3_1" localSheetId="16" hidden="1">{#N/A,#N/A,FALSE,"CONTROLE"}</definedName>
    <definedName name="RESUMO3_1" localSheetId="8" hidden="1">{#N/A,#N/A,FALSE,"CONTROLE"}</definedName>
    <definedName name="RESUMO3_1" localSheetId="2" hidden="1">{#N/A,#N/A,FALSE,"CONTROLE"}</definedName>
    <definedName name="RESUMO3_1" localSheetId="7" hidden="1">{#N/A,#N/A,FALSE,"CONTROLE"}</definedName>
    <definedName name="RESUMO3_1" hidden="1">{#N/A,#N/A,FALSE,"CONTROLE"}</definedName>
    <definedName name="resumotaxas">#REF!</definedName>
    <definedName name="retail" localSheetId="2" hidden="1">{#N/A,#N/A,FALSE,"Hip.Bas";#N/A,#N/A,FALSE,"ventas";#N/A,#N/A,FALSE,"ingre-Año";#N/A,#N/A,FALSE,"ventas-Año";#N/A,#N/A,FALSE,"Costepro";#N/A,#N/A,FALSE,"inversion";#N/A,#N/A,FALSE,"personal";#N/A,#N/A,FALSE,"Gastos-V";#N/A,#N/A,FALSE,"Circulante";#N/A,#N/A,FALSE,"CONSOLI";#N/A,#N/A,FALSE,"Es-Fin";#N/A,#N/A,FALSE,"Margen-P"}</definedName>
    <definedName name="retail" localSheetId="7" hidden="1">{#N/A,#N/A,FALSE,"Hip.Bas";#N/A,#N/A,FALSE,"ventas";#N/A,#N/A,FALSE,"ingre-Año";#N/A,#N/A,FALSE,"ventas-Año";#N/A,#N/A,FALSE,"Costepro";#N/A,#N/A,FALSE,"inversion";#N/A,#N/A,FALSE,"personal";#N/A,#N/A,FALSE,"Gastos-V";#N/A,#N/A,FALSE,"Circulante";#N/A,#N/A,FALSE,"CONSOLI";#N/A,#N/A,FALSE,"Es-Fin";#N/A,#N/A,FALSE,"Margen-P"}</definedName>
    <definedName name="retail" hidden="1">{#N/A,#N/A,FALSE,"Hip.Bas";#N/A,#N/A,FALSE,"ventas";#N/A,#N/A,FALSE,"ingre-Año";#N/A,#N/A,FALSE,"ventas-Año";#N/A,#N/A,FALSE,"Costepro";#N/A,#N/A,FALSE,"inversion";#N/A,#N/A,FALSE,"personal";#N/A,#N/A,FALSE,"Gastos-V";#N/A,#N/A,FALSE,"Circulante";#N/A,#N/A,FALSE,"CONSOLI";#N/A,#N/A,FALSE,"Es-Fin";#N/A,#N/A,FALSE,"Margen-P"}</definedName>
    <definedName name="REVAPRACT">#REF!</definedName>
    <definedName name="REVAPRBUD">#REF!</definedName>
    <definedName name="REVAUGACT">#REF!</definedName>
    <definedName name="REVAUGBUD">#REF!</definedName>
    <definedName name="REVDECACT">#REF!</definedName>
    <definedName name="REVDECBUD">#REF!</definedName>
    <definedName name="Revenues_Bilateral_Contracts_Long_Term">#REF!</definedName>
    <definedName name="Revenues_Billed_Enegy_Input">#REF!</definedName>
    <definedName name="Revenues_Billed_Energy">#REF!</definedName>
    <definedName name="Revenues_Billed_Energy_Input">#REF!</definedName>
    <definedName name="Revenues_Captive_Market_Simulation">#REF!</definedName>
    <definedName name="Revenues_Free_Energy_Market_Current">#REF!</definedName>
    <definedName name="Revenues_Free_Energy_Market_EX_Concession_Area">#REF!</definedName>
    <definedName name="Revenues_Losses_Recovery">#REF!</definedName>
    <definedName name="Revenues_Losses_Simulation">#REF!</definedName>
    <definedName name="Revenues_Market_Migration">#REF!</definedName>
    <definedName name="Revenues_Net_Revenues">#REF!</definedName>
    <definedName name="Revenues_Required_Energy">#REF!</definedName>
    <definedName name="Revenues_Required_Energy_Input">#REF!</definedName>
    <definedName name="Revenues_Tariff">#REF!</definedName>
    <definedName name="REVFEBACT" localSheetId="7">#REF!</definedName>
    <definedName name="REVFEBACT">#REF!</definedName>
    <definedName name="REVFEBBUD" localSheetId="7">#REF!</definedName>
    <definedName name="REVFEBBUD">#REF!</definedName>
    <definedName name="Revisão" localSheetId="7">#REF!</definedName>
    <definedName name="Revisão">#REF!</definedName>
    <definedName name="revisao_1_Colar">#REF!</definedName>
    <definedName name="revisao_2_Colar">#REF!</definedName>
    <definedName name="revisao_3_Colar">#REF!</definedName>
    <definedName name="REVJANACT">#REF!</definedName>
    <definedName name="REVJANBUD">#REF!</definedName>
    <definedName name="REVJULACT">#REF!</definedName>
    <definedName name="REVJULBUD">#REF!</definedName>
    <definedName name="REVJUNACT">#REF!</definedName>
    <definedName name="REVJUNBUD">#REF!</definedName>
    <definedName name="REVMARACT">#REF!</definedName>
    <definedName name="REVMARBUD">#REF!</definedName>
    <definedName name="REVMAYACT">#REF!</definedName>
    <definedName name="REVMAYBUD">#REF!</definedName>
    <definedName name="REVNOVACT">#REF!</definedName>
    <definedName name="REVNOVBUD">#REF!</definedName>
    <definedName name="REVOCTACT">#REF!</definedName>
    <definedName name="REVOCTBUD">#REF!</definedName>
    <definedName name="REVSEPACT">#REF!</definedName>
    <definedName name="REVSEPBUD">#REF!</definedName>
    <definedName name="REXC">#REF!</definedName>
    <definedName name="rey" localSheetId="2" hidden="1">{#N/A,#N/A,FALSE,"CONTROLE"}</definedName>
    <definedName name="rey" localSheetId="7" hidden="1">{#N/A,#N/A,FALSE,"CONTROLE"}</definedName>
    <definedName name="rey" hidden="1">{#N/A,#N/A,FALSE,"CONTROLE"}</definedName>
    <definedName name="Rf">#REF!</definedName>
    <definedName name="rg" localSheetId="2" hidden="1">{#N/A,#N/A,FALSE,"CONTROLE"}</definedName>
    <definedName name="rg" localSheetId="7" hidden="1">{#N/A,#N/A,FALSE,"CONTROLE"}</definedName>
    <definedName name="rg" hidden="1">{#N/A,#N/A,FALSE,"CONTROLE"}</definedName>
    <definedName name="RGE">#REF!</definedName>
    <definedName name="RGR">#REF!</definedName>
    <definedName name="RGR.G">#REF!</definedName>
    <definedName name="RGR.T">#REF!</definedName>
    <definedName name="rgrdois">#REF!</definedName>
    <definedName name="RGR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ITA">#REF!</definedName>
    <definedName name="rito">#REF!</definedName>
    <definedName name="rits">#REF!</definedName>
    <definedName name="RM_fc" localSheetId="7">#REF!</definedName>
    <definedName name="RM_fc">#REF!</definedName>
    <definedName name="RM_oc" localSheetId="7">#REF!</definedName>
    <definedName name="RM_oc">#REF!</definedName>
    <definedName name="RM_tir" localSheetId="7">#REF!</definedName>
    <definedName name="RM_tir">#REF!</definedName>
    <definedName name="roic">#REF!</definedName>
    <definedName name="roic_print">#REF!</definedName>
    <definedName name="ROICF">#REF!</definedName>
    <definedName name="ROICYEARS">#REF!</definedName>
    <definedName name="rone">#REF!</definedName>
    <definedName name="ronee">#REF!</definedName>
    <definedName name="RowLevel" hidden="1">1</definedName>
    <definedName name="Rows2Unhide" hidden="1">#REF!</definedName>
    <definedName name="ROWSTOUPLOAD1">#REF!</definedName>
    <definedName name="roy">#REF!</definedName>
    <definedName name="Rp">#REF!</definedName>
    <definedName name="RP___101">#REF!</definedName>
    <definedName name="RP___101.1.1.">#REF!</definedName>
    <definedName name="RP_110">#REF!</definedName>
    <definedName name="RPEN">#REF!</definedName>
    <definedName name="RPRG">#REF!</definedName>
    <definedName name="RR" localSheetId="16" hidden="1">{"TotalGeralDespesasPorArea",#N/A,FALSE,"VinculosAccessEfetivo"}</definedName>
    <definedName name="RR" localSheetId="8" hidden="1">{"TotalGeralDespesasPorArea",#N/A,FALSE,"VinculosAccessEfetivo"}</definedName>
    <definedName name="RR" localSheetId="2" hidden="1">{"TotalGeralDespesasPorArea",#N/A,FALSE,"VinculosAccessEfetivo"}</definedName>
    <definedName name="RR" localSheetId="7" hidden="1">{"TotalGeralDespesasPorArea",#N/A,FALSE,"VinculosAccessEfetivo"}</definedName>
    <definedName name="RR" hidden="1">{"TotalGeralDespesasPorArea",#N/A,FALSE,"VinculosAccessEfetivo"}</definedName>
    <definedName name="RR_1" localSheetId="16" hidden="1">{"TotalGeralDespesasPorArea",#N/A,FALSE,"VinculosAccessEfetivo"}</definedName>
    <definedName name="RR_1" localSheetId="8" hidden="1">{"TotalGeralDespesasPorArea",#N/A,FALSE,"VinculosAccessEfetivo"}</definedName>
    <definedName name="RR_1" localSheetId="2" hidden="1">{"TotalGeralDespesasPorArea",#N/A,FALSE,"VinculosAccessEfetivo"}</definedName>
    <definedName name="RR_1" localSheetId="7" hidden="1">{"TotalGeralDespesasPorArea",#N/A,FALSE,"VinculosAccessEfetivo"}</definedName>
    <definedName name="RR_1" hidden="1">{"TotalGeralDespesasPorArea",#N/A,FALSE,"VinculosAccessEfetivo"}</definedName>
    <definedName name="rrf">#REF!</definedName>
    <definedName name="RRROIC" localSheetId="7">#REF!</definedName>
    <definedName name="RRROIC">#REF!</definedName>
    <definedName name="RRRRR" localSheetId="16">#REF!</definedName>
    <definedName name="RRRRR" localSheetId="8">#REF!</definedName>
    <definedName name="RRRRR" localSheetId="7">#REF!</definedName>
    <definedName name="RRRRR">#REF!</definedName>
    <definedName name="RSEL">#REF!</definedName>
    <definedName name="rteste" localSheetId="7">#REF!</definedName>
    <definedName name="rteste">#REF!</definedName>
    <definedName name="rtet" localSheetId="2" hidden="1">{#N/A,#N/A,FALSE,"CONTROLE";#N/A,#N/A,FALSE,"CONTROLE"}</definedName>
    <definedName name="rtet" localSheetId="7" hidden="1">{#N/A,#N/A,FALSE,"CONTROLE";#N/A,#N/A,FALSE,"CONTROLE"}</definedName>
    <definedName name="rtet" hidden="1">{#N/A,#N/A,FALSE,"CONTROLE";#N/A,#N/A,FALSE,"CONTROLE"}</definedName>
    <definedName name="rtre" localSheetId="2" hidden="1">{#N/A,#N/A,FALSE,"CONTROLE";#N/A,#N/A,FALSE,"CONTROLE"}</definedName>
    <definedName name="rtre" localSheetId="7" hidden="1">{#N/A,#N/A,FALSE,"CONTROLE";#N/A,#N/A,FALSE,"CONTROLE"}</definedName>
    <definedName name="rtre" hidden="1">{#N/A,#N/A,FALSE,"CONTROLE";#N/A,#N/A,FALSE,"CONTROLE"}</definedName>
    <definedName name="RTREE">#REF!</definedName>
    <definedName name="rtt" localSheetId="2" hidden="1">{#N/A,#N/A,FALSE,"CONTROLE"}</definedName>
    <definedName name="rtt" localSheetId="7" hidden="1">{#N/A,#N/A,FALSE,"CONTROLE"}</definedName>
    <definedName name="rtt" hidden="1">{#N/A,#N/A,FALSE,"CONTROLE"}</definedName>
    <definedName name="Rural">#REF!</definedName>
    <definedName name="rwq">#REF!</definedName>
    <definedName name="s">#REF!</definedName>
    <definedName name="s_1" localSheetId="16" hidden="1">{"TotalGeralDespesasPorArea",#N/A,FALSE,"VinculosAccessEfetivo"}</definedName>
    <definedName name="s_1" localSheetId="8" hidden="1">{"TotalGeralDespesasPorArea",#N/A,FALSE,"VinculosAccessEfetivo"}</definedName>
    <definedName name="s_1" localSheetId="2" hidden="1">{"TotalGeralDespesasPorArea",#N/A,FALSE,"VinculosAccessEfetivo"}</definedName>
    <definedName name="s_1" localSheetId="7" hidden="1">{"TotalGeralDespesasPorArea",#N/A,FALSE,"VinculosAccessEfetivo"}</definedName>
    <definedName name="s_1" hidden="1">{"TotalGeralDespesasPorArea",#N/A,FALSE,"VinculosAccessEfetivo"}</definedName>
    <definedName name="sa" hidden="1">#REF!</definedName>
    <definedName name="sadf" localSheetId="2" hidden="1">{#N/A,#N/A,FALSE,"Hip.Bas";#N/A,#N/A,FALSE,"ventas";#N/A,#N/A,FALSE,"ingre-Año";#N/A,#N/A,FALSE,"ventas-Año";#N/A,#N/A,FALSE,"Costepro";#N/A,#N/A,FALSE,"inversion";#N/A,#N/A,FALSE,"personal";#N/A,#N/A,FALSE,"Gastos-V";#N/A,#N/A,FALSE,"Circulante";#N/A,#N/A,FALSE,"CONSOLI";#N/A,#N/A,FALSE,"Es-Fin";#N/A,#N/A,FALSE,"Margen-P"}</definedName>
    <definedName name="sadf" localSheetId="7" hidden="1">{#N/A,#N/A,FALSE,"Hip.Bas";#N/A,#N/A,FALSE,"ventas";#N/A,#N/A,FALSE,"ingre-Año";#N/A,#N/A,FALSE,"ventas-Año";#N/A,#N/A,FALSE,"Costepro";#N/A,#N/A,FALSE,"inversion";#N/A,#N/A,FALSE,"personal";#N/A,#N/A,FALSE,"Gastos-V";#N/A,#N/A,FALSE,"Circulante";#N/A,#N/A,FALSE,"CONSOLI";#N/A,#N/A,FALSE,"Es-Fin";#N/A,#N/A,FALSE,"Margen-P"}</definedName>
    <definedName name="sadf" hidden="1">{#N/A,#N/A,FALSE,"Hip.Bas";#N/A,#N/A,FALSE,"ventas";#N/A,#N/A,FALSE,"ingre-Año";#N/A,#N/A,FALSE,"ventas-Año";#N/A,#N/A,FALSE,"Costepro";#N/A,#N/A,FALSE,"inversion";#N/A,#N/A,FALSE,"personal";#N/A,#N/A,FALSE,"Gastos-V";#N/A,#N/A,FALSE,"Circulante";#N/A,#N/A,FALSE,"CONSOLI";#N/A,#N/A,FALSE,"Es-Fin";#N/A,#N/A,FALSE,"Margen-P"}</definedName>
    <definedName name="Saldo_Ativo_Renov">#REF!</definedName>
    <definedName name="SALDODÍVIDA" localSheetId="7">#REF!</definedName>
    <definedName name="SALDODÍVIDA">#REF!</definedName>
    <definedName name="SALDOMÊS" localSheetId="7">#REF!</definedName>
    <definedName name="SALDOMÊS">#REF!</definedName>
    <definedName name="sao" localSheetId="16">#REF!</definedName>
    <definedName name="sao" localSheetId="8">#REF!</definedName>
    <definedName name="sao" localSheetId="7">#REF!</definedName>
    <definedName name="sao">#REF!</definedName>
    <definedName name="SAPBEXdnldView" hidden="1">"4D03NTRSAPXLJR1H3B6U2JIW5"</definedName>
    <definedName name="SAPBEXhrIndnt" hidden="1">"Wide"</definedName>
    <definedName name="SAPBEXrevision" hidden="1">1</definedName>
    <definedName name="SAPBEXsysID" hidden="1">"BP0"</definedName>
    <definedName name="SAPBEXwbID" hidden="1">"3PRE1N5GIGTW70W7HOUHFPPIQ"</definedName>
    <definedName name="SAPFuncF4Help" localSheetId="14">Main.SAPF4Help()</definedName>
    <definedName name="SAPFuncF4Help" localSheetId="16">Main.SAPF4Help()</definedName>
    <definedName name="SAPFuncF4Help" localSheetId="8">Main.SAPF4Help()</definedName>
    <definedName name="SAPFuncF4Help" localSheetId="9">Main.SAPF4Help()</definedName>
    <definedName name="SAPFuncF4Help" localSheetId="15">Main.SAPF4Help()</definedName>
    <definedName name="SAPFuncF4Help" localSheetId="2">Main.SAPF4Help()</definedName>
    <definedName name="SAPFuncF4Help" localSheetId="10">Main.SAPF4Help()</definedName>
    <definedName name="SAPFuncF4Help" localSheetId="7">Main.SAPF4Help()</definedName>
    <definedName name="SAPFuncF4Help">Main.SAPF4Help()</definedName>
    <definedName name="SAPRangeKEYFIG_Tabelle1_Tabelle1D1" localSheetId="7">#REF!</definedName>
    <definedName name="SAPRangeKEYFIG_Tabelle1_Tabelle1D1">#REF!</definedName>
    <definedName name="SAPRangeKEYFIG_Tabelle1_Tabelle1D2" localSheetId="7">#REF!</definedName>
    <definedName name="SAPRangeKEYFIG_Tabelle1_Tabelle1D2">#REF!</definedName>
    <definedName name="SAPRangeKEYFIG_Tabelle1_Tabelle1D3" localSheetId="7">#REF!</definedName>
    <definedName name="SAPRangeKEYFIG_Tabelle1_Tabelle1D3">#REF!</definedName>
    <definedName name="SAPRangeKEYFIG_Tabelle1_Tabelle1D4">#REF!</definedName>
    <definedName name="SAPRangePOPER_Tabelle1_Tabelle1D1">#REF!</definedName>
    <definedName name="SAPRangePOPER_Tabelle1_Tabelle1D2">#REF!</definedName>
    <definedName name="SAPRangePOPER_Tabelle1_Tabelle1D3">#REF!</definedName>
    <definedName name="SAPRangePOPER_Tabelle1_Tabelle1D4">#REF!</definedName>
    <definedName name="SAPRangeRBUNIT_Tabelle1_Tabelle1D1">#REF!</definedName>
    <definedName name="SAPRangeRBUNIT_Tabelle1_Tabelle1D2">#REF!</definedName>
    <definedName name="SAPRangeRBUNIT_Tabelle1_Tabelle1D3">#REF!</definedName>
    <definedName name="SAPRangeRBUNIT_Tabelle1_Tabelle1D4">#REF!</definedName>
    <definedName name="SAPRangeRBUNIT_Tabelle2_Tabelle2D1">#REF!</definedName>
    <definedName name="SAPRangeRBUNIT_Tabelle2_Tabelle2D11">#REF!</definedName>
    <definedName name="SAPRangeRBUNIT_Tabelle2_Tabelle2D13">#REF!</definedName>
    <definedName name="SAPRangeRBUNIT_Tabelle2_Tabelle2D15">#REF!</definedName>
    <definedName name="SAPRangeRBUNIT_Tabelle2_Tabelle2D17">#REF!</definedName>
    <definedName name="SAPRangeRBUNIT_Tabelle2_Tabelle2D19">#REF!</definedName>
    <definedName name="SAPRangeRBUNIT_Tabelle2_Tabelle2D23">#REF!</definedName>
    <definedName name="SAPRangeRBUNIT_Tabelle2_Tabelle2D3">#REF!</definedName>
    <definedName name="SAPRangeRBUNIT_Tabelle2_Tabelle2D5">#REF!</definedName>
    <definedName name="SAPRangeRBUNIT_Tabelle2_Tabelle2D7">#REF!</definedName>
    <definedName name="SAPRangeRBUNIT_Tabelle2_Tabelle2D9">#REF!</definedName>
    <definedName name="SAPRangeRBUPTR_Tabelle1_Tabelle1D1">#REF!</definedName>
    <definedName name="SAPRangeRBUPTR_Tabelle1_Tabelle1D2">#REF!</definedName>
    <definedName name="SAPRangeRBUPTR_Tabelle2_Tabelle2D11">#REF!</definedName>
    <definedName name="SAPRangeRBUPTR_Tabelle2_Tabelle2D13">#REF!</definedName>
    <definedName name="SAPRangeRBUPTR_Tabelle2_Tabelle2D15">#REF!</definedName>
    <definedName name="SAPRangeRBUPTR_Tabelle2_Tabelle2D17">#REF!</definedName>
    <definedName name="SAPRangeRBUPTR_Tabelle2_Tabelle2D19">#REF!</definedName>
    <definedName name="SAPRangeRITEM_Tabelle1_Tabelle1D1">#REF!</definedName>
    <definedName name="SAPRangeRITEM_Tabelle1_Tabelle1D2">#REF!</definedName>
    <definedName name="SAPRangeRITEM_Tabelle1_Tabelle1D3">#REF!</definedName>
    <definedName name="SAPRangeRITEM_Tabelle1_Tabelle1D4">#REF!</definedName>
    <definedName name="SAPRangeRITEM_Tabelle2_Tabelle2D1">#REF!</definedName>
    <definedName name="SAPRangeRITEM_Tabelle2_Tabelle2D11">#REF!</definedName>
    <definedName name="SAPRangeRITEM_Tabelle2_Tabelle2D13">#REF!</definedName>
    <definedName name="SAPRangeRITEM_Tabelle2_Tabelle2D15">#REF!</definedName>
    <definedName name="SAPRangeRITEM_Tabelle2_Tabelle2D17">#REF!</definedName>
    <definedName name="SAPRangeRITEM_Tabelle2_Tabelle2D19">#REF!</definedName>
    <definedName name="SAPRangeRITEM_Tabelle2_Tabelle2D23">#REF!</definedName>
    <definedName name="SAPRangeRITEM_Tabelle2_Tabelle2D3">#REF!</definedName>
    <definedName name="SAPRangeRITEM_Tabelle2_Tabelle2D5">#REF!</definedName>
    <definedName name="SAPRangeRITEM_Tabelle2_Tabelle2D7">#REF!</definedName>
    <definedName name="SAPRangeRITEM_Tabelle2_Tabelle2D9">#REF!</definedName>
    <definedName name="SAPRangeRVERS_Tabelle1_Tabelle1D1">#REF!</definedName>
    <definedName name="SAPRangeRVERS_Tabelle1_Tabelle1D2">#REF!</definedName>
    <definedName name="SAPRangeRVERS_Tabelle1_Tabelle1D3">#REF!</definedName>
    <definedName name="SAPRangeRVERS_Tabelle1_Tabelle1D4">#REF!</definedName>
    <definedName name="SAPRangeRVERS_Tabelle2_Tabelle2D1">#REF!</definedName>
    <definedName name="SAPRangeRVERS_Tabelle2_Tabelle2D11">#REF!</definedName>
    <definedName name="SAPRangeRVERS_Tabelle2_Tabelle2D13">#REF!</definedName>
    <definedName name="SAPRangeRVERS_Tabelle2_Tabelle2D15">#REF!</definedName>
    <definedName name="SAPRangeRVERS_Tabelle2_Tabelle2D17">#REF!</definedName>
    <definedName name="SAPRangeRVERS_Tabelle2_Tabelle2D19">#REF!</definedName>
    <definedName name="SAPRangeRVERS_Tabelle2_Tabelle2D23">#REF!</definedName>
    <definedName name="SAPRangeRVERS_Tabelle2_Tabelle2D3">#REF!</definedName>
    <definedName name="SAPRangeRVERS_Tabelle2_Tabelle2D5">#REF!</definedName>
    <definedName name="SAPRangeRVERS_Tabelle2_Tabelle2D7">#REF!</definedName>
    <definedName name="SAPRangeRVERS_Tabelle2_Tabelle2D9">#REF!</definedName>
    <definedName name="SAPRangeRYEAR_Tabelle1_Tabelle1D1">#REF!</definedName>
    <definedName name="SAPRangeRYEAR_Tabelle1_Tabelle1D2">#REF!</definedName>
    <definedName name="SAPRangeRYEAR_Tabelle1_Tabelle1D3">#REF!</definedName>
    <definedName name="SAPRangeRYEAR_Tabelle1_Tabelle1D4">#REF!</definedName>
    <definedName name="SAPsysID" hidden="1">"708C5W7SBKP804JT78WJ0JNKI"</definedName>
    <definedName name="SAPTrigger_Tabelle1_Tabelle1D1">#REF!</definedName>
    <definedName name="SAPTrigger_Tabelle1_Tabelle1D2">#REF!</definedName>
    <definedName name="SAPTrigger_Tabelle1_Tabelle1D3">#REF!</definedName>
    <definedName name="SAPTrigger_Tabelle1_Tabelle1D4">#REF!</definedName>
    <definedName name="SAPTrigger_Tabelle11_Tabelle11D1" localSheetId="7">#REF!</definedName>
    <definedName name="SAPTrigger_Tabelle11_Tabelle11D1">#REF!</definedName>
    <definedName name="SAPTrigger_Tabelle11_Tabelle11D2" localSheetId="7">#REF!</definedName>
    <definedName name="SAPTrigger_Tabelle11_Tabelle11D2">#REF!</definedName>
    <definedName name="SAPTrigger_Tabelle2_Tabelle2D1">#REF!</definedName>
    <definedName name="SAPwbID" hidden="1">"ARS"</definedName>
    <definedName name="sasa" localSheetId="2" hidden="1">{#N/A,#N/A,FALSE,"Services"}</definedName>
    <definedName name="sasa" hidden="1">{#N/A,#N/A,FALSE,"Services"}</definedName>
    <definedName name="sasd" localSheetId="16" hidden="1">{#N/A,#N/A,FALSE,"CONTROLE"}</definedName>
    <definedName name="sasd" localSheetId="8" hidden="1">{#N/A,#N/A,FALSE,"CONTROLE"}</definedName>
    <definedName name="sasd" localSheetId="2" hidden="1">{#N/A,#N/A,FALSE,"CONTROLE"}</definedName>
    <definedName name="sasd" localSheetId="7" hidden="1">{#N/A,#N/A,FALSE,"CONTROLE"}</definedName>
    <definedName name="sasd" hidden="1">{#N/A,#N/A,FALSE,"CONTROLE"}</definedName>
    <definedName name="sasd_1" localSheetId="16" hidden="1">{#N/A,#N/A,FALSE,"CONTROLE"}</definedName>
    <definedName name="sasd_1" localSheetId="8" hidden="1">{#N/A,#N/A,FALSE,"CONTROLE"}</definedName>
    <definedName name="sasd_1" localSheetId="2" hidden="1">{#N/A,#N/A,FALSE,"CONTROLE"}</definedName>
    <definedName name="sasd_1" localSheetId="7" hidden="1">{#N/A,#N/A,FALSE,"CONTROLE"}</definedName>
    <definedName name="sasd_1" hidden="1">{#N/A,#N/A,FALSE,"CONTROLE"}</definedName>
    <definedName name="Scenario_Dollar">#REF!</definedName>
    <definedName name="Scenario_Economic_Scenario">#REF!</definedName>
    <definedName name="Scenario_End_Period_Rate">#REF!</definedName>
    <definedName name="Scenario_Interest_Rate">#REF!</definedName>
    <definedName name="ScrollVal">#REF!</definedName>
    <definedName name="sds" hidden="1">#N/A</definedName>
    <definedName name="sdsadsd" localSheetId="2" hidden="1">{#N/A,#N/A,FALSE,"Hip.Bas";#N/A,#N/A,FALSE,"ventas";#N/A,#N/A,FALSE,"ingre-Año";#N/A,#N/A,FALSE,"ventas-Año";#N/A,#N/A,FALSE,"Costepro";#N/A,#N/A,FALSE,"inversion";#N/A,#N/A,FALSE,"personal";#N/A,#N/A,FALSE,"Gastos-V";#N/A,#N/A,FALSE,"Circulante";#N/A,#N/A,FALSE,"CONSOLI";#N/A,#N/A,FALSE,"Es-Fin";#N/A,#N/A,FALSE,"Margen-P"}</definedName>
    <definedName name="sdsadsd" localSheetId="7" hidden="1">{#N/A,#N/A,FALSE,"Hip.Bas";#N/A,#N/A,FALSE,"ventas";#N/A,#N/A,FALSE,"ingre-Año";#N/A,#N/A,FALSE,"ventas-Año";#N/A,#N/A,FALSE,"Costepro";#N/A,#N/A,FALSE,"inversion";#N/A,#N/A,FALSE,"personal";#N/A,#N/A,FALSE,"Gastos-V";#N/A,#N/A,FALSE,"Circulante";#N/A,#N/A,FALSE,"CONSOLI";#N/A,#N/A,FALSE,"Es-Fin";#N/A,#N/A,FALSE,"Margen-P"}</definedName>
    <definedName name="sdsadsd" hidden="1">{#N/A,#N/A,FALSE,"Hip.Bas";#N/A,#N/A,FALSE,"ventas";#N/A,#N/A,FALSE,"ingre-Año";#N/A,#N/A,FALSE,"ventas-Año";#N/A,#N/A,FALSE,"Costepro";#N/A,#N/A,FALSE,"inversion";#N/A,#N/A,FALSE,"personal";#N/A,#N/A,FALSE,"Gastos-V";#N/A,#N/A,FALSE,"Circulante";#N/A,#N/A,FALSE,"CONSOLI";#N/A,#N/A,FALSE,"Es-Fin";#N/A,#N/A,FALSE,"Margen-P"}</definedName>
    <definedName name="SE">#REF!</definedName>
    <definedName name="seee">#REF!</definedName>
    <definedName name="SEG_CONTR">#REF!</definedName>
    <definedName name="Seg_Pedidor_05">#REF!</definedName>
    <definedName name="Seg_Pedidos_04">#REF!</definedName>
    <definedName name="SEG_PROP">#REF!</definedName>
    <definedName name="SEG_PUBL">#REF!</definedName>
    <definedName name="Seguro_apagão">#REF!</definedName>
    <definedName name="Selecao_1" localSheetId="7">#REF!</definedName>
    <definedName name="Selecao_1">#REF!</definedName>
    <definedName name="Selecao2">#REF!,#REF!,#REF!,#REF!,#REF!,#REF!,#REF!,#REF!,#REF!,#REF!,#REF!,#REF!,#REF!,#REF!,#REF!,#REF!,#REF!,#REF!,#REF!,#REF!</definedName>
    <definedName name="SELIC">#REF!</definedName>
    <definedName name="SELIC_DIária_BC_CEB" localSheetId="7">#REF!</definedName>
    <definedName name="SELIC_DIária_BC_CEB">#REF!</definedName>
    <definedName name="sencount" hidden="1">2</definedName>
    <definedName name="sensibilidade_inicio_ke" localSheetId="7">#REF!</definedName>
    <definedName name="sensibilidade_inicio_ke">#REF!</definedName>
    <definedName name="sensibilidade_ke_original" localSheetId="7">#REF!</definedName>
    <definedName name="sensibilidade_ke_original">#REF!</definedName>
    <definedName name="sensibilidade_valor_empresa" localSheetId="7">#REF!</definedName>
    <definedName name="sensibilidade_valor_empresa">#REF!</definedName>
    <definedName name="sensibilidade_variacao_ke">#REF!</definedName>
    <definedName name="SepL3">#REF!</definedName>
    <definedName name="SepL4">#REF!</definedName>
    <definedName name="SepL5">#REF!</definedName>
    <definedName name="SepNI1">#REF!</definedName>
    <definedName name="SepNI2">#REF!</definedName>
    <definedName name="SepNI3">#REF!</definedName>
    <definedName name="SepNI4">#REF!</definedName>
    <definedName name="SepNI5">#REF!</definedName>
    <definedName name="SERVICO">#REF!</definedName>
    <definedName name="SERVIÇO">#REF!</definedName>
    <definedName name="SERVIÇOS">#REF!</definedName>
    <definedName name="servicosTecnicosFIM">#REF!</definedName>
    <definedName name="servicosTecnicosINICIO">#REF!</definedName>
    <definedName name="servicosTecnicosPoderFIM">#REF!</definedName>
    <definedName name="setembr" localSheetId="2" hidden="1">{#N/A,#N/A,FALSE,"Posição Financeira"}</definedName>
    <definedName name="setembr" hidden="1">{#N/A,#N/A,FALSE,"Posição Financeira"}</definedName>
    <definedName name="Setembro">#REF!</definedName>
    <definedName name="SETENOVE">#REF!</definedName>
    <definedName name="SETOFBOOKSID1" localSheetId="16">#REF!</definedName>
    <definedName name="SETOFBOOKSID1" localSheetId="8">#REF!</definedName>
    <definedName name="SETOFBOOKSID1" localSheetId="7">#REF!</definedName>
    <definedName name="SETOFBOOKSID1">#REF!</definedName>
    <definedName name="SETOFBOOKSNAME1" localSheetId="16">#REF!</definedName>
    <definedName name="SETOFBOOKSNAME1" localSheetId="8">#REF!</definedName>
    <definedName name="SETOFBOOKSNAME1" localSheetId="7">#REF!</definedName>
    <definedName name="SETOFBOOKSNAME1">#REF!</definedName>
    <definedName name="SG_A" localSheetId="7">#REF!</definedName>
    <definedName name="SG_A">#REF!</definedName>
    <definedName name="SHARES">#REF!</definedName>
    <definedName name="SHIT">#REF!</definedName>
    <definedName name="shshryhasyhj" hidden="1">#N/A</definedName>
    <definedName name="shss" hidden="1">#N/A</definedName>
    <definedName name="SID" hidden="1">"Cpavan"</definedName>
    <definedName name="SIM">#REF!</definedName>
    <definedName name="SIMU">#REF!</definedName>
    <definedName name="SIMUL">#REF!</definedName>
    <definedName name="SIMULAC">#REF!</definedName>
    <definedName name="SIMULACA">#REF!</definedName>
    <definedName name="SIMULACAO">#REF!</definedName>
    <definedName name="SIMULACAOS">#REF!</definedName>
    <definedName name="SituacaoRAP" localSheetId="7">#REF!</definedName>
    <definedName name="SituacaoRAP">#REF!</definedName>
    <definedName name="SOBRA" localSheetId="16" hidden="1">{#N/A,#N/A,FALSE,"CONTROLE";#N/A,#N/A,FALSE,"CONTROLE"}</definedName>
    <definedName name="SOBRA" localSheetId="8" hidden="1">{#N/A,#N/A,FALSE,"CONTROLE";#N/A,#N/A,FALSE,"CONTROLE"}</definedName>
    <definedName name="SOBRA" localSheetId="2" hidden="1">{#N/A,#N/A,FALSE,"CONTROLE";#N/A,#N/A,FALSE,"CONTROLE"}</definedName>
    <definedName name="SOBRA" localSheetId="7" hidden="1">{#N/A,#N/A,FALSE,"CONTROLE";#N/A,#N/A,FALSE,"CONTROLE"}</definedName>
    <definedName name="SOBRA" hidden="1">{#N/A,#N/A,FALSE,"CONTROLE";#N/A,#N/A,FALSE,"CONTROLE"}</definedName>
    <definedName name="SOBRA_1" localSheetId="16" hidden="1">{#N/A,#N/A,FALSE,"CONTROLE";#N/A,#N/A,FALSE,"CONTROLE"}</definedName>
    <definedName name="SOBRA_1" localSheetId="8" hidden="1">{#N/A,#N/A,FALSE,"CONTROLE";#N/A,#N/A,FALSE,"CONTROLE"}</definedName>
    <definedName name="SOBRA_1" localSheetId="2" hidden="1">{#N/A,#N/A,FALSE,"CONTROLE";#N/A,#N/A,FALSE,"CONTROLE"}</definedName>
    <definedName name="SOBRA_1" localSheetId="7" hidden="1">{#N/A,#N/A,FALSE,"CONTROLE";#N/A,#N/A,FALSE,"CONTROLE"}</definedName>
    <definedName name="SOBRA_1" hidden="1">{#N/A,#N/A,FALSE,"CONTROLE";#N/A,#N/A,FALSE,"CONTROLE"}</definedName>
    <definedName name="SOFR">#REF!</definedName>
    <definedName name="SOFR_hist">#REF!</definedName>
    <definedName name="solver_adj" localSheetId="16" hidden="1">#REF!,#REF!</definedName>
    <definedName name="solver_adj" localSheetId="8" hidden="1">#REF!,#REF!</definedName>
    <definedName name="solver_adj" localSheetId="7" hidden="1">#REF!,#REF!</definedName>
    <definedName name="solver_adj" hidden="1">#REF!,#REF!</definedName>
    <definedName name="solver_cvg" hidden="1">0.0001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16" hidden="1">#REF!</definedName>
    <definedName name="solver_opt" localSheetId="8" hidden="1">#REF!</definedName>
    <definedName name="solver_opt" localSheetId="7"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omae" localSheetId="7">#REF!</definedName>
    <definedName name="somae">#REF!</definedName>
    <definedName name="SomaValorAdicionado">#REF!</definedName>
    <definedName name="Spot_MAE_Price" localSheetId="7">#REF!</definedName>
    <definedName name="Spot_MAE_Price">#REF!</definedName>
    <definedName name="SPWD" hidden="1">"pepsico"</definedName>
    <definedName name="sre" localSheetId="7">#REF!</definedName>
    <definedName name="sre">#REF!</definedName>
    <definedName name="ss" localSheetId="16" hidden="1">{#N/A,#N/A,FALSE,"CONTROLE"}</definedName>
    <definedName name="ss" localSheetId="8" hidden="1">{#N/A,#N/A,FALSE,"CONTROLE"}</definedName>
    <definedName name="ss" localSheetId="2" hidden="1">{#N/A,#N/A,FALSE,"CONTROLE"}</definedName>
    <definedName name="ss" localSheetId="7" hidden="1">{#N/A,#N/A,FALSE,"CONTROLE"}</definedName>
    <definedName name="ss" hidden="1">{#N/A,#N/A,FALSE,"CONTROLE"}</definedName>
    <definedName name="ss_1" localSheetId="16" hidden="1">{#N/A,#N/A,FALSE,"CONTROLE"}</definedName>
    <definedName name="ss_1" localSheetId="8" hidden="1">{#N/A,#N/A,FALSE,"CONTROLE"}</definedName>
    <definedName name="ss_1" localSheetId="2" hidden="1">{#N/A,#N/A,FALSE,"CONTROLE"}</definedName>
    <definedName name="ss_1" localSheetId="7" hidden="1">{#N/A,#N/A,FALSE,"CONTROLE"}</definedName>
    <definedName name="ss_1" hidden="1">{#N/A,#N/A,FALSE,"CONTROLE"}</definedName>
    <definedName name="ssdds" localSheetId="2" hidden="1">{#N/A,#N/A,FALSE,"Hip.Bas";#N/A,#N/A,FALSE,"ventas";#N/A,#N/A,FALSE,"ingre-Año";#N/A,#N/A,FALSE,"ventas-Año";#N/A,#N/A,FALSE,"Costepro";#N/A,#N/A,FALSE,"inversion";#N/A,#N/A,FALSE,"personal";#N/A,#N/A,FALSE,"Gastos-V";#N/A,#N/A,FALSE,"Circulante";#N/A,#N/A,FALSE,"CONSOLI";#N/A,#N/A,FALSE,"Es-Fin";#N/A,#N/A,FALSE,"Margen-P"}</definedName>
    <definedName name="ssdds" localSheetId="7" hidden="1">{#N/A,#N/A,FALSE,"Hip.Bas";#N/A,#N/A,FALSE,"ventas";#N/A,#N/A,FALSE,"ingre-Año";#N/A,#N/A,FALSE,"ventas-Año";#N/A,#N/A,FALSE,"Costepro";#N/A,#N/A,FALSE,"inversion";#N/A,#N/A,FALSE,"personal";#N/A,#N/A,FALSE,"Gastos-V";#N/A,#N/A,FALSE,"Circulante";#N/A,#N/A,FALSE,"CONSOLI";#N/A,#N/A,FALSE,"Es-Fin";#N/A,#N/A,FALSE,"Margen-P"}</definedName>
    <definedName name="ssdds" hidden="1">{#N/A,#N/A,FALSE,"Hip.Bas";#N/A,#N/A,FALSE,"ventas";#N/A,#N/A,FALSE,"ingre-Año";#N/A,#N/A,FALSE,"ventas-Año";#N/A,#N/A,FALSE,"Costepro";#N/A,#N/A,FALSE,"inversion";#N/A,#N/A,FALSE,"personal";#N/A,#N/A,FALSE,"Gastos-V";#N/A,#N/A,FALSE,"Circulante";#N/A,#N/A,FALSE,"CONSOLI";#N/A,#N/A,FALSE,"Es-Fin";#N/A,#N/A,FALSE,"Margen-P"}</definedName>
    <definedName name="sss" localSheetId="16" hidden="1">{#N/A,#N/A,FALSE,"CONTROLE"}</definedName>
    <definedName name="sss" localSheetId="8" hidden="1">{#N/A,#N/A,FALSE,"CONTROLE"}</definedName>
    <definedName name="sss" localSheetId="2" hidden="1">{#N/A,#N/A,FALSE,"CONTROLE"}</definedName>
    <definedName name="sss" localSheetId="7" hidden="1">{#N/A,#N/A,FALSE,"CONTROLE"}</definedName>
    <definedName name="sss" hidden="1">{#N/A,#N/A,FALSE,"CONTROLE"}</definedName>
    <definedName name="sss_1" localSheetId="16" hidden="1">{#N/A,#N/A,FALSE,"CONTROLE"}</definedName>
    <definedName name="sss_1" localSheetId="8" hidden="1">{#N/A,#N/A,FALSE,"CONTROLE"}</definedName>
    <definedName name="sss_1" localSheetId="2" hidden="1">{#N/A,#N/A,FALSE,"CONTROLE"}</definedName>
    <definedName name="sss_1" localSheetId="7" hidden="1">{#N/A,#N/A,FALSE,"CONTROLE"}</definedName>
    <definedName name="sss_1" hidden="1">{#N/A,#N/A,FALSE,"CONTROLE"}</definedName>
    <definedName name="ssss" localSheetId="16" hidden="1">{#N/A,#N/A,FALSE,"CONTROLE"}</definedName>
    <definedName name="ssss" localSheetId="8" hidden="1">{#N/A,#N/A,FALSE,"CONTROLE"}</definedName>
    <definedName name="ssss" localSheetId="2" hidden="1">{#N/A,#N/A,FALSE,"CONTROLE"}</definedName>
    <definedName name="ssss" localSheetId="7" hidden="1">{#N/A,#N/A,FALSE,"CONTROLE"}</definedName>
    <definedName name="ssss" hidden="1">{#N/A,#N/A,FALSE,"CONTROLE"}</definedName>
    <definedName name="ssss_1" localSheetId="16" hidden="1">{#N/A,#N/A,FALSE,"CONTROLE"}</definedName>
    <definedName name="ssss_1" localSheetId="8" hidden="1">{#N/A,#N/A,FALSE,"CONTROLE"}</definedName>
    <definedName name="ssss_1" localSheetId="2" hidden="1">{#N/A,#N/A,FALSE,"CONTROLE"}</definedName>
    <definedName name="ssss_1" localSheetId="7" hidden="1">{#N/A,#N/A,FALSE,"CONTROLE"}</definedName>
    <definedName name="ssss_1" hidden="1">{#N/A,#N/A,FALSE,"CONTROLE"}</definedName>
    <definedName name="ssssssss" localSheetId="16" hidden="1">#REF!</definedName>
    <definedName name="ssssssss" localSheetId="8" hidden="1">#REF!</definedName>
    <definedName name="ssssssss" localSheetId="7" hidden="1">#REF!</definedName>
    <definedName name="ssssssss" hidden="1">#REF!</definedName>
    <definedName name="SSSSSSSSSSSSS" localSheetId="2" hidden="1">{#N/A,#N/A,FALSE,"ENERGIA";#N/A,#N/A,FALSE,"PERDIDAS";#N/A,#N/A,FALSE,"CLIENTES";#N/A,#N/A,FALSE,"ESTADO";#N/A,#N/A,FALSE,"TECNICA"}</definedName>
    <definedName name="SSSSSSSSSSSSS" localSheetId="7" hidden="1">{#N/A,#N/A,FALSE,"ENERGIA";#N/A,#N/A,FALSE,"PERDIDAS";#N/A,#N/A,FALSE,"CLIENTES";#N/A,#N/A,FALSE,"ESTADO";#N/A,#N/A,FALSE,"TECNICA"}</definedName>
    <definedName name="SSSSSSSSSSSSS" hidden="1">{#N/A,#N/A,FALSE,"ENERGIA";#N/A,#N/A,FALSE,"PERDIDAS";#N/A,#N/A,FALSE,"CLIENTES";#N/A,#N/A,FALSE,"ESTADO";#N/A,#N/A,FALSE,"TECNICA"}</definedName>
    <definedName name="ssy" hidden="1">#N/A</definedName>
    <definedName name="ST">#REF!</definedName>
    <definedName name="STARTJOURNALIMPORT1" localSheetId="16">#REF!</definedName>
    <definedName name="STARTJOURNALIMPORT1" localSheetId="8">#REF!</definedName>
    <definedName name="STARTJOURNALIMPORT1" localSheetId="7">#REF!</definedName>
    <definedName name="STARTJOURNALIMPORT1">#REF!</definedName>
    <definedName name="STOCKOP" localSheetId="7">#REF!</definedName>
    <definedName name="STOCKOP">#REF!</definedName>
    <definedName name="Stub" hidden="1">#REF!</definedName>
    <definedName name="Stub_Header1" hidden="1">#REF!</definedName>
    <definedName name="Stub_Header2" hidden="1">#REF!</definedName>
    <definedName name="Stub_Header3" hidden="1">#REF!</definedName>
    <definedName name="SU_01_TM_VL_ECON">#REF!</definedName>
    <definedName name="SU_02_TM_VL_ECON">#REF!</definedName>
    <definedName name="SU_03_TM_VL_ECON">#REF!</definedName>
    <definedName name="SU_04_REC_VL_ECON">#REF!</definedName>
    <definedName name="SU_05_REC_VL_ECON">#REF!</definedName>
    <definedName name="SU_06_REC_VL_ECON">#REF!</definedName>
    <definedName name="SU_07_MERC_VL_ECON">#REF!</definedName>
    <definedName name="SU_08_MERC_VL_ECON">#REF!</definedName>
    <definedName name="SU_09_MERC_VL_ECON">#REF!</definedName>
    <definedName name="SU_10">#REF!</definedName>
    <definedName name="SU_11_DÓLAR">#REF!</definedName>
    <definedName name="SUBGRUPOS">#REF!</definedName>
    <definedName name="Subterraneo" localSheetId="7">#REF!</definedName>
    <definedName name="Subterraneo">#REF!</definedName>
    <definedName name="Sue" localSheetId="7" hidden="1">#REF!</definedName>
    <definedName name="Sue" hidden="1">#REF!</definedName>
    <definedName name="SUP_CALC" localSheetId="7">#REF!</definedName>
    <definedName name="SUP_CALC">#REF!</definedName>
    <definedName name="SUPRI">#REF!</definedName>
    <definedName name="SUPRIMENTO">#REF!</definedName>
    <definedName name="t" localSheetId="16" hidden="1">{#N/A,#N/A,FALSE,"CONTROLE"}</definedName>
    <definedName name="t" localSheetId="8" hidden="1">{#N/A,#N/A,FALSE,"CONTROLE"}</definedName>
    <definedName name="t" localSheetId="2" hidden="1">{#N/A,#N/A,FALSE,"CONTROLE"}</definedName>
    <definedName name="t" localSheetId="7" hidden="1">{#N/A,#N/A,FALSE,"CONTROLE"}</definedName>
    <definedName name="t" hidden="1">{#N/A,#N/A,FALSE,"CONTROLE"}</definedName>
    <definedName name="t_1" localSheetId="16" hidden="1">{#N/A,#N/A,FALSE,"CONTROLE"}</definedName>
    <definedName name="t_1" localSheetId="8" hidden="1">{#N/A,#N/A,FALSE,"CONTROLE"}</definedName>
    <definedName name="t_1" localSheetId="2" hidden="1">{#N/A,#N/A,FALSE,"CONTROLE"}</definedName>
    <definedName name="t_1" localSheetId="7" hidden="1">{#N/A,#N/A,FALSE,"CONTROLE"}</definedName>
    <definedName name="t_1" hidden="1">{#N/A,#N/A,FALSE,"CONTROLE"}</definedName>
    <definedName name="T90_GERAL">#REF!</definedName>
    <definedName name="T90_MEDIA">#REF!</definedName>
    <definedName name="T90_NEG">#REF!</definedName>
    <definedName name="T90_PREF">#REF!</definedName>
    <definedName name="T90_TOI">#REF!</definedName>
    <definedName name="Tab.Comparativo">'Renewed, Ruling 1,228-2025'!$B$26</definedName>
    <definedName name="Tab.RAP">'Tendered, Ruling 920-2025'!$B$17</definedName>
    <definedName name="Tab_Alex">#REF!</definedName>
    <definedName name="Tab_T90">#REF!</definedName>
    <definedName name="Tab_TME">#REF!</definedName>
    <definedName name="TAB04F" localSheetId="7">#REF!</definedName>
    <definedName name="TAB04F">#REF!</definedName>
    <definedName name="TAB04S" localSheetId="7">#REF!</definedName>
    <definedName name="TAB04S">#REF!</definedName>
    <definedName name="TAB04T" localSheetId="7">#REF!</definedName>
    <definedName name="TAB04T">#REF!</definedName>
    <definedName name="TAB06F">#REF!</definedName>
    <definedName name="TAB06S">#REF!</definedName>
    <definedName name="tab1b">#REF!</definedName>
    <definedName name="Taba">#REF!</definedName>
    <definedName name="TabATUAL">#REF!</definedName>
    <definedName name="TabB">#REF!</definedName>
    <definedName name="TABBTN">#REF!</definedName>
    <definedName name="TabContratos">#REF!</definedName>
    <definedName name="TABELA">#REF!</definedName>
    <definedName name="Tabela_ICVS89">#REF!</definedName>
    <definedName name="Tabela1">#REF!</definedName>
    <definedName name="TABELA2">#REF!</definedName>
    <definedName name="tabela3">#REF!</definedName>
    <definedName name="tabela4">#REF!</definedName>
    <definedName name="tabela5">#REF!</definedName>
    <definedName name="Tabela6">#REF!</definedName>
    <definedName name="Tabelaodi">#REF!</definedName>
    <definedName name="Tabelle">#REF!</definedName>
    <definedName name="Tabelle2">#REF!</definedName>
    <definedName name="Tabelle3">#REF!</definedName>
    <definedName name="Tabelle5">#REF!</definedName>
    <definedName name="Tabelle6">#REF!</definedName>
    <definedName name="Tabelle7">#REF!</definedName>
    <definedName name="tabindice" localSheetId="7">#REF!</definedName>
    <definedName name="tabindice">#REF!</definedName>
    <definedName name="tabindice2" localSheetId="7">#REF!</definedName>
    <definedName name="tabindice2">#REF!</definedName>
    <definedName name="TabRAPlicitada" localSheetId="7">#REF!</definedName>
    <definedName name="TabRAPlicitada">#REF!</definedName>
    <definedName name="tabServ">#REF!</definedName>
    <definedName name="TabTJLPeIPCA">#REF!</definedName>
    <definedName name="TabWACC">#REF!</definedName>
    <definedName name="TAR">#REF!</definedName>
    <definedName name="TARIFA">#REF!</definedName>
    <definedName name="TARIFAS">#REF!</definedName>
    <definedName name="tarifas_CVRD" localSheetId="7">#REF!</definedName>
    <definedName name="tarifas_CVRD">#REF!</definedName>
    <definedName name="tariffs">#REF!</definedName>
    <definedName name="tax_COFINS">#REF!</definedName>
    <definedName name="tax_ICMS">#REF!</definedName>
    <definedName name="Tax_Life">#REF!</definedName>
    <definedName name="tax_PASEP">#REF!</definedName>
    <definedName name="Taxa_de_Fiscalizacao">#REF!</definedName>
    <definedName name="Taxa_Fiscalização" localSheetId="7">#REF!</definedName>
    <definedName name="Taxa_Fiscalização">#REF!</definedName>
    <definedName name="Taxa_MAE">#REF!</definedName>
    <definedName name="TAXARA2" localSheetId="7">#REF!</definedName>
    <definedName name="TAXARA2">#REF!</definedName>
    <definedName name="taxas" localSheetId="7">#REF!</definedName>
    <definedName name="taxas">#REF!</definedName>
    <definedName name="Taxes_Deferred_Exchange_Variation" localSheetId="7">#REF!</definedName>
    <definedName name="Taxes_Deferred_Exchange_Variation">#REF!</definedName>
    <definedName name="Taxpb" localSheetId="7" hidden="1">#REF!</definedName>
    <definedName name="Taxpb" hidden="1">#REF!</definedName>
    <definedName name="taxrat1" localSheetId="7">#REF!</definedName>
    <definedName name="taxrat1">#REF!</definedName>
    <definedName name="taxrat2" localSheetId="7">#REF!</definedName>
    <definedName name="taxrat2">#REF!</definedName>
    <definedName name="taxrat3">#REF!</definedName>
    <definedName name="taxrat4">#REF!</definedName>
    <definedName name="TAXRAT444">#REF!</definedName>
    <definedName name="TAXRAT5">#REF!</definedName>
    <definedName name="TAXRATE">#REF!</definedName>
    <definedName name="TAXRATE2">#REF!</definedName>
    <definedName name="TAXRATE3">#REF!</definedName>
    <definedName name="TAXRATE5">#REF!</definedName>
    <definedName name="taxratei2">#REF!</definedName>
    <definedName name="TAXRATEIO1">#REF!</definedName>
    <definedName name="TAXRATEIO2">#REF!</definedName>
    <definedName name="TAXRATEIOO2">#REF!</definedName>
    <definedName name="taxxxxxx">#REF!</definedName>
    <definedName name="TBdbName" hidden="1">"88D5BF544BE111D2B8C5006097494125.mdb"</definedName>
    <definedName name="TCD_META">#REF!</definedName>
    <definedName name="TCD_REAL">#REF!</definedName>
    <definedName name="Td">#REF!</definedName>
    <definedName name="TE">#REF!</definedName>
    <definedName name="tech" localSheetId="2" hidden="1">{#N/A,#N/A,FALSE,"Hip.Bas";#N/A,#N/A,FALSE,"ventas";#N/A,#N/A,FALSE,"ingre-Año";#N/A,#N/A,FALSE,"ventas-Año";#N/A,#N/A,FALSE,"Costepro";#N/A,#N/A,FALSE,"inversion";#N/A,#N/A,FALSE,"personal";#N/A,#N/A,FALSE,"Gastos-V";#N/A,#N/A,FALSE,"Circulante";#N/A,#N/A,FALSE,"CONSOLI";#N/A,#N/A,FALSE,"Es-Fin";#N/A,#N/A,FALSE,"Margen-P"}</definedName>
    <definedName name="tech" localSheetId="7" hidden="1">{#N/A,#N/A,FALSE,"Hip.Bas";#N/A,#N/A,FALSE,"ventas";#N/A,#N/A,FALSE,"ingre-Año";#N/A,#N/A,FALSE,"ventas-Año";#N/A,#N/A,FALSE,"Costepro";#N/A,#N/A,FALSE,"inversion";#N/A,#N/A,FALSE,"personal";#N/A,#N/A,FALSE,"Gastos-V";#N/A,#N/A,FALSE,"Circulante";#N/A,#N/A,FALSE,"CONSOLI";#N/A,#N/A,FALSE,"Es-Fin";#N/A,#N/A,FALSE,"Margen-P"}</definedName>
    <definedName name="tech" hidden="1">{#N/A,#N/A,FALSE,"Hip.Bas";#N/A,#N/A,FALSE,"ventas";#N/A,#N/A,FALSE,"ingre-Año";#N/A,#N/A,FALSE,"ventas-Año";#N/A,#N/A,FALSE,"Costepro";#N/A,#N/A,FALSE,"inversion";#N/A,#N/A,FALSE,"personal";#N/A,#N/A,FALSE,"Gastos-V";#N/A,#N/A,FALSE,"Circulante";#N/A,#N/A,FALSE,"CONSOLI";#N/A,#N/A,FALSE,"Es-Fin";#N/A,#N/A,FALSE,"Margen-P"}</definedName>
    <definedName name="TEL_fc">#REF!</definedName>
    <definedName name="TEL_fd">#REF!</definedName>
    <definedName name="TEL_ic">#REF!</definedName>
    <definedName name="TEL_id">#REF!</definedName>
    <definedName name="TEL_vpl">#REF!</definedName>
    <definedName name="TEMPLATENUMBER1">#REF!</definedName>
    <definedName name="TEMPLATESTYLE1">#REF!</definedName>
    <definedName name="TEMPLATETYPE1">#REF!</definedName>
    <definedName name="Tempo_Medio_CE">#REF!</definedName>
    <definedName name="Tempo_Medio_LN">#REF!</definedName>
    <definedName name="Tempo_Medio_RL">#REF!</definedName>
    <definedName name="Tempo_Medio_RLU">#REF!</definedName>
    <definedName name="Tempo_Medio_SE">#REF!</definedName>
    <definedName name="tensao" localSheetId="7">#REF!</definedName>
    <definedName name="tensao">#REF!</definedName>
    <definedName name="TENSÃO" localSheetId="7">#REF!</definedName>
    <definedName name="TENSÃO">#REF!</definedName>
    <definedName name="TENSAO_CLASSE__REAL_mil">#REF!</definedName>
    <definedName name="Ter_Pedidos_04">#REF!</definedName>
    <definedName name="Ter_Pedidos_05">#REF!</definedName>
    <definedName name="TERC">#REF!</definedName>
    <definedName name="TERC_" localSheetId="7">#REF!</definedName>
    <definedName name="TERC_">#REF!</definedName>
    <definedName name="Terceiros" localSheetId="7">#REF!</definedName>
    <definedName name="Terceiros">#REF!</definedName>
    <definedName name="terrenosServidoes" localSheetId="7">#REF!</definedName>
    <definedName name="terrenosServidoes">#REF!</definedName>
    <definedName name="terrenosServidoesPoder">#REF!</definedName>
    <definedName name="test" localSheetId="2" hidden="1">{#N/A,#N/A,FALSE,"Hip.Bas";#N/A,#N/A,FALSE,"ventas";#N/A,#N/A,FALSE,"ingre-Año";#N/A,#N/A,FALSE,"ventas-Año";#N/A,#N/A,FALSE,"Costepro";#N/A,#N/A,FALSE,"inversion";#N/A,#N/A,FALSE,"personal";#N/A,#N/A,FALSE,"Gastos-V";#N/A,#N/A,FALSE,"Circulante";#N/A,#N/A,FALSE,"CONSOLI";#N/A,#N/A,FALSE,"Es-Fin";#N/A,#N/A,FALSE,"Margen-P"}</definedName>
    <definedName name="test" localSheetId="7" hidden="1">{#N/A,#N/A,FALSE,"Hip.Bas";#N/A,#N/A,FALSE,"ventas";#N/A,#N/A,FALSE,"ingre-Año";#N/A,#N/A,FALSE,"ventas-Año";#N/A,#N/A,FALSE,"Costepro";#N/A,#N/A,FALSE,"inversion";#N/A,#N/A,FALSE,"personal";#N/A,#N/A,FALSE,"Gastos-V";#N/A,#N/A,FALSE,"Circulante";#N/A,#N/A,FALSE,"CONSOLI";#N/A,#N/A,FALSE,"Es-Fin";#N/A,#N/A,FALSE,"Margen-P"}</definedName>
    <definedName name="test" hidden="1">{#N/A,#N/A,FALSE,"Hip.Bas";#N/A,#N/A,FALSE,"ventas";#N/A,#N/A,FALSE,"ingre-Año";#N/A,#N/A,FALSE,"ventas-Año";#N/A,#N/A,FALSE,"Costepro";#N/A,#N/A,FALSE,"inversion";#N/A,#N/A,FALSE,"personal";#N/A,#N/A,FALSE,"Gastos-V";#N/A,#N/A,FALSE,"Circulante";#N/A,#N/A,FALSE,"CONSOLI";#N/A,#N/A,FALSE,"Es-Fin";#N/A,#N/A,FALSE,"Margen-P"}</definedName>
    <definedName name="TEST0">#REF!</definedName>
    <definedName name="TEST1">#REF!</definedName>
    <definedName name="TEST10">#REF!</definedName>
    <definedName name="TEST100">#REF!</definedName>
    <definedName name="TEST101">#REF!</definedName>
    <definedName name="TEST102">#REF!</definedName>
    <definedName name="TEST103">#REF!</definedName>
    <definedName name="TEST104">#REF!</definedName>
    <definedName name="TEST105">#REF!</definedName>
    <definedName name="TEST106">#REF!</definedName>
    <definedName name="TEST107">#REF!</definedName>
    <definedName name="TEST108">#REF!</definedName>
    <definedName name="TEST109">#REF!</definedName>
    <definedName name="TEST11">#REF!</definedName>
    <definedName name="TEST110">#REF!</definedName>
    <definedName name="TEST111">#REF!</definedName>
    <definedName name="TEST112">#REF!</definedName>
    <definedName name="TEST113">#REF!</definedName>
    <definedName name="TEST114">#REF!</definedName>
    <definedName name="TEST115">#REF!</definedName>
    <definedName name="TEST116">#REF!</definedName>
    <definedName name="TEST117">#REF!</definedName>
    <definedName name="TEST118">#REF!</definedName>
    <definedName name="TEST119">#REF!</definedName>
    <definedName name="TEST12">#REF!</definedName>
    <definedName name="TEST120">#REF!</definedName>
    <definedName name="TEST121">#REF!</definedName>
    <definedName name="TEST122">#REF!</definedName>
    <definedName name="TEST123">#REF!</definedName>
    <definedName name="TEST124">#REF!</definedName>
    <definedName name="TEST125">#REF!</definedName>
    <definedName name="TEST126">#REF!</definedName>
    <definedName name="TEST127">#REF!</definedName>
    <definedName name="TEST128">#REF!</definedName>
    <definedName name="TEST129">#REF!</definedName>
    <definedName name="TEST13">#REF!</definedName>
    <definedName name="TEST130">#REF!</definedName>
    <definedName name="TEST131">#REF!</definedName>
    <definedName name="TEST132">#REF!</definedName>
    <definedName name="TEST133">#REF!</definedName>
    <definedName name="TEST134">#REF!</definedName>
    <definedName name="TEST135">#REF!</definedName>
    <definedName name="TEST136">#REF!</definedName>
    <definedName name="TEST137">#REF!</definedName>
    <definedName name="TEST138">#REF!</definedName>
    <definedName name="TEST139">#REF!</definedName>
    <definedName name="TEST14">#REF!</definedName>
    <definedName name="TEST140">#REF!</definedName>
    <definedName name="TEST141">#REF!</definedName>
    <definedName name="TEST142">#REF!</definedName>
    <definedName name="TEST143">#REF!</definedName>
    <definedName name="TEST144">#REF!</definedName>
    <definedName name="TEST145">#REF!</definedName>
    <definedName name="TEST146">#REF!</definedName>
    <definedName name="TEST147">#REF!</definedName>
    <definedName name="TEST148">#REF!</definedName>
    <definedName name="TEST149">#REF!</definedName>
    <definedName name="TEST15">#REF!</definedName>
    <definedName name="TEST150">#REF!</definedName>
    <definedName name="TEST151">#REF!</definedName>
    <definedName name="TEST152">#REF!</definedName>
    <definedName name="TEST153">#REF!</definedName>
    <definedName name="TEST154">#REF!</definedName>
    <definedName name="TEST155">#REF!</definedName>
    <definedName name="TEST156">#REF!</definedName>
    <definedName name="TEST157">#REF!</definedName>
    <definedName name="TEST158">#REF!</definedName>
    <definedName name="TEST159">#REF!</definedName>
    <definedName name="TEST16">#REF!</definedName>
    <definedName name="TEST160">#REF!</definedName>
    <definedName name="TEST161">#REF!</definedName>
    <definedName name="TEST162">#REF!</definedName>
    <definedName name="TEST163">#REF!</definedName>
    <definedName name="TEST164">#REF!</definedName>
    <definedName name="TEST165">#REF!</definedName>
    <definedName name="TEST166">#REF!</definedName>
    <definedName name="TEST167">#REF!</definedName>
    <definedName name="TEST168">#REF!</definedName>
    <definedName name="TEST169">#REF!</definedName>
    <definedName name="TEST17">#REF!</definedName>
    <definedName name="TEST170">#REF!</definedName>
    <definedName name="TEST171">#REF!</definedName>
    <definedName name="TEST172">#REF!</definedName>
    <definedName name="TEST173">#REF!</definedName>
    <definedName name="TEST174">#REF!</definedName>
    <definedName name="TEST175">#REF!</definedName>
    <definedName name="TEST176">#REF!</definedName>
    <definedName name="TEST177">#REF!</definedName>
    <definedName name="TEST178">#REF!</definedName>
    <definedName name="TEST179">#REF!</definedName>
    <definedName name="TEST18">#REF!</definedName>
    <definedName name="TEST180">#REF!</definedName>
    <definedName name="TEST181">#REF!</definedName>
    <definedName name="TEST182">#REF!</definedName>
    <definedName name="TEST183">#REF!</definedName>
    <definedName name="TEST184">#REF!</definedName>
    <definedName name="TEST185">#REF!</definedName>
    <definedName name="TEST186">#REF!</definedName>
    <definedName name="TEST187">#REF!</definedName>
    <definedName name="TEST188">#REF!</definedName>
    <definedName name="TEST189">#REF!</definedName>
    <definedName name="TEST19">#REF!</definedName>
    <definedName name="TEST190">#REF!</definedName>
    <definedName name="TEST191">#REF!</definedName>
    <definedName name="TEST192">#REF!</definedName>
    <definedName name="TEST193">#REF!</definedName>
    <definedName name="TEST194">#REF!</definedName>
    <definedName name="TEST195">#REF!</definedName>
    <definedName name="TEST196">#REF!</definedName>
    <definedName name="TEST197">#REF!</definedName>
    <definedName name="TEST198">#REF!</definedName>
    <definedName name="TEST199">#REF!</definedName>
    <definedName name="TEST2">#REF!</definedName>
    <definedName name="TEST20">#REF!</definedName>
    <definedName name="TEST200">#REF!</definedName>
    <definedName name="TEST201">#REF!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69">#REF!</definedName>
    <definedName name="TEST7">#REF!</definedName>
    <definedName name="TEST70">#REF!</definedName>
    <definedName name="TEST71">#REF!</definedName>
    <definedName name="TEST72">#REF!</definedName>
    <definedName name="TEST73">#REF!</definedName>
    <definedName name="TEST74">#REF!</definedName>
    <definedName name="TEST75">#REF!</definedName>
    <definedName name="TEST76">#REF!</definedName>
    <definedName name="TEST77">#REF!</definedName>
    <definedName name="TEST78">#REF!</definedName>
    <definedName name="TEST79">#REF!</definedName>
    <definedName name="TEST8">#REF!</definedName>
    <definedName name="TEST80">#REF!</definedName>
    <definedName name="TEST81">#REF!</definedName>
    <definedName name="TEST82">#REF!</definedName>
    <definedName name="TEST83">#REF!</definedName>
    <definedName name="TEST84">#REF!</definedName>
    <definedName name="TEST85">#REF!</definedName>
    <definedName name="TEST86">#REF!</definedName>
    <definedName name="TEST87">#REF!</definedName>
    <definedName name="TEST88">#REF!</definedName>
    <definedName name="TEST89">#REF!</definedName>
    <definedName name="TEST9">#REF!</definedName>
    <definedName name="TEST90">#REF!</definedName>
    <definedName name="TEST91">#REF!</definedName>
    <definedName name="TEST92">#REF!</definedName>
    <definedName name="TEST93">#REF!</definedName>
    <definedName name="TEST94">#REF!</definedName>
    <definedName name="TEST95">#REF!</definedName>
    <definedName name="TEST96">#REF!</definedName>
    <definedName name="TEST97">#REF!</definedName>
    <definedName name="TEST98">#REF!</definedName>
    <definedName name="TEST99">#REF!</definedName>
    <definedName name="Teste" localSheetId="16" hidden="1">{#N/A,#N/A,FALSE,"CONTROLE"}</definedName>
    <definedName name="Teste" localSheetId="8" hidden="1">{#N/A,#N/A,FALSE,"CONTROLE"}</definedName>
    <definedName name="Teste" localSheetId="2" hidden="1">{#N/A,#N/A,FALSE,"CONTROLE"}</definedName>
    <definedName name="Teste" localSheetId="7" hidden="1">{#N/A,#N/A,FALSE,"CONTROLE"}</definedName>
    <definedName name="Teste" hidden="1">{#N/A,#N/A,FALSE,"CONTROLE"}</definedName>
    <definedName name="Teste_1" localSheetId="16" hidden="1">{#N/A,#N/A,FALSE,"CONTROLE"}</definedName>
    <definedName name="Teste_1" localSheetId="8" hidden="1">{#N/A,#N/A,FALSE,"CONTROLE"}</definedName>
    <definedName name="Teste_1" localSheetId="2" hidden="1">{#N/A,#N/A,FALSE,"CONTROLE"}</definedName>
    <definedName name="Teste_1" localSheetId="7" hidden="1">{#N/A,#N/A,FALSE,"CONTROLE"}</definedName>
    <definedName name="Teste_1" hidden="1">{#N/A,#N/A,FALSE,"CONTROLE"}</definedName>
    <definedName name="teste1" localSheetId="16" hidden="1">{#N/A,#N/A,FALSE,"CONTROLE"}</definedName>
    <definedName name="teste1" localSheetId="8" hidden="1">{#N/A,#N/A,FALSE,"CONTROLE"}</definedName>
    <definedName name="teste1" localSheetId="2" hidden="1">{#N/A,#N/A,FALSE,"CONTROLE"}</definedName>
    <definedName name="teste1" localSheetId="7" hidden="1">{#N/A,#N/A,FALSE,"CONTROLE"}</definedName>
    <definedName name="teste1" hidden="1">{#N/A,#N/A,FALSE,"CONTROLE"}</definedName>
    <definedName name="teste1_1" localSheetId="16" hidden="1">{#N/A,#N/A,FALSE,"CONTROLE"}</definedName>
    <definedName name="teste1_1" localSheetId="8" hidden="1">{#N/A,#N/A,FALSE,"CONTROLE"}</definedName>
    <definedName name="teste1_1" localSheetId="2" hidden="1">{#N/A,#N/A,FALSE,"CONTROLE"}</definedName>
    <definedName name="teste1_1" localSheetId="7" hidden="1">{#N/A,#N/A,FALSE,"CONTROLE"}</definedName>
    <definedName name="teste1_1" hidden="1">{#N/A,#N/A,FALSE,"CONTROLE"}</definedName>
    <definedName name="teste2" hidden="1">#REF!</definedName>
    <definedName name="TESTHKEY" localSheetId="7">#REF!</definedName>
    <definedName name="TESTHKEY">#REF!</definedName>
    <definedName name="TESTKEYS" localSheetId="7">#REF!</definedName>
    <definedName name="TESTKEYS">#REF!</definedName>
    <definedName name="TESTVKEY" localSheetId="7">#REF!</definedName>
    <definedName name="TESTVKEY">#REF!</definedName>
    <definedName name="TextRefCopyRangeCount" hidden="1">28</definedName>
    <definedName name="TFDSGBNM">#REF!</definedName>
    <definedName name="TFF_Fev11" localSheetId="2" hidden="1">{#N/A,#N/A,FALSE,"Actual"}</definedName>
    <definedName name="TFF_Fev11" hidden="1">{#N/A,#N/A,FALSE,"Actual"}</definedName>
    <definedName name="tfsee" localSheetId="7">#REF!</definedName>
    <definedName name="tfsee">#REF!</definedName>
    <definedName name="TFSEE.G">#REF!</definedName>
    <definedName name="TFSEE.T">#REF!</definedName>
    <definedName name="tfseedois" localSheetId="7">#REF!</definedName>
    <definedName name="tfseedois">#REF!</definedName>
    <definedName name="tg" localSheetId="2" hidden="1">{#N/A,#N/A,FALSE,"CONTROLE";#N/A,#N/A,FALSE,"CONTROLE"}</definedName>
    <definedName name="tg" localSheetId="7" hidden="1">{#N/A,#N/A,FALSE,"CONTROLE";#N/A,#N/A,FALSE,"CONTROLE"}</definedName>
    <definedName name="tg" hidden="1">{#N/A,#N/A,FALSE,"CONTROLE";#N/A,#N/A,FALSE,"CONTROLE"}</definedName>
    <definedName name="Time_Horizon">#REF!</definedName>
    <definedName name="tipocontrato_GP">#REF!</definedName>
    <definedName name="TIR" localSheetId="7">#REF!</definedName>
    <definedName name="TIR">#REF!</definedName>
    <definedName name="title" localSheetId="7">#REF!</definedName>
    <definedName name="title">#REF!</definedName>
    <definedName name="title1" localSheetId="7">#REF!</definedName>
    <definedName name="title1">#REF!</definedName>
    <definedName name="Titlepb" hidden="1">#REF!</definedName>
    <definedName name="titles">#REF!</definedName>
    <definedName name="títulos">#REF!</definedName>
    <definedName name="_xlnm.Print_Titles" localSheetId="7">#REF!</definedName>
    <definedName name="_xlnm.Print_Titles">#REF!</definedName>
    <definedName name="tiuliul" localSheetId="2" hidden="1">{#N/A,#N/A,FALSE,"CONTROLE"}</definedName>
    <definedName name="tiuliul" localSheetId="7" hidden="1">{#N/A,#N/A,FALSE,"CONTROLE"}</definedName>
    <definedName name="tiuliul" hidden="1">{#N/A,#N/A,FALSE,"CONTROLE"}</definedName>
    <definedName name="TJLP">#REF!</definedName>
    <definedName name="TJLPR">#REF!</definedName>
    <definedName name="TMDL22P">#REF!</definedName>
    <definedName name="TMDL3">#REF!</definedName>
    <definedName name="TMDL333">#REF!</definedName>
    <definedName name="TMDL333P">#REF!</definedName>
    <definedName name="TMDL3P">#REF!</definedName>
    <definedName name="TMDL444">#REF!</definedName>
    <definedName name="TMDL444P">#REF!</definedName>
    <definedName name="TMDL555">#REF!</definedName>
    <definedName name="TMDL55P">#REF!</definedName>
    <definedName name="TME_GERAL">#REF!</definedName>
    <definedName name="TME_MEDIA">#REF!</definedName>
    <definedName name="TME_NEG">#REF!</definedName>
    <definedName name="TME_PREF">#REF!</definedName>
    <definedName name="TME_TOI">#REF!</definedName>
    <definedName name="tmodu2">#REF!</definedName>
    <definedName name="tmodu2p">#REF!</definedName>
    <definedName name="tmooood">#REF!</definedName>
    <definedName name="tmoooodp">#REF!</definedName>
    <definedName name="TMR">#REF!</definedName>
    <definedName name="TOI_META">#REF!</definedName>
    <definedName name="TOI_REAL">#REF!</definedName>
    <definedName name="TOMDL2" localSheetId="7">#REF!</definedName>
    <definedName name="TOMDL2">#REF!</definedName>
    <definedName name="TOMDL22" localSheetId="7">#REF!</definedName>
    <definedName name="TOMDL22">#REF!</definedName>
    <definedName name="TOMDL222" localSheetId="7">#REF!</definedName>
    <definedName name="TOMDL222">#REF!</definedName>
    <definedName name="TOMDL22P">#REF!</definedName>
    <definedName name="TOMDL2P">#REF!</definedName>
    <definedName name="TOMODUL2">#REF!</definedName>
    <definedName name="TOMODUL2P">#REF!</definedName>
    <definedName name="TOMODUL5">#REF!</definedName>
    <definedName name="TOMODUL5P">#REF!</definedName>
    <definedName name="topografia">#REF!</definedName>
    <definedName name="topografiaPoder">#REF!</definedName>
    <definedName name="total">#REF!</definedName>
    <definedName name="TOTAL_">#REF!</definedName>
    <definedName name="TOTAL_2003">#REF!</definedName>
    <definedName name="TotalCV">#REF!</definedName>
    <definedName name="TOTALMDOLU2">#REF!</definedName>
    <definedName name="totalModulo1">#REF!</definedName>
    <definedName name="totalModulo10">#REF!</definedName>
    <definedName name="totalModulo10Poder">#REF!</definedName>
    <definedName name="totalModulo11">#REF!</definedName>
    <definedName name="totalModulo11Poder">#REF!</definedName>
    <definedName name="totalModulo12">#REF!</definedName>
    <definedName name="totalModulo12Poder">#REF!</definedName>
    <definedName name="totalModulo1Poder">#REF!</definedName>
    <definedName name="totalModulo2">#REF!</definedName>
    <definedName name="totalModulo2_1">#REF!</definedName>
    <definedName name="totalModulo2Poder">#REF!</definedName>
    <definedName name="totalModulo3">#REF!</definedName>
    <definedName name="totalModulo3Poder">#REF!</definedName>
    <definedName name="totalModulo4">#REF!</definedName>
    <definedName name="totalModulo4Poder">#REF!</definedName>
    <definedName name="totalModulo5">#REF!</definedName>
    <definedName name="totalModulo5Poder">#REF!</definedName>
    <definedName name="totalModulo6">#REF!</definedName>
    <definedName name="totalModulo6Poder">#REF!</definedName>
    <definedName name="totalModulo7">#REF!</definedName>
    <definedName name="totalModulo7Poder">#REF!</definedName>
    <definedName name="totalModulo8">#REF!</definedName>
    <definedName name="totalModulo8Poder">#REF!</definedName>
    <definedName name="totalModulo9">#REF!</definedName>
    <definedName name="totalModulo9Poder">#REF!</definedName>
    <definedName name="totalPoder">#REF!</definedName>
    <definedName name="TOTALVAL">#REF!</definedName>
    <definedName name="TOTAMODL1">#REF!</definedName>
    <definedName name="totamodulo2">#REF!</definedName>
    <definedName name="totamodulo2p">#REF!</definedName>
    <definedName name="totmdl2">#REF!</definedName>
    <definedName name="totmdl2p">#REF!</definedName>
    <definedName name="totmdl3">#REF!</definedName>
    <definedName name="totmdl3p">#REF!</definedName>
    <definedName name="TOTMDOLU2P">#REF!</definedName>
    <definedName name="totmod1">#REF!</definedName>
    <definedName name="totmod1p">#REF!</definedName>
    <definedName name="totmod2">#REF!</definedName>
    <definedName name="totmod2p">#REF!</definedName>
    <definedName name="totmod3">#REF!</definedName>
    <definedName name="TOTMOD3_">#REF!</definedName>
    <definedName name="totmod3p">#REF!</definedName>
    <definedName name="TOTMOD3PODER_">#REF!</definedName>
    <definedName name="totmod4">#REF!</definedName>
    <definedName name="totmod4p">#REF!</definedName>
    <definedName name="TOTMODL2">#REF!</definedName>
    <definedName name="TOTMODL2P">#REF!</definedName>
    <definedName name="TOTMODLP">#REF!</definedName>
    <definedName name="TOTMODUL2">#REF!</definedName>
    <definedName name="TOTMODUL2P">#REF!</definedName>
    <definedName name="TOTMODUL3">#REF!</definedName>
    <definedName name="TOTMODUL3P">#REF!</definedName>
    <definedName name="TOTMODUL4">#REF!</definedName>
    <definedName name="TOTMODUL4P">#REF!</definedName>
    <definedName name="TOTPODER_">#REF!</definedName>
    <definedName name="TRAT2">#REF!</definedName>
    <definedName name="trate2">#REF!</definedName>
    <definedName name="TRATEIOS3">#REF!</definedName>
    <definedName name="TREE_INVEST">#REF!</definedName>
    <definedName name="trev" localSheetId="2" hidden="1">{#N/A,#N/A,FALSE,"Hip.Bas";#N/A,#N/A,FALSE,"ventas";#N/A,#N/A,FALSE,"ingre-Año";#N/A,#N/A,FALSE,"ventas-Año";#N/A,#N/A,FALSE,"Costepro";#N/A,#N/A,FALSE,"inversion";#N/A,#N/A,FALSE,"personal";#N/A,#N/A,FALSE,"Gastos-V";#N/A,#N/A,FALSE,"Circulante";#N/A,#N/A,FALSE,"CONSOLI";#N/A,#N/A,FALSE,"Es-Fin";#N/A,#N/A,FALSE,"Margen-P"}</definedName>
    <definedName name="trev" localSheetId="7" hidden="1">{#N/A,#N/A,FALSE,"Hip.Bas";#N/A,#N/A,FALSE,"ventas";#N/A,#N/A,FALSE,"ingre-Año";#N/A,#N/A,FALSE,"ventas-Año";#N/A,#N/A,FALSE,"Costepro";#N/A,#N/A,FALSE,"inversion";#N/A,#N/A,FALSE,"personal";#N/A,#N/A,FALSE,"Gastos-V";#N/A,#N/A,FALSE,"Circulante";#N/A,#N/A,FALSE,"CONSOLI";#N/A,#N/A,FALSE,"Es-Fin";#N/A,#N/A,FALSE,"Margen-P"}</definedName>
    <definedName name="trev" hidden="1">{#N/A,#N/A,FALSE,"Hip.Bas";#N/A,#N/A,FALSE,"ventas";#N/A,#N/A,FALSE,"ingre-Año";#N/A,#N/A,FALSE,"ventas-Año";#N/A,#N/A,FALSE,"Costepro";#N/A,#N/A,FALSE,"inversion";#N/A,#N/A,FALSE,"personal";#N/A,#N/A,FALSE,"Gastos-V";#N/A,#N/A,FALSE,"Circulante";#N/A,#N/A,FALSE,"CONSOLI";#N/A,#N/A,FALSE,"Es-Fin";#N/A,#N/A,FALSE,"Margen-P"}</definedName>
    <definedName name="tri_4">#REF!</definedName>
    <definedName name="Tributos">#REF!</definedName>
    <definedName name="TRTE2">#REF!</definedName>
    <definedName name="try" localSheetId="2" hidden="1">{#N/A,#N/A,FALSE,"CONTROLE"}</definedName>
    <definedName name="try" localSheetId="7" hidden="1">{#N/A,#N/A,FALSE,"CONTROLE"}</definedName>
    <definedName name="try" hidden="1">{#N/A,#N/A,FALSE,"CONTROLE"}</definedName>
    <definedName name="trye" localSheetId="2" hidden="1">{#N/A,#N/A,FALSE,"CONTROLE"}</definedName>
    <definedName name="trye" localSheetId="7" hidden="1">{#N/A,#N/A,FALSE,"CONTROLE"}</definedName>
    <definedName name="trye" hidden="1">{#N/A,#N/A,FALSE,"CONTROLE"}</definedName>
    <definedName name="tryryr" localSheetId="2" hidden="1">{#N/A,#N/A,FALSE,"CONTROLE"}</definedName>
    <definedName name="tryryr" localSheetId="7" hidden="1">{#N/A,#N/A,FALSE,"CONTROLE"}</definedName>
    <definedName name="tryryr" hidden="1">{#N/A,#N/A,FALSE,"CONTROLE"}</definedName>
    <definedName name="tt" localSheetId="16" hidden="1">{#N/A,#N/A,FALSE,"CONTROLE"}</definedName>
    <definedName name="tt" localSheetId="8" hidden="1">{#N/A,#N/A,FALSE,"CONTROLE"}</definedName>
    <definedName name="tt" localSheetId="2" hidden="1">{#N/A,#N/A,FALSE,"CONTROLE"}</definedName>
    <definedName name="tt" localSheetId="7" hidden="1">{#N/A,#N/A,FALSE,"CONTROLE"}</definedName>
    <definedName name="tt" hidden="1">{#N/A,#N/A,FALSE,"CONTROLE"}</definedName>
    <definedName name="tt_1" localSheetId="16" hidden="1">{#N/A,#N/A,FALSE,"CONTROLE"}</definedName>
    <definedName name="tt_1" localSheetId="8" hidden="1">{#N/A,#N/A,FALSE,"CONTROLE"}</definedName>
    <definedName name="tt_1" localSheetId="2" hidden="1">{#N/A,#N/A,FALSE,"CONTROLE"}</definedName>
    <definedName name="tt_1" localSheetId="7" hidden="1">{#N/A,#N/A,FALSE,"CONTROLE"}</definedName>
    <definedName name="tt_1" hidden="1">{#N/A,#N/A,FALSE,"CONTROLE"}</definedName>
    <definedName name="TTF93A">#REF!</definedName>
    <definedName name="TTF94A">#REF!</definedName>
    <definedName name="TTF95A">#REF!</definedName>
    <definedName name="TTF96A">#REF!</definedName>
    <definedName name="ttt" localSheetId="7">#REF!</definedName>
    <definedName name="ttt">#REF!</definedName>
    <definedName name="tttt" localSheetId="16" hidden="1">{#N/A,#N/A,FALSE,"CONTROLE"}</definedName>
    <definedName name="tttt" localSheetId="8" hidden="1">{#N/A,#N/A,FALSE,"CONTROLE"}</definedName>
    <definedName name="tttt" localSheetId="2" hidden="1">{#N/A,#N/A,FALSE,"CONTROLE"}</definedName>
    <definedName name="tttt" localSheetId="7" hidden="1">{#N/A,#N/A,FALSE,"CONTROLE"}</definedName>
    <definedName name="tttt" hidden="1">{#N/A,#N/A,FALSE,"CONTROLE"}</definedName>
    <definedName name="tttt_1" localSheetId="16" hidden="1">{#N/A,#N/A,FALSE,"CONTROLE"}</definedName>
    <definedName name="tttt_1" localSheetId="8" hidden="1">{#N/A,#N/A,FALSE,"CONTROLE"}</definedName>
    <definedName name="tttt_1" localSheetId="2" hidden="1">{#N/A,#N/A,FALSE,"CONTROLE"}</definedName>
    <definedName name="tttt_1" localSheetId="7" hidden="1">{#N/A,#N/A,FALSE,"CONTROLE"}</definedName>
    <definedName name="tttt_1" hidden="1">{#N/A,#N/A,FALSE,"CONTROLE"}</definedName>
    <definedName name="ttttt" localSheetId="16" hidden="1">{#N/A,#N/A,FALSE,"CONTROLE"}</definedName>
    <definedName name="ttttt" localSheetId="8" hidden="1">{#N/A,#N/A,FALSE,"CONTROLE"}</definedName>
    <definedName name="ttttt" localSheetId="2" hidden="1">{#N/A,#N/A,FALSE,"CONTROLE"}</definedName>
    <definedName name="ttttt" localSheetId="7" hidden="1">{#N/A,#N/A,FALSE,"CONTROLE"}</definedName>
    <definedName name="ttttt" hidden="1">{#N/A,#N/A,FALSE,"CONTROLE"}</definedName>
    <definedName name="ttttt_1" localSheetId="16" hidden="1">{#N/A,#N/A,FALSE,"CONTROLE"}</definedName>
    <definedName name="ttttt_1" localSheetId="8" hidden="1">{#N/A,#N/A,FALSE,"CONTROLE"}</definedName>
    <definedName name="ttttt_1" localSheetId="2" hidden="1">{#N/A,#N/A,FALSE,"CONTROLE"}</definedName>
    <definedName name="ttttt_1" localSheetId="7" hidden="1">{#N/A,#N/A,FALSE,"CONTROLE"}</definedName>
    <definedName name="ttttt_1" hidden="1">{#N/A,#N/A,FALSE,"CONTROLE"}</definedName>
    <definedName name="tttttt" localSheetId="16" hidden="1">{#N/A,#N/A,FALSE,"CONTROLE"}</definedName>
    <definedName name="tttttt" localSheetId="8" hidden="1">{#N/A,#N/A,FALSE,"CONTROLE"}</definedName>
    <definedName name="tttttt" localSheetId="2" hidden="1">{#N/A,#N/A,FALSE,"CONTROLE"}</definedName>
    <definedName name="tttttt" localSheetId="7" hidden="1">{#N/A,#N/A,FALSE,"CONTROLE"}</definedName>
    <definedName name="tttttt" hidden="1">{#N/A,#N/A,FALSE,"CONTROLE"}</definedName>
    <definedName name="tttttt_1" localSheetId="16" hidden="1">{#N/A,#N/A,FALSE,"CONTROLE"}</definedName>
    <definedName name="tttttt_1" localSheetId="8" hidden="1">{#N/A,#N/A,FALSE,"CONTROLE"}</definedName>
    <definedName name="tttttt_1" localSheetId="2" hidden="1">{#N/A,#N/A,FALSE,"CONTROLE"}</definedName>
    <definedName name="tttttt_1" localSheetId="7" hidden="1">{#N/A,#N/A,FALSE,"CONTROLE"}</definedName>
    <definedName name="tttttt_1" hidden="1">{#N/A,#N/A,FALSE,"CONTROLE"}</definedName>
    <definedName name="ttttttt" localSheetId="16" hidden="1">{#N/A,#N/A,FALSE,"CONTROLE"}</definedName>
    <definedName name="ttttttt" localSheetId="8" hidden="1">{#N/A,#N/A,FALSE,"CONTROLE"}</definedName>
    <definedName name="ttttttt" localSheetId="2" hidden="1">{#N/A,#N/A,FALSE,"CONTROLE"}</definedName>
    <definedName name="ttttttt" localSheetId="7" hidden="1">{#N/A,#N/A,FALSE,"CONTROLE"}</definedName>
    <definedName name="ttttttt" hidden="1">{#N/A,#N/A,FALSE,"CONTROLE"}</definedName>
    <definedName name="ttttttt_1" localSheetId="16" hidden="1">{#N/A,#N/A,FALSE,"CONTROLE"}</definedName>
    <definedName name="ttttttt_1" localSheetId="8" hidden="1">{#N/A,#N/A,FALSE,"CONTROLE"}</definedName>
    <definedName name="ttttttt_1" localSheetId="2" hidden="1">{#N/A,#N/A,FALSE,"CONTROLE"}</definedName>
    <definedName name="ttttttt_1" localSheetId="7" hidden="1">{#N/A,#N/A,FALSE,"CONTROLE"}</definedName>
    <definedName name="ttttttt_1" hidden="1">{#N/A,#N/A,FALSE,"CONTROLE"}</definedName>
    <definedName name="tttttttt" localSheetId="16" hidden="1">{#N/A,#N/A,FALSE,"CONTROLE"}</definedName>
    <definedName name="tttttttt" localSheetId="8" hidden="1">{#N/A,#N/A,FALSE,"CONTROLE"}</definedName>
    <definedName name="tttttttt" localSheetId="2" hidden="1">{#N/A,#N/A,FALSE,"CONTROLE"}</definedName>
    <definedName name="tttttttt" localSheetId="7" hidden="1">{#N/A,#N/A,FALSE,"CONTROLE"}</definedName>
    <definedName name="tttttttt" hidden="1">{#N/A,#N/A,FALSE,"CONTROLE"}</definedName>
    <definedName name="tttttttt_1" localSheetId="16" hidden="1">{#N/A,#N/A,FALSE,"CONTROLE"}</definedName>
    <definedName name="tttttttt_1" localSheetId="8" hidden="1">{#N/A,#N/A,FALSE,"CONTROLE"}</definedName>
    <definedName name="tttttttt_1" localSheetId="2" hidden="1">{#N/A,#N/A,FALSE,"CONTROLE"}</definedName>
    <definedName name="tttttttt_1" localSheetId="7" hidden="1">{#N/A,#N/A,FALSE,"CONTROLE"}</definedName>
    <definedName name="tttttttt_1" hidden="1">{#N/A,#N/A,FALSE,"CONTROLE"}</definedName>
    <definedName name="ttttttttt" localSheetId="16" hidden="1">{#N/A,#N/A,FALSE,"CONTROLE"}</definedName>
    <definedName name="ttttttttt" localSheetId="8" hidden="1">{#N/A,#N/A,FALSE,"CONTROLE"}</definedName>
    <definedName name="ttttttttt" localSheetId="2" hidden="1">{#N/A,#N/A,FALSE,"CONTROLE"}</definedName>
    <definedName name="ttttttttt" localSheetId="7" hidden="1">{#N/A,#N/A,FALSE,"CONTROLE"}</definedName>
    <definedName name="ttttttttt" hidden="1">{#N/A,#N/A,FALSE,"CONTROLE"}</definedName>
    <definedName name="ttttttttt_1" localSheetId="16" hidden="1">{#N/A,#N/A,FALSE,"CONTROLE"}</definedName>
    <definedName name="ttttttttt_1" localSheetId="8" hidden="1">{#N/A,#N/A,FALSE,"CONTROLE"}</definedName>
    <definedName name="ttttttttt_1" localSheetId="2" hidden="1">{#N/A,#N/A,FALSE,"CONTROLE"}</definedName>
    <definedName name="ttttttttt_1" localSheetId="7" hidden="1">{#N/A,#N/A,FALSE,"CONTROLE"}</definedName>
    <definedName name="ttttttttt_1" hidden="1">{#N/A,#N/A,FALSE,"CONTROLE"}</definedName>
    <definedName name="tttttttttt" localSheetId="16" hidden="1">{#N/A,#N/A,FALSE,"CONTROLE"}</definedName>
    <definedName name="tttttttttt" localSheetId="8" hidden="1">{#N/A,#N/A,FALSE,"CONTROLE"}</definedName>
    <definedName name="tttttttttt" localSheetId="2" hidden="1">{#N/A,#N/A,FALSE,"CONTROLE"}</definedName>
    <definedName name="tttttttttt" localSheetId="7" hidden="1">{#N/A,#N/A,FALSE,"CONTROLE"}</definedName>
    <definedName name="tttttttttt" hidden="1">{#N/A,#N/A,FALSE,"CONTROLE"}</definedName>
    <definedName name="tttttttttt_1" localSheetId="16" hidden="1">{#N/A,#N/A,FALSE,"CONTROLE"}</definedName>
    <definedName name="tttttttttt_1" localSheetId="8" hidden="1">{#N/A,#N/A,FALSE,"CONTROLE"}</definedName>
    <definedName name="tttttttttt_1" localSheetId="2" hidden="1">{#N/A,#N/A,FALSE,"CONTROLE"}</definedName>
    <definedName name="tttttttttt_1" localSheetId="7" hidden="1">{#N/A,#N/A,FALSE,"CONTROLE"}</definedName>
    <definedName name="tttttttttt_1" hidden="1">{#N/A,#N/A,FALSE,"CONTROLE"}</definedName>
    <definedName name="tttttttttttt" localSheetId="16" hidden="1">{#N/A,#N/A,FALSE,"CONTROLE"}</definedName>
    <definedName name="tttttttttttt" localSheetId="8" hidden="1">{#N/A,#N/A,FALSE,"CONTROLE"}</definedName>
    <definedName name="tttttttttttt" localSheetId="2" hidden="1">{#N/A,#N/A,FALSE,"CONTROLE"}</definedName>
    <definedName name="tttttttttttt" localSheetId="7" hidden="1">{#N/A,#N/A,FALSE,"CONTROLE"}</definedName>
    <definedName name="tttttttttttt" hidden="1">{#N/A,#N/A,FALSE,"CONTROLE"}</definedName>
    <definedName name="tttttttttttt_1" localSheetId="16" hidden="1">{#N/A,#N/A,FALSE,"CONTROLE"}</definedName>
    <definedName name="tttttttttttt_1" localSheetId="8" hidden="1">{#N/A,#N/A,FALSE,"CONTROLE"}</definedName>
    <definedName name="tttttttttttt_1" localSheetId="2" hidden="1">{#N/A,#N/A,FALSE,"CONTROLE"}</definedName>
    <definedName name="tttttttttttt_1" localSheetId="7" hidden="1">{#N/A,#N/A,FALSE,"CONTROLE"}</definedName>
    <definedName name="tttttttttttt_1" hidden="1">{#N/A,#N/A,FALSE,"CONTROLE"}</definedName>
    <definedName name="ttttttttttttt" localSheetId="16" hidden="1">{#N/A,#N/A,FALSE,"CONTROLE"}</definedName>
    <definedName name="ttttttttttttt" localSheetId="8" hidden="1">{#N/A,#N/A,FALSE,"CONTROLE"}</definedName>
    <definedName name="ttttttttttttt" localSheetId="2" hidden="1">{#N/A,#N/A,FALSE,"CONTROLE"}</definedName>
    <definedName name="ttttttttttttt" localSheetId="7" hidden="1">{#N/A,#N/A,FALSE,"CONTROLE"}</definedName>
    <definedName name="ttttttttttttt" hidden="1">{#N/A,#N/A,FALSE,"CONTROLE"}</definedName>
    <definedName name="ttttttttttttt_1" localSheetId="16" hidden="1">{#N/A,#N/A,FALSE,"CONTROLE"}</definedName>
    <definedName name="ttttttttttttt_1" localSheetId="8" hidden="1">{#N/A,#N/A,FALSE,"CONTROLE"}</definedName>
    <definedName name="ttttttttttttt_1" localSheetId="2" hidden="1">{#N/A,#N/A,FALSE,"CONTROLE"}</definedName>
    <definedName name="ttttttttttttt_1" localSheetId="7" hidden="1">{#N/A,#N/A,FALSE,"CONTROLE"}</definedName>
    <definedName name="ttttttttttttt_1" hidden="1">{#N/A,#N/A,FALSE,"CONTROLE"}</definedName>
    <definedName name="ttttttttttttttttttttt" localSheetId="16" hidden="1">{#N/A,#N/A,FALSE,"CONTROLE"}</definedName>
    <definedName name="ttttttttttttttttttttt" localSheetId="8" hidden="1">{#N/A,#N/A,FALSE,"CONTROLE"}</definedName>
    <definedName name="ttttttttttttttttttttt" localSheetId="2" hidden="1">{#N/A,#N/A,FALSE,"CONTROLE"}</definedName>
    <definedName name="ttttttttttttttttttttt" localSheetId="7" hidden="1">{#N/A,#N/A,FALSE,"CONTROLE"}</definedName>
    <definedName name="ttttttttttttttttttttt" hidden="1">{#N/A,#N/A,FALSE,"CONTROLE"}</definedName>
    <definedName name="ttttttttttttttttttttt_1" localSheetId="16" hidden="1">{#N/A,#N/A,FALSE,"CONTROLE"}</definedName>
    <definedName name="ttttttttttttttttttttt_1" localSheetId="8" hidden="1">{#N/A,#N/A,FALSE,"CONTROLE"}</definedName>
    <definedName name="ttttttttttttttttttttt_1" localSheetId="2" hidden="1">{#N/A,#N/A,FALSE,"CONTROLE"}</definedName>
    <definedName name="ttttttttttttttttttttt_1" localSheetId="7" hidden="1">{#N/A,#N/A,FALSE,"CONTROLE"}</definedName>
    <definedName name="ttttttttttttttttttttt_1" hidden="1">{#N/A,#N/A,FALSE,"CONTROLE"}</definedName>
    <definedName name="TUC">#REF!</definedName>
    <definedName name="TURNOVER">#REF!</definedName>
    <definedName name="TUSDg166">#REF!</definedName>
    <definedName name="Tust_ciclo">#REF!</definedName>
    <definedName name="TX_CAMBIAL">#REF!</definedName>
    <definedName name="TxDepr">#REF!</definedName>
    <definedName name="txntnb_180d">#REF!</definedName>
    <definedName name="TXNTot">#REF!</definedName>
    <definedName name="TXRAT4">#REF!</definedName>
    <definedName name="txRateio">#REF!</definedName>
    <definedName name="txRateio1">#REF!</definedName>
    <definedName name="txRateio10">#REF!</definedName>
    <definedName name="txRateio11">#REF!</definedName>
    <definedName name="txRateio12">#REF!</definedName>
    <definedName name="txRateio2">#REF!</definedName>
    <definedName name="txRateio3">#REF!</definedName>
    <definedName name="txRateio4">#REF!</definedName>
    <definedName name="txRateio5">#REF!</definedName>
    <definedName name="txRateio6">#REF!</definedName>
    <definedName name="txRateio7">#REF!</definedName>
    <definedName name="txRateio8">#REF!</definedName>
    <definedName name="txRateio9">#REF!</definedName>
    <definedName name="TXRT22">#REF!</definedName>
    <definedName name="TXTot">#REF!</definedName>
    <definedName name="TXXXRAT3">#REF!</definedName>
    <definedName name="tyt" localSheetId="2" hidden="1">{#N/A,#N/A,FALSE,"CONTROLE"}</definedName>
    <definedName name="tyt" localSheetId="7" hidden="1">{#N/A,#N/A,FALSE,"CONTROLE"}</definedName>
    <definedName name="tyt" hidden="1">{#N/A,#N/A,FALSE,"CONTROLE"}</definedName>
    <definedName name="tyuttry" localSheetId="2" hidden="1">{#N/A,#N/A,FALSE,"CONTROLE";#N/A,#N/A,FALSE,"CONTROLE"}</definedName>
    <definedName name="tyuttry" localSheetId="7" hidden="1">{#N/A,#N/A,FALSE,"CONTROLE";#N/A,#N/A,FALSE,"CONTROLE"}</definedName>
    <definedName name="tyuttry" hidden="1">{#N/A,#N/A,FALSE,"CONTROLE";#N/A,#N/A,FALSE,"CONTROLE"}</definedName>
    <definedName name="u" localSheetId="14">Main.SAPF4Help()</definedName>
    <definedName name="u" localSheetId="8">Main.SAPF4Help()</definedName>
    <definedName name="u" localSheetId="9">Main.SAPF4Help()</definedName>
    <definedName name="u" localSheetId="15">Main.SAPF4Help()</definedName>
    <definedName name="u" localSheetId="2">Main.SAPF4Help()</definedName>
    <definedName name="u" localSheetId="10">Main.SAPF4Help()</definedName>
    <definedName name="u" localSheetId="7">Main.SAPF4Help()</definedName>
    <definedName name="u">Main.SAPF4Help()</definedName>
    <definedName name="UAU" localSheetId="14">Main.SAPF4Help()</definedName>
    <definedName name="UAU" localSheetId="8">Main.SAPF4Help()</definedName>
    <definedName name="UAU" localSheetId="9">Main.SAPF4Help()</definedName>
    <definedName name="UAU" localSheetId="15">Main.SAPF4Help()</definedName>
    <definedName name="UAU" localSheetId="2">Main.SAPF4Help()</definedName>
    <definedName name="UAU" localSheetId="10">Main.SAPF4Help()</definedName>
    <definedName name="UAU" localSheetId="7">Main.SAPF4Help()</definedName>
    <definedName name="UAU">Main.SAPF4Help()</definedName>
    <definedName name="UBB_UTEJF" localSheetId="16" hidden="1">{#N/A,#N/A,FALSE,"ANEXO3 99 ERA";#N/A,#N/A,FALSE,"ANEXO3 99 UBÁ2";#N/A,#N/A,FALSE,"ANEXO3 99 DTU";#N/A,#N/A,FALSE,"ANEXO3 99 RDR";#N/A,#N/A,FALSE,"ANEXO3 99 UBÁ4";#N/A,#N/A,FALSE,"ANEXO3 99 UBÁ6"}</definedName>
    <definedName name="UBB_UTEJF" localSheetId="8" hidden="1">{#N/A,#N/A,FALSE,"ANEXO3 99 ERA";#N/A,#N/A,FALSE,"ANEXO3 99 UBÁ2";#N/A,#N/A,FALSE,"ANEXO3 99 DTU";#N/A,#N/A,FALSE,"ANEXO3 99 RDR";#N/A,#N/A,FALSE,"ANEXO3 99 UBÁ4";#N/A,#N/A,FALSE,"ANEXO3 99 UBÁ6"}</definedName>
    <definedName name="UBB_UTEJF" localSheetId="2" hidden="1">{#N/A,#N/A,FALSE,"ANEXO3 99 ERA";#N/A,#N/A,FALSE,"ANEXO3 99 UBÁ2";#N/A,#N/A,FALSE,"ANEXO3 99 DTU";#N/A,#N/A,FALSE,"ANEXO3 99 RDR";#N/A,#N/A,FALSE,"ANEXO3 99 UBÁ4";#N/A,#N/A,FALSE,"ANEXO3 99 UBÁ6"}</definedName>
    <definedName name="UBB_UTEJF" localSheetId="7" hidden="1">{#N/A,#N/A,FALSE,"ANEXO3 99 ERA";#N/A,#N/A,FALSE,"ANEXO3 99 UBÁ2";#N/A,#N/A,FALSE,"ANEXO3 99 DTU";#N/A,#N/A,FALSE,"ANEXO3 99 RDR";#N/A,#N/A,FALSE,"ANEXO3 99 UBÁ4";#N/A,#N/A,FALSE,"ANEXO3 99 UBÁ6"}</definedName>
    <definedName name="UBB_UTEJF" hidden="1">{#N/A,#N/A,FALSE,"ANEXO3 99 ERA";#N/A,#N/A,FALSE,"ANEXO3 99 UBÁ2";#N/A,#N/A,FALSE,"ANEXO3 99 DTU";#N/A,#N/A,FALSE,"ANEXO3 99 RDR";#N/A,#N/A,FALSE,"ANEXO3 99 UBÁ4";#N/A,#N/A,FALSE,"ANEXO3 99 UBÁ6"}</definedName>
    <definedName name="UBB_UTEJF_1" localSheetId="16" hidden="1">{#N/A,#N/A,FALSE,"ANEXO3 99 ERA";#N/A,#N/A,FALSE,"ANEXO3 99 UBÁ2";#N/A,#N/A,FALSE,"ANEXO3 99 DTU";#N/A,#N/A,FALSE,"ANEXO3 99 RDR";#N/A,#N/A,FALSE,"ANEXO3 99 UBÁ4";#N/A,#N/A,FALSE,"ANEXO3 99 UBÁ6"}</definedName>
    <definedName name="UBB_UTEJF_1" localSheetId="8" hidden="1">{#N/A,#N/A,FALSE,"ANEXO3 99 ERA";#N/A,#N/A,FALSE,"ANEXO3 99 UBÁ2";#N/A,#N/A,FALSE,"ANEXO3 99 DTU";#N/A,#N/A,FALSE,"ANEXO3 99 RDR";#N/A,#N/A,FALSE,"ANEXO3 99 UBÁ4";#N/A,#N/A,FALSE,"ANEXO3 99 UBÁ6"}</definedName>
    <definedName name="UBB_UTEJF_1" localSheetId="2" hidden="1">{#N/A,#N/A,FALSE,"ANEXO3 99 ERA";#N/A,#N/A,FALSE,"ANEXO3 99 UBÁ2";#N/A,#N/A,FALSE,"ANEXO3 99 DTU";#N/A,#N/A,FALSE,"ANEXO3 99 RDR";#N/A,#N/A,FALSE,"ANEXO3 99 UBÁ4";#N/A,#N/A,FALSE,"ANEXO3 99 UBÁ6"}</definedName>
    <definedName name="UBB_UTEJF_1" localSheetId="7" hidden="1">{#N/A,#N/A,FALSE,"ANEXO3 99 ERA";#N/A,#N/A,FALSE,"ANEXO3 99 UBÁ2";#N/A,#N/A,FALSE,"ANEXO3 99 DTU";#N/A,#N/A,FALSE,"ANEXO3 99 RDR";#N/A,#N/A,FALSE,"ANEXO3 99 UBÁ4";#N/A,#N/A,FALSE,"ANEXO3 99 UBÁ6"}</definedName>
    <definedName name="UBB_UTEJF_1" hidden="1">{#N/A,#N/A,FALSE,"ANEXO3 99 ERA";#N/A,#N/A,FALSE,"ANEXO3 99 UBÁ2";#N/A,#N/A,FALSE,"ANEXO3 99 DTU";#N/A,#N/A,FALSE,"ANEXO3 99 RDR";#N/A,#N/A,FALSE,"ANEXO3 99 UBÁ4";#N/A,#N/A,FALSE,"ANEXO3 99 UBÁ6"}</definedName>
    <definedName name="uc_fat">#REF!</definedName>
    <definedName name="UF" localSheetId="7">#REF!</definedName>
    <definedName name="UF">#REF!</definedName>
    <definedName name="UF_" localSheetId="7">#REF!</definedName>
    <definedName name="UF_">#REF!</definedName>
    <definedName name="UHE_14_DE_JULHO" localSheetId="7">#REF!</definedName>
    <definedName name="UHE_14_DE_JULHO">#REF!</definedName>
    <definedName name="UHE_AIMORÉS">#REF!</definedName>
    <definedName name="UHE_BARRA_DO_BRAÚNA">#REF!</definedName>
    <definedName name="UHE_BARRA_GRANDE">#REF!</definedName>
    <definedName name="UHE_BAÚ_I">#REF!</definedName>
    <definedName name="UHE_CAMPOS_NOVOS">#REF!</definedName>
    <definedName name="UHE_CANA_BRAVA">#REF!</definedName>
    <definedName name="UHE_CANDONGA">#REF!</definedName>
    <definedName name="UHE_CAPIM_BRANCO_I">#REF!</definedName>
    <definedName name="UHE_CORUMBÁ_III">#REF!</definedName>
    <definedName name="UHE_CUBATÃO">#REF!</definedName>
    <definedName name="UHE_DONA_FRANCISCA">#REF!</definedName>
    <definedName name="UHE_ESPORA">#REF!</definedName>
    <definedName name="UHE_FOZ_DO_CHAPECÓ">#REF!</definedName>
    <definedName name="UHE_FUNIL">#REF!</definedName>
    <definedName name="UHE_GUAPORÉ">#REF!</definedName>
    <definedName name="UHE_IRAPÉ">#REF!</definedName>
    <definedName name="UHE_ITÁ">#REF!</definedName>
    <definedName name="UHE_ITAOCARA">#REF!</definedName>
    <definedName name="UHE_ITAPEBI">#REF!</definedName>
    <definedName name="UHE_ITIQUIRA_I">#REF!</definedName>
    <definedName name="UHE_ITIQUIRA_II">#REF!</definedName>
    <definedName name="UHE_ITUMIRIM">#REF!</definedName>
    <definedName name="UHE_JAURU">#REF!</definedName>
    <definedName name="UHE_LAJEADO">#REF!</definedName>
    <definedName name="UHE_MACHADINHO">#REF!</definedName>
    <definedName name="UHE_MANSO">#REF!</definedName>
    <definedName name="UHE_MONTE_CLARO">#REF!</definedName>
    <definedName name="UHE_MURTA">#REF!</definedName>
    <definedName name="UHE_OURINHOS">#REF!</definedName>
    <definedName name="UHE_PICADA">#REF!</definedName>
    <definedName name="UHE_PIRAJÚ">#REF!</definedName>
    <definedName name="UHE_PONTE_DE_PEDRA">#REF!</definedName>
    <definedName name="UHE_PORTO_PRIMAVERA">#REF!</definedName>
    <definedName name="UHE_QUEBRA_QUEIXO">#REF!</definedName>
    <definedName name="UHE_QUEIMADO">#REF!</definedName>
    <definedName name="UHE_RONDON_II">#REF!</definedName>
    <definedName name="UHE_SA_CARVALHO_ampl_APE">"dados"</definedName>
    <definedName name="UHE_SALTO_SANTIAGO">#REF!</definedName>
    <definedName name="UHE_SANTA_CLARA">#REF!</definedName>
    <definedName name="UHE_SANTA_CLARA_2">#REF!</definedName>
    <definedName name="UHE_SANTO_ANTÔNIO">#REF!</definedName>
    <definedName name="UHE_SERRA_DO_FACÃO">#REF!</definedName>
    <definedName name="UHE_TUCURUÍ">#REF!</definedName>
    <definedName name="uiliul" localSheetId="2" hidden="1">{#N/A,#N/A,FALSE,"CONTROLE"}</definedName>
    <definedName name="uiliul" localSheetId="7" hidden="1">{#N/A,#N/A,FALSE,"CONTROLE"}</definedName>
    <definedName name="uiliul" hidden="1">{#N/A,#N/A,FALSE,"CONTROLE"}</definedName>
    <definedName name="uj" localSheetId="2" hidden="1">{#N/A,#N/A,FALSE,"CONTROLE"}</definedName>
    <definedName name="uj" localSheetId="7" hidden="1">{#N/A,#N/A,FALSE,"CONTROLE"}</definedName>
    <definedName name="uj" hidden="1">{#N/A,#N/A,FALSE,"CONTROLE"}</definedName>
    <definedName name="ujuju" localSheetId="2" hidden="1">{#N/A,#N/A,FALSE,"CONTROLE";#N/A,#N/A,FALSE,"CONTROLE"}</definedName>
    <definedName name="ujuju" localSheetId="7" hidden="1">{#N/A,#N/A,FALSE,"CONTROLE";#N/A,#N/A,FALSE,"CONTROLE"}</definedName>
    <definedName name="ujuju" hidden="1">{#N/A,#N/A,FALSE,"CONTROLE";#N/A,#N/A,FALSE,"CONTROLE"}</definedName>
    <definedName name="ula" localSheetId="14">Main.SAPF4Help()</definedName>
    <definedName name="ula" localSheetId="8">Main.SAPF4Help()</definedName>
    <definedName name="ula" localSheetId="9">Main.SAPF4Help()</definedName>
    <definedName name="ula" localSheetId="15">Main.SAPF4Help()</definedName>
    <definedName name="ula" localSheetId="2">Main.SAPF4Help()</definedName>
    <definedName name="ula" localSheetId="10">Main.SAPF4Help()</definedName>
    <definedName name="ula" localSheetId="7">Main.SAPF4Help()</definedName>
    <definedName name="ula">Main.SAPF4Help()</definedName>
    <definedName name="ultmes" localSheetId="7">#REF!</definedName>
    <definedName name="ultmes">#REF!</definedName>
    <definedName name="unhide" localSheetId="7">#REF!</definedName>
    <definedName name="unhide">#REF!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dade" localSheetId="7">#REF!</definedName>
    <definedName name="unidade">#REF!</definedName>
    <definedName name="unineg" localSheetId="7">#REF!</definedName>
    <definedName name="unineg">#REF!</definedName>
    <definedName name="Unit" localSheetId="7" hidden="1">#REF!</definedName>
    <definedName name="Unit" hidden="1">#REF!</definedName>
    <definedName name="Urbano" localSheetId="7">#REF!</definedName>
    <definedName name="Urbano">#REF!</definedName>
    <definedName name="us">#REF!</definedName>
    <definedName name="USMIX">#REF!</definedName>
    <definedName name="USMIX97">#REF!</definedName>
    <definedName name="USPREV97">#REF!</definedName>
    <definedName name="USUNOME" localSheetId="7">#REF!</definedName>
    <definedName name="USUNOME">#REF!</definedName>
    <definedName name="utkiukuy" localSheetId="2" hidden="1">{#N/A,#N/A,FALSE,"CONTROLE"}</definedName>
    <definedName name="utkiukuy" localSheetId="7" hidden="1">{#N/A,#N/A,FALSE,"CONTROLE"}</definedName>
    <definedName name="utkiukuy" hidden="1">{#N/A,#N/A,FALSE,"CONTROLE"}</definedName>
    <definedName name="UU" localSheetId="16" hidden="1">{"TotalGeralDespesasPorArea",#N/A,FALSE,"VinculosAccessEfetivo"}</definedName>
    <definedName name="UU" localSheetId="8" hidden="1">{"TotalGeralDespesasPorArea",#N/A,FALSE,"VinculosAccessEfetivo"}</definedName>
    <definedName name="UU" localSheetId="2" hidden="1">{"TotalGeralDespesasPorArea",#N/A,FALSE,"VinculosAccessEfetivo"}</definedName>
    <definedName name="UU" localSheetId="7" hidden="1">{"TotalGeralDespesasPorArea",#N/A,FALSE,"VinculosAccessEfetivo"}</definedName>
    <definedName name="UU" hidden="1">{"TotalGeralDespesasPorArea",#N/A,FALSE,"VinculosAccessEfetivo"}</definedName>
    <definedName name="UU_1" localSheetId="16" hidden="1">{"TotalGeralDespesasPorArea",#N/A,FALSE,"VinculosAccessEfetivo"}</definedName>
    <definedName name="UU_1" localSheetId="8" hidden="1">{"TotalGeralDespesasPorArea",#N/A,FALSE,"VinculosAccessEfetivo"}</definedName>
    <definedName name="UU_1" localSheetId="2" hidden="1">{"TotalGeralDespesasPorArea",#N/A,FALSE,"VinculosAccessEfetivo"}</definedName>
    <definedName name="UU_1" localSheetId="7" hidden="1">{"TotalGeralDespesasPorArea",#N/A,FALSE,"VinculosAccessEfetivo"}</definedName>
    <definedName name="UU_1" hidden="1">{"TotalGeralDespesasPorArea",#N/A,FALSE,"VinculosAccessEfetivo"}</definedName>
    <definedName name="uuy" localSheetId="2" hidden="1">{#N/A,#N/A,FALSE,"CONTROLE"}</definedName>
    <definedName name="uuy" localSheetId="7" hidden="1">{#N/A,#N/A,FALSE,"CONTROLE"}</definedName>
    <definedName name="uuy" hidden="1">{#N/A,#N/A,FALSE,"CONTROLE"}</definedName>
    <definedName name="uytuytu" localSheetId="2" hidden="1">{#N/A,#N/A,FALSE,"CONTROLE"}</definedName>
    <definedName name="uytuytu" localSheetId="7" hidden="1">{#N/A,#N/A,FALSE,"CONTROLE"}</definedName>
    <definedName name="uytuytu" hidden="1">{#N/A,#N/A,FALSE,"CONTROLE"}</definedName>
    <definedName name="V">#REF!</definedName>
    <definedName name="vaaaaaavavv" hidden="1">#N/A</definedName>
    <definedName name="VAL_SUM">#REF!</definedName>
    <definedName name="VALCONSUMO">#REF!</definedName>
    <definedName name="VALDEMANDA">#REF!</definedName>
    <definedName name="VALDOLAR" localSheetId="7">#REF!</definedName>
    <definedName name="VALDOLAR">#REF!</definedName>
    <definedName name="VALE">#REF!</definedName>
    <definedName name="Valor_Desembolsado">#REF!</definedName>
    <definedName name="VALORES_R1" localSheetId="7">#REF!</definedName>
    <definedName name="VALORES_R1">#REF!</definedName>
    <definedName name="ValorMaxRAP_SuperFT" localSheetId="7">#REF!</definedName>
    <definedName name="ValorMaxRAP_SuperFT">#REF!</definedName>
    <definedName name="ValorMinRAP_SuperFT" localSheetId="7">#REF!</definedName>
    <definedName name="ValorMinRAP_SuperFT">#REF!</definedName>
    <definedName name="VALRECDOLAR">#REF!</definedName>
    <definedName name="VALTOTAL">#REF!</definedName>
    <definedName name="valuation" localSheetId="7">#REF!</definedName>
    <definedName name="valuation">#REF!</definedName>
    <definedName name="VALUE" localSheetId="7">#REF!</definedName>
    <definedName name="VALUE">#REF!</definedName>
    <definedName name="Vanessa" localSheetId="2" hidden="1">{#N/A,#N/A,FALSE,"Aging Summary";#N/A,#N/A,FALSE,"Ratio Analysis";#N/A,#N/A,FALSE,"Test 120 Day Accts";#N/A,#N/A,FALSE,"Tickmarks"}</definedName>
    <definedName name="Vanessa" hidden="1">{#N/A,#N/A,FALSE,"Aging Summary";#N/A,#N/A,FALSE,"Ratio Analysis";#N/A,#N/A,FALSE,"Test 120 Day Accts";#N/A,#N/A,FALSE,"Tickmarks"}</definedName>
    <definedName name="vanilla" localSheetId="7">#REF!</definedName>
    <definedName name="vanilla">#REF!</definedName>
    <definedName name="VAPA">#REF!</definedName>
    <definedName name="VarAnIPCA">#REF!</definedName>
    <definedName name="VarCDI">#REF!</definedName>
    <definedName name="VariaçãoCompraEnergia" localSheetId="7">#REF!</definedName>
    <definedName name="VariaçãoCompraEnergia">#REF!</definedName>
    <definedName name="VariaçãoFaturamento" localSheetId="7">#REF!</definedName>
    <definedName name="VariaçãoFaturamento">#REF!</definedName>
    <definedName name="VariaçãoVendaEnergia" localSheetId="7">#REF!</definedName>
    <definedName name="VariaçãoVendaEnergia">#REF!</definedName>
    <definedName name="VarIGPM">#REF!</definedName>
    <definedName name="VarIPCA">#REF!</definedName>
    <definedName name="VarUSD">#REF!</definedName>
    <definedName name="vb"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VBA_Currente">#REF!</definedName>
    <definedName name="VBA_Meta">#REF!</definedName>
    <definedName name="VBA_Msg">#REF!</definedName>
    <definedName name="vcxbstg" localSheetId="2" hidden="1">{#N/A,#N/A,FALSE,"CONTROLE"}</definedName>
    <definedName name="vcxbstg" localSheetId="7" hidden="1">{#N/A,#N/A,FALSE,"CONTROLE"}</definedName>
    <definedName name="vcxbstg" hidden="1">{#N/A,#N/A,FALSE,"CONTROLE"}</definedName>
    <definedName name="Venda_Rmilhões">#REF!</definedName>
    <definedName name="Venda_SPOT__GWh">#REF!</definedName>
    <definedName name="verde_a1d">#REF!</definedName>
    <definedName name="verde_a1efps">#REF!</definedName>
    <definedName name="verde_a1efpu">#REF!</definedName>
    <definedName name="verde_a1eps">#REF!</definedName>
    <definedName name="verde_a1epu">#REF!</definedName>
    <definedName name="verde_a2d">#REF!</definedName>
    <definedName name="verde_a2efps">#REF!</definedName>
    <definedName name="verde_a2efpu">#REF!</definedName>
    <definedName name="verde_a2eps">#REF!</definedName>
    <definedName name="verde_a2epu">#REF!</definedName>
    <definedName name="verde_a3ad">#REF!</definedName>
    <definedName name="verde_a3aefps">#REF!</definedName>
    <definedName name="verde_a3aefpu">#REF!</definedName>
    <definedName name="verde_a3aeps">#REF!</definedName>
    <definedName name="verde_a3aepu">#REF!</definedName>
    <definedName name="verde_a3d">#REF!</definedName>
    <definedName name="verde_a3efps">#REF!</definedName>
    <definedName name="verde_a3efpu">#REF!</definedName>
    <definedName name="verde_a3eps">#REF!</definedName>
    <definedName name="verde_a3epu">#REF!</definedName>
    <definedName name="verde_a4d">#REF!</definedName>
    <definedName name="verde_a4efps">#REF!</definedName>
    <definedName name="verde_a4efpu">#REF!</definedName>
    <definedName name="verde_a4eps">#REF!</definedName>
    <definedName name="verde_a4epu">#REF!</definedName>
    <definedName name="verde_asd">#REF!</definedName>
    <definedName name="verde_asefps">#REF!</definedName>
    <definedName name="verde_asefpu">#REF!</definedName>
    <definedName name="verde_aseps">#REF!</definedName>
    <definedName name="verde_asepu">#REF!</definedName>
    <definedName name="Versão" localSheetId="7">#REF!</definedName>
    <definedName name="Versão">#REF!</definedName>
    <definedName name="versao_Aneel">#REF!</definedName>
    <definedName name="VERSION" localSheetId="7">#REF!</definedName>
    <definedName name="VERSION">#REF!</definedName>
    <definedName name="VEVA" localSheetId="7">#REF!</definedName>
    <definedName name="VEVA">#REF!</definedName>
    <definedName name="viés___Utilização_da_faculdade_para_alterar_a_meta_para_a_Taxa_SELIC_entre_reuniões_do_COPOM.">#REF!</definedName>
    <definedName name="VIndCor">#REF!</definedName>
    <definedName name="visualização">#REF!</definedName>
    <definedName name="VN">#REF!</definedName>
    <definedName name="VNR" localSheetId="7">#REF!</definedName>
    <definedName name="VNR">#REF!</definedName>
    <definedName name="VPLdifCHESF">#REF!</definedName>
    <definedName name="VPLdifELETRONORTE">#REF!</definedName>
    <definedName name="VPLdifFURNAS">#REF!</definedName>
    <definedName name="vT" localSheetId="16" hidden="1">{"'Plan2'!$E$40:$G$45"}</definedName>
    <definedName name="vT" localSheetId="8" hidden="1">{"'Plan2'!$E$40:$G$45"}</definedName>
    <definedName name="vT" localSheetId="2" hidden="1">{"'Plan2'!$E$40:$G$45"}</definedName>
    <definedName name="vT" localSheetId="7" hidden="1">{"'Plan2'!$E$40:$G$45"}</definedName>
    <definedName name="vT" hidden="1">{"'Plan2'!$E$40:$G$45"}</definedName>
    <definedName name="vT_1" localSheetId="16" hidden="1">{"'Plan2'!$E$40:$G$45"}</definedName>
    <definedName name="vT_1" localSheetId="8" hidden="1">{"'Plan2'!$E$40:$G$45"}</definedName>
    <definedName name="vT_1" localSheetId="2" hidden="1">{"'Plan2'!$E$40:$G$45"}</definedName>
    <definedName name="vT_1" localSheetId="7" hidden="1">{"'Plan2'!$E$40:$G$45"}</definedName>
    <definedName name="vT_1" hidden="1">{"'Plan2'!$E$40:$G$45"}</definedName>
    <definedName name="VU">#REF!</definedName>
    <definedName name="VU_dados">#REF!</definedName>
    <definedName name="vv" localSheetId="2" hidden="1">{#N/A,#N/A,FALSE,"Hip.Bas";#N/A,#N/A,FALSE,"ventas";#N/A,#N/A,FALSE,"ingre-Año";#N/A,#N/A,FALSE,"ventas-Año";#N/A,#N/A,FALSE,"Costepro";#N/A,#N/A,FALSE,"inversion";#N/A,#N/A,FALSE,"personal";#N/A,#N/A,FALSE,"Gastos-V";#N/A,#N/A,FALSE,"Circulante";#N/A,#N/A,FALSE,"CONSOLI";#N/A,#N/A,FALSE,"Es-Fin";#N/A,#N/A,FALSE,"Margen-P"}</definedName>
    <definedName name="vv" localSheetId="7" hidden="1">{#N/A,#N/A,FALSE,"Hip.Bas";#N/A,#N/A,FALSE,"ventas";#N/A,#N/A,FALSE,"ingre-Año";#N/A,#N/A,FALSE,"ventas-Año";#N/A,#N/A,FALSE,"Costepro";#N/A,#N/A,FALSE,"inversion";#N/A,#N/A,FALSE,"personal";#N/A,#N/A,FALSE,"Gastos-V";#N/A,#N/A,FALSE,"Circulante";#N/A,#N/A,FALSE,"CONSOLI";#N/A,#N/A,FALSE,"Es-Fin";#N/A,#N/A,FALSE,"Margen-P"}</definedName>
    <definedName name="vv" hidden="1">{#N/A,#N/A,FALSE,"Hip.Bas";#N/A,#N/A,FALSE,"ventas";#N/A,#N/A,FALSE,"ingre-Año";#N/A,#N/A,FALSE,"ventas-Año";#N/A,#N/A,FALSE,"Costepro";#N/A,#N/A,FALSE,"inversion";#N/A,#N/A,FALSE,"personal";#N/A,#N/A,FALSE,"Gastos-V";#N/A,#N/A,FALSE,"Circulante";#N/A,#N/A,FALSE,"CONSOLI";#N/A,#N/A,FALSE,"Es-Fin";#N/A,#N/A,FALSE,"Margen-P"}</definedName>
    <definedName name="w" localSheetId="16" hidden="1">{#N/A,#N/A,FALSE,"CONTROLE"}</definedName>
    <definedName name="w" localSheetId="8" hidden="1">{#N/A,#N/A,FALSE,"CONTROLE"}</definedName>
    <definedName name="w" localSheetId="2" hidden="1">{#N/A,#N/A,FALSE,"CONTROLE"}</definedName>
    <definedName name="w" localSheetId="7" hidden="1">{#N/A,#N/A,FALSE,"CONTROLE"}</definedName>
    <definedName name="w" hidden="1">{#N/A,#N/A,FALSE,"CONTROLE"}</definedName>
    <definedName name="w_1" localSheetId="16" hidden="1">{#N/A,#N/A,FALSE,"CONTROLE"}</definedName>
    <definedName name="w_1" localSheetId="8" hidden="1">{#N/A,#N/A,FALSE,"CONTROLE"}</definedName>
    <definedName name="w_1" localSheetId="2" hidden="1">{#N/A,#N/A,FALSE,"CONTROLE"}</definedName>
    <definedName name="w_1" localSheetId="7" hidden="1">{#N/A,#N/A,FALSE,"CONTROLE"}</definedName>
    <definedName name="w_1" hidden="1">{#N/A,#N/A,FALSE,"CONTROLE"}</definedName>
    <definedName name="wac_post_tax">#REF!</definedName>
    <definedName name="wacc">#REF!</definedName>
    <definedName name="WACC_E">#REF!</definedName>
    <definedName name="WACC_Mensal">#REF!</definedName>
    <definedName name="WACC_S">#REF!</definedName>
    <definedName name="WACC_T">#REF!</definedName>
    <definedName name="WACCa">#REF!</definedName>
    <definedName name="WACCP">#REF!</definedName>
    <definedName name="WACCT">#REF!</definedName>
    <definedName name="war" localSheetId="14">Main.SAPF4Help()</definedName>
    <definedName name="war" localSheetId="8">Main.SAPF4Help()</definedName>
    <definedName name="war" localSheetId="9">Main.SAPF4Help()</definedName>
    <definedName name="war" localSheetId="15">Main.SAPF4Help()</definedName>
    <definedName name="war" localSheetId="2">Main.SAPF4Help()</definedName>
    <definedName name="war" localSheetId="10">Main.SAPF4Help()</definedName>
    <definedName name="war" localSheetId="7">Main.SAPF4Help()</definedName>
    <definedName name="war">Main.SAPF4Help()</definedName>
    <definedName name="wdwd" localSheetId="2" hidden="1">{#N/A,#N/A,FALSE,"CONTROLE";#N/A,#N/A,FALSE,"CONTROLE"}</definedName>
    <definedName name="wdwd" localSheetId="7" hidden="1">{#N/A,#N/A,FALSE,"CONTROLE";#N/A,#N/A,FALSE,"CONTROLE"}</definedName>
    <definedName name="wdwd" hidden="1">{#N/A,#N/A,FALSE,"CONTROLE";#N/A,#N/A,FALSE,"CONTROLE"}</definedName>
    <definedName name="wergqerrgqwergr" hidden="1">#N/A</definedName>
    <definedName name="werrt" localSheetId="2" hidden="1">{#N/A,#N/A,FALSE,"CONTROLE";#N/A,#N/A,FALSE,"CONTROLE"}</definedName>
    <definedName name="werrt" localSheetId="7" hidden="1">{#N/A,#N/A,FALSE,"CONTROLE";#N/A,#N/A,FALSE,"CONTROLE"}</definedName>
    <definedName name="werrt" hidden="1">{#N/A,#N/A,FALSE,"CONTROLE";#N/A,#N/A,FALSE,"CONTROLE"}</definedName>
    <definedName name="wewtre" hidden="1">48</definedName>
    <definedName name="WORKING">#REF!</definedName>
    <definedName name="wrn.Aging._.and._.Trend._.Analysis." localSheetId="16"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6" hidden="1">{#N/A,#N/A,FALSE,"Aging Summary";#N/A,#N/A,FALSE,"Ratio Analysis";#N/A,#N/A,FALSE,"Test 120 Day Accts";#N/A,#N/A,FALSE,"Tickmarks"}</definedName>
    <definedName name="wrn.Aging._.and._.Trend._.Analysis._1" localSheetId="8" hidden="1">{#N/A,#N/A,FALSE,"Aging Summary";#N/A,#N/A,FALSE,"Ratio Analysis";#N/A,#N/A,FALSE,"Test 120 Day Accts";#N/A,#N/A,FALSE,"Tickmarks"}</definedName>
    <definedName name="wrn.Aging._.and._.Trend._.Analysis._1" localSheetId="2" hidden="1">{#N/A,#N/A,FALSE,"Aging Summary";#N/A,#N/A,FALSE,"Ratio Analysis";#N/A,#N/A,FALSE,"Test 120 Day Accts";#N/A,#N/A,FALSE,"Tickmarks"}</definedName>
    <definedName name="wrn.Aging._.and._.Trend._.Analysis._1" localSheetId="7"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localSheetId="2" hidden="1">{"val",#N/A,FALSE,"Val";#N/A,#N/A,FALSE,"Rev";#N/A,#N/A,FALSE,"IS";#N/A,#N/A,FALSE,"CF";#N/A,#N/A,FALSE,"B";"pops",#N/A,FALSE,"POP's"}</definedName>
    <definedName name="wrn.All." hidden="1">{"val",#N/A,FALSE,"Val";#N/A,#N/A,FALSE,"Rev";#N/A,#N/A,FALSE,"IS";#N/A,#N/A,FALSE,"CF";#N/A,#N/A,FALSE,"B";"pops",#N/A,FALSE,"POP's"}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NEXO0300." localSheetId="16" hidden="1">{#N/A,#N/A,FALSE,"ANEXO3 00 GDV";#N/A,#N/A,FALSE,"ANEXO3 00 GCM";#N/A,#N/A,FALSE,"ANEXO3 00  UBÁ6";#N/A,#N/A,FALSE,"ANEXO3 00 CJI";#N/A,#N/A,FALSE,"ANEXO3 00 UBÁ4";#N/A,#N/A,FALSE,"ANEXO3 00 UBÁ5";#N/A,#N/A,FALSE,"ANEXO3 00 UBÁ7";#N/A,#N/A,FALSE,"ANEXO3 00 VRB1"}</definedName>
    <definedName name="wrn.ANEXO0300." localSheetId="8" hidden="1">{#N/A,#N/A,FALSE,"ANEXO3 00 GDV";#N/A,#N/A,FALSE,"ANEXO3 00 GCM";#N/A,#N/A,FALSE,"ANEXO3 00  UBÁ6";#N/A,#N/A,FALSE,"ANEXO3 00 CJI";#N/A,#N/A,FALSE,"ANEXO3 00 UBÁ4";#N/A,#N/A,FALSE,"ANEXO3 00 UBÁ5";#N/A,#N/A,FALSE,"ANEXO3 00 UBÁ7";#N/A,#N/A,FALSE,"ANEXO3 00 VRB1"}</definedName>
    <definedName name="wrn.ANEXO0300." localSheetId="2" hidden="1">{#N/A,#N/A,FALSE,"ANEXO3 00 GDV";#N/A,#N/A,FALSE,"ANEXO3 00 GCM";#N/A,#N/A,FALSE,"ANEXO3 00  UBÁ6";#N/A,#N/A,FALSE,"ANEXO3 00 CJI";#N/A,#N/A,FALSE,"ANEXO3 00 UBÁ4";#N/A,#N/A,FALSE,"ANEXO3 00 UBÁ5";#N/A,#N/A,FALSE,"ANEXO3 00 UBÁ7";#N/A,#N/A,FALSE,"ANEXO3 00 VRB1"}</definedName>
    <definedName name="wrn.ANEXO0300." localSheetId="7" hidden="1">{#N/A,#N/A,FALSE,"ANEXO3 00 GDV";#N/A,#N/A,FALSE,"ANEXO3 00 GCM";#N/A,#N/A,FALSE,"ANEXO3 00  UBÁ6";#N/A,#N/A,FALSE,"ANEXO3 00 CJI";#N/A,#N/A,FALSE,"ANEXO3 00 UBÁ4";#N/A,#N/A,FALSE,"ANEXO3 00 UBÁ5";#N/A,#N/A,FALSE,"ANEXO3 00 UBÁ7";#N/A,#N/A,FALSE,"ANEXO3 00 VRB1"}</definedName>
    <definedName name="wrn.ANEXO0300." hidden="1">{#N/A,#N/A,FALSE,"ANEXO3 00 GDV";#N/A,#N/A,FALSE,"ANEXO3 00 GCM";#N/A,#N/A,FALSE,"ANEXO3 00  UBÁ6";#N/A,#N/A,FALSE,"ANEXO3 00 CJI";#N/A,#N/A,FALSE,"ANEXO3 00 UBÁ4";#N/A,#N/A,FALSE,"ANEXO3 00 UBÁ5";#N/A,#N/A,FALSE,"ANEXO3 00 UBÁ7";#N/A,#N/A,FALSE,"ANEXO3 00 VRB1"}</definedName>
    <definedName name="wrn.ANEXO0300._1" localSheetId="16" hidden="1">{#N/A,#N/A,FALSE,"ANEXO3 00 GDV";#N/A,#N/A,FALSE,"ANEXO3 00 GCM";#N/A,#N/A,FALSE,"ANEXO3 00  UBÁ6";#N/A,#N/A,FALSE,"ANEXO3 00 CJI";#N/A,#N/A,FALSE,"ANEXO3 00 UBÁ4";#N/A,#N/A,FALSE,"ANEXO3 00 UBÁ5";#N/A,#N/A,FALSE,"ANEXO3 00 UBÁ7";#N/A,#N/A,FALSE,"ANEXO3 00 VRB1"}</definedName>
    <definedName name="wrn.ANEXO0300._1" localSheetId="8" hidden="1">{#N/A,#N/A,FALSE,"ANEXO3 00 GDV";#N/A,#N/A,FALSE,"ANEXO3 00 GCM";#N/A,#N/A,FALSE,"ANEXO3 00  UBÁ6";#N/A,#N/A,FALSE,"ANEXO3 00 CJI";#N/A,#N/A,FALSE,"ANEXO3 00 UBÁ4";#N/A,#N/A,FALSE,"ANEXO3 00 UBÁ5";#N/A,#N/A,FALSE,"ANEXO3 00 UBÁ7";#N/A,#N/A,FALSE,"ANEXO3 00 VRB1"}</definedName>
    <definedName name="wrn.ANEXO0300._1" localSheetId="2" hidden="1">{#N/A,#N/A,FALSE,"ANEXO3 00 GDV";#N/A,#N/A,FALSE,"ANEXO3 00 GCM";#N/A,#N/A,FALSE,"ANEXO3 00  UBÁ6";#N/A,#N/A,FALSE,"ANEXO3 00 CJI";#N/A,#N/A,FALSE,"ANEXO3 00 UBÁ4";#N/A,#N/A,FALSE,"ANEXO3 00 UBÁ5";#N/A,#N/A,FALSE,"ANEXO3 00 UBÁ7";#N/A,#N/A,FALSE,"ANEXO3 00 VRB1"}</definedName>
    <definedName name="wrn.ANEXO0300._1" localSheetId="7" hidden="1">{#N/A,#N/A,FALSE,"ANEXO3 00 GDV";#N/A,#N/A,FALSE,"ANEXO3 00 GCM";#N/A,#N/A,FALSE,"ANEXO3 00  UBÁ6";#N/A,#N/A,FALSE,"ANEXO3 00 CJI";#N/A,#N/A,FALSE,"ANEXO3 00 UBÁ4";#N/A,#N/A,FALSE,"ANEXO3 00 UBÁ5";#N/A,#N/A,FALSE,"ANEXO3 00 UBÁ7";#N/A,#N/A,FALSE,"ANEXO3 00 VRB1"}</definedName>
    <definedName name="wrn.ANEXO0300._1" hidden="1">{#N/A,#N/A,FALSE,"ANEXO3 00 GDV";#N/A,#N/A,FALSE,"ANEXO3 00 GCM";#N/A,#N/A,FALSE,"ANEXO3 00  UBÁ6";#N/A,#N/A,FALSE,"ANEXO3 00 CJI";#N/A,#N/A,FALSE,"ANEXO3 00 UBÁ4";#N/A,#N/A,FALSE,"ANEXO3 00 UBÁ5";#N/A,#N/A,FALSE,"ANEXO3 00 UBÁ7";#N/A,#N/A,FALSE,"ANEXO3 00 VRB1"}</definedName>
    <definedName name="wrn.ANEXO0399." localSheetId="16" hidden="1">{#N/A,#N/A,FALSE,"ANEXO3 99 ERA";#N/A,#N/A,FALSE,"ANEXO3 99 UBÁ2";#N/A,#N/A,FALSE,"ANEXO3 99 DTU";#N/A,#N/A,FALSE,"ANEXO3 99 RDR";#N/A,#N/A,FALSE,"ANEXO3 99 UBÁ4";#N/A,#N/A,FALSE,"ANEXO3 99 UBÁ6"}</definedName>
    <definedName name="wrn.ANEXO0399." localSheetId="8" hidden="1">{#N/A,#N/A,FALSE,"ANEXO3 99 ERA";#N/A,#N/A,FALSE,"ANEXO3 99 UBÁ2";#N/A,#N/A,FALSE,"ANEXO3 99 DTU";#N/A,#N/A,FALSE,"ANEXO3 99 RDR";#N/A,#N/A,FALSE,"ANEXO3 99 UBÁ4";#N/A,#N/A,FALSE,"ANEXO3 99 UBÁ6"}</definedName>
    <definedName name="wrn.ANEXO0399." localSheetId="2" hidden="1">{#N/A,#N/A,FALSE,"ANEXO3 99 ERA";#N/A,#N/A,FALSE,"ANEXO3 99 UBÁ2";#N/A,#N/A,FALSE,"ANEXO3 99 DTU";#N/A,#N/A,FALSE,"ANEXO3 99 RDR";#N/A,#N/A,FALSE,"ANEXO3 99 UBÁ4";#N/A,#N/A,FALSE,"ANEXO3 99 UBÁ6"}</definedName>
    <definedName name="wrn.ANEXO0399." localSheetId="7" hidden="1">{#N/A,#N/A,FALSE,"ANEXO3 99 ERA";#N/A,#N/A,FALSE,"ANEXO3 99 UBÁ2";#N/A,#N/A,FALSE,"ANEXO3 99 DTU";#N/A,#N/A,FALSE,"ANEXO3 99 RDR";#N/A,#N/A,FALSE,"ANEXO3 99 UBÁ4";#N/A,#N/A,FALSE,"ANEXO3 99 UBÁ6"}</definedName>
    <definedName name="wrn.ANEXO0399." hidden="1">{#N/A,#N/A,FALSE,"ANEXO3 99 ERA";#N/A,#N/A,FALSE,"ANEXO3 99 UBÁ2";#N/A,#N/A,FALSE,"ANEXO3 99 DTU";#N/A,#N/A,FALSE,"ANEXO3 99 RDR";#N/A,#N/A,FALSE,"ANEXO3 99 UBÁ4";#N/A,#N/A,FALSE,"ANEXO3 99 UBÁ6"}</definedName>
    <definedName name="wrn.ANEXO0399._1" localSheetId="16" hidden="1">{#N/A,#N/A,FALSE,"ANEXO3 99 ERA";#N/A,#N/A,FALSE,"ANEXO3 99 UBÁ2";#N/A,#N/A,FALSE,"ANEXO3 99 DTU";#N/A,#N/A,FALSE,"ANEXO3 99 RDR";#N/A,#N/A,FALSE,"ANEXO3 99 UBÁ4";#N/A,#N/A,FALSE,"ANEXO3 99 UBÁ6"}</definedName>
    <definedName name="wrn.ANEXO0399._1" localSheetId="8" hidden="1">{#N/A,#N/A,FALSE,"ANEXO3 99 ERA";#N/A,#N/A,FALSE,"ANEXO3 99 UBÁ2";#N/A,#N/A,FALSE,"ANEXO3 99 DTU";#N/A,#N/A,FALSE,"ANEXO3 99 RDR";#N/A,#N/A,FALSE,"ANEXO3 99 UBÁ4";#N/A,#N/A,FALSE,"ANEXO3 99 UBÁ6"}</definedName>
    <definedName name="wrn.ANEXO0399._1" localSheetId="2" hidden="1">{#N/A,#N/A,FALSE,"ANEXO3 99 ERA";#N/A,#N/A,FALSE,"ANEXO3 99 UBÁ2";#N/A,#N/A,FALSE,"ANEXO3 99 DTU";#N/A,#N/A,FALSE,"ANEXO3 99 RDR";#N/A,#N/A,FALSE,"ANEXO3 99 UBÁ4";#N/A,#N/A,FALSE,"ANEXO3 99 UBÁ6"}</definedName>
    <definedName name="wrn.ANEXO0399._1" localSheetId="7" hidden="1">{#N/A,#N/A,FALSE,"ANEXO3 99 ERA";#N/A,#N/A,FALSE,"ANEXO3 99 UBÁ2";#N/A,#N/A,FALSE,"ANEXO3 99 DTU";#N/A,#N/A,FALSE,"ANEXO3 99 RDR";#N/A,#N/A,FALSE,"ANEXO3 99 UBÁ4";#N/A,#N/A,FALSE,"ANEXO3 99 UBÁ6"}</definedName>
    <definedName name="wrn.ANEXO0399._1" hidden="1">{#N/A,#N/A,FALSE,"ANEXO3 99 ERA";#N/A,#N/A,FALSE,"ANEXO3 99 UBÁ2";#N/A,#N/A,FALSE,"ANEXO3 99 DTU";#N/A,#N/A,FALSE,"ANEXO3 99 RDR";#N/A,#N/A,FALSE,"ANEXO3 99 UBÁ4";#N/A,#N/A,FALSE,"ANEXO3 99 UBÁ6"}</definedName>
    <definedName name="wrn.ANEXO0399.2" localSheetId="16" hidden="1">{#N/A,#N/A,FALSE,"ANEXO3 99 ERA";#N/A,#N/A,FALSE,"ANEXO3 99 UBÁ2";#N/A,#N/A,FALSE,"ANEXO3 99 DTU";#N/A,#N/A,FALSE,"ANEXO3 99 RDR";#N/A,#N/A,FALSE,"ANEXO3 99 UBÁ4";#N/A,#N/A,FALSE,"ANEXO3 99 UBÁ6"}</definedName>
    <definedName name="wrn.ANEXO0399.2" localSheetId="8" hidden="1">{#N/A,#N/A,FALSE,"ANEXO3 99 ERA";#N/A,#N/A,FALSE,"ANEXO3 99 UBÁ2";#N/A,#N/A,FALSE,"ANEXO3 99 DTU";#N/A,#N/A,FALSE,"ANEXO3 99 RDR";#N/A,#N/A,FALSE,"ANEXO3 99 UBÁ4";#N/A,#N/A,FALSE,"ANEXO3 99 UBÁ6"}</definedName>
    <definedName name="wrn.ANEXO0399.2" localSheetId="2" hidden="1">{#N/A,#N/A,FALSE,"ANEXO3 99 ERA";#N/A,#N/A,FALSE,"ANEXO3 99 UBÁ2";#N/A,#N/A,FALSE,"ANEXO3 99 DTU";#N/A,#N/A,FALSE,"ANEXO3 99 RDR";#N/A,#N/A,FALSE,"ANEXO3 99 UBÁ4";#N/A,#N/A,FALSE,"ANEXO3 99 UBÁ6"}</definedName>
    <definedName name="wrn.ANEXO0399.2" localSheetId="7" hidden="1">{#N/A,#N/A,FALSE,"ANEXO3 99 ERA";#N/A,#N/A,FALSE,"ANEXO3 99 UBÁ2";#N/A,#N/A,FALSE,"ANEXO3 99 DTU";#N/A,#N/A,FALSE,"ANEXO3 99 RDR";#N/A,#N/A,FALSE,"ANEXO3 99 UBÁ4";#N/A,#N/A,FALSE,"ANEXO3 99 UBÁ6"}</definedName>
    <definedName name="wrn.ANEXO0399.2" hidden="1">{#N/A,#N/A,FALSE,"ANEXO3 99 ERA";#N/A,#N/A,FALSE,"ANEXO3 99 UBÁ2";#N/A,#N/A,FALSE,"ANEXO3 99 DTU";#N/A,#N/A,FALSE,"ANEXO3 99 RDR";#N/A,#N/A,FALSE,"ANEXO3 99 UBÁ4";#N/A,#N/A,FALSE,"ANEXO3 99 UBÁ6"}</definedName>
    <definedName name="wrn.ANEXO0399.2_1" localSheetId="16" hidden="1">{#N/A,#N/A,FALSE,"ANEXO3 99 ERA";#N/A,#N/A,FALSE,"ANEXO3 99 UBÁ2";#N/A,#N/A,FALSE,"ANEXO3 99 DTU";#N/A,#N/A,FALSE,"ANEXO3 99 RDR";#N/A,#N/A,FALSE,"ANEXO3 99 UBÁ4";#N/A,#N/A,FALSE,"ANEXO3 99 UBÁ6"}</definedName>
    <definedName name="wrn.ANEXO0399.2_1" localSheetId="8" hidden="1">{#N/A,#N/A,FALSE,"ANEXO3 99 ERA";#N/A,#N/A,FALSE,"ANEXO3 99 UBÁ2";#N/A,#N/A,FALSE,"ANEXO3 99 DTU";#N/A,#N/A,FALSE,"ANEXO3 99 RDR";#N/A,#N/A,FALSE,"ANEXO3 99 UBÁ4";#N/A,#N/A,FALSE,"ANEXO3 99 UBÁ6"}</definedName>
    <definedName name="wrn.ANEXO0399.2_1" localSheetId="2" hidden="1">{#N/A,#N/A,FALSE,"ANEXO3 99 ERA";#N/A,#N/A,FALSE,"ANEXO3 99 UBÁ2";#N/A,#N/A,FALSE,"ANEXO3 99 DTU";#N/A,#N/A,FALSE,"ANEXO3 99 RDR";#N/A,#N/A,FALSE,"ANEXO3 99 UBÁ4";#N/A,#N/A,FALSE,"ANEXO3 99 UBÁ6"}</definedName>
    <definedName name="wrn.ANEXO0399.2_1" localSheetId="7" hidden="1">{#N/A,#N/A,FALSE,"ANEXO3 99 ERA";#N/A,#N/A,FALSE,"ANEXO3 99 UBÁ2";#N/A,#N/A,FALSE,"ANEXO3 99 DTU";#N/A,#N/A,FALSE,"ANEXO3 99 RDR";#N/A,#N/A,FALSE,"ANEXO3 99 UBÁ4";#N/A,#N/A,FALSE,"ANEXO3 99 UBÁ6"}</definedName>
    <definedName name="wrn.ANEXO0399.2_1" hidden="1">{#N/A,#N/A,FALSE,"ANEXO3 99 ERA";#N/A,#N/A,FALSE,"ANEXO3 99 UBÁ2";#N/A,#N/A,FALSE,"ANEXO3 99 DTU";#N/A,#N/A,FALSE,"ANEXO3 99 RDR";#N/A,#N/A,FALSE,"ANEXO3 99 UBÁ4";#N/A,#N/A,FALSE,"ANEXO3 99 UBÁ6"}</definedName>
    <definedName name="wrn.APLICAÇÃO." localSheetId="16" hidden="1">{#N/A,#N/A,FALSE,"CONTROLE"}</definedName>
    <definedName name="wrn.APLICAÇÃO." localSheetId="8" hidden="1">{#N/A,#N/A,FALSE,"CONTROLE"}</definedName>
    <definedName name="wrn.APLICAÇÃO." localSheetId="2" hidden="1">{#N/A,#N/A,FALSE,"CONTROLE"}</definedName>
    <definedName name="wrn.APLICAÇÃO." localSheetId="7" hidden="1">{#N/A,#N/A,FALSE,"CONTROLE"}</definedName>
    <definedName name="wrn.APLICAÇÃO." hidden="1">{#N/A,#N/A,FALSE,"CONTROLE"}</definedName>
    <definedName name="wrn.APLICAÇÃO._1" localSheetId="16" hidden="1">{#N/A,#N/A,FALSE,"CONTROLE"}</definedName>
    <definedName name="wrn.APLICAÇÃO._1" localSheetId="8" hidden="1">{#N/A,#N/A,FALSE,"CONTROLE"}</definedName>
    <definedName name="wrn.APLICAÇÃO._1" localSheetId="2" hidden="1">{#N/A,#N/A,FALSE,"CONTROLE"}</definedName>
    <definedName name="wrn.APLICAÇÃO._1" localSheetId="7" hidden="1">{#N/A,#N/A,FALSE,"CONTROLE"}</definedName>
    <definedName name="wrn.APLICAÇÃO._1" hidden="1">{#N/A,#N/A,FALSE,"CONTROLE"}</definedName>
    <definedName name="wrn.Assumptions." localSheetId="2" hidden="1">{"Assumptions Page 1",#N/A,FALSE,"JUBA Value";"Assumptions Page 2",#N/A,FALSE,"JUBA Value";"Assumptions Page 3",#N/A,FALSE,"JUBA Value";"Assumptions Page 4",#N/A,FALSE,"JUBA Value"}</definedName>
    <definedName name="wrn.Assumptions." localSheetId="7" hidden="1">{"Assumptions Page 1",#N/A,FALSE,"JUBA Value";"Assumptions Page 2",#N/A,FALSE,"JUBA Value";"Assumptions Page 3",#N/A,FALSE,"JUBA Value";"Assumptions Page 4",#N/A,FALSE,"JUBA Value"}</definedName>
    <definedName name="wrn.Assumptions." hidden="1">{"Assumptions Page 1",#N/A,FALSE,"JUBA Value";"Assumptions Page 2",#N/A,FALSE,"JUBA Value";"Assumptions Page 3",#N/A,FALSE,"JUBA Value";"Assumptions Page 4",#N/A,FALSE,"JUBA Value"}</definedName>
    <definedName name="wrn.B._.P._.TDS."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6"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7"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ack._.Page." localSheetId="2" hidden="1">{"Back Page",#N/A,FALSE,"Front and Back"}</definedName>
    <definedName name="wrn.Back._.Page." localSheetId="7" hidden="1">{"Back Page",#N/A,FALSE,"Front and Back"}</definedName>
    <definedName name="wrn.Back._.Page." hidden="1">{"Back Page",#N/A,FALSE,"Front and Back"}</definedName>
    <definedName name="wrn.Back._.Page.2" localSheetId="2" hidden="1">{"Back Page",#N/A,FALSE,"Front and Back"}</definedName>
    <definedName name="wrn.Back._.Page.2" localSheetId="7" hidden="1">{"Back Page",#N/A,FALSE,"Front and Back"}</definedName>
    <definedName name="wrn.Back._.Page.2" hidden="1">{"Back Page",#N/A,FALSE,"Front and Back"}</definedName>
    <definedName name="wrn.Contabilidade." localSheetId="2" hidden="1">{#N/A,#N/A,FALSE,"Posição Financeira"}</definedName>
    <definedName name="wrn.Contabilidade." hidden="1">{#N/A,#N/A,FALSE,"Posição Financeira"}</definedName>
    <definedName name="wrn.debt." localSheetId="2" hidden="1">{"CFA",#N/A,FALSE,"CF";"CFQ",#N/A,FALSE,"CF";"dbt.all.anl",#N/A,FALSE,"CF";"dbt.all.qt",#N/A,FALSE,"CF";"dbt.pt1.anl",#N/A,FALSE,"CF";"debt.pt2.anl",#N/A,FALSE,"CF";"dbt.pt1.qt",#N/A,FALSE,"CF";"dbt.pt2.qt",#N/A,FALSE,"CF";"BSA",#N/A,FALSE,"B"}</definedName>
    <definedName name="wrn.debt." hidden="1">{"CFA",#N/A,FALSE,"CF";"CFQ",#N/A,FALSE,"CF";"dbt.all.anl",#N/A,FALSE,"CF";"dbt.all.qt",#N/A,FALSE,"CF";"dbt.pt1.anl",#N/A,FALSE,"CF";"debt.pt2.anl",#N/A,FALSE,"CF";"dbt.pt1.qt",#N/A,FALSE,"CF";"dbt.pt2.qt",#N/A,FALSE,"CF";"BSA",#N/A,FALSE,"B"}</definedName>
    <definedName name="wrn.DespesasPorArea." localSheetId="16" hidden="1">{"TotalGeralDespesasPorArea",#N/A,FALSE,"VinculosAccessEfetivo"}</definedName>
    <definedName name="wrn.DespesasPorArea." localSheetId="8" hidden="1">{"TotalGeralDespesasPorArea",#N/A,FALSE,"VinculosAccessEfetivo"}</definedName>
    <definedName name="wrn.DespesasPorArea." localSheetId="2" hidden="1">{"TotalGeralDespesasPorArea",#N/A,FALSE,"VinculosAccessEfetivo"}</definedName>
    <definedName name="wrn.DespesasPorArea." localSheetId="7" hidden="1">{"TotalGeralDespesasPorArea",#N/A,FALSE,"VinculosAccessEfetivo"}</definedName>
    <definedName name="wrn.DespesasPorArea." hidden="1">{"TotalGeralDespesasPorArea",#N/A,FALSE,"VinculosAccessEfetivo"}</definedName>
    <definedName name="wrn.DespesasPorArea._1" localSheetId="16" hidden="1">{"TotalGeralDespesasPorArea",#N/A,FALSE,"VinculosAccessEfetivo"}</definedName>
    <definedName name="wrn.DespesasPorArea._1" localSheetId="8" hidden="1">{"TotalGeralDespesasPorArea",#N/A,FALSE,"VinculosAccessEfetivo"}</definedName>
    <definedName name="wrn.DespesasPorArea._1" localSheetId="2" hidden="1">{"TotalGeralDespesasPorArea",#N/A,FALSE,"VinculosAccessEfetivo"}</definedName>
    <definedName name="wrn.DespesasPorArea._1" localSheetId="7" hidden="1">{"TotalGeralDespesasPorArea",#N/A,FALSE,"VinculosAccessEfetivo"}</definedName>
    <definedName name="wrn.DespesasPorArea._1" hidden="1">{"TotalGeralDespesasPorArea",#N/A,FALSE,"VinculosAccessEfetivo"}</definedName>
    <definedName name="wrn.Detailed._.P._.and._.L." localSheetId="2" hidden="1">{"P and L Detail Page 1",#N/A,FALSE,"Data";"P and L Detail Page 2",#N/A,FALSE,"Data"}</definedName>
    <definedName name="wrn.Detailed._.P._.and._.L." localSheetId="7" hidden="1">{"P and L Detail Page 1",#N/A,FALSE,"Data";"P and L Detail Page 2",#N/A,FALSE,"Data"}</definedName>
    <definedName name="wrn.Detailed._.P._.and._.L." hidden="1">{"P and L Detail Page 1",#N/A,FALSE,"Data";"P and L Detail Page 2",#N/A,FALSE,"Data"}</definedName>
    <definedName name="wrn.Detailed._.P._.and._.L.2" localSheetId="2" hidden="1">{"P and L Detail Page 1",#N/A,FALSE,"Data";"P and L Detail Page 2",#N/A,FALSE,"Data"}</definedName>
    <definedName name="wrn.Detailed._.P._.and._.L.2" localSheetId="7" hidden="1">{"P and L Detail Page 1",#N/A,FALSE,"Data";"P and L Detail Page 2",#N/A,FALSE,"Data"}</definedName>
    <definedName name="wrn.Detailed._.P._.and._.L.2" hidden="1">{"P and L Detail Page 1",#N/A,FALSE,"Data";"P and L Detail Page 2",#N/A,FALSE,"Data"}</definedName>
    <definedName name="wrn.Detailkalk." localSheetId="2" hidden="1">{#N/A,#N/A,FALSE,"Kalk"}</definedName>
    <definedName name="wrn.Detailkalk." hidden="1">{#N/A,#N/A,FALSE,"Kalk"}</definedName>
    <definedName name="wrn.detailkalk01." localSheetId="2" hidden="1">{#N/A,#N/A,FALSE,"Kalk"}</definedName>
    <definedName name="wrn.detailkalk01." hidden="1">{#N/A,#N/A,FALSE,"Kalk"}</definedName>
    <definedName name="wrn.detailkalk1." localSheetId="2" hidden="1">{#N/A,#N/A,FALSE,"Kalk"}</definedName>
    <definedName name="wrn.detailkalk1." hidden="1">{#N/A,#N/A,FALSE,"Kalk"}</definedName>
    <definedName name="wrn.Diretoria." localSheetId="2" hidden="1">{#N/A,#N/A,FALSE,"Posição Financeira"}</definedName>
    <definedName name="wrn.Diretoria." hidden="1">{#N/A,#N/A,FALSE,"Posição Financeira"}</definedName>
    <definedName name="wrn.EBITDA._.Print._.Range." localSheetId="2" hidden="1">{"EBITDA Print Range",#N/A,FALSE,"EBITDA"}</definedName>
    <definedName name="wrn.EBITDA._.Print._.Range." localSheetId="7" hidden="1">{"EBITDA Print Range",#N/A,FALSE,"EBITDA"}</definedName>
    <definedName name="wrn.EBITDA._.Print._.Range." hidden="1">{"EBITDA Print Range",#N/A,FALSE,"EBITDA"}</definedName>
    <definedName name="wrn.EMM._.detail._.edition." localSheetId="2" hidden="1">{#N/A,#N/A,TRUE,"Cover";#N/A,#N/A,TRUE,"Content";"Orders EMM",#N/A,TRUE,"Order Sales";"project EMM",#N/A,TRUE,"Project Control";"Cash EMM",#N/A,TRUE,"Cash Control";"KPI EMM",#N/A,TRUE,"KPI-EMM";"Empl EMM",#N/A,TRUE,"Employees"}</definedName>
    <definedName name="wrn.EMM._.detail._.edition." hidden="1">{#N/A,#N/A,TRUE,"Cover";#N/A,#N/A,TRUE,"Content";"Orders EMM",#N/A,TRUE,"Order Sales";"project EMM",#N/A,TRUE,"Project Control";"Cash EMM",#N/A,TRUE,"Cash Control";"KPI EMM",#N/A,TRUE,"KPI-EMM";"Empl EMM",#N/A,TRUE,"Employees"}</definedName>
    <definedName name="wrn.Financeiro." localSheetId="2" hidden="1">{#N/A,#N/A,FALSE,"Posição Financeira"}</definedName>
    <definedName name="wrn.Financeiro." hidden="1">{#N/A,#N/A,FALSE,"Posição Financeira"}</definedName>
    <definedName name="wrn.Financial._.Output." localSheetId="2" hidden="1">{"P and L",#N/A,FALSE,"Financial Output";"Cashflow",#N/A,FALSE,"Financial Output";"Balance Sheet",#N/A,FALSE,"Financial Output"}</definedName>
    <definedName name="wrn.Financial._.Output." localSheetId="7"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nancial._.Output.2" localSheetId="2" hidden="1">{"P and L",#N/A,FALSE,"Financial Output";"Cashflow",#N/A,FALSE,"Financial Output";"Balance Sheet",#N/A,FALSE,"Financial Output"}</definedName>
    <definedName name="wrn.Financial._.Output.2" localSheetId="7" hidden="1">{"P and L",#N/A,FALSE,"Financial Output";"Cashflow",#N/A,FALSE,"Financial Output";"Balance Sheet",#N/A,FALSE,"Financial Output"}</definedName>
    <definedName name="wrn.Financial._.Output.2" hidden="1">{"P and L",#N/A,FALSE,"Financial Output";"Cashflow",#N/A,FALSE,"Financial Output";"Balance Sheet",#N/A,FALSE,"Financial Output"}</definedName>
    <definedName name="wrn.Five._.Year._.Record." localSheetId="2" hidden="1">{"Five Year Record",#N/A,FALSE,"Front and Back"}</definedName>
    <definedName name="wrn.Five._.Year._.Record." localSheetId="7" hidden="1">{"Five Year Record",#N/A,FALSE,"Front and Back"}</definedName>
    <definedName name="wrn.Five._.Year._.Record." hidden="1">{"Five Year Record",#N/A,FALSE,"Front and Back"}</definedName>
    <definedName name="wrn.Five._.Year._.Record.2" localSheetId="2" hidden="1">{"Five Year Record",#N/A,FALSE,"Front and Back"}</definedName>
    <definedName name="wrn.Five._.Year._.Record.2" localSheetId="7" hidden="1">{"Five Year Record",#N/A,FALSE,"Front and Back"}</definedName>
    <definedName name="wrn.Five._.Year._.Record.2" hidden="1">{"Five Year Record",#N/A,FALSE,"Front and Back"}</definedName>
    <definedName name="wrn.Forecast._.March." localSheetId="2" hidden="1">{#N/A,#N/A,FALSE,"Actual";#N/A,#N/A,FALSE,"Capital Call";#N/A,#N/A,FALSE,"Analyse A x F"}</definedName>
    <definedName name="wrn.Forecast._.March." hidden="1">{#N/A,#N/A,FALSE,"Actual";#N/A,#N/A,FALSE,"Capital Call";#N/A,#N/A,FALSE,"Analyse A x F"}</definedName>
    <definedName name="wrn.Forecast._.March._.Semanal." localSheetId="2" hidden="1">{#N/A,#N/A,FALSE,"Actual"}</definedName>
    <definedName name="wrn.Forecast._.March._.Semanal." hidden="1">{#N/A,#N/A,FALSE,"Actual"}</definedName>
    <definedName name="wrn.forneci" localSheetId="16" hidden="1">{#N/A,#N/A,FALSE,"CONTROLE";#N/A,#N/A,FALSE,"CONTROLE"}</definedName>
    <definedName name="wrn.forneci" localSheetId="8" hidden="1">{#N/A,#N/A,FALSE,"CONTROLE";#N/A,#N/A,FALSE,"CONTROLE"}</definedName>
    <definedName name="wrn.forneci" localSheetId="2" hidden="1">{#N/A,#N/A,FALSE,"CONTROLE";#N/A,#N/A,FALSE,"CONTROLE"}</definedName>
    <definedName name="wrn.forneci" localSheetId="7" hidden="1">{#N/A,#N/A,FALSE,"CONTROLE";#N/A,#N/A,FALSE,"CONTROLE"}</definedName>
    <definedName name="wrn.forneci" hidden="1">{#N/A,#N/A,FALSE,"CONTROLE";#N/A,#N/A,FALSE,"CONTROLE"}</definedName>
    <definedName name="wrn.forneci_1" localSheetId="16" hidden="1">{#N/A,#N/A,FALSE,"CONTROLE";#N/A,#N/A,FALSE,"CONTROLE"}</definedName>
    <definedName name="wrn.forneci_1" localSheetId="8" hidden="1">{#N/A,#N/A,FALSE,"CONTROLE";#N/A,#N/A,FALSE,"CONTROLE"}</definedName>
    <definedName name="wrn.forneci_1" localSheetId="2" hidden="1">{#N/A,#N/A,FALSE,"CONTROLE";#N/A,#N/A,FALSE,"CONTROLE"}</definedName>
    <definedName name="wrn.forneci_1" localSheetId="7" hidden="1">{#N/A,#N/A,FALSE,"CONTROLE";#N/A,#N/A,FALSE,"CONTROLE"}</definedName>
    <definedName name="wrn.forneci_1" hidden="1">{#N/A,#N/A,FALSE,"CONTROLE";#N/A,#N/A,FALSE,"CONTROLE"}</definedName>
    <definedName name="wrn.Front._.Page." localSheetId="2" hidden="1">{"Front Page",#N/A,FALSE,"Front and Back"}</definedName>
    <definedName name="wrn.Front._.Page." localSheetId="7" hidden="1">{"Front Page",#N/A,FALSE,"Front and Back"}</definedName>
    <definedName name="wrn.Front._.Page." hidden="1">{"Front Page",#N/A,FALSE,"Front and Back"}</definedName>
    <definedName name="wrn.Front._.Page.2" localSheetId="2" hidden="1">{"Front Page",#N/A,FALSE,"Front and Back"}</definedName>
    <definedName name="wrn.Front._.Page.2" localSheetId="7" hidden="1">{"Front Page",#N/A,FALSE,"Front and Back"}</definedName>
    <definedName name="wrn.Front._.Page.2" hidden="1">{"Front Page",#N/A,FALSE,"Front and Back"}</definedName>
    <definedName name="wrn.Geographic._.Trends." localSheetId="2" hidden="1">{"Geographic P1",#N/A,FALSE,"Division &amp; Geog"}</definedName>
    <definedName name="wrn.Geographic._.Trends." localSheetId="7" hidden="1">{"Geographic P1",#N/A,FALSE,"Division &amp; Geog"}</definedName>
    <definedName name="wrn.Geographic._.Trends." hidden="1">{"Geographic P1",#N/A,FALSE,"Division &amp; Geog"}</definedName>
    <definedName name="wrn.Geographic._.Trends.2" localSheetId="2" hidden="1">{"Geographic P1",#N/A,FALSE,"Division &amp; Geog"}</definedName>
    <definedName name="wrn.Geographic._.Trends.2" localSheetId="7" hidden="1">{"Geographic P1",#N/A,FALSE,"Division &amp; Geog"}</definedName>
    <definedName name="wrn.Geographic._.Trends.2" hidden="1">{"Geographic P1",#N/A,FALSE,"Division &amp; Geog"}</definedName>
    <definedName name="wrn.Graph._.edition." localSheetId="2" hidden="1">{#N/A,#N/A,FALSE,"KPI-EMM-Graph";#N/A,#N/A,FALSE,"Cost Graph";#N/A,#N/A,FALSE,"Cash graph";#N/A,#N/A,FALSE,"Order Sales Graph"}</definedName>
    <definedName name="wrn.Graph._.edition." hidden="1">{#N/A,#N/A,FALSE,"KPI-EMM-Graph";#N/A,#N/A,FALSE,"Cost Graph";#N/A,#N/A,FALSE,"Cash graph";#N/A,#N/A,FALSE,"Order Sales Graph"}</definedName>
    <definedName name="wrn.HPP." localSheetId="2" hidden="1">{#N/A,#N/A,TRUE,"Summary";#N/A,#N/A,TRUE,"Reference parameters for HPP ";#N/A,#N/A,TRUE,"HPP1 Summary";#N/A,#N/A,TRUE,"HPP1 Expected cost reductions";#N/A,#N/A,TRUE,"HPP1 Cost reduction impact";#N/A,#N/A,TRUE,"HPP1 Detailed calculations"}</definedName>
    <definedName name="wrn.HPP." hidden="1">{#N/A,#N/A,TRUE,"Summary";#N/A,#N/A,TRUE,"Reference parameters for HPP ";#N/A,#N/A,TRUE,"HPP1 Summary";#N/A,#N/A,TRUE,"HPP1 Expected cost reductions";#N/A,#N/A,TRUE,"HPP1 Cost reduction impact";#N/A,#N/A,TRUE,"HPP1 Detailed calculations"}</definedName>
    <definedName name="wrn.HPP._.TPP." localSheetId="2" hidden="1">{#N/A,#N/A,TRUE,"Summary";#N/A,#N/A,TRUE,"Reference parameters for HPP ";#N/A,#N/A,TRUE,"HPP1 Summary";#N/A,#N/A,TRUE,"HPP1 Expected cost reductions";#N/A,#N/A,TRUE,"HPP1 Cost reduction impact";#N/A,#N/A,TRUE,"HPP1 Detailed calculations";#N/A,#N/A,TRUE,"HPP2 Summary";#N/A,#N/A,TRUE,"HPP2 Expected cost reductions";#N/A,#N/A,TRUE,"HPP2 Cost reduction impact";#N/A,#N/A,TRUE,"HPP2 Detailed calculations";#N/A,#N/A,TRUE,"HPP3 Summary";#N/A,#N/A,TRUE,"HPP3 Expected cost reductions";#N/A,#N/A,TRUE,"HPP3 Cost reduction impact";#N/A,#N/A,TRUE,"HPP3 Detailed calculations";#N/A,#N/A,TRUE,"Comments"}</definedName>
    <definedName name="wrn.HPP._.TPP." hidden="1">{#N/A,#N/A,TRUE,"Summary";#N/A,#N/A,TRUE,"Reference parameters for HPP ";#N/A,#N/A,TRUE,"HPP1 Summary";#N/A,#N/A,TRUE,"HPP1 Expected cost reductions";#N/A,#N/A,TRUE,"HPP1 Cost reduction impact";#N/A,#N/A,TRUE,"HPP1 Detailed calculations";#N/A,#N/A,TRUE,"HPP2 Summary";#N/A,#N/A,TRUE,"HPP2 Expected cost reductions";#N/A,#N/A,TRUE,"HPP2 Cost reduction impact";#N/A,#N/A,TRUE,"HPP2 Detailed calculations";#N/A,#N/A,TRUE,"HPP3 Summary";#N/A,#N/A,TRUE,"HPP3 Expected cost reductions";#N/A,#N/A,TRUE,"HPP3 Cost reduction impact";#N/A,#N/A,TRUE,"HPP3 Detailed calculations";#N/A,#N/A,TRUE,"Comments"}</definedName>
    <definedName name="wrn.INFMES." localSheetId="16" hidden="1">{#N/A,#N/A,FALSE,"ENERGIA";#N/A,#N/A,FALSE,"PERDIDAS";#N/A,#N/A,FALSE,"CLIENTES";#N/A,#N/A,FALSE,"ESTADO";#N/A,#N/A,FALSE,"TECNICA"}</definedName>
    <definedName name="wrn.INFMES." localSheetId="8" hidden="1">{#N/A,#N/A,FALSE,"ENERGIA";#N/A,#N/A,FALSE,"PERDIDAS";#N/A,#N/A,FALSE,"CLIENTES";#N/A,#N/A,FALSE,"ESTADO";#N/A,#N/A,FALSE,"TECNICA"}</definedName>
    <definedName name="wrn.INFMES." localSheetId="2" hidden="1">{#N/A,#N/A,FALSE,"ENERGIA";#N/A,#N/A,FALSE,"PERDIDAS";#N/A,#N/A,FALSE,"CLIENTES";#N/A,#N/A,FALSE,"ESTADO";#N/A,#N/A,FALSE,"TECNICA"}</definedName>
    <definedName name="wrn.INFMES." localSheetId="7" hidden="1">{#N/A,#N/A,FALSE,"ENERGIA";#N/A,#N/A,FALSE,"PERDIDAS";#N/A,#N/A,FALSE,"CLIENTES";#N/A,#N/A,FALSE,"ESTADO";#N/A,#N/A,FALSE,"TECNICA"}</definedName>
    <definedName name="wrn.INFMES." hidden="1">{#N/A,#N/A,FALSE,"ENERGIA";#N/A,#N/A,FALSE,"PERDIDAS";#N/A,#N/A,FALSE,"CLIENTES";#N/A,#N/A,FALSE,"ESTADO";#N/A,#N/A,FALSE,"TECNICA"}</definedName>
    <definedName name="wrn.INFMES._1" localSheetId="16" hidden="1">{#N/A,#N/A,FALSE,"ENERGIA";#N/A,#N/A,FALSE,"PERDIDAS";#N/A,#N/A,FALSE,"CLIENTES";#N/A,#N/A,FALSE,"ESTADO";#N/A,#N/A,FALSE,"TECNICA"}</definedName>
    <definedName name="wrn.INFMES._1" localSheetId="8" hidden="1">{#N/A,#N/A,FALSE,"ENERGIA";#N/A,#N/A,FALSE,"PERDIDAS";#N/A,#N/A,FALSE,"CLIENTES";#N/A,#N/A,FALSE,"ESTADO";#N/A,#N/A,FALSE,"TECNICA"}</definedName>
    <definedName name="wrn.INFMES._1" localSheetId="2" hidden="1">{#N/A,#N/A,FALSE,"ENERGIA";#N/A,#N/A,FALSE,"PERDIDAS";#N/A,#N/A,FALSE,"CLIENTES";#N/A,#N/A,FALSE,"ESTADO";#N/A,#N/A,FALSE,"TECNICA"}</definedName>
    <definedName name="wrn.INFMES._1" localSheetId="7" hidden="1">{#N/A,#N/A,FALSE,"ENERGIA";#N/A,#N/A,FALSE,"PERDIDAS";#N/A,#N/A,FALSE,"CLIENTES";#N/A,#N/A,FALSE,"ESTADO";#N/A,#N/A,FALSE,"TECNICA"}</definedName>
    <definedName name="wrn.INFMES._1" hidden="1">{#N/A,#N/A,FALSE,"ENERGIA";#N/A,#N/A,FALSE,"PERDIDAS";#N/A,#N/A,FALSE,"CLIENTES";#N/A,#N/A,FALSE,"ESTADO";#N/A,#N/A,FALSE,"TECNICA"}</definedName>
    <definedName name="wrn.INFMES._1_1" localSheetId="16" hidden="1">{#N/A,#N/A,FALSE,"ENERGIA";#N/A,#N/A,FALSE,"PERDIDAS";#N/A,#N/A,FALSE,"CLIENTES";#N/A,#N/A,FALSE,"ESTADO";#N/A,#N/A,FALSE,"TECNICA"}</definedName>
    <definedName name="wrn.INFMES._1_1" localSheetId="8" hidden="1">{#N/A,#N/A,FALSE,"ENERGIA";#N/A,#N/A,FALSE,"PERDIDAS";#N/A,#N/A,FALSE,"CLIENTES";#N/A,#N/A,FALSE,"ESTADO";#N/A,#N/A,FALSE,"TECNICA"}</definedName>
    <definedName name="wrn.INFMES._1_1" localSheetId="2" hidden="1">{#N/A,#N/A,FALSE,"ENERGIA";#N/A,#N/A,FALSE,"PERDIDAS";#N/A,#N/A,FALSE,"CLIENTES";#N/A,#N/A,FALSE,"ESTADO";#N/A,#N/A,FALSE,"TECNICA"}</definedName>
    <definedName name="wrn.INFMES._1_1" localSheetId="7" hidden="1">{#N/A,#N/A,FALSE,"ENERGIA";#N/A,#N/A,FALSE,"PERDIDAS";#N/A,#N/A,FALSE,"CLIENTES";#N/A,#N/A,FALSE,"ESTADO";#N/A,#N/A,FALSE,"TECNICA"}</definedName>
    <definedName name="wrn.INFMES._1_1" hidden="1">{#N/A,#N/A,FALSE,"ENERGIA";#N/A,#N/A,FALSE,"PERDIDAS";#N/A,#N/A,FALSE,"CLIENTES";#N/A,#N/A,FALSE,"ESTADO";#N/A,#N/A,FALSE,"TECNICA"}</definedName>
    <definedName name="wrn.INFMES._2" localSheetId="16" hidden="1">{#N/A,#N/A,FALSE,"ENERGIA";#N/A,#N/A,FALSE,"PERDIDAS";#N/A,#N/A,FALSE,"CLIENTES";#N/A,#N/A,FALSE,"ESTADO";#N/A,#N/A,FALSE,"TECNICA"}</definedName>
    <definedName name="wrn.INFMES._2" localSheetId="8" hidden="1">{#N/A,#N/A,FALSE,"ENERGIA";#N/A,#N/A,FALSE,"PERDIDAS";#N/A,#N/A,FALSE,"CLIENTES";#N/A,#N/A,FALSE,"ESTADO";#N/A,#N/A,FALSE,"TECNICA"}</definedName>
    <definedName name="wrn.INFMES._2" localSheetId="2" hidden="1">{#N/A,#N/A,FALSE,"ENERGIA";#N/A,#N/A,FALSE,"PERDIDAS";#N/A,#N/A,FALSE,"CLIENTES";#N/A,#N/A,FALSE,"ESTADO";#N/A,#N/A,FALSE,"TECNICA"}</definedName>
    <definedName name="wrn.INFMES._2" localSheetId="7" hidden="1">{#N/A,#N/A,FALSE,"ENERGIA";#N/A,#N/A,FALSE,"PERDIDAS";#N/A,#N/A,FALSE,"CLIENTES";#N/A,#N/A,FALSE,"ESTADO";#N/A,#N/A,FALSE,"TECNICA"}</definedName>
    <definedName name="wrn.INFMES._2" hidden="1">{#N/A,#N/A,FALSE,"ENERGIA";#N/A,#N/A,FALSE,"PERDIDAS";#N/A,#N/A,FALSE,"CLIENTES";#N/A,#N/A,FALSE,"ESTADO";#N/A,#N/A,FALSE,"TECNICA"}</definedName>
    <definedName name="wrn.Kalk." localSheetId="2" hidden="1">{"Kalk_druck",#N/A,FALSE,"Kalk";#N/A,#N/A,FALSE,"Risiken";"AllgKost_Druck",#N/A,FALSE,"AllgKost";"KompKost_Druck",#N/A,FALSE,"KompKost"}</definedName>
    <definedName name="wrn.Kalk." hidden="1">{"Kalk_druck",#N/A,FALSE,"Kalk";#N/A,#N/A,FALSE,"Risiken";"AllgKost_Druck",#N/A,FALSE,"AllgKost";"KompKost_Druck",#N/A,FALSE,"KompKost"}</definedName>
    <definedName name="wrn.kalk01." localSheetId="2" hidden="1">{"Kalk_druck",#N/A,FALSE,"Kalk";#N/A,#N/A,FALSE,"Risiken";"AllgKost_Druck",#N/A,FALSE,"AllgKost";"KompKost_Druck",#N/A,FALSE,"KompKost"}</definedName>
    <definedName name="wrn.kalk01." hidden="1">{"Kalk_druck",#N/A,FALSE,"Kalk";#N/A,#N/A,FALSE,"Risiken";"AllgKost_Druck",#N/A,FALSE,"AllgKost";"KompKost_Druck",#N/A,FALSE,"KompKost"}</definedName>
    <definedName name="wrn.kalk1." localSheetId="2" hidden="1">{"Kalk_druck",#N/A,FALSE,"Kalk";#N/A,#N/A,FALSE,"Risiken";"AllgKost_Druck",#N/A,FALSE,"AllgKost";"KompKost_Druck",#N/A,FALSE,"KompKost"}</definedName>
    <definedName name="wrn.kalk1." hidden="1">{"Kalk_druck",#N/A,FALSE,"Kalk";#N/A,#N/A,FALSE,"Risiken";"AllgKost_Druck",#N/A,FALSE,"AllgKost";"KompKost_Druck",#N/A,FALSE,"KompKost"}</definedName>
    <definedName name="wrn.MENSUAL." localSheetId="16" hidden="1">{#N/A,#N/A,FALSE,"LLAVE";#N/A,#N/A,FALSE,"EERR";#N/A,#N/A,FALSE,"ESP";#N/A,#N/A,FALSE,"EOAF";#N/A,#N/A,FALSE,"CASH";#N/A,#N/A,FALSE,"FINANZAS";#N/A,#N/A,FALSE,"DEUDA";#N/A,#N/A,FALSE,"INVERSION";#N/A,#N/A,FALSE,"PERSONAL"}</definedName>
    <definedName name="wrn.MENSUAL." localSheetId="8" hidden="1">{#N/A,#N/A,FALSE,"LLAVE";#N/A,#N/A,FALSE,"EERR";#N/A,#N/A,FALSE,"ESP";#N/A,#N/A,FALSE,"EOAF";#N/A,#N/A,FALSE,"CASH";#N/A,#N/A,FALSE,"FINANZAS";#N/A,#N/A,FALSE,"DEUDA";#N/A,#N/A,FALSE,"INVERSION";#N/A,#N/A,FALSE,"PERSONAL"}</definedName>
    <definedName name="wrn.MENSUAL." localSheetId="2" hidden="1">{#N/A,#N/A,FALSE,"LLAVE";#N/A,#N/A,FALSE,"EERR";#N/A,#N/A,FALSE,"ESP";#N/A,#N/A,FALSE,"EOAF";#N/A,#N/A,FALSE,"CASH";#N/A,#N/A,FALSE,"FINANZAS";#N/A,#N/A,FALSE,"DEUDA";#N/A,#N/A,FALSE,"INVERSION";#N/A,#N/A,FALSE,"PERSONAL"}</definedName>
    <definedName name="wrn.MENSUAL." localSheetId="7"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rn.MENSUAL._1" localSheetId="16" hidden="1">{#N/A,#N/A,FALSE,"LLAVE";#N/A,#N/A,FALSE,"EERR";#N/A,#N/A,FALSE,"ESP";#N/A,#N/A,FALSE,"EOAF";#N/A,#N/A,FALSE,"CASH";#N/A,#N/A,FALSE,"FINANZAS";#N/A,#N/A,FALSE,"DEUDA";#N/A,#N/A,FALSE,"INVERSION";#N/A,#N/A,FALSE,"PERSONAL"}</definedName>
    <definedName name="wrn.MENSUAL._1" localSheetId="8" hidden="1">{#N/A,#N/A,FALSE,"LLAVE";#N/A,#N/A,FALSE,"EERR";#N/A,#N/A,FALSE,"ESP";#N/A,#N/A,FALSE,"EOAF";#N/A,#N/A,FALSE,"CASH";#N/A,#N/A,FALSE,"FINANZAS";#N/A,#N/A,FALSE,"DEUDA";#N/A,#N/A,FALSE,"INVERSION";#N/A,#N/A,FALSE,"PERSONAL"}</definedName>
    <definedName name="wrn.MENSUAL._1" localSheetId="2" hidden="1">{#N/A,#N/A,FALSE,"LLAVE";#N/A,#N/A,FALSE,"EERR";#N/A,#N/A,FALSE,"ESP";#N/A,#N/A,FALSE,"EOAF";#N/A,#N/A,FALSE,"CASH";#N/A,#N/A,FALSE,"FINANZAS";#N/A,#N/A,FALSE,"DEUDA";#N/A,#N/A,FALSE,"INVERSION";#N/A,#N/A,FALSE,"PERSONAL"}</definedName>
    <definedName name="wrn.MENSUAL._1" localSheetId="7" hidden="1">{#N/A,#N/A,FALSE,"LLAVE";#N/A,#N/A,FALSE,"EERR";#N/A,#N/A,FALSE,"ESP";#N/A,#N/A,FALSE,"EOAF";#N/A,#N/A,FALSE,"CASH";#N/A,#N/A,FALSE,"FINANZAS";#N/A,#N/A,FALSE,"DEUDA";#N/A,#N/A,FALSE,"INVERSION";#N/A,#N/A,FALSE,"PERSONAL"}</definedName>
    <definedName name="wrn.MENSUAL._1" hidden="1">{#N/A,#N/A,FALSE,"LLAVE";#N/A,#N/A,FALSE,"EERR";#N/A,#N/A,FALSE,"ESP";#N/A,#N/A,FALSE,"EOAF";#N/A,#N/A,FALSE,"CASH";#N/A,#N/A,FALSE,"FINANZAS";#N/A,#N/A,FALSE,"DEUDA";#N/A,#N/A,FALSE,"INVERSION";#N/A,#N/A,FALSE,"PERSONAL"}</definedName>
    <definedName name="wrn.MENSUAL._1_1" localSheetId="16" hidden="1">{#N/A,#N/A,FALSE,"LLAVE";#N/A,#N/A,FALSE,"EERR";#N/A,#N/A,FALSE,"ESP";#N/A,#N/A,FALSE,"EOAF";#N/A,#N/A,FALSE,"CASH";#N/A,#N/A,FALSE,"FINANZAS";#N/A,#N/A,FALSE,"DEUDA";#N/A,#N/A,FALSE,"INVERSION";#N/A,#N/A,FALSE,"PERSONAL"}</definedName>
    <definedName name="wrn.MENSUAL._1_1" localSheetId="8" hidden="1">{#N/A,#N/A,FALSE,"LLAVE";#N/A,#N/A,FALSE,"EERR";#N/A,#N/A,FALSE,"ESP";#N/A,#N/A,FALSE,"EOAF";#N/A,#N/A,FALSE,"CASH";#N/A,#N/A,FALSE,"FINANZAS";#N/A,#N/A,FALSE,"DEUDA";#N/A,#N/A,FALSE,"INVERSION";#N/A,#N/A,FALSE,"PERSONAL"}</definedName>
    <definedName name="wrn.MENSUAL._1_1" localSheetId="2" hidden="1">{#N/A,#N/A,FALSE,"LLAVE";#N/A,#N/A,FALSE,"EERR";#N/A,#N/A,FALSE,"ESP";#N/A,#N/A,FALSE,"EOAF";#N/A,#N/A,FALSE,"CASH";#N/A,#N/A,FALSE,"FINANZAS";#N/A,#N/A,FALSE,"DEUDA";#N/A,#N/A,FALSE,"INVERSION";#N/A,#N/A,FALSE,"PERSONAL"}</definedName>
    <definedName name="wrn.MENSUAL._1_1" localSheetId="7" hidden="1">{#N/A,#N/A,FALSE,"LLAVE";#N/A,#N/A,FALSE,"EERR";#N/A,#N/A,FALSE,"ESP";#N/A,#N/A,FALSE,"EOAF";#N/A,#N/A,FALSE,"CASH";#N/A,#N/A,FALSE,"FINANZAS";#N/A,#N/A,FALSE,"DEUDA";#N/A,#N/A,FALSE,"INVERSION";#N/A,#N/A,FALSE,"PERSONAL"}</definedName>
    <definedName name="wrn.MENSUAL._1_1" hidden="1">{#N/A,#N/A,FALSE,"LLAVE";#N/A,#N/A,FALSE,"EERR";#N/A,#N/A,FALSE,"ESP";#N/A,#N/A,FALSE,"EOAF";#N/A,#N/A,FALSE,"CASH";#N/A,#N/A,FALSE,"FINANZAS";#N/A,#N/A,FALSE,"DEUDA";#N/A,#N/A,FALSE,"INVERSION";#N/A,#N/A,FALSE,"PERSONAL"}</definedName>
    <definedName name="wrn.MENSUAL._2" localSheetId="16" hidden="1">{#N/A,#N/A,FALSE,"LLAVE";#N/A,#N/A,FALSE,"EERR";#N/A,#N/A,FALSE,"ESP";#N/A,#N/A,FALSE,"EOAF";#N/A,#N/A,FALSE,"CASH";#N/A,#N/A,FALSE,"FINANZAS";#N/A,#N/A,FALSE,"DEUDA";#N/A,#N/A,FALSE,"INVERSION";#N/A,#N/A,FALSE,"PERSONAL"}</definedName>
    <definedName name="wrn.MENSUAL._2" localSheetId="8" hidden="1">{#N/A,#N/A,FALSE,"LLAVE";#N/A,#N/A,FALSE,"EERR";#N/A,#N/A,FALSE,"ESP";#N/A,#N/A,FALSE,"EOAF";#N/A,#N/A,FALSE,"CASH";#N/A,#N/A,FALSE,"FINANZAS";#N/A,#N/A,FALSE,"DEUDA";#N/A,#N/A,FALSE,"INVERSION";#N/A,#N/A,FALSE,"PERSONAL"}</definedName>
    <definedName name="wrn.MENSUAL._2" localSheetId="2" hidden="1">{#N/A,#N/A,FALSE,"LLAVE";#N/A,#N/A,FALSE,"EERR";#N/A,#N/A,FALSE,"ESP";#N/A,#N/A,FALSE,"EOAF";#N/A,#N/A,FALSE,"CASH";#N/A,#N/A,FALSE,"FINANZAS";#N/A,#N/A,FALSE,"DEUDA";#N/A,#N/A,FALSE,"INVERSION";#N/A,#N/A,FALSE,"PERSONAL"}</definedName>
    <definedName name="wrn.MENSUAL._2" localSheetId="7" hidden="1">{#N/A,#N/A,FALSE,"LLAVE";#N/A,#N/A,FALSE,"EERR";#N/A,#N/A,FALSE,"ESP";#N/A,#N/A,FALSE,"EOAF";#N/A,#N/A,FALSE,"CASH";#N/A,#N/A,FALSE,"FINANZAS";#N/A,#N/A,FALSE,"DEUDA";#N/A,#N/A,FALSE,"INVERSION";#N/A,#N/A,FALSE,"PERSONAL"}</definedName>
    <definedName name="wrn.MENSUAL._2" hidden="1">{#N/A,#N/A,FALSE,"LLAVE";#N/A,#N/A,FALSE,"EERR";#N/A,#N/A,FALSE,"ESP";#N/A,#N/A,FALSE,"EOAF";#N/A,#N/A,FALSE,"CASH";#N/A,#N/A,FALSE,"FINANZAS";#N/A,#N/A,FALSE,"DEUDA";#N/A,#N/A,FALSE,"INVERSION";#N/A,#N/A,FALSE,"PERSONAL"}</definedName>
    <definedName name="wrn.Misc." localSheetId="2" hidden="1">{"CEMAT Tariff",#N/A,FALSE,"JUBAMWH";"BNDES A Summary",#N/A,FALSE,"BNDES A";"BNDES B Summary",#N/A,FALSE,"BNDES B";"FINAME Summary",#N/A,FALSE,"FINAME"}</definedName>
    <definedName name="wrn.Misc." localSheetId="7" hidden="1">{"CEMAT Tariff",#N/A,FALSE,"JUBAMWH";"BNDES A Summary",#N/A,FALSE,"BNDES A";"BNDES B Summary",#N/A,FALSE,"BNDES B";"FINAME Summary",#N/A,FALSE,"FINAME"}</definedName>
    <definedName name="wrn.Misc." hidden="1">{"CEMAT Tariff",#N/A,FALSE,"JUBAMWH";"BNDES A Summary",#N/A,FALSE,"BNDES A";"BNDES B Summary",#N/A,FALSE,"BNDES B";"FINAME Summary",#N/A,FALSE,"FINAME"}</definedName>
    <definedName name="wrn.pdg_2003." localSheetId="2" hidden="1">{"margo-03",#N/A,FALSE,"RGR 2003";"margo-02",#N/A,FALSE,"RGR 2003";"margo-01",#N/A,FALSE,"RGR 2003"}</definedName>
    <definedName name="wrn.pdg_2003." hidden="1">{"margo-03",#N/A,FALSE,"RGR 2003";"margo-02",#N/A,FALSE,"RGR 2003";"margo-01",#N/A,FALSE,"RGR 2003"}</definedName>
    <definedName name="wrn.Print._.Package." localSheetId="2" hidden="1">{#N/A,#N/A,FALSE,"COBO";#N/A,#N/A,FALSE,"Atlantic";#N/A,#N/A,FALSE,"NCalif";#N/A,#N/A,FALSE,"SCalif";#N/A,#N/A,FALSE,"Eastern";#N/A,#N/A,FALSE,"Florida";#N/A,#N/A,FALSE,"GreatWest";#N/A,#N/A,FALSE,"Heartland";#N/A,#N/A,FALSE,"Michigan";#N/A,#N/A,FALSE,"Northwest";#N/A,#N/A,FALSE,"Southeast";#N/A,#N/A,FALSE,"Texoma"}</definedName>
    <definedName name="wrn.Print._.Package." hidden="1">{#N/A,#N/A,FALSE,"COBO";#N/A,#N/A,FALSE,"Atlantic";#N/A,#N/A,FALSE,"NCalif";#N/A,#N/A,FALSE,"SCalif";#N/A,#N/A,FALSE,"Eastern";#N/A,#N/A,FALSE,"Florida";#N/A,#N/A,FALSE,"GreatWest";#N/A,#N/A,FALSE,"Heartland";#N/A,#N/A,FALSE,"Michigan";#N/A,#N/A,FALSE,"Northwest";#N/A,#N/A,FALSE,"Southeast";#N/A,#N/A,FALSE,"Texoma"}</definedName>
    <definedName name="wrn.PRINT1." localSheetId="2" hidden="1">{"cf1.xls",#N/A,FALSE,"CF";"cfseg1.xls",#N/A,FALSE,"CF";"REV1.xls",#N/A,FALSE,"Rev";"REVANA1.XLS",#N/A,FALSE,"Rev";"IS1.xls",#N/A,FALSE,"IS";"ISQ1.xls",#N/A,FALSE,"IS"}</definedName>
    <definedName name="wrn.PRINT1." hidden="1">{"cf1.xls",#N/A,FALSE,"CF";"cfseg1.xls",#N/A,FALSE,"CF";"REV1.xls",#N/A,FALSE,"Rev";"REVANA1.XLS",#N/A,FALSE,"Rev";"IS1.xls",#N/A,FALSE,"IS";"ISQ1.xls",#N/A,FALSE,"IS"}</definedName>
    <definedName name="wrn.printall." localSheetId="2" hidden="1">{"sheet1",#N/A,FALSE,"easheet";"sheet2a",#N/A,FALSE,"easheet";"sheet2b",#N/A,FALSE,"easheet";"sheet3",#N/A,FALSE,"easheet"}</definedName>
    <definedName name="wrn.printall." hidden="1">{"sheet1",#N/A,FALSE,"easheet";"sheet2a",#N/A,FALSE,"easheet";"sheet2b",#N/A,FALSE,"easheet";"sheet3",#N/A,FALSE,"easheet"}</definedName>
    <definedName name="wrn.RELATORIO." localSheetId="16" hidden="1">{#N/A,#N/A,FALSE,"CONTROLE";#N/A,#N/A,FALSE,"CONTROLE"}</definedName>
    <definedName name="wrn.RELATORIO." localSheetId="8" hidden="1">{#N/A,#N/A,FALSE,"CONTROLE";#N/A,#N/A,FALSE,"CONTROLE"}</definedName>
    <definedName name="wrn.RELATORIO." localSheetId="2" hidden="1">{#N/A,#N/A,FALSE,"CONTROLE";#N/A,#N/A,FALSE,"CONTROLE"}</definedName>
    <definedName name="wrn.RELATORIO." localSheetId="7" hidden="1">{#N/A,#N/A,FALSE,"CONTROLE";#N/A,#N/A,FALSE,"CONTROLE"}</definedName>
    <definedName name="wrn.RELATORIO." hidden="1">{#N/A,#N/A,FALSE,"CONTROLE";#N/A,#N/A,FALSE,"CONTROLE"}</definedName>
    <definedName name="wrn.RELATORIO._1" localSheetId="16" hidden="1">{#N/A,#N/A,FALSE,"CONTROLE";#N/A,#N/A,FALSE,"CONTROLE"}</definedName>
    <definedName name="wrn.RELATORIO._1" localSheetId="8" hidden="1">{#N/A,#N/A,FALSE,"CONTROLE";#N/A,#N/A,FALSE,"CONTROLE"}</definedName>
    <definedName name="wrn.RELATORIO._1" localSheetId="2" hidden="1">{#N/A,#N/A,FALSE,"CONTROLE";#N/A,#N/A,FALSE,"CONTROLE"}</definedName>
    <definedName name="wrn.RELATORIO._1" localSheetId="7" hidden="1">{#N/A,#N/A,FALSE,"CONTROLE";#N/A,#N/A,FALSE,"CONTROLE"}</definedName>
    <definedName name="wrn.RELATORIO._1" hidden="1">{#N/A,#N/A,FALSE,"CONTROLE";#N/A,#N/A,FALSE,"CONTROLE"}</definedName>
    <definedName name="wrn.report1." localSheetId="2" hidden="1">{"page1",#N/A,FALSE,"Taean 1&amp;2";"page2",#N/A,FALSE,"Taean 1&amp;2"}</definedName>
    <definedName name="wrn.report1." hidden="1">{"page1",#N/A,FALSE,"Taean 1&amp;2";"page2",#N/A,FALSE,"Taean 1&amp;2"}</definedName>
    <definedName name="wrn.Serviços._.por._.Depto." localSheetId="2" hidden="1">{#N/A,#N/A,FALSE,"Services"}</definedName>
    <definedName name="wrn.Serviços._.por._.Depto." hidden="1">{#N/A,#N/A,FALSE,"Services"}</definedName>
    <definedName name="wrn.Serviços._.por._.Valor." localSheetId="2" hidden="1">{#N/A,#N/A,FALSE,"Services"}</definedName>
    <definedName name="wrn.Serviços._.por._.Valor." hidden="1">{#N/A,#N/A,FALSE,"Services"}</definedName>
    <definedName name="wrn.Summary._.Financials." localSheetId="2" hidden="1">{"Op Sum Page 1",#N/A,FALSE,"SAOPAULO";"Income Sum Page 2",#N/A,FALSE,"SAOPAULO";"Cash Sum Page 3",#N/A,FALSE,"SAOPAULO";"Balance Sum Page 4",#N/A,FALSE,"SAOPAULO";"Dep Sum Page 5",#N/A,FALSE,"SAOPAULO"}</definedName>
    <definedName name="wrn.Summary._.Financials." localSheetId="7" hidden="1">{"Op Sum Page 1",#N/A,FALSE,"SAOPAULO";"Income Sum Page 2",#N/A,FALSE,"SAOPAULO";"Cash Sum Page 3",#N/A,FALSE,"SAOPAULO";"Balance Sum Page 4",#N/A,FALSE,"SAOPAULO";"Dep Sum Page 5",#N/A,FALSE,"SAOPAULO"}</definedName>
    <definedName name="wrn.Summary._.Financials." hidden="1">{"Op Sum Page 1",#N/A,FALSE,"SAOPAULO";"Income Sum Page 2",#N/A,FALSE,"SAOPAULO";"Cash Sum Page 3",#N/A,FALSE,"SAOPAULO";"Balance Sum Page 4",#N/A,FALSE,"SAOPAULO";"Dep Sum Page 5",#N/A,FALSE,"SAOPAULO"}</definedName>
    <definedName name="wrn.test." localSheetId="2"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test." localSheetId="7"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test."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todo." localSheetId="2" hidden="1">{#N/A,#N/A,FALSE,"Hip.Bas";#N/A,#N/A,FALSE,"ventas";#N/A,#N/A,FALSE,"ingre-Año";#N/A,#N/A,FALSE,"ventas-Año";#N/A,#N/A,FALSE,"Costepro";#N/A,#N/A,FALSE,"inversion";#N/A,#N/A,FALSE,"personal";#N/A,#N/A,FALSE,"Gastos-V";#N/A,#N/A,FALSE,"Circulante";#N/A,#N/A,FALSE,"CONSOLI";#N/A,#N/A,FALSE,"Es-Fin";#N/A,#N/A,FALSE,"Margen-P"}</definedName>
    <definedName name="wrn.todo." localSheetId="7" hidden="1">{#N/A,#N/A,FALSE,"Hip.Bas";#N/A,#N/A,FALSE,"ventas";#N/A,#N/A,FALSE,"ingre-Año";#N/A,#N/A,FALSE,"ventas-Año";#N/A,#N/A,FALSE,"Costepro";#N/A,#N/A,FALSE,"inversion";#N/A,#N/A,FALSE,"personal";#N/A,#N/A,FALSE,"Gastos-V";#N/A,#N/A,FALSE,"Circulante";#N/A,#N/A,FALSE,"CONSOLI";#N/A,#N/A,FALSE,"Es-Fin";#N/A,#N/A,FALSE,"Margen-P"}</definedName>
    <definedName name="wrn.todo." hidden="1">{#N/A,#N/A,FALSE,"Hip.Bas";#N/A,#N/A,FALSE,"ventas";#N/A,#N/A,FALSE,"ingre-Año";#N/A,#N/A,FALSE,"ventas-Año";#N/A,#N/A,FALSE,"Costepro";#N/A,#N/A,FALSE,"inversion";#N/A,#N/A,FALSE,"personal";#N/A,#N/A,FALSE,"Gastos-V";#N/A,#N/A,FALSE,"Circulante";#N/A,#N/A,FALSE,"CONSOLI";#N/A,#N/A,FALSE,"Es-Fin";#N/A,#N/A,FALSE,"Margen-P"}</definedName>
    <definedName name="wrn.total." localSheetId="16" hidden="1">{#N/A,#N/A,TRUE,"SEST";#N/A,#N/A,TRUE,"indicadores ";#N/A,#N/A,TRUE,"FPI";#N/A,#N/A,TRUE,"USOS E FONTES";#N/A,#N/A,TRUE,"gráficos"}</definedName>
    <definedName name="wrn.total." localSheetId="8" hidden="1">{#N/A,#N/A,TRUE,"SEST";#N/A,#N/A,TRUE,"indicadores ";#N/A,#N/A,TRUE,"FPI";#N/A,#N/A,TRUE,"USOS E FONTES";#N/A,#N/A,TRUE,"gráficos"}</definedName>
    <definedName name="wrn.total." localSheetId="2" hidden="1">{#N/A,#N/A,TRUE,"SEST";#N/A,#N/A,TRUE,"indicadores ";#N/A,#N/A,TRUE,"FPI";#N/A,#N/A,TRUE,"USOS E FONTES";#N/A,#N/A,TRUE,"gráficos"}</definedName>
    <definedName name="wrn.total." localSheetId="7" hidden="1">{#N/A,#N/A,TRUE,"SEST";#N/A,#N/A,TRUE,"indicadores ";#N/A,#N/A,TRUE,"FPI";#N/A,#N/A,TRUE,"USOS E FONTES";#N/A,#N/A,TRUE,"gráficos"}</definedName>
    <definedName name="wrn.total." hidden="1">{#N/A,#N/A,TRUE,"SEST";#N/A,#N/A,TRUE,"indicadores ";#N/A,#N/A,TRUE,"FPI";#N/A,#N/A,TRUE,"USOS E FONTES";#N/A,#N/A,TRUE,"gráficos"}</definedName>
    <definedName name="wrn.total._1" localSheetId="16" hidden="1">{#N/A,#N/A,TRUE,"SEST";#N/A,#N/A,TRUE,"indicadores ";#N/A,#N/A,TRUE,"FPI";#N/A,#N/A,TRUE,"USOS E FONTES";#N/A,#N/A,TRUE,"gráficos"}</definedName>
    <definedName name="wrn.total._1" localSheetId="8" hidden="1">{#N/A,#N/A,TRUE,"SEST";#N/A,#N/A,TRUE,"indicadores ";#N/A,#N/A,TRUE,"FPI";#N/A,#N/A,TRUE,"USOS E FONTES";#N/A,#N/A,TRUE,"gráficos"}</definedName>
    <definedName name="wrn.total._1" localSheetId="2" hidden="1">{#N/A,#N/A,TRUE,"SEST";#N/A,#N/A,TRUE,"indicadores ";#N/A,#N/A,TRUE,"FPI";#N/A,#N/A,TRUE,"USOS E FONTES";#N/A,#N/A,TRUE,"gráficos"}</definedName>
    <definedName name="wrn.total._1" localSheetId="7" hidden="1">{#N/A,#N/A,TRUE,"SEST";#N/A,#N/A,TRUE,"indicadores ";#N/A,#N/A,TRUE,"FPI";#N/A,#N/A,TRUE,"USOS E FONTES";#N/A,#N/A,TRUE,"gráficos"}</definedName>
    <definedName name="wrn.total._1" hidden="1">{#N/A,#N/A,TRUE,"SEST";#N/A,#N/A,TRUE,"indicadores ";#N/A,#N/A,TRUE,"FPI";#N/A,#N/A,TRUE,"USOS E FONTES";#N/A,#N/A,TRUE,"gráficos"}</definedName>
    <definedName name="wrn.total._1_1" localSheetId="16" hidden="1">{#N/A,#N/A,TRUE,"SEST";#N/A,#N/A,TRUE,"indicadores ";#N/A,#N/A,TRUE,"FPI";#N/A,#N/A,TRUE,"USOS E FONTES";#N/A,#N/A,TRUE,"gráficos"}</definedName>
    <definedName name="wrn.total._1_1" localSheetId="8" hidden="1">{#N/A,#N/A,TRUE,"SEST";#N/A,#N/A,TRUE,"indicadores ";#N/A,#N/A,TRUE,"FPI";#N/A,#N/A,TRUE,"USOS E FONTES";#N/A,#N/A,TRUE,"gráficos"}</definedName>
    <definedName name="wrn.total._1_1" localSheetId="2" hidden="1">{#N/A,#N/A,TRUE,"SEST";#N/A,#N/A,TRUE,"indicadores ";#N/A,#N/A,TRUE,"FPI";#N/A,#N/A,TRUE,"USOS E FONTES";#N/A,#N/A,TRUE,"gráficos"}</definedName>
    <definedName name="wrn.total._1_1" localSheetId="7" hidden="1">{#N/A,#N/A,TRUE,"SEST";#N/A,#N/A,TRUE,"indicadores ";#N/A,#N/A,TRUE,"FPI";#N/A,#N/A,TRUE,"USOS E FONTES";#N/A,#N/A,TRUE,"gráficos"}</definedName>
    <definedName name="wrn.total._1_1" hidden="1">{#N/A,#N/A,TRUE,"SEST";#N/A,#N/A,TRUE,"indicadores ";#N/A,#N/A,TRUE,"FPI";#N/A,#N/A,TRUE,"USOS E FONTES";#N/A,#N/A,TRUE,"gráficos"}</definedName>
    <definedName name="wrn.total._2" localSheetId="16" hidden="1">{#N/A,#N/A,TRUE,"SEST";#N/A,#N/A,TRUE,"indicadores ";#N/A,#N/A,TRUE,"FPI";#N/A,#N/A,TRUE,"USOS E FONTES";#N/A,#N/A,TRUE,"gráficos"}</definedName>
    <definedName name="wrn.total._2" localSheetId="8" hidden="1">{#N/A,#N/A,TRUE,"SEST";#N/A,#N/A,TRUE,"indicadores ";#N/A,#N/A,TRUE,"FPI";#N/A,#N/A,TRUE,"USOS E FONTES";#N/A,#N/A,TRUE,"gráficos"}</definedName>
    <definedName name="wrn.total._2" localSheetId="2" hidden="1">{#N/A,#N/A,TRUE,"SEST";#N/A,#N/A,TRUE,"indicadores ";#N/A,#N/A,TRUE,"FPI";#N/A,#N/A,TRUE,"USOS E FONTES";#N/A,#N/A,TRUE,"gráficos"}</definedName>
    <definedName name="wrn.total._2" localSheetId="7" hidden="1">{#N/A,#N/A,TRUE,"SEST";#N/A,#N/A,TRUE,"indicadores ";#N/A,#N/A,TRUE,"FPI";#N/A,#N/A,TRUE,"USOS E FONTES";#N/A,#N/A,TRUE,"gráficos"}</definedName>
    <definedName name="wrn.total._2" hidden="1">{#N/A,#N/A,TRUE,"SEST";#N/A,#N/A,TRUE,"indicadores ";#N/A,#N/A,TRUE,"FPI";#N/A,#N/A,TRUE,"USOS E FONTES";#N/A,#N/A,TRUE,"gráficos"}</definedName>
    <definedName name="wrn.totsch." localSheetId="2" hidden="1">{"offequipsch",#N/A,FALSE,"GTC_Schedule";"onconstsch",#N/A,FALSE,"GTC_Schedule";"techsch",#N/A,FALSE,"GTC_Schedule";"totsch",#N/A,FALSE,"GTC_Schedule"}</definedName>
    <definedName name="wrn.totsch." hidden="1">{"offequipsch",#N/A,FALSE,"GTC_Schedule";"onconstsch",#N/A,FALSE,"GTC_Schedule";"techsch",#N/A,FALSE,"GTC_Schedule";"totsch",#N/A,FALSE,"GTC_Schedule"}</definedName>
    <definedName name="wrn2.test" localSheetId="2"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2.test" localSheetId="7"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rn2.test" hidden="1">{#N/A,#N/A,TRUE,"Assumptions - General";#N/A,#N/A,TRUE,"Assumptions - MLS";#N/A,#N/A,TRUE,"Assumptions - LLS";#N/A,#N/A,TRUE,"Assumptions - SLS";#N/A,#N/A,TRUE,"Opportunities";#N/A,#N/A,TRUE,"Risks";#N/A,#N/A,TRUE,"Summary";#N/A,#N/A,TRUE,"NOPAT";#N/A,#N/A,TRUE,"NOPAT-BU";#N/A,#N/A,TRUE,"EBIT 2000a";#N/A,#N/A,TRUE,"EBIT 2000b";#N/A,#N/A,TRUE,"Tax 2000";#N/A,#N/A,TRUE,"EBIT 2001a";#N/A,#N/A,TRUE,"EBITDA 2001";#N/A,#N/A,TRUE,"EBIT 2001b";#N/A,#N/A,TRUE,"Tax 2001";#N/A,#N/A,TRUE,"Bal Sheet";#N/A,#N/A,TRUE,"Cashflow";#N/A,#N/A,TRUE,"Capex &amp; Inv";#N/A,#N/A,TRUE,"Asset Sales";#N/A,#N/A,TRUE,"Cash 2000";#N/A,#N/A,TRUE,"Cash 2001a";#N/A,#N/A,TRUE,"Cash 2001b"}</definedName>
    <definedName name="ws" localSheetId="16" hidden="1">{#N/A,#N/A,FALSE,"LLAVE";#N/A,#N/A,FALSE,"EERR";#N/A,#N/A,FALSE,"ESP";#N/A,#N/A,FALSE,"EOAF";#N/A,#N/A,FALSE,"CASH";#N/A,#N/A,FALSE,"FINANZAS";#N/A,#N/A,FALSE,"DEUDA";#N/A,#N/A,FALSE,"INVERSION";#N/A,#N/A,FALSE,"PERSONAL"}</definedName>
    <definedName name="ws" localSheetId="8" hidden="1">{#N/A,#N/A,FALSE,"LLAVE";#N/A,#N/A,FALSE,"EERR";#N/A,#N/A,FALSE,"ESP";#N/A,#N/A,FALSE,"EOAF";#N/A,#N/A,FALSE,"CASH";#N/A,#N/A,FALSE,"FINANZAS";#N/A,#N/A,FALSE,"DEUDA";#N/A,#N/A,FALSE,"INVERSION";#N/A,#N/A,FALSE,"PERSONAL"}</definedName>
    <definedName name="ws" localSheetId="2" hidden="1">{#N/A,#N/A,FALSE,"LLAVE";#N/A,#N/A,FALSE,"EERR";#N/A,#N/A,FALSE,"ESP";#N/A,#N/A,FALSE,"EOAF";#N/A,#N/A,FALSE,"CASH";#N/A,#N/A,FALSE,"FINANZAS";#N/A,#N/A,FALSE,"DEUDA";#N/A,#N/A,FALSE,"INVERSION";#N/A,#N/A,FALSE,"PERSONAL"}</definedName>
    <definedName name="ws" localSheetId="7"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ws_1" localSheetId="16" hidden="1">{#N/A,#N/A,FALSE,"LLAVE";#N/A,#N/A,FALSE,"EERR";#N/A,#N/A,FALSE,"ESP";#N/A,#N/A,FALSE,"EOAF";#N/A,#N/A,FALSE,"CASH";#N/A,#N/A,FALSE,"FINANZAS";#N/A,#N/A,FALSE,"DEUDA";#N/A,#N/A,FALSE,"INVERSION";#N/A,#N/A,FALSE,"PERSONAL"}</definedName>
    <definedName name="ws_1" localSheetId="8" hidden="1">{#N/A,#N/A,FALSE,"LLAVE";#N/A,#N/A,FALSE,"EERR";#N/A,#N/A,FALSE,"ESP";#N/A,#N/A,FALSE,"EOAF";#N/A,#N/A,FALSE,"CASH";#N/A,#N/A,FALSE,"FINANZAS";#N/A,#N/A,FALSE,"DEUDA";#N/A,#N/A,FALSE,"INVERSION";#N/A,#N/A,FALSE,"PERSONAL"}</definedName>
    <definedName name="ws_1" localSheetId="2" hidden="1">{#N/A,#N/A,FALSE,"LLAVE";#N/A,#N/A,FALSE,"EERR";#N/A,#N/A,FALSE,"ESP";#N/A,#N/A,FALSE,"EOAF";#N/A,#N/A,FALSE,"CASH";#N/A,#N/A,FALSE,"FINANZAS";#N/A,#N/A,FALSE,"DEUDA";#N/A,#N/A,FALSE,"INVERSION";#N/A,#N/A,FALSE,"PERSONAL"}</definedName>
    <definedName name="ws_1" localSheetId="7" hidden="1">{#N/A,#N/A,FALSE,"LLAVE";#N/A,#N/A,FALSE,"EERR";#N/A,#N/A,FALSE,"ESP";#N/A,#N/A,FALSE,"EOAF";#N/A,#N/A,FALSE,"CASH";#N/A,#N/A,FALSE,"FINANZAS";#N/A,#N/A,FALSE,"DEUDA";#N/A,#N/A,FALSE,"INVERSION";#N/A,#N/A,FALSE,"PERSONAL"}</definedName>
    <definedName name="ws_1" hidden="1">{#N/A,#N/A,FALSE,"LLAVE";#N/A,#N/A,FALSE,"EERR";#N/A,#N/A,FALSE,"ESP";#N/A,#N/A,FALSE,"EOAF";#N/A,#N/A,FALSE,"CASH";#N/A,#N/A,FALSE,"FINANZAS";#N/A,#N/A,FALSE,"DEUDA";#N/A,#N/A,FALSE,"INVERSION";#N/A,#N/A,FALSE,"PERSONAL"}</definedName>
    <definedName name="ws_1_1" localSheetId="16" hidden="1">{#N/A,#N/A,FALSE,"LLAVE";#N/A,#N/A,FALSE,"EERR";#N/A,#N/A,FALSE,"ESP";#N/A,#N/A,FALSE,"EOAF";#N/A,#N/A,FALSE,"CASH";#N/A,#N/A,FALSE,"FINANZAS";#N/A,#N/A,FALSE,"DEUDA";#N/A,#N/A,FALSE,"INVERSION";#N/A,#N/A,FALSE,"PERSONAL"}</definedName>
    <definedName name="ws_1_1" localSheetId="8" hidden="1">{#N/A,#N/A,FALSE,"LLAVE";#N/A,#N/A,FALSE,"EERR";#N/A,#N/A,FALSE,"ESP";#N/A,#N/A,FALSE,"EOAF";#N/A,#N/A,FALSE,"CASH";#N/A,#N/A,FALSE,"FINANZAS";#N/A,#N/A,FALSE,"DEUDA";#N/A,#N/A,FALSE,"INVERSION";#N/A,#N/A,FALSE,"PERSONAL"}</definedName>
    <definedName name="ws_1_1" localSheetId="2" hidden="1">{#N/A,#N/A,FALSE,"LLAVE";#N/A,#N/A,FALSE,"EERR";#N/A,#N/A,FALSE,"ESP";#N/A,#N/A,FALSE,"EOAF";#N/A,#N/A,FALSE,"CASH";#N/A,#N/A,FALSE,"FINANZAS";#N/A,#N/A,FALSE,"DEUDA";#N/A,#N/A,FALSE,"INVERSION";#N/A,#N/A,FALSE,"PERSONAL"}</definedName>
    <definedName name="ws_1_1" localSheetId="7" hidden="1">{#N/A,#N/A,FALSE,"LLAVE";#N/A,#N/A,FALSE,"EERR";#N/A,#N/A,FALSE,"ESP";#N/A,#N/A,FALSE,"EOAF";#N/A,#N/A,FALSE,"CASH";#N/A,#N/A,FALSE,"FINANZAS";#N/A,#N/A,FALSE,"DEUDA";#N/A,#N/A,FALSE,"INVERSION";#N/A,#N/A,FALSE,"PERSONAL"}</definedName>
    <definedName name="ws_1_1" hidden="1">{#N/A,#N/A,FALSE,"LLAVE";#N/A,#N/A,FALSE,"EERR";#N/A,#N/A,FALSE,"ESP";#N/A,#N/A,FALSE,"EOAF";#N/A,#N/A,FALSE,"CASH";#N/A,#N/A,FALSE,"FINANZAS";#N/A,#N/A,FALSE,"DEUDA";#N/A,#N/A,FALSE,"INVERSION";#N/A,#N/A,FALSE,"PERSONAL"}</definedName>
    <definedName name="ws_2" localSheetId="16" hidden="1">{#N/A,#N/A,FALSE,"LLAVE";#N/A,#N/A,FALSE,"EERR";#N/A,#N/A,FALSE,"ESP";#N/A,#N/A,FALSE,"EOAF";#N/A,#N/A,FALSE,"CASH";#N/A,#N/A,FALSE,"FINANZAS";#N/A,#N/A,FALSE,"DEUDA";#N/A,#N/A,FALSE,"INVERSION";#N/A,#N/A,FALSE,"PERSONAL"}</definedName>
    <definedName name="ws_2" localSheetId="8" hidden="1">{#N/A,#N/A,FALSE,"LLAVE";#N/A,#N/A,FALSE,"EERR";#N/A,#N/A,FALSE,"ESP";#N/A,#N/A,FALSE,"EOAF";#N/A,#N/A,FALSE,"CASH";#N/A,#N/A,FALSE,"FINANZAS";#N/A,#N/A,FALSE,"DEUDA";#N/A,#N/A,FALSE,"INVERSION";#N/A,#N/A,FALSE,"PERSONAL"}</definedName>
    <definedName name="ws_2" localSheetId="2" hidden="1">{#N/A,#N/A,FALSE,"LLAVE";#N/A,#N/A,FALSE,"EERR";#N/A,#N/A,FALSE,"ESP";#N/A,#N/A,FALSE,"EOAF";#N/A,#N/A,FALSE,"CASH";#N/A,#N/A,FALSE,"FINANZAS";#N/A,#N/A,FALSE,"DEUDA";#N/A,#N/A,FALSE,"INVERSION";#N/A,#N/A,FALSE,"PERSONAL"}</definedName>
    <definedName name="ws_2" localSheetId="7" hidden="1">{#N/A,#N/A,FALSE,"LLAVE";#N/A,#N/A,FALSE,"EERR";#N/A,#N/A,FALSE,"ESP";#N/A,#N/A,FALSE,"EOAF";#N/A,#N/A,FALSE,"CASH";#N/A,#N/A,FALSE,"FINANZAS";#N/A,#N/A,FALSE,"DEUDA";#N/A,#N/A,FALSE,"INVERSION";#N/A,#N/A,FALSE,"PERSONAL"}</definedName>
    <definedName name="ws_2" hidden="1">{#N/A,#N/A,FALSE,"LLAVE";#N/A,#N/A,FALSE,"EERR";#N/A,#N/A,FALSE,"ESP";#N/A,#N/A,FALSE,"EOAF";#N/A,#N/A,FALSE,"CASH";#N/A,#N/A,FALSE,"FINANZAS";#N/A,#N/A,FALSE,"DEUDA";#N/A,#N/A,FALSE,"INVERSION";#N/A,#N/A,FALSE,"PERSONAL"}</definedName>
    <definedName name="ww" localSheetId="16" hidden="1">{#N/A,#N/A,FALSE,"CONTROLE"}</definedName>
    <definedName name="ww" localSheetId="8" hidden="1">{#N/A,#N/A,FALSE,"CONTROLE"}</definedName>
    <definedName name="ww" localSheetId="2" hidden="1">{#N/A,#N/A,FALSE,"CONTROLE"}</definedName>
    <definedName name="ww" localSheetId="7" hidden="1">{#N/A,#N/A,FALSE,"CONTROLE"}</definedName>
    <definedName name="ww" hidden="1">{#N/A,#N/A,FALSE,"CONTROLE"}</definedName>
    <definedName name="ww_1" localSheetId="16" hidden="1">{#N/A,#N/A,FALSE,"CONTROLE"}</definedName>
    <definedName name="ww_1" localSheetId="8" hidden="1">{#N/A,#N/A,FALSE,"CONTROLE"}</definedName>
    <definedName name="ww_1" localSheetId="2" hidden="1">{#N/A,#N/A,FALSE,"CONTROLE"}</definedName>
    <definedName name="ww_1" localSheetId="7" hidden="1">{#N/A,#N/A,FALSE,"CONTROLE"}</definedName>
    <definedName name="ww_1" hidden="1">{#N/A,#N/A,FALSE,"CONTROLE"}</definedName>
    <definedName name="www" localSheetId="16" hidden="1">{#N/A,#N/A,FALSE,"CONTROLE";#N/A,#N/A,FALSE,"CONTROLE"}</definedName>
    <definedName name="www" localSheetId="8" hidden="1">{#N/A,#N/A,FALSE,"CONTROLE";#N/A,#N/A,FALSE,"CONTROLE"}</definedName>
    <definedName name="www" localSheetId="2" hidden="1">{#N/A,#N/A,FALSE,"CONTROLE";#N/A,#N/A,FALSE,"CONTROLE"}</definedName>
    <definedName name="www" localSheetId="7" hidden="1">{#N/A,#N/A,FALSE,"CONTROLE";#N/A,#N/A,FALSE,"CONTROLE"}</definedName>
    <definedName name="www" hidden="1">{#N/A,#N/A,FALSE,"CONTROLE";#N/A,#N/A,FALSE,"CONTROLE"}</definedName>
    <definedName name="www_1" localSheetId="16" hidden="1">{#N/A,#N/A,FALSE,"CONTROLE";#N/A,#N/A,FALSE,"CONTROLE"}</definedName>
    <definedName name="www_1" localSheetId="8" hidden="1">{#N/A,#N/A,FALSE,"CONTROLE";#N/A,#N/A,FALSE,"CONTROLE"}</definedName>
    <definedName name="www_1" localSheetId="2" hidden="1">{#N/A,#N/A,FALSE,"CONTROLE";#N/A,#N/A,FALSE,"CONTROLE"}</definedName>
    <definedName name="www_1" localSheetId="7" hidden="1">{#N/A,#N/A,FALSE,"CONTROLE";#N/A,#N/A,FALSE,"CONTROLE"}</definedName>
    <definedName name="www_1" hidden="1">{#N/A,#N/A,FALSE,"CONTROLE";#N/A,#N/A,FALSE,"CONTROLE"}</definedName>
    <definedName name="wwww" localSheetId="16" hidden="1">{#N/A,#N/A,FALSE,"CONTROLE"}</definedName>
    <definedName name="wwww" localSheetId="8" hidden="1">{#N/A,#N/A,FALSE,"CONTROLE"}</definedName>
    <definedName name="wwww" localSheetId="2" hidden="1">{#N/A,#N/A,FALSE,"CONTROLE"}</definedName>
    <definedName name="wwww" localSheetId="7" hidden="1">{#N/A,#N/A,FALSE,"CONTROLE"}</definedName>
    <definedName name="wwww" hidden="1">{#N/A,#N/A,FALSE,"CONTROLE"}</definedName>
    <definedName name="wwww_1" localSheetId="16" hidden="1">{#N/A,#N/A,FALSE,"CONTROLE"}</definedName>
    <definedName name="wwww_1" localSheetId="8" hidden="1">{#N/A,#N/A,FALSE,"CONTROLE"}</definedName>
    <definedName name="wwww_1" localSheetId="2" hidden="1">{#N/A,#N/A,FALSE,"CONTROLE"}</definedName>
    <definedName name="wwww_1" localSheetId="7" hidden="1">{#N/A,#N/A,FALSE,"CONTROLE"}</definedName>
    <definedName name="wwww_1" hidden="1">{#N/A,#N/A,FALSE,"CONTROLE"}</definedName>
    <definedName name="wwwwww" localSheetId="16" hidden="1">{#N/A,#N/A,FALSE,"CONTROLE";#N/A,#N/A,FALSE,"CONTROLE"}</definedName>
    <definedName name="wwwwww" localSheetId="8" hidden="1">{#N/A,#N/A,FALSE,"CONTROLE";#N/A,#N/A,FALSE,"CONTROLE"}</definedName>
    <definedName name="wwwwww" localSheetId="2" hidden="1">{#N/A,#N/A,FALSE,"CONTROLE";#N/A,#N/A,FALSE,"CONTROLE"}</definedName>
    <definedName name="wwwwww" localSheetId="7" hidden="1">{#N/A,#N/A,FALSE,"CONTROLE";#N/A,#N/A,FALSE,"CONTROLE"}</definedName>
    <definedName name="wwwwww" hidden="1">{#N/A,#N/A,FALSE,"CONTROLE";#N/A,#N/A,FALSE,"CONTROLE"}</definedName>
    <definedName name="wwwwww_1" localSheetId="16" hidden="1">{#N/A,#N/A,FALSE,"CONTROLE";#N/A,#N/A,FALSE,"CONTROLE"}</definedName>
    <definedName name="wwwwww_1" localSheetId="8" hidden="1">{#N/A,#N/A,FALSE,"CONTROLE";#N/A,#N/A,FALSE,"CONTROLE"}</definedName>
    <definedName name="wwwwww_1" localSheetId="2" hidden="1">{#N/A,#N/A,FALSE,"CONTROLE";#N/A,#N/A,FALSE,"CONTROLE"}</definedName>
    <definedName name="wwwwww_1" localSheetId="7" hidden="1">{#N/A,#N/A,FALSE,"CONTROLE";#N/A,#N/A,FALSE,"CONTROLE"}</definedName>
    <definedName name="wwwwww_1" hidden="1">{#N/A,#N/A,FALSE,"CONTROLE";#N/A,#N/A,FALSE,"CONTROLE"}</definedName>
    <definedName name="wwwwwww" localSheetId="16" hidden="1">{#N/A,#N/A,FALSE,"CONTROLE"}</definedName>
    <definedName name="wwwwwww" localSheetId="8" hidden="1">{#N/A,#N/A,FALSE,"CONTROLE"}</definedName>
    <definedName name="wwwwwww" localSheetId="2" hidden="1">{#N/A,#N/A,FALSE,"CONTROLE"}</definedName>
    <definedName name="wwwwwww" localSheetId="7" hidden="1">{#N/A,#N/A,FALSE,"CONTROLE"}</definedName>
    <definedName name="wwwwwww" hidden="1">{#N/A,#N/A,FALSE,"CONTROLE"}</definedName>
    <definedName name="wwwwwww_1" localSheetId="16" hidden="1">{#N/A,#N/A,FALSE,"CONTROLE"}</definedName>
    <definedName name="wwwwwww_1" localSheetId="8" hidden="1">{#N/A,#N/A,FALSE,"CONTROLE"}</definedName>
    <definedName name="wwwwwww_1" localSheetId="2" hidden="1">{#N/A,#N/A,FALSE,"CONTROLE"}</definedName>
    <definedName name="wwwwwww_1" localSheetId="7" hidden="1">{#N/A,#N/A,FALSE,"CONTROLE"}</definedName>
    <definedName name="wwwwwww_1" hidden="1">{#N/A,#N/A,FALSE,"CONTROLE"}</definedName>
    <definedName name="wwwwwwwwwwww" localSheetId="16" hidden="1">{#N/A,#N/A,FALSE,"CONTROLE"}</definedName>
    <definedName name="wwwwwwwwwwww" localSheetId="8" hidden="1">{#N/A,#N/A,FALSE,"CONTROLE"}</definedName>
    <definedName name="wwwwwwwwwwww" localSheetId="2" hidden="1">{#N/A,#N/A,FALSE,"CONTROLE"}</definedName>
    <definedName name="wwwwwwwwwwww" localSheetId="7" hidden="1">{#N/A,#N/A,FALSE,"CONTROLE"}</definedName>
    <definedName name="wwwwwwwwwwww" hidden="1">{#N/A,#N/A,FALSE,"CONTROLE"}</definedName>
    <definedName name="wwwwwwwwwwww_1" localSheetId="16" hidden="1">{#N/A,#N/A,FALSE,"CONTROLE"}</definedName>
    <definedName name="wwwwwwwwwwww_1" localSheetId="8" hidden="1">{#N/A,#N/A,FALSE,"CONTROLE"}</definedName>
    <definedName name="wwwwwwwwwwww_1" localSheetId="2" hidden="1">{#N/A,#N/A,FALSE,"CONTROLE"}</definedName>
    <definedName name="wwwwwwwwwwww_1" localSheetId="7" hidden="1">{#N/A,#N/A,FALSE,"CONTROLE"}</definedName>
    <definedName name="wwwwwwwwwwww_1" hidden="1">{#N/A,#N/A,FALSE,"CONTROLE"}</definedName>
    <definedName name="wwwwwwwwwwwwwwwwwww" localSheetId="16">#REF!</definedName>
    <definedName name="wwwwwwwwwwwwwwwwwww" localSheetId="8">#REF!</definedName>
    <definedName name="wwwwwwwwwwwwwwwwwww" localSheetId="7">#REF!</definedName>
    <definedName name="wwwwwwwwwwwwwwwwwww">#REF!</definedName>
    <definedName name="x">#REF!</definedName>
    <definedName name="X_1.1.1_FORNEC_CLASSE_CONSUMO_ESPECIAIS" localSheetId="7">#REF!</definedName>
    <definedName name="X_1.1.1_FORNEC_CLASSE_CONSUMO_ESPECIAIS">#REF!</definedName>
    <definedName name="X_1.1_FORNECIMENTO_POR_CLASSE_DE_CONSUMO" localSheetId="7">#REF!</definedName>
    <definedName name="X_1.1_FORNECIMENTO_POR_CLASSE_DE_CONSUMO">#REF!</definedName>
    <definedName name="X_1.2.1_FORNEC_NÍVEL_TENSÃO_SEM_ESPECIAIS" localSheetId="7">#REF!</definedName>
    <definedName name="X_1.2.1_FORNEC_NÍVEL_TENSÃO_SEM_ESPECIAIS">#REF!</definedName>
    <definedName name="X_1.2.2_FORNEC_NÍVEL_TENSÃO_ESPECIAIS">#REF!</definedName>
    <definedName name="X_1.2_I_FORNEC_BAIXA_TENSÃO">#REF!</definedName>
    <definedName name="X_1.2_II_FORNECIM_ALTA_TENSÃO">#REF!</definedName>
    <definedName name="X_1.3_SUPRIM_COMPRA_VENDA">#REF!</definedName>
    <definedName name="X_1.4.1_SUPRIM_ENER_COMPR_ESPECIAIS">#REF!</definedName>
    <definedName name="X_1.4_SUPRIM_ENERGIA_COMPRADA">#REF!</definedName>
    <definedName name="X_1.5.1_SUPR_ENERG_VENDIDA_ESPECIAIS">#REF!</definedName>
    <definedName name="X_1.5_SUPRIM_ENERGIA_VENDIDA">#REF!</definedName>
    <definedName name="X_1.6.1_TARIFA_MÉDIA_TOTAL_VENDAS_ESPEC">#REF!</definedName>
    <definedName name="X_1.6_TARIFA_TOTAL_VENDAS_OTIMIZ">#REF!</definedName>
    <definedName name="X_1.7_RELAÇÃO_TARIFA_MÉDIA_ANUAL_DE_FORNECIMENTO">#REF!</definedName>
    <definedName name="X_1.8_REL_TAR_MED_ANUAL_SUP_X_CUSTO_MARG">#REF!</definedName>
    <definedName name="X_2.1_RECEITAS_E_MERCADOS_DE">#REF!</definedName>
    <definedName name="X_2.2_REC_E_MERC_FORNEC">#REF!</definedName>
    <definedName name="X_2.3_RECEITA_E_MERCADO_DE_SUPRIMENTO">#REF!</definedName>
    <definedName name="X_2.5_COTAS_DE_RATEIO_DE_ITAIPU">#REF!</definedName>
    <definedName name="X_3.1_FORNEC_ACRÉSCIMOS_TARIFÁRIOS_após_a_LEI_8631_93">#REF!</definedName>
    <definedName name="X_3.2_SUPRIM_ACRÉSCIMOS_TARIFÁRIOS_após_a_LEI_8631_93">#REF!</definedName>
    <definedName name="X_3.3_SUPR_PARTICUL_HOMOL_PELO_DNAEE">#REF!</definedName>
    <definedName name="X_3.4_ENERGIA_COMPRADA_REAJUSTES">#REF!</definedName>
    <definedName name="X_5.1_CONSUMOS_E_FATURAMENTOS_TÍPICOS_DA_BAIXA_TENSÃO">#REF!</definedName>
    <definedName name="X_5.2_CONSUMOS_E_FATURAMENTOS_TÍPICOS_DA_BAIXA_TENSÃO">#REF!</definedName>
    <definedName name="X_6.1_REC_LÍQUIDA_ENERGIA">#REF!</definedName>
    <definedName name="X_6.3_DÉBITOS_CRÉDITOS___SUPRIMENTO_ENERGIA_ELÉTRICA_ENTRE_CONCESSIONÁRIAS">#REF!</definedName>
    <definedName name="X_6.5_RELAÇAO_DAS_PORTARIAS">#REF!=#REF!</definedName>
    <definedName name="X_6.5_RELAÇAO_DAS_PORTARIAS_1">#REF!=#REF!</definedName>
    <definedName name="X_6.5_RELAÇAO_DAS_PORTARIAS_1_1">#REF!=#REF!</definedName>
    <definedName name="X_6.5_RELAÇAO_DAS_PORTARIAS_2">#REF!=#REF!</definedName>
    <definedName name="X_6.5_RELAÇAO_DAS_PORTARIAS_RESOLUÇÕES">#REF!</definedName>
    <definedName name="X_Factor">#REF!</definedName>
    <definedName name="XCCCC" hidden="1">#REF!</definedName>
    <definedName name="xcxcxcxcx" localSheetId="2" hidden="1">{"page1",#N/A,FALSE,"Taean 1&amp;2";"page2",#N/A,FALSE,"Taean 1&amp;2"}</definedName>
    <definedName name="xcxcxcxcx" hidden="1">{"page1",#N/A,FALSE,"Taean 1&amp;2";"page2",#N/A,FALSE,"Taean 1&amp;2"}</definedName>
    <definedName name="xdfghfh">#REF!</definedName>
    <definedName name="xexexex">#REF!</definedName>
    <definedName name="Xfactor">#REF!</definedName>
    <definedName name="xfhs" hidden="1">#N/A</definedName>
    <definedName name="XREF_COLUMN_1" localSheetId="16" hidden="1">#REF!</definedName>
    <definedName name="XREF_COLUMN_1" localSheetId="8" hidden="1">#REF!</definedName>
    <definedName name="XREF_COLUMN_1" localSheetId="7" hidden="1">#REF!</definedName>
    <definedName name="XREF_COLUMN_1" hidden="1">#REF!</definedName>
    <definedName name="XREF_COLUMN_10" localSheetId="16" hidden="1">#REF!</definedName>
    <definedName name="XREF_COLUMN_10" localSheetId="8" hidden="1">#REF!</definedName>
    <definedName name="XREF_COLUMN_10" localSheetId="7" hidden="1">#REF!</definedName>
    <definedName name="XREF_COLUMN_10" hidden="1">#REF!</definedName>
    <definedName name="XREF_COLUMN_11" localSheetId="16" hidden="1">#REF!</definedName>
    <definedName name="XREF_COLUMN_11" localSheetId="8" hidden="1">#REF!</definedName>
    <definedName name="XREF_COLUMN_11" localSheetId="7"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9" hidden="1">#REF!</definedName>
    <definedName name="XREF_COLUMN_2" localSheetId="16" hidden="1">#REF!</definedName>
    <definedName name="XREF_COLUMN_2" localSheetId="8" hidden="1">#REF!</definedName>
    <definedName name="XREF_COLUMN_2" hidden="1">#REF!</definedName>
    <definedName name="XREF_COLUMN_20" hidden="1">#REF!</definedName>
    <definedName name="XREF_COLUMN_21" localSheetId="16" hidden="1">#REF!</definedName>
    <definedName name="XREF_COLUMN_21" localSheetId="8" hidden="1">#REF!</definedName>
    <definedName name="XREF_COLUMN_21" localSheetId="7" hidden="1">#REF!</definedName>
    <definedName name="XREF_COLUMN_21" hidden="1">#REF!</definedName>
    <definedName name="XREF_COLUMN_3" localSheetId="16" hidden="1">#REF!</definedName>
    <definedName name="XREF_COLUMN_3" localSheetId="8" hidden="1">#REF!</definedName>
    <definedName name="XREF_COLUMN_3" localSheetId="7" hidden="1">#REF!</definedName>
    <definedName name="XREF_COLUMN_3" hidden="1">#REF!</definedName>
    <definedName name="XREF_COLUMN_4" localSheetId="16" hidden="1">#REF!</definedName>
    <definedName name="XREF_COLUMN_4" localSheetId="8" hidden="1">#REF!</definedName>
    <definedName name="XREF_COLUMN_4" localSheetId="7" hidden="1">#REF!</definedName>
    <definedName name="XREF_COLUMN_4" hidden="1">#REF!</definedName>
    <definedName name="XREF_COLUMN_5" localSheetId="16" hidden="1">#REF!</definedName>
    <definedName name="XREF_COLUMN_5" localSheetId="8" hidden="1">#REF!</definedName>
    <definedName name="XREF_COLUMN_5" localSheetId="7" hidden="1">#REF!</definedName>
    <definedName name="XREF_COLUMN_5" hidden="1">#REF!</definedName>
    <definedName name="XREF_COLUMN_6" localSheetId="16" hidden="1">#REF!</definedName>
    <definedName name="XREF_COLUMN_6" localSheetId="8" hidden="1">#REF!</definedName>
    <definedName name="XREF_COLUMN_6" localSheetId="7" hidden="1">#REF!</definedName>
    <definedName name="XREF_COLUMN_6" hidden="1">#REF!</definedName>
    <definedName name="XREF_COLUMN_7" hidden="1">#REF!</definedName>
    <definedName name="XREF_COLUMN_8" localSheetId="16" hidden="1">#REF!</definedName>
    <definedName name="XREF_COLUMN_8" localSheetId="8" hidden="1">#REF!</definedName>
    <definedName name="XREF_COLUMN_8" localSheetId="7" hidden="1">#REF!</definedName>
    <definedName name="XREF_COLUMN_8" hidden="1">#REF!</definedName>
    <definedName name="XREF_COLUMN_9" localSheetId="16" hidden="1">#REF!</definedName>
    <definedName name="XREF_COLUMN_9" localSheetId="8" hidden="1">#REF!</definedName>
    <definedName name="XREF_COLUMN_9" localSheetId="7" hidden="1">#REF!</definedName>
    <definedName name="XREF_COLUMN_9" hidden="1">#REF!</definedName>
    <definedName name="XRefActiveRow" localSheetId="16" hidden="1">#REF!</definedName>
    <definedName name="XRefActiveRow" localSheetId="8" hidden="1">#REF!</definedName>
    <definedName name="XRefActiveRow" localSheetId="7" hidden="1">#REF!</definedName>
    <definedName name="XRefActiveRow" hidden="1">#REF!</definedName>
    <definedName name="XRefColumnsCount" hidden="1">1</definedName>
    <definedName name="XRefCopy1" localSheetId="16" hidden="1">#REF!</definedName>
    <definedName name="XRefCopy1" localSheetId="8" hidden="1">#REF!</definedName>
    <definedName name="XRefCopy1" localSheetId="7" hidden="1">#REF!</definedName>
    <definedName name="XRefCopy1" hidden="1">#REF!</definedName>
    <definedName name="XRefCopy10" hidden="1">#REF!</definedName>
    <definedName name="XRefCopy10Row" localSheetId="16" hidden="1">#REF!</definedName>
    <definedName name="XRefCopy10Row" localSheetId="8" hidden="1">#REF!</definedName>
    <definedName name="XRefCopy10Row" hidden="1">#REF!</definedName>
    <definedName name="XRefCopy11Row" localSheetId="16" hidden="1">#REF!</definedName>
    <definedName name="XRefCopy11Row" localSheetId="8" hidden="1">#REF!</definedName>
    <definedName name="XRefCopy11Row" hidden="1">#REF!</definedName>
    <definedName name="XRefCopy12Row" localSheetId="16" hidden="1">#REF!</definedName>
    <definedName name="XRefCopy12Row" localSheetId="8" hidden="1">#REF!</definedName>
    <definedName name="XRefCopy12Row" hidden="1">#REF!</definedName>
    <definedName name="XRefCopy13" hidden="1">#REF!</definedName>
    <definedName name="XRefCopy13Row" hidden="1">#REF!</definedName>
    <definedName name="XRefCopy14" localSheetId="16" hidden="1">#REF!</definedName>
    <definedName name="XRefCopy14" localSheetId="8" hidden="1">#REF!</definedName>
    <definedName name="XRefCopy14" localSheetId="7" hidden="1">#REF!</definedName>
    <definedName name="XRefCopy14" hidden="1">#REF!</definedName>
    <definedName name="XRefCopy14Row" hidden="1">#REF!</definedName>
    <definedName name="XRefCopy15" localSheetId="16" hidden="1">#REF!</definedName>
    <definedName name="XRefCopy15" localSheetId="8" hidden="1">#REF!</definedName>
    <definedName name="XRefCopy15" localSheetId="7" hidden="1">#REF!</definedName>
    <definedName name="XRefCopy15" hidden="1">#REF!</definedName>
    <definedName name="XRefCopy15Row" hidden="1">#REF!</definedName>
    <definedName name="XRefCopy16" localSheetId="16" hidden="1">#REF!</definedName>
    <definedName name="XRefCopy16" localSheetId="8" hidden="1">#REF!</definedName>
    <definedName name="XRefCopy16" localSheetId="7"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localSheetId="16" hidden="1">#REF!</definedName>
    <definedName name="XRefCopy2" localSheetId="8"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3" hidden="1">#REF!</definedName>
    <definedName name="XRefCopy24" hidden="1">#REF!</definedName>
    <definedName name="XRefCopy25" hidden="1">#REF!</definedName>
    <definedName name="XRefCopy26" hidden="1">#REF!</definedName>
    <definedName name="XRefCopy27"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localSheetId="16" hidden="1">#REF!</definedName>
    <definedName name="XRefCopy3" localSheetId="8" hidden="1">#REF!</definedName>
    <definedName name="XRefCopy3" localSheetId="7" hidden="1">#REF!</definedName>
    <definedName name="XRefCopy3" hidden="1">#REF!</definedName>
    <definedName name="XRefCopy30" hidden="1">#N/A</definedName>
    <definedName name="XRefCopy30Row" hidden="1">#REF!</definedName>
    <definedName name="XRefCopy31" hidden="1">#REF!</definedName>
    <definedName name="XRefCopy31Row" hidden="1">#REF!</definedName>
    <definedName name="XRefCopy32" hidden="1">#N/A</definedName>
    <definedName name="XRefCopy33" hidden="1">#N/A</definedName>
    <definedName name="XRefCopy33Row" hidden="1">#REF!</definedName>
    <definedName name="XRefCopy34" hidden="1">#N/A</definedName>
    <definedName name="XRefCopy35" hidden="1">#N/A</definedName>
    <definedName name="XRefCopy36" hidden="1">#N/A</definedName>
    <definedName name="XRefCopy36Row" hidden="1">#REF!</definedName>
    <definedName name="XRefCopy37" hidden="1">#N/A</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localSheetId="16" hidden="1">#REF!</definedName>
    <definedName name="XRefCopy4" localSheetId="8" hidden="1">#REF!</definedName>
    <definedName name="XRefCopy4" localSheetId="7" hidden="1">#REF!</definedName>
    <definedName name="XRefCopy4" hidden="1">#REF!</definedName>
    <definedName name="XRefCopy40Row" hidden="1">#REF!</definedName>
    <definedName name="XRefCopy41" hidden="1">#REF!</definedName>
    <definedName name="XRefCopy42" hidden="1">#REF!</definedName>
    <definedName name="XRefCopy43" hidden="1">#REF!</definedName>
    <definedName name="XRefCopy43Row" hidden="1">#REF!</definedName>
    <definedName name="XRefCopy44" hidden="1">#REF!</definedName>
    <definedName name="XRefCopy44Row" hidden="1">#REF!</definedName>
    <definedName name="XRefCopy46" hidden="1">#REF!</definedName>
    <definedName name="XRefCopy48Row" hidden="1">#REF!</definedName>
    <definedName name="XRefCopy49Row" hidden="1">#REF!</definedName>
    <definedName name="XRefCopy4Row" hidden="1">#REF!</definedName>
    <definedName name="XRefCopy5" localSheetId="16" hidden="1">#REF!</definedName>
    <definedName name="XRefCopy5" localSheetId="8" hidden="1">#REF!</definedName>
    <definedName name="XRefCopy5" localSheetId="7" hidden="1">#REF!</definedName>
    <definedName name="XRefCopy5" hidden="1">#REF!</definedName>
    <definedName name="XRefCopy50Row" hidden="1">#REF!</definedName>
    <definedName name="XRefCopy51Row" hidden="1">#REF!</definedName>
    <definedName name="XRefCopy52Row" hidden="1">#REF!</definedName>
    <definedName name="XRefCopy53" hidden="1">#REF!</definedName>
    <definedName name="XRefCopy53Row" hidden="1">#REF!</definedName>
    <definedName name="XRefCopy54" hidden="1">#REF!</definedName>
    <definedName name="XRefCopy55" hidden="1">#REF!</definedName>
    <definedName name="XRefCopy55Row" hidden="1">#REF!</definedName>
    <definedName name="XRefCopy56" hidden="1">#REF!</definedName>
    <definedName name="XRefCopy56Row" hidden="1">#REF!</definedName>
    <definedName name="XRefCopy57Row" hidden="1">#REF!</definedName>
    <definedName name="XRefCopy58" hidden="1">#REF!</definedName>
    <definedName name="XRefCopy58Row" hidden="1">#REF!</definedName>
    <definedName name="XRefCopy59Row" hidden="1">#REF!</definedName>
    <definedName name="XRefCopy5Row" hidden="1">#REF!</definedName>
    <definedName name="XRefCopy6" localSheetId="16" hidden="1">#REF!</definedName>
    <definedName name="XRefCopy6" localSheetId="8" hidden="1">#REF!</definedName>
    <definedName name="XRefCopy6" localSheetId="7" hidden="1">#REF!</definedName>
    <definedName name="XRefCopy6" hidden="1">#REF!</definedName>
    <definedName name="XRefCopy61Row"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Row" hidden="1">#REF!</definedName>
    <definedName name="XRefCopy68Row" hidden="1">#REF!</definedName>
    <definedName name="XRefCopy69Row" hidden="1">#REF!</definedName>
    <definedName name="XRefCopy6Row" hidden="1">#REF!</definedName>
    <definedName name="XRefCopy7" localSheetId="16" hidden="1">#REF!</definedName>
    <definedName name="XRefCopy7" localSheetId="8" hidden="1">#REF!</definedName>
    <definedName name="XRefCopy7" localSheetId="7" hidden="1">#REF!</definedName>
    <definedName name="XRefCopy7" hidden="1">#REF!</definedName>
    <definedName name="XRefCopy70Row" hidden="1">#REF!</definedName>
    <definedName name="XRefCopy71Row" hidden="1">#REF!</definedName>
    <definedName name="XRefCopy72Row" hidden="1">#REF!</definedName>
    <definedName name="XRefCopy73Row" hidden="1">#REF!</definedName>
    <definedName name="XRefCopy74Row" hidden="1">#REF!</definedName>
    <definedName name="XRefCopy75Row" hidden="1">#REF!</definedName>
    <definedName name="XRefCopy76Row" hidden="1">#REF!</definedName>
    <definedName name="XRefCopy77Row" hidden="1">#REF!</definedName>
    <definedName name="XRefCopy78Row" hidden="1">#REF!</definedName>
    <definedName name="XRefCopy7Row" hidden="1">#REF!</definedName>
    <definedName name="XRefCopy8" localSheetId="16" hidden="1">#REF!</definedName>
    <definedName name="XRefCopy8" localSheetId="8" hidden="1">#REF!</definedName>
    <definedName name="XRefCopy8" localSheetId="7" hidden="1">#REF!</definedName>
    <definedName name="XRefCopy8" hidden="1">#REF!</definedName>
    <definedName name="XRefCopy80Row" hidden="1">#REF!</definedName>
    <definedName name="XRefCopy81Row" hidden="1">#REF!</definedName>
    <definedName name="XRefCopy82Row" hidden="1">#REF!</definedName>
    <definedName name="XRefCopy8Row" hidden="1">#REF!</definedName>
    <definedName name="XRefCopy9" hidden="1">#REF!</definedName>
    <definedName name="XRefCopy9Row" hidden="1">#REF!</definedName>
    <definedName name="XRefCopyRangeCount" hidden="1">1</definedName>
    <definedName name="XRefPaste1" localSheetId="16" hidden="1">#REF!</definedName>
    <definedName name="XRefPaste1" localSheetId="8" hidden="1">#REF!</definedName>
    <definedName name="XRefPaste1" hidden="1">#REF!</definedName>
    <definedName name="XRefPaste10" localSheetId="16" hidden="1">#REF!</definedName>
    <definedName name="XRefPaste10" localSheetId="8" hidden="1">#REF!</definedName>
    <definedName name="XRefPaste10" localSheetId="7" hidden="1">#REF!</definedName>
    <definedName name="XRefPaste10"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Row" hidden="1">#REF!</definedName>
    <definedName name="XRefPaste105Row" hidden="1">#REF!</definedName>
    <definedName name="XRefPaste106" hidden="1">#REF!</definedName>
    <definedName name="XRefPaste106Row" hidden="1">#REF!</definedName>
    <definedName name="XRefPaste107Row" hidden="1">#REF!</definedName>
    <definedName name="XRefPaste108Row" hidden="1">#REF!</definedName>
    <definedName name="XRefPaste10Row" localSheetId="16" hidden="1">#REF!</definedName>
    <definedName name="XRefPaste10Row" localSheetId="8" hidden="1">#REF!</definedName>
    <definedName name="XRefPaste10Row" localSheetId="7" hidden="1">#REF!</definedName>
    <definedName name="XRefPaste10Row" hidden="1">#REF!</definedName>
    <definedName name="XRefPaste11" localSheetId="16" hidden="1">#REF!</definedName>
    <definedName name="XRefPaste11" localSheetId="8" hidden="1">#REF!</definedName>
    <definedName name="XRefPaste11" localSheetId="7" hidden="1">#REF!</definedName>
    <definedName name="XRefPaste11" hidden="1">#REF!</definedName>
    <definedName name="XRefPaste111Row" hidden="1">#REF!</definedName>
    <definedName name="XRefPaste112Row"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6Row" hidden="1">#REF!</definedName>
    <definedName name="XRefPaste127Row" hidden="1">#REF!</definedName>
    <definedName name="XRefPaste128Row" hidden="1">#REF!</definedName>
    <definedName name="XRefPaste129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Row"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localSheetId="16" hidden="1">#REF!</definedName>
    <definedName name="XRefPaste2" localSheetId="8" hidden="1">#REF!</definedName>
    <definedName name="XRefPaste2" hidden="1">#REF!</definedName>
    <definedName name="XRefPaste20" localSheetId="16" hidden="1">#REF!</definedName>
    <definedName name="XRefPaste20" localSheetId="8" hidden="1">#REF!</definedName>
    <definedName name="XRefPaste20" localSheetId="7" hidden="1">#REF!</definedName>
    <definedName name="XRefPaste20" hidden="1">#REF!</definedName>
    <definedName name="XRefPaste20Row" localSheetId="16" hidden="1">#REF!</definedName>
    <definedName name="XRefPaste20Row" localSheetId="8" hidden="1">#REF!</definedName>
    <definedName name="XRefPaste20Row" localSheetId="7" hidden="1">#REF!</definedName>
    <definedName name="XRefPaste20Row" hidden="1">#REF!</definedName>
    <definedName name="XRefPaste21" localSheetId="16" hidden="1">#REF!</definedName>
    <definedName name="XRefPaste21" localSheetId="8" hidden="1">#REF!</definedName>
    <definedName name="XRefPaste21" localSheetId="7"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6" hidden="1">#REF!</definedName>
    <definedName name="XRefPaste26Row"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1" hidden="1">#REF!</definedName>
    <definedName name="XRefPaste31Row" hidden="1">#REF!</definedName>
    <definedName name="XRefPaste32" hidden="1">#REF!</definedName>
    <definedName name="XRefPaste32Row" hidden="1">#REF!</definedName>
    <definedName name="XRefPaste35" hidden="1">#REF!</definedName>
    <definedName name="XRefPaste35Row"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localSheetId="16" hidden="1">#REF!</definedName>
    <definedName name="XRefPaste4" localSheetId="8" hidden="1">#REF!</definedName>
    <definedName name="XRefPaste4" hidden="1">#REF!</definedName>
    <definedName name="XRefPaste40" hidden="1">#REF!</definedName>
    <definedName name="XRefPaste43Row"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Row" hidden="1">#REF!</definedName>
    <definedName name="XRefPaste5" localSheetId="16" hidden="1">#REF!</definedName>
    <definedName name="XRefPaste5" localSheetId="8" hidden="1">#REF!</definedName>
    <definedName name="XRefPaste5" hidden="1">#REF!</definedName>
    <definedName name="XRefPaste56Row" hidden="1">#REF!</definedName>
    <definedName name="XRefPaste57Row" hidden="1">#REF!</definedName>
    <definedName name="XRefPaste59Row" hidden="1">#REF!</definedName>
    <definedName name="XRefPaste5Row" hidden="1">#REF!</definedName>
    <definedName name="XRefPaste6" localSheetId="16" hidden="1">#REF!</definedName>
    <definedName name="XRefPaste6" localSheetId="8" hidden="1">#REF!</definedName>
    <definedName name="XRefPaste6" hidden="1">#REF!</definedName>
    <definedName name="XRefPaste62Row" hidden="1">#REF!</definedName>
    <definedName name="XRefPaste63Row" hidden="1">#REF!</definedName>
    <definedName name="XRefPaste64Row" hidden="1">#REF!</definedName>
    <definedName name="XRefPaste65Row" hidden="1">#REF!</definedName>
    <definedName name="XRefPaste67Row" hidden="1">#REF!</definedName>
    <definedName name="XRefPaste68Row" hidden="1">#REF!</definedName>
    <definedName name="XRefPaste69Row" hidden="1">#REF!</definedName>
    <definedName name="XRefPaste6Row" hidden="1">#REF!</definedName>
    <definedName name="XRefPaste7" localSheetId="16" hidden="1">#REF!</definedName>
    <definedName name="XRefPaste7" localSheetId="8" hidden="1">#REF!</definedName>
    <definedName name="XRefPaste7" localSheetId="7" hidden="1">#REF!</definedName>
    <definedName name="XRefPaste7" hidden="1">#REF!</definedName>
    <definedName name="XRefPaste70Row" hidden="1">#REF!</definedName>
    <definedName name="XRefPaste71Row" hidden="1">#REF!</definedName>
    <definedName name="XRefPaste75Row" hidden="1">#REF!</definedName>
    <definedName name="XRefPaste7Row" localSheetId="16" hidden="1">#REF!</definedName>
    <definedName name="XRefPaste7Row" localSheetId="8" hidden="1">#REF!</definedName>
    <definedName name="XRefPaste7Row" localSheetId="7" hidden="1">#REF!</definedName>
    <definedName name="XRefPaste7Row" hidden="1">#REF!</definedName>
    <definedName name="XRefPaste8" localSheetId="16" hidden="1">#REF!</definedName>
    <definedName name="XRefPaste8" localSheetId="8" hidden="1">#REF!</definedName>
    <definedName name="XRefPaste8" localSheetId="7" hidden="1">#REF!</definedName>
    <definedName name="XRefPaste8" hidden="1">#REF!</definedName>
    <definedName name="XRefPaste8Row" hidden="1">#REF!</definedName>
    <definedName name="XRefPaste9" hidden="1">#REF!</definedName>
    <definedName name="XRefPaste99Row" hidden="1">#REF!</definedName>
    <definedName name="XRefPaste9Row" hidden="1">#REF!</definedName>
    <definedName name="XRefPasteRangeCount" hidden="1">1</definedName>
    <definedName name="xs" localSheetId="16" hidden="1">{#N/A,#N/A,FALSE,"ENERGIA";#N/A,#N/A,FALSE,"PERDIDAS";#N/A,#N/A,FALSE,"CLIENTES";#N/A,#N/A,FALSE,"ESTADO";#N/A,#N/A,FALSE,"TECNICA"}</definedName>
    <definedName name="xs" localSheetId="8" hidden="1">{#N/A,#N/A,FALSE,"ENERGIA";#N/A,#N/A,FALSE,"PERDIDAS";#N/A,#N/A,FALSE,"CLIENTES";#N/A,#N/A,FALSE,"ESTADO";#N/A,#N/A,FALSE,"TECNICA"}</definedName>
    <definedName name="xs" localSheetId="2" hidden="1">{#N/A,#N/A,FALSE,"ENERGIA";#N/A,#N/A,FALSE,"PERDIDAS";#N/A,#N/A,FALSE,"CLIENTES";#N/A,#N/A,FALSE,"ESTADO";#N/A,#N/A,FALSE,"TECNICA"}</definedName>
    <definedName name="xs" localSheetId="7" hidden="1">{#N/A,#N/A,FALSE,"ENERGIA";#N/A,#N/A,FALSE,"PERDIDAS";#N/A,#N/A,FALSE,"CLIENTES";#N/A,#N/A,FALSE,"ESTADO";#N/A,#N/A,FALSE,"TECNICA"}</definedName>
    <definedName name="xs" hidden="1">{#N/A,#N/A,FALSE,"ENERGIA";#N/A,#N/A,FALSE,"PERDIDAS";#N/A,#N/A,FALSE,"CLIENTES";#N/A,#N/A,FALSE,"ESTADO";#N/A,#N/A,FALSE,"TECNICA"}</definedName>
    <definedName name="xs_1" localSheetId="16" hidden="1">{#N/A,#N/A,FALSE,"ENERGIA";#N/A,#N/A,FALSE,"PERDIDAS";#N/A,#N/A,FALSE,"CLIENTES";#N/A,#N/A,FALSE,"ESTADO";#N/A,#N/A,FALSE,"TECNICA"}</definedName>
    <definedName name="xs_1" localSheetId="8" hidden="1">{#N/A,#N/A,FALSE,"ENERGIA";#N/A,#N/A,FALSE,"PERDIDAS";#N/A,#N/A,FALSE,"CLIENTES";#N/A,#N/A,FALSE,"ESTADO";#N/A,#N/A,FALSE,"TECNICA"}</definedName>
    <definedName name="xs_1" localSheetId="2" hidden="1">{#N/A,#N/A,FALSE,"ENERGIA";#N/A,#N/A,FALSE,"PERDIDAS";#N/A,#N/A,FALSE,"CLIENTES";#N/A,#N/A,FALSE,"ESTADO";#N/A,#N/A,FALSE,"TECNICA"}</definedName>
    <definedName name="xs_1" localSheetId="7" hidden="1">{#N/A,#N/A,FALSE,"ENERGIA";#N/A,#N/A,FALSE,"PERDIDAS";#N/A,#N/A,FALSE,"CLIENTES";#N/A,#N/A,FALSE,"ESTADO";#N/A,#N/A,FALSE,"TECNICA"}</definedName>
    <definedName name="xs_1" hidden="1">{#N/A,#N/A,FALSE,"ENERGIA";#N/A,#N/A,FALSE,"PERDIDAS";#N/A,#N/A,FALSE,"CLIENTES";#N/A,#N/A,FALSE,"ESTADO";#N/A,#N/A,FALSE,"TECNICA"}</definedName>
    <definedName name="xs_1_1" localSheetId="16" hidden="1">{#N/A,#N/A,FALSE,"ENERGIA";#N/A,#N/A,FALSE,"PERDIDAS";#N/A,#N/A,FALSE,"CLIENTES";#N/A,#N/A,FALSE,"ESTADO";#N/A,#N/A,FALSE,"TECNICA"}</definedName>
    <definedName name="xs_1_1" localSheetId="8" hidden="1">{#N/A,#N/A,FALSE,"ENERGIA";#N/A,#N/A,FALSE,"PERDIDAS";#N/A,#N/A,FALSE,"CLIENTES";#N/A,#N/A,FALSE,"ESTADO";#N/A,#N/A,FALSE,"TECNICA"}</definedName>
    <definedName name="xs_1_1" localSheetId="2" hidden="1">{#N/A,#N/A,FALSE,"ENERGIA";#N/A,#N/A,FALSE,"PERDIDAS";#N/A,#N/A,FALSE,"CLIENTES";#N/A,#N/A,FALSE,"ESTADO";#N/A,#N/A,FALSE,"TECNICA"}</definedName>
    <definedName name="xs_1_1" localSheetId="7" hidden="1">{#N/A,#N/A,FALSE,"ENERGIA";#N/A,#N/A,FALSE,"PERDIDAS";#N/A,#N/A,FALSE,"CLIENTES";#N/A,#N/A,FALSE,"ESTADO";#N/A,#N/A,FALSE,"TECNICA"}</definedName>
    <definedName name="xs_1_1" hidden="1">{#N/A,#N/A,FALSE,"ENERGIA";#N/A,#N/A,FALSE,"PERDIDAS";#N/A,#N/A,FALSE,"CLIENTES";#N/A,#N/A,FALSE,"ESTADO";#N/A,#N/A,FALSE,"TECNICA"}</definedName>
    <definedName name="xs_2" localSheetId="16" hidden="1">{#N/A,#N/A,FALSE,"ENERGIA";#N/A,#N/A,FALSE,"PERDIDAS";#N/A,#N/A,FALSE,"CLIENTES";#N/A,#N/A,FALSE,"ESTADO";#N/A,#N/A,FALSE,"TECNICA"}</definedName>
    <definedName name="xs_2" localSheetId="8" hidden="1">{#N/A,#N/A,FALSE,"ENERGIA";#N/A,#N/A,FALSE,"PERDIDAS";#N/A,#N/A,FALSE,"CLIENTES";#N/A,#N/A,FALSE,"ESTADO";#N/A,#N/A,FALSE,"TECNICA"}</definedName>
    <definedName name="xs_2" localSheetId="2" hidden="1">{#N/A,#N/A,FALSE,"ENERGIA";#N/A,#N/A,FALSE,"PERDIDAS";#N/A,#N/A,FALSE,"CLIENTES";#N/A,#N/A,FALSE,"ESTADO";#N/A,#N/A,FALSE,"TECNICA"}</definedName>
    <definedName name="xs_2" localSheetId="7" hidden="1">{#N/A,#N/A,FALSE,"ENERGIA";#N/A,#N/A,FALSE,"PERDIDAS";#N/A,#N/A,FALSE,"CLIENTES";#N/A,#N/A,FALSE,"ESTADO";#N/A,#N/A,FALSE,"TECNICA"}</definedName>
    <definedName name="xs_2" hidden="1">{#N/A,#N/A,FALSE,"ENERGIA";#N/A,#N/A,FALSE,"PERDIDAS";#N/A,#N/A,FALSE,"CLIENTES";#N/A,#N/A,FALSE,"ESTADO";#N/A,#N/A,FALSE,"TECNICA"}</definedName>
    <definedName name="xsa" localSheetId="16" hidden="1">{#N/A,#N/A,FALSE,"LLAVE";#N/A,#N/A,FALSE,"EERR";#N/A,#N/A,FALSE,"ESP";#N/A,#N/A,FALSE,"EOAF";#N/A,#N/A,FALSE,"CASH";#N/A,#N/A,FALSE,"FINANZAS";#N/A,#N/A,FALSE,"DEUDA";#N/A,#N/A,FALSE,"INVERSION";#N/A,#N/A,FALSE,"PERSONAL"}</definedName>
    <definedName name="xsa" localSheetId="8" hidden="1">{#N/A,#N/A,FALSE,"LLAVE";#N/A,#N/A,FALSE,"EERR";#N/A,#N/A,FALSE,"ESP";#N/A,#N/A,FALSE,"EOAF";#N/A,#N/A,FALSE,"CASH";#N/A,#N/A,FALSE,"FINANZAS";#N/A,#N/A,FALSE,"DEUDA";#N/A,#N/A,FALSE,"INVERSION";#N/A,#N/A,FALSE,"PERSONAL"}</definedName>
    <definedName name="xsa" localSheetId="2" hidden="1">{#N/A,#N/A,FALSE,"LLAVE";#N/A,#N/A,FALSE,"EERR";#N/A,#N/A,FALSE,"ESP";#N/A,#N/A,FALSE,"EOAF";#N/A,#N/A,FALSE,"CASH";#N/A,#N/A,FALSE,"FINANZAS";#N/A,#N/A,FALSE,"DEUDA";#N/A,#N/A,FALSE,"INVERSION";#N/A,#N/A,FALSE,"PERSONAL"}</definedName>
    <definedName name="xsa" localSheetId="7"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sa_1" localSheetId="16" hidden="1">{#N/A,#N/A,FALSE,"LLAVE";#N/A,#N/A,FALSE,"EERR";#N/A,#N/A,FALSE,"ESP";#N/A,#N/A,FALSE,"EOAF";#N/A,#N/A,FALSE,"CASH";#N/A,#N/A,FALSE,"FINANZAS";#N/A,#N/A,FALSE,"DEUDA";#N/A,#N/A,FALSE,"INVERSION";#N/A,#N/A,FALSE,"PERSONAL"}</definedName>
    <definedName name="xsa_1" localSheetId="8" hidden="1">{#N/A,#N/A,FALSE,"LLAVE";#N/A,#N/A,FALSE,"EERR";#N/A,#N/A,FALSE,"ESP";#N/A,#N/A,FALSE,"EOAF";#N/A,#N/A,FALSE,"CASH";#N/A,#N/A,FALSE,"FINANZAS";#N/A,#N/A,FALSE,"DEUDA";#N/A,#N/A,FALSE,"INVERSION";#N/A,#N/A,FALSE,"PERSONAL"}</definedName>
    <definedName name="xsa_1" localSheetId="2" hidden="1">{#N/A,#N/A,FALSE,"LLAVE";#N/A,#N/A,FALSE,"EERR";#N/A,#N/A,FALSE,"ESP";#N/A,#N/A,FALSE,"EOAF";#N/A,#N/A,FALSE,"CASH";#N/A,#N/A,FALSE,"FINANZAS";#N/A,#N/A,FALSE,"DEUDA";#N/A,#N/A,FALSE,"INVERSION";#N/A,#N/A,FALSE,"PERSONAL"}</definedName>
    <definedName name="xsa_1" localSheetId="7" hidden="1">{#N/A,#N/A,FALSE,"LLAVE";#N/A,#N/A,FALSE,"EERR";#N/A,#N/A,FALSE,"ESP";#N/A,#N/A,FALSE,"EOAF";#N/A,#N/A,FALSE,"CASH";#N/A,#N/A,FALSE,"FINANZAS";#N/A,#N/A,FALSE,"DEUDA";#N/A,#N/A,FALSE,"INVERSION";#N/A,#N/A,FALSE,"PERSONAL"}</definedName>
    <definedName name="xsa_1" hidden="1">{#N/A,#N/A,FALSE,"LLAVE";#N/A,#N/A,FALSE,"EERR";#N/A,#N/A,FALSE,"ESP";#N/A,#N/A,FALSE,"EOAF";#N/A,#N/A,FALSE,"CASH";#N/A,#N/A,FALSE,"FINANZAS";#N/A,#N/A,FALSE,"DEUDA";#N/A,#N/A,FALSE,"INVERSION";#N/A,#N/A,FALSE,"PERSONAL"}</definedName>
    <definedName name="xsa_1_1" localSheetId="16" hidden="1">{#N/A,#N/A,FALSE,"LLAVE";#N/A,#N/A,FALSE,"EERR";#N/A,#N/A,FALSE,"ESP";#N/A,#N/A,FALSE,"EOAF";#N/A,#N/A,FALSE,"CASH";#N/A,#N/A,FALSE,"FINANZAS";#N/A,#N/A,FALSE,"DEUDA";#N/A,#N/A,FALSE,"INVERSION";#N/A,#N/A,FALSE,"PERSONAL"}</definedName>
    <definedName name="xsa_1_1" localSheetId="8" hidden="1">{#N/A,#N/A,FALSE,"LLAVE";#N/A,#N/A,FALSE,"EERR";#N/A,#N/A,FALSE,"ESP";#N/A,#N/A,FALSE,"EOAF";#N/A,#N/A,FALSE,"CASH";#N/A,#N/A,FALSE,"FINANZAS";#N/A,#N/A,FALSE,"DEUDA";#N/A,#N/A,FALSE,"INVERSION";#N/A,#N/A,FALSE,"PERSONAL"}</definedName>
    <definedName name="xsa_1_1" localSheetId="2" hidden="1">{#N/A,#N/A,FALSE,"LLAVE";#N/A,#N/A,FALSE,"EERR";#N/A,#N/A,FALSE,"ESP";#N/A,#N/A,FALSE,"EOAF";#N/A,#N/A,FALSE,"CASH";#N/A,#N/A,FALSE,"FINANZAS";#N/A,#N/A,FALSE,"DEUDA";#N/A,#N/A,FALSE,"INVERSION";#N/A,#N/A,FALSE,"PERSONAL"}</definedName>
    <definedName name="xsa_1_1" localSheetId="7" hidden="1">{#N/A,#N/A,FALSE,"LLAVE";#N/A,#N/A,FALSE,"EERR";#N/A,#N/A,FALSE,"ESP";#N/A,#N/A,FALSE,"EOAF";#N/A,#N/A,FALSE,"CASH";#N/A,#N/A,FALSE,"FINANZAS";#N/A,#N/A,FALSE,"DEUDA";#N/A,#N/A,FALSE,"INVERSION";#N/A,#N/A,FALSE,"PERSONAL"}</definedName>
    <definedName name="xsa_1_1" hidden="1">{#N/A,#N/A,FALSE,"LLAVE";#N/A,#N/A,FALSE,"EERR";#N/A,#N/A,FALSE,"ESP";#N/A,#N/A,FALSE,"EOAF";#N/A,#N/A,FALSE,"CASH";#N/A,#N/A,FALSE,"FINANZAS";#N/A,#N/A,FALSE,"DEUDA";#N/A,#N/A,FALSE,"INVERSION";#N/A,#N/A,FALSE,"PERSONAL"}</definedName>
    <definedName name="xsa_2" localSheetId="16" hidden="1">{#N/A,#N/A,FALSE,"LLAVE";#N/A,#N/A,FALSE,"EERR";#N/A,#N/A,FALSE,"ESP";#N/A,#N/A,FALSE,"EOAF";#N/A,#N/A,FALSE,"CASH";#N/A,#N/A,FALSE,"FINANZAS";#N/A,#N/A,FALSE,"DEUDA";#N/A,#N/A,FALSE,"INVERSION";#N/A,#N/A,FALSE,"PERSONAL"}</definedName>
    <definedName name="xsa_2" localSheetId="8" hidden="1">{#N/A,#N/A,FALSE,"LLAVE";#N/A,#N/A,FALSE,"EERR";#N/A,#N/A,FALSE,"ESP";#N/A,#N/A,FALSE,"EOAF";#N/A,#N/A,FALSE,"CASH";#N/A,#N/A,FALSE,"FINANZAS";#N/A,#N/A,FALSE,"DEUDA";#N/A,#N/A,FALSE,"INVERSION";#N/A,#N/A,FALSE,"PERSONAL"}</definedName>
    <definedName name="xsa_2" localSheetId="2" hidden="1">{#N/A,#N/A,FALSE,"LLAVE";#N/A,#N/A,FALSE,"EERR";#N/A,#N/A,FALSE,"ESP";#N/A,#N/A,FALSE,"EOAF";#N/A,#N/A,FALSE,"CASH";#N/A,#N/A,FALSE,"FINANZAS";#N/A,#N/A,FALSE,"DEUDA";#N/A,#N/A,FALSE,"INVERSION";#N/A,#N/A,FALSE,"PERSONAL"}</definedName>
    <definedName name="xsa_2" localSheetId="7" hidden="1">{#N/A,#N/A,FALSE,"LLAVE";#N/A,#N/A,FALSE,"EERR";#N/A,#N/A,FALSE,"ESP";#N/A,#N/A,FALSE,"EOAF";#N/A,#N/A,FALSE,"CASH";#N/A,#N/A,FALSE,"FINANZAS";#N/A,#N/A,FALSE,"DEUDA";#N/A,#N/A,FALSE,"INVERSION";#N/A,#N/A,FALSE,"PERSONAL"}</definedName>
    <definedName name="xsa_2" hidden="1">{#N/A,#N/A,FALSE,"LLAVE";#N/A,#N/A,FALSE,"EERR";#N/A,#N/A,FALSE,"ESP";#N/A,#N/A,FALSE,"EOAF";#N/A,#N/A,FALSE,"CASH";#N/A,#N/A,FALSE,"FINANZAS";#N/A,#N/A,FALSE,"DEUDA";#N/A,#N/A,FALSE,"INVERSION";#N/A,#N/A,FALSE,"PERSONAL"}</definedName>
    <definedName name="Xuxu" localSheetId="16" hidden="1">{#N/A,#N/A,FALSE,"CONTROLE"}</definedName>
    <definedName name="Xuxu" localSheetId="8" hidden="1">{#N/A,#N/A,FALSE,"CONTROLE"}</definedName>
    <definedName name="Xuxu" localSheetId="2" hidden="1">{#N/A,#N/A,FALSE,"CONTROLE"}</definedName>
    <definedName name="Xuxu" localSheetId="7" hidden="1">{#N/A,#N/A,FALSE,"CONTROLE"}</definedName>
    <definedName name="Xuxu" hidden="1">{#N/A,#N/A,FALSE,"CONTROLE"}</definedName>
    <definedName name="Xuxu_1" localSheetId="16" hidden="1">{#N/A,#N/A,FALSE,"CONTROLE"}</definedName>
    <definedName name="Xuxu_1" localSheetId="8" hidden="1">{#N/A,#N/A,FALSE,"CONTROLE"}</definedName>
    <definedName name="Xuxu_1" localSheetId="2" hidden="1">{#N/A,#N/A,FALSE,"CONTROLE"}</definedName>
    <definedName name="Xuxu_1" localSheetId="7" hidden="1">{#N/A,#N/A,FALSE,"CONTROLE"}</definedName>
    <definedName name="Xuxu_1" hidden="1">{#N/A,#N/A,FALSE,"CONTROLE"}</definedName>
    <definedName name="xx" localSheetId="16" hidden="1">{#N/A,#N/A,FALSE,"ANEXO3 99 ERA";#N/A,#N/A,FALSE,"ANEXO3 99 UBÁ2";#N/A,#N/A,FALSE,"ANEXO3 99 DTU";#N/A,#N/A,FALSE,"ANEXO3 99 RDR";#N/A,#N/A,FALSE,"ANEXO3 99 UBÁ4";#N/A,#N/A,FALSE,"ANEXO3 99 UBÁ6"}</definedName>
    <definedName name="xx" localSheetId="8" hidden="1">{#N/A,#N/A,FALSE,"ANEXO3 99 ERA";#N/A,#N/A,FALSE,"ANEXO3 99 UBÁ2";#N/A,#N/A,FALSE,"ANEXO3 99 DTU";#N/A,#N/A,FALSE,"ANEXO3 99 RDR";#N/A,#N/A,FALSE,"ANEXO3 99 UBÁ4";#N/A,#N/A,FALSE,"ANEXO3 99 UBÁ6"}</definedName>
    <definedName name="xx" localSheetId="2" hidden="1">{#N/A,#N/A,FALSE,"ANEXO3 99 ERA";#N/A,#N/A,FALSE,"ANEXO3 99 UBÁ2";#N/A,#N/A,FALSE,"ANEXO3 99 DTU";#N/A,#N/A,FALSE,"ANEXO3 99 RDR";#N/A,#N/A,FALSE,"ANEXO3 99 UBÁ4";#N/A,#N/A,FALSE,"ANEXO3 99 UBÁ6"}</definedName>
    <definedName name="xx" localSheetId="7" hidden="1">{#N/A,#N/A,FALSE,"ANEXO3 99 ERA";#N/A,#N/A,FALSE,"ANEXO3 99 UBÁ2";#N/A,#N/A,FALSE,"ANEXO3 99 DTU";#N/A,#N/A,FALSE,"ANEXO3 99 RDR";#N/A,#N/A,FALSE,"ANEXO3 99 UBÁ4";#N/A,#N/A,FALSE,"ANEXO3 99 UBÁ6"}</definedName>
    <definedName name="xx" hidden="1">{#N/A,#N/A,FALSE,"ANEXO3 99 ERA";#N/A,#N/A,FALSE,"ANEXO3 99 UBÁ2";#N/A,#N/A,FALSE,"ANEXO3 99 DTU";#N/A,#N/A,FALSE,"ANEXO3 99 RDR";#N/A,#N/A,FALSE,"ANEXO3 99 UBÁ4";#N/A,#N/A,FALSE,"ANEXO3 99 UBÁ6"}</definedName>
    <definedName name="xx_1" localSheetId="16" hidden="1">{#N/A,#N/A,FALSE,"CONTROLE";#N/A,#N/A,FALSE,"CONTROLE"}</definedName>
    <definedName name="xx_1" localSheetId="8" hidden="1">{#N/A,#N/A,FALSE,"CONTROLE";#N/A,#N/A,FALSE,"CONTROLE"}</definedName>
    <definedName name="xx_1" localSheetId="2" hidden="1">{#N/A,#N/A,FALSE,"CONTROLE";#N/A,#N/A,FALSE,"CONTROLE"}</definedName>
    <definedName name="xx_1" localSheetId="7" hidden="1">{#N/A,#N/A,FALSE,"CONTROLE";#N/A,#N/A,FALSE,"CONTROLE"}</definedName>
    <definedName name="xx_1" hidden="1">{#N/A,#N/A,FALSE,"CONTROLE";#N/A,#N/A,FALSE,"CONTROLE"}</definedName>
    <definedName name="xxx" localSheetId="16" hidden="1">{#N/A,#N/A,FALSE,"ENERGIA";#N/A,#N/A,FALSE,"PERDIDAS";#N/A,#N/A,FALSE,"CLIENTES";#N/A,#N/A,FALSE,"ESTADO";#N/A,#N/A,FALSE,"TECNICA"}</definedName>
    <definedName name="xxx" localSheetId="8" hidden="1">{#N/A,#N/A,FALSE,"ENERGIA";#N/A,#N/A,FALSE,"PERDIDAS";#N/A,#N/A,FALSE,"CLIENTES";#N/A,#N/A,FALSE,"ESTADO";#N/A,#N/A,FALSE,"TECNICA"}</definedName>
    <definedName name="xxx" localSheetId="2" hidden="1">{#N/A,#N/A,FALSE,"ENERGIA";#N/A,#N/A,FALSE,"PERDIDAS";#N/A,#N/A,FALSE,"CLIENTES";#N/A,#N/A,FALSE,"ESTADO";#N/A,#N/A,FALSE,"TECNICA"}</definedName>
    <definedName name="xxx" localSheetId="7" hidden="1">{#N/A,#N/A,FALSE,"ENERGIA";#N/A,#N/A,FALSE,"PERDIDAS";#N/A,#N/A,FALSE,"CLIENTES";#N/A,#N/A,FALSE,"ESTADO";#N/A,#N/A,FALSE,"TECNICA"}</definedName>
    <definedName name="xxx" hidden="1">{#N/A,#N/A,FALSE,"ENERGIA";#N/A,#N/A,FALSE,"PERDIDAS";#N/A,#N/A,FALSE,"CLIENTES";#N/A,#N/A,FALSE,"ESTADO";#N/A,#N/A,FALSE,"TECNICA"}</definedName>
    <definedName name="xxx_1" localSheetId="16" hidden="1">{#N/A,#N/A,FALSE,"ENERGIA";#N/A,#N/A,FALSE,"PERDIDAS";#N/A,#N/A,FALSE,"CLIENTES";#N/A,#N/A,FALSE,"ESTADO";#N/A,#N/A,FALSE,"TECNICA"}</definedName>
    <definedName name="xxx_1" localSheetId="8" hidden="1">{#N/A,#N/A,FALSE,"ENERGIA";#N/A,#N/A,FALSE,"PERDIDAS";#N/A,#N/A,FALSE,"CLIENTES";#N/A,#N/A,FALSE,"ESTADO";#N/A,#N/A,FALSE,"TECNICA"}</definedName>
    <definedName name="xxx_1" localSheetId="2" hidden="1">{#N/A,#N/A,FALSE,"ENERGIA";#N/A,#N/A,FALSE,"PERDIDAS";#N/A,#N/A,FALSE,"CLIENTES";#N/A,#N/A,FALSE,"ESTADO";#N/A,#N/A,FALSE,"TECNICA"}</definedName>
    <definedName name="xxx_1" localSheetId="7" hidden="1">{#N/A,#N/A,FALSE,"ENERGIA";#N/A,#N/A,FALSE,"PERDIDAS";#N/A,#N/A,FALSE,"CLIENTES";#N/A,#N/A,FALSE,"ESTADO";#N/A,#N/A,FALSE,"TECNICA"}</definedName>
    <definedName name="xxx_1" hidden="1">{#N/A,#N/A,FALSE,"ENERGIA";#N/A,#N/A,FALSE,"PERDIDAS";#N/A,#N/A,FALSE,"CLIENTES";#N/A,#N/A,FALSE,"ESTADO";#N/A,#N/A,FALSE,"TECNICA"}</definedName>
    <definedName name="xxxx" localSheetId="16" hidden="1">{#N/A,#N/A,FALSE,"ANEXO3 99 ERA";#N/A,#N/A,FALSE,"ANEXO3 99 UBÁ2";#N/A,#N/A,FALSE,"ANEXO3 99 DTU";#N/A,#N/A,FALSE,"ANEXO3 99 RDR";#N/A,#N/A,FALSE,"ANEXO3 99 UBÁ4";#N/A,#N/A,FALSE,"ANEXO3 99 UBÁ6"}</definedName>
    <definedName name="xxxx" localSheetId="8" hidden="1">{#N/A,#N/A,FALSE,"ANEXO3 99 ERA";#N/A,#N/A,FALSE,"ANEXO3 99 UBÁ2";#N/A,#N/A,FALSE,"ANEXO3 99 DTU";#N/A,#N/A,FALSE,"ANEXO3 99 RDR";#N/A,#N/A,FALSE,"ANEXO3 99 UBÁ4";#N/A,#N/A,FALSE,"ANEXO3 99 UBÁ6"}</definedName>
    <definedName name="xxxx" localSheetId="2" hidden="1">{#N/A,#N/A,FALSE,"ANEXO3 99 ERA";#N/A,#N/A,FALSE,"ANEXO3 99 UBÁ2";#N/A,#N/A,FALSE,"ANEXO3 99 DTU";#N/A,#N/A,FALSE,"ANEXO3 99 RDR";#N/A,#N/A,FALSE,"ANEXO3 99 UBÁ4";#N/A,#N/A,FALSE,"ANEXO3 99 UBÁ6"}</definedName>
    <definedName name="xxxx" localSheetId="7" hidden="1">{#N/A,#N/A,FALSE,"ANEXO3 99 ERA";#N/A,#N/A,FALSE,"ANEXO3 99 UBÁ2";#N/A,#N/A,FALSE,"ANEXO3 99 DTU";#N/A,#N/A,FALSE,"ANEXO3 99 RDR";#N/A,#N/A,FALSE,"ANEXO3 99 UBÁ4";#N/A,#N/A,FALSE,"ANEXO3 99 UBÁ6"}</definedName>
    <definedName name="xxxx" hidden="1">{#N/A,#N/A,FALSE,"ANEXO3 99 ERA";#N/A,#N/A,FALSE,"ANEXO3 99 UBÁ2";#N/A,#N/A,FALSE,"ANEXO3 99 DTU";#N/A,#N/A,FALSE,"ANEXO3 99 RDR";#N/A,#N/A,FALSE,"ANEXO3 99 UBÁ4";#N/A,#N/A,FALSE,"ANEXO3 99 UBÁ6"}</definedName>
    <definedName name="xxxxx" localSheetId="2">F_INCOME,F_BALANCE,f_free_cash_flow,f_ratios,f_valuation</definedName>
    <definedName name="xxxxx" localSheetId="7">F_INCOME,F_BALANCE,f_free_cash_flow,f_ratios,f_valuation</definedName>
    <definedName name="xxxxx">F_INCOME,F_BALANCE,f_free_cash_flow,f_ratios,f_valuation</definedName>
    <definedName name="xxxxxx" localSheetId="16" hidden="1">{#N/A,#N/A,FALSE,"ANEXO3 99 ERA";#N/A,#N/A,FALSE,"ANEXO3 99 UBÁ2";#N/A,#N/A,FALSE,"ANEXO3 99 DTU";#N/A,#N/A,FALSE,"ANEXO3 99 RDR";#N/A,#N/A,FALSE,"ANEXO3 99 UBÁ4";#N/A,#N/A,FALSE,"ANEXO3 99 UBÁ6"}</definedName>
    <definedName name="xxxxxx" localSheetId="8" hidden="1">{#N/A,#N/A,FALSE,"ANEXO3 99 ERA";#N/A,#N/A,FALSE,"ANEXO3 99 UBÁ2";#N/A,#N/A,FALSE,"ANEXO3 99 DTU";#N/A,#N/A,FALSE,"ANEXO3 99 RDR";#N/A,#N/A,FALSE,"ANEXO3 99 UBÁ4";#N/A,#N/A,FALSE,"ANEXO3 99 UBÁ6"}</definedName>
    <definedName name="xxxxxx" localSheetId="2" hidden="1">{#N/A,#N/A,FALSE,"ANEXO3 99 ERA";#N/A,#N/A,FALSE,"ANEXO3 99 UBÁ2";#N/A,#N/A,FALSE,"ANEXO3 99 DTU";#N/A,#N/A,FALSE,"ANEXO3 99 RDR";#N/A,#N/A,FALSE,"ANEXO3 99 UBÁ4";#N/A,#N/A,FALSE,"ANEXO3 99 UBÁ6"}</definedName>
    <definedName name="xxxxxx" localSheetId="7" hidden="1">{#N/A,#N/A,FALSE,"ANEXO3 99 ERA";#N/A,#N/A,FALSE,"ANEXO3 99 UBÁ2";#N/A,#N/A,FALSE,"ANEXO3 99 DTU";#N/A,#N/A,FALSE,"ANEXO3 99 RDR";#N/A,#N/A,FALSE,"ANEXO3 99 UBÁ4";#N/A,#N/A,FALSE,"ANEXO3 99 UBÁ6"}</definedName>
    <definedName name="xxxxxx" hidden="1">{#N/A,#N/A,FALSE,"ANEXO3 99 ERA";#N/A,#N/A,FALSE,"ANEXO3 99 UBÁ2";#N/A,#N/A,FALSE,"ANEXO3 99 DTU";#N/A,#N/A,FALSE,"ANEXO3 99 RDR";#N/A,#N/A,FALSE,"ANEXO3 99 UBÁ4";#N/A,#N/A,FALSE,"ANEXO3 99 UBÁ6"}</definedName>
    <definedName name="xxxxxx_1" localSheetId="16" hidden="1">{#N/A,#N/A,FALSE,"ANEXO3 99 ERA";#N/A,#N/A,FALSE,"ANEXO3 99 UBÁ2";#N/A,#N/A,FALSE,"ANEXO3 99 DTU";#N/A,#N/A,FALSE,"ANEXO3 99 RDR";#N/A,#N/A,FALSE,"ANEXO3 99 UBÁ4";#N/A,#N/A,FALSE,"ANEXO3 99 UBÁ6"}</definedName>
    <definedName name="xxxxxx_1" localSheetId="8" hidden="1">{#N/A,#N/A,FALSE,"ANEXO3 99 ERA";#N/A,#N/A,FALSE,"ANEXO3 99 UBÁ2";#N/A,#N/A,FALSE,"ANEXO3 99 DTU";#N/A,#N/A,FALSE,"ANEXO3 99 RDR";#N/A,#N/A,FALSE,"ANEXO3 99 UBÁ4";#N/A,#N/A,FALSE,"ANEXO3 99 UBÁ6"}</definedName>
    <definedName name="xxxxxx_1" localSheetId="2" hidden="1">{#N/A,#N/A,FALSE,"ANEXO3 99 ERA";#N/A,#N/A,FALSE,"ANEXO3 99 UBÁ2";#N/A,#N/A,FALSE,"ANEXO3 99 DTU";#N/A,#N/A,FALSE,"ANEXO3 99 RDR";#N/A,#N/A,FALSE,"ANEXO3 99 UBÁ4";#N/A,#N/A,FALSE,"ANEXO3 99 UBÁ6"}</definedName>
    <definedName name="xxxxxx_1" localSheetId="7" hidden="1">{#N/A,#N/A,FALSE,"ANEXO3 99 ERA";#N/A,#N/A,FALSE,"ANEXO3 99 UBÁ2";#N/A,#N/A,FALSE,"ANEXO3 99 DTU";#N/A,#N/A,FALSE,"ANEXO3 99 RDR";#N/A,#N/A,FALSE,"ANEXO3 99 UBÁ4";#N/A,#N/A,FALSE,"ANEXO3 99 UBÁ6"}</definedName>
    <definedName name="xxxxxx_1" hidden="1">{#N/A,#N/A,FALSE,"ANEXO3 99 ERA";#N/A,#N/A,FALSE,"ANEXO3 99 UBÁ2";#N/A,#N/A,FALSE,"ANEXO3 99 DTU";#N/A,#N/A,FALSE,"ANEXO3 99 RDR";#N/A,#N/A,FALSE,"ANEXO3 99 UBÁ4";#N/A,#N/A,FALSE,"ANEXO3 99 UBÁ6"}</definedName>
    <definedName name="XXXXXXX" localSheetId="16" hidden="1">{#N/A,#N/A,FALSE,"CONTROLE";#N/A,#N/A,FALSE,"CONTROLE"}</definedName>
    <definedName name="XXXXXXX" localSheetId="8" hidden="1">{#N/A,#N/A,FALSE,"CONTROLE";#N/A,#N/A,FALSE,"CONTROLE"}</definedName>
    <definedName name="XXXXXXX" localSheetId="2" hidden="1">{#N/A,#N/A,FALSE,"CONTROLE";#N/A,#N/A,FALSE,"CONTROLE"}</definedName>
    <definedName name="XXXXXXX" localSheetId="7" hidden="1">{#N/A,#N/A,FALSE,"CONTROLE";#N/A,#N/A,FALSE,"CONTROLE"}</definedName>
    <definedName name="XXXXXXX" hidden="1">{#N/A,#N/A,FALSE,"CONTROLE";#N/A,#N/A,FALSE,"CONTROLE"}</definedName>
    <definedName name="XXXXXXX_1" localSheetId="16" hidden="1">{#N/A,#N/A,FALSE,"CONTROLE";#N/A,#N/A,FALSE,"CONTROLE"}</definedName>
    <definedName name="XXXXXXX_1" localSheetId="8" hidden="1">{#N/A,#N/A,FALSE,"CONTROLE";#N/A,#N/A,FALSE,"CONTROLE"}</definedName>
    <definedName name="XXXXXXX_1" localSheetId="2" hidden="1">{#N/A,#N/A,FALSE,"CONTROLE";#N/A,#N/A,FALSE,"CONTROLE"}</definedName>
    <definedName name="XXXXXXX_1" localSheetId="7" hidden="1">{#N/A,#N/A,FALSE,"CONTROLE";#N/A,#N/A,FALSE,"CONTROLE"}</definedName>
    <definedName name="XXXXXXX_1" hidden="1">{#N/A,#N/A,FALSE,"CONTROLE";#N/A,#N/A,FALSE,"CONTROLE"}</definedName>
    <definedName name="xxxxxxxx" localSheetId="2" hidden="1">{#N/A,#N/A,FALSE,"ENERGIA";#N/A,#N/A,FALSE,"PERDIDAS";#N/A,#N/A,FALSE,"CLIENTES";#N/A,#N/A,FALSE,"ESTADO";#N/A,#N/A,FALSE,"TECNICA"}</definedName>
    <definedName name="xxxxxxxx" localSheetId="7" hidden="1">{#N/A,#N/A,FALSE,"ENERGIA";#N/A,#N/A,FALSE,"PERDIDAS";#N/A,#N/A,FALSE,"CLIENTES";#N/A,#N/A,FALSE,"ESTADO";#N/A,#N/A,FALSE,"TECNICA"}</definedName>
    <definedName name="xxxxxxxx" hidden="1">{#N/A,#N/A,FALSE,"ENERGIA";#N/A,#N/A,FALSE,"PERDIDAS";#N/A,#N/A,FALSE,"CLIENTES";#N/A,#N/A,FALSE,"ESTADO";#N/A,#N/A,FALSE,"TECNICA"}</definedName>
    <definedName name="xxxxxxxxxxxx" hidden="1">#REF!</definedName>
    <definedName name="Y">#REF!</definedName>
    <definedName name="YAAPRCAP">#REF!</definedName>
    <definedName name="YAAPRCO">#REF!</definedName>
    <definedName name="YAAPRCOAL">#REF!</definedName>
    <definedName name="YAAPRDA">#REF!</definedName>
    <definedName name="YAAPRDEP">#REF!</definedName>
    <definedName name="YAAPREOS">#REF!</definedName>
    <definedName name="YAAPREQ">#REF!</definedName>
    <definedName name="YAAPRIAT">#REF!</definedName>
    <definedName name="YAAPRIBIT">#REF!</definedName>
    <definedName name="YAAPRINT">#REF!</definedName>
    <definedName name="YAAPRISN">#REF!</definedName>
    <definedName name="YAAPRNETCONT">#REF!</definedName>
    <definedName name="YAAPRSTEAM">#REF!</definedName>
    <definedName name="YAAPRTAX">#REF!</definedName>
    <definedName name="YAAPRTO">#REF!</definedName>
    <definedName name="YAAPRWHEEL">#REF!</definedName>
    <definedName name="YAAUGCAP">#REF!</definedName>
    <definedName name="YAAUGCO">#REF!</definedName>
    <definedName name="YAAUGCOAL">#REF!</definedName>
    <definedName name="YAAUGDA">#REF!</definedName>
    <definedName name="YAAUGDEP">#REF!</definedName>
    <definedName name="YAAUGEOS">#REF!</definedName>
    <definedName name="YAAUGEQ">#REF!</definedName>
    <definedName name="YAAUGIAT">#REF!</definedName>
    <definedName name="YAAUGIBIT">#REF!</definedName>
    <definedName name="YAAUGINT">#REF!</definedName>
    <definedName name="YAAUGISN">#REF!</definedName>
    <definedName name="YAAUGNETCONT">#REF!</definedName>
    <definedName name="YAAUGSTEAM">#REF!</definedName>
    <definedName name="YAAUGTAX">#REF!</definedName>
    <definedName name="YAAUGTO">#REF!</definedName>
    <definedName name="YAAUGWHEEL">#REF!</definedName>
    <definedName name="YACOTISN">#REF!</definedName>
    <definedName name="YADECCAP">#REF!</definedName>
    <definedName name="YADECCO">#REF!</definedName>
    <definedName name="YADECCOAL">#REF!</definedName>
    <definedName name="YADECDA">#REF!</definedName>
    <definedName name="YADECDEP">#REF!</definedName>
    <definedName name="YADECEOS">#REF!</definedName>
    <definedName name="YADECEQ">#REF!</definedName>
    <definedName name="YADECIAT">#REF!</definedName>
    <definedName name="YADECIBIT">#REF!</definedName>
    <definedName name="YADECINT">#REF!</definedName>
    <definedName name="YADECISN">#REF!</definedName>
    <definedName name="YADECNETCONT">#REF!</definedName>
    <definedName name="YADECSTEAM">#REF!</definedName>
    <definedName name="YADECTAX">#REF!</definedName>
    <definedName name="YADECTO">#REF!</definedName>
    <definedName name="YADECWHEEL">#REF!</definedName>
    <definedName name="YAFEBCAP">#REF!</definedName>
    <definedName name="YAFEBCO">#REF!</definedName>
    <definedName name="YAFEBCOAL">#REF!</definedName>
    <definedName name="YAFEBDA">#REF!</definedName>
    <definedName name="YAFEBDEP">#REF!</definedName>
    <definedName name="YAFEBEOS">#REF!</definedName>
    <definedName name="YAFEBEQ">#REF!</definedName>
    <definedName name="YAFEBIAT">#REF!</definedName>
    <definedName name="YAFEBIBIT">#REF!</definedName>
    <definedName name="YAFEBINT">#REF!</definedName>
    <definedName name="YAFEBISN">#REF!</definedName>
    <definedName name="YAFEBNETCONT">#REF!</definedName>
    <definedName name="YAFEBSTEAM">#REF!</definedName>
    <definedName name="YAFEBTAX">#REF!</definedName>
    <definedName name="YAFEBTO">#REF!</definedName>
    <definedName name="YAFEBWHEEL">#REF!</definedName>
    <definedName name="YAGWAPR">#REF!</definedName>
    <definedName name="YAGWAUG">#REF!</definedName>
    <definedName name="YAGWFEB">#REF!</definedName>
    <definedName name="YAGWJAN">#REF!</definedName>
    <definedName name="YAGWJUL">#REF!</definedName>
    <definedName name="YAGWJUN">#REF!</definedName>
    <definedName name="YAGWMAR">#REF!</definedName>
    <definedName name="YAGWMAY">#REF!</definedName>
    <definedName name="YAISNAPR">#REF!</definedName>
    <definedName name="YAISNFEB">#REF!</definedName>
    <definedName name="YAISNJAN">#REF!</definedName>
    <definedName name="YAISNJUN">#REF!</definedName>
    <definedName name="YAISNMAR">#REF!</definedName>
    <definedName name="YAISNMAY">#REF!</definedName>
    <definedName name="YAJANCAP">#REF!</definedName>
    <definedName name="YAJANCO">#REF!</definedName>
    <definedName name="YAJANCOAL">#REF!</definedName>
    <definedName name="YAJANDA">#REF!</definedName>
    <definedName name="YAJANDEP">#REF!</definedName>
    <definedName name="YAJANEOS">#REF!</definedName>
    <definedName name="YAJANEQ">#REF!</definedName>
    <definedName name="YAJANIAT">#REF!</definedName>
    <definedName name="YAJANIBIT">#REF!</definedName>
    <definedName name="YAJANINT">#REF!</definedName>
    <definedName name="YAJANISN">#REF!</definedName>
    <definedName name="YAJANNETCONT">#REF!</definedName>
    <definedName name="YAJANSTEAM">#REF!</definedName>
    <definedName name="YAJANTAX">#REF!</definedName>
    <definedName name="YAJANTO">#REF!</definedName>
    <definedName name="YAJANWHEEL">#REF!</definedName>
    <definedName name="YAJULCAP">#REF!</definedName>
    <definedName name="YAJULCO">#REF!</definedName>
    <definedName name="YAJULCOAL">#REF!</definedName>
    <definedName name="YAJULDA">#REF!</definedName>
    <definedName name="YAJULDEP">#REF!</definedName>
    <definedName name="YAJULEOS">#REF!</definedName>
    <definedName name="YAJULEQ">#REF!</definedName>
    <definedName name="YAJULIAT">#REF!</definedName>
    <definedName name="YAJULIBIT">#REF!</definedName>
    <definedName name="YAJULINT">#REF!</definedName>
    <definedName name="YAJULISN">#REF!</definedName>
    <definedName name="YAJULNETCONT">#REF!</definedName>
    <definedName name="YAJULSTEAM">#REF!</definedName>
    <definedName name="YAJULTAX">#REF!</definedName>
    <definedName name="YAJULTO">#REF!</definedName>
    <definedName name="YAJULWHEEL">#REF!</definedName>
    <definedName name="YAJULYCOAL">#REF!</definedName>
    <definedName name="YAJUNCAP">#REF!</definedName>
    <definedName name="YAJUNCO">#REF!</definedName>
    <definedName name="YAJUNCOAL">#REF!</definedName>
    <definedName name="YAJUNDA">#REF!</definedName>
    <definedName name="YAJUNDEP">#REF!</definedName>
    <definedName name="YAJUNEOS">#REF!</definedName>
    <definedName name="YAJUNEQ">#REF!</definedName>
    <definedName name="YAJUNIAT">#REF!</definedName>
    <definedName name="YAJUNIBIT">#REF!</definedName>
    <definedName name="YAJUNINT">#REF!</definedName>
    <definedName name="YAJUNISN">#REF!</definedName>
    <definedName name="YAJUNNETCONT">#REF!</definedName>
    <definedName name="YAJUNSTEAM">#REF!</definedName>
    <definedName name="YAJUNTAX">#REF!</definedName>
    <definedName name="YAJUNTO">#REF!</definedName>
    <definedName name="YAJUNWHEEL">#REF!</definedName>
    <definedName name="YAMARCAP">#REF!</definedName>
    <definedName name="YAMARCO">#REF!</definedName>
    <definedName name="YAMARCOAL">#REF!</definedName>
    <definedName name="YAMARDA">#REF!</definedName>
    <definedName name="YAMARDEP">#REF!</definedName>
    <definedName name="YAMAREOS">#REF!</definedName>
    <definedName name="YAMAREQ">#REF!</definedName>
    <definedName name="YAMARIAT">#REF!</definedName>
    <definedName name="YAMARIBIT">#REF!</definedName>
    <definedName name="YAMARINT">#REF!</definedName>
    <definedName name="YAMARISN">#REF!</definedName>
    <definedName name="YAMARNETCONT">#REF!</definedName>
    <definedName name="YAMARSTEAM">#REF!</definedName>
    <definedName name="YAMARTAX">#REF!</definedName>
    <definedName name="YAMARTO">#REF!</definedName>
    <definedName name="YAMARWHEEL">#REF!</definedName>
    <definedName name="YAMAYCAP">#REF!</definedName>
    <definedName name="YAMAYCO">#REF!</definedName>
    <definedName name="YAMAYCOAL">#REF!</definedName>
    <definedName name="YAMAYDA">#REF!</definedName>
    <definedName name="YAMAYDEP">#REF!</definedName>
    <definedName name="YAMAYEOS">#REF!</definedName>
    <definedName name="YAMAYEQ">#REF!</definedName>
    <definedName name="YAMAYIAT">#REF!</definedName>
    <definedName name="YAMAYIBIT">#REF!</definedName>
    <definedName name="YAMAYINT">#REF!</definedName>
    <definedName name="YAMAYISN">#REF!</definedName>
    <definedName name="YAMAYNETCONT">#REF!</definedName>
    <definedName name="YAMAYSTEAM">#REF!</definedName>
    <definedName name="YAMAYTAX">#REF!</definedName>
    <definedName name="YAMAYTO">#REF!</definedName>
    <definedName name="YAMAYWHEEL">#REF!</definedName>
    <definedName name="YAMIAPR">#REF!</definedName>
    <definedName name="YAMIAUG">#REF!</definedName>
    <definedName name="YAMIDEC">#REF!</definedName>
    <definedName name="YAMIFEB">#REF!</definedName>
    <definedName name="YAMIJAN">#REF!</definedName>
    <definedName name="YAMIJUL">#REF!</definedName>
    <definedName name="YAMIJUN">#REF!</definedName>
    <definedName name="YAMIMAR">#REF!</definedName>
    <definedName name="YAMIMAY">#REF!</definedName>
    <definedName name="YAMINOV">#REF!</definedName>
    <definedName name="YAMIOCT">#REF!</definedName>
    <definedName name="YAMISEP">#REF!</definedName>
    <definedName name="YANOVCAP">#REF!</definedName>
    <definedName name="YANOVCO">#REF!</definedName>
    <definedName name="YANOVCOAL">#REF!</definedName>
    <definedName name="YANOVDA">#REF!</definedName>
    <definedName name="YANOVDEP">#REF!</definedName>
    <definedName name="YANOVEOS">#REF!</definedName>
    <definedName name="YANOVEQ">#REF!</definedName>
    <definedName name="YANOVIAT">#REF!</definedName>
    <definedName name="YANOVIBIT">#REF!</definedName>
    <definedName name="YANOVINT">#REF!</definedName>
    <definedName name="YANOVISN">#REF!</definedName>
    <definedName name="YANOVNETCONT">#REF!</definedName>
    <definedName name="YANOVSTEAM">#REF!</definedName>
    <definedName name="YANOVTAX">#REF!</definedName>
    <definedName name="YANOVTO">#REF!</definedName>
    <definedName name="YANOVWHEEL">#REF!</definedName>
    <definedName name="YAOCTCAP">#REF!</definedName>
    <definedName name="YAOCTCO">#REF!</definedName>
    <definedName name="YAOCTCOAL">#REF!</definedName>
    <definedName name="YAOCTDA">#REF!</definedName>
    <definedName name="YAOCTDEP">#REF!</definedName>
    <definedName name="YAOCTEOS">#REF!</definedName>
    <definedName name="YAOCTEQ">#REF!</definedName>
    <definedName name="YAOCTIAT">#REF!</definedName>
    <definedName name="YAOCTIBIT">#REF!</definedName>
    <definedName name="YAOCTINT">#REF!</definedName>
    <definedName name="YAOCTISN">#REF!</definedName>
    <definedName name="YAOCTNETCONT">#REF!</definedName>
    <definedName name="YAOCTSTEAM">#REF!</definedName>
    <definedName name="YAOCTTAX">#REF!</definedName>
    <definedName name="YAOCTTO">#REF!</definedName>
    <definedName name="YAOCTWHEEL">#REF!</definedName>
    <definedName name="YASEPCAP">#REF!</definedName>
    <definedName name="YASEPCO">#REF!</definedName>
    <definedName name="YASEPCOAL">#REF!</definedName>
    <definedName name="YASEPDA">#REF!</definedName>
    <definedName name="YASEPDEP">#REF!</definedName>
    <definedName name="YASEPEOS">#REF!</definedName>
    <definedName name="YASEPEQ">#REF!</definedName>
    <definedName name="YASEPIAT">#REF!</definedName>
    <definedName name="YASEPIBIT">#REF!</definedName>
    <definedName name="YASEPINT">#REF!</definedName>
    <definedName name="YASEPISN">#REF!</definedName>
    <definedName name="YASEPNETCONT">#REF!</definedName>
    <definedName name="YASEPSTEAM">#REF!</definedName>
    <definedName name="YASEPTAX">#REF!</definedName>
    <definedName name="YASEPTO">#REF!</definedName>
    <definedName name="YASEPWHEEL">#REF!</definedName>
    <definedName name="YBAPRBANKINT">#REF!</definedName>
    <definedName name="YBAPRCAP">#REF!</definedName>
    <definedName name="YBAPRCO">#REF!</definedName>
    <definedName name="YBAPRCOAL">#REF!</definedName>
    <definedName name="YBAPRDA">#REF!</definedName>
    <definedName name="YBAPRDEP">#REF!</definedName>
    <definedName name="YBAPREOS">#REF!</definedName>
    <definedName name="YBAPREQ">#REF!</definedName>
    <definedName name="YBAPRIAT">#REF!</definedName>
    <definedName name="YBAPRIBIT">#REF!</definedName>
    <definedName name="YBAPRINT">#REF!</definedName>
    <definedName name="YBAPRNETCONT">#REF!</definedName>
    <definedName name="YBAPRSTEAM">#REF!</definedName>
    <definedName name="YBAPRTAX">#REF!</definedName>
    <definedName name="YBAPRTO">#REF!</definedName>
    <definedName name="YBAPRWHEEL">#REF!</definedName>
    <definedName name="YBAUGBANKINT">#REF!</definedName>
    <definedName name="YBAUGCAP">#REF!</definedName>
    <definedName name="YBAUGCO">#REF!</definedName>
    <definedName name="YBAUGCOAL">#REF!</definedName>
    <definedName name="YBAUGDA">#REF!</definedName>
    <definedName name="YBAUGDEP">#REF!</definedName>
    <definedName name="YBAUGEOS">#REF!</definedName>
    <definedName name="YBAUGEQ">#REF!</definedName>
    <definedName name="YBAUGIAT">#REF!</definedName>
    <definedName name="YBAUGIBIT">#REF!</definedName>
    <definedName name="YBAUGINT">#REF!</definedName>
    <definedName name="YBAUGNETCONT">#REF!</definedName>
    <definedName name="YBAUGSTEAM">#REF!</definedName>
    <definedName name="YBAUGTAX">#REF!</definedName>
    <definedName name="YBAUGWHEEL">#REF!</definedName>
    <definedName name="YBDECBANKINT">#REF!</definedName>
    <definedName name="YBDECCAP">#REF!</definedName>
    <definedName name="YBDECCO">#REF!</definedName>
    <definedName name="YBDECCOAL">#REF!</definedName>
    <definedName name="YBDECDA">#REF!</definedName>
    <definedName name="YBDECDEP">#REF!</definedName>
    <definedName name="YBDECEOS">#REF!</definedName>
    <definedName name="YBDECEQ">#REF!</definedName>
    <definedName name="YBDECGW">#REF!</definedName>
    <definedName name="YBDECIAT">#REF!</definedName>
    <definedName name="YBDECIBIT">#REF!</definedName>
    <definedName name="YBDECINT">#REF!</definedName>
    <definedName name="YBDECISN">#REF!</definedName>
    <definedName name="YBDECNETCONT">#REF!</definedName>
    <definedName name="YBDECSTEAM">#REF!</definedName>
    <definedName name="YBDECTAX">#REF!</definedName>
    <definedName name="YBDECWHEEL">#REF!</definedName>
    <definedName name="YBFEBBANKINT">#REF!</definedName>
    <definedName name="YBFEBCAP">#REF!</definedName>
    <definedName name="YBFEBCO">#REF!</definedName>
    <definedName name="YBFEBCOAL">#REF!</definedName>
    <definedName name="YBFEBDA">#REF!</definedName>
    <definedName name="YBFEBDEP">#REF!</definedName>
    <definedName name="YBFEBEOS">#REF!</definedName>
    <definedName name="YBFEBEQ">#REF!</definedName>
    <definedName name="YBFEBIAT">#REF!</definedName>
    <definedName name="YBFEBIBIT">#REF!</definedName>
    <definedName name="YBFEBINT">#REF!</definedName>
    <definedName name="YBFEBNETCONT">#REF!</definedName>
    <definedName name="YBFEBSTEAM">#REF!</definedName>
    <definedName name="YBFEBTAX">#REF!</definedName>
    <definedName name="YBFEBTO">#REF!</definedName>
    <definedName name="YBFEBWHEEL">#REF!</definedName>
    <definedName name="YBISNAPR">#REF!</definedName>
    <definedName name="YBISNAUG">#REF!</definedName>
    <definedName name="YBISNDEC">#REF!</definedName>
    <definedName name="YBISNFEB">#REF!</definedName>
    <definedName name="YBISNJAN">#REF!</definedName>
    <definedName name="YBISNJUL">#REF!</definedName>
    <definedName name="YBISNJUN">#REF!</definedName>
    <definedName name="YBISNMAR">#REF!</definedName>
    <definedName name="YBISNMAY">#REF!</definedName>
    <definedName name="YBISNNOV">#REF!</definedName>
    <definedName name="YBISNOCT">#REF!</definedName>
    <definedName name="YBISNSEP">#REF!</definedName>
    <definedName name="YBJANBANKINT">#REF!</definedName>
    <definedName name="YBJANCAP">#REF!</definedName>
    <definedName name="YBJANCO">#REF!</definedName>
    <definedName name="YBJANCOAL">#REF!</definedName>
    <definedName name="YBJANDA">#REF!</definedName>
    <definedName name="YBJANDEP">#REF!</definedName>
    <definedName name="YBJANEOS">#REF!</definedName>
    <definedName name="YBJANEQ">#REF!</definedName>
    <definedName name="YBJANIAT">#REF!</definedName>
    <definedName name="YBJANIBIT">#REF!</definedName>
    <definedName name="YBJANINT">#REF!</definedName>
    <definedName name="YBJANNETCONT">#REF!</definedName>
    <definedName name="YBJANSTEAM">#REF!</definedName>
    <definedName name="YBJANTAX">#REF!</definedName>
    <definedName name="YBJANTO">#REF!</definedName>
    <definedName name="YBJANWHEEL">#REF!</definedName>
    <definedName name="YBJULBANKINT">#REF!</definedName>
    <definedName name="YBJULCAP">#REF!</definedName>
    <definedName name="YBJULCO">#REF!</definedName>
    <definedName name="YBJULCOAL">#REF!</definedName>
    <definedName name="YBJULDA">#REF!</definedName>
    <definedName name="YBJULDEP">#REF!</definedName>
    <definedName name="YBJULEOS">#REF!</definedName>
    <definedName name="YBJULEQ">#REF!</definedName>
    <definedName name="YBJULIAT">#REF!</definedName>
    <definedName name="YBJULIBIT">#REF!</definedName>
    <definedName name="YBJULINT">#REF!</definedName>
    <definedName name="YBJULNETCONT">#REF!</definedName>
    <definedName name="YBJULSTEAM">#REF!</definedName>
    <definedName name="YBJULTAX">#REF!</definedName>
    <definedName name="YBJULTO">#REF!</definedName>
    <definedName name="YBJULWHEEL">#REF!</definedName>
    <definedName name="YBJUNBANKINT">#REF!</definedName>
    <definedName name="YBJUNCAP">#REF!</definedName>
    <definedName name="YBJUNCO">#REF!</definedName>
    <definedName name="YBJUNCOAL">#REF!</definedName>
    <definedName name="YBJUNDA">#REF!</definedName>
    <definedName name="YBJUNDEP">#REF!</definedName>
    <definedName name="YBJUNEOS">#REF!</definedName>
    <definedName name="YBJUNEQ">#REF!</definedName>
    <definedName name="YBJUNIAT">#REF!</definedName>
    <definedName name="YBJUNIBIT">#REF!</definedName>
    <definedName name="YBJUNINT">#REF!</definedName>
    <definedName name="YBJUNNETCONT">#REF!</definedName>
    <definedName name="YBJUNSTEAM">#REF!</definedName>
    <definedName name="YBJUNTAX">#REF!</definedName>
    <definedName name="YBJUNTO">#REF!</definedName>
    <definedName name="YBJUNWHEEL">#REF!</definedName>
    <definedName name="YBMARBANKINT">#REF!</definedName>
    <definedName name="YBMARCAP">#REF!</definedName>
    <definedName name="YBMARCO">#REF!</definedName>
    <definedName name="YBMARCOAL">#REF!</definedName>
    <definedName name="YBMARDA">#REF!</definedName>
    <definedName name="YBMARDEP">#REF!</definedName>
    <definedName name="YBMAREOS">#REF!</definedName>
    <definedName name="YBMAREQ">#REF!</definedName>
    <definedName name="YBMARIAT">#REF!</definedName>
    <definedName name="YBMARIBIT">#REF!</definedName>
    <definedName name="YBMARINT">#REF!</definedName>
    <definedName name="YBMARNETCONT">#REF!</definedName>
    <definedName name="YBMARSTEAM">#REF!</definedName>
    <definedName name="YBMARTAX">#REF!</definedName>
    <definedName name="YBMARTO">#REF!</definedName>
    <definedName name="YBMARWHEEL">#REF!</definedName>
    <definedName name="YBMAYBANKINT">#REF!</definedName>
    <definedName name="YBMAYCAP">#REF!</definedName>
    <definedName name="YBMAYCO">#REF!</definedName>
    <definedName name="YBMAYCOAL">#REF!</definedName>
    <definedName name="YBMAYDA">#REF!</definedName>
    <definedName name="YBMAYDEP">#REF!</definedName>
    <definedName name="YBMAYEOS">#REF!</definedName>
    <definedName name="YBMAYEQ">#REF!</definedName>
    <definedName name="YBMAYIAT">#REF!</definedName>
    <definedName name="YBMAYIBIT">#REF!</definedName>
    <definedName name="YBMAYINT">#REF!</definedName>
    <definedName name="YBMAYNETCONT">#REF!</definedName>
    <definedName name="YBMAYSTEAM">#REF!</definedName>
    <definedName name="YBMAYTAX">#REF!</definedName>
    <definedName name="YBMAYTO">#REF!</definedName>
    <definedName name="YBMAYWHEEL">#REF!</definedName>
    <definedName name="YBMIAPR">#REF!</definedName>
    <definedName name="YBMIAUG">#REF!</definedName>
    <definedName name="YBMIDEC">#REF!</definedName>
    <definedName name="YBMIFEB">#REF!</definedName>
    <definedName name="YBMIJAN">#REF!</definedName>
    <definedName name="YBMIJUL">#REF!</definedName>
    <definedName name="YBMIJUN">#REF!</definedName>
    <definedName name="YBMIMAR">#REF!</definedName>
    <definedName name="YBMINOV">#REF!</definedName>
    <definedName name="YBMIOCT">#REF!</definedName>
    <definedName name="YBMISEP">#REF!</definedName>
    <definedName name="YBNOVCAP">#REF!</definedName>
    <definedName name="YBNOVCO">#REF!</definedName>
    <definedName name="YBNOVCOAL">#REF!</definedName>
    <definedName name="YBNOVDA">#REF!</definedName>
    <definedName name="YBNOVDEP">#REF!</definedName>
    <definedName name="YBNOVEOS">#REF!</definedName>
    <definedName name="YBNOVEQ">#REF!</definedName>
    <definedName name="YBNOVIAT">#REF!</definedName>
    <definedName name="YBNOVIBIT">#REF!</definedName>
    <definedName name="YBNOVINT">#REF!</definedName>
    <definedName name="YBNOVNETCONT">#REF!</definedName>
    <definedName name="YBNOVSTEAM">#REF!</definedName>
    <definedName name="YBNOVTAX">#REF!</definedName>
    <definedName name="YBNOVWHEEL">#REF!</definedName>
    <definedName name="YBOCTBANKINT">#REF!</definedName>
    <definedName name="YBOCTCAP">#REF!</definedName>
    <definedName name="YBOCTCO">#REF!</definedName>
    <definedName name="YBOCTCOAL">#REF!</definedName>
    <definedName name="YBOCTDA">#REF!</definedName>
    <definedName name="YBOCTDEP">#REF!</definedName>
    <definedName name="YBOCTEOS">#REF!</definedName>
    <definedName name="YBOCTEQ">#REF!</definedName>
    <definedName name="YBOCTIAT">#REF!</definedName>
    <definedName name="YBOCTIBIT">#REF!</definedName>
    <definedName name="YBOCTINT">#REF!</definedName>
    <definedName name="YBOCTNETCONT">#REF!</definedName>
    <definedName name="YBOCTSTEAM">#REF!</definedName>
    <definedName name="YBOCTTAX">#REF!</definedName>
    <definedName name="YBOCTWHEEL">#REF!</definedName>
    <definedName name="YBOJANCO">#REF!</definedName>
    <definedName name="YBSEPBANKINT">#REF!</definedName>
    <definedName name="YBSEPCAP">#REF!</definedName>
    <definedName name="YBSEPCO">#REF!</definedName>
    <definedName name="YBSEPCOAL">#REF!</definedName>
    <definedName name="YBSEPDA">#REF!</definedName>
    <definedName name="YBSEPDEP">#REF!</definedName>
    <definedName name="YBSEPEOS">#REF!</definedName>
    <definedName name="YBSEPEQ">#REF!</definedName>
    <definedName name="YBSEPIAT">#REF!</definedName>
    <definedName name="YBSEPIBIT">#REF!</definedName>
    <definedName name="YBSEPINT">#REF!</definedName>
    <definedName name="YBSEPNETCONT">#REF!</definedName>
    <definedName name="YBSEPSTEAM">#REF!</definedName>
    <definedName name="YBSEPTAX">#REF!</definedName>
    <definedName name="YBSEPWHEEL">#REF!</definedName>
    <definedName name="YEAR">#REF!</definedName>
    <definedName name="yeuyu" localSheetId="2" hidden="1">{#N/A,#N/A,FALSE,"CONTROLE"}</definedName>
    <definedName name="yeuyu" localSheetId="7" hidden="1">{#N/A,#N/A,FALSE,"CONTROLE"}</definedName>
    <definedName name="yeuyu" hidden="1">{#N/A,#N/A,FALSE,"CONTROLE"}</definedName>
    <definedName name="YMISNAPR">#REF!</definedName>
    <definedName name="yru6" localSheetId="2" hidden="1">{#N/A,#N/A,FALSE,"CONTROLE";#N/A,#N/A,FALSE,"CONTROLE"}</definedName>
    <definedName name="yru6" localSheetId="7" hidden="1">{#N/A,#N/A,FALSE,"CONTROLE";#N/A,#N/A,FALSE,"CONTROLE"}</definedName>
    <definedName name="yru6" hidden="1">{#N/A,#N/A,FALSE,"CONTROLE";#N/A,#N/A,FALSE,"CONTROLE"}</definedName>
    <definedName name="YTDACTAPRFEE">#REF!</definedName>
    <definedName name="YTDACTAPRINT">#REF!</definedName>
    <definedName name="YTDACTAUGFEE">#REF!</definedName>
    <definedName name="YTDACTAUGINT">#REF!</definedName>
    <definedName name="YTDACTDECFEE">#REF!</definedName>
    <definedName name="YTDACTDECINT">#REF!</definedName>
    <definedName name="YTDACTFEBFEE">#REF!</definedName>
    <definedName name="YTDACTFEBINT">#REF!</definedName>
    <definedName name="YTDACTJANFEE">#REF!</definedName>
    <definedName name="YTDACTJANINT">#REF!</definedName>
    <definedName name="YTDACTJULFEE">#REF!</definedName>
    <definedName name="YTDACTJULINT">#REF!</definedName>
    <definedName name="YTDACTJUNFEE">#REF!</definedName>
    <definedName name="YTDACTJUNINT">#REF!</definedName>
    <definedName name="YTDACTMARFEE">#REF!</definedName>
    <definedName name="YTDACTMARINT">#REF!</definedName>
    <definedName name="YTDACTMAYFEE">#REF!</definedName>
    <definedName name="YTDACTMAYINT">#REF!</definedName>
    <definedName name="YTDACTNOVFEE">#REF!</definedName>
    <definedName name="YTDACTNOVINT">#REF!</definedName>
    <definedName name="YTDACTOCTFEE">#REF!</definedName>
    <definedName name="YTDACTOCTINT">#REF!</definedName>
    <definedName name="YTDACTSEPFEE">#REF!</definedName>
    <definedName name="YTDACTSEPINT">#REF!</definedName>
    <definedName name="YTDBUDAPRFEE">#REF!</definedName>
    <definedName name="YTDBUDAPRINT">#REF!</definedName>
    <definedName name="YTDBUDAUGFEE">#REF!</definedName>
    <definedName name="YTDBUDAUGINT">#REF!</definedName>
    <definedName name="YTDBUDDECFEE">#REF!</definedName>
    <definedName name="YTDBUDDECINT">#REF!</definedName>
    <definedName name="YTDBUDFEBFEE">#REF!</definedName>
    <definedName name="YTDBUDFEBINT">#REF!</definedName>
    <definedName name="YTDBUDJANFEE">#REF!</definedName>
    <definedName name="YTDBUDJANINT">#REF!</definedName>
    <definedName name="YTDBUDJULFEE">#REF!</definedName>
    <definedName name="YTDBUDJULINT">#REF!</definedName>
    <definedName name="YTDBUDJUNFEE">#REF!</definedName>
    <definedName name="YTDBUDJUNINT">#REF!</definedName>
    <definedName name="YTDBUDMARFEE">#REF!</definedName>
    <definedName name="YTDBUDMARINT">#REF!</definedName>
    <definedName name="YTDBUDMAYFEE">#REF!</definedName>
    <definedName name="YTDBUDMAYINT">#REF!</definedName>
    <definedName name="YTDBUDNOVFEE">#REF!</definedName>
    <definedName name="YTDBUDNOVINT">#REF!</definedName>
    <definedName name="YTDBUDOCTFEE">#REF!</definedName>
    <definedName name="YTDBUDOCTINT">#REF!</definedName>
    <definedName name="YTDBUDSEPINT">#REF!</definedName>
    <definedName name="ytuytuyt" localSheetId="2" hidden="1">{#N/A,#N/A,FALSE,"CONTROLE";#N/A,#N/A,FALSE,"CONTROLE"}</definedName>
    <definedName name="ytuytuyt" localSheetId="7" hidden="1">{#N/A,#N/A,FALSE,"CONTROLE";#N/A,#N/A,FALSE,"CONTROLE"}</definedName>
    <definedName name="ytuytuyt" hidden="1">{#N/A,#N/A,FALSE,"CONTROLE";#N/A,#N/A,FALSE,"CONTROLE"}</definedName>
    <definedName name="ytytry" localSheetId="2" hidden="1">{#N/A,#N/A,FALSE,"CONTROLE"}</definedName>
    <definedName name="ytytry" localSheetId="7" hidden="1">{#N/A,#N/A,FALSE,"CONTROLE"}</definedName>
    <definedName name="ytytry" hidden="1">{#N/A,#N/A,FALSE,"CONTROLE"}</definedName>
    <definedName name="yuii" localSheetId="2" hidden="1">{#N/A,#N/A,FALSE,"CONTROLE";#N/A,#N/A,FALSE,"CONTROLE"}</definedName>
    <definedName name="yuii" localSheetId="7" hidden="1">{#N/A,#N/A,FALSE,"CONTROLE";#N/A,#N/A,FALSE,"CONTROLE"}</definedName>
    <definedName name="yuii" hidden="1">{#N/A,#N/A,FALSE,"CONTROLE";#N/A,#N/A,FALSE,"CONTROLE"}</definedName>
    <definedName name="YY" localSheetId="16" hidden="1">{"TotalGeralDespesasPorArea",#N/A,FALSE,"VinculosAccessEfetivo"}</definedName>
    <definedName name="YY" localSheetId="8" hidden="1">{"TotalGeralDespesasPorArea",#N/A,FALSE,"VinculosAccessEfetivo"}</definedName>
    <definedName name="YY" localSheetId="2" hidden="1">{"TotalGeralDespesasPorArea",#N/A,FALSE,"VinculosAccessEfetivo"}</definedName>
    <definedName name="YY" localSheetId="7" hidden="1">{"TotalGeralDespesasPorArea",#N/A,FALSE,"VinculosAccessEfetivo"}</definedName>
    <definedName name="YY" hidden="1">{"TotalGeralDespesasPorArea",#N/A,FALSE,"VinculosAccessEfetivo"}</definedName>
    <definedName name="YY_1" localSheetId="16" hidden="1">{"TotalGeralDespesasPorArea",#N/A,FALSE,"VinculosAccessEfetivo"}</definedName>
    <definedName name="YY_1" localSheetId="8" hidden="1">{"TotalGeralDespesasPorArea",#N/A,FALSE,"VinculosAccessEfetivo"}</definedName>
    <definedName name="YY_1" localSheetId="2" hidden="1">{"TotalGeralDespesasPorArea",#N/A,FALSE,"VinculosAccessEfetivo"}</definedName>
    <definedName name="YY_1" localSheetId="7" hidden="1">{"TotalGeralDespesasPorArea",#N/A,FALSE,"VinculosAccessEfetivo"}</definedName>
    <definedName name="YY_1" hidden="1">{"TotalGeralDespesasPorArea",#N/A,FALSE,"VinculosAccessEfetivo"}</definedName>
    <definedName name="yyy" localSheetId="2" hidden="1">{#N/A,#N/A,FALSE,"CONTROLE"}</definedName>
    <definedName name="yyy" localSheetId="7" hidden="1">{#N/A,#N/A,FALSE,"CONTROLE"}</definedName>
    <definedName name="yyy" hidden="1">{#N/A,#N/A,FALSE,"CONTROLE"}</definedName>
    <definedName name="yyyyyyyyyyyyyyyyyy">#REF!</definedName>
    <definedName name="z" localSheetId="16">#REF!</definedName>
    <definedName name="z" localSheetId="8">#REF!</definedName>
    <definedName name="z" localSheetId="7">#REF!</definedName>
    <definedName name="z">#REF!</definedName>
    <definedName name="Z_0B113C9C_A1A9_11D3_A311_0008C739212F_.wvu.PrintArea" hidden="1">#REF!</definedName>
    <definedName name="z_1" localSheetId="16" hidden="1">{#N/A,#N/A,FALSE,"CONTROLE"}</definedName>
    <definedName name="z_1" localSheetId="8" hidden="1">{#N/A,#N/A,FALSE,"CONTROLE"}</definedName>
    <definedName name="z_1" localSheetId="2" hidden="1">{#N/A,#N/A,FALSE,"CONTROLE"}</definedName>
    <definedName name="z_1" localSheetId="7" hidden="1">{#N/A,#N/A,FALSE,"CONTROLE"}</definedName>
    <definedName name="z_1" hidden="1">{#N/A,#N/A,FALSE,"CONTROLE"}</definedName>
    <definedName name="Z_469AF3A6_48A7_42B2_AC93_A2EED4BDA3A6_.wvu.FilterData" hidden="1">#REF!</definedName>
    <definedName name="Z_74BB7D31_A24A_11D3_95F1_000000000000_.wvu.PrintArea" hidden="1">#REF!</definedName>
    <definedName name="Z_7F69F2D5_60DB_4203_BA1F_C44BB34E280E_.wvu.FilterData" hidden="1">#REF!</definedName>
    <definedName name="Z_7F69F2D5_60DB_4203_BA1F_C44BB34E280E_.wvu.PrintArea" hidden="1">#REF!</definedName>
    <definedName name="Z_7F69F2D5_60DB_4203_BA1F_C44BB34E280E_.wvu.PrintTitles" hidden="1">#REF!</definedName>
    <definedName name="Z_9AD9F8EC_02C7_11D3_8AD4_002035336BE0_.wvu.PrintTitles" localSheetId="7" hidden="1">#REF!</definedName>
    <definedName name="Z_9AD9F8EC_02C7_11D3_8AD4_002035336BE0_.wvu.PrintTitles" hidden="1">#REF!</definedName>
    <definedName name="Z_C0FE143D_8690_41E2_94C2_E3618070EA15_.wvu.FilterData" hidden="1">#REF!</definedName>
    <definedName name="Z_F16DDA82_9510_47C4_9A2A_D271C9D00FB7_.wvu.FilterData" hidden="1">#REF!</definedName>
    <definedName name="Z_F3A7DD56_897A_4336_8920_3D588BD3BC57_.wvu.FilterData" hidden="1">#REF!</definedName>
    <definedName name="Z_F3A7DD56_897A_4336_8920_3D588BD3BC57_.wvu.Rows" hidden="1">#REF!</definedName>
    <definedName name="ze">#REF!</definedName>
    <definedName name="ZERO">#REF!</definedName>
    <definedName name="ZoomVal" localSheetId="7">#REF!</definedName>
    <definedName name="ZoomVal">#REF!</definedName>
    <definedName name="zxc" localSheetId="16">#REF!</definedName>
    <definedName name="zxc" localSheetId="8">#REF!</definedName>
    <definedName name="zxc" localSheetId="7">#REF!</definedName>
    <definedName name="zxc">#REF!</definedName>
    <definedName name="zxcz" localSheetId="2" hidden="1">{#N/A,#N/A,FALSE,"CONTROLE"}</definedName>
    <definedName name="zxcz" localSheetId="7" hidden="1">{#N/A,#N/A,FALSE,"CONTROLE"}</definedName>
    <definedName name="zxcz" hidden="1">{#N/A,#N/A,FALSE,"CONTROLE"}</definedName>
    <definedName name="zz" localSheetId="16" hidden="1">{#N/A,#N/A,FALSE,"CONTROLE"}</definedName>
    <definedName name="zz" localSheetId="8" hidden="1">{#N/A,#N/A,FALSE,"CONTROLE"}</definedName>
    <definedName name="zz" localSheetId="2" hidden="1">{#N/A,#N/A,FALSE,"CONTROLE"}</definedName>
    <definedName name="zz" localSheetId="7" hidden="1">{#N/A,#N/A,FALSE,"CONTROLE"}</definedName>
    <definedName name="zz" hidden="1">{#N/A,#N/A,FALSE,"CONTROLE"}</definedName>
    <definedName name="zz_1" localSheetId="16" hidden="1">{#N/A,#N/A,FALSE,"CONTROLE"}</definedName>
    <definedName name="zz_1" localSheetId="8" hidden="1">{#N/A,#N/A,FALSE,"CONTROLE"}</definedName>
    <definedName name="zz_1" localSheetId="2" hidden="1">{#N/A,#N/A,FALSE,"CONTROLE"}</definedName>
    <definedName name="zz_1" localSheetId="7" hidden="1">{#N/A,#N/A,FALSE,"CONTROLE"}</definedName>
    <definedName name="zz_1" hidden="1">{#N/A,#N/A,FALSE,"CONTROLE"}</definedName>
    <definedName name="zzz" localSheetId="16" hidden="1">{#N/A,#N/A,FALSE,"CONTROLE"}</definedName>
    <definedName name="zzz" localSheetId="8" hidden="1">{#N/A,#N/A,FALSE,"CONTROLE"}</definedName>
    <definedName name="zzz" localSheetId="2" hidden="1">{#N/A,#N/A,FALSE,"CONTROLE"}</definedName>
    <definedName name="zzz" localSheetId="7" hidden="1">{#N/A,#N/A,FALSE,"CONTROLE"}</definedName>
    <definedName name="zzz" hidden="1">{#N/A,#N/A,FALSE,"CONTROLE"}</definedName>
    <definedName name="zzz_1" localSheetId="16" hidden="1">{#N/A,#N/A,FALSE,"CONTROLE"}</definedName>
    <definedName name="zzz_1" localSheetId="8" hidden="1">{#N/A,#N/A,FALSE,"CONTROLE"}</definedName>
    <definedName name="zzz_1" localSheetId="2" hidden="1">{#N/A,#N/A,FALSE,"CONTROLE"}</definedName>
    <definedName name="zzz_1" localSheetId="7" hidden="1">{#N/A,#N/A,FALSE,"CONTROLE"}</definedName>
    <definedName name="zzz_1" hidden="1">{#N/A,#N/A,FALSE,"CONTROLE"}</definedName>
    <definedName name="zzzzz" hidden="1">#REF!</definedName>
    <definedName name="ZZZZZZZZZZZZZZZZZZ" localSheetId="2" hidden="1">{#N/A,#N/A,FALSE,"ENERGIA";#N/A,#N/A,FALSE,"PERDIDAS";#N/A,#N/A,FALSE,"CLIENTES";#N/A,#N/A,FALSE,"ESTADO";#N/A,#N/A,FALSE,"TECNICA"}</definedName>
    <definedName name="ZZZZZZZZZZZZZZZZZZ" localSheetId="7" hidden="1">{#N/A,#N/A,FALSE,"ENERGIA";#N/A,#N/A,FALSE,"PERDIDAS";#N/A,#N/A,FALSE,"CLIENTES";#N/A,#N/A,FALSE,"ESTADO";#N/A,#N/A,FALSE,"TECNICA"}</definedName>
    <definedName name="ZZZZZZZZZZZZZZZZZZ" hidden="1">{#N/A,#N/A,FALSE,"ENERGIA";#N/A,#N/A,FALSE,"PERDIDAS";#N/A,#N/A,FALSE,"CLIENTES";#N/A,#N/A,FALSE,"ESTADO";#N/A,#N/A,FALSE,"TECNICA"}</definedName>
    <definedName name="zzzzzzzzzzzzzzzzzzzzzz" localSheetId="2" hidden="1">{#N/A,#N/A,FALSE,"LLAVE";#N/A,#N/A,FALSE,"EERR";#N/A,#N/A,FALSE,"ESP";#N/A,#N/A,FALSE,"EOAF";#N/A,#N/A,FALSE,"CASH";#N/A,#N/A,FALSE,"FINANZAS";#N/A,#N/A,FALSE,"DEUDA";#N/A,#N/A,FALSE,"INVERSION";#N/A,#N/A,FALSE,"PERSONAL"}</definedName>
    <definedName name="zzzzzzzzzzzzzzzzzzzzzz" localSheetId="7" hidden="1">{#N/A,#N/A,FALSE,"LLAVE";#N/A,#N/A,FALSE,"EERR";#N/A,#N/A,FALSE,"ESP";#N/A,#N/A,FALSE,"EOAF";#N/A,#N/A,FALSE,"CASH";#N/A,#N/A,FALSE,"FINANZAS";#N/A,#N/A,FALSE,"DEUDA";#N/A,#N/A,FALSE,"INVERSION";#N/A,#N/A,FALSE,"PERSONAL"}</definedName>
    <definedName name="zzzzzzzzzzzzzzzzzzzzzz" hidden="1">{#N/A,#N/A,FALSE,"LLAVE";#N/A,#N/A,FALSE,"EERR";#N/A,#N/A,FALSE,"ESP";#N/A,#N/A,FALSE,"EOAF";#N/A,#N/A,FALSE,"CASH";#N/A,#N/A,FALSE,"FINANZAS";#N/A,#N/A,FALSE,"DEUDA";#N/A,#N/A,FALSE,"INVERSION";#N/A,#N/A,FALSE,"PERSONAL"}</definedName>
    <definedName name="β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D57" i="82" l="1"/>
  <c r="WC57" i="82"/>
  <c r="WB57" i="82"/>
  <c r="WA57" i="82"/>
  <c r="VZ57" i="82"/>
  <c r="VY57" i="82"/>
  <c r="VX57" i="82"/>
  <c r="VW57" i="82"/>
  <c r="VV57" i="82"/>
  <c r="VU57" i="82"/>
  <c r="VT57" i="82"/>
  <c r="VS57" i="82"/>
  <c r="VR57" i="82"/>
  <c r="VQ57" i="82"/>
  <c r="VP57" i="82"/>
  <c r="VO57" i="82"/>
  <c r="VN57" i="82"/>
  <c r="VM57" i="82"/>
  <c r="VL57" i="82"/>
  <c r="VK57" i="82"/>
  <c r="VJ57" i="82"/>
  <c r="VI57" i="82"/>
  <c r="VH57" i="82"/>
  <c r="VG57" i="82"/>
  <c r="VF57" i="82"/>
  <c r="VE57" i="82"/>
  <c r="VD57" i="82"/>
  <c r="VC57" i="82"/>
  <c r="VB57" i="82"/>
  <c r="VA57" i="82"/>
  <c r="UZ57" i="82"/>
  <c r="UY57" i="82"/>
  <c r="UX57" i="82"/>
  <c r="UW57" i="82"/>
  <c r="UV57" i="82"/>
  <c r="UU57" i="82"/>
  <c r="UT57" i="82"/>
  <c r="US57" i="82"/>
  <c r="UR57" i="82"/>
  <c r="UQ57" i="82"/>
  <c r="UP57" i="82"/>
  <c r="UO57" i="82"/>
  <c r="UN57" i="82"/>
  <c r="UM57" i="82"/>
  <c r="UL57" i="82"/>
  <c r="UK57" i="82"/>
  <c r="UJ57" i="82"/>
  <c r="UI57" i="82"/>
  <c r="UH57" i="82"/>
  <c r="UG57" i="82"/>
  <c r="UF57" i="82"/>
  <c r="UE57" i="82"/>
  <c r="UD57" i="82"/>
  <c r="UC57" i="82"/>
  <c r="UB57" i="82"/>
  <c r="UA57" i="82"/>
  <c r="TZ57" i="82"/>
  <c r="TY57" i="82"/>
  <c r="TX57" i="82"/>
  <c r="TW57" i="82"/>
  <c r="TV57" i="82"/>
  <c r="TU57" i="82"/>
  <c r="TT57" i="82"/>
  <c r="TS57" i="82"/>
  <c r="TR57" i="82"/>
  <c r="TQ57" i="82"/>
  <c r="TP57" i="82"/>
  <c r="TO57" i="82"/>
  <c r="TN57" i="82"/>
  <c r="TM57" i="82"/>
  <c r="TL57" i="82"/>
  <c r="TK57" i="82"/>
  <c r="TJ57" i="82"/>
  <c r="TI57" i="82"/>
  <c r="TH57" i="82"/>
  <c r="TG57" i="82"/>
  <c r="TF57" i="82"/>
  <c r="TE57" i="82"/>
  <c r="TD57" i="82"/>
  <c r="TC57" i="82"/>
  <c r="TB57" i="82"/>
  <c r="TA57" i="82"/>
  <c r="SZ57" i="82"/>
  <c r="SY57" i="82"/>
  <c r="SX57" i="82"/>
  <c r="SW57" i="82"/>
  <c r="SV57" i="82"/>
  <c r="SU57" i="82"/>
  <c r="ST57" i="82"/>
  <c r="SS57" i="82"/>
  <c r="SR57" i="82"/>
  <c r="SQ57" i="82"/>
  <c r="SP57" i="82"/>
  <c r="SO57" i="82"/>
  <c r="SN57" i="82"/>
  <c r="SM57" i="82"/>
  <c r="SL57" i="82"/>
  <c r="SK57" i="82"/>
  <c r="SJ57" i="82"/>
  <c r="SI57" i="82"/>
  <c r="SH57" i="82"/>
  <c r="SG57" i="82"/>
  <c r="SF57" i="82"/>
  <c r="SE57" i="82"/>
  <c r="SD57" i="82"/>
  <c r="SC57" i="82"/>
  <c r="SB57" i="82"/>
  <c r="SA57" i="82"/>
  <c r="RZ57" i="82"/>
  <c r="RY57" i="82"/>
  <c r="RX57" i="82"/>
  <c r="RW57" i="82"/>
  <c r="RV57" i="82"/>
  <c r="RU57" i="82"/>
  <c r="RT57" i="82"/>
  <c r="RS57" i="82"/>
  <c r="RR57" i="82"/>
  <c r="RQ57" i="82"/>
  <c r="RP57" i="82"/>
  <c r="RO57" i="82"/>
  <c r="RN57" i="82"/>
  <c r="RM57" i="82"/>
  <c r="RL57" i="82"/>
  <c r="RK57" i="82"/>
  <c r="RJ57" i="82"/>
  <c r="RI57" i="82"/>
  <c r="RH57" i="82"/>
  <c r="RG57" i="82"/>
  <c r="RF57" i="82"/>
  <c r="RE57" i="82"/>
  <c r="RD57" i="82"/>
  <c r="RC57" i="82"/>
  <c r="RB57" i="82"/>
  <c r="RA57" i="82"/>
  <c r="QZ57" i="82"/>
  <c r="QY57" i="82"/>
  <c r="QX57" i="82"/>
  <c r="QW57" i="82"/>
  <c r="QV57" i="82"/>
  <c r="QU57" i="82"/>
  <c r="QT57" i="82"/>
  <c r="QS57" i="82"/>
  <c r="QR57" i="82"/>
  <c r="QQ57" i="82"/>
  <c r="QP57" i="82"/>
  <c r="QO57" i="82"/>
  <c r="QN57" i="82"/>
  <c r="QM57" i="82"/>
  <c r="QL57" i="82"/>
  <c r="QK57" i="82"/>
  <c r="QJ57" i="82"/>
  <c r="QI57" i="82"/>
  <c r="QH57" i="82"/>
  <c r="QG57" i="82"/>
  <c r="QF57" i="82"/>
  <c r="QE57" i="82"/>
  <c r="QD57" i="82"/>
  <c r="QC57" i="82"/>
  <c r="QB57" i="82"/>
  <c r="QA57" i="82"/>
  <c r="PZ57" i="82"/>
  <c r="PY57" i="82"/>
  <c r="PX57" i="82"/>
  <c r="PW57" i="82"/>
  <c r="PV57" i="82"/>
  <c r="PU57" i="82"/>
  <c r="PT57" i="82"/>
  <c r="PS57" i="82"/>
  <c r="PR57" i="82"/>
  <c r="PQ57" i="82"/>
  <c r="PP57" i="82"/>
  <c r="PO57" i="82"/>
  <c r="PN57" i="82"/>
  <c r="PM57" i="82"/>
  <c r="PL57" i="82"/>
  <c r="PK57" i="82"/>
  <c r="PJ57" i="82"/>
  <c r="PI57" i="82"/>
  <c r="PH57" i="82"/>
  <c r="PG57" i="82"/>
  <c r="PF57" i="82"/>
  <c r="PE57" i="82"/>
  <c r="PD57" i="82"/>
  <c r="PC57" i="82"/>
  <c r="PB57" i="82"/>
  <c r="PA57" i="82"/>
  <c r="OZ57" i="82"/>
  <c r="OY57" i="82"/>
  <c r="OX57" i="82"/>
  <c r="OW57" i="82"/>
  <c r="OV57" i="82"/>
  <c r="OU57" i="82"/>
  <c r="OT57" i="82"/>
  <c r="OS57" i="82"/>
  <c r="OR57" i="82"/>
  <c r="OQ57" i="82"/>
  <c r="OP57" i="82"/>
  <c r="OO57" i="82"/>
  <c r="ON57" i="82"/>
  <c r="OM57" i="82"/>
  <c r="OL57" i="82"/>
  <c r="OK57" i="82"/>
  <c r="OJ57" i="82"/>
  <c r="OI57" i="82"/>
  <c r="OH57" i="82"/>
  <c r="OG57" i="82"/>
  <c r="OF57" i="82"/>
  <c r="OE57" i="82"/>
  <c r="OD57" i="82"/>
  <c r="OC57" i="82"/>
  <c r="OB57" i="82"/>
  <c r="OA57" i="82"/>
  <c r="NZ57" i="82"/>
  <c r="NY57" i="82"/>
  <c r="NX57" i="82"/>
  <c r="NW57" i="82"/>
  <c r="NV57" i="82"/>
  <c r="NU57" i="82"/>
  <c r="NT57" i="82"/>
  <c r="NS57" i="82"/>
  <c r="NR57" i="82"/>
  <c r="NQ57" i="82"/>
  <c r="NP57" i="82"/>
  <c r="NO57" i="82"/>
  <c r="NN57" i="82"/>
  <c r="NM57" i="82"/>
  <c r="NL57" i="82"/>
  <c r="NK57" i="82"/>
  <c r="NJ57" i="82"/>
  <c r="NI57" i="82"/>
  <c r="NH57" i="82"/>
  <c r="NG57" i="82"/>
  <c r="NF57" i="82"/>
  <c r="NE57" i="82"/>
  <c r="ND57" i="82"/>
  <c r="NC57" i="82"/>
  <c r="NB57" i="82"/>
  <c r="NA57" i="82"/>
  <c r="MZ57" i="82"/>
  <c r="MY57" i="82"/>
  <c r="MX57" i="82"/>
  <c r="MW57" i="82"/>
  <c r="MV57" i="82"/>
  <c r="MU57" i="82"/>
  <c r="MT57" i="82"/>
  <c r="MS57" i="82"/>
  <c r="MR57" i="82"/>
  <c r="MQ57" i="82"/>
  <c r="MP57" i="82"/>
  <c r="MO57" i="82"/>
  <c r="MN57" i="82"/>
  <c r="MM57" i="82"/>
  <c r="ML57" i="82"/>
  <c r="MK57" i="82"/>
  <c r="MJ57" i="82"/>
  <c r="MI57" i="82"/>
  <c r="MH57" i="82"/>
  <c r="MG57" i="82"/>
  <c r="MF57" i="82"/>
  <c r="ME57" i="82"/>
  <c r="MD57" i="82"/>
  <c r="MC57" i="82"/>
  <c r="MB57" i="82"/>
  <c r="MA57" i="82"/>
  <c r="LZ57" i="82"/>
  <c r="LY57" i="82"/>
  <c r="LX57" i="82"/>
  <c r="LW57" i="82"/>
  <c r="LV57" i="82"/>
  <c r="LU57" i="82"/>
  <c r="LT57" i="82"/>
  <c r="LS57" i="82"/>
  <c r="LR57" i="82"/>
  <c r="LQ57" i="82"/>
  <c r="LP57" i="82"/>
  <c r="LO57" i="82"/>
  <c r="LN57" i="82"/>
  <c r="LM57" i="82"/>
  <c r="LL57" i="82"/>
  <c r="LK57" i="82"/>
  <c r="LJ57" i="82"/>
  <c r="LI57" i="82"/>
  <c r="LH57" i="82"/>
  <c r="LG57" i="82"/>
  <c r="LF57" i="82"/>
  <c r="LE57" i="82"/>
  <c r="LD57" i="82"/>
  <c r="LC57" i="82"/>
  <c r="LB57" i="82"/>
  <c r="LA57" i="82"/>
  <c r="KZ57" i="82"/>
  <c r="KY57" i="82"/>
  <c r="KX57" i="82"/>
  <c r="KW57" i="82"/>
  <c r="KV57" i="82"/>
  <c r="KU57" i="82"/>
  <c r="KT57" i="82"/>
  <c r="KS57" i="82"/>
  <c r="KR57" i="82"/>
  <c r="KQ57" i="82"/>
  <c r="KP57" i="82"/>
  <c r="KO57" i="82"/>
  <c r="KN57" i="82"/>
  <c r="KM57" i="82"/>
  <c r="KL57" i="82"/>
  <c r="KK57" i="82"/>
  <c r="KJ57" i="82"/>
  <c r="KI57" i="82"/>
  <c r="KH57" i="82"/>
  <c r="KG57" i="82"/>
  <c r="KF57" i="82"/>
  <c r="KE57" i="82"/>
  <c r="KD57" i="82"/>
  <c r="KC57" i="82"/>
  <c r="KB57" i="82"/>
  <c r="KA57" i="82"/>
  <c r="JZ57" i="82"/>
  <c r="JY57" i="82"/>
  <c r="JX57" i="82"/>
  <c r="JW57" i="82"/>
  <c r="JV57" i="82"/>
  <c r="JU57" i="82"/>
  <c r="JT57" i="82"/>
  <c r="JS57" i="82"/>
  <c r="JR57" i="82"/>
  <c r="JQ57" i="82"/>
  <c r="JP57" i="82"/>
  <c r="JO57" i="82"/>
  <c r="JN57" i="82"/>
  <c r="JM57" i="82"/>
  <c r="JL57" i="82"/>
  <c r="JK57" i="82"/>
  <c r="JJ57" i="82"/>
  <c r="JI57" i="82"/>
  <c r="JH57" i="82"/>
  <c r="JG57" i="82"/>
  <c r="JF57" i="82"/>
  <c r="JE57" i="82"/>
  <c r="JD57" i="82"/>
  <c r="JC57" i="82"/>
  <c r="JB57" i="82"/>
  <c r="JA57" i="82"/>
  <c r="IZ57" i="82"/>
  <c r="IY57" i="82"/>
  <c r="IX57" i="82"/>
  <c r="IW57" i="82"/>
  <c r="IV57" i="82"/>
  <c r="IU57" i="82"/>
  <c r="IT57" i="82"/>
  <c r="IS57" i="82"/>
  <c r="IR57" i="82"/>
  <c r="IQ57" i="82"/>
  <c r="IP57" i="82"/>
  <c r="IO57" i="82"/>
  <c r="IN57" i="82"/>
  <c r="IM57" i="82"/>
  <c r="IL57" i="82"/>
  <c r="IK57" i="82"/>
  <c r="IJ57" i="82"/>
  <c r="II57" i="82"/>
  <c r="IH57" i="82"/>
  <c r="IG57" i="82"/>
  <c r="IF57" i="82"/>
  <c r="IE57" i="82"/>
  <c r="ID57" i="82"/>
  <c r="IC57" i="82"/>
  <c r="IB57" i="82"/>
  <c r="IA57" i="82"/>
  <c r="HZ57" i="82"/>
  <c r="HY57" i="82"/>
  <c r="HX57" i="82"/>
  <c r="HW57" i="82"/>
  <c r="HV57" i="82"/>
  <c r="HU57" i="82"/>
  <c r="HT57" i="82"/>
  <c r="HS57" i="82"/>
  <c r="HR57" i="82"/>
  <c r="HQ57" i="82"/>
  <c r="HP57" i="82"/>
  <c r="HO57" i="82"/>
  <c r="HN57" i="82"/>
  <c r="HM57" i="82"/>
  <c r="HL57" i="82"/>
  <c r="HK57" i="82"/>
  <c r="HJ57" i="82"/>
  <c r="HI57" i="82"/>
  <c r="HH57" i="82"/>
  <c r="HG57" i="82"/>
  <c r="HF57" i="82"/>
  <c r="HE57" i="82"/>
  <c r="HD57" i="82"/>
  <c r="HC57" i="82"/>
  <c r="HB57" i="82"/>
  <c r="HA57" i="82"/>
  <c r="GZ57" i="82"/>
  <c r="GY57" i="82"/>
  <c r="GX57" i="82"/>
  <c r="GW57" i="82"/>
  <c r="GV57" i="82"/>
  <c r="GU57" i="82"/>
  <c r="GT57" i="82"/>
  <c r="GS57" i="82"/>
  <c r="GR57" i="82"/>
  <c r="GQ57" i="82"/>
  <c r="GP57" i="82"/>
  <c r="GO57" i="82"/>
  <c r="GN57" i="82"/>
  <c r="GM57" i="82"/>
  <c r="WD89" i="50"/>
  <c r="WC89" i="50"/>
  <c r="WB89" i="50"/>
  <c r="WA89" i="50"/>
  <c r="VZ89" i="50"/>
  <c r="VY89" i="50"/>
  <c r="VX89" i="50"/>
  <c r="VW89" i="50"/>
  <c r="VV89" i="50"/>
  <c r="VU89" i="50"/>
  <c r="VT89" i="50"/>
  <c r="VS89" i="50"/>
  <c r="VR89" i="50"/>
  <c r="VQ89" i="50"/>
  <c r="VP89" i="50"/>
  <c r="VO89" i="50"/>
  <c r="VN89" i="50"/>
  <c r="VM89" i="50"/>
  <c r="VL89" i="50"/>
  <c r="VK89" i="50"/>
  <c r="VJ89" i="50"/>
  <c r="VI89" i="50"/>
  <c r="VH89" i="50"/>
  <c r="VG89" i="50"/>
  <c r="VF89" i="50"/>
  <c r="VE89" i="50"/>
  <c r="VD89" i="50"/>
  <c r="VC89" i="50"/>
  <c r="VB89" i="50"/>
  <c r="VA89" i="50"/>
  <c r="UZ89" i="50"/>
  <c r="UY89" i="50"/>
  <c r="UX89" i="50"/>
  <c r="UW89" i="50"/>
  <c r="UV89" i="50"/>
  <c r="UU89" i="50"/>
  <c r="UT89" i="50"/>
  <c r="US89" i="50"/>
  <c r="UR89" i="50"/>
  <c r="UQ89" i="50"/>
  <c r="UP89" i="50"/>
  <c r="UO89" i="50"/>
  <c r="UN89" i="50"/>
  <c r="UM89" i="50"/>
  <c r="UL89" i="50"/>
  <c r="UK89" i="50"/>
  <c r="UJ89" i="50"/>
  <c r="UI89" i="50"/>
  <c r="UH89" i="50"/>
  <c r="UG89" i="50"/>
  <c r="UF89" i="50"/>
  <c r="UE89" i="50"/>
  <c r="UD89" i="50"/>
  <c r="UC89" i="50"/>
  <c r="UB89" i="50"/>
  <c r="UA89" i="50"/>
  <c r="TZ89" i="50"/>
  <c r="TY89" i="50"/>
  <c r="TX89" i="50"/>
  <c r="TW89" i="50"/>
  <c r="TV89" i="50"/>
  <c r="TU89" i="50"/>
  <c r="TT89" i="50"/>
  <c r="TS89" i="50"/>
  <c r="TR89" i="50"/>
  <c r="TQ89" i="50"/>
  <c r="TP89" i="50"/>
  <c r="TO89" i="50"/>
  <c r="TN89" i="50"/>
  <c r="TM89" i="50"/>
  <c r="TL89" i="50"/>
  <c r="TK89" i="50"/>
  <c r="TJ89" i="50"/>
  <c r="TI89" i="50"/>
  <c r="TH89" i="50"/>
  <c r="TG89" i="50"/>
  <c r="TF89" i="50"/>
  <c r="TE89" i="50"/>
  <c r="TD89" i="50"/>
  <c r="TC89" i="50"/>
  <c r="TB89" i="50"/>
  <c r="TA89" i="50"/>
  <c r="SZ89" i="50"/>
  <c r="SY89" i="50"/>
  <c r="SX89" i="50"/>
  <c r="SW89" i="50"/>
  <c r="SV89" i="50"/>
  <c r="SU89" i="50"/>
  <c r="ST89" i="50"/>
  <c r="SS89" i="50"/>
  <c r="SR89" i="50"/>
  <c r="SQ89" i="50"/>
  <c r="SP89" i="50"/>
  <c r="SO89" i="50"/>
  <c r="SN89" i="50"/>
  <c r="SM89" i="50"/>
  <c r="SL89" i="50"/>
  <c r="SK89" i="50"/>
  <c r="SJ89" i="50"/>
  <c r="SI89" i="50"/>
  <c r="SH89" i="50"/>
  <c r="SG89" i="50"/>
  <c r="SF89" i="50"/>
  <c r="SE89" i="50"/>
  <c r="SD89" i="50"/>
  <c r="SC89" i="50"/>
  <c r="SB89" i="50"/>
  <c r="SA89" i="50"/>
  <c r="RZ89" i="50"/>
  <c r="RY89" i="50"/>
  <c r="RX89" i="50"/>
  <c r="RW89" i="50"/>
  <c r="RV89" i="50"/>
  <c r="RU89" i="50"/>
  <c r="RT89" i="50"/>
  <c r="RS89" i="50"/>
  <c r="RR89" i="50"/>
  <c r="RQ89" i="50"/>
  <c r="RP89" i="50"/>
  <c r="RO89" i="50"/>
  <c r="RN89" i="50"/>
  <c r="RM89" i="50"/>
  <c r="RL89" i="50"/>
  <c r="RK89" i="50"/>
  <c r="RJ89" i="50"/>
  <c r="RI89" i="50"/>
  <c r="RH89" i="50"/>
  <c r="RG89" i="50"/>
  <c r="RF89" i="50"/>
  <c r="RE89" i="50"/>
  <c r="RD89" i="50"/>
  <c r="RC89" i="50"/>
  <c r="RB89" i="50"/>
  <c r="RA89" i="50"/>
  <c r="QZ89" i="50"/>
  <c r="QY89" i="50"/>
  <c r="QX89" i="50"/>
  <c r="QW89" i="50"/>
  <c r="QV89" i="50"/>
  <c r="QU89" i="50"/>
  <c r="QT89" i="50"/>
  <c r="QS89" i="50"/>
  <c r="QR89" i="50"/>
  <c r="QQ89" i="50"/>
  <c r="QP89" i="50"/>
  <c r="QO89" i="50"/>
  <c r="QN89" i="50"/>
  <c r="QM89" i="50"/>
  <c r="QL89" i="50"/>
  <c r="QK89" i="50"/>
  <c r="QJ89" i="50"/>
  <c r="QI89" i="50"/>
  <c r="QH89" i="50"/>
  <c r="QG89" i="50"/>
  <c r="QF89" i="50"/>
  <c r="QE89" i="50"/>
  <c r="QD89" i="50"/>
  <c r="QC89" i="50"/>
  <c r="QB89" i="50"/>
  <c r="QA89" i="50"/>
  <c r="PZ89" i="50"/>
  <c r="PY89" i="50"/>
  <c r="PX89" i="50"/>
  <c r="PW89" i="50"/>
  <c r="PV89" i="50"/>
  <c r="PU89" i="50"/>
  <c r="PT89" i="50"/>
  <c r="PS89" i="50"/>
  <c r="PR89" i="50"/>
  <c r="PQ89" i="50"/>
  <c r="PP89" i="50"/>
  <c r="PO89" i="50"/>
  <c r="PN89" i="50"/>
  <c r="PM89" i="50"/>
  <c r="PL89" i="50"/>
  <c r="PK89" i="50"/>
  <c r="PJ89" i="50"/>
  <c r="PI89" i="50"/>
  <c r="PH89" i="50"/>
  <c r="PG89" i="50"/>
  <c r="PF89" i="50"/>
  <c r="PE89" i="50"/>
  <c r="PD89" i="50"/>
  <c r="PC89" i="50"/>
  <c r="PB89" i="50"/>
  <c r="PA89" i="50"/>
  <c r="OZ89" i="50"/>
  <c r="OY89" i="50"/>
  <c r="OX89" i="50"/>
  <c r="OW89" i="50"/>
  <c r="OV89" i="50"/>
  <c r="OU89" i="50"/>
  <c r="OT89" i="50"/>
  <c r="OS89" i="50"/>
  <c r="OR89" i="50"/>
  <c r="OQ89" i="50"/>
  <c r="OP89" i="50"/>
  <c r="OO89" i="50"/>
  <c r="ON89" i="50"/>
  <c r="OM89" i="50"/>
  <c r="OL89" i="50"/>
  <c r="OK89" i="50"/>
  <c r="OJ89" i="50"/>
  <c r="OI89" i="50"/>
  <c r="OH89" i="50"/>
  <c r="OG89" i="50"/>
  <c r="OF89" i="50"/>
  <c r="OE89" i="50"/>
  <c r="OD89" i="50"/>
  <c r="OC89" i="50"/>
  <c r="OB89" i="50"/>
  <c r="OA89" i="50"/>
  <c r="NZ89" i="50"/>
  <c r="NY89" i="50"/>
  <c r="NX89" i="50"/>
  <c r="NW89" i="50"/>
  <c r="NV89" i="50"/>
  <c r="NU89" i="50"/>
  <c r="NT89" i="50"/>
  <c r="NS89" i="50"/>
  <c r="NR89" i="50"/>
  <c r="NQ89" i="50"/>
  <c r="NP89" i="50"/>
  <c r="NO89" i="50"/>
  <c r="NN89" i="50"/>
  <c r="NM89" i="50"/>
  <c r="NL89" i="50"/>
  <c r="NK89" i="50"/>
  <c r="NJ89" i="50"/>
  <c r="NI89" i="50"/>
  <c r="NH89" i="50"/>
  <c r="NG89" i="50"/>
  <c r="NF89" i="50"/>
  <c r="NE89" i="50"/>
  <c r="ND89" i="50"/>
  <c r="NC89" i="50"/>
  <c r="NB89" i="50"/>
  <c r="NA89" i="50"/>
  <c r="MZ89" i="50"/>
  <c r="MY89" i="50"/>
  <c r="MX89" i="50"/>
  <c r="MW89" i="50"/>
  <c r="MV89" i="50"/>
  <c r="MU89" i="50"/>
  <c r="MT89" i="50"/>
  <c r="MS89" i="50"/>
  <c r="MR89" i="50"/>
  <c r="MQ89" i="50"/>
  <c r="MP89" i="50"/>
  <c r="MO89" i="50"/>
  <c r="MN89" i="50"/>
  <c r="MM89" i="50"/>
  <c r="ML89" i="50"/>
  <c r="MK89" i="50"/>
  <c r="MJ89" i="50"/>
  <c r="MI89" i="50"/>
  <c r="MH89" i="50"/>
  <c r="MG89" i="50"/>
  <c r="MF89" i="50"/>
  <c r="ME89" i="50"/>
  <c r="MD89" i="50"/>
  <c r="MC89" i="50"/>
  <c r="MB89" i="50"/>
  <c r="MA89" i="50"/>
  <c r="LZ89" i="50"/>
  <c r="LY89" i="50"/>
  <c r="LX89" i="50"/>
  <c r="LW89" i="50"/>
  <c r="LV89" i="50"/>
  <c r="LU89" i="50"/>
  <c r="LT89" i="50"/>
  <c r="LS89" i="50"/>
  <c r="LR89" i="50"/>
  <c r="LQ89" i="50"/>
  <c r="LP89" i="50"/>
  <c r="LO89" i="50"/>
  <c r="LN89" i="50"/>
  <c r="LM89" i="50"/>
  <c r="LL89" i="50"/>
  <c r="LK89" i="50"/>
  <c r="LJ89" i="50"/>
  <c r="LI89" i="50"/>
  <c r="LH89" i="50"/>
  <c r="LG89" i="50"/>
  <c r="LF89" i="50"/>
  <c r="LE89" i="50"/>
  <c r="LD89" i="50"/>
  <c r="LC89" i="50"/>
  <c r="LB89" i="50"/>
  <c r="LA89" i="50"/>
  <c r="KZ89" i="50"/>
  <c r="KY89" i="50"/>
  <c r="KX89" i="50"/>
  <c r="KW89" i="50"/>
  <c r="KV89" i="50"/>
  <c r="KU89" i="50"/>
  <c r="KT89" i="50"/>
  <c r="KS89" i="50"/>
  <c r="KR89" i="50"/>
  <c r="KQ89" i="50"/>
  <c r="KP89" i="50"/>
  <c r="KO89" i="50"/>
  <c r="KN89" i="50"/>
  <c r="KM89" i="50"/>
  <c r="KL89" i="50"/>
  <c r="KK89" i="50"/>
  <c r="KJ89" i="50"/>
  <c r="KI89" i="50"/>
  <c r="KH89" i="50"/>
  <c r="KG89" i="50"/>
  <c r="KF89" i="50"/>
  <c r="KE89" i="50"/>
  <c r="KD89" i="50"/>
  <c r="KC89" i="50"/>
  <c r="KB89" i="50"/>
  <c r="KA89" i="50"/>
  <c r="JZ89" i="50"/>
  <c r="JY89" i="50"/>
  <c r="JX89" i="50"/>
  <c r="JW89" i="50"/>
  <c r="JV89" i="50"/>
  <c r="JU89" i="50"/>
  <c r="JT89" i="50"/>
  <c r="JS89" i="50"/>
  <c r="JR89" i="50"/>
  <c r="JQ89" i="50"/>
  <c r="JP89" i="50"/>
  <c r="JO89" i="50"/>
  <c r="JN89" i="50"/>
  <c r="JM89" i="50"/>
  <c r="JL89" i="50"/>
  <c r="JK89" i="50"/>
  <c r="JJ89" i="50"/>
  <c r="JI89" i="50"/>
  <c r="JH89" i="50"/>
  <c r="JG89" i="50"/>
  <c r="JF89" i="50"/>
  <c r="JE89" i="50"/>
  <c r="JD89" i="50"/>
  <c r="JC89" i="50"/>
  <c r="JB89" i="50"/>
  <c r="JA89" i="50"/>
  <c r="IZ89" i="50"/>
  <c r="IY89" i="50"/>
  <c r="IX89" i="50"/>
  <c r="IW89" i="50"/>
  <c r="IV89" i="50"/>
  <c r="IU89" i="50"/>
  <c r="IT89" i="50"/>
  <c r="IS89" i="50"/>
  <c r="IR89" i="50"/>
  <c r="IQ89" i="50"/>
  <c r="IP89" i="50"/>
  <c r="IO89" i="50"/>
  <c r="IN89" i="50"/>
  <c r="IM89" i="50"/>
  <c r="IL89" i="50"/>
  <c r="IK89" i="50"/>
  <c r="IJ89" i="50"/>
  <c r="II89" i="50"/>
  <c r="IH89" i="50"/>
  <c r="IG89" i="50"/>
  <c r="IF89" i="50"/>
  <c r="IE89" i="50"/>
  <c r="ID89" i="50"/>
  <c r="IC89" i="50"/>
  <c r="IB89" i="50"/>
  <c r="IA89" i="50"/>
  <c r="HZ89" i="50"/>
  <c r="HY89" i="50"/>
  <c r="HX89" i="50"/>
  <c r="HW89" i="50"/>
  <c r="HV89" i="50"/>
  <c r="HU89" i="50"/>
  <c r="HT89" i="50"/>
  <c r="HS89" i="50"/>
  <c r="HR89" i="50"/>
  <c r="HQ89" i="50"/>
  <c r="HP89" i="50"/>
  <c r="HO89" i="50"/>
  <c r="HN89" i="50"/>
  <c r="HM89" i="50"/>
  <c r="HL89" i="50"/>
  <c r="HK89" i="50"/>
  <c r="HJ89" i="50"/>
  <c r="HI89" i="50"/>
  <c r="HH89" i="50"/>
  <c r="HG89" i="50"/>
  <c r="HF89" i="50"/>
  <c r="HE89" i="50"/>
  <c r="HD89" i="50"/>
  <c r="HC89" i="50"/>
  <c r="HB89" i="50"/>
  <c r="HA89" i="50"/>
  <c r="GZ89" i="50"/>
  <c r="GY89" i="50"/>
  <c r="GX89" i="50"/>
  <c r="GW89" i="50"/>
  <c r="GV89" i="50"/>
  <c r="GU89" i="50"/>
  <c r="GT89" i="50"/>
  <c r="GS89" i="50"/>
  <c r="GR89" i="50"/>
  <c r="GQ89" i="50"/>
  <c r="GP89" i="50"/>
  <c r="GO89" i="50"/>
  <c r="GN89" i="50"/>
  <c r="GM89" i="50"/>
  <c r="WD88" i="50"/>
  <c r="WC88" i="50"/>
  <c r="WB88" i="50"/>
  <c r="WA88" i="50"/>
  <c r="VZ88" i="50"/>
  <c r="VY88" i="50"/>
  <c r="VX88" i="50"/>
  <c r="VW88" i="50"/>
  <c r="VV88" i="50"/>
  <c r="VU88" i="50"/>
  <c r="VT88" i="50"/>
  <c r="VS88" i="50"/>
  <c r="VR88" i="50"/>
  <c r="VQ88" i="50"/>
  <c r="VP88" i="50"/>
  <c r="VO88" i="50"/>
  <c r="VN88" i="50"/>
  <c r="VM88" i="50"/>
  <c r="VL88" i="50"/>
  <c r="VK88" i="50"/>
  <c r="VJ88" i="50"/>
  <c r="VI88" i="50"/>
  <c r="VH88" i="50"/>
  <c r="VG88" i="50"/>
  <c r="VF88" i="50"/>
  <c r="VE88" i="50"/>
  <c r="VD88" i="50"/>
  <c r="VC88" i="50"/>
  <c r="VB88" i="50"/>
  <c r="VA88" i="50"/>
  <c r="UZ88" i="50"/>
  <c r="UY88" i="50"/>
  <c r="UX88" i="50"/>
  <c r="UW88" i="50"/>
  <c r="UV88" i="50"/>
  <c r="UU88" i="50"/>
  <c r="UT88" i="50"/>
  <c r="US88" i="50"/>
  <c r="UR88" i="50"/>
  <c r="UQ88" i="50"/>
  <c r="UP88" i="50"/>
  <c r="UO88" i="50"/>
  <c r="UN88" i="50"/>
  <c r="UM88" i="50"/>
  <c r="UL88" i="50"/>
  <c r="UK88" i="50"/>
  <c r="UJ88" i="50"/>
  <c r="UI88" i="50"/>
  <c r="UH88" i="50"/>
  <c r="UG88" i="50"/>
  <c r="UF88" i="50"/>
  <c r="UE88" i="50"/>
  <c r="UD88" i="50"/>
  <c r="UC88" i="50"/>
  <c r="UB88" i="50"/>
  <c r="UA88" i="50"/>
  <c r="TZ88" i="50"/>
  <c r="TY88" i="50"/>
  <c r="TX88" i="50"/>
  <c r="TW88" i="50"/>
  <c r="TV88" i="50"/>
  <c r="TU88" i="50"/>
  <c r="TT88" i="50"/>
  <c r="TS88" i="50"/>
  <c r="TR88" i="50"/>
  <c r="TQ88" i="50"/>
  <c r="TP88" i="50"/>
  <c r="TO88" i="50"/>
  <c r="TN88" i="50"/>
  <c r="TM88" i="50"/>
  <c r="TL88" i="50"/>
  <c r="TK88" i="50"/>
  <c r="TJ88" i="50"/>
  <c r="TI88" i="50"/>
  <c r="TH88" i="50"/>
  <c r="TG88" i="50"/>
  <c r="TF88" i="50"/>
  <c r="TE88" i="50"/>
  <c r="TD88" i="50"/>
  <c r="TC88" i="50"/>
  <c r="TB88" i="50"/>
  <c r="TA88" i="50"/>
  <c r="SZ88" i="50"/>
  <c r="SY88" i="50"/>
  <c r="SX88" i="50"/>
  <c r="SW88" i="50"/>
  <c r="SV88" i="50"/>
  <c r="SU88" i="50"/>
  <c r="ST88" i="50"/>
  <c r="SS88" i="50"/>
  <c r="SR88" i="50"/>
  <c r="SQ88" i="50"/>
  <c r="SP88" i="50"/>
  <c r="SO88" i="50"/>
  <c r="SN88" i="50"/>
  <c r="SM88" i="50"/>
  <c r="SL88" i="50"/>
  <c r="SK88" i="50"/>
  <c r="SJ88" i="50"/>
  <c r="SI88" i="50"/>
  <c r="SH88" i="50"/>
  <c r="SG88" i="50"/>
  <c r="SF88" i="50"/>
  <c r="SE88" i="50"/>
  <c r="SD88" i="50"/>
  <c r="SC88" i="50"/>
  <c r="SB88" i="50"/>
  <c r="SA88" i="50"/>
  <c r="RZ88" i="50"/>
  <c r="RY88" i="50"/>
  <c r="RX88" i="50"/>
  <c r="RW88" i="50"/>
  <c r="RV88" i="50"/>
  <c r="RU88" i="50"/>
  <c r="RT88" i="50"/>
  <c r="RS88" i="50"/>
  <c r="RR88" i="50"/>
  <c r="RQ88" i="50"/>
  <c r="RP88" i="50"/>
  <c r="RO88" i="50"/>
  <c r="RN88" i="50"/>
  <c r="RM88" i="50"/>
  <c r="RL88" i="50"/>
  <c r="RK88" i="50"/>
  <c r="RJ88" i="50"/>
  <c r="RI88" i="50"/>
  <c r="RH88" i="50"/>
  <c r="RG88" i="50"/>
  <c r="RF88" i="50"/>
  <c r="RE88" i="50"/>
  <c r="RD88" i="50"/>
  <c r="RC88" i="50"/>
  <c r="RB88" i="50"/>
  <c r="RA88" i="50"/>
  <c r="QZ88" i="50"/>
  <c r="QY88" i="50"/>
  <c r="QX88" i="50"/>
  <c r="QW88" i="50"/>
  <c r="QV88" i="50"/>
  <c r="QU88" i="50"/>
  <c r="QT88" i="50"/>
  <c r="QS88" i="50"/>
  <c r="QR88" i="50"/>
  <c r="QQ88" i="50"/>
  <c r="QP88" i="50"/>
  <c r="QO88" i="50"/>
  <c r="QN88" i="50"/>
  <c r="QM88" i="50"/>
  <c r="QL88" i="50"/>
  <c r="QK88" i="50"/>
  <c r="QJ88" i="50"/>
  <c r="QI88" i="50"/>
  <c r="QH88" i="50"/>
  <c r="QG88" i="50"/>
  <c r="QF88" i="50"/>
  <c r="QE88" i="50"/>
  <c r="QD88" i="50"/>
  <c r="QC88" i="50"/>
  <c r="QB88" i="50"/>
  <c r="QA88" i="50"/>
  <c r="PZ88" i="50"/>
  <c r="PY88" i="50"/>
  <c r="PX88" i="50"/>
  <c r="PW88" i="50"/>
  <c r="PV88" i="50"/>
  <c r="PU88" i="50"/>
  <c r="PT88" i="50"/>
  <c r="PS88" i="50"/>
  <c r="PR88" i="50"/>
  <c r="PQ88" i="50"/>
  <c r="PP88" i="50"/>
  <c r="PO88" i="50"/>
  <c r="PN88" i="50"/>
  <c r="PM88" i="50"/>
  <c r="PL88" i="50"/>
  <c r="PK88" i="50"/>
  <c r="PJ88" i="50"/>
  <c r="PI88" i="50"/>
  <c r="PH88" i="50"/>
  <c r="PG88" i="50"/>
  <c r="PF88" i="50"/>
  <c r="PE88" i="50"/>
  <c r="PD88" i="50"/>
  <c r="PC88" i="50"/>
  <c r="PB88" i="50"/>
  <c r="PA88" i="50"/>
  <c r="OZ88" i="50"/>
  <c r="OY88" i="50"/>
  <c r="OX88" i="50"/>
  <c r="OW88" i="50"/>
  <c r="OV88" i="50"/>
  <c r="OU88" i="50"/>
  <c r="OT88" i="50"/>
  <c r="OS88" i="50"/>
  <c r="OR88" i="50"/>
  <c r="OQ88" i="50"/>
  <c r="OP88" i="50"/>
  <c r="OO88" i="50"/>
  <c r="ON88" i="50"/>
  <c r="OM88" i="50"/>
  <c r="OL88" i="50"/>
  <c r="OK88" i="50"/>
  <c r="OJ88" i="50"/>
  <c r="OI88" i="50"/>
  <c r="OH88" i="50"/>
  <c r="OG88" i="50"/>
  <c r="OF88" i="50"/>
  <c r="OE88" i="50"/>
  <c r="OD88" i="50"/>
  <c r="OC88" i="50"/>
  <c r="OB88" i="50"/>
  <c r="OA88" i="50"/>
  <c r="NZ88" i="50"/>
  <c r="NY88" i="50"/>
  <c r="NX88" i="50"/>
  <c r="NW88" i="50"/>
  <c r="NV88" i="50"/>
  <c r="NU88" i="50"/>
  <c r="NT88" i="50"/>
  <c r="NS88" i="50"/>
  <c r="NR88" i="50"/>
  <c r="NQ88" i="50"/>
  <c r="NP88" i="50"/>
  <c r="NO88" i="50"/>
  <c r="NN88" i="50"/>
  <c r="NM88" i="50"/>
  <c r="NL88" i="50"/>
  <c r="NK88" i="50"/>
  <c r="NJ88" i="50"/>
  <c r="NI88" i="50"/>
  <c r="NH88" i="50"/>
  <c r="NG88" i="50"/>
  <c r="NF88" i="50"/>
  <c r="NE88" i="50"/>
  <c r="ND88" i="50"/>
  <c r="NC88" i="50"/>
  <c r="NB88" i="50"/>
  <c r="NA88" i="50"/>
  <c r="MZ88" i="50"/>
  <c r="MY88" i="50"/>
  <c r="MX88" i="50"/>
  <c r="MW88" i="50"/>
  <c r="MV88" i="50"/>
  <c r="MU88" i="50"/>
  <c r="MT88" i="50"/>
  <c r="MS88" i="50"/>
  <c r="MR88" i="50"/>
  <c r="MQ88" i="50"/>
  <c r="MP88" i="50"/>
  <c r="MO88" i="50"/>
  <c r="MN88" i="50"/>
  <c r="MM88" i="50"/>
  <c r="ML88" i="50"/>
  <c r="MK88" i="50"/>
  <c r="MJ88" i="50"/>
  <c r="MI88" i="50"/>
  <c r="MH88" i="50"/>
  <c r="MG88" i="50"/>
  <c r="MF88" i="50"/>
  <c r="ME88" i="50"/>
  <c r="MD88" i="50"/>
  <c r="MC88" i="50"/>
  <c r="MB88" i="50"/>
  <c r="MA88" i="50"/>
  <c r="LZ88" i="50"/>
  <c r="LY88" i="50"/>
  <c r="LX88" i="50"/>
  <c r="LW88" i="50"/>
  <c r="LV88" i="50"/>
  <c r="LU88" i="50"/>
  <c r="LT88" i="50"/>
  <c r="LS88" i="50"/>
  <c r="LR88" i="50"/>
  <c r="LQ88" i="50"/>
  <c r="LP88" i="50"/>
  <c r="LO88" i="50"/>
  <c r="LN88" i="50"/>
  <c r="LM88" i="50"/>
  <c r="LL88" i="50"/>
  <c r="LK88" i="50"/>
  <c r="LJ88" i="50"/>
  <c r="LI88" i="50"/>
  <c r="LH88" i="50"/>
  <c r="LG88" i="50"/>
  <c r="LF88" i="50"/>
  <c r="LE88" i="50"/>
  <c r="LD88" i="50"/>
  <c r="LC88" i="50"/>
  <c r="LB88" i="50"/>
  <c r="LA88" i="50"/>
  <c r="KZ88" i="50"/>
  <c r="KY88" i="50"/>
  <c r="KX88" i="50"/>
  <c r="KW88" i="50"/>
  <c r="KV88" i="50"/>
  <c r="KU88" i="50"/>
  <c r="KT88" i="50"/>
  <c r="KS88" i="50"/>
  <c r="KR88" i="50"/>
  <c r="KQ88" i="50"/>
  <c r="KP88" i="50"/>
  <c r="KO88" i="50"/>
  <c r="KN88" i="50"/>
  <c r="KM88" i="50"/>
  <c r="KL88" i="50"/>
  <c r="KK88" i="50"/>
  <c r="KJ88" i="50"/>
  <c r="KI88" i="50"/>
  <c r="KH88" i="50"/>
  <c r="KG88" i="50"/>
  <c r="KF88" i="50"/>
  <c r="KE88" i="50"/>
  <c r="KD88" i="50"/>
  <c r="KC88" i="50"/>
  <c r="KB88" i="50"/>
  <c r="KA88" i="50"/>
  <c r="JZ88" i="50"/>
  <c r="JY88" i="50"/>
  <c r="JX88" i="50"/>
  <c r="JW88" i="50"/>
  <c r="JV88" i="50"/>
  <c r="JU88" i="50"/>
  <c r="JT88" i="50"/>
  <c r="JS88" i="50"/>
  <c r="JR88" i="50"/>
  <c r="JQ88" i="50"/>
  <c r="JP88" i="50"/>
  <c r="JO88" i="50"/>
  <c r="JN88" i="50"/>
  <c r="JM88" i="50"/>
  <c r="JL88" i="50"/>
  <c r="JK88" i="50"/>
  <c r="JJ88" i="50"/>
  <c r="JI88" i="50"/>
  <c r="JH88" i="50"/>
  <c r="JG88" i="50"/>
  <c r="JF88" i="50"/>
  <c r="JE88" i="50"/>
  <c r="JD88" i="50"/>
  <c r="JC88" i="50"/>
  <c r="JB88" i="50"/>
  <c r="JA88" i="50"/>
  <c r="IZ88" i="50"/>
  <c r="IY88" i="50"/>
  <c r="IX88" i="50"/>
  <c r="IW88" i="50"/>
  <c r="IV88" i="50"/>
  <c r="IU88" i="50"/>
  <c r="IT88" i="50"/>
  <c r="IS88" i="50"/>
  <c r="IR88" i="50"/>
  <c r="IQ88" i="50"/>
  <c r="IP88" i="50"/>
  <c r="IO88" i="50"/>
  <c r="IN88" i="50"/>
  <c r="IM88" i="50"/>
  <c r="IL88" i="50"/>
  <c r="IK88" i="50"/>
  <c r="IJ88" i="50"/>
  <c r="II88" i="50"/>
  <c r="IH88" i="50"/>
  <c r="IG88" i="50"/>
  <c r="IF88" i="50"/>
  <c r="IE88" i="50"/>
  <c r="ID88" i="50"/>
  <c r="IC88" i="50"/>
  <c r="IB88" i="50"/>
  <c r="IA88" i="50"/>
  <c r="HZ88" i="50"/>
  <c r="HY88" i="50"/>
  <c r="HX88" i="50"/>
  <c r="HW88" i="50"/>
  <c r="HV88" i="50"/>
  <c r="HU88" i="50"/>
  <c r="HT88" i="50"/>
  <c r="HS88" i="50"/>
  <c r="HR88" i="50"/>
  <c r="HQ88" i="50"/>
  <c r="HP88" i="50"/>
  <c r="HO88" i="50"/>
  <c r="HN88" i="50"/>
  <c r="HM88" i="50"/>
  <c r="HL88" i="50"/>
  <c r="HK88" i="50"/>
  <c r="HJ88" i="50"/>
  <c r="HI88" i="50"/>
  <c r="HH88" i="50"/>
  <c r="HG88" i="50"/>
  <c r="HF88" i="50"/>
  <c r="HE88" i="50"/>
  <c r="HD88" i="50"/>
  <c r="HC88" i="50"/>
  <c r="HB88" i="50"/>
  <c r="HA88" i="50"/>
  <c r="GZ88" i="50"/>
  <c r="GY88" i="50"/>
  <c r="GX88" i="50"/>
  <c r="GW88" i="50"/>
  <c r="GV88" i="50"/>
  <c r="GU88" i="50"/>
  <c r="GT88" i="50"/>
  <c r="GS88" i="50"/>
  <c r="GR88" i="50"/>
  <c r="GQ88" i="50"/>
  <c r="GP88" i="50"/>
  <c r="GO88" i="50"/>
  <c r="GN88" i="50"/>
  <c r="GM88" i="50"/>
  <c r="WD87" i="50"/>
  <c r="WC87" i="50"/>
  <c r="WB87" i="50"/>
  <c r="WA87" i="50"/>
  <c r="VZ87" i="50"/>
  <c r="VY87" i="50"/>
  <c r="VX87" i="50"/>
  <c r="VW87" i="50"/>
  <c r="VV87" i="50"/>
  <c r="VU87" i="50"/>
  <c r="VT87" i="50"/>
  <c r="VS87" i="50"/>
  <c r="VR87" i="50"/>
  <c r="VQ87" i="50"/>
  <c r="VP87" i="50"/>
  <c r="VO87" i="50"/>
  <c r="VN87" i="50"/>
  <c r="VM87" i="50"/>
  <c r="VL87" i="50"/>
  <c r="VK87" i="50"/>
  <c r="VJ87" i="50"/>
  <c r="VI87" i="50"/>
  <c r="VH87" i="50"/>
  <c r="VG87" i="50"/>
  <c r="VF87" i="50"/>
  <c r="VE87" i="50"/>
  <c r="VD87" i="50"/>
  <c r="VC87" i="50"/>
  <c r="VB87" i="50"/>
  <c r="VA87" i="50"/>
  <c r="UZ87" i="50"/>
  <c r="UY87" i="50"/>
  <c r="UX87" i="50"/>
  <c r="UW87" i="50"/>
  <c r="UV87" i="50"/>
  <c r="UU87" i="50"/>
  <c r="UT87" i="50"/>
  <c r="US87" i="50"/>
  <c r="UR87" i="50"/>
  <c r="UQ87" i="50"/>
  <c r="UP87" i="50"/>
  <c r="UO87" i="50"/>
  <c r="UN87" i="50"/>
  <c r="UM87" i="50"/>
  <c r="UL87" i="50"/>
  <c r="UK87" i="50"/>
  <c r="UJ87" i="50"/>
  <c r="UI87" i="50"/>
  <c r="UH87" i="50"/>
  <c r="UG87" i="50"/>
  <c r="UF87" i="50"/>
  <c r="UE87" i="50"/>
  <c r="UD87" i="50"/>
  <c r="UC87" i="50"/>
  <c r="UB87" i="50"/>
  <c r="UA87" i="50"/>
  <c r="TZ87" i="50"/>
  <c r="TY87" i="50"/>
  <c r="TX87" i="50"/>
  <c r="TW87" i="50"/>
  <c r="TV87" i="50"/>
  <c r="TU87" i="50"/>
  <c r="TT87" i="50"/>
  <c r="TS87" i="50"/>
  <c r="TR87" i="50"/>
  <c r="TQ87" i="50"/>
  <c r="TP87" i="50"/>
  <c r="TO87" i="50"/>
  <c r="TN87" i="50"/>
  <c r="TM87" i="50"/>
  <c r="TL87" i="50"/>
  <c r="TK87" i="50"/>
  <c r="TJ87" i="50"/>
  <c r="TI87" i="50"/>
  <c r="TH87" i="50"/>
  <c r="TG87" i="50"/>
  <c r="TF87" i="50"/>
  <c r="TE87" i="50"/>
  <c r="TD87" i="50"/>
  <c r="TC87" i="50"/>
  <c r="TB87" i="50"/>
  <c r="TA87" i="50"/>
  <c r="SZ87" i="50"/>
  <c r="SY87" i="50"/>
  <c r="SX87" i="50"/>
  <c r="SW87" i="50"/>
  <c r="SV87" i="50"/>
  <c r="SU87" i="50"/>
  <c r="ST87" i="50"/>
  <c r="SS87" i="50"/>
  <c r="SR87" i="50"/>
  <c r="SQ87" i="50"/>
  <c r="SP87" i="50"/>
  <c r="SO87" i="50"/>
  <c r="SN87" i="50"/>
  <c r="SM87" i="50"/>
  <c r="SL87" i="50"/>
  <c r="SK87" i="50"/>
  <c r="SJ87" i="50"/>
  <c r="SI87" i="50"/>
  <c r="SH87" i="50"/>
  <c r="SG87" i="50"/>
  <c r="SF87" i="50"/>
  <c r="SE87" i="50"/>
  <c r="SD87" i="50"/>
  <c r="SC87" i="50"/>
  <c r="SB87" i="50"/>
  <c r="SA87" i="50"/>
  <c r="RZ87" i="50"/>
  <c r="RY87" i="50"/>
  <c r="RX87" i="50"/>
  <c r="RW87" i="50"/>
  <c r="RV87" i="50"/>
  <c r="RU87" i="50"/>
  <c r="RT87" i="50"/>
  <c r="RS87" i="50"/>
  <c r="RR87" i="50"/>
  <c r="RQ87" i="50"/>
  <c r="RP87" i="50"/>
  <c r="RO87" i="50"/>
  <c r="RN87" i="50"/>
  <c r="RM87" i="50"/>
  <c r="RL87" i="50"/>
  <c r="RK87" i="50"/>
  <c r="RJ87" i="50"/>
  <c r="RI87" i="50"/>
  <c r="RH87" i="50"/>
  <c r="RG87" i="50"/>
  <c r="RF87" i="50"/>
  <c r="RE87" i="50"/>
  <c r="RD87" i="50"/>
  <c r="RC87" i="50"/>
  <c r="RB87" i="50"/>
  <c r="RA87" i="50"/>
  <c r="QZ87" i="50"/>
  <c r="QY87" i="50"/>
  <c r="QX87" i="50"/>
  <c r="QW87" i="50"/>
  <c r="QV87" i="50"/>
  <c r="QU87" i="50"/>
  <c r="QT87" i="50"/>
  <c r="QS87" i="50"/>
  <c r="QR87" i="50"/>
  <c r="QQ87" i="50"/>
  <c r="QP87" i="50"/>
  <c r="QO87" i="50"/>
  <c r="QN87" i="50"/>
  <c r="QM87" i="50"/>
  <c r="QL87" i="50"/>
  <c r="QK87" i="50"/>
  <c r="QJ87" i="50"/>
  <c r="QI87" i="50"/>
  <c r="QH87" i="50"/>
  <c r="QG87" i="50"/>
  <c r="QF87" i="50"/>
  <c r="QE87" i="50"/>
  <c r="QD87" i="50"/>
  <c r="QC87" i="50"/>
  <c r="QB87" i="50"/>
  <c r="QA87" i="50"/>
  <c r="PZ87" i="50"/>
  <c r="PY87" i="50"/>
  <c r="PX87" i="50"/>
  <c r="PW87" i="50"/>
  <c r="PV87" i="50"/>
  <c r="PU87" i="50"/>
  <c r="PT87" i="50"/>
  <c r="PS87" i="50"/>
  <c r="PR87" i="50"/>
  <c r="PQ87" i="50"/>
  <c r="PP87" i="50"/>
  <c r="PO87" i="50"/>
  <c r="PN87" i="50"/>
  <c r="PM87" i="50"/>
  <c r="PL87" i="50"/>
  <c r="PK87" i="50"/>
  <c r="PJ87" i="50"/>
  <c r="PI87" i="50"/>
  <c r="PH87" i="50"/>
  <c r="PG87" i="50"/>
  <c r="PF87" i="50"/>
  <c r="PE87" i="50"/>
  <c r="PD87" i="50"/>
  <c r="PC87" i="50"/>
  <c r="PB87" i="50"/>
  <c r="PA87" i="50"/>
  <c r="OZ87" i="50"/>
  <c r="OY87" i="50"/>
  <c r="OX87" i="50"/>
  <c r="OW87" i="50"/>
  <c r="OV87" i="50"/>
  <c r="OU87" i="50"/>
  <c r="OT87" i="50"/>
  <c r="OS87" i="50"/>
  <c r="OR87" i="50"/>
  <c r="OQ87" i="50"/>
  <c r="OP87" i="50"/>
  <c r="OO87" i="50"/>
  <c r="ON87" i="50"/>
  <c r="OM87" i="50"/>
  <c r="OL87" i="50"/>
  <c r="OK87" i="50"/>
  <c r="OJ87" i="50"/>
  <c r="OI87" i="50"/>
  <c r="OH87" i="50"/>
  <c r="OG87" i="50"/>
  <c r="OF87" i="50"/>
  <c r="OE87" i="50"/>
  <c r="OD87" i="50"/>
  <c r="OC87" i="50"/>
  <c r="OB87" i="50"/>
  <c r="OA87" i="50"/>
  <c r="NZ87" i="50"/>
  <c r="NY87" i="50"/>
  <c r="NX87" i="50"/>
  <c r="NW87" i="50"/>
  <c r="NV87" i="50"/>
  <c r="NU87" i="50"/>
  <c r="NT87" i="50"/>
  <c r="NS87" i="50"/>
  <c r="NR87" i="50"/>
  <c r="NQ87" i="50"/>
  <c r="NP87" i="50"/>
  <c r="NO87" i="50"/>
  <c r="NN87" i="50"/>
  <c r="NM87" i="50"/>
  <c r="NL87" i="50"/>
  <c r="NK87" i="50"/>
  <c r="NJ87" i="50"/>
  <c r="NI87" i="50"/>
  <c r="NH87" i="50"/>
  <c r="NG87" i="50"/>
  <c r="NF87" i="50"/>
  <c r="NE87" i="50"/>
  <c r="ND87" i="50"/>
  <c r="NC87" i="50"/>
  <c r="NB87" i="50"/>
  <c r="NA87" i="50"/>
  <c r="MZ87" i="50"/>
  <c r="MY87" i="50"/>
  <c r="MX87" i="50"/>
  <c r="MW87" i="50"/>
  <c r="MV87" i="50"/>
  <c r="MU87" i="50"/>
  <c r="MT87" i="50"/>
  <c r="MS87" i="50"/>
  <c r="MR87" i="50"/>
  <c r="MQ87" i="50"/>
  <c r="MP87" i="50"/>
  <c r="MO87" i="50"/>
  <c r="MN87" i="50"/>
  <c r="MM87" i="50"/>
  <c r="ML87" i="50"/>
  <c r="MK87" i="50"/>
  <c r="MJ87" i="50"/>
  <c r="MI87" i="50"/>
  <c r="MH87" i="50"/>
  <c r="MG87" i="50"/>
  <c r="MF87" i="50"/>
  <c r="ME87" i="50"/>
  <c r="MD87" i="50"/>
  <c r="MC87" i="50"/>
  <c r="MB87" i="50"/>
  <c r="MA87" i="50"/>
  <c r="LZ87" i="50"/>
  <c r="LY87" i="50"/>
  <c r="LX87" i="50"/>
  <c r="LW87" i="50"/>
  <c r="LV87" i="50"/>
  <c r="LU87" i="50"/>
  <c r="LT87" i="50"/>
  <c r="LS87" i="50"/>
  <c r="LR87" i="50"/>
  <c r="LQ87" i="50"/>
  <c r="LP87" i="50"/>
  <c r="LO87" i="50"/>
  <c r="LN87" i="50"/>
  <c r="LM87" i="50"/>
  <c r="LL87" i="50"/>
  <c r="LK87" i="50"/>
  <c r="LJ87" i="50"/>
  <c r="LI87" i="50"/>
  <c r="LH87" i="50"/>
  <c r="LG87" i="50"/>
  <c r="LF87" i="50"/>
  <c r="LE87" i="50"/>
  <c r="LD87" i="50"/>
  <c r="LC87" i="50"/>
  <c r="LB87" i="50"/>
  <c r="LA87" i="50"/>
  <c r="KZ87" i="50"/>
  <c r="KY87" i="50"/>
  <c r="KX87" i="50"/>
  <c r="KW87" i="50"/>
  <c r="KV87" i="50"/>
  <c r="KU87" i="50"/>
  <c r="KT87" i="50"/>
  <c r="KS87" i="50"/>
  <c r="KR87" i="50"/>
  <c r="KQ87" i="50"/>
  <c r="KP87" i="50"/>
  <c r="KO87" i="50"/>
  <c r="KN87" i="50"/>
  <c r="KM87" i="50"/>
  <c r="KL87" i="50"/>
  <c r="KK87" i="50"/>
  <c r="KJ87" i="50"/>
  <c r="KI87" i="50"/>
  <c r="KH87" i="50"/>
  <c r="KG87" i="50"/>
  <c r="KF87" i="50"/>
  <c r="KE87" i="50"/>
  <c r="KD87" i="50"/>
  <c r="KC87" i="50"/>
  <c r="KB87" i="50"/>
  <c r="KA87" i="50"/>
  <c r="JZ87" i="50"/>
  <c r="JY87" i="50"/>
  <c r="JX87" i="50"/>
  <c r="JW87" i="50"/>
  <c r="JV87" i="50"/>
  <c r="JU87" i="50"/>
  <c r="JT87" i="50"/>
  <c r="JS87" i="50"/>
  <c r="JR87" i="50"/>
  <c r="JQ87" i="50"/>
  <c r="JP87" i="50"/>
  <c r="JO87" i="50"/>
  <c r="JN87" i="50"/>
  <c r="JM87" i="50"/>
  <c r="JL87" i="50"/>
  <c r="JK87" i="50"/>
  <c r="JJ87" i="50"/>
  <c r="JI87" i="50"/>
  <c r="JH87" i="50"/>
  <c r="JG87" i="50"/>
  <c r="JF87" i="50"/>
  <c r="JE87" i="50"/>
  <c r="JD87" i="50"/>
  <c r="JC87" i="50"/>
  <c r="JB87" i="50"/>
  <c r="JA87" i="50"/>
  <c r="IZ87" i="50"/>
  <c r="IY87" i="50"/>
  <c r="IX87" i="50"/>
  <c r="IW87" i="50"/>
  <c r="IV87" i="50"/>
  <c r="IU87" i="50"/>
  <c r="IT87" i="50"/>
  <c r="IS87" i="50"/>
  <c r="IR87" i="50"/>
  <c r="IQ87" i="50"/>
  <c r="IP87" i="50"/>
  <c r="IO87" i="50"/>
  <c r="IN87" i="50"/>
  <c r="IM87" i="50"/>
  <c r="IL87" i="50"/>
  <c r="IK87" i="50"/>
  <c r="IJ87" i="50"/>
  <c r="II87" i="50"/>
  <c r="IH87" i="50"/>
  <c r="IG87" i="50"/>
  <c r="IF87" i="50"/>
  <c r="IE87" i="50"/>
  <c r="ID87" i="50"/>
  <c r="IC87" i="50"/>
  <c r="IB87" i="50"/>
  <c r="IA87" i="50"/>
  <c r="HZ87" i="50"/>
  <c r="HY87" i="50"/>
  <c r="HX87" i="50"/>
  <c r="HW87" i="50"/>
  <c r="HV87" i="50"/>
  <c r="HU87" i="50"/>
  <c r="HT87" i="50"/>
  <c r="HS87" i="50"/>
  <c r="HR87" i="50"/>
  <c r="HQ87" i="50"/>
  <c r="HP87" i="50"/>
  <c r="HO87" i="50"/>
  <c r="HN87" i="50"/>
  <c r="HM87" i="50"/>
  <c r="HL87" i="50"/>
  <c r="HK87" i="50"/>
  <c r="HJ87" i="50"/>
  <c r="HI87" i="50"/>
  <c r="HH87" i="50"/>
  <c r="HG87" i="50"/>
  <c r="HF87" i="50"/>
  <c r="HE87" i="50"/>
  <c r="HD87" i="50"/>
  <c r="HC87" i="50"/>
  <c r="HB87" i="50"/>
  <c r="HA87" i="50"/>
  <c r="GZ87" i="50"/>
  <c r="GY87" i="50"/>
  <c r="GX87" i="50"/>
  <c r="GW87" i="50"/>
  <c r="GV87" i="50"/>
  <c r="GU87" i="50"/>
  <c r="GT87" i="50"/>
  <c r="GS87" i="50"/>
  <c r="GR87" i="50"/>
  <c r="GQ87" i="50"/>
  <c r="GP87" i="50"/>
  <c r="GO87" i="50"/>
  <c r="GN87" i="50"/>
  <c r="GM87" i="50"/>
  <c r="WD86" i="50"/>
  <c r="WC86" i="50"/>
  <c r="WB86" i="50"/>
  <c r="WA86" i="50"/>
  <c r="VZ86" i="50"/>
  <c r="VY86" i="50"/>
  <c r="VX86" i="50"/>
  <c r="VW86" i="50"/>
  <c r="VV86" i="50"/>
  <c r="VU86" i="50"/>
  <c r="VT86" i="50"/>
  <c r="VS86" i="50"/>
  <c r="VR86" i="50"/>
  <c r="VQ86" i="50"/>
  <c r="VP86" i="50"/>
  <c r="VO86" i="50"/>
  <c r="VN86" i="50"/>
  <c r="VM86" i="50"/>
  <c r="VL86" i="50"/>
  <c r="VK86" i="50"/>
  <c r="VJ86" i="50"/>
  <c r="VI86" i="50"/>
  <c r="VH86" i="50"/>
  <c r="VG86" i="50"/>
  <c r="VF86" i="50"/>
  <c r="VE86" i="50"/>
  <c r="VD86" i="50"/>
  <c r="VC86" i="50"/>
  <c r="VB86" i="50"/>
  <c r="VA86" i="50"/>
  <c r="UZ86" i="50"/>
  <c r="UY86" i="50"/>
  <c r="UX86" i="50"/>
  <c r="UW86" i="50"/>
  <c r="UV86" i="50"/>
  <c r="UU86" i="50"/>
  <c r="UT86" i="50"/>
  <c r="US86" i="50"/>
  <c r="UR86" i="50"/>
  <c r="UQ86" i="50"/>
  <c r="UP86" i="50"/>
  <c r="UO86" i="50"/>
  <c r="UN86" i="50"/>
  <c r="UM86" i="50"/>
  <c r="UL86" i="50"/>
  <c r="UK86" i="50"/>
  <c r="UJ86" i="50"/>
  <c r="UI86" i="50"/>
  <c r="UH86" i="50"/>
  <c r="UG86" i="50"/>
  <c r="UF86" i="50"/>
  <c r="UE86" i="50"/>
  <c r="UD86" i="50"/>
  <c r="UC86" i="50"/>
  <c r="UB86" i="50"/>
  <c r="UA86" i="50"/>
  <c r="TZ86" i="50"/>
  <c r="TY86" i="50"/>
  <c r="TX86" i="50"/>
  <c r="TW86" i="50"/>
  <c r="TV86" i="50"/>
  <c r="TU86" i="50"/>
  <c r="TT86" i="50"/>
  <c r="TS86" i="50"/>
  <c r="TR86" i="50"/>
  <c r="TQ86" i="50"/>
  <c r="TP86" i="50"/>
  <c r="TO86" i="50"/>
  <c r="TN86" i="50"/>
  <c r="TM86" i="50"/>
  <c r="TL86" i="50"/>
  <c r="TK86" i="50"/>
  <c r="TJ86" i="50"/>
  <c r="TI86" i="50"/>
  <c r="TH86" i="50"/>
  <c r="TG86" i="50"/>
  <c r="TF86" i="50"/>
  <c r="TE86" i="50"/>
  <c r="TD86" i="50"/>
  <c r="TC86" i="50"/>
  <c r="TB86" i="50"/>
  <c r="TA86" i="50"/>
  <c r="SZ86" i="50"/>
  <c r="SY86" i="50"/>
  <c r="SX86" i="50"/>
  <c r="SW86" i="50"/>
  <c r="SV86" i="50"/>
  <c r="SU86" i="50"/>
  <c r="ST86" i="50"/>
  <c r="SS86" i="50"/>
  <c r="SR86" i="50"/>
  <c r="SQ86" i="50"/>
  <c r="SP86" i="50"/>
  <c r="SO86" i="50"/>
  <c r="SN86" i="50"/>
  <c r="SM86" i="50"/>
  <c r="SL86" i="50"/>
  <c r="SK86" i="50"/>
  <c r="SJ86" i="50"/>
  <c r="SI86" i="50"/>
  <c r="SH86" i="50"/>
  <c r="SG86" i="50"/>
  <c r="SF86" i="50"/>
  <c r="SE86" i="50"/>
  <c r="SD86" i="50"/>
  <c r="SC86" i="50"/>
  <c r="SB86" i="50"/>
  <c r="SA86" i="50"/>
  <c r="RZ86" i="50"/>
  <c r="RY86" i="50"/>
  <c r="RX86" i="50"/>
  <c r="RW86" i="50"/>
  <c r="RV86" i="50"/>
  <c r="RU86" i="50"/>
  <c r="RT86" i="50"/>
  <c r="RS86" i="50"/>
  <c r="RR86" i="50"/>
  <c r="RQ86" i="50"/>
  <c r="RP86" i="50"/>
  <c r="RO86" i="50"/>
  <c r="RN86" i="50"/>
  <c r="RM86" i="50"/>
  <c r="RL86" i="50"/>
  <c r="RK86" i="50"/>
  <c r="RJ86" i="50"/>
  <c r="RI86" i="50"/>
  <c r="RH86" i="50"/>
  <c r="RG86" i="50"/>
  <c r="RF86" i="50"/>
  <c r="RE86" i="50"/>
  <c r="RD86" i="50"/>
  <c r="RC86" i="50"/>
  <c r="RB86" i="50"/>
  <c r="RA86" i="50"/>
  <c r="QZ86" i="50"/>
  <c r="QY86" i="50"/>
  <c r="QX86" i="50"/>
  <c r="QW86" i="50"/>
  <c r="QV86" i="50"/>
  <c r="QU86" i="50"/>
  <c r="QT86" i="50"/>
  <c r="QS86" i="50"/>
  <c r="QR86" i="50"/>
  <c r="QQ86" i="50"/>
  <c r="QP86" i="50"/>
  <c r="QO86" i="50"/>
  <c r="QN86" i="50"/>
  <c r="QM86" i="50"/>
  <c r="QL86" i="50"/>
  <c r="QK86" i="50"/>
  <c r="QJ86" i="50"/>
  <c r="QI86" i="50"/>
  <c r="QH86" i="50"/>
  <c r="QG86" i="50"/>
  <c r="QF86" i="50"/>
  <c r="QE86" i="50"/>
  <c r="QD86" i="50"/>
  <c r="QC86" i="50"/>
  <c r="QB86" i="50"/>
  <c r="QA86" i="50"/>
  <c r="PZ86" i="50"/>
  <c r="PY86" i="50"/>
  <c r="PX86" i="50"/>
  <c r="PW86" i="50"/>
  <c r="PV86" i="50"/>
  <c r="PU86" i="50"/>
  <c r="PT86" i="50"/>
  <c r="PS86" i="50"/>
  <c r="PR86" i="50"/>
  <c r="PQ86" i="50"/>
  <c r="PP86" i="50"/>
  <c r="PO86" i="50"/>
  <c r="PN86" i="50"/>
  <c r="PM86" i="50"/>
  <c r="PL86" i="50"/>
  <c r="PK86" i="50"/>
  <c r="PJ86" i="50"/>
  <c r="PI86" i="50"/>
  <c r="PH86" i="50"/>
  <c r="PG86" i="50"/>
  <c r="PF86" i="50"/>
  <c r="PE86" i="50"/>
  <c r="PD86" i="50"/>
  <c r="PC86" i="50"/>
  <c r="PB86" i="50"/>
  <c r="PA86" i="50"/>
  <c r="OZ86" i="50"/>
  <c r="OY86" i="50"/>
  <c r="OX86" i="50"/>
  <c r="OW86" i="50"/>
  <c r="OV86" i="50"/>
  <c r="OU86" i="50"/>
  <c r="OT86" i="50"/>
  <c r="OS86" i="50"/>
  <c r="OR86" i="50"/>
  <c r="OQ86" i="50"/>
  <c r="OP86" i="50"/>
  <c r="OO86" i="50"/>
  <c r="ON86" i="50"/>
  <c r="OM86" i="50"/>
  <c r="OL86" i="50"/>
  <c r="OK86" i="50"/>
  <c r="OJ86" i="50"/>
  <c r="OI86" i="50"/>
  <c r="OH86" i="50"/>
  <c r="OG86" i="50"/>
  <c r="OF86" i="50"/>
  <c r="OE86" i="50"/>
  <c r="OD86" i="50"/>
  <c r="OC86" i="50"/>
  <c r="OB86" i="50"/>
  <c r="OA86" i="50"/>
  <c r="NZ86" i="50"/>
  <c r="NY86" i="50"/>
  <c r="NX86" i="50"/>
  <c r="NW86" i="50"/>
  <c r="NV86" i="50"/>
  <c r="NU86" i="50"/>
  <c r="NT86" i="50"/>
  <c r="NS86" i="50"/>
  <c r="NR86" i="50"/>
  <c r="NQ86" i="50"/>
  <c r="NP86" i="50"/>
  <c r="NO86" i="50"/>
  <c r="NN86" i="50"/>
  <c r="NM86" i="50"/>
  <c r="NL86" i="50"/>
  <c r="NK86" i="50"/>
  <c r="NJ86" i="50"/>
  <c r="NI86" i="50"/>
  <c r="NH86" i="50"/>
  <c r="NG86" i="50"/>
  <c r="NF86" i="50"/>
  <c r="NE86" i="50"/>
  <c r="ND86" i="50"/>
  <c r="NC86" i="50"/>
  <c r="NB86" i="50"/>
  <c r="NA86" i="50"/>
  <c r="MZ86" i="50"/>
  <c r="MY86" i="50"/>
  <c r="MX86" i="50"/>
  <c r="MW86" i="50"/>
  <c r="MV86" i="50"/>
  <c r="MU86" i="50"/>
  <c r="MT86" i="50"/>
  <c r="MS86" i="50"/>
  <c r="MR86" i="50"/>
  <c r="MQ86" i="50"/>
  <c r="MP86" i="50"/>
  <c r="MO86" i="50"/>
  <c r="MN86" i="50"/>
  <c r="MM86" i="50"/>
  <c r="ML86" i="50"/>
  <c r="MK86" i="50"/>
  <c r="MJ86" i="50"/>
  <c r="MI86" i="50"/>
  <c r="MH86" i="50"/>
  <c r="MG86" i="50"/>
  <c r="MF86" i="50"/>
  <c r="ME86" i="50"/>
  <c r="MD86" i="50"/>
  <c r="MC86" i="50"/>
  <c r="MB86" i="50"/>
  <c r="MA86" i="50"/>
  <c r="LZ86" i="50"/>
  <c r="LY86" i="50"/>
  <c r="LX86" i="50"/>
  <c r="LW86" i="50"/>
  <c r="LV86" i="50"/>
  <c r="LU86" i="50"/>
  <c r="LT86" i="50"/>
  <c r="LS86" i="50"/>
  <c r="LR86" i="50"/>
  <c r="LQ86" i="50"/>
  <c r="LP86" i="50"/>
  <c r="LO86" i="50"/>
  <c r="LN86" i="50"/>
  <c r="LM86" i="50"/>
  <c r="LL86" i="50"/>
  <c r="LK86" i="50"/>
  <c r="LJ86" i="50"/>
  <c r="LI86" i="50"/>
  <c r="LH86" i="50"/>
  <c r="LG86" i="50"/>
  <c r="LF86" i="50"/>
  <c r="LE86" i="50"/>
  <c r="LD86" i="50"/>
  <c r="LC86" i="50"/>
  <c r="LB86" i="50"/>
  <c r="LA86" i="50"/>
  <c r="KZ86" i="50"/>
  <c r="KY86" i="50"/>
  <c r="KX86" i="50"/>
  <c r="KW86" i="50"/>
  <c r="KV86" i="50"/>
  <c r="KU86" i="50"/>
  <c r="KT86" i="50"/>
  <c r="KS86" i="50"/>
  <c r="KR86" i="50"/>
  <c r="KQ86" i="50"/>
  <c r="KP86" i="50"/>
  <c r="KO86" i="50"/>
  <c r="KN86" i="50"/>
  <c r="KM86" i="50"/>
  <c r="KL86" i="50"/>
  <c r="KK86" i="50"/>
  <c r="KJ86" i="50"/>
  <c r="KI86" i="50"/>
  <c r="KH86" i="50"/>
  <c r="KG86" i="50"/>
  <c r="KF86" i="50"/>
  <c r="KE86" i="50"/>
  <c r="KD86" i="50"/>
  <c r="KC86" i="50"/>
  <c r="KB86" i="50"/>
  <c r="KA86" i="50"/>
  <c r="JZ86" i="50"/>
  <c r="JY86" i="50"/>
  <c r="JX86" i="50"/>
  <c r="JW86" i="50"/>
  <c r="JV86" i="50"/>
  <c r="JU86" i="50"/>
  <c r="JT86" i="50"/>
  <c r="JS86" i="50"/>
  <c r="JR86" i="50"/>
  <c r="JQ86" i="50"/>
  <c r="JP86" i="50"/>
  <c r="JO86" i="50"/>
  <c r="JN86" i="50"/>
  <c r="JM86" i="50"/>
  <c r="JL86" i="50"/>
  <c r="JK86" i="50"/>
  <c r="JJ86" i="50"/>
  <c r="JI86" i="50"/>
  <c r="JH86" i="50"/>
  <c r="JG86" i="50"/>
  <c r="JF86" i="50"/>
  <c r="JE86" i="50"/>
  <c r="JD86" i="50"/>
  <c r="JC86" i="50"/>
  <c r="JB86" i="50"/>
  <c r="JA86" i="50"/>
  <c r="IZ86" i="50"/>
  <c r="IY86" i="50"/>
  <c r="IX86" i="50"/>
  <c r="IW86" i="50"/>
  <c r="IV86" i="50"/>
  <c r="IU86" i="50"/>
  <c r="IT86" i="50"/>
  <c r="IS86" i="50"/>
  <c r="IR86" i="50"/>
  <c r="IQ86" i="50"/>
  <c r="IP86" i="50"/>
  <c r="IO86" i="50"/>
  <c r="IN86" i="50"/>
  <c r="IM86" i="50"/>
  <c r="IL86" i="50"/>
  <c r="IK86" i="50"/>
  <c r="IJ86" i="50"/>
  <c r="II86" i="50"/>
  <c r="IH86" i="50"/>
  <c r="IG86" i="50"/>
  <c r="IF86" i="50"/>
  <c r="IE86" i="50"/>
  <c r="ID86" i="50"/>
  <c r="IC86" i="50"/>
  <c r="IB86" i="50"/>
  <c r="IA86" i="50"/>
  <c r="HZ86" i="50"/>
  <c r="HY86" i="50"/>
  <c r="HX86" i="50"/>
  <c r="HW86" i="50"/>
  <c r="HV86" i="50"/>
  <c r="HU86" i="50"/>
  <c r="HT86" i="50"/>
  <c r="HS86" i="50"/>
  <c r="HR86" i="50"/>
  <c r="HQ86" i="50"/>
  <c r="HP86" i="50"/>
  <c r="HO86" i="50"/>
  <c r="HN86" i="50"/>
  <c r="HM86" i="50"/>
  <c r="HL86" i="50"/>
  <c r="HK86" i="50"/>
  <c r="HJ86" i="50"/>
  <c r="HI86" i="50"/>
  <c r="HH86" i="50"/>
  <c r="HG86" i="50"/>
  <c r="HF86" i="50"/>
  <c r="HE86" i="50"/>
  <c r="HD86" i="50"/>
  <c r="HC86" i="50"/>
  <c r="HB86" i="50"/>
  <c r="HA86" i="50"/>
  <c r="GZ86" i="50"/>
  <c r="GY86" i="50"/>
  <c r="GX86" i="50"/>
  <c r="GW86" i="50"/>
  <c r="GV86" i="50"/>
  <c r="GU86" i="50"/>
  <c r="GT86" i="50"/>
  <c r="GS86" i="50"/>
  <c r="GR86" i="50"/>
  <c r="GQ86" i="50"/>
  <c r="GP86" i="50"/>
  <c r="GO86" i="50"/>
  <c r="GN86" i="50"/>
  <c r="GM86" i="50"/>
  <c r="WD85" i="50"/>
  <c r="WC85" i="50"/>
  <c r="WB85" i="50"/>
  <c r="WA85" i="50"/>
  <c r="VZ85" i="50"/>
  <c r="VY85" i="50"/>
  <c r="VX85" i="50"/>
  <c r="VW85" i="50"/>
  <c r="VV85" i="50"/>
  <c r="VU85" i="50"/>
  <c r="VT85" i="50"/>
  <c r="VS85" i="50"/>
  <c r="VR85" i="50"/>
  <c r="VQ85" i="50"/>
  <c r="VP85" i="50"/>
  <c r="VO85" i="50"/>
  <c r="VN85" i="50"/>
  <c r="VM85" i="50"/>
  <c r="VL85" i="50"/>
  <c r="VK85" i="50"/>
  <c r="VJ85" i="50"/>
  <c r="VI85" i="50"/>
  <c r="VH85" i="50"/>
  <c r="VG85" i="50"/>
  <c r="VF85" i="50"/>
  <c r="VE85" i="50"/>
  <c r="VD85" i="50"/>
  <c r="VC85" i="50"/>
  <c r="VB85" i="50"/>
  <c r="VA85" i="50"/>
  <c r="UZ85" i="50"/>
  <c r="UY85" i="50"/>
  <c r="UX85" i="50"/>
  <c r="UW85" i="50"/>
  <c r="UV85" i="50"/>
  <c r="UU85" i="50"/>
  <c r="UT85" i="50"/>
  <c r="US85" i="50"/>
  <c r="UR85" i="50"/>
  <c r="UQ85" i="50"/>
  <c r="UP85" i="50"/>
  <c r="UO85" i="50"/>
  <c r="UN85" i="50"/>
  <c r="UM85" i="50"/>
  <c r="UL85" i="50"/>
  <c r="UK85" i="50"/>
  <c r="UJ85" i="50"/>
  <c r="UI85" i="50"/>
  <c r="UH85" i="50"/>
  <c r="UG85" i="50"/>
  <c r="UF85" i="50"/>
  <c r="UE85" i="50"/>
  <c r="UD85" i="50"/>
  <c r="UC85" i="50"/>
  <c r="UB85" i="50"/>
  <c r="UA85" i="50"/>
  <c r="TZ85" i="50"/>
  <c r="TY85" i="50"/>
  <c r="TX85" i="50"/>
  <c r="TW85" i="50"/>
  <c r="TV85" i="50"/>
  <c r="TU85" i="50"/>
  <c r="TT85" i="50"/>
  <c r="TS85" i="50"/>
  <c r="TR85" i="50"/>
  <c r="TQ85" i="50"/>
  <c r="TP85" i="50"/>
  <c r="TO85" i="50"/>
  <c r="TN85" i="50"/>
  <c r="TM85" i="50"/>
  <c r="TL85" i="50"/>
  <c r="TK85" i="50"/>
  <c r="TJ85" i="50"/>
  <c r="TI85" i="50"/>
  <c r="TH85" i="50"/>
  <c r="TG85" i="50"/>
  <c r="TF85" i="50"/>
  <c r="TE85" i="50"/>
  <c r="TD85" i="50"/>
  <c r="TC85" i="50"/>
  <c r="TB85" i="50"/>
  <c r="TA85" i="50"/>
  <c r="SZ85" i="50"/>
  <c r="SY85" i="50"/>
  <c r="SX85" i="50"/>
  <c r="SW85" i="50"/>
  <c r="SV85" i="50"/>
  <c r="SU85" i="50"/>
  <c r="ST85" i="50"/>
  <c r="SS85" i="50"/>
  <c r="SR85" i="50"/>
  <c r="SQ85" i="50"/>
  <c r="SP85" i="50"/>
  <c r="SO85" i="50"/>
  <c r="SN85" i="50"/>
  <c r="SM85" i="50"/>
  <c r="SL85" i="50"/>
  <c r="SK85" i="50"/>
  <c r="SJ85" i="50"/>
  <c r="SI85" i="50"/>
  <c r="SH85" i="50"/>
  <c r="SG85" i="50"/>
  <c r="SF85" i="50"/>
  <c r="SE85" i="50"/>
  <c r="SD85" i="50"/>
  <c r="SC85" i="50"/>
  <c r="SB85" i="50"/>
  <c r="SA85" i="50"/>
  <c r="RZ85" i="50"/>
  <c r="RY85" i="50"/>
  <c r="RX85" i="50"/>
  <c r="RW85" i="50"/>
  <c r="RV85" i="50"/>
  <c r="RU85" i="50"/>
  <c r="RT85" i="50"/>
  <c r="RS85" i="50"/>
  <c r="RR85" i="50"/>
  <c r="RQ85" i="50"/>
  <c r="RP85" i="50"/>
  <c r="RO85" i="50"/>
  <c r="RN85" i="50"/>
  <c r="RM85" i="50"/>
  <c r="RL85" i="50"/>
  <c r="RK85" i="50"/>
  <c r="RJ85" i="50"/>
  <c r="RI85" i="50"/>
  <c r="RH85" i="50"/>
  <c r="RG85" i="50"/>
  <c r="RF85" i="50"/>
  <c r="RE85" i="50"/>
  <c r="RD85" i="50"/>
  <c r="RC85" i="50"/>
  <c r="RB85" i="50"/>
  <c r="RA85" i="50"/>
  <c r="QZ85" i="50"/>
  <c r="QY85" i="50"/>
  <c r="QX85" i="50"/>
  <c r="QW85" i="50"/>
  <c r="QV85" i="50"/>
  <c r="QU85" i="50"/>
  <c r="QT85" i="50"/>
  <c r="QS85" i="50"/>
  <c r="QR85" i="50"/>
  <c r="QQ85" i="50"/>
  <c r="QP85" i="50"/>
  <c r="QO85" i="50"/>
  <c r="QN85" i="50"/>
  <c r="QM85" i="50"/>
  <c r="QL85" i="50"/>
  <c r="QK85" i="50"/>
  <c r="QJ85" i="50"/>
  <c r="QI85" i="50"/>
  <c r="QH85" i="50"/>
  <c r="QG85" i="50"/>
  <c r="QF85" i="50"/>
  <c r="QE85" i="50"/>
  <c r="QD85" i="50"/>
  <c r="QC85" i="50"/>
  <c r="QB85" i="50"/>
  <c r="QA85" i="50"/>
  <c r="PZ85" i="50"/>
  <c r="PY85" i="50"/>
  <c r="PX85" i="50"/>
  <c r="PW85" i="50"/>
  <c r="PV85" i="50"/>
  <c r="PU85" i="50"/>
  <c r="PT85" i="50"/>
  <c r="PS85" i="50"/>
  <c r="PR85" i="50"/>
  <c r="PQ85" i="50"/>
  <c r="PP85" i="50"/>
  <c r="PO85" i="50"/>
  <c r="PN85" i="50"/>
  <c r="PM85" i="50"/>
  <c r="PL85" i="50"/>
  <c r="PK85" i="50"/>
  <c r="PJ85" i="50"/>
  <c r="PI85" i="50"/>
  <c r="PH85" i="50"/>
  <c r="PG85" i="50"/>
  <c r="PF85" i="50"/>
  <c r="PE85" i="50"/>
  <c r="PD85" i="50"/>
  <c r="PC85" i="50"/>
  <c r="PB85" i="50"/>
  <c r="PA85" i="50"/>
  <c r="OZ85" i="50"/>
  <c r="OY85" i="50"/>
  <c r="OX85" i="50"/>
  <c r="OW85" i="50"/>
  <c r="OV85" i="50"/>
  <c r="OU85" i="50"/>
  <c r="OT85" i="50"/>
  <c r="OS85" i="50"/>
  <c r="OR85" i="50"/>
  <c r="OQ85" i="50"/>
  <c r="OP85" i="50"/>
  <c r="OO85" i="50"/>
  <c r="ON85" i="50"/>
  <c r="OM85" i="50"/>
  <c r="OL85" i="50"/>
  <c r="OK85" i="50"/>
  <c r="OJ85" i="50"/>
  <c r="OI85" i="50"/>
  <c r="OH85" i="50"/>
  <c r="OG85" i="50"/>
  <c r="OF85" i="50"/>
  <c r="OE85" i="50"/>
  <c r="OD85" i="50"/>
  <c r="OC85" i="50"/>
  <c r="OB85" i="50"/>
  <c r="OA85" i="50"/>
  <c r="NZ85" i="50"/>
  <c r="NY85" i="50"/>
  <c r="NX85" i="50"/>
  <c r="NW85" i="50"/>
  <c r="NV85" i="50"/>
  <c r="NU85" i="50"/>
  <c r="NT85" i="50"/>
  <c r="NS85" i="50"/>
  <c r="NR85" i="50"/>
  <c r="NQ85" i="50"/>
  <c r="NP85" i="50"/>
  <c r="NO85" i="50"/>
  <c r="NN85" i="50"/>
  <c r="NM85" i="50"/>
  <c r="NL85" i="50"/>
  <c r="NK85" i="50"/>
  <c r="NJ85" i="50"/>
  <c r="NI85" i="50"/>
  <c r="NH85" i="50"/>
  <c r="NG85" i="50"/>
  <c r="NF85" i="50"/>
  <c r="NE85" i="50"/>
  <c r="ND85" i="50"/>
  <c r="NC85" i="50"/>
  <c r="NB85" i="50"/>
  <c r="NA85" i="50"/>
  <c r="MZ85" i="50"/>
  <c r="MY85" i="50"/>
  <c r="MX85" i="50"/>
  <c r="MW85" i="50"/>
  <c r="MV85" i="50"/>
  <c r="MU85" i="50"/>
  <c r="MT85" i="50"/>
  <c r="MS85" i="50"/>
  <c r="MR85" i="50"/>
  <c r="MQ85" i="50"/>
  <c r="MP85" i="50"/>
  <c r="MO85" i="50"/>
  <c r="MN85" i="50"/>
  <c r="MM85" i="50"/>
  <c r="ML85" i="50"/>
  <c r="MK85" i="50"/>
  <c r="MJ85" i="50"/>
  <c r="MI85" i="50"/>
  <c r="MH85" i="50"/>
  <c r="MG85" i="50"/>
  <c r="MF85" i="50"/>
  <c r="ME85" i="50"/>
  <c r="MD85" i="50"/>
  <c r="MC85" i="50"/>
  <c r="MB85" i="50"/>
  <c r="MA85" i="50"/>
  <c r="LZ85" i="50"/>
  <c r="LY85" i="50"/>
  <c r="LX85" i="50"/>
  <c r="LW85" i="50"/>
  <c r="LV85" i="50"/>
  <c r="LU85" i="50"/>
  <c r="LT85" i="50"/>
  <c r="LS85" i="50"/>
  <c r="LR85" i="50"/>
  <c r="LQ85" i="50"/>
  <c r="LP85" i="50"/>
  <c r="LO85" i="50"/>
  <c r="LN85" i="50"/>
  <c r="LM85" i="50"/>
  <c r="LL85" i="50"/>
  <c r="LK85" i="50"/>
  <c r="LJ85" i="50"/>
  <c r="LI85" i="50"/>
  <c r="LH85" i="50"/>
  <c r="LG85" i="50"/>
  <c r="LF85" i="50"/>
  <c r="LE85" i="50"/>
  <c r="LD85" i="50"/>
  <c r="LC85" i="50"/>
  <c r="LB85" i="50"/>
  <c r="LA85" i="50"/>
  <c r="KZ85" i="50"/>
  <c r="KY85" i="50"/>
  <c r="KX85" i="50"/>
  <c r="KW85" i="50"/>
  <c r="KV85" i="50"/>
  <c r="KU85" i="50"/>
  <c r="KT85" i="50"/>
  <c r="KS85" i="50"/>
  <c r="KR85" i="50"/>
  <c r="KQ85" i="50"/>
  <c r="KP85" i="50"/>
  <c r="KO85" i="50"/>
  <c r="KN85" i="50"/>
  <c r="KM85" i="50"/>
  <c r="KL85" i="50"/>
  <c r="KK85" i="50"/>
  <c r="KJ85" i="50"/>
  <c r="KI85" i="50"/>
  <c r="KH85" i="50"/>
  <c r="KG85" i="50"/>
  <c r="KF85" i="50"/>
  <c r="KE85" i="50"/>
  <c r="KD85" i="50"/>
  <c r="KC85" i="50"/>
  <c r="KB85" i="50"/>
  <c r="KA85" i="50"/>
  <c r="JZ85" i="50"/>
  <c r="JY85" i="50"/>
  <c r="JX85" i="50"/>
  <c r="JW85" i="50"/>
  <c r="JV85" i="50"/>
  <c r="JU85" i="50"/>
  <c r="JT85" i="50"/>
  <c r="JS85" i="50"/>
  <c r="JR85" i="50"/>
  <c r="JQ85" i="50"/>
  <c r="JP85" i="50"/>
  <c r="JO85" i="50"/>
  <c r="JN85" i="50"/>
  <c r="JM85" i="50"/>
  <c r="JL85" i="50"/>
  <c r="JK85" i="50"/>
  <c r="JJ85" i="50"/>
  <c r="JI85" i="50"/>
  <c r="JH85" i="50"/>
  <c r="JG85" i="50"/>
  <c r="JF85" i="50"/>
  <c r="JE85" i="50"/>
  <c r="JD85" i="50"/>
  <c r="JC85" i="50"/>
  <c r="JB85" i="50"/>
  <c r="JA85" i="50"/>
  <c r="IZ85" i="50"/>
  <c r="IY85" i="50"/>
  <c r="IX85" i="50"/>
  <c r="IW85" i="50"/>
  <c r="IV85" i="50"/>
  <c r="IU85" i="50"/>
  <c r="IT85" i="50"/>
  <c r="IS85" i="50"/>
  <c r="IR85" i="50"/>
  <c r="IQ85" i="50"/>
  <c r="IP85" i="50"/>
  <c r="IO85" i="50"/>
  <c r="IN85" i="50"/>
  <c r="IM85" i="50"/>
  <c r="IL85" i="50"/>
  <c r="IK85" i="50"/>
  <c r="IJ85" i="50"/>
  <c r="II85" i="50"/>
  <c r="IH85" i="50"/>
  <c r="IG85" i="50"/>
  <c r="IF85" i="50"/>
  <c r="IE85" i="50"/>
  <c r="ID85" i="50"/>
  <c r="IC85" i="50"/>
  <c r="IB85" i="50"/>
  <c r="IA85" i="50"/>
  <c r="HZ85" i="50"/>
  <c r="HY85" i="50"/>
  <c r="HX85" i="50"/>
  <c r="HW85" i="50"/>
  <c r="HV85" i="50"/>
  <c r="HU85" i="50"/>
  <c r="HT85" i="50"/>
  <c r="HS85" i="50"/>
  <c r="HR85" i="50"/>
  <c r="HQ85" i="50"/>
  <c r="HP85" i="50"/>
  <c r="HO85" i="50"/>
  <c r="HN85" i="50"/>
  <c r="HM85" i="50"/>
  <c r="HL85" i="50"/>
  <c r="HK85" i="50"/>
  <c r="HJ85" i="50"/>
  <c r="HI85" i="50"/>
  <c r="HH85" i="50"/>
  <c r="HG85" i="50"/>
  <c r="HF85" i="50"/>
  <c r="HE85" i="50"/>
  <c r="HD85" i="50"/>
  <c r="HC85" i="50"/>
  <c r="HB85" i="50"/>
  <c r="HA85" i="50"/>
  <c r="GZ85" i="50"/>
  <c r="GY85" i="50"/>
  <c r="GX85" i="50"/>
  <c r="GW85" i="50"/>
  <c r="GV85" i="50"/>
  <c r="GU85" i="50"/>
  <c r="GT85" i="50"/>
  <c r="GS85" i="50"/>
  <c r="GR85" i="50"/>
  <c r="GQ85" i="50"/>
  <c r="GP85" i="50"/>
  <c r="GO85" i="50"/>
  <c r="GN85" i="50"/>
  <c r="GM85" i="50"/>
  <c r="WD84" i="50"/>
  <c r="WC84" i="50"/>
  <c r="WB84" i="50"/>
  <c r="WA84" i="50"/>
  <c r="VZ84" i="50"/>
  <c r="VY84" i="50"/>
  <c r="VX84" i="50"/>
  <c r="VW84" i="50"/>
  <c r="VV84" i="50"/>
  <c r="VU84" i="50"/>
  <c r="VT84" i="50"/>
  <c r="VS84" i="50"/>
  <c r="VR84" i="50"/>
  <c r="VQ84" i="50"/>
  <c r="VP84" i="50"/>
  <c r="VO84" i="50"/>
  <c r="VN84" i="50"/>
  <c r="VM84" i="50"/>
  <c r="VL84" i="50"/>
  <c r="VK84" i="50"/>
  <c r="VJ84" i="50"/>
  <c r="VI84" i="50"/>
  <c r="VH84" i="50"/>
  <c r="VG84" i="50"/>
  <c r="VF84" i="50"/>
  <c r="VE84" i="50"/>
  <c r="VD84" i="50"/>
  <c r="VC84" i="50"/>
  <c r="VB84" i="50"/>
  <c r="VA84" i="50"/>
  <c r="UZ84" i="50"/>
  <c r="UY84" i="50"/>
  <c r="UX84" i="50"/>
  <c r="UW84" i="50"/>
  <c r="UV84" i="50"/>
  <c r="UU84" i="50"/>
  <c r="UT84" i="50"/>
  <c r="US84" i="50"/>
  <c r="UR84" i="50"/>
  <c r="UQ84" i="50"/>
  <c r="UP84" i="50"/>
  <c r="UO84" i="50"/>
  <c r="UN84" i="50"/>
  <c r="UM84" i="50"/>
  <c r="UL84" i="50"/>
  <c r="UK84" i="50"/>
  <c r="UJ84" i="50"/>
  <c r="UI84" i="50"/>
  <c r="UH84" i="50"/>
  <c r="UG84" i="50"/>
  <c r="UF84" i="50"/>
  <c r="UE84" i="50"/>
  <c r="UD84" i="50"/>
  <c r="UC84" i="50"/>
  <c r="UB84" i="50"/>
  <c r="UA84" i="50"/>
  <c r="TZ84" i="50"/>
  <c r="TY84" i="50"/>
  <c r="TX84" i="50"/>
  <c r="TW84" i="50"/>
  <c r="TV84" i="50"/>
  <c r="TU84" i="50"/>
  <c r="TT84" i="50"/>
  <c r="TS84" i="50"/>
  <c r="TR84" i="50"/>
  <c r="TQ84" i="50"/>
  <c r="TP84" i="50"/>
  <c r="TO84" i="50"/>
  <c r="TN84" i="50"/>
  <c r="TM84" i="50"/>
  <c r="TL84" i="50"/>
  <c r="TK84" i="50"/>
  <c r="TJ84" i="50"/>
  <c r="TI84" i="50"/>
  <c r="TH84" i="50"/>
  <c r="TG84" i="50"/>
  <c r="TF84" i="50"/>
  <c r="TE84" i="50"/>
  <c r="TD84" i="50"/>
  <c r="TC84" i="50"/>
  <c r="TB84" i="50"/>
  <c r="TA84" i="50"/>
  <c r="SZ84" i="50"/>
  <c r="SY84" i="50"/>
  <c r="SX84" i="50"/>
  <c r="SW84" i="50"/>
  <c r="SV84" i="50"/>
  <c r="SU84" i="50"/>
  <c r="ST84" i="50"/>
  <c r="SS84" i="50"/>
  <c r="SR84" i="50"/>
  <c r="SQ84" i="50"/>
  <c r="SP84" i="50"/>
  <c r="SO84" i="50"/>
  <c r="SN84" i="50"/>
  <c r="SM84" i="50"/>
  <c r="SL84" i="50"/>
  <c r="SK84" i="50"/>
  <c r="SJ84" i="50"/>
  <c r="SI84" i="50"/>
  <c r="SH84" i="50"/>
  <c r="SG84" i="50"/>
  <c r="SF84" i="50"/>
  <c r="SE84" i="50"/>
  <c r="SD84" i="50"/>
  <c r="SC84" i="50"/>
  <c r="SB84" i="50"/>
  <c r="SA84" i="50"/>
  <c r="RZ84" i="50"/>
  <c r="RY84" i="50"/>
  <c r="RX84" i="50"/>
  <c r="RW84" i="50"/>
  <c r="RV84" i="50"/>
  <c r="RU84" i="50"/>
  <c r="RT84" i="50"/>
  <c r="RS84" i="50"/>
  <c r="RR84" i="50"/>
  <c r="RQ84" i="50"/>
  <c r="RP84" i="50"/>
  <c r="RO84" i="50"/>
  <c r="RN84" i="50"/>
  <c r="RM84" i="50"/>
  <c r="RL84" i="50"/>
  <c r="RK84" i="50"/>
  <c r="RJ84" i="50"/>
  <c r="RI84" i="50"/>
  <c r="RH84" i="50"/>
  <c r="RG84" i="50"/>
  <c r="RF84" i="50"/>
  <c r="RE84" i="50"/>
  <c r="RD84" i="50"/>
  <c r="RC84" i="50"/>
  <c r="RB84" i="50"/>
  <c r="RA84" i="50"/>
  <c r="QZ84" i="50"/>
  <c r="QY84" i="50"/>
  <c r="QX84" i="50"/>
  <c r="QW84" i="50"/>
  <c r="QV84" i="50"/>
  <c r="QU84" i="50"/>
  <c r="QT84" i="50"/>
  <c r="QS84" i="50"/>
  <c r="QR84" i="50"/>
  <c r="QQ84" i="50"/>
  <c r="QP84" i="50"/>
  <c r="QO84" i="50"/>
  <c r="QN84" i="50"/>
  <c r="QM84" i="50"/>
  <c r="QL84" i="50"/>
  <c r="QK84" i="50"/>
  <c r="QJ84" i="50"/>
  <c r="QI84" i="50"/>
  <c r="QH84" i="50"/>
  <c r="QG84" i="50"/>
  <c r="QF84" i="50"/>
  <c r="QE84" i="50"/>
  <c r="QD84" i="50"/>
  <c r="QC84" i="50"/>
  <c r="QB84" i="50"/>
  <c r="QA84" i="50"/>
  <c r="PZ84" i="50"/>
  <c r="PY84" i="50"/>
  <c r="PX84" i="50"/>
  <c r="PW84" i="50"/>
  <c r="PV84" i="50"/>
  <c r="PU84" i="50"/>
  <c r="PT84" i="50"/>
  <c r="PS84" i="50"/>
  <c r="PR84" i="50"/>
  <c r="PQ84" i="50"/>
  <c r="PP84" i="50"/>
  <c r="PO84" i="50"/>
  <c r="PN84" i="50"/>
  <c r="PM84" i="50"/>
  <c r="PL84" i="50"/>
  <c r="PK84" i="50"/>
  <c r="PJ84" i="50"/>
  <c r="PI84" i="50"/>
  <c r="PH84" i="50"/>
  <c r="PG84" i="50"/>
  <c r="PF84" i="50"/>
  <c r="PE84" i="50"/>
  <c r="PD84" i="50"/>
  <c r="PC84" i="50"/>
  <c r="PB84" i="50"/>
  <c r="PA84" i="50"/>
  <c r="OZ84" i="50"/>
  <c r="OY84" i="50"/>
  <c r="OX84" i="50"/>
  <c r="OW84" i="50"/>
  <c r="OV84" i="50"/>
  <c r="OU84" i="50"/>
  <c r="OT84" i="50"/>
  <c r="OS84" i="50"/>
  <c r="OR84" i="50"/>
  <c r="OQ84" i="50"/>
  <c r="OP84" i="50"/>
  <c r="OO84" i="50"/>
  <c r="ON84" i="50"/>
  <c r="OM84" i="50"/>
  <c r="OL84" i="50"/>
  <c r="OK84" i="50"/>
  <c r="OJ84" i="50"/>
  <c r="OI84" i="50"/>
  <c r="OH84" i="50"/>
  <c r="OG84" i="50"/>
  <c r="OF84" i="50"/>
  <c r="OE84" i="50"/>
  <c r="OD84" i="50"/>
  <c r="OC84" i="50"/>
  <c r="OB84" i="50"/>
  <c r="OA84" i="50"/>
  <c r="NZ84" i="50"/>
  <c r="NY84" i="50"/>
  <c r="NX84" i="50"/>
  <c r="NW84" i="50"/>
  <c r="NV84" i="50"/>
  <c r="NU84" i="50"/>
  <c r="NT84" i="50"/>
  <c r="NS84" i="50"/>
  <c r="NR84" i="50"/>
  <c r="NQ84" i="50"/>
  <c r="NP84" i="50"/>
  <c r="NO84" i="50"/>
  <c r="NN84" i="50"/>
  <c r="NM84" i="50"/>
  <c r="NL84" i="50"/>
  <c r="NK84" i="50"/>
  <c r="NJ84" i="50"/>
  <c r="NI84" i="50"/>
  <c r="NH84" i="50"/>
  <c r="NG84" i="50"/>
  <c r="NF84" i="50"/>
  <c r="NE84" i="50"/>
  <c r="ND84" i="50"/>
  <c r="NC84" i="50"/>
  <c r="NB84" i="50"/>
  <c r="NA84" i="50"/>
  <c r="MZ84" i="50"/>
  <c r="MY84" i="50"/>
  <c r="MX84" i="50"/>
  <c r="MW84" i="50"/>
  <c r="MV84" i="50"/>
  <c r="MU84" i="50"/>
  <c r="MT84" i="50"/>
  <c r="MS84" i="50"/>
  <c r="MR84" i="50"/>
  <c r="MQ84" i="50"/>
  <c r="MP84" i="50"/>
  <c r="MO84" i="50"/>
  <c r="MN84" i="50"/>
  <c r="MM84" i="50"/>
  <c r="ML84" i="50"/>
  <c r="MK84" i="50"/>
  <c r="MJ84" i="50"/>
  <c r="MI84" i="50"/>
  <c r="MH84" i="50"/>
  <c r="MG84" i="50"/>
  <c r="MF84" i="50"/>
  <c r="ME84" i="50"/>
  <c r="MD84" i="50"/>
  <c r="MC84" i="50"/>
  <c r="MB84" i="50"/>
  <c r="MA84" i="50"/>
  <c r="LZ84" i="50"/>
  <c r="LY84" i="50"/>
  <c r="LX84" i="50"/>
  <c r="LW84" i="50"/>
  <c r="LV84" i="50"/>
  <c r="LU84" i="50"/>
  <c r="LT84" i="50"/>
  <c r="LS84" i="50"/>
  <c r="LR84" i="50"/>
  <c r="LQ84" i="50"/>
  <c r="LP84" i="50"/>
  <c r="LO84" i="50"/>
  <c r="LN84" i="50"/>
  <c r="LM84" i="50"/>
  <c r="LL84" i="50"/>
  <c r="LK84" i="50"/>
  <c r="LJ84" i="50"/>
  <c r="LI84" i="50"/>
  <c r="LH84" i="50"/>
  <c r="LG84" i="50"/>
  <c r="LF84" i="50"/>
  <c r="LE84" i="50"/>
  <c r="LD84" i="50"/>
  <c r="LC84" i="50"/>
  <c r="LB84" i="50"/>
  <c r="LA84" i="50"/>
  <c r="KZ84" i="50"/>
  <c r="KY84" i="50"/>
  <c r="KX84" i="50"/>
  <c r="KW84" i="50"/>
  <c r="KV84" i="50"/>
  <c r="KU84" i="50"/>
  <c r="KT84" i="50"/>
  <c r="KS84" i="50"/>
  <c r="KR84" i="50"/>
  <c r="KQ84" i="50"/>
  <c r="KP84" i="50"/>
  <c r="KO84" i="50"/>
  <c r="KN84" i="50"/>
  <c r="KM84" i="50"/>
  <c r="KL84" i="50"/>
  <c r="KK84" i="50"/>
  <c r="KJ84" i="50"/>
  <c r="KI84" i="50"/>
  <c r="KH84" i="50"/>
  <c r="KG84" i="50"/>
  <c r="KF84" i="50"/>
  <c r="KE84" i="50"/>
  <c r="KD84" i="50"/>
  <c r="KC84" i="50"/>
  <c r="KB84" i="50"/>
  <c r="KA84" i="50"/>
  <c r="JZ84" i="50"/>
  <c r="JY84" i="50"/>
  <c r="JX84" i="50"/>
  <c r="JW84" i="50"/>
  <c r="JV84" i="50"/>
  <c r="JU84" i="50"/>
  <c r="JT84" i="50"/>
  <c r="JS84" i="50"/>
  <c r="JR84" i="50"/>
  <c r="JQ84" i="50"/>
  <c r="JP84" i="50"/>
  <c r="JO84" i="50"/>
  <c r="JN84" i="50"/>
  <c r="JM84" i="50"/>
  <c r="JL84" i="50"/>
  <c r="JK84" i="50"/>
  <c r="JJ84" i="50"/>
  <c r="JI84" i="50"/>
  <c r="JH84" i="50"/>
  <c r="JG84" i="50"/>
  <c r="JF84" i="50"/>
  <c r="JE84" i="50"/>
  <c r="JD84" i="50"/>
  <c r="JC84" i="50"/>
  <c r="JB84" i="50"/>
  <c r="JA84" i="50"/>
  <c r="IZ84" i="50"/>
  <c r="IY84" i="50"/>
  <c r="IX84" i="50"/>
  <c r="IW84" i="50"/>
  <c r="IV84" i="50"/>
  <c r="IU84" i="50"/>
  <c r="IT84" i="50"/>
  <c r="IS84" i="50"/>
  <c r="IR84" i="50"/>
  <c r="IQ84" i="50"/>
  <c r="IP84" i="50"/>
  <c r="IO84" i="50"/>
  <c r="IN84" i="50"/>
  <c r="IM84" i="50"/>
  <c r="IL84" i="50"/>
  <c r="IK84" i="50"/>
  <c r="IJ84" i="50"/>
  <c r="II84" i="50"/>
  <c r="IH84" i="50"/>
  <c r="IG84" i="50"/>
  <c r="IF84" i="50"/>
  <c r="IE84" i="50"/>
  <c r="ID84" i="50"/>
  <c r="IC84" i="50"/>
  <c r="IB84" i="50"/>
  <c r="IA84" i="50"/>
  <c r="HZ84" i="50"/>
  <c r="HY84" i="50"/>
  <c r="HX84" i="50"/>
  <c r="HW84" i="50"/>
  <c r="HV84" i="50"/>
  <c r="HU84" i="50"/>
  <c r="HT84" i="50"/>
  <c r="HS84" i="50"/>
  <c r="HR84" i="50"/>
  <c r="HQ84" i="50"/>
  <c r="HP84" i="50"/>
  <c r="HO84" i="50"/>
  <c r="HN84" i="50"/>
  <c r="HM84" i="50"/>
  <c r="HL84" i="50"/>
  <c r="HK84" i="50"/>
  <c r="HJ84" i="50"/>
  <c r="HI84" i="50"/>
  <c r="HH84" i="50"/>
  <c r="HG84" i="50"/>
  <c r="HF84" i="50"/>
  <c r="HE84" i="50"/>
  <c r="HD84" i="50"/>
  <c r="HC84" i="50"/>
  <c r="HB84" i="50"/>
  <c r="HA84" i="50"/>
  <c r="GZ84" i="50"/>
  <c r="GY84" i="50"/>
  <c r="GX84" i="50"/>
  <c r="GW84" i="50"/>
  <c r="GV84" i="50"/>
  <c r="GU84" i="50"/>
  <c r="GT84" i="50"/>
  <c r="GS84" i="50"/>
  <c r="GR84" i="50"/>
  <c r="GQ84" i="50"/>
  <c r="GP84" i="50"/>
  <c r="GO84" i="50"/>
  <c r="GN84" i="50"/>
  <c r="GM84" i="50"/>
  <c r="WD83" i="50"/>
  <c r="WC83" i="50"/>
  <c r="WB83" i="50"/>
  <c r="WA83" i="50"/>
  <c r="VZ83" i="50"/>
  <c r="VY83" i="50"/>
  <c r="VX83" i="50"/>
  <c r="VW83" i="50"/>
  <c r="VV83" i="50"/>
  <c r="VU83" i="50"/>
  <c r="VT83" i="50"/>
  <c r="VS83" i="50"/>
  <c r="VR83" i="50"/>
  <c r="VQ83" i="50"/>
  <c r="VP83" i="50"/>
  <c r="VO83" i="50"/>
  <c r="VN83" i="50"/>
  <c r="VM83" i="50"/>
  <c r="VL83" i="50"/>
  <c r="VK83" i="50"/>
  <c r="VJ83" i="50"/>
  <c r="VI83" i="50"/>
  <c r="VH83" i="50"/>
  <c r="VG83" i="50"/>
  <c r="VF83" i="50"/>
  <c r="VE83" i="50"/>
  <c r="VD83" i="50"/>
  <c r="VC83" i="50"/>
  <c r="VB83" i="50"/>
  <c r="VA83" i="50"/>
  <c r="UZ83" i="50"/>
  <c r="UY83" i="50"/>
  <c r="UX83" i="50"/>
  <c r="UW83" i="50"/>
  <c r="UV83" i="50"/>
  <c r="UU83" i="50"/>
  <c r="UT83" i="50"/>
  <c r="US83" i="50"/>
  <c r="UR83" i="50"/>
  <c r="UQ83" i="50"/>
  <c r="UP83" i="50"/>
  <c r="UO83" i="50"/>
  <c r="UN83" i="50"/>
  <c r="UM83" i="50"/>
  <c r="UL83" i="50"/>
  <c r="UK83" i="50"/>
  <c r="UJ83" i="50"/>
  <c r="UI83" i="50"/>
  <c r="UH83" i="50"/>
  <c r="UG83" i="50"/>
  <c r="UF83" i="50"/>
  <c r="UE83" i="50"/>
  <c r="UD83" i="50"/>
  <c r="UC83" i="50"/>
  <c r="UB83" i="50"/>
  <c r="UA83" i="50"/>
  <c r="TZ83" i="50"/>
  <c r="TY83" i="50"/>
  <c r="TX83" i="50"/>
  <c r="TW83" i="50"/>
  <c r="TV83" i="50"/>
  <c r="TU83" i="50"/>
  <c r="TT83" i="50"/>
  <c r="TS83" i="50"/>
  <c r="TR83" i="50"/>
  <c r="TQ83" i="50"/>
  <c r="TP83" i="50"/>
  <c r="TO83" i="50"/>
  <c r="TN83" i="50"/>
  <c r="TM83" i="50"/>
  <c r="TL83" i="50"/>
  <c r="TK83" i="50"/>
  <c r="TJ83" i="50"/>
  <c r="TI83" i="50"/>
  <c r="TH83" i="50"/>
  <c r="TG83" i="50"/>
  <c r="TF83" i="50"/>
  <c r="TE83" i="50"/>
  <c r="TD83" i="50"/>
  <c r="TC83" i="50"/>
  <c r="TB83" i="50"/>
  <c r="TA83" i="50"/>
  <c r="SZ83" i="50"/>
  <c r="SY83" i="50"/>
  <c r="SX83" i="50"/>
  <c r="SW83" i="50"/>
  <c r="SV83" i="50"/>
  <c r="SU83" i="50"/>
  <c r="ST83" i="50"/>
  <c r="SS83" i="50"/>
  <c r="SR83" i="50"/>
  <c r="SQ83" i="50"/>
  <c r="SP83" i="50"/>
  <c r="SO83" i="50"/>
  <c r="SN83" i="50"/>
  <c r="SM83" i="50"/>
  <c r="SL83" i="50"/>
  <c r="SK83" i="50"/>
  <c r="SJ83" i="50"/>
  <c r="SI83" i="50"/>
  <c r="SH83" i="50"/>
  <c r="SG83" i="50"/>
  <c r="SF83" i="50"/>
  <c r="SE83" i="50"/>
  <c r="SD83" i="50"/>
  <c r="SC83" i="50"/>
  <c r="SB83" i="50"/>
  <c r="SA83" i="50"/>
  <c r="RZ83" i="50"/>
  <c r="RY83" i="50"/>
  <c r="RX83" i="50"/>
  <c r="RW83" i="50"/>
  <c r="RV83" i="50"/>
  <c r="RU83" i="50"/>
  <c r="RT83" i="50"/>
  <c r="RS83" i="50"/>
  <c r="RR83" i="50"/>
  <c r="RQ83" i="50"/>
  <c r="RP83" i="50"/>
  <c r="RO83" i="50"/>
  <c r="RN83" i="50"/>
  <c r="RM83" i="50"/>
  <c r="RL83" i="50"/>
  <c r="RK83" i="50"/>
  <c r="RJ83" i="50"/>
  <c r="RI83" i="50"/>
  <c r="RH83" i="50"/>
  <c r="RG83" i="50"/>
  <c r="RF83" i="50"/>
  <c r="RE83" i="50"/>
  <c r="RD83" i="50"/>
  <c r="RC83" i="50"/>
  <c r="RB83" i="50"/>
  <c r="RA83" i="50"/>
  <c r="QZ83" i="50"/>
  <c r="QY83" i="50"/>
  <c r="QX83" i="50"/>
  <c r="QW83" i="50"/>
  <c r="QV83" i="50"/>
  <c r="QU83" i="50"/>
  <c r="QT83" i="50"/>
  <c r="QS83" i="50"/>
  <c r="QR83" i="50"/>
  <c r="QQ83" i="50"/>
  <c r="QP83" i="50"/>
  <c r="QO83" i="50"/>
  <c r="QN83" i="50"/>
  <c r="QM83" i="50"/>
  <c r="QL83" i="50"/>
  <c r="QK83" i="50"/>
  <c r="QJ83" i="50"/>
  <c r="QI83" i="50"/>
  <c r="QH83" i="50"/>
  <c r="QG83" i="50"/>
  <c r="QF83" i="50"/>
  <c r="QE83" i="50"/>
  <c r="QD83" i="50"/>
  <c r="QC83" i="50"/>
  <c r="QB83" i="50"/>
  <c r="QA83" i="50"/>
  <c r="PZ83" i="50"/>
  <c r="PY83" i="50"/>
  <c r="PX83" i="50"/>
  <c r="PW83" i="50"/>
  <c r="PV83" i="50"/>
  <c r="PU83" i="50"/>
  <c r="PT83" i="50"/>
  <c r="PS83" i="50"/>
  <c r="PR83" i="50"/>
  <c r="PQ83" i="50"/>
  <c r="PP83" i="50"/>
  <c r="PO83" i="50"/>
  <c r="PN83" i="50"/>
  <c r="PM83" i="50"/>
  <c r="PL83" i="50"/>
  <c r="PK83" i="50"/>
  <c r="PJ83" i="50"/>
  <c r="PI83" i="50"/>
  <c r="PH83" i="50"/>
  <c r="PG83" i="50"/>
  <c r="PF83" i="50"/>
  <c r="PE83" i="50"/>
  <c r="PD83" i="50"/>
  <c r="PC83" i="50"/>
  <c r="PB83" i="50"/>
  <c r="PA83" i="50"/>
  <c r="OZ83" i="50"/>
  <c r="OY83" i="50"/>
  <c r="OX83" i="50"/>
  <c r="OW83" i="50"/>
  <c r="OV83" i="50"/>
  <c r="OU83" i="50"/>
  <c r="OT83" i="50"/>
  <c r="OS83" i="50"/>
  <c r="OR83" i="50"/>
  <c r="OQ83" i="50"/>
  <c r="OP83" i="50"/>
  <c r="OO83" i="50"/>
  <c r="ON83" i="50"/>
  <c r="OM83" i="50"/>
  <c r="OL83" i="50"/>
  <c r="OK83" i="50"/>
  <c r="OJ83" i="50"/>
  <c r="OI83" i="50"/>
  <c r="OH83" i="50"/>
  <c r="OG83" i="50"/>
  <c r="OF83" i="50"/>
  <c r="OE83" i="50"/>
  <c r="OD83" i="50"/>
  <c r="OC83" i="50"/>
  <c r="OB83" i="50"/>
  <c r="OA83" i="50"/>
  <c r="NZ83" i="50"/>
  <c r="NY83" i="50"/>
  <c r="NX83" i="50"/>
  <c r="NW83" i="50"/>
  <c r="NV83" i="50"/>
  <c r="NU83" i="50"/>
  <c r="NT83" i="50"/>
  <c r="NS83" i="50"/>
  <c r="NR83" i="50"/>
  <c r="NQ83" i="50"/>
  <c r="NP83" i="50"/>
  <c r="NO83" i="50"/>
  <c r="NN83" i="50"/>
  <c r="NM83" i="50"/>
  <c r="NL83" i="50"/>
  <c r="NK83" i="50"/>
  <c r="NJ83" i="50"/>
  <c r="NI83" i="50"/>
  <c r="NH83" i="50"/>
  <c r="NG83" i="50"/>
  <c r="NF83" i="50"/>
  <c r="NE83" i="50"/>
  <c r="ND83" i="50"/>
  <c r="NC83" i="50"/>
  <c r="NB83" i="50"/>
  <c r="NA83" i="50"/>
  <c r="MZ83" i="50"/>
  <c r="MY83" i="50"/>
  <c r="MX83" i="50"/>
  <c r="MW83" i="50"/>
  <c r="MV83" i="50"/>
  <c r="MU83" i="50"/>
  <c r="MT83" i="50"/>
  <c r="MS83" i="50"/>
  <c r="MR83" i="50"/>
  <c r="MQ83" i="50"/>
  <c r="MP83" i="50"/>
  <c r="MO83" i="50"/>
  <c r="MN83" i="50"/>
  <c r="MM83" i="50"/>
  <c r="ML83" i="50"/>
  <c r="MK83" i="50"/>
  <c r="MJ83" i="50"/>
  <c r="MI83" i="50"/>
  <c r="MH83" i="50"/>
  <c r="MG83" i="50"/>
  <c r="MF83" i="50"/>
  <c r="ME83" i="50"/>
  <c r="MD83" i="50"/>
  <c r="MC83" i="50"/>
  <c r="MB83" i="50"/>
  <c r="MA83" i="50"/>
  <c r="LZ83" i="50"/>
  <c r="LY83" i="50"/>
  <c r="LX83" i="50"/>
  <c r="LW83" i="50"/>
  <c r="LV83" i="50"/>
  <c r="LU83" i="50"/>
  <c r="LT83" i="50"/>
  <c r="LS83" i="50"/>
  <c r="LR83" i="50"/>
  <c r="LQ83" i="50"/>
  <c r="LP83" i="50"/>
  <c r="LO83" i="50"/>
  <c r="LN83" i="50"/>
  <c r="LM83" i="50"/>
  <c r="LL83" i="50"/>
  <c r="LK83" i="50"/>
  <c r="LJ83" i="50"/>
  <c r="LI83" i="50"/>
  <c r="LH83" i="50"/>
  <c r="LG83" i="50"/>
  <c r="LF83" i="50"/>
  <c r="LE83" i="50"/>
  <c r="LD83" i="50"/>
  <c r="LC83" i="50"/>
  <c r="LB83" i="50"/>
  <c r="LA83" i="50"/>
  <c r="KZ83" i="50"/>
  <c r="KY83" i="50"/>
  <c r="KX83" i="50"/>
  <c r="KW83" i="50"/>
  <c r="KV83" i="50"/>
  <c r="KU83" i="50"/>
  <c r="KT83" i="50"/>
  <c r="KS83" i="50"/>
  <c r="KR83" i="50"/>
  <c r="KQ83" i="50"/>
  <c r="KP83" i="50"/>
  <c r="KO83" i="50"/>
  <c r="KN83" i="50"/>
  <c r="KM83" i="50"/>
  <c r="KL83" i="50"/>
  <c r="KK83" i="50"/>
  <c r="KJ83" i="50"/>
  <c r="KI83" i="50"/>
  <c r="KH83" i="50"/>
  <c r="KG83" i="50"/>
  <c r="KF83" i="50"/>
  <c r="KE83" i="50"/>
  <c r="KD83" i="50"/>
  <c r="KC83" i="50"/>
  <c r="KB83" i="50"/>
  <c r="KA83" i="50"/>
  <c r="JZ83" i="50"/>
  <c r="JY83" i="50"/>
  <c r="JX83" i="50"/>
  <c r="JW83" i="50"/>
  <c r="JV83" i="50"/>
  <c r="JU83" i="50"/>
  <c r="JT83" i="50"/>
  <c r="JS83" i="50"/>
  <c r="JR83" i="50"/>
  <c r="JQ83" i="50"/>
  <c r="JP83" i="50"/>
  <c r="JO83" i="50"/>
  <c r="JN83" i="50"/>
  <c r="JM83" i="50"/>
  <c r="JL83" i="50"/>
  <c r="JK83" i="50"/>
  <c r="JJ83" i="50"/>
  <c r="JI83" i="50"/>
  <c r="JH83" i="50"/>
  <c r="JG83" i="50"/>
  <c r="JF83" i="50"/>
  <c r="JE83" i="50"/>
  <c r="JD83" i="50"/>
  <c r="JC83" i="50"/>
  <c r="JB83" i="50"/>
  <c r="JA83" i="50"/>
  <c r="IZ83" i="50"/>
  <c r="IY83" i="50"/>
  <c r="IX83" i="50"/>
  <c r="IW83" i="50"/>
  <c r="IV83" i="50"/>
  <c r="IU83" i="50"/>
  <c r="IT83" i="50"/>
  <c r="IS83" i="50"/>
  <c r="IR83" i="50"/>
  <c r="IQ83" i="50"/>
  <c r="IP83" i="50"/>
  <c r="IO83" i="50"/>
  <c r="IN83" i="50"/>
  <c r="IM83" i="50"/>
  <c r="IL83" i="50"/>
  <c r="IK83" i="50"/>
  <c r="IJ83" i="50"/>
  <c r="II83" i="50"/>
  <c r="IH83" i="50"/>
  <c r="IG83" i="50"/>
  <c r="IF83" i="50"/>
  <c r="IE83" i="50"/>
  <c r="ID83" i="50"/>
  <c r="IC83" i="50"/>
  <c r="IB83" i="50"/>
  <c r="IA83" i="50"/>
  <c r="HZ83" i="50"/>
  <c r="HY83" i="50"/>
  <c r="HX83" i="50"/>
  <c r="HW83" i="50"/>
  <c r="HV83" i="50"/>
  <c r="HU83" i="50"/>
  <c r="HT83" i="50"/>
  <c r="HS83" i="50"/>
  <c r="HR83" i="50"/>
  <c r="HQ83" i="50"/>
  <c r="HP83" i="50"/>
  <c r="HO83" i="50"/>
  <c r="HN83" i="50"/>
  <c r="HM83" i="50"/>
  <c r="HL83" i="50"/>
  <c r="HK83" i="50"/>
  <c r="HJ83" i="50"/>
  <c r="HI83" i="50"/>
  <c r="HH83" i="50"/>
  <c r="HG83" i="50"/>
  <c r="HF83" i="50"/>
  <c r="HE83" i="50"/>
  <c r="HD83" i="50"/>
  <c r="HC83" i="50"/>
  <c r="HB83" i="50"/>
  <c r="HA83" i="50"/>
  <c r="GZ83" i="50"/>
  <c r="GY83" i="50"/>
  <c r="GX83" i="50"/>
  <c r="GW83" i="50"/>
  <c r="GV83" i="50"/>
  <c r="GU83" i="50"/>
  <c r="GT83" i="50"/>
  <c r="GS83" i="50"/>
  <c r="GR83" i="50"/>
  <c r="GQ83" i="50"/>
  <c r="GP83" i="50"/>
  <c r="GO83" i="50"/>
  <c r="GN83" i="50"/>
  <c r="GM83" i="50"/>
  <c r="WD82" i="50"/>
  <c r="WC82" i="50"/>
  <c r="WB82" i="50"/>
  <c r="WA82" i="50"/>
  <c r="VZ82" i="50"/>
  <c r="VY82" i="50"/>
  <c r="VX82" i="50"/>
  <c r="VW82" i="50"/>
  <c r="VV82" i="50"/>
  <c r="VU82" i="50"/>
  <c r="VT82" i="50"/>
  <c r="VS82" i="50"/>
  <c r="VR82" i="50"/>
  <c r="VQ82" i="50"/>
  <c r="VP82" i="50"/>
  <c r="VO82" i="50"/>
  <c r="VN82" i="50"/>
  <c r="VM82" i="50"/>
  <c r="VL82" i="50"/>
  <c r="VK82" i="50"/>
  <c r="VJ82" i="50"/>
  <c r="VI82" i="50"/>
  <c r="VH82" i="50"/>
  <c r="VG82" i="50"/>
  <c r="VF82" i="50"/>
  <c r="VE82" i="50"/>
  <c r="VD82" i="50"/>
  <c r="VC82" i="50"/>
  <c r="VB82" i="50"/>
  <c r="VA82" i="50"/>
  <c r="UZ82" i="50"/>
  <c r="UY82" i="50"/>
  <c r="UX82" i="50"/>
  <c r="UW82" i="50"/>
  <c r="UV82" i="50"/>
  <c r="UU82" i="50"/>
  <c r="UT82" i="50"/>
  <c r="US82" i="50"/>
  <c r="UR82" i="50"/>
  <c r="UQ82" i="50"/>
  <c r="UP82" i="50"/>
  <c r="UO82" i="50"/>
  <c r="UN82" i="50"/>
  <c r="UM82" i="50"/>
  <c r="UL82" i="50"/>
  <c r="UK82" i="50"/>
  <c r="UJ82" i="50"/>
  <c r="UI82" i="50"/>
  <c r="UH82" i="50"/>
  <c r="UG82" i="50"/>
  <c r="UF82" i="50"/>
  <c r="UE82" i="50"/>
  <c r="UD82" i="50"/>
  <c r="UC82" i="50"/>
  <c r="UB82" i="50"/>
  <c r="UA82" i="50"/>
  <c r="TZ82" i="50"/>
  <c r="TY82" i="50"/>
  <c r="TX82" i="50"/>
  <c r="TW82" i="50"/>
  <c r="TV82" i="50"/>
  <c r="TU82" i="50"/>
  <c r="TT82" i="50"/>
  <c r="TS82" i="50"/>
  <c r="TR82" i="50"/>
  <c r="TQ82" i="50"/>
  <c r="TP82" i="50"/>
  <c r="TO82" i="50"/>
  <c r="TN82" i="50"/>
  <c r="TM82" i="50"/>
  <c r="TL82" i="50"/>
  <c r="TK82" i="50"/>
  <c r="TJ82" i="50"/>
  <c r="TI82" i="50"/>
  <c r="TH82" i="50"/>
  <c r="TG82" i="50"/>
  <c r="TF82" i="50"/>
  <c r="TE82" i="50"/>
  <c r="TD82" i="50"/>
  <c r="TC82" i="50"/>
  <c r="TB82" i="50"/>
  <c r="TA82" i="50"/>
  <c r="SZ82" i="50"/>
  <c r="SY82" i="50"/>
  <c r="SX82" i="50"/>
  <c r="SW82" i="50"/>
  <c r="SV82" i="50"/>
  <c r="SU82" i="50"/>
  <c r="ST82" i="50"/>
  <c r="SS82" i="50"/>
  <c r="SR82" i="50"/>
  <c r="SQ82" i="50"/>
  <c r="SP82" i="50"/>
  <c r="SO82" i="50"/>
  <c r="SN82" i="50"/>
  <c r="SM82" i="50"/>
  <c r="SL82" i="50"/>
  <c r="SK82" i="50"/>
  <c r="SJ82" i="50"/>
  <c r="SI82" i="50"/>
  <c r="SH82" i="50"/>
  <c r="SG82" i="50"/>
  <c r="SF82" i="50"/>
  <c r="SE82" i="50"/>
  <c r="SD82" i="50"/>
  <c r="SC82" i="50"/>
  <c r="SB82" i="50"/>
  <c r="SA82" i="50"/>
  <c r="RZ82" i="50"/>
  <c r="RY82" i="50"/>
  <c r="RX82" i="50"/>
  <c r="RW82" i="50"/>
  <c r="RV82" i="50"/>
  <c r="RU82" i="50"/>
  <c r="RT82" i="50"/>
  <c r="RS82" i="50"/>
  <c r="RR82" i="50"/>
  <c r="RQ82" i="50"/>
  <c r="RP82" i="50"/>
  <c r="RO82" i="50"/>
  <c r="RN82" i="50"/>
  <c r="RM82" i="50"/>
  <c r="RL82" i="50"/>
  <c r="RK82" i="50"/>
  <c r="RJ82" i="50"/>
  <c r="RI82" i="50"/>
  <c r="RH82" i="50"/>
  <c r="RG82" i="50"/>
  <c r="RF82" i="50"/>
  <c r="RE82" i="50"/>
  <c r="RD82" i="50"/>
  <c r="RC82" i="50"/>
  <c r="RB82" i="50"/>
  <c r="RA82" i="50"/>
  <c r="QZ82" i="50"/>
  <c r="QY82" i="50"/>
  <c r="QX82" i="50"/>
  <c r="QW82" i="50"/>
  <c r="QV82" i="50"/>
  <c r="QU82" i="50"/>
  <c r="QT82" i="50"/>
  <c r="QS82" i="50"/>
  <c r="QR82" i="50"/>
  <c r="QQ82" i="50"/>
  <c r="QP82" i="50"/>
  <c r="QO82" i="50"/>
  <c r="QN82" i="50"/>
  <c r="QM82" i="50"/>
  <c r="QL82" i="50"/>
  <c r="QK82" i="50"/>
  <c r="QJ82" i="50"/>
  <c r="QI82" i="50"/>
  <c r="QH82" i="50"/>
  <c r="QG82" i="50"/>
  <c r="QF82" i="50"/>
  <c r="QE82" i="50"/>
  <c r="QD82" i="50"/>
  <c r="QC82" i="50"/>
  <c r="QB82" i="50"/>
  <c r="QA82" i="50"/>
  <c r="PZ82" i="50"/>
  <c r="PY82" i="50"/>
  <c r="PX82" i="50"/>
  <c r="PW82" i="50"/>
  <c r="PV82" i="50"/>
  <c r="PU82" i="50"/>
  <c r="PT82" i="50"/>
  <c r="PS82" i="50"/>
  <c r="PR82" i="50"/>
  <c r="PQ82" i="50"/>
  <c r="PP82" i="50"/>
  <c r="PO82" i="50"/>
  <c r="PN82" i="50"/>
  <c r="PM82" i="50"/>
  <c r="PL82" i="50"/>
  <c r="PK82" i="50"/>
  <c r="PJ82" i="50"/>
  <c r="PI82" i="50"/>
  <c r="PH82" i="50"/>
  <c r="PG82" i="50"/>
  <c r="PF82" i="50"/>
  <c r="PE82" i="50"/>
  <c r="PD82" i="50"/>
  <c r="PC82" i="50"/>
  <c r="PB82" i="50"/>
  <c r="PA82" i="50"/>
  <c r="OZ82" i="50"/>
  <c r="OY82" i="50"/>
  <c r="OX82" i="50"/>
  <c r="OW82" i="50"/>
  <c r="OV82" i="50"/>
  <c r="OU82" i="50"/>
  <c r="OT82" i="50"/>
  <c r="OS82" i="50"/>
  <c r="OR82" i="50"/>
  <c r="OQ82" i="50"/>
  <c r="OP82" i="50"/>
  <c r="OO82" i="50"/>
  <c r="ON82" i="50"/>
  <c r="OM82" i="50"/>
  <c r="OL82" i="50"/>
  <c r="OK82" i="50"/>
  <c r="OJ82" i="50"/>
  <c r="OI82" i="50"/>
  <c r="OH82" i="50"/>
  <c r="OG82" i="50"/>
  <c r="OF82" i="50"/>
  <c r="OE82" i="50"/>
  <c r="OD82" i="50"/>
  <c r="OC82" i="50"/>
  <c r="OB82" i="50"/>
  <c r="OA82" i="50"/>
  <c r="NZ82" i="50"/>
  <c r="NY82" i="50"/>
  <c r="NX82" i="50"/>
  <c r="NW82" i="50"/>
  <c r="NV82" i="50"/>
  <c r="NU82" i="50"/>
  <c r="NT82" i="50"/>
  <c r="NS82" i="50"/>
  <c r="NR82" i="50"/>
  <c r="NQ82" i="50"/>
  <c r="NP82" i="50"/>
  <c r="NO82" i="50"/>
  <c r="NN82" i="50"/>
  <c r="NM82" i="50"/>
  <c r="NL82" i="50"/>
  <c r="NK82" i="50"/>
  <c r="NJ82" i="50"/>
  <c r="NI82" i="50"/>
  <c r="NH82" i="50"/>
  <c r="NG82" i="50"/>
  <c r="NF82" i="50"/>
  <c r="NE82" i="50"/>
  <c r="ND82" i="50"/>
  <c r="NC82" i="50"/>
  <c r="NB82" i="50"/>
  <c r="NA82" i="50"/>
  <c r="MZ82" i="50"/>
  <c r="MY82" i="50"/>
  <c r="MX82" i="50"/>
  <c r="MW82" i="50"/>
  <c r="MV82" i="50"/>
  <c r="MU82" i="50"/>
  <c r="MT82" i="50"/>
  <c r="MS82" i="50"/>
  <c r="MR82" i="50"/>
  <c r="MQ82" i="50"/>
  <c r="MP82" i="50"/>
  <c r="MO82" i="50"/>
  <c r="MN82" i="50"/>
  <c r="MM82" i="50"/>
  <c r="ML82" i="50"/>
  <c r="MK82" i="50"/>
  <c r="MJ82" i="50"/>
  <c r="MI82" i="50"/>
  <c r="MH82" i="50"/>
  <c r="MG82" i="50"/>
  <c r="MF82" i="50"/>
  <c r="ME82" i="50"/>
  <c r="MD82" i="50"/>
  <c r="MC82" i="50"/>
  <c r="MB82" i="50"/>
  <c r="MA82" i="50"/>
  <c r="LZ82" i="50"/>
  <c r="LY82" i="50"/>
  <c r="LX82" i="50"/>
  <c r="LW82" i="50"/>
  <c r="LV82" i="50"/>
  <c r="LU82" i="50"/>
  <c r="LT82" i="50"/>
  <c r="LS82" i="50"/>
  <c r="LR82" i="50"/>
  <c r="LQ82" i="50"/>
  <c r="LP82" i="50"/>
  <c r="LO82" i="50"/>
  <c r="LN82" i="50"/>
  <c r="LM82" i="50"/>
  <c r="LL82" i="50"/>
  <c r="LK82" i="50"/>
  <c r="LJ82" i="50"/>
  <c r="LI82" i="50"/>
  <c r="LH82" i="50"/>
  <c r="LG82" i="50"/>
  <c r="LF82" i="50"/>
  <c r="LE82" i="50"/>
  <c r="LD82" i="50"/>
  <c r="LC82" i="50"/>
  <c r="LB82" i="50"/>
  <c r="LA82" i="50"/>
  <c r="KZ82" i="50"/>
  <c r="KY82" i="50"/>
  <c r="KX82" i="50"/>
  <c r="KW82" i="50"/>
  <c r="KV82" i="50"/>
  <c r="KU82" i="50"/>
  <c r="KT82" i="50"/>
  <c r="KS82" i="50"/>
  <c r="KR82" i="50"/>
  <c r="KQ82" i="50"/>
  <c r="KP82" i="50"/>
  <c r="KO82" i="50"/>
  <c r="KN82" i="50"/>
  <c r="KM82" i="50"/>
  <c r="KL82" i="50"/>
  <c r="KK82" i="50"/>
  <c r="KJ82" i="50"/>
  <c r="KI82" i="50"/>
  <c r="KH82" i="50"/>
  <c r="KG82" i="50"/>
  <c r="KF82" i="50"/>
  <c r="KE82" i="50"/>
  <c r="KD82" i="50"/>
  <c r="KC82" i="50"/>
  <c r="KB82" i="50"/>
  <c r="KA82" i="50"/>
  <c r="JZ82" i="50"/>
  <c r="JY82" i="50"/>
  <c r="JX82" i="50"/>
  <c r="JW82" i="50"/>
  <c r="JV82" i="50"/>
  <c r="JU82" i="50"/>
  <c r="JT82" i="50"/>
  <c r="JS82" i="50"/>
  <c r="JR82" i="50"/>
  <c r="JQ82" i="50"/>
  <c r="JP82" i="50"/>
  <c r="JO82" i="50"/>
  <c r="JN82" i="50"/>
  <c r="JM82" i="50"/>
  <c r="JL82" i="50"/>
  <c r="JK82" i="50"/>
  <c r="JJ82" i="50"/>
  <c r="JI82" i="50"/>
  <c r="JH82" i="50"/>
  <c r="JG82" i="50"/>
  <c r="JF82" i="50"/>
  <c r="JE82" i="50"/>
  <c r="JD82" i="50"/>
  <c r="JC82" i="50"/>
  <c r="JB82" i="50"/>
  <c r="JA82" i="50"/>
  <c r="IZ82" i="50"/>
  <c r="IY82" i="50"/>
  <c r="IX82" i="50"/>
  <c r="IW82" i="50"/>
  <c r="IV82" i="50"/>
  <c r="IU82" i="50"/>
  <c r="IT82" i="50"/>
  <c r="IS82" i="50"/>
  <c r="IR82" i="50"/>
  <c r="IQ82" i="50"/>
  <c r="IP82" i="50"/>
  <c r="IO82" i="50"/>
  <c r="IN82" i="50"/>
  <c r="IM82" i="50"/>
  <c r="IL82" i="50"/>
  <c r="IK82" i="50"/>
  <c r="IJ82" i="50"/>
  <c r="II82" i="50"/>
  <c r="IH82" i="50"/>
  <c r="IG82" i="50"/>
  <c r="IF82" i="50"/>
  <c r="IE82" i="50"/>
  <c r="ID82" i="50"/>
  <c r="IC82" i="50"/>
  <c r="IB82" i="50"/>
  <c r="IA82" i="50"/>
  <c r="HZ82" i="50"/>
  <c r="HY82" i="50"/>
  <c r="HX82" i="50"/>
  <c r="HW82" i="50"/>
  <c r="HV82" i="50"/>
  <c r="HU82" i="50"/>
  <c r="HT82" i="50"/>
  <c r="HS82" i="50"/>
  <c r="HR82" i="50"/>
  <c r="HQ82" i="50"/>
  <c r="HP82" i="50"/>
  <c r="HO82" i="50"/>
  <c r="HN82" i="50"/>
  <c r="HM82" i="50"/>
  <c r="HL82" i="50"/>
  <c r="HK82" i="50"/>
  <c r="HJ82" i="50"/>
  <c r="HI82" i="50"/>
  <c r="HH82" i="50"/>
  <c r="HG82" i="50"/>
  <c r="HF82" i="50"/>
  <c r="HE82" i="50"/>
  <c r="HD82" i="50"/>
  <c r="HC82" i="50"/>
  <c r="HB82" i="50"/>
  <c r="HA82" i="50"/>
  <c r="GZ82" i="50"/>
  <c r="GY82" i="50"/>
  <c r="GX82" i="50"/>
  <c r="GW82" i="50"/>
  <c r="GV82" i="50"/>
  <c r="GU82" i="50"/>
  <c r="GT82" i="50"/>
  <c r="GS82" i="50"/>
  <c r="GR82" i="50"/>
  <c r="GQ82" i="50"/>
  <c r="GP82" i="50"/>
  <c r="GO82" i="50"/>
  <c r="GN82" i="50"/>
  <c r="GM82" i="50"/>
  <c r="WD81" i="50"/>
  <c r="WC81" i="50"/>
  <c r="WB81" i="50"/>
  <c r="WA81" i="50"/>
  <c r="VZ81" i="50"/>
  <c r="VY81" i="50"/>
  <c r="VX81" i="50"/>
  <c r="VW81" i="50"/>
  <c r="VV81" i="50"/>
  <c r="VU81" i="50"/>
  <c r="VT81" i="50"/>
  <c r="VS81" i="50"/>
  <c r="VR81" i="50"/>
  <c r="VQ81" i="50"/>
  <c r="VP81" i="50"/>
  <c r="VO81" i="50"/>
  <c r="VN81" i="50"/>
  <c r="VM81" i="50"/>
  <c r="VL81" i="50"/>
  <c r="VK81" i="50"/>
  <c r="VJ81" i="50"/>
  <c r="VI81" i="50"/>
  <c r="VH81" i="50"/>
  <c r="VG81" i="50"/>
  <c r="VF81" i="50"/>
  <c r="VE81" i="50"/>
  <c r="VD81" i="50"/>
  <c r="VC81" i="50"/>
  <c r="VB81" i="50"/>
  <c r="VA81" i="50"/>
  <c r="UZ81" i="50"/>
  <c r="UY81" i="50"/>
  <c r="UX81" i="50"/>
  <c r="UW81" i="50"/>
  <c r="UV81" i="50"/>
  <c r="UU81" i="50"/>
  <c r="UT81" i="50"/>
  <c r="US81" i="50"/>
  <c r="UR81" i="50"/>
  <c r="UQ81" i="50"/>
  <c r="UP81" i="50"/>
  <c r="UO81" i="50"/>
  <c r="UN81" i="50"/>
  <c r="UM81" i="50"/>
  <c r="UL81" i="50"/>
  <c r="UK81" i="50"/>
  <c r="UJ81" i="50"/>
  <c r="UI81" i="50"/>
  <c r="UH81" i="50"/>
  <c r="UG81" i="50"/>
  <c r="UF81" i="50"/>
  <c r="UE81" i="50"/>
  <c r="UD81" i="50"/>
  <c r="UC81" i="50"/>
  <c r="UB81" i="50"/>
  <c r="UA81" i="50"/>
  <c r="TZ81" i="50"/>
  <c r="TY81" i="50"/>
  <c r="TX81" i="50"/>
  <c r="TW81" i="50"/>
  <c r="TV81" i="50"/>
  <c r="TU81" i="50"/>
  <c r="TT81" i="50"/>
  <c r="TS81" i="50"/>
  <c r="TR81" i="50"/>
  <c r="TQ81" i="50"/>
  <c r="TP81" i="50"/>
  <c r="TO81" i="50"/>
  <c r="TN81" i="50"/>
  <c r="TM81" i="50"/>
  <c r="TL81" i="50"/>
  <c r="TK81" i="50"/>
  <c r="TJ81" i="50"/>
  <c r="TI81" i="50"/>
  <c r="TH81" i="50"/>
  <c r="TG81" i="50"/>
  <c r="TF81" i="50"/>
  <c r="TE81" i="50"/>
  <c r="TD81" i="50"/>
  <c r="TC81" i="50"/>
  <c r="TB81" i="50"/>
  <c r="TA81" i="50"/>
  <c r="SZ81" i="50"/>
  <c r="SY81" i="50"/>
  <c r="SX81" i="50"/>
  <c r="SW81" i="50"/>
  <c r="SV81" i="50"/>
  <c r="SU81" i="50"/>
  <c r="ST81" i="50"/>
  <c r="SS81" i="50"/>
  <c r="SR81" i="50"/>
  <c r="SQ81" i="50"/>
  <c r="SP81" i="50"/>
  <c r="SO81" i="50"/>
  <c r="SN81" i="50"/>
  <c r="SM81" i="50"/>
  <c r="SL81" i="50"/>
  <c r="SK81" i="50"/>
  <c r="SJ81" i="50"/>
  <c r="SI81" i="50"/>
  <c r="SH81" i="50"/>
  <c r="SG81" i="50"/>
  <c r="SF81" i="50"/>
  <c r="SE81" i="50"/>
  <c r="SD81" i="50"/>
  <c r="SC81" i="50"/>
  <c r="SB81" i="50"/>
  <c r="SA81" i="50"/>
  <c r="RZ81" i="50"/>
  <c r="RY81" i="50"/>
  <c r="RX81" i="50"/>
  <c r="RW81" i="50"/>
  <c r="RV81" i="50"/>
  <c r="RU81" i="50"/>
  <c r="RT81" i="50"/>
  <c r="RS81" i="50"/>
  <c r="RR81" i="50"/>
  <c r="RQ81" i="50"/>
  <c r="RP81" i="50"/>
  <c r="RO81" i="50"/>
  <c r="RN81" i="50"/>
  <c r="RM81" i="50"/>
  <c r="RL81" i="50"/>
  <c r="RK81" i="50"/>
  <c r="RJ81" i="50"/>
  <c r="RI81" i="50"/>
  <c r="RH81" i="50"/>
  <c r="RG81" i="50"/>
  <c r="RF81" i="50"/>
  <c r="RE81" i="50"/>
  <c r="RD81" i="50"/>
  <c r="RC81" i="50"/>
  <c r="RB81" i="50"/>
  <c r="RA81" i="50"/>
  <c r="QZ81" i="50"/>
  <c r="QY81" i="50"/>
  <c r="QX81" i="50"/>
  <c r="QW81" i="50"/>
  <c r="QV81" i="50"/>
  <c r="QU81" i="50"/>
  <c r="QT81" i="50"/>
  <c r="QS81" i="50"/>
  <c r="QR81" i="50"/>
  <c r="QQ81" i="50"/>
  <c r="QP81" i="50"/>
  <c r="QO81" i="50"/>
  <c r="QN81" i="50"/>
  <c r="QM81" i="50"/>
  <c r="QL81" i="50"/>
  <c r="QK81" i="50"/>
  <c r="QJ81" i="50"/>
  <c r="QI81" i="50"/>
  <c r="QH81" i="50"/>
  <c r="QG81" i="50"/>
  <c r="QF81" i="50"/>
  <c r="QE81" i="50"/>
  <c r="QD81" i="50"/>
  <c r="QC81" i="50"/>
  <c r="QB81" i="50"/>
  <c r="QA81" i="50"/>
  <c r="PZ81" i="50"/>
  <c r="PY81" i="50"/>
  <c r="PX81" i="50"/>
  <c r="PW81" i="50"/>
  <c r="PV81" i="50"/>
  <c r="PU81" i="50"/>
  <c r="PT81" i="50"/>
  <c r="PS81" i="50"/>
  <c r="PR81" i="50"/>
  <c r="PQ81" i="50"/>
  <c r="PP81" i="50"/>
  <c r="PO81" i="50"/>
  <c r="PN81" i="50"/>
  <c r="PM81" i="50"/>
  <c r="PL81" i="50"/>
  <c r="PK81" i="50"/>
  <c r="PJ81" i="50"/>
  <c r="PI81" i="50"/>
  <c r="PH81" i="50"/>
  <c r="PG81" i="50"/>
  <c r="PF81" i="50"/>
  <c r="PE81" i="50"/>
  <c r="PD81" i="50"/>
  <c r="PC81" i="50"/>
  <c r="PB81" i="50"/>
  <c r="PA81" i="50"/>
  <c r="OZ81" i="50"/>
  <c r="OY81" i="50"/>
  <c r="OX81" i="50"/>
  <c r="OW81" i="50"/>
  <c r="OV81" i="50"/>
  <c r="OU81" i="50"/>
  <c r="OT81" i="50"/>
  <c r="OS81" i="50"/>
  <c r="OR81" i="50"/>
  <c r="OQ81" i="50"/>
  <c r="OP81" i="50"/>
  <c r="OO81" i="50"/>
  <c r="ON81" i="50"/>
  <c r="OM81" i="50"/>
  <c r="OL81" i="50"/>
  <c r="OK81" i="50"/>
  <c r="OJ81" i="50"/>
  <c r="OI81" i="50"/>
  <c r="OH81" i="50"/>
  <c r="OG81" i="50"/>
  <c r="OF81" i="50"/>
  <c r="OE81" i="50"/>
  <c r="OD81" i="50"/>
  <c r="OC81" i="50"/>
  <c r="OB81" i="50"/>
  <c r="OA81" i="50"/>
  <c r="NZ81" i="50"/>
  <c r="NY81" i="50"/>
  <c r="NX81" i="50"/>
  <c r="NW81" i="50"/>
  <c r="NV81" i="50"/>
  <c r="NU81" i="50"/>
  <c r="NT81" i="50"/>
  <c r="NS81" i="50"/>
  <c r="NR81" i="50"/>
  <c r="NQ81" i="50"/>
  <c r="NP81" i="50"/>
  <c r="NO81" i="50"/>
  <c r="NN81" i="50"/>
  <c r="NM81" i="50"/>
  <c r="NL81" i="50"/>
  <c r="NK81" i="50"/>
  <c r="NJ81" i="50"/>
  <c r="NI81" i="50"/>
  <c r="NH81" i="50"/>
  <c r="NG81" i="50"/>
  <c r="NF81" i="50"/>
  <c r="NE81" i="50"/>
  <c r="ND81" i="50"/>
  <c r="NC81" i="50"/>
  <c r="NB81" i="50"/>
  <c r="NA81" i="50"/>
  <c r="MZ81" i="50"/>
  <c r="MY81" i="50"/>
  <c r="MX81" i="50"/>
  <c r="MW81" i="50"/>
  <c r="MV81" i="50"/>
  <c r="MU81" i="50"/>
  <c r="MT81" i="50"/>
  <c r="MS81" i="50"/>
  <c r="MR81" i="50"/>
  <c r="MQ81" i="50"/>
  <c r="MP81" i="50"/>
  <c r="MO81" i="50"/>
  <c r="MN81" i="50"/>
  <c r="MM81" i="50"/>
  <c r="ML81" i="50"/>
  <c r="MK81" i="50"/>
  <c r="MJ81" i="50"/>
  <c r="MI81" i="50"/>
  <c r="MH81" i="50"/>
  <c r="MG81" i="50"/>
  <c r="MF81" i="50"/>
  <c r="ME81" i="50"/>
  <c r="MD81" i="50"/>
  <c r="MC81" i="50"/>
  <c r="MB81" i="50"/>
  <c r="MA81" i="50"/>
  <c r="LZ81" i="50"/>
  <c r="LY81" i="50"/>
  <c r="LX81" i="50"/>
  <c r="LW81" i="50"/>
  <c r="LV81" i="50"/>
  <c r="LU81" i="50"/>
  <c r="LT81" i="50"/>
  <c r="LS81" i="50"/>
  <c r="LR81" i="50"/>
  <c r="LQ81" i="50"/>
  <c r="LP81" i="50"/>
  <c r="LO81" i="50"/>
  <c r="LN81" i="50"/>
  <c r="LM81" i="50"/>
  <c r="LL81" i="50"/>
  <c r="LK81" i="50"/>
  <c r="LJ81" i="50"/>
  <c r="LI81" i="50"/>
  <c r="LH81" i="50"/>
  <c r="LG81" i="50"/>
  <c r="LF81" i="50"/>
  <c r="LE81" i="50"/>
  <c r="LD81" i="50"/>
  <c r="LC81" i="50"/>
  <c r="LB81" i="50"/>
  <c r="LA81" i="50"/>
  <c r="KZ81" i="50"/>
  <c r="KY81" i="50"/>
  <c r="KX81" i="50"/>
  <c r="KW81" i="50"/>
  <c r="KV81" i="50"/>
  <c r="KU81" i="50"/>
  <c r="KT81" i="50"/>
  <c r="KS81" i="50"/>
  <c r="KR81" i="50"/>
  <c r="KQ81" i="50"/>
  <c r="KP81" i="50"/>
  <c r="KO81" i="50"/>
  <c r="KN81" i="50"/>
  <c r="KM81" i="50"/>
  <c r="KL81" i="50"/>
  <c r="KK81" i="50"/>
  <c r="KJ81" i="50"/>
  <c r="KI81" i="50"/>
  <c r="KH81" i="50"/>
  <c r="KG81" i="50"/>
  <c r="KF81" i="50"/>
  <c r="KE81" i="50"/>
  <c r="KD81" i="50"/>
  <c r="KC81" i="50"/>
  <c r="KB81" i="50"/>
  <c r="KA81" i="50"/>
  <c r="JZ81" i="50"/>
  <c r="JY81" i="50"/>
  <c r="JX81" i="50"/>
  <c r="JW81" i="50"/>
  <c r="JV81" i="50"/>
  <c r="JU81" i="50"/>
  <c r="JT81" i="50"/>
  <c r="JS81" i="50"/>
  <c r="JR81" i="50"/>
  <c r="JQ81" i="50"/>
  <c r="JP81" i="50"/>
  <c r="JO81" i="50"/>
  <c r="JN81" i="50"/>
  <c r="JM81" i="50"/>
  <c r="JL81" i="50"/>
  <c r="JK81" i="50"/>
  <c r="JJ81" i="50"/>
  <c r="JI81" i="50"/>
  <c r="JH81" i="50"/>
  <c r="JG81" i="50"/>
  <c r="JF81" i="50"/>
  <c r="JE81" i="50"/>
  <c r="JD81" i="50"/>
  <c r="JC81" i="50"/>
  <c r="JB81" i="50"/>
  <c r="JA81" i="50"/>
  <c r="IZ81" i="50"/>
  <c r="IY81" i="50"/>
  <c r="IX81" i="50"/>
  <c r="IW81" i="50"/>
  <c r="IV81" i="50"/>
  <c r="IU81" i="50"/>
  <c r="IT81" i="50"/>
  <c r="IS81" i="50"/>
  <c r="IR81" i="50"/>
  <c r="IQ81" i="50"/>
  <c r="IP81" i="50"/>
  <c r="IO81" i="50"/>
  <c r="IN81" i="50"/>
  <c r="IM81" i="50"/>
  <c r="IL81" i="50"/>
  <c r="IK81" i="50"/>
  <c r="IJ81" i="50"/>
  <c r="II81" i="50"/>
  <c r="IH81" i="50"/>
  <c r="IG81" i="50"/>
  <c r="IF81" i="50"/>
  <c r="IE81" i="50"/>
  <c r="ID81" i="50"/>
  <c r="IC81" i="50"/>
  <c r="IB81" i="50"/>
  <c r="IA81" i="50"/>
  <c r="HZ81" i="50"/>
  <c r="HY81" i="50"/>
  <c r="HX81" i="50"/>
  <c r="HW81" i="50"/>
  <c r="HV81" i="50"/>
  <c r="HU81" i="50"/>
  <c r="HT81" i="50"/>
  <c r="HS81" i="50"/>
  <c r="HR81" i="50"/>
  <c r="HQ81" i="50"/>
  <c r="HP81" i="50"/>
  <c r="HO81" i="50"/>
  <c r="HN81" i="50"/>
  <c r="HM81" i="50"/>
  <c r="HL81" i="50"/>
  <c r="HK81" i="50"/>
  <c r="HJ81" i="50"/>
  <c r="HI81" i="50"/>
  <c r="HH81" i="50"/>
  <c r="HG81" i="50"/>
  <c r="HF81" i="50"/>
  <c r="HE81" i="50"/>
  <c r="HD81" i="50"/>
  <c r="HC81" i="50"/>
  <c r="HB81" i="50"/>
  <c r="HA81" i="50"/>
  <c r="GZ81" i="50"/>
  <c r="GY81" i="50"/>
  <c r="GX81" i="50"/>
  <c r="GW81" i="50"/>
  <c r="GV81" i="50"/>
  <c r="GU81" i="50"/>
  <c r="GT81" i="50"/>
  <c r="GS81" i="50"/>
  <c r="GR81" i="50"/>
  <c r="GQ81" i="50"/>
  <c r="GP81" i="50"/>
  <c r="GO81" i="50"/>
  <c r="GN81" i="50"/>
  <c r="GM81" i="50"/>
  <c r="WD80" i="50"/>
  <c r="WC80" i="50"/>
  <c r="WB80" i="50"/>
  <c r="WA80" i="50"/>
  <c r="VZ80" i="50"/>
  <c r="VY80" i="50"/>
  <c r="VX80" i="50"/>
  <c r="VW80" i="50"/>
  <c r="VV80" i="50"/>
  <c r="VU80" i="50"/>
  <c r="VT80" i="50"/>
  <c r="VS80" i="50"/>
  <c r="VR80" i="50"/>
  <c r="VQ80" i="50"/>
  <c r="VP80" i="50"/>
  <c r="VO80" i="50"/>
  <c r="VN80" i="50"/>
  <c r="VM80" i="50"/>
  <c r="VL80" i="50"/>
  <c r="VK80" i="50"/>
  <c r="VJ80" i="50"/>
  <c r="VI80" i="50"/>
  <c r="VH80" i="50"/>
  <c r="VG80" i="50"/>
  <c r="VF80" i="50"/>
  <c r="VE80" i="50"/>
  <c r="VD80" i="50"/>
  <c r="VC80" i="50"/>
  <c r="VB80" i="50"/>
  <c r="VA80" i="50"/>
  <c r="UZ80" i="50"/>
  <c r="UY80" i="50"/>
  <c r="UX80" i="50"/>
  <c r="UW80" i="50"/>
  <c r="UV80" i="50"/>
  <c r="UU80" i="50"/>
  <c r="UT80" i="50"/>
  <c r="US80" i="50"/>
  <c r="UR80" i="50"/>
  <c r="UQ80" i="50"/>
  <c r="UP80" i="50"/>
  <c r="UO80" i="50"/>
  <c r="UN80" i="50"/>
  <c r="UM80" i="50"/>
  <c r="UL80" i="50"/>
  <c r="UK80" i="50"/>
  <c r="UJ80" i="50"/>
  <c r="UI80" i="50"/>
  <c r="UH80" i="50"/>
  <c r="UG80" i="50"/>
  <c r="UF80" i="50"/>
  <c r="UE80" i="50"/>
  <c r="UD80" i="50"/>
  <c r="UC80" i="50"/>
  <c r="UB80" i="50"/>
  <c r="UA80" i="50"/>
  <c r="TZ80" i="50"/>
  <c r="TY80" i="50"/>
  <c r="TX80" i="50"/>
  <c r="TW80" i="50"/>
  <c r="TV80" i="50"/>
  <c r="TU80" i="50"/>
  <c r="TT80" i="50"/>
  <c r="TS80" i="50"/>
  <c r="TR80" i="50"/>
  <c r="TQ80" i="50"/>
  <c r="TP80" i="50"/>
  <c r="TO80" i="50"/>
  <c r="TN80" i="50"/>
  <c r="TM80" i="50"/>
  <c r="TL80" i="50"/>
  <c r="TK80" i="50"/>
  <c r="TJ80" i="50"/>
  <c r="TI80" i="50"/>
  <c r="TH80" i="50"/>
  <c r="TG80" i="50"/>
  <c r="TF80" i="50"/>
  <c r="TE80" i="50"/>
  <c r="TD80" i="50"/>
  <c r="TC80" i="50"/>
  <c r="TB80" i="50"/>
  <c r="TA80" i="50"/>
  <c r="SZ80" i="50"/>
  <c r="SY80" i="50"/>
  <c r="SX80" i="50"/>
  <c r="SW80" i="50"/>
  <c r="SV80" i="50"/>
  <c r="SU80" i="50"/>
  <c r="ST80" i="50"/>
  <c r="SS80" i="50"/>
  <c r="SR80" i="50"/>
  <c r="SQ80" i="50"/>
  <c r="SP80" i="50"/>
  <c r="SO80" i="50"/>
  <c r="SN80" i="50"/>
  <c r="SM80" i="50"/>
  <c r="SL80" i="50"/>
  <c r="SK80" i="50"/>
  <c r="SJ80" i="50"/>
  <c r="SI80" i="50"/>
  <c r="SH80" i="50"/>
  <c r="SG80" i="50"/>
  <c r="SF80" i="50"/>
  <c r="SE80" i="50"/>
  <c r="SD80" i="50"/>
  <c r="SC80" i="50"/>
  <c r="SB80" i="50"/>
  <c r="SA80" i="50"/>
  <c r="RZ80" i="50"/>
  <c r="RY80" i="50"/>
  <c r="RX80" i="50"/>
  <c r="RW80" i="50"/>
  <c r="RV80" i="50"/>
  <c r="RU80" i="50"/>
  <c r="RT80" i="50"/>
  <c r="RS80" i="50"/>
  <c r="RR80" i="50"/>
  <c r="RQ80" i="50"/>
  <c r="RP80" i="50"/>
  <c r="RO80" i="50"/>
  <c r="RN80" i="50"/>
  <c r="RM80" i="50"/>
  <c r="RL80" i="50"/>
  <c r="RK80" i="50"/>
  <c r="RJ80" i="50"/>
  <c r="RI80" i="50"/>
  <c r="RH80" i="50"/>
  <c r="RG80" i="50"/>
  <c r="RF80" i="50"/>
  <c r="RE80" i="50"/>
  <c r="RD80" i="50"/>
  <c r="RC80" i="50"/>
  <c r="RB80" i="50"/>
  <c r="RA80" i="50"/>
  <c r="QZ80" i="50"/>
  <c r="QY80" i="50"/>
  <c r="QX80" i="50"/>
  <c r="QW80" i="50"/>
  <c r="QV80" i="50"/>
  <c r="QU80" i="50"/>
  <c r="QT80" i="50"/>
  <c r="QS80" i="50"/>
  <c r="QR80" i="50"/>
  <c r="QQ80" i="50"/>
  <c r="QP80" i="50"/>
  <c r="QO80" i="50"/>
  <c r="QN80" i="50"/>
  <c r="QM80" i="50"/>
  <c r="QL80" i="50"/>
  <c r="QK80" i="50"/>
  <c r="QJ80" i="50"/>
  <c r="QI80" i="50"/>
  <c r="QH80" i="50"/>
  <c r="QG80" i="50"/>
  <c r="QF80" i="50"/>
  <c r="QE80" i="50"/>
  <c r="QD80" i="50"/>
  <c r="QC80" i="50"/>
  <c r="QB80" i="50"/>
  <c r="QA80" i="50"/>
  <c r="PZ80" i="50"/>
  <c r="PY80" i="50"/>
  <c r="PX80" i="50"/>
  <c r="PW80" i="50"/>
  <c r="PV80" i="50"/>
  <c r="PU80" i="50"/>
  <c r="PT80" i="50"/>
  <c r="PS80" i="50"/>
  <c r="PR80" i="50"/>
  <c r="PQ80" i="50"/>
  <c r="PP80" i="50"/>
  <c r="PO80" i="50"/>
  <c r="PN80" i="50"/>
  <c r="PM80" i="50"/>
  <c r="PL80" i="50"/>
  <c r="PK80" i="50"/>
  <c r="PJ80" i="50"/>
  <c r="PI80" i="50"/>
  <c r="PH80" i="50"/>
  <c r="PG80" i="50"/>
  <c r="PF80" i="50"/>
  <c r="PE80" i="50"/>
  <c r="PD80" i="50"/>
  <c r="PC80" i="50"/>
  <c r="PB80" i="50"/>
  <c r="PA80" i="50"/>
  <c r="OZ80" i="50"/>
  <c r="OY80" i="50"/>
  <c r="OX80" i="50"/>
  <c r="OW80" i="50"/>
  <c r="OV80" i="50"/>
  <c r="OU80" i="50"/>
  <c r="OT80" i="50"/>
  <c r="OS80" i="50"/>
  <c r="OR80" i="50"/>
  <c r="OQ80" i="50"/>
  <c r="OP80" i="50"/>
  <c r="OO80" i="50"/>
  <c r="ON80" i="50"/>
  <c r="OM80" i="50"/>
  <c r="OL80" i="50"/>
  <c r="OK80" i="50"/>
  <c r="OJ80" i="50"/>
  <c r="OI80" i="50"/>
  <c r="OH80" i="50"/>
  <c r="OG80" i="50"/>
  <c r="OF80" i="50"/>
  <c r="OE80" i="50"/>
  <c r="OD80" i="50"/>
  <c r="OC80" i="50"/>
  <c r="OB80" i="50"/>
  <c r="OA80" i="50"/>
  <c r="NZ80" i="50"/>
  <c r="NY80" i="50"/>
  <c r="NX80" i="50"/>
  <c r="NW80" i="50"/>
  <c r="NV80" i="50"/>
  <c r="NU80" i="50"/>
  <c r="NT80" i="50"/>
  <c r="NS80" i="50"/>
  <c r="NR80" i="50"/>
  <c r="NQ80" i="50"/>
  <c r="NP80" i="50"/>
  <c r="NO80" i="50"/>
  <c r="NN80" i="50"/>
  <c r="NM80" i="50"/>
  <c r="NL80" i="50"/>
  <c r="NK80" i="50"/>
  <c r="NJ80" i="50"/>
  <c r="NI80" i="50"/>
  <c r="NH80" i="50"/>
  <c r="NG80" i="50"/>
  <c r="NF80" i="50"/>
  <c r="NE80" i="50"/>
  <c r="ND80" i="50"/>
  <c r="NC80" i="50"/>
  <c r="NB80" i="50"/>
  <c r="NA80" i="50"/>
  <c r="MZ80" i="50"/>
  <c r="MY80" i="50"/>
  <c r="MX80" i="50"/>
  <c r="MW80" i="50"/>
  <c r="MV80" i="50"/>
  <c r="MU80" i="50"/>
  <c r="MT80" i="50"/>
  <c r="MS80" i="50"/>
  <c r="MR80" i="50"/>
  <c r="MQ80" i="50"/>
  <c r="MP80" i="50"/>
  <c r="MO80" i="50"/>
  <c r="MN80" i="50"/>
  <c r="MM80" i="50"/>
  <c r="ML80" i="50"/>
  <c r="MK80" i="50"/>
  <c r="MJ80" i="50"/>
  <c r="MI80" i="50"/>
  <c r="MH80" i="50"/>
  <c r="MG80" i="50"/>
  <c r="MF80" i="50"/>
  <c r="ME80" i="50"/>
  <c r="MD80" i="50"/>
  <c r="MC80" i="50"/>
  <c r="MB80" i="50"/>
  <c r="MA80" i="50"/>
  <c r="LZ80" i="50"/>
  <c r="LY80" i="50"/>
  <c r="LX80" i="50"/>
  <c r="LW80" i="50"/>
  <c r="LV80" i="50"/>
  <c r="LU80" i="50"/>
  <c r="LT80" i="50"/>
  <c r="LS80" i="50"/>
  <c r="LR80" i="50"/>
  <c r="LQ80" i="50"/>
  <c r="LP80" i="50"/>
  <c r="LO80" i="50"/>
  <c r="LN80" i="50"/>
  <c r="LM80" i="50"/>
  <c r="LL80" i="50"/>
  <c r="LK80" i="50"/>
  <c r="LJ80" i="50"/>
  <c r="LI80" i="50"/>
  <c r="LH80" i="50"/>
  <c r="LG80" i="50"/>
  <c r="LF80" i="50"/>
  <c r="LE80" i="50"/>
  <c r="LD80" i="50"/>
  <c r="LC80" i="50"/>
  <c r="LB80" i="50"/>
  <c r="LA80" i="50"/>
  <c r="KZ80" i="50"/>
  <c r="KY80" i="50"/>
  <c r="KX80" i="50"/>
  <c r="KW80" i="50"/>
  <c r="KV80" i="50"/>
  <c r="KU80" i="50"/>
  <c r="KT80" i="50"/>
  <c r="KS80" i="50"/>
  <c r="KR80" i="50"/>
  <c r="KQ80" i="50"/>
  <c r="KP80" i="50"/>
  <c r="KO80" i="50"/>
  <c r="KN80" i="50"/>
  <c r="KM80" i="50"/>
  <c r="KL80" i="50"/>
  <c r="KK80" i="50"/>
  <c r="KJ80" i="50"/>
  <c r="KI80" i="50"/>
  <c r="KH80" i="50"/>
  <c r="KG80" i="50"/>
  <c r="KF80" i="50"/>
  <c r="KE80" i="50"/>
  <c r="KD80" i="50"/>
  <c r="KC80" i="50"/>
  <c r="KB80" i="50"/>
  <c r="KA80" i="50"/>
  <c r="JZ80" i="50"/>
  <c r="JY80" i="50"/>
  <c r="JX80" i="50"/>
  <c r="JW80" i="50"/>
  <c r="JV80" i="50"/>
  <c r="JU80" i="50"/>
  <c r="JT80" i="50"/>
  <c r="JS80" i="50"/>
  <c r="JR80" i="50"/>
  <c r="JQ80" i="50"/>
  <c r="JP80" i="50"/>
  <c r="JO80" i="50"/>
  <c r="JN80" i="50"/>
  <c r="JM80" i="50"/>
  <c r="JL80" i="50"/>
  <c r="JK80" i="50"/>
  <c r="JJ80" i="50"/>
  <c r="JI80" i="50"/>
  <c r="JH80" i="50"/>
  <c r="JG80" i="50"/>
  <c r="JF80" i="50"/>
  <c r="JE80" i="50"/>
  <c r="JD80" i="50"/>
  <c r="JC80" i="50"/>
  <c r="JB80" i="50"/>
  <c r="JA80" i="50"/>
  <c r="IZ80" i="50"/>
  <c r="IY80" i="50"/>
  <c r="IX80" i="50"/>
  <c r="IW80" i="50"/>
  <c r="IV80" i="50"/>
  <c r="IU80" i="50"/>
  <c r="IT80" i="50"/>
  <c r="IS80" i="50"/>
  <c r="IR80" i="50"/>
  <c r="IQ80" i="50"/>
  <c r="IP80" i="50"/>
  <c r="IO80" i="50"/>
  <c r="IN80" i="50"/>
  <c r="IM80" i="50"/>
  <c r="IL80" i="50"/>
  <c r="IK80" i="50"/>
  <c r="IJ80" i="50"/>
  <c r="II80" i="50"/>
  <c r="IH80" i="50"/>
  <c r="IG80" i="50"/>
  <c r="IF80" i="50"/>
  <c r="IE80" i="50"/>
  <c r="ID80" i="50"/>
  <c r="IC80" i="50"/>
  <c r="IB80" i="50"/>
  <c r="IA80" i="50"/>
  <c r="HZ80" i="50"/>
  <c r="HY80" i="50"/>
  <c r="HX80" i="50"/>
  <c r="HW80" i="50"/>
  <c r="HV80" i="50"/>
  <c r="HU80" i="50"/>
  <c r="HT80" i="50"/>
  <c r="HS80" i="50"/>
  <c r="HR80" i="50"/>
  <c r="HQ80" i="50"/>
  <c r="HP80" i="50"/>
  <c r="HO80" i="50"/>
  <c r="HN80" i="50"/>
  <c r="HM80" i="50"/>
  <c r="HL80" i="50"/>
  <c r="HK80" i="50"/>
  <c r="HJ80" i="50"/>
  <c r="HI80" i="50"/>
  <c r="HH80" i="50"/>
  <c r="HG80" i="50"/>
  <c r="HF80" i="50"/>
  <c r="HE80" i="50"/>
  <c r="HD80" i="50"/>
  <c r="HC80" i="50"/>
  <c r="HB80" i="50"/>
  <c r="HA80" i="50"/>
  <c r="GZ80" i="50"/>
  <c r="GY80" i="50"/>
  <c r="GX80" i="50"/>
  <c r="GW80" i="50"/>
  <c r="GV80" i="50"/>
  <c r="GU80" i="50"/>
  <c r="GT80" i="50"/>
  <c r="GS80" i="50"/>
  <c r="GR80" i="50"/>
  <c r="GQ80" i="50"/>
  <c r="GP80" i="50"/>
  <c r="GO80" i="50"/>
  <c r="GN80" i="50"/>
  <c r="GM80" i="50"/>
  <c r="WD79" i="50"/>
  <c r="WC79" i="50"/>
  <c r="WB79" i="50"/>
  <c r="WA79" i="50"/>
  <c r="VZ79" i="50"/>
  <c r="VY79" i="50"/>
  <c r="VX79" i="50"/>
  <c r="VW79" i="50"/>
  <c r="VV79" i="50"/>
  <c r="VU79" i="50"/>
  <c r="VT79" i="50"/>
  <c r="VS79" i="50"/>
  <c r="VR79" i="50"/>
  <c r="VQ79" i="50"/>
  <c r="VP79" i="50"/>
  <c r="VO79" i="50"/>
  <c r="VN79" i="50"/>
  <c r="VM79" i="50"/>
  <c r="VL79" i="50"/>
  <c r="VK79" i="50"/>
  <c r="VJ79" i="50"/>
  <c r="VI79" i="50"/>
  <c r="VH79" i="50"/>
  <c r="VG79" i="50"/>
  <c r="VF79" i="50"/>
  <c r="VE79" i="50"/>
  <c r="VD79" i="50"/>
  <c r="VC79" i="50"/>
  <c r="VB79" i="50"/>
  <c r="VA79" i="50"/>
  <c r="UZ79" i="50"/>
  <c r="UY79" i="50"/>
  <c r="UX79" i="50"/>
  <c r="UW79" i="50"/>
  <c r="UV79" i="50"/>
  <c r="UU79" i="50"/>
  <c r="UT79" i="50"/>
  <c r="US79" i="50"/>
  <c r="UR79" i="50"/>
  <c r="UQ79" i="50"/>
  <c r="UP79" i="50"/>
  <c r="UO79" i="50"/>
  <c r="UN79" i="50"/>
  <c r="UM79" i="50"/>
  <c r="UL79" i="50"/>
  <c r="UK79" i="50"/>
  <c r="UJ79" i="50"/>
  <c r="UI79" i="50"/>
  <c r="UH79" i="50"/>
  <c r="UG79" i="50"/>
  <c r="UF79" i="50"/>
  <c r="UE79" i="50"/>
  <c r="UD79" i="50"/>
  <c r="UC79" i="50"/>
  <c r="UB79" i="50"/>
  <c r="UA79" i="50"/>
  <c r="TZ79" i="50"/>
  <c r="TY79" i="50"/>
  <c r="TX79" i="50"/>
  <c r="TW79" i="50"/>
  <c r="TV79" i="50"/>
  <c r="TU79" i="50"/>
  <c r="TT79" i="50"/>
  <c r="TS79" i="50"/>
  <c r="TR79" i="50"/>
  <c r="TQ79" i="50"/>
  <c r="TP79" i="50"/>
  <c r="TO79" i="50"/>
  <c r="TN79" i="50"/>
  <c r="TM79" i="50"/>
  <c r="TL79" i="50"/>
  <c r="TK79" i="50"/>
  <c r="TJ79" i="50"/>
  <c r="TI79" i="50"/>
  <c r="TH79" i="50"/>
  <c r="TG79" i="50"/>
  <c r="TF79" i="50"/>
  <c r="TE79" i="50"/>
  <c r="TD79" i="50"/>
  <c r="TC79" i="50"/>
  <c r="TB79" i="50"/>
  <c r="TA79" i="50"/>
  <c r="SZ79" i="50"/>
  <c r="SY79" i="50"/>
  <c r="SX79" i="50"/>
  <c r="SW79" i="50"/>
  <c r="SV79" i="50"/>
  <c r="SU79" i="50"/>
  <c r="ST79" i="50"/>
  <c r="SS79" i="50"/>
  <c r="SR79" i="50"/>
  <c r="SQ79" i="50"/>
  <c r="SP79" i="50"/>
  <c r="SO79" i="50"/>
  <c r="SN79" i="50"/>
  <c r="SM79" i="50"/>
  <c r="SL79" i="50"/>
  <c r="SK79" i="50"/>
  <c r="SJ79" i="50"/>
  <c r="SI79" i="50"/>
  <c r="SH79" i="50"/>
  <c r="SG79" i="50"/>
  <c r="SF79" i="50"/>
  <c r="SE79" i="50"/>
  <c r="SD79" i="50"/>
  <c r="SC79" i="50"/>
  <c r="SB79" i="50"/>
  <c r="SA79" i="50"/>
  <c r="RZ79" i="50"/>
  <c r="RY79" i="50"/>
  <c r="RX79" i="50"/>
  <c r="RW79" i="50"/>
  <c r="RV79" i="50"/>
  <c r="RU79" i="50"/>
  <c r="RT79" i="50"/>
  <c r="RS79" i="50"/>
  <c r="RR79" i="50"/>
  <c r="RQ79" i="50"/>
  <c r="RP79" i="50"/>
  <c r="RO79" i="50"/>
  <c r="RN79" i="50"/>
  <c r="RM79" i="50"/>
  <c r="RL79" i="50"/>
  <c r="RK79" i="50"/>
  <c r="RJ79" i="50"/>
  <c r="RI79" i="50"/>
  <c r="RH79" i="50"/>
  <c r="RG79" i="50"/>
  <c r="RF79" i="50"/>
  <c r="RE79" i="50"/>
  <c r="RD79" i="50"/>
  <c r="RC79" i="50"/>
  <c r="RB79" i="50"/>
  <c r="RA79" i="50"/>
  <c r="QZ79" i="50"/>
  <c r="QY79" i="50"/>
  <c r="QX79" i="50"/>
  <c r="QW79" i="50"/>
  <c r="QV79" i="50"/>
  <c r="QU79" i="50"/>
  <c r="QT79" i="50"/>
  <c r="QS79" i="50"/>
  <c r="QR79" i="50"/>
  <c r="QQ79" i="50"/>
  <c r="QP79" i="50"/>
  <c r="QO79" i="50"/>
  <c r="QN79" i="50"/>
  <c r="QM79" i="50"/>
  <c r="QL79" i="50"/>
  <c r="QK79" i="50"/>
  <c r="QJ79" i="50"/>
  <c r="QI79" i="50"/>
  <c r="QH79" i="50"/>
  <c r="QG79" i="50"/>
  <c r="QF79" i="50"/>
  <c r="QE79" i="50"/>
  <c r="QD79" i="50"/>
  <c r="QC79" i="50"/>
  <c r="QB79" i="50"/>
  <c r="QA79" i="50"/>
  <c r="PZ79" i="50"/>
  <c r="PY79" i="50"/>
  <c r="PX79" i="50"/>
  <c r="PW79" i="50"/>
  <c r="PV79" i="50"/>
  <c r="PU79" i="50"/>
  <c r="PT79" i="50"/>
  <c r="PS79" i="50"/>
  <c r="PR79" i="50"/>
  <c r="PQ79" i="50"/>
  <c r="PP79" i="50"/>
  <c r="PO79" i="50"/>
  <c r="PN79" i="50"/>
  <c r="PM79" i="50"/>
  <c r="PL79" i="50"/>
  <c r="PK79" i="50"/>
  <c r="PJ79" i="50"/>
  <c r="PI79" i="50"/>
  <c r="PH79" i="50"/>
  <c r="PG79" i="50"/>
  <c r="PF79" i="50"/>
  <c r="PE79" i="50"/>
  <c r="PD79" i="50"/>
  <c r="PC79" i="50"/>
  <c r="PB79" i="50"/>
  <c r="PA79" i="50"/>
  <c r="OZ79" i="50"/>
  <c r="OY79" i="50"/>
  <c r="OX79" i="50"/>
  <c r="OW79" i="50"/>
  <c r="OV79" i="50"/>
  <c r="OU79" i="50"/>
  <c r="OT79" i="50"/>
  <c r="OS79" i="50"/>
  <c r="OR79" i="50"/>
  <c r="OQ79" i="50"/>
  <c r="OP79" i="50"/>
  <c r="OO79" i="50"/>
  <c r="ON79" i="50"/>
  <c r="OM79" i="50"/>
  <c r="OL79" i="50"/>
  <c r="OK79" i="50"/>
  <c r="OJ79" i="50"/>
  <c r="OI79" i="50"/>
  <c r="OH79" i="50"/>
  <c r="OG79" i="50"/>
  <c r="OF79" i="50"/>
  <c r="OE79" i="50"/>
  <c r="OD79" i="50"/>
  <c r="OC79" i="50"/>
  <c r="OB79" i="50"/>
  <c r="OA79" i="50"/>
  <c r="NZ79" i="50"/>
  <c r="NY79" i="50"/>
  <c r="NX79" i="50"/>
  <c r="NW79" i="50"/>
  <c r="NV79" i="50"/>
  <c r="NU79" i="50"/>
  <c r="NT79" i="50"/>
  <c r="NS79" i="50"/>
  <c r="NR79" i="50"/>
  <c r="NQ79" i="50"/>
  <c r="NP79" i="50"/>
  <c r="NO79" i="50"/>
  <c r="NN79" i="50"/>
  <c r="NM79" i="50"/>
  <c r="NL79" i="50"/>
  <c r="NK79" i="50"/>
  <c r="NJ79" i="50"/>
  <c r="NI79" i="50"/>
  <c r="NH79" i="50"/>
  <c r="NG79" i="50"/>
  <c r="NF79" i="50"/>
  <c r="NE79" i="50"/>
  <c r="ND79" i="50"/>
  <c r="NC79" i="50"/>
  <c r="NB79" i="50"/>
  <c r="NA79" i="50"/>
  <c r="MZ79" i="50"/>
  <c r="MY79" i="50"/>
  <c r="MX79" i="50"/>
  <c r="MW79" i="50"/>
  <c r="MV79" i="50"/>
  <c r="MU79" i="50"/>
  <c r="MT79" i="50"/>
  <c r="MS79" i="50"/>
  <c r="MR79" i="50"/>
  <c r="MQ79" i="50"/>
  <c r="MP79" i="50"/>
  <c r="MO79" i="50"/>
  <c r="MN79" i="50"/>
  <c r="MM79" i="50"/>
  <c r="ML79" i="50"/>
  <c r="MK79" i="50"/>
  <c r="MJ79" i="50"/>
  <c r="MI79" i="50"/>
  <c r="MH79" i="50"/>
  <c r="MG79" i="50"/>
  <c r="MF79" i="50"/>
  <c r="ME79" i="50"/>
  <c r="MD79" i="50"/>
  <c r="MC79" i="50"/>
  <c r="MB79" i="50"/>
  <c r="MA79" i="50"/>
  <c r="LZ79" i="50"/>
  <c r="LY79" i="50"/>
  <c r="LX79" i="50"/>
  <c r="LW79" i="50"/>
  <c r="LV79" i="50"/>
  <c r="LU79" i="50"/>
  <c r="LT79" i="50"/>
  <c r="LS79" i="50"/>
  <c r="LR79" i="50"/>
  <c r="LQ79" i="50"/>
  <c r="LP79" i="50"/>
  <c r="LO79" i="50"/>
  <c r="LN79" i="50"/>
  <c r="LM79" i="50"/>
  <c r="LL79" i="50"/>
  <c r="LK79" i="50"/>
  <c r="LJ79" i="50"/>
  <c r="LI79" i="50"/>
  <c r="LH79" i="50"/>
  <c r="LG79" i="50"/>
  <c r="LF79" i="50"/>
  <c r="LE79" i="50"/>
  <c r="LD79" i="50"/>
  <c r="LC79" i="50"/>
  <c r="LB79" i="50"/>
  <c r="LA79" i="50"/>
  <c r="KZ79" i="50"/>
  <c r="KY79" i="50"/>
  <c r="KX79" i="50"/>
  <c r="KW79" i="50"/>
  <c r="KV79" i="50"/>
  <c r="KU79" i="50"/>
  <c r="KT79" i="50"/>
  <c r="KS79" i="50"/>
  <c r="KR79" i="50"/>
  <c r="KQ79" i="50"/>
  <c r="KP79" i="50"/>
  <c r="KO79" i="50"/>
  <c r="KN79" i="50"/>
  <c r="KM79" i="50"/>
  <c r="KL79" i="50"/>
  <c r="KK79" i="50"/>
  <c r="KJ79" i="50"/>
  <c r="KI79" i="50"/>
  <c r="KH79" i="50"/>
  <c r="KG79" i="50"/>
  <c r="KF79" i="50"/>
  <c r="KE79" i="50"/>
  <c r="KD79" i="50"/>
  <c r="KC79" i="50"/>
  <c r="KB79" i="50"/>
  <c r="KA79" i="50"/>
  <c r="JZ79" i="50"/>
  <c r="JY79" i="50"/>
  <c r="JX79" i="50"/>
  <c r="JW79" i="50"/>
  <c r="JV79" i="50"/>
  <c r="JU79" i="50"/>
  <c r="JT79" i="50"/>
  <c r="JS79" i="50"/>
  <c r="JR79" i="50"/>
  <c r="JQ79" i="50"/>
  <c r="JP79" i="50"/>
  <c r="JO79" i="50"/>
  <c r="JN79" i="50"/>
  <c r="JM79" i="50"/>
  <c r="JL79" i="50"/>
  <c r="JK79" i="50"/>
  <c r="JJ79" i="50"/>
  <c r="JI79" i="50"/>
  <c r="JH79" i="50"/>
  <c r="JG79" i="50"/>
  <c r="JF79" i="50"/>
  <c r="JE79" i="50"/>
  <c r="JD79" i="50"/>
  <c r="JC79" i="50"/>
  <c r="JB79" i="50"/>
  <c r="JA79" i="50"/>
  <c r="IZ79" i="50"/>
  <c r="IY79" i="50"/>
  <c r="IX79" i="50"/>
  <c r="IW79" i="50"/>
  <c r="IV79" i="50"/>
  <c r="IU79" i="50"/>
  <c r="IT79" i="50"/>
  <c r="IS79" i="50"/>
  <c r="IR79" i="50"/>
  <c r="IQ79" i="50"/>
  <c r="IP79" i="50"/>
  <c r="IO79" i="50"/>
  <c r="IN79" i="50"/>
  <c r="IM79" i="50"/>
  <c r="IL79" i="50"/>
  <c r="IK79" i="50"/>
  <c r="IJ79" i="50"/>
  <c r="II79" i="50"/>
  <c r="IH79" i="50"/>
  <c r="IG79" i="50"/>
  <c r="IF79" i="50"/>
  <c r="IE79" i="50"/>
  <c r="ID79" i="50"/>
  <c r="IC79" i="50"/>
  <c r="IB79" i="50"/>
  <c r="IA79" i="50"/>
  <c r="HZ79" i="50"/>
  <c r="HY79" i="50"/>
  <c r="HX79" i="50"/>
  <c r="HW79" i="50"/>
  <c r="HV79" i="50"/>
  <c r="HU79" i="50"/>
  <c r="HT79" i="50"/>
  <c r="HS79" i="50"/>
  <c r="HR79" i="50"/>
  <c r="HQ79" i="50"/>
  <c r="HP79" i="50"/>
  <c r="HO79" i="50"/>
  <c r="HN79" i="50"/>
  <c r="HM79" i="50"/>
  <c r="HL79" i="50"/>
  <c r="HK79" i="50"/>
  <c r="HJ79" i="50"/>
  <c r="HI79" i="50"/>
  <c r="HH79" i="50"/>
  <c r="HG79" i="50"/>
  <c r="HF79" i="50"/>
  <c r="HE79" i="50"/>
  <c r="HD79" i="50"/>
  <c r="HC79" i="50"/>
  <c r="HB79" i="50"/>
  <c r="HA79" i="50"/>
  <c r="GZ79" i="50"/>
  <c r="GY79" i="50"/>
  <c r="GX79" i="50"/>
  <c r="GW79" i="50"/>
  <c r="GV79" i="50"/>
  <c r="GU79" i="50"/>
  <c r="GT79" i="50"/>
  <c r="GS79" i="50"/>
  <c r="GR79" i="50"/>
  <c r="GQ79" i="50"/>
  <c r="GP79" i="50"/>
  <c r="GO79" i="50"/>
  <c r="GN79" i="50"/>
  <c r="GM79" i="50"/>
  <c r="WD78" i="50"/>
  <c r="WC78" i="50"/>
  <c r="WB78" i="50"/>
  <c r="WA78" i="50"/>
  <c r="VZ78" i="50"/>
  <c r="VY78" i="50"/>
  <c r="VX78" i="50"/>
  <c r="VW78" i="50"/>
  <c r="VV78" i="50"/>
  <c r="VU78" i="50"/>
  <c r="VT78" i="50"/>
  <c r="VS78" i="50"/>
  <c r="VR78" i="50"/>
  <c r="VQ78" i="50"/>
  <c r="VP78" i="50"/>
  <c r="VO78" i="50"/>
  <c r="VN78" i="50"/>
  <c r="VM78" i="50"/>
  <c r="VL78" i="50"/>
  <c r="VK78" i="50"/>
  <c r="VJ78" i="50"/>
  <c r="VI78" i="50"/>
  <c r="VH78" i="50"/>
  <c r="VG78" i="50"/>
  <c r="VF78" i="50"/>
  <c r="VE78" i="50"/>
  <c r="VD78" i="50"/>
  <c r="VC78" i="50"/>
  <c r="VB78" i="50"/>
  <c r="VA78" i="50"/>
  <c r="UZ78" i="50"/>
  <c r="UY78" i="50"/>
  <c r="UX78" i="50"/>
  <c r="UW78" i="50"/>
  <c r="UV78" i="50"/>
  <c r="UU78" i="50"/>
  <c r="UT78" i="50"/>
  <c r="US78" i="50"/>
  <c r="UR78" i="50"/>
  <c r="UQ78" i="50"/>
  <c r="UP78" i="50"/>
  <c r="UO78" i="50"/>
  <c r="UN78" i="50"/>
  <c r="UM78" i="50"/>
  <c r="UL78" i="50"/>
  <c r="UK78" i="50"/>
  <c r="UJ78" i="50"/>
  <c r="UI78" i="50"/>
  <c r="UH78" i="50"/>
  <c r="UG78" i="50"/>
  <c r="UF78" i="50"/>
  <c r="UE78" i="50"/>
  <c r="UD78" i="50"/>
  <c r="UC78" i="50"/>
  <c r="UB78" i="50"/>
  <c r="UA78" i="50"/>
  <c r="TZ78" i="50"/>
  <c r="TY78" i="50"/>
  <c r="TX78" i="50"/>
  <c r="TW78" i="50"/>
  <c r="TV78" i="50"/>
  <c r="TU78" i="50"/>
  <c r="TT78" i="50"/>
  <c r="TS78" i="50"/>
  <c r="TR78" i="50"/>
  <c r="TQ78" i="50"/>
  <c r="TP78" i="50"/>
  <c r="TO78" i="50"/>
  <c r="TN78" i="50"/>
  <c r="TM78" i="50"/>
  <c r="TL78" i="50"/>
  <c r="TK78" i="50"/>
  <c r="TJ78" i="50"/>
  <c r="TI78" i="50"/>
  <c r="TH78" i="50"/>
  <c r="TG78" i="50"/>
  <c r="TF78" i="50"/>
  <c r="TE78" i="50"/>
  <c r="TD78" i="50"/>
  <c r="TC78" i="50"/>
  <c r="TB78" i="50"/>
  <c r="TA78" i="50"/>
  <c r="SZ78" i="50"/>
  <c r="SY78" i="50"/>
  <c r="SX78" i="50"/>
  <c r="SW78" i="50"/>
  <c r="SV78" i="50"/>
  <c r="SU78" i="50"/>
  <c r="ST78" i="50"/>
  <c r="SS78" i="50"/>
  <c r="SR78" i="50"/>
  <c r="SQ78" i="50"/>
  <c r="SP78" i="50"/>
  <c r="SO78" i="50"/>
  <c r="SN78" i="50"/>
  <c r="SM78" i="50"/>
  <c r="SL78" i="50"/>
  <c r="SK78" i="50"/>
  <c r="SJ78" i="50"/>
  <c r="SI78" i="50"/>
  <c r="SH78" i="50"/>
  <c r="SG78" i="50"/>
  <c r="SF78" i="50"/>
  <c r="SE78" i="50"/>
  <c r="SD78" i="50"/>
  <c r="SC78" i="50"/>
  <c r="SB78" i="50"/>
  <c r="SA78" i="50"/>
  <c r="RZ78" i="50"/>
  <c r="RY78" i="50"/>
  <c r="RX78" i="50"/>
  <c r="RW78" i="50"/>
  <c r="RV78" i="50"/>
  <c r="RU78" i="50"/>
  <c r="RT78" i="50"/>
  <c r="RS78" i="50"/>
  <c r="RR78" i="50"/>
  <c r="RQ78" i="50"/>
  <c r="RP78" i="50"/>
  <c r="RO78" i="50"/>
  <c r="RN78" i="50"/>
  <c r="RM78" i="50"/>
  <c r="RL78" i="50"/>
  <c r="RK78" i="50"/>
  <c r="RJ78" i="50"/>
  <c r="RI78" i="50"/>
  <c r="RH78" i="50"/>
  <c r="RG78" i="50"/>
  <c r="RF78" i="50"/>
  <c r="RE78" i="50"/>
  <c r="RD78" i="50"/>
  <c r="RC78" i="50"/>
  <c r="RB78" i="50"/>
  <c r="RA78" i="50"/>
  <c r="QZ78" i="50"/>
  <c r="QY78" i="50"/>
  <c r="QX78" i="50"/>
  <c r="QW78" i="50"/>
  <c r="QV78" i="50"/>
  <c r="QU78" i="50"/>
  <c r="QT78" i="50"/>
  <c r="QS78" i="50"/>
  <c r="QR78" i="50"/>
  <c r="QQ78" i="50"/>
  <c r="QP78" i="50"/>
  <c r="QO78" i="50"/>
  <c r="QN78" i="50"/>
  <c r="QM78" i="50"/>
  <c r="QL78" i="50"/>
  <c r="QK78" i="50"/>
  <c r="QJ78" i="50"/>
  <c r="QI78" i="50"/>
  <c r="QH78" i="50"/>
  <c r="QG78" i="50"/>
  <c r="QF78" i="50"/>
  <c r="QE78" i="50"/>
  <c r="QD78" i="50"/>
  <c r="QC78" i="50"/>
  <c r="QB78" i="50"/>
  <c r="QA78" i="50"/>
  <c r="PZ78" i="50"/>
  <c r="PY78" i="50"/>
  <c r="PX78" i="50"/>
  <c r="PW78" i="50"/>
  <c r="PV78" i="50"/>
  <c r="PU78" i="50"/>
  <c r="PT78" i="50"/>
  <c r="PS78" i="50"/>
  <c r="PR78" i="50"/>
  <c r="PQ78" i="50"/>
  <c r="PP78" i="50"/>
  <c r="PO78" i="50"/>
  <c r="PN78" i="50"/>
  <c r="PM78" i="50"/>
  <c r="PL78" i="50"/>
  <c r="PK78" i="50"/>
  <c r="PJ78" i="50"/>
  <c r="PI78" i="50"/>
  <c r="PH78" i="50"/>
  <c r="PG78" i="50"/>
  <c r="PF78" i="50"/>
  <c r="PE78" i="50"/>
  <c r="PD78" i="50"/>
  <c r="PC78" i="50"/>
  <c r="PB78" i="50"/>
  <c r="PA78" i="50"/>
  <c r="OZ78" i="50"/>
  <c r="OY78" i="50"/>
  <c r="OX78" i="50"/>
  <c r="OW78" i="50"/>
  <c r="OV78" i="50"/>
  <c r="OU78" i="50"/>
  <c r="OT78" i="50"/>
  <c r="OS78" i="50"/>
  <c r="OR78" i="50"/>
  <c r="OQ78" i="50"/>
  <c r="OP78" i="50"/>
  <c r="OO78" i="50"/>
  <c r="ON78" i="50"/>
  <c r="OM78" i="50"/>
  <c r="OL78" i="50"/>
  <c r="OK78" i="50"/>
  <c r="OJ78" i="50"/>
  <c r="OI78" i="50"/>
  <c r="OH78" i="50"/>
  <c r="OG78" i="50"/>
  <c r="OF78" i="50"/>
  <c r="OE78" i="50"/>
  <c r="OD78" i="50"/>
  <c r="OC78" i="50"/>
  <c r="OB78" i="50"/>
  <c r="OA78" i="50"/>
  <c r="NZ78" i="50"/>
  <c r="NY78" i="50"/>
  <c r="NX78" i="50"/>
  <c r="NW78" i="50"/>
  <c r="NV78" i="50"/>
  <c r="NU78" i="50"/>
  <c r="NT78" i="50"/>
  <c r="NS78" i="50"/>
  <c r="NR78" i="50"/>
  <c r="NQ78" i="50"/>
  <c r="NP78" i="50"/>
  <c r="NO78" i="50"/>
  <c r="NN78" i="50"/>
  <c r="NM78" i="50"/>
  <c r="NL78" i="50"/>
  <c r="NK78" i="50"/>
  <c r="NJ78" i="50"/>
  <c r="NI78" i="50"/>
  <c r="NH78" i="50"/>
  <c r="NG78" i="50"/>
  <c r="NF78" i="50"/>
  <c r="NE78" i="50"/>
  <c r="ND78" i="50"/>
  <c r="NC78" i="50"/>
  <c r="NB78" i="50"/>
  <c r="NA78" i="50"/>
  <c r="MZ78" i="50"/>
  <c r="MY78" i="50"/>
  <c r="MX78" i="50"/>
  <c r="MW78" i="50"/>
  <c r="MV78" i="50"/>
  <c r="MU78" i="50"/>
  <c r="MT78" i="50"/>
  <c r="MS78" i="50"/>
  <c r="MR78" i="50"/>
  <c r="MQ78" i="50"/>
  <c r="MP78" i="50"/>
  <c r="MO78" i="50"/>
  <c r="MN78" i="50"/>
  <c r="MM78" i="50"/>
  <c r="ML78" i="50"/>
  <c r="MK78" i="50"/>
  <c r="MJ78" i="50"/>
  <c r="MI78" i="50"/>
  <c r="MH78" i="50"/>
  <c r="MG78" i="50"/>
  <c r="MF78" i="50"/>
  <c r="ME78" i="50"/>
  <c r="MD78" i="50"/>
  <c r="MC78" i="50"/>
  <c r="MB78" i="50"/>
  <c r="MA78" i="50"/>
  <c r="LZ78" i="50"/>
  <c r="LY78" i="50"/>
  <c r="LX78" i="50"/>
  <c r="LW78" i="50"/>
  <c r="LV78" i="50"/>
  <c r="LU78" i="50"/>
  <c r="LT78" i="50"/>
  <c r="LS78" i="50"/>
  <c r="LR78" i="50"/>
  <c r="LQ78" i="50"/>
  <c r="LP78" i="50"/>
  <c r="LO78" i="50"/>
  <c r="LN78" i="50"/>
  <c r="LM78" i="50"/>
  <c r="LL78" i="50"/>
  <c r="LK78" i="50"/>
  <c r="LJ78" i="50"/>
  <c r="LI78" i="50"/>
  <c r="LH78" i="50"/>
  <c r="LG78" i="50"/>
  <c r="LF78" i="50"/>
  <c r="LE78" i="50"/>
  <c r="LD78" i="50"/>
  <c r="LC78" i="50"/>
  <c r="LB78" i="50"/>
  <c r="LA78" i="50"/>
  <c r="KZ78" i="50"/>
  <c r="KY78" i="50"/>
  <c r="KX78" i="50"/>
  <c r="KW78" i="50"/>
  <c r="KV78" i="50"/>
  <c r="KU78" i="50"/>
  <c r="KT78" i="50"/>
  <c r="KS78" i="50"/>
  <c r="KR78" i="50"/>
  <c r="KQ78" i="50"/>
  <c r="KP78" i="50"/>
  <c r="KO78" i="50"/>
  <c r="KN78" i="50"/>
  <c r="KM78" i="50"/>
  <c r="KL78" i="50"/>
  <c r="KK78" i="50"/>
  <c r="KJ78" i="50"/>
  <c r="KI78" i="50"/>
  <c r="KH78" i="50"/>
  <c r="KG78" i="50"/>
  <c r="KF78" i="50"/>
  <c r="KE78" i="50"/>
  <c r="KD78" i="50"/>
  <c r="KC78" i="50"/>
  <c r="KB78" i="50"/>
  <c r="KA78" i="50"/>
  <c r="JZ78" i="50"/>
  <c r="JY78" i="50"/>
  <c r="JX78" i="50"/>
  <c r="JW78" i="50"/>
  <c r="JV78" i="50"/>
  <c r="JU78" i="50"/>
  <c r="JT78" i="50"/>
  <c r="JS78" i="50"/>
  <c r="JR78" i="50"/>
  <c r="JQ78" i="50"/>
  <c r="JP78" i="50"/>
  <c r="JO78" i="50"/>
  <c r="JN78" i="50"/>
  <c r="JM78" i="50"/>
  <c r="JL78" i="50"/>
  <c r="JK78" i="50"/>
  <c r="JJ78" i="50"/>
  <c r="JI78" i="50"/>
  <c r="JH78" i="50"/>
  <c r="JG78" i="50"/>
  <c r="JF78" i="50"/>
  <c r="JE78" i="50"/>
  <c r="JD78" i="50"/>
  <c r="JC78" i="50"/>
  <c r="JB78" i="50"/>
  <c r="JA78" i="50"/>
  <c r="IZ78" i="50"/>
  <c r="IY78" i="50"/>
  <c r="IX78" i="50"/>
  <c r="IW78" i="50"/>
  <c r="IV78" i="50"/>
  <c r="IU78" i="50"/>
  <c r="IT78" i="50"/>
  <c r="IS78" i="50"/>
  <c r="IR78" i="50"/>
  <c r="IQ78" i="50"/>
  <c r="IP78" i="50"/>
  <c r="IO78" i="50"/>
  <c r="IN78" i="50"/>
  <c r="IM78" i="50"/>
  <c r="IL78" i="50"/>
  <c r="IK78" i="50"/>
  <c r="IJ78" i="50"/>
  <c r="II78" i="50"/>
  <c r="IH78" i="50"/>
  <c r="IG78" i="50"/>
  <c r="IF78" i="50"/>
  <c r="IE78" i="50"/>
  <c r="ID78" i="50"/>
  <c r="IC78" i="50"/>
  <c r="IB78" i="50"/>
  <c r="IA78" i="50"/>
  <c r="HZ78" i="50"/>
  <c r="HY78" i="50"/>
  <c r="HX78" i="50"/>
  <c r="HW78" i="50"/>
  <c r="HV78" i="50"/>
  <c r="HU78" i="50"/>
  <c r="HT78" i="50"/>
  <c r="HS78" i="50"/>
  <c r="HR78" i="50"/>
  <c r="HQ78" i="50"/>
  <c r="HP78" i="50"/>
  <c r="HO78" i="50"/>
  <c r="HN78" i="50"/>
  <c r="HM78" i="50"/>
  <c r="HL78" i="50"/>
  <c r="HK78" i="50"/>
  <c r="HJ78" i="50"/>
  <c r="HI78" i="50"/>
  <c r="HH78" i="50"/>
  <c r="HG78" i="50"/>
  <c r="HF78" i="50"/>
  <c r="HE78" i="50"/>
  <c r="HD78" i="50"/>
  <c r="HC78" i="50"/>
  <c r="HB78" i="50"/>
  <c r="HA78" i="50"/>
  <c r="GZ78" i="50"/>
  <c r="GY78" i="50"/>
  <c r="GX78" i="50"/>
  <c r="GW78" i="50"/>
  <c r="GV78" i="50"/>
  <c r="GU78" i="50"/>
  <c r="GT78" i="50"/>
  <c r="GS78" i="50"/>
  <c r="GR78" i="50"/>
  <c r="GQ78" i="50"/>
  <c r="GP78" i="50"/>
  <c r="GO78" i="50"/>
  <c r="GN78" i="50"/>
  <c r="GM78" i="50"/>
  <c r="WD77" i="50"/>
  <c r="WC77" i="50"/>
  <c r="WB77" i="50"/>
  <c r="WA77" i="50"/>
  <c r="VZ77" i="50"/>
  <c r="VY77" i="50"/>
  <c r="VX77" i="50"/>
  <c r="VW77" i="50"/>
  <c r="VV77" i="50"/>
  <c r="VU77" i="50"/>
  <c r="VT77" i="50"/>
  <c r="VS77" i="50"/>
  <c r="VR77" i="50"/>
  <c r="VQ77" i="50"/>
  <c r="VP77" i="50"/>
  <c r="VO77" i="50"/>
  <c r="VN77" i="50"/>
  <c r="VM77" i="50"/>
  <c r="VL77" i="50"/>
  <c r="VK77" i="50"/>
  <c r="VJ77" i="50"/>
  <c r="VI77" i="50"/>
  <c r="VH77" i="50"/>
  <c r="VG77" i="50"/>
  <c r="VF77" i="50"/>
  <c r="VE77" i="50"/>
  <c r="VD77" i="50"/>
  <c r="VC77" i="50"/>
  <c r="VB77" i="50"/>
  <c r="VA77" i="50"/>
  <c r="UZ77" i="50"/>
  <c r="UY77" i="50"/>
  <c r="UX77" i="50"/>
  <c r="UW77" i="50"/>
  <c r="UV77" i="50"/>
  <c r="UU77" i="50"/>
  <c r="UT77" i="50"/>
  <c r="US77" i="50"/>
  <c r="UR77" i="50"/>
  <c r="UQ77" i="50"/>
  <c r="UP77" i="50"/>
  <c r="UO77" i="50"/>
  <c r="UN77" i="50"/>
  <c r="UM77" i="50"/>
  <c r="UL77" i="50"/>
  <c r="UK77" i="50"/>
  <c r="UJ77" i="50"/>
  <c r="UI77" i="50"/>
  <c r="UH77" i="50"/>
  <c r="UG77" i="50"/>
  <c r="UF77" i="50"/>
  <c r="UE77" i="50"/>
  <c r="UD77" i="50"/>
  <c r="UC77" i="50"/>
  <c r="UB77" i="50"/>
  <c r="UA77" i="50"/>
  <c r="TZ77" i="50"/>
  <c r="TY77" i="50"/>
  <c r="TX77" i="50"/>
  <c r="TW77" i="50"/>
  <c r="TV77" i="50"/>
  <c r="TU77" i="50"/>
  <c r="TT77" i="50"/>
  <c r="TS77" i="50"/>
  <c r="TR77" i="50"/>
  <c r="TQ77" i="50"/>
  <c r="TP77" i="50"/>
  <c r="TO77" i="50"/>
  <c r="TN77" i="50"/>
  <c r="TM77" i="50"/>
  <c r="TL77" i="50"/>
  <c r="TK77" i="50"/>
  <c r="TJ77" i="50"/>
  <c r="TI77" i="50"/>
  <c r="TH77" i="50"/>
  <c r="TG77" i="50"/>
  <c r="TF77" i="50"/>
  <c r="TE77" i="50"/>
  <c r="TD77" i="50"/>
  <c r="TC77" i="50"/>
  <c r="TB77" i="50"/>
  <c r="TA77" i="50"/>
  <c r="SZ77" i="50"/>
  <c r="SY77" i="50"/>
  <c r="SX77" i="50"/>
  <c r="SW77" i="50"/>
  <c r="SV77" i="50"/>
  <c r="SU77" i="50"/>
  <c r="ST77" i="50"/>
  <c r="SS77" i="50"/>
  <c r="SR77" i="50"/>
  <c r="SQ77" i="50"/>
  <c r="SP77" i="50"/>
  <c r="SO77" i="50"/>
  <c r="SN77" i="50"/>
  <c r="SM77" i="50"/>
  <c r="SL77" i="50"/>
  <c r="SK77" i="50"/>
  <c r="SJ77" i="50"/>
  <c r="SI77" i="50"/>
  <c r="SH77" i="50"/>
  <c r="SG77" i="50"/>
  <c r="SF77" i="50"/>
  <c r="SE77" i="50"/>
  <c r="SD77" i="50"/>
  <c r="SC77" i="50"/>
  <c r="SB77" i="50"/>
  <c r="SA77" i="50"/>
  <c r="RZ77" i="50"/>
  <c r="RY77" i="50"/>
  <c r="RX77" i="50"/>
  <c r="RW77" i="50"/>
  <c r="RV77" i="50"/>
  <c r="RU77" i="50"/>
  <c r="RT77" i="50"/>
  <c r="RS77" i="50"/>
  <c r="RR77" i="50"/>
  <c r="RQ77" i="50"/>
  <c r="RP77" i="50"/>
  <c r="RO77" i="50"/>
  <c r="RN77" i="50"/>
  <c r="RM77" i="50"/>
  <c r="RL77" i="50"/>
  <c r="RK77" i="50"/>
  <c r="RJ77" i="50"/>
  <c r="RI77" i="50"/>
  <c r="RH77" i="50"/>
  <c r="RG77" i="50"/>
  <c r="RF77" i="50"/>
  <c r="RE77" i="50"/>
  <c r="RD77" i="50"/>
  <c r="RC77" i="50"/>
  <c r="RB77" i="50"/>
  <c r="RA77" i="50"/>
  <c r="QZ77" i="50"/>
  <c r="QY77" i="50"/>
  <c r="QX77" i="50"/>
  <c r="QW77" i="50"/>
  <c r="QV77" i="50"/>
  <c r="QU77" i="50"/>
  <c r="QT77" i="50"/>
  <c r="QS77" i="50"/>
  <c r="QR77" i="50"/>
  <c r="QQ77" i="50"/>
  <c r="QP77" i="50"/>
  <c r="QO77" i="50"/>
  <c r="QN77" i="50"/>
  <c r="QM77" i="50"/>
  <c r="QL77" i="50"/>
  <c r="QK77" i="50"/>
  <c r="QJ77" i="50"/>
  <c r="QI77" i="50"/>
  <c r="QH77" i="50"/>
  <c r="QG77" i="50"/>
  <c r="QF77" i="50"/>
  <c r="QE77" i="50"/>
  <c r="QD77" i="50"/>
  <c r="QC77" i="50"/>
  <c r="QB77" i="50"/>
  <c r="QA77" i="50"/>
  <c r="PZ77" i="50"/>
  <c r="PY77" i="50"/>
  <c r="PX77" i="50"/>
  <c r="PW77" i="50"/>
  <c r="PV77" i="50"/>
  <c r="PU77" i="50"/>
  <c r="PT77" i="50"/>
  <c r="PS77" i="50"/>
  <c r="PR77" i="50"/>
  <c r="PQ77" i="50"/>
  <c r="PP77" i="50"/>
  <c r="PO77" i="50"/>
  <c r="PN77" i="50"/>
  <c r="PM77" i="50"/>
  <c r="PL77" i="50"/>
  <c r="PK77" i="50"/>
  <c r="PJ77" i="50"/>
  <c r="PI77" i="50"/>
  <c r="PH77" i="50"/>
  <c r="PG77" i="50"/>
  <c r="PF77" i="50"/>
  <c r="PE77" i="50"/>
  <c r="PD77" i="50"/>
  <c r="PC77" i="50"/>
  <c r="PB77" i="50"/>
  <c r="PA77" i="50"/>
  <c r="OZ77" i="50"/>
  <c r="OY77" i="50"/>
  <c r="OX77" i="50"/>
  <c r="OW77" i="50"/>
  <c r="OV77" i="50"/>
  <c r="OU77" i="50"/>
  <c r="OT77" i="50"/>
  <c r="OS77" i="50"/>
  <c r="OR77" i="50"/>
  <c r="OQ77" i="50"/>
  <c r="OP77" i="50"/>
  <c r="OO77" i="50"/>
  <c r="ON77" i="50"/>
  <c r="OM77" i="50"/>
  <c r="OL77" i="50"/>
  <c r="OK77" i="50"/>
  <c r="OJ77" i="50"/>
  <c r="OI77" i="50"/>
  <c r="OH77" i="50"/>
  <c r="OG77" i="50"/>
  <c r="OF77" i="50"/>
  <c r="OE77" i="50"/>
  <c r="OD77" i="50"/>
  <c r="OC77" i="50"/>
  <c r="OB77" i="50"/>
  <c r="OA77" i="50"/>
  <c r="NZ77" i="50"/>
  <c r="NY77" i="50"/>
  <c r="NX77" i="50"/>
  <c r="NW77" i="50"/>
  <c r="NV77" i="50"/>
  <c r="NU77" i="50"/>
  <c r="NT77" i="50"/>
  <c r="NS77" i="50"/>
  <c r="NR77" i="50"/>
  <c r="NQ77" i="50"/>
  <c r="NP77" i="50"/>
  <c r="NO77" i="50"/>
  <c r="NN77" i="50"/>
  <c r="NM77" i="50"/>
  <c r="NL77" i="50"/>
  <c r="NK77" i="50"/>
  <c r="NJ77" i="50"/>
  <c r="NI77" i="50"/>
  <c r="NH77" i="50"/>
  <c r="NG77" i="50"/>
  <c r="NF77" i="50"/>
  <c r="NE77" i="50"/>
  <c r="ND77" i="50"/>
  <c r="NC77" i="50"/>
  <c r="NB77" i="50"/>
  <c r="NA77" i="50"/>
  <c r="MZ77" i="50"/>
  <c r="MY77" i="50"/>
  <c r="MX77" i="50"/>
  <c r="MW77" i="50"/>
  <c r="MV77" i="50"/>
  <c r="MU77" i="50"/>
  <c r="MT77" i="50"/>
  <c r="MS77" i="50"/>
  <c r="MR77" i="50"/>
  <c r="MQ77" i="50"/>
  <c r="MP77" i="50"/>
  <c r="MO77" i="50"/>
  <c r="MN77" i="50"/>
  <c r="MM77" i="50"/>
  <c r="ML77" i="50"/>
  <c r="MK77" i="50"/>
  <c r="MJ77" i="50"/>
  <c r="MI77" i="50"/>
  <c r="MH77" i="50"/>
  <c r="MG77" i="50"/>
  <c r="MF77" i="50"/>
  <c r="ME77" i="50"/>
  <c r="MD77" i="50"/>
  <c r="MC77" i="50"/>
  <c r="MB77" i="50"/>
  <c r="MA77" i="50"/>
  <c r="LZ77" i="50"/>
  <c r="LY77" i="50"/>
  <c r="LX77" i="50"/>
  <c r="LW77" i="50"/>
  <c r="LV77" i="50"/>
  <c r="LU77" i="50"/>
  <c r="LT77" i="50"/>
  <c r="LS77" i="50"/>
  <c r="LR77" i="50"/>
  <c r="LQ77" i="50"/>
  <c r="LP77" i="50"/>
  <c r="LO77" i="50"/>
  <c r="LN77" i="50"/>
  <c r="LM77" i="50"/>
  <c r="LL77" i="50"/>
  <c r="LK77" i="50"/>
  <c r="LJ77" i="50"/>
  <c r="LI77" i="50"/>
  <c r="LH77" i="50"/>
  <c r="LG77" i="50"/>
  <c r="LF77" i="50"/>
  <c r="LE77" i="50"/>
  <c r="LD77" i="50"/>
  <c r="LC77" i="50"/>
  <c r="LB77" i="50"/>
  <c r="LA77" i="50"/>
  <c r="KZ77" i="50"/>
  <c r="KY77" i="50"/>
  <c r="KX77" i="50"/>
  <c r="KW77" i="50"/>
  <c r="KV77" i="50"/>
  <c r="KU77" i="50"/>
  <c r="KT77" i="50"/>
  <c r="KS77" i="50"/>
  <c r="KR77" i="50"/>
  <c r="KQ77" i="50"/>
  <c r="KP77" i="50"/>
  <c r="KO77" i="50"/>
  <c r="KN77" i="50"/>
  <c r="KM77" i="50"/>
  <c r="KL77" i="50"/>
  <c r="KK77" i="50"/>
  <c r="KJ77" i="50"/>
  <c r="KI77" i="50"/>
  <c r="KH77" i="50"/>
  <c r="KG77" i="50"/>
  <c r="KF77" i="50"/>
  <c r="KE77" i="50"/>
  <c r="KD77" i="50"/>
  <c r="KC77" i="50"/>
  <c r="KB77" i="50"/>
  <c r="KA77" i="50"/>
  <c r="JZ77" i="50"/>
  <c r="JY77" i="50"/>
  <c r="JX77" i="50"/>
  <c r="JW77" i="50"/>
  <c r="JV77" i="50"/>
  <c r="JU77" i="50"/>
  <c r="JT77" i="50"/>
  <c r="JS77" i="50"/>
  <c r="JR77" i="50"/>
  <c r="JQ77" i="50"/>
  <c r="JP77" i="50"/>
  <c r="JO77" i="50"/>
  <c r="JN77" i="50"/>
  <c r="JM77" i="50"/>
  <c r="JL77" i="50"/>
  <c r="JK77" i="50"/>
  <c r="JJ77" i="50"/>
  <c r="JI77" i="50"/>
  <c r="JH77" i="50"/>
  <c r="JG77" i="50"/>
  <c r="JF77" i="50"/>
  <c r="JE77" i="50"/>
  <c r="JD77" i="50"/>
  <c r="JC77" i="50"/>
  <c r="JB77" i="50"/>
  <c r="JA77" i="50"/>
  <c r="IZ77" i="50"/>
  <c r="IY77" i="50"/>
  <c r="IX77" i="50"/>
  <c r="IW77" i="50"/>
  <c r="IV77" i="50"/>
  <c r="IU77" i="50"/>
  <c r="IT77" i="50"/>
  <c r="IS77" i="50"/>
  <c r="IR77" i="50"/>
  <c r="IQ77" i="50"/>
  <c r="IP77" i="50"/>
  <c r="IO77" i="50"/>
  <c r="IN77" i="50"/>
  <c r="IM77" i="50"/>
  <c r="IL77" i="50"/>
  <c r="IK77" i="50"/>
  <c r="IJ77" i="50"/>
  <c r="II77" i="50"/>
  <c r="IH77" i="50"/>
  <c r="IG77" i="50"/>
  <c r="IF77" i="50"/>
  <c r="IE77" i="50"/>
  <c r="ID77" i="50"/>
  <c r="IC77" i="50"/>
  <c r="IB77" i="50"/>
  <c r="IA77" i="50"/>
  <c r="HZ77" i="50"/>
  <c r="HY77" i="50"/>
  <c r="HX77" i="50"/>
  <c r="HW77" i="50"/>
  <c r="HV77" i="50"/>
  <c r="HU77" i="50"/>
  <c r="HT77" i="50"/>
  <c r="HS77" i="50"/>
  <c r="HR77" i="50"/>
  <c r="HQ77" i="50"/>
  <c r="HP77" i="50"/>
  <c r="HO77" i="50"/>
  <c r="HN77" i="50"/>
  <c r="HM77" i="50"/>
  <c r="HL77" i="50"/>
  <c r="HK77" i="50"/>
  <c r="HJ77" i="50"/>
  <c r="HI77" i="50"/>
  <c r="HH77" i="50"/>
  <c r="HG77" i="50"/>
  <c r="HF77" i="50"/>
  <c r="HE77" i="50"/>
  <c r="HD77" i="50"/>
  <c r="HC77" i="50"/>
  <c r="HB77" i="50"/>
  <c r="HA77" i="50"/>
  <c r="GZ77" i="50"/>
  <c r="GY77" i="50"/>
  <c r="GX77" i="50"/>
  <c r="GW77" i="50"/>
  <c r="GV77" i="50"/>
  <c r="GU77" i="50"/>
  <c r="GT77" i="50"/>
  <c r="GS77" i="50"/>
  <c r="GR77" i="50"/>
  <c r="GQ77" i="50"/>
  <c r="GP77" i="50"/>
  <c r="GO77" i="50"/>
  <c r="GN77" i="50"/>
  <c r="GM77" i="50"/>
  <c r="WD76" i="50"/>
  <c r="WC76" i="50"/>
  <c r="WB76" i="50"/>
  <c r="WA76" i="50"/>
  <c r="VZ76" i="50"/>
  <c r="VY76" i="50"/>
  <c r="VX76" i="50"/>
  <c r="VW76" i="50"/>
  <c r="VV76" i="50"/>
  <c r="VU76" i="50"/>
  <c r="VT76" i="50"/>
  <c r="VS76" i="50"/>
  <c r="VR76" i="50"/>
  <c r="VQ76" i="50"/>
  <c r="VP76" i="50"/>
  <c r="VO76" i="50"/>
  <c r="VN76" i="50"/>
  <c r="VM76" i="50"/>
  <c r="VL76" i="50"/>
  <c r="VK76" i="50"/>
  <c r="VJ76" i="50"/>
  <c r="VI76" i="50"/>
  <c r="VH76" i="50"/>
  <c r="VG76" i="50"/>
  <c r="VF76" i="50"/>
  <c r="VE76" i="50"/>
  <c r="VD76" i="50"/>
  <c r="VC76" i="50"/>
  <c r="VB76" i="50"/>
  <c r="VA76" i="50"/>
  <c r="UZ76" i="50"/>
  <c r="UY76" i="50"/>
  <c r="UX76" i="50"/>
  <c r="UW76" i="50"/>
  <c r="UV76" i="50"/>
  <c r="UU76" i="50"/>
  <c r="UT76" i="50"/>
  <c r="US76" i="50"/>
  <c r="UR76" i="50"/>
  <c r="UQ76" i="50"/>
  <c r="UP76" i="50"/>
  <c r="UO76" i="50"/>
  <c r="UN76" i="50"/>
  <c r="UM76" i="50"/>
  <c r="UL76" i="50"/>
  <c r="UK76" i="50"/>
  <c r="UJ76" i="50"/>
  <c r="UI76" i="50"/>
  <c r="UH76" i="50"/>
  <c r="UG76" i="50"/>
  <c r="UF76" i="50"/>
  <c r="UE76" i="50"/>
  <c r="UD76" i="50"/>
  <c r="UC76" i="50"/>
  <c r="UB76" i="50"/>
  <c r="UA76" i="50"/>
  <c r="TZ76" i="50"/>
  <c r="TY76" i="50"/>
  <c r="TX76" i="50"/>
  <c r="TW76" i="50"/>
  <c r="TV76" i="50"/>
  <c r="TU76" i="50"/>
  <c r="TT76" i="50"/>
  <c r="TS76" i="50"/>
  <c r="TR76" i="50"/>
  <c r="TQ76" i="50"/>
  <c r="TP76" i="50"/>
  <c r="TO76" i="50"/>
  <c r="TN76" i="50"/>
  <c r="TM76" i="50"/>
  <c r="TL76" i="50"/>
  <c r="TK76" i="50"/>
  <c r="TJ76" i="50"/>
  <c r="TI76" i="50"/>
  <c r="TH76" i="50"/>
  <c r="TG76" i="50"/>
  <c r="TF76" i="50"/>
  <c r="TE76" i="50"/>
  <c r="TD76" i="50"/>
  <c r="TC76" i="50"/>
  <c r="TB76" i="50"/>
  <c r="TA76" i="50"/>
  <c r="SZ76" i="50"/>
  <c r="SY76" i="50"/>
  <c r="SX76" i="50"/>
  <c r="SW76" i="50"/>
  <c r="SV76" i="50"/>
  <c r="SU76" i="50"/>
  <c r="ST76" i="50"/>
  <c r="SS76" i="50"/>
  <c r="SR76" i="50"/>
  <c r="SQ76" i="50"/>
  <c r="SP76" i="50"/>
  <c r="SO76" i="50"/>
  <c r="SN76" i="50"/>
  <c r="SM76" i="50"/>
  <c r="SL76" i="50"/>
  <c r="SK76" i="50"/>
  <c r="SJ76" i="50"/>
  <c r="SI76" i="50"/>
  <c r="SH76" i="50"/>
  <c r="SG76" i="50"/>
  <c r="SF76" i="50"/>
  <c r="SE76" i="50"/>
  <c r="SD76" i="50"/>
  <c r="SC76" i="50"/>
  <c r="SB76" i="50"/>
  <c r="SA76" i="50"/>
  <c r="RZ76" i="50"/>
  <c r="RY76" i="50"/>
  <c r="RX76" i="50"/>
  <c r="RW76" i="50"/>
  <c r="RV76" i="50"/>
  <c r="RU76" i="50"/>
  <c r="RT76" i="50"/>
  <c r="RS76" i="50"/>
  <c r="RR76" i="50"/>
  <c r="RQ76" i="50"/>
  <c r="RP76" i="50"/>
  <c r="RO76" i="50"/>
  <c r="RN76" i="50"/>
  <c r="RM76" i="50"/>
  <c r="RL76" i="50"/>
  <c r="RK76" i="50"/>
  <c r="RJ76" i="50"/>
  <c r="RI76" i="50"/>
  <c r="RH76" i="50"/>
  <c r="RG76" i="50"/>
  <c r="RF76" i="50"/>
  <c r="RE76" i="50"/>
  <c r="RD76" i="50"/>
  <c r="RC76" i="50"/>
  <c r="RB76" i="50"/>
  <c r="RA76" i="50"/>
  <c r="QZ76" i="50"/>
  <c r="QY76" i="50"/>
  <c r="QX76" i="50"/>
  <c r="QW76" i="50"/>
  <c r="QV76" i="50"/>
  <c r="QU76" i="50"/>
  <c r="QT76" i="50"/>
  <c r="QS76" i="50"/>
  <c r="QR76" i="50"/>
  <c r="QQ76" i="50"/>
  <c r="QP76" i="50"/>
  <c r="QO76" i="50"/>
  <c r="QN76" i="50"/>
  <c r="QM76" i="50"/>
  <c r="QL76" i="50"/>
  <c r="QK76" i="50"/>
  <c r="QJ76" i="50"/>
  <c r="QI76" i="50"/>
  <c r="QH76" i="50"/>
  <c r="QG76" i="50"/>
  <c r="QF76" i="50"/>
  <c r="QE76" i="50"/>
  <c r="QD76" i="50"/>
  <c r="QC76" i="50"/>
  <c r="QB76" i="50"/>
  <c r="QA76" i="50"/>
  <c r="PZ76" i="50"/>
  <c r="PY76" i="50"/>
  <c r="PX76" i="50"/>
  <c r="PW76" i="50"/>
  <c r="PV76" i="50"/>
  <c r="PU76" i="50"/>
  <c r="PT76" i="50"/>
  <c r="PS76" i="50"/>
  <c r="PR76" i="50"/>
  <c r="PQ76" i="50"/>
  <c r="PP76" i="50"/>
  <c r="PO76" i="50"/>
  <c r="PN76" i="50"/>
  <c r="PM76" i="50"/>
  <c r="PL76" i="50"/>
  <c r="PK76" i="50"/>
  <c r="PJ76" i="50"/>
  <c r="PI76" i="50"/>
  <c r="PH76" i="50"/>
  <c r="PG76" i="50"/>
  <c r="PF76" i="50"/>
  <c r="PE76" i="50"/>
  <c r="PD76" i="50"/>
  <c r="PC76" i="50"/>
  <c r="PB76" i="50"/>
  <c r="PA76" i="50"/>
  <c r="OZ76" i="50"/>
  <c r="OY76" i="50"/>
  <c r="OX76" i="50"/>
  <c r="OW76" i="50"/>
  <c r="OV76" i="50"/>
  <c r="OU76" i="50"/>
  <c r="OT76" i="50"/>
  <c r="OS76" i="50"/>
  <c r="OR76" i="50"/>
  <c r="OQ76" i="50"/>
  <c r="OP76" i="50"/>
  <c r="OO76" i="50"/>
  <c r="ON76" i="50"/>
  <c r="OM76" i="50"/>
  <c r="OL76" i="50"/>
  <c r="OK76" i="50"/>
  <c r="OJ76" i="50"/>
  <c r="OI76" i="50"/>
  <c r="OH76" i="50"/>
  <c r="OG76" i="50"/>
  <c r="OF76" i="50"/>
  <c r="OE76" i="50"/>
  <c r="OD76" i="50"/>
  <c r="OC76" i="50"/>
  <c r="OB76" i="50"/>
  <c r="OA76" i="50"/>
  <c r="NZ76" i="50"/>
  <c r="NY76" i="50"/>
  <c r="NX76" i="50"/>
  <c r="NW76" i="50"/>
  <c r="NV76" i="50"/>
  <c r="NU76" i="50"/>
  <c r="NT76" i="50"/>
  <c r="NS76" i="50"/>
  <c r="NR76" i="50"/>
  <c r="NQ76" i="50"/>
  <c r="NP76" i="50"/>
  <c r="NO76" i="50"/>
  <c r="NN76" i="50"/>
  <c r="NM76" i="50"/>
  <c r="NL76" i="50"/>
  <c r="NK76" i="50"/>
  <c r="NJ76" i="50"/>
  <c r="NI76" i="50"/>
  <c r="NH76" i="50"/>
  <c r="NG76" i="50"/>
  <c r="NF76" i="50"/>
  <c r="NE76" i="50"/>
  <c r="ND76" i="50"/>
  <c r="NC76" i="50"/>
  <c r="NB76" i="50"/>
  <c r="NA76" i="50"/>
  <c r="MZ76" i="50"/>
  <c r="MY76" i="50"/>
  <c r="MX76" i="50"/>
  <c r="MW76" i="50"/>
  <c r="MV76" i="50"/>
  <c r="MU76" i="50"/>
  <c r="MT76" i="50"/>
  <c r="MS76" i="50"/>
  <c r="MR76" i="50"/>
  <c r="MQ76" i="50"/>
  <c r="MP76" i="50"/>
  <c r="MO76" i="50"/>
  <c r="MN76" i="50"/>
  <c r="MM76" i="50"/>
  <c r="ML76" i="50"/>
  <c r="MK76" i="50"/>
  <c r="MJ76" i="50"/>
  <c r="MI76" i="50"/>
  <c r="MH76" i="50"/>
  <c r="MG76" i="50"/>
  <c r="MF76" i="50"/>
  <c r="ME76" i="50"/>
  <c r="MD76" i="50"/>
  <c r="MC76" i="50"/>
  <c r="MB76" i="50"/>
  <c r="MA76" i="50"/>
  <c r="LZ76" i="50"/>
  <c r="LY76" i="50"/>
  <c r="LX76" i="50"/>
  <c r="LW76" i="50"/>
  <c r="LV76" i="50"/>
  <c r="LU76" i="50"/>
  <c r="LT76" i="50"/>
  <c r="LS76" i="50"/>
  <c r="LR76" i="50"/>
  <c r="LQ76" i="50"/>
  <c r="LP76" i="50"/>
  <c r="LO76" i="50"/>
  <c r="LN76" i="50"/>
  <c r="LM76" i="50"/>
  <c r="LL76" i="50"/>
  <c r="LK76" i="50"/>
  <c r="LJ76" i="50"/>
  <c r="LI76" i="50"/>
  <c r="LH76" i="50"/>
  <c r="LG76" i="50"/>
  <c r="LF76" i="50"/>
  <c r="LE76" i="50"/>
  <c r="LD76" i="50"/>
  <c r="LC76" i="50"/>
  <c r="LB76" i="50"/>
  <c r="LA76" i="50"/>
  <c r="KZ76" i="50"/>
  <c r="KY76" i="50"/>
  <c r="KX76" i="50"/>
  <c r="KW76" i="50"/>
  <c r="KV76" i="50"/>
  <c r="KU76" i="50"/>
  <c r="KT76" i="50"/>
  <c r="KS76" i="50"/>
  <c r="KR76" i="50"/>
  <c r="KQ76" i="50"/>
  <c r="KP76" i="50"/>
  <c r="KO76" i="50"/>
  <c r="KN76" i="50"/>
  <c r="KM76" i="50"/>
  <c r="KL76" i="50"/>
  <c r="KK76" i="50"/>
  <c r="KJ76" i="50"/>
  <c r="KI76" i="50"/>
  <c r="KH76" i="50"/>
  <c r="KG76" i="50"/>
  <c r="KF76" i="50"/>
  <c r="KE76" i="50"/>
  <c r="KD76" i="50"/>
  <c r="KC76" i="50"/>
  <c r="KB76" i="50"/>
  <c r="KA76" i="50"/>
  <c r="JZ76" i="50"/>
  <c r="JY76" i="50"/>
  <c r="JX76" i="50"/>
  <c r="JW76" i="50"/>
  <c r="JV76" i="50"/>
  <c r="JU76" i="50"/>
  <c r="JT76" i="50"/>
  <c r="JS76" i="50"/>
  <c r="JR76" i="50"/>
  <c r="JQ76" i="50"/>
  <c r="JP76" i="50"/>
  <c r="JO76" i="50"/>
  <c r="JN76" i="50"/>
  <c r="JM76" i="50"/>
  <c r="JL76" i="50"/>
  <c r="JK76" i="50"/>
  <c r="JJ76" i="50"/>
  <c r="JI76" i="50"/>
  <c r="JH76" i="50"/>
  <c r="JG76" i="50"/>
  <c r="JF76" i="50"/>
  <c r="JE76" i="50"/>
  <c r="JD76" i="50"/>
  <c r="JC76" i="50"/>
  <c r="JB76" i="50"/>
  <c r="JA76" i="50"/>
  <c r="IZ76" i="50"/>
  <c r="IY76" i="50"/>
  <c r="IX76" i="50"/>
  <c r="IW76" i="50"/>
  <c r="IV76" i="50"/>
  <c r="IU76" i="50"/>
  <c r="IT76" i="50"/>
  <c r="IS76" i="50"/>
  <c r="IR76" i="50"/>
  <c r="IQ76" i="50"/>
  <c r="IP76" i="50"/>
  <c r="IO76" i="50"/>
  <c r="IN76" i="50"/>
  <c r="IM76" i="50"/>
  <c r="IL76" i="50"/>
  <c r="IK76" i="50"/>
  <c r="IJ76" i="50"/>
  <c r="II76" i="50"/>
  <c r="IH76" i="50"/>
  <c r="IG76" i="50"/>
  <c r="IF76" i="50"/>
  <c r="IE76" i="50"/>
  <c r="ID76" i="50"/>
  <c r="IC76" i="50"/>
  <c r="IB76" i="50"/>
  <c r="IA76" i="50"/>
  <c r="HZ76" i="50"/>
  <c r="HY76" i="50"/>
  <c r="HX76" i="50"/>
  <c r="HW76" i="50"/>
  <c r="HV76" i="50"/>
  <c r="HU76" i="50"/>
  <c r="HT76" i="50"/>
  <c r="HS76" i="50"/>
  <c r="HR76" i="50"/>
  <c r="HQ76" i="50"/>
  <c r="HP76" i="50"/>
  <c r="HO76" i="50"/>
  <c r="HN76" i="50"/>
  <c r="HM76" i="50"/>
  <c r="HL76" i="50"/>
  <c r="HK76" i="50"/>
  <c r="HJ76" i="50"/>
  <c r="HI76" i="50"/>
  <c r="HH76" i="50"/>
  <c r="HG76" i="50"/>
  <c r="HF76" i="50"/>
  <c r="HE76" i="50"/>
  <c r="HD76" i="50"/>
  <c r="HC76" i="50"/>
  <c r="HB76" i="50"/>
  <c r="HA76" i="50"/>
  <c r="GZ76" i="50"/>
  <c r="GY76" i="50"/>
  <c r="GX76" i="50"/>
  <c r="GW76" i="50"/>
  <c r="GV76" i="50"/>
  <c r="GU76" i="50"/>
  <c r="GT76" i="50"/>
  <c r="GS76" i="50"/>
  <c r="GR76" i="50"/>
  <c r="GQ76" i="50"/>
  <c r="GP76" i="50"/>
  <c r="GO76" i="50"/>
  <c r="GN76" i="50"/>
  <c r="GM76" i="50"/>
  <c r="WD75" i="50"/>
  <c r="WC75" i="50"/>
  <c r="WB75" i="50"/>
  <c r="WA75" i="50"/>
  <c r="VZ75" i="50"/>
  <c r="VY75" i="50"/>
  <c r="VX75" i="50"/>
  <c r="VW75" i="50"/>
  <c r="VV75" i="50"/>
  <c r="VU75" i="50"/>
  <c r="VT75" i="50"/>
  <c r="VS75" i="50"/>
  <c r="VR75" i="50"/>
  <c r="VQ75" i="50"/>
  <c r="VP75" i="50"/>
  <c r="VO75" i="50"/>
  <c r="VN75" i="50"/>
  <c r="VM75" i="50"/>
  <c r="VL75" i="50"/>
  <c r="VK75" i="50"/>
  <c r="VJ75" i="50"/>
  <c r="VI75" i="50"/>
  <c r="VH75" i="50"/>
  <c r="VG75" i="50"/>
  <c r="VF75" i="50"/>
  <c r="VE75" i="50"/>
  <c r="VD75" i="50"/>
  <c r="VC75" i="50"/>
  <c r="VB75" i="50"/>
  <c r="VA75" i="50"/>
  <c r="UZ75" i="50"/>
  <c r="UY75" i="50"/>
  <c r="UX75" i="50"/>
  <c r="UW75" i="50"/>
  <c r="UV75" i="50"/>
  <c r="UU75" i="50"/>
  <c r="UT75" i="50"/>
  <c r="US75" i="50"/>
  <c r="UR75" i="50"/>
  <c r="UQ75" i="50"/>
  <c r="UP75" i="50"/>
  <c r="UO75" i="50"/>
  <c r="UN75" i="50"/>
  <c r="UM75" i="50"/>
  <c r="UL75" i="50"/>
  <c r="UK75" i="50"/>
  <c r="UJ75" i="50"/>
  <c r="UI75" i="50"/>
  <c r="UH75" i="50"/>
  <c r="UG75" i="50"/>
  <c r="UF75" i="50"/>
  <c r="UE75" i="50"/>
  <c r="UD75" i="50"/>
  <c r="UC75" i="50"/>
  <c r="UB75" i="50"/>
  <c r="UA75" i="50"/>
  <c r="TZ75" i="50"/>
  <c r="TY75" i="50"/>
  <c r="TX75" i="50"/>
  <c r="TW75" i="50"/>
  <c r="TV75" i="50"/>
  <c r="TU75" i="50"/>
  <c r="TT75" i="50"/>
  <c r="TS75" i="50"/>
  <c r="TR75" i="50"/>
  <c r="TQ75" i="50"/>
  <c r="TP75" i="50"/>
  <c r="TO75" i="50"/>
  <c r="TN75" i="50"/>
  <c r="TM75" i="50"/>
  <c r="TL75" i="50"/>
  <c r="TK75" i="50"/>
  <c r="TJ75" i="50"/>
  <c r="TI75" i="50"/>
  <c r="TH75" i="50"/>
  <c r="TG75" i="50"/>
  <c r="TF75" i="50"/>
  <c r="TE75" i="50"/>
  <c r="TD75" i="50"/>
  <c r="TC75" i="50"/>
  <c r="TB75" i="50"/>
  <c r="TA75" i="50"/>
  <c r="SZ75" i="50"/>
  <c r="SY75" i="50"/>
  <c r="SX75" i="50"/>
  <c r="SW75" i="50"/>
  <c r="SV75" i="50"/>
  <c r="SU75" i="50"/>
  <c r="ST75" i="50"/>
  <c r="SS75" i="50"/>
  <c r="SR75" i="50"/>
  <c r="SQ75" i="50"/>
  <c r="SP75" i="50"/>
  <c r="SO75" i="50"/>
  <c r="SN75" i="50"/>
  <c r="SM75" i="50"/>
  <c r="SL75" i="50"/>
  <c r="SK75" i="50"/>
  <c r="SJ75" i="50"/>
  <c r="SI75" i="50"/>
  <c r="SH75" i="50"/>
  <c r="SG75" i="50"/>
  <c r="SF75" i="50"/>
  <c r="SE75" i="50"/>
  <c r="SD75" i="50"/>
  <c r="SC75" i="50"/>
  <c r="SB75" i="50"/>
  <c r="SA75" i="50"/>
  <c r="RZ75" i="50"/>
  <c r="RY75" i="50"/>
  <c r="RX75" i="50"/>
  <c r="RW75" i="50"/>
  <c r="RV75" i="50"/>
  <c r="RU75" i="50"/>
  <c r="RT75" i="50"/>
  <c r="RS75" i="50"/>
  <c r="RR75" i="50"/>
  <c r="RQ75" i="50"/>
  <c r="RP75" i="50"/>
  <c r="RO75" i="50"/>
  <c r="RN75" i="50"/>
  <c r="RM75" i="50"/>
  <c r="RL75" i="50"/>
  <c r="RK75" i="50"/>
  <c r="RJ75" i="50"/>
  <c r="RI75" i="50"/>
  <c r="RH75" i="50"/>
  <c r="RG75" i="50"/>
  <c r="RF75" i="50"/>
  <c r="RE75" i="50"/>
  <c r="RD75" i="50"/>
  <c r="RC75" i="50"/>
  <c r="RB75" i="50"/>
  <c r="RA75" i="50"/>
  <c r="QZ75" i="50"/>
  <c r="QY75" i="50"/>
  <c r="QX75" i="50"/>
  <c r="QW75" i="50"/>
  <c r="QV75" i="50"/>
  <c r="QU75" i="50"/>
  <c r="QT75" i="50"/>
  <c r="QS75" i="50"/>
  <c r="QR75" i="50"/>
  <c r="QQ75" i="50"/>
  <c r="QP75" i="50"/>
  <c r="QO75" i="50"/>
  <c r="QN75" i="50"/>
  <c r="QM75" i="50"/>
  <c r="QL75" i="50"/>
  <c r="QK75" i="50"/>
  <c r="QJ75" i="50"/>
  <c r="QI75" i="50"/>
  <c r="QH75" i="50"/>
  <c r="QG75" i="50"/>
  <c r="QF75" i="50"/>
  <c r="QE75" i="50"/>
  <c r="QD75" i="50"/>
  <c r="QC75" i="50"/>
  <c r="QB75" i="50"/>
  <c r="QA75" i="50"/>
  <c r="PZ75" i="50"/>
  <c r="PY75" i="50"/>
  <c r="PX75" i="50"/>
  <c r="PW75" i="50"/>
  <c r="PV75" i="50"/>
  <c r="PU75" i="50"/>
  <c r="PT75" i="50"/>
  <c r="PS75" i="50"/>
  <c r="PR75" i="50"/>
  <c r="PQ75" i="50"/>
  <c r="PP75" i="50"/>
  <c r="PO75" i="50"/>
  <c r="PN75" i="50"/>
  <c r="PM75" i="50"/>
  <c r="PL75" i="50"/>
  <c r="PK75" i="50"/>
  <c r="PJ75" i="50"/>
  <c r="PI75" i="50"/>
  <c r="PH75" i="50"/>
  <c r="PG75" i="50"/>
  <c r="PF75" i="50"/>
  <c r="PE75" i="50"/>
  <c r="PD75" i="50"/>
  <c r="PC75" i="50"/>
  <c r="PB75" i="50"/>
  <c r="PA75" i="50"/>
  <c r="OZ75" i="50"/>
  <c r="OY75" i="50"/>
  <c r="OX75" i="50"/>
  <c r="OW75" i="50"/>
  <c r="OV75" i="50"/>
  <c r="OU75" i="50"/>
  <c r="OT75" i="50"/>
  <c r="OS75" i="50"/>
  <c r="OR75" i="50"/>
  <c r="OQ75" i="50"/>
  <c r="OP75" i="50"/>
  <c r="OO75" i="50"/>
  <c r="ON75" i="50"/>
  <c r="OM75" i="50"/>
  <c r="OL75" i="50"/>
  <c r="OK75" i="50"/>
  <c r="OJ75" i="50"/>
  <c r="OI75" i="50"/>
  <c r="OH75" i="50"/>
  <c r="OG75" i="50"/>
  <c r="OF75" i="50"/>
  <c r="OE75" i="50"/>
  <c r="OD75" i="50"/>
  <c r="OC75" i="50"/>
  <c r="OB75" i="50"/>
  <c r="OA75" i="50"/>
  <c r="NZ75" i="50"/>
  <c r="NY75" i="50"/>
  <c r="NX75" i="50"/>
  <c r="NW75" i="50"/>
  <c r="NV75" i="50"/>
  <c r="NU75" i="50"/>
  <c r="NT75" i="50"/>
  <c r="NS75" i="50"/>
  <c r="NR75" i="50"/>
  <c r="NQ75" i="50"/>
  <c r="NP75" i="50"/>
  <c r="NO75" i="50"/>
  <c r="NN75" i="50"/>
  <c r="NM75" i="50"/>
  <c r="NL75" i="50"/>
  <c r="NK75" i="50"/>
  <c r="NJ75" i="50"/>
  <c r="NI75" i="50"/>
  <c r="NH75" i="50"/>
  <c r="NG75" i="50"/>
  <c r="NF75" i="50"/>
  <c r="NE75" i="50"/>
  <c r="ND75" i="50"/>
  <c r="NC75" i="50"/>
  <c r="NB75" i="50"/>
  <c r="NA75" i="50"/>
  <c r="MZ75" i="50"/>
  <c r="MY75" i="50"/>
  <c r="MX75" i="50"/>
  <c r="MW75" i="50"/>
  <c r="MV75" i="50"/>
  <c r="MU75" i="50"/>
  <c r="MT75" i="50"/>
  <c r="MS75" i="50"/>
  <c r="MR75" i="50"/>
  <c r="MQ75" i="50"/>
  <c r="MP75" i="50"/>
  <c r="MO75" i="50"/>
  <c r="MN75" i="50"/>
  <c r="MM75" i="50"/>
  <c r="ML75" i="50"/>
  <c r="MK75" i="50"/>
  <c r="MJ75" i="50"/>
  <c r="MI75" i="50"/>
  <c r="MH75" i="50"/>
  <c r="MG75" i="50"/>
  <c r="MF75" i="50"/>
  <c r="ME75" i="50"/>
  <c r="MD75" i="50"/>
  <c r="MC75" i="50"/>
  <c r="MB75" i="50"/>
  <c r="MA75" i="50"/>
  <c r="LZ75" i="50"/>
  <c r="LY75" i="50"/>
  <c r="LX75" i="50"/>
  <c r="LW75" i="50"/>
  <c r="LV75" i="50"/>
  <c r="LU75" i="50"/>
  <c r="LT75" i="50"/>
  <c r="LS75" i="50"/>
  <c r="LR75" i="50"/>
  <c r="LQ75" i="50"/>
  <c r="LP75" i="50"/>
  <c r="LO75" i="50"/>
  <c r="LN75" i="50"/>
  <c r="LM75" i="50"/>
  <c r="LL75" i="50"/>
  <c r="LK75" i="50"/>
  <c r="LJ75" i="50"/>
  <c r="LI75" i="50"/>
  <c r="LH75" i="50"/>
  <c r="LG75" i="50"/>
  <c r="LF75" i="50"/>
  <c r="LE75" i="50"/>
  <c r="LD75" i="50"/>
  <c r="LC75" i="50"/>
  <c r="LB75" i="50"/>
  <c r="LA75" i="50"/>
  <c r="KZ75" i="50"/>
  <c r="KY75" i="50"/>
  <c r="KX75" i="50"/>
  <c r="KW75" i="50"/>
  <c r="KV75" i="50"/>
  <c r="KU75" i="50"/>
  <c r="KT75" i="50"/>
  <c r="KS75" i="50"/>
  <c r="KR75" i="50"/>
  <c r="KQ75" i="50"/>
  <c r="KP75" i="50"/>
  <c r="KO75" i="50"/>
  <c r="KN75" i="50"/>
  <c r="KM75" i="50"/>
  <c r="KL75" i="50"/>
  <c r="KK75" i="50"/>
  <c r="KJ75" i="50"/>
  <c r="KI75" i="50"/>
  <c r="KH75" i="50"/>
  <c r="KG75" i="50"/>
  <c r="KF75" i="50"/>
  <c r="KE75" i="50"/>
  <c r="KD75" i="50"/>
  <c r="KC75" i="50"/>
  <c r="KB75" i="50"/>
  <c r="KA75" i="50"/>
  <c r="JZ75" i="50"/>
  <c r="JY75" i="50"/>
  <c r="JX75" i="50"/>
  <c r="JW75" i="50"/>
  <c r="JV75" i="50"/>
  <c r="JU75" i="50"/>
  <c r="JT75" i="50"/>
  <c r="JS75" i="50"/>
  <c r="JR75" i="50"/>
  <c r="JQ75" i="50"/>
  <c r="JP75" i="50"/>
  <c r="JO75" i="50"/>
  <c r="JN75" i="50"/>
  <c r="JM75" i="50"/>
  <c r="JL75" i="50"/>
  <c r="JK75" i="50"/>
  <c r="JJ75" i="50"/>
  <c r="JI75" i="50"/>
  <c r="JH75" i="50"/>
  <c r="JG75" i="50"/>
  <c r="JF75" i="50"/>
  <c r="JE75" i="50"/>
  <c r="JD75" i="50"/>
  <c r="JC75" i="50"/>
  <c r="JB75" i="50"/>
  <c r="JA75" i="50"/>
  <c r="IZ75" i="50"/>
  <c r="IY75" i="50"/>
  <c r="IX75" i="50"/>
  <c r="IW75" i="50"/>
  <c r="IV75" i="50"/>
  <c r="IU75" i="50"/>
  <c r="IT75" i="50"/>
  <c r="IS75" i="50"/>
  <c r="IR75" i="50"/>
  <c r="IQ75" i="50"/>
  <c r="IP75" i="50"/>
  <c r="IO75" i="50"/>
  <c r="IN75" i="50"/>
  <c r="IM75" i="50"/>
  <c r="IL75" i="50"/>
  <c r="IK75" i="50"/>
  <c r="IJ75" i="50"/>
  <c r="II75" i="50"/>
  <c r="IH75" i="50"/>
  <c r="IG75" i="50"/>
  <c r="IF75" i="50"/>
  <c r="IE75" i="50"/>
  <c r="ID75" i="50"/>
  <c r="IC75" i="50"/>
  <c r="IB75" i="50"/>
  <c r="IA75" i="50"/>
  <c r="HZ75" i="50"/>
  <c r="HY75" i="50"/>
  <c r="HX75" i="50"/>
  <c r="HW75" i="50"/>
  <c r="HV75" i="50"/>
  <c r="HU75" i="50"/>
  <c r="HT75" i="50"/>
  <c r="HS75" i="50"/>
  <c r="HR75" i="50"/>
  <c r="HQ75" i="50"/>
  <c r="HP75" i="50"/>
  <c r="HO75" i="50"/>
  <c r="HN75" i="50"/>
  <c r="HM75" i="50"/>
  <c r="HL75" i="50"/>
  <c r="HK75" i="50"/>
  <c r="HJ75" i="50"/>
  <c r="HI75" i="50"/>
  <c r="HH75" i="50"/>
  <c r="HG75" i="50"/>
  <c r="HF75" i="50"/>
  <c r="HE75" i="50"/>
  <c r="HD75" i="50"/>
  <c r="HC75" i="50"/>
  <c r="HB75" i="50"/>
  <c r="HA75" i="50"/>
  <c r="GZ75" i="50"/>
  <c r="GY75" i="50"/>
  <c r="GX75" i="50"/>
  <c r="GW75" i="50"/>
  <c r="GV75" i="50"/>
  <c r="GU75" i="50"/>
  <c r="GT75" i="50"/>
  <c r="GS75" i="50"/>
  <c r="GR75" i="50"/>
  <c r="GQ75" i="50"/>
  <c r="GP75" i="50"/>
  <c r="GO75" i="50"/>
  <c r="GN75" i="50"/>
  <c r="GM75" i="50"/>
  <c r="WD74" i="50"/>
  <c r="WC74" i="50"/>
  <c r="WB74" i="50"/>
  <c r="WA74" i="50"/>
  <c r="VZ74" i="50"/>
  <c r="VY74" i="50"/>
  <c r="VX74" i="50"/>
  <c r="VW74" i="50"/>
  <c r="VV74" i="50"/>
  <c r="VU74" i="50"/>
  <c r="VT74" i="50"/>
  <c r="VS74" i="50"/>
  <c r="VR74" i="50"/>
  <c r="VQ74" i="50"/>
  <c r="VP74" i="50"/>
  <c r="VO74" i="50"/>
  <c r="VN74" i="50"/>
  <c r="VM74" i="50"/>
  <c r="VL74" i="50"/>
  <c r="VK74" i="50"/>
  <c r="VJ74" i="50"/>
  <c r="VI74" i="50"/>
  <c r="VH74" i="50"/>
  <c r="VG74" i="50"/>
  <c r="VF74" i="50"/>
  <c r="VE74" i="50"/>
  <c r="VD74" i="50"/>
  <c r="VC74" i="50"/>
  <c r="VB74" i="50"/>
  <c r="VA74" i="50"/>
  <c r="UZ74" i="50"/>
  <c r="UY74" i="50"/>
  <c r="UX74" i="50"/>
  <c r="UW74" i="50"/>
  <c r="UV74" i="50"/>
  <c r="UU74" i="50"/>
  <c r="UT74" i="50"/>
  <c r="US74" i="50"/>
  <c r="UR74" i="50"/>
  <c r="UQ74" i="50"/>
  <c r="UP74" i="50"/>
  <c r="UO74" i="50"/>
  <c r="UN74" i="50"/>
  <c r="UM74" i="50"/>
  <c r="UL74" i="50"/>
  <c r="UK74" i="50"/>
  <c r="UJ74" i="50"/>
  <c r="UI74" i="50"/>
  <c r="UH74" i="50"/>
  <c r="UG74" i="50"/>
  <c r="UF74" i="50"/>
  <c r="UE74" i="50"/>
  <c r="UD74" i="50"/>
  <c r="UC74" i="50"/>
  <c r="UB74" i="50"/>
  <c r="UA74" i="50"/>
  <c r="TZ74" i="50"/>
  <c r="TY74" i="50"/>
  <c r="TX74" i="50"/>
  <c r="TW74" i="50"/>
  <c r="TV74" i="50"/>
  <c r="TU74" i="50"/>
  <c r="TT74" i="50"/>
  <c r="TS74" i="50"/>
  <c r="TR74" i="50"/>
  <c r="TQ74" i="50"/>
  <c r="TP74" i="50"/>
  <c r="TO74" i="50"/>
  <c r="TN74" i="50"/>
  <c r="TM74" i="50"/>
  <c r="TL74" i="50"/>
  <c r="TK74" i="50"/>
  <c r="TJ74" i="50"/>
  <c r="TI74" i="50"/>
  <c r="TH74" i="50"/>
  <c r="TG74" i="50"/>
  <c r="TF74" i="50"/>
  <c r="TE74" i="50"/>
  <c r="TD74" i="50"/>
  <c r="TC74" i="50"/>
  <c r="TB74" i="50"/>
  <c r="TA74" i="50"/>
  <c r="SZ74" i="50"/>
  <c r="SY74" i="50"/>
  <c r="SX74" i="50"/>
  <c r="SW74" i="50"/>
  <c r="SV74" i="50"/>
  <c r="SU74" i="50"/>
  <c r="ST74" i="50"/>
  <c r="SS74" i="50"/>
  <c r="SR74" i="50"/>
  <c r="SQ74" i="50"/>
  <c r="SP74" i="50"/>
  <c r="SO74" i="50"/>
  <c r="SN74" i="50"/>
  <c r="SM74" i="50"/>
  <c r="SL74" i="50"/>
  <c r="SK74" i="50"/>
  <c r="SJ74" i="50"/>
  <c r="SI74" i="50"/>
  <c r="SH74" i="50"/>
  <c r="SG74" i="50"/>
  <c r="SF74" i="50"/>
  <c r="SE74" i="50"/>
  <c r="SD74" i="50"/>
  <c r="SC74" i="50"/>
  <c r="SB74" i="50"/>
  <c r="SA74" i="50"/>
  <c r="RZ74" i="50"/>
  <c r="RY74" i="50"/>
  <c r="RX74" i="50"/>
  <c r="RW74" i="50"/>
  <c r="RV74" i="50"/>
  <c r="RU74" i="50"/>
  <c r="RT74" i="50"/>
  <c r="RS74" i="50"/>
  <c r="RR74" i="50"/>
  <c r="RQ74" i="50"/>
  <c r="RP74" i="50"/>
  <c r="RO74" i="50"/>
  <c r="RN74" i="50"/>
  <c r="RM74" i="50"/>
  <c r="RL74" i="50"/>
  <c r="RK74" i="50"/>
  <c r="RJ74" i="50"/>
  <c r="RI74" i="50"/>
  <c r="RH74" i="50"/>
  <c r="RG74" i="50"/>
  <c r="RF74" i="50"/>
  <c r="RE74" i="50"/>
  <c r="RD74" i="50"/>
  <c r="RC74" i="50"/>
  <c r="RB74" i="50"/>
  <c r="RA74" i="50"/>
  <c r="QZ74" i="50"/>
  <c r="QY74" i="50"/>
  <c r="QX74" i="50"/>
  <c r="QW74" i="50"/>
  <c r="QV74" i="50"/>
  <c r="QU74" i="50"/>
  <c r="QT74" i="50"/>
  <c r="QS74" i="50"/>
  <c r="QR74" i="50"/>
  <c r="QQ74" i="50"/>
  <c r="QP74" i="50"/>
  <c r="QO74" i="50"/>
  <c r="QN74" i="50"/>
  <c r="QM74" i="50"/>
  <c r="QL74" i="50"/>
  <c r="QK74" i="50"/>
  <c r="QJ74" i="50"/>
  <c r="QI74" i="50"/>
  <c r="QH74" i="50"/>
  <c r="QG74" i="50"/>
  <c r="QF74" i="50"/>
  <c r="QE74" i="50"/>
  <c r="QD74" i="50"/>
  <c r="QC74" i="50"/>
  <c r="QB74" i="50"/>
  <c r="QA74" i="50"/>
  <c r="PZ74" i="50"/>
  <c r="PY74" i="50"/>
  <c r="PX74" i="50"/>
  <c r="PW74" i="50"/>
  <c r="PV74" i="50"/>
  <c r="PU74" i="50"/>
  <c r="PT74" i="50"/>
  <c r="PS74" i="50"/>
  <c r="PR74" i="50"/>
  <c r="PQ74" i="50"/>
  <c r="PP74" i="50"/>
  <c r="PO74" i="50"/>
  <c r="PN74" i="50"/>
  <c r="PM74" i="50"/>
  <c r="PL74" i="50"/>
  <c r="PK74" i="50"/>
  <c r="PJ74" i="50"/>
  <c r="PI74" i="50"/>
  <c r="PH74" i="50"/>
  <c r="PG74" i="50"/>
  <c r="PF74" i="50"/>
  <c r="PE74" i="50"/>
  <c r="PD74" i="50"/>
  <c r="PC74" i="50"/>
  <c r="PB74" i="50"/>
  <c r="PA74" i="50"/>
  <c r="OZ74" i="50"/>
  <c r="OY74" i="50"/>
  <c r="OX74" i="50"/>
  <c r="OW74" i="50"/>
  <c r="OV74" i="50"/>
  <c r="OU74" i="50"/>
  <c r="OT74" i="50"/>
  <c r="OS74" i="50"/>
  <c r="OR74" i="50"/>
  <c r="OQ74" i="50"/>
  <c r="OP74" i="50"/>
  <c r="OO74" i="50"/>
  <c r="ON74" i="50"/>
  <c r="OM74" i="50"/>
  <c r="OL74" i="50"/>
  <c r="OK74" i="50"/>
  <c r="OJ74" i="50"/>
  <c r="OI74" i="50"/>
  <c r="OH74" i="50"/>
  <c r="OG74" i="50"/>
  <c r="OF74" i="50"/>
  <c r="OE74" i="50"/>
  <c r="OD74" i="50"/>
  <c r="OC74" i="50"/>
  <c r="OB74" i="50"/>
  <c r="OA74" i="50"/>
  <c r="NZ74" i="50"/>
  <c r="NY74" i="50"/>
  <c r="NX74" i="50"/>
  <c r="NW74" i="50"/>
  <c r="NV74" i="50"/>
  <c r="NU74" i="50"/>
  <c r="NT74" i="50"/>
  <c r="NS74" i="50"/>
  <c r="NR74" i="50"/>
  <c r="NQ74" i="50"/>
  <c r="NP74" i="50"/>
  <c r="NO74" i="50"/>
  <c r="NN74" i="50"/>
  <c r="NM74" i="50"/>
  <c r="NL74" i="50"/>
  <c r="NK74" i="50"/>
  <c r="NJ74" i="50"/>
  <c r="NI74" i="50"/>
  <c r="NH74" i="50"/>
  <c r="NG74" i="50"/>
  <c r="NF74" i="50"/>
  <c r="NE74" i="50"/>
  <c r="ND74" i="50"/>
  <c r="NC74" i="50"/>
  <c r="NB74" i="50"/>
  <c r="NA74" i="50"/>
  <c r="MZ74" i="50"/>
  <c r="MY74" i="50"/>
  <c r="MX74" i="50"/>
  <c r="MW74" i="50"/>
  <c r="MV74" i="50"/>
  <c r="MU74" i="50"/>
  <c r="MT74" i="50"/>
  <c r="MS74" i="50"/>
  <c r="MR74" i="50"/>
  <c r="MQ74" i="50"/>
  <c r="MP74" i="50"/>
  <c r="MO74" i="50"/>
  <c r="MN74" i="50"/>
  <c r="MM74" i="50"/>
  <c r="ML74" i="50"/>
  <c r="MK74" i="50"/>
  <c r="MJ74" i="50"/>
  <c r="MI74" i="50"/>
  <c r="MH74" i="50"/>
  <c r="MG74" i="50"/>
  <c r="MF74" i="50"/>
  <c r="ME74" i="50"/>
  <c r="MD74" i="50"/>
  <c r="MC74" i="50"/>
  <c r="MB74" i="50"/>
  <c r="MA74" i="50"/>
  <c r="LZ74" i="50"/>
  <c r="LY74" i="50"/>
  <c r="LX74" i="50"/>
  <c r="LW74" i="50"/>
  <c r="LV74" i="50"/>
  <c r="LU74" i="50"/>
  <c r="LT74" i="50"/>
  <c r="LS74" i="50"/>
  <c r="LR74" i="50"/>
  <c r="LQ74" i="50"/>
  <c r="LP74" i="50"/>
  <c r="LO74" i="50"/>
  <c r="LN74" i="50"/>
  <c r="LM74" i="50"/>
  <c r="LL74" i="50"/>
  <c r="LK74" i="50"/>
  <c r="LJ74" i="50"/>
  <c r="LI74" i="50"/>
  <c r="LH74" i="50"/>
  <c r="LG74" i="50"/>
  <c r="LF74" i="50"/>
  <c r="LE74" i="50"/>
  <c r="LD74" i="50"/>
  <c r="LC74" i="50"/>
  <c r="LB74" i="50"/>
  <c r="LA74" i="50"/>
  <c r="KZ74" i="50"/>
  <c r="KY74" i="50"/>
  <c r="KX74" i="50"/>
  <c r="KW74" i="50"/>
  <c r="KV74" i="50"/>
  <c r="KU74" i="50"/>
  <c r="KT74" i="50"/>
  <c r="KS74" i="50"/>
  <c r="KR74" i="50"/>
  <c r="KQ74" i="50"/>
  <c r="KP74" i="50"/>
  <c r="KO74" i="50"/>
  <c r="KN74" i="50"/>
  <c r="KM74" i="50"/>
  <c r="KL74" i="50"/>
  <c r="KK74" i="50"/>
  <c r="KJ74" i="50"/>
  <c r="KI74" i="50"/>
  <c r="KH74" i="50"/>
  <c r="KG74" i="50"/>
  <c r="KF74" i="50"/>
  <c r="KE74" i="50"/>
  <c r="KD74" i="50"/>
  <c r="KC74" i="50"/>
  <c r="KB74" i="50"/>
  <c r="KA74" i="50"/>
  <c r="JZ74" i="50"/>
  <c r="JY74" i="50"/>
  <c r="JX74" i="50"/>
  <c r="JW74" i="50"/>
  <c r="JV74" i="50"/>
  <c r="JU74" i="50"/>
  <c r="JT74" i="50"/>
  <c r="JS74" i="50"/>
  <c r="JR74" i="50"/>
  <c r="JQ74" i="50"/>
  <c r="JP74" i="50"/>
  <c r="JO74" i="50"/>
  <c r="JN74" i="50"/>
  <c r="JM74" i="50"/>
  <c r="JL74" i="50"/>
  <c r="JK74" i="50"/>
  <c r="JJ74" i="50"/>
  <c r="JI74" i="50"/>
  <c r="JH74" i="50"/>
  <c r="JG74" i="50"/>
  <c r="JF74" i="50"/>
  <c r="JE74" i="50"/>
  <c r="JD74" i="50"/>
  <c r="JC74" i="50"/>
  <c r="JB74" i="50"/>
  <c r="JA74" i="50"/>
  <c r="IZ74" i="50"/>
  <c r="IY74" i="50"/>
  <c r="IX74" i="50"/>
  <c r="IW74" i="50"/>
  <c r="IV74" i="50"/>
  <c r="IU74" i="50"/>
  <c r="IT74" i="50"/>
  <c r="IS74" i="50"/>
  <c r="IR74" i="50"/>
  <c r="IQ74" i="50"/>
  <c r="IP74" i="50"/>
  <c r="IO74" i="50"/>
  <c r="IN74" i="50"/>
  <c r="IM74" i="50"/>
  <c r="IL74" i="50"/>
  <c r="IK74" i="50"/>
  <c r="IJ74" i="50"/>
  <c r="II74" i="50"/>
  <c r="IH74" i="50"/>
  <c r="IG74" i="50"/>
  <c r="IF74" i="50"/>
  <c r="IE74" i="50"/>
  <c r="ID74" i="50"/>
  <c r="IC74" i="50"/>
  <c r="IB74" i="50"/>
  <c r="IA74" i="50"/>
  <c r="HZ74" i="50"/>
  <c r="HY74" i="50"/>
  <c r="HX74" i="50"/>
  <c r="HW74" i="50"/>
  <c r="HV74" i="50"/>
  <c r="HU74" i="50"/>
  <c r="HT74" i="50"/>
  <c r="HS74" i="50"/>
  <c r="HR74" i="50"/>
  <c r="HQ74" i="50"/>
  <c r="HP74" i="50"/>
  <c r="HO74" i="50"/>
  <c r="HN74" i="50"/>
  <c r="HM74" i="50"/>
  <c r="HL74" i="50"/>
  <c r="HK74" i="50"/>
  <c r="HJ74" i="50"/>
  <c r="HI74" i="50"/>
  <c r="HH74" i="50"/>
  <c r="HG74" i="50"/>
  <c r="HF74" i="50"/>
  <c r="HE74" i="50"/>
  <c r="HD74" i="50"/>
  <c r="HC74" i="50"/>
  <c r="HB74" i="50"/>
  <c r="HA74" i="50"/>
  <c r="GZ74" i="50"/>
  <c r="GY74" i="50"/>
  <c r="GX74" i="50"/>
  <c r="GW74" i="50"/>
  <c r="GV74" i="50"/>
  <c r="GU74" i="50"/>
  <c r="GT74" i="50"/>
  <c r="GS74" i="50"/>
  <c r="GR74" i="50"/>
  <c r="GQ74" i="50"/>
  <c r="GP74" i="50"/>
  <c r="GO74" i="50"/>
  <c r="GN74" i="50"/>
  <c r="GM74" i="50"/>
  <c r="WD73" i="50"/>
  <c r="WC73" i="50"/>
  <c r="WB73" i="50"/>
  <c r="WA73" i="50"/>
  <c r="VZ73" i="50"/>
  <c r="VY73" i="50"/>
  <c r="VX73" i="50"/>
  <c r="VW73" i="50"/>
  <c r="VV73" i="50"/>
  <c r="VU73" i="50"/>
  <c r="VT73" i="50"/>
  <c r="VS73" i="50"/>
  <c r="VR73" i="50"/>
  <c r="VQ73" i="50"/>
  <c r="VP73" i="50"/>
  <c r="VO73" i="50"/>
  <c r="VN73" i="50"/>
  <c r="VM73" i="50"/>
  <c r="VL73" i="50"/>
  <c r="VK73" i="50"/>
  <c r="VJ73" i="50"/>
  <c r="VI73" i="50"/>
  <c r="VH73" i="50"/>
  <c r="VG73" i="50"/>
  <c r="VF73" i="50"/>
  <c r="VE73" i="50"/>
  <c r="VD73" i="50"/>
  <c r="VC73" i="50"/>
  <c r="VB73" i="50"/>
  <c r="VA73" i="50"/>
  <c r="UZ73" i="50"/>
  <c r="UY73" i="50"/>
  <c r="UX73" i="50"/>
  <c r="UW73" i="50"/>
  <c r="UV73" i="50"/>
  <c r="UU73" i="50"/>
  <c r="UT73" i="50"/>
  <c r="US73" i="50"/>
  <c r="UR73" i="50"/>
  <c r="UQ73" i="50"/>
  <c r="UP73" i="50"/>
  <c r="UO73" i="50"/>
  <c r="UN73" i="50"/>
  <c r="UM73" i="50"/>
  <c r="UL73" i="50"/>
  <c r="UK73" i="50"/>
  <c r="UJ73" i="50"/>
  <c r="UI73" i="50"/>
  <c r="UH73" i="50"/>
  <c r="UG73" i="50"/>
  <c r="UF73" i="50"/>
  <c r="UE73" i="50"/>
  <c r="UD73" i="50"/>
  <c r="UC73" i="50"/>
  <c r="UB73" i="50"/>
  <c r="UA73" i="50"/>
  <c r="TZ73" i="50"/>
  <c r="TY73" i="50"/>
  <c r="TX73" i="50"/>
  <c r="TW73" i="50"/>
  <c r="TV73" i="50"/>
  <c r="TU73" i="50"/>
  <c r="TT73" i="50"/>
  <c r="TS73" i="50"/>
  <c r="TR73" i="50"/>
  <c r="TQ73" i="50"/>
  <c r="TP73" i="50"/>
  <c r="TO73" i="50"/>
  <c r="TN73" i="50"/>
  <c r="TM73" i="50"/>
  <c r="TL73" i="50"/>
  <c r="TK73" i="50"/>
  <c r="TJ73" i="50"/>
  <c r="TI73" i="50"/>
  <c r="TH73" i="50"/>
  <c r="TG73" i="50"/>
  <c r="TF73" i="50"/>
  <c r="TE73" i="50"/>
  <c r="TD73" i="50"/>
  <c r="TC73" i="50"/>
  <c r="TB73" i="50"/>
  <c r="TA73" i="50"/>
  <c r="SZ73" i="50"/>
  <c r="SY73" i="50"/>
  <c r="SX73" i="50"/>
  <c r="SW73" i="50"/>
  <c r="SV73" i="50"/>
  <c r="SU73" i="50"/>
  <c r="ST73" i="50"/>
  <c r="SS73" i="50"/>
  <c r="SR73" i="50"/>
  <c r="SQ73" i="50"/>
  <c r="SP73" i="50"/>
  <c r="SO73" i="50"/>
  <c r="SN73" i="50"/>
  <c r="SM73" i="50"/>
  <c r="SL73" i="50"/>
  <c r="SK73" i="50"/>
  <c r="SJ73" i="50"/>
  <c r="SI73" i="50"/>
  <c r="SH73" i="50"/>
  <c r="SG73" i="50"/>
  <c r="SF73" i="50"/>
  <c r="SE73" i="50"/>
  <c r="SD73" i="50"/>
  <c r="SC73" i="50"/>
  <c r="SB73" i="50"/>
  <c r="SA73" i="50"/>
  <c r="RZ73" i="50"/>
  <c r="RY73" i="50"/>
  <c r="RX73" i="50"/>
  <c r="RW73" i="50"/>
  <c r="RV73" i="50"/>
  <c r="RU73" i="50"/>
  <c r="RT73" i="50"/>
  <c r="RS73" i="50"/>
  <c r="RR73" i="50"/>
  <c r="RQ73" i="50"/>
  <c r="RP73" i="50"/>
  <c r="RO73" i="50"/>
  <c r="RN73" i="50"/>
  <c r="RM73" i="50"/>
  <c r="RL73" i="50"/>
  <c r="RK73" i="50"/>
  <c r="RJ73" i="50"/>
  <c r="RI73" i="50"/>
  <c r="RH73" i="50"/>
  <c r="RG73" i="50"/>
  <c r="RF73" i="50"/>
  <c r="RE73" i="50"/>
  <c r="RD73" i="50"/>
  <c r="RC73" i="50"/>
  <c r="RB73" i="50"/>
  <c r="RA73" i="50"/>
  <c r="QZ73" i="50"/>
  <c r="QY73" i="50"/>
  <c r="QX73" i="50"/>
  <c r="QW73" i="50"/>
  <c r="QV73" i="50"/>
  <c r="QU73" i="50"/>
  <c r="QT73" i="50"/>
  <c r="QS73" i="50"/>
  <c r="QR73" i="50"/>
  <c r="QQ73" i="50"/>
  <c r="QP73" i="50"/>
  <c r="QO73" i="50"/>
  <c r="QN73" i="50"/>
  <c r="QM73" i="50"/>
  <c r="QL73" i="50"/>
  <c r="QK73" i="50"/>
  <c r="QJ73" i="50"/>
  <c r="QI73" i="50"/>
  <c r="QH73" i="50"/>
  <c r="QG73" i="50"/>
  <c r="QF73" i="50"/>
  <c r="QE73" i="50"/>
  <c r="QD73" i="50"/>
  <c r="QC73" i="50"/>
  <c r="QB73" i="50"/>
  <c r="QA73" i="50"/>
  <c r="PZ73" i="50"/>
  <c r="PY73" i="50"/>
  <c r="PX73" i="50"/>
  <c r="PW73" i="50"/>
  <c r="PV73" i="50"/>
  <c r="PU73" i="50"/>
  <c r="PT73" i="50"/>
  <c r="PS73" i="50"/>
  <c r="PR73" i="50"/>
  <c r="PQ73" i="50"/>
  <c r="PP73" i="50"/>
  <c r="PO73" i="50"/>
  <c r="PN73" i="50"/>
  <c r="PM73" i="50"/>
  <c r="PL73" i="50"/>
  <c r="PK73" i="50"/>
  <c r="PJ73" i="50"/>
  <c r="PI73" i="50"/>
  <c r="PH73" i="50"/>
  <c r="PG73" i="50"/>
  <c r="PF73" i="50"/>
  <c r="PE73" i="50"/>
  <c r="PD73" i="50"/>
  <c r="PC73" i="50"/>
  <c r="PB73" i="50"/>
  <c r="PA73" i="50"/>
  <c r="OZ73" i="50"/>
  <c r="OY73" i="50"/>
  <c r="OX73" i="50"/>
  <c r="OW73" i="50"/>
  <c r="OV73" i="50"/>
  <c r="OU73" i="50"/>
  <c r="OT73" i="50"/>
  <c r="OS73" i="50"/>
  <c r="OR73" i="50"/>
  <c r="OQ73" i="50"/>
  <c r="OP73" i="50"/>
  <c r="OO73" i="50"/>
  <c r="ON73" i="50"/>
  <c r="OM73" i="50"/>
  <c r="OL73" i="50"/>
  <c r="OK73" i="50"/>
  <c r="OJ73" i="50"/>
  <c r="OI73" i="50"/>
  <c r="OH73" i="50"/>
  <c r="OG73" i="50"/>
  <c r="OF73" i="50"/>
  <c r="OE73" i="50"/>
  <c r="OD73" i="50"/>
  <c r="OC73" i="50"/>
  <c r="OB73" i="50"/>
  <c r="OA73" i="50"/>
  <c r="NZ73" i="50"/>
  <c r="NY73" i="50"/>
  <c r="NX73" i="50"/>
  <c r="NW73" i="50"/>
  <c r="NV73" i="50"/>
  <c r="NU73" i="50"/>
  <c r="NT73" i="50"/>
  <c r="NS73" i="50"/>
  <c r="NR73" i="50"/>
  <c r="NQ73" i="50"/>
  <c r="NP73" i="50"/>
  <c r="NO73" i="50"/>
  <c r="NN73" i="50"/>
  <c r="NM73" i="50"/>
  <c r="NL73" i="50"/>
  <c r="NK73" i="50"/>
  <c r="NJ73" i="50"/>
  <c r="NI73" i="50"/>
  <c r="NH73" i="50"/>
  <c r="NG73" i="50"/>
  <c r="NF73" i="50"/>
  <c r="NE73" i="50"/>
  <c r="ND73" i="50"/>
  <c r="NC73" i="50"/>
  <c r="NB73" i="50"/>
  <c r="NA73" i="50"/>
  <c r="MZ73" i="50"/>
  <c r="MY73" i="50"/>
  <c r="MX73" i="50"/>
  <c r="MW73" i="50"/>
  <c r="MV73" i="50"/>
  <c r="MU73" i="50"/>
  <c r="MT73" i="50"/>
  <c r="MS73" i="50"/>
  <c r="MR73" i="50"/>
  <c r="MQ73" i="50"/>
  <c r="MP73" i="50"/>
  <c r="MO73" i="50"/>
  <c r="MN73" i="50"/>
  <c r="MM73" i="50"/>
  <c r="ML73" i="50"/>
  <c r="MK73" i="50"/>
  <c r="MJ73" i="50"/>
  <c r="MI73" i="50"/>
  <c r="MH73" i="50"/>
  <c r="MG73" i="50"/>
  <c r="MF73" i="50"/>
  <c r="ME73" i="50"/>
  <c r="MD73" i="50"/>
  <c r="MC73" i="50"/>
  <c r="MB73" i="50"/>
  <c r="MA73" i="50"/>
  <c r="LZ73" i="50"/>
  <c r="LY73" i="50"/>
  <c r="LX73" i="50"/>
  <c r="LW73" i="50"/>
  <c r="LV73" i="50"/>
  <c r="LU73" i="50"/>
  <c r="LT73" i="50"/>
  <c r="LS73" i="50"/>
  <c r="LR73" i="50"/>
  <c r="LQ73" i="50"/>
  <c r="LP73" i="50"/>
  <c r="LO73" i="50"/>
  <c r="LN73" i="50"/>
  <c r="LM73" i="50"/>
  <c r="LL73" i="50"/>
  <c r="LK73" i="50"/>
  <c r="LJ73" i="50"/>
  <c r="LI73" i="50"/>
  <c r="LH73" i="50"/>
  <c r="LG73" i="50"/>
  <c r="LF73" i="50"/>
  <c r="LE73" i="50"/>
  <c r="LD73" i="50"/>
  <c r="LC73" i="50"/>
  <c r="LB73" i="50"/>
  <c r="LA73" i="50"/>
  <c r="KZ73" i="50"/>
  <c r="KY73" i="50"/>
  <c r="KX73" i="50"/>
  <c r="KW73" i="50"/>
  <c r="KV73" i="50"/>
  <c r="KU73" i="50"/>
  <c r="KT73" i="50"/>
  <c r="KS73" i="50"/>
  <c r="KR73" i="50"/>
  <c r="KQ73" i="50"/>
  <c r="KP73" i="50"/>
  <c r="KO73" i="50"/>
  <c r="KN73" i="50"/>
  <c r="KM73" i="50"/>
  <c r="KL73" i="50"/>
  <c r="KK73" i="50"/>
  <c r="KJ73" i="50"/>
  <c r="KI73" i="50"/>
  <c r="KH73" i="50"/>
  <c r="KG73" i="50"/>
  <c r="KF73" i="50"/>
  <c r="KE73" i="50"/>
  <c r="KD73" i="50"/>
  <c r="KC73" i="50"/>
  <c r="KB73" i="50"/>
  <c r="KA73" i="50"/>
  <c r="JZ73" i="50"/>
  <c r="JY73" i="50"/>
  <c r="JX73" i="50"/>
  <c r="JW73" i="50"/>
  <c r="JV73" i="50"/>
  <c r="JU73" i="50"/>
  <c r="JT73" i="50"/>
  <c r="JS73" i="50"/>
  <c r="JR73" i="50"/>
  <c r="JQ73" i="50"/>
  <c r="JP73" i="50"/>
  <c r="JO73" i="50"/>
  <c r="JN73" i="50"/>
  <c r="JM73" i="50"/>
  <c r="JL73" i="50"/>
  <c r="JK73" i="50"/>
  <c r="JJ73" i="50"/>
  <c r="JI73" i="50"/>
  <c r="JH73" i="50"/>
  <c r="JG73" i="50"/>
  <c r="JF73" i="50"/>
  <c r="JE73" i="50"/>
  <c r="JD73" i="50"/>
  <c r="JC73" i="50"/>
  <c r="JB73" i="50"/>
  <c r="JA73" i="50"/>
  <c r="IZ73" i="50"/>
  <c r="IY73" i="50"/>
  <c r="IX73" i="50"/>
  <c r="IW73" i="50"/>
  <c r="IV73" i="50"/>
  <c r="IU73" i="50"/>
  <c r="IT73" i="50"/>
  <c r="IS73" i="50"/>
  <c r="IR73" i="50"/>
  <c r="IQ73" i="50"/>
  <c r="IP73" i="50"/>
  <c r="IO73" i="50"/>
  <c r="IN73" i="50"/>
  <c r="IM73" i="50"/>
  <c r="IL73" i="50"/>
  <c r="IK73" i="50"/>
  <c r="IJ73" i="50"/>
  <c r="II73" i="50"/>
  <c r="IH73" i="50"/>
  <c r="IG73" i="50"/>
  <c r="IF73" i="50"/>
  <c r="IE73" i="50"/>
  <c r="ID73" i="50"/>
  <c r="IC73" i="50"/>
  <c r="IB73" i="50"/>
  <c r="IA73" i="50"/>
  <c r="HZ73" i="50"/>
  <c r="HY73" i="50"/>
  <c r="HX73" i="50"/>
  <c r="HW73" i="50"/>
  <c r="HV73" i="50"/>
  <c r="HU73" i="50"/>
  <c r="HT73" i="50"/>
  <c r="HS73" i="50"/>
  <c r="HR73" i="50"/>
  <c r="HQ73" i="50"/>
  <c r="HP73" i="50"/>
  <c r="HO73" i="50"/>
  <c r="HN73" i="50"/>
  <c r="HM73" i="50"/>
  <c r="HL73" i="50"/>
  <c r="HK73" i="50"/>
  <c r="HJ73" i="50"/>
  <c r="HI73" i="50"/>
  <c r="HH73" i="50"/>
  <c r="HG73" i="50"/>
  <c r="HF73" i="50"/>
  <c r="HE73" i="50"/>
  <c r="HD73" i="50"/>
  <c r="HC73" i="50"/>
  <c r="HB73" i="50"/>
  <c r="HA73" i="50"/>
  <c r="GZ73" i="50"/>
  <c r="GY73" i="50"/>
  <c r="GX73" i="50"/>
  <c r="GW73" i="50"/>
  <c r="GV73" i="50"/>
  <c r="GU73" i="50"/>
  <c r="GT73" i="50"/>
  <c r="GS73" i="50"/>
  <c r="GR73" i="50"/>
  <c r="GQ73" i="50"/>
  <c r="GP73" i="50"/>
  <c r="GO73" i="50"/>
  <c r="GN73" i="50"/>
  <c r="GM73" i="50"/>
  <c r="WD72" i="50"/>
  <c r="WC72" i="50"/>
  <c r="WB72" i="50"/>
  <c r="WA72" i="50"/>
  <c r="VZ72" i="50"/>
  <c r="VY72" i="50"/>
  <c r="VX72" i="50"/>
  <c r="VW72" i="50"/>
  <c r="VV72" i="50"/>
  <c r="VU72" i="50"/>
  <c r="VT72" i="50"/>
  <c r="VS72" i="50"/>
  <c r="VR72" i="50"/>
  <c r="VQ72" i="50"/>
  <c r="VP72" i="50"/>
  <c r="VO72" i="50"/>
  <c r="VN72" i="50"/>
  <c r="VM72" i="50"/>
  <c r="VL72" i="50"/>
  <c r="VK72" i="50"/>
  <c r="VJ72" i="50"/>
  <c r="VI72" i="50"/>
  <c r="VH72" i="50"/>
  <c r="VG72" i="50"/>
  <c r="VF72" i="50"/>
  <c r="VE72" i="50"/>
  <c r="VD72" i="50"/>
  <c r="VC72" i="50"/>
  <c r="VB72" i="50"/>
  <c r="VA72" i="50"/>
  <c r="UZ72" i="50"/>
  <c r="UY72" i="50"/>
  <c r="UX72" i="50"/>
  <c r="UW72" i="50"/>
  <c r="UV72" i="50"/>
  <c r="UU72" i="50"/>
  <c r="UT72" i="50"/>
  <c r="US72" i="50"/>
  <c r="UR72" i="50"/>
  <c r="UQ72" i="50"/>
  <c r="UP72" i="50"/>
  <c r="UO72" i="50"/>
  <c r="UN72" i="50"/>
  <c r="UM72" i="50"/>
  <c r="UL72" i="50"/>
  <c r="UK72" i="50"/>
  <c r="UJ72" i="50"/>
  <c r="UI72" i="50"/>
  <c r="UH72" i="50"/>
  <c r="UG72" i="50"/>
  <c r="UF72" i="50"/>
  <c r="UE72" i="50"/>
  <c r="UD72" i="50"/>
  <c r="UC72" i="50"/>
  <c r="UB72" i="50"/>
  <c r="UA72" i="50"/>
  <c r="TZ72" i="50"/>
  <c r="TY72" i="50"/>
  <c r="TX72" i="50"/>
  <c r="TW72" i="50"/>
  <c r="TV72" i="50"/>
  <c r="TU72" i="50"/>
  <c r="TT72" i="50"/>
  <c r="TS72" i="50"/>
  <c r="TR72" i="50"/>
  <c r="TQ72" i="50"/>
  <c r="TP72" i="50"/>
  <c r="TO72" i="50"/>
  <c r="TN72" i="50"/>
  <c r="TM72" i="50"/>
  <c r="TL72" i="50"/>
  <c r="TK72" i="50"/>
  <c r="TJ72" i="50"/>
  <c r="TI72" i="50"/>
  <c r="TH72" i="50"/>
  <c r="TG72" i="50"/>
  <c r="TF72" i="50"/>
  <c r="TE72" i="50"/>
  <c r="TD72" i="50"/>
  <c r="TC72" i="50"/>
  <c r="TB72" i="50"/>
  <c r="TA72" i="50"/>
  <c r="SZ72" i="50"/>
  <c r="SY72" i="50"/>
  <c r="SX72" i="50"/>
  <c r="SW72" i="50"/>
  <c r="SV72" i="50"/>
  <c r="SU72" i="50"/>
  <c r="ST72" i="50"/>
  <c r="SS72" i="50"/>
  <c r="SR72" i="50"/>
  <c r="SQ72" i="50"/>
  <c r="SP72" i="50"/>
  <c r="SO72" i="50"/>
  <c r="SN72" i="50"/>
  <c r="SM72" i="50"/>
  <c r="SL72" i="50"/>
  <c r="SK72" i="50"/>
  <c r="SJ72" i="50"/>
  <c r="SI72" i="50"/>
  <c r="SH72" i="50"/>
  <c r="SG72" i="50"/>
  <c r="SF72" i="50"/>
  <c r="SE72" i="50"/>
  <c r="SD72" i="50"/>
  <c r="SC72" i="50"/>
  <c r="SB72" i="50"/>
  <c r="SA72" i="50"/>
  <c r="RZ72" i="50"/>
  <c r="RY72" i="50"/>
  <c r="RX72" i="50"/>
  <c r="RW72" i="50"/>
  <c r="RV72" i="50"/>
  <c r="RU72" i="50"/>
  <c r="RT72" i="50"/>
  <c r="RS72" i="50"/>
  <c r="RR72" i="50"/>
  <c r="RQ72" i="50"/>
  <c r="RP72" i="50"/>
  <c r="RO72" i="50"/>
  <c r="RN72" i="50"/>
  <c r="RM72" i="50"/>
  <c r="RL72" i="50"/>
  <c r="RK72" i="50"/>
  <c r="RJ72" i="50"/>
  <c r="RI72" i="50"/>
  <c r="RH72" i="50"/>
  <c r="RG72" i="50"/>
  <c r="RF72" i="50"/>
  <c r="RE72" i="50"/>
  <c r="RD72" i="50"/>
  <c r="RC72" i="50"/>
  <c r="RB72" i="50"/>
  <c r="RA72" i="50"/>
  <c r="QZ72" i="50"/>
  <c r="QY72" i="50"/>
  <c r="QX72" i="50"/>
  <c r="QW72" i="50"/>
  <c r="QV72" i="50"/>
  <c r="QU72" i="50"/>
  <c r="QT72" i="50"/>
  <c r="QS72" i="50"/>
  <c r="QR72" i="50"/>
  <c r="QQ72" i="50"/>
  <c r="QP72" i="50"/>
  <c r="QO72" i="50"/>
  <c r="QN72" i="50"/>
  <c r="QM72" i="50"/>
  <c r="QL72" i="50"/>
  <c r="QK72" i="50"/>
  <c r="QJ72" i="50"/>
  <c r="QI72" i="50"/>
  <c r="QH72" i="50"/>
  <c r="QG72" i="50"/>
  <c r="QF72" i="50"/>
  <c r="QE72" i="50"/>
  <c r="QD72" i="50"/>
  <c r="QC72" i="50"/>
  <c r="QB72" i="50"/>
  <c r="QA72" i="50"/>
  <c r="PZ72" i="50"/>
  <c r="PY72" i="50"/>
  <c r="PX72" i="50"/>
  <c r="PW72" i="50"/>
  <c r="PV72" i="50"/>
  <c r="PU72" i="50"/>
  <c r="PT72" i="50"/>
  <c r="PS72" i="50"/>
  <c r="PR72" i="50"/>
  <c r="PQ72" i="50"/>
  <c r="PP72" i="50"/>
  <c r="PO72" i="50"/>
  <c r="PN72" i="50"/>
  <c r="PM72" i="50"/>
  <c r="PL72" i="50"/>
  <c r="PK72" i="50"/>
  <c r="PJ72" i="50"/>
  <c r="PI72" i="50"/>
  <c r="PH72" i="50"/>
  <c r="PG72" i="50"/>
  <c r="PF72" i="50"/>
  <c r="PE72" i="50"/>
  <c r="PD72" i="50"/>
  <c r="PC72" i="50"/>
  <c r="PB72" i="50"/>
  <c r="PA72" i="50"/>
  <c r="OZ72" i="50"/>
  <c r="OY72" i="50"/>
  <c r="OX72" i="50"/>
  <c r="OW72" i="50"/>
  <c r="OV72" i="50"/>
  <c r="OU72" i="50"/>
  <c r="OT72" i="50"/>
  <c r="OS72" i="50"/>
  <c r="OR72" i="50"/>
  <c r="OQ72" i="50"/>
  <c r="OP72" i="50"/>
  <c r="OO72" i="50"/>
  <c r="ON72" i="50"/>
  <c r="OM72" i="50"/>
  <c r="OL72" i="50"/>
  <c r="OK72" i="50"/>
  <c r="OJ72" i="50"/>
  <c r="OI72" i="50"/>
  <c r="OH72" i="50"/>
  <c r="OG72" i="50"/>
  <c r="OF72" i="50"/>
  <c r="OE72" i="50"/>
  <c r="OD72" i="50"/>
  <c r="OC72" i="50"/>
  <c r="OB72" i="50"/>
  <c r="OA72" i="50"/>
  <c r="NZ72" i="50"/>
  <c r="NY72" i="50"/>
  <c r="NX72" i="50"/>
  <c r="NW72" i="50"/>
  <c r="NV72" i="50"/>
  <c r="NU72" i="50"/>
  <c r="NT72" i="50"/>
  <c r="NS72" i="50"/>
  <c r="NR72" i="50"/>
  <c r="NQ72" i="50"/>
  <c r="NP72" i="50"/>
  <c r="NO72" i="50"/>
  <c r="NN72" i="50"/>
  <c r="NM72" i="50"/>
  <c r="NL72" i="50"/>
  <c r="NK72" i="50"/>
  <c r="NJ72" i="50"/>
  <c r="NI72" i="50"/>
  <c r="NH72" i="50"/>
  <c r="NG72" i="50"/>
  <c r="NF72" i="50"/>
  <c r="NE72" i="50"/>
  <c r="ND72" i="50"/>
  <c r="NC72" i="50"/>
  <c r="NB72" i="50"/>
  <c r="NA72" i="50"/>
  <c r="MZ72" i="50"/>
  <c r="MY72" i="50"/>
  <c r="MX72" i="50"/>
  <c r="MW72" i="50"/>
  <c r="MV72" i="50"/>
  <c r="MU72" i="50"/>
  <c r="MT72" i="50"/>
  <c r="MS72" i="50"/>
  <c r="MR72" i="50"/>
  <c r="MQ72" i="50"/>
  <c r="MP72" i="50"/>
  <c r="MO72" i="50"/>
  <c r="MN72" i="50"/>
  <c r="MM72" i="50"/>
  <c r="ML72" i="50"/>
  <c r="MK72" i="50"/>
  <c r="MJ72" i="50"/>
  <c r="MI72" i="50"/>
  <c r="MH72" i="50"/>
  <c r="MG72" i="50"/>
  <c r="MF72" i="50"/>
  <c r="ME72" i="50"/>
  <c r="MD72" i="50"/>
  <c r="MC72" i="50"/>
  <c r="MB72" i="50"/>
  <c r="MA72" i="50"/>
  <c r="LZ72" i="50"/>
  <c r="LY72" i="50"/>
  <c r="LX72" i="50"/>
  <c r="LW72" i="50"/>
  <c r="LV72" i="50"/>
  <c r="LU72" i="50"/>
  <c r="LT72" i="50"/>
  <c r="LS72" i="50"/>
  <c r="LR72" i="50"/>
  <c r="LQ72" i="50"/>
  <c r="LP72" i="50"/>
  <c r="LO72" i="50"/>
  <c r="LN72" i="50"/>
  <c r="LM72" i="50"/>
  <c r="LL72" i="50"/>
  <c r="LK72" i="50"/>
  <c r="LJ72" i="50"/>
  <c r="LI72" i="50"/>
  <c r="LH72" i="50"/>
  <c r="LG72" i="50"/>
  <c r="LF72" i="50"/>
  <c r="LE72" i="50"/>
  <c r="LD72" i="50"/>
  <c r="LC72" i="50"/>
  <c r="LB72" i="50"/>
  <c r="LA72" i="50"/>
  <c r="KZ72" i="50"/>
  <c r="KY72" i="50"/>
  <c r="KX72" i="50"/>
  <c r="KW72" i="50"/>
  <c r="KV72" i="50"/>
  <c r="KU72" i="50"/>
  <c r="KT72" i="50"/>
  <c r="KS72" i="50"/>
  <c r="KR72" i="50"/>
  <c r="KQ72" i="50"/>
  <c r="KP72" i="50"/>
  <c r="KO72" i="50"/>
  <c r="KN72" i="50"/>
  <c r="KM72" i="50"/>
  <c r="KL72" i="50"/>
  <c r="KK72" i="50"/>
  <c r="KJ72" i="50"/>
  <c r="KI72" i="50"/>
  <c r="KH72" i="50"/>
  <c r="KG72" i="50"/>
  <c r="KF72" i="50"/>
  <c r="KE72" i="50"/>
  <c r="KD72" i="50"/>
  <c r="KC72" i="50"/>
  <c r="KB72" i="50"/>
  <c r="KA72" i="50"/>
  <c r="JZ72" i="50"/>
  <c r="JY72" i="50"/>
  <c r="JX72" i="50"/>
  <c r="JW72" i="50"/>
  <c r="JV72" i="50"/>
  <c r="JU72" i="50"/>
  <c r="JT72" i="50"/>
  <c r="JS72" i="50"/>
  <c r="JR72" i="50"/>
  <c r="JQ72" i="50"/>
  <c r="JP72" i="50"/>
  <c r="JO72" i="50"/>
  <c r="JN72" i="50"/>
  <c r="JM72" i="50"/>
  <c r="JL72" i="50"/>
  <c r="JK72" i="50"/>
  <c r="JJ72" i="50"/>
  <c r="JI72" i="50"/>
  <c r="JH72" i="50"/>
  <c r="JG72" i="50"/>
  <c r="JF72" i="50"/>
  <c r="JE72" i="50"/>
  <c r="JD72" i="50"/>
  <c r="JC72" i="50"/>
  <c r="JB72" i="50"/>
  <c r="JA72" i="50"/>
  <c r="IZ72" i="50"/>
  <c r="IY72" i="50"/>
  <c r="IX72" i="50"/>
  <c r="IW72" i="50"/>
  <c r="IV72" i="50"/>
  <c r="IU72" i="50"/>
  <c r="IT72" i="50"/>
  <c r="IS72" i="50"/>
  <c r="IR72" i="50"/>
  <c r="IQ72" i="50"/>
  <c r="IP72" i="50"/>
  <c r="IO72" i="50"/>
  <c r="IN72" i="50"/>
  <c r="IM72" i="50"/>
  <c r="IL72" i="50"/>
  <c r="IK72" i="50"/>
  <c r="IJ72" i="50"/>
  <c r="II72" i="50"/>
  <c r="IH72" i="50"/>
  <c r="IG72" i="50"/>
  <c r="IF72" i="50"/>
  <c r="IE72" i="50"/>
  <c r="ID72" i="50"/>
  <c r="IC72" i="50"/>
  <c r="IB72" i="50"/>
  <c r="IA72" i="50"/>
  <c r="HZ72" i="50"/>
  <c r="HY72" i="50"/>
  <c r="HX72" i="50"/>
  <c r="HW72" i="50"/>
  <c r="HV72" i="50"/>
  <c r="HU72" i="50"/>
  <c r="HT72" i="50"/>
  <c r="HS72" i="50"/>
  <c r="HR72" i="50"/>
  <c r="HQ72" i="50"/>
  <c r="HP72" i="50"/>
  <c r="HO72" i="50"/>
  <c r="HN72" i="50"/>
  <c r="HM72" i="50"/>
  <c r="HL72" i="50"/>
  <c r="HK72" i="50"/>
  <c r="HJ72" i="50"/>
  <c r="HI72" i="50"/>
  <c r="HH72" i="50"/>
  <c r="HG72" i="50"/>
  <c r="HF72" i="50"/>
  <c r="HE72" i="50"/>
  <c r="HD72" i="50"/>
  <c r="HC72" i="50"/>
  <c r="HB72" i="50"/>
  <c r="HA72" i="50"/>
  <c r="GZ72" i="50"/>
  <c r="GY72" i="50"/>
  <c r="GX72" i="50"/>
  <c r="GW72" i="50"/>
  <c r="GV72" i="50"/>
  <c r="GU72" i="50"/>
  <c r="GT72" i="50"/>
  <c r="GS72" i="50"/>
  <c r="GR72" i="50"/>
  <c r="GQ72" i="50"/>
  <c r="GP72" i="50"/>
  <c r="GO72" i="50"/>
  <c r="GN72" i="50"/>
  <c r="GM72" i="50"/>
  <c r="WD71" i="50"/>
  <c r="WC71" i="50"/>
  <c r="WB71" i="50"/>
  <c r="WA71" i="50"/>
  <c r="VZ71" i="50"/>
  <c r="VY71" i="50"/>
  <c r="VX71" i="50"/>
  <c r="VW71" i="50"/>
  <c r="VV71" i="50"/>
  <c r="VU71" i="50"/>
  <c r="VT71" i="50"/>
  <c r="VS71" i="50"/>
  <c r="VR71" i="50"/>
  <c r="VQ71" i="50"/>
  <c r="VP71" i="50"/>
  <c r="VO71" i="50"/>
  <c r="VN71" i="50"/>
  <c r="VM71" i="50"/>
  <c r="VL71" i="50"/>
  <c r="VK71" i="50"/>
  <c r="VJ71" i="50"/>
  <c r="VI71" i="50"/>
  <c r="VH71" i="50"/>
  <c r="VG71" i="50"/>
  <c r="VF71" i="50"/>
  <c r="VE71" i="50"/>
  <c r="VD71" i="50"/>
  <c r="VC71" i="50"/>
  <c r="VB71" i="50"/>
  <c r="VA71" i="50"/>
  <c r="UZ71" i="50"/>
  <c r="UY71" i="50"/>
  <c r="UX71" i="50"/>
  <c r="UW71" i="50"/>
  <c r="UV71" i="50"/>
  <c r="UU71" i="50"/>
  <c r="UT71" i="50"/>
  <c r="US71" i="50"/>
  <c r="UR71" i="50"/>
  <c r="UQ71" i="50"/>
  <c r="UP71" i="50"/>
  <c r="UO71" i="50"/>
  <c r="UN71" i="50"/>
  <c r="UM71" i="50"/>
  <c r="UL71" i="50"/>
  <c r="UK71" i="50"/>
  <c r="UJ71" i="50"/>
  <c r="UI71" i="50"/>
  <c r="UH71" i="50"/>
  <c r="UG71" i="50"/>
  <c r="UF71" i="50"/>
  <c r="UE71" i="50"/>
  <c r="UD71" i="50"/>
  <c r="UC71" i="50"/>
  <c r="UB71" i="50"/>
  <c r="UA71" i="50"/>
  <c r="TZ71" i="50"/>
  <c r="TY71" i="50"/>
  <c r="TX71" i="50"/>
  <c r="TW71" i="50"/>
  <c r="TV71" i="50"/>
  <c r="TU71" i="50"/>
  <c r="TT71" i="50"/>
  <c r="TS71" i="50"/>
  <c r="TR71" i="50"/>
  <c r="TQ71" i="50"/>
  <c r="TP71" i="50"/>
  <c r="TO71" i="50"/>
  <c r="TN71" i="50"/>
  <c r="TM71" i="50"/>
  <c r="TL71" i="50"/>
  <c r="TK71" i="50"/>
  <c r="TJ71" i="50"/>
  <c r="TI71" i="50"/>
  <c r="TH71" i="50"/>
  <c r="TG71" i="50"/>
  <c r="TF71" i="50"/>
  <c r="TE71" i="50"/>
  <c r="TD71" i="50"/>
  <c r="TC71" i="50"/>
  <c r="TB71" i="50"/>
  <c r="TA71" i="50"/>
  <c r="SZ71" i="50"/>
  <c r="SY71" i="50"/>
  <c r="SX71" i="50"/>
  <c r="SW71" i="50"/>
  <c r="SV71" i="50"/>
  <c r="SU71" i="50"/>
  <c r="ST71" i="50"/>
  <c r="SS71" i="50"/>
  <c r="SR71" i="50"/>
  <c r="SQ71" i="50"/>
  <c r="SP71" i="50"/>
  <c r="SO71" i="50"/>
  <c r="SN71" i="50"/>
  <c r="SM71" i="50"/>
  <c r="SL71" i="50"/>
  <c r="SK71" i="50"/>
  <c r="SJ71" i="50"/>
  <c r="SI71" i="50"/>
  <c r="SH71" i="50"/>
  <c r="SG71" i="50"/>
  <c r="SF71" i="50"/>
  <c r="SE71" i="50"/>
  <c r="SD71" i="50"/>
  <c r="SC71" i="50"/>
  <c r="SB71" i="50"/>
  <c r="SA71" i="50"/>
  <c r="RZ71" i="50"/>
  <c r="RY71" i="50"/>
  <c r="RX71" i="50"/>
  <c r="RW71" i="50"/>
  <c r="RV71" i="50"/>
  <c r="RU71" i="50"/>
  <c r="RT71" i="50"/>
  <c r="RS71" i="50"/>
  <c r="RR71" i="50"/>
  <c r="RQ71" i="50"/>
  <c r="RP71" i="50"/>
  <c r="RO71" i="50"/>
  <c r="RN71" i="50"/>
  <c r="RM71" i="50"/>
  <c r="RL71" i="50"/>
  <c r="RK71" i="50"/>
  <c r="RJ71" i="50"/>
  <c r="RI71" i="50"/>
  <c r="RH71" i="50"/>
  <c r="RG71" i="50"/>
  <c r="RF71" i="50"/>
  <c r="RE71" i="50"/>
  <c r="RD71" i="50"/>
  <c r="RC71" i="50"/>
  <c r="RB71" i="50"/>
  <c r="RA71" i="50"/>
  <c r="QZ71" i="50"/>
  <c r="QY71" i="50"/>
  <c r="QX71" i="50"/>
  <c r="QW71" i="50"/>
  <c r="QV71" i="50"/>
  <c r="QU71" i="50"/>
  <c r="QT71" i="50"/>
  <c r="QS71" i="50"/>
  <c r="QR71" i="50"/>
  <c r="QQ71" i="50"/>
  <c r="QP71" i="50"/>
  <c r="QO71" i="50"/>
  <c r="QN71" i="50"/>
  <c r="QM71" i="50"/>
  <c r="QL71" i="50"/>
  <c r="QK71" i="50"/>
  <c r="QJ71" i="50"/>
  <c r="QI71" i="50"/>
  <c r="QH71" i="50"/>
  <c r="QG71" i="50"/>
  <c r="QF71" i="50"/>
  <c r="QE71" i="50"/>
  <c r="QD71" i="50"/>
  <c r="QC71" i="50"/>
  <c r="QB71" i="50"/>
  <c r="QA71" i="50"/>
  <c r="PZ71" i="50"/>
  <c r="PY71" i="50"/>
  <c r="PX71" i="50"/>
  <c r="PW71" i="50"/>
  <c r="PV71" i="50"/>
  <c r="PU71" i="50"/>
  <c r="PT71" i="50"/>
  <c r="PS71" i="50"/>
  <c r="PR71" i="50"/>
  <c r="PQ71" i="50"/>
  <c r="PP71" i="50"/>
  <c r="PO71" i="50"/>
  <c r="PN71" i="50"/>
  <c r="PM71" i="50"/>
  <c r="PL71" i="50"/>
  <c r="PK71" i="50"/>
  <c r="PJ71" i="50"/>
  <c r="PI71" i="50"/>
  <c r="PH71" i="50"/>
  <c r="PG71" i="50"/>
  <c r="PF71" i="50"/>
  <c r="PE71" i="50"/>
  <c r="PD71" i="50"/>
  <c r="PC71" i="50"/>
  <c r="PB71" i="50"/>
  <c r="PA71" i="50"/>
  <c r="OZ71" i="50"/>
  <c r="OY71" i="50"/>
  <c r="OX71" i="50"/>
  <c r="OW71" i="50"/>
  <c r="OV71" i="50"/>
  <c r="OU71" i="50"/>
  <c r="OT71" i="50"/>
  <c r="OS71" i="50"/>
  <c r="OR71" i="50"/>
  <c r="OQ71" i="50"/>
  <c r="OP71" i="50"/>
  <c r="OO71" i="50"/>
  <c r="ON71" i="50"/>
  <c r="OM71" i="50"/>
  <c r="OL71" i="50"/>
  <c r="OK71" i="50"/>
  <c r="OJ71" i="50"/>
  <c r="OI71" i="50"/>
  <c r="OH71" i="50"/>
  <c r="OG71" i="50"/>
  <c r="OF71" i="50"/>
  <c r="OE71" i="50"/>
  <c r="OD71" i="50"/>
  <c r="OC71" i="50"/>
  <c r="OB71" i="50"/>
  <c r="OA71" i="50"/>
  <c r="NZ71" i="50"/>
  <c r="NY71" i="50"/>
  <c r="NX71" i="50"/>
  <c r="NW71" i="50"/>
  <c r="NV71" i="50"/>
  <c r="NU71" i="50"/>
  <c r="NT71" i="50"/>
  <c r="NS71" i="50"/>
  <c r="NR71" i="50"/>
  <c r="NQ71" i="50"/>
  <c r="NP71" i="50"/>
  <c r="NO71" i="50"/>
  <c r="NN71" i="50"/>
  <c r="NM71" i="50"/>
  <c r="NL71" i="50"/>
  <c r="NK71" i="50"/>
  <c r="NJ71" i="50"/>
  <c r="NI71" i="50"/>
  <c r="NH71" i="50"/>
  <c r="NG71" i="50"/>
  <c r="NF71" i="50"/>
  <c r="NE71" i="50"/>
  <c r="ND71" i="50"/>
  <c r="NC71" i="50"/>
  <c r="NB71" i="50"/>
  <c r="NA71" i="50"/>
  <c r="MZ71" i="50"/>
  <c r="MY71" i="50"/>
  <c r="MX71" i="50"/>
  <c r="MW71" i="50"/>
  <c r="MV71" i="50"/>
  <c r="MU71" i="50"/>
  <c r="MT71" i="50"/>
  <c r="MS71" i="50"/>
  <c r="MR71" i="50"/>
  <c r="MQ71" i="50"/>
  <c r="MP71" i="50"/>
  <c r="MO71" i="50"/>
  <c r="MN71" i="50"/>
  <c r="MM71" i="50"/>
  <c r="ML71" i="50"/>
  <c r="MK71" i="50"/>
  <c r="MJ71" i="50"/>
  <c r="MI71" i="50"/>
  <c r="MH71" i="50"/>
  <c r="MG71" i="50"/>
  <c r="MF71" i="50"/>
  <c r="ME71" i="50"/>
  <c r="MD71" i="50"/>
  <c r="MC71" i="50"/>
  <c r="MB71" i="50"/>
  <c r="MA71" i="50"/>
  <c r="LZ71" i="50"/>
  <c r="LY71" i="50"/>
  <c r="LX71" i="50"/>
  <c r="LW71" i="50"/>
  <c r="LV71" i="50"/>
  <c r="LU71" i="50"/>
  <c r="LT71" i="50"/>
  <c r="LS71" i="50"/>
  <c r="LR71" i="50"/>
  <c r="LQ71" i="50"/>
  <c r="LP71" i="50"/>
  <c r="LO71" i="50"/>
  <c r="LN71" i="50"/>
  <c r="LM71" i="50"/>
  <c r="LL71" i="50"/>
  <c r="LK71" i="50"/>
  <c r="LJ71" i="50"/>
  <c r="LI71" i="50"/>
  <c r="LH71" i="50"/>
  <c r="LG71" i="50"/>
  <c r="LF71" i="50"/>
  <c r="LE71" i="50"/>
  <c r="LD71" i="50"/>
  <c r="LC71" i="50"/>
  <c r="LB71" i="50"/>
  <c r="LA71" i="50"/>
  <c r="KZ71" i="50"/>
  <c r="KY71" i="50"/>
  <c r="KX71" i="50"/>
  <c r="KW71" i="50"/>
  <c r="KV71" i="50"/>
  <c r="KU71" i="50"/>
  <c r="KT71" i="50"/>
  <c r="KS71" i="50"/>
  <c r="KR71" i="50"/>
  <c r="KQ71" i="50"/>
  <c r="KP71" i="50"/>
  <c r="KO71" i="50"/>
  <c r="KN71" i="50"/>
  <c r="KM71" i="50"/>
  <c r="KL71" i="50"/>
  <c r="KK71" i="50"/>
  <c r="KJ71" i="50"/>
  <c r="KI71" i="50"/>
  <c r="KH71" i="50"/>
  <c r="KG71" i="50"/>
  <c r="KF71" i="50"/>
  <c r="KE71" i="50"/>
  <c r="KD71" i="50"/>
  <c r="KC71" i="50"/>
  <c r="KB71" i="50"/>
  <c r="KA71" i="50"/>
  <c r="JZ71" i="50"/>
  <c r="JY71" i="50"/>
  <c r="JX71" i="50"/>
  <c r="JW71" i="50"/>
  <c r="JV71" i="50"/>
  <c r="JU71" i="50"/>
  <c r="JT71" i="50"/>
  <c r="JS71" i="50"/>
  <c r="JR71" i="50"/>
  <c r="JQ71" i="50"/>
  <c r="JP71" i="50"/>
  <c r="JO71" i="50"/>
  <c r="JN71" i="50"/>
  <c r="JM71" i="50"/>
  <c r="JL71" i="50"/>
  <c r="JK71" i="50"/>
  <c r="JJ71" i="50"/>
  <c r="JI71" i="50"/>
  <c r="JH71" i="50"/>
  <c r="JG71" i="50"/>
  <c r="JF71" i="50"/>
  <c r="JE71" i="50"/>
  <c r="JD71" i="50"/>
  <c r="JC71" i="50"/>
  <c r="JB71" i="50"/>
  <c r="JA71" i="50"/>
  <c r="IZ71" i="50"/>
  <c r="IY71" i="50"/>
  <c r="IX71" i="50"/>
  <c r="IW71" i="50"/>
  <c r="IV71" i="50"/>
  <c r="IU71" i="50"/>
  <c r="IT71" i="50"/>
  <c r="IS71" i="50"/>
  <c r="IR71" i="50"/>
  <c r="IQ71" i="50"/>
  <c r="IP71" i="50"/>
  <c r="IO71" i="50"/>
  <c r="IN71" i="50"/>
  <c r="IM71" i="50"/>
  <c r="IL71" i="50"/>
  <c r="IK71" i="50"/>
  <c r="IJ71" i="50"/>
  <c r="II71" i="50"/>
  <c r="IH71" i="50"/>
  <c r="IG71" i="50"/>
  <c r="IF71" i="50"/>
  <c r="IE71" i="50"/>
  <c r="ID71" i="50"/>
  <c r="IC71" i="50"/>
  <c r="IB71" i="50"/>
  <c r="IA71" i="50"/>
  <c r="HZ71" i="50"/>
  <c r="HY71" i="50"/>
  <c r="HX71" i="50"/>
  <c r="HW71" i="50"/>
  <c r="HV71" i="50"/>
  <c r="HU71" i="50"/>
  <c r="HT71" i="50"/>
  <c r="HS71" i="50"/>
  <c r="HR71" i="50"/>
  <c r="HQ71" i="50"/>
  <c r="HP71" i="50"/>
  <c r="HO71" i="50"/>
  <c r="HN71" i="50"/>
  <c r="HM71" i="50"/>
  <c r="HL71" i="50"/>
  <c r="HK71" i="50"/>
  <c r="HJ71" i="50"/>
  <c r="HI71" i="50"/>
  <c r="HH71" i="50"/>
  <c r="HG71" i="50"/>
  <c r="HF71" i="50"/>
  <c r="HE71" i="50"/>
  <c r="HD71" i="50"/>
  <c r="HC71" i="50"/>
  <c r="HB71" i="50"/>
  <c r="HA71" i="50"/>
  <c r="GZ71" i="50"/>
  <c r="GY71" i="50"/>
  <c r="GX71" i="50"/>
  <c r="GW71" i="50"/>
  <c r="GV71" i="50"/>
  <c r="GU71" i="50"/>
  <c r="GT71" i="50"/>
  <c r="GS71" i="50"/>
  <c r="GR71" i="50"/>
  <c r="GQ71" i="50"/>
  <c r="GP71" i="50"/>
  <c r="GO71" i="50"/>
  <c r="GN71" i="50"/>
  <c r="GM71" i="50"/>
  <c r="WD70" i="50"/>
  <c r="WC70" i="50"/>
  <c r="WB70" i="50"/>
  <c r="WA70" i="50"/>
  <c r="VZ70" i="50"/>
  <c r="VY70" i="50"/>
  <c r="VX70" i="50"/>
  <c r="VW70" i="50"/>
  <c r="VV70" i="50"/>
  <c r="VU70" i="50"/>
  <c r="VT70" i="50"/>
  <c r="VS70" i="50"/>
  <c r="VR70" i="50"/>
  <c r="VQ70" i="50"/>
  <c r="VP70" i="50"/>
  <c r="VO70" i="50"/>
  <c r="VN70" i="50"/>
  <c r="VM70" i="50"/>
  <c r="VL70" i="50"/>
  <c r="VK70" i="50"/>
  <c r="VJ70" i="50"/>
  <c r="VI70" i="50"/>
  <c r="VH70" i="50"/>
  <c r="VG70" i="50"/>
  <c r="VF70" i="50"/>
  <c r="VE70" i="50"/>
  <c r="VD70" i="50"/>
  <c r="VC70" i="50"/>
  <c r="VB70" i="50"/>
  <c r="VA70" i="50"/>
  <c r="UZ70" i="50"/>
  <c r="UY70" i="50"/>
  <c r="UX70" i="50"/>
  <c r="UW70" i="50"/>
  <c r="UV70" i="50"/>
  <c r="UU70" i="50"/>
  <c r="UT70" i="50"/>
  <c r="US70" i="50"/>
  <c r="UR70" i="50"/>
  <c r="UQ70" i="50"/>
  <c r="UP70" i="50"/>
  <c r="UO70" i="50"/>
  <c r="UN70" i="50"/>
  <c r="UM70" i="50"/>
  <c r="UL70" i="50"/>
  <c r="UK70" i="50"/>
  <c r="UJ70" i="50"/>
  <c r="UI70" i="50"/>
  <c r="UH70" i="50"/>
  <c r="UG70" i="50"/>
  <c r="UF70" i="50"/>
  <c r="UE70" i="50"/>
  <c r="UD70" i="50"/>
  <c r="UC70" i="50"/>
  <c r="UB70" i="50"/>
  <c r="UA70" i="50"/>
  <c r="TZ70" i="50"/>
  <c r="TY70" i="50"/>
  <c r="TX70" i="50"/>
  <c r="TW70" i="50"/>
  <c r="TV70" i="50"/>
  <c r="TU70" i="50"/>
  <c r="TT70" i="50"/>
  <c r="TS70" i="50"/>
  <c r="TR70" i="50"/>
  <c r="TQ70" i="50"/>
  <c r="TP70" i="50"/>
  <c r="TO70" i="50"/>
  <c r="TN70" i="50"/>
  <c r="TM70" i="50"/>
  <c r="TL70" i="50"/>
  <c r="TK70" i="50"/>
  <c r="TJ70" i="50"/>
  <c r="TI70" i="50"/>
  <c r="TH70" i="50"/>
  <c r="TG70" i="50"/>
  <c r="TF70" i="50"/>
  <c r="TE70" i="50"/>
  <c r="TD70" i="50"/>
  <c r="TC70" i="50"/>
  <c r="TB70" i="50"/>
  <c r="TA70" i="50"/>
  <c r="SZ70" i="50"/>
  <c r="SY70" i="50"/>
  <c r="SX70" i="50"/>
  <c r="SW70" i="50"/>
  <c r="SV70" i="50"/>
  <c r="SU70" i="50"/>
  <c r="ST70" i="50"/>
  <c r="SS70" i="50"/>
  <c r="SR70" i="50"/>
  <c r="SQ70" i="50"/>
  <c r="SP70" i="50"/>
  <c r="SO70" i="50"/>
  <c r="SN70" i="50"/>
  <c r="SM70" i="50"/>
  <c r="SL70" i="50"/>
  <c r="SK70" i="50"/>
  <c r="SJ70" i="50"/>
  <c r="SI70" i="50"/>
  <c r="SH70" i="50"/>
  <c r="SG70" i="50"/>
  <c r="SF70" i="50"/>
  <c r="SE70" i="50"/>
  <c r="SD70" i="50"/>
  <c r="SC70" i="50"/>
  <c r="SB70" i="50"/>
  <c r="SA70" i="50"/>
  <c r="RZ70" i="50"/>
  <c r="RY70" i="50"/>
  <c r="RX70" i="50"/>
  <c r="RW70" i="50"/>
  <c r="RV70" i="50"/>
  <c r="RU70" i="50"/>
  <c r="RT70" i="50"/>
  <c r="RS70" i="50"/>
  <c r="RR70" i="50"/>
  <c r="RQ70" i="50"/>
  <c r="RP70" i="50"/>
  <c r="RO70" i="50"/>
  <c r="RN70" i="50"/>
  <c r="RM70" i="50"/>
  <c r="RL70" i="50"/>
  <c r="RK70" i="50"/>
  <c r="RJ70" i="50"/>
  <c r="RI70" i="50"/>
  <c r="RH70" i="50"/>
  <c r="RG70" i="50"/>
  <c r="RF70" i="50"/>
  <c r="RE70" i="50"/>
  <c r="RD70" i="50"/>
  <c r="RC70" i="50"/>
  <c r="RB70" i="50"/>
  <c r="RA70" i="50"/>
  <c r="QZ70" i="50"/>
  <c r="QY70" i="50"/>
  <c r="QX70" i="50"/>
  <c r="QW70" i="50"/>
  <c r="QV70" i="50"/>
  <c r="QU70" i="50"/>
  <c r="QT70" i="50"/>
  <c r="QS70" i="50"/>
  <c r="QR70" i="50"/>
  <c r="QQ70" i="50"/>
  <c r="QP70" i="50"/>
  <c r="QO70" i="50"/>
  <c r="QN70" i="50"/>
  <c r="QM70" i="50"/>
  <c r="QL70" i="50"/>
  <c r="QK70" i="50"/>
  <c r="QJ70" i="50"/>
  <c r="QI70" i="50"/>
  <c r="QH70" i="50"/>
  <c r="QG70" i="50"/>
  <c r="QF70" i="50"/>
  <c r="QE70" i="50"/>
  <c r="QD70" i="50"/>
  <c r="QC70" i="50"/>
  <c r="QB70" i="50"/>
  <c r="QA70" i="50"/>
  <c r="PZ70" i="50"/>
  <c r="PY70" i="50"/>
  <c r="PX70" i="50"/>
  <c r="PW70" i="50"/>
  <c r="PV70" i="50"/>
  <c r="PU70" i="50"/>
  <c r="PT70" i="50"/>
  <c r="PS70" i="50"/>
  <c r="PR70" i="50"/>
  <c r="PQ70" i="50"/>
  <c r="PP70" i="50"/>
  <c r="PO70" i="50"/>
  <c r="PN70" i="50"/>
  <c r="PM70" i="50"/>
  <c r="PL70" i="50"/>
  <c r="PK70" i="50"/>
  <c r="PJ70" i="50"/>
  <c r="PI70" i="50"/>
  <c r="PH70" i="50"/>
  <c r="PG70" i="50"/>
  <c r="PF70" i="50"/>
  <c r="PE70" i="50"/>
  <c r="PD70" i="50"/>
  <c r="PC70" i="50"/>
  <c r="PB70" i="50"/>
  <c r="PA70" i="50"/>
  <c r="OZ70" i="50"/>
  <c r="OY70" i="50"/>
  <c r="OX70" i="50"/>
  <c r="OW70" i="50"/>
  <c r="OV70" i="50"/>
  <c r="OU70" i="50"/>
  <c r="OT70" i="50"/>
  <c r="OS70" i="50"/>
  <c r="OR70" i="50"/>
  <c r="OQ70" i="50"/>
  <c r="OP70" i="50"/>
  <c r="OO70" i="50"/>
  <c r="ON70" i="50"/>
  <c r="OM70" i="50"/>
  <c r="OL70" i="50"/>
  <c r="OK70" i="50"/>
  <c r="OJ70" i="50"/>
  <c r="OI70" i="50"/>
  <c r="OH70" i="50"/>
  <c r="OG70" i="50"/>
  <c r="OF70" i="50"/>
  <c r="OE70" i="50"/>
  <c r="OD70" i="50"/>
  <c r="OC70" i="50"/>
  <c r="OB70" i="50"/>
  <c r="OA70" i="50"/>
  <c r="NZ70" i="50"/>
  <c r="NY70" i="50"/>
  <c r="NX70" i="50"/>
  <c r="NW70" i="50"/>
  <c r="NV70" i="50"/>
  <c r="NU70" i="50"/>
  <c r="NT70" i="50"/>
  <c r="NS70" i="50"/>
  <c r="NR70" i="50"/>
  <c r="NQ70" i="50"/>
  <c r="NP70" i="50"/>
  <c r="NO70" i="50"/>
  <c r="NN70" i="50"/>
  <c r="NM70" i="50"/>
  <c r="NL70" i="50"/>
  <c r="NK70" i="50"/>
  <c r="NJ70" i="50"/>
  <c r="NI70" i="50"/>
  <c r="NH70" i="50"/>
  <c r="NG70" i="50"/>
  <c r="NF70" i="50"/>
  <c r="NE70" i="50"/>
  <c r="ND70" i="50"/>
  <c r="NC70" i="50"/>
  <c r="NB70" i="50"/>
  <c r="NA70" i="50"/>
  <c r="MZ70" i="50"/>
  <c r="MY70" i="50"/>
  <c r="MX70" i="50"/>
  <c r="MW70" i="50"/>
  <c r="MV70" i="50"/>
  <c r="MU70" i="50"/>
  <c r="MT70" i="50"/>
  <c r="MS70" i="50"/>
  <c r="MR70" i="50"/>
  <c r="MQ70" i="50"/>
  <c r="MP70" i="50"/>
  <c r="MO70" i="50"/>
  <c r="MN70" i="50"/>
  <c r="MM70" i="50"/>
  <c r="ML70" i="50"/>
  <c r="MK70" i="50"/>
  <c r="MJ70" i="50"/>
  <c r="MI70" i="50"/>
  <c r="MH70" i="50"/>
  <c r="MG70" i="50"/>
  <c r="MF70" i="50"/>
  <c r="ME70" i="50"/>
  <c r="MD70" i="50"/>
  <c r="MC70" i="50"/>
  <c r="MB70" i="50"/>
  <c r="MA70" i="50"/>
  <c r="LZ70" i="50"/>
  <c r="LY70" i="50"/>
  <c r="LX70" i="50"/>
  <c r="LW70" i="50"/>
  <c r="LV70" i="50"/>
  <c r="LU70" i="50"/>
  <c r="LT70" i="50"/>
  <c r="LS70" i="50"/>
  <c r="LR70" i="50"/>
  <c r="LQ70" i="50"/>
  <c r="LP70" i="50"/>
  <c r="LO70" i="50"/>
  <c r="LN70" i="50"/>
  <c r="LM70" i="50"/>
  <c r="LL70" i="50"/>
  <c r="LK70" i="50"/>
  <c r="LJ70" i="50"/>
  <c r="LI70" i="50"/>
  <c r="LH70" i="50"/>
  <c r="LG70" i="50"/>
  <c r="LF70" i="50"/>
  <c r="LE70" i="50"/>
  <c r="LD70" i="50"/>
  <c r="LC70" i="50"/>
  <c r="LB70" i="50"/>
  <c r="LA70" i="50"/>
  <c r="KZ70" i="50"/>
  <c r="KY70" i="50"/>
  <c r="KX70" i="50"/>
  <c r="KW70" i="50"/>
  <c r="KV70" i="50"/>
  <c r="KU70" i="50"/>
  <c r="KT70" i="50"/>
  <c r="KS70" i="50"/>
  <c r="KR70" i="50"/>
  <c r="KQ70" i="50"/>
  <c r="KP70" i="50"/>
  <c r="KO70" i="50"/>
  <c r="KN70" i="50"/>
  <c r="KM70" i="50"/>
  <c r="KL70" i="50"/>
  <c r="KK70" i="50"/>
  <c r="KJ70" i="50"/>
  <c r="KI70" i="50"/>
  <c r="KH70" i="50"/>
  <c r="KG70" i="50"/>
  <c r="KF70" i="50"/>
  <c r="KE70" i="50"/>
  <c r="KD70" i="50"/>
  <c r="KC70" i="50"/>
  <c r="KB70" i="50"/>
  <c r="KA70" i="50"/>
  <c r="JZ70" i="50"/>
  <c r="JY70" i="50"/>
  <c r="JX70" i="50"/>
  <c r="JW70" i="50"/>
  <c r="JV70" i="50"/>
  <c r="JU70" i="50"/>
  <c r="JT70" i="50"/>
  <c r="JS70" i="50"/>
  <c r="JR70" i="50"/>
  <c r="JQ70" i="50"/>
  <c r="JP70" i="50"/>
  <c r="JO70" i="50"/>
  <c r="JN70" i="50"/>
  <c r="JM70" i="50"/>
  <c r="JL70" i="50"/>
  <c r="JK70" i="50"/>
  <c r="JJ70" i="50"/>
  <c r="JI70" i="50"/>
  <c r="JH70" i="50"/>
  <c r="JG70" i="50"/>
  <c r="JF70" i="50"/>
  <c r="JE70" i="50"/>
  <c r="JD70" i="50"/>
  <c r="JC70" i="50"/>
  <c r="JB70" i="50"/>
  <c r="JA70" i="50"/>
  <c r="IZ70" i="50"/>
  <c r="IY70" i="50"/>
  <c r="IX70" i="50"/>
  <c r="IW70" i="50"/>
  <c r="IV70" i="50"/>
  <c r="IU70" i="50"/>
  <c r="IT70" i="50"/>
  <c r="IS70" i="50"/>
  <c r="IR70" i="50"/>
  <c r="IQ70" i="50"/>
  <c r="IP70" i="50"/>
  <c r="IO70" i="50"/>
  <c r="IN70" i="50"/>
  <c r="IM70" i="50"/>
  <c r="IL70" i="50"/>
  <c r="IK70" i="50"/>
  <c r="IJ70" i="50"/>
  <c r="II70" i="50"/>
  <c r="IH70" i="50"/>
  <c r="IG70" i="50"/>
  <c r="IF70" i="50"/>
  <c r="IE70" i="50"/>
  <c r="ID70" i="50"/>
  <c r="IC70" i="50"/>
  <c r="IB70" i="50"/>
  <c r="IA70" i="50"/>
  <c r="HZ70" i="50"/>
  <c r="HY70" i="50"/>
  <c r="HX70" i="50"/>
  <c r="HW70" i="50"/>
  <c r="HV70" i="50"/>
  <c r="HU70" i="50"/>
  <c r="HT70" i="50"/>
  <c r="HS70" i="50"/>
  <c r="HR70" i="50"/>
  <c r="HQ70" i="50"/>
  <c r="HP70" i="50"/>
  <c r="HO70" i="50"/>
  <c r="HN70" i="50"/>
  <c r="HM70" i="50"/>
  <c r="HL70" i="50"/>
  <c r="HK70" i="50"/>
  <c r="HJ70" i="50"/>
  <c r="HI70" i="50"/>
  <c r="HH70" i="50"/>
  <c r="HG70" i="50"/>
  <c r="HF70" i="50"/>
  <c r="HE70" i="50"/>
  <c r="HD70" i="50"/>
  <c r="HC70" i="50"/>
  <c r="HB70" i="50"/>
  <c r="HA70" i="50"/>
  <c r="GZ70" i="50"/>
  <c r="GY70" i="50"/>
  <c r="GX70" i="50"/>
  <c r="GW70" i="50"/>
  <c r="GV70" i="50"/>
  <c r="GU70" i="50"/>
  <c r="GT70" i="50"/>
  <c r="GS70" i="50"/>
  <c r="GR70" i="50"/>
  <c r="GQ70" i="50"/>
  <c r="GP70" i="50"/>
  <c r="GO70" i="50"/>
  <c r="GN70" i="50"/>
  <c r="GM70" i="50"/>
  <c r="WD69" i="50"/>
  <c r="WC69" i="50"/>
  <c r="WB69" i="50"/>
  <c r="WA69" i="50"/>
  <c r="VZ69" i="50"/>
  <c r="VY69" i="50"/>
  <c r="VX69" i="50"/>
  <c r="VW69" i="50"/>
  <c r="VV69" i="50"/>
  <c r="VU69" i="50"/>
  <c r="VT69" i="50"/>
  <c r="VS69" i="50"/>
  <c r="VR69" i="50"/>
  <c r="VQ69" i="50"/>
  <c r="VP69" i="50"/>
  <c r="VO69" i="50"/>
  <c r="VN69" i="50"/>
  <c r="VM69" i="50"/>
  <c r="VL69" i="50"/>
  <c r="VK69" i="50"/>
  <c r="VJ69" i="50"/>
  <c r="VI69" i="50"/>
  <c r="VH69" i="50"/>
  <c r="VG69" i="50"/>
  <c r="VF69" i="50"/>
  <c r="VE69" i="50"/>
  <c r="VD69" i="50"/>
  <c r="VC69" i="50"/>
  <c r="VB69" i="50"/>
  <c r="VA69" i="50"/>
  <c r="UZ69" i="50"/>
  <c r="UY69" i="50"/>
  <c r="UX69" i="50"/>
  <c r="UW69" i="50"/>
  <c r="UV69" i="50"/>
  <c r="UU69" i="50"/>
  <c r="UT69" i="50"/>
  <c r="US69" i="50"/>
  <c r="UR69" i="50"/>
  <c r="UQ69" i="50"/>
  <c r="UP69" i="50"/>
  <c r="UO69" i="50"/>
  <c r="UN69" i="50"/>
  <c r="UM69" i="50"/>
  <c r="UL69" i="50"/>
  <c r="UK69" i="50"/>
  <c r="UJ69" i="50"/>
  <c r="UI69" i="50"/>
  <c r="UH69" i="50"/>
  <c r="UG69" i="50"/>
  <c r="UF69" i="50"/>
  <c r="UE69" i="50"/>
  <c r="UD69" i="50"/>
  <c r="UC69" i="50"/>
  <c r="UB69" i="50"/>
  <c r="UA69" i="50"/>
  <c r="TZ69" i="50"/>
  <c r="TY69" i="50"/>
  <c r="TX69" i="50"/>
  <c r="TW69" i="50"/>
  <c r="TV69" i="50"/>
  <c r="TU69" i="50"/>
  <c r="TT69" i="50"/>
  <c r="TS69" i="50"/>
  <c r="TR69" i="50"/>
  <c r="TQ69" i="50"/>
  <c r="TP69" i="50"/>
  <c r="TO69" i="50"/>
  <c r="TN69" i="50"/>
  <c r="TM69" i="50"/>
  <c r="TL69" i="50"/>
  <c r="TK69" i="50"/>
  <c r="TJ69" i="50"/>
  <c r="TI69" i="50"/>
  <c r="TH69" i="50"/>
  <c r="TG69" i="50"/>
  <c r="TF69" i="50"/>
  <c r="TE69" i="50"/>
  <c r="TD69" i="50"/>
  <c r="TC69" i="50"/>
  <c r="TB69" i="50"/>
  <c r="TA69" i="50"/>
  <c r="SZ69" i="50"/>
  <c r="SY69" i="50"/>
  <c r="SX69" i="50"/>
  <c r="SW69" i="50"/>
  <c r="SV69" i="50"/>
  <c r="SU69" i="50"/>
  <c r="ST69" i="50"/>
  <c r="SS69" i="50"/>
  <c r="SR69" i="50"/>
  <c r="SQ69" i="50"/>
  <c r="SP69" i="50"/>
  <c r="SO69" i="50"/>
  <c r="SN69" i="50"/>
  <c r="SM69" i="50"/>
  <c r="SL69" i="50"/>
  <c r="SK69" i="50"/>
  <c r="SJ69" i="50"/>
  <c r="SI69" i="50"/>
  <c r="SH69" i="50"/>
  <c r="SG69" i="50"/>
  <c r="SF69" i="50"/>
  <c r="SE69" i="50"/>
  <c r="SD69" i="50"/>
  <c r="SC69" i="50"/>
  <c r="SB69" i="50"/>
  <c r="SA69" i="50"/>
  <c r="RZ69" i="50"/>
  <c r="RY69" i="50"/>
  <c r="RX69" i="50"/>
  <c r="RW69" i="50"/>
  <c r="RV69" i="50"/>
  <c r="RU69" i="50"/>
  <c r="RT69" i="50"/>
  <c r="RS69" i="50"/>
  <c r="RR69" i="50"/>
  <c r="RQ69" i="50"/>
  <c r="RP69" i="50"/>
  <c r="RO69" i="50"/>
  <c r="RN69" i="50"/>
  <c r="RM69" i="50"/>
  <c r="RL69" i="50"/>
  <c r="RK69" i="50"/>
  <c r="RJ69" i="50"/>
  <c r="RI69" i="50"/>
  <c r="RH69" i="50"/>
  <c r="RG69" i="50"/>
  <c r="RF69" i="50"/>
  <c r="RE69" i="50"/>
  <c r="RD69" i="50"/>
  <c r="RC69" i="50"/>
  <c r="RB69" i="50"/>
  <c r="RA69" i="50"/>
  <c r="QZ69" i="50"/>
  <c r="QY69" i="50"/>
  <c r="QX69" i="50"/>
  <c r="QW69" i="50"/>
  <c r="QV69" i="50"/>
  <c r="QU69" i="50"/>
  <c r="QT69" i="50"/>
  <c r="QS69" i="50"/>
  <c r="QR69" i="50"/>
  <c r="QQ69" i="50"/>
  <c r="QP69" i="50"/>
  <c r="QO69" i="50"/>
  <c r="QN69" i="50"/>
  <c r="QM69" i="50"/>
  <c r="QL69" i="50"/>
  <c r="QK69" i="50"/>
  <c r="QJ69" i="50"/>
  <c r="QI69" i="50"/>
  <c r="QH69" i="50"/>
  <c r="QG69" i="50"/>
  <c r="QF69" i="50"/>
  <c r="QE69" i="50"/>
  <c r="QD69" i="50"/>
  <c r="QC69" i="50"/>
  <c r="QB69" i="50"/>
  <c r="QA69" i="50"/>
  <c r="PZ69" i="50"/>
  <c r="PY69" i="50"/>
  <c r="PX69" i="50"/>
  <c r="PW69" i="50"/>
  <c r="PV69" i="50"/>
  <c r="PU69" i="50"/>
  <c r="PT69" i="50"/>
  <c r="PS69" i="50"/>
  <c r="PR69" i="50"/>
  <c r="PQ69" i="50"/>
  <c r="PP69" i="50"/>
  <c r="PO69" i="50"/>
  <c r="PN69" i="50"/>
  <c r="PM69" i="50"/>
  <c r="PL69" i="50"/>
  <c r="PK69" i="50"/>
  <c r="PJ69" i="50"/>
  <c r="PI69" i="50"/>
  <c r="PH69" i="50"/>
  <c r="PG69" i="50"/>
  <c r="PF69" i="50"/>
  <c r="PE69" i="50"/>
  <c r="PD69" i="50"/>
  <c r="PC69" i="50"/>
  <c r="PB69" i="50"/>
  <c r="PA69" i="50"/>
  <c r="OZ69" i="50"/>
  <c r="OY69" i="50"/>
  <c r="OX69" i="50"/>
  <c r="OW69" i="50"/>
  <c r="OV69" i="50"/>
  <c r="OU69" i="50"/>
  <c r="OT69" i="50"/>
  <c r="OS69" i="50"/>
  <c r="OR69" i="50"/>
  <c r="OQ69" i="50"/>
  <c r="OP69" i="50"/>
  <c r="OO69" i="50"/>
  <c r="ON69" i="50"/>
  <c r="OM69" i="50"/>
  <c r="OL69" i="50"/>
  <c r="OK69" i="50"/>
  <c r="OJ69" i="50"/>
  <c r="OI69" i="50"/>
  <c r="OH69" i="50"/>
  <c r="OG69" i="50"/>
  <c r="OF69" i="50"/>
  <c r="OE69" i="50"/>
  <c r="OD69" i="50"/>
  <c r="OC69" i="50"/>
  <c r="OB69" i="50"/>
  <c r="OA69" i="50"/>
  <c r="NZ69" i="50"/>
  <c r="NY69" i="50"/>
  <c r="NX69" i="50"/>
  <c r="NW69" i="50"/>
  <c r="NV69" i="50"/>
  <c r="NU69" i="50"/>
  <c r="NT69" i="50"/>
  <c r="NS69" i="50"/>
  <c r="NR69" i="50"/>
  <c r="NQ69" i="50"/>
  <c r="NP69" i="50"/>
  <c r="NO69" i="50"/>
  <c r="NN69" i="50"/>
  <c r="NM69" i="50"/>
  <c r="NL69" i="50"/>
  <c r="NK69" i="50"/>
  <c r="NJ69" i="50"/>
  <c r="NI69" i="50"/>
  <c r="NH69" i="50"/>
  <c r="NG69" i="50"/>
  <c r="NF69" i="50"/>
  <c r="NE69" i="50"/>
  <c r="ND69" i="50"/>
  <c r="NC69" i="50"/>
  <c r="NB69" i="50"/>
  <c r="NA69" i="50"/>
  <c r="MZ69" i="50"/>
  <c r="MY69" i="50"/>
  <c r="MX69" i="50"/>
  <c r="MW69" i="50"/>
  <c r="MV69" i="50"/>
  <c r="MU69" i="50"/>
  <c r="MT69" i="50"/>
  <c r="MS69" i="50"/>
  <c r="MR69" i="50"/>
  <c r="MQ69" i="50"/>
  <c r="MP69" i="50"/>
  <c r="MO69" i="50"/>
  <c r="MN69" i="50"/>
  <c r="MM69" i="50"/>
  <c r="ML69" i="50"/>
  <c r="MK69" i="50"/>
  <c r="MJ69" i="50"/>
  <c r="MI69" i="50"/>
  <c r="MH69" i="50"/>
  <c r="MG69" i="50"/>
  <c r="MF69" i="50"/>
  <c r="ME69" i="50"/>
  <c r="MD69" i="50"/>
  <c r="MC69" i="50"/>
  <c r="MB69" i="50"/>
  <c r="MA69" i="50"/>
  <c r="LZ69" i="50"/>
  <c r="LY69" i="50"/>
  <c r="LX69" i="50"/>
  <c r="LW69" i="50"/>
  <c r="LV69" i="50"/>
  <c r="LU69" i="50"/>
  <c r="LT69" i="50"/>
  <c r="LS69" i="50"/>
  <c r="LR69" i="50"/>
  <c r="LQ69" i="50"/>
  <c r="LP69" i="50"/>
  <c r="LO69" i="50"/>
  <c r="LN69" i="50"/>
  <c r="LM69" i="50"/>
  <c r="LL69" i="50"/>
  <c r="LK69" i="50"/>
  <c r="LJ69" i="50"/>
  <c r="LI69" i="50"/>
  <c r="LH69" i="50"/>
  <c r="LG69" i="50"/>
  <c r="LF69" i="50"/>
  <c r="LE69" i="50"/>
  <c r="LD69" i="50"/>
  <c r="LC69" i="50"/>
  <c r="LB69" i="50"/>
  <c r="LA69" i="50"/>
  <c r="KZ69" i="50"/>
  <c r="KY69" i="50"/>
  <c r="KX69" i="50"/>
  <c r="KW69" i="50"/>
  <c r="KV69" i="50"/>
  <c r="KU69" i="50"/>
  <c r="KT69" i="50"/>
  <c r="KS69" i="50"/>
  <c r="KR69" i="50"/>
  <c r="KQ69" i="50"/>
  <c r="KP69" i="50"/>
  <c r="KO69" i="50"/>
  <c r="KN69" i="50"/>
  <c r="KM69" i="50"/>
  <c r="KL69" i="50"/>
  <c r="KK69" i="50"/>
  <c r="KJ69" i="50"/>
  <c r="KI69" i="50"/>
  <c r="KH69" i="50"/>
  <c r="KG69" i="50"/>
  <c r="KF69" i="50"/>
  <c r="KE69" i="50"/>
  <c r="KD69" i="50"/>
  <c r="KC69" i="50"/>
  <c r="KB69" i="50"/>
  <c r="KA69" i="50"/>
  <c r="JZ69" i="50"/>
  <c r="JY69" i="50"/>
  <c r="JX69" i="50"/>
  <c r="JW69" i="50"/>
  <c r="JV69" i="50"/>
  <c r="JU69" i="50"/>
  <c r="JT69" i="50"/>
  <c r="JS69" i="50"/>
  <c r="JR69" i="50"/>
  <c r="JQ69" i="50"/>
  <c r="JP69" i="50"/>
  <c r="JO69" i="50"/>
  <c r="JN69" i="50"/>
  <c r="JM69" i="50"/>
  <c r="JL69" i="50"/>
  <c r="JK69" i="50"/>
  <c r="JJ69" i="50"/>
  <c r="JI69" i="50"/>
  <c r="JH69" i="50"/>
  <c r="JG69" i="50"/>
  <c r="JF69" i="50"/>
  <c r="JE69" i="50"/>
  <c r="JD69" i="50"/>
  <c r="JC69" i="50"/>
  <c r="JB69" i="50"/>
  <c r="JA69" i="50"/>
  <c r="IZ69" i="50"/>
  <c r="IY69" i="50"/>
  <c r="IX69" i="50"/>
  <c r="IW69" i="50"/>
  <c r="IV69" i="50"/>
  <c r="IU69" i="50"/>
  <c r="IT69" i="50"/>
  <c r="IS69" i="50"/>
  <c r="IR69" i="50"/>
  <c r="IQ69" i="50"/>
  <c r="IP69" i="50"/>
  <c r="IO69" i="50"/>
  <c r="IN69" i="50"/>
  <c r="IM69" i="50"/>
  <c r="IL69" i="50"/>
  <c r="IK69" i="50"/>
  <c r="IJ69" i="50"/>
  <c r="II69" i="50"/>
  <c r="IH69" i="50"/>
  <c r="IG69" i="50"/>
  <c r="IF69" i="50"/>
  <c r="IE69" i="50"/>
  <c r="ID69" i="50"/>
  <c r="IC69" i="50"/>
  <c r="IB69" i="50"/>
  <c r="IA69" i="50"/>
  <c r="HZ69" i="50"/>
  <c r="HY69" i="50"/>
  <c r="HX69" i="50"/>
  <c r="HW69" i="50"/>
  <c r="HV69" i="50"/>
  <c r="HU69" i="50"/>
  <c r="HT69" i="50"/>
  <c r="HS69" i="50"/>
  <c r="HR69" i="50"/>
  <c r="HQ69" i="50"/>
  <c r="HP69" i="50"/>
  <c r="HO69" i="50"/>
  <c r="HN69" i="50"/>
  <c r="HM69" i="50"/>
  <c r="HL69" i="50"/>
  <c r="HK69" i="50"/>
  <c r="HJ69" i="50"/>
  <c r="HI69" i="50"/>
  <c r="HH69" i="50"/>
  <c r="HG69" i="50"/>
  <c r="HF69" i="50"/>
  <c r="HE69" i="50"/>
  <c r="HD69" i="50"/>
  <c r="HC69" i="50"/>
  <c r="HB69" i="50"/>
  <c r="HA69" i="50"/>
  <c r="GZ69" i="50"/>
  <c r="GY69" i="50"/>
  <c r="GX69" i="50"/>
  <c r="GW69" i="50"/>
  <c r="GV69" i="50"/>
  <c r="GU69" i="50"/>
  <c r="GT69" i="50"/>
  <c r="GS69" i="50"/>
  <c r="GR69" i="50"/>
  <c r="GQ69" i="50"/>
  <c r="GP69" i="50"/>
  <c r="GO69" i="50"/>
  <c r="GN69" i="50"/>
  <c r="GM69" i="50"/>
  <c r="WD68" i="50"/>
  <c r="WC68" i="50"/>
  <c r="WB68" i="50"/>
  <c r="WA68" i="50"/>
  <c r="VZ68" i="50"/>
  <c r="VY68" i="50"/>
  <c r="VX68" i="50"/>
  <c r="VW68" i="50"/>
  <c r="VV68" i="50"/>
  <c r="VU68" i="50"/>
  <c r="VT68" i="50"/>
  <c r="VS68" i="50"/>
  <c r="VR68" i="50"/>
  <c r="VQ68" i="50"/>
  <c r="VP68" i="50"/>
  <c r="VO68" i="50"/>
  <c r="VN68" i="50"/>
  <c r="VM68" i="50"/>
  <c r="VL68" i="50"/>
  <c r="VK68" i="50"/>
  <c r="VJ68" i="50"/>
  <c r="VI68" i="50"/>
  <c r="VH68" i="50"/>
  <c r="VG68" i="50"/>
  <c r="VF68" i="50"/>
  <c r="VE68" i="50"/>
  <c r="VD68" i="50"/>
  <c r="VC68" i="50"/>
  <c r="VB68" i="50"/>
  <c r="VA68" i="50"/>
  <c r="UZ68" i="50"/>
  <c r="UY68" i="50"/>
  <c r="UX68" i="50"/>
  <c r="UW68" i="50"/>
  <c r="UV68" i="50"/>
  <c r="UU68" i="50"/>
  <c r="UT68" i="50"/>
  <c r="US68" i="50"/>
  <c r="UR68" i="50"/>
  <c r="UQ68" i="50"/>
  <c r="UP68" i="50"/>
  <c r="UO68" i="50"/>
  <c r="UN68" i="50"/>
  <c r="UM68" i="50"/>
  <c r="UL68" i="50"/>
  <c r="UK68" i="50"/>
  <c r="UJ68" i="50"/>
  <c r="UI68" i="50"/>
  <c r="UH68" i="50"/>
  <c r="UG68" i="50"/>
  <c r="UF68" i="50"/>
  <c r="UE68" i="50"/>
  <c r="UD68" i="50"/>
  <c r="UC68" i="50"/>
  <c r="UB68" i="50"/>
  <c r="UA68" i="50"/>
  <c r="TZ68" i="50"/>
  <c r="TY68" i="50"/>
  <c r="TX68" i="50"/>
  <c r="TW68" i="50"/>
  <c r="TV68" i="50"/>
  <c r="TU68" i="50"/>
  <c r="TT68" i="50"/>
  <c r="TS68" i="50"/>
  <c r="TR68" i="50"/>
  <c r="TQ68" i="50"/>
  <c r="TP68" i="50"/>
  <c r="TO68" i="50"/>
  <c r="TN68" i="50"/>
  <c r="TM68" i="50"/>
  <c r="TL68" i="50"/>
  <c r="TK68" i="50"/>
  <c r="TJ68" i="50"/>
  <c r="TI68" i="50"/>
  <c r="TH68" i="50"/>
  <c r="TG68" i="50"/>
  <c r="TF68" i="50"/>
  <c r="TE68" i="50"/>
  <c r="TD68" i="50"/>
  <c r="TC68" i="50"/>
  <c r="TB68" i="50"/>
  <c r="TA68" i="50"/>
  <c r="SZ68" i="50"/>
  <c r="SY68" i="50"/>
  <c r="SX68" i="50"/>
  <c r="SW68" i="50"/>
  <c r="SV68" i="50"/>
  <c r="SU68" i="50"/>
  <c r="ST68" i="50"/>
  <c r="SS68" i="50"/>
  <c r="SR68" i="50"/>
  <c r="SQ68" i="50"/>
  <c r="SP68" i="50"/>
  <c r="SO68" i="50"/>
  <c r="SN68" i="50"/>
  <c r="SM68" i="50"/>
  <c r="SL68" i="50"/>
  <c r="SK68" i="50"/>
  <c r="SJ68" i="50"/>
  <c r="SI68" i="50"/>
  <c r="SH68" i="50"/>
  <c r="SG68" i="50"/>
  <c r="SF68" i="50"/>
  <c r="SE68" i="50"/>
  <c r="SD68" i="50"/>
  <c r="SC68" i="50"/>
  <c r="SB68" i="50"/>
  <c r="SA68" i="50"/>
  <c r="RZ68" i="50"/>
  <c r="RY68" i="50"/>
  <c r="RX68" i="50"/>
  <c r="RW68" i="50"/>
  <c r="RV68" i="50"/>
  <c r="RU68" i="50"/>
  <c r="RT68" i="50"/>
  <c r="RS68" i="50"/>
  <c r="RR68" i="50"/>
  <c r="RQ68" i="50"/>
  <c r="RP68" i="50"/>
  <c r="RO68" i="50"/>
  <c r="RN68" i="50"/>
  <c r="RM68" i="50"/>
  <c r="RL68" i="50"/>
  <c r="RK68" i="50"/>
  <c r="RJ68" i="50"/>
  <c r="RI68" i="50"/>
  <c r="RH68" i="50"/>
  <c r="RG68" i="50"/>
  <c r="RF68" i="50"/>
  <c r="RE68" i="50"/>
  <c r="RD68" i="50"/>
  <c r="RC68" i="50"/>
  <c r="RB68" i="50"/>
  <c r="RA68" i="50"/>
  <c r="QZ68" i="50"/>
  <c r="QY68" i="50"/>
  <c r="QX68" i="50"/>
  <c r="QW68" i="50"/>
  <c r="QV68" i="50"/>
  <c r="QU68" i="50"/>
  <c r="QT68" i="50"/>
  <c r="QS68" i="50"/>
  <c r="QR68" i="50"/>
  <c r="QQ68" i="50"/>
  <c r="QP68" i="50"/>
  <c r="QO68" i="50"/>
  <c r="QN68" i="50"/>
  <c r="QM68" i="50"/>
  <c r="QL68" i="50"/>
  <c r="QK68" i="50"/>
  <c r="QJ68" i="50"/>
  <c r="QI68" i="50"/>
  <c r="QH68" i="50"/>
  <c r="QG68" i="50"/>
  <c r="QF68" i="50"/>
  <c r="QE68" i="50"/>
  <c r="QD68" i="50"/>
  <c r="QC68" i="50"/>
  <c r="QB68" i="50"/>
  <c r="QA68" i="50"/>
  <c r="PZ68" i="50"/>
  <c r="PY68" i="50"/>
  <c r="PX68" i="50"/>
  <c r="PW68" i="50"/>
  <c r="PV68" i="50"/>
  <c r="PU68" i="50"/>
  <c r="PT68" i="50"/>
  <c r="PS68" i="50"/>
  <c r="PR68" i="50"/>
  <c r="PQ68" i="50"/>
  <c r="PP68" i="50"/>
  <c r="PO68" i="50"/>
  <c r="PN68" i="50"/>
  <c r="PM68" i="50"/>
  <c r="PL68" i="50"/>
  <c r="PK68" i="50"/>
  <c r="PJ68" i="50"/>
  <c r="PI68" i="50"/>
  <c r="PH68" i="50"/>
  <c r="PG68" i="50"/>
  <c r="PF68" i="50"/>
  <c r="PE68" i="50"/>
  <c r="PD68" i="50"/>
  <c r="PC68" i="50"/>
  <c r="PB68" i="50"/>
  <c r="PA68" i="50"/>
  <c r="OZ68" i="50"/>
  <c r="OY68" i="50"/>
  <c r="OX68" i="50"/>
  <c r="OW68" i="50"/>
  <c r="OV68" i="50"/>
  <c r="OU68" i="50"/>
  <c r="OT68" i="50"/>
  <c r="OS68" i="50"/>
  <c r="OR68" i="50"/>
  <c r="OQ68" i="50"/>
  <c r="OP68" i="50"/>
  <c r="OO68" i="50"/>
  <c r="ON68" i="50"/>
  <c r="OM68" i="50"/>
  <c r="OL68" i="50"/>
  <c r="OK68" i="50"/>
  <c r="OJ68" i="50"/>
  <c r="OI68" i="50"/>
  <c r="OH68" i="50"/>
  <c r="OG68" i="50"/>
  <c r="OF68" i="50"/>
  <c r="OE68" i="50"/>
  <c r="OD68" i="50"/>
  <c r="OC68" i="50"/>
  <c r="OB68" i="50"/>
  <c r="OA68" i="50"/>
  <c r="NZ68" i="50"/>
  <c r="NY68" i="50"/>
  <c r="NX68" i="50"/>
  <c r="NW68" i="50"/>
  <c r="NV68" i="50"/>
  <c r="NU68" i="50"/>
  <c r="NT68" i="50"/>
  <c r="NS68" i="50"/>
  <c r="NR68" i="50"/>
  <c r="NQ68" i="50"/>
  <c r="NP68" i="50"/>
  <c r="NO68" i="50"/>
  <c r="NN68" i="50"/>
  <c r="NM68" i="50"/>
  <c r="NL68" i="50"/>
  <c r="NK68" i="50"/>
  <c r="NJ68" i="50"/>
  <c r="NI68" i="50"/>
  <c r="NH68" i="50"/>
  <c r="NG68" i="50"/>
  <c r="NF68" i="50"/>
  <c r="NE68" i="50"/>
  <c r="ND68" i="50"/>
  <c r="NC68" i="50"/>
  <c r="NB68" i="50"/>
  <c r="NA68" i="50"/>
  <c r="MZ68" i="50"/>
  <c r="MY68" i="50"/>
  <c r="MX68" i="50"/>
  <c r="MW68" i="50"/>
  <c r="MV68" i="50"/>
  <c r="MU68" i="50"/>
  <c r="MT68" i="50"/>
  <c r="MS68" i="50"/>
  <c r="MR68" i="50"/>
  <c r="MQ68" i="50"/>
  <c r="MP68" i="50"/>
  <c r="MO68" i="50"/>
  <c r="MN68" i="50"/>
  <c r="MM68" i="50"/>
  <c r="ML68" i="50"/>
  <c r="MK68" i="50"/>
  <c r="MJ68" i="50"/>
  <c r="MI68" i="50"/>
  <c r="MH68" i="50"/>
  <c r="MG68" i="50"/>
  <c r="MF68" i="50"/>
  <c r="ME68" i="50"/>
  <c r="MD68" i="50"/>
  <c r="MC68" i="50"/>
  <c r="MB68" i="50"/>
  <c r="MA68" i="50"/>
  <c r="LZ68" i="50"/>
  <c r="LY68" i="50"/>
  <c r="LX68" i="50"/>
  <c r="LW68" i="50"/>
  <c r="LV68" i="50"/>
  <c r="LU68" i="50"/>
  <c r="LT68" i="50"/>
  <c r="LS68" i="50"/>
  <c r="LR68" i="50"/>
  <c r="LQ68" i="50"/>
  <c r="LP68" i="50"/>
  <c r="LO68" i="50"/>
  <c r="LN68" i="50"/>
  <c r="LM68" i="50"/>
  <c r="LL68" i="50"/>
  <c r="LK68" i="50"/>
  <c r="LJ68" i="50"/>
  <c r="LI68" i="50"/>
  <c r="LH68" i="50"/>
  <c r="LG68" i="50"/>
  <c r="LF68" i="50"/>
  <c r="LE68" i="50"/>
  <c r="LD68" i="50"/>
  <c r="LC68" i="50"/>
  <c r="LB68" i="50"/>
  <c r="LA68" i="50"/>
  <c r="KZ68" i="50"/>
  <c r="KY68" i="50"/>
  <c r="KX68" i="50"/>
  <c r="KW68" i="50"/>
  <c r="KV68" i="50"/>
  <c r="KU68" i="50"/>
  <c r="KT68" i="50"/>
  <c r="KS68" i="50"/>
  <c r="KR68" i="50"/>
  <c r="KQ68" i="50"/>
  <c r="KP68" i="50"/>
  <c r="KO68" i="50"/>
  <c r="KN68" i="50"/>
  <c r="KM68" i="50"/>
  <c r="KL68" i="50"/>
  <c r="KK68" i="50"/>
  <c r="KJ68" i="50"/>
  <c r="KI68" i="50"/>
  <c r="KH68" i="50"/>
  <c r="KG68" i="50"/>
  <c r="KF68" i="50"/>
  <c r="KE68" i="50"/>
  <c r="KD68" i="50"/>
  <c r="KC68" i="50"/>
  <c r="KB68" i="50"/>
  <c r="KA68" i="50"/>
  <c r="JZ68" i="50"/>
  <c r="JY68" i="50"/>
  <c r="JX68" i="50"/>
  <c r="JW68" i="50"/>
  <c r="JV68" i="50"/>
  <c r="JU68" i="50"/>
  <c r="JT68" i="50"/>
  <c r="JS68" i="50"/>
  <c r="JR68" i="50"/>
  <c r="JQ68" i="50"/>
  <c r="JP68" i="50"/>
  <c r="JO68" i="50"/>
  <c r="JN68" i="50"/>
  <c r="JM68" i="50"/>
  <c r="JL68" i="50"/>
  <c r="JK68" i="50"/>
  <c r="JJ68" i="50"/>
  <c r="JI68" i="50"/>
  <c r="JH68" i="50"/>
  <c r="JG68" i="50"/>
  <c r="JF68" i="50"/>
  <c r="JE68" i="50"/>
  <c r="JD68" i="50"/>
  <c r="JC68" i="50"/>
  <c r="JB68" i="50"/>
  <c r="JA68" i="50"/>
  <c r="IZ68" i="50"/>
  <c r="IY68" i="50"/>
  <c r="IX68" i="50"/>
  <c r="IW68" i="50"/>
  <c r="IV68" i="50"/>
  <c r="IU68" i="50"/>
  <c r="IT68" i="50"/>
  <c r="IS68" i="50"/>
  <c r="IR68" i="50"/>
  <c r="IQ68" i="50"/>
  <c r="IP68" i="50"/>
  <c r="IO68" i="50"/>
  <c r="IN68" i="50"/>
  <c r="IM68" i="50"/>
  <c r="IL68" i="50"/>
  <c r="IK68" i="50"/>
  <c r="IJ68" i="50"/>
  <c r="II68" i="50"/>
  <c r="IH68" i="50"/>
  <c r="IG68" i="50"/>
  <c r="IF68" i="50"/>
  <c r="IE68" i="50"/>
  <c r="ID68" i="50"/>
  <c r="IC68" i="50"/>
  <c r="IB68" i="50"/>
  <c r="IA68" i="50"/>
  <c r="HZ68" i="50"/>
  <c r="HY68" i="50"/>
  <c r="HX68" i="50"/>
  <c r="HW68" i="50"/>
  <c r="HV68" i="50"/>
  <c r="HU68" i="50"/>
  <c r="HT68" i="50"/>
  <c r="HS68" i="50"/>
  <c r="HR68" i="50"/>
  <c r="HQ68" i="50"/>
  <c r="HP68" i="50"/>
  <c r="HO68" i="50"/>
  <c r="HN68" i="50"/>
  <c r="HM68" i="50"/>
  <c r="HL68" i="50"/>
  <c r="HK68" i="50"/>
  <c r="HJ68" i="50"/>
  <c r="HI68" i="50"/>
  <c r="HH68" i="50"/>
  <c r="HG68" i="50"/>
  <c r="HF68" i="50"/>
  <c r="HE68" i="50"/>
  <c r="HD68" i="50"/>
  <c r="HC68" i="50"/>
  <c r="HB68" i="50"/>
  <c r="HA68" i="50"/>
  <c r="GZ68" i="50"/>
  <c r="GY68" i="50"/>
  <c r="GX68" i="50"/>
  <c r="GW68" i="50"/>
  <c r="GV68" i="50"/>
  <c r="GU68" i="50"/>
  <c r="GT68" i="50"/>
  <c r="GS68" i="50"/>
  <c r="GR68" i="50"/>
  <c r="GQ68" i="50"/>
  <c r="GP68" i="50"/>
  <c r="GO68" i="50"/>
  <c r="GN68" i="50"/>
  <c r="GM68" i="50"/>
  <c r="WD67" i="50"/>
  <c r="WC67" i="50"/>
  <c r="WB67" i="50"/>
  <c r="WA67" i="50"/>
  <c r="VZ67" i="50"/>
  <c r="VY67" i="50"/>
  <c r="VX67" i="50"/>
  <c r="VW67" i="50"/>
  <c r="VV67" i="50"/>
  <c r="VU67" i="50"/>
  <c r="VT67" i="50"/>
  <c r="VS67" i="50"/>
  <c r="VR67" i="50"/>
  <c r="VQ67" i="50"/>
  <c r="VP67" i="50"/>
  <c r="VO67" i="50"/>
  <c r="VN67" i="50"/>
  <c r="VM67" i="50"/>
  <c r="VL67" i="50"/>
  <c r="VK67" i="50"/>
  <c r="VJ67" i="50"/>
  <c r="VI67" i="50"/>
  <c r="VH67" i="50"/>
  <c r="VG67" i="50"/>
  <c r="VF67" i="50"/>
  <c r="VE67" i="50"/>
  <c r="VD67" i="50"/>
  <c r="VC67" i="50"/>
  <c r="VB67" i="50"/>
  <c r="VA67" i="50"/>
  <c r="UZ67" i="50"/>
  <c r="UY67" i="50"/>
  <c r="UX67" i="50"/>
  <c r="UW67" i="50"/>
  <c r="UV67" i="50"/>
  <c r="UU67" i="50"/>
  <c r="UT67" i="50"/>
  <c r="US67" i="50"/>
  <c r="UR67" i="50"/>
  <c r="UQ67" i="50"/>
  <c r="UP67" i="50"/>
  <c r="UO67" i="50"/>
  <c r="UN67" i="50"/>
  <c r="UM67" i="50"/>
  <c r="UL67" i="50"/>
  <c r="UK67" i="50"/>
  <c r="UJ67" i="50"/>
  <c r="UI67" i="50"/>
  <c r="UH67" i="50"/>
  <c r="UG67" i="50"/>
  <c r="UF67" i="50"/>
  <c r="UE67" i="50"/>
  <c r="UD67" i="50"/>
  <c r="UC67" i="50"/>
  <c r="UB67" i="50"/>
  <c r="UA67" i="50"/>
  <c r="TZ67" i="50"/>
  <c r="TY67" i="50"/>
  <c r="TX67" i="50"/>
  <c r="TW67" i="50"/>
  <c r="TV67" i="50"/>
  <c r="TU67" i="50"/>
  <c r="TT67" i="50"/>
  <c r="TS67" i="50"/>
  <c r="TR67" i="50"/>
  <c r="TQ67" i="50"/>
  <c r="TP67" i="50"/>
  <c r="TO67" i="50"/>
  <c r="TN67" i="50"/>
  <c r="TM67" i="50"/>
  <c r="TL67" i="50"/>
  <c r="TK67" i="50"/>
  <c r="TJ67" i="50"/>
  <c r="TI67" i="50"/>
  <c r="TH67" i="50"/>
  <c r="TG67" i="50"/>
  <c r="TF67" i="50"/>
  <c r="TE67" i="50"/>
  <c r="TD67" i="50"/>
  <c r="TC67" i="50"/>
  <c r="TB67" i="50"/>
  <c r="TA67" i="50"/>
  <c r="SZ67" i="50"/>
  <c r="SY67" i="50"/>
  <c r="SX67" i="50"/>
  <c r="SW67" i="50"/>
  <c r="SV67" i="50"/>
  <c r="SU67" i="50"/>
  <c r="ST67" i="50"/>
  <c r="SS67" i="50"/>
  <c r="SR67" i="50"/>
  <c r="SQ67" i="50"/>
  <c r="SP67" i="50"/>
  <c r="SO67" i="50"/>
  <c r="SN67" i="50"/>
  <c r="SM67" i="50"/>
  <c r="SL67" i="50"/>
  <c r="SK67" i="50"/>
  <c r="SJ67" i="50"/>
  <c r="SI67" i="50"/>
  <c r="SH67" i="50"/>
  <c r="SG67" i="50"/>
  <c r="SF67" i="50"/>
  <c r="SE67" i="50"/>
  <c r="SD67" i="50"/>
  <c r="SC67" i="50"/>
  <c r="SB67" i="50"/>
  <c r="SA67" i="50"/>
  <c r="RZ67" i="50"/>
  <c r="RY67" i="50"/>
  <c r="RX67" i="50"/>
  <c r="RW67" i="50"/>
  <c r="RV67" i="50"/>
  <c r="RU67" i="50"/>
  <c r="RT67" i="50"/>
  <c r="RS67" i="50"/>
  <c r="RR67" i="50"/>
  <c r="RQ67" i="50"/>
  <c r="RP67" i="50"/>
  <c r="RO67" i="50"/>
  <c r="RN67" i="50"/>
  <c r="RM67" i="50"/>
  <c r="RL67" i="50"/>
  <c r="RK67" i="50"/>
  <c r="RJ67" i="50"/>
  <c r="RI67" i="50"/>
  <c r="RH67" i="50"/>
  <c r="RG67" i="50"/>
  <c r="RF67" i="50"/>
  <c r="RE67" i="50"/>
  <c r="RD67" i="50"/>
  <c r="RC67" i="50"/>
  <c r="RB67" i="50"/>
  <c r="RA67" i="50"/>
  <c r="QZ67" i="50"/>
  <c r="QY67" i="50"/>
  <c r="QX67" i="50"/>
  <c r="QW67" i="50"/>
  <c r="QV67" i="50"/>
  <c r="QU67" i="50"/>
  <c r="QT67" i="50"/>
  <c r="QS67" i="50"/>
  <c r="QR67" i="50"/>
  <c r="QQ67" i="50"/>
  <c r="QP67" i="50"/>
  <c r="QO67" i="50"/>
  <c r="QN67" i="50"/>
  <c r="QM67" i="50"/>
  <c r="QL67" i="50"/>
  <c r="QK67" i="50"/>
  <c r="QJ67" i="50"/>
  <c r="QI67" i="50"/>
  <c r="QH67" i="50"/>
  <c r="QG67" i="50"/>
  <c r="QF67" i="50"/>
  <c r="QE67" i="50"/>
  <c r="QD67" i="50"/>
  <c r="QC67" i="50"/>
  <c r="QB67" i="50"/>
  <c r="QA67" i="50"/>
  <c r="PZ67" i="50"/>
  <c r="PY67" i="50"/>
  <c r="PX67" i="50"/>
  <c r="PW67" i="50"/>
  <c r="PV67" i="50"/>
  <c r="PU67" i="50"/>
  <c r="PT67" i="50"/>
  <c r="PS67" i="50"/>
  <c r="PR67" i="50"/>
  <c r="PQ67" i="50"/>
  <c r="PP67" i="50"/>
  <c r="PO67" i="50"/>
  <c r="PN67" i="50"/>
  <c r="PM67" i="50"/>
  <c r="PL67" i="50"/>
  <c r="PK67" i="50"/>
  <c r="PJ67" i="50"/>
  <c r="PI67" i="50"/>
  <c r="PH67" i="50"/>
  <c r="PG67" i="50"/>
  <c r="PF67" i="50"/>
  <c r="PE67" i="50"/>
  <c r="PD67" i="50"/>
  <c r="PC67" i="50"/>
  <c r="PB67" i="50"/>
  <c r="PA67" i="50"/>
  <c r="OZ67" i="50"/>
  <c r="OY67" i="50"/>
  <c r="OX67" i="50"/>
  <c r="OW67" i="50"/>
  <c r="OV67" i="50"/>
  <c r="OU67" i="50"/>
  <c r="OT67" i="50"/>
  <c r="OS67" i="50"/>
  <c r="OR67" i="50"/>
  <c r="OQ67" i="50"/>
  <c r="OP67" i="50"/>
  <c r="OO67" i="50"/>
  <c r="ON67" i="50"/>
  <c r="OM67" i="50"/>
  <c r="OL67" i="50"/>
  <c r="OK67" i="50"/>
  <c r="OJ67" i="50"/>
  <c r="OI67" i="50"/>
  <c r="OH67" i="50"/>
  <c r="OG67" i="50"/>
  <c r="OF67" i="50"/>
  <c r="OE67" i="50"/>
  <c r="OD67" i="50"/>
  <c r="OC67" i="50"/>
  <c r="OB67" i="50"/>
  <c r="OA67" i="50"/>
  <c r="NZ67" i="50"/>
  <c r="NY67" i="50"/>
  <c r="NX67" i="50"/>
  <c r="NW67" i="50"/>
  <c r="NV67" i="50"/>
  <c r="NU67" i="50"/>
  <c r="NT67" i="50"/>
  <c r="NS67" i="50"/>
  <c r="NR67" i="50"/>
  <c r="NQ67" i="50"/>
  <c r="NP67" i="50"/>
  <c r="NO67" i="50"/>
  <c r="NN67" i="50"/>
  <c r="NM67" i="50"/>
  <c r="NL67" i="50"/>
  <c r="NK67" i="50"/>
  <c r="NJ67" i="50"/>
  <c r="NI67" i="50"/>
  <c r="NH67" i="50"/>
  <c r="NG67" i="50"/>
  <c r="NF67" i="50"/>
  <c r="NE67" i="50"/>
  <c r="ND67" i="50"/>
  <c r="NC67" i="50"/>
  <c r="NB67" i="50"/>
  <c r="NA67" i="50"/>
  <c r="MZ67" i="50"/>
  <c r="MY67" i="50"/>
  <c r="MX67" i="50"/>
  <c r="MW67" i="50"/>
  <c r="MV67" i="50"/>
  <c r="MU67" i="50"/>
  <c r="MT67" i="50"/>
  <c r="MS67" i="50"/>
  <c r="MR67" i="50"/>
  <c r="MQ67" i="50"/>
  <c r="MP67" i="50"/>
  <c r="MO67" i="50"/>
  <c r="MN67" i="50"/>
  <c r="MM67" i="50"/>
  <c r="ML67" i="50"/>
  <c r="MK67" i="50"/>
  <c r="MJ67" i="50"/>
  <c r="MI67" i="50"/>
  <c r="MH67" i="50"/>
  <c r="MG67" i="50"/>
  <c r="MF67" i="50"/>
  <c r="ME67" i="50"/>
  <c r="MD67" i="50"/>
  <c r="MC67" i="50"/>
  <c r="MB67" i="50"/>
  <c r="MA67" i="50"/>
  <c r="LZ67" i="50"/>
  <c r="LY67" i="50"/>
  <c r="LX67" i="50"/>
  <c r="LW67" i="50"/>
  <c r="LV67" i="50"/>
  <c r="LU67" i="50"/>
  <c r="LT67" i="50"/>
  <c r="LS67" i="50"/>
  <c r="LR67" i="50"/>
  <c r="LQ67" i="50"/>
  <c r="LP67" i="50"/>
  <c r="LO67" i="50"/>
  <c r="LN67" i="50"/>
  <c r="LM67" i="50"/>
  <c r="LL67" i="50"/>
  <c r="LK67" i="50"/>
  <c r="LJ67" i="50"/>
  <c r="LI67" i="50"/>
  <c r="LH67" i="50"/>
  <c r="LG67" i="50"/>
  <c r="LF67" i="50"/>
  <c r="LE67" i="50"/>
  <c r="LD67" i="50"/>
  <c r="LC67" i="50"/>
  <c r="LB67" i="50"/>
  <c r="LA67" i="50"/>
  <c r="KZ67" i="50"/>
  <c r="KY67" i="50"/>
  <c r="KX67" i="50"/>
  <c r="KW67" i="50"/>
  <c r="KV67" i="50"/>
  <c r="KU67" i="50"/>
  <c r="KT67" i="50"/>
  <c r="KS67" i="50"/>
  <c r="KR67" i="50"/>
  <c r="KQ67" i="50"/>
  <c r="KP67" i="50"/>
  <c r="KO67" i="50"/>
  <c r="KN67" i="50"/>
  <c r="KM67" i="50"/>
  <c r="KL67" i="50"/>
  <c r="KK67" i="50"/>
  <c r="KJ67" i="50"/>
  <c r="KI67" i="50"/>
  <c r="KH67" i="50"/>
  <c r="KG67" i="50"/>
  <c r="KF67" i="50"/>
  <c r="KE67" i="50"/>
  <c r="KD67" i="50"/>
  <c r="KC67" i="50"/>
  <c r="KB67" i="50"/>
  <c r="KA67" i="50"/>
  <c r="JZ67" i="50"/>
  <c r="JY67" i="50"/>
  <c r="JX67" i="50"/>
  <c r="JW67" i="50"/>
  <c r="JV67" i="50"/>
  <c r="JU67" i="50"/>
  <c r="JT67" i="50"/>
  <c r="JS67" i="50"/>
  <c r="JR67" i="50"/>
  <c r="JQ67" i="50"/>
  <c r="JP67" i="50"/>
  <c r="JO67" i="50"/>
  <c r="JN67" i="50"/>
  <c r="JM67" i="50"/>
  <c r="JL67" i="50"/>
  <c r="JK67" i="50"/>
  <c r="JJ67" i="50"/>
  <c r="JI67" i="50"/>
  <c r="JH67" i="50"/>
  <c r="JG67" i="50"/>
  <c r="JF67" i="50"/>
  <c r="JE67" i="50"/>
  <c r="JD67" i="50"/>
  <c r="JC67" i="50"/>
  <c r="JB67" i="50"/>
  <c r="JA67" i="50"/>
  <c r="IZ67" i="50"/>
  <c r="IY67" i="50"/>
  <c r="IX67" i="50"/>
  <c r="IW67" i="50"/>
  <c r="IV67" i="50"/>
  <c r="IU67" i="50"/>
  <c r="IT67" i="50"/>
  <c r="IS67" i="50"/>
  <c r="IR67" i="50"/>
  <c r="IQ67" i="50"/>
  <c r="IP67" i="50"/>
  <c r="IO67" i="50"/>
  <c r="IN67" i="50"/>
  <c r="IM67" i="50"/>
  <c r="IL67" i="50"/>
  <c r="IK67" i="50"/>
  <c r="IJ67" i="50"/>
  <c r="II67" i="50"/>
  <c r="IH67" i="50"/>
  <c r="IG67" i="50"/>
  <c r="IF67" i="50"/>
  <c r="IE67" i="50"/>
  <c r="ID67" i="50"/>
  <c r="IC67" i="50"/>
  <c r="IB67" i="50"/>
  <c r="IA67" i="50"/>
  <c r="HZ67" i="50"/>
  <c r="HY67" i="50"/>
  <c r="HX67" i="50"/>
  <c r="HW67" i="50"/>
  <c r="HV67" i="50"/>
  <c r="HU67" i="50"/>
  <c r="HT67" i="50"/>
  <c r="HS67" i="50"/>
  <c r="HR67" i="50"/>
  <c r="HQ67" i="50"/>
  <c r="HP67" i="50"/>
  <c r="HO67" i="50"/>
  <c r="HN67" i="50"/>
  <c r="HM67" i="50"/>
  <c r="HL67" i="50"/>
  <c r="HK67" i="50"/>
  <c r="HJ67" i="50"/>
  <c r="HI67" i="50"/>
  <c r="HH67" i="50"/>
  <c r="HG67" i="50"/>
  <c r="HF67" i="50"/>
  <c r="HE67" i="50"/>
  <c r="HD67" i="50"/>
  <c r="HC67" i="50"/>
  <c r="HB67" i="50"/>
  <c r="HA67" i="50"/>
  <c r="GZ67" i="50"/>
  <c r="GY67" i="50"/>
  <c r="GX67" i="50"/>
  <c r="GW67" i="50"/>
  <c r="GV67" i="50"/>
  <c r="GU67" i="50"/>
  <c r="GT67" i="50"/>
  <c r="GS67" i="50"/>
  <c r="GR67" i="50"/>
  <c r="GQ67" i="50"/>
  <c r="GP67" i="50"/>
  <c r="GO67" i="50"/>
  <c r="GN67" i="50"/>
  <c r="GM67" i="50"/>
  <c r="WD66" i="50"/>
  <c r="WC66" i="50"/>
  <c r="WB66" i="50"/>
  <c r="WA66" i="50"/>
  <c r="VZ66" i="50"/>
  <c r="VY66" i="50"/>
  <c r="VX66" i="50"/>
  <c r="VW66" i="50"/>
  <c r="VV66" i="50"/>
  <c r="VU66" i="50"/>
  <c r="VT66" i="50"/>
  <c r="VS66" i="50"/>
  <c r="VR66" i="50"/>
  <c r="VQ66" i="50"/>
  <c r="VP66" i="50"/>
  <c r="VO66" i="50"/>
  <c r="VN66" i="50"/>
  <c r="VM66" i="50"/>
  <c r="VL66" i="50"/>
  <c r="VK66" i="50"/>
  <c r="VJ66" i="50"/>
  <c r="VI66" i="50"/>
  <c r="VH66" i="50"/>
  <c r="VG66" i="50"/>
  <c r="VF66" i="50"/>
  <c r="VE66" i="50"/>
  <c r="VD66" i="50"/>
  <c r="VC66" i="50"/>
  <c r="VB66" i="50"/>
  <c r="VA66" i="50"/>
  <c r="UZ66" i="50"/>
  <c r="UY66" i="50"/>
  <c r="UX66" i="50"/>
  <c r="UW66" i="50"/>
  <c r="UV66" i="50"/>
  <c r="UU66" i="50"/>
  <c r="UT66" i="50"/>
  <c r="US66" i="50"/>
  <c r="UR66" i="50"/>
  <c r="UQ66" i="50"/>
  <c r="UP66" i="50"/>
  <c r="UO66" i="50"/>
  <c r="UN66" i="50"/>
  <c r="UM66" i="50"/>
  <c r="UL66" i="50"/>
  <c r="UK66" i="50"/>
  <c r="UJ66" i="50"/>
  <c r="UI66" i="50"/>
  <c r="UH66" i="50"/>
  <c r="UG66" i="50"/>
  <c r="UF66" i="50"/>
  <c r="UE66" i="50"/>
  <c r="UD66" i="50"/>
  <c r="UC66" i="50"/>
  <c r="UB66" i="50"/>
  <c r="UA66" i="50"/>
  <c r="TZ66" i="50"/>
  <c r="TY66" i="50"/>
  <c r="TX66" i="50"/>
  <c r="TW66" i="50"/>
  <c r="TV66" i="50"/>
  <c r="TU66" i="50"/>
  <c r="TT66" i="50"/>
  <c r="TS66" i="50"/>
  <c r="TR66" i="50"/>
  <c r="TQ66" i="50"/>
  <c r="TP66" i="50"/>
  <c r="TO66" i="50"/>
  <c r="TN66" i="50"/>
  <c r="TM66" i="50"/>
  <c r="TL66" i="50"/>
  <c r="TK66" i="50"/>
  <c r="TJ66" i="50"/>
  <c r="TI66" i="50"/>
  <c r="TH66" i="50"/>
  <c r="TG66" i="50"/>
  <c r="TF66" i="50"/>
  <c r="TE66" i="50"/>
  <c r="TD66" i="50"/>
  <c r="TC66" i="50"/>
  <c r="TB66" i="50"/>
  <c r="TA66" i="50"/>
  <c r="SZ66" i="50"/>
  <c r="SY66" i="50"/>
  <c r="SX66" i="50"/>
  <c r="SW66" i="50"/>
  <c r="SV66" i="50"/>
  <c r="SU66" i="50"/>
  <c r="ST66" i="50"/>
  <c r="SS66" i="50"/>
  <c r="SR66" i="50"/>
  <c r="SQ66" i="50"/>
  <c r="SP66" i="50"/>
  <c r="SO66" i="50"/>
  <c r="SN66" i="50"/>
  <c r="SM66" i="50"/>
  <c r="SL66" i="50"/>
  <c r="SK66" i="50"/>
  <c r="SJ66" i="50"/>
  <c r="SI66" i="50"/>
  <c r="SH66" i="50"/>
  <c r="SG66" i="50"/>
  <c r="SF66" i="50"/>
  <c r="SE66" i="50"/>
  <c r="SD66" i="50"/>
  <c r="SC66" i="50"/>
  <c r="SB66" i="50"/>
  <c r="SA66" i="50"/>
  <c r="RZ66" i="50"/>
  <c r="RY66" i="50"/>
  <c r="RX66" i="50"/>
  <c r="RW66" i="50"/>
  <c r="RV66" i="50"/>
  <c r="RU66" i="50"/>
  <c r="RT66" i="50"/>
  <c r="RS66" i="50"/>
  <c r="RR66" i="50"/>
  <c r="RQ66" i="50"/>
  <c r="RP66" i="50"/>
  <c r="RO66" i="50"/>
  <c r="RN66" i="50"/>
  <c r="RM66" i="50"/>
  <c r="RL66" i="50"/>
  <c r="RK66" i="50"/>
  <c r="RJ66" i="50"/>
  <c r="RI66" i="50"/>
  <c r="RH66" i="50"/>
  <c r="RG66" i="50"/>
  <c r="RF66" i="50"/>
  <c r="RE66" i="50"/>
  <c r="RD66" i="50"/>
  <c r="RC66" i="50"/>
  <c r="RB66" i="50"/>
  <c r="RA66" i="50"/>
  <c r="QZ66" i="50"/>
  <c r="QY66" i="50"/>
  <c r="QX66" i="50"/>
  <c r="QW66" i="50"/>
  <c r="QV66" i="50"/>
  <c r="QU66" i="50"/>
  <c r="QT66" i="50"/>
  <c r="QS66" i="50"/>
  <c r="QR66" i="50"/>
  <c r="QQ66" i="50"/>
  <c r="QP66" i="50"/>
  <c r="QO66" i="50"/>
  <c r="QN66" i="50"/>
  <c r="QM66" i="50"/>
  <c r="QL66" i="50"/>
  <c r="QK66" i="50"/>
  <c r="QJ66" i="50"/>
  <c r="QI66" i="50"/>
  <c r="QH66" i="50"/>
  <c r="QG66" i="50"/>
  <c r="QF66" i="50"/>
  <c r="QE66" i="50"/>
  <c r="QD66" i="50"/>
  <c r="QC66" i="50"/>
  <c r="QB66" i="50"/>
  <c r="QA66" i="50"/>
  <c r="PZ66" i="50"/>
  <c r="PY66" i="50"/>
  <c r="PX66" i="50"/>
  <c r="PW66" i="50"/>
  <c r="PV66" i="50"/>
  <c r="PU66" i="50"/>
  <c r="PT66" i="50"/>
  <c r="PS66" i="50"/>
  <c r="PR66" i="50"/>
  <c r="PQ66" i="50"/>
  <c r="PP66" i="50"/>
  <c r="PO66" i="50"/>
  <c r="PN66" i="50"/>
  <c r="PM66" i="50"/>
  <c r="PL66" i="50"/>
  <c r="PK66" i="50"/>
  <c r="PJ66" i="50"/>
  <c r="PI66" i="50"/>
  <c r="PH66" i="50"/>
  <c r="PG66" i="50"/>
  <c r="PF66" i="50"/>
  <c r="PE66" i="50"/>
  <c r="PD66" i="50"/>
  <c r="PC66" i="50"/>
  <c r="PB66" i="50"/>
  <c r="PA66" i="50"/>
  <c r="OZ66" i="50"/>
  <c r="OY66" i="50"/>
  <c r="OX66" i="50"/>
  <c r="OW66" i="50"/>
  <c r="OV66" i="50"/>
  <c r="OU66" i="50"/>
  <c r="OT66" i="50"/>
  <c r="OS66" i="50"/>
  <c r="OR66" i="50"/>
  <c r="OQ66" i="50"/>
  <c r="OP66" i="50"/>
  <c r="OO66" i="50"/>
  <c r="ON66" i="50"/>
  <c r="OM66" i="50"/>
  <c r="OL66" i="50"/>
  <c r="OK66" i="50"/>
  <c r="OJ66" i="50"/>
  <c r="OI66" i="50"/>
  <c r="OH66" i="50"/>
  <c r="OG66" i="50"/>
  <c r="OF66" i="50"/>
  <c r="OE66" i="50"/>
  <c r="OD66" i="50"/>
  <c r="OC66" i="50"/>
  <c r="OB66" i="50"/>
  <c r="OA66" i="50"/>
  <c r="NZ66" i="50"/>
  <c r="NY66" i="50"/>
  <c r="NX66" i="50"/>
  <c r="NW66" i="50"/>
  <c r="NV66" i="50"/>
  <c r="NU66" i="50"/>
  <c r="NT66" i="50"/>
  <c r="NS66" i="50"/>
  <c r="NR66" i="50"/>
  <c r="NQ66" i="50"/>
  <c r="NP66" i="50"/>
  <c r="NO66" i="50"/>
  <c r="NN66" i="50"/>
  <c r="NM66" i="50"/>
  <c r="NL66" i="50"/>
  <c r="NK66" i="50"/>
  <c r="NJ66" i="50"/>
  <c r="NI66" i="50"/>
  <c r="NH66" i="50"/>
  <c r="NG66" i="50"/>
  <c r="NF66" i="50"/>
  <c r="NE66" i="50"/>
  <c r="ND66" i="50"/>
  <c r="NC66" i="50"/>
  <c r="NB66" i="50"/>
  <c r="NA66" i="50"/>
  <c r="MZ66" i="50"/>
  <c r="MY66" i="50"/>
  <c r="MX66" i="50"/>
  <c r="MW66" i="50"/>
  <c r="MV66" i="50"/>
  <c r="MU66" i="50"/>
  <c r="MT66" i="50"/>
  <c r="MS66" i="50"/>
  <c r="MR66" i="50"/>
  <c r="MQ66" i="50"/>
  <c r="MP66" i="50"/>
  <c r="MO66" i="50"/>
  <c r="MN66" i="50"/>
  <c r="MM66" i="50"/>
  <c r="ML66" i="50"/>
  <c r="MK66" i="50"/>
  <c r="MJ66" i="50"/>
  <c r="MI66" i="50"/>
  <c r="MH66" i="50"/>
  <c r="MG66" i="50"/>
  <c r="MF66" i="50"/>
  <c r="ME66" i="50"/>
  <c r="MD66" i="50"/>
  <c r="MC66" i="50"/>
  <c r="MB66" i="50"/>
  <c r="MA66" i="50"/>
  <c r="LZ66" i="50"/>
  <c r="LY66" i="50"/>
  <c r="LX66" i="50"/>
  <c r="LW66" i="50"/>
  <c r="LV66" i="50"/>
  <c r="LU66" i="50"/>
  <c r="LT66" i="50"/>
  <c r="LS66" i="50"/>
  <c r="LR66" i="50"/>
  <c r="LQ66" i="50"/>
  <c r="LP66" i="50"/>
  <c r="LO66" i="50"/>
  <c r="LN66" i="50"/>
  <c r="LM66" i="50"/>
  <c r="LL66" i="50"/>
  <c r="LK66" i="50"/>
  <c r="LJ66" i="50"/>
  <c r="LI66" i="50"/>
  <c r="LH66" i="50"/>
  <c r="LG66" i="50"/>
  <c r="LF66" i="50"/>
  <c r="LE66" i="50"/>
  <c r="LD66" i="50"/>
  <c r="LC66" i="50"/>
  <c r="LB66" i="50"/>
  <c r="LA66" i="50"/>
  <c r="KZ66" i="50"/>
  <c r="KY66" i="50"/>
  <c r="KX66" i="50"/>
  <c r="KW66" i="50"/>
  <c r="KV66" i="50"/>
  <c r="KU66" i="50"/>
  <c r="KT66" i="50"/>
  <c r="KS66" i="50"/>
  <c r="KR66" i="50"/>
  <c r="KQ66" i="50"/>
  <c r="KP66" i="50"/>
  <c r="KO66" i="50"/>
  <c r="KN66" i="50"/>
  <c r="KM66" i="50"/>
  <c r="KL66" i="50"/>
  <c r="KK66" i="50"/>
  <c r="KJ66" i="50"/>
  <c r="KI66" i="50"/>
  <c r="KH66" i="50"/>
  <c r="KG66" i="50"/>
  <c r="KF66" i="50"/>
  <c r="KE66" i="50"/>
  <c r="KD66" i="50"/>
  <c r="KC66" i="50"/>
  <c r="KB66" i="50"/>
  <c r="KA66" i="50"/>
  <c r="JZ66" i="50"/>
  <c r="JY66" i="50"/>
  <c r="JX66" i="50"/>
  <c r="JW66" i="50"/>
  <c r="JV66" i="50"/>
  <c r="JU66" i="50"/>
  <c r="JT66" i="50"/>
  <c r="JS66" i="50"/>
  <c r="JR66" i="50"/>
  <c r="JQ66" i="50"/>
  <c r="JP66" i="50"/>
  <c r="JO66" i="50"/>
  <c r="JN66" i="50"/>
  <c r="JM66" i="50"/>
  <c r="JL66" i="50"/>
  <c r="JK66" i="50"/>
  <c r="JJ66" i="50"/>
  <c r="JI66" i="50"/>
  <c r="JH66" i="50"/>
  <c r="JG66" i="50"/>
  <c r="JF66" i="50"/>
  <c r="JE66" i="50"/>
  <c r="JD66" i="50"/>
  <c r="JC66" i="50"/>
  <c r="JB66" i="50"/>
  <c r="JA66" i="50"/>
  <c r="IZ66" i="50"/>
  <c r="IY66" i="50"/>
  <c r="IX66" i="50"/>
  <c r="IW66" i="50"/>
  <c r="IV66" i="50"/>
  <c r="IU66" i="50"/>
  <c r="IT66" i="50"/>
  <c r="IS66" i="50"/>
  <c r="IR66" i="50"/>
  <c r="IQ66" i="50"/>
  <c r="IP66" i="50"/>
  <c r="IO66" i="50"/>
  <c r="IN66" i="50"/>
  <c r="IM66" i="50"/>
  <c r="IL66" i="50"/>
  <c r="IK66" i="50"/>
  <c r="IJ66" i="50"/>
  <c r="II66" i="50"/>
  <c r="IH66" i="50"/>
  <c r="IG66" i="50"/>
  <c r="IF66" i="50"/>
  <c r="IE66" i="50"/>
  <c r="ID66" i="50"/>
  <c r="IC66" i="50"/>
  <c r="IB66" i="50"/>
  <c r="IA66" i="50"/>
  <c r="HZ66" i="50"/>
  <c r="HY66" i="50"/>
  <c r="HX66" i="50"/>
  <c r="HW66" i="50"/>
  <c r="HV66" i="50"/>
  <c r="HU66" i="50"/>
  <c r="HT66" i="50"/>
  <c r="HS66" i="50"/>
  <c r="HR66" i="50"/>
  <c r="HQ66" i="50"/>
  <c r="HP66" i="50"/>
  <c r="HO66" i="50"/>
  <c r="HN66" i="50"/>
  <c r="HM66" i="50"/>
  <c r="HL66" i="50"/>
  <c r="HK66" i="50"/>
  <c r="HJ66" i="50"/>
  <c r="HI66" i="50"/>
  <c r="HH66" i="50"/>
  <c r="HG66" i="50"/>
  <c r="HF66" i="50"/>
  <c r="HE66" i="50"/>
  <c r="HD66" i="50"/>
  <c r="HC66" i="50"/>
  <c r="HB66" i="50"/>
  <c r="HA66" i="50"/>
  <c r="GZ66" i="50"/>
  <c r="GY66" i="50"/>
  <c r="GX66" i="50"/>
  <c r="GW66" i="50"/>
  <c r="GV66" i="50"/>
  <c r="GU66" i="50"/>
  <c r="GT66" i="50"/>
  <c r="GS66" i="50"/>
  <c r="GR66" i="50"/>
  <c r="GQ66" i="50"/>
  <c r="GP66" i="50"/>
  <c r="GO66" i="50"/>
  <c r="GN66" i="50"/>
  <c r="GM66" i="50"/>
  <c r="WD65" i="50"/>
  <c r="WC65" i="50"/>
  <c r="WB65" i="50"/>
  <c r="WA65" i="50"/>
  <c r="VZ65" i="50"/>
  <c r="VY65" i="50"/>
  <c r="VX65" i="50"/>
  <c r="VW65" i="50"/>
  <c r="VV65" i="50"/>
  <c r="VU65" i="50"/>
  <c r="VT65" i="50"/>
  <c r="VS65" i="50"/>
  <c r="VR65" i="50"/>
  <c r="VQ65" i="50"/>
  <c r="VP65" i="50"/>
  <c r="VO65" i="50"/>
  <c r="VN65" i="50"/>
  <c r="VM65" i="50"/>
  <c r="VL65" i="50"/>
  <c r="VK65" i="50"/>
  <c r="VJ65" i="50"/>
  <c r="VI65" i="50"/>
  <c r="VH65" i="50"/>
  <c r="VG65" i="50"/>
  <c r="VF65" i="50"/>
  <c r="VE65" i="50"/>
  <c r="VD65" i="50"/>
  <c r="VC65" i="50"/>
  <c r="VB65" i="50"/>
  <c r="VA65" i="50"/>
  <c r="UZ65" i="50"/>
  <c r="UY65" i="50"/>
  <c r="UX65" i="50"/>
  <c r="UW65" i="50"/>
  <c r="UV65" i="50"/>
  <c r="UU65" i="50"/>
  <c r="UT65" i="50"/>
  <c r="US65" i="50"/>
  <c r="UR65" i="50"/>
  <c r="UQ65" i="50"/>
  <c r="UP65" i="50"/>
  <c r="UO65" i="50"/>
  <c r="UN65" i="50"/>
  <c r="UM65" i="50"/>
  <c r="UL65" i="50"/>
  <c r="UK65" i="50"/>
  <c r="UJ65" i="50"/>
  <c r="UI65" i="50"/>
  <c r="UH65" i="50"/>
  <c r="UG65" i="50"/>
  <c r="UF65" i="50"/>
  <c r="UE65" i="50"/>
  <c r="UD65" i="50"/>
  <c r="UC65" i="50"/>
  <c r="UB65" i="50"/>
  <c r="UA65" i="50"/>
  <c r="TZ65" i="50"/>
  <c r="TY65" i="50"/>
  <c r="TX65" i="50"/>
  <c r="TW65" i="50"/>
  <c r="TV65" i="50"/>
  <c r="TU65" i="50"/>
  <c r="TT65" i="50"/>
  <c r="TS65" i="50"/>
  <c r="TR65" i="50"/>
  <c r="TQ65" i="50"/>
  <c r="TP65" i="50"/>
  <c r="TO65" i="50"/>
  <c r="TN65" i="50"/>
  <c r="TM65" i="50"/>
  <c r="TL65" i="50"/>
  <c r="TK65" i="50"/>
  <c r="TJ65" i="50"/>
  <c r="TI65" i="50"/>
  <c r="TH65" i="50"/>
  <c r="TG65" i="50"/>
  <c r="TF65" i="50"/>
  <c r="TE65" i="50"/>
  <c r="TD65" i="50"/>
  <c r="TC65" i="50"/>
  <c r="TB65" i="50"/>
  <c r="TA65" i="50"/>
  <c r="SZ65" i="50"/>
  <c r="SY65" i="50"/>
  <c r="SX65" i="50"/>
  <c r="SW65" i="50"/>
  <c r="SV65" i="50"/>
  <c r="SU65" i="50"/>
  <c r="ST65" i="50"/>
  <c r="SS65" i="50"/>
  <c r="SR65" i="50"/>
  <c r="SQ65" i="50"/>
  <c r="SP65" i="50"/>
  <c r="SO65" i="50"/>
  <c r="SN65" i="50"/>
  <c r="SM65" i="50"/>
  <c r="SL65" i="50"/>
  <c r="SK65" i="50"/>
  <c r="SJ65" i="50"/>
  <c r="SI65" i="50"/>
  <c r="SH65" i="50"/>
  <c r="SG65" i="50"/>
  <c r="SF65" i="50"/>
  <c r="SE65" i="50"/>
  <c r="SD65" i="50"/>
  <c r="SC65" i="50"/>
  <c r="SB65" i="50"/>
  <c r="SA65" i="50"/>
  <c r="RZ65" i="50"/>
  <c r="RY65" i="50"/>
  <c r="RX65" i="50"/>
  <c r="RW65" i="50"/>
  <c r="RV65" i="50"/>
  <c r="RU65" i="50"/>
  <c r="RT65" i="50"/>
  <c r="RS65" i="50"/>
  <c r="RR65" i="50"/>
  <c r="RQ65" i="50"/>
  <c r="RP65" i="50"/>
  <c r="RO65" i="50"/>
  <c r="RN65" i="50"/>
  <c r="RM65" i="50"/>
  <c r="RL65" i="50"/>
  <c r="RK65" i="50"/>
  <c r="RJ65" i="50"/>
  <c r="RI65" i="50"/>
  <c r="RH65" i="50"/>
  <c r="RG65" i="50"/>
  <c r="RF65" i="50"/>
  <c r="RE65" i="50"/>
  <c r="RD65" i="50"/>
  <c r="RC65" i="50"/>
  <c r="RB65" i="50"/>
  <c r="RA65" i="50"/>
  <c r="QZ65" i="50"/>
  <c r="QY65" i="50"/>
  <c r="QX65" i="50"/>
  <c r="QW65" i="50"/>
  <c r="QV65" i="50"/>
  <c r="QU65" i="50"/>
  <c r="QT65" i="50"/>
  <c r="QS65" i="50"/>
  <c r="QR65" i="50"/>
  <c r="QQ65" i="50"/>
  <c r="QP65" i="50"/>
  <c r="QO65" i="50"/>
  <c r="QN65" i="50"/>
  <c r="QM65" i="50"/>
  <c r="QL65" i="50"/>
  <c r="QK65" i="50"/>
  <c r="QJ65" i="50"/>
  <c r="QI65" i="50"/>
  <c r="QH65" i="50"/>
  <c r="QG65" i="50"/>
  <c r="QF65" i="50"/>
  <c r="QE65" i="50"/>
  <c r="QD65" i="50"/>
  <c r="QC65" i="50"/>
  <c r="QB65" i="50"/>
  <c r="QA65" i="50"/>
  <c r="PZ65" i="50"/>
  <c r="PY65" i="50"/>
  <c r="PX65" i="50"/>
  <c r="PW65" i="50"/>
  <c r="PV65" i="50"/>
  <c r="PU65" i="50"/>
  <c r="PT65" i="50"/>
  <c r="PS65" i="50"/>
  <c r="PR65" i="50"/>
  <c r="PQ65" i="50"/>
  <c r="PP65" i="50"/>
  <c r="PO65" i="50"/>
  <c r="PN65" i="50"/>
  <c r="PM65" i="50"/>
  <c r="PL65" i="50"/>
  <c r="PK65" i="50"/>
  <c r="PJ65" i="50"/>
  <c r="PI65" i="50"/>
  <c r="PH65" i="50"/>
  <c r="PG65" i="50"/>
  <c r="PF65" i="50"/>
  <c r="PE65" i="50"/>
  <c r="PD65" i="50"/>
  <c r="PC65" i="50"/>
  <c r="PB65" i="50"/>
  <c r="PA65" i="50"/>
  <c r="OZ65" i="50"/>
  <c r="OY65" i="50"/>
  <c r="OX65" i="50"/>
  <c r="OW65" i="50"/>
  <c r="OV65" i="50"/>
  <c r="OU65" i="50"/>
  <c r="OT65" i="50"/>
  <c r="OS65" i="50"/>
  <c r="OR65" i="50"/>
  <c r="OQ65" i="50"/>
  <c r="OP65" i="50"/>
  <c r="OO65" i="50"/>
  <c r="ON65" i="50"/>
  <c r="OM65" i="50"/>
  <c r="OL65" i="50"/>
  <c r="OK65" i="50"/>
  <c r="OJ65" i="50"/>
  <c r="OI65" i="50"/>
  <c r="OH65" i="50"/>
  <c r="OG65" i="50"/>
  <c r="OF65" i="50"/>
  <c r="OE65" i="50"/>
  <c r="OD65" i="50"/>
  <c r="OC65" i="50"/>
  <c r="OB65" i="50"/>
  <c r="OA65" i="50"/>
  <c r="NZ65" i="50"/>
  <c r="NY65" i="50"/>
  <c r="NX65" i="50"/>
  <c r="NW65" i="50"/>
  <c r="NV65" i="50"/>
  <c r="NU65" i="50"/>
  <c r="NT65" i="50"/>
  <c r="NS65" i="50"/>
  <c r="NR65" i="50"/>
  <c r="NQ65" i="50"/>
  <c r="NP65" i="50"/>
  <c r="NO65" i="50"/>
  <c r="NN65" i="50"/>
  <c r="NM65" i="50"/>
  <c r="NL65" i="50"/>
  <c r="NK65" i="50"/>
  <c r="NJ65" i="50"/>
  <c r="NI65" i="50"/>
  <c r="NH65" i="50"/>
  <c r="NG65" i="50"/>
  <c r="NF65" i="50"/>
  <c r="NE65" i="50"/>
  <c r="ND65" i="50"/>
  <c r="NC65" i="50"/>
  <c r="NB65" i="50"/>
  <c r="NA65" i="50"/>
  <c r="MZ65" i="50"/>
  <c r="MY65" i="50"/>
  <c r="MX65" i="50"/>
  <c r="MW65" i="50"/>
  <c r="MV65" i="50"/>
  <c r="MU65" i="50"/>
  <c r="MT65" i="50"/>
  <c r="MS65" i="50"/>
  <c r="MR65" i="50"/>
  <c r="MQ65" i="50"/>
  <c r="MP65" i="50"/>
  <c r="MO65" i="50"/>
  <c r="MN65" i="50"/>
  <c r="MM65" i="50"/>
  <c r="ML65" i="50"/>
  <c r="MK65" i="50"/>
  <c r="MJ65" i="50"/>
  <c r="MI65" i="50"/>
  <c r="MH65" i="50"/>
  <c r="MG65" i="50"/>
  <c r="MF65" i="50"/>
  <c r="ME65" i="50"/>
  <c r="MD65" i="50"/>
  <c r="MC65" i="50"/>
  <c r="MB65" i="50"/>
  <c r="MA65" i="50"/>
  <c r="LZ65" i="50"/>
  <c r="LY65" i="50"/>
  <c r="LX65" i="50"/>
  <c r="LW65" i="50"/>
  <c r="LV65" i="50"/>
  <c r="LU65" i="50"/>
  <c r="LT65" i="50"/>
  <c r="LS65" i="50"/>
  <c r="LR65" i="50"/>
  <c r="LQ65" i="50"/>
  <c r="LP65" i="50"/>
  <c r="LO65" i="50"/>
  <c r="LN65" i="50"/>
  <c r="LM65" i="50"/>
  <c r="LL65" i="50"/>
  <c r="LK65" i="50"/>
  <c r="LJ65" i="50"/>
  <c r="LI65" i="50"/>
  <c r="LH65" i="50"/>
  <c r="LG65" i="50"/>
  <c r="LF65" i="50"/>
  <c r="LE65" i="50"/>
  <c r="LD65" i="50"/>
  <c r="LC65" i="50"/>
  <c r="LB65" i="50"/>
  <c r="LA65" i="50"/>
  <c r="KZ65" i="50"/>
  <c r="KY65" i="50"/>
  <c r="KX65" i="50"/>
  <c r="KW65" i="50"/>
  <c r="KV65" i="50"/>
  <c r="KU65" i="50"/>
  <c r="KT65" i="50"/>
  <c r="KS65" i="50"/>
  <c r="KR65" i="50"/>
  <c r="KQ65" i="50"/>
  <c r="KP65" i="50"/>
  <c r="KO65" i="50"/>
  <c r="KN65" i="50"/>
  <c r="KM65" i="50"/>
  <c r="KL65" i="50"/>
  <c r="KK65" i="50"/>
  <c r="KJ65" i="50"/>
  <c r="KI65" i="50"/>
  <c r="KH65" i="50"/>
  <c r="KG65" i="50"/>
  <c r="KF65" i="50"/>
  <c r="KE65" i="50"/>
  <c r="KD65" i="50"/>
  <c r="KC65" i="50"/>
  <c r="KB65" i="50"/>
  <c r="KA65" i="50"/>
  <c r="JZ65" i="50"/>
  <c r="JY65" i="50"/>
  <c r="JX65" i="50"/>
  <c r="JW65" i="50"/>
  <c r="JV65" i="50"/>
  <c r="JU65" i="50"/>
  <c r="JT65" i="50"/>
  <c r="JS65" i="50"/>
  <c r="JR65" i="50"/>
  <c r="JQ65" i="50"/>
  <c r="JP65" i="50"/>
  <c r="JO65" i="50"/>
  <c r="JN65" i="50"/>
  <c r="JM65" i="50"/>
  <c r="JL65" i="50"/>
  <c r="JK65" i="50"/>
  <c r="JJ65" i="50"/>
  <c r="JI65" i="50"/>
  <c r="JH65" i="50"/>
  <c r="JG65" i="50"/>
  <c r="JF65" i="50"/>
  <c r="JE65" i="50"/>
  <c r="JD65" i="50"/>
  <c r="JC65" i="50"/>
  <c r="JB65" i="50"/>
  <c r="JA65" i="50"/>
  <c r="IZ65" i="50"/>
  <c r="IY65" i="50"/>
  <c r="IX65" i="50"/>
  <c r="IW65" i="50"/>
  <c r="IV65" i="50"/>
  <c r="IU65" i="50"/>
  <c r="IT65" i="50"/>
  <c r="IS65" i="50"/>
  <c r="IR65" i="50"/>
  <c r="IQ65" i="50"/>
  <c r="IP65" i="50"/>
  <c r="IO65" i="50"/>
  <c r="IN65" i="50"/>
  <c r="IM65" i="50"/>
  <c r="IL65" i="50"/>
  <c r="IK65" i="50"/>
  <c r="IJ65" i="50"/>
  <c r="II65" i="50"/>
  <c r="IH65" i="50"/>
  <c r="IG65" i="50"/>
  <c r="IF65" i="50"/>
  <c r="IE65" i="50"/>
  <c r="ID65" i="50"/>
  <c r="IC65" i="50"/>
  <c r="IB65" i="50"/>
  <c r="IA65" i="50"/>
  <c r="HZ65" i="50"/>
  <c r="HY65" i="50"/>
  <c r="HX65" i="50"/>
  <c r="HW65" i="50"/>
  <c r="HV65" i="50"/>
  <c r="HU65" i="50"/>
  <c r="HT65" i="50"/>
  <c r="HS65" i="50"/>
  <c r="HR65" i="50"/>
  <c r="HQ65" i="50"/>
  <c r="HP65" i="50"/>
  <c r="HO65" i="50"/>
  <c r="HN65" i="50"/>
  <c r="HM65" i="50"/>
  <c r="HL65" i="50"/>
  <c r="HK65" i="50"/>
  <c r="HJ65" i="50"/>
  <c r="HI65" i="50"/>
  <c r="HH65" i="50"/>
  <c r="HG65" i="50"/>
  <c r="HF65" i="50"/>
  <c r="HE65" i="50"/>
  <c r="HD65" i="50"/>
  <c r="HC65" i="50"/>
  <c r="HB65" i="50"/>
  <c r="HA65" i="50"/>
  <c r="GZ65" i="50"/>
  <c r="GY65" i="50"/>
  <c r="GX65" i="50"/>
  <c r="GW65" i="50"/>
  <c r="GV65" i="50"/>
  <c r="GU65" i="50"/>
  <c r="GT65" i="50"/>
  <c r="GS65" i="50"/>
  <c r="GR65" i="50"/>
  <c r="GQ65" i="50"/>
  <c r="GP65" i="50"/>
  <c r="GO65" i="50"/>
  <c r="GN65" i="50"/>
  <c r="GM65" i="50"/>
  <c r="WD64" i="50"/>
  <c r="WC64" i="50"/>
  <c r="WB64" i="50"/>
  <c r="WA64" i="50"/>
  <c r="VZ64" i="50"/>
  <c r="VY64" i="50"/>
  <c r="VX64" i="50"/>
  <c r="VW64" i="50"/>
  <c r="VV64" i="50"/>
  <c r="VU64" i="50"/>
  <c r="VT64" i="50"/>
  <c r="VS64" i="50"/>
  <c r="VR64" i="50"/>
  <c r="VQ64" i="50"/>
  <c r="VP64" i="50"/>
  <c r="VO64" i="50"/>
  <c r="VN64" i="50"/>
  <c r="VM64" i="50"/>
  <c r="VL64" i="50"/>
  <c r="VK64" i="50"/>
  <c r="VJ64" i="50"/>
  <c r="VI64" i="50"/>
  <c r="VH64" i="50"/>
  <c r="VG64" i="50"/>
  <c r="VF64" i="50"/>
  <c r="VE64" i="50"/>
  <c r="VD64" i="50"/>
  <c r="VC64" i="50"/>
  <c r="VB64" i="50"/>
  <c r="VA64" i="50"/>
  <c r="UZ64" i="50"/>
  <c r="UY64" i="50"/>
  <c r="UX64" i="50"/>
  <c r="UW64" i="50"/>
  <c r="UV64" i="50"/>
  <c r="UU64" i="50"/>
  <c r="UT64" i="50"/>
  <c r="US64" i="50"/>
  <c r="UR64" i="50"/>
  <c r="UQ64" i="50"/>
  <c r="UP64" i="50"/>
  <c r="UO64" i="50"/>
  <c r="UN64" i="50"/>
  <c r="UM64" i="50"/>
  <c r="UL64" i="50"/>
  <c r="UK64" i="50"/>
  <c r="UJ64" i="50"/>
  <c r="UI64" i="50"/>
  <c r="UH64" i="50"/>
  <c r="UG64" i="50"/>
  <c r="UF64" i="50"/>
  <c r="UE64" i="50"/>
  <c r="UD64" i="50"/>
  <c r="UC64" i="50"/>
  <c r="UB64" i="50"/>
  <c r="UA64" i="50"/>
  <c r="TZ64" i="50"/>
  <c r="TY64" i="50"/>
  <c r="TX64" i="50"/>
  <c r="TW64" i="50"/>
  <c r="TV64" i="50"/>
  <c r="TU64" i="50"/>
  <c r="TT64" i="50"/>
  <c r="TS64" i="50"/>
  <c r="TR64" i="50"/>
  <c r="TQ64" i="50"/>
  <c r="TP64" i="50"/>
  <c r="TO64" i="50"/>
  <c r="TN64" i="50"/>
  <c r="TM64" i="50"/>
  <c r="TL64" i="50"/>
  <c r="TK64" i="50"/>
  <c r="TJ64" i="50"/>
  <c r="TI64" i="50"/>
  <c r="TH64" i="50"/>
  <c r="TG64" i="50"/>
  <c r="TF64" i="50"/>
  <c r="TE64" i="50"/>
  <c r="TD64" i="50"/>
  <c r="TC64" i="50"/>
  <c r="TB64" i="50"/>
  <c r="TA64" i="50"/>
  <c r="SZ64" i="50"/>
  <c r="SY64" i="50"/>
  <c r="SX64" i="50"/>
  <c r="SW64" i="50"/>
  <c r="SV64" i="50"/>
  <c r="SU64" i="50"/>
  <c r="ST64" i="50"/>
  <c r="SS64" i="50"/>
  <c r="SR64" i="50"/>
  <c r="SQ64" i="50"/>
  <c r="SP64" i="50"/>
  <c r="SO64" i="50"/>
  <c r="SN64" i="50"/>
  <c r="SM64" i="50"/>
  <c r="SL64" i="50"/>
  <c r="SK64" i="50"/>
  <c r="SJ64" i="50"/>
  <c r="SI64" i="50"/>
  <c r="SH64" i="50"/>
  <c r="SG64" i="50"/>
  <c r="SF64" i="50"/>
  <c r="SE64" i="50"/>
  <c r="SD64" i="50"/>
  <c r="SC64" i="50"/>
  <c r="SB64" i="50"/>
  <c r="SA64" i="50"/>
  <c r="RZ64" i="50"/>
  <c r="RY64" i="50"/>
  <c r="RX64" i="50"/>
  <c r="RW64" i="50"/>
  <c r="RV64" i="50"/>
  <c r="RU64" i="50"/>
  <c r="RT64" i="50"/>
  <c r="RS64" i="50"/>
  <c r="RR64" i="50"/>
  <c r="RQ64" i="50"/>
  <c r="RP64" i="50"/>
  <c r="RO64" i="50"/>
  <c r="RN64" i="50"/>
  <c r="RM64" i="50"/>
  <c r="RL64" i="50"/>
  <c r="RK64" i="50"/>
  <c r="RJ64" i="50"/>
  <c r="RI64" i="50"/>
  <c r="RH64" i="50"/>
  <c r="RG64" i="50"/>
  <c r="RF64" i="50"/>
  <c r="RE64" i="50"/>
  <c r="RD64" i="50"/>
  <c r="RC64" i="50"/>
  <c r="RB64" i="50"/>
  <c r="RA64" i="50"/>
  <c r="QZ64" i="50"/>
  <c r="QY64" i="50"/>
  <c r="QX64" i="50"/>
  <c r="QW64" i="50"/>
  <c r="QV64" i="50"/>
  <c r="QU64" i="50"/>
  <c r="QT64" i="50"/>
  <c r="QS64" i="50"/>
  <c r="QR64" i="50"/>
  <c r="QQ64" i="50"/>
  <c r="QP64" i="50"/>
  <c r="QO64" i="50"/>
  <c r="QN64" i="50"/>
  <c r="QM64" i="50"/>
  <c r="QL64" i="50"/>
  <c r="QK64" i="50"/>
  <c r="QJ64" i="50"/>
  <c r="QI64" i="50"/>
  <c r="QH64" i="50"/>
  <c r="QG64" i="50"/>
  <c r="QF64" i="50"/>
  <c r="QE64" i="50"/>
  <c r="QD64" i="50"/>
  <c r="QC64" i="50"/>
  <c r="QB64" i="50"/>
  <c r="QA64" i="50"/>
  <c r="PZ64" i="50"/>
  <c r="PY64" i="50"/>
  <c r="PX64" i="50"/>
  <c r="PW64" i="50"/>
  <c r="PV64" i="50"/>
  <c r="PU64" i="50"/>
  <c r="PT64" i="50"/>
  <c r="PS64" i="50"/>
  <c r="PR64" i="50"/>
  <c r="PQ64" i="50"/>
  <c r="PP64" i="50"/>
  <c r="PO64" i="50"/>
  <c r="PN64" i="50"/>
  <c r="PM64" i="50"/>
  <c r="PL64" i="50"/>
  <c r="PK64" i="50"/>
  <c r="PJ64" i="50"/>
  <c r="PI64" i="50"/>
  <c r="PH64" i="50"/>
  <c r="PG64" i="50"/>
  <c r="PF64" i="50"/>
  <c r="PE64" i="50"/>
  <c r="PD64" i="50"/>
  <c r="PC64" i="50"/>
  <c r="PB64" i="50"/>
  <c r="PA64" i="50"/>
  <c r="OZ64" i="50"/>
  <c r="OY64" i="50"/>
  <c r="OX64" i="50"/>
  <c r="OW64" i="50"/>
  <c r="OV64" i="50"/>
  <c r="OU64" i="50"/>
  <c r="OT64" i="50"/>
  <c r="OS64" i="50"/>
  <c r="OR64" i="50"/>
  <c r="OQ64" i="50"/>
  <c r="OP64" i="50"/>
  <c r="OO64" i="50"/>
  <c r="ON64" i="50"/>
  <c r="OM64" i="50"/>
  <c r="OL64" i="50"/>
  <c r="OK64" i="50"/>
  <c r="OJ64" i="50"/>
  <c r="OI64" i="50"/>
  <c r="OH64" i="50"/>
  <c r="OG64" i="50"/>
  <c r="OF64" i="50"/>
  <c r="OE64" i="50"/>
  <c r="OD64" i="50"/>
  <c r="OC64" i="50"/>
  <c r="OB64" i="50"/>
  <c r="OA64" i="50"/>
  <c r="NZ64" i="50"/>
  <c r="NY64" i="50"/>
  <c r="NX64" i="50"/>
  <c r="NW64" i="50"/>
  <c r="NV64" i="50"/>
  <c r="NU64" i="50"/>
  <c r="NT64" i="50"/>
  <c r="NS64" i="50"/>
  <c r="NR64" i="50"/>
  <c r="NQ64" i="50"/>
  <c r="NP64" i="50"/>
  <c r="NO64" i="50"/>
  <c r="NN64" i="50"/>
  <c r="NM64" i="50"/>
  <c r="NL64" i="50"/>
  <c r="NK64" i="50"/>
  <c r="NJ64" i="50"/>
  <c r="NI64" i="50"/>
  <c r="NH64" i="50"/>
  <c r="NG64" i="50"/>
  <c r="NF64" i="50"/>
  <c r="NE64" i="50"/>
  <c r="ND64" i="50"/>
  <c r="NC64" i="50"/>
  <c r="NB64" i="50"/>
  <c r="NA64" i="50"/>
  <c r="MZ64" i="50"/>
  <c r="MY64" i="50"/>
  <c r="MX64" i="50"/>
  <c r="MW64" i="50"/>
  <c r="MV64" i="50"/>
  <c r="MU64" i="50"/>
  <c r="MT64" i="50"/>
  <c r="MS64" i="50"/>
  <c r="MR64" i="50"/>
  <c r="MQ64" i="50"/>
  <c r="MP64" i="50"/>
  <c r="MO64" i="50"/>
  <c r="MN64" i="50"/>
  <c r="MM64" i="50"/>
  <c r="ML64" i="50"/>
  <c r="MK64" i="50"/>
  <c r="MJ64" i="50"/>
  <c r="MI64" i="50"/>
  <c r="MH64" i="50"/>
  <c r="MG64" i="50"/>
  <c r="MF64" i="50"/>
  <c r="ME64" i="50"/>
  <c r="MD64" i="50"/>
  <c r="MC64" i="50"/>
  <c r="MB64" i="50"/>
  <c r="MA64" i="50"/>
  <c r="LZ64" i="50"/>
  <c r="LY64" i="50"/>
  <c r="LX64" i="50"/>
  <c r="LW64" i="50"/>
  <c r="LV64" i="50"/>
  <c r="LU64" i="50"/>
  <c r="LT64" i="50"/>
  <c r="LS64" i="50"/>
  <c r="LR64" i="50"/>
  <c r="LQ64" i="50"/>
  <c r="LP64" i="50"/>
  <c r="LO64" i="50"/>
  <c r="LN64" i="50"/>
  <c r="LM64" i="50"/>
  <c r="LL64" i="50"/>
  <c r="LK64" i="50"/>
  <c r="LJ64" i="50"/>
  <c r="LI64" i="50"/>
  <c r="LH64" i="50"/>
  <c r="LG64" i="50"/>
  <c r="LF64" i="50"/>
  <c r="LE64" i="50"/>
  <c r="LD64" i="50"/>
  <c r="LC64" i="50"/>
  <c r="LB64" i="50"/>
  <c r="LA64" i="50"/>
  <c r="KZ64" i="50"/>
  <c r="KY64" i="50"/>
  <c r="KX64" i="50"/>
  <c r="KW64" i="50"/>
  <c r="KV64" i="50"/>
  <c r="KU64" i="50"/>
  <c r="KT64" i="50"/>
  <c r="KS64" i="50"/>
  <c r="KR64" i="50"/>
  <c r="KQ64" i="50"/>
  <c r="KP64" i="50"/>
  <c r="KO64" i="50"/>
  <c r="KN64" i="50"/>
  <c r="KM64" i="50"/>
  <c r="KL64" i="50"/>
  <c r="KK64" i="50"/>
  <c r="KJ64" i="50"/>
  <c r="KI64" i="50"/>
  <c r="KH64" i="50"/>
  <c r="KG64" i="50"/>
  <c r="KF64" i="50"/>
  <c r="KE64" i="50"/>
  <c r="KD64" i="50"/>
  <c r="KC64" i="50"/>
  <c r="KB64" i="50"/>
  <c r="KA64" i="50"/>
  <c r="JZ64" i="50"/>
  <c r="JY64" i="50"/>
  <c r="JX64" i="50"/>
  <c r="JW64" i="50"/>
  <c r="JV64" i="50"/>
  <c r="JU64" i="50"/>
  <c r="JT64" i="50"/>
  <c r="JS64" i="50"/>
  <c r="JR64" i="50"/>
  <c r="JQ64" i="50"/>
  <c r="JP64" i="50"/>
  <c r="JO64" i="50"/>
  <c r="JN64" i="50"/>
  <c r="JM64" i="50"/>
  <c r="JL64" i="50"/>
  <c r="JK64" i="50"/>
  <c r="JJ64" i="50"/>
  <c r="JI64" i="50"/>
  <c r="JH64" i="50"/>
  <c r="JG64" i="50"/>
  <c r="JF64" i="50"/>
  <c r="JE64" i="50"/>
  <c r="JD64" i="50"/>
  <c r="JC64" i="50"/>
  <c r="JB64" i="50"/>
  <c r="JA64" i="50"/>
  <c r="IZ64" i="50"/>
  <c r="IY64" i="50"/>
  <c r="IX64" i="50"/>
  <c r="IW64" i="50"/>
  <c r="IV64" i="50"/>
  <c r="IU64" i="50"/>
  <c r="IT64" i="50"/>
  <c r="IS64" i="50"/>
  <c r="IR64" i="50"/>
  <c r="IQ64" i="50"/>
  <c r="IP64" i="50"/>
  <c r="IO64" i="50"/>
  <c r="IN64" i="50"/>
  <c r="IM64" i="50"/>
  <c r="IL64" i="50"/>
  <c r="IK64" i="50"/>
  <c r="IJ64" i="50"/>
  <c r="II64" i="50"/>
  <c r="IH64" i="50"/>
  <c r="IG64" i="50"/>
  <c r="IF64" i="50"/>
  <c r="IE64" i="50"/>
  <c r="ID64" i="50"/>
  <c r="IC64" i="50"/>
  <c r="IB64" i="50"/>
  <c r="IA64" i="50"/>
  <c r="HZ64" i="50"/>
  <c r="HY64" i="50"/>
  <c r="HX64" i="50"/>
  <c r="HW64" i="50"/>
  <c r="HV64" i="50"/>
  <c r="HU64" i="50"/>
  <c r="HT64" i="50"/>
  <c r="HS64" i="50"/>
  <c r="HR64" i="50"/>
  <c r="HQ64" i="50"/>
  <c r="HP64" i="50"/>
  <c r="HO64" i="50"/>
  <c r="HN64" i="50"/>
  <c r="HM64" i="50"/>
  <c r="HL64" i="50"/>
  <c r="HK64" i="50"/>
  <c r="HJ64" i="50"/>
  <c r="HI64" i="50"/>
  <c r="HH64" i="50"/>
  <c r="HG64" i="50"/>
  <c r="HF64" i="50"/>
  <c r="HE64" i="50"/>
  <c r="HD64" i="50"/>
  <c r="HC64" i="50"/>
  <c r="HB64" i="50"/>
  <c r="HA64" i="50"/>
  <c r="GZ64" i="50"/>
  <c r="GY64" i="50"/>
  <c r="GX64" i="50"/>
  <c r="GW64" i="50"/>
  <c r="GV64" i="50"/>
  <c r="GU64" i="50"/>
  <c r="GT64" i="50"/>
  <c r="GS64" i="50"/>
  <c r="GR64" i="50"/>
  <c r="GQ64" i="50"/>
  <c r="GP64" i="50"/>
  <c r="GO64" i="50"/>
  <c r="GN64" i="50"/>
  <c r="GM64" i="50"/>
  <c r="WD63" i="50"/>
  <c r="WC63" i="50"/>
  <c r="WB63" i="50"/>
  <c r="WA63" i="50"/>
  <c r="VZ63" i="50"/>
  <c r="VY63" i="50"/>
  <c r="VX63" i="50"/>
  <c r="VW63" i="50"/>
  <c r="VV63" i="50"/>
  <c r="VU63" i="50"/>
  <c r="VT63" i="50"/>
  <c r="VS63" i="50"/>
  <c r="VR63" i="50"/>
  <c r="VQ63" i="50"/>
  <c r="VP63" i="50"/>
  <c r="VO63" i="50"/>
  <c r="VN63" i="50"/>
  <c r="VM63" i="50"/>
  <c r="VL63" i="50"/>
  <c r="VK63" i="50"/>
  <c r="VJ63" i="50"/>
  <c r="VI63" i="50"/>
  <c r="VH63" i="50"/>
  <c r="VG63" i="50"/>
  <c r="VF63" i="50"/>
  <c r="VE63" i="50"/>
  <c r="VD63" i="50"/>
  <c r="VC63" i="50"/>
  <c r="VB63" i="50"/>
  <c r="VA63" i="50"/>
  <c r="UZ63" i="50"/>
  <c r="UY63" i="50"/>
  <c r="UX63" i="50"/>
  <c r="UW63" i="50"/>
  <c r="UV63" i="50"/>
  <c r="UU63" i="50"/>
  <c r="UT63" i="50"/>
  <c r="US63" i="50"/>
  <c r="UR63" i="50"/>
  <c r="UQ63" i="50"/>
  <c r="UP63" i="50"/>
  <c r="UO63" i="50"/>
  <c r="UN63" i="50"/>
  <c r="UM63" i="50"/>
  <c r="UL63" i="50"/>
  <c r="UK63" i="50"/>
  <c r="UJ63" i="50"/>
  <c r="UI63" i="50"/>
  <c r="UH63" i="50"/>
  <c r="UG63" i="50"/>
  <c r="UF63" i="50"/>
  <c r="UE63" i="50"/>
  <c r="UD63" i="50"/>
  <c r="UC63" i="50"/>
  <c r="UB63" i="50"/>
  <c r="UA63" i="50"/>
  <c r="TZ63" i="50"/>
  <c r="TY63" i="50"/>
  <c r="TX63" i="50"/>
  <c r="TW63" i="50"/>
  <c r="TV63" i="50"/>
  <c r="TU63" i="50"/>
  <c r="TT63" i="50"/>
  <c r="TS63" i="50"/>
  <c r="TR63" i="50"/>
  <c r="TQ63" i="50"/>
  <c r="TP63" i="50"/>
  <c r="TO63" i="50"/>
  <c r="TN63" i="50"/>
  <c r="TM63" i="50"/>
  <c r="TL63" i="50"/>
  <c r="TK63" i="50"/>
  <c r="TJ63" i="50"/>
  <c r="TI63" i="50"/>
  <c r="TH63" i="50"/>
  <c r="TG63" i="50"/>
  <c r="TF63" i="50"/>
  <c r="TE63" i="50"/>
  <c r="TD63" i="50"/>
  <c r="TC63" i="50"/>
  <c r="TB63" i="50"/>
  <c r="TA63" i="50"/>
  <c r="SZ63" i="50"/>
  <c r="SY63" i="50"/>
  <c r="SX63" i="50"/>
  <c r="SW63" i="50"/>
  <c r="SV63" i="50"/>
  <c r="SU63" i="50"/>
  <c r="ST63" i="50"/>
  <c r="SS63" i="50"/>
  <c r="SR63" i="50"/>
  <c r="SQ63" i="50"/>
  <c r="SP63" i="50"/>
  <c r="SO63" i="50"/>
  <c r="SN63" i="50"/>
  <c r="SM63" i="50"/>
  <c r="SL63" i="50"/>
  <c r="SK63" i="50"/>
  <c r="SJ63" i="50"/>
  <c r="SI63" i="50"/>
  <c r="SH63" i="50"/>
  <c r="SG63" i="50"/>
  <c r="SF63" i="50"/>
  <c r="SE63" i="50"/>
  <c r="SD63" i="50"/>
  <c r="SC63" i="50"/>
  <c r="SB63" i="50"/>
  <c r="SA63" i="50"/>
  <c r="RZ63" i="50"/>
  <c r="RY63" i="50"/>
  <c r="RX63" i="50"/>
  <c r="RW63" i="50"/>
  <c r="RV63" i="50"/>
  <c r="RU63" i="50"/>
  <c r="RT63" i="50"/>
  <c r="RS63" i="50"/>
  <c r="RR63" i="50"/>
  <c r="RQ63" i="50"/>
  <c r="RP63" i="50"/>
  <c r="RO63" i="50"/>
  <c r="RN63" i="50"/>
  <c r="RM63" i="50"/>
  <c r="RL63" i="50"/>
  <c r="RK63" i="50"/>
  <c r="RJ63" i="50"/>
  <c r="RI63" i="50"/>
  <c r="RH63" i="50"/>
  <c r="RG63" i="50"/>
  <c r="RF63" i="50"/>
  <c r="RE63" i="50"/>
  <c r="RD63" i="50"/>
  <c r="RC63" i="50"/>
  <c r="RB63" i="50"/>
  <c r="RA63" i="50"/>
  <c r="QZ63" i="50"/>
  <c r="QY63" i="50"/>
  <c r="QX63" i="50"/>
  <c r="QW63" i="50"/>
  <c r="QV63" i="50"/>
  <c r="QU63" i="50"/>
  <c r="QT63" i="50"/>
  <c r="QS63" i="50"/>
  <c r="QR63" i="50"/>
  <c r="QQ63" i="50"/>
  <c r="QP63" i="50"/>
  <c r="QO63" i="50"/>
  <c r="QN63" i="50"/>
  <c r="QM63" i="50"/>
  <c r="QL63" i="50"/>
  <c r="QK63" i="50"/>
  <c r="QJ63" i="50"/>
  <c r="QI63" i="50"/>
  <c r="QH63" i="50"/>
  <c r="QG63" i="50"/>
  <c r="QF63" i="50"/>
  <c r="QE63" i="50"/>
  <c r="QD63" i="50"/>
  <c r="QC63" i="50"/>
  <c r="QB63" i="50"/>
  <c r="QA63" i="50"/>
  <c r="PZ63" i="50"/>
  <c r="PY63" i="50"/>
  <c r="PX63" i="50"/>
  <c r="PW63" i="50"/>
  <c r="PV63" i="50"/>
  <c r="PU63" i="50"/>
  <c r="PT63" i="50"/>
  <c r="PS63" i="50"/>
  <c r="PR63" i="50"/>
  <c r="PQ63" i="50"/>
  <c r="PP63" i="50"/>
  <c r="PO63" i="50"/>
  <c r="PN63" i="50"/>
  <c r="PM63" i="50"/>
  <c r="PL63" i="50"/>
  <c r="PK63" i="50"/>
  <c r="PJ63" i="50"/>
  <c r="PI63" i="50"/>
  <c r="PH63" i="50"/>
  <c r="PG63" i="50"/>
  <c r="PF63" i="50"/>
  <c r="PE63" i="50"/>
  <c r="PD63" i="50"/>
  <c r="PC63" i="50"/>
  <c r="PB63" i="50"/>
  <c r="PA63" i="50"/>
  <c r="OZ63" i="50"/>
  <c r="OY63" i="50"/>
  <c r="OX63" i="50"/>
  <c r="OW63" i="50"/>
  <c r="OV63" i="50"/>
  <c r="OU63" i="50"/>
  <c r="OT63" i="50"/>
  <c r="OS63" i="50"/>
  <c r="OR63" i="50"/>
  <c r="OQ63" i="50"/>
  <c r="OP63" i="50"/>
  <c r="OO63" i="50"/>
  <c r="ON63" i="50"/>
  <c r="OM63" i="50"/>
  <c r="OL63" i="50"/>
  <c r="OK63" i="50"/>
  <c r="OJ63" i="50"/>
  <c r="OI63" i="50"/>
  <c r="OH63" i="50"/>
  <c r="OG63" i="50"/>
  <c r="OF63" i="50"/>
  <c r="OE63" i="50"/>
  <c r="OD63" i="50"/>
  <c r="OC63" i="50"/>
  <c r="OB63" i="50"/>
  <c r="OA63" i="50"/>
  <c r="NZ63" i="50"/>
  <c r="NY63" i="50"/>
  <c r="NX63" i="50"/>
  <c r="NW63" i="50"/>
  <c r="NV63" i="50"/>
  <c r="NU63" i="50"/>
  <c r="NT63" i="50"/>
  <c r="NS63" i="50"/>
  <c r="NR63" i="50"/>
  <c r="NQ63" i="50"/>
  <c r="NP63" i="50"/>
  <c r="NO63" i="50"/>
  <c r="NN63" i="50"/>
  <c r="NM63" i="50"/>
  <c r="NL63" i="50"/>
  <c r="NK63" i="50"/>
  <c r="NJ63" i="50"/>
  <c r="NI63" i="50"/>
  <c r="NH63" i="50"/>
  <c r="NG63" i="50"/>
  <c r="NF63" i="50"/>
  <c r="NE63" i="50"/>
  <c r="ND63" i="50"/>
  <c r="NC63" i="50"/>
  <c r="NB63" i="50"/>
  <c r="NA63" i="50"/>
  <c r="MZ63" i="50"/>
  <c r="MY63" i="50"/>
  <c r="MX63" i="50"/>
  <c r="MW63" i="50"/>
  <c r="MV63" i="50"/>
  <c r="MU63" i="50"/>
  <c r="MT63" i="50"/>
  <c r="MS63" i="50"/>
  <c r="MR63" i="50"/>
  <c r="MQ63" i="50"/>
  <c r="MP63" i="50"/>
  <c r="MO63" i="50"/>
  <c r="MN63" i="50"/>
  <c r="MM63" i="50"/>
  <c r="ML63" i="50"/>
  <c r="MK63" i="50"/>
  <c r="MJ63" i="50"/>
  <c r="MI63" i="50"/>
  <c r="MH63" i="50"/>
  <c r="MG63" i="50"/>
  <c r="MF63" i="50"/>
  <c r="ME63" i="50"/>
  <c r="MD63" i="50"/>
  <c r="MC63" i="50"/>
  <c r="MB63" i="50"/>
  <c r="MA63" i="50"/>
  <c r="LZ63" i="50"/>
  <c r="LY63" i="50"/>
  <c r="LX63" i="50"/>
  <c r="LW63" i="50"/>
  <c r="LV63" i="50"/>
  <c r="LU63" i="50"/>
  <c r="LT63" i="50"/>
  <c r="LS63" i="50"/>
  <c r="LR63" i="50"/>
  <c r="LQ63" i="50"/>
  <c r="LP63" i="50"/>
  <c r="LO63" i="50"/>
  <c r="LN63" i="50"/>
  <c r="LM63" i="50"/>
  <c r="LL63" i="50"/>
  <c r="LK63" i="50"/>
  <c r="LJ63" i="50"/>
  <c r="LI63" i="50"/>
  <c r="LH63" i="50"/>
  <c r="LG63" i="50"/>
  <c r="LF63" i="50"/>
  <c r="LE63" i="50"/>
  <c r="LD63" i="50"/>
  <c r="LC63" i="50"/>
  <c r="LB63" i="50"/>
  <c r="LA63" i="50"/>
  <c r="KZ63" i="50"/>
  <c r="KY63" i="50"/>
  <c r="KX63" i="50"/>
  <c r="KW63" i="50"/>
  <c r="KV63" i="50"/>
  <c r="KU63" i="50"/>
  <c r="KT63" i="50"/>
  <c r="KS63" i="50"/>
  <c r="KR63" i="50"/>
  <c r="KQ63" i="50"/>
  <c r="KP63" i="50"/>
  <c r="KO63" i="50"/>
  <c r="KN63" i="50"/>
  <c r="KM63" i="50"/>
  <c r="KL63" i="50"/>
  <c r="KK63" i="50"/>
  <c r="KJ63" i="50"/>
  <c r="KI63" i="50"/>
  <c r="KH63" i="50"/>
  <c r="KG63" i="50"/>
  <c r="KF63" i="50"/>
  <c r="KE63" i="50"/>
  <c r="KD63" i="50"/>
  <c r="KC63" i="50"/>
  <c r="KB63" i="50"/>
  <c r="KA63" i="50"/>
  <c r="JZ63" i="50"/>
  <c r="JY63" i="50"/>
  <c r="JX63" i="50"/>
  <c r="JW63" i="50"/>
  <c r="JV63" i="50"/>
  <c r="JU63" i="50"/>
  <c r="JT63" i="50"/>
  <c r="JS63" i="50"/>
  <c r="JR63" i="50"/>
  <c r="JQ63" i="50"/>
  <c r="JP63" i="50"/>
  <c r="JO63" i="50"/>
  <c r="JN63" i="50"/>
  <c r="JM63" i="50"/>
  <c r="JL63" i="50"/>
  <c r="JK63" i="50"/>
  <c r="JJ63" i="50"/>
  <c r="JI63" i="50"/>
  <c r="JH63" i="50"/>
  <c r="JG63" i="50"/>
  <c r="JF63" i="50"/>
  <c r="JE63" i="50"/>
  <c r="JD63" i="50"/>
  <c r="JC63" i="50"/>
  <c r="JB63" i="50"/>
  <c r="JA63" i="50"/>
  <c r="IZ63" i="50"/>
  <c r="IY63" i="50"/>
  <c r="IX63" i="50"/>
  <c r="IW63" i="50"/>
  <c r="IV63" i="50"/>
  <c r="IU63" i="50"/>
  <c r="IT63" i="50"/>
  <c r="IS63" i="50"/>
  <c r="IR63" i="50"/>
  <c r="IQ63" i="50"/>
  <c r="IP63" i="50"/>
  <c r="IO63" i="50"/>
  <c r="IN63" i="50"/>
  <c r="IM63" i="50"/>
  <c r="IL63" i="50"/>
  <c r="IK63" i="50"/>
  <c r="IJ63" i="50"/>
  <c r="II63" i="50"/>
  <c r="IH63" i="50"/>
  <c r="IG63" i="50"/>
  <c r="IF63" i="50"/>
  <c r="IE63" i="50"/>
  <c r="ID63" i="50"/>
  <c r="IC63" i="50"/>
  <c r="IB63" i="50"/>
  <c r="IA63" i="50"/>
  <c r="HZ63" i="50"/>
  <c r="HY63" i="50"/>
  <c r="HX63" i="50"/>
  <c r="HW63" i="50"/>
  <c r="HV63" i="50"/>
  <c r="HU63" i="50"/>
  <c r="HT63" i="50"/>
  <c r="HS63" i="50"/>
  <c r="HR63" i="50"/>
  <c r="HQ63" i="50"/>
  <c r="HP63" i="50"/>
  <c r="HO63" i="50"/>
  <c r="HN63" i="50"/>
  <c r="HM63" i="50"/>
  <c r="HL63" i="50"/>
  <c r="HK63" i="50"/>
  <c r="HJ63" i="50"/>
  <c r="HI63" i="50"/>
  <c r="HH63" i="50"/>
  <c r="HG63" i="50"/>
  <c r="HF63" i="50"/>
  <c r="HE63" i="50"/>
  <c r="HD63" i="50"/>
  <c r="HC63" i="50"/>
  <c r="HB63" i="50"/>
  <c r="HA63" i="50"/>
  <c r="GZ63" i="50"/>
  <c r="GY63" i="50"/>
  <c r="GX63" i="50"/>
  <c r="GW63" i="50"/>
  <c r="GV63" i="50"/>
  <c r="GU63" i="50"/>
  <c r="GT63" i="50"/>
  <c r="GS63" i="50"/>
  <c r="GR63" i="50"/>
  <c r="GQ63" i="50"/>
  <c r="GP63" i="50"/>
  <c r="GO63" i="50"/>
  <c r="GN63" i="50"/>
  <c r="GM63" i="50"/>
  <c r="WD62" i="50"/>
  <c r="WC62" i="50"/>
  <c r="WB62" i="50"/>
  <c r="WA62" i="50"/>
  <c r="VZ62" i="50"/>
  <c r="VY62" i="50"/>
  <c r="VX62" i="50"/>
  <c r="VW62" i="50"/>
  <c r="VV62" i="50"/>
  <c r="VU62" i="50"/>
  <c r="VT62" i="50"/>
  <c r="VS62" i="50"/>
  <c r="VR62" i="50"/>
  <c r="VQ62" i="50"/>
  <c r="VP62" i="50"/>
  <c r="VO62" i="50"/>
  <c r="VN62" i="50"/>
  <c r="VM62" i="50"/>
  <c r="VL62" i="50"/>
  <c r="VK62" i="50"/>
  <c r="VJ62" i="50"/>
  <c r="VI62" i="50"/>
  <c r="VH62" i="50"/>
  <c r="VG62" i="50"/>
  <c r="VF62" i="50"/>
  <c r="VE62" i="50"/>
  <c r="VD62" i="50"/>
  <c r="VC62" i="50"/>
  <c r="VB62" i="50"/>
  <c r="VA62" i="50"/>
  <c r="UZ62" i="50"/>
  <c r="UY62" i="50"/>
  <c r="UX62" i="50"/>
  <c r="UW62" i="50"/>
  <c r="UV62" i="50"/>
  <c r="UU62" i="50"/>
  <c r="UT62" i="50"/>
  <c r="US62" i="50"/>
  <c r="UR62" i="50"/>
  <c r="UQ62" i="50"/>
  <c r="UP62" i="50"/>
  <c r="UO62" i="50"/>
  <c r="UN62" i="50"/>
  <c r="UM62" i="50"/>
  <c r="UL62" i="50"/>
  <c r="UK62" i="50"/>
  <c r="UJ62" i="50"/>
  <c r="UI62" i="50"/>
  <c r="UH62" i="50"/>
  <c r="UG62" i="50"/>
  <c r="UF62" i="50"/>
  <c r="UE62" i="50"/>
  <c r="UD62" i="50"/>
  <c r="UC62" i="50"/>
  <c r="UB62" i="50"/>
  <c r="UA62" i="50"/>
  <c r="TZ62" i="50"/>
  <c r="TY62" i="50"/>
  <c r="TX62" i="50"/>
  <c r="TW62" i="50"/>
  <c r="TV62" i="50"/>
  <c r="TU62" i="50"/>
  <c r="TT62" i="50"/>
  <c r="TS62" i="50"/>
  <c r="TR62" i="50"/>
  <c r="TQ62" i="50"/>
  <c r="TP62" i="50"/>
  <c r="TO62" i="50"/>
  <c r="TN62" i="50"/>
  <c r="TM62" i="50"/>
  <c r="TL62" i="50"/>
  <c r="TK62" i="50"/>
  <c r="TJ62" i="50"/>
  <c r="TI62" i="50"/>
  <c r="TH62" i="50"/>
  <c r="TG62" i="50"/>
  <c r="TF62" i="50"/>
  <c r="TE62" i="50"/>
  <c r="TD62" i="50"/>
  <c r="TC62" i="50"/>
  <c r="TB62" i="50"/>
  <c r="TA62" i="50"/>
  <c r="SZ62" i="50"/>
  <c r="SY62" i="50"/>
  <c r="SX62" i="50"/>
  <c r="SW62" i="50"/>
  <c r="SV62" i="50"/>
  <c r="SU62" i="50"/>
  <c r="ST62" i="50"/>
  <c r="SS62" i="50"/>
  <c r="SR62" i="50"/>
  <c r="SQ62" i="50"/>
  <c r="SP62" i="50"/>
  <c r="SO62" i="50"/>
  <c r="SN62" i="50"/>
  <c r="SM62" i="50"/>
  <c r="SL62" i="50"/>
  <c r="SK62" i="50"/>
  <c r="SJ62" i="50"/>
  <c r="SI62" i="50"/>
  <c r="SH62" i="50"/>
  <c r="SG62" i="50"/>
  <c r="SF62" i="50"/>
  <c r="SE62" i="50"/>
  <c r="SD62" i="50"/>
  <c r="SC62" i="50"/>
  <c r="SB62" i="50"/>
  <c r="SA62" i="50"/>
  <c r="RZ62" i="50"/>
  <c r="RY62" i="50"/>
  <c r="RX62" i="50"/>
  <c r="RW62" i="50"/>
  <c r="RV62" i="50"/>
  <c r="RU62" i="50"/>
  <c r="RT62" i="50"/>
  <c r="RS62" i="50"/>
  <c r="RR62" i="50"/>
  <c r="RQ62" i="50"/>
  <c r="RP62" i="50"/>
  <c r="RO62" i="50"/>
  <c r="RN62" i="50"/>
  <c r="RM62" i="50"/>
  <c r="RL62" i="50"/>
  <c r="RK62" i="50"/>
  <c r="RJ62" i="50"/>
  <c r="RI62" i="50"/>
  <c r="RH62" i="50"/>
  <c r="RG62" i="50"/>
  <c r="RF62" i="50"/>
  <c r="RE62" i="50"/>
  <c r="RD62" i="50"/>
  <c r="RC62" i="50"/>
  <c r="RB62" i="50"/>
  <c r="RA62" i="50"/>
  <c r="QZ62" i="50"/>
  <c r="QY62" i="50"/>
  <c r="QX62" i="50"/>
  <c r="QW62" i="50"/>
  <c r="QV62" i="50"/>
  <c r="QU62" i="50"/>
  <c r="QT62" i="50"/>
  <c r="QS62" i="50"/>
  <c r="QR62" i="50"/>
  <c r="QQ62" i="50"/>
  <c r="QP62" i="50"/>
  <c r="QO62" i="50"/>
  <c r="QN62" i="50"/>
  <c r="QM62" i="50"/>
  <c r="QL62" i="50"/>
  <c r="QK62" i="50"/>
  <c r="QJ62" i="50"/>
  <c r="QI62" i="50"/>
  <c r="QH62" i="50"/>
  <c r="QG62" i="50"/>
  <c r="QF62" i="50"/>
  <c r="QE62" i="50"/>
  <c r="QD62" i="50"/>
  <c r="QC62" i="50"/>
  <c r="QB62" i="50"/>
  <c r="QA62" i="50"/>
  <c r="PZ62" i="50"/>
  <c r="PY62" i="50"/>
  <c r="PX62" i="50"/>
  <c r="PW62" i="50"/>
  <c r="PV62" i="50"/>
  <c r="PU62" i="50"/>
  <c r="PT62" i="50"/>
  <c r="PS62" i="50"/>
  <c r="PR62" i="50"/>
  <c r="PQ62" i="50"/>
  <c r="PP62" i="50"/>
  <c r="PO62" i="50"/>
  <c r="PN62" i="50"/>
  <c r="PM62" i="50"/>
  <c r="PL62" i="50"/>
  <c r="PK62" i="50"/>
  <c r="PJ62" i="50"/>
  <c r="PI62" i="50"/>
  <c r="PH62" i="50"/>
  <c r="PG62" i="50"/>
  <c r="PF62" i="50"/>
  <c r="PE62" i="50"/>
  <c r="PD62" i="50"/>
  <c r="PC62" i="50"/>
  <c r="PB62" i="50"/>
  <c r="PA62" i="50"/>
  <c r="OZ62" i="50"/>
  <c r="OY62" i="50"/>
  <c r="OX62" i="50"/>
  <c r="OW62" i="50"/>
  <c r="OV62" i="50"/>
  <c r="OU62" i="50"/>
  <c r="OT62" i="50"/>
  <c r="OS62" i="50"/>
  <c r="OR62" i="50"/>
  <c r="OQ62" i="50"/>
  <c r="OP62" i="50"/>
  <c r="OO62" i="50"/>
  <c r="ON62" i="50"/>
  <c r="OM62" i="50"/>
  <c r="OL62" i="50"/>
  <c r="OK62" i="50"/>
  <c r="OJ62" i="50"/>
  <c r="OI62" i="50"/>
  <c r="OH62" i="50"/>
  <c r="OG62" i="50"/>
  <c r="OF62" i="50"/>
  <c r="OE62" i="50"/>
  <c r="OD62" i="50"/>
  <c r="OC62" i="50"/>
  <c r="OB62" i="50"/>
  <c r="OA62" i="50"/>
  <c r="NZ62" i="50"/>
  <c r="NY62" i="50"/>
  <c r="NX62" i="50"/>
  <c r="NW62" i="50"/>
  <c r="NV62" i="50"/>
  <c r="NU62" i="50"/>
  <c r="NT62" i="50"/>
  <c r="NS62" i="50"/>
  <c r="NR62" i="50"/>
  <c r="NQ62" i="50"/>
  <c r="NP62" i="50"/>
  <c r="NO62" i="50"/>
  <c r="NN62" i="50"/>
  <c r="NM62" i="50"/>
  <c r="NL62" i="50"/>
  <c r="NK62" i="50"/>
  <c r="NJ62" i="50"/>
  <c r="NI62" i="50"/>
  <c r="NH62" i="50"/>
  <c r="NG62" i="50"/>
  <c r="NF62" i="50"/>
  <c r="NE62" i="50"/>
  <c r="ND62" i="50"/>
  <c r="NC62" i="50"/>
  <c r="NB62" i="50"/>
  <c r="NA62" i="50"/>
  <c r="MZ62" i="50"/>
  <c r="MY62" i="50"/>
  <c r="MX62" i="50"/>
  <c r="MW62" i="50"/>
  <c r="MV62" i="50"/>
  <c r="MU62" i="50"/>
  <c r="MT62" i="50"/>
  <c r="MS62" i="50"/>
  <c r="MR62" i="50"/>
  <c r="MQ62" i="50"/>
  <c r="MP62" i="50"/>
  <c r="MO62" i="50"/>
  <c r="MN62" i="50"/>
  <c r="MM62" i="50"/>
  <c r="ML62" i="50"/>
  <c r="MK62" i="50"/>
  <c r="MJ62" i="50"/>
  <c r="MI62" i="50"/>
  <c r="MH62" i="50"/>
  <c r="MG62" i="50"/>
  <c r="MF62" i="50"/>
  <c r="ME62" i="50"/>
  <c r="MD62" i="50"/>
  <c r="MC62" i="50"/>
  <c r="MB62" i="50"/>
  <c r="MA62" i="50"/>
  <c r="LZ62" i="50"/>
  <c r="LY62" i="50"/>
  <c r="LX62" i="50"/>
  <c r="LW62" i="50"/>
  <c r="LV62" i="50"/>
  <c r="LU62" i="50"/>
  <c r="LT62" i="50"/>
  <c r="LS62" i="50"/>
  <c r="LR62" i="50"/>
  <c r="LQ62" i="50"/>
  <c r="LP62" i="50"/>
  <c r="LO62" i="50"/>
  <c r="LN62" i="50"/>
  <c r="LM62" i="50"/>
  <c r="LL62" i="50"/>
  <c r="LK62" i="50"/>
  <c r="LJ62" i="50"/>
  <c r="LI62" i="50"/>
  <c r="LH62" i="50"/>
  <c r="LG62" i="50"/>
  <c r="LF62" i="50"/>
  <c r="LE62" i="50"/>
  <c r="LD62" i="50"/>
  <c r="LC62" i="50"/>
  <c r="LB62" i="50"/>
  <c r="LA62" i="50"/>
  <c r="KZ62" i="50"/>
  <c r="KY62" i="50"/>
  <c r="KX62" i="50"/>
  <c r="KW62" i="50"/>
  <c r="KV62" i="50"/>
  <c r="KU62" i="50"/>
  <c r="KT62" i="50"/>
  <c r="KS62" i="50"/>
  <c r="KR62" i="50"/>
  <c r="KQ62" i="50"/>
  <c r="KP62" i="50"/>
  <c r="KO62" i="50"/>
  <c r="KN62" i="50"/>
  <c r="KM62" i="50"/>
  <c r="KL62" i="50"/>
  <c r="KK62" i="50"/>
  <c r="KJ62" i="50"/>
  <c r="KI62" i="50"/>
  <c r="KH62" i="50"/>
  <c r="KG62" i="50"/>
  <c r="KF62" i="50"/>
  <c r="KE62" i="50"/>
  <c r="KD62" i="50"/>
  <c r="KC62" i="50"/>
  <c r="KB62" i="50"/>
  <c r="KA62" i="50"/>
  <c r="JZ62" i="50"/>
  <c r="JY62" i="50"/>
  <c r="JX62" i="50"/>
  <c r="JW62" i="50"/>
  <c r="JV62" i="50"/>
  <c r="JU62" i="50"/>
  <c r="JT62" i="50"/>
  <c r="JS62" i="50"/>
  <c r="JR62" i="50"/>
  <c r="JQ62" i="50"/>
  <c r="JP62" i="50"/>
  <c r="JO62" i="50"/>
  <c r="JN62" i="50"/>
  <c r="JM62" i="50"/>
  <c r="JL62" i="50"/>
  <c r="JK62" i="50"/>
  <c r="JJ62" i="50"/>
  <c r="JI62" i="50"/>
  <c r="JH62" i="50"/>
  <c r="JG62" i="50"/>
  <c r="JF62" i="50"/>
  <c r="JE62" i="50"/>
  <c r="JD62" i="50"/>
  <c r="JC62" i="50"/>
  <c r="JB62" i="50"/>
  <c r="JA62" i="50"/>
  <c r="IZ62" i="50"/>
  <c r="IY62" i="50"/>
  <c r="IX62" i="50"/>
  <c r="IW62" i="50"/>
  <c r="IV62" i="50"/>
  <c r="IU62" i="50"/>
  <c r="IT62" i="50"/>
  <c r="IS62" i="50"/>
  <c r="IR62" i="50"/>
  <c r="IQ62" i="50"/>
  <c r="IP62" i="50"/>
  <c r="IO62" i="50"/>
  <c r="IN62" i="50"/>
  <c r="IM62" i="50"/>
  <c r="IL62" i="50"/>
  <c r="IK62" i="50"/>
  <c r="IJ62" i="50"/>
  <c r="II62" i="50"/>
  <c r="IH62" i="50"/>
  <c r="IG62" i="50"/>
  <c r="IF62" i="50"/>
  <c r="IE62" i="50"/>
  <c r="ID62" i="50"/>
  <c r="IC62" i="50"/>
  <c r="IB62" i="50"/>
  <c r="IA62" i="50"/>
  <c r="HZ62" i="50"/>
  <c r="HY62" i="50"/>
  <c r="HX62" i="50"/>
  <c r="HW62" i="50"/>
  <c r="HV62" i="50"/>
  <c r="HU62" i="50"/>
  <c r="HT62" i="50"/>
  <c r="HS62" i="50"/>
  <c r="HR62" i="50"/>
  <c r="HQ62" i="50"/>
  <c r="HP62" i="50"/>
  <c r="HO62" i="50"/>
  <c r="HN62" i="50"/>
  <c r="HM62" i="50"/>
  <c r="HL62" i="50"/>
  <c r="HK62" i="50"/>
  <c r="HJ62" i="50"/>
  <c r="HI62" i="50"/>
  <c r="HH62" i="50"/>
  <c r="HG62" i="50"/>
  <c r="HF62" i="50"/>
  <c r="HE62" i="50"/>
  <c r="HD62" i="50"/>
  <c r="HC62" i="50"/>
  <c r="HB62" i="50"/>
  <c r="HA62" i="50"/>
  <c r="GZ62" i="50"/>
  <c r="GY62" i="50"/>
  <c r="GX62" i="50"/>
  <c r="GW62" i="50"/>
  <c r="GV62" i="50"/>
  <c r="GU62" i="50"/>
  <c r="GT62" i="50"/>
  <c r="GS62" i="50"/>
  <c r="GR62" i="50"/>
  <c r="GQ62" i="50"/>
  <c r="GP62" i="50"/>
  <c r="GO62" i="50"/>
  <c r="GN62" i="50"/>
  <c r="GM62" i="50"/>
  <c r="WD61" i="50"/>
  <c r="WC61" i="50"/>
  <c r="WB61" i="50"/>
  <c r="WA61" i="50"/>
  <c r="VZ61" i="50"/>
  <c r="VY61" i="50"/>
  <c r="VX61" i="50"/>
  <c r="VW61" i="50"/>
  <c r="VV61" i="50"/>
  <c r="VU61" i="50"/>
  <c r="VT61" i="50"/>
  <c r="VS61" i="50"/>
  <c r="VR61" i="50"/>
  <c r="VQ61" i="50"/>
  <c r="VP61" i="50"/>
  <c r="VO61" i="50"/>
  <c r="VN61" i="50"/>
  <c r="VM61" i="50"/>
  <c r="VL61" i="50"/>
  <c r="VK61" i="50"/>
  <c r="VJ61" i="50"/>
  <c r="VI61" i="50"/>
  <c r="VH61" i="50"/>
  <c r="VG61" i="50"/>
  <c r="VF61" i="50"/>
  <c r="VE61" i="50"/>
  <c r="VD61" i="50"/>
  <c r="VC61" i="50"/>
  <c r="VB61" i="50"/>
  <c r="VA61" i="50"/>
  <c r="UZ61" i="50"/>
  <c r="UY61" i="50"/>
  <c r="UX61" i="50"/>
  <c r="UW61" i="50"/>
  <c r="UV61" i="50"/>
  <c r="UU61" i="50"/>
  <c r="UT61" i="50"/>
  <c r="US61" i="50"/>
  <c r="UR61" i="50"/>
  <c r="UQ61" i="50"/>
  <c r="UP61" i="50"/>
  <c r="UO61" i="50"/>
  <c r="UN61" i="50"/>
  <c r="UM61" i="50"/>
  <c r="UL61" i="50"/>
  <c r="UK61" i="50"/>
  <c r="UJ61" i="50"/>
  <c r="UI61" i="50"/>
  <c r="UH61" i="50"/>
  <c r="UG61" i="50"/>
  <c r="UF61" i="50"/>
  <c r="UE61" i="50"/>
  <c r="UD61" i="50"/>
  <c r="UC61" i="50"/>
  <c r="UB61" i="50"/>
  <c r="UA61" i="50"/>
  <c r="TZ61" i="50"/>
  <c r="TY61" i="50"/>
  <c r="TX61" i="50"/>
  <c r="TW61" i="50"/>
  <c r="TV61" i="50"/>
  <c r="TU61" i="50"/>
  <c r="TT61" i="50"/>
  <c r="TS61" i="50"/>
  <c r="TR61" i="50"/>
  <c r="TQ61" i="50"/>
  <c r="TP61" i="50"/>
  <c r="TO61" i="50"/>
  <c r="TN61" i="50"/>
  <c r="TM61" i="50"/>
  <c r="TL61" i="50"/>
  <c r="TK61" i="50"/>
  <c r="TJ61" i="50"/>
  <c r="TI61" i="50"/>
  <c r="TH61" i="50"/>
  <c r="TG61" i="50"/>
  <c r="TF61" i="50"/>
  <c r="TE61" i="50"/>
  <c r="TD61" i="50"/>
  <c r="TC61" i="50"/>
  <c r="TB61" i="50"/>
  <c r="TA61" i="50"/>
  <c r="SZ61" i="50"/>
  <c r="SY61" i="50"/>
  <c r="SX61" i="50"/>
  <c r="SW61" i="50"/>
  <c r="SV61" i="50"/>
  <c r="SU61" i="50"/>
  <c r="ST61" i="50"/>
  <c r="SS61" i="50"/>
  <c r="SR61" i="50"/>
  <c r="SQ61" i="50"/>
  <c r="SP61" i="50"/>
  <c r="SO61" i="50"/>
  <c r="SN61" i="50"/>
  <c r="SM61" i="50"/>
  <c r="SL61" i="50"/>
  <c r="SK61" i="50"/>
  <c r="SJ61" i="50"/>
  <c r="SI61" i="50"/>
  <c r="SH61" i="50"/>
  <c r="SG61" i="50"/>
  <c r="SF61" i="50"/>
  <c r="SE61" i="50"/>
  <c r="SD61" i="50"/>
  <c r="SC61" i="50"/>
  <c r="SB61" i="50"/>
  <c r="SA61" i="50"/>
  <c r="RZ61" i="50"/>
  <c r="RY61" i="50"/>
  <c r="RX61" i="50"/>
  <c r="RW61" i="50"/>
  <c r="RV61" i="50"/>
  <c r="RU61" i="50"/>
  <c r="RT61" i="50"/>
  <c r="RS61" i="50"/>
  <c r="RR61" i="50"/>
  <c r="RQ61" i="50"/>
  <c r="RP61" i="50"/>
  <c r="RO61" i="50"/>
  <c r="RN61" i="50"/>
  <c r="RM61" i="50"/>
  <c r="RL61" i="50"/>
  <c r="RK61" i="50"/>
  <c r="RJ61" i="50"/>
  <c r="RI61" i="50"/>
  <c r="RH61" i="50"/>
  <c r="RG61" i="50"/>
  <c r="RF61" i="50"/>
  <c r="RE61" i="50"/>
  <c r="RD61" i="50"/>
  <c r="RC61" i="50"/>
  <c r="RB61" i="50"/>
  <c r="RA61" i="50"/>
  <c r="QZ61" i="50"/>
  <c r="QY61" i="50"/>
  <c r="QX61" i="50"/>
  <c r="QW61" i="50"/>
  <c r="QV61" i="50"/>
  <c r="QU61" i="50"/>
  <c r="QT61" i="50"/>
  <c r="QS61" i="50"/>
  <c r="QR61" i="50"/>
  <c r="QQ61" i="50"/>
  <c r="QP61" i="50"/>
  <c r="QO61" i="50"/>
  <c r="QN61" i="50"/>
  <c r="QM61" i="50"/>
  <c r="QL61" i="50"/>
  <c r="QK61" i="50"/>
  <c r="QJ61" i="50"/>
  <c r="QI61" i="50"/>
  <c r="QH61" i="50"/>
  <c r="QG61" i="50"/>
  <c r="QF61" i="50"/>
  <c r="QE61" i="50"/>
  <c r="QD61" i="50"/>
  <c r="QC61" i="50"/>
  <c r="QB61" i="50"/>
  <c r="QA61" i="50"/>
  <c r="PZ61" i="50"/>
  <c r="PY61" i="50"/>
  <c r="PX61" i="50"/>
  <c r="PW61" i="50"/>
  <c r="PV61" i="50"/>
  <c r="PU61" i="50"/>
  <c r="PT61" i="50"/>
  <c r="PS61" i="50"/>
  <c r="PR61" i="50"/>
  <c r="PQ61" i="50"/>
  <c r="PP61" i="50"/>
  <c r="PO61" i="50"/>
  <c r="PN61" i="50"/>
  <c r="PM61" i="50"/>
  <c r="PL61" i="50"/>
  <c r="PK61" i="50"/>
  <c r="PJ61" i="50"/>
  <c r="PI61" i="50"/>
  <c r="PH61" i="50"/>
  <c r="PG61" i="50"/>
  <c r="PF61" i="50"/>
  <c r="PE61" i="50"/>
  <c r="PD61" i="50"/>
  <c r="PC61" i="50"/>
  <c r="PB61" i="50"/>
  <c r="PA61" i="50"/>
  <c r="OZ61" i="50"/>
  <c r="OY61" i="50"/>
  <c r="OX61" i="50"/>
  <c r="OW61" i="50"/>
  <c r="OV61" i="50"/>
  <c r="OU61" i="50"/>
  <c r="OT61" i="50"/>
  <c r="OS61" i="50"/>
  <c r="OR61" i="50"/>
  <c r="OQ61" i="50"/>
  <c r="OP61" i="50"/>
  <c r="OO61" i="50"/>
  <c r="ON61" i="50"/>
  <c r="OM61" i="50"/>
  <c r="OL61" i="50"/>
  <c r="OK61" i="50"/>
  <c r="OJ61" i="50"/>
  <c r="OI61" i="50"/>
  <c r="OH61" i="50"/>
  <c r="OG61" i="50"/>
  <c r="OF61" i="50"/>
  <c r="OE61" i="50"/>
  <c r="OD61" i="50"/>
  <c r="OC61" i="50"/>
  <c r="OB61" i="50"/>
  <c r="OA61" i="50"/>
  <c r="NZ61" i="50"/>
  <c r="NY61" i="50"/>
  <c r="NX61" i="50"/>
  <c r="NW61" i="50"/>
  <c r="NV61" i="50"/>
  <c r="NU61" i="50"/>
  <c r="NT61" i="50"/>
  <c r="NS61" i="50"/>
  <c r="NR61" i="50"/>
  <c r="NQ61" i="50"/>
  <c r="NP61" i="50"/>
  <c r="NO61" i="50"/>
  <c r="NN61" i="50"/>
  <c r="NM61" i="50"/>
  <c r="NL61" i="50"/>
  <c r="NK61" i="50"/>
  <c r="NJ61" i="50"/>
  <c r="NI61" i="50"/>
  <c r="NH61" i="50"/>
  <c r="NG61" i="50"/>
  <c r="NF61" i="50"/>
  <c r="NE61" i="50"/>
  <c r="ND61" i="50"/>
  <c r="NC61" i="50"/>
  <c r="NB61" i="50"/>
  <c r="NA61" i="50"/>
  <c r="MZ61" i="50"/>
  <c r="MY61" i="50"/>
  <c r="MX61" i="50"/>
  <c r="MW61" i="50"/>
  <c r="MV61" i="50"/>
  <c r="MU61" i="50"/>
  <c r="MT61" i="50"/>
  <c r="MS61" i="50"/>
  <c r="MR61" i="50"/>
  <c r="MQ61" i="50"/>
  <c r="MP61" i="50"/>
  <c r="MO61" i="50"/>
  <c r="MN61" i="50"/>
  <c r="MM61" i="50"/>
  <c r="ML61" i="50"/>
  <c r="MK61" i="50"/>
  <c r="MJ61" i="50"/>
  <c r="MI61" i="50"/>
  <c r="MH61" i="50"/>
  <c r="MG61" i="50"/>
  <c r="MF61" i="50"/>
  <c r="ME61" i="50"/>
  <c r="MD61" i="50"/>
  <c r="MC61" i="50"/>
  <c r="MB61" i="50"/>
  <c r="MA61" i="50"/>
  <c r="LZ61" i="50"/>
  <c r="LY61" i="50"/>
  <c r="LX61" i="50"/>
  <c r="LW61" i="50"/>
  <c r="LV61" i="50"/>
  <c r="LU61" i="50"/>
  <c r="LT61" i="50"/>
  <c r="LS61" i="50"/>
  <c r="LR61" i="50"/>
  <c r="LQ61" i="50"/>
  <c r="LP61" i="50"/>
  <c r="LO61" i="50"/>
  <c r="LN61" i="50"/>
  <c r="LM61" i="50"/>
  <c r="LL61" i="50"/>
  <c r="LK61" i="50"/>
  <c r="LJ61" i="50"/>
  <c r="LI61" i="50"/>
  <c r="LH61" i="50"/>
  <c r="LG61" i="50"/>
  <c r="LF61" i="50"/>
  <c r="LE61" i="50"/>
  <c r="LD61" i="50"/>
  <c r="LC61" i="50"/>
  <c r="LB61" i="50"/>
  <c r="LA61" i="50"/>
  <c r="KZ61" i="50"/>
  <c r="KY61" i="50"/>
  <c r="KX61" i="50"/>
  <c r="KW61" i="50"/>
  <c r="KV61" i="50"/>
  <c r="KU61" i="50"/>
  <c r="KT61" i="50"/>
  <c r="KS61" i="50"/>
  <c r="KR61" i="50"/>
  <c r="KQ61" i="50"/>
  <c r="KP61" i="50"/>
  <c r="KO61" i="50"/>
  <c r="KN61" i="50"/>
  <c r="KM61" i="50"/>
  <c r="KL61" i="50"/>
  <c r="KK61" i="50"/>
  <c r="KJ61" i="50"/>
  <c r="KI61" i="50"/>
  <c r="KH61" i="50"/>
  <c r="KG61" i="50"/>
  <c r="KF61" i="50"/>
  <c r="KE61" i="50"/>
  <c r="KD61" i="50"/>
  <c r="KC61" i="50"/>
  <c r="KB61" i="50"/>
  <c r="KA61" i="50"/>
  <c r="JZ61" i="50"/>
  <c r="JY61" i="50"/>
  <c r="JX61" i="50"/>
  <c r="JW61" i="50"/>
  <c r="JV61" i="50"/>
  <c r="JU61" i="50"/>
  <c r="JT61" i="50"/>
  <c r="JS61" i="50"/>
  <c r="JR61" i="50"/>
  <c r="JQ61" i="50"/>
  <c r="JP61" i="50"/>
  <c r="JO61" i="50"/>
  <c r="JN61" i="50"/>
  <c r="JM61" i="50"/>
  <c r="JL61" i="50"/>
  <c r="JK61" i="50"/>
  <c r="JJ61" i="50"/>
  <c r="JI61" i="50"/>
  <c r="JH61" i="50"/>
  <c r="JG61" i="50"/>
  <c r="JF61" i="50"/>
  <c r="JE61" i="50"/>
  <c r="JD61" i="50"/>
  <c r="JC61" i="50"/>
  <c r="JB61" i="50"/>
  <c r="JA61" i="50"/>
  <c r="IZ61" i="50"/>
  <c r="IY61" i="50"/>
  <c r="IX61" i="50"/>
  <c r="IW61" i="50"/>
  <c r="IV61" i="50"/>
  <c r="IU61" i="50"/>
  <c r="IT61" i="50"/>
  <c r="IS61" i="50"/>
  <c r="IR61" i="50"/>
  <c r="IQ61" i="50"/>
  <c r="IP61" i="50"/>
  <c r="IO61" i="50"/>
  <c r="IN61" i="50"/>
  <c r="IM61" i="50"/>
  <c r="IL61" i="50"/>
  <c r="IK61" i="50"/>
  <c r="IJ61" i="50"/>
  <c r="II61" i="50"/>
  <c r="IH61" i="50"/>
  <c r="IG61" i="50"/>
  <c r="IF61" i="50"/>
  <c r="IE61" i="50"/>
  <c r="ID61" i="50"/>
  <c r="IC61" i="50"/>
  <c r="IB61" i="50"/>
  <c r="IA61" i="50"/>
  <c r="HZ61" i="50"/>
  <c r="HY61" i="50"/>
  <c r="HX61" i="50"/>
  <c r="HW61" i="50"/>
  <c r="HV61" i="50"/>
  <c r="HU61" i="50"/>
  <c r="HT61" i="50"/>
  <c r="HS61" i="50"/>
  <c r="HR61" i="50"/>
  <c r="HQ61" i="50"/>
  <c r="HP61" i="50"/>
  <c r="HO61" i="50"/>
  <c r="HN61" i="50"/>
  <c r="HM61" i="50"/>
  <c r="HL61" i="50"/>
  <c r="HK61" i="50"/>
  <c r="HJ61" i="50"/>
  <c r="HI61" i="50"/>
  <c r="HH61" i="50"/>
  <c r="HG61" i="50"/>
  <c r="HF61" i="50"/>
  <c r="HE61" i="50"/>
  <c r="HD61" i="50"/>
  <c r="HC61" i="50"/>
  <c r="HB61" i="50"/>
  <c r="HA61" i="50"/>
  <c r="GZ61" i="50"/>
  <c r="GY61" i="50"/>
  <c r="GX61" i="50"/>
  <c r="GW61" i="50"/>
  <c r="GV61" i="50"/>
  <c r="GU61" i="50"/>
  <c r="GT61" i="50"/>
  <c r="GS61" i="50"/>
  <c r="GR61" i="50"/>
  <c r="GQ61" i="50"/>
  <c r="GP61" i="50"/>
  <c r="GO61" i="50"/>
  <c r="GN61" i="50"/>
  <c r="GM61" i="50"/>
  <c r="WD60" i="50"/>
  <c r="WC60" i="50"/>
  <c r="WB60" i="50"/>
  <c r="WA60" i="50"/>
  <c r="VZ60" i="50"/>
  <c r="VY60" i="50"/>
  <c r="VX60" i="50"/>
  <c r="VW60" i="50"/>
  <c r="VV60" i="50"/>
  <c r="VU60" i="50"/>
  <c r="VT60" i="50"/>
  <c r="VS60" i="50"/>
  <c r="VR60" i="50"/>
  <c r="VQ60" i="50"/>
  <c r="VP60" i="50"/>
  <c r="VO60" i="50"/>
  <c r="VN60" i="50"/>
  <c r="VM60" i="50"/>
  <c r="VL60" i="50"/>
  <c r="VK60" i="50"/>
  <c r="VJ60" i="50"/>
  <c r="VI60" i="50"/>
  <c r="VH60" i="50"/>
  <c r="VG60" i="50"/>
  <c r="VF60" i="50"/>
  <c r="VE60" i="50"/>
  <c r="VD60" i="50"/>
  <c r="VC60" i="50"/>
  <c r="VB60" i="50"/>
  <c r="VA60" i="50"/>
  <c r="UZ60" i="50"/>
  <c r="UY60" i="50"/>
  <c r="UX60" i="50"/>
  <c r="UW60" i="50"/>
  <c r="UV60" i="50"/>
  <c r="UU60" i="50"/>
  <c r="UT60" i="50"/>
  <c r="US60" i="50"/>
  <c r="UR60" i="50"/>
  <c r="UQ60" i="50"/>
  <c r="UP60" i="50"/>
  <c r="UO60" i="50"/>
  <c r="UN60" i="50"/>
  <c r="UM60" i="50"/>
  <c r="UL60" i="50"/>
  <c r="UK60" i="50"/>
  <c r="UJ60" i="50"/>
  <c r="UI60" i="50"/>
  <c r="UH60" i="50"/>
  <c r="UG60" i="50"/>
  <c r="UF60" i="50"/>
  <c r="UE60" i="50"/>
  <c r="UD60" i="50"/>
  <c r="UC60" i="50"/>
  <c r="UB60" i="50"/>
  <c r="UA60" i="50"/>
  <c r="TZ60" i="50"/>
  <c r="TY60" i="50"/>
  <c r="TX60" i="50"/>
  <c r="TW60" i="50"/>
  <c r="TV60" i="50"/>
  <c r="TU60" i="50"/>
  <c r="TT60" i="50"/>
  <c r="TS60" i="50"/>
  <c r="TR60" i="50"/>
  <c r="TQ60" i="50"/>
  <c r="TP60" i="50"/>
  <c r="TO60" i="50"/>
  <c r="TN60" i="50"/>
  <c r="TM60" i="50"/>
  <c r="TL60" i="50"/>
  <c r="TK60" i="50"/>
  <c r="TJ60" i="50"/>
  <c r="TI60" i="50"/>
  <c r="TH60" i="50"/>
  <c r="TG60" i="50"/>
  <c r="TF60" i="50"/>
  <c r="TE60" i="50"/>
  <c r="TD60" i="50"/>
  <c r="TC60" i="50"/>
  <c r="TB60" i="50"/>
  <c r="TA60" i="50"/>
  <c r="SZ60" i="50"/>
  <c r="SY60" i="50"/>
  <c r="SX60" i="50"/>
  <c r="SW60" i="50"/>
  <c r="SV60" i="50"/>
  <c r="SU60" i="50"/>
  <c r="ST60" i="50"/>
  <c r="SS60" i="50"/>
  <c r="SR60" i="50"/>
  <c r="SQ60" i="50"/>
  <c r="SP60" i="50"/>
  <c r="SO60" i="50"/>
  <c r="SN60" i="50"/>
  <c r="SM60" i="50"/>
  <c r="SL60" i="50"/>
  <c r="SK60" i="50"/>
  <c r="SJ60" i="50"/>
  <c r="SI60" i="50"/>
  <c r="SH60" i="50"/>
  <c r="SG60" i="50"/>
  <c r="SF60" i="50"/>
  <c r="SE60" i="50"/>
  <c r="SD60" i="50"/>
  <c r="SC60" i="50"/>
  <c r="SB60" i="50"/>
  <c r="SA60" i="50"/>
  <c r="RZ60" i="50"/>
  <c r="RY60" i="50"/>
  <c r="RX60" i="50"/>
  <c r="RW60" i="50"/>
  <c r="RV60" i="50"/>
  <c r="RU60" i="50"/>
  <c r="RT60" i="50"/>
  <c r="RS60" i="50"/>
  <c r="RR60" i="50"/>
  <c r="RQ60" i="50"/>
  <c r="RP60" i="50"/>
  <c r="RO60" i="50"/>
  <c r="RN60" i="50"/>
  <c r="RM60" i="50"/>
  <c r="RL60" i="50"/>
  <c r="RK60" i="50"/>
  <c r="RJ60" i="50"/>
  <c r="RI60" i="50"/>
  <c r="RH60" i="50"/>
  <c r="RG60" i="50"/>
  <c r="RF60" i="50"/>
  <c r="RE60" i="50"/>
  <c r="RD60" i="50"/>
  <c r="RC60" i="50"/>
  <c r="RB60" i="50"/>
  <c r="RA60" i="50"/>
  <c r="QZ60" i="50"/>
  <c r="QY60" i="50"/>
  <c r="QX60" i="50"/>
  <c r="QW60" i="50"/>
  <c r="QV60" i="50"/>
  <c r="QU60" i="50"/>
  <c r="QT60" i="50"/>
  <c r="QS60" i="50"/>
  <c r="QR60" i="50"/>
  <c r="QQ60" i="50"/>
  <c r="QP60" i="50"/>
  <c r="QO60" i="50"/>
  <c r="QN60" i="50"/>
  <c r="QM60" i="50"/>
  <c r="QL60" i="50"/>
  <c r="QK60" i="50"/>
  <c r="QJ60" i="50"/>
  <c r="QI60" i="50"/>
  <c r="QH60" i="50"/>
  <c r="QG60" i="50"/>
  <c r="QF60" i="50"/>
  <c r="QE60" i="50"/>
  <c r="QD60" i="50"/>
  <c r="QC60" i="50"/>
  <c r="QB60" i="50"/>
  <c r="QA60" i="50"/>
  <c r="PZ60" i="50"/>
  <c r="PY60" i="50"/>
  <c r="PX60" i="50"/>
  <c r="PW60" i="50"/>
  <c r="PV60" i="50"/>
  <c r="PU60" i="50"/>
  <c r="PT60" i="50"/>
  <c r="PS60" i="50"/>
  <c r="PR60" i="50"/>
  <c r="PQ60" i="50"/>
  <c r="PP60" i="50"/>
  <c r="PO60" i="50"/>
  <c r="PN60" i="50"/>
  <c r="PM60" i="50"/>
  <c r="PL60" i="50"/>
  <c r="PK60" i="50"/>
  <c r="PJ60" i="50"/>
  <c r="PI60" i="50"/>
  <c r="PH60" i="50"/>
  <c r="PG60" i="50"/>
  <c r="PF60" i="50"/>
  <c r="PE60" i="50"/>
  <c r="PD60" i="50"/>
  <c r="PC60" i="50"/>
  <c r="PB60" i="50"/>
  <c r="PA60" i="50"/>
  <c r="OZ60" i="50"/>
  <c r="OY60" i="50"/>
  <c r="OX60" i="50"/>
  <c r="OW60" i="50"/>
  <c r="OV60" i="50"/>
  <c r="OU60" i="50"/>
  <c r="OT60" i="50"/>
  <c r="OS60" i="50"/>
  <c r="OR60" i="50"/>
  <c r="OQ60" i="50"/>
  <c r="OP60" i="50"/>
  <c r="OO60" i="50"/>
  <c r="ON60" i="50"/>
  <c r="OM60" i="50"/>
  <c r="OL60" i="50"/>
  <c r="OK60" i="50"/>
  <c r="OJ60" i="50"/>
  <c r="OI60" i="50"/>
  <c r="OH60" i="50"/>
  <c r="OG60" i="50"/>
  <c r="OF60" i="50"/>
  <c r="OE60" i="50"/>
  <c r="OD60" i="50"/>
  <c r="OC60" i="50"/>
  <c r="OB60" i="50"/>
  <c r="OA60" i="50"/>
  <c r="NZ60" i="50"/>
  <c r="NY60" i="50"/>
  <c r="NX60" i="50"/>
  <c r="NW60" i="50"/>
  <c r="NV60" i="50"/>
  <c r="NU60" i="50"/>
  <c r="NT60" i="50"/>
  <c r="NS60" i="50"/>
  <c r="NR60" i="50"/>
  <c r="NQ60" i="50"/>
  <c r="NP60" i="50"/>
  <c r="NO60" i="50"/>
  <c r="NN60" i="50"/>
  <c r="NM60" i="50"/>
  <c r="NL60" i="50"/>
  <c r="NK60" i="50"/>
  <c r="NJ60" i="50"/>
  <c r="NI60" i="50"/>
  <c r="NH60" i="50"/>
  <c r="NG60" i="50"/>
  <c r="NF60" i="50"/>
  <c r="NE60" i="50"/>
  <c r="ND60" i="50"/>
  <c r="NC60" i="50"/>
  <c r="NB60" i="50"/>
  <c r="NA60" i="50"/>
  <c r="MZ60" i="50"/>
  <c r="MY60" i="50"/>
  <c r="MX60" i="50"/>
  <c r="MW60" i="50"/>
  <c r="MV60" i="50"/>
  <c r="MU60" i="50"/>
  <c r="MT60" i="50"/>
  <c r="MS60" i="50"/>
  <c r="MR60" i="50"/>
  <c r="MQ60" i="50"/>
  <c r="MP60" i="50"/>
  <c r="MO60" i="50"/>
  <c r="MN60" i="50"/>
  <c r="MM60" i="50"/>
  <c r="ML60" i="50"/>
  <c r="MK60" i="50"/>
  <c r="MJ60" i="50"/>
  <c r="MI60" i="50"/>
  <c r="MH60" i="50"/>
  <c r="MG60" i="50"/>
  <c r="MF60" i="50"/>
  <c r="ME60" i="50"/>
  <c r="MD60" i="50"/>
  <c r="MC60" i="50"/>
  <c r="MB60" i="50"/>
  <c r="MA60" i="50"/>
  <c r="LZ60" i="50"/>
  <c r="LY60" i="50"/>
  <c r="LX60" i="50"/>
  <c r="LW60" i="50"/>
  <c r="LV60" i="50"/>
  <c r="LU60" i="50"/>
  <c r="LT60" i="50"/>
  <c r="LS60" i="50"/>
  <c r="LR60" i="50"/>
  <c r="LQ60" i="50"/>
  <c r="LP60" i="50"/>
  <c r="LO60" i="50"/>
  <c r="LN60" i="50"/>
  <c r="LM60" i="50"/>
  <c r="LL60" i="50"/>
  <c r="LK60" i="50"/>
  <c r="LJ60" i="50"/>
  <c r="LI60" i="50"/>
  <c r="LH60" i="50"/>
  <c r="LG60" i="50"/>
  <c r="LF60" i="50"/>
  <c r="LE60" i="50"/>
  <c r="LD60" i="50"/>
  <c r="LC60" i="50"/>
  <c r="LB60" i="50"/>
  <c r="LA60" i="50"/>
  <c r="KZ60" i="50"/>
  <c r="KY60" i="50"/>
  <c r="KX60" i="50"/>
  <c r="KW60" i="50"/>
  <c r="KV60" i="50"/>
  <c r="KU60" i="50"/>
  <c r="KT60" i="50"/>
  <c r="KS60" i="50"/>
  <c r="KR60" i="50"/>
  <c r="KQ60" i="50"/>
  <c r="KP60" i="50"/>
  <c r="KO60" i="50"/>
  <c r="KN60" i="50"/>
  <c r="KM60" i="50"/>
  <c r="KL60" i="50"/>
  <c r="KK60" i="50"/>
  <c r="KJ60" i="50"/>
  <c r="KI60" i="50"/>
  <c r="KH60" i="50"/>
  <c r="KG60" i="50"/>
  <c r="KF60" i="50"/>
  <c r="KE60" i="50"/>
  <c r="KD60" i="50"/>
  <c r="KC60" i="50"/>
  <c r="KB60" i="50"/>
  <c r="KA60" i="50"/>
  <c r="JZ60" i="50"/>
  <c r="JY60" i="50"/>
  <c r="JX60" i="50"/>
  <c r="JW60" i="50"/>
  <c r="JV60" i="50"/>
  <c r="JU60" i="50"/>
  <c r="JT60" i="50"/>
  <c r="JS60" i="50"/>
  <c r="JR60" i="50"/>
  <c r="JQ60" i="50"/>
  <c r="JP60" i="50"/>
  <c r="JO60" i="50"/>
  <c r="JN60" i="50"/>
  <c r="JM60" i="50"/>
  <c r="JL60" i="50"/>
  <c r="JK60" i="50"/>
  <c r="JJ60" i="50"/>
  <c r="JI60" i="50"/>
  <c r="JH60" i="50"/>
  <c r="JG60" i="50"/>
  <c r="JF60" i="50"/>
  <c r="JE60" i="50"/>
  <c r="JD60" i="50"/>
  <c r="JC60" i="50"/>
  <c r="JB60" i="50"/>
  <c r="JA60" i="50"/>
  <c r="IZ60" i="50"/>
  <c r="IY60" i="50"/>
  <c r="IX60" i="50"/>
  <c r="IW60" i="50"/>
  <c r="IV60" i="50"/>
  <c r="IU60" i="50"/>
  <c r="IT60" i="50"/>
  <c r="IS60" i="50"/>
  <c r="IR60" i="50"/>
  <c r="IQ60" i="50"/>
  <c r="IP60" i="50"/>
  <c r="IO60" i="50"/>
  <c r="IN60" i="50"/>
  <c r="IM60" i="50"/>
  <c r="IL60" i="50"/>
  <c r="IK60" i="50"/>
  <c r="IJ60" i="50"/>
  <c r="II60" i="50"/>
  <c r="IH60" i="50"/>
  <c r="IG60" i="50"/>
  <c r="IF60" i="50"/>
  <c r="IE60" i="50"/>
  <c r="ID60" i="50"/>
  <c r="IC60" i="50"/>
  <c r="IB60" i="50"/>
  <c r="IA60" i="50"/>
  <c r="HZ60" i="50"/>
  <c r="HY60" i="50"/>
  <c r="HX60" i="50"/>
  <c r="HW60" i="50"/>
  <c r="HV60" i="50"/>
  <c r="HU60" i="50"/>
  <c r="HT60" i="50"/>
  <c r="HS60" i="50"/>
  <c r="HR60" i="50"/>
  <c r="HQ60" i="50"/>
  <c r="HP60" i="50"/>
  <c r="HO60" i="50"/>
  <c r="HN60" i="50"/>
  <c r="HM60" i="50"/>
  <c r="HL60" i="50"/>
  <c r="HK60" i="50"/>
  <c r="HJ60" i="50"/>
  <c r="HI60" i="50"/>
  <c r="HH60" i="50"/>
  <c r="HG60" i="50"/>
  <c r="HF60" i="50"/>
  <c r="HE60" i="50"/>
  <c r="HD60" i="50"/>
  <c r="HC60" i="50"/>
  <c r="HB60" i="50"/>
  <c r="HA60" i="50"/>
  <c r="GZ60" i="50"/>
  <c r="GY60" i="50"/>
  <c r="GX60" i="50"/>
  <c r="GW60" i="50"/>
  <c r="GV60" i="50"/>
  <c r="GU60" i="50"/>
  <c r="GT60" i="50"/>
  <c r="GS60" i="50"/>
  <c r="GR60" i="50"/>
  <c r="GQ60" i="50"/>
  <c r="GP60" i="50"/>
  <c r="GO60" i="50"/>
  <c r="GN60" i="50"/>
  <c r="GM60" i="50"/>
  <c r="WD59" i="50"/>
  <c r="WC59" i="50"/>
  <c r="WB59" i="50"/>
  <c r="WA59" i="50"/>
  <c r="VZ59" i="50"/>
  <c r="VY59" i="50"/>
  <c r="VX59" i="50"/>
  <c r="VW59" i="50"/>
  <c r="VV59" i="50"/>
  <c r="VU59" i="50"/>
  <c r="VT59" i="50"/>
  <c r="VS59" i="50"/>
  <c r="VR59" i="50"/>
  <c r="VQ59" i="50"/>
  <c r="VP59" i="50"/>
  <c r="VO59" i="50"/>
  <c r="VN59" i="50"/>
  <c r="VM59" i="50"/>
  <c r="VL59" i="50"/>
  <c r="VK59" i="50"/>
  <c r="VJ59" i="50"/>
  <c r="VI59" i="50"/>
  <c r="VH59" i="50"/>
  <c r="VG59" i="50"/>
  <c r="VF59" i="50"/>
  <c r="VE59" i="50"/>
  <c r="VD59" i="50"/>
  <c r="VC59" i="50"/>
  <c r="VB59" i="50"/>
  <c r="VA59" i="50"/>
  <c r="UZ59" i="50"/>
  <c r="UY59" i="50"/>
  <c r="UX59" i="50"/>
  <c r="UW59" i="50"/>
  <c r="UV59" i="50"/>
  <c r="UU59" i="50"/>
  <c r="UT59" i="50"/>
  <c r="US59" i="50"/>
  <c r="UR59" i="50"/>
  <c r="UQ59" i="50"/>
  <c r="UP59" i="50"/>
  <c r="UO59" i="50"/>
  <c r="UN59" i="50"/>
  <c r="UM59" i="50"/>
  <c r="UL59" i="50"/>
  <c r="UK59" i="50"/>
  <c r="UJ59" i="50"/>
  <c r="UI59" i="50"/>
  <c r="UH59" i="50"/>
  <c r="UG59" i="50"/>
  <c r="UF59" i="50"/>
  <c r="UE59" i="50"/>
  <c r="UD59" i="50"/>
  <c r="UC59" i="50"/>
  <c r="UB59" i="50"/>
  <c r="UA59" i="50"/>
  <c r="TZ59" i="50"/>
  <c r="TY59" i="50"/>
  <c r="TX59" i="50"/>
  <c r="TW59" i="50"/>
  <c r="TV59" i="50"/>
  <c r="TU59" i="50"/>
  <c r="TT59" i="50"/>
  <c r="TS59" i="50"/>
  <c r="TR59" i="50"/>
  <c r="TQ59" i="50"/>
  <c r="TP59" i="50"/>
  <c r="TO59" i="50"/>
  <c r="TN59" i="50"/>
  <c r="TM59" i="50"/>
  <c r="TL59" i="50"/>
  <c r="TK59" i="50"/>
  <c r="TJ59" i="50"/>
  <c r="TI59" i="50"/>
  <c r="TH59" i="50"/>
  <c r="TG59" i="50"/>
  <c r="TF59" i="50"/>
  <c r="TE59" i="50"/>
  <c r="TD59" i="50"/>
  <c r="TC59" i="50"/>
  <c r="TB59" i="50"/>
  <c r="TA59" i="50"/>
  <c r="SZ59" i="50"/>
  <c r="SY59" i="50"/>
  <c r="SX59" i="50"/>
  <c r="SW59" i="50"/>
  <c r="SV59" i="50"/>
  <c r="SU59" i="50"/>
  <c r="ST59" i="50"/>
  <c r="SS59" i="50"/>
  <c r="SR59" i="50"/>
  <c r="SQ59" i="50"/>
  <c r="SP59" i="50"/>
  <c r="SO59" i="50"/>
  <c r="SN59" i="50"/>
  <c r="SM59" i="50"/>
  <c r="SL59" i="50"/>
  <c r="SK59" i="50"/>
  <c r="SJ59" i="50"/>
  <c r="SI59" i="50"/>
  <c r="SH59" i="50"/>
  <c r="SG59" i="50"/>
  <c r="SF59" i="50"/>
  <c r="SE59" i="50"/>
  <c r="SD59" i="50"/>
  <c r="SC59" i="50"/>
  <c r="SB59" i="50"/>
  <c r="SA59" i="50"/>
  <c r="RZ59" i="50"/>
  <c r="RY59" i="50"/>
  <c r="RX59" i="50"/>
  <c r="RW59" i="50"/>
  <c r="RV59" i="50"/>
  <c r="RU59" i="50"/>
  <c r="RT59" i="50"/>
  <c r="RS59" i="50"/>
  <c r="RR59" i="50"/>
  <c r="RQ59" i="50"/>
  <c r="RP59" i="50"/>
  <c r="RO59" i="50"/>
  <c r="RN59" i="50"/>
  <c r="RM59" i="50"/>
  <c r="RL59" i="50"/>
  <c r="RK59" i="50"/>
  <c r="RJ59" i="50"/>
  <c r="RI59" i="50"/>
  <c r="RH59" i="50"/>
  <c r="RG59" i="50"/>
  <c r="RF59" i="50"/>
  <c r="RE59" i="50"/>
  <c r="RD59" i="50"/>
  <c r="RC59" i="50"/>
  <c r="RB59" i="50"/>
  <c r="RA59" i="50"/>
  <c r="QZ59" i="50"/>
  <c r="QY59" i="50"/>
  <c r="QX59" i="50"/>
  <c r="QW59" i="50"/>
  <c r="QV59" i="50"/>
  <c r="QU59" i="50"/>
  <c r="QT59" i="50"/>
  <c r="QS59" i="50"/>
  <c r="QR59" i="50"/>
  <c r="QQ59" i="50"/>
  <c r="QP59" i="50"/>
  <c r="QO59" i="50"/>
  <c r="QN59" i="50"/>
  <c r="QM59" i="50"/>
  <c r="QL59" i="50"/>
  <c r="QK59" i="50"/>
  <c r="QJ59" i="50"/>
  <c r="QI59" i="50"/>
  <c r="QH59" i="50"/>
  <c r="QG59" i="50"/>
  <c r="QF59" i="50"/>
  <c r="QE59" i="50"/>
  <c r="QD59" i="50"/>
  <c r="QC59" i="50"/>
  <c r="QB59" i="50"/>
  <c r="QA59" i="50"/>
  <c r="PZ59" i="50"/>
  <c r="PY59" i="50"/>
  <c r="PX59" i="50"/>
  <c r="PW59" i="50"/>
  <c r="PV59" i="50"/>
  <c r="PU59" i="50"/>
  <c r="PT59" i="50"/>
  <c r="PS59" i="50"/>
  <c r="PR59" i="50"/>
  <c r="PQ59" i="50"/>
  <c r="PP59" i="50"/>
  <c r="PO59" i="50"/>
  <c r="PN59" i="50"/>
  <c r="PM59" i="50"/>
  <c r="PL59" i="50"/>
  <c r="PK59" i="50"/>
  <c r="PJ59" i="50"/>
  <c r="PI59" i="50"/>
  <c r="PH59" i="50"/>
  <c r="PG59" i="50"/>
  <c r="PF59" i="50"/>
  <c r="PE59" i="50"/>
  <c r="PD59" i="50"/>
  <c r="PC59" i="50"/>
  <c r="PB59" i="50"/>
  <c r="PA59" i="50"/>
  <c r="OZ59" i="50"/>
  <c r="OY59" i="50"/>
  <c r="OX59" i="50"/>
  <c r="OW59" i="50"/>
  <c r="OV59" i="50"/>
  <c r="OU59" i="50"/>
  <c r="OT59" i="50"/>
  <c r="OS59" i="50"/>
  <c r="OR59" i="50"/>
  <c r="OQ59" i="50"/>
  <c r="OP59" i="50"/>
  <c r="OO59" i="50"/>
  <c r="ON59" i="50"/>
  <c r="OM59" i="50"/>
  <c r="OL59" i="50"/>
  <c r="OK59" i="50"/>
  <c r="OJ59" i="50"/>
  <c r="OI59" i="50"/>
  <c r="OH59" i="50"/>
  <c r="OG59" i="50"/>
  <c r="OF59" i="50"/>
  <c r="OE59" i="50"/>
  <c r="OD59" i="50"/>
  <c r="OC59" i="50"/>
  <c r="OB59" i="50"/>
  <c r="OA59" i="50"/>
  <c r="NZ59" i="50"/>
  <c r="NY59" i="50"/>
  <c r="NX59" i="50"/>
  <c r="NW59" i="50"/>
  <c r="NV59" i="50"/>
  <c r="NU59" i="50"/>
  <c r="NT59" i="50"/>
  <c r="NS59" i="50"/>
  <c r="NR59" i="50"/>
  <c r="NQ59" i="50"/>
  <c r="NP59" i="50"/>
  <c r="NO59" i="50"/>
  <c r="NN59" i="50"/>
  <c r="NM59" i="50"/>
  <c r="NL59" i="50"/>
  <c r="NK59" i="50"/>
  <c r="NJ59" i="50"/>
  <c r="NI59" i="50"/>
  <c r="NH59" i="50"/>
  <c r="NG59" i="50"/>
  <c r="NF59" i="50"/>
  <c r="NE59" i="50"/>
  <c r="ND59" i="50"/>
  <c r="NC59" i="50"/>
  <c r="NB59" i="50"/>
  <c r="NA59" i="50"/>
  <c r="MZ59" i="50"/>
  <c r="MY59" i="50"/>
  <c r="MX59" i="50"/>
  <c r="MW59" i="50"/>
  <c r="MV59" i="50"/>
  <c r="MU59" i="50"/>
  <c r="MT59" i="50"/>
  <c r="MS59" i="50"/>
  <c r="MR59" i="50"/>
  <c r="MQ59" i="50"/>
  <c r="MP59" i="50"/>
  <c r="MO59" i="50"/>
  <c r="MN59" i="50"/>
  <c r="MM59" i="50"/>
  <c r="ML59" i="50"/>
  <c r="MK59" i="50"/>
  <c r="MJ59" i="50"/>
  <c r="MI59" i="50"/>
  <c r="MH59" i="50"/>
  <c r="MG59" i="50"/>
  <c r="MF59" i="50"/>
  <c r="ME59" i="50"/>
  <c r="MD59" i="50"/>
  <c r="MC59" i="50"/>
  <c r="MB59" i="50"/>
  <c r="MA59" i="50"/>
  <c r="LZ59" i="50"/>
  <c r="LY59" i="50"/>
  <c r="LX59" i="50"/>
  <c r="LW59" i="50"/>
  <c r="LV59" i="50"/>
  <c r="LU59" i="50"/>
  <c r="LT59" i="50"/>
  <c r="LS59" i="50"/>
  <c r="LR59" i="50"/>
  <c r="LQ59" i="50"/>
  <c r="LP59" i="50"/>
  <c r="LO59" i="50"/>
  <c r="LN59" i="50"/>
  <c r="LM59" i="50"/>
  <c r="LL59" i="50"/>
  <c r="LK59" i="50"/>
  <c r="LJ59" i="50"/>
  <c r="LI59" i="50"/>
  <c r="LH59" i="50"/>
  <c r="LG59" i="50"/>
  <c r="LF59" i="50"/>
  <c r="LE59" i="50"/>
  <c r="LD59" i="50"/>
  <c r="LC59" i="50"/>
  <c r="LB59" i="50"/>
  <c r="LA59" i="50"/>
  <c r="KZ59" i="50"/>
  <c r="KY59" i="50"/>
  <c r="KX59" i="50"/>
  <c r="KW59" i="50"/>
  <c r="KV59" i="50"/>
  <c r="KU59" i="50"/>
  <c r="KT59" i="50"/>
  <c r="KS59" i="50"/>
  <c r="KR59" i="50"/>
  <c r="KQ59" i="50"/>
  <c r="KP59" i="50"/>
  <c r="KO59" i="50"/>
  <c r="KN59" i="50"/>
  <c r="KM59" i="50"/>
  <c r="KL59" i="50"/>
  <c r="KK59" i="50"/>
  <c r="KJ59" i="50"/>
  <c r="KI59" i="50"/>
  <c r="KH59" i="50"/>
  <c r="KG59" i="50"/>
  <c r="KF59" i="50"/>
  <c r="KE59" i="50"/>
  <c r="KD59" i="50"/>
  <c r="KC59" i="50"/>
  <c r="KB59" i="50"/>
  <c r="KA59" i="50"/>
  <c r="JZ59" i="50"/>
  <c r="JY59" i="50"/>
  <c r="JX59" i="50"/>
  <c r="JW59" i="50"/>
  <c r="JV59" i="50"/>
  <c r="JU59" i="50"/>
  <c r="JT59" i="50"/>
  <c r="JS59" i="50"/>
  <c r="JR59" i="50"/>
  <c r="JQ59" i="50"/>
  <c r="JP59" i="50"/>
  <c r="JO59" i="50"/>
  <c r="JN59" i="50"/>
  <c r="JM59" i="50"/>
  <c r="JL59" i="50"/>
  <c r="JK59" i="50"/>
  <c r="JJ59" i="50"/>
  <c r="JI59" i="50"/>
  <c r="JH59" i="50"/>
  <c r="JG59" i="50"/>
  <c r="JF59" i="50"/>
  <c r="JE59" i="50"/>
  <c r="JD59" i="50"/>
  <c r="JC59" i="50"/>
  <c r="JB59" i="50"/>
  <c r="JA59" i="50"/>
  <c r="IZ59" i="50"/>
  <c r="IY59" i="50"/>
  <c r="IX59" i="50"/>
  <c r="IW59" i="50"/>
  <c r="IV59" i="50"/>
  <c r="IU59" i="50"/>
  <c r="IT59" i="50"/>
  <c r="IS59" i="50"/>
  <c r="IR59" i="50"/>
  <c r="IQ59" i="50"/>
  <c r="IP59" i="50"/>
  <c r="IO59" i="50"/>
  <c r="IN59" i="50"/>
  <c r="IM59" i="50"/>
  <c r="IL59" i="50"/>
  <c r="IK59" i="50"/>
  <c r="IJ59" i="50"/>
  <c r="II59" i="50"/>
  <c r="IH59" i="50"/>
  <c r="IG59" i="50"/>
  <c r="IF59" i="50"/>
  <c r="IE59" i="50"/>
  <c r="ID59" i="50"/>
  <c r="IC59" i="50"/>
  <c r="IB59" i="50"/>
  <c r="IA59" i="50"/>
  <c r="HZ59" i="50"/>
  <c r="HY59" i="50"/>
  <c r="HX59" i="50"/>
  <c r="HW59" i="50"/>
  <c r="HV59" i="50"/>
  <c r="HU59" i="50"/>
  <c r="HT59" i="50"/>
  <c r="HS59" i="50"/>
  <c r="HR59" i="50"/>
  <c r="HQ59" i="50"/>
  <c r="HP59" i="50"/>
  <c r="HO59" i="50"/>
  <c r="HN59" i="50"/>
  <c r="HM59" i="50"/>
  <c r="HL59" i="50"/>
  <c r="HK59" i="50"/>
  <c r="HJ59" i="50"/>
  <c r="HI59" i="50"/>
  <c r="HH59" i="50"/>
  <c r="HG59" i="50"/>
  <c r="HF59" i="50"/>
  <c r="HE59" i="50"/>
  <c r="HD59" i="50"/>
  <c r="HC59" i="50"/>
  <c r="HB59" i="50"/>
  <c r="HA59" i="50"/>
  <c r="GZ59" i="50"/>
  <c r="GY59" i="50"/>
  <c r="GX59" i="50"/>
  <c r="GW59" i="50"/>
  <c r="GV59" i="50"/>
  <c r="GU59" i="50"/>
  <c r="GT59" i="50"/>
  <c r="GS59" i="50"/>
  <c r="GR59" i="50"/>
  <c r="GQ59" i="50"/>
  <c r="GP59" i="50"/>
  <c r="GO59" i="50"/>
  <c r="GN59" i="50"/>
  <c r="GM59" i="50"/>
  <c r="WD58" i="50"/>
  <c r="WC58" i="50"/>
  <c r="WB58" i="50"/>
  <c r="WA58" i="50"/>
  <c r="VZ58" i="50"/>
  <c r="VY58" i="50"/>
  <c r="VX58" i="50"/>
  <c r="VW58" i="50"/>
  <c r="VV58" i="50"/>
  <c r="VU58" i="50"/>
  <c r="VT58" i="50"/>
  <c r="VS58" i="50"/>
  <c r="VR58" i="50"/>
  <c r="VQ58" i="50"/>
  <c r="VP58" i="50"/>
  <c r="VO58" i="50"/>
  <c r="VN58" i="50"/>
  <c r="VM58" i="50"/>
  <c r="VL58" i="50"/>
  <c r="VK58" i="50"/>
  <c r="VJ58" i="50"/>
  <c r="VI58" i="50"/>
  <c r="VH58" i="50"/>
  <c r="VG58" i="50"/>
  <c r="VF58" i="50"/>
  <c r="VE58" i="50"/>
  <c r="VD58" i="50"/>
  <c r="VC58" i="50"/>
  <c r="VB58" i="50"/>
  <c r="VA58" i="50"/>
  <c r="UZ58" i="50"/>
  <c r="UY58" i="50"/>
  <c r="UX58" i="50"/>
  <c r="UW58" i="50"/>
  <c r="UV58" i="50"/>
  <c r="UU58" i="50"/>
  <c r="UT58" i="50"/>
  <c r="US58" i="50"/>
  <c r="UR58" i="50"/>
  <c r="UQ58" i="50"/>
  <c r="UP58" i="50"/>
  <c r="UO58" i="50"/>
  <c r="UN58" i="50"/>
  <c r="UM58" i="50"/>
  <c r="UL58" i="50"/>
  <c r="UK58" i="50"/>
  <c r="UJ58" i="50"/>
  <c r="UI58" i="50"/>
  <c r="UH58" i="50"/>
  <c r="UG58" i="50"/>
  <c r="UF58" i="50"/>
  <c r="UE58" i="50"/>
  <c r="UD58" i="50"/>
  <c r="UC58" i="50"/>
  <c r="UB58" i="50"/>
  <c r="UA58" i="50"/>
  <c r="TZ58" i="50"/>
  <c r="TY58" i="50"/>
  <c r="TX58" i="50"/>
  <c r="TW58" i="50"/>
  <c r="TV58" i="50"/>
  <c r="TU58" i="50"/>
  <c r="TT58" i="50"/>
  <c r="TS58" i="50"/>
  <c r="TR58" i="50"/>
  <c r="TQ58" i="50"/>
  <c r="TP58" i="50"/>
  <c r="TO58" i="50"/>
  <c r="TN58" i="50"/>
  <c r="TM58" i="50"/>
  <c r="TL58" i="50"/>
  <c r="TK58" i="50"/>
  <c r="TJ58" i="50"/>
  <c r="TI58" i="50"/>
  <c r="TH58" i="50"/>
  <c r="TG58" i="50"/>
  <c r="TF58" i="50"/>
  <c r="TE58" i="50"/>
  <c r="TD58" i="50"/>
  <c r="TC58" i="50"/>
  <c r="TB58" i="50"/>
  <c r="TA58" i="50"/>
  <c r="SZ58" i="50"/>
  <c r="SY58" i="50"/>
  <c r="SX58" i="50"/>
  <c r="SW58" i="50"/>
  <c r="SV58" i="50"/>
  <c r="SU58" i="50"/>
  <c r="ST58" i="50"/>
  <c r="SS58" i="50"/>
  <c r="SR58" i="50"/>
  <c r="SQ58" i="50"/>
  <c r="SP58" i="50"/>
  <c r="SO58" i="50"/>
  <c r="SN58" i="50"/>
  <c r="SM58" i="50"/>
  <c r="SL58" i="50"/>
  <c r="SK58" i="50"/>
  <c r="SJ58" i="50"/>
  <c r="SI58" i="50"/>
  <c r="SH58" i="50"/>
  <c r="SG58" i="50"/>
  <c r="SF58" i="50"/>
  <c r="SE58" i="50"/>
  <c r="SD58" i="50"/>
  <c r="SC58" i="50"/>
  <c r="SB58" i="50"/>
  <c r="SA58" i="50"/>
  <c r="RZ58" i="50"/>
  <c r="RY58" i="50"/>
  <c r="RX58" i="50"/>
  <c r="RW58" i="50"/>
  <c r="RV58" i="50"/>
  <c r="RU58" i="50"/>
  <c r="RT58" i="50"/>
  <c r="RS58" i="50"/>
  <c r="RR58" i="50"/>
  <c r="RQ58" i="50"/>
  <c r="RP58" i="50"/>
  <c r="RO58" i="50"/>
  <c r="RN58" i="50"/>
  <c r="RM58" i="50"/>
  <c r="RL58" i="50"/>
  <c r="RK58" i="50"/>
  <c r="RJ58" i="50"/>
  <c r="RI58" i="50"/>
  <c r="RH58" i="50"/>
  <c r="RG58" i="50"/>
  <c r="RF58" i="50"/>
  <c r="RE58" i="50"/>
  <c r="RD58" i="50"/>
  <c r="RC58" i="50"/>
  <c r="RB58" i="50"/>
  <c r="RA58" i="50"/>
  <c r="QZ58" i="50"/>
  <c r="QY58" i="50"/>
  <c r="QX58" i="50"/>
  <c r="QW58" i="50"/>
  <c r="QV58" i="50"/>
  <c r="QU58" i="50"/>
  <c r="QT58" i="50"/>
  <c r="QS58" i="50"/>
  <c r="QR58" i="50"/>
  <c r="QQ58" i="50"/>
  <c r="QP58" i="50"/>
  <c r="QO58" i="50"/>
  <c r="QN58" i="50"/>
  <c r="QM58" i="50"/>
  <c r="QL58" i="50"/>
  <c r="QK58" i="50"/>
  <c r="QJ58" i="50"/>
  <c r="QI58" i="50"/>
  <c r="QH58" i="50"/>
  <c r="QG58" i="50"/>
  <c r="QF58" i="50"/>
  <c r="QE58" i="50"/>
  <c r="QD58" i="50"/>
  <c r="QC58" i="50"/>
  <c r="QB58" i="50"/>
  <c r="QA58" i="50"/>
  <c r="PZ58" i="50"/>
  <c r="PY58" i="50"/>
  <c r="PX58" i="50"/>
  <c r="PW58" i="50"/>
  <c r="PV58" i="50"/>
  <c r="PU58" i="50"/>
  <c r="PT58" i="50"/>
  <c r="PS58" i="50"/>
  <c r="PR58" i="50"/>
  <c r="PQ58" i="50"/>
  <c r="PP58" i="50"/>
  <c r="PO58" i="50"/>
  <c r="PN58" i="50"/>
  <c r="PM58" i="50"/>
  <c r="PL58" i="50"/>
  <c r="PK58" i="50"/>
  <c r="PJ58" i="50"/>
  <c r="PI58" i="50"/>
  <c r="PH58" i="50"/>
  <c r="PG58" i="50"/>
  <c r="PF58" i="50"/>
  <c r="PE58" i="50"/>
  <c r="PD58" i="50"/>
  <c r="PC58" i="50"/>
  <c r="PB58" i="50"/>
  <c r="PA58" i="50"/>
  <c r="OZ58" i="50"/>
  <c r="OY58" i="50"/>
  <c r="OX58" i="50"/>
  <c r="OW58" i="50"/>
  <c r="OV58" i="50"/>
  <c r="OU58" i="50"/>
  <c r="OT58" i="50"/>
  <c r="OS58" i="50"/>
  <c r="OR58" i="50"/>
  <c r="OQ58" i="50"/>
  <c r="OP58" i="50"/>
  <c r="OO58" i="50"/>
  <c r="ON58" i="50"/>
  <c r="OM58" i="50"/>
  <c r="OL58" i="50"/>
  <c r="OK58" i="50"/>
  <c r="OJ58" i="50"/>
  <c r="OI58" i="50"/>
  <c r="OH58" i="50"/>
  <c r="OG58" i="50"/>
  <c r="OF58" i="50"/>
  <c r="OE58" i="50"/>
  <c r="OD58" i="50"/>
  <c r="OC58" i="50"/>
  <c r="OB58" i="50"/>
  <c r="OA58" i="50"/>
  <c r="NZ58" i="50"/>
  <c r="NY58" i="50"/>
  <c r="NX58" i="50"/>
  <c r="NW58" i="50"/>
  <c r="NV58" i="50"/>
  <c r="NU58" i="50"/>
  <c r="NT58" i="50"/>
  <c r="NS58" i="50"/>
  <c r="NR58" i="50"/>
  <c r="NQ58" i="50"/>
  <c r="NP58" i="50"/>
  <c r="NO58" i="50"/>
  <c r="NN58" i="50"/>
  <c r="NM58" i="50"/>
  <c r="NL58" i="50"/>
  <c r="NK58" i="50"/>
  <c r="NJ58" i="50"/>
  <c r="NI58" i="50"/>
  <c r="NH58" i="50"/>
  <c r="NG58" i="50"/>
  <c r="NF58" i="50"/>
  <c r="NE58" i="50"/>
  <c r="ND58" i="50"/>
  <c r="NC58" i="50"/>
  <c r="NB58" i="50"/>
  <c r="NA58" i="50"/>
  <c r="MZ58" i="50"/>
  <c r="MY58" i="50"/>
  <c r="MX58" i="50"/>
  <c r="MW58" i="50"/>
  <c r="MV58" i="50"/>
  <c r="MU58" i="50"/>
  <c r="MT58" i="50"/>
  <c r="MS58" i="50"/>
  <c r="MR58" i="50"/>
  <c r="MQ58" i="50"/>
  <c r="MP58" i="50"/>
  <c r="MO58" i="50"/>
  <c r="MN58" i="50"/>
  <c r="MM58" i="50"/>
  <c r="ML58" i="50"/>
  <c r="MK58" i="50"/>
  <c r="MJ58" i="50"/>
  <c r="MI58" i="50"/>
  <c r="MH58" i="50"/>
  <c r="MG58" i="50"/>
  <c r="MF58" i="50"/>
  <c r="ME58" i="50"/>
  <c r="MD58" i="50"/>
  <c r="MC58" i="50"/>
  <c r="MB58" i="50"/>
  <c r="MA58" i="50"/>
  <c r="LZ58" i="50"/>
  <c r="LY58" i="50"/>
  <c r="LX58" i="50"/>
  <c r="LW58" i="50"/>
  <c r="LV58" i="50"/>
  <c r="LU58" i="50"/>
  <c r="LT58" i="50"/>
  <c r="LS58" i="50"/>
  <c r="LR58" i="50"/>
  <c r="LQ58" i="50"/>
  <c r="LP58" i="50"/>
  <c r="LO58" i="50"/>
  <c r="LN58" i="50"/>
  <c r="LM58" i="50"/>
  <c r="LL58" i="50"/>
  <c r="LK58" i="50"/>
  <c r="LJ58" i="50"/>
  <c r="LI58" i="50"/>
  <c r="LH58" i="50"/>
  <c r="LG58" i="50"/>
  <c r="LF58" i="50"/>
  <c r="LE58" i="50"/>
  <c r="LD58" i="50"/>
  <c r="LC58" i="50"/>
  <c r="LB58" i="50"/>
  <c r="LA58" i="50"/>
  <c r="KZ58" i="50"/>
  <c r="KY58" i="50"/>
  <c r="KX58" i="50"/>
  <c r="KW58" i="50"/>
  <c r="KV58" i="50"/>
  <c r="KU58" i="50"/>
  <c r="KT58" i="50"/>
  <c r="KS58" i="50"/>
  <c r="KR58" i="50"/>
  <c r="KQ58" i="50"/>
  <c r="KP58" i="50"/>
  <c r="KO58" i="50"/>
  <c r="KN58" i="50"/>
  <c r="KM58" i="50"/>
  <c r="KL58" i="50"/>
  <c r="KK58" i="50"/>
  <c r="KJ58" i="50"/>
  <c r="KI58" i="50"/>
  <c r="KH58" i="50"/>
  <c r="KG58" i="50"/>
  <c r="KF58" i="50"/>
  <c r="KE58" i="50"/>
  <c r="KD58" i="50"/>
  <c r="KC58" i="50"/>
  <c r="KB58" i="50"/>
  <c r="KA58" i="50"/>
  <c r="JZ58" i="50"/>
  <c r="JY58" i="50"/>
  <c r="JX58" i="50"/>
  <c r="JW58" i="50"/>
  <c r="JV58" i="50"/>
  <c r="JU58" i="50"/>
  <c r="JT58" i="50"/>
  <c r="JS58" i="50"/>
  <c r="JR58" i="50"/>
  <c r="JQ58" i="50"/>
  <c r="JP58" i="50"/>
  <c r="JO58" i="50"/>
  <c r="JN58" i="50"/>
  <c r="JM58" i="50"/>
  <c r="JL58" i="50"/>
  <c r="JK58" i="50"/>
  <c r="JJ58" i="50"/>
  <c r="JI58" i="50"/>
  <c r="JH58" i="50"/>
  <c r="JG58" i="50"/>
  <c r="JF58" i="50"/>
  <c r="JE58" i="50"/>
  <c r="JD58" i="50"/>
  <c r="JC58" i="50"/>
  <c r="JB58" i="50"/>
  <c r="JA58" i="50"/>
  <c r="IZ58" i="50"/>
  <c r="IY58" i="50"/>
  <c r="IX58" i="50"/>
  <c r="IW58" i="50"/>
  <c r="IV58" i="50"/>
  <c r="IU58" i="50"/>
  <c r="IT58" i="50"/>
  <c r="IS58" i="50"/>
  <c r="IR58" i="50"/>
  <c r="IQ58" i="50"/>
  <c r="IP58" i="50"/>
  <c r="IO58" i="50"/>
  <c r="IN58" i="50"/>
  <c r="IM58" i="50"/>
  <c r="IL58" i="50"/>
  <c r="IK58" i="50"/>
  <c r="IJ58" i="50"/>
  <c r="II58" i="50"/>
  <c r="IH58" i="50"/>
  <c r="IG58" i="50"/>
  <c r="IF58" i="50"/>
  <c r="IE58" i="50"/>
  <c r="ID58" i="50"/>
  <c r="IC58" i="50"/>
  <c r="IB58" i="50"/>
  <c r="IA58" i="50"/>
  <c r="HZ58" i="50"/>
  <c r="HY58" i="50"/>
  <c r="HX58" i="50"/>
  <c r="HW58" i="50"/>
  <c r="HV58" i="50"/>
  <c r="HU58" i="50"/>
  <c r="HT58" i="50"/>
  <c r="HS58" i="50"/>
  <c r="HR58" i="50"/>
  <c r="HQ58" i="50"/>
  <c r="HP58" i="50"/>
  <c r="HO58" i="50"/>
  <c r="HN58" i="50"/>
  <c r="HM58" i="50"/>
  <c r="HL58" i="50"/>
  <c r="HK58" i="50"/>
  <c r="HJ58" i="50"/>
  <c r="HI58" i="50"/>
  <c r="HH58" i="50"/>
  <c r="HG58" i="50"/>
  <c r="HF58" i="50"/>
  <c r="HE58" i="50"/>
  <c r="HD58" i="50"/>
  <c r="HC58" i="50"/>
  <c r="HB58" i="50"/>
  <c r="HA58" i="50"/>
  <c r="GZ58" i="50"/>
  <c r="GY58" i="50"/>
  <c r="GX58" i="50"/>
  <c r="GW58" i="50"/>
  <c r="GV58" i="50"/>
  <c r="GU58" i="50"/>
  <c r="GT58" i="50"/>
  <c r="GS58" i="50"/>
  <c r="GR58" i="50"/>
  <c r="GQ58" i="50"/>
  <c r="GP58" i="50"/>
  <c r="GO58" i="50"/>
  <c r="GN58" i="50"/>
  <c r="GM58" i="50"/>
  <c r="WD57" i="50"/>
  <c r="WC57" i="50"/>
  <c r="WB57" i="50"/>
  <c r="WA57" i="50"/>
  <c r="VZ57" i="50"/>
  <c r="VY57" i="50"/>
  <c r="VX57" i="50"/>
  <c r="VW57" i="50"/>
  <c r="VV57" i="50"/>
  <c r="VU57" i="50"/>
  <c r="VT57" i="50"/>
  <c r="VS57" i="50"/>
  <c r="VR57" i="50"/>
  <c r="VQ57" i="50"/>
  <c r="VP57" i="50"/>
  <c r="VO57" i="50"/>
  <c r="VN57" i="50"/>
  <c r="VM57" i="50"/>
  <c r="VL57" i="50"/>
  <c r="VK57" i="50"/>
  <c r="VJ57" i="50"/>
  <c r="VI57" i="50"/>
  <c r="VH57" i="50"/>
  <c r="VG57" i="50"/>
  <c r="VF57" i="50"/>
  <c r="VE57" i="50"/>
  <c r="VD57" i="50"/>
  <c r="VC57" i="50"/>
  <c r="VB57" i="50"/>
  <c r="VA57" i="50"/>
  <c r="UZ57" i="50"/>
  <c r="UY57" i="50"/>
  <c r="UX57" i="50"/>
  <c r="UW57" i="50"/>
  <c r="UV57" i="50"/>
  <c r="UU57" i="50"/>
  <c r="UT57" i="50"/>
  <c r="US57" i="50"/>
  <c r="UR57" i="50"/>
  <c r="UQ57" i="50"/>
  <c r="UP57" i="50"/>
  <c r="UO57" i="50"/>
  <c r="UN57" i="50"/>
  <c r="UM57" i="50"/>
  <c r="UL57" i="50"/>
  <c r="UK57" i="50"/>
  <c r="UJ57" i="50"/>
  <c r="UI57" i="50"/>
  <c r="UH57" i="50"/>
  <c r="UG57" i="50"/>
  <c r="UF57" i="50"/>
  <c r="UE57" i="50"/>
  <c r="UD57" i="50"/>
  <c r="UC57" i="50"/>
  <c r="UB57" i="50"/>
  <c r="UA57" i="50"/>
  <c r="TZ57" i="50"/>
  <c r="TY57" i="50"/>
  <c r="TX57" i="50"/>
  <c r="TW57" i="50"/>
  <c r="TV57" i="50"/>
  <c r="TU57" i="50"/>
  <c r="TT57" i="50"/>
  <c r="TS57" i="50"/>
  <c r="TR57" i="50"/>
  <c r="TQ57" i="50"/>
  <c r="TP57" i="50"/>
  <c r="TO57" i="50"/>
  <c r="TN57" i="50"/>
  <c r="TM57" i="50"/>
  <c r="TL57" i="50"/>
  <c r="TK57" i="50"/>
  <c r="TJ57" i="50"/>
  <c r="TI57" i="50"/>
  <c r="TH57" i="50"/>
  <c r="TG57" i="50"/>
  <c r="TF57" i="50"/>
  <c r="TE57" i="50"/>
  <c r="TD57" i="50"/>
  <c r="TC57" i="50"/>
  <c r="TB57" i="50"/>
  <c r="TA57" i="50"/>
  <c r="SZ57" i="50"/>
  <c r="SY57" i="50"/>
  <c r="SX57" i="50"/>
  <c r="SW57" i="50"/>
  <c r="SV57" i="50"/>
  <c r="SU57" i="50"/>
  <c r="ST57" i="50"/>
  <c r="SS57" i="50"/>
  <c r="SR57" i="50"/>
  <c r="SQ57" i="50"/>
  <c r="SP57" i="50"/>
  <c r="SO57" i="50"/>
  <c r="SN57" i="50"/>
  <c r="SM57" i="50"/>
  <c r="SL57" i="50"/>
  <c r="SK57" i="50"/>
  <c r="SJ57" i="50"/>
  <c r="SI57" i="50"/>
  <c r="SH57" i="50"/>
  <c r="SG57" i="50"/>
  <c r="SF57" i="50"/>
  <c r="SE57" i="50"/>
  <c r="SD57" i="50"/>
  <c r="SC57" i="50"/>
  <c r="SB57" i="50"/>
  <c r="SA57" i="50"/>
  <c r="RZ57" i="50"/>
  <c r="RY57" i="50"/>
  <c r="RX57" i="50"/>
  <c r="RW57" i="50"/>
  <c r="RV57" i="50"/>
  <c r="RU57" i="50"/>
  <c r="RT57" i="50"/>
  <c r="RS57" i="50"/>
  <c r="RR57" i="50"/>
  <c r="RQ57" i="50"/>
  <c r="RP57" i="50"/>
  <c r="RO57" i="50"/>
  <c r="RN57" i="50"/>
  <c r="RM57" i="50"/>
  <c r="RL57" i="50"/>
  <c r="RK57" i="50"/>
  <c r="RJ57" i="50"/>
  <c r="RI57" i="50"/>
  <c r="RH57" i="50"/>
  <c r="RG57" i="50"/>
  <c r="RF57" i="50"/>
  <c r="RE57" i="50"/>
  <c r="RD57" i="50"/>
  <c r="RC57" i="50"/>
  <c r="RB57" i="50"/>
  <c r="RA57" i="50"/>
  <c r="QZ57" i="50"/>
  <c r="QY57" i="50"/>
  <c r="QX57" i="50"/>
  <c r="QW57" i="50"/>
  <c r="QV57" i="50"/>
  <c r="QU57" i="50"/>
  <c r="QT57" i="50"/>
  <c r="QS57" i="50"/>
  <c r="QR57" i="50"/>
  <c r="QQ57" i="50"/>
  <c r="QP57" i="50"/>
  <c r="QO57" i="50"/>
  <c r="QN57" i="50"/>
  <c r="QM57" i="50"/>
  <c r="QL57" i="50"/>
  <c r="QK57" i="50"/>
  <c r="QJ57" i="50"/>
  <c r="QI57" i="50"/>
  <c r="QH57" i="50"/>
  <c r="QG57" i="50"/>
  <c r="QF57" i="50"/>
  <c r="QE57" i="50"/>
  <c r="QD57" i="50"/>
  <c r="QC57" i="50"/>
  <c r="QB57" i="50"/>
  <c r="QA57" i="50"/>
  <c r="PZ57" i="50"/>
  <c r="PY57" i="50"/>
  <c r="PX57" i="50"/>
  <c r="PW57" i="50"/>
  <c r="PV57" i="50"/>
  <c r="PU57" i="50"/>
  <c r="PT57" i="50"/>
  <c r="PS57" i="50"/>
  <c r="PR57" i="50"/>
  <c r="PQ57" i="50"/>
  <c r="PP57" i="50"/>
  <c r="PO57" i="50"/>
  <c r="PN57" i="50"/>
  <c r="PM57" i="50"/>
  <c r="PL57" i="50"/>
  <c r="PK57" i="50"/>
  <c r="PJ57" i="50"/>
  <c r="PI57" i="50"/>
  <c r="PH57" i="50"/>
  <c r="PG57" i="50"/>
  <c r="PF57" i="50"/>
  <c r="PE57" i="50"/>
  <c r="PD57" i="50"/>
  <c r="PC57" i="50"/>
  <c r="PB57" i="50"/>
  <c r="PA57" i="50"/>
  <c r="OZ57" i="50"/>
  <c r="OY57" i="50"/>
  <c r="OX57" i="50"/>
  <c r="OW57" i="50"/>
  <c r="OV57" i="50"/>
  <c r="OU57" i="50"/>
  <c r="OT57" i="50"/>
  <c r="OS57" i="50"/>
  <c r="OR57" i="50"/>
  <c r="OQ57" i="50"/>
  <c r="OP57" i="50"/>
  <c r="OO57" i="50"/>
  <c r="ON57" i="50"/>
  <c r="OM57" i="50"/>
  <c r="OL57" i="50"/>
  <c r="OK57" i="50"/>
  <c r="OJ57" i="50"/>
  <c r="OI57" i="50"/>
  <c r="OH57" i="50"/>
  <c r="OG57" i="50"/>
  <c r="OF57" i="50"/>
  <c r="OE57" i="50"/>
  <c r="OD57" i="50"/>
  <c r="OC57" i="50"/>
  <c r="OB57" i="50"/>
  <c r="OA57" i="50"/>
  <c r="NZ57" i="50"/>
  <c r="NY57" i="50"/>
  <c r="NX57" i="50"/>
  <c r="NW57" i="50"/>
  <c r="NV57" i="50"/>
  <c r="NU57" i="50"/>
  <c r="NT57" i="50"/>
  <c r="NS57" i="50"/>
  <c r="NR57" i="50"/>
  <c r="NQ57" i="50"/>
  <c r="NP57" i="50"/>
  <c r="NO57" i="50"/>
  <c r="NN57" i="50"/>
  <c r="NM57" i="50"/>
  <c r="NL57" i="50"/>
  <c r="NK57" i="50"/>
  <c r="NJ57" i="50"/>
  <c r="NI57" i="50"/>
  <c r="NH57" i="50"/>
  <c r="NG57" i="50"/>
  <c r="NF57" i="50"/>
  <c r="NE57" i="50"/>
  <c r="ND57" i="50"/>
  <c r="NC57" i="50"/>
  <c r="NB57" i="50"/>
  <c r="NA57" i="50"/>
  <c r="MZ57" i="50"/>
  <c r="MY57" i="50"/>
  <c r="MX57" i="50"/>
  <c r="MW57" i="50"/>
  <c r="MV57" i="50"/>
  <c r="MU57" i="50"/>
  <c r="MT57" i="50"/>
  <c r="MS57" i="50"/>
  <c r="MR57" i="50"/>
  <c r="MQ57" i="50"/>
  <c r="MP57" i="50"/>
  <c r="MO57" i="50"/>
  <c r="MN57" i="50"/>
  <c r="MM57" i="50"/>
  <c r="ML57" i="50"/>
  <c r="MK57" i="50"/>
  <c r="MJ57" i="50"/>
  <c r="MI57" i="50"/>
  <c r="MH57" i="50"/>
  <c r="MG57" i="50"/>
  <c r="MF57" i="50"/>
  <c r="ME57" i="50"/>
  <c r="MD57" i="50"/>
  <c r="MC57" i="50"/>
  <c r="MB57" i="50"/>
  <c r="MA57" i="50"/>
  <c r="LZ57" i="50"/>
  <c r="LY57" i="50"/>
  <c r="LX57" i="50"/>
  <c r="LW57" i="50"/>
  <c r="LV57" i="50"/>
  <c r="LU57" i="50"/>
  <c r="LT57" i="50"/>
  <c r="LS57" i="50"/>
  <c r="LR57" i="50"/>
  <c r="LQ57" i="50"/>
  <c r="LP57" i="50"/>
  <c r="LO57" i="50"/>
  <c r="LN57" i="50"/>
  <c r="LM57" i="50"/>
  <c r="LL57" i="50"/>
  <c r="LK57" i="50"/>
  <c r="LJ57" i="50"/>
  <c r="LI57" i="50"/>
  <c r="LH57" i="50"/>
  <c r="LG57" i="50"/>
  <c r="LF57" i="50"/>
  <c r="LE57" i="50"/>
  <c r="LD57" i="50"/>
  <c r="LC57" i="50"/>
  <c r="LB57" i="50"/>
  <c r="LA57" i="50"/>
  <c r="KZ57" i="50"/>
  <c r="KY57" i="50"/>
  <c r="KX57" i="50"/>
  <c r="KW57" i="50"/>
  <c r="KV57" i="50"/>
  <c r="KU57" i="50"/>
  <c r="KT57" i="50"/>
  <c r="KS57" i="50"/>
  <c r="KR57" i="50"/>
  <c r="KQ57" i="50"/>
  <c r="KP57" i="50"/>
  <c r="KO57" i="50"/>
  <c r="KN57" i="50"/>
  <c r="KM57" i="50"/>
  <c r="KL57" i="50"/>
  <c r="KK57" i="50"/>
  <c r="KJ57" i="50"/>
  <c r="KI57" i="50"/>
  <c r="KH57" i="50"/>
  <c r="KG57" i="50"/>
  <c r="KF57" i="50"/>
  <c r="KE57" i="50"/>
  <c r="KD57" i="50"/>
  <c r="KC57" i="50"/>
  <c r="KB57" i="50"/>
  <c r="KA57" i="50"/>
  <c r="JZ57" i="50"/>
  <c r="JY57" i="50"/>
  <c r="JX57" i="50"/>
  <c r="JW57" i="50"/>
  <c r="JV57" i="50"/>
  <c r="JU57" i="50"/>
  <c r="JT57" i="50"/>
  <c r="JS57" i="50"/>
  <c r="JR57" i="50"/>
  <c r="JQ57" i="50"/>
  <c r="JP57" i="50"/>
  <c r="JO57" i="50"/>
  <c r="JN57" i="50"/>
  <c r="JM57" i="50"/>
  <c r="JL57" i="50"/>
  <c r="JK57" i="50"/>
  <c r="JJ57" i="50"/>
  <c r="JI57" i="50"/>
  <c r="JH57" i="50"/>
  <c r="JG57" i="50"/>
  <c r="JF57" i="50"/>
  <c r="JE57" i="50"/>
  <c r="JD57" i="50"/>
  <c r="JC57" i="50"/>
  <c r="JB57" i="50"/>
  <c r="JA57" i="50"/>
  <c r="IZ57" i="50"/>
  <c r="IY57" i="50"/>
  <c r="IX57" i="50"/>
  <c r="IW57" i="50"/>
  <c r="IV57" i="50"/>
  <c r="IU57" i="50"/>
  <c r="IT57" i="50"/>
  <c r="IS57" i="50"/>
  <c r="IR57" i="50"/>
  <c r="IQ57" i="50"/>
  <c r="IP57" i="50"/>
  <c r="IO57" i="50"/>
  <c r="IN57" i="50"/>
  <c r="IM57" i="50"/>
  <c r="IL57" i="50"/>
  <c r="IK57" i="50"/>
  <c r="IJ57" i="50"/>
  <c r="II57" i="50"/>
  <c r="IH57" i="50"/>
  <c r="IG57" i="50"/>
  <c r="IF57" i="50"/>
  <c r="IE57" i="50"/>
  <c r="ID57" i="50"/>
  <c r="IC57" i="50"/>
  <c r="IB57" i="50"/>
  <c r="IA57" i="50"/>
  <c r="HZ57" i="50"/>
  <c r="HY57" i="50"/>
  <c r="HX57" i="50"/>
  <c r="HW57" i="50"/>
  <c r="HV57" i="50"/>
  <c r="HU57" i="50"/>
  <c r="HT57" i="50"/>
  <c r="HS57" i="50"/>
  <c r="HR57" i="50"/>
  <c r="HQ57" i="50"/>
  <c r="HP57" i="50"/>
  <c r="HO57" i="50"/>
  <c r="HN57" i="50"/>
  <c r="HM57" i="50"/>
  <c r="HL57" i="50"/>
  <c r="HK57" i="50"/>
  <c r="HJ57" i="50"/>
  <c r="HI57" i="50"/>
  <c r="HH57" i="50"/>
  <c r="HG57" i="50"/>
  <c r="HF57" i="50"/>
  <c r="HE57" i="50"/>
  <c r="HD57" i="50"/>
  <c r="HC57" i="50"/>
  <c r="HB57" i="50"/>
  <c r="HA57" i="50"/>
  <c r="GZ57" i="50"/>
  <c r="GY57" i="50"/>
  <c r="GX57" i="50"/>
  <c r="GW57" i="50"/>
  <c r="GV57" i="50"/>
  <c r="GU57" i="50"/>
  <c r="GT57" i="50"/>
  <c r="GS57" i="50"/>
  <c r="GR57" i="50"/>
  <c r="GQ57" i="50"/>
  <c r="GP57" i="50"/>
  <c r="GO57" i="50"/>
  <c r="GN57" i="50"/>
  <c r="GM57" i="50"/>
  <c r="WD56" i="50"/>
  <c r="WC56" i="50"/>
  <c r="WB56" i="50"/>
  <c r="WA56" i="50"/>
  <c r="VZ56" i="50"/>
  <c r="VY56" i="50"/>
  <c r="VX56" i="50"/>
  <c r="VW56" i="50"/>
  <c r="VV56" i="50"/>
  <c r="VU56" i="50"/>
  <c r="VT56" i="50"/>
  <c r="VS56" i="50"/>
  <c r="VR56" i="50"/>
  <c r="VQ56" i="50"/>
  <c r="VP56" i="50"/>
  <c r="VO56" i="50"/>
  <c r="VN56" i="50"/>
  <c r="VM56" i="50"/>
  <c r="VL56" i="50"/>
  <c r="VK56" i="50"/>
  <c r="VJ56" i="50"/>
  <c r="VI56" i="50"/>
  <c r="VH56" i="50"/>
  <c r="VG56" i="50"/>
  <c r="VF56" i="50"/>
  <c r="VE56" i="50"/>
  <c r="VD56" i="50"/>
  <c r="VC56" i="50"/>
  <c r="VB56" i="50"/>
  <c r="VA56" i="50"/>
  <c r="UZ56" i="50"/>
  <c r="UY56" i="50"/>
  <c r="UX56" i="50"/>
  <c r="UW56" i="50"/>
  <c r="UV56" i="50"/>
  <c r="UU56" i="50"/>
  <c r="UT56" i="50"/>
  <c r="US56" i="50"/>
  <c r="UR56" i="50"/>
  <c r="UQ56" i="50"/>
  <c r="UP56" i="50"/>
  <c r="UO56" i="50"/>
  <c r="UN56" i="50"/>
  <c r="UM56" i="50"/>
  <c r="UL56" i="50"/>
  <c r="UK56" i="50"/>
  <c r="UJ56" i="50"/>
  <c r="UI56" i="50"/>
  <c r="UH56" i="50"/>
  <c r="UG56" i="50"/>
  <c r="UF56" i="50"/>
  <c r="UE56" i="50"/>
  <c r="UD56" i="50"/>
  <c r="UC56" i="50"/>
  <c r="UB56" i="50"/>
  <c r="UA56" i="50"/>
  <c r="TZ56" i="50"/>
  <c r="TY56" i="50"/>
  <c r="TX56" i="50"/>
  <c r="TW56" i="50"/>
  <c r="TV56" i="50"/>
  <c r="TU56" i="50"/>
  <c r="TT56" i="50"/>
  <c r="TS56" i="50"/>
  <c r="TR56" i="50"/>
  <c r="TQ56" i="50"/>
  <c r="TP56" i="50"/>
  <c r="TO56" i="50"/>
  <c r="TN56" i="50"/>
  <c r="TM56" i="50"/>
  <c r="TL56" i="50"/>
  <c r="TK56" i="50"/>
  <c r="TJ56" i="50"/>
  <c r="TI56" i="50"/>
  <c r="TH56" i="50"/>
  <c r="TG56" i="50"/>
  <c r="TF56" i="50"/>
  <c r="TE56" i="50"/>
  <c r="TD56" i="50"/>
  <c r="TC56" i="50"/>
  <c r="TB56" i="50"/>
  <c r="TA56" i="50"/>
  <c r="SZ56" i="50"/>
  <c r="SY56" i="50"/>
  <c r="SX56" i="50"/>
  <c r="SW56" i="50"/>
  <c r="SV56" i="50"/>
  <c r="SU56" i="50"/>
  <c r="ST56" i="50"/>
  <c r="SS56" i="50"/>
  <c r="SR56" i="50"/>
  <c r="SQ56" i="50"/>
  <c r="SP56" i="50"/>
  <c r="SO56" i="50"/>
  <c r="SN56" i="50"/>
  <c r="SM56" i="50"/>
  <c r="SL56" i="50"/>
  <c r="SK56" i="50"/>
  <c r="SJ56" i="50"/>
  <c r="SI56" i="50"/>
  <c r="SH56" i="50"/>
  <c r="SG56" i="50"/>
  <c r="SF56" i="50"/>
  <c r="SE56" i="50"/>
  <c r="SD56" i="50"/>
  <c r="SC56" i="50"/>
  <c r="SB56" i="50"/>
  <c r="SA56" i="50"/>
  <c r="RZ56" i="50"/>
  <c r="RY56" i="50"/>
  <c r="RX56" i="50"/>
  <c r="RW56" i="50"/>
  <c r="RV56" i="50"/>
  <c r="RU56" i="50"/>
  <c r="RT56" i="50"/>
  <c r="RS56" i="50"/>
  <c r="RR56" i="50"/>
  <c r="RQ56" i="50"/>
  <c r="RP56" i="50"/>
  <c r="RO56" i="50"/>
  <c r="RN56" i="50"/>
  <c r="RM56" i="50"/>
  <c r="RL56" i="50"/>
  <c r="RK56" i="50"/>
  <c r="RJ56" i="50"/>
  <c r="RI56" i="50"/>
  <c r="RH56" i="50"/>
  <c r="RG56" i="50"/>
  <c r="RF56" i="50"/>
  <c r="RE56" i="50"/>
  <c r="RD56" i="50"/>
  <c r="RC56" i="50"/>
  <c r="RB56" i="50"/>
  <c r="RA56" i="50"/>
  <c r="QZ56" i="50"/>
  <c r="QY56" i="50"/>
  <c r="QX56" i="50"/>
  <c r="QW56" i="50"/>
  <c r="QV56" i="50"/>
  <c r="QU56" i="50"/>
  <c r="QT56" i="50"/>
  <c r="QS56" i="50"/>
  <c r="QR56" i="50"/>
  <c r="QQ56" i="50"/>
  <c r="QP56" i="50"/>
  <c r="QO56" i="50"/>
  <c r="QN56" i="50"/>
  <c r="QM56" i="50"/>
  <c r="QL56" i="50"/>
  <c r="QK56" i="50"/>
  <c r="QJ56" i="50"/>
  <c r="QI56" i="50"/>
  <c r="QH56" i="50"/>
  <c r="QG56" i="50"/>
  <c r="QF56" i="50"/>
  <c r="QE56" i="50"/>
  <c r="QD56" i="50"/>
  <c r="QC56" i="50"/>
  <c r="QB56" i="50"/>
  <c r="QA56" i="50"/>
  <c r="PZ56" i="50"/>
  <c r="PY56" i="50"/>
  <c r="PX56" i="50"/>
  <c r="PW56" i="50"/>
  <c r="PV56" i="50"/>
  <c r="PU56" i="50"/>
  <c r="PT56" i="50"/>
  <c r="PS56" i="50"/>
  <c r="PR56" i="50"/>
  <c r="PQ56" i="50"/>
  <c r="PP56" i="50"/>
  <c r="PO56" i="50"/>
  <c r="PN56" i="50"/>
  <c r="PM56" i="50"/>
  <c r="PL56" i="50"/>
  <c r="PK56" i="50"/>
  <c r="PJ56" i="50"/>
  <c r="PI56" i="50"/>
  <c r="PH56" i="50"/>
  <c r="PG56" i="50"/>
  <c r="PF56" i="50"/>
  <c r="PE56" i="50"/>
  <c r="PD56" i="50"/>
  <c r="PC56" i="50"/>
  <c r="PB56" i="50"/>
  <c r="PA56" i="50"/>
  <c r="OZ56" i="50"/>
  <c r="OY56" i="50"/>
  <c r="OX56" i="50"/>
  <c r="OW56" i="50"/>
  <c r="OV56" i="50"/>
  <c r="OU56" i="50"/>
  <c r="OT56" i="50"/>
  <c r="OS56" i="50"/>
  <c r="OR56" i="50"/>
  <c r="OQ56" i="50"/>
  <c r="OP56" i="50"/>
  <c r="OO56" i="50"/>
  <c r="ON56" i="50"/>
  <c r="OM56" i="50"/>
  <c r="OL56" i="50"/>
  <c r="OK56" i="50"/>
  <c r="OJ56" i="50"/>
  <c r="OI56" i="50"/>
  <c r="OH56" i="50"/>
  <c r="OG56" i="50"/>
  <c r="OF56" i="50"/>
  <c r="OE56" i="50"/>
  <c r="OD56" i="50"/>
  <c r="OC56" i="50"/>
  <c r="OB56" i="50"/>
  <c r="OA56" i="50"/>
  <c r="NZ56" i="50"/>
  <c r="NY56" i="50"/>
  <c r="NX56" i="50"/>
  <c r="NW56" i="50"/>
  <c r="NV56" i="50"/>
  <c r="NU56" i="50"/>
  <c r="NT56" i="50"/>
  <c r="NS56" i="50"/>
  <c r="NR56" i="50"/>
  <c r="NQ56" i="50"/>
  <c r="NP56" i="50"/>
  <c r="NO56" i="50"/>
  <c r="NN56" i="50"/>
  <c r="NM56" i="50"/>
  <c r="NL56" i="50"/>
  <c r="NK56" i="50"/>
  <c r="NJ56" i="50"/>
  <c r="NI56" i="50"/>
  <c r="NH56" i="50"/>
  <c r="NG56" i="50"/>
  <c r="NF56" i="50"/>
  <c r="NE56" i="50"/>
  <c r="ND56" i="50"/>
  <c r="NC56" i="50"/>
  <c r="NB56" i="50"/>
  <c r="NA56" i="50"/>
  <c r="MZ56" i="50"/>
  <c r="MY56" i="50"/>
  <c r="MX56" i="50"/>
  <c r="MW56" i="50"/>
  <c r="MV56" i="50"/>
  <c r="MU56" i="50"/>
  <c r="MT56" i="50"/>
  <c r="MS56" i="50"/>
  <c r="MR56" i="50"/>
  <c r="MQ56" i="50"/>
  <c r="MP56" i="50"/>
  <c r="MO56" i="50"/>
  <c r="MN56" i="50"/>
  <c r="MM56" i="50"/>
  <c r="ML56" i="50"/>
  <c r="MK56" i="50"/>
  <c r="MJ56" i="50"/>
  <c r="MI56" i="50"/>
  <c r="MH56" i="50"/>
  <c r="MG56" i="50"/>
  <c r="MF56" i="50"/>
  <c r="ME56" i="50"/>
  <c r="MD56" i="50"/>
  <c r="MC56" i="50"/>
  <c r="MB56" i="50"/>
  <c r="MA56" i="50"/>
  <c r="LZ56" i="50"/>
  <c r="LY56" i="50"/>
  <c r="LX56" i="50"/>
  <c r="LW56" i="50"/>
  <c r="LV56" i="50"/>
  <c r="LU56" i="50"/>
  <c r="LT56" i="50"/>
  <c r="LS56" i="50"/>
  <c r="LR56" i="50"/>
  <c r="LQ56" i="50"/>
  <c r="LP56" i="50"/>
  <c r="LO56" i="50"/>
  <c r="LN56" i="50"/>
  <c r="LM56" i="50"/>
  <c r="LL56" i="50"/>
  <c r="LK56" i="50"/>
  <c r="LJ56" i="50"/>
  <c r="LI56" i="50"/>
  <c r="LH56" i="50"/>
  <c r="LG56" i="50"/>
  <c r="LF56" i="50"/>
  <c r="LE56" i="50"/>
  <c r="LD56" i="50"/>
  <c r="LC56" i="50"/>
  <c r="LB56" i="50"/>
  <c r="LA56" i="50"/>
  <c r="KZ56" i="50"/>
  <c r="KY56" i="50"/>
  <c r="KX56" i="50"/>
  <c r="KW56" i="50"/>
  <c r="KV56" i="50"/>
  <c r="KU56" i="50"/>
  <c r="KT56" i="50"/>
  <c r="KS56" i="50"/>
  <c r="KR56" i="50"/>
  <c r="KQ56" i="50"/>
  <c r="KP56" i="50"/>
  <c r="KO56" i="50"/>
  <c r="KN56" i="50"/>
  <c r="KM56" i="50"/>
  <c r="KL56" i="50"/>
  <c r="KK56" i="50"/>
  <c r="KJ56" i="50"/>
  <c r="KI56" i="50"/>
  <c r="KH56" i="50"/>
  <c r="KG56" i="50"/>
  <c r="KF56" i="50"/>
  <c r="KE56" i="50"/>
  <c r="KD56" i="50"/>
  <c r="KC56" i="50"/>
  <c r="KB56" i="50"/>
  <c r="KA56" i="50"/>
  <c r="JZ56" i="50"/>
  <c r="JY56" i="50"/>
  <c r="JX56" i="50"/>
  <c r="JW56" i="50"/>
  <c r="JV56" i="50"/>
  <c r="JU56" i="50"/>
  <c r="JT56" i="50"/>
  <c r="JS56" i="50"/>
  <c r="JR56" i="50"/>
  <c r="JQ56" i="50"/>
  <c r="JP56" i="50"/>
  <c r="JO56" i="50"/>
  <c r="JN56" i="50"/>
  <c r="JM56" i="50"/>
  <c r="JL56" i="50"/>
  <c r="JK56" i="50"/>
  <c r="JJ56" i="50"/>
  <c r="JI56" i="50"/>
  <c r="JH56" i="50"/>
  <c r="JG56" i="50"/>
  <c r="JF56" i="50"/>
  <c r="JE56" i="50"/>
  <c r="JD56" i="50"/>
  <c r="JC56" i="50"/>
  <c r="JB56" i="50"/>
  <c r="JA56" i="50"/>
  <c r="IZ56" i="50"/>
  <c r="IY56" i="50"/>
  <c r="IX56" i="50"/>
  <c r="IW56" i="50"/>
  <c r="IV56" i="50"/>
  <c r="IU56" i="50"/>
  <c r="IT56" i="50"/>
  <c r="IS56" i="50"/>
  <c r="IR56" i="50"/>
  <c r="IQ56" i="50"/>
  <c r="IP56" i="50"/>
  <c r="IO56" i="50"/>
  <c r="IN56" i="50"/>
  <c r="IM56" i="50"/>
  <c r="IL56" i="50"/>
  <c r="IK56" i="50"/>
  <c r="IJ56" i="50"/>
  <c r="II56" i="50"/>
  <c r="IH56" i="50"/>
  <c r="IG56" i="50"/>
  <c r="IF56" i="50"/>
  <c r="IE56" i="50"/>
  <c r="ID56" i="50"/>
  <c r="IC56" i="50"/>
  <c r="IB56" i="50"/>
  <c r="IA56" i="50"/>
  <c r="HZ56" i="50"/>
  <c r="HY56" i="50"/>
  <c r="HX56" i="50"/>
  <c r="HW56" i="50"/>
  <c r="HV56" i="50"/>
  <c r="HU56" i="50"/>
  <c r="HT56" i="50"/>
  <c r="HS56" i="50"/>
  <c r="HR56" i="50"/>
  <c r="HQ56" i="50"/>
  <c r="HP56" i="50"/>
  <c r="HO56" i="50"/>
  <c r="HN56" i="50"/>
  <c r="HM56" i="50"/>
  <c r="HL56" i="50"/>
  <c r="HK56" i="50"/>
  <c r="HJ56" i="50"/>
  <c r="HI56" i="50"/>
  <c r="HH56" i="50"/>
  <c r="HG56" i="50"/>
  <c r="HF56" i="50"/>
  <c r="HE56" i="50"/>
  <c r="HD56" i="50"/>
  <c r="HC56" i="50"/>
  <c r="HB56" i="50"/>
  <c r="HA56" i="50"/>
  <c r="GZ56" i="50"/>
  <c r="GY56" i="50"/>
  <c r="GX56" i="50"/>
  <c r="GW56" i="50"/>
  <c r="GV56" i="50"/>
  <c r="GU56" i="50"/>
  <c r="GT56" i="50"/>
  <c r="GS56" i="50"/>
  <c r="GR56" i="50"/>
  <c r="GQ56" i="50"/>
  <c r="GP56" i="50"/>
  <c r="GO56" i="50"/>
  <c r="GN56" i="50"/>
  <c r="GM56" i="50"/>
  <c r="WD55" i="50"/>
  <c r="WC55" i="50"/>
  <c r="WB55" i="50"/>
  <c r="WA55" i="50"/>
  <c r="VZ55" i="50"/>
  <c r="VY55" i="50"/>
  <c r="VX55" i="50"/>
  <c r="VW55" i="50"/>
  <c r="VV55" i="50"/>
  <c r="VU55" i="50"/>
  <c r="VT55" i="50"/>
  <c r="VS55" i="50"/>
  <c r="VR55" i="50"/>
  <c r="VQ55" i="50"/>
  <c r="VP55" i="50"/>
  <c r="VO55" i="50"/>
  <c r="VN55" i="50"/>
  <c r="VM55" i="50"/>
  <c r="VL55" i="50"/>
  <c r="VK55" i="50"/>
  <c r="VJ55" i="50"/>
  <c r="VI55" i="50"/>
  <c r="VH55" i="50"/>
  <c r="VG55" i="50"/>
  <c r="VF55" i="50"/>
  <c r="VE55" i="50"/>
  <c r="VD55" i="50"/>
  <c r="VC55" i="50"/>
  <c r="VB55" i="50"/>
  <c r="VA55" i="50"/>
  <c r="UZ55" i="50"/>
  <c r="UY55" i="50"/>
  <c r="UX55" i="50"/>
  <c r="UW55" i="50"/>
  <c r="UV55" i="50"/>
  <c r="UU55" i="50"/>
  <c r="UT55" i="50"/>
  <c r="US55" i="50"/>
  <c r="UR55" i="50"/>
  <c r="UQ55" i="50"/>
  <c r="UP55" i="50"/>
  <c r="UO55" i="50"/>
  <c r="UN55" i="50"/>
  <c r="UM55" i="50"/>
  <c r="UL55" i="50"/>
  <c r="UK55" i="50"/>
  <c r="UJ55" i="50"/>
  <c r="UI55" i="50"/>
  <c r="UH55" i="50"/>
  <c r="UG55" i="50"/>
  <c r="UF55" i="50"/>
  <c r="UE55" i="50"/>
  <c r="UD55" i="50"/>
  <c r="UC55" i="50"/>
  <c r="UB55" i="50"/>
  <c r="UA55" i="50"/>
  <c r="TZ55" i="50"/>
  <c r="TY55" i="50"/>
  <c r="TX55" i="50"/>
  <c r="TW55" i="50"/>
  <c r="TV55" i="50"/>
  <c r="TU55" i="50"/>
  <c r="TT55" i="50"/>
  <c r="TS55" i="50"/>
  <c r="TR55" i="50"/>
  <c r="TQ55" i="50"/>
  <c r="TP55" i="50"/>
  <c r="TO55" i="50"/>
  <c r="TN55" i="50"/>
  <c r="TM55" i="50"/>
  <c r="TL55" i="50"/>
  <c r="TK55" i="50"/>
  <c r="TJ55" i="50"/>
  <c r="TI55" i="50"/>
  <c r="TH55" i="50"/>
  <c r="TG55" i="50"/>
  <c r="TF55" i="50"/>
  <c r="TE55" i="50"/>
  <c r="TD55" i="50"/>
  <c r="TC55" i="50"/>
  <c r="TB55" i="50"/>
  <c r="TA55" i="50"/>
  <c r="SZ55" i="50"/>
  <c r="SY55" i="50"/>
  <c r="SX55" i="50"/>
  <c r="SW55" i="50"/>
  <c r="SV55" i="50"/>
  <c r="SU55" i="50"/>
  <c r="ST55" i="50"/>
  <c r="SS55" i="50"/>
  <c r="SR55" i="50"/>
  <c r="SQ55" i="50"/>
  <c r="SP55" i="50"/>
  <c r="SO55" i="50"/>
  <c r="SN55" i="50"/>
  <c r="SM55" i="50"/>
  <c r="SL55" i="50"/>
  <c r="SK55" i="50"/>
  <c r="SJ55" i="50"/>
  <c r="SI55" i="50"/>
  <c r="SH55" i="50"/>
  <c r="SG55" i="50"/>
  <c r="SF55" i="50"/>
  <c r="SE55" i="50"/>
  <c r="SD55" i="50"/>
  <c r="SC55" i="50"/>
  <c r="SB55" i="50"/>
  <c r="SA55" i="50"/>
  <c r="RZ55" i="50"/>
  <c r="RY55" i="50"/>
  <c r="RX55" i="50"/>
  <c r="RW55" i="50"/>
  <c r="RV55" i="50"/>
  <c r="RU55" i="50"/>
  <c r="RT55" i="50"/>
  <c r="RS55" i="50"/>
  <c r="RR55" i="50"/>
  <c r="RQ55" i="50"/>
  <c r="RP55" i="50"/>
  <c r="RO55" i="50"/>
  <c r="RN55" i="50"/>
  <c r="RM55" i="50"/>
  <c r="RL55" i="50"/>
  <c r="RK55" i="50"/>
  <c r="RJ55" i="50"/>
  <c r="RI55" i="50"/>
  <c r="RH55" i="50"/>
  <c r="RG55" i="50"/>
  <c r="RF55" i="50"/>
  <c r="RE55" i="50"/>
  <c r="RD55" i="50"/>
  <c r="RC55" i="50"/>
  <c r="RB55" i="50"/>
  <c r="RA55" i="50"/>
  <c r="QZ55" i="50"/>
  <c r="QY55" i="50"/>
  <c r="QX55" i="50"/>
  <c r="QW55" i="50"/>
  <c r="QV55" i="50"/>
  <c r="QU55" i="50"/>
  <c r="QT55" i="50"/>
  <c r="QS55" i="50"/>
  <c r="QR55" i="50"/>
  <c r="QQ55" i="50"/>
  <c r="QP55" i="50"/>
  <c r="QO55" i="50"/>
  <c r="QN55" i="50"/>
  <c r="QM55" i="50"/>
  <c r="QL55" i="50"/>
  <c r="QK55" i="50"/>
  <c r="QJ55" i="50"/>
  <c r="QI55" i="50"/>
  <c r="QH55" i="50"/>
  <c r="QG55" i="50"/>
  <c r="QF55" i="50"/>
  <c r="QE55" i="50"/>
  <c r="QD55" i="50"/>
  <c r="QC55" i="50"/>
  <c r="QB55" i="50"/>
  <c r="QA55" i="50"/>
  <c r="PZ55" i="50"/>
  <c r="PY55" i="50"/>
  <c r="PX55" i="50"/>
  <c r="PW55" i="50"/>
  <c r="PV55" i="50"/>
  <c r="PU55" i="50"/>
  <c r="PT55" i="50"/>
  <c r="PS55" i="50"/>
  <c r="PR55" i="50"/>
  <c r="PQ55" i="50"/>
  <c r="PP55" i="50"/>
  <c r="PO55" i="50"/>
  <c r="PN55" i="50"/>
  <c r="PM55" i="50"/>
  <c r="PL55" i="50"/>
  <c r="PK55" i="50"/>
  <c r="PJ55" i="50"/>
  <c r="PI55" i="50"/>
  <c r="PH55" i="50"/>
  <c r="PG55" i="50"/>
  <c r="PF55" i="50"/>
  <c r="PE55" i="50"/>
  <c r="PD55" i="50"/>
  <c r="PC55" i="50"/>
  <c r="PB55" i="50"/>
  <c r="PA55" i="50"/>
  <c r="OZ55" i="50"/>
  <c r="OY55" i="50"/>
  <c r="OX55" i="50"/>
  <c r="OW55" i="50"/>
  <c r="OV55" i="50"/>
  <c r="OU55" i="50"/>
  <c r="OT55" i="50"/>
  <c r="OS55" i="50"/>
  <c r="OR55" i="50"/>
  <c r="OQ55" i="50"/>
  <c r="OP55" i="50"/>
  <c r="OO55" i="50"/>
  <c r="ON55" i="50"/>
  <c r="OM55" i="50"/>
  <c r="OL55" i="50"/>
  <c r="OK55" i="50"/>
  <c r="OJ55" i="50"/>
  <c r="OI55" i="50"/>
  <c r="OH55" i="50"/>
  <c r="OG55" i="50"/>
  <c r="OF55" i="50"/>
  <c r="OE55" i="50"/>
  <c r="OD55" i="50"/>
  <c r="OC55" i="50"/>
  <c r="OB55" i="50"/>
  <c r="OA55" i="50"/>
  <c r="NZ55" i="50"/>
  <c r="NY55" i="50"/>
  <c r="NX55" i="50"/>
  <c r="NW55" i="50"/>
  <c r="NV55" i="50"/>
  <c r="NU55" i="50"/>
  <c r="NT55" i="50"/>
  <c r="NS55" i="50"/>
  <c r="NR55" i="50"/>
  <c r="NQ55" i="50"/>
  <c r="NP55" i="50"/>
  <c r="NO55" i="50"/>
  <c r="NN55" i="50"/>
  <c r="NM55" i="50"/>
  <c r="NL55" i="50"/>
  <c r="NK55" i="50"/>
  <c r="NJ55" i="50"/>
  <c r="NI55" i="50"/>
  <c r="NH55" i="50"/>
  <c r="NG55" i="50"/>
  <c r="NF55" i="50"/>
  <c r="NE55" i="50"/>
  <c r="ND55" i="50"/>
  <c r="NC55" i="50"/>
  <c r="NB55" i="50"/>
  <c r="NA55" i="50"/>
  <c r="MZ55" i="50"/>
  <c r="MY55" i="50"/>
  <c r="MX55" i="50"/>
  <c r="MW55" i="50"/>
  <c r="MV55" i="50"/>
  <c r="MU55" i="50"/>
  <c r="MT55" i="50"/>
  <c r="MS55" i="50"/>
  <c r="MR55" i="50"/>
  <c r="MQ55" i="50"/>
  <c r="MP55" i="50"/>
  <c r="MO55" i="50"/>
  <c r="MN55" i="50"/>
  <c r="MM55" i="50"/>
  <c r="ML55" i="50"/>
  <c r="MK55" i="50"/>
  <c r="MJ55" i="50"/>
  <c r="MI55" i="50"/>
  <c r="MH55" i="50"/>
  <c r="MG55" i="50"/>
  <c r="MF55" i="50"/>
  <c r="ME55" i="50"/>
  <c r="MD55" i="50"/>
  <c r="MC55" i="50"/>
  <c r="MB55" i="50"/>
  <c r="MA55" i="50"/>
  <c r="LZ55" i="50"/>
  <c r="LY55" i="50"/>
  <c r="LX55" i="50"/>
  <c r="LW55" i="50"/>
  <c r="LV55" i="50"/>
  <c r="LU55" i="50"/>
  <c r="LT55" i="50"/>
  <c r="LS55" i="50"/>
  <c r="LR55" i="50"/>
  <c r="LQ55" i="50"/>
  <c r="LP55" i="50"/>
  <c r="LO55" i="50"/>
  <c r="LN55" i="50"/>
  <c r="LM55" i="50"/>
  <c r="LL55" i="50"/>
  <c r="LK55" i="50"/>
  <c r="LJ55" i="50"/>
  <c r="LI55" i="50"/>
  <c r="LH55" i="50"/>
  <c r="LG55" i="50"/>
  <c r="LF55" i="50"/>
  <c r="LE55" i="50"/>
  <c r="LD55" i="50"/>
  <c r="LC55" i="50"/>
  <c r="LB55" i="50"/>
  <c r="LA55" i="50"/>
  <c r="KZ55" i="50"/>
  <c r="KY55" i="50"/>
  <c r="KX55" i="50"/>
  <c r="KW55" i="50"/>
  <c r="KV55" i="50"/>
  <c r="KU55" i="50"/>
  <c r="KT55" i="50"/>
  <c r="KS55" i="50"/>
  <c r="KR55" i="50"/>
  <c r="KQ55" i="50"/>
  <c r="KP55" i="50"/>
  <c r="KO55" i="50"/>
  <c r="KN55" i="50"/>
  <c r="KM55" i="50"/>
  <c r="KL55" i="50"/>
  <c r="KK55" i="50"/>
  <c r="KJ55" i="50"/>
  <c r="KI55" i="50"/>
  <c r="KH55" i="50"/>
  <c r="KG55" i="50"/>
  <c r="KF55" i="50"/>
  <c r="KE55" i="50"/>
  <c r="KD55" i="50"/>
  <c r="KC55" i="50"/>
  <c r="KB55" i="50"/>
  <c r="KA55" i="50"/>
  <c r="JZ55" i="50"/>
  <c r="JY55" i="50"/>
  <c r="JX55" i="50"/>
  <c r="JW55" i="50"/>
  <c r="JV55" i="50"/>
  <c r="JU55" i="50"/>
  <c r="JT55" i="50"/>
  <c r="JS55" i="50"/>
  <c r="JR55" i="50"/>
  <c r="JQ55" i="50"/>
  <c r="JP55" i="50"/>
  <c r="JO55" i="50"/>
  <c r="JN55" i="50"/>
  <c r="JM55" i="50"/>
  <c r="JL55" i="50"/>
  <c r="JK55" i="50"/>
  <c r="JJ55" i="50"/>
  <c r="JI55" i="50"/>
  <c r="JH55" i="50"/>
  <c r="JG55" i="50"/>
  <c r="JF55" i="50"/>
  <c r="JE55" i="50"/>
  <c r="JD55" i="50"/>
  <c r="JC55" i="50"/>
  <c r="JB55" i="50"/>
  <c r="JA55" i="50"/>
  <c r="IZ55" i="50"/>
  <c r="IY55" i="50"/>
  <c r="IX55" i="50"/>
  <c r="IW55" i="50"/>
  <c r="IV55" i="50"/>
  <c r="IU55" i="50"/>
  <c r="IT55" i="50"/>
  <c r="IS55" i="50"/>
  <c r="IR55" i="50"/>
  <c r="IQ55" i="50"/>
  <c r="IP55" i="50"/>
  <c r="IO55" i="50"/>
  <c r="IN55" i="50"/>
  <c r="IM55" i="50"/>
  <c r="IL55" i="50"/>
  <c r="IK55" i="50"/>
  <c r="IJ55" i="50"/>
  <c r="II55" i="50"/>
  <c r="IH55" i="50"/>
  <c r="IG55" i="50"/>
  <c r="IF55" i="50"/>
  <c r="IE55" i="50"/>
  <c r="ID55" i="50"/>
  <c r="IC55" i="50"/>
  <c r="IB55" i="50"/>
  <c r="IA55" i="50"/>
  <c r="HZ55" i="50"/>
  <c r="HY55" i="50"/>
  <c r="HX55" i="50"/>
  <c r="HW55" i="50"/>
  <c r="HV55" i="50"/>
  <c r="HU55" i="50"/>
  <c r="HT55" i="50"/>
  <c r="HS55" i="50"/>
  <c r="HR55" i="50"/>
  <c r="HQ55" i="50"/>
  <c r="HP55" i="50"/>
  <c r="HO55" i="50"/>
  <c r="HN55" i="50"/>
  <c r="HM55" i="50"/>
  <c r="HL55" i="50"/>
  <c r="HK55" i="50"/>
  <c r="HJ55" i="50"/>
  <c r="HI55" i="50"/>
  <c r="HH55" i="50"/>
  <c r="HG55" i="50"/>
  <c r="HF55" i="50"/>
  <c r="HE55" i="50"/>
  <c r="HD55" i="50"/>
  <c r="HC55" i="50"/>
  <c r="HB55" i="50"/>
  <c r="HA55" i="50"/>
  <c r="GZ55" i="50"/>
  <c r="GY55" i="50"/>
  <c r="GX55" i="50"/>
  <c r="GW55" i="50"/>
  <c r="GV55" i="50"/>
  <c r="GU55" i="50"/>
  <c r="GT55" i="50"/>
  <c r="GS55" i="50"/>
  <c r="GR55" i="50"/>
  <c r="GQ55" i="50"/>
  <c r="GP55" i="50"/>
  <c r="GO55" i="50"/>
  <c r="GN55" i="50"/>
  <c r="GM55" i="50"/>
  <c r="WD54" i="50"/>
  <c r="WC54" i="50"/>
  <c r="WB54" i="50"/>
  <c r="WA54" i="50"/>
  <c r="VZ54" i="50"/>
  <c r="VY54" i="50"/>
  <c r="VX54" i="50"/>
  <c r="VW54" i="50"/>
  <c r="VV54" i="50"/>
  <c r="VU54" i="50"/>
  <c r="VT54" i="50"/>
  <c r="VS54" i="50"/>
  <c r="VR54" i="50"/>
  <c r="VQ54" i="50"/>
  <c r="VP54" i="50"/>
  <c r="VO54" i="50"/>
  <c r="VN54" i="50"/>
  <c r="VM54" i="50"/>
  <c r="VL54" i="50"/>
  <c r="VK54" i="50"/>
  <c r="VJ54" i="50"/>
  <c r="VI54" i="50"/>
  <c r="VH54" i="50"/>
  <c r="VG54" i="50"/>
  <c r="VF54" i="50"/>
  <c r="VE54" i="50"/>
  <c r="VD54" i="50"/>
  <c r="VC54" i="50"/>
  <c r="VB54" i="50"/>
  <c r="VA54" i="50"/>
  <c r="UZ54" i="50"/>
  <c r="UY54" i="50"/>
  <c r="UX54" i="50"/>
  <c r="UW54" i="50"/>
  <c r="UV54" i="50"/>
  <c r="UU54" i="50"/>
  <c r="UT54" i="50"/>
  <c r="US54" i="50"/>
  <c r="UR54" i="50"/>
  <c r="UQ54" i="50"/>
  <c r="UP54" i="50"/>
  <c r="UO54" i="50"/>
  <c r="UN54" i="50"/>
  <c r="UM54" i="50"/>
  <c r="UL54" i="50"/>
  <c r="UK54" i="50"/>
  <c r="UJ54" i="50"/>
  <c r="UI54" i="50"/>
  <c r="UH54" i="50"/>
  <c r="UG54" i="50"/>
  <c r="UF54" i="50"/>
  <c r="UE54" i="50"/>
  <c r="UD54" i="50"/>
  <c r="UC54" i="50"/>
  <c r="UB54" i="50"/>
  <c r="UA54" i="50"/>
  <c r="TZ54" i="50"/>
  <c r="TY54" i="50"/>
  <c r="TX54" i="50"/>
  <c r="TW54" i="50"/>
  <c r="TV54" i="50"/>
  <c r="TU54" i="50"/>
  <c r="TT54" i="50"/>
  <c r="TS54" i="50"/>
  <c r="TR54" i="50"/>
  <c r="TQ54" i="50"/>
  <c r="TP54" i="50"/>
  <c r="TO54" i="50"/>
  <c r="TN54" i="50"/>
  <c r="TM54" i="50"/>
  <c r="TL54" i="50"/>
  <c r="TK54" i="50"/>
  <c r="TJ54" i="50"/>
  <c r="TI54" i="50"/>
  <c r="TH54" i="50"/>
  <c r="TG54" i="50"/>
  <c r="TF54" i="50"/>
  <c r="TE54" i="50"/>
  <c r="TD54" i="50"/>
  <c r="TC54" i="50"/>
  <c r="TB54" i="50"/>
  <c r="TA54" i="50"/>
  <c r="SZ54" i="50"/>
  <c r="SY54" i="50"/>
  <c r="SX54" i="50"/>
  <c r="SW54" i="50"/>
  <c r="SV54" i="50"/>
  <c r="SU54" i="50"/>
  <c r="ST54" i="50"/>
  <c r="SS54" i="50"/>
  <c r="SR54" i="50"/>
  <c r="SQ54" i="50"/>
  <c r="SP54" i="50"/>
  <c r="SO54" i="50"/>
  <c r="SN54" i="50"/>
  <c r="SM54" i="50"/>
  <c r="SL54" i="50"/>
  <c r="SK54" i="50"/>
  <c r="SJ54" i="50"/>
  <c r="SI54" i="50"/>
  <c r="SH54" i="50"/>
  <c r="SG54" i="50"/>
  <c r="SF54" i="50"/>
  <c r="SE54" i="50"/>
  <c r="SD54" i="50"/>
  <c r="SC54" i="50"/>
  <c r="SB54" i="50"/>
  <c r="SA54" i="50"/>
  <c r="RZ54" i="50"/>
  <c r="RY54" i="50"/>
  <c r="RX54" i="50"/>
  <c r="RW54" i="50"/>
  <c r="RV54" i="50"/>
  <c r="RU54" i="50"/>
  <c r="RT54" i="50"/>
  <c r="RS54" i="50"/>
  <c r="RR54" i="50"/>
  <c r="RQ54" i="50"/>
  <c r="RP54" i="50"/>
  <c r="RO54" i="50"/>
  <c r="RN54" i="50"/>
  <c r="RM54" i="50"/>
  <c r="RL54" i="50"/>
  <c r="RK54" i="50"/>
  <c r="RJ54" i="50"/>
  <c r="RI54" i="50"/>
  <c r="RH54" i="50"/>
  <c r="RG54" i="50"/>
  <c r="RF54" i="50"/>
  <c r="RE54" i="50"/>
  <c r="RD54" i="50"/>
  <c r="RC54" i="50"/>
  <c r="RB54" i="50"/>
  <c r="RA54" i="50"/>
  <c r="QZ54" i="50"/>
  <c r="QY54" i="50"/>
  <c r="QX54" i="50"/>
  <c r="QW54" i="50"/>
  <c r="QV54" i="50"/>
  <c r="QU54" i="50"/>
  <c r="QT54" i="50"/>
  <c r="QS54" i="50"/>
  <c r="QR54" i="50"/>
  <c r="QQ54" i="50"/>
  <c r="QP54" i="50"/>
  <c r="QO54" i="50"/>
  <c r="QN54" i="50"/>
  <c r="QM54" i="50"/>
  <c r="QL54" i="50"/>
  <c r="QK54" i="50"/>
  <c r="QJ54" i="50"/>
  <c r="QI54" i="50"/>
  <c r="QH54" i="50"/>
  <c r="QG54" i="50"/>
  <c r="QF54" i="50"/>
  <c r="QE54" i="50"/>
  <c r="QD54" i="50"/>
  <c r="QC54" i="50"/>
  <c r="QB54" i="50"/>
  <c r="QA54" i="50"/>
  <c r="PZ54" i="50"/>
  <c r="PY54" i="50"/>
  <c r="PX54" i="50"/>
  <c r="PW54" i="50"/>
  <c r="PV54" i="50"/>
  <c r="PU54" i="50"/>
  <c r="PT54" i="50"/>
  <c r="PS54" i="50"/>
  <c r="PR54" i="50"/>
  <c r="PQ54" i="50"/>
  <c r="PP54" i="50"/>
  <c r="PO54" i="50"/>
  <c r="PN54" i="50"/>
  <c r="PM54" i="50"/>
  <c r="PL54" i="50"/>
  <c r="PK54" i="50"/>
  <c r="PJ54" i="50"/>
  <c r="PI54" i="50"/>
  <c r="PH54" i="50"/>
  <c r="PG54" i="50"/>
  <c r="PF54" i="50"/>
  <c r="PE54" i="50"/>
  <c r="PD54" i="50"/>
  <c r="PC54" i="50"/>
  <c r="PB54" i="50"/>
  <c r="PA54" i="50"/>
  <c r="OZ54" i="50"/>
  <c r="OY54" i="50"/>
  <c r="OX54" i="50"/>
  <c r="OW54" i="50"/>
  <c r="OV54" i="50"/>
  <c r="OU54" i="50"/>
  <c r="OT54" i="50"/>
  <c r="OS54" i="50"/>
  <c r="OR54" i="50"/>
  <c r="OQ54" i="50"/>
  <c r="OP54" i="50"/>
  <c r="OO54" i="50"/>
  <c r="ON54" i="50"/>
  <c r="OM54" i="50"/>
  <c r="OL54" i="50"/>
  <c r="OK54" i="50"/>
  <c r="OJ54" i="50"/>
  <c r="OI54" i="50"/>
  <c r="OH54" i="50"/>
  <c r="OG54" i="50"/>
  <c r="OF54" i="50"/>
  <c r="OE54" i="50"/>
  <c r="OD54" i="50"/>
  <c r="OC54" i="50"/>
  <c r="OB54" i="50"/>
  <c r="OA54" i="50"/>
  <c r="NZ54" i="50"/>
  <c r="NY54" i="50"/>
  <c r="NX54" i="50"/>
  <c r="NW54" i="50"/>
  <c r="NV54" i="50"/>
  <c r="NU54" i="50"/>
  <c r="NT54" i="50"/>
  <c r="NS54" i="50"/>
  <c r="NR54" i="50"/>
  <c r="NQ54" i="50"/>
  <c r="NP54" i="50"/>
  <c r="NO54" i="50"/>
  <c r="NN54" i="50"/>
  <c r="NM54" i="50"/>
  <c r="NL54" i="50"/>
  <c r="NK54" i="50"/>
  <c r="NJ54" i="50"/>
  <c r="NI54" i="50"/>
  <c r="NH54" i="50"/>
  <c r="NG54" i="50"/>
  <c r="NF54" i="50"/>
  <c r="NE54" i="50"/>
  <c r="ND54" i="50"/>
  <c r="NC54" i="50"/>
  <c r="NB54" i="50"/>
  <c r="NA54" i="50"/>
  <c r="MZ54" i="50"/>
  <c r="MY54" i="50"/>
  <c r="MX54" i="50"/>
  <c r="MW54" i="50"/>
  <c r="MV54" i="50"/>
  <c r="MU54" i="50"/>
  <c r="MT54" i="50"/>
  <c r="MS54" i="50"/>
  <c r="MR54" i="50"/>
  <c r="MQ54" i="50"/>
  <c r="MP54" i="50"/>
  <c r="MO54" i="50"/>
  <c r="MN54" i="50"/>
  <c r="MM54" i="50"/>
  <c r="ML54" i="50"/>
  <c r="MK54" i="50"/>
  <c r="MJ54" i="50"/>
  <c r="MI54" i="50"/>
  <c r="MH54" i="50"/>
  <c r="MG54" i="50"/>
  <c r="MF54" i="50"/>
  <c r="ME54" i="50"/>
  <c r="MD54" i="50"/>
  <c r="MC54" i="50"/>
  <c r="MB54" i="50"/>
  <c r="MA54" i="50"/>
  <c r="LZ54" i="50"/>
  <c r="LY54" i="50"/>
  <c r="LX54" i="50"/>
  <c r="LW54" i="50"/>
  <c r="LV54" i="50"/>
  <c r="LU54" i="50"/>
  <c r="LT54" i="50"/>
  <c r="LS54" i="50"/>
  <c r="LR54" i="50"/>
  <c r="LQ54" i="50"/>
  <c r="LP54" i="50"/>
  <c r="LO54" i="50"/>
  <c r="LN54" i="50"/>
  <c r="LM54" i="50"/>
  <c r="LL54" i="50"/>
  <c r="LK54" i="50"/>
  <c r="LJ54" i="50"/>
  <c r="LI54" i="50"/>
  <c r="LH54" i="50"/>
  <c r="LG54" i="50"/>
  <c r="LF54" i="50"/>
  <c r="LE54" i="50"/>
  <c r="LD54" i="50"/>
  <c r="LC54" i="50"/>
  <c r="LB54" i="50"/>
  <c r="LA54" i="50"/>
  <c r="KZ54" i="50"/>
  <c r="KY54" i="50"/>
  <c r="KX54" i="50"/>
  <c r="KW54" i="50"/>
  <c r="KV54" i="50"/>
  <c r="KU54" i="50"/>
  <c r="KT54" i="50"/>
  <c r="KS54" i="50"/>
  <c r="KR54" i="50"/>
  <c r="KQ54" i="50"/>
  <c r="KP54" i="50"/>
  <c r="KO54" i="50"/>
  <c r="KN54" i="50"/>
  <c r="KM54" i="50"/>
  <c r="KL54" i="50"/>
  <c r="KK54" i="50"/>
  <c r="KJ54" i="50"/>
  <c r="KI54" i="50"/>
  <c r="KH54" i="50"/>
  <c r="KG54" i="50"/>
  <c r="KF54" i="50"/>
  <c r="KE54" i="50"/>
  <c r="KD54" i="50"/>
  <c r="KC54" i="50"/>
  <c r="KB54" i="50"/>
  <c r="KA54" i="50"/>
  <c r="JZ54" i="50"/>
  <c r="JY54" i="50"/>
  <c r="JX54" i="50"/>
  <c r="JW54" i="50"/>
  <c r="JV54" i="50"/>
  <c r="JU54" i="50"/>
  <c r="JT54" i="50"/>
  <c r="JS54" i="50"/>
  <c r="JR54" i="50"/>
  <c r="JQ54" i="50"/>
  <c r="JP54" i="50"/>
  <c r="JO54" i="50"/>
  <c r="JN54" i="50"/>
  <c r="JM54" i="50"/>
  <c r="JL54" i="50"/>
  <c r="JK54" i="50"/>
  <c r="JJ54" i="50"/>
  <c r="JI54" i="50"/>
  <c r="JH54" i="50"/>
  <c r="JG54" i="50"/>
  <c r="JF54" i="50"/>
  <c r="JE54" i="50"/>
  <c r="JD54" i="50"/>
  <c r="JC54" i="50"/>
  <c r="JB54" i="50"/>
  <c r="JA54" i="50"/>
  <c r="IZ54" i="50"/>
  <c r="IY54" i="50"/>
  <c r="IX54" i="50"/>
  <c r="IW54" i="50"/>
  <c r="IV54" i="50"/>
  <c r="IU54" i="50"/>
  <c r="IT54" i="50"/>
  <c r="IS54" i="50"/>
  <c r="IR54" i="50"/>
  <c r="IQ54" i="50"/>
  <c r="IP54" i="50"/>
  <c r="IO54" i="50"/>
  <c r="IN54" i="50"/>
  <c r="IM54" i="50"/>
  <c r="IL54" i="50"/>
  <c r="IK54" i="50"/>
  <c r="IJ54" i="50"/>
  <c r="II54" i="50"/>
  <c r="IH54" i="50"/>
  <c r="IG54" i="50"/>
  <c r="IF54" i="50"/>
  <c r="IE54" i="50"/>
  <c r="ID54" i="50"/>
  <c r="IC54" i="50"/>
  <c r="IB54" i="50"/>
  <c r="IA54" i="50"/>
  <c r="HZ54" i="50"/>
  <c r="HY54" i="50"/>
  <c r="HX54" i="50"/>
  <c r="HW54" i="50"/>
  <c r="HV54" i="50"/>
  <c r="HU54" i="50"/>
  <c r="HT54" i="50"/>
  <c r="HS54" i="50"/>
  <c r="HR54" i="50"/>
  <c r="HQ54" i="50"/>
  <c r="HP54" i="50"/>
  <c r="HO54" i="50"/>
  <c r="HN54" i="50"/>
  <c r="HM54" i="50"/>
  <c r="HL54" i="50"/>
  <c r="HK54" i="50"/>
  <c r="HJ54" i="50"/>
  <c r="HI54" i="50"/>
  <c r="HH54" i="50"/>
  <c r="HG54" i="50"/>
  <c r="HF54" i="50"/>
  <c r="HE54" i="50"/>
  <c r="HD54" i="50"/>
  <c r="HC54" i="50"/>
  <c r="HB54" i="50"/>
  <c r="HA54" i="50"/>
  <c r="GZ54" i="50"/>
  <c r="GY54" i="50"/>
  <c r="GX54" i="50"/>
  <c r="GW54" i="50"/>
  <c r="GV54" i="50"/>
  <c r="GU54" i="50"/>
  <c r="GT54" i="50"/>
  <c r="GS54" i="50"/>
  <c r="GR54" i="50"/>
  <c r="GQ54" i="50"/>
  <c r="GP54" i="50"/>
  <c r="GO54" i="50"/>
  <c r="GN54" i="50"/>
  <c r="GM54" i="50"/>
  <c r="WD53" i="50"/>
  <c r="WC53" i="50"/>
  <c r="WB53" i="50"/>
  <c r="WA53" i="50"/>
  <c r="VZ53" i="50"/>
  <c r="VY53" i="50"/>
  <c r="VX53" i="50"/>
  <c r="VW53" i="50"/>
  <c r="VV53" i="50"/>
  <c r="VU53" i="50"/>
  <c r="VT53" i="50"/>
  <c r="VS53" i="50"/>
  <c r="VR53" i="50"/>
  <c r="VQ53" i="50"/>
  <c r="VP53" i="50"/>
  <c r="VO53" i="50"/>
  <c r="VN53" i="50"/>
  <c r="VM53" i="50"/>
  <c r="VL53" i="50"/>
  <c r="VK53" i="50"/>
  <c r="VJ53" i="50"/>
  <c r="VI53" i="50"/>
  <c r="VH53" i="50"/>
  <c r="VG53" i="50"/>
  <c r="VF53" i="50"/>
  <c r="VE53" i="50"/>
  <c r="VD53" i="50"/>
  <c r="VC53" i="50"/>
  <c r="VB53" i="50"/>
  <c r="VA53" i="50"/>
  <c r="UZ53" i="50"/>
  <c r="UY53" i="50"/>
  <c r="UX53" i="50"/>
  <c r="UW53" i="50"/>
  <c r="UV53" i="50"/>
  <c r="UU53" i="50"/>
  <c r="UT53" i="50"/>
  <c r="US53" i="50"/>
  <c r="UR53" i="50"/>
  <c r="UQ53" i="50"/>
  <c r="UP53" i="50"/>
  <c r="UO53" i="50"/>
  <c r="UN53" i="50"/>
  <c r="UM53" i="50"/>
  <c r="UL53" i="50"/>
  <c r="UK53" i="50"/>
  <c r="UJ53" i="50"/>
  <c r="UI53" i="50"/>
  <c r="UH53" i="50"/>
  <c r="UG53" i="50"/>
  <c r="UF53" i="50"/>
  <c r="UE53" i="50"/>
  <c r="UD53" i="50"/>
  <c r="UC53" i="50"/>
  <c r="UB53" i="50"/>
  <c r="UA53" i="50"/>
  <c r="TZ53" i="50"/>
  <c r="TY53" i="50"/>
  <c r="TX53" i="50"/>
  <c r="TW53" i="50"/>
  <c r="TV53" i="50"/>
  <c r="TU53" i="50"/>
  <c r="TT53" i="50"/>
  <c r="TS53" i="50"/>
  <c r="TR53" i="50"/>
  <c r="TQ53" i="50"/>
  <c r="TP53" i="50"/>
  <c r="TO53" i="50"/>
  <c r="TN53" i="50"/>
  <c r="TM53" i="50"/>
  <c r="TL53" i="50"/>
  <c r="TK53" i="50"/>
  <c r="TJ53" i="50"/>
  <c r="TI53" i="50"/>
  <c r="TH53" i="50"/>
  <c r="TG53" i="50"/>
  <c r="TF53" i="50"/>
  <c r="TE53" i="50"/>
  <c r="TD53" i="50"/>
  <c r="TC53" i="50"/>
  <c r="TB53" i="50"/>
  <c r="TA53" i="50"/>
  <c r="SZ53" i="50"/>
  <c r="SY53" i="50"/>
  <c r="SX53" i="50"/>
  <c r="SW53" i="50"/>
  <c r="SV53" i="50"/>
  <c r="SU53" i="50"/>
  <c r="ST53" i="50"/>
  <c r="SS53" i="50"/>
  <c r="SR53" i="50"/>
  <c r="SQ53" i="50"/>
  <c r="SP53" i="50"/>
  <c r="SO53" i="50"/>
  <c r="SN53" i="50"/>
  <c r="SM53" i="50"/>
  <c r="SL53" i="50"/>
  <c r="SK53" i="50"/>
  <c r="SJ53" i="50"/>
  <c r="SI53" i="50"/>
  <c r="SH53" i="50"/>
  <c r="SG53" i="50"/>
  <c r="SF53" i="50"/>
  <c r="SE53" i="50"/>
  <c r="SD53" i="50"/>
  <c r="SC53" i="50"/>
  <c r="SB53" i="50"/>
  <c r="SA53" i="50"/>
  <c r="RZ53" i="50"/>
  <c r="RY53" i="50"/>
  <c r="RX53" i="50"/>
  <c r="RW53" i="50"/>
  <c r="RV53" i="50"/>
  <c r="RU53" i="50"/>
  <c r="RT53" i="50"/>
  <c r="RS53" i="50"/>
  <c r="RR53" i="50"/>
  <c r="RQ53" i="50"/>
  <c r="RP53" i="50"/>
  <c r="RO53" i="50"/>
  <c r="RN53" i="50"/>
  <c r="RM53" i="50"/>
  <c r="RL53" i="50"/>
  <c r="RK53" i="50"/>
  <c r="RJ53" i="50"/>
  <c r="RI53" i="50"/>
  <c r="RH53" i="50"/>
  <c r="RG53" i="50"/>
  <c r="RF53" i="50"/>
  <c r="RE53" i="50"/>
  <c r="RD53" i="50"/>
  <c r="RC53" i="50"/>
  <c r="RB53" i="50"/>
  <c r="RA53" i="50"/>
  <c r="QZ53" i="50"/>
  <c r="QY53" i="50"/>
  <c r="QX53" i="50"/>
  <c r="QW53" i="50"/>
  <c r="QV53" i="50"/>
  <c r="QU53" i="50"/>
  <c r="QT53" i="50"/>
  <c r="QS53" i="50"/>
  <c r="QR53" i="50"/>
  <c r="QQ53" i="50"/>
  <c r="QP53" i="50"/>
  <c r="QO53" i="50"/>
  <c r="QN53" i="50"/>
  <c r="QM53" i="50"/>
  <c r="QL53" i="50"/>
  <c r="QK53" i="50"/>
  <c r="QJ53" i="50"/>
  <c r="QI53" i="50"/>
  <c r="QH53" i="50"/>
  <c r="QG53" i="50"/>
  <c r="QF53" i="50"/>
  <c r="QE53" i="50"/>
  <c r="QD53" i="50"/>
  <c r="QC53" i="50"/>
  <c r="QB53" i="50"/>
  <c r="QA53" i="50"/>
  <c r="PZ53" i="50"/>
  <c r="PY53" i="50"/>
  <c r="PX53" i="50"/>
  <c r="PW53" i="50"/>
  <c r="PV53" i="50"/>
  <c r="PU53" i="50"/>
  <c r="PT53" i="50"/>
  <c r="PS53" i="50"/>
  <c r="PR53" i="50"/>
  <c r="PQ53" i="50"/>
  <c r="PP53" i="50"/>
  <c r="PO53" i="50"/>
  <c r="PN53" i="50"/>
  <c r="PM53" i="50"/>
  <c r="PL53" i="50"/>
  <c r="PK53" i="50"/>
  <c r="PJ53" i="50"/>
  <c r="PI53" i="50"/>
  <c r="PH53" i="50"/>
  <c r="PG53" i="50"/>
  <c r="PF53" i="50"/>
  <c r="PE53" i="50"/>
  <c r="PD53" i="50"/>
  <c r="PC53" i="50"/>
  <c r="PB53" i="50"/>
  <c r="PA53" i="50"/>
  <c r="OZ53" i="50"/>
  <c r="OY53" i="50"/>
  <c r="OX53" i="50"/>
  <c r="OW53" i="50"/>
  <c r="OV53" i="50"/>
  <c r="OU53" i="50"/>
  <c r="OT53" i="50"/>
  <c r="OS53" i="50"/>
  <c r="OR53" i="50"/>
  <c r="OQ53" i="50"/>
  <c r="OP53" i="50"/>
  <c r="OO53" i="50"/>
  <c r="ON53" i="50"/>
  <c r="OM53" i="50"/>
  <c r="OL53" i="50"/>
  <c r="OK53" i="50"/>
  <c r="OJ53" i="50"/>
  <c r="OI53" i="50"/>
  <c r="OH53" i="50"/>
  <c r="OG53" i="50"/>
  <c r="OF53" i="50"/>
  <c r="OE53" i="50"/>
  <c r="OD53" i="50"/>
  <c r="OC53" i="50"/>
  <c r="OB53" i="50"/>
  <c r="OA53" i="50"/>
  <c r="NZ53" i="50"/>
  <c r="NY53" i="50"/>
  <c r="NX53" i="50"/>
  <c r="NW53" i="50"/>
  <c r="NV53" i="50"/>
  <c r="NU53" i="50"/>
  <c r="NT53" i="50"/>
  <c r="NS53" i="50"/>
  <c r="NR53" i="50"/>
  <c r="NQ53" i="50"/>
  <c r="NP53" i="50"/>
  <c r="NO53" i="50"/>
  <c r="NN53" i="50"/>
  <c r="NM53" i="50"/>
  <c r="NL53" i="50"/>
  <c r="NK53" i="50"/>
  <c r="NJ53" i="50"/>
  <c r="NI53" i="50"/>
  <c r="NH53" i="50"/>
  <c r="NG53" i="50"/>
  <c r="NF53" i="50"/>
  <c r="NE53" i="50"/>
  <c r="ND53" i="50"/>
  <c r="NC53" i="50"/>
  <c r="NB53" i="50"/>
  <c r="NA53" i="50"/>
  <c r="MZ53" i="50"/>
  <c r="MY53" i="50"/>
  <c r="MX53" i="50"/>
  <c r="MW53" i="50"/>
  <c r="MV53" i="50"/>
  <c r="MU53" i="50"/>
  <c r="MT53" i="50"/>
  <c r="MS53" i="50"/>
  <c r="MR53" i="50"/>
  <c r="MQ53" i="50"/>
  <c r="MP53" i="50"/>
  <c r="MO53" i="50"/>
  <c r="MN53" i="50"/>
  <c r="MM53" i="50"/>
  <c r="ML53" i="50"/>
  <c r="MK53" i="50"/>
  <c r="MJ53" i="50"/>
  <c r="MI53" i="50"/>
  <c r="MH53" i="50"/>
  <c r="MG53" i="50"/>
  <c r="MF53" i="50"/>
  <c r="ME53" i="50"/>
  <c r="MD53" i="50"/>
  <c r="MC53" i="50"/>
  <c r="MB53" i="50"/>
  <c r="MA53" i="50"/>
  <c r="LZ53" i="50"/>
  <c r="LY53" i="50"/>
  <c r="LX53" i="50"/>
  <c r="LW53" i="50"/>
  <c r="LV53" i="50"/>
  <c r="LU53" i="50"/>
  <c r="LT53" i="50"/>
  <c r="LS53" i="50"/>
  <c r="LR53" i="50"/>
  <c r="LQ53" i="50"/>
  <c r="LP53" i="50"/>
  <c r="LO53" i="50"/>
  <c r="LN53" i="50"/>
  <c r="LM53" i="50"/>
  <c r="LL53" i="50"/>
  <c r="LK53" i="50"/>
  <c r="LJ53" i="50"/>
  <c r="LI53" i="50"/>
  <c r="LH53" i="50"/>
  <c r="LG53" i="50"/>
  <c r="LF53" i="50"/>
  <c r="LE53" i="50"/>
  <c r="LD53" i="50"/>
  <c r="LC53" i="50"/>
  <c r="LB53" i="50"/>
  <c r="LA53" i="50"/>
  <c r="KZ53" i="50"/>
  <c r="KY53" i="50"/>
  <c r="KX53" i="50"/>
  <c r="KW53" i="50"/>
  <c r="KV53" i="50"/>
  <c r="KU53" i="50"/>
  <c r="KT53" i="50"/>
  <c r="KS53" i="50"/>
  <c r="KR53" i="50"/>
  <c r="KQ53" i="50"/>
  <c r="KP53" i="50"/>
  <c r="KO53" i="50"/>
  <c r="KN53" i="50"/>
  <c r="KM53" i="50"/>
  <c r="KL53" i="50"/>
  <c r="KK53" i="50"/>
  <c r="KJ53" i="50"/>
  <c r="KI53" i="50"/>
  <c r="KH53" i="50"/>
  <c r="KG53" i="50"/>
  <c r="KF53" i="50"/>
  <c r="KE53" i="50"/>
  <c r="KD53" i="50"/>
  <c r="KC53" i="50"/>
  <c r="KB53" i="50"/>
  <c r="KA53" i="50"/>
  <c r="JZ53" i="50"/>
  <c r="JY53" i="50"/>
  <c r="JX53" i="50"/>
  <c r="JW53" i="50"/>
  <c r="JV53" i="50"/>
  <c r="JU53" i="50"/>
  <c r="JT53" i="50"/>
  <c r="JS53" i="50"/>
  <c r="JR53" i="50"/>
  <c r="JQ53" i="50"/>
  <c r="JP53" i="50"/>
  <c r="JO53" i="50"/>
  <c r="JN53" i="50"/>
  <c r="JM53" i="50"/>
  <c r="JL53" i="50"/>
  <c r="JK53" i="50"/>
  <c r="JJ53" i="50"/>
  <c r="JI53" i="50"/>
  <c r="JH53" i="50"/>
  <c r="JG53" i="50"/>
  <c r="JF53" i="50"/>
  <c r="JE53" i="50"/>
  <c r="JD53" i="50"/>
  <c r="JC53" i="50"/>
  <c r="JB53" i="50"/>
  <c r="JA53" i="50"/>
  <c r="IZ53" i="50"/>
  <c r="IY53" i="50"/>
  <c r="IX53" i="50"/>
  <c r="IW53" i="50"/>
  <c r="IV53" i="50"/>
  <c r="IU53" i="50"/>
  <c r="IT53" i="50"/>
  <c r="IS53" i="50"/>
  <c r="IR53" i="50"/>
  <c r="IQ53" i="50"/>
  <c r="IP53" i="50"/>
  <c r="IO53" i="50"/>
  <c r="IN53" i="50"/>
  <c r="IM53" i="50"/>
  <c r="IL53" i="50"/>
  <c r="IK53" i="50"/>
  <c r="IJ53" i="50"/>
  <c r="II53" i="50"/>
  <c r="IH53" i="50"/>
  <c r="IG53" i="50"/>
  <c r="IF53" i="50"/>
  <c r="IE53" i="50"/>
  <c r="ID53" i="50"/>
  <c r="IC53" i="50"/>
  <c r="IB53" i="50"/>
  <c r="IA53" i="50"/>
  <c r="HZ53" i="50"/>
  <c r="HY53" i="50"/>
  <c r="HX53" i="50"/>
  <c r="HW53" i="50"/>
  <c r="HV53" i="50"/>
  <c r="HU53" i="50"/>
  <c r="HT53" i="50"/>
  <c r="HS53" i="50"/>
  <c r="HR53" i="50"/>
  <c r="HQ53" i="50"/>
  <c r="HP53" i="50"/>
  <c r="HO53" i="50"/>
  <c r="HN53" i="50"/>
  <c r="HM53" i="50"/>
  <c r="HL53" i="50"/>
  <c r="HK53" i="50"/>
  <c r="HJ53" i="50"/>
  <c r="HI53" i="50"/>
  <c r="HH53" i="50"/>
  <c r="HG53" i="50"/>
  <c r="HF53" i="50"/>
  <c r="HE53" i="50"/>
  <c r="HD53" i="50"/>
  <c r="HC53" i="50"/>
  <c r="HB53" i="50"/>
  <c r="HA53" i="50"/>
  <c r="GZ53" i="50"/>
  <c r="GY53" i="50"/>
  <c r="GX53" i="50"/>
  <c r="GW53" i="50"/>
  <c r="GV53" i="50"/>
  <c r="GU53" i="50"/>
  <c r="GT53" i="50"/>
  <c r="GS53" i="50"/>
  <c r="GR53" i="50"/>
  <c r="GQ53" i="50"/>
  <c r="GP53" i="50"/>
  <c r="GO53" i="50"/>
  <c r="GN53" i="50"/>
  <c r="GM53" i="50"/>
  <c r="WD52" i="50"/>
  <c r="WC52" i="50"/>
  <c r="WB52" i="50"/>
  <c r="WA52" i="50"/>
  <c r="VZ52" i="50"/>
  <c r="VY52" i="50"/>
  <c r="VX52" i="50"/>
  <c r="VW52" i="50"/>
  <c r="VV52" i="50"/>
  <c r="VU52" i="50"/>
  <c r="VT52" i="50"/>
  <c r="VS52" i="50"/>
  <c r="VR52" i="50"/>
  <c r="VQ52" i="50"/>
  <c r="VP52" i="50"/>
  <c r="VO52" i="50"/>
  <c r="VN52" i="50"/>
  <c r="VM52" i="50"/>
  <c r="VL52" i="50"/>
  <c r="VK52" i="50"/>
  <c r="VJ52" i="50"/>
  <c r="VI52" i="50"/>
  <c r="VH52" i="50"/>
  <c r="VG52" i="50"/>
  <c r="VF52" i="50"/>
  <c r="VE52" i="50"/>
  <c r="VD52" i="50"/>
  <c r="VC52" i="50"/>
  <c r="VB52" i="50"/>
  <c r="VA52" i="50"/>
  <c r="UZ52" i="50"/>
  <c r="UY52" i="50"/>
  <c r="UX52" i="50"/>
  <c r="UW52" i="50"/>
  <c r="UV52" i="50"/>
  <c r="UU52" i="50"/>
  <c r="UT52" i="50"/>
  <c r="US52" i="50"/>
  <c r="UR52" i="50"/>
  <c r="UQ52" i="50"/>
  <c r="UP52" i="50"/>
  <c r="UO52" i="50"/>
  <c r="UN52" i="50"/>
  <c r="UM52" i="50"/>
  <c r="UL52" i="50"/>
  <c r="UK52" i="50"/>
  <c r="UJ52" i="50"/>
  <c r="UI52" i="50"/>
  <c r="UH52" i="50"/>
  <c r="UG52" i="50"/>
  <c r="UF52" i="50"/>
  <c r="UE52" i="50"/>
  <c r="UD52" i="50"/>
  <c r="UC52" i="50"/>
  <c r="UB52" i="50"/>
  <c r="UA52" i="50"/>
  <c r="TZ52" i="50"/>
  <c r="TY52" i="50"/>
  <c r="TX52" i="50"/>
  <c r="TW52" i="50"/>
  <c r="TV52" i="50"/>
  <c r="TU52" i="50"/>
  <c r="TT52" i="50"/>
  <c r="TS52" i="50"/>
  <c r="TR52" i="50"/>
  <c r="TQ52" i="50"/>
  <c r="TP52" i="50"/>
  <c r="TO52" i="50"/>
  <c r="TN52" i="50"/>
  <c r="TM52" i="50"/>
  <c r="TL52" i="50"/>
  <c r="TK52" i="50"/>
  <c r="TJ52" i="50"/>
  <c r="TI52" i="50"/>
  <c r="TH52" i="50"/>
  <c r="TG52" i="50"/>
  <c r="TF52" i="50"/>
  <c r="TE52" i="50"/>
  <c r="TD52" i="50"/>
  <c r="TC52" i="50"/>
  <c r="TB52" i="50"/>
  <c r="TA52" i="50"/>
  <c r="SZ52" i="50"/>
  <c r="SY52" i="50"/>
  <c r="SX52" i="50"/>
  <c r="SW52" i="50"/>
  <c r="SV52" i="50"/>
  <c r="SU52" i="50"/>
  <c r="ST52" i="50"/>
  <c r="SS52" i="50"/>
  <c r="SR52" i="50"/>
  <c r="SQ52" i="50"/>
  <c r="SP52" i="50"/>
  <c r="SO52" i="50"/>
  <c r="SN52" i="50"/>
  <c r="SM52" i="50"/>
  <c r="SL52" i="50"/>
  <c r="SK52" i="50"/>
  <c r="SJ52" i="50"/>
  <c r="SI52" i="50"/>
  <c r="SH52" i="50"/>
  <c r="SG52" i="50"/>
  <c r="SF52" i="50"/>
  <c r="SE52" i="50"/>
  <c r="SD52" i="50"/>
  <c r="SC52" i="50"/>
  <c r="SB52" i="50"/>
  <c r="SA52" i="50"/>
  <c r="RZ52" i="50"/>
  <c r="RY52" i="50"/>
  <c r="RX52" i="50"/>
  <c r="RW52" i="50"/>
  <c r="RV52" i="50"/>
  <c r="RU52" i="50"/>
  <c r="RT52" i="50"/>
  <c r="RS52" i="50"/>
  <c r="RR52" i="50"/>
  <c r="RQ52" i="50"/>
  <c r="RP52" i="50"/>
  <c r="RO52" i="50"/>
  <c r="RN52" i="50"/>
  <c r="RM52" i="50"/>
  <c r="RL52" i="50"/>
  <c r="RK52" i="50"/>
  <c r="RJ52" i="50"/>
  <c r="RI52" i="50"/>
  <c r="RH52" i="50"/>
  <c r="RG52" i="50"/>
  <c r="RF52" i="50"/>
  <c r="RE52" i="50"/>
  <c r="RD52" i="50"/>
  <c r="RC52" i="50"/>
  <c r="RB52" i="50"/>
  <c r="RA52" i="50"/>
  <c r="QZ52" i="50"/>
  <c r="QY52" i="50"/>
  <c r="QX52" i="50"/>
  <c r="QW52" i="50"/>
  <c r="QV52" i="50"/>
  <c r="QU52" i="50"/>
  <c r="QT52" i="50"/>
  <c r="QS52" i="50"/>
  <c r="QR52" i="50"/>
  <c r="QQ52" i="50"/>
  <c r="QP52" i="50"/>
  <c r="QO52" i="50"/>
  <c r="QN52" i="50"/>
  <c r="QM52" i="50"/>
  <c r="QL52" i="50"/>
  <c r="QK52" i="50"/>
  <c r="QJ52" i="50"/>
  <c r="QI52" i="50"/>
  <c r="QH52" i="50"/>
  <c r="QG52" i="50"/>
  <c r="QF52" i="50"/>
  <c r="QE52" i="50"/>
  <c r="QD52" i="50"/>
  <c r="QC52" i="50"/>
  <c r="QB52" i="50"/>
  <c r="QA52" i="50"/>
  <c r="PZ52" i="50"/>
  <c r="PY52" i="50"/>
  <c r="PX52" i="50"/>
  <c r="PW52" i="50"/>
  <c r="PV52" i="50"/>
  <c r="PU52" i="50"/>
  <c r="PT52" i="50"/>
  <c r="PS52" i="50"/>
  <c r="PR52" i="50"/>
  <c r="PQ52" i="50"/>
  <c r="PP52" i="50"/>
  <c r="PO52" i="50"/>
  <c r="PN52" i="50"/>
  <c r="PM52" i="50"/>
  <c r="PL52" i="50"/>
  <c r="PK52" i="50"/>
  <c r="PJ52" i="50"/>
  <c r="PI52" i="50"/>
  <c r="PH52" i="50"/>
  <c r="PG52" i="50"/>
  <c r="PF52" i="50"/>
  <c r="PE52" i="50"/>
  <c r="PD52" i="50"/>
  <c r="PC52" i="50"/>
  <c r="PB52" i="50"/>
  <c r="PA52" i="50"/>
  <c r="OZ52" i="50"/>
  <c r="OY52" i="50"/>
  <c r="OX52" i="50"/>
  <c r="OW52" i="50"/>
  <c r="OV52" i="50"/>
  <c r="OU52" i="50"/>
  <c r="OT52" i="50"/>
  <c r="OS52" i="50"/>
  <c r="OR52" i="50"/>
  <c r="OQ52" i="50"/>
  <c r="OP52" i="50"/>
  <c r="OO52" i="50"/>
  <c r="ON52" i="50"/>
  <c r="OM52" i="50"/>
  <c r="OL52" i="50"/>
  <c r="OK52" i="50"/>
  <c r="OJ52" i="50"/>
  <c r="OI52" i="50"/>
  <c r="OH52" i="50"/>
  <c r="OG52" i="50"/>
  <c r="OF52" i="50"/>
  <c r="OE52" i="50"/>
  <c r="OD52" i="50"/>
  <c r="OC52" i="50"/>
  <c r="OB52" i="50"/>
  <c r="OA52" i="50"/>
  <c r="NZ52" i="50"/>
  <c r="NY52" i="50"/>
  <c r="NX52" i="50"/>
  <c r="NW52" i="50"/>
  <c r="NV52" i="50"/>
  <c r="NU52" i="50"/>
  <c r="NT52" i="50"/>
  <c r="NS52" i="50"/>
  <c r="NR52" i="50"/>
  <c r="NQ52" i="50"/>
  <c r="NP52" i="50"/>
  <c r="NO52" i="50"/>
  <c r="NN52" i="50"/>
  <c r="NM52" i="50"/>
  <c r="NL52" i="50"/>
  <c r="NK52" i="50"/>
  <c r="NJ52" i="50"/>
  <c r="NI52" i="50"/>
  <c r="NH52" i="50"/>
  <c r="NG52" i="50"/>
  <c r="NF52" i="50"/>
  <c r="NE52" i="50"/>
  <c r="ND52" i="50"/>
  <c r="NC52" i="50"/>
  <c r="NB52" i="50"/>
  <c r="NA52" i="50"/>
  <c r="MZ52" i="50"/>
  <c r="MY52" i="50"/>
  <c r="MX52" i="50"/>
  <c r="MW52" i="50"/>
  <c r="MV52" i="50"/>
  <c r="MU52" i="50"/>
  <c r="MT52" i="50"/>
  <c r="MS52" i="50"/>
  <c r="MR52" i="50"/>
  <c r="MQ52" i="50"/>
  <c r="MP52" i="50"/>
  <c r="MO52" i="50"/>
  <c r="MN52" i="50"/>
  <c r="MM52" i="50"/>
  <c r="ML52" i="50"/>
  <c r="MK52" i="50"/>
  <c r="MJ52" i="50"/>
  <c r="MI52" i="50"/>
  <c r="MH52" i="50"/>
  <c r="MG52" i="50"/>
  <c r="MF52" i="50"/>
  <c r="ME52" i="50"/>
  <c r="MD52" i="50"/>
  <c r="MC52" i="50"/>
  <c r="MB52" i="50"/>
  <c r="MA52" i="50"/>
  <c r="LZ52" i="50"/>
  <c r="LY52" i="50"/>
  <c r="LX52" i="50"/>
  <c r="LW52" i="50"/>
  <c r="LV52" i="50"/>
  <c r="LU52" i="50"/>
  <c r="LT52" i="50"/>
  <c r="LS52" i="50"/>
  <c r="LR52" i="50"/>
  <c r="LQ52" i="50"/>
  <c r="LP52" i="50"/>
  <c r="LO52" i="50"/>
  <c r="LN52" i="50"/>
  <c r="LM52" i="50"/>
  <c r="LL52" i="50"/>
  <c r="LK52" i="50"/>
  <c r="LJ52" i="50"/>
  <c r="LI52" i="50"/>
  <c r="LH52" i="50"/>
  <c r="LG52" i="50"/>
  <c r="LF52" i="50"/>
  <c r="LE52" i="50"/>
  <c r="LD52" i="50"/>
  <c r="LC52" i="50"/>
  <c r="LB52" i="50"/>
  <c r="LA52" i="50"/>
  <c r="KZ52" i="50"/>
  <c r="KY52" i="50"/>
  <c r="KX52" i="50"/>
  <c r="KW52" i="50"/>
  <c r="KV52" i="50"/>
  <c r="KU52" i="50"/>
  <c r="KT52" i="50"/>
  <c r="KS52" i="50"/>
  <c r="KR52" i="50"/>
  <c r="KQ52" i="50"/>
  <c r="KP52" i="50"/>
  <c r="KO52" i="50"/>
  <c r="KN52" i="50"/>
  <c r="KM52" i="50"/>
  <c r="KL52" i="50"/>
  <c r="KK52" i="50"/>
  <c r="KJ52" i="50"/>
  <c r="KI52" i="50"/>
  <c r="KH52" i="50"/>
  <c r="KG52" i="50"/>
  <c r="KF52" i="50"/>
  <c r="KE52" i="50"/>
  <c r="KD52" i="50"/>
  <c r="KC52" i="50"/>
  <c r="KB52" i="50"/>
  <c r="KA52" i="50"/>
  <c r="JZ52" i="50"/>
  <c r="JY52" i="50"/>
  <c r="JX52" i="50"/>
  <c r="JW52" i="50"/>
  <c r="JV52" i="50"/>
  <c r="JU52" i="50"/>
  <c r="JT52" i="50"/>
  <c r="JS52" i="50"/>
  <c r="JR52" i="50"/>
  <c r="JQ52" i="50"/>
  <c r="JP52" i="50"/>
  <c r="JO52" i="50"/>
  <c r="JN52" i="50"/>
  <c r="JM52" i="50"/>
  <c r="JL52" i="50"/>
  <c r="JK52" i="50"/>
  <c r="JJ52" i="50"/>
  <c r="JI52" i="50"/>
  <c r="JH52" i="50"/>
  <c r="JG52" i="50"/>
  <c r="JF52" i="50"/>
  <c r="JE52" i="50"/>
  <c r="JD52" i="50"/>
  <c r="JC52" i="50"/>
  <c r="JB52" i="50"/>
  <c r="JA52" i="50"/>
  <c r="IZ52" i="50"/>
  <c r="IY52" i="50"/>
  <c r="IX52" i="50"/>
  <c r="IW52" i="50"/>
  <c r="IV52" i="50"/>
  <c r="IU52" i="50"/>
  <c r="IT52" i="50"/>
  <c r="IS52" i="50"/>
  <c r="IR52" i="50"/>
  <c r="IQ52" i="50"/>
  <c r="IP52" i="50"/>
  <c r="IO52" i="50"/>
  <c r="IN52" i="50"/>
  <c r="IM52" i="50"/>
  <c r="IL52" i="50"/>
  <c r="IK52" i="50"/>
  <c r="IJ52" i="50"/>
  <c r="II52" i="50"/>
  <c r="IH52" i="50"/>
  <c r="IG52" i="50"/>
  <c r="IF52" i="50"/>
  <c r="IE52" i="50"/>
  <c r="ID52" i="50"/>
  <c r="IC52" i="50"/>
  <c r="IB52" i="50"/>
  <c r="IA52" i="50"/>
  <c r="HZ52" i="50"/>
  <c r="HY52" i="50"/>
  <c r="HX52" i="50"/>
  <c r="HW52" i="50"/>
  <c r="HV52" i="50"/>
  <c r="HU52" i="50"/>
  <c r="HT52" i="50"/>
  <c r="HS52" i="50"/>
  <c r="HR52" i="50"/>
  <c r="HQ52" i="50"/>
  <c r="HP52" i="50"/>
  <c r="HO52" i="50"/>
  <c r="HN52" i="50"/>
  <c r="HM52" i="50"/>
  <c r="HL52" i="50"/>
  <c r="HK52" i="50"/>
  <c r="HJ52" i="50"/>
  <c r="HI52" i="50"/>
  <c r="HH52" i="50"/>
  <c r="HG52" i="50"/>
  <c r="HF52" i="50"/>
  <c r="HE52" i="50"/>
  <c r="HD52" i="50"/>
  <c r="HC52" i="50"/>
  <c r="HB52" i="50"/>
  <c r="HA52" i="50"/>
  <c r="GZ52" i="50"/>
  <c r="GY52" i="50"/>
  <c r="GX52" i="50"/>
  <c r="GW52" i="50"/>
  <c r="GV52" i="50"/>
  <c r="GU52" i="50"/>
  <c r="GT52" i="50"/>
  <c r="GS52" i="50"/>
  <c r="GR52" i="50"/>
  <c r="GQ52" i="50"/>
  <c r="GP52" i="50"/>
  <c r="GO52" i="50"/>
  <c r="GN52" i="50"/>
  <c r="GM52" i="50"/>
  <c r="WD51" i="50"/>
  <c r="WC51" i="50"/>
  <c r="WB51" i="50"/>
  <c r="WA51" i="50"/>
  <c r="VZ51" i="50"/>
  <c r="VY51" i="50"/>
  <c r="VX51" i="50"/>
  <c r="VW51" i="50"/>
  <c r="VV51" i="50"/>
  <c r="VU51" i="50"/>
  <c r="VT51" i="50"/>
  <c r="VS51" i="50"/>
  <c r="VR51" i="50"/>
  <c r="VQ51" i="50"/>
  <c r="VP51" i="50"/>
  <c r="VO51" i="50"/>
  <c r="VN51" i="50"/>
  <c r="VM51" i="50"/>
  <c r="VL51" i="50"/>
  <c r="VK51" i="50"/>
  <c r="VJ51" i="50"/>
  <c r="VI51" i="50"/>
  <c r="VH51" i="50"/>
  <c r="VG51" i="50"/>
  <c r="VF51" i="50"/>
  <c r="VE51" i="50"/>
  <c r="VD51" i="50"/>
  <c r="VC51" i="50"/>
  <c r="VB51" i="50"/>
  <c r="VA51" i="50"/>
  <c r="UZ51" i="50"/>
  <c r="UY51" i="50"/>
  <c r="UX51" i="50"/>
  <c r="UW51" i="50"/>
  <c r="UV51" i="50"/>
  <c r="UU51" i="50"/>
  <c r="UT51" i="50"/>
  <c r="US51" i="50"/>
  <c r="UR51" i="50"/>
  <c r="UQ51" i="50"/>
  <c r="UP51" i="50"/>
  <c r="UO51" i="50"/>
  <c r="UN51" i="50"/>
  <c r="UM51" i="50"/>
  <c r="UL51" i="50"/>
  <c r="UK51" i="50"/>
  <c r="UJ51" i="50"/>
  <c r="UI51" i="50"/>
  <c r="UH51" i="50"/>
  <c r="UG51" i="50"/>
  <c r="UF51" i="50"/>
  <c r="UE51" i="50"/>
  <c r="UD51" i="50"/>
  <c r="UC51" i="50"/>
  <c r="UB51" i="50"/>
  <c r="UA51" i="50"/>
  <c r="TZ51" i="50"/>
  <c r="TY51" i="50"/>
  <c r="TX51" i="50"/>
  <c r="TW51" i="50"/>
  <c r="TV51" i="50"/>
  <c r="TU51" i="50"/>
  <c r="TT51" i="50"/>
  <c r="TS51" i="50"/>
  <c r="TR51" i="50"/>
  <c r="TQ51" i="50"/>
  <c r="TP51" i="50"/>
  <c r="TO51" i="50"/>
  <c r="TN51" i="50"/>
  <c r="TM51" i="50"/>
  <c r="TL51" i="50"/>
  <c r="TK51" i="50"/>
  <c r="TJ51" i="50"/>
  <c r="TI51" i="50"/>
  <c r="TH51" i="50"/>
  <c r="TG51" i="50"/>
  <c r="TF51" i="50"/>
  <c r="TE51" i="50"/>
  <c r="TD51" i="50"/>
  <c r="TC51" i="50"/>
  <c r="TB51" i="50"/>
  <c r="TA51" i="50"/>
  <c r="SZ51" i="50"/>
  <c r="SY51" i="50"/>
  <c r="SX51" i="50"/>
  <c r="SW51" i="50"/>
  <c r="SV51" i="50"/>
  <c r="SU51" i="50"/>
  <c r="ST51" i="50"/>
  <c r="SS51" i="50"/>
  <c r="SR51" i="50"/>
  <c r="SQ51" i="50"/>
  <c r="SP51" i="50"/>
  <c r="SO51" i="50"/>
  <c r="SN51" i="50"/>
  <c r="SM51" i="50"/>
  <c r="SL51" i="50"/>
  <c r="SK51" i="50"/>
  <c r="SJ51" i="50"/>
  <c r="SI51" i="50"/>
  <c r="SH51" i="50"/>
  <c r="SG51" i="50"/>
  <c r="SF51" i="50"/>
  <c r="SE51" i="50"/>
  <c r="SD51" i="50"/>
  <c r="SC51" i="50"/>
  <c r="SB51" i="50"/>
  <c r="SA51" i="50"/>
  <c r="RZ51" i="50"/>
  <c r="RY51" i="50"/>
  <c r="RX51" i="50"/>
  <c r="RW51" i="50"/>
  <c r="RV51" i="50"/>
  <c r="RU51" i="50"/>
  <c r="RT51" i="50"/>
  <c r="RS51" i="50"/>
  <c r="RR51" i="50"/>
  <c r="RQ51" i="50"/>
  <c r="RP51" i="50"/>
  <c r="RO51" i="50"/>
  <c r="RN51" i="50"/>
  <c r="RM51" i="50"/>
  <c r="RL51" i="50"/>
  <c r="RK51" i="50"/>
  <c r="RJ51" i="50"/>
  <c r="RI51" i="50"/>
  <c r="RH51" i="50"/>
  <c r="RG51" i="50"/>
  <c r="RF51" i="50"/>
  <c r="RE51" i="50"/>
  <c r="RD51" i="50"/>
  <c r="RC51" i="50"/>
  <c r="RB51" i="50"/>
  <c r="RA51" i="50"/>
  <c r="QZ51" i="50"/>
  <c r="QY51" i="50"/>
  <c r="QX51" i="50"/>
  <c r="QW51" i="50"/>
  <c r="QV51" i="50"/>
  <c r="QU51" i="50"/>
  <c r="QT51" i="50"/>
  <c r="QS51" i="50"/>
  <c r="QR51" i="50"/>
  <c r="QQ51" i="50"/>
  <c r="QP51" i="50"/>
  <c r="QO51" i="50"/>
  <c r="QN51" i="50"/>
  <c r="QM51" i="50"/>
  <c r="QL51" i="50"/>
  <c r="QK51" i="50"/>
  <c r="QJ51" i="50"/>
  <c r="QI51" i="50"/>
  <c r="QH51" i="50"/>
  <c r="QG51" i="50"/>
  <c r="QF51" i="50"/>
  <c r="QE51" i="50"/>
  <c r="QD51" i="50"/>
  <c r="QC51" i="50"/>
  <c r="QB51" i="50"/>
  <c r="QA51" i="50"/>
  <c r="PZ51" i="50"/>
  <c r="PY51" i="50"/>
  <c r="PX51" i="50"/>
  <c r="PW51" i="50"/>
  <c r="PV51" i="50"/>
  <c r="PU51" i="50"/>
  <c r="PT51" i="50"/>
  <c r="PS51" i="50"/>
  <c r="PR51" i="50"/>
  <c r="PQ51" i="50"/>
  <c r="PP51" i="50"/>
  <c r="PO51" i="50"/>
  <c r="PN51" i="50"/>
  <c r="PM51" i="50"/>
  <c r="PL51" i="50"/>
  <c r="PK51" i="50"/>
  <c r="PJ51" i="50"/>
  <c r="PI51" i="50"/>
  <c r="PH51" i="50"/>
  <c r="PG51" i="50"/>
  <c r="PF51" i="50"/>
  <c r="PE51" i="50"/>
  <c r="PD51" i="50"/>
  <c r="PC51" i="50"/>
  <c r="PB51" i="50"/>
  <c r="PA51" i="50"/>
  <c r="OZ51" i="50"/>
  <c r="OY51" i="50"/>
  <c r="OX51" i="50"/>
  <c r="OW51" i="50"/>
  <c r="OV51" i="50"/>
  <c r="OU51" i="50"/>
  <c r="OT51" i="50"/>
  <c r="OS51" i="50"/>
  <c r="OR51" i="50"/>
  <c r="OQ51" i="50"/>
  <c r="OP51" i="50"/>
  <c r="OO51" i="50"/>
  <c r="ON51" i="50"/>
  <c r="OM51" i="50"/>
  <c r="OL51" i="50"/>
  <c r="OK51" i="50"/>
  <c r="OJ51" i="50"/>
  <c r="OI51" i="50"/>
  <c r="OH51" i="50"/>
  <c r="OG51" i="50"/>
  <c r="OF51" i="50"/>
  <c r="OE51" i="50"/>
  <c r="OD51" i="50"/>
  <c r="OC51" i="50"/>
  <c r="OB51" i="50"/>
  <c r="OA51" i="50"/>
  <c r="NZ51" i="50"/>
  <c r="NY51" i="50"/>
  <c r="NX51" i="50"/>
  <c r="NW51" i="50"/>
  <c r="NV51" i="50"/>
  <c r="NU51" i="50"/>
  <c r="NT51" i="50"/>
  <c r="NS51" i="50"/>
  <c r="NR51" i="50"/>
  <c r="NQ51" i="50"/>
  <c r="NP51" i="50"/>
  <c r="NO51" i="50"/>
  <c r="NN51" i="50"/>
  <c r="NM51" i="50"/>
  <c r="NL51" i="50"/>
  <c r="NK51" i="50"/>
  <c r="NJ51" i="50"/>
  <c r="NI51" i="50"/>
  <c r="NH51" i="50"/>
  <c r="NG51" i="50"/>
  <c r="NF51" i="50"/>
  <c r="NE51" i="50"/>
  <c r="ND51" i="50"/>
  <c r="NC51" i="50"/>
  <c r="NB51" i="50"/>
  <c r="NA51" i="50"/>
  <c r="MZ51" i="50"/>
  <c r="MY51" i="50"/>
  <c r="MX51" i="50"/>
  <c r="MW51" i="50"/>
  <c r="MV51" i="50"/>
  <c r="MU51" i="50"/>
  <c r="MT51" i="50"/>
  <c r="MS51" i="50"/>
  <c r="MR51" i="50"/>
  <c r="MQ51" i="50"/>
  <c r="MP51" i="50"/>
  <c r="MO51" i="50"/>
  <c r="MN51" i="50"/>
  <c r="MM51" i="50"/>
  <c r="ML51" i="50"/>
  <c r="MK51" i="50"/>
  <c r="MJ51" i="50"/>
  <c r="MI51" i="50"/>
  <c r="MH51" i="50"/>
  <c r="MG51" i="50"/>
  <c r="MF51" i="50"/>
  <c r="ME51" i="50"/>
  <c r="MD51" i="50"/>
  <c r="MC51" i="50"/>
  <c r="MB51" i="50"/>
  <c r="MA51" i="50"/>
  <c r="LZ51" i="50"/>
  <c r="LY51" i="50"/>
  <c r="LX51" i="50"/>
  <c r="LW51" i="50"/>
  <c r="LV51" i="50"/>
  <c r="LU51" i="50"/>
  <c r="LT51" i="50"/>
  <c r="LS51" i="50"/>
  <c r="LR51" i="50"/>
  <c r="LQ51" i="50"/>
  <c r="LP51" i="50"/>
  <c r="LO51" i="50"/>
  <c r="LN51" i="50"/>
  <c r="LM51" i="50"/>
  <c r="LL51" i="50"/>
  <c r="LK51" i="50"/>
  <c r="LJ51" i="50"/>
  <c r="LI51" i="50"/>
  <c r="LH51" i="50"/>
  <c r="LG51" i="50"/>
  <c r="LF51" i="50"/>
  <c r="LE51" i="50"/>
  <c r="LD51" i="50"/>
  <c r="LC51" i="50"/>
  <c r="LB51" i="50"/>
  <c r="LA51" i="50"/>
  <c r="KZ51" i="50"/>
  <c r="KY51" i="50"/>
  <c r="KX51" i="50"/>
  <c r="KW51" i="50"/>
  <c r="KV51" i="50"/>
  <c r="KU51" i="50"/>
  <c r="KT51" i="50"/>
  <c r="KS51" i="50"/>
  <c r="KR51" i="50"/>
  <c r="KQ51" i="50"/>
  <c r="KP51" i="50"/>
  <c r="KO51" i="50"/>
  <c r="KN51" i="50"/>
  <c r="KM51" i="50"/>
  <c r="KL51" i="50"/>
  <c r="KK51" i="50"/>
  <c r="KJ51" i="50"/>
  <c r="KI51" i="50"/>
  <c r="KH51" i="50"/>
  <c r="KG51" i="50"/>
  <c r="KF51" i="50"/>
  <c r="KE51" i="50"/>
  <c r="KD51" i="50"/>
  <c r="KC51" i="50"/>
  <c r="KB51" i="50"/>
  <c r="KA51" i="50"/>
  <c r="JZ51" i="50"/>
  <c r="JY51" i="50"/>
  <c r="JX51" i="50"/>
  <c r="JW51" i="50"/>
  <c r="JV51" i="50"/>
  <c r="JU51" i="50"/>
  <c r="JT51" i="50"/>
  <c r="JS51" i="50"/>
  <c r="JR51" i="50"/>
  <c r="JQ51" i="50"/>
  <c r="JP51" i="50"/>
  <c r="JO51" i="50"/>
  <c r="JN51" i="50"/>
  <c r="JM51" i="50"/>
  <c r="JL51" i="50"/>
  <c r="JK51" i="50"/>
  <c r="JJ51" i="50"/>
  <c r="JI51" i="50"/>
  <c r="JH51" i="50"/>
  <c r="JG51" i="50"/>
  <c r="JF51" i="50"/>
  <c r="JE51" i="50"/>
  <c r="JD51" i="50"/>
  <c r="JC51" i="50"/>
  <c r="JB51" i="50"/>
  <c r="JA51" i="50"/>
  <c r="IZ51" i="50"/>
  <c r="IY51" i="50"/>
  <c r="IX51" i="50"/>
  <c r="IW51" i="50"/>
  <c r="IV51" i="50"/>
  <c r="IU51" i="50"/>
  <c r="IT51" i="50"/>
  <c r="IS51" i="50"/>
  <c r="IR51" i="50"/>
  <c r="IQ51" i="50"/>
  <c r="IP51" i="50"/>
  <c r="IO51" i="50"/>
  <c r="IN51" i="50"/>
  <c r="IM51" i="50"/>
  <c r="IL51" i="50"/>
  <c r="IK51" i="50"/>
  <c r="IJ51" i="50"/>
  <c r="II51" i="50"/>
  <c r="IH51" i="50"/>
  <c r="IG51" i="50"/>
  <c r="IF51" i="50"/>
  <c r="IE51" i="50"/>
  <c r="ID51" i="50"/>
  <c r="IC51" i="50"/>
  <c r="IB51" i="50"/>
  <c r="IA51" i="50"/>
  <c r="HZ51" i="50"/>
  <c r="HY51" i="50"/>
  <c r="HX51" i="50"/>
  <c r="HW51" i="50"/>
  <c r="HV51" i="50"/>
  <c r="HU51" i="50"/>
  <c r="HT51" i="50"/>
  <c r="HS51" i="50"/>
  <c r="HR51" i="50"/>
  <c r="HQ51" i="50"/>
  <c r="HP51" i="50"/>
  <c r="HO51" i="50"/>
  <c r="HN51" i="50"/>
  <c r="HM51" i="50"/>
  <c r="HL51" i="50"/>
  <c r="HK51" i="50"/>
  <c r="HJ51" i="50"/>
  <c r="HI51" i="50"/>
  <c r="HH51" i="50"/>
  <c r="HG51" i="50"/>
  <c r="HF51" i="50"/>
  <c r="HE51" i="50"/>
  <c r="HD51" i="50"/>
  <c r="HC51" i="50"/>
  <c r="HB51" i="50"/>
  <c r="HA51" i="50"/>
  <c r="GZ51" i="50"/>
  <c r="GY51" i="50"/>
  <c r="GX51" i="50"/>
  <c r="GW51" i="50"/>
  <c r="GV51" i="50"/>
  <c r="GU51" i="50"/>
  <c r="GT51" i="50"/>
  <c r="GS51" i="50"/>
  <c r="GR51" i="50"/>
  <c r="GQ51" i="50"/>
  <c r="GP51" i="50"/>
  <c r="GO51" i="50"/>
  <c r="GN51" i="50"/>
  <c r="GM51" i="50"/>
  <c r="WD50" i="50"/>
  <c r="WC50" i="50"/>
  <c r="WB50" i="50"/>
  <c r="WA50" i="50"/>
  <c r="VZ50" i="50"/>
  <c r="VY50" i="50"/>
  <c r="VX50" i="50"/>
  <c r="VW50" i="50"/>
  <c r="VV50" i="50"/>
  <c r="VU50" i="50"/>
  <c r="VT50" i="50"/>
  <c r="VS50" i="50"/>
  <c r="VR50" i="50"/>
  <c r="VQ50" i="50"/>
  <c r="VP50" i="50"/>
  <c r="VO50" i="50"/>
  <c r="VN50" i="50"/>
  <c r="VM50" i="50"/>
  <c r="VL50" i="50"/>
  <c r="VK50" i="50"/>
  <c r="VJ50" i="50"/>
  <c r="VI50" i="50"/>
  <c r="VH50" i="50"/>
  <c r="VG50" i="50"/>
  <c r="VF50" i="50"/>
  <c r="VE50" i="50"/>
  <c r="VD50" i="50"/>
  <c r="VC50" i="50"/>
  <c r="VB50" i="50"/>
  <c r="VA50" i="50"/>
  <c r="UZ50" i="50"/>
  <c r="UY50" i="50"/>
  <c r="UX50" i="50"/>
  <c r="UW50" i="50"/>
  <c r="UV50" i="50"/>
  <c r="UU50" i="50"/>
  <c r="UT50" i="50"/>
  <c r="US50" i="50"/>
  <c r="UR50" i="50"/>
  <c r="UQ50" i="50"/>
  <c r="UP50" i="50"/>
  <c r="UO50" i="50"/>
  <c r="UN50" i="50"/>
  <c r="UM50" i="50"/>
  <c r="UL50" i="50"/>
  <c r="UK50" i="50"/>
  <c r="UJ50" i="50"/>
  <c r="UI50" i="50"/>
  <c r="UH50" i="50"/>
  <c r="UG50" i="50"/>
  <c r="UF50" i="50"/>
  <c r="UE50" i="50"/>
  <c r="UD50" i="50"/>
  <c r="UC50" i="50"/>
  <c r="UB50" i="50"/>
  <c r="UA50" i="50"/>
  <c r="TZ50" i="50"/>
  <c r="TY50" i="50"/>
  <c r="TX50" i="50"/>
  <c r="TW50" i="50"/>
  <c r="TV50" i="50"/>
  <c r="TU50" i="50"/>
  <c r="TT50" i="50"/>
  <c r="TS50" i="50"/>
  <c r="TR50" i="50"/>
  <c r="TQ50" i="50"/>
  <c r="TP50" i="50"/>
  <c r="TO50" i="50"/>
  <c r="TN50" i="50"/>
  <c r="TM50" i="50"/>
  <c r="TL50" i="50"/>
  <c r="TK50" i="50"/>
  <c r="TJ50" i="50"/>
  <c r="TI50" i="50"/>
  <c r="TH50" i="50"/>
  <c r="TG50" i="50"/>
  <c r="TF50" i="50"/>
  <c r="TE50" i="50"/>
  <c r="TD50" i="50"/>
  <c r="TC50" i="50"/>
  <c r="TB50" i="50"/>
  <c r="TA50" i="50"/>
  <c r="SZ50" i="50"/>
  <c r="SY50" i="50"/>
  <c r="SX50" i="50"/>
  <c r="SW50" i="50"/>
  <c r="SV50" i="50"/>
  <c r="SU50" i="50"/>
  <c r="ST50" i="50"/>
  <c r="SS50" i="50"/>
  <c r="SR50" i="50"/>
  <c r="SQ50" i="50"/>
  <c r="SP50" i="50"/>
  <c r="SO50" i="50"/>
  <c r="SN50" i="50"/>
  <c r="SM50" i="50"/>
  <c r="SL50" i="50"/>
  <c r="SK50" i="50"/>
  <c r="SJ50" i="50"/>
  <c r="SI50" i="50"/>
  <c r="SH50" i="50"/>
  <c r="SG50" i="50"/>
  <c r="SF50" i="50"/>
  <c r="SE50" i="50"/>
  <c r="SD50" i="50"/>
  <c r="SC50" i="50"/>
  <c r="SB50" i="50"/>
  <c r="SA50" i="50"/>
  <c r="RZ50" i="50"/>
  <c r="RY50" i="50"/>
  <c r="RX50" i="50"/>
  <c r="RW50" i="50"/>
  <c r="RV50" i="50"/>
  <c r="RU50" i="50"/>
  <c r="RT50" i="50"/>
  <c r="RS50" i="50"/>
  <c r="RR50" i="50"/>
  <c r="RQ50" i="50"/>
  <c r="RP50" i="50"/>
  <c r="RO50" i="50"/>
  <c r="RN50" i="50"/>
  <c r="RM50" i="50"/>
  <c r="RL50" i="50"/>
  <c r="RK50" i="50"/>
  <c r="RJ50" i="50"/>
  <c r="RI50" i="50"/>
  <c r="RH50" i="50"/>
  <c r="RG50" i="50"/>
  <c r="RF50" i="50"/>
  <c r="RE50" i="50"/>
  <c r="RD50" i="50"/>
  <c r="RC50" i="50"/>
  <c r="RB50" i="50"/>
  <c r="RA50" i="50"/>
  <c r="QZ50" i="50"/>
  <c r="QY50" i="50"/>
  <c r="QX50" i="50"/>
  <c r="QW50" i="50"/>
  <c r="QV50" i="50"/>
  <c r="QU50" i="50"/>
  <c r="QT50" i="50"/>
  <c r="QS50" i="50"/>
  <c r="QR50" i="50"/>
  <c r="QQ50" i="50"/>
  <c r="QP50" i="50"/>
  <c r="QO50" i="50"/>
  <c r="QN50" i="50"/>
  <c r="QM50" i="50"/>
  <c r="QL50" i="50"/>
  <c r="QK50" i="50"/>
  <c r="QJ50" i="50"/>
  <c r="QI50" i="50"/>
  <c r="QH50" i="50"/>
  <c r="QG50" i="50"/>
  <c r="QF50" i="50"/>
  <c r="QE50" i="50"/>
  <c r="QD50" i="50"/>
  <c r="QC50" i="50"/>
  <c r="QB50" i="50"/>
  <c r="QA50" i="50"/>
  <c r="PZ50" i="50"/>
  <c r="PY50" i="50"/>
  <c r="PX50" i="50"/>
  <c r="PW50" i="50"/>
  <c r="PV50" i="50"/>
  <c r="PU50" i="50"/>
  <c r="PT50" i="50"/>
  <c r="PS50" i="50"/>
  <c r="PR50" i="50"/>
  <c r="PQ50" i="50"/>
  <c r="PP50" i="50"/>
  <c r="PO50" i="50"/>
  <c r="PN50" i="50"/>
  <c r="PM50" i="50"/>
  <c r="PL50" i="50"/>
  <c r="PK50" i="50"/>
  <c r="PJ50" i="50"/>
  <c r="PI50" i="50"/>
  <c r="PH50" i="50"/>
  <c r="PG50" i="50"/>
  <c r="PF50" i="50"/>
  <c r="PE50" i="50"/>
  <c r="PD50" i="50"/>
  <c r="PC50" i="50"/>
  <c r="PB50" i="50"/>
  <c r="PA50" i="50"/>
  <c r="OZ50" i="50"/>
  <c r="OY50" i="50"/>
  <c r="OX50" i="50"/>
  <c r="OW50" i="50"/>
  <c r="OV50" i="50"/>
  <c r="OU50" i="50"/>
  <c r="OT50" i="50"/>
  <c r="OS50" i="50"/>
  <c r="OR50" i="50"/>
  <c r="OQ50" i="50"/>
  <c r="OP50" i="50"/>
  <c r="OO50" i="50"/>
  <c r="ON50" i="50"/>
  <c r="OM50" i="50"/>
  <c r="OL50" i="50"/>
  <c r="OK50" i="50"/>
  <c r="OJ50" i="50"/>
  <c r="OI50" i="50"/>
  <c r="OH50" i="50"/>
  <c r="OG50" i="50"/>
  <c r="OF50" i="50"/>
  <c r="OE50" i="50"/>
  <c r="OD50" i="50"/>
  <c r="OC50" i="50"/>
  <c r="OB50" i="50"/>
  <c r="OA50" i="50"/>
  <c r="NZ50" i="50"/>
  <c r="NY50" i="50"/>
  <c r="NX50" i="50"/>
  <c r="NW50" i="50"/>
  <c r="NV50" i="50"/>
  <c r="NU50" i="50"/>
  <c r="NT50" i="50"/>
  <c r="NS50" i="50"/>
  <c r="NR50" i="50"/>
  <c r="NQ50" i="50"/>
  <c r="NP50" i="50"/>
  <c r="NO50" i="50"/>
  <c r="NN50" i="50"/>
  <c r="NM50" i="50"/>
  <c r="NL50" i="50"/>
  <c r="NK50" i="50"/>
  <c r="NJ50" i="50"/>
  <c r="NI50" i="50"/>
  <c r="NH50" i="50"/>
  <c r="NG50" i="50"/>
  <c r="NF50" i="50"/>
  <c r="NE50" i="50"/>
  <c r="ND50" i="50"/>
  <c r="NC50" i="50"/>
  <c r="NB50" i="50"/>
  <c r="NA50" i="50"/>
  <c r="MZ50" i="50"/>
  <c r="MY50" i="50"/>
  <c r="MX50" i="50"/>
  <c r="MW50" i="50"/>
  <c r="MV50" i="50"/>
  <c r="MU50" i="50"/>
  <c r="MT50" i="50"/>
  <c r="MS50" i="50"/>
  <c r="MR50" i="50"/>
  <c r="MQ50" i="50"/>
  <c r="MP50" i="50"/>
  <c r="MO50" i="50"/>
  <c r="MN50" i="50"/>
  <c r="MM50" i="50"/>
  <c r="ML50" i="50"/>
  <c r="MK50" i="50"/>
  <c r="MJ50" i="50"/>
  <c r="MI50" i="50"/>
  <c r="MH50" i="50"/>
  <c r="MG50" i="50"/>
  <c r="MF50" i="50"/>
  <c r="ME50" i="50"/>
  <c r="MD50" i="50"/>
  <c r="MC50" i="50"/>
  <c r="MB50" i="50"/>
  <c r="MA50" i="50"/>
  <c r="LZ50" i="50"/>
  <c r="LY50" i="50"/>
  <c r="LX50" i="50"/>
  <c r="LW50" i="50"/>
  <c r="LV50" i="50"/>
  <c r="LU50" i="50"/>
  <c r="LT50" i="50"/>
  <c r="LS50" i="50"/>
  <c r="LR50" i="50"/>
  <c r="LQ50" i="50"/>
  <c r="LP50" i="50"/>
  <c r="LO50" i="50"/>
  <c r="LN50" i="50"/>
  <c r="LM50" i="50"/>
  <c r="LL50" i="50"/>
  <c r="LK50" i="50"/>
  <c r="LJ50" i="50"/>
  <c r="LI50" i="50"/>
  <c r="LH50" i="50"/>
  <c r="LG50" i="50"/>
  <c r="LF50" i="50"/>
  <c r="LE50" i="50"/>
  <c r="LD50" i="50"/>
  <c r="LC50" i="50"/>
  <c r="LB50" i="50"/>
  <c r="LA50" i="50"/>
  <c r="KZ50" i="50"/>
  <c r="KY50" i="50"/>
  <c r="KX50" i="50"/>
  <c r="KW50" i="50"/>
  <c r="KV50" i="50"/>
  <c r="KU50" i="50"/>
  <c r="KT50" i="50"/>
  <c r="KS50" i="50"/>
  <c r="KR50" i="50"/>
  <c r="KQ50" i="50"/>
  <c r="KP50" i="50"/>
  <c r="KO50" i="50"/>
  <c r="KN50" i="50"/>
  <c r="KM50" i="50"/>
  <c r="KL50" i="50"/>
  <c r="KK50" i="50"/>
  <c r="KJ50" i="50"/>
  <c r="KI50" i="50"/>
  <c r="KH50" i="50"/>
  <c r="KG50" i="50"/>
  <c r="KF50" i="50"/>
  <c r="KE50" i="50"/>
  <c r="KD50" i="50"/>
  <c r="KC50" i="50"/>
  <c r="KB50" i="50"/>
  <c r="KA50" i="50"/>
  <c r="JZ50" i="50"/>
  <c r="JY50" i="50"/>
  <c r="JX50" i="50"/>
  <c r="JW50" i="50"/>
  <c r="JV50" i="50"/>
  <c r="JU50" i="50"/>
  <c r="JT50" i="50"/>
  <c r="JS50" i="50"/>
  <c r="JR50" i="50"/>
  <c r="JQ50" i="50"/>
  <c r="JP50" i="50"/>
  <c r="JO50" i="50"/>
  <c r="JN50" i="50"/>
  <c r="JM50" i="50"/>
  <c r="JL50" i="50"/>
  <c r="JK50" i="50"/>
  <c r="JJ50" i="50"/>
  <c r="JI50" i="50"/>
  <c r="JH50" i="50"/>
  <c r="JG50" i="50"/>
  <c r="JF50" i="50"/>
  <c r="JE50" i="50"/>
  <c r="JD50" i="50"/>
  <c r="JC50" i="50"/>
  <c r="JB50" i="50"/>
  <c r="JA50" i="50"/>
  <c r="IZ50" i="50"/>
  <c r="IY50" i="50"/>
  <c r="IX50" i="50"/>
  <c r="IW50" i="50"/>
  <c r="IV50" i="50"/>
  <c r="IU50" i="50"/>
  <c r="IT50" i="50"/>
  <c r="IS50" i="50"/>
  <c r="IR50" i="50"/>
  <c r="IQ50" i="50"/>
  <c r="IP50" i="50"/>
  <c r="IO50" i="50"/>
  <c r="IN50" i="50"/>
  <c r="IM50" i="50"/>
  <c r="IL50" i="50"/>
  <c r="IK50" i="50"/>
  <c r="IJ50" i="50"/>
  <c r="II50" i="50"/>
  <c r="IH50" i="50"/>
  <c r="IG50" i="50"/>
  <c r="IF50" i="50"/>
  <c r="IE50" i="50"/>
  <c r="ID50" i="50"/>
  <c r="IC50" i="50"/>
  <c r="IB50" i="50"/>
  <c r="IA50" i="50"/>
  <c r="HZ50" i="50"/>
  <c r="HY50" i="50"/>
  <c r="HX50" i="50"/>
  <c r="HW50" i="50"/>
  <c r="HV50" i="50"/>
  <c r="HU50" i="50"/>
  <c r="HT50" i="50"/>
  <c r="HS50" i="50"/>
  <c r="HR50" i="50"/>
  <c r="HQ50" i="50"/>
  <c r="HP50" i="50"/>
  <c r="HO50" i="50"/>
  <c r="HN50" i="50"/>
  <c r="HM50" i="50"/>
  <c r="HL50" i="50"/>
  <c r="HK50" i="50"/>
  <c r="HJ50" i="50"/>
  <c r="HI50" i="50"/>
  <c r="HH50" i="50"/>
  <c r="HG50" i="50"/>
  <c r="HF50" i="50"/>
  <c r="HE50" i="50"/>
  <c r="HD50" i="50"/>
  <c r="HC50" i="50"/>
  <c r="HB50" i="50"/>
  <c r="HA50" i="50"/>
  <c r="GZ50" i="50"/>
  <c r="GY50" i="50"/>
  <c r="GX50" i="50"/>
  <c r="GW50" i="50"/>
  <c r="GV50" i="50"/>
  <c r="GU50" i="50"/>
  <c r="GT50" i="50"/>
  <c r="GS50" i="50"/>
  <c r="GR50" i="50"/>
  <c r="GQ50" i="50"/>
  <c r="GP50" i="50"/>
  <c r="GO50" i="50"/>
  <c r="GN50" i="50"/>
  <c r="GM50" i="50"/>
  <c r="WD49" i="50"/>
  <c r="WC49" i="50"/>
  <c r="WB49" i="50"/>
  <c r="WA49" i="50"/>
  <c r="VZ49" i="50"/>
  <c r="VY49" i="50"/>
  <c r="VX49" i="50"/>
  <c r="VW49" i="50"/>
  <c r="VV49" i="50"/>
  <c r="VU49" i="50"/>
  <c r="VT49" i="50"/>
  <c r="VS49" i="50"/>
  <c r="VR49" i="50"/>
  <c r="VQ49" i="50"/>
  <c r="VP49" i="50"/>
  <c r="VO49" i="50"/>
  <c r="VN49" i="50"/>
  <c r="VM49" i="50"/>
  <c r="VL49" i="50"/>
  <c r="VK49" i="50"/>
  <c r="VJ49" i="50"/>
  <c r="VI49" i="50"/>
  <c r="VH49" i="50"/>
  <c r="VG49" i="50"/>
  <c r="VF49" i="50"/>
  <c r="VE49" i="50"/>
  <c r="VD49" i="50"/>
  <c r="VC49" i="50"/>
  <c r="VB49" i="50"/>
  <c r="VA49" i="50"/>
  <c r="UZ49" i="50"/>
  <c r="UY49" i="50"/>
  <c r="UX49" i="50"/>
  <c r="UW49" i="50"/>
  <c r="UV49" i="50"/>
  <c r="UU49" i="50"/>
  <c r="UT49" i="50"/>
  <c r="US49" i="50"/>
  <c r="UR49" i="50"/>
  <c r="UQ49" i="50"/>
  <c r="UP49" i="50"/>
  <c r="UO49" i="50"/>
  <c r="UN49" i="50"/>
  <c r="UM49" i="50"/>
  <c r="UL49" i="50"/>
  <c r="UK49" i="50"/>
  <c r="UJ49" i="50"/>
  <c r="UI49" i="50"/>
  <c r="UH49" i="50"/>
  <c r="UG49" i="50"/>
  <c r="UF49" i="50"/>
  <c r="UE49" i="50"/>
  <c r="UD49" i="50"/>
  <c r="UC49" i="50"/>
  <c r="UB49" i="50"/>
  <c r="UA49" i="50"/>
  <c r="TZ49" i="50"/>
  <c r="TY49" i="50"/>
  <c r="TX49" i="50"/>
  <c r="TW49" i="50"/>
  <c r="TV49" i="50"/>
  <c r="TU49" i="50"/>
  <c r="TT49" i="50"/>
  <c r="TS49" i="50"/>
  <c r="TR49" i="50"/>
  <c r="TQ49" i="50"/>
  <c r="TP49" i="50"/>
  <c r="TO49" i="50"/>
  <c r="TN49" i="50"/>
  <c r="TM49" i="50"/>
  <c r="TL49" i="50"/>
  <c r="TK49" i="50"/>
  <c r="TJ49" i="50"/>
  <c r="TI49" i="50"/>
  <c r="TH49" i="50"/>
  <c r="TG49" i="50"/>
  <c r="TF49" i="50"/>
  <c r="TE49" i="50"/>
  <c r="TD49" i="50"/>
  <c r="TC49" i="50"/>
  <c r="TB49" i="50"/>
  <c r="TA49" i="50"/>
  <c r="SZ49" i="50"/>
  <c r="SY49" i="50"/>
  <c r="SX49" i="50"/>
  <c r="SW49" i="50"/>
  <c r="SV49" i="50"/>
  <c r="SU49" i="50"/>
  <c r="ST49" i="50"/>
  <c r="SS49" i="50"/>
  <c r="SR49" i="50"/>
  <c r="SQ49" i="50"/>
  <c r="SP49" i="50"/>
  <c r="SO49" i="50"/>
  <c r="SN49" i="50"/>
  <c r="SM49" i="50"/>
  <c r="SL49" i="50"/>
  <c r="SK49" i="50"/>
  <c r="SJ49" i="50"/>
  <c r="SI49" i="50"/>
  <c r="SH49" i="50"/>
  <c r="SG49" i="50"/>
  <c r="SF49" i="50"/>
  <c r="SE49" i="50"/>
  <c r="SD49" i="50"/>
  <c r="SC49" i="50"/>
  <c r="SB49" i="50"/>
  <c r="SA49" i="50"/>
  <c r="RZ49" i="50"/>
  <c r="RY49" i="50"/>
  <c r="RX49" i="50"/>
  <c r="RW49" i="50"/>
  <c r="RV49" i="50"/>
  <c r="RU49" i="50"/>
  <c r="RT49" i="50"/>
  <c r="RS49" i="50"/>
  <c r="RR49" i="50"/>
  <c r="RQ49" i="50"/>
  <c r="RP49" i="50"/>
  <c r="RO49" i="50"/>
  <c r="RN49" i="50"/>
  <c r="RM49" i="50"/>
  <c r="RL49" i="50"/>
  <c r="RK49" i="50"/>
  <c r="RJ49" i="50"/>
  <c r="RI49" i="50"/>
  <c r="RH49" i="50"/>
  <c r="RG49" i="50"/>
  <c r="RF49" i="50"/>
  <c r="RE49" i="50"/>
  <c r="RD49" i="50"/>
  <c r="RC49" i="50"/>
  <c r="RB49" i="50"/>
  <c r="RA49" i="50"/>
  <c r="QZ49" i="50"/>
  <c r="QY49" i="50"/>
  <c r="QX49" i="50"/>
  <c r="QW49" i="50"/>
  <c r="QV49" i="50"/>
  <c r="QU49" i="50"/>
  <c r="QT49" i="50"/>
  <c r="QS49" i="50"/>
  <c r="QR49" i="50"/>
  <c r="QQ49" i="50"/>
  <c r="QP49" i="50"/>
  <c r="QO49" i="50"/>
  <c r="QN49" i="50"/>
  <c r="QM49" i="50"/>
  <c r="QL49" i="50"/>
  <c r="QK49" i="50"/>
  <c r="QJ49" i="50"/>
  <c r="QI49" i="50"/>
  <c r="QH49" i="50"/>
  <c r="QG49" i="50"/>
  <c r="QF49" i="50"/>
  <c r="QE49" i="50"/>
  <c r="QD49" i="50"/>
  <c r="QC49" i="50"/>
  <c r="QB49" i="50"/>
  <c r="QA49" i="50"/>
  <c r="PZ49" i="50"/>
  <c r="PY49" i="50"/>
  <c r="PX49" i="50"/>
  <c r="PW49" i="50"/>
  <c r="PV49" i="50"/>
  <c r="PU49" i="50"/>
  <c r="PT49" i="50"/>
  <c r="PS49" i="50"/>
  <c r="PR49" i="50"/>
  <c r="PQ49" i="50"/>
  <c r="PP49" i="50"/>
  <c r="PO49" i="50"/>
  <c r="PN49" i="50"/>
  <c r="PM49" i="50"/>
  <c r="PL49" i="50"/>
  <c r="PK49" i="50"/>
  <c r="PJ49" i="50"/>
  <c r="PI49" i="50"/>
  <c r="PH49" i="50"/>
  <c r="PG49" i="50"/>
  <c r="PF49" i="50"/>
  <c r="PE49" i="50"/>
  <c r="PD49" i="50"/>
  <c r="PC49" i="50"/>
  <c r="PB49" i="50"/>
  <c r="PA49" i="50"/>
  <c r="OZ49" i="50"/>
  <c r="OY49" i="50"/>
  <c r="OX49" i="50"/>
  <c r="OW49" i="50"/>
  <c r="OV49" i="50"/>
  <c r="OU49" i="50"/>
  <c r="OT49" i="50"/>
  <c r="OS49" i="50"/>
  <c r="OR49" i="50"/>
  <c r="OQ49" i="50"/>
  <c r="OP49" i="50"/>
  <c r="OO49" i="50"/>
  <c r="ON49" i="50"/>
  <c r="OM49" i="50"/>
  <c r="OL49" i="50"/>
  <c r="OK49" i="50"/>
  <c r="OJ49" i="50"/>
  <c r="OI49" i="50"/>
  <c r="OH49" i="50"/>
  <c r="OG49" i="50"/>
  <c r="OF49" i="50"/>
  <c r="OE49" i="50"/>
  <c r="OD49" i="50"/>
  <c r="OC49" i="50"/>
  <c r="OB49" i="50"/>
  <c r="OA49" i="50"/>
  <c r="NZ49" i="50"/>
  <c r="NY49" i="50"/>
  <c r="NX49" i="50"/>
  <c r="NW49" i="50"/>
  <c r="NV49" i="50"/>
  <c r="NU49" i="50"/>
  <c r="NT49" i="50"/>
  <c r="NS49" i="50"/>
  <c r="NR49" i="50"/>
  <c r="NQ49" i="50"/>
  <c r="NP49" i="50"/>
  <c r="NO49" i="50"/>
  <c r="NN49" i="50"/>
  <c r="NM49" i="50"/>
  <c r="NL49" i="50"/>
  <c r="NK49" i="50"/>
  <c r="NJ49" i="50"/>
  <c r="NI49" i="50"/>
  <c r="NH49" i="50"/>
  <c r="NG49" i="50"/>
  <c r="NF49" i="50"/>
  <c r="NE49" i="50"/>
  <c r="ND49" i="50"/>
  <c r="NC49" i="50"/>
  <c r="NB49" i="50"/>
  <c r="NA49" i="50"/>
  <c r="MZ49" i="50"/>
  <c r="MY49" i="50"/>
  <c r="MX49" i="50"/>
  <c r="MW49" i="50"/>
  <c r="MV49" i="50"/>
  <c r="MU49" i="50"/>
  <c r="MT49" i="50"/>
  <c r="MS49" i="50"/>
  <c r="MR49" i="50"/>
  <c r="MQ49" i="50"/>
  <c r="MP49" i="50"/>
  <c r="MO49" i="50"/>
  <c r="MN49" i="50"/>
  <c r="MM49" i="50"/>
  <c r="ML49" i="50"/>
  <c r="MK49" i="50"/>
  <c r="MJ49" i="50"/>
  <c r="MI49" i="50"/>
  <c r="MH49" i="50"/>
  <c r="MG49" i="50"/>
  <c r="MF49" i="50"/>
  <c r="ME49" i="50"/>
  <c r="MD49" i="50"/>
  <c r="MC49" i="50"/>
  <c r="MB49" i="50"/>
  <c r="MA49" i="50"/>
  <c r="LZ49" i="50"/>
  <c r="LY49" i="50"/>
  <c r="LX49" i="50"/>
  <c r="LW49" i="50"/>
  <c r="LV49" i="50"/>
  <c r="LU49" i="50"/>
  <c r="LT49" i="50"/>
  <c r="LS49" i="50"/>
  <c r="LR49" i="50"/>
  <c r="LQ49" i="50"/>
  <c r="LP49" i="50"/>
  <c r="LO49" i="50"/>
  <c r="LN49" i="50"/>
  <c r="LM49" i="50"/>
  <c r="LL49" i="50"/>
  <c r="LK49" i="50"/>
  <c r="LJ49" i="50"/>
  <c r="LI49" i="50"/>
  <c r="LH49" i="50"/>
  <c r="LG49" i="50"/>
  <c r="LF49" i="50"/>
  <c r="LE49" i="50"/>
  <c r="LD49" i="50"/>
  <c r="LC49" i="50"/>
  <c r="LB49" i="50"/>
  <c r="LA49" i="50"/>
  <c r="KZ49" i="50"/>
  <c r="KY49" i="50"/>
  <c r="KX49" i="50"/>
  <c r="KW49" i="50"/>
  <c r="KV49" i="50"/>
  <c r="KU49" i="50"/>
  <c r="KT49" i="50"/>
  <c r="KS49" i="50"/>
  <c r="KR49" i="50"/>
  <c r="KQ49" i="50"/>
  <c r="KP49" i="50"/>
  <c r="KO49" i="50"/>
  <c r="KN49" i="50"/>
  <c r="KM49" i="50"/>
  <c r="KL49" i="50"/>
  <c r="KK49" i="50"/>
  <c r="KJ49" i="50"/>
  <c r="KI49" i="50"/>
  <c r="KH49" i="50"/>
  <c r="KG49" i="50"/>
  <c r="KF49" i="50"/>
  <c r="KE49" i="50"/>
  <c r="KD49" i="50"/>
  <c r="KC49" i="50"/>
  <c r="KB49" i="50"/>
  <c r="KA49" i="50"/>
  <c r="JZ49" i="50"/>
  <c r="JY49" i="50"/>
  <c r="JX49" i="50"/>
  <c r="JW49" i="50"/>
  <c r="JV49" i="50"/>
  <c r="JU49" i="50"/>
  <c r="JT49" i="50"/>
  <c r="JS49" i="50"/>
  <c r="JR49" i="50"/>
  <c r="JQ49" i="50"/>
  <c r="JP49" i="50"/>
  <c r="JO49" i="50"/>
  <c r="JN49" i="50"/>
  <c r="JM49" i="50"/>
  <c r="JL49" i="50"/>
  <c r="JK49" i="50"/>
  <c r="JJ49" i="50"/>
  <c r="JI49" i="50"/>
  <c r="JH49" i="50"/>
  <c r="JG49" i="50"/>
  <c r="JF49" i="50"/>
  <c r="JE49" i="50"/>
  <c r="JD49" i="50"/>
  <c r="JC49" i="50"/>
  <c r="JB49" i="50"/>
  <c r="JA49" i="50"/>
  <c r="IZ49" i="50"/>
  <c r="IY49" i="50"/>
  <c r="IX49" i="50"/>
  <c r="IW49" i="50"/>
  <c r="IV49" i="50"/>
  <c r="IU49" i="50"/>
  <c r="IT49" i="50"/>
  <c r="IS49" i="50"/>
  <c r="IR49" i="50"/>
  <c r="IQ49" i="50"/>
  <c r="IP49" i="50"/>
  <c r="IO49" i="50"/>
  <c r="IN49" i="50"/>
  <c r="IM49" i="50"/>
  <c r="IL49" i="50"/>
  <c r="IK49" i="50"/>
  <c r="IJ49" i="50"/>
  <c r="II49" i="50"/>
  <c r="IH49" i="50"/>
  <c r="IG49" i="50"/>
  <c r="IF49" i="50"/>
  <c r="IE49" i="50"/>
  <c r="ID49" i="50"/>
  <c r="IC49" i="50"/>
  <c r="IB49" i="50"/>
  <c r="IA49" i="50"/>
  <c r="HZ49" i="50"/>
  <c r="HY49" i="50"/>
  <c r="HX49" i="50"/>
  <c r="HW49" i="50"/>
  <c r="HV49" i="50"/>
  <c r="HU49" i="50"/>
  <c r="HT49" i="50"/>
  <c r="HS49" i="50"/>
  <c r="HR49" i="50"/>
  <c r="HQ49" i="50"/>
  <c r="HP49" i="50"/>
  <c r="HO49" i="50"/>
  <c r="HN49" i="50"/>
  <c r="HM49" i="50"/>
  <c r="HL49" i="50"/>
  <c r="HK49" i="50"/>
  <c r="HJ49" i="50"/>
  <c r="HI49" i="50"/>
  <c r="HH49" i="50"/>
  <c r="HG49" i="50"/>
  <c r="HF49" i="50"/>
  <c r="HE49" i="50"/>
  <c r="HD49" i="50"/>
  <c r="HC49" i="50"/>
  <c r="HB49" i="50"/>
  <c r="HA49" i="50"/>
  <c r="GZ49" i="50"/>
  <c r="GY49" i="50"/>
  <c r="GX49" i="50"/>
  <c r="GW49" i="50"/>
  <c r="GV49" i="50"/>
  <c r="GU49" i="50"/>
  <c r="GT49" i="50"/>
  <c r="GS49" i="50"/>
  <c r="GR49" i="50"/>
  <c r="GQ49" i="50"/>
  <c r="GP49" i="50"/>
  <c r="GO49" i="50"/>
  <c r="GN49" i="50"/>
  <c r="GM49" i="50"/>
  <c r="WD48" i="50"/>
  <c r="WC48" i="50"/>
  <c r="WB48" i="50"/>
  <c r="WA48" i="50"/>
  <c r="VZ48" i="50"/>
  <c r="VY48" i="50"/>
  <c r="VX48" i="50"/>
  <c r="VW48" i="50"/>
  <c r="VV48" i="50"/>
  <c r="VU48" i="50"/>
  <c r="VT48" i="50"/>
  <c r="VS48" i="50"/>
  <c r="VR48" i="50"/>
  <c r="VQ48" i="50"/>
  <c r="VP48" i="50"/>
  <c r="VO48" i="50"/>
  <c r="VN48" i="50"/>
  <c r="VM48" i="50"/>
  <c r="VL48" i="50"/>
  <c r="VK48" i="50"/>
  <c r="VJ48" i="50"/>
  <c r="VI48" i="50"/>
  <c r="VH48" i="50"/>
  <c r="VG48" i="50"/>
  <c r="VF48" i="50"/>
  <c r="VE48" i="50"/>
  <c r="VD48" i="50"/>
  <c r="VC48" i="50"/>
  <c r="VB48" i="50"/>
  <c r="VA48" i="50"/>
  <c r="UZ48" i="50"/>
  <c r="UY48" i="50"/>
  <c r="UX48" i="50"/>
  <c r="UW48" i="50"/>
  <c r="UV48" i="50"/>
  <c r="UU48" i="50"/>
  <c r="UT48" i="50"/>
  <c r="US48" i="50"/>
  <c r="UR48" i="50"/>
  <c r="UQ48" i="50"/>
  <c r="UP48" i="50"/>
  <c r="UO48" i="50"/>
  <c r="UN48" i="50"/>
  <c r="UM48" i="50"/>
  <c r="UL48" i="50"/>
  <c r="UK48" i="50"/>
  <c r="UJ48" i="50"/>
  <c r="UI48" i="50"/>
  <c r="UH48" i="50"/>
  <c r="UG48" i="50"/>
  <c r="UF48" i="50"/>
  <c r="UE48" i="50"/>
  <c r="UD48" i="50"/>
  <c r="UC48" i="50"/>
  <c r="UB48" i="50"/>
  <c r="UA48" i="50"/>
  <c r="TZ48" i="50"/>
  <c r="TY48" i="50"/>
  <c r="TX48" i="50"/>
  <c r="TW48" i="50"/>
  <c r="TV48" i="50"/>
  <c r="TU48" i="50"/>
  <c r="TT48" i="50"/>
  <c r="TS48" i="50"/>
  <c r="TR48" i="50"/>
  <c r="TQ48" i="50"/>
  <c r="TP48" i="50"/>
  <c r="TO48" i="50"/>
  <c r="TN48" i="50"/>
  <c r="TM48" i="50"/>
  <c r="TL48" i="50"/>
  <c r="TK48" i="50"/>
  <c r="TJ48" i="50"/>
  <c r="TI48" i="50"/>
  <c r="TH48" i="50"/>
  <c r="TG48" i="50"/>
  <c r="TF48" i="50"/>
  <c r="TE48" i="50"/>
  <c r="TD48" i="50"/>
  <c r="TC48" i="50"/>
  <c r="TB48" i="50"/>
  <c r="TA48" i="50"/>
  <c r="SZ48" i="50"/>
  <c r="SY48" i="50"/>
  <c r="SX48" i="50"/>
  <c r="SW48" i="50"/>
  <c r="SV48" i="50"/>
  <c r="SU48" i="50"/>
  <c r="ST48" i="50"/>
  <c r="SS48" i="50"/>
  <c r="SR48" i="50"/>
  <c r="SQ48" i="50"/>
  <c r="SP48" i="50"/>
  <c r="SO48" i="50"/>
  <c r="SN48" i="50"/>
  <c r="SM48" i="50"/>
  <c r="SL48" i="50"/>
  <c r="SK48" i="50"/>
  <c r="SJ48" i="50"/>
  <c r="SI48" i="50"/>
  <c r="SH48" i="50"/>
  <c r="SG48" i="50"/>
  <c r="SF48" i="50"/>
  <c r="SE48" i="50"/>
  <c r="SD48" i="50"/>
  <c r="SC48" i="50"/>
  <c r="SB48" i="50"/>
  <c r="SA48" i="50"/>
  <c r="RZ48" i="50"/>
  <c r="RY48" i="50"/>
  <c r="RX48" i="50"/>
  <c r="RW48" i="50"/>
  <c r="RV48" i="50"/>
  <c r="RU48" i="50"/>
  <c r="RT48" i="50"/>
  <c r="RS48" i="50"/>
  <c r="RR48" i="50"/>
  <c r="RQ48" i="50"/>
  <c r="RP48" i="50"/>
  <c r="RO48" i="50"/>
  <c r="RN48" i="50"/>
  <c r="RM48" i="50"/>
  <c r="RL48" i="50"/>
  <c r="RK48" i="50"/>
  <c r="RJ48" i="50"/>
  <c r="RI48" i="50"/>
  <c r="RH48" i="50"/>
  <c r="RG48" i="50"/>
  <c r="RF48" i="50"/>
  <c r="RE48" i="50"/>
  <c r="RD48" i="50"/>
  <c r="RC48" i="50"/>
  <c r="RB48" i="50"/>
  <c r="RA48" i="50"/>
  <c r="QZ48" i="50"/>
  <c r="QY48" i="50"/>
  <c r="QX48" i="50"/>
  <c r="QW48" i="50"/>
  <c r="QV48" i="50"/>
  <c r="QU48" i="50"/>
  <c r="QT48" i="50"/>
  <c r="QS48" i="50"/>
  <c r="QR48" i="50"/>
  <c r="QQ48" i="50"/>
  <c r="QP48" i="50"/>
  <c r="QO48" i="50"/>
  <c r="QN48" i="50"/>
  <c r="QM48" i="50"/>
  <c r="QL48" i="50"/>
  <c r="QK48" i="50"/>
  <c r="QJ48" i="50"/>
  <c r="QI48" i="50"/>
  <c r="QH48" i="50"/>
  <c r="QG48" i="50"/>
  <c r="QF48" i="50"/>
  <c r="QE48" i="50"/>
  <c r="QD48" i="50"/>
  <c r="QC48" i="50"/>
  <c r="QB48" i="50"/>
  <c r="QA48" i="50"/>
  <c r="PZ48" i="50"/>
  <c r="PY48" i="50"/>
  <c r="PX48" i="50"/>
  <c r="PW48" i="50"/>
  <c r="PV48" i="50"/>
  <c r="PU48" i="50"/>
  <c r="PT48" i="50"/>
  <c r="PS48" i="50"/>
  <c r="PR48" i="50"/>
  <c r="PQ48" i="50"/>
  <c r="PP48" i="50"/>
  <c r="PO48" i="50"/>
  <c r="PN48" i="50"/>
  <c r="PM48" i="50"/>
  <c r="PL48" i="50"/>
  <c r="PK48" i="50"/>
  <c r="PJ48" i="50"/>
  <c r="PI48" i="50"/>
  <c r="PH48" i="50"/>
  <c r="PG48" i="50"/>
  <c r="PF48" i="50"/>
  <c r="PE48" i="50"/>
  <c r="PD48" i="50"/>
  <c r="PC48" i="50"/>
  <c r="PB48" i="50"/>
  <c r="PA48" i="50"/>
  <c r="OZ48" i="50"/>
  <c r="OY48" i="50"/>
  <c r="OX48" i="50"/>
  <c r="OW48" i="50"/>
  <c r="OV48" i="50"/>
  <c r="OU48" i="50"/>
  <c r="OT48" i="50"/>
  <c r="OS48" i="50"/>
  <c r="OR48" i="50"/>
  <c r="OQ48" i="50"/>
  <c r="OP48" i="50"/>
  <c r="OO48" i="50"/>
  <c r="ON48" i="50"/>
  <c r="OM48" i="50"/>
  <c r="OL48" i="50"/>
  <c r="OK48" i="50"/>
  <c r="OJ48" i="50"/>
  <c r="OI48" i="50"/>
  <c r="OH48" i="50"/>
  <c r="OG48" i="50"/>
  <c r="OF48" i="50"/>
  <c r="OE48" i="50"/>
  <c r="OD48" i="50"/>
  <c r="OC48" i="50"/>
  <c r="OB48" i="50"/>
  <c r="OA48" i="50"/>
  <c r="NZ48" i="50"/>
  <c r="NY48" i="50"/>
  <c r="NX48" i="50"/>
  <c r="NW48" i="50"/>
  <c r="NV48" i="50"/>
  <c r="NU48" i="50"/>
  <c r="NT48" i="50"/>
  <c r="NS48" i="50"/>
  <c r="NR48" i="50"/>
  <c r="NQ48" i="50"/>
  <c r="NP48" i="50"/>
  <c r="NO48" i="50"/>
  <c r="NN48" i="50"/>
  <c r="NM48" i="50"/>
  <c r="NL48" i="50"/>
  <c r="NK48" i="50"/>
  <c r="NJ48" i="50"/>
  <c r="NI48" i="50"/>
  <c r="NH48" i="50"/>
  <c r="NG48" i="50"/>
  <c r="NF48" i="50"/>
  <c r="NE48" i="50"/>
  <c r="ND48" i="50"/>
  <c r="NC48" i="50"/>
  <c r="NB48" i="50"/>
  <c r="NA48" i="50"/>
  <c r="MZ48" i="50"/>
  <c r="MY48" i="50"/>
  <c r="MX48" i="50"/>
  <c r="MW48" i="50"/>
  <c r="MV48" i="50"/>
  <c r="MU48" i="50"/>
  <c r="MT48" i="50"/>
  <c r="MS48" i="50"/>
  <c r="MR48" i="50"/>
  <c r="MQ48" i="50"/>
  <c r="MP48" i="50"/>
  <c r="MO48" i="50"/>
  <c r="MN48" i="50"/>
  <c r="MM48" i="50"/>
  <c r="ML48" i="50"/>
  <c r="MK48" i="50"/>
  <c r="MJ48" i="50"/>
  <c r="MI48" i="50"/>
  <c r="MH48" i="50"/>
  <c r="MG48" i="50"/>
  <c r="MF48" i="50"/>
  <c r="ME48" i="50"/>
  <c r="MD48" i="50"/>
  <c r="MC48" i="50"/>
  <c r="MB48" i="50"/>
  <c r="MA48" i="50"/>
  <c r="LZ48" i="50"/>
  <c r="LY48" i="50"/>
  <c r="LX48" i="50"/>
  <c r="LW48" i="50"/>
  <c r="LV48" i="50"/>
  <c r="LU48" i="50"/>
  <c r="LT48" i="50"/>
  <c r="LS48" i="50"/>
  <c r="LR48" i="50"/>
  <c r="LQ48" i="50"/>
  <c r="LP48" i="50"/>
  <c r="LO48" i="50"/>
  <c r="LN48" i="50"/>
  <c r="LM48" i="50"/>
  <c r="LL48" i="50"/>
  <c r="LK48" i="50"/>
  <c r="LJ48" i="50"/>
  <c r="LI48" i="50"/>
  <c r="LH48" i="50"/>
  <c r="LG48" i="50"/>
  <c r="LF48" i="50"/>
  <c r="LE48" i="50"/>
  <c r="LD48" i="50"/>
  <c r="LC48" i="50"/>
  <c r="LB48" i="50"/>
  <c r="LA48" i="50"/>
  <c r="KZ48" i="50"/>
  <c r="KY48" i="50"/>
  <c r="KX48" i="50"/>
  <c r="KW48" i="50"/>
  <c r="KV48" i="50"/>
  <c r="KU48" i="50"/>
  <c r="KT48" i="50"/>
  <c r="KS48" i="50"/>
  <c r="KR48" i="50"/>
  <c r="KQ48" i="50"/>
  <c r="KP48" i="50"/>
  <c r="KO48" i="50"/>
  <c r="KN48" i="50"/>
  <c r="KM48" i="50"/>
  <c r="KL48" i="50"/>
  <c r="KK48" i="50"/>
  <c r="KJ48" i="50"/>
  <c r="KI48" i="50"/>
  <c r="KH48" i="50"/>
  <c r="KG48" i="50"/>
  <c r="KF48" i="50"/>
  <c r="KE48" i="50"/>
  <c r="KD48" i="50"/>
  <c r="KC48" i="50"/>
  <c r="KB48" i="50"/>
  <c r="KA48" i="50"/>
  <c r="JZ48" i="50"/>
  <c r="JY48" i="50"/>
  <c r="JX48" i="50"/>
  <c r="JW48" i="50"/>
  <c r="JV48" i="50"/>
  <c r="JU48" i="50"/>
  <c r="JT48" i="50"/>
  <c r="JS48" i="50"/>
  <c r="JR48" i="50"/>
  <c r="JQ48" i="50"/>
  <c r="JP48" i="50"/>
  <c r="JO48" i="50"/>
  <c r="JN48" i="50"/>
  <c r="JM48" i="50"/>
  <c r="JL48" i="50"/>
  <c r="JK48" i="50"/>
  <c r="JJ48" i="50"/>
  <c r="JI48" i="50"/>
  <c r="JH48" i="50"/>
  <c r="JG48" i="50"/>
  <c r="JF48" i="50"/>
  <c r="JE48" i="50"/>
  <c r="JD48" i="50"/>
  <c r="JC48" i="50"/>
  <c r="JB48" i="50"/>
  <c r="JA48" i="50"/>
  <c r="IZ48" i="50"/>
  <c r="IY48" i="50"/>
  <c r="IX48" i="50"/>
  <c r="IW48" i="50"/>
  <c r="IV48" i="50"/>
  <c r="IU48" i="50"/>
  <c r="IT48" i="50"/>
  <c r="IS48" i="50"/>
  <c r="IR48" i="50"/>
  <c r="IQ48" i="50"/>
  <c r="IP48" i="50"/>
  <c r="IO48" i="50"/>
  <c r="IN48" i="50"/>
  <c r="IM48" i="50"/>
  <c r="IL48" i="50"/>
  <c r="IK48" i="50"/>
  <c r="IJ48" i="50"/>
  <c r="II48" i="50"/>
  <c r="IH48" i="50"/>
  <c r="IG48" i="50"/>
  <c r="IF48" i="50"/>
  <c r="IE48" i="50"/>
  <c r="ID48" i="50"/>
  <c r="IC48" i="50"/>
  <c r="IB48" i="50"/>
  <c r="IA48" i="50"/>
  <c r="HZ48" i="50"/>
  <c r="HY48" i="50"/>
  <c r="HX48" i="50"/>
  <c r="HW48" i="50"/>
  <c r="HV48" i="50"/>
  <c r="HU48" i="50"/>
  <c r="HT48" i="50"/>
  <c r="HS48" i="50"/>
  <c r="HR48" i="50"/>
  <c r="HQ48" i="50"/>
  <c r="HP48" i="50"/>
  <c r="HO48" i="50"/>
  <c r="HN48" i="50"/>
  <c r="HM48" i="50"/>
  <c r="HL48" i="50"/>
  <c r="HK48" i="50"/>
  <c r="HJ48" i="50"/>
  <c r="HI48" i="50"/>
  <c r="HH48" i="50"/>
  <c r="HG48" i="50"/>
  <c r="HF48" i="50"/>
  <c r="HE48" i="50"/>
  <c r="HD48" i="50"/>
  <c r="HC48" i="50"/>
  <c r="HB48" i="50"/>
  <c r="HA48" i="50"/>
  <c r="GZ48" i="50"/>
  <c r="GY48" i="50"/>
  <c r="GX48" i="50"/>
  <c r="GW48" i="50"/>
  <c r="GV48" i="50"/>
  <c r="GU48" i="50"/>
  <c r="GT48" i="50"/>
  <c r="GS48" i="50"/>
  <c r="GR48" i="50"/>
  <c r="GQ48" i="50"/>
  <c r="GP48" i="50"/>
  <c r="GO48" i="50"/>
  <c r="GN48" i="50"/>
  <c r="GM48" i="50"/>
  <c r="WD47" i="50"/>
  <c r="WC47" i="50"/>
  <c r="WB47" i="50"/>
  <c r="WA47" i="50"/>
  <c r="VZ47" i="50"/>
  <c r="VY47" i="50"/>
  <c r="VX47" i="50"/>
  <c r="VW47" i="50"/>
  <c r="VV47" i="50"/>
  <c r="VU47" i="50"/>
  <c r="VT47" i="50"/>
  <c r="VS47" i="50"/>
  <c r="VR47" i="50"/>
  <c r="VQ47" i="50"/>
  <c r="VP47" i="50"/>
  <c r="VO47" i="50"/>
  <c r="VN47" i="50"/>
  <c r="VM47" i="50"/>
  <c r="VL47" i="50"/>
  <c r="VK47" i="50"/>
  <c r="VJ47" i="50"/>
  <c r="VI47" i="50"/>
  <c r="VH47" i="50"/>
  <c r="VG47" i="50"/>
  <c r="VF47" i="50"/>
  <c r="VE47" i="50"/>
  <c r="VD47" i="50"/>
  <c r="VC47" i="50"/>
  <c r="VB47" i="50"/>
  <c r="VA47" i="50"/>
  <c r="UZ47" i="50"/>
  <c r="UY47" i="50"/>
  <c r="UX47" i="50"/>
  <c r="UW47" i="50"/>
  <c r="UV47" i="50"/>
  <c r="UU47" i="50"/>
  <c r="UT47" i="50"/>
  <c r="US47" i="50"/>
  <c r="UR47" i="50"/>
  <c r="UQ47" i="50"/>
  <c r="UP47" i="50"/>
  <c r="UO47" i="50"/>
  <c r="UN47" i="50"/>
  <c r="UM47" i="50"/>
  <c r="UL47" i="50"/>
  <c r="UK47" i="50"/>
  <c r="UJ47" i="50"/>
  <c r="UI47" i="50"/>
  <c r="UH47" i="50"/>
  <c r="UG47" i="50"/>
  <c r="UF47" i="50"/>
  <c r="UE47" i="50"/>
  <c r="UD47" i="50"/>
  <c r="UC47" i="50"/>
  <c r="UB47" i="50"/>
  <c r="UA47" i="50"/>
  <c r="TZ47" i="50"/>
  <c r="TY47" i="50"/>
  <c r="TX47" i="50"/>
  <c r="TW47" i="50"/>
  <c r="TV47" i="50"/>
  <c r="TU47" i="50"/>
  <c r="TT47" i="50"/>
  <c r="TS47" i="50"/>
  <c r="TR47" i="50"/>
  <c r="TQ47" i="50"/>
  <c r="TP47" i="50"/>
  <c r="TO47" i="50"/>
  <c r="TN47" i="50"/>
  <c r="TM47" i="50"/>
  <c r="TL47" i="50"/>
  <c r="TK47" i="50"/>
  <c r="TJ47" i="50"/>
  <c r="TI47" i="50"/>
  <c r="TH47" i="50"/>
  <c r="TG47" i="50"/>
  <c r="TF47" i="50"/>
  <c r="TE47" i="50"/>
  <c r="TD47" i="50"/>
  <c r="TC47" i="50"/>
  <c r="TB47" i="50"/>
  <c r="TA47" i="50"/>
  <c r="SZ47" i="50"/>
  <c r="SY47" i="50"/>
  <c r="SX47" i="50"/>
  <c r="SW47" i="50"/>
  <c r="SV47" i="50"/>
  <c r="SU47" i="50"/>
  <c r="ST47" i="50"/>
  <c r="SS47" i="50"/>
  <c r="SR47" i="50"/>
  <c r="SQ47" i="50"/>
  <c r="SP47" i="50"/>
  <c r="SO47" i="50"/>
  <c r="SN47" i="50"/>
  <c r="SM47" i="50"/>
  <c r="SL47" i="50"/>
  <c r="SK47" i="50"/>
  <c r="SJ47" i="50"/>
  <c r="SI47" i="50"/>
  <c r="SH47" i="50"/>
  <c r="SG47" i="50"/>
  <c r="SF47" i="50"/>
  <c r="SE47" i="50"/>
  <c r="SD47" i="50"/>
  <c r="SC47" i="50"/>
  <c r="SB47" i="50"/>
  <c r="SA47" i="50"/>
  <c r="RZ47" i="50"/>
  <c r="RY47" i="50"/>
  <c r="RX47" i="50"/>
  <c r="RW47" i="50"/>
  <c r="RV47" i="50"/>
  <c r="RU47" i="50"/>
  <c r="RT47" i="50"/>
  <c r="RS47" i="50"/>
  <c r="RR47" i="50"/>
  <c r="RQ47" i="50"/>
  <c r="RP47" i="50"/>
  <c r="RO47" i="50"/>
  <c r="RN47" i="50"/>
  <c r="RM47" i="50"/>
  <c r="RL47" i="50"/>
  <c r="RK47" i="50"/>
  <c r="RJ47" i="50"/>
  <c r="RI47" i="50"/>
  <c r="RH47" i="50"/>
  <c r="RG47" i="50"/>
  <c r="RF47" i="50"/>
  <c r="RE47" i="50"/>
  <c r="RD47" i="50"/>
  <c r="RC47" i="50"/>
  <c r="RB47" i="50"/>
  <c r="RA47" i="50"/>
  <c r="QZ47" i="50"/>
  <c r="QY47" i="50"/>
  <c r="QX47" i="50"/>
  <c r="QW47" i="50"/>
  <c r="QV47" i="50"/>
  <c r="QU47" i="50"/>
  <c r="QT47" i="50"/>
  <c r="QS47" i="50"/>
  <c r="QR47" i="50"/>
  <c r="QQ47" i="50"/>
  <c r="QP47" i="50"/>
  <c r="QO47" i="50"/>
  <c r="QN47" i="50"/>
  <c r="QM47" i="50"/>
  <c r="QL47" i="50"/>
  <c r="QK47" i="50"/>
  <c r="QJ47" i="50"/>
  <c r="QI47" i="50"/>
  <c r="QH47" i="50"/>
  <c r="QG47" i="50"/>
  <c r="QF47" i="50"/>
  <c r="QE47" i="50"/>
  <c r="QD47" i="50"/>
  <c r="QC47" i="50"/>
  <c r="QB47" i="50"/>
  <c r="QA47" i="50"/>
  <c r="PZ47" i="50"/>
  <c r="PY47" i="50"/>
  <c r="PX47" i="50"/>
  <c r="PW47" i="50"/>
  <c r="PV47" i="50"/>
  <c r="PU47" i="50"/>
  <c r="PT47" i="50"/>
  <c r="PS47" i="50"/>
  <c r="PR47" i="50"/>
  <c r="PQ47" i="50"/>
  <c r="PP47" i="50"/>
  <c r="PO47" i="50"/>
  <c r="PN47" i="50"/>
  <c r="PM47" i="50"/>
  <c r="PL47" i="50"/>
  <c r="PK47" i="50"/>
  <c r="PJ47" i="50"/>
  <c r="PI47" i="50"/>
  <c r="PH47" i="50"/>
  <c r="PG47" i="50"/>
  <c r="PF47" i="50"/>
  <c r="PE47" i="50"/>
  <c r="PD47" i="50"/>
  <c r="PC47" i="50"/>
  <c r="PB47" i="50"/>
  <c r="PA47" i="50"/>
  <c r="OZ47" i="50"/>
  <c r="OY47" i="50"/>
  <c r="OX47" i="50"/>
  <c r="OW47" i="50"/>
  <c r="OV47" i="50"/>
  <c r="OU47" i="50"/>
  <c r="OT47" i="50"/>
  <c r="OS47" i="50"/>
  <c r="OR47" i="50"/>
  <c r="OQ47" i="50"/>
  <c r="OP47" i="50"/>
  <c r="OO47" i="50"/>
  <c r="ON47" i="50"/>
  <c r="OM47" i="50"/>
  <c r="OL47" i="50"/>
  <c r="OK47" i="50"/>
  <c r="OJ47" i="50"/>
  <c r="OI47" i="50"/>
  <c r="OH47" i="50"/>
  <c r="OG47" i="50"/>
  <c r="OF47" i="50"/>
  <c r="OE47" i="50"/>
  <c r="OD47" i="50"/>
  <c r="OC47" i="50"/>
  <c r="OB47" i="50"/>
  <c r="OA47" i="50"/>
  <c r="NZ47" i="50"/>
  <c r="NY47" i="50"/>
  <c r="NX47" i="50"/>
  <c r="NW47" i="50"/>
  <c r="NV47" i="50"/>
  <c r="NU47" i="50"/>
  <c r="NT47" i="50"/>
  <c r="NS47" i="50"/>
  <c r="NR47" i="50"/>
  <c r="NQ47" i="50"/>
  <c r="NP47" i="50"/>
  <c r="NO47" i="50"/>
  <c r="NN47" i="50"/>
  <c r="NM47" i="50"/>
  <c r="NL47" i="50"/>
  <c r="NK47" i="50"/>
  <c r="NJ47" i="50"/>
  <c r="NI47" i="50"/>
  <c r="NH47" i="50"/>
  <c r="NG47" i="50"/>
  <c r="NF47" i="50"/>
  <c r="NE47" i="50"/>
  <c r="ND47" i="50"/>
  <c r="NC47" i="50"/>
  <c r="NB47" i="50"/>
  <c r="NA47" i="50"/>
  <c r="MZ47" i="50"/>
  <c r="MY47" i="50"/>
  <c r="MX47" i="50"/>
  <c r="MW47" i="50"/>
  <c r="MV47" i="50"/>
  <c r="MU47" i="50"/>
  <c r="MT47" i="50"/>
  <c r="MS47" i="50"/>
  <c r="MR47" i="50"/>
  <c r="MQ47" i="50"/>
  <c r="MP47" i="50"/>
  <c r="MO47" i="50"/>
  <c r="MN47" i="50"/>
  <c r="MM47" i="50"/>
  <c r="ML47" i="50"/>
  <c r="MK47" i="50"/>
  <c r="MJ47" i="50"/>
  <c r="MI47" i="50"/>
  <c r="MH47" i="50"/>
  <c r="MG47" i="50"/>
  <c r="MF47" i="50"/>
  <c r="ME47" i="50"/>
  <c r="MD47" i="50"/>
  <c r="MC47" i="50"/>
  <c r="MB47" i="50"/>
  <c r="MA47" i="50"/>
  <c r="LZ47" i="50"/>
  <c r="LY47" i="50"/>
  <c r="LX47" i="50"/>
  <c r="LW47" i="50"/>
  <c r="LV47" i="50"/>
  <c r="LU47" i="50"/>
  <c r="LT47" i="50"/>
  <c r="LS47" i="50"/>
  <c r="LR47" i="50"/>
  <c r="LQ47" i="50"/>
  <c r="LP47" i="50"/>
  <c r="LO47" i="50"/>
  <c r="LN47" i="50"/>
  <c r="LM47" i="50"/>
  <c r="LL47" i="50"/>
  <c r="LK47" i="50"/>
  <c r="LJ47" i="50"/>
  <c r="LI47" i="50"/>
  <c r="LH47" i="50"/>
  <c r="LG47" i="50"/>
  <c r="LF47" i="50"/>
  <c r="LE47" i="50"/>
  <c r="LD47" i="50"/>
  <c r="LC47" i="50"/>
  <c r="LB47" i="50"/>
  <c r="LA47" i="50"/>
  <c r="KZ47" i="50"/>
  <c r="KY47" i="50"/>
  <c r="KX47" i="50"/>
  <c r="KW47" i="50"/>
  <c r="KV47" i="50"/>
  <c r="KU47" i="50"/>
  <c r="KT47" i="50"/>
  <c r="KS47" i="50"/>
  <c r="KR47" i="50"/>
  <c r="KQ47" i="50"/>
  <c r="KP47" i="50"/>
  <c r="KO47" i="50"/>
  <c r="KN47" i="50"/>
  <c r="KM47" i="50"/>
  <c r="KL47" i="50"/>
  <c r="KK47" i="50"/>
  <c r="KJ47" i="50"/>
  <c r="KI47" i="50"/>
  <c r="KH47" i="50"/>
  <c r="KG47" i="50"/>
  <c r="KF47" i="50"/>
  <c r="KE47" i="50"/>
  <c r="KD47" i="50"/>
  <c r="KC47" i="50"/>
  <c r="KB47" i="50"/>
  <c r="KA47" i="50"/>
  <c r="JZ47" i="50"/>
  <c r="JY47" i="50"/>
  <c r="JX47" i="50"/>
  <c r="JW47" i="50"/>
  <c r="JV47" i="50"/>
  <c r="JU47" i="50"/>
  <c r="JT47" i="50"/>
  <c r="JS47" i="50"/>
  <c r="JR47" i="50"/>
  <c r="JQ47" i="50"/>
  <c r="JP47" i="50"/>
  <c r="JO47" i="50"/>
  <c r="JN47" i="50"/>
  <c r="JM47" i="50"/>
  <c r="JL47" i="50"/>
  <c r="JK47" i="50"/>
  <c r="JJ47" i="50"/>
  <c r="JI47" i="50"/>
  <c r="JH47" i="50"/>
  <c r="JG47" i="50"/>
  <c r="JF47" i="50"/>
  <c r="JE47" i="50"/>
  <c r="JD47" i="50"/>
  <c r="JC47" i="50"/>
  <c r="JB47" i="50"/>
  <c r="JA47" i="50"/>
  <c r="IZ47" i="50"/>
  <c r="IY47" i="50"/>
  <c r="IX47" i="50"/>
  <c r="IW47" i="50"/>
  <c r="IV47" i="50"/>
  <c r="IU47" i="50"/>
  <c r="IT47" i="50"/>
  <c r="IS47" i="50"/>
  <c r="IR47" i="50"/>
  <c r="IQ47" i="50"/>
  <c r="IP47" i="50"/>
  <c r="IO47" i="50"/>
  <c r="IN47" i="50"/>
  <c r="IM47" i="50"/>
  <c r="IL47" i="50"/>
  <c r="IK47" i="50"/>
  <c r="IJ47" i="50"/>
  <c r="II47" i="50"/>
  <c r="IH47" i="50"/>
  <c r="IG47" i="50"/>
  <c r="IF47" i="50"/>
  <c r="IE47" i="50"/>
  <c r="ID47" i="50"/>
  <c r="IC47" i="50"/>
  <c r="IB47" i="50"/>
  <c r="IA47" i="50"/>
  <c r="HZ47" i="50"/>
  <c r="HY47" i="50"/>
  <c r="HX47" i="50"/>
  <c r="HW47" i="50"/>
  <c r="HV47" i="50"/>
  <c r="HU47" i="50"/>
  <c r="HT47" i="50"/>
  <c r="HS47" i="50"/>
  <c r="HR47" i="50"/>
  <c r="HQ47" i="50"/>
  <c r="HP47" i="50"/>
  <c r="HO47" i="50"/>
  <c r="HN47" i="50"/>
  <c r="HM47" i="50"/>
  <c r="HL47" i="50"/>
  <c r="HK47" i="50"/>
  <c r="HJ47" i="50"/>
  <c r="HI47" i="50"/>
  <c r="HH47" i="50"/>
  <c r="HG47" i="50"/>
  <c r="HF47" i="50"/>
  <c r="HE47" i="50"/>
  <c r="HD47" i="50"/>
  <c r="HC47" i="50"/>
  <c r="HB47" i="50"/>
  <c r="HA47" i="50"/>
  <c r="GZ47" i="50"/>
  <c r="GY47" i="50"/>
  <c r="GX47" i="50"/>
  <c r="GW47" i="50"/>
  <c r="GV47" i="50"/>
  <c r="GU47" i="50"/>
  <c r="GT47" i="50"/>
  <c r="GS47" i="50"/>
  <c r="GR47" i="50"/>
  <c r="GQ47" i="50"/>
  <c r="GP47" i="50"/>
  <c r="GO47" i="50"/>
  <c r="GN47" i="50"/>
  <c r="GM47" i="50"/>
  <c r="WD46" i="50"/>
  <c r="WC46" i="50"/>
  <c r="WB46" i="50"/>
  <c r="WA46" i="50"/>
  <c r="VZ46" i="50"/>
  <c r="VY46" i="50"/>
  <c r="VX46" i="50"/>
  <c r="VW46" i="50"/>
  <c r="VV46" i="50"/>
  <c r="VU46" i="50"/>
  <c r="VT46" i="50"/>
  <c r="VS46" i="50"/>
  <c r="VR46" i="50"/>
  <c r="VQ46" i="50"/>
  <c r="VP46" i="50"/>
  <c r="VO46" i="50"/>
  <c r="VN46" i="50"/>
  <c r="VM46" i="50"/>
  <c r="VL46" i="50"/>
  <c r="VK46" i="50"/>
  <c r="VJ46" i="50"/>
  <c r="VI46" i="50"/>
  <c r="VH46" i="50"/>
  <c r="VG46" i="50"/>
  <c r="VF46" i="50"/>
  <c r="VE46" i="50"/>
  <c r="VD46" i="50"/>
  <c r="VC46" i="50"/>
  <c r="VB46" i="50"/>
  <c r="VA46" i="50"/>
  <c r="UZ46" i="50"/>
  <c r="UY46" i="50"/>
  <c r="UX46" i="50"/>
  <c r="UW46" i="50"/>
  <c r="UV46" i="50"/>
  <c r="UU46" i="50"/>
  <c r="UT46" i="50"/>
  <c r="US46" i="50"/>
  <c r="UR46" i="50"/>
  <c r="UQ46" i="50"/>
  <c r="UP46" i="50"/>
  <c r="UO46" i="50"/>
  <c r="UN46" i="50"/>
  <c r="UM46" i="50"/>
  <c r="UL46" i="50"/>
  <c r="UK46" i="50"/>
  <c r="UJ46" i="50"/>
  <c r="UI46" i="50"/>
  <c r="UH46" i="50"/>
  <c r="UG46" i="50"/>
  <c r="UF46" i="50"/>
  <c r="UE46" i="50"/>
  <c r="UD46" i="50"/>
  <c r="UC46" i="50"/>
  <c r="UB46" i="50"/>
  <c r="UA46" i="50"/>
  <c r="TZ46" i="50"/>
  <c r="TY46" i="50"/>
  <c r="TX46" i="50"/>
  <c r="TW46" i="50"/>
  <c r="TV46" i="50"/>
  <c r="TU46" i="50"/>
  <c r="TT46" i="50"/>
  <c r="TS46" i="50"/>
  <c r="TR46" i="50"/>
  <c r="TQ46" i="50"/>
  <c r="TP46" i="50"/>
  <c r="TO46" i="50"/>
  <c r="TN46" i="50"/>
  <c r="TM46" i="50"/>
  <c r="TL46" i="50"/>
  <c r="TK46" i="50"/>
  <c r="TJ46" i="50"/>
  <c r="TI46" i="50"/>
  <c r="TH46" i="50"/>
  <c r="TG46" i="50"/>
  <c r="TF46" i="50"/>
  <c r="TE46" i="50"/>
  <c r="TD46" i="50"/>
  <c r="TC46" i="50"/>
  <c r="TB46" i="50"/>
  <c r="TA46" i="50"/>
  <c r="SZ46" i="50"/>
  <c r="SY46" i="50"/>
  <c r="SX46" i="50"/>
  <c r="SW46" i="50"/>
  <c r="SV46" i="50"/>
  <c r="SU46" i="50"/>
  <c r="ST46" i="50"/>
  <c r="SS46" i="50"/>
  <c r="SR46" i="50"/>
  <c r="SQ46" i="50"/>
  <c r="SP46" i="50"/>
  <c r="SO46" i="50"/>
  <c r="SN46" i="50"/>
  <c r="SM46" i="50"/>
  <c r="SL46" i="50"/>
  <c r="SK46" i="50"/>
  <c r="SJ46" i="50"/>
  <c r="SI46" i="50"/>
  <c r="SH46" i="50"/>
  <c r="SG46" i="50"/>
  <c r="SF46" i="50"/>
  <c r="SE46" i="50"/>
  <c r="SD46" i="50"/>
  <c r="SC46" i="50"/>
  <c r="SB46" i="50"/>
  <c r="SA46" i="50"/>
  <c r="RZ46" i="50"/>
  <c r="RY46" i="50"/>
  <c r="RX46" i="50"/>
  <c r="RW46" i="50"/>
  <c r="RV46" i="50"/>
  <c r="RU46" i="50"/>
  <c r="RT46" i="50"/>
  <c r="RS46" i="50"/>
  <c r="RR46" i="50"/>
  <c r="RQ46" i="50"/>
  <c r="RP46" i="50"/>
  <c r="RO46" i="50"/>
  <c r="RN46" i="50"/>
  <c r="RM46" i="50"/>
  <c r="RL46" i="50"/>
  <c r="RK46" i="50"/>
  <c r="RJ46" i="50"/>
  <c r="RI46" i="50"/>
  <c r="RH46" i="50"/>
  <c r="RG46" i="50"/>
  <c r="RF46" i="50"/>
  <c r="RE46" i="50"/>
  <c r="RD46" i="50"/>
  <c r="RC46" i="50"/>
  <c r="RB46" i="50"/>
  <c r="RA46" i="50"/>
  <c r="QZ46" i="50"/>
  <c r="QY46" i="50"/>
  <c r="QX46" i="50"/>
  <c r="QW46" i="50"/>
  <c r="QV46" i="50"/>
  <c r="QU46" i="50"/>
  <c r="QT46" i="50"/>
  <c r="QS46" i="50"/>
  <c r="QR46" i="50"/>
  <c r="QQ46" i="50"/>
  <c r="QP46" i="50"/>
  <c r="QO46" i="50"/>
  <c r="QN46" i="50"/>
  <c r="QM46" i="50"/>
  <c r="QL46" i="50"/>
  <c r="QK46" i="50"/>
  <c r="QJ46" i="50"/>
  <c r="QI46" i="50"/>
  <c r="QH46" i="50"/>
  <c r="QG46" i="50"/>
  <c r="QF46" i="50"/>
  <c r="QE46" i="50"/>
  <c r="QD46" i="50"/>
  <c r="QC46" i="50"/>
  <c r="QB46" i="50"/>
  <c r="QA46" i="50"/>
  <c r="PZ46" i="50"/>
  <c r="PY46" i="50"/>
  <c r="PX46" i="50"/>
  <c r="PW46" i="50"/>
  <c r="PV46" i="50"/>
  <c r="PU46" i="50"/>
  <c r="PT46" i="50"/>
  <c r="PS46" i="50"/>
  <c r="PR46" i="50"/>
  <c r="PQ46" i="50"/>
  <c r="PP46" i="50"/>
  <c r="PO46" i="50"/>
  <c r="PN46" i="50"/>
  <c r="PM46" i="50"/>
  <c r="PL46" i="50"/>
  <c r="PK46" i="50"/>
  <c r="PJ46" i="50"/>
  <c r="PI46" i="50"/>
  <c r="PH46" i="50"/>
  <c r="PG46" i="50"/>
  <c r="PF46" i="50"/>
  <c r="PE46" i="50"/>
  <c r="PD46" i="50"/>
  <c r="PC46" i="50"/>
  <c r="PB46" i="50"/>
  <c r="PA46" i="50"/>
  <c r="OZ46" i="50"/>
  <c r="OY46" i="50"/>
  <c r="OX46" i="50"/>
  <c r="OW46" i="50"/>
  <c r="OV46" i="50"/>
  <c r="OU46" i="50"/>
  <c r="OT46" i="50"/>
  <c r="OS46" i="50"/>
  <c r="OR46" i="50"/>
  <c r="OQ46" i="50"/>
  <c r="OP46" i="50"/>
  <c r="OO46" i="50"/>
  <c r="ON46" i="50"/>
  <c r="OM46" i="50"/>
  <c r="OL46" i="50"/>
  <c r="OK46" i="50"/>
  <c r="OJ46" i="50"/>
  <c r="OI46" i="50"/>
  <c r="OH46" i="50"/>
  <c r="OG46" i="50"/>
  <c r="OF46" i="50"/>
  <c r="OE46" i="50"/>
  <c r="OD46" i="50"/>
  <c r="OC46" i="50"/>
  <c r="OB46" i="50"/>
  <c r="OA46" i="50"/>
  <c r="NZ46" i="50"/>
  <c r="NY46" i="50"/>
  <c r="NX46" i="50"/>
  <c r="NW46" i="50"/>
  <c r="NV46" i="50"/>
  <c r="NU46" i="50"/>
  <c r="NT46" i="50"/>
  <c r="NS46" i="50"/>
  <c r="NR46" i="50"/>
  <c r="NQ46" i="50"/>
  <c r="NP46" i="50"/>
  <c r="NO46" i="50"/>
  <c r="NN46" i="50"/>
  <c r="NM46" i="50"/>
  <c r="NL46" i="50"/>
  <c r="NK46" i="50"/>
  <c r="NJ46" i="50"/>
  <c r="NI46" i="50"/>
  <c r="NH46" i="50"/>
  <c r="NG46" i="50"/>
  <c r="NF46" i="50"/>
  <c r="NE46" i="50"/>
  <c r="ND46" i="50"/>
  <c r="NC46" i="50"/>
  <c r="NB46" i="50"/>
  <c r="NA46" i="50"/>
  <c r="MZ46" i="50"/>
  <c r="MY46" i="50"/>
  <c r="MX46" i="50"/>
  <c r="MW46" i="50"/>
  <c r="MV46" i="50"/>
  <c r="MU46" i="50"/>
  <c r="MT46" i="50"/>
  <c r="MS46" i="50"/>
  <c r="MR46" i="50"/>
  <c r="MQ46" i="50"/>
  <c r="MP46" i="50"/>
  <c r="MO46" i="50"/>
  <c r="MN46" i="50"/>
  <c r="MM46" i="50"/>
  <c r="ML46" i="50"/>
  <c r="MK46" i="50"/>
  <c r="MJ46" i="50"/>
  <c r="MI46" i="50"/>
  <c r="MH46" i="50"/>
  <c r="MG46" i="50"/>
  <c r="MF46" i="50"/>
  <c r="ME46" i="50"/>
  <c r="MD46" i="50"/>
  <c r="MC46" i="50"/>
  <c r="MB46" i="50"/>
  <c r="MA46" i="50"/>
  <c r="LZ46" i="50"/>
  <c r="LY46" i="50"/>
  <c r="LX46" i="50"/>
  <c r="LW46" i="50"/>
  <c r="LV46" i="50"/>
  <c r="LU46" i="50"/>
  <c r="LT46" i="50"/>
  <c r="LS46" i="50"/>
  <c r="LR46" i="50"/>
  <c r="LQ46" i="50"/>
  <c r="LP46" i="50"/>
  <c r="LO46" i="50"/>
  <c r="LN46" i="50"/>
  <c r="LM46" i="50"/>
  <c r="LL46" i="50"/>
  <c r="LK46" i="50"/>
  <c r="LJ46" i="50"/>
  <c r="LI46" i="50"/>
  <c r="LH46" i="50"/>
  <c r="LG46" i="50"/>
  <c r="LF46" i="50"/>
  <c r="LE46" i="50"/>
  <c r="LD46" i="50"/>
  <c r="LC46" i="50"/>
  <c r="LB46" i="50"/>
  <c r="LA46" i="50"/>
  <c r="KZ46" i="50"/>
  <c r="KY46" i="50"/>
  <c r="KX46" i="50"/>
  <c r="KW46" i="50"/>
  <c r="KV46" i="50"/>
  <c r="KU46" i="50"/>
  <c r="KT46" i="50"/>
  <c r="KS46" i="50"/>
  <c r="KR46" i="50"/>
  <c r="KQ46" i="50"/>
  <c r="KP46" i="50"/>
  <c r="KO46" i="50"/>
  <c r="KN46" i="50"/>
  <c r="KM46" i="50"/>
  <c r="KL46" i="50"/>
  <c r="KK46" i="50"/>
  <c r="KJ46" i="50"/>
  <c r="KI46" i="50"/>
  <c r="KH46" i="50"/>
  <c r="KG46" i="50"/>
  <c r="KF46" i="50"/>
  <c r="KE46" i="50"/>
  <c r="KD46" i="50"/>
  <c r="KC46" i="50"/>
  <c r="KB46" i="50"/>
  <c r="KA46" i="50"/>
  <c r="JZ46" i="50"/>
  <c r="JY46" i="50"/>
  <c r="JX46" i="50"/>
  <c r="JW46" i="50"/>
  <c r="JV46" i="50"/>
  <c r="JU46" i="50"/>
  <c r="JT46" i="50"/>
  <c r="JS46" i="50"/>
  <c r="JR46" i="50"/>
  <c r="JQ46" i="50"/>
  <c r="JP46" i="50"/>
  <c r="JO46" i="50"/>
  <c r="JN46" i="50"/>
  <c r="JM46" i="50"/>
  <c r="JL46" i="50"/>
  <c r="JK46" i="50"/>
  <c r="JJ46" i="50"/>
  <c r="JI46" i="50"/>
  <c r="JH46" i="50"/>
  <c r="JG46" i="50"/>
  <c r="JF46" i="50"/>
  <c r="JE46" i="50"/>
  <c r="JD46" i="50"/>
  <c r="JC46" i="50"/>
  <c r="JB46" i="50"/>
  <c r="JA46" i="50"/>
  <c r="IZ46" i="50"/>
  <c r="IY46" i="50"/>
  <c r="IX46" i="50"/>
  <c r="IW46" i="50"/>
  <c r="IV46" i="50"/>
  <c r="IU46" i="50"/>
  <c r="IT46" i="50"/>
  <c r="IS46" i="50"/>
  <c r="IR46" i="50"/>
  <c r="IQ46" i="50"/>
  <c r="IP46" i="50"/>
  <c r="IO46" i="50"/>
  <c r="IN46" i="50"/>
  <c r="IM46" i="50"/>
  <c r="IL46" i="50"/>
  <c r="IK46" i="50"/>
  <c r="IJ46" i="50"/>
  <c r="II46" i="50"/>
  <c r="IH46" i="50"/>
  <c r="IG46" i="50"/>
  <c r="IF46" i="50"/>
  <c r="IE46" i="50"/>
  <c r="ID46" i="50"/>
  <c r="IC46" i="50"/>
  <c r="IB46" i="50"/>
  <c r="IA46" i="50"/>
  <c r="HZ46" i="50"/>
  <c r="HY46" i="50"/>
  <c r="HX46" i="50"/>
  <c r="HW46" i="50"/>
  <c r="HV46" i="50"/>
  <c r="HU46" i="50"/>
  <c r="HT46" i="50"/>
  <c r="HS46" i="50"/>
  <c r="HR46" i="50"/>
  <c r="HQ46" i="50"/>
  <c r="HP46" i="50"/>
  <c r="HO46" i="50"/>
  <c r="HN46" i="50"/>
  <c r="HM46" i="50"/>
  <c r="HL46" i="50"/>
  <c r="HK46" i="50"/>
  <c r="HJ46" i="50"/>
  <c r="HI46" i="50"/>
  <c r="HH46" i="50"/>
  <c r="HG46" i="50"/>
  <c r="HF46" i="50"/>
  <c r="HE46" i="50"/>
  <c r="HD46" i="50"/>
  <c r="HC46" i="50"/>
  <c r="HB46" i="50"/>
  <c r="HA46" i="50"/>
  <c r="GZ46" i="50"/>
  <c r="GY46" i="50"/>
  <c r="GX46" i="50"/>
  <c r="GW46" i="50"/>
  <c r="GV46" i="50"/>
  <c r="GU46" i="50"/>
  <c r="GT46" i="50"/>
  <c r="GS46" i="50"/>
  <c r="GR46" i="50"/>
  <c r="GQ46" i="50"/>
  <c r="GP46" i="50"/>
  <c r="GO46" i="50"/>
  <c r="GN46" i="50"/>
  <c r="GM46" i="50"/>
  <c r="WD45" i="50"/>
  <c r="WC45" i="50"/>
  <c r="WB45" i="50"/>
  <c r="WA45" i="50"/>
  <c r="VZ45" i="50"/>
  <c r="VY45" i="50"/>
  <c r="VX45" i="50"/>
  <c r="VW45" i="50"/>
  <c r="VV45" i="50"/>
  <c r="VU45" i="50"/>
  <c r="VT45" i="50"/>
  <c r="VS45" i="50"/>
  <c r="VR45" i="50"/>
  <c r="VQ45" i="50"/>
  <c r="VP45" i="50"/>
  <c r="VO45" i="50"/>
  <c r="VN45" i="50"/>
  <c r="VM45" i="50"/>
  <c r="VL45" i="50"/>
  <c r="VK45" i="50"/>
  <c r="VJ45" i="50"/>
  <c r="VI45" i="50"/>
  <c r="VH45" i="50"/>
  <c r="VG45" i="50"/>
  <c r="VF45" i="50"/>
  <c r="VE45" i="50"/>
  <c r="VD45" i="50"/>
  <c r="VC45" i="50"/>
  <c r="VB45" i="50"/>
  <c r="VA45" i="50"/>
  <c r="UZ45" i="50"/>
  <c r="UY45" i="50"/>
  <c r="UX45" i="50"/>
  <c r="UW45" i="50"/>
  <c r="UV45" i="50"/>
  <c r="UU45" i="50"/>
  <c r="UT45" i="50"/>
  <c r="US45" i="50"/>
  <c r="UR45" i="50"/>
  <c r="UQ45" i="50"/>
  <c r="UP45" i="50"/>
  <c r="UO45" i="50"/>
  <c r="UN45" i="50"/>
  <c r="UM45" i="50"/>
  <c r="UL45" i="50"/>
  <c r="UK45" i="50"/>
  <c r="UJ45" i="50"/>
  <c r="UI45" i="50"/>
  <c r="UH45" i="50"/>
  <c r="UG45" i="50"/>
  <c r="UF45" i="50"/>
  <c r="UE45" i="50"/>
  <c r="UD45" i="50"/>
  <c r="UC45" i="50"/>
  <c r="UB45" i="50"/>
  <c r="UA45" i="50"/>
  <c r="TZ45" i="50"/>
  <c r="TY45" i="50"/>
  <c r="TX45" i="50"/>
  <c r="TW45" i="50"/>
  <c r="TV45" i="50"/>
  <c r="TU45" i="50"/>
  <c r="TT45" i="50"/>
  <c r="TS45" i="50"/>
  <c r="TR45" i="50"/>
  <c r="TQ45" i="50"/>
  <c r="TP45" i="50"/>
  <c r="TO45" i="50"/>
  <c r="TN45" i="50"/>
  <c r="TM45" i="50"/>
  <c r="TL45" i="50"/>
  <c r="TK45" i="50"/>
  <c r="TJ45" i="50"/>
  <c r="TI45" i="50"/>
  <c r="TH45" i="50"/>
  <c r="TG45" i="50"/>
  <c r="TF45" i="50"/>
  <c r="TE45" i="50"/>
  <c r="TD45" i="50"/>
  <c r="TC45" i="50"/>
  <c r="TB45" i="50"/>
  <c r="TA45" i="50"/>
  <c r="SZ45" i="50"/>
  <c r="SY45" i="50"/>
  <c r="SX45" i="50"/>
  <c r="SW45" i="50"/>
  <c r="SV45" i="50"/>
  <c r="SU45" i="50"/>
  <c r="ST45" i="50"/>
  <c r="SS45" i="50"/>
  <c r="SR45" i="50"/>
  <c r="SQ45" i="50"/>
  <c r="SP45" i="50"/>
  <c r="SO45" i="50"/>
  <c r="SN45" i="50"/>
  <c r="SM45" i="50"/>
  <c r="SL45" i="50"/>
  <c r="SK45" i="50"/>
  <c r="SJ45" i="50"/>
  <c r="SI45" i="50"/>
  <c r="SH45" i="50"/>
  <c r="SG45" i="50"/>
  <c r="SF45" i="50"/>
  <c r="SE45" i="50"/>
  <c r="SD45" i="50"/>
  <c r="SC45" i="50"/>
  <c r="SB45" i="50"/>
  <c r="SA45" i="50"/>
  <c r="RZ45" i="50"/>
  <c r="RY45" i="50"/>
  <c r="RX45" i="50"/>
  <c r="RW45" i="50"/>
  <c r="RV45" i="50"/>
  <c r="RU45" i="50"/>
  <c r="RT45" i="50"/>
  <c r="RS45" i="50"/>
  <c r="RR45" i="50"/>
  <c r="RQ45" i="50"/>
  <c r="RP45" i="50"/>
  <c r="RO45" i="50"/>
  <c r="RN45" i="50"/>
  <c r="RM45" i="50"/>
  <c r="RL45" i="50"/>
  <c r="RK45" i="50"/>
  <c r="RJ45" i="50"/>
  <c r="RI45" i="50"/>
  <c r="RH45" i="50"/>
  <c r="RG45" i="50"/>
  <c r="RF45" i="50"/>
  <c r="RE45" i="50"/>
  <c r="RD45" i="50"/>
  <c r="RC45" i="50"/>
  <c r="RB45" i="50"/>
  <c r="RA45" i="50"/>
  <c r="QZ45" i="50"/>
  <c r="QY45" i="50"/>
  <c r="QX45" i="50"/>
  <c r="QW45" i="50"/>
  <c r="QV45" i="50"/>
  <c r="QU45" i="50"/>
  <c r="QT45" i="50"/>
  <c r="QS45" i="50"/>
  <c r="QR45" i="50"/>
  <c r="QQ45" i="50"/>
  <c r="QP45" i="50"/>
  <c r="QO45" i="50"/>
  <c r="QN45" i="50"/>
  <c r="QM45" i="50"/>
  <c r="QL45" i="50"/>
  <c r="QK45" i="50"/>
  <c r="QJ45" i="50"/>
  <c r="QI45" i="50"/>
  <c r="QH45" i="50"/>
  <c r="QG45" i="50"/>
  <c r="QF45" i="50"/>
  <c r="QE45" i="50"/>
  <c r="QD45" i="50"/>
  <c r="QC45" i="50"/>
  <c r="QB45" i="50"/>
  <c r="QA45" i="50"/>
  <c r="PZ45" i="50"/>
  <c r="PY45" i="50"/>
  <c r="PX45" i="50"/>
  <c r="PW45" i="50"/>
  <c r="PV45" i="50"/>
  <c r="PU45" i="50"/>
  <c r="PT45" i="50"/>
  <c r="PS45" i="50"/>
  <c r="PR45" i="50"/>
  <c r="PQ45" i="50"/>
  <c r="PP45" i="50"/>
  <c r="PO45" i="50"/>
  <c r="PN45" i="50"/>
  <c r="PM45" i="50"/>
  <c r="PL45" i="50"/>
  <c r="PK45" i="50"/>
  <c r="PJ45" i="50"/>
  <c r="PI45" i="50"/>
  <c r="PH45" i="50"/>
  <c r="PG45" i="50"/>
  <c r="PF45" i="50"/>
  <c r="PE45" i="50"/>
  <c r="PD45" i="50"/>
  <c r="PC45" i="50"/>
  <c r="PB45" i="50"/>
  <c r="PA45" i="50"/>
  <c r="OZ45" i="50"/>
  <c r="OY45" i="50"/>
  <c r="OX45" i="50"/>
  <c r="OW45" i="50"/>
  <c r="OV45" i="50"/>
  <c r="OU45" i="50"/>
  <c r="OT45" i="50"/>
  <c r="OS45" i="50"/>
  <c r="OR45" i="50"/>
  <c r="OQ45" i="50"/>
  <c r="OP45" i="50"/>
  <c r="OO45" i="50"/>
  <c r="ON45" i="50"/>
  <c r="OM45" i="50"/>
  <c r="OL45" i="50"/>
  <c r="OK45" i="50"/>
  <c r="OJ45" i="50"/>
  <c r="OI45" i="50"/>
  <c r="OH45" i="50"/>
  <c r="OG45" i="50"/>
  <c r="OF45" i="50"/>
  <c r="OE45" i="50"/>
  <c r="OD45" i="50"/>
  <c r="OC45" i="50"/>
  <c r="OB45" i="50"/>
  <c r="OA45" i="50"/>
  <c r="NZ45" i="50"/>
  <c r="NY45" i="50"/>
  <c r="NX45" i="50"/>
  <c r="NW45" i="50"/>
  <c r="NV45" i="50"/>
  <c r="NU45" i="50"/>
  <c r="NT45" i="50"/>
  <c r="NS45" i="50"/>
  <c r="NR45" i="50"/>
  <c r="NQ45" i="50"/>
  <c r="NP45" i="50"/>
  <c r="NO45" i="50"/>
  <c r="NN45" i="50"/>
  <c r="NM45" i="50"/>
  <c r="NL45" i="50"/>
  <c r="NK45" i="50"/>
  <c r="NJ45" i="50"/>
  <c r="NI45" i="50"/>
  <c r="NH45" i="50"/>
  <c r="NG45" i="50"/>
  <c r="NF45" i="50"/>
  <c r="NE45" i="50"/>
  <c r="ND45" i="50"/>
  <c r="NC45" i="50"/>
  <c r="NB45" i="50"/>
  <c r="NA45" i="50"/>
  <c r="MZ45" i="50"/>
  <c r="MY45" i="50"/>
  <c r="MX45" i="50"/>
  <c r="MW45" i="50"/>
  <c r="MV45" i="50"/>
  <c r="MU45" i="50"/>
  <c r="MT45" i="50"/>
  <c r="MS45" i="50"/>
  <c r="MR45" i="50"/>
  <c r="MQ45" i="50"/>
  <c r="MP45" i="50"/>
  <c r="MO45" i="50"/>
  <c r="MN45" i="50"/>
  <c r="MM45" i="50"/>
  <c r="ML45" i="50"/>
  <c r="MK45" i="50"/>
  <c r="MJ45" i="50"/>
  <c r="MI45" i="50"/>
  <c r="MH45" i="50"/>
  <c r="MG45" i="50"/>
  <c r="MF45" i="50"/>
  <c r="ME45" i="50"/>
  <c r="MD45" i="50"/>
  <c r="MC45" i="50"/>
  <c r="MB45" i="50"/>
  <c r="MA45" i="50"/>
  <c r="LZ45" i="50"/>
  <c r="LY45" i="50"/>
  <c r="LX45" i="50"/>
  <c r="LW45" i="50"/>
  <c r="LV45" i="50"/>
  <c r="LU45" i="50"/>
  <c r="LT45" i="50"/>
  <c r="LS45" i="50"/>
  <c r="LR45" i="50"/>
  <c r="LQ45" i="50"/>
  <c r="LP45" i="50"/>
  <c r="LO45" i="50"/>
  <c r="LN45" i="50"/>
  <c r="LM45" i="50"/>
  <c r="LL45" i="50"/>
  <c r="LK45" i="50"/>
  <c r="LJ45" i="50"/>
  <c r="LI45" i="50"/>
  <c r="LH45" i="50"/>
  <c r="LG45" i="50"/>
  <c r="LF45" i="50"/>
  <c r="LE45" i="50"/>
  <c r="LD45" i="50"/>
  <c r="LC45" i="50"/>
  <c r="LB45" i="50"/>
  <c r="LA45" i="50"/>
  <c r="KZ45" i="50"/>
  <c r="KY45" i="50"/>
  <c r="KX45" i="50"/>
  <c r="KW45" i="50"/>
  <c r="KV45" i="50"/>
  <c r="KU45" i="50"/>
  <c r="KT45" i="50"/>
  <c r="KS45" i="50"/>
  <c r="KR45" i="50"/>
  <c r="KQ45" i="50"/>
  <c r="KP45" i="50"/>
  <c r="KO45" i="50"/>
  <c r="KN45" i="50"/>
  <c r="KM45" i="50"/>
  <c r="KL45" i="50"/>
  <c r="KK45" i="50"/>
  <c r="KJ45" i="50"/>
  <c r="KI45" i="50"/>
  <c r="KH45" i="50"/>
  <c r="KG45" i="50"/>
  <c r="KF45" i="50"/>
  <c r="KE45" i="50"/>
  <c r="KD45" i="50"/>
  <c r="KC45" i="50"/>
  <c r="KB45" i="50"/>
  <c r="KA45" i="50"/>
  <c r="JZ45" i="50"/>
  <c r="JY45" i="50"/>
  <c r="JX45" i="50"/>
  <c r="JW45" i="50"/>
  <c r="JV45" i="50"/>
  <c r="JU45" i="50"/>
  <c r="JT45" i="50"/>
  <c r="JS45" i="50"/>
  <c r="JR45" i="50"/>
  <c r="JQ45" i="50"/>
  <c r="JP45" i="50"/>
  <c r="JO45" i="50"/>
  <c r="JN45" i="50"/>
  <c r="JM45" i="50"/>
  <c r="JL45" i="50"/>
  <c r="JK45" i="50"/>
  <c r="JJ45" i="50"/>
  <c r="JI45" i="50"/>
  <c r="JH45" i="50"/>
  <c r="JG45" i="50"/>
  <c r="JF45" i="50"/>
  <c r="JE45" i="50"/>
  <c r="JD45" i="50"/>
  <c r="JC45" i="50"/>
  <c r="JB45" i="50"/>
  <c r="JA45" i="50"/>
  <c r="IZ45" i="50"/>
  <c r="IY45" i="50"/>
  <c r="IX45" i="50"/>
  <c r="IW45" i="50"/>
  <c r="IV45" i="50"/>
  <c r="IU45" i="50"/>
  <c r="IT45" i="50"/>
  <c r="IS45" i="50"/>
  <c r="IR45" i="50"/>
  <c r="IQ45" i="50"/>
  <c r="IP45" i="50"/>
  <c r="IO45" i="50"/>
  <c r="IN45" i="50"/>
  <c r="IM45" i="50"/>
  <c r="IL45" i="50"/>
  <c r="IK45" i="50"/>
  <c r="IJ45" i="50"/>
  <c r="II45" i="50"/>
  <c r="IH45" i="50"/>
  <c r="IG45" i="50"/>
  <c r="IF45" i="50"/>
  <c r="IE45" i="50"/>
  <c r="ID45" i="50"/>
  <c r="IC45" i="50"/>
  <c r="IB45" i="50"/>
  <c r="IA45" i="50"/>
  <c r="HZ45" i="50"/>
  <c r="HY45" i="50"/>
  <c r="HX45" i="50"/>
  <c r="HW45" i="50"/>
  <c r="HV45" i="50"/>
  <c r="HU45" i="50"/>
  <c r="HT45" i="50"/>
  <c r="HS45" i="50"/>
  <c r="HR45" i="50"/>
  <c r="HQ45" i="50"/>
  <c r="HP45" i="50"/>
  <c r="HO45" i="50"/>
  <c r="HN45" i="50"/>
  <c r="HM45" i="50"/>
  <c r="HL45" i="50"/>
  <c r="HK45" i="50"/>
  <c r="HJ45" i="50"/>
  <c r="HI45" i="50"/>
  <c r="HH45" i="50"/>
  <c r="HG45" i="50"/>
  <c r="HF45" i="50"/>
  <c r="HE45" i="50"/>
  <c r="HD45" i="50"/>
  <c r="HC45" i="50"/>
  <c r="HB45" i="50"/>
  <c r="HA45" i="50"/>
  <c r="GZ45" i="50"/>
  <c r="GY45" i="50"/>
  <c r="GX45" i="50"/>
  <c r="GW45" i="50"/>
  <c r="GV45" i="50"/>
  <c r="GU45" i="50"/>
  <c r="GT45" i="50"/>
  <c r="GS45" i="50"/>
  <c r="GR45" i="50"/>
  <c r="GQ45" i="50"/>
  <c r="GP45" i="50"/>
  <c r="GO45" i="50"/>
  <c r="GN45" i="50"/>
  <c r="GM45" i="50"/>
  <c r="WD44" i="50"/>
  <c r="WC44" i="50"/>
  <c r="WB44" i="50"/>
  <c r="WA44" i="50"/>
  <c r="VZ44" i="50"/>
  <c r="VY44" i="50"/>
  <c r="VX44" i="50"/>
  <c r="VW44" i="50"/>
  <c r="VV44" i="50"/>
  <c r="VU44" i="50"/>
  <c r="VT44" i="50"/>
  <c r="VS44" i="50"/>
  <c r="VR44" i="50"/>
  <c r="VQ44" i="50"/>
  <c r="VP44" i="50"/>
  <c r="VO44" i="50"/>
  <c r="VN44" i="50"/>
  <c r="VM44" i="50"/>
  <c r="VL44" i="50"/>
  <c r="VK44" i="50"/>
  <c r="VJ44" i="50"/>
  <c r="VI44" i="50"/>
  <c r="VH44" i="50"/>
  <c r="VG44" i="50"/>
  <c r="VF44" i="50"/>
  <c r="VE44" i="50"/>
  <c r="VD44" i="50"/>
  <c r="VC44" i="50"/>
  <c r="VB44" i="50"/>
  <c r="VA44" i="50"/>
  <c r="UZ44" i="50"/>
  <c r="UY44" i="50"/>
  <c r="UX44" i="50"/>
  <c r="UW44" i="50"/>
  <c r="UV44" i="50"/>
  <c r="UU44" i="50"/>
  <c r="UT44" i="50"/>
  <c r="US44" i="50"/>
  <c r="UR44" i="50"/>
  <c r="UQ44" i="50"/>
  <c r="UP44" i="50"/>
  <c r="UO44" i="50"/>
  <c r="UN44" i="50"/>
  <c r="UM44" i="50"/>
  <c r="UL44" i="50"/>
  <c r="UK44" i="50"/>
  <c r="UJ44" i="50"/>
  <c r="UI44" i="50"/>
  <c r="UH44" i="50"/>
  <c r="UG44" i="50"/>
  <c r="UF44" i="50"/>
  <c r="UE44" i="50"/>
  <c r="UD44" i="50"/>
  <c r="UC44" i="50"/>
  <c r="UB44" i="50"/>
  <c r="UA44" i="50"/>
  <c r="TZ44" i="50"/>
  <c r="TY44" i="50"/>
  <c r="TX44" i="50"/>
  <c r="TW44" i="50"/>
  <c r="TV44" i="50"/>
  <c r="TU44" i="50"/>
  <c r="TT44" i="50"/>
  <c r="TS44" i="50"/>
  <c r="TR44" i="50"/>
  <c r="TQ44" i="50"/>
  <c r="TP44" i="50"/>
  <c r="TO44" i="50"/>
  <c r="TN44" i="50"/>
  <c r="TM44" i="50"/>
  <c r="TL44" i="50"/>
  <c r="TK44" i="50"/>
  <c r="TJ44" i="50"/>
  <c r="TI44" i="50"/>
  <c r="TH44" i="50"/>
  <c r="TG44" i="50"/>
  <c r="TF44" i="50"/>
  <c r="TE44" i="50"/>
  <c r="TD44" i="50"/>
  <c r="TC44" i="50"/>
  <c r="TB44" i="50"/>
  <c r="TA44" i="50"/>
  <c r="SZ44" i="50"/>
  <c r="SY44" i="50"/>
  <c r="SX44" i="50"/>
  <c r="SW44" i="50"/>
  <c r="SV44" i="50"/>
  <c r="SU44" i="50"/>
  <c r="ST44" i="50"/>
  <c r="SS44" i="50"/>
  <c r="SR44" i="50"/>
  <c r="SQ44" i="50"/>
  <c r="SP44" i="50"/>
  <c r="SO44" i="50"/>
  <c r="SN44" i="50"/>
  <c r="SM44" i="50"/>
  <c r="SL44" i="50"/>
  <c r="SK44" i="50"/>
  <c r="SJ44" i="50"/>
  <c r="SI44" i="50"/>
  <c r="SH44" i="50"/>
  <c r="SG44" i="50"/>
  <c r="SF44" i="50"/>
  <c r="SE44" i="50"/>
  <c r="SD44" i="50"/>
  <c r="SC44" i="50"/>
  <c r="SB44" i="50"/>
  <c r="SA44" i="50"/>
  <c r="RZ44" i="50"/>
  <c r="RY44" i="50"/>
  <c r="RX44" i="50"/>
  <c r="RW44" i="50"/>
  <c r="RV44" i="50"/>
  <c r="RU44" i="50"/>
  <c r="RT44" i="50"/>
  <c r="RS44" i="50"/>
  <c r="RR44" i="50"/>
  <c r="RQ44" i="50"/>
  <c r="RP44" i="50"/>
  <c r="RO44" i="50"/>
  <c r="RN44" i="50"/>
  <c r="RM44" i="50"/>
  <c r="RL44" i="50"/>
  <c r="RK44" i="50"/>
  <c r="RJ44" i="50"/>
  <c r="RI44" i="50"/>
  <c r="RH44" i="50"/>
  <c r="RG44" i="50"/>
  <c r="RF44" i="50"/>
  <c r="RE44" i="50"/>
  <c r="RD44" i="50"/>
  <c r="RC44" i="50"/>
  <c r="RB44" i="50"/>
  <c r="RA44" i="50"/>
  <c r="QZ44" i="50"/>
  <c r="QY44" i="50"/>
  <c r="QX44" i="50"/>
  <c r="QW44" i="50"/>
  <c r="QV44" i="50"/>
  <c r="QU44" i="50"/>
  <c r="QT44" i="50"/>
  <c r="QS44" i="50"/>
  <c r="QR44" i="50"/>
  <c r="QQ44" i="50"/>
  <c r="QP44" i="50"/>
  <c r="QO44" i="50"/>
  <c r="QN44" i="50"/>
  <c r="QM44" i="50"/>
  <c r="QL44" i="50"/>
  <c r="QK44" i="50"/>
  <c r="QJ44" i="50"/>
  <c r="QI44" i="50"/>
  <c r="QH44" i="50"/>
  <c r="QG44" i="50"/>
  <c r="QF44" i="50"/>
  <c r="QE44" i="50"/>
  <c r="QD44" i="50"/>
  <c r="QC44" i="50"/>
  <c r="QB44" i="50"/>
  <c r="QA44" i="50"/>
  <c r="PZ44" i="50"/>
  <c r="PY44" i="50"/>
  <c r="PX44" i="50"/>
  <c r="PW44" i="50"/>
  <c r="PV44" i="50"/>
  <c r="PU44" i="50"/>
  <c r="PT44" i="50"/>
  <c r="PS44" i="50"/>
  <c r="PR44" i="50"/>
  <c r="PQ44" i="50"/>
  <c r="PP44" i="50"/>
  <c r="PO44" i="50"/>
  <c r="PN44" i="50"/>
  <c r="PM44" i="50"/>
  <c r="PL44" i="50"/>
  <c r="PK44" i="50"/>
  <c r="PJ44" i="50"/>
  <c r="PI44" i="50"/>
  <c r="PH44" i="50"/>
  <c r="PG44" i="50"/>
  <c r="PF44" i="50"/>
  <c r="PE44" i="50"/>
  <c r="PD44" i="50"/>
  <c r="PC44" i="50"/>
  <c r="PB44" i="50"/>
  <c r="PA44" i="50"/>
  <c r="OZ44" i="50"/>
  <c r="OY44" i="50"/>
  <c r="OX44" i="50"/>
  <c r="OW44" i="50"/>
  <c r="OV44" i="50"/>
  <c r="OU44" i="50"/>
  <c r="OT44" i="50"/>
  <c r="OS44" i="50"/>
  <c r="OR44" i="50"/>
  <c r="OQ44" i="50"/>
  <c r="OP44" i="50"/>
  <c r="OO44" i="50"/>
  <c r="ON44" i="50"/>
  <c r="OM44" i="50"/>
  <c r="OL44" i="50"/>
  <c r="OK44" i="50"/>
  <c r="OJ44" i="50"/>
  <c r="OI44" i="50"/>
  <c r="OH44" i="50"/>
  <c r="OG44" i="50"/>
  <c r="OF44" i="50"/>
  <c r="OE44" i="50"/>
  <c r="OD44" i="50"/>
  <c r="OC44" i="50"/>
  <c r="OB44" i="50"/>
  <c r="OA44" i="50"/>
  <c r="NZ44" i="50"/>
  <c r="NY44" i="50"/>
  <c r="NX44" i="50"/>
  <c r="NW44" i="50"/>
  <c r="NV44" i="50"/>
  <c r="NU44" i="50"/>
  <c r="NT44" i="50"/>
  <c r="NS44" i="50"/>
  <c r="NR44" i="50"/>
  <c r="NQ44" i="50"/>
  <c r="NP44" i="50"/>
  <c r="NO44" i="50"/>
  <c r="NN44" i="50"/>
  <c r="NM44" i="50"/>
  <c r="NL44" i="50"/>
  <c r="NK44" i="50"/>
  <c r="NJ44" i="50"/>
  <c r="NI44" i="50"/>
  <c r="NH44" i="50"/>
  <c r="NG44" i="50"/>
  <c r="NF44" i="50"/>
  <c r="NE44" i="50"/>
  <c r="ND44" i="50"/>
  <c r="NC44" i="50"/>
  <c r="NB44" i="50"/>
  <c r="NA44" i="50"/>
  <c r="MZ44" i="50"/>
  <c r="MY44" i="50"/>
  <c r="MX44" i="50"/>
  <c r="MW44" i="50"/>
  <c r="MV44" i="50"/>
  <c r="MU44" i="50"/>
  <c r="MT44" i="50"/>
  <c r="MS44" i="50"/>
  <c r="MR44" i="50"/>
  <c r="MQ44" i="50"/>
  <c r="MP44" i="50"/>
  <c r="MO44" i="50"/>
  <c r="MN44" i="50"/>
  <c r="MM44" i="50"/>
  <c r="ML44" i="50"/>
  <c r="MK44" i="50"/>
  <c r="MJ44" i="50"/>
  <c r="MI44" i="50"/>
  <c r="MH44" i="50"/>
  <c r="MG44" i="50"/>
  <c r="MF44" i="50"/>
  <c r="ME44" i="50"/>
  <c r="MD44" i="50"/>
  <c r="MC44" i="50"/>
  <c r="MB44" i="50"/>
  <c r="MA44" i="50"/>
  <c r="LZ44" i="50"/>
  <c r="LY44" i="50"/>
  <c r="LX44" i="50"/>
  <c r="LW44" i="50"/>
  <c r="LV44" i="50"/>
  <c r="LU44" i="50"/>
  <c r="LT44" i="50"/>
  <c r="LS44" i="50"/>
  <c r="LR44" i="50"/>
  <c r="LQ44" i="50"/>
  <c r="LP44" i="50"/>
  <c r="LO44" i="50"/>
  <c r="LN44" i="50"/>
  <c r="LM44" i="50"/>
  <c r="LL44" i="50"/>
  <c r="LK44" i="50"/>
  <c r="LJ44" i="50"/>
  <c r="LI44" i="50"/>
  <c r="LH44" i="50"/>
  <c r="LG44" i="50"/>
  <c r="LF44" i="50"/>
  <c r="LE44" i="50"/>
  <c r="LD44" i="50"/>
  <c r="LC44" i="50"/>
  <c r="LB44" i="50"/>
  <c r="LA44" i="50"/>
  <c r="KZ44" i="50"/>
  <c r="KY44" i="50"/>
  <c r="KX44" i="50"/>
  <c r="KW44" i="50"/>
  <c r="KV44" i="50"/>
  <c r="KU44" i="50"/>
  <c r="KT44" i="50"/>
  <c r="KS44" i="50"/>
  <c r="KR44" i="50"/>
  <c r="KQ44" i="50"/>
  <c r="KP44" i="50"/>
  <c r="KO44" i="50"/>
  <c r="KN44" i="50"/>
  <c r="KM44" i="50"/>
  <c r="KL44" i="50"/>
  <c r="KK44" i="50"/>
  <c r="KJ44" i="50"/>
  <c r="KI44" i="50"/>
  <c r="KH44" i="50"/>
  <c r="KG44" i="50"/>
  <c r="KF44" i="50"/>
  <c r="KE44" i="50"/>
  <c r="KD44" i="50"/>
  <c r="KC44" i="50"/>
  <c r="KB44" i="50"/>
  <c r="KA44" i="50"/>
  <c r="JZ44" i="50"/>
  <c r="JY44" i="50"/>
  <c r="JX44" i="50"/>
  <c r="JW44" i="50"/>
  <c r="JV44" i="50"/>
  <c r="JU44" i="50"/>
  <c r="JT44" i="50"/>
  <c r="JS44" i="50"/>
  <c r="JR44" i="50"/>
  <c r="JQ44" i="50"/>
  <c r="JP44" i="50"/>
  <c r="JO44" i="50"/>
  <c r="JN44" i="50"/>
  <c r="JM44" i="50"/>
  <c r="JL44" i="50"/>
  <c r="JK44" i="50"/>
  <c r="JJ44" i="50"/>
  <c r="JI44" i="50"/>
  <c r="JH44" i="50"/>
  <c r="JG44" i="50"/>
  <c r="JF44" i="50"/>
  <c r="JE44" i="50"/>
  <c r="JD44" i="50"/>
  <c r="JC44" i="50"/>
  <c r="JB44" i="50"/>
  <c r="JA44" i="50"/>
  <c r="IZ44" i="50"/>
  <c r="IY44" i="50"/>
  <c r="IX44" i="50"/>
  <c r="IW44" i="50"/>
  <c r="IV44" i="50"/>
  <c r="IU44" i="50"/>
  <c r="IT44" i="50"/>
  <c r="IS44" i="50"/>
  <c r="IR44" i="50"/>
  <c r="IQ44" i="50"/>
  <c r="IP44" i="50"/>
  <c r="IO44" i="50"/>
  <c r="IN44" i="50"/>
  <c r="IM44" i="50"/>
  <c r="IL44" i="50"/>
  <c r="IK44" i="50"/>
  <c r="IJ44" i="50"/>
  <c r="II44" i="50"/>
  <c r="IH44" i="50"/>
  <c r="IG44" i="50"/>
  <c r="IF44" i="50"/>
  <c r="IE44" i="50"/>
  <c r="ID44" i="50"/>
  <c r="IC44" i="50"/>
  <c r="IB44" i="50"/>
  <c r="IA44" i="50"/>
  <c r="HZ44" i="50"/>
  <c r="HY44" i="50"/>
  <c r="HX44" i="50"/>
  <c r="HW44" i="50"/>
  <c r="HV44" i="50"/>
  <c r="HU44" i="50"/>
  <c r="HT44" i="50"/>
  <c r="HS44" i="50"/>
  <c r="HR44" i="50"/>
  <c r="HQ44" i="50"/>
  <c r="HP44" i="50"/>
  <c r="HO44" i="50"/>
  <c r="HN44" i="50"/>
  <c r="HM44" i="50"/>
  <c r="HL44" i="50"/>
  <c r="HK44" i="50"/>
  <c r="HJ44" i="50"/>
  <c r="HI44" i="50"/>
  <c r="HH44" i="50"/>
  <c r="HG44" i="50"/>
  <c r="HF44" i="50"/>
  <c r="HE44" i="50"/>
  <c r="HD44" i="50"/>
  <c r="HC44" i="50"/>
  <c r="HB44" i="50"/>
  <c r="HA44" i="50"/>
  <c r="GZ44" i="50"/>
  <c r="GY44" i="50"/>
  <c r="GX44" i="50"/>
  <c r="GW44" i="50"/>
  <c r="GV44" i="50"/>
  <c r="GU44" i="50"/>
  <c r="GT44" i="50"/>
  <c r="GS44" i="50"/>
  <c r="GR44" i="50"/>
  <c r="GQ44" i="50"/>
  <c r="GP44" i="50"/>
  <c r="GO44" i="50"/>
  <c r="GN44" i="50"/>
  <c r="GM44" i="50"/>
  <c r="WD43" i="50"/>
  <c r="WC43" i="50"/>
  <c r="WB43" i="50"/>
  <c r="WA43" i="50"/>
  <c r="VZ43" i="50"/>
  <c r="VY43" i="50"/>
  <c r="VX43" i="50"/>
  <c r="VW43" i="50"/>
  <c r="VV43" i="50"/>
  <c r="VU43" i="50"/>
  <c r="VT43" i="50"/>
  <c r="VS43" i="50"/>
  <c r="VR43" i="50"/>
  <c r="VQ43" i="50"/>
  <c r="VP43" i="50"/>
  <c r="VO43" i="50"/>
  <c r="VN43" i="50"/>
  <c r="VM43" i="50"/>
  <c r="VL43" i="50"/>
  <c r="VK43" i="50"/>
  <c r="VJ43" i="50"/>
  <c r="VI43" i="50"/>
  <c r="VH43" i="50"/>
  <c r="VG43" i="50"/>
  <c r="VF43" i="50"/>
  <c r="VE43" i="50"/>
  <c r="VD43" i="50"/>
  <c r="VC43" i="50"/>
  <c r="VB43" i="50"/>
  <c r="VA43" i="50"/>
  <c r="UZ43" i="50"/>
  <c r="UY43" i="50"/>
  <c r="UX43" i="50"/>
  <c r="UW43" i="50"/>
  <c r="UV43" i="50"/>
  <c r="UU43" i="50"/>
  <c r="UT43" i="50"/>
  <c r="US43" i="50"/>
  <c r="UR43" i="50"/>
  <c r="UQ43" i="50"/>
  <c r="UP43" i="50"/>
  <c r="UO43" i="50"/>
  <c r="UN43" i="50"/>
  <c r="UM43" i="50"/>
  <c r="UL43" i="50"/>
  <c r="UK43" i="50"/>
  <c r="UJ43" i="50"/>
  <c r="UI43" i="50"/>
  <c r="UH43" i="50"/>
  <c r="UG43" i="50"/>
  <c r="UF43" i="50"/>
  <c r="UE43" i="50"/>
  <c r="UD43" i="50"/>
  <c r="UC43" i="50"/>
  <c r="UB43" i="50"/>
  <c r="UA43" i="50"/>
  <c r="TZ43" i="50"/>
  <c r="TY43" i="50"/>
  <c r="TX43" i="50"/>
  <c r="TW43" i="50"/>
  <c r="TV43" i="50"/>
  <c r="TU43" i="50"/>
  <c r="TT43" i="50"/>
  <c r="TS43" i="50"/>
  <c r="TR43" i="50"/>
  <c r="TQ43" i="50"/>
  <c r="TP43" i="50"/>
  <c r="TO43" i="50"/>
  <c r="TN43" i="50"/>
  <c r="TM43" i="50"/>
  <c r="TL43" i="50"/>
  <c r="TK43" i="50"/>
  <c r="TJ43" i="50"/>
  <c r="TI43" i="50"/>
  <c r="TH43" i="50"/>
  <c r="TG43" i="50"/>
  <c r="TF43" i="50"/>
  <c r="TE43" i="50"/>
  <c r="TD43" i="50"/>
  <c r="TC43" i="50"/>
  <c r="TB43" i="50"/>
  <c r="TA43" i="50"/>
  <c r="SZ43" i="50"/>
  <c r="SY43" i="50"/>
  <c r="SX43" i="50"/>
  <c r="SW43" i="50"/>
  <c r="SV43" i="50"/>
  <c r="SU43" i="50"/>
  <c r="ST43" i="50"/>
  <c r="SS43" i="50"/>
  <c r="SR43" i="50"/>
  <c r="SQ43" i="50"/>
  <c r="SP43" i="50"/>
  <c r="SO43" i="50"/>
  <c r="SN43" i="50"/>
  <c r="SM43" i="50"/>
  <c r="SL43" i="50"/>
  <c r="SK43" i="50"/>
  <c r="SJ43" i="50"/>
  <c r="SI43" i="50"/>
  <c r="SH43" i="50"/>
  <c r="SG43" i="50"/>
  <c r="SF43" i="50"/>
  <c r="SE43" i="50"/>
  <c r="SD43" i="50"/>
  <c r="SC43" i="50"/>
  <c r="SB43" i="50"/>
  <c r="SA43" i="50"/>
  <c r="RZ43" i="50"/>
  <c r="RY43" i="50"/>
  <c r="RX43" i="50"/>
  <c r="RW43" i="50"/>
  <c r="RV43" i="50"/>
  <c r="RU43" i="50"/>
  <c r="RT43" i="50"/>
  <c r="RS43" i="50"/>
  <c r="RR43" i="50"/>
  <c r="RQ43" i="50"/>
  <c r="RP43" i="50"/>
  <c r="RO43" i="50"/>
  <c r="RN43" i="50"/>
  <c r="RM43" i="50"/>
  <c r="RL43" i="50"/>
  <c r="RK43" i="50"/>
  <c r="RJ43" i="50"/>
  <c r="RI43" i="50"/>
  <c r="RH43" i="50"/>
  <c r="RG43" i="50"/>
  <c r="RF43" i="50"/>
  <c r="RE43" i="50"/>
  <c r="RD43" i="50"/>
  <c r="RC43" i="50"/>
  <c r="RB43" i="50"/>
  <c r="RA43" i="50"/>
  <c r="QZ43" i="50"/>
  <c r="QY43" i="50"/>
  <c r="QX43" i="50"/>
  <c r="QW43" i="50"/>
  <c r="QV43" i="50"/>
  <c r="QU43" i="50"/>
  <c r="QT43" i="50"/>
  <c r="QS43" i="50"/>
  <c r="QR43" i="50"/>
  <c r="QQ43" i="50"/>
  <c r="QP43" i="50"/>
  <c r="QO43" i="50"/>
  <c r="QN43" i="50"/>
  <c r="QM43" i="50"/>
  <c r="QL43" i="50"/>
  <c r="QK43" i="50"/>
  <c r="QJ43" i="50"/>
  <c r="QI43" i="50"/>
  <c r="QH43" i="50"/>
  <c r="QG43" i="50"/>
  <c r="QF43" i="50"/>
  <c r="QE43" i="50"/>
  <c r="QD43" i="50"/>
  <c r="QC43" i="50"/>
  <c r="QB43" i="50"/>
  <c r="QA43" i="50"/>
  <c r="PZ43" i="50"/>
  <c r="PY43" i="50"/>
  <c r="PX43" i="50"/>
  <c r="PW43" i="50"/>
  <c r="PV43" i="50"/>
  <c r="PU43" i="50"/>
  <c r="PT43" i="50"/>
  <c r="PS43" i="50"/>
  <c r="PR43" i="50"/>
  <c r="PQ43" i="50"/>
  <c r="PP43" i="50"/>
  <c r="PO43" i="50"/>
  <c r="PN43" i="50"/>
  <c r="PM43" i="50"/>
  <c r="PL43" i="50"/>
  <c r="PK43" i="50"/>
  <c r="PJ43" i="50"/>
  <c r="PI43" i="50"/>
  <c r="PH43" i="50"/>
  <c r="PG43" i="50"/>
  <c r="PF43" i="50"/>
  <c r="PE43" i="50"/>
  <c r="PD43" i="50"/>
  <c r="PC43" i="50"/>
  <c r="PB43" i="50"/>
  <c r="PA43" i="50"/>
  <c r="OZ43" i="50"/>
  <c r="OY43" i="50"/>
  <c r="OX43" i="50"/>
  <c r="OW43" i="50"/>
  <c r="OV43" i="50"/>
  <c r="OU43" i="50"/>
  <c r="OT43" i="50"/>
  <c r="OS43" i="50"/>
  <c r="OR43" i="50"/>
  <c r="OQ43" i="50"/>
  <c r="OP43" i="50"/>
  <c r="OO43" i="50"/>
  <c r="ON43" i="50"/>
  <c r="OM43" i="50"/>
  <c r="OL43" i="50"/>
  <c r="OK43" i="50"/>
  <c r="OJ43" i="50"/>
  <c r="OI43" i="50"/>
  <c r="OH43" i="50"/>
  <c r="OG43" i="50"/>
  <c r="OF43" i="50"/>
  <c r="OE43" i="50"/>
  <c r="OD43" i="50"/>
  <c r="OC43" i="50"/>
  <c r="OB43" i="50"/>
  <c r="OA43" i="50"/>
  <c r="NZ43" i="50"/>
  <c r="NY43" i="50"/>
  <c r="NX43" i="50"/>
  <c r="NW43" i="50"/>
  <c r="NV43" i="50"/>
  <c r="NU43" i="50"/>
  <c r="NT43" i="50"/>
  <c r="NS43" i="50"/>
  <c r="NR43" i="50"/>
  <c r="NQ43" i="50"/>
  <c r="NP43" i="50"/>
  <c r="NO43" i="50"/>
  <c r="NN43" i="50"/>
  <c r="NM43" i="50"/>
  <c r="NL43" i="50"/>
  <c r="NK43" i="50"/>
  <c r="NJ43" i="50"/>
  <c r="NI43" i="50"/>
  <c r="NH43" i="50"/>
  <c r="NG43" i="50"/>
  <c r="NF43" i="50"/>
  <c r="NE43" i="50"/>
  <c r="ND43" i="50"/>
  <c r="NC43" i="50"/>
  <c r="NB43" i="50"/>
  <c r="NA43" i="50"/>
  <c r="MZ43" i="50"/>
  <c r="MY43" i="50"/>
  <c r="MX43" i="50"/>
  <c r="MW43" i="50"/>
  <c r="MV43" i="50"/>
  <c r="MU43" i="50"/>
  <c r="MT43" i="50"/>
  <c r="MS43" i="50"/>
  <c r="MR43" i="50"/>
  <c r="MQ43" i="50"/>
  <c r="MP43" i="50"/>
  <c r="MO43" i="50"/>
  <c r="MN43" i="50"/>
  <c r="MM43" i="50"/>
  <c r="ML43" i="50"/>
  <c r="MK43" i="50"/>
  <c r="MJ43" i="50"/>
  <c r="MI43" i="50"/>
  <c r="MH43" i="50"/>
  <c r="MG43" i="50"/>
  <c r="MF43" i="50"/>
  <c r="ME43" i="50"/>
  <c r="MD43" i="50"/>
  <c r="MC43" i="50"/>
  <c r="MB43" i="50"/>
  <c r="MA43" i="50"/>
  <c r="LZ43" i="50"/>
  <c r="LY43" i="50"/>
  <c r="LX43" i="50"/>
  <c r="LW43" i="50"/>
  <c r="LV43" i="50"/>
  <c r="LU43" i="50"/>
  <c r="LT43" i="50"/>
  <c r="LS43" i="50"/>
  <c r="LR43" i="50"/>
  <c r="LQ43" i="50"/>
  <c r="LP43" i="50"/>
  <c r="LO43" i="50"/>
  <c r="LN43" i="50"/>
  <c r="LM43" i="50"/>
  <c r="LL43" i="50"/>
  <c r="LK43" i="50"/>
  <c r="LJ43" i="50"/>
  <c r="LI43" i="50"/>
  <c r="LH43" i="50"/>
  <c r="LG43" i="50"/>
  <c r="LF43" i="50"/>
  <c r="LE43" i="50"/>
  <c r="LD43" i="50"/>
  <c r="LC43" i="50"/>
  <c r="LB43" i="50"/>
  <c r="LA43" i="50"/>
  <c r="KZ43" i="50"/>
  <c r="KY43" i="50"/>
  <c r="KX43" i="50"/>
  <c r="KW43" i="50"/>
  <c r="KV43" i="50"/>
  <c r="KU43" i="50"/>
  <c r="KT43" i="50"/>
  <c r="KS43" i="50"/>
  <c r="KR43" i="50"/>
  <c r="KQ43" i="50"/>
  <c r="KP43" i="50"/>
  <c r="KO43" i="50"/>
  <c r="KN43" i="50"/>
  <c r="KM43" i="50"/>
  <c r="KL43" i="50"/>
  <c r="KK43" i="50"/>
  <c r="KJ43" i="50"/>
  <c r="KI43" i="50"/>
  <c r="KH43" i="50"/>
  <c r="KG43" i="50"/>
  <c r="KF43" i="50"/>
  <c r="KE43" i="50"/>
  <c r="KD43" i="50"/>
  <c r="KC43" i="50"/>
  <c r="KB43" i="50"/>
  <c r="KA43" i="50"/>
  <c r="JZ43" i="50"/>
  <c r="JY43" i="50"/>
  <c r="JX43" i="50"/>
  <c r="JW43" i="50"/>
  <c r="JV43" i="50"/>
  <c r="JU43" i="50"/>
  <c r="JT43" i="50"/>
  <c r="JS43" i="50"/>
  <c r="JR43" i="50"/>
  <c r="JQ43" i="50"/>
  <c r="JP43" i="50"/>
  <c r="JO43" i="50"/>
  <c r="JN43" i="50"/>
  <c r="JM43" i="50"/>
  <c r="JL43" i="50"/>
  <c r="JK43" i="50"/>
  <c r="JJ43" i="50"/>
  <c r="JI43" i="50"/>
  <c r="JH43" i="50"/>
  <c r="JG43" i="50"/>
  <c r="JF43" i="50"/>
  <c r="JE43" i="50"/>
  <c r="JD43" i="50"/>
  <c r="JC43" i="50"/>
  <c r="JB43" i="50"/>
  <c r="JA43" i="50"/>
  <c r="IZ43" i="50"/>
  <c r="IY43" i="50"/>
  <c r="IX43" i="50"/>
  <c r="IW43" i="50"/>
  <c r="IV43" i="50"/>
  <c r="IU43" i="50"/>
  <c r="IT43" i="50"/>
  <c r="IS43" i="50"/>
  <c r="IR43" i="50"/>
  <c r="IQ43" i="50"/>
  <c r="IP43" i="50"/>
  <c r="IO43" i="50"/>
  <c r="IN43" i="50"/>
  <c r="IM43" i="50"/>
  <c r="IL43" i="50"/>
  <c r="IK43" i="50"/>
  <c r="IJ43" i="50"/>
  <c r="II43" i="50"/>
  <c r="IH43" i="50"/>
  <c r="IG43" i="50"/>
  <c r="IF43" i="50"/>
  <c r="IE43" i="50"/>
  <c r="ID43" i="50"/>
  <c r="IC43" i="50"/>
  <c r="IB43" i="50"/>
  <c r="IA43" i="50"/>
  <c r="HZ43" i="50"/>
  <c r="HY43" i="50"/>
  <c r="HX43" i="50"/>
  <c r="HW43" i="50"/>
  <c r="HV43" i="50"/>
  <c r="HU43" i="50"/>
  <c r="HT43" i="50"/>
  <c r="HS43" i="50"/>
  <c r="HR43" i="50"/>
  <c r="HQ43" i="50"/>
  <c r="HP43" i="50"/>
  <c r="HO43" i="50"/>
  <c r="HN43" i="50"/>
  <c r="HM43" i="50"/>
  <c r="HL43" i="50"/>
  <c r="HK43" i="50"/>
  <c r="HJ43" i="50"/>
  <c r="HI43" i="50"/>
  <c r="HH43" i="50"/>
  <c r="HG43" i="50"/>
  <c r="HF43" i="50"/>
  <c r="HE43" i="50"/>
  <c r="HD43" i="50"/>
  <c r="HC43" i="50"/>
  <c r="HB43" i="50"/>
  <c r="HA43" i="50"/>
  <c r="GZ43" i="50"/>
  <c r="GY43" i="50"/>
  <c r="GX43" i="50"/>
  <c r="GW43" i="50"/>
  <c r="GV43" i="50"/>
  <c r="GU43" i="50"/>
  <c r="GT43" i="50"/>
  <c r="GS43" i="50"/>
  <c r="GR43" i="50"/>
  <c r="GQ43" i="50"/>
  <c r="GP43" i="50"/>
  <c r="GO43" i="50"/>
  <c r="GN43" i="50"/>
  <c r="GM43" i="50"/>
  <c r="WD42" i="50"/>
  <c r="WC42" i="50"/>
  <c r="WB42" i="50"/>
  <c r="WA42" i="50"/>
  <c r="VZ42" i="50"/>
  <c r="VY42" i="50"/>
  <c r="VX42" i="50"/>
  <c r="VW42" i="50"/>
  <c r="VV42" i="50"/>
  <c r="VU42" i="50"/>
  <c r="VT42" i="50"/>
  <c r="VS42" i="50"/>
  <c r="VR42" i="50"/>
  <c r="VQ42" i="50"/>
  <c r="VP42" i="50"/>
  <c r="VO42" i="50"/>
  <c r="VN42" i="50"/>
  <c r="VM42" i="50"/>
  <c r="VL42" i="50"/>
  <c r="VK42" i="50"/>
  <c r="VJ42" i="50"/>
  <c r="VI42" i="50"/>
  <c r="VH42" i="50"/>
  <c r="VG42" i="50"/>
  <c r="VF42" i="50"/>
  <c r="VE42" i="50"/>
  <c r="VD42" i="50"/>
  <c r="VC42" i="50"/>
  <c r="VB42" i="50"/>
  <c r="VA42" i="50"/>
  <c r="UZ42" i="50"/>
  <c r="UY42" i="50"/>
  <c r="UX42" i="50"/>
  <c r="UW42" i="50"/>
  <c r="UV42" i="50"/>
  <c r="UU42" i="50"/>
  <c r="UT42" i="50"/>
  <c r="US42" i="50"/>
  <c r="UR42" i="50"/>
  <c r="UQ42" i="50"/>
  <c r="UP42" i="50"/>
  <c r="UO42" i="50"/>
  <c r="UN42" i="50"/>
  <c r="UM42" i="50"/>
  <c r="UL42" i="50"/>
  <c r="UK42" i="50"/>
  <c r="UJ42" i="50"/>
  <c r="UI42" i="50"/>
  <c r="UH42" i="50"/>
  <c r="UG42" i="50"/>
  <c r="UF42" i="50"/>
  <c r="UE42" i="50"/>
  <c r="UD42" i="50"/>
  <c r="UC42" i="50"/>
  <c r="UB42" i="50"/>
  <c r="UA42" i="50"/>
  <c r="TZ42" i="50"/>
  <c r="TY42" i="50"/>
  <c r="TX42" i="50"/>
  <c r="TW42" i="50"/>
  <c r="TV42" i="50"/>
  <c r="TU42" i="50"/>
  <c r="TT42" i="50"/>
  <c r="TS42" i="50"/>
  <c r="TR42" i="50"/>
  <c r="TQ42" i="50"/>
  <c r="TP42" i="50"/>
  <c r="TO42" i="50"/>
  <c r="TN42" i="50"/>
  <c r="TM42" i="50"/>
  <c r="TL42" i="50"/>
  <c r="TK42" i="50"/>
  <c r="TJ42" i="50"/>
  <c r="TI42" i="50"/>
  <c r="TH42" i="50"/>
  <c r="TG42" i="50"/>
  <c r="TF42" i="50"/>
  <c r="TE42" i="50"/>
  <c r="TD42" i="50"/>
  <c r="TC42" i="50"/>
  <c r="TB42" i="50"/>
  <c r="TA42" i="50"/>
  <c r="SZ42" i="50"/>
  <c r="SY42" i="50"/>
  <c r="SX42" i="50"/>
  <c r="SW42" i="50"/>
  <c r="SV42" i="50"/>
  <c r="SU42" i="50"/>
  <c r="ST42" i="50"/>
  <c r="SS42" i="50"/>
  <c r="SR42" i="50"/>
  <c r="SQ42" i="50"/>
  <c r="SP42" i="50"/>
  <c r="SO42" i="50"/>
  <c r="SN42" i="50"/>
  <c r="SM42" i="50"/>
  <c r="SL42" i="50"/>
  <c r="SK42" i="50"/>
  <c r="SJ42" i="50"/>
  <c r="SI42" i="50"/>
  <c r="SH42" i="50"/>
  <c r="SG42" i="50"/>
  <c r="SF42" i="50"/>
  <c r="SE42" i="50"/>
  <c r="SD42" i="50"/>
  <c r="SC42" i="50"/>
  <c r="SB42" i="50"/>
  <c r="SA42" i="50"/>
  <c r="RZ42" i="50"/>
  <c r="RY42" i="50"/>
  <c r="RX42" i="50"/>
  <c r="RW42" i="50"/>
  <c r="RV42" i="50"/>
  <c r="RU42" i="50"/>
  <c r="RT42" i="50"/>
  <c r="RS42" i="50"/>
  <c r="RR42" i="50"/>
  <c r="RQ42" i="50"/>
  <c r="RP42" i="50"/>
  <c r="RO42" i="50"/>
  <c r="RN42" i="50"/>
  <c r="RM42" i="50"/>
  <c r="RL42" i="50"/>
  <c r="RK42" i="50"/>
  <c r="RJ42" i="50"/>
  <c r="RI42" i="50"/>
  <c r="RH42" i="50"/>
  <c r="RG42" i="50"/>
  <c r="RF42" i="50"/>
  <c r="RE42" i="50"/>
  <c r="RD42" i="50"/>
  <c r="RC42" i="50"/>
  <c r="RB42" i="50"/>
  <c r="RA42" i="50"/>
  <c r="QZ42" i="50"/>
  <c r="QY42" i="50"/>
  <c r="QX42" i="50"/>
  <c r="QW42" i="50"/>
  <c r="QV42" i="50"/>
  <c r="QU42" i="50"/>
  <c r="QT42" i="50"/>
  <c r="QS42" i="50"/>
  <c r="QR42" i="50"/>
  <c r="QQ42" i="50"/>
  <c r="QP42" i="50"/>
  <c r="QO42" i="50"/>
  <c r="QN42" i="50"/>
  <c r="QM42" i="50"/>
  <c r="QL42" i="50"/>
  <c r="QK42" i="50"/>
  <c r="QJ42" i="50"/>
  <c r="QI42" i="50"/>
  <c r="QH42" i="50"/>
  <c r="QG42" i="50"/>
  <c r="QF42" i="50"/>
  <c r="QE42" i="50"/>
  <c r="QD42" i="50"/>
  <c r="QC42" i="50"/>
  <c r="QB42" i="50"/>
  <c r="QA42" i="50"/>
  <c r="PZ42" i="50"/>
  <c r="PY42" i="50"/>
  <c r="PX42" i="50"/>
  <c r="PW42" i="50"/>
  <c r="PV42" i="50"/>
  <c r="PU42" i="50"/>
  <c r="PT42" i="50"/>
  <c r="PS42" i="50"/>
  <c r="PR42" i="50"/>
  <c r="PQ42" i="50"/>
  <c r="PP42" i="50"/>
  <c r="PO42" i="50"/>
  <c r="PN42" i="50"/>
  <c r="PM42" i="50"/>
  <c r="PL42" i="50"/>
  <c r="PK42" i="50"/>
  <c r="PJ42" i="50"/>
  <c r="PI42" i="50"/>
  <c r="PH42" i="50"/>
  <c r="PG42" i="50"/>
  <c r="PF42" i="50"/>
  <c r="PE42" i="50"/>
  <c r="PD42" i="50"/>
  <c r="PC42" i="50"/>
  <c r="PB42" i="50"/>
  <c r="PA42" i="50"/>
  <c r="OZ42" i="50"/>
  <c r="OY42" i="50"/>
  <c r="OX42" i="50"/>
  <c r="OW42" i="50"/>
  <c r="OV42" i="50"/>
  <c r="OU42" i="50"/>
  <c r="OT42" i="50"/>
  <c r="OS42" i="50"/>
  <c r="OR42" i="50"/>
  <c r="OQ42" i="50"/>
  <c r="OP42" i="50"/>
  <c r="OO42" i="50"/>
  <c r="ON42" i="50"/>
  <c r="OM42" i="50"/>
  <c r="OL42" i="50"/>
  <c r="OK42" i="50"/>
  <c r="OJ42" i="50"/>
  <c r="OI42" i="50"/>
  <c r="OH42" i="50"/>
  <c r="OG42" i="50"/>
  <c r="OF42" i="50"/>
  <c r="OE42" i="50"/>
  <c r="OD42" i="50"/>
  <c r="OC42" i="50"/>
  <c r="OB42" i="50"/>
  <c r="OA42" i="50"/>
  <c r="NZ42" i="50"/>
  <c r="NY42" i="50"/>
  <c r="NX42" i="50"/>
  <c r="NW42" i="50"/>
  <c r="NV42" i="50"/>
  <c r="NU42" i="50"/>
  <c r="NT42" i="50"/>
  <c r="NS42" i="50"/>
  <c r="NR42" i="50"/>
  <c r="NQ42" i="50"/>
  <c r="NP42" i="50"/>
  <c r="NO42" i="50"/>
  <c r="NN42" i="50"/>
  <c r="NM42" i="50"/>
  <c r="NL42" i="50"/>
  <c r="NK42" i="50"/>
  <c r="NJ42" i="50"/>
  <c r="NI42" i="50"/>
  <c r="NH42" i="50"/>
  <c r="NG42" i="50"/>
  <c r="NF42" i="50"/>
  <c r="NE42" i="50"/>
  <c r="ND42" i="50"/>
  <c r="NC42" i="50"/>
  <c r="NB42" i="50"/>
  <c r="NA42" i="50"/>
  <c r="MZ42" i="50"/>
  <c r="MY42" i="50"/>
  <c r="MX42" i="50"/>
  <c r="MW42" i="50"/>
  <c r="MV42" i="50"/>
  <c r="MU42" i="50"/>
  <c r="MT42" i="50"/>
  <c r="MS42" i="50"/>
  <c r="MR42" i="50"/>
  <c r="MQ42" i="50"/>
  <c r="MP42" i="50"/>
  <c r="MO42" i="50"/>
  <c r="MN42" i="50"/>
  <c r="MM42" i="50"/>
  <c r="ML42" i="50"/>
  <c r="MK42" i="50"/>
  <c r="MJ42" i="50"/>
  <c r="MI42" i="50"/>
  <c r="MH42" i="50"/>
  <c r="MG42" i="50"/>
  <c r="MF42" i="50"/>
  <c r="ME42" i="50"/>
  <c r="MD42" i="50"/>
  <c r="MC42" i="50"/>
  <c r="MB42" i="50"/>
  <c r="MA42" i="50"/>
  <c r="LZ42" i="50"/>
  <c r="LY42" i="50"/>
  <c r="LX42" i="50"/>
  <c r="LW42" i="50"/>
  <c r="LV42" i="50"/>
  <c r="LU42" i="50"/>
  <c r="LT42" i="50"/>
  <c r="LS42" i="50"/>
  <c r="LR42" i="50"/>
  <c r="LQ42" i="50"/>
  <c r="LP42" i="50"/>
  <c r="LO42" i="50"/>
  <c r="LN42" i="50"/>
  <c r="LM42" i="50"/>
  <c r="LL42" i="50"/>
  <c r="LK42" i="50"/>
  <c r="LJ42" i="50"/>
  <c r="LI42" i="50"/>
  <c r="LH42" i="50"/>
  <c r="LG42" i="50"/>
  <c r="LF42" i="50"/>
  <c r="LE42" i="50"/>
  <c r="LD42" i="50"/>
  <c r="LC42" i="50"/>
  <c r="LB42" i="50"/>
  <c r="LA42" i="50"/>
  <c r="KZ42" i="50"/>
  <c r="KY42" i="50"/>
  <c r="KX42" i="50"/>
  <c r="KW42" i="50"/>
  <c r="KV42" i="50"/>
  <c r="KU42" i="50"/>
  <c r="KT42" i="50"/>
  <c r="KS42" i="50"/>
  <c r="KR42" i="50"/>
  <c r="KQ42" i="50"/>
  <c r="KP42" i="50"/>
  <c r="KO42" i="50"/>
  <c r="KN42" i="50"/>
  <c r="KM42" i="50"/>
  <c r="KL42" i="50"/>
  <c r="KK42" i="50"/>
  <c r="KJ42" i="50"/>
  <c r="KI42" i="50"/>
  <c r="KH42" i="50"/>
  <c r="KG42" i="50"/>
  <c r="KF42" i="50"/>
  <c r="KE42" i="50"/>
  <c r="KD42" i="50"/>
  <c r="KC42" i="50"/>
  <c r="KB42" i="50"/>
  <c r="KA42" i="50"/>
  <c r="JZ42" i="50"/>
  <c r="JY42" i="50"/>
  <c r="JX42" i="50"/>
  <c r="JW42" i="50"/>
  <c r="JV42" i="50"/>
  <c r="JU42" i="50"/>
  <c r="JT42" i="50"/>
  <c r="JS42" i="50"/>
  <c r="JR42" i="50"/>
  <c r="JQ42" i="50"/>
  <c r="JP42" i="50"/>
  <c r="JO42" i="50"/>
  <c r="JN42" i="50"/>
  <c r="JM42" i="50"/>
  <c r="JL42" i="50"/>
  <c r="JK42" i="50"/>
  <c r="JJ42" i="50"/>
  <c r="JI42" i="50"/>
  <c r="JH42" i="50"/>
  <c r="JG42" i="50"/>
  <c r="JF42" i="50"/>
  <c r="JE42" i="50"/>
  <c r="JD42" i="50"/>
  <c r="JC42" i="50"/>
  <c r="JB42" i="50"/>
  <c r="JA42" i="50"/>
  <c r="IZ42" i="50"/>
  <c r="IY42" i="50"/>
  <c r="IX42" i="50"/>
  <c r="IW42" i="50"/>
  <c r="IV42" i="50"/>
  <c r="IU42" i="50"/>
  <c r="IT42" i="50"/>
  <c r="IS42" i="50"/>
  <c r="IR42" i="50"/>
  <c r="IQ42" i="50"/>
  <c r="IP42" i="50"/>
  <c r="IO42" i="50"/>
  <c r="IN42" i="50"/>
  <c r="IM42" i="50"/>
  <c r="IL42" i="50"/>
  <c r="IK42" i="50"/>
  <c r="IJ42" i="50"/>
  <c r="II42" i="50"/>
  <c r="IH42" i="50"/>
  <c r="IG42" i="50"/>
  <c r="IF42" i="50"/>
  <c r="IE42" i="50"/>
  <c r="ID42" i="50"/>
  <c r="IC42" i="50"/>
  <c r="IB42" i="50"/>
  <c r="IA42" i="50"/>
  <c r="HZ42" i="50"/>
  <c r="HY42" i="50"/>
  <c r="HX42" i="50"/>
  <c r="HW42" i="50"/>
  <c r="HV42" i="50"/>
  <c r="HU42" i="50"/>
  <c r="HT42" i="50"/>
  <c r="HS42" i="50"/>
  <c r="HR42" i="50"/>
  <c r="HQ42" i="50"/>
  <c r="HP42" i="50"/>
  <c r="HO42" i="50"/>
  <c r="HN42" i="50"/>
  <c r="HM42" i="50"/>
  <c r="HL42" i="50"/>
  <c r="HK42" i="50"/>
  <c r="HJ42" i="50"/>
  <c r="HI42" i="50"/>
  <c r="HH42" i="50"/>
  <c r="HG42" i="50"/>
  <c r="HF42" i="50"/>
  <c r="HE42" i="50"/>
  <c r="HD42" i="50"/>
  <c r="HC42" i="50"/>
  <c r="HB42" i="50"/>
  <c r="HA42" i="50"/>
  <c r="GZ42" i="50"/>
  <c r="GY42" i="50"/>
  <c r="GX42" i="50"/>
  <c r="GW42" i="50"/>
  <c r="GV42" i="50"/>
  <c r="GU42" i="50"/>
  <c r="GT42" i="50"/>
  <c r="GS42" i="50"/>
  <c r="GR42" i="50"/>
  <c r="GQ42" i="50"/>
  <c r="GP42" i="50"/>
  <c r="GO42" i="50"/>
  <c r="GN42" i="50"/>
  <c r="GM42" i="50"/>
  <c r="WD41" i="50"/>
  <c r="WC41" i="50"/>
  <c r="WB41" i="50"/>
  <c r="WA41" i="50"/>
  <c r="VZ41" i="50"/>
  <c r="VY41" i="50"/>
  <c r="VX41" i="50"/>
  <c r="VW41" i="50"/>
  <c r="VV41" i="50"/>
  <c r="VU41" i="50"/>
  <c r="VT41" i="50"/>
  <c r="VS41" i="50"/>
  <c r="VR41" i="50"/>
  <c r="VQ41" i="50"/>
  <c r="VP41" i="50"/>
  <c r="VO41" i="50"/>
  <c r="VN41" i="50"/>
  <c r="VM41" i="50"/>
  <c r="VL41" i="50"/>
  <c r="VK41" i="50"/>
  <c r="VJ41" i="50"/>
  <c r="VI41" i="50"/>
  <c r="VH41" i="50"/>
  <c r="VG41" i="50"/>
  <c r="VF41" i="50"/>
  <c r="VE41" i="50"/>
  <c r="VD41" i="50"/>
  <c r="VC41" i="50"/>
  <c r="VB41" i="50"/>
  <c r="VA41" i="50"/>
  <c r="UZ41" i="50"/>
  <c r="UY41" i="50"/>
  <c r="UX41" i="50"/>
  <c r="UW41" i="50"/>
  <c r="UV41" i="50"/>
  <c r="UU41" i="50"/>
  <c r="UT41" i="50"/>
  <c r="US41" i="50"/>
  <c r="UR41" i="50"/>
  <c r="UQ41" i="50"/>
  <c r="UP41" i="50"/>
  <c r="UO41" i="50"/>
  <c r="UN41" i="50"/>
  <c r="UM41" i="50"/>
  <c r="UL41" i="50"/>
  <c r="UK41" i="50"/>
  <c r="UJ41" i="50"/>
  <c r="UI41" i="50"/>
  <c r="UH41" i="50"/>
  <c r="UG41" i="50"/>
  <c r="UF41" i="50"/>
  <c r="UE41" i="50"/>
  <c r="UD41" i="50"/>
  <c r="UC41" i="50"/>
  <c r="UB41" i="50"/>
  <c r="UA41" i="50"/>
  <c r="TZ41" i="50"/>
  <c r="TY41" i="50"/>
  <c r="TX41" i="50"/>
  <c r="TW41" i="50"/>
  <c r="TV41" i="50"/>
  <c r="TU41" i="50"/>
  <c r="TT41" i="50"/>
  <c r="TS41" i="50"/>
  <c r="TR41" i="50"/>
  <c r="TQ41" i="50"/>
  <c r="TP41" i="50"/>
  <c r="TO41" i="50"/>
  <c r="TN41" i="50"/>
  <c r="TM41" i="50"/>
  <c r="TL41" i="50"/>
  <c r="TK41" i="50"/>
  <c r="TJ41" i="50"/>
  <c r="TI41" i="50"/>
  <c r="TH41" i="50"/>
  <c r="TG41" i="50"/>
  <c r="TF41" i="50"/>
  <c r="TE41" i="50"/>
  <c r="TD41" i="50"/>
  <c r="TC41" i="50"/>
  <c r="TB41" i="50"/>
  <c r="TA41" i="50"/>
  <c r="SZ41" i="50"/>
  <c r="SY41" i="50"/>
  <c r="SX41" i="50"/>
  <c r="SW41" i="50"/>
  <c r="SV41" i="50"/>
  <c r="SU41" i="50"/>
  <c r="ST41" i="50"/>
  <c r="SS41" i="50"/>
  <c r="SR41" i="50"/>
  <c r="SQ41" i="50"/>
  <c r="SP41" i="50"/>
  <c r="SO41" i="50"/>
  <c r="SN41" i="50"/>
  <c r="SM41" i="50"/>
  <c r="SL41" i="50"/>
  <c r="SK41" i="50"/>
  <c r="SJ41" i="50"/>
  <c r="SI41" i="50"/>
  <c r="SH41" i="50"/>
  <c r="SG41" i="50"/>
  <c r="SF41" i="50"/>
  <c r="SE41" i="50"/>
  <c r="SD41" i="50"/>
  <c r="SC41" i="50"/>
  <c r="SB41" i="50"/>
  <c r="SA41" i="50"/>
  <c r="RZ41" i="50"/>
  <c r="RY41" i="50"/>
  <c r="RX41" i="50"/>
  <c r="RW41" i="50"/>
  <c r="RV41" i="50"/>
  <c r="RU41" i="50"/>
  <c r="RT41" i="50"/>
  <c r="RS41" i="50"/>
  <c r="RR41" i="50"/>
  <c r="RQ41" i="50"/>
  <c r="RP41" i="50"/>
  <c r="RO41" i="50"/>
  <c r="RN41" i="50"/>
  <c r="RM41" i="50"/>
  <c r="RL41" i="50"/>
  <c r="RK41" i="50"/>
  <c r="RJ41" i="50"/>
  <c r="RI41" i="50"/>
  <c r="RH41" i="50"/>
  <c r="RG41" i="50"/>
  <c r="RF41" i="50"/>
  <c r="RE41" i="50"/>
  <c r="RD41" i="50"/>
  <c r="RC41" i="50"/>
  <c r="RB41" i="50"/>
  <c r="RA41" i="50"/>
  <c r="QZ41" i="50"/>
  <c r="QY41" i="50"/>
  <c r="QX41" i="50"/>
  <c r="QW41" i="50"/>
  <c r="QV41" i="50"/>
  <c r="QU41" i="50"/>
  <c r="QT41" i="50"/>
  <c r="QS41" i="50"/>
  <c r="QR41" i="50"/>
  <c r="QQ41" i="50"/>
  <c r="QP41" i="50"/>
  <c r="QO41" i="50"/>
  <c r="QN41" i="50"/>
  <c r="QM41" i="50"/>
  <c r="QL41" i="50"/>
  <c r="QK41" i="50"/>
  <c r="QJ41" i="50"/>
  <c r="QI41" i="50"/>
  <c r="QH41" i="50"/>
  <c r="QG41" i="50"/>
  <c r="QF41" i="50"/>
  <c r="QE41" i="50"/>
  <c r="QD41" i="50"/>
  <c r="QC41" i="50"/>
  <c r="QB41" i="50"/>
  <c r="QA41" i="50"/>
  <c r="PZ41" i="50"/>
  <c r="PY41" i="50"/>
  <c r="PX41" i="50"/>
  <c r="PW41" i="50"/>
  <c r="PV41" i="50"/>
  <c r="PU41" i="50"/>
  <c r="PT41" i="50"/>
  <c r="PS41" i="50"/>
  <c r="PR41" i="50"/>
  <c r="PQ41" i="50"/>
  <c r="PP41" i="50"/>
  <c r="PO41" i="50"/>
  <c r="PN41" i="50"/>
  <c r="PM41" i="50"/>
  <c r="PL41" i="50"/>
  <c r="PK41" i="50"/>
  <c r="PJ41" i="50"/>
  <c r="PI41" i="50"/>
  <c r="PH41" i="50"/>
  <c r="PG41" i="50"/>
  <c r="PF41" i="50"/>
  <c r="PE41" i="50"/>
  <c r="PD41" i="50"/>
  <c r="PC41" i="50"/>
  <c r="PB41" i="50"/>
  <c r="PA41" i="50"/>
  <c r="OZ41" i="50"/>
  <c r="OY41" i="50"/>
  <c r="OX41" i="50"/>
  <c r="OW41" i="50"/>
  <c r="OV41" i="50"/>
  <c r="OU41" i="50"/>
  <c r="OT41" i="50"/>
  <c r="OS41" i="50"/>
  <c r="OR41" i="50"/>
  <c r="OQ41" i="50"/>
  <c r="OP41" i="50"/>
  <c r="OO41" i="50"/>
  <c r="ON41" i="50"/>
  <c r="OM41" i="50"/>
  <c r="OL41" i="50"/>
  <c r="OK41" i="50"/>
  <c r="OJ41" i="50"/>
  <c r="OI41" i="50"/>
  <c r="OH41" i="50"/>
  <c r="OG41" i="50"/>
  <c r="OF41" i="50"/>
  <c r="OE41" i="50"/>
  <c r="OD41" i="50"/>
  <c r="OC41" i="50"/>
  <c r="OB41" i="50"/>
  <c r="OA41" i="50"/>
  <c r="NZ41" i="50"/>
  <c r="NY41" i="50"/>
  <c r="NX41" i="50"/>
  <c r="NW41" i="50"/>
  <c r="NV41" i="50"/>
  <c r="NU41" i="50"/>
  <c r="NT41" i="50"/>
  <c r="NS41" i="50"/>
  <c r="NR41" i="50"/>
  <c r="NQ41" i="50"/>
  <c r="NP41" i="50"/>
  <c r="NO41" i="50"/>
  <c r="NN41" i="50"/>
  <c r="NM41" i="50"/>
  <c r="NL41" i="50"/>
  <c r="NK41" i="50"/>
  <c r="NJ41" i="50"/>
  <c r="NI41" i="50"/>
  <c r="NH41" i="50"/>
  <c r="NG41" i="50"/>
  <c r="NF41" i="50"/>
  <c r="NE41" i="50"/>
  <c r="ND41" i="50"/>
  <c r="NC41" i="50"/>
  <c r="NB41" i="50"/>
  <c r="NA41" i="50"/>
  <c r="MZ41" i="50"/>
  <c r="MY41" i="50"/>
  <c r="MX41" i="50"/>
  <c r="MW41" i="50"/>
  <c r="MV41" i="50"/>
  <c r="MU41" i="50"/>
  <c r="MT41" i="50"/>
  <c r="MS41" i="50"/>
  <c r="MR41" i="50"/>
  <c r="MQ41" i="50"/>
  <c r="MP41" i="50"/>
  <c r="MO41" i="50"/>
  <c r="MN41" i="50"/>
  <c r="MM41" i="50"/>
  <c r="ML41" i="50"/>
  <c r="MK41" i="50"/>
  <c r="MJ41" i="50"/>
  <c r="MI41" i="50"/>
  <c r="MH41" i="50"/>
  <c r="MG41" i="50"/>
  <c r="MF41" i="50"/>
  <c r="ME41" i="50"/>
  <c r="MD41" i="50"/>
  <c r="MC41" i="50"/>
  <c r="MB41" i="50"/>
  <c r="MA41" i="50"/>
  <c r="LZ41" i="50"/>
  <c r="LY41" i="50"/>
  <c r="LX41" i="50"/>
  <c r="LW41" i="50"/>
  <c r="LV41" i="50"/>
  <c r="LU41" i="50"/>
  <c r="LT41" i="50"/>
  <c r="LS41" i="50"/>
  <c r="LR41" i="50"/>
  <c r="LQ41" i="50"/>
  <c r="LP41" i="50"/>
  <c r="LO41" i="50"/>
  <c r="LN41" i="50"/>
  <c r="LM41" i="50"/>
  <c r="LL41" i="50"/>
  <c r="LK41" i="50"/>
  <c r="LJ41" i="50"/>
  <c r="LI41" i="50"/>
  <c r="LH41" i="50"/>
  <c r="LG41" i="50"/>
  <c r="LF41" i="50"/>
  <c r="LE41" i="50"/>
  <c r="LD41" i="50"/>
  <c r="LC41" i="50"/>
  <c r="LB41" i="50"/>
  <c r="LA41" i="50"/>
  <c r="KZ41" i="50"/>
  <c r="KY41" i="50"/>
  <c r="KX41" i="50"/>
  <c r="KW41" i="50"/>
  <c r="KV41" i="50"/>
  <c r="KU41" i="50"/>
  <c r="KT41" i="50"/>
  <c r="KS41" i="50"/>
  <c r="KR41" i="50"/>
  <c r="KQ41" i="50"/>
  <c r="KP41" i="50"/>
  <c r="KO41" i="50"/>
  <c r="KN41" i="50"/>
  <c r="KM41" i="50"/>
  <c r="KL41" i="50"/>
  <c r="KK41" i="50"/>
  <c r="KJ41" i="50"/>
  <c r="KI41" i="50"/>
  <c r="KH41" i="50"/>
  <c r="KG41" i="50"/>
  <c r="KF41" i="50"/>
  <c r="KE41" i="50"/>
  <c r="KD41" i="50"/>
  <c r="KC41" i="50"/>
  <c r="KB41" i="50"/>
  <c r="KA41" i="50"/>
  <c r="JZ41" i="50"/>
  <c r="JY41" i="50"/>
  <c r="JX41" i="50"/>
  <c r="JW41" i="50"/>
  <c r="JV41" i="50"/>
  <c r="JU41" i="50"/>
  <c r="JT41" i="50"/>
  <c r="JS41" i="50"/>
  <c r="JR41" i="50"/>
  <c r="JQ41" i="50"/>
  <c r="JP41" i="50"/>
  <c r="JO41" i="50"/>
  <c r="JN41" i="50"/>
  <c r="JM41" i="50"/>
  <c r="JL41" i="50"/>
  <c r="JK41" i="50"/>
  <c r="JJ41" i="50"/>
  <c r="JI41" i="50"/>
  <c r="JH41" i="50"/>
  <c r="JG41" i="50"/>
  <c r="JF41" i="50"/>
  <c r="JE41" i="50"/>
  <c r="JD41" i="50"/>
  <c r="JC41" i="50"/>
  <c r="JB41" i="50"/>
  <c r="JA41" i="50"/>
  <c r="IZ41" i="50"/>
  <c r="IY41" i="50"/>
  <c r="IX41" i="50"/>
  <c r="IW41" i="50"/>
  <c r="IV41" i="50"/>
  <c r="IU41" i="50"/>
  <c r="IT41" i="50"/>
  <c r="IS41" i="50"/>
  <c r="IR41" i="50"/>
  <c r="IQ41" i="50"/>
  <c r="IP41" i="50"/>
  <c r="IO41" i="50"/>
  <c r="IN41" i="50"/>
  <c r="IM41" i="50"/>
  <c r="IL41" i="50"/>
  <c r="IK41" i="50"/>
  <c r="IJ41" i="50"/>
  <c r="II41" i="50"/>
  <c r="IH41" i="50"/>
  <c r="IG41" i="50"/>
  <c r="IF41" i="50"/>
  <c r="IE41" i="50"/>
  <c r="ID41" i="50"/>
  <c r="IC41" i="50"/>
  <c r="IB41" i="50"/>
  <c r="IA41" i="50"/>
  <c r="HZ41" i="50"/>
  <c r="HY41" i="50"/>
  <c r="HX41" i="50"/>
  <c r="HW41" i="50"/>
  <c r="HV41" i="50"/>
  <c r="HU41" i="50"/>
  <c r="HT41" i="50"/>
  <c r="HS41" i="50"/>
  <c r="HR41" i="50"/>
  <c r="HQ41" i="50"/>
  <c r="HP41" i="50"/>
  <c r="HO41" i="50"/>
  <c r="HN41" i="50"/>
  <c r="HM41" i="50"/>
  <c r="HL41" i="50"/>
  <c r="HK41" i="50"/>
  <c r="HJ41" i="50"/>
  <c r="HI41" i="50"/>
  <c r="HH41" i="50"/>
  <c r="HG41" i="50"/>
  <c r="HF41" i="50"/>
  <c r="HE41" i="50"/>
  <c r="HD41" i="50"/>
  <c r="HC41" i="50"/>
  <c r="HB41" i="50"/>
  <c r="HA41" i="50"/>
  <c r="GZ41" i="50"/>
  <c r="GY41" i="50"/>
  <c r="GX41" i="50"/>
  <c r="GW41" i="50"/>
  <c r="GV41" i="50"/>
  <c r="GU41" i="50"/>
  <c r="GT41" i="50"/>
  <c r="GS41" i="50"/>
  <c r="GR41" i="50"/>
  <c r="GQ41" i="50"/>
  <c r="GP41" i="50"/>
  <c r="GO41" i="50"/>
  <c r="GN41" i="50"/>
  <c r="GM41" i="50"/>
  <c r="WD40" i="50"/>
  <c r="WC40" i="50"/>
  <c r="WB40" i="50"/>
  <c r="WA40" i="50"/>
  <c r="VZ40" i="50"/>
  <c r="VY40" i="50"/>
  <c r="VX40" i="50"/>
  <c r="VW40" i="50"/>
  <c r="VV40" i="50"/>
  <c r="VU40" i="50"/>
  <c r="VT40" i="50"/>
  <c r="VS40" i="50"/>
  <c r="VR40" i="50"/>
  <c r="VQ40" i="50"/>
  <c r="VP40" i="50"/>
  <c r="VO40" i="50"/>
  <c r="VN40" i="50"/>
  <c r="VM40" i="50"/>
  <c r="VL40" i="50"/>
  <c r="VK40" i="50"/>
  <c r="VJ40" i="50"/>
  <c r="VI40" i="50"/>
  <c r="VH40" i="50"/>
  <c r="VG40" i="50"/>
  <c r="VF40" i="50"/>
  <c r="VE40" i="50"/>
  <c r="VD40" i="50"/>
  <c r="VC40" i="50"/>
  <c r="VB40" i="50"/>
  <c r="VA40" i="50"/>
  <c r="UZ40" i="50"/>
  <c r="UY40" i="50"/>
  <c r="UX40" i="50"/>
  <c r="UW40" i="50"/>
  <c r="UV40" i="50"/>
  <c r="UU40" i="50"/>
  <c r="UT40" i="50"/>
  <c r="US40" i="50"/>
  <c r="UR40" i="50"/>
  <c r="UQ40" i="50"/>
  <c r="UP40" i="50"/>
  <c r="UO40" i="50"/>
  <c r="UN40" i="50"/>
  <c r="UM40" i="50"/>
  <c r="UL40" i="50"/>
  <c r="UK40" i="50"/>
  <c r="UJ40" i="50"/>
  <c r="UI40" i="50"/>
  <c r="UH40" i="50"/>
  <c r="UG40" i="50"/>
  <c r="UF40" i="50"/>
  <c r="UE40" i="50"/>
  <c r="UD40" i="50"/>
  <c r="UC40" i="50"/>
  <c r="UB40" i="50"/>
  <c r="UA40" i="50"/>
  <c r="TZ40" i="50"/>
  <c r="TY40" i="50"/>
  <c r="TX40" i="50"/>
  <c r="TW40" i="50"/>
  <c r="TV40" i="50"/>
  <c r="TU40" i="50"/>
  <c r="TT40" i="50"/>
  <c r="TS40" i="50"/>
  <c r="TR40" i="50"/>
  <c r="TQ40" i="50"/>
  <c r="TP40" i="50"/>
  <c r="TO40" i="50"/>
  <c r="TN40" i="50"/>
  <c r="TM40" i="50"/>
  <c r="TL40" i="50"/>
  <c r="TK40" i="50"/>
  <c r="TJ40" i="50"/>
  <c r="TI40" i="50"/>
  <c r="TH40" i="50"/>
  <c r="TG40" i="50"/>
  <c r="TF40" i="50"/>
  <c r="TE40" i="50"/>
  <c r="TD40" i="50"/>
  <c r="TC40" i="50"/>
  <c r="TB40" i="50"/>
  <c r="TA40" i="50"/>
  <c r="SZ40" i="50"/>
  <c r="SY40" i="50"/>
  <c r="SX40" i="50"/>
  <c r="SW40" i="50"/>
  <c r="SV40" i="50"/>
  <c r="SU40" i="50"/>
  <c r="ST40" i="50"/>
  <c r="SS40" i="50"/>
  <c r="SR40" i="50"/>
  <c r="SQ40" i="50"/>
  <c r="SP40" i="50"/>
  <c r="SO40" i="50"/>
  <c r="SN40" i="50"/>
  <c r="SM40" i="50"/>
  <c r="SL40" i="50"/>
  <c r="SK40" i="50"/>
  <c r="SJ40" i="50"/>
  <c r="SI40" i="50"/>
  <c r="SH40" i="50"/>
  <c r="SG40" i="50"/>
  <c r="SF40" i="50"/>
  <c r="SE40" i="50"/>
  <c r="SD40" i="50"/>
  <c r="SC40" i="50"/>
  <c r="SB40" i="50"/>
  <c r="SA40" i="50"/>
  <c r="RZ40" i="50"/>
  <c r="RY40" i="50"/>
  <c r="RX40" i="50"/>
  <c r="RW40" i="50"/>
  <c r="RV40" i="50"/>
  <c r="RU40" i="50"/>
  <c r="RT40" i="50"/>
  <c r="RS40" i="50"/>
  <c r="RR40" i="50"/>
  <c r="RQ40" i="50"/>
  <c r="RP40" i="50"/>
  <c r="RO40" i="50"/>
  <c r="RN40" i="50"/>
  <c r="RM40" i="50"/>
  <c r="RL40" i="50"/>
  <c r="RK40" i="50"/>
  <c r="RJ40" i="50"/>
  <c r="RI40" i="50"/>
  <c r="RH40" i="50"/>
  <c r="RG40" i="50"/>
  <c r="RF40" i="50"/>
  <c r="RE40" i="50"/>
  <c r="RD40" i="50"/>
  <c r="RC40" i="50"/>
  <c r="RB40" i="50"/>
  <c r="RA40" i="50"/>
  <c r="QZ40" i="50"/>
  <c r="QY40" i="50"/>
  <c r="QX40" i="50"/>
  <c r="QW40" i="50"/>
  <c r="QV40" i="50"/>
  <c r="QU40" i="50"/>
  <c r="QT40" i="50"/>
  <c r="QS40" i="50"/>
  <c r="QR40" i="50"/>
  <c r="QQ40" i="50"/>
  <c r="QP40" i="50"/>
  <c r="QO40" i="50"/>
  <c r="QN40" i="50"/>
  <c r="QM40" i="50"/>
  <c r="QL40" i="50"/>
  <c r="QK40" i="50"/>
  <c r="QJ40" i="50"/>
  <c r="QI40" i="50"/>
  <c r="QH40" i="50"/>
  <c r="QG40" i="50"/>
  <c r="QF40" i="50"/>
  <c r="QE40" i="50"/>
  <c r="QD40" i="50"/>
  <c r="QC40" i="50"/>
  <c r="QB40" i="50"/>
  <c r="QA40" i="50"/>
  <c r="PZ40" i="50"/>
  <c r="PY40" i="50"/>
  <c r="PX40" i="50"/>
  <c r="PW40" i="50"/>
  <c r="PV40" i="50"/>
  <c r="PU40" i="50"/>
  <c r="PT40" i="50"/>
  <c r="PS40" i="50"/>
  <c r="PR40" i="50"/>
  <c r="PQ40" i="50"/>
  <c r="PP40" i="50"/>
  <c r="PO40" i="50"/>
  <c r="PN40" i="50"/>
  <c r="PM40" i="50"/>
  <c r="PL40" i="50"/>
  <c r="PK40" i="50"/>
  <c r="PJ40" i="50"/>
  <c r="PI40" i="50"/>
  <c r="PH40" i="50"/>
  <c r="PG40" i="50"/>
  <c r="PF40" i="50"/>
  <c r="PE40" i="50"/>
  <c r="PD40" i="50"/>
  <c r="PC40" i="50"/>
  <c r="PB40" i="50"/>
  <c r="PA40" i="50"/>
  <c r="OZ40" i="50"/>
  <c r="OY40" i="50"/>
  <c r="OX40" i="50"/>
  <c r="OW40" i="50"/>
  <c r="OV40" i="50"/>
  <c r="OU40" i="50"/>
  <c r="OT40" i="50"/>
  <c r="OS40" i="50"/>
  <c r="OR40" i="50"/>
  <c r="OQ40" i="50"/>
  <c r="OP40" i="50"/>
  <c r="OO40" i="50"/>
  <c r="ON40" i="50"/>
  <c r="OM40" i="50"/>
  <c r="OL40" i="50"/>
  <c r="OK40" i="50"/>
  <c r="OJ40" i="50"/>
  <c r="OI40" i="50"/>
  <c r="OH40" i="50"/>
  <c r="OG40" i="50"/>
  <c r="OF40" i="50"/>
  <c r="OE40" i="50"/>
  <c r="OD40" i="50"/>
  <c r="OC40" i="50"/>
  <c r="OB40" i="50"/>
  <c r="OA40" i="50"/>
  <c r="NZ40" i="50"/>
  <c r="NY40" i="50"/>
  <c r="NX40" i="50"/>
  <c r="NW40" i="50"/>
  <c r="NV40" i="50"/>
  <c r="NU40" i="50"/>
  <c r="NT40" i="50"/>
  <c r="NS40" i="50"/>
  <c r="NR40" i="50"/>
  <c r="NQ40" i="50"/>
  <c r="NP40" i="50"/>
  <c r="NO40" i="50"/>
  <c r="NN40" i="50"/>
  <c r="NM40" i="50"/>
  <c r="NL40" i="50"/>
  <c r="NK40" i="50"/>
  <c r="NJ40" i="50"/>
  <c r="NI40" i="50"/>
  <c r="NH40" i="50"/>
  <c r="NG40" i="50"/>
  <c r="NF40" i="50"/>
  <c r="NE40" i="50"/>
  <c r="ND40" i="50"/>
  <c r="NC40" i="50"/>
  <c r="NB40" i="50"/>
  <c r="NA40" i="50"/>
  <c r="MZ40" i="50"/>
  <c r="MY40" i="50"/>
  <c r="MX40" i="50"/>
  <c r="MW40" i="50"/>
  <c r="MV40" i="50"/>
  <c r="MU40" i="50"/>
  <c r="MT40" i="50"/>
  <c r="MS40" i="50"/>
  <c r="MR40" i="50"/>
  <c r="MQ40" i="50"/>
  <c r="MP40" i="50"/>
  <c r="MO40" i="50"/>
  <c r="MN40" i="50"/>
  <c r="MM40" i="50"/>
  <c r="ML40" i="50"/>
  <c r="MK40" i="50"/>
  <c r="MJ40" i="50"/>
  <c r="MI40" i="50"/>
  <c r="MH40" i="50"/>
  <c r="MG40" i="50"/>
  <c r="MF40" i="50"/>
  <c r="ME40" i="50"/>
  <c r="MD40" i="50"/>
  <c r="MC40" i="50"/>
  <c r="MB40" i="50"/>
  <c r="MA40" i="50"/>
  <c r="LZ40" i="50"/>
  <c r="LY40" i="50"/>
  <c r="LX40" i="50"/>
  <c r="LW40" i="50"/>
  <c r="LV40" i="50"/>
  <c r="LU40" i="50"/>
  <c r="LT40" i="50"/>
  <c r="LS40" i="50"/>
  <c r="LR40" i="50"/>
  <c r="LQ40" i="50"/>
  <c r="LP40" i="50"/>
  <c r="LO40" i="50"/>
  <c r="LN40" i="50"/>
  <c r="LM40" i="50"/>
  <c r="LL40" i="50"/>
  <c r="LK40" i="50"/>
  <c r="LJ40" i="50"/>
  <c r="LI40" i="50"/>
  <c r="LH40" i="50"/>
  <c r="LG40" i="50"/>
  <c r="LF40" i="50"/>
  <c r="LE40" i="50"/>
  <c r="LD40" i="50"/>
  <c r="LC40" i="50"/>
  <c r="LB40" i="50"/>
  <c r="LA40" i="50"/>
  <c r="KZ40" i="50"/>
  <c r="KY40" i="50"/>
  <c r="KX40" i="50"/>
  <c r="KW40" i="50"/>
  <c r="KV40" i="50"/>
  <c r="KU40" i="50"/>
  <c r="KT40" i="50"/>
  <c r="KS40" i="50"/>
  <c r="KR40" i="50"/>
  <c r="KQ40" i="50"/>
  <c r="KP40" i="50"/>
  <c r="KO40" i="50"/>
  <c r="KN40" i="50"/>
  <c r="KM40" i="50"/>
  <c r="KL40" i="50"/>
  <c r="KK40" i="50"/>
  <c r="KJ40" i="50"/>
  <c r="KI40" i="50"/>
  <c r="KH40" i="50"/>
  <c r="KG40" i="50"/>
  <c r="KF40" i="50"/>
  <c r="KE40" i="50"/>
  <c r="KD40" i="50"/>
  <c r="KC40" i="50"/>
  <c r="KB40" i="50"/>
  <c r="KA40" i="50"/>
  <c r="JZ40" i="50"/>
  <c r="JY40" i="50"/>
  <c r="JX40" i="50"/>
  <c r="JW40" i="50"/>
  <c r="JV40" i="50"/>
  <c r="JU40" i="50"/>
  <c r="JT40" i="50"/>
  <c r="JS40" i="50"/>
  <c r="JR40" i="50"/>
  <c r="JQ40" i="50"/>
  <c r="JP40" i="50"/>
  <c r="JO40" i="50"/>
  <c r="JN40" i="50"/>
  <c r="JM40" i="50"/>
  <c r="JL40" i="50"/>
  <c r="JK40" i="50"/>
  <c r="JJ40" i="50"/>
  <c r="JI40" i="50"/>
  <c r="JH40" i="50"/>
  <c r="JG40" i="50"/>
  <c r="JF40" i="50"/>
  <c r="JE40" i="50"/>
  <c r="JD40" i="50"/>
  <c r="JC40" i="50"/>
  <c r="JB40" i="50"/>
  <c r="JA40" i="50"/>
  <c r="IZ40" i="50"/>
  <c r="IY40" i="50"/>
  <c r="IX40" i="50"/>
  <c r="IW40" i="50"/>
  <c r="IV40" i="50"/>
  <c r="IU40" i="50"/>
  <c r="IT40" i="50"/>
  <c r="IS40" i="50"/>
  <c r="IR40" i="50"/>
  <c r="IQ40" i="50"/>
  <c r="IP40" i="50"/>
  <c r="IO40" i="50"/>
  <c r="IN40" i="50"/>
  <c r="IM40" i="50"/>
  <c r="IL40" i="50"/>
  <c r="IK40" i="50"/>
  <c r="IJ40" i="50"/>
  <c r="II40" i="50"/>
  <c r="IH40" i="50"/>
  <c r="IG40" i="50"/>
  <c r="IF40" i="50"/>
  <c r="IE40" i="50"/>
  <c r="ID40" i="50"/>
  <c r="IC40" i="50"/>
  <c r="IB40" i="50"/>
  <c r="IA40" i="50"/>
  <c r="HZ40" i="50"/>
  <c r="HY40" i="50"/>
  <c r="HX40" i="50"/>
  <c r="HW40" i="50"/>
  <c r="HV40" i="50"/>
  <c r="HU40" i="50"/>
  <c r="HT40" i="50"/>
  <c r="HS40" i="50"/>
  <c r="HR40" i="50"/>
  <c r="HQ40" i="50"/>
  <c r="HP40" i="50"/>
  <c r="HO40" i="50"/>
  <c r="HN40" i="50"/>
  <c r="HM40" i="50"/>
  <c r="HL40" i="50"/>
  <c r="HK40" i="50"/>
  <c r="HJ40" i="50"/>
  <c r="HI40" i="50"/>
  <c r="HH40" i="50"/>
  <c r="HG40" i="50"/>
  <c r="HF40" i="50"/>
  <c r="HE40" i="50"/>
  <c r="HD40" i="50"/>
  <c r="HC40" i="50"/>
  <c r="HB40" i="50"/>
  <c r="HA40" i="50"/>
  <c r="GZ40" i="50"/>
  <c r="GY40" i="50"/>
  <c r="GX40" i="50"/>
  <c r="GW40" i="50"/>
  <c r="GV40" i="50"/>
  <c r="GU40" i="50"/>
  <c r="GT40" i="50"/>
  <c r="GS40" i="50"/>
  <c r="GR40" i="50"/>
  <c r="GQ40" i="50"/>
  <c r="GP40" i="50"/>
  <c r="GO40" i="50"/>
  <c r="GN40" i="50"/>
  <c r="GM40" i="50"/>
  <c r="WD39" i="50"/>
  <c r="WC39" i="50"/>
  <c r="WB39" i="50"/>
  <c r="WA39" i="50"/>
  <c r="VZ39" i="50"/>
  <c r="VY39" i="50"/>
  <c r="VX39" i="50"/>
  <c r="VW39" i="50"/>
  <c r="VV39" i="50"/>
  <c r="VU39" i="50"/>
  <c r="VT39" i="50"/>
  <c r="VS39" i="50"/>
  <c r="VR39" i="50"/>
  <c r="VQ39" i="50"/>
  <c r="VP39" i="50"/>
  <c r="VO39" i="50"/>
  <c r="VN39" i="50"/>
  <c r="VM39" i="50"/>
  <c r="VL39" i="50"/>
  <c r="VK39" i="50"/>
  <c r="VJ39" i="50"/>
  <c r="VI39" i="50"/>
  <c r="VH39" i="50"/>
  <c r="VG39" i="50"/>
  <c r="VF39" i="50"/>
  <c r="VE39" i="50"/>
  <c r="VD39" i="50"/>
  <c r="VC39" i="50"/>
  <c r="VB39" i="50"/>
  <c r="VA39" i="50"/>
  <c r="UZ39" i="50"/>
  <c r="UY39" i="50"/>
  <c r="UX39" i="50"/>
  <c r="UW39" i="50"/>
  <c r="UV39" i="50"/>
  <c r="UU39" i="50"/>
  <c r="UT39" i="50"/>
  <c r="US39" i="50"/>
  <c r="UR39" i="50"/>
  <c r="UQ39" i="50"/>
  <c r="UP39" i="50"/>
  <c r="UO39" i="50"/>
  <c r="UN39" i="50"/>
  <c r="UM39" i="50"/>
  <c r="UL39" i="50"/>
  <c r="UK39" i="50"/>
  <c r="UJ39" i="50"/>
  <c r="UI39" i="50"/>
  <c r="UH39" i="50"/>
  <c r="UG39" i="50"/>
  <c r="UF39" i="50"/>
  <c r="UE39" i="50"/>
  <c r="UD39" i="50"/>
  <c r="UC39" i="50"/>
  <c r="UB39" i="50"/>
  <c r="UA39" i="50"/>
  <c r="TZ39" i="50"/>
  <c r="TY39" i="50"/>
  <c r="TX39" i="50"/>
  <c r="TW39" i="50"/>
  <c r="TV39" i="50"/>
  <c r="TU39" i="50"/>
  <c r="TT39" i="50"/>
  <c r="TS39" i="50"/>
  <c r="TR39" i="50"/>
  <c r="TQ39" i="50"/>
  <c r="TP39" i="50"/>
  <c r="TO39" i="50"/>
  <c r="TN39" i="50"/>
  <c r="TM39" i="50"/>
  <c r="TL39" i="50"/>
  <c r="TK39" i="50"/>
  <c r="TJ39" i="50"/>
  <c r="TI39" i="50"/>
  <c r="TH39" i="50"/>
  <c r="TG39" i="50"/>
  <c r="TF39" i="50"/>
  <c r="TE39" i="50"/>
  <c r="TD39" i="50"/>
  <c r="TC39" i="50"/>
  <c r="TB39" i="50"/>
  <c r="TA39" i="50"/>
  <c r="SZ39" i="50"/>
  <c r="SY39" i="50"/>
  <c r="SX39" i="50"/>
  <c r="SW39" i="50"/>
  <c r="SV39" i="50"/>
  <c r="SU39" i="50"/>
  <c r="ST39" i="50"/>
  <c r="SS39" i="50"/>
  <c r="SR39" i="50"/>
  <c r="SQ39" i="50"/>
  <c r="SP39" i="50"/>
  <c r="SO39" i="50"/>
  <c r="SN39" i="50"/>
  <c r="SM39" i="50"/>
  <c r="SL39" i="50"/>
  <c r="SK39" i="50"/>
  <c r="SJ39" i="50"/>
  <c r="SI39" i="50"/>
  <c r="SH39" i="50"/>
  <c r="SG39" i="50"/>
  <c r="SF39" i="50"/>
  <c r="SE39" i="50"/>
  <c r="SD39" i="50"/>
  <c r="SC39" i="50"/>
  <c r="SB39" i="50"/>
  <c r="SA39" i="50"/>
  <c r="RZ39" i="50"/>
  <c r="RY39" i="50"/>
  <c r="RX39" i="50"/>
  <c r="RW39" i="50"/>
  <c r="RV39" i="50"/>
  <c r="RU39" i="50"/>
  <c r="RT39" i="50"/>
  <c r="RS39" i="50"/>
  <c r="RR39" i="50"/>
  <c r="RQ39" i="50"/>
  <c r="RP39" i="50"/>
  <c r="RO39" i="50"/>
  <c r="RN39" i="50"/>
  <c r="RM39" i="50"/>
  <c r="RL39" i="50"/>
  <c r="RK39" i="50"/>
  <c r="RJ39" i="50"/>
  <c r="RI39" i="50"/>
  <c r="RH39" i="50"/>
  <c r="RG39" i="50"/>
  <c r="RF39" i="50"/>
  <c r="RE39" i="50"/>
  <c r="RD39" i="50"/>
  <c r="RC39" i="50"/>
  <c r="RB39" i="50"/>
  <c r="RA39" i="50"/>
  <c r="QZ39" i="50"/>
  <c r="QY39" i="50"/>
  <c r="QX39" i="50"/>
  <c r="QW39" i="50"/>
  <c r="QV39" i="50"/>
  <c r="QU39" i="50"/>
  <c r="QT39" i="50"/>
  <c r="QS39" i="50"/>
  <c r="QR39" i="50"/>
  <c r="QQ39" i="50"/>
  <c r="QP39" i="50"/>
  <c r="QO39" i="50"/>
  <c r="QN39" i="50"/>
  <c r="QM39" i="50"/>
  <c r="QL39" i="50"/>
  <c r="QK39" i="50"/>
  <c r="QJ39" i="50"/>
  <c r="QI39" i="50"/>
  <c r="QH39" i="50"/>
  <c r="QG39" i="50"/>
  <c r="QF39" i="50"/>
  <c r="QE39" i="50"/>
  <c r="QD39" i="50"/>
  <c r="QC39" i="50"/>
  <c r="QB39" i="50"/>
  <c r="QA39" i="50"/>
  <c r="PZ39" i="50"/>
  <c r="PY39" i="50"/>
  <c r="PX39" i="50"/>
  <c r="PW39" i="50"/>
  <c r="PV39" i="50"/>
  <c r="PU39" i="50"/>
  <c r="PT39" i="50"/>
  <c r="PS39" i="50"/>
  <c r="PR39" i="50"/>
  <c r="PQ39" i="50"/>
  <c r="PP39" i="50"/>
  <c r="PO39" i="50"/>
  <c r="PN39" i="50"/>
  <c r="PM39" i="50"/>
  <c r="PL39" i="50"/>
  <c r="PK39" i="50"/>
  <c r="PJ39" i="50"/>
  <c r="PI39" i="50"/>
  <c r="PH39" i="50"/>
  <c r="PG39" i="50"/>
  <c r="PF39" i="50"/>
  <c r="PE39" i="50"/>
  <c r="PD39" i="50"/>
  <c r="PC39" i="50"/>
  <c r="PB39" i="50"/>
  <c r="PA39" i="50"/>
  <c r="OZ39" i="50"/>
  <c r="OY39" i="50"/>
  <c r="OX39" i="50"/>
  <c r="OW39" i="50"/>
  <c r="OV39" i="50"/>
  <c r="OU39" i="50"/>
  <c r="OT39" i="50"/>
  <c r="OS39" i="50"/>
  <c r="OR39" i="50"/>
  <c r="OQ39" i="50"/>
  <c r="OP39" i="50"/>
  <c r="OO39" i="50"/>
  <c r="ON39" i="50"/>
  <c r="OM39" i="50"/>
  <c r="OL39" i="50"/>
  <c r="OK39" i="50"/>
  <c r="OJ39" i="50"/>
  <c r="OI39" i="50"/>
  <c r="OH39" i="50"/>
  <c r="OG39" i="50"/>
  <c r="OF39" i="50"/>
  <c r="OE39" i="50"/>
  <c r="OD39" i="50"/>
  <c r="OC39" i="50"/>
  <c r="OB39" i="50"/>
  <c r="OA39" i="50"/>
  <c r="NZ39" i="50"/>
  <c r="NY39" i="50"/>
  <c r="NX39" i="50"/>
  <c r="NW39" i="50"/>
  <c r="NV39" i="50"/>
  <c r="NU39" i="50"/>
  <c r="NT39" i="50"/>
  <c r="NS39" i="50"/>
  <c r="NR39" i="50"/>
  <c r="NQ39" i="50"/>
  <c r="NP39" i="50"/>
  <c r="NO39" i="50"/>
  <c r="NN39" i="50"/>
  <c r="NM39" i="50"/>
  <c r="NL39" i="50"/>
  <c r="NK39" i="50"/>
  <c r="NJ39" i="50"/>
  <c r="NI39" i="50"/>
  <c r="NH39" i="50"/>
  <c r="NG39" i="50"/>
  <c r="NF39" i="50"/>
  <c r="NE39" i="50"/>
  <c r="ND39" i="50"/>
  <c r="NC39" i="50"/>
  <c r="NB39" i="50"/>
  <c r="NA39" i="50"/>
  <c r="MZ39" i="50"/>
  <c r="MY39" i="50"/>
  <c r="MX39" i="50"/>
  <c r="MW39" i="50"/>
  <c r="MV39" i="50"/>
  <c r="MU39" i="50"/>
  <c r="MT39" i="50"/>
  <c r="MS39" i="50"/>
  <c r="MR39" i="50"/>
  <c r="MQ39" i="50"/>
  <c r="MP39" i="50"/>
  <c r="MO39" i="50"/>
  <c r="MN39" i="50"/>
  <c r="MM39" i="50"/>
  <c r="ML39" i="50"/>
  <c r="MK39" i="50"/>
  <c r="MJ39" i="50"/>
  <c r="MI39" i="50"/>
  <c r="MH39" i="50"/>
  <c r="MG39" i="50"/>
  <c r="MF39" i="50"/>
  <c r="ME39" i="50"/>
  <c r="MD39" i="50"/>
  <c r="MC39" i="50"/>
  <c r="MB39" i="50"/>
  <c r="MA39" i="50"/>
  <c r="LZ39" i="50"/>
  <c r="LY39" i="50"/>
  <c r="LX39" i="50"/>
  <c r="LW39" i="50"/>
  <c r="LV39" i="50"/>
  <c r="LU39" i="50"/>
  <c r="LT39" i="50"/>
  <c r="LS39" i="50"/>
  <c r="LR39" i="50"/>
  <c r="LQ39" i="50"/>
  <c r="LP39" i="50"/>
  <c r="LO39" i="50"/>
  <c r="LN39" i="50"/>
  <c r="LM39" i="50"/>
  <c r="LL39" i="50"/>
  <c r="LK39" i="50"/>
  <c r="LJ39" i="50"/>
  <c r="LI39" i="50"/>
  <c r="LH39" i="50"/>
  <c r="LG39" i="50"/>
  <c r="LF39" i="50"/>
  <c r="LE39" i="50"/>
  <c r="LD39" i="50"/>
  <c r="LC39" i="50"/>
  <c r="LB39" i="50"/>
  <c r="LA39" i="50"/>
  <c r="KZ39" i="50"/>
  <c r="KY39" i="50"/>
  <c r="KX39" i="50"/>
  <c r="KW39" i="50"/>
  <c r="KV39" i="50"/>
  <c r="KU39" i="50"/>
  <c r="KT39" i="50"/>
  <c r="KS39" i="50"/>
  <c r="KR39" i="50"/>
  <c r="KQ39" i="50"/>
  <c r="KP39" i="50"/>
  <c r="KO39" i="50"/>
  <c r="KN39" i="50"/>
  <c r="KM39" i="50"/>
  <c r="KL39" i="50"/>
  <c r="KK39" i="50"/>
  <c r="KJ39" i="50"/>
  <c r="KI39" i="50"/>
  <c r="KH39" i="50"/>
  <c r="KG39" i="50"/>
  <c r="KF39" i="50"/>
  <c r="KE39" i="50"/>
  <c r="KD39" i="50"/>
  <c r="KC39" i="50"/>
  <c r="KB39" i="50"/>
  <c r="KA39" i="50"/>
  <c r="JZ39" i="50"/>
  <c r="JY39" i="50"/>
  <c r="JX39" i="50"/>
  <c r="JW39" i="50"/>
  <c r="JV39" i="50"/>
  <c r="JU39" i="50"/>
  <c r="JT39" i="50"/>
  <c r="JS39" i="50"/>
  <c r="JR39" i="50"/>
  <c r="JQ39" i="50"/>
  <c r="JP39" i="50"/>
  <c r="JO39" i="50"/>
  <c r="JN39" i="50"/>
  <c r="JM39" i="50"/>
  <c r="JL39" i="50"/>
  <c r="JK39" i="50"/>
  <c r="JJ39" i="50"/>
  <c r="JI39" i="50"/>
  <c r="JH39" i="50"/>
  <c r="JG39" i="50"/>
  <c r="JF39" i="50"/>
  <c r="JE39" i="50"/>
  <c r="JD39" i="50"/>
  <c r="JC39" i="50"/>
  <c r="JB39" i="50"/>
  <c r="JA39" i="50"/>
  <c r="IZ39" i="50"/>
  <c r="IY39" i="50"/>
  <c r="IX39" i="50"/>
  <c r="IW39" i="50"/>
  <c r="IV39" i="50"/>
  <c r="IU39" i="50"/>
  <c r="IT39" i="50"/>
  <c r="IS39" i="50"/>
  <c r="IR39" i="50"/>
  <c r="IQ39" i="50"/>
  <c r="IP39" i="50"/>
  <c r="IO39" i="50"/>
  <c r="IN39" i="50"/>
  <c r="IM39" i="50"/>
  <c r="IL39" i="50"/>
  <c r="IK39" i="50"/>
  <c r="IJ39" i="50"/>
  <c r="II39" i="50"/>
  <c r="IH39" i="50"/>
  <c r="IG39" i="50"/>
  <c r="IF39" i="50"/>
  <c r="IE39" i="50"/>
  <c r="ID39" i="50"/>
  <c r="IC39" i="50"/>
  <c r="IB39" i="50"/>
  <c r="IA39" i="50"/>
  <c r="HZ39" i="50"/>
  <c r="HY39" i="50"/>
  <c r="HX39" i="50"/>
  <c r="HW39" i="50"/>
  <c r="HV39" i="50"/>
  <c r="HU39" i="50"/>
  <c r="HT39" i="50"/>
  <c r="HS39" i="50"/>
  <c r="HR39" i="50"/>
  <c r="HQ39" i="50"/>
  <c r="HP39" i="50"/>
  <c r="HO39" i="50"/>
  <c r="HN39" i="50"/>
  <c r="HM39" i="50"/>
  <c r="HL39" i="50"/>
  <c r="HK39" i="50"/>
  <c r="HJ39" i="50"/>
  <c r="HI39" i="50"/>
  <c r="HH39" i="50"/>
  <c r="HG39" i="50"/>
  <c r="HF39" i="50"/>
  <c r="HE39" i="50"/>
  <c r="HD39" i="50"/>
  <c r="HC39" i="50"/>
  <c r="HB39" i="50"/>
  <c r="HA39" i="50"/>
  <c r="GZ39" i="50"/>
  <c r="GY39" i="50"/>
  <c r="GX39" i="50"/>
  <c r="GW39" i="50"/>
  <c r="GV39" i="50"/>
  <c r="GU39" i="50"/>
  <c r="GT39" i="50"/>
  <c r="GS39" i="50"/>
  <c r="GR39" i="50"/>
  <c r="GQ39" i="50"/>
  <c r="GP39" i="50"/>
  <c r="GO39" i="50"/>
  <c r="GN39" i="50"/>
  <c r="GM39" i="50"/>
  <c r="WD38" i="50"/>
  <c r="WC38" i="50"/>
  <c r="WB38" i="50"/>
  <c r="WA38" i="50"/>
  <c r="VZ38" i="50"/>
  <c r="VY38" i="50"/>
  <c r="VX38" i="50"/>
  <c r="VW38" i="50"/>
  <c r="VV38" i="50"/>
  <c r="VU38" i="50"/>
  <c r="VT38" i="50"/>
  <c r="VS38" i="50"/>
  <c r="VR38" i="50"/>
  <c r="VQ38" i="50"/>
  <c r="VP38" i="50"/>
  <c r="VO38" i="50"/>
  <c r="VN38" i="50"/>
  <c r="VM38" i="50"/>
  <c r="VL38" i="50"/>
  <c r="VK38" i="50"/>
  <c r="VJ38" i="50"/>
  <c r="VI38" i="50"/>
  <c r="VH38" i="50"/>
  <c r="VG38" i="50"/>
  <c r="VF38" i="50"/>
  <c r="VE38" i="50"/>
  <c r="VD38" i="50"/>
  <c r="VC38" i="50"/>
  <c r="VB38" i="50"/>
  <c r="VA38" i="50"/>
  <c r="UZ38" i="50"/>
  <c r="UY38" i="50"/>
  <c r="UX38" i="50"/>
  <c r="UW38" i="50"/>
  <c r="UV38" i="50"/>
  <c r="UU38" i="50"/>
  <c r="UT38" i="50"/>
  <c r="US38" i="50"/>
  <c r="UR38" i="50"/>
  <c r="UQ38" i="50"/>
  <c r="UP38" i="50"/>
  <c r="UO38" i="50"/>
  <c r="UN38" i="50"/>
  <c r="UM38" i="50"/>
  <c r="UL38" i="50"/>
  <c r="UK38" i="50"/>
  <c r="UJ38" i="50"/>
  <c r="UI38" i="50"/>
  <c r="UH38" i="50"/>
  <c r="UG38" i="50"/>
  <c r="UF38" i="50"/>
  <c r="UE38" i="50"/>
  <c r="UD38" i="50"/>
  <c r="UC38" i="50"/>
  <c r="UB38" i="50"/>
  <c r="UA38" i="50"/>
  <c r="TZ38" i="50"/>
  <c r="TY38" i="50"/>
  <c r="TX38" i="50"/>
  <c r="TW38" i="50"/>
  <c r="TV38" i="50"/>
  <c r="TU38" i="50"/>
  <c r="TT38" i="50"/>
  <c r="TS38" i="50"/>
  <c r="TR38" i="50"/>
  <c r="TQ38" i="50"/>
  <c r="TP38" i="50"/>
  <c r="TO38" i="50"/>
  <c r="TN38" i="50"/>
  <c r="TM38" i="50"/>
  <c r="TL38" i="50"/>
  <c r="TK38" i="50"/>
  <c r="TJ38" i="50"/>
  <c r="TI38" i="50"/>
  <c r="TH38" i="50"/>
  <c r="TG38" i="50"/>
  <c r="TF38" i="50"/>
  <c r="TE38" i="50"/>
  <c r="TD38" i="50"/>
  <c r="TC38" i="50"/>
  <c r="TB38" i="50"/>
  <c r="TA38" i="50"/>
  <c r="SZ38" i="50"/>
  <c r="SY38" i="50"/>
  <c r="SX38" i="50"/>
  <c r="SW38" i="50"/>
  <c r="SV38" i="50"/>
  <c r="SU38" i="50"/>
  <c r="ST38" i="50"/>
  <c r="SS38" i="50"/>
  <c r="SR38" i="50"/>
  <c r="SQ38" i="50"/>
  <c r="SP38" i="50"/>
  <c r="SO38" i="50"/>
  <c r="SN38" i="50"/>
  <c r="SM38" i="50"/>
  <c r="SL38" i="50"/>
  <c r="SK38" i="50"/>
  <c r="SJ38" i="50"/>
  <c r="SI38" i="50"/>
  <c r="SH38" i="50"/>
  <c r="SG38" i="50"/>
  <c r="SF38" i="50"/>
  <c r="SE38" i="50"/>
  <c r="SD38" i="50"/>
  <c r="SC38" i="50"/>
  <c r="SB38" i="50"/>
  <c r="SA38" i="50"/>
  <c r="RZ38" i="50"/>
  <c r="RY38" i="50"/>
  <c r="RX38" i="50"/>
  <c r="RW38" i="50"/>
  <c r="RV38" i="50"/>
  <c r="RU38" i="50"/>
  <c r="RT38" i="50"/>
  <c r="RS38" i="50"/>
  <c r="RR38" i="50"/>
  <c r="RQ38" i="50"/>
  <c r="RP38" i="50"/>
  <c r="RO38" i="50"/>
  <c r="RN38" i="50"/>
  <c r="RM38" i="50"/>
  <c r="RL38" i="50"/>
  <c r="RK38" i="50"/>
  <c r="RJ38" i="50"/>
  <c r="RI38" i="50"/>
  <c r="RH38" i="50"/>
  <c r="RG38" i="50"/>
  <c r="RF38" i="50"/>
  <c r="RE38" i="50"/>
  <c r="RD38" i="50"/>
  <c r="RC38" i="50"/>
  <c r="RB38" i="50"/>
  <c r="RA38" i="50"/>
  <c r="QZ38" i="50"/>
  <c r="QY38" i="50"/>
  <c r="QX38" i="50"/>
  <c r="QW38" i="50"/>
  <c r="QV38" i="50"/>
  <c r="QU38" i="50"/>
  <c r="QT38" i="50"/>
  <c r="QS38" i="50"/>
  <c r="QR38" i="50"/>
  <c r="QQ38" i="50"/>
  <c r="QP38" i="50"/>
  <c r="QO38" i="50"/>
  <c r="QN38" i="50"/>
  <c r="QM38" i="50"/>
  <c r="QL38" i="50"/>
  <c r="QK38" i="50"/>
  <c r="QJ38" i="50"/>
  <c r="QI38" i="50"/>
  <c r="QH38" i="50"/>
  <c r="QG38" i="50"/>
  <c r="QF38" i="50"/>
  <c r="QE38" i="50"/>
  <c r="QD38" i="50"/>
  <c r="QC38" i="50"/>
  <c r="QB38" i="50"/>
  <c r="QA38" i="50"/>
  <c r="PZ38" i="50"/>
  <c r="PY38" i="50"/>
  <c r="PX38" i="50"/>
  <c r="PW38" i="50"/>
  <c r="PV38" i="50"/>
  <c r="PU38" i="50"/>
  <c r="PT38" i="50"/>
  <c r="PS38" i="50"/>
  <c r="PR38" i="50"/>
  <c r="PQ38" i="50"/>
  <c r="PP38" i="50"/>
  <c r="PO38" i="50"/>
  <c r="PN38" i="50"/>
  <c r="PM38" i="50"/>
  <c r="PL38" i="50"/>
  <c r="PK38" i="50"/>
  <c r="PJ38" i="50"/>
  <c r="PI38" i="50"/>
  <c r="PH38" i="50"/>
  <c r="PG38" i="50"/>
  <c r="PF38" i="50"/>
  <c r="PE38" i="50"/>
  <c r="PD38" i="50"/>
  <c r="PC38" i="50"/>
  <c r="PB38" i="50"/>
  <c r="PA38" i="50"/>
  <c r="OZ38" i="50"/>
  <c r="OY38" i="50"/>
  <c r="OX38" i="50"/>
  <c r="OW38" i="50"/>
  <c r="OV38" i="50"/>
  <c r="OU38" i="50"/>
  <c r="OT38" i="50"/>
  <c r="OS38" i="50"/>
  <c r="OR38" i="50"/>
  <c r="OQ38" i="50"/>
  <c r="OP38" i="50"/>
  <c r="OO38" i="50"/>
  <c r="ON38" i="50"/>
  <c r="OM38" i="50"/>
  <c r="OL38" i="50"/>
  <c r="OK38" i="50"/>
  <c r="OJ38" i="50"/>
  <c r="OI38" i="50"/>
  <c r="OH38" i="50"/>
  <c r="OG38" i="50"/>
  <c r="OF38" i="50"/>
  <c r="OE38" i="50"/>
  <c r="OD38" i="50"/>
  <c r="OC38" i="50"/>
  <c r="OB38" i="50"/>
  <c r="OA38" i="50"/>
  <c r="NZ38" i="50"/>
  <c r="NY38" i="50"/>
  <c r="NX38" i="50"/>
  <c r="NW38" i="50"/>
  <c r="NV38" i="50"/>
  <c r="NU38" i="50"/>
  <c r="NT38" i="50"/>
  <c r="NS38" i="50"/>
  <c r="NR38" i="50"/>
  <c r="NQ38" i="50"/>
  <c r="NP38" i="50"/>
  <c r="NO38" i="50"/>
  <c r="NN38" i="50"/>
  <c r="NM38" i="50"/>
  <c r="NL38" i="50"/>
  <c r="NK38" i="50"/>
  <c r="NJ38" i="50"/>
  <c r="NI38" i="50"/>
  <c r="NH38" i="50"/>
  <c r="NG38" i="50"/>
  <c r="NF38" i="50"/>
  <c r="NE38" i="50"/>
  <c r="ND38" i="50"/>
  <c r="NC38" i="50"/>
  <c r="NB38" i="50"/>
  <c r="NA38" i="50"/>
  <c r="MZ38" i="50"/>
  <c r="MY38" i="50"/>
  <c r="MX38" i="50"/>
  <c r="MW38" i="50"/>
  <c r="MV38" i="50"/>
  <c r="MU38" i="50"/>
  <c r="MT38" i="50"/>
  <c r="MS38" i="50"/>
  <c r="MR38" i="50"/>
  <c r="MQ38" i="50"/>
  <c r="MP38" i="50"/>
  <c r="MO38" i="50"/>
  <c r="MN38" i="50"/>
  <c r="MM38" i="50"/>
  <c r="ML38" i="50"/>
  <c r="MK38" i="50"/>
  <c r="MJ38" i="50"/>
  <c r="MI38" i="50"/>
  <c r="MH38" i="50"/>
  <c r="MG38" i="50"/>
  <c r="MF38" i="50"/>
  <c r="ME38" i="50"/>
  <c r="MD38" i="50"/>
  <c r="MC38" i="50"/>
  <c r="MB38" i="50"/>
  <c r="MA38" i="50"/>
  <c r="LZ38" i="50"/>
  <c r="LY38" i="50"/>
  <c r="LX38" i="50"/>
  <c r="LW38" i="50"/>
  <c r="LV38" i="50"/>
  <c r="LU38" i="50"/>
  <c r="LT38" i="50"/>
  <c r="LS38" i="50"/>
  <c r="LR38" i="50"/>
  <c r="LQ38" i="50"/>
  <c r="LP38" i="50"/>
  <c r="LO38" i="50"/>
  <c r="LN38" i="50"/>
  <c r="LM38" i="50"/>
  <c r="LL38" i="50"/>
  <c r="LK38" i="50"/>
  <c r="LJ38" i="50"/>
  <c r="LI38" i="50"/>
  <c r="LH38" i="50"/>
  <c r="LG38" i="50"/>
  <c r="LF38" i="50"/>
  <c r="LE38" i="50"/>
  <c r="LD38" i="50"/>
  <c r="LC38" i="50"/>
  <c r="LB38" i="50"/>
  <c r="LA38" i="50"/>
  <c r="KZ38" i="50"/>
  <c r="KY38" i="50"/>
  <c r="KX38" i="50"/>
  <c r="KW38" i="50"/>
  <c r="KV38" i="50"/>
  <c r="KU38" i="50"/>
  <c r="KT38" i="50"/>
  <c r="KS38" i="50"/>
  <c r="KR38" i="50"/>
  <c r="KQ38" i="50"/>
  <c r="KP38" i="50"/>
  <c r="KO38" i="50"/>
  <c r="KN38" i="50"/>
  <c r="KM38" i="50"/>
  <c r="KL38" i="50"/>
  <c r="KK38" i="50"/>
  <c r="KJ38" i="50"/>
  <c r="KI38" i="50"/>
  <c r="KH38" i="50"/>
  <c r="KG38" i="50"/>
  <c r="KF38" i="50"/>
  <c r="KE38" i="50"/>
  <c r="KD38" i="50"/>
  <c r="KC38" i="50"/>
  <c r="KB38" i="50"/>
  <c r="KA38" i="50"/>
  <c r="JZ38" i="50"/>
  <c r="JY38" i="50"/>
  <c r="JX38" i="50"/>
  <c r="JW38" i="50"/>
  <c r="JV38" i="50"/>
  <c r="JU38" i="50"/>
  <c r="JT38" i="50"/>
  <c r="JS38" i="50"/>
  <c r="JR38" i="50"/>
  <c r="JQ38" i="50"/>
  <c r="JP38" i="50"/>
  <c r="JO38" i="50"/>
  <c r="JN38" i="50"/>
  <c r="JM38" i="50"/>
  <c r="JL38" i="50"/>
  <c r="JK38" i="50"/>
  <c r="JJ38" i="50"/>
  <c r="JI38" i="50"/>
  <c r="JH38" i="50"/>
  <c r="JG38" i="50"/>
  <c r="JF38" i="50"/>
  <c r="JE38" i="50"/>
  <c r="JD38" i="50"/>
  <c r="JC38" i="50"/>
  <c r="JB38" i="50"/>
  <c r="JA38" i="50"/>
  <c r="IZ38" i="50"/>
  <c r="IY38" i="50"/>
  <c r="IX38" i="50"/>
  <c r="IW38" i="50"/>
  <c r="IV38" i="50"/>
  <c r="IU38" i="50"/>
  <c r="IT38" i="50"/>
  <c r="IS38" i="50"/>
  <c r="IR38" i="50"/>
  <c r="IQ38" i="50"/>
  <c r="IP38" i="50"/>
  <c r="IO38" i="50"/>
  <c r="IN38" i="50"/>
  <c r="IM38" i="50"/>
  <c r="IL38" i="50"/>
  <c r="IK38" i="50"/>
  <c r="IJ38" i="50"/>
  <c r="II38" i="50"/>
  <c r="IH38" i="50"/>
  <c r="IG38" i="50"/>
  <c r="IF38" i="50"/>
  <c r="IE38" i="50"/>
  <c r="ID38" i="50"/>
  <c r="IC38" i="50"/>
  <c r="IB38" i="50"/>
  <c r="IA38" i="50"/>
  <c r="HZ38" i="50"/>
  <c r="HY38" i="50"/>
  <c r="HX38" i="50"/>
  <c r="HW38" i="50"/>
  <c r="HV38" i="50"/>
  <c r="HU38" i="50"/>
  <c r="HT38" i="50"/>
  <c r="HS38" i="50"/>
  <c r="HR38" i="50"/>
  <c r="HQ38" i="50"/>
  <c r="HP38" i="50"/>
  <c r="HO38" i="50"/>
  <c r="HN38" i="50"/>
  <c r="HM38" i="50"/>
  <c r="HL38" i="50"/>
  <c r="HK38" i="50"/>
  <c r="HJ38" i="50"/>
  <c r="HI38" i="50"/>
  <c r="HH38" i="50"/>
  <c r="HG38" i="50"/>
  <c r="HF38" i="50"/>
  <c r="HE38" i="50"/>
  <c r="HD38" i="50"/>
  <c r="HC38" i="50"/>
  <c r="HB38" i="50"/>
  <c r="HA38" i="50"/>
  <c r="GZ38" i="50"/>
  <c r="GY38" i="50"/>
  <c r="GX38" i="50"/>
  <c r="GW38" i="50"/>
  <c r="GV38" i="50"/>
  <c r="GU38" i="50"/>
  <c r="GT38" i="50"/>
  <c r="GS38" i="50"/>
  <c r="GR38" i="50"/>
  <c r="GQ38" i="50"/>
  <c r="GP38" i="50"/>
  <c r="GO38" i="50"/>
  <c r="GN38" i="50"/>
  <c r="GM38" i="50"/>
  <c r="WD37" i="50"/>
  <c r="WC37" i="50"/>
  <c r="WB37" i="50"/>
  <c r="WA37" i="50"/>
  <c r="VZ37" i="50"/>
  <c r="VY37" i="50"/>
  <c r="VX37" i="50"/>
  <c r="VW37" i="50"/>
  <c r="VV37" i="50"/>
  <c r="VU37" i="50"/>
  <c r="VT37" i="50"/>
  <c r="VS37" i="50"/>
  <c r="VR37" i="50"/>
  <c r="VQ37" i="50"/>
  <c r="VP37" i="50"/>
  <c r="VO37" i="50"/>
  <c r="VN37" i="50"/>
  <c r="VM37" i="50"/>
  <c r="VL37" i="50"/>
  <c r="VK37" i="50"/>
  <c r="VJ37" i="50"/>
  <c r="VI37" i="50"/>
  <c r="VH37" i="50"/>
  <c r="VG37" i="50"/>
  <c r="VF37" i="50"/>
  <c r="VE37" i="50"/>
  <c r="VD37" i="50"/>
  <c r="VC37" i="50"/>
  <c r="VB37" i="50"/>
  <c r="VA37" i="50"/>
  <c r="UZ37" i="50"/>
  <c r="UY37" i="50"/>
  <c r="UX37" i="50"/>
  <c r="UW37" i="50"/>
  <c r="UV37" i="50"/>
  <c r="UU37" i="50"/>
  <c r="UT37" i="50"/>
  <c r="US37" i="50"/>
  <c r="UR37" i="50"/>
  <c r="UQ37" i="50"/>
  <c r="UP37" i="50"/>
  <c r="UO37" i="50"/>
  <c r="UN37" i="50"/>
  <c r="UM37" i="50"/>
  <c r="UL37" i="50"/>
  <c r="UK37" i="50"/>
  <c r="UJ37" i="50"/>
  <c r="UI37" i="50"/>
  <c r="UH37" i="50"/>
  <c r="UG37" i="50"/>
  <c r="UF37" i="50"/>
  <c r="UE37" i="50"/>
  <c r="UD37" i="50"/>
  <c r="UC37" i="50"/>
  <c r="UB37" i="50"/>
  <c r="UA37" i="50"/>
  <c r="TZ37" i="50"/>
  <c r="TY37" i="50"/>
  <c r="TX37" i="50"/>
  <c r="TW37" i="50"/>
  <c r="TV37" i="50"/>
  <c r="TU37" i="50"/>
  <c r="TT37" i="50"/>
  <c r="TS37" i="50"/>
  <c r="TR37" i="50"/>
  <c r="TQ37" i="50"/>
  <c r="TP37" i="50"/>
  <c r="TO37" i="50"/>
  <c r="TN37" i="50"/>
  <c r="TM37" i="50"/>
  <c r="TL37" i="50"/>
  <c r="TK37" i="50"/>
  <c r="TJ37" i="50"/>
  <c r="TI37" i="50"/>
  <c r="TH37" i="50"/>
  <c r="TG37" i="50"/>
  <c r="TF37" i="50"/>
  <c r="TE37" i="50"/>
  <c r="TD37" i="50"/>
  <c r="TC37" i="50"/>
  <c r="TB37" i="50"/>
  <c r="TA37" i="50"/>
  <c r="SZ37" i="50"/>
  <c r="SY37" i="50"/>
  <c r="SX37" i="50"/>
  <c r="SW37" i="50"/>
  <c r="SV37" i="50"/>
  <c r="SU37" i="50"/>
  <c r="ST37" i="50"/>
  <c r="SS37" i="50"/>
  <c r="SR37" i="50"/>
  <c r="SQ37" i="50"/>
  <c r="SP37" i="50"/>
  <c r="SO37" i="50"/>
  <c r="SN37" i="50"/>
  <c r="SM37" i="50"/>
  <c r="SL37" i="50"/>
  <c r="SK37" i="50"/>
  <c r="SJ37" i="50"/>
  <c r="SI37" i="50"/>
  <c r="SH37" i="50"/>
  <c r="SG37" i="50"/>
  <c r="SF37" i="50"/>
  <c r="SE37" i="50"/>
  <c r="SD37" i="50"/>
  <c r="SC37" i="50"/>
  <c r="SB37" i="50"/>
  <c r="SA37" i="50"/>
  <c r="RZ37" i="50"/>
  <c r="RY37" i="50"/>
  <c r="RX37" i="50"/>
  <c r="RW37" i="50"/>
  <c r="RV37" i="50"/>
  <c r="RU37" i="50"/>
  <c r="RT37" i="50"/>
  <c r="RS37" i="50"/>
  <c r="RR37" i="50"/>
  <c r="RQ37" i="50"/>
  <c r="RP37" i="50"/>
  <c r="RO37" i="50"/>
  <c r="RN37" i="50"/>
  <c r="RM37" i="50"/>
  <c r="RL37" i="50"/>
  <c r="RK37" i="50"/>
  <c r="RJ37" i="50"/>
  <c r="RI37" i="50"/>
  <c r="RH37" i="50"/>
  <c r="RG37" i="50"/>
  <c r="RF37" i="50"/>
  <c r="RE37" i="50"/>
  <c r="RD37" i="50"/>
  <c r="RC37" i="50"/>
  <c r="RB37" i="50"/>
  <c r="RA37" i="50"/>
  <c r="QZ37" i="50"/>
  <c r="QY37" i="50"/>
  <c r="QX37" i="50"/>
  <c r="QW37" i="50"/>
  <c r="QV37" i="50"/>
  <c r="QU37" i="50"/>
  <c r="QT37" i="50"/>
  <c r="QS37" i="50"/>
  <c r="QR37" i="50"/>
  <c r="QQ37" i="50"/>
  <c r="QP37" i="50"/>
  <c r="QO37" i="50"/>
  <c r="QN37" i="50"/>
  <c r="QM37" i="50"/>
  <c r="QL37" i="50"/>
  <c r="QK37" i="50"/>
  <c r="QJ37" i="50"/>
  <c r="QI37" i="50"/>
  <c r="QH37" i="50"/>
  <c r="QG37" i="50"/>
  <c r="QF37" i="50"/>
  <c r="QE37" i="50"/>
  <c r="QD37" i="50"/>
  <c r="QC37" i="50"/>
  <c r="QB37" i="50"/>
  <c r="QA37" i="50"/>
  <c r="PZ37" i="50"/>
  <c r="PY37" i="50"/>
  <c r="PX37" i="50"/>
  <c r="PW37" i="50"/>
  <c r="PV37" i="50"/>
  <c r="PU37" i="50"/>
  <c r="PT37" i="50"/>
  <c r="PS37" i="50"/>
  <c r="PR37" i="50"/>
  <c r="PQ37" i="50"/>
  <c r="PP37" i="50"/>
  <c r="PO37" i="50"/>
  <c r="PN37" i="50"/>
  <c r="PM37" i="50"/>
  <c r="PL37" i="50"/>
  <c r="PK37" i="50"/>
  <c r="PJ37" i="50"/>
  <c r="PI37" i="50"/>
  <c r="PH37" i="50"/>
  <c r="PG37" i="50"/>
  <c r="PF37" i="50"/>
  <c r="PE37" i="50"/>
  <c r="PD37" i="50"/>
  <c r="PC37" i="50"/>
  <c r="PB37" i="50"/>
  <c r="PA37" i="50"/>
  <c r="OZ37" i="50"/>
  <c r="OY37" i="50"/>
  <c r="OX37" i="50"/>
  <c r="OW37" i="50"/>
  <c r="OV37" i="50"/>
  <c r="OU37" i="50"/>
  <c r="OT37" i="50"/>
  <c r="OS37" i="50"/>
  <c r="OR37" i="50"/>
  <c r="OQ37" i="50"/>
  <c r="OP37" i="50"/>
  <c r="OO37" i="50"/>
  <c r="ON37" i="50"/>
  <c r="OM37" i="50"/>
  <c r="OL37" i="50"/>
  <c r="OK37" i="50"/>
  <c r="OJ37" i="50"/>
  <c r="OI37" i="50"/>
  <c r="OH37" i="50"/>
  <c r="OG37" i="50"/>
  <c r="OF37" i="50"/>
  <c r="OE37" i="50"/>
  <c r="OD37" i="50"/>
  <c r="OC37" i="50"/>
  <c r="OB37" i="50"/>
  <c r="OA37" i="50"/>
  <c r="NZ37" i="50"/>
  <c r="NY37" i="50"/>
  <c r="NX37" i="50"/>
  <c r="NW37" i="50"/>
  <c r="NV37" i="50"/>
  <c r="NU37" i="50"/>
  <c r="NT37" i="50"/>
  <c r="NS37" i="50"/>
  <c r="NR37" i="50"/>
  <c r="NQ37" i="50"/>
  <c r="NP37" i="50"/>
  <c r="NO37" i="50"/>
  <c r="NN37" i="50"/>
  <c r="NM37" i="50"/>
  <c r="NL37" i="50"/>
  <c r="NK37" i="50"/>
  <c r="NJ37" i="50"/>
  <c r="NI37" i="50"/>
  <c r="NH37" i="50"/>
  <c r="NG37" i="50"/>
  <c r="NF37" i="50"/>
  <c r="NE37" i="50"/>
  <c r="ND37" i="50"/>
  <c r="NC37" i="50"/>
  <c r="NB37" i="50"/>
  <c r="NA37" i="50"/>
  <c r="MZ37" i="50"/>
  <c r="MY37" i="50"/>
  <c r="MX37" i="50"/>
  <c r="MW37" i="50"/>
  <c r="MV37" i="50"/>
  <c r="MU37" i="50"/>
  <c r="MT37" i="50"/>
  <c r="MS37" i="50"/>
  <c r="MR37" i="50"/>
  <c r="MQ37" i="50"/>
  <c r="MP37" i="50"/>
  <c r="MO37" i="50"/>
  <c r="MN37" i="50"/>
  <c r="MM37" i="50"/>
  <c r="ML37" i="50"/>
  <c r="MK37" i="50"/>
  <c r="MJ37" i="50"/>
  <c r="MI37" i="50"/>
  <c r="MH37" i="50"/>
  <c r="MG37" i="50"/>
  <c r="MF37" i="50"/>
  <c r="ME37" i="50"/>
  <c r="MD37" i="50"/>
  <c r="MC37" i="50"/>
  <c r="MB37" i="50"/>
  <c r="MA37" i="50"/>
  <c r="LZ37" i="50"/>
  <c r="LY37" i="50"/>
  <c r="LX37" i="50"/>
  <c r="LW37" i="50"/>
  <c r="LV37" i="50"/>
  <c r="LU37" i="50"/>
  <c r="LT37" i="50"/>
  <c r="LS37" i="50"/>
  <c r="LR37" i="50"/>
  <c r="LQ37" i="50"/>
  <c r="LP37" i="50"/>
  <c r="LO37" i="50"/>
  <c r="LN37" i="50"/>
  <c r="LM37" i="50"/>
  <c r="LL37" i="50"/>
  <c r="LK37" i="50"/>
  <c r="LJ37" i="50"/>
  <c r="LI37" i="50"/>
  <c r="LH37" i="50"/>
  <c r="LG37" i="50"/>
  <c r="LF37" i="50"/>
  <c r="LE37" i="50"/>
  <c r="LD37" i="50"/>
  <c r="LC37" i="50"/>
  <c r="LB37" i="50"/>
  <c r="LA37" i="50"/>
  <c r="KZ37" i="50"/>
  <c r="KY37" i="50"/>
  <c r="KX37" i="50"/>
  <c r="KW37" i="50"/>
  <c r="KV37" i="50"/>
  <c r="KU37" i="50"/>
  <c r="KT37" i="50"/>
  <c r="KS37" i="50"/>
  <c r="KR37" i="50"/>
  <c r="KQ37" i="50"/>
  <c r="KP37" i="50"/>
  <c r="KO37" i="50"/>
  <c r="KN37" i="50"/>
  <c r="KM37" i="50"/>
  <c r="KL37" i="50"/>
  <c r="KK37" i="50"/>
  <c r="KJ37" i="50"/>
  <c r="KI37" i="50"/>
  <c r="KH37" i="50"/>
  <c r="KG37" i="50"/>
  <c r="KF37" i="50"/>
  <c r="KE37" i="50"/>
  <c r="KD37" i="50"/>
  <c r="KC37" i="50"/>
  <c r="KB37" i="50"/>
  <c r="KA37" i="50"/>
  <c r="JZ37" i="50"/>
  <c r="JY37" i="50"/>
  <c r="JX37" i="50"/>
  <c r="JW37" i="50"/>
  <c r="JV37" i="50"/>
  <c r="JU37" i="50"/>
  <c r="JT37" i="50"/>
  <c r="JS37" i="50"/>
  <c r="JR37" i="50"/>
  <c r="JQ37" i="50"/>
  <c r="JP37" i="50"/>
  <c r="JO37" i="50"/>
  <c r="JN37" i="50"/>
  <c r="JM37" i="50"/>
  <c r="JL37" i="50"/>
  <c r="JK37" i="50"/>
  <c r="JJ37" i="50"/>
  <c r="JI37" i="50"/>
  <c r="JH37" i="50"/>
  <c r="JG37" i="50"/>
  <c r="JF37" i="50"/>
  <c r="JE37" i="50"/>
  <c r="JD37" i="50"/>
  <c r="JC37" i="50"/>
  <c r="JB37" i="50"/>
  <c r="JA37" i="50"/>
  <c r="IZ37" i="50"/>
  <c r="IY37" i="50"/>
  <c r="IX37" i="50"/>
  <c r="IW37" i="50"/>
  <c r="IV37" i="50"/>
  <c r="IU37" i="50"/>
  <c r="IT37" i="50"/>
  <c r="IS37" i="50"/>
  <c r="IR37" i="50"/>
  <c r="IQ37" i="50"/>
  <c r="IP37" i="50"/>
  <c r="IO37" i="50"/>
  <c r="IN37" i="50"/>
  <c r="IM37" i="50"/>
  <c r="IL37" i="50"/>
  <c r="IK37" i="50"/>
  <c r="IJ37" i="50"/>
  <c r="II37" i="50"/>
  <c r="IH37" i="50"/>
  <c r="IG37" i="50"/>
  <c r="IF37" i="50"/>
  <c r="IE37" i="50"/>
  <c r="ID37" i="50"/>
  <c r="IC37" i="50"/>
  <c r="IB37" i="50"/>
  <c r="IA37" i="50"/>
  <c r="HZ37" i="50"/>
  <c r="HY37" i="50"/>
  <c r="HX37" i="50"/>
  <c r="HW37" i="50"/>
  <c r="HV37" i="50"/>
  <c r="HU37" i="50"/>
  <c r="HT37" i="50"/>
  <c r="HS37" i="50"/>
  <c r="HR37" i="50"/>
  <c r="HQ37" i="50"/>
  <c r="HP37" i="50"/>
  <c r="HO37" i="50"/>
  <c r="HN37" i="50"/>
  <c r="HM37" i="50"/>
  <c r="HL37" i="50"/>
  <c r="HK37" i="50"/>
  <c r="HJ37" i="50"/>
  <c r="HI37" i="50"/>
  <c r="HH37" i="50"/>
  <c r="HG37" i="50"/>
  <c r="HF37" i="50"/>
  <c r="HE37" i="50"/>
  <c r="HD37" i="50"/>
  <c r="HC37" i="50"/>
  <c r="HB37" i="50"/>
  <c r="HA37" i="50"/>
  <c r="GZ37" i="50"/>
  <c r="GY37" i="50"/>
  <c r="GX37" i="50"/>
  <c r="GW37" i="50"/>
  <c r="GV37" i="50"/>
  <c r="GU37" i="50"/>
  <c r="GT37" i="50"/>
  <c r="GS37" i="50"/>
  <c r="GR37" i="50"/>
  <c r="GQ37" i="50"/>
  <c r="GP37" i="50"/>
  <c r="GO37" i="50"/>
  <c r="GN37" i="50"/>
  <c r="GM37" i="50"/>
  <c r="WD36" i="50"/>
  <c r="WC36" i="50"/>
  <c r="WB36" i="50"/>
  <c r="WA36" i="50"/>
  <c r="VZ36" i="50"/>
  <c r="VY36" i="50"/>
  <c r="VX36" i="50"/>
  <c r="VW36" i="50"/>
  <c r="VV36" i="50"/>
  <c r="VU36" i="50"/>
  <c r="VT36" i="50"/>
  <c r="VS36" i="50"/>
  <c r="VR36" i="50"/>
  <c r="VQ36" i="50"/>
  <c r="VP36" i="50"/>
  <c r="VO36" i="50"/>
  <c r="VN36" i="50"/>
  <c r="VM36" i="50"/>
  <c r="VL36" i="50"/>
  <c r="VK36" i="50"/>
  <c r="VJ36" i="50"/>
  <c r="VI36" i="50"/>
  <c r="VH36" i="50"/>
  <c r="VG36" i="50"/>
  <c r="VF36" i="50"/>
  <c r="VE36" i="50"/>
  <c r="VD36" i="50"/>
  <c r="VC36" i="50"/>
  <c r="VB36" i="50"/>
  <c r="VA36" i="50"/>
  <c r="UZ36" i="50"/>
  <c r="UY36" i="50"/>
  <c r="UX36" i="50"/>
  <c r="UW36" i="50"/>
  <c r="UV36" i="50"/>
  <c r="UU36" i="50"/>
  <c r="UT36" i="50"/>
  <c r="US36" i="50"/>
  <c r="UR36" i="50"/>
  <c r="UQ36" i="50"/>
  <c r="UP36" i="50"/>
  <c r="UO36" i="50"/>
  <c r="UN36" i="50"/>
  <c r="UM36" i="50"/>
  <c r="UL36" i="50"/>
  <c r="UK36" i="50"/>
  <c r="UJ36" i="50"/>
  <c r="UI36" i="50"/>
  <c r="UH36" i="50"/>
  <c r="UG36" i="50"/>
  <c r="UF36" i="50"/>
  <c r="UE36" i="50"/>
  <c r="UD36" i="50"/>
  <c r="UC36" i="50"/>
  <c r="UB36" i="50"/>
  <c r="UA36" i="50"/>
  <c r="TZ36" i="50"/>
  <c r="TY36" i="50"/>
  <c r="TX36" i="50"/>
  <c r="TW36" i="50"/>
  <c r="TV36" i="50"/>
  <c r="TU36" i="50"/>
  <c r="TT36" i="50"/>
  <c r="TS36" i="50"/>
  <c r="TR36" i="50"/>
  <c r="TQ36" i="50"/>
  <c r="TP36" i="50"/>
  <c r="TO36" i="50"/>
  <c r="TN36" i="50"/>
  <c r="TM36" i="50"/>
  <c r="TL36" i="50"/>
  <c r="TK36" i="50"/>
  <c r="TJ36" i="50"/>
  <c r="TI36" i="50"/>
  <c r="TH36" i="50"/>
  <c r="TG36" i="50"/>
  <c r="TF36" i="50"/>
  <c r="TE36" i="50"/>
  <c r="TD36" i="50"/>
  <c r="TC36" i="50"/>
  <c r="TB36" i="50"/>
  <c r="TA36" i="50"/>
  <c r="SZ36" i="50"/>
  <c r="SY36" i="50"/>
  <c r="SX36" i="50"/>
  <c r="SW36" i="50"/>
  <c r="SV36" i="50"/>
  <c r="SU36" i="50"/>
  <c r="ST36" i="50"/>
  <c r="SS36" i="50"/>
  <c r="SR36" i="50"/>
  <c r="SQ36" i="50"/>
  <c r="SP36" i="50"/>
  <c r="SO36" i="50"/>
  <c r="SN36" i="50"/>
  <c r="SM36" i="50"/>
  <c r="SL36" i="50"/>
  <c r="SK36" i="50"/>
  <c r="SJ36" i="50"/>
  <c r="SI36" i="50"/>
  <c r="SH36" i="50"/>
  <c r="SG36" i="50"/>
  <c r="SF36" i="50"/>
  <c r="SE36" i="50"/>
  <c r="SD36" i="50"/>
  <c r="SC36" i="50"/>
  <c r="SB36" i="50"/>
  <c r="SA36" i="50"/>
  <c r="RZ36" i="50"/>
  <c r="RY36" i="50"/>
  <c r="RX36" i="50"/>
  <c r="RW36" i="50"/>
  <c r="RV36" i="50"/>
  <c r="RU36" i="50"/>
  <c r="RT36" i="50"/>
  <c r="RS36" i="50"/>
  <c r="RR36" i="50"/>
  <c r="RQ36" i="50"/>
  <c r="RP36" i="50"/>
  <c r="RO36" i="50"/>
  <c r="RN36" i="50"/>
  <c r="RM36" i="50"/>
  <c r="RL36" i="50"/>
  <c r="RK36" i="50"/>
  <c r="RJ36" i="50"/>
  <c r="RI36" i="50"/>
  <c r="RH36" i="50"/>
  <c r="RG36" i="50"/>
  <c r="RF36" i="50"/>
  <c r="RE36" i="50"/>
  <c r="RD36" i="50"/>
  <c r="RC36" i="50"/>
  <c r="RB36" i="50"/>
  <c r="RA36" i="50"/>
  <c r="QZ36" i="50"/>
  <c r="QY36" i="50"/>
  <c r="QX36" i="50"/>
  <c r="QW36" i="50"/>
  <c r="QV36" i="50"/>
  <c r="QU36" i="50"/>
  <c r="QT36" i="50"/>
  <c r="QS36" i="50"/>
  <c r="QR36" i="50"/>
  <c r="QQ36" i="50"/>
  <c r="QP36" i="50"/>
  <c r="QO36" i="50"/>
  <c r="QN36" i="50"/>
  <c r="QM36" i="50"/>
  <c r="QL36" i="50"/>
  <c r="QK36" i="50"/>
  <c r="QJ36" i="50"/>
  <c r="QI36" i="50"/>
  <c r="QH36" i="50"/>
  <c r="QG36" i="50"/>
  <c r="QF36" i="50"/>
  <c r="QE36" i="50"/>
  <c r="QD36" i="50"/>
  <c r="QC36" i="50"/>
  <c r="QB36" i="50"/>
  <c r="QA36" i="50"/>
  <c r="PZ36" i="50"/>
  <c r="PY36" i="50"/>
  <c r="PX36" i="50"/>
  <c r="PW36" i="50"/>
  <c r="PV36" i="50"/>
  <c r="PU36" i="50"/>
  <c r="PT36" i="50"/>
  <c r="PS36" i="50"/>
  <c r="PR36" i="50"/>
  <c r="PQ36" i="50"/>
  <c r="PP36" i="50"/>
  <c r="PO36" i="50"/>
  <c r="PN36" i="50"/>
  <c r="PM36" i="50"/>
  <c r="PL36" i="50"/>
  <c r="PK36" i="50"/>
  <c r="PJ36" i="50"/>
  <c r="PI36" i="50"/>
  <c r="PH36" i="50"/>
  <c r="PG36" i="50"/>
  <c r="PF36" i="50"/>
  <c r="PE36" i="50"/>
  <c r="PD36" i="50"/>
  <c r="PC36" i="50"/>
  <c r="PB36" i="50"/>
  <c r="PA36" i="50"/>
  <c r="OZ36" i="50"/>
  <c r="OY36" i="50"/>
  <c r="OX36" i="50"/>
  <c r="OW36" i="50"/>
  <c r="OV36" i="50"/>
  <c r="OU36" i="50"/>
  <c r="OT36" i="50"/>
  <c r="OS36" i="50"/>
  <c r="OR36" i="50"/>
  <c r="OQ36" i="50"/>
  <c r="OP36" i="50"/>
  <c r="OO36" i="50"/>
  <c r="ON36" i="50"/>
  <c r="OM36" i="50"/>
  <c r="OL36" i="50"/>
  <c r="OK36" i="50"/>
  <c r="OJ36" i="50"/>
  <c r="OI36" i="50"/>
  <c r="OH36" i="50"/>
  <c r="OG36" i="50"/>
  <c r="OF36" i="50"/>
  <c r="OE36" i="50"/>
  <c r="OD36" i="50"/>
  <c r="OC36" i="50"/>
  <c r="OB36" i="50"/>
  <c r="OA36" i="50"/>
  <c r="NZ36" i="50"/>
  <c r="NY36" i="50"/>
  <c r="NX36" i="50"/>
  <c r="NW36" i="50"/>
  <c r="NV36" i="50"/>
  <c r="NU36" i="50"/>
  <c r="NT36" i="50"/>
  <c r="NS36" i="50"/>
  <c r="NR36" i="50"/>
  <c r="NQ36" i="50"/>
  <c r="NP36" i="50"/>
  <c r="NO36" i="50"/>
  <c r="NN36" i="50"/>
  <c r="NM36" i="50"/>
  <c r="NL36" i="50"/>
  <c r="NK36" i="50"/>
  <c r="NJ36" i="50"/>
  <c r="NI36" i="50"/>
  <c r="NH36" i="50"/>
  <c r="NG36" i="50"/>
  <c r="NF36" i="50"/>
  <c r="NE36" i="50"/>
  <c r="ND36" i="50"/>
  <c r="NC36" i="50"/>
  <c r="NB36" i="50"/>
  <c r="NA36" i="50"/>
  <c r="MZ36" i="50"/>
  <c r="MY36" i="50"/>
  <c r="MX36" i="50"/>
  <c r="MW36" i="50"/>
  <c r="MV36" i="50"/>
  <c r="MU36" i="50"/>
  <c r="MT36" i="50"/>
  <c r="MS36" i="50"/>
  <c r="MR36" i="50"/>
  <c r="MQ36" i="50"/>
  <c r="MP36" i="50"/>
  <c r="MO36" i="50"/>
  <c r="MN36" i="50"/>
  <c r="MM36" i="50"/>
  <c r="ML36" i="50"/>
  <c r="MK36" i="50"/>
  <c r="MJ36" i="50"/>
  <c r="MI36" i="50"/>
  <c r="MH36" i="50"/>
  <c r="MG36" i="50"/>
  <c r="MF36" i="50"/>
  <c r="ME36" i="50"/>
  <c r="MD36" i="50"/>
  <c r="MC36" i="50"/>
  <c r="MB36" i="50"/>
  <c r="MA36" i="50"/>
  <c r="LZ36" i="50"/>
  <c r="LY36" i="50"/>
  <c r="LX36" i="50"/>
  <c r="LW36" i="50"/>
  <c r="LV36" i="50"/>
  <c r="LU36" i="50"/>
  <c r="LT36" i="50"/>
  <c r="LS36" i="50"/>
  <c r="LR36" i="50"/>
  <c r="LQ36" i="50"/>
  <c r="LP36" i="50"/>
  <c r="LO36" i="50"/>
  <c r="LN36" i="50"/>
  <c r="LM36" i="50"/>
  <c r="LL36" i="50"/>
  <c r="LK36" i="50"/>
  <c r="LJ36" i="50"/>
  <c r="LI36" i="50"/>
  <c r="LH36" i="50"/>
  <c r="LG36" i="50"/>
  <c r="LF36" i="50"/>
  <c r="LE36" i="50"/>
  <c r="LD36" i="50"/>
  <c r="LC36" i="50"/>
  <c r="LB36" i="50"/>
  <c r="LA36" i="50"/>
  <c r="KZ36" i="50"/>
  <c r="KY36" i="50"/>
  <c r="KX36" i="50"/>
  <c r="KW36" i="50"/>
  <c r="KV36" i="50"/>
  <c r="KU36" i="50"/>
  <c r="KT36" i="50"/>
  <c r="KS36" i="50"/>
  <c r="KR36" i="50"/>
  <c r="KQ36" i="50"/>
  <c r="KP36" i="50"/>
  <c r="KO36" i="50"/>
  <c r="KN36" i="50"/>
  <c r="KM36" i="50"/>
  <c r="KL36" i="50"/>
  <c r="KK36" i="50"/>
  <c r="KJ36" i="50"/>
  <c r="KI36" i="50"/>
  <c r="KH36" i="50"/>
  <c r="KG36" i="50"/>
  <c r="KF36" i="50"/>
  <c r="KE36" i="50"/>
  <c r="KD36" i="50"/>
  <c r="KC36" i="50"/>
  <c r="KB36" i="50"/>
  <c r="KA36" i="50"/>
  <c r="JZ36" i="50"/>
  <c r="JY36" i="50"/>
  <c r="JX36" i="50"/>
  <c r="JW36" i="50"/>
  <c r="JV36" i="50"/>
  <c r="JU36" i="50"/>
  <c r="JT36" i="50"/>
  <c r="JS36" i="50"/>
  <c r="JR36" i="50"/>
  <c r="JQ36" i="50"/>
  <c r="JP36" i="50"/>
  <c r="JO36" i="50"/>
  <c r="JN36" i="50"/>
  <c r="JM36" i="50"/>
  <c r="JL36" i="50"/>
  <c r="JK36" i="50"/>
  <c r="JJ36" i="50"/>
  <c r="JI36" i="50"/>
  <c r="JH36" i="50"/>
  <c r="JG36" i="50"/>
  <c r="JF36" i="50"/>
  <c r="JE36" i="50"/>
  <c r="JD36" i="50"/>
  <c r="JC36" i="50"/>
  <c r="JB36" i="50"/>
  <c r="JA36" i="50"/>
  <c r="IZ36" i="50"/>
  <c r="IY36" i="50"/>
  <c r="IX36" i="50"/>
  <c r="IW36" i="50"/>
  <c r="IV36" i="50"/>
  <c r="IU36" i="50"/>
  <c r="IT36" i="50"/>
  <c r="IS36" i="50"/>
  <c r="IR36" i="50"/>
  <c r="IQ36" i="50"/>
  <c r="IP36" i="50"/>
  <c r="IO36" i="50"/>
  <c r="IN36" i="50"/>
  <c r="IM36" i="50"/>
  <c r="IL36" i="50"/>
  <c r="IK36" i="50"/>
  <c r="IJ36" i="50"/>
  <c r="II36" i="50"/>
  <c r="IH36" i="50"/>
  <c r="IG36" i="50"/>
  <c r="IF36" i="50"/>
  <c r="IE36" i="50"/>
  <c r="ID36" i="50"/>
  <c r="IC36" i="50"/>
  <c r="IB36" i="50"/>
  <c r="IA36" i="50"/>
  <c r="HZ36" i="50"/>
  <c r="HY36" i="50"/>
  <c r="HX36" i="50"/>
  <c r="HW36" i="50"/>
  <c r="HV36" i="50"/>
  <c r="HU36" i="50"/>
  <c r="HT36" i="50"/>
  <c r="HS36" i="50"/>
  <c r="HR36" i="50"/>
  <c r="HQ36" i="50"/>
  <c r="HP36" i="50"/>
  <c r="HO36" i="50"/>
  <c r="HN36" i="50"/>
  <c r="HM36" i="50"/>
  <c r="HL36" i="50"/>
  <c r="HK36" i="50"/>
  <c r="HJ36" i="50"/>
  <c r="HI36" i="50"/>
  <c r="HH36" i="50"/>
  <c r="HG36" i="50"/>
  <c r="HF36" i="50"/>
  <c r="HE36" i="50"/>
  <c r="HD36" i="50"/>
  <c r="HC36" i="50"/>
  <c r="HB36" i="50"/>
  <c r="HA36" i="50"/>
  <c r="GZ36" i="50"/>
  <c r="GY36" i="50"/>
  <c r="GX36" i="50"/>
  <c r="GW36" i="50"/>
  <c r="GV36" i="50"/>
  <c r="GU36" i="50"/>
  <c r="GT36" i="50"/>
  <c r="GS36" i="50"/>
  <c r="GR36" i="50"/>
  <c r="GQ36" i="50"/>
  <c r="GP36" i="50"/>
  <c r="GO36" i="50"/>
  <c r="GN36" i="50"/>
  <c r="GM36" i="50"/>
  <c r="WD35" i="50"/>
  <c r="WC35" i="50"/>
  <c r="WB35" i="50"/>
  <c r="WA35" i="50"/>
  <c r="VZ35" i="50"/>
  <c r="VY35" i="50"/>
  <c r="VX35" i="50"/>
  <c r="VW35" i="50"/>
  <c r="VV35" i="50"/>
  <c r="VU35" i="50"/>
  <c r="VT35" i="50"/>
  <c r="VS35" i="50"/>
  <c r="VR35" i="50"/>
  <c r="VQ35" i="50"/>
  <c r="VP35" i="50"/>
  <c r="VO35" i="50"/>
  <c r="VN35" i="50"/>
  <c r="VM35" i="50"/>
  <c r="VL35" i="50"/>
  <c r="VK35" i="50"/>
  <c r="VJ35" i="50"/>
  <c r="VI35" i="50"/>
  <c r="VH35" i="50"/>
  <c r="VG35" i="50"/>
  <c r="VF35" i="50"/>
  <c r="VE35" i="50"/>
  <c r="VD35" i="50"/>
  <c r="VC35" i="50"/>
  <c r="VB35" i="50"/>
  <c r="VA35" i="50"/>
  <c r="UZ35" i="50"/>
  <c r="UY35" i="50"/>
  <c r="UX35" i="50"/>
  <c r="UW35" i="50"/>
  <c r="UV35" i="50"/>
  <c r="UU35" i="50"/>
  <c r="UT35" i="50"/>
  <c r="US35" i="50"/>
  <c r="UR35" i="50"/>
  <c r="UQ35" i="50"/>
  <c r="UP35" i="50"/>
  <c r="UO35" i="50"/>
  <c r="UN35" i="50"/>
  <c r="UM35" i="50"/>
  <c r="UL35" i="50"/>
  <c r="UK35" i="50"/>
  <c r="UJ35" i="50"/>
  <c r="UI35" i="50"/>
  <c r="UH35" i="50"/>
  <c r="UG35" i="50"/>
  <c r="UF35" i="50"/>
  <c r="UE35" i="50"/>
  <c r="UD35" i="50"/>
  <c r="UC35" i="50"/>
  <c r="UB35" i="50"/>
  <c r="UA35" i="50"/>
  <c r="TZ35" i="50"/>
  <c r="TY35" i="50"/>
  <c r="TX35" i="50"/>
  <c r="TW35" i="50"/>
  <c r="TV35" i="50"/>
  <c r="TU35" i="50"/>
  <c r="TT35" i="50"/>
  <c r="TS35" i="50"/>
  <c r="TR35" i="50"/>
  <c r="TQ35" i="50"/>
  <c r="TP35" i="50"/>
  <c r="TO35" i="50"/>
  <c r="TN35" i="50"/>
  <c r="TM35" i="50"/>
  <c r="TL35" i="50"/>
  <c r="TK35" i="50"/>
  <c r="TJ35" i="50"/>
  <c r="TI35" i="50"/>
  <c r="TH35" i="50"/>
  <c r="TG35" i="50"/>
  <c r="TF35" i="50"/>
  <c r="TE35" i="50"/>
  <c r="TD35" i="50"/>
  <c r="TC35" i="50"/>
  <c r="TB35" i="50"/>
  <c r="TA35" i="50"/>
  <c r="SZ35" i="50"/>
  <c r="SY35" i="50"/>
  <c r="SX35" i="50"/>
  <c r="SW35" i="50"/>
  <c r="SV35" i="50"/>
  <c r="SU35" i="50"/>
  <c r="ST35" i="50"/>
  <c r="SS35" i="50"/>
  <c r="SR35" i="50"/>
  <c r="SQ35" i="50"/>
  <c r="SP35" i="50"/>
  <c r="SO35" i="50"/>
  <c r="SN35" i="50"/>
  <c r="SM35" i="50"/>
  <c r="SL35" i="50"/>
  <c r="SK35" i="50"/>
  <c r="SJ35" i="50"/>
  <c r="SI35" i="50"/>
  <c r="SH35" i="50"/>
  <c r="SG35" i="50"/>
  <c r="SF35" i="50"/>
  <c r="SE35" i="50"/>
  <c r="SD35" i="50"/>
  <c r="SC35" i="50"/>
  <c r="SB35" i="50"/>
  <c r="SA35" i="50"/>
  <c r="RZ35" i="50"/>
  <c r="RY35" i="50"/>
  <c r="RX35" i="50"/>
  <c r="RW35" i="50"/>
  <c r="RV35" i="50"/>
  <c r="RU35" i="50"/>
  <c r="RT35" i="50"/>
  <c r="RS35" i="50"/>
  <c r="RR35" i="50"/>
  <c r="RQ35" i="50"/>
  <c r="RP35" i="50"/>
  <c r="RO35" i="50"/>
  <c r="RN35" i="50"/>
  <c r="RM35" i="50"/>
  <c r="RL35" i="50"/>
  <c r="RK35" i="50"/>
  <c r="RJ35" i="50"/>
  <c r="RI35" i="50"/>
  <c r="RH35" i="50"/>
  <c r="RG35" i="50"/>
  <c r="RF35" i="50"/>
  <c r="RE35" i="50"/>
  <c r="RD35" i="50"/>
  <c r="RC35" i="50"/>
  <c r="RB35" i="50"/>
  <c r="RA35" i="50"/>
  <c r="QZ35" i="50"/>
  <c r="QY35" i="50"/>
  <c r="QX35" i="50"/>
  <c r="QW35" i="50"/>
  <c r="QV35" i="50"/>
  <c r="QU35" i="50"/>
  <c r="QT35" i="50"/>
  <c r="QS35" i="50"/>
  <c r="QR35" i="50"/>
  <c r="QQ35" i="50"/>
  <c r="QP35" i="50"/>
  <c r="QO35" i="50"/>
  <c r="QN35" i="50"/>
  <c r="QM35" i="50"/>
  <c r="QL35" i="50"/>
  <c r="QK35" i="50"/>
  <c r="QJ35" i="50"/>
  <c r="QI35" i="50"/>
  <c r="QH35" i="50"/>
  <c r="QG35" i="50"/>
  <c r="QF35" i="50"/>
  <c r="QE35" i="50"/>
  <c r="QD35" i="50"/>
  <c r="QC35" i="50"/>
  <c r="QB35" i="50"/>
  <c r="QA35" i="50"/>
  <c r="PZ35" i="50"/>
  <c r="PY35" i="50"/>
  <c r="PX35" i="50"/>
  <c r="PW35" i="50"/>
  <c r="PV35" i="50"/>
  <c r="PU35" i="50"/>
  <c r="PT35" i="50"/>
  <c r="PS35" i="50"/>
  <c r="PR35" i="50"/>
  <c r="PQ35" i="50"/>
  <c r="PP35" i="50"/>
  <c r="PO35" i="50"/>
  <c r="PN35" i="50"/>
  <c r="PM35" i="50"/>
  <c r="PL35" i="50"/>
  <c r="PK35" i="50"/>
  <c r="PJ35" i="50"/>
  <c r="PI35" i="50"/>
  <c r="PH35" i="50"/>
  <c r="PG35" i="50"/>
  <c r="PF35" i="50"/>
  <c r="PE35" i="50"/>
  <c r="PD35" i="50"/>
  <c r="PC35" i="50"/>
  <c r="PB35" i="50"/>
  <c r="PA35" i="50"/>
  <c r="OZ35" i="50"/>
  <c r="OY35" i="50"/>
  <c r="OX35" i="50"/>
  <c r="OW35" i="50"/>
  <c r="OV35" i="50"/>
  <c r="OU35" i="50"/>
  <c r="OT35" i="50"/>
  <c r="OS35" i="50"/>
  <c r="OR35" i="50"/>
  <c r="OQ35" i="50"/>
  <c r="OP35" i="50"/>
  <c r="OO35" i="50"/>
  <c r="ON35" i="50"/>
  <c r="OM35" i="50"/>
  <c r="OL35" i="50"/>
  <c r="OK35" i="50"/>
  <c r="OJ35" i="50"/>
  <c r="OI35" i="50"/>
  <c r="OH35" i="50"/>
  <c r="OG35" i="50"/>
  <c r="OF35" i="50"/>
  <c r="OE35" i="50"/>
  <c r="OD35" i="50"/>
  <c r="OC35" i="50"/>
  <c r="OB35" i="50"/>
  <c r="OA35" i="50"/>
  <c r="NZ35" i="50"/>
  <c r="NY35" i="50"/>
  <c r="NX35" i="50"/>
  <c r="NW35" i="50"/>
  <c r="NV35" i="50"/>
  <c r="NU35" i="50"/>
  <c r="NT35" i="50"/>
  <c r="NS35" i="50"/>
  <c r="NR35" i="50"/>
  <c r="NQ35" i="50"/>
  <c r="NP35" i="50"/>
  <c r="NO35" i="50"/>
  <c r="NN35" i="50"/>
  <c r="NM35" i="50"/>
  <c r="NL35" i="50"/>
  <c r="NK35" i="50"/>
  <c r="NJ35" i="50"/>
  <c r="NI35" i="50"/>
  <c r="NH35" i="50"/>
  <c r="NG35" i="50"/>
  <c r="NF35" i="50"/>
  <c r="NE35" i="50"/>
  <c r="ND35" i="50"/>
  <c r="NC35" i="50"/>
  <c r="NB35" i="50"/>
  <c r="NA35" i="50"/>
  <c r="MZ35" i="50"/>
  <c r="MY35" i="50"/>
  <c r="MX35" i="50"/>
  <c r="MW35" i="50"/>
  <c r="MV35" i="50"/>
  <c r="MU35" i="50"/>
  <c r="MT35" i="50"/>
  <c r="MS35" i="50"/>
  <c r="MR35" i="50"/>
  <c r="MQ35" i="50"/>
  <c r="MP35" i="50"/>
  <c r="MO35" i="50"/>
  <c r="MN35" i="50"/>
  <c r="MM35" i="50"/>
  <c r="ML35" i="50"/>
  <c r="MK35" i="50"/>
  <c r="MJ35" i="50"/>
  <c r="MI35" i="50"/>
  <c r="MH35" i="50"/>
  <c r="MG35" i="50"/>
  <c r="MF35" i="50"/>
  <c r="ME35" i="50"/>
  <c r="MD35" i="50"/>
  <c r="MC35" i="50"/>
  <c r="MB35" i="50"/>
  <c r="MA35" i="50"/>
  <c r="LZ35" i="50"/>
  <c r="LY35" i="50"/>
  <c r="LX35" i="50"/>
  <c r="LW35" i="50"/>
  <c r="LV35" i="50"/>
  <c r="LU35" i="50"/>
  <c r="LT35" i="50"/>
  <c r="LS35" i="50"/>
  <c r="LR35" i="50"/>
  <c r="LQ35" i="50"/>
  <c r="LP35" i="50"/>
  <c r="LO35" i="50"/>
  <c r="LN35" i="50"/>
  <c r="LM35" i="50"/>
  <c r="LL35" i="50"/>
  <c r="LK35" i="50"/>
  <c r="LJ35" i="50"/>
  <c r="LI35" i="50"/>
  <c r="LH35" i="50"/>
  <c r="LG35" i="50"/>
  <c r="LF35" i="50"/>
  <c r="LE35" i="50"/>
  <c r="LD35" i="50"/>
  <c r="LC35" i="50"/>
  <c r="LB35" i="50"/>
  <c r="LA35" i="50"/>
  <c r="KZ35" i="50"/>
  <c r="KY35" i="50"/>
  <c r="KX35" i="50"/>
  <c r="KW35" i="50"/>
  <c r="KV35" i="50"/>
  <c r="KU35" i="50"/>
  <c r="KT35" i="50"/>
  <c r="KS35" i="50"/>
  <c r="KR35" i="50"/>
  <c r="KQ35" i="50"/>
  <c r="KP35" i="50"/>
  <c r="KO35" i="50"/>
  <c r="KN35" i="50"/>
  <c r="KM35" i="50"/>
  <c r="KL35" i="50"/>
  <c r="KK35" i="50"/>
  <c r="KJ35" i="50"/>
  <c r="KI35" i="50"/>
  <c r="KH35" i="50"/>
  <c r="KG35" i="50"/>
  <c r="KF35" i="50"/>
  <c r="KE35" i="50"/>
  <c r="KD35" i="50"/>
  <c r="KC35" i="50"/>
  <c r="KB35" i="50"/>
  <c r="KA35" i="50"/>
  <c r="JZ35" i="50"/>
  <c r="JY35" i="50"/>
  <c r="JX35" i="50"/>
  <c r="JW35" i="50"/>
  <c r="JV35" i="50"/>
  <c r="JU35" i="50"/>
  <c r="JT35" i="50"/>
  <c r="JS35" i="50"/>
  <c r="JR35" i="50"/>
  <c r="JQ35" i="50"/>
  <c r="JP35" i="50"/>
  <c r="JO35" i="50"/>
  <c r="JN35" i="50"/>
  <c r="JM35" i="50"/>
  <c r="JL35" i="50"/>
  <c r="JK35" i="50"/>
  <c r="JJ35" i="50"/>
  <c r="JI35" i="50"/>
  <c r="JH35" i="50"/>
  <c r="JG35" i="50"/>
  <c r="JF35" i="50"/>
  <c r="JE35" i="50"/>
  <c r="JD35" i="50"/>
  <c r="JC35" i="50"/>
  <c r="JB35" i="50"/>
  <c r="JA35" i="50"/>
  <c r="IZ35" i="50"/>
  <c r="IY35" i="50"/>
  <c r="IX35" i="50"/>
  <c r="IW35" i="50"/>
  <c r="IV35" i="50"/>
  <c r="IU35" i="50"/>
  <c r="IT35" i="50"/>
  <c r="IS35" i="50"/>
  <c r="IR35" i="50"/>
  <c r="IQ35" i="50"/>
  <c r="IP35" i="50"/>
  <c r="IO35" i="50"/>
  <c r="IN35" i="50"/>
  <c r="IM35" i="50"/>
  <c r="IL35" i="50"/>
  <c r="IK35" i="50"/>
  <c r="IJ35" i="50"/>
  <c r="II35" i="50"/>
  <c r="IH35" i="50"/>
  <c r="IG35" i="50"/>
  <c r="IF35" i="50"/>
  <c r="IE35" i="50"/>
  <c r="ID35" i="50"/>
  <c r="IC35" i="50"/>
  <c r="IB35" i="50"/>
  <c r="IA35" i="50"/>
  <c r="HZ35" i="50"/>
  <c r="HY35" i="50"/>
  <c r="HX35" i="50"/>
  <c r="HW35" i="50"/>
  <c r="HV35" i="50"/>
  <c r="HU35" i="50"/>
  <c r="HT35" i="50"/>
  <c r="HS35" i="50"/>
  <c r="HR35" i="50"/>
  <c r="HQ35" i="50"/>
  <c r="HP35" i="50"/>
  <c r="HO35" i="50"/>
  <c r="HN35" i="50"/>
  <c r="HM35" i="50"/>
  <c r="HL35" i="50"/>
  <c r="HK35" i="50"/>
  <c r="HJ35" i="50"/>
  <c r="HI35" i="50"/>
  <c r="HH35" i="50"/>
  <c r="HG35" i="50"/>
  <c r="HF35" i="50"/>
  <c r="HE35" i="50"/>
  <c r="HD35" i="50"/>
  <c r="HC35" i="50"/>
  <c r="HB35" i="50"/>
  <c r="HA35" i="50"/>
  <c r="GZ35" i="50"/>
  <c r="GY35" i="50"/>
  <c r="GX35" i="50"/>
  <c r="GW35" i="50"/>
  <c r="GV35" i="50"/>
  <c r="GU35" i="50"/>
  <c r="GT35" i="50"/>
  <c r="GS35" i="50"/>
  <c r="GR35" i="50"/>
  <c r="GQ35" i="50"/>
  <c r="GP35" i="50"/>
  <c r="GO35" i="50"/>
  <c r="GN35" i="50"/>
  <c r="GM35" i="50"/>
  <c r="WD34" i="50"/>
  <c r="WC34" i="50"/>
  <c r="WB34" i="50"/>
  <c r="WA34" i="50"/>
  <c r="VZ34" i="50"/>
  <c r="VY34" i="50"/>
  <c r="VX34" i="50"/>
  <c r="VW34" i="50"/>
  <c r="VV34" i="50"/>
  <c r="VU34" i="50"/>
  <c r="VT34" i="50"/>
  <c r="VS34" i="50"/>
  <c r="VR34" i="50"/>
  <c r="VQ34" i="50"/>
  <c r="VP34" i="50"/>
  <c r="VO34" i="50"/>
  <c r="VN34" i="50"/>
  <c r="VM34" i="50"/>
  <c r="VL34" i="50"/>
  <c r="VK34" i="50"/>
  <c r="VJ34" i="50"/>
  <c r="VI34" i="50"/>
  <c r="VH34" i="50"/>
  <c r="VG34" i="50"/>
  <c r="VF34" i="50"/>
  <c r="VE34" i="50"/>
  <c r="VD34" i="50"/>
  <c r="VC34" i="50"/>
  <c r="VB34" i="50"/>
  <c r="VA34" i="50"/>
  <c r="UZ34" i="50"/>
  <c r="UY34" i="50"/>
  <c r="UX34" i="50"/>
  <c r="UW34" i="50"/>
  <c r="UV34" i="50"/>
  <c r="UU34" i="50"/>
  <c r="UT34" i="50"/>
  <c r="US34" i="50"/>
  <c r="UR34" i="50"/>
  <c r="UQ34" i="50"/>
  <c r="UP34" i="50"/>
  <c r="UO34" i="50"/>
  <c r="UN34" i="50"/>
  <c r="UM34" i="50"/>
  <c r="UL34" i="50"/>
  <c r="UK34" i="50"/>
  <c r="UJ34" i="50"/>
  <c r="UI34" i="50"/>
  <c r="UH34" i="50"/>
  <c r="UG34" i="50"/>
  <c r="UF34" i="50"/>
  <c r="UE34" i="50"/>
  <c r="UD34" i="50"/>
  <c r="UC34" i="50"/>
  <c r="UB34" i="50"/>
  <c r="UA34" i="50"/>
  <c r="TZ34" i="50"/>
  <c r="TY34" i="50"/>
  <c r="TX34" i="50"/>
  <c r="TW34" i="50"/>
  <c r="TV34" i="50"/>
  <c r="TU34" i="50"/>
  <c r="TT34" i="50"/>
  <c r="TS34" i="50"/>
  <c r="TR34" i="50"/>
  <c r="TQ34" i="50"/>
  <c r="TP34" i="50"/>
  <c r="TO34" i="50"/>
  <c r="TN34" i="50"/>
  <c r="TM34" i="50"/>
  <c r="TL34" i="50"/>
  <c r="TK34" i="50"/>
  <c r="TJ34" i="50"/>
  <c r="TI34" i="50"/>
  <c r="TH34" i="50"/>
  <c r="TG34" i="50"/>
  <c r="TF34" i="50"/>
  <c r="TE34" i="50"/>
  <c r="TD34" i="50"/>
  <c r="TC34" i="50"/>
  <c r="TB34" i="50"/>
  <c r="TA34" i="50"/>
  <c r="SZ34" i="50"/>
  <c r="SY34" i="50"/>
  <c r="SX34" i="50"/>
  <c r="SW34" i="50"/>
  <c r="SV34" i="50"/>
  <c r="SU34" i="50"/>
  <c r="ST34" i="50"/>
  <c r="SS34" i="50"/>
  <c r="SR34" i="50"/>
  <c r="SQ34" i="50"/>
  <c r="SP34" i="50"/>
  <c r="SO34" i="50"/>
  <c r="SN34" i="50"/>
  <c r="SM34" i="50"/>
  <c r="SL34" i="50"/>
  <c r="SK34" i="50"/>
  <c r="SJ34" i="50"/>
  <c r="SI34" i="50"/>
  <c r="SH34" i="50"/>
  <c r="SG34" i="50"/>
  <c r="SF34" i="50"/>
  <c r="SE34" i="50"/>
  <c r="SD34" i="50"/>
  <c r="SC34" i="50"/>
  <c r="SB34" i="50"/>
  <c r="SA34" i="50"/>
  <c r="RZ34" i="50"/>
  <c r="RY34" i="50"/>
  <c r="RX34" i="50"/>
  <c r="RW34" i="50"/>
  <c r="RV34" i="50"/>
  <c r="RU34" i="50"/>
  <c r="RT34" i="50"/>
  <c r="RS34" i="50"/>
  <c r="RR34" i="50"/>
  <c r="RQ34" i="50"/>
  <c r="RP34" i="50"/>
  <c r="RO34" i="50"/>
  <c r="RN34" i="50"/>
  <c r="RM34" i="50"/>
  <c r="RL34" i="50"/>
  <c r="RK34" i="50"/>
  <c r="RJ34" i="50"/>
  <c r="RI34" i="50"/>
  <c r="RH34" i="50"/>
  <c r="RG34" i="50"/>
  <c r="RF34" i="50"/>
  <c r="RE34" i="50"/>
  <c r="RD34" i="50"/>
  <c r="RC34" i="50"/>
  <c r="RB34" i="50"/>
  <c r="RA34" i="50"/>
  <c r="QZ34" i="50"/>
  <c r="QY34" i="50"/>
  <c r="QX34" i="50"/>
  <c r="QW34" i="50"/>
  <c r="QV34" i="50"/>
  <c r="QU34" i="50"/>
  <c r="QT34" i="50"/>
  <c r="QS34" i="50"/>
  <c r="QR34" i="50"/>
  <c r="QQ34" i="50"/>
  <c r="QP34" i="50"/>
  <c r="QO34" i="50"/>
  <c r="QN34" i="50"/>
  <c r="QM34" i="50"/>
  <c r="QL34" i="50"/>
  <c r="QK34" i="50"/>
  <c r="QJ34" i="50"/>
  <c r="QI34" i="50"/>
  <c r="QH34" i="50"/>
  <c r="QG34" i="50"/>
  <c r="QF34" i="50"/>
  <c r="QE34" i="50"/>
  <c r="QD34" i="50"/>
  <c r="QC34" i="50"/>
  <c r="QB34" i="50"/>
  <c r="QA34" i="50"/>
  <c r="PZ34" i="50"/>
  <c r="PY34" i="50"/>
  <c r="PX34" i="50"/>
  <c r="PW34" i="50"/>
  <c r="PV34" i="50"/>
  <c r="PU34" i="50"/>
  <c r="PT34" i="50"/>
  <c r="PS34" i="50"/>
  <c r="PR34" i="50"/>
  <c r="PQ34" i="50"/>
  <c r="PP34" i="50"/>
  <c r="PO34" i="50"/>
  <c r="PN34" i="50"/>
  <c r="PM34" i="50"/>
  <c r="PL34" i="50"/>
  <c r="PK34" i="50"/>
  <c r="PJ34" i="50"/>
  <c r="PI34" i="50"/>
  <c r="PH34" i="50"/>
  <c r="PG34" i="50"/>
  <c r="PF34" i="50"/>
  <c r="PE34" i="50"/>
  <c r="PD34" i="50"/>
  <c r="PC34" i="50"/>
  <c r="PB34" i="50"/>
  <c r="PA34" i="50"/>
  <c r="OZ34" i="50"/>
  <c r="OY34" i="50"/>
  <c r="OX34" i="50"/>
  <c r="OW34" i="50"/>
  <c r="OV34" i="50"/>
  <c r="OU34" i="50"/>
  <c r="OT34" i="50"/>
  <c r="OS34" i="50"/>
  <c r="OR34" i="50"/>
  <c r="OQ34" i="50"/>
  <c r="OP34" i="50"/>
  <c r="OO34" i="50"/>
  <c r="ON34" i="50"/>
  <c r="OM34" i="50"/>
  <c r="OL34" i="50"/>
  <c r="OK34" i="50"/>
  <c r="OJ34" i="50"/>
  <c r="OI34" i="50"/>
  <c r="OH34" i="50"/>
  <c r="OG34" i="50"/>
  <c r="OF34" i="50"/>
  <c r="OE34" i="50"/>
  <c r="OD34" i="50"/>
  <c r="OC34" i="50"/>
  <c r="OB34" i="50"/>
  <c r="OA34" i="50"/>
  <c r="NZ34" i="50"/>
  <c r="NY34" i="50"/>
  <c r="NX34" i="50"/>
  <c r="NW34" i="50"/>
  <c r="NV34" i="50"/>
  <c r="NU34" i="50"/>
  <c r="NT34" i="50"/>
  <c r="NS34" i="50"/>
  <c r="NR34" i="50"/>
  <c r="NQ34" i="50"/>
  <c r="NP34" i="50"/>
  <c r="NO34" i="50"/>
  <c r="NN34" i="50"/>
  <c r="NM34" i="50"/>
  <c r="NL34" i="50"/>
  <c r="NK34" i="50"/>
  <c r="NJ34" i="50"/>
  <c r="NI34" i="50"/>
  <c r="NH34" i="50"/>
  <c r="NG34" i="50"/>
  <c r="NF34" i="50"/>
  <c r="NE34" i="50"/>
  <c r="ND34" i="50"/>
  <c r="NC34" i="50"/>
  <c r="NB34" i="50"/>
  <c r="NA34" i="50"/>
  <c r="MZ34" i="50"/>
  <c r="MY34" i="50"/>
  <c r="MX34" i="50"/>
  <c r="MW34" i="50"/>
  <c r="MV34" i="50"/>
  <c r="MU34" i="50"/>
  <c r="MT34" i="50"/>
  <c r="MS34" i="50"/>
  <c r="MR34" i="50"/>
  <c r="MQ34" i="50"/>
  <c r="MP34" i="50"/>
  <c r="MO34" i="50"/>
  <c r="MN34" i="50"/>
  <c r="MM34" i="50"/>
  <c r="ML34" i="50"/>
  <c r="MK34" i="50"/>
  <c r="MJ34" i="50"/>
  <c r="MI34" i="50"/>
  <c r="MH34" i="50"/>
  <c r="MG34" i="50"/>
  <c r="MF34" i="50"/>
  <c r="ME34" i="50"/>
  <c r="MD34" i="50"/>
  <c r="MC34" i="50"/>
  <c r="MB34" i="50"/>
  <c r="MA34" i="50"/>
  <c r="LZ34" i="50"/>
  <c r="LY34" i="50"/>
  <c r="LX34" i="50"/>
  <c r="LW34" i="50"/>
  <c r="LV34" i="50"/>
  <c r="LU34" i="50"/>
  <c r="LT34" i="50"/>
  <c r="LS34" i="50"/>
  <c r="LR34" i="50"/>
  <c r="LQ34" i="50"/>
  <c r="LP34" i="50"/>
  <c r="LO34" i="50"/>
  <c r="LN34" i="50"/>
  <c r="LM34" i="50"/>
  <c r="LL34" i="50"/>
  <c r="LK34" i="50"/>
  <c r="LJ34" i="50"/>
  <c r="LI34" i="50"/>
  <c r="LH34" i="50"/>
  <c r="LG34" i="50"/>
  <c r="LF34" i="50"/>
  <c r="LE34" i="50"/>
  <c r="LD34" i="50"/>
  <c r="LC34" i="50"/>
  <c r="LB34" i="50"/>
  <c r="LA34" i="50"/>
  <c r="KZ34" i="50"/>
  <c r="KY34" i="50"/>
  <c r="KX34" i="50"/>
  <c r="KW34" i="50"/>
  <c r="KV34" i="50"/>
  <c r="KU34" i="50"/>
  <c r="KT34" i="50"/>
  <c r="KS34" i="50"/>
  <c r="KR34" i="50"/>
  <c r="KQ34" i="50"/>
  <c r="KP34" i="50"/>
  <c r="KO34" i="50"/>
  <c r="KN34" i="50"/>
  <c r="KM34" i="50"/>
  <c r="KL34" i="50"/>
  <c r="KK34" i="50"/>
  <c r="KJ34" i="50"/>
  <c r="KI34" i="50"/>
  <c r="KH34" i="50"/>
  <c r="KG34" i="50"/>
  <c r="KF34" i="50"/>
  <c r="KE34" i="50"/>
  <c r="KD34" i="50"/>
  <c r="KC34" i="50"/>
  <c r="KB34" i="50"/>
  <c r="KA34" i="50"/>
  <c r="JZ34" i="50"/>
  <c r="JY34" i="50"/>
  <c r="JX34" i="50"/>
  <c r="JW34" i="50"/>
  <c r="JV34" i="50"/>
  <c r="JU34" i="50"/>
  <c r="JT34" i="50"/>
  <c r="JS34" i="50"/>
  <c r="JR34" i="50"/>
  <c r="JQ34" i="50"/>
  <c r="JP34" i="50"/>
  <c r="JO34" i="50"/>
  <c r="JN34" i="50"/>
  <c r="JM34" i="50"/>
  <c r="JL34" i="50"/>
  <c r="JK34" i="50"/>
  <c r="JJ34" i="50"/>
  <c r="JI34" i="50"/>
  <c r="JH34" i="50"/>
  <c r="JG34" i="50"/>
  <c r="JF34" i="50"/>
  <c r="JE34" i="50"/>
  <c r="JD34" i="50"/>
  <c r="JC34" i="50"/>
  <c r="JB34" i="50"/>
  <c r="JA34" i="50"/>
  <c r="IZ34" i="50"/>
  <c r="IY34" i="50"/>
  <c r="IX34" i="50"/>
  <c r="IW34" i="50"/>
  <c r="IV34" i="50"/>
  <c r="IU34" i="50"/>
  <c r="IT34" i="50"/>
  <c r="IS34" i="50"/>
  <c r="IR34" i="50"/>
  <c r="IQ34" i="50"/>
  <c r="IP34" i="50"/>
  <c r="IO34" i="50"/>
  <c r="IN34" i="50"/>
  <c r="IM34" i="50"/>
  <c r="IL34" i="50"/>
  <c r="IK34" i="50"/>
  <c r="IJ34" i="50"/>
  <c r="II34" i="50"/>
  <c r="IH34" i="50"/>
  <c r="IG34" i="50"/>
  <c r="IF34" i="50"/>
  <c r="IE34" i="50"/>
  <c r="ID34" i="50"/>
  <c r="IC34" i="50"/>
  <c r="IB34" i="50"/>
  <c r="IA34" i="50"/>
  <c r="HZ34" i="50"/>
  <c r="HY34" i="50"/>
  <c r="HX34" i="50"/>
  <c r="HW34" i="50"/>
  <c r="HV34" i="50"/>
  <c r="HU34" i="50"/>
  <c r="HT34" i="50"/>
  <c r="HS34" i="50"/>
  <c r="HR34" i="50"/>
  <c r="HQ34" i="50"/>
  <c r="HP34" i="50"/>
  <c r="HO34" i="50"/>
  <c r="HN34" i="50"/>
  <c r="HM34" i="50"/>
  <c r="HL34" i="50"/>
  <c r="HK34" i="50"/>
  <c r="HJ34" i="50"/>
  <c r="HI34" i="50"/>
  <c r="HH34" i="50"/>
  <c r="HG34" i="50"/>
  <c r="HF34" i="50"/>
  <c r="HE34" i="50"/>
  <c r="HD34" i="50"/>
  <c r="HC34" i="50"/>
  <c r="HB34" i="50"/>
  <c r="HA34" i="50"/>
  <c r="GZ34" i="50"/>
  <c r="GY34" i="50"/>
  <c r="GX34" i="50"/>
  <c r="GW34" i="50"/>
  <c r="GV34" i="50"/>
  <c r="GU34" i="50"/>
  <c r="GT34" i="50"/>
  <c r="GS34" i="50"/>
  <c r="GR34" i="50"/>
  <c r="GQ34" i="50"/>
  <c r="GP34" i="50"/>
  <c r="GO34" i="50"/>
  <c r="GN34" i="50"/>
  <c r="GM34" i="50"/>
  <c r="WD33" i="50"/>
  <c r="WC33" i="50"/>
  <c r="WB33" i="50"/>
  <c r="WA33" i="50"/>
  <c r="VZ33" i="50"/>
  <c r="VY33" i="50"/>
  <c r="VX33" i="50"/>
  <c r="VW33" i="50"/>
  <c r="VV33" i="50"/>
  <c r="VU33" i="50"/>
  <c r="VT33" i="50"/>
  <c r="VS33" i="50"/>
  <c r="VR33" i="50"/>
  <c r="VQ33" i="50"/>
  <c r="VP33" i="50"/>
  <c r="VO33" i="50"/>
  <c r="VN33" i="50"/>
  <c r="VM33" i="50"/>
  <c r="VL33" i="50"/>
  <c r="VK33" i="50"/>
  <c r="VJ33" i="50"/>
  <c r="VI33" i="50"/>
  <c r="VH33" i="50"/>
  <c r="VG33" i="50"/>
  <c r="VF33" i="50"/>
  <c r="VE33" i="50"/>
  <c r="VD33" i="50"/>
  <c r="VC33" i="50"/>
  <c r="VB33" i="50"/>
  <c r="VA33" i="50"/>
  <c r="UZ33" i="50"/>
  <c r="UY33" i="50"/>
  <c r="UX33" i="50"/>
  <c r="UW33" i="50"/>
  <c r="UV33" i="50"/>
  <c r="UU33" i="50"/>
  <c r="UT33" i="50"/>
  <c r="US33" i="50"/>
  <c r="UR33" i="50"/>
  <c r="UQ33" i="50"/>
  <c r="UP33" i="50"/>
  <c r="UO33" i="50"/>
  <c r="UN33" i="50"/>
  <c r="UM33" i="50"/>
  <c r="UL33" i="50"/>
  <c r="UK33" i="50"/>
  <c r="UJ33" i="50"/>
  <c r="UI33" i="50"/>
  <c r="UH33" i="50"/>
  <c r="UG33" i="50"/>
  <c r="UF33" i="50"/>
  <c r="UE33" i="50"/>
  <c r="UD33" i="50"/>
  <c r="UC33" i="50"/>
  <c r="UB33" i="50"/>
  <c r="UA33" i="50"/>
  <c r="TZ33" i="50"/>
  <c r="TY33" i="50"/>
  <c r="TX33" i="50"/>
  <c r="TW33" i="50"/>
  <c r="TV33" i="50"/>
  <c r="TU33" i="50"/>
  <c r="TT33" i="50"/>
  <c r="TS33" i="50"/>
  <c r="TR33" i="50"/>
  <c r="TQ33" i="50"/>
  <c r="TP33" i="50"/>
  <c r="TO33" i="50"/>
  <c r="TN33" i="50"/>
  <c r="TM33" i="50"/>
  <c r="TL33" i="50"/>
  <c r="TK33" i="50"/>
  <c r="TJ33" i="50"/>
  <c r="TI33" i="50"/>
  <c r="TH33" i="50"/>
  <c r="TG33" i="50"/>
  <c r="TF33" i="50"/>
  <c r="TE33" i="50"/>
  <c r="TD33" i="50"/>
  <c r="TC33" i="50"/>
  <c r="TB33" i="50"/>
  <c r="TA33" i="50"/>
  <c r="SZ33" i="50"/>
  <c r="SY33" i="50"/>
  <c r="SX33" i="50"/>
  <c r="SW33" i="50"/>
  <c r="SV33" i="50"/>
  <c r="SU33" i="50"/>
  <c r="ST33" i="50"/>
  <c r="SS33" i="50"/>
  <c r="SR33" i="50"/>
  <c r="SQ33" i="50"/>
  <c r="SP33" i="50"/>
  <c r="SO33" i="50"/>
  <c r="SN33" i="50"/>
  <c r="SM33" i="50"/>
  <c r="SL33" i="50"/>
  <c r="SK33" i="50"/>
  <c r="SJ33" i="50"/>
  <c r="SI33" i="50"/>
  <c r="SH33" i="50"/>
  <c r="SG33" i="50"/>
  <c r="SF33" i="50"/>
  <c r="SE33" i="50"/>
  <c r="SD33" i="50"/>
  <c r="SC33" i="50"/>
  <c r="SB33" i="50"/>
  <c r="SA33" i="50"/>
  <c r="RZ33" i="50"/>
  <c r="RY33" i="50"/>
  <c r="RX33" i="50"/>
  <c r="RW33" i="50"/>
  <c r="RV33" i="50"/>
  <c r="RU33" i="50"/>
  <c r="RT33" i="50"/>
  <c r="RS33" i="50"/>
  <c r="RR33" i="50"/>
  <c r="RQ33" i="50"/>
  <c r="RP33" i="50"/>
  <c r="RO33" i="50"/>
  <c r="RN33" i="50"/>
  <c r="RM33" i="50"/>
  <c r="RL33" i="50"/>
  <c r="RK33" i="50"/>
  <c r="RJ33" i="50"/>
  <c r="RI33" i="50"/>
  <c r="RH33" i="50"/>
  <c r="RG33" i="50"/>
  <c r="RF33" i="50"/>
  <c r="RE33" i="50"/>
  <c r="RD33" i="50"/>
  <c r="RC33" i="50"/>
  <c r="RB33" i="50"/>
  <c r="RA33" i="50"/>
  <c r="QZ33" i="50"/>
  <c r="QY33" i="50"/>
  <c r="QX33" i="50"/>
  <c r="QW33" i="50"/>
  <c r="QV33" i="50"/>
  <c r="QU33" i="50"/>
  <c r="QT33" i="50"/>
  <c r="QS33" i="50"/>
  <c r="QR33" i="50"/>
  <c r="QQ33" i="50"/>
  <c r="QP33" i="50"/>
  <c r="QO33" i="50"/>
  <c r="QN33" i="50"/>
  <c r="QM33" i="50"/>
  <c r="QL33" i="50"/>
  <c r="QK33" i="50"/>
  <c r="QJ33" i="50"/>
  <c r="QI33" i="50"/>
  <c r="QH33" i="50"/>
  <c r="QG33" i="50"/>
  <c r="QF33" i="50"/>
  <c r="QE33" i="50"/>
  <c r="QD33" i="50"/>
  <c r="QC33" i="50"/>
  <c r="QB33" i="50"/>
  <c r="QA33" i="50"/>
  <c r="PZ33" i="50"/>
  <c r="PY33" i="50"/>
  <c r="PX33" i="50"/>
  <c r="PW33" i="50"/>
  <c r="PV33" i="50"/>
  <c r="PU33" i="50"/>
  <c r="PT33" i="50"/>
  <c r="PS33" i="50"/>
  <c r="PR33" i="50"/>
  <c r="PQ33" i="50"/>
  <c r="PP33" i="50"/>
  <c r="PO33" i="50"/>
  <c r="PN33" i="50"/>
  <c r="PM33" i="50"/>
  <c r="PL33" i="50"/>
  <c r="PK33" i="50"/>
  <c r="PJ33" i="50"/>
  <c r="PI33" i="50"/>
  <c r="PH33" i="50"/>
  <c r="PG33" i="50"/>
  <c r="PF33" i="50"/>
  <c r="PE33" i="50"/>
  <c r="PD33" i="50"/>
  <c r="PC33" i="50"/>
  <c r="PB33" i="50"/>
  <c r="PA33" i="50"/>
  <c r="OZ33" i="50"/>
  <c r="OY33" i="50"/>
  <c r="OX33" i="50"/>
  <c r="OW33" i="50"/>
  <c r="OV33" i="50"/>
  <c r="OU33" i="50"/>
  <c r="OT33" i="50"/>
  <c r="OS33" i="50"/>
  <c r="OR33" i="50"/>
  <c r="OQ33" i="50"/>
  <c r="OP33" i="50"/>
  <c r="OO33" i="50"/>
  <c r="ON33" i="50"/>
  <c r="OM33" i="50"/>
  <c r="OL33" i="50"/>
  <c r="OK33" i="50"/>
  <c r="OJ33" i="50"/>
  <c r="OI33" i="50"/>
  <c r="OH33" i="50"/>
  <c r="OG33" i="50"/>
  <c r="OF33" i="50"/>
  <c r="OE33" i="50"/>
  <c r="OD33" i="50"/>
  <c r="OC33" i="50"/>
  <c r="OB33" i="50"/>
  <c r="OA33" i="50"/>
  <c r="NZ33" i="50"/>
  <c r="NY33" i="50"/>
  <c r="NX33" i="50"/>
  <c r="NW33" i="50"/>
  <c r="NV33" i="50"/>
  <c r="NU33" i="50"/>
  <c r="NT33" i="50"/>
  <c r="NS33" i="50"/>
  <c r="NR33" i="50"/>
  <c r="NQ33" i="50"/>
  <c r="NP33" i="50"/>
  <c r="NO33" i="50"/>
  <c r="NN33" i="50"/>
  <c r="NM33" i="50"/>
  <c r="NL33" i="50"/>
  <c r="NK33" i="50"/>
  <c r="NJ33" i="50"/>
  <c r="NI33" i="50"/>
  <c r="NH33" i="50"/>
  <c r="NG33" i="50"/>
  <c r="NF33" i="50"/>
  <c r="NE33" i="50"/>
  <c r="ND33" i="50"/>
  <c r="NC33" i="50"/>
  <c r="NB33" i="50"/>
  <c r="NA33" i="50"/>
  <c r="MZ33" i="50"/>
  <c r="MY33" i="50"/>
  <c r="MX33" i="50"/>
  <c r="MW33" i="50"/>
  <c r="MV33" i="50"/>
  <c r="MU33" i="50"/>
  <c r="MT33" i="50"/>
  <c r="MS33" i="50"/>
  <c r="MR33" i="50"/>
  <c r="MQ33" i="50"/>
  <c r="MP33" i="50"/>
  <c r="MO33" i="50"/>
  <c r="MN33" i="50"/>
  <c r="MM33" i="50"/>
  <c r="ML33" i="50"/>
  <c r="MK33" i="50"/>
  <c r="MJ33" i="50"/>
  <c r="MI33" i="50"/>
  <c r="MH33" i="50"/>
  <c r="MG33" i="50"/>
  <c r="MF33" i="50"/>
  <c r="ME33" i="50"/>
  <c r="MD33" i="50"/>
  <c r="MC33" i="50"/>
  <c r="MB33" i="50"/>
  <c r="MA33" i="50"/>
  <c r="LZ33" i="50"/>
  <c r="LY33" i="50"/>
  <c r="LX33" i="50"/>
  <c r="LW33" i="50"/>
  <c r="LV33" i="50"/>
  <c r="LU33" i="50"/>
  <c r="LT33" i="50"/>
  <c r="LS33" i="50"/>
  <c r="LR33" i="50"/>
  <c r="LQ33" i="50"/>
  <c r="LP33" i="50"/>
  <c r="LO33" i="50"/>
  <c r="LN33" i="50"/>
  <c r="LM33" i="50"/>
  <c r="LL33" i="50"/>
  <c r="LK33" i="50"/>
  <c r="LJ33" i="50"/>
  <c r="LI33" i="50"/>
  <c r="LH33" i="50"/>
  <c r="LG33" i="50"/>
  <c r="LF33" i="50"/>
  <c r="LE33" i="50"/>
  <c r="LD33" i="50"/>
  <c r="LC33" i="50"/>
  <c r="LB33" i="50"/>
  <c r="LA33" i="50"/>
  <c r="KZ33" i="50"/>
  <c r="KY33" i="50"/>
  <c r="KX33" i="50"/>
  <c r="KW33" i="50"/>
  <c r="KV33" i="50"/>
  <c r="KU33" i="50"/>
  <c r="KT33" i="50"/>
  <c r="KS33" i="50"/>
  <c r="KR33" i="50"/>
  <c r="KQ33" i="50"/>
  <c r="KP33" i="50"/>
  <c r="KO33" i="50"/>
  <c r="KN33" i="50"/>
  <c r="KM33" i="50"/>
  <c r="KL33" i="50"/>
  <c r="KK33" i="50"/>
  <c r="KJ33" i="50"/>
  <c r="KI33" i="50"/>
  <c r="KH33" i="50"/>
  <c r="KG33" i="50"/>
  <c r="KF33" i="50"/>
  <c r="KE33" i="50"/>
  <c r="KD33" i="50"/>
  <c r="KC33" i="50"/>
  <c r="KB33" i="50"/>
  <c r="KA33" i="50"/>
  <c r="JZ33" i="50"/>
  <c r="JY33" i="50"/>
  <c r="JX33" i="50"/>
  <c r="JW33" i="50"/>
  <c r="JV33" i="50"/>
  <c r="JU33" i="50"/>
  <c r="JT33" i="50"/>
  <c r="JS33" i="50"/>
  <c r="JR33" i="50"/>
  <c r="JQ33" i="50"/>
  <c r="JP33" i="50"/>
  <c r="JO33" i="50"/>
  <c r="JN33" i="50"/>
  <c r="JM33" i="50"/>
  <c r="JL33" i="50"/>
  <c r="JK33" i="50"/>
  <c r="JJ33" i="50"/>
  <c r="JI33" i="50"/>
  <c r="JH33" i="50"/>
  <c r="JG33" i="50"/>
  <c r="JF33" i="50"/>
  <c r="JE33" i="50"/>
  <c r="JD33" i="50"/>
  <c r="JC33" i="50"/>
  <c r="JB33" i="50"/>
  <c r="JA33" i="50"/>
  <c r="IZ33" i="50"/>
  <c r="IY33" i="50"/>
  <c r="IX33" i="50"/>
  <c r="IW33" i="50"/>
  <c r="IV33" i="50"/>
  <c r="IU33" i="50"/>
  <c r="IT33" i="50"/>
  <c r="IS33" i="50"/>
  <c r="IR33" i="50"/>
  <c r="IQ33" i="50"/>
  <c r="IP33" i="50"/>
  <c r="IO33" i="50"/>
  <c r="IN33" i="50"/>
  <c r="IM33" i="50"/>
  <c r="IL33" i="50"/>
  <c r="IK33" i="50"/>
  <c r="IJ33" i="50"/>
  <c r="II33" i="50"/>
  <c r="IH33" i="50"/>
  <c r="IG33" i="50"/>
  <c r="IF33" i="50"/>
  <c r="IE33" i="50"/>
  <c r="ID33" i="50"/>
  <c r="IC33" i="50"/>
  <c r="IB33" i="50"/>
  <c r="IA33" i="50"/>
  <c r="HZ33" i="50"/>
  <c r="HY33" i="50"/>
  <c r="HX33" i="50"/>
  <c r="HW33" i="50"/>
  <c r="HV33" i="50"/>
  <c r="HU33" i="50"/>
  <c r="HT33" i="50"/>
  <c r="HS33" i="50"/>
  <c r="HR33" i="50"/>
  <c r="HQ33" i="50"/>
  <c r="HP33" i="50"/>
  <c r="HO33" i="50"/>
  <c r="HN33" i="50"/>
  <c r="HM33" i="50"/>
  <c r="HL33" i="50"/>
  <c r="HK33" i="50"/>
  <c r="HJ33" i="50"/>
  <c r="HI33" i="50"/>
  <c r="HH33" i="50"/>
  <c r="HG33" i="50"/>
  <c r="HF33" i="50"/>
  <c r="HE33" i="50"/>
  <c r="HD33" i="50"/>
  <c r="HC33" i="50"/>
  <c r="HB33" i="50"/>
  <c r="HA33" i="50"/>
  <c r="GZ33" i="50"/>
  <c r="GY33" i="50"/>
  <c r="GX33" i="50"/>
  <c r="GW33" i="50"/>
  <c r="GV33" i="50"/>
  <c r="GU33" i="50"/>
  <c r="GT33" i="50"/>
  <c r="GS33" i="50"/>
  <c r="GR33" i="50"/>
  <c r="GQ33" i="50"/>
  <c r="GP33" i="50"/>
  <c r="GO33" i="50"/>
  <c r="GN33" i="50"/>
  <c r="GM33" i="50"/>
  <c r="WD32" i="50"/>
  <c r="WC32" i="50"/>
  <c r="WB32" i="50"/>
  <c r="WA32" i="50"/>
  <c r="VZ32" i="50"/>
  <c r="VY32" i="50"/>
  <c r="VX32" i="50"/>
  <c r="VW32" i="50"/>
  <c r="VV32" i="50"/>
  <c r="VU32" i="50"/>
  <c r="VT32" i="50"/>
  <c r="VS32" i="50"/>
  <c r="VR32" i="50"/>
  <c r="VQ32" i="50"/>
  <c r="VP32" i="50"/>
  <c r="VO32" i="50"/>
  <c r="VN32" i="50"/>
  <c r="VM32" i="50"/>
  <c r="VL32" i="50"/>
  <c r="VK32" i="50"/>
  <c r="VJ32" i="50"/>
  <c r="VI32" i="50"/>
  <c r="VH32" i="50"/>
  <c r="VG32" i="50"/>
  <c r="VF32" i="50"/>
  <c r="VE32" i="50"/>
  <c r="VD32" i="50"/>
  <c r="VC32" i="50"/>
  <c r="VB32" i="50"/>
  <c r="VA32" i="50"/>
  <c r="UZ32" i="50"/>
  <c r="UY32" i="50"/>
  <c r="UX32" i="50"/>
  <c r="UW32" i="50"/>
  <c r="UV32" i="50"/>
  <c r="UU32" i="50"/>
  <c r="UT32" i="50"/>
  <c r="US32" i="50"/>
  <c r="UR32" i="50"/>
  <c r="UQ32" i="50"/>
  <c r="UP32" i="50"/>
  <c r="UO32" i="50"/>
  <c r="UN32" i="50"/>
  <c r="UM32" i="50"/>
  <c r="UL32" i="50"/>
  <c r="UK32" i="50"/>
  <c r="UJ32" i="50"/>
  <c r="UI32" i="50"/>
  <c r="UH32" i="50"/>
  <c r="UG32" i="50"/>
  <c r="UF32" i="50"/>
  <c r="UE32" i="50"/>
  <c r="UD32" i="50"/>
  <c r="UC32" i="50"/>
  <c r="UB32" i="50"/>
  <c r="UA32" i="50"/>
  <c r="TZ32" i="50"/>
  <c r="TY32" i="50"/>
  <c r="TX32" i="50"/>
  <c r="TW32" i="50"/>
  <c r="TV32" i="50"/>
  <c r="TU32" i="50"/>
  <c r="TT32" i="50"/>
  <c r="TS32" i="50"/>
  <c r="TR32" i="50"/>
  <c r="TQ32" i="50"/>
  <c r="TP32" i="50"/>
  <c r="TO32" i="50"/>
  <c r="TN32" i="50"/>
  <c r="TM32" i="50"/>
  <c r="TL32" i="50"/>
  <c r="TK32" i="50"/>
  <c r="TJ32" i="50"/>
  <c r="TI32" i="50"/>
  <c r="TH32" i="50"/>
  <c r="TG32" i="50"/>
  <c r="TF32" i="50"/>
  <c r="TE32" i="50"/>
  <c r="TD32" i="50"/>
  <c r="TC32" i="50"/>
  <c r="TB32" i="50"/>
  <c r="TA32" i="50"/>
  <c r="SZ32" i="50"/>
  <c r="SY32" i="50"/>
  <c r="SX32" i="50"/>
  <c r="SW32" i="50"/>
  <c r="SV32" i="50"/>
  <c r="SU32" i="50"/>
  <c r="ST32" i="50"/>
  <c r="SS32" i="50"/>
  <c r="SR32" i="50"/>
  <c r="SQ32" i="50"/>
  <c r="SP32" i="50"/>
  <c r="SO32" i="50"/>
  <c r="SN32" i="50"/>
  <c r="SM32" i="50"/>
  <c r="SL32" i="50"/>
  <c r="SK32" i="50"/>
  <c r="SJ32" i="50"/>
  <c r="SI32" i="50"/>
  <c r="SH32" i="50"/>
  <c r="SG32" i="50"/>
  <c r="SF32" i="50"/>
  <c r="SE32" i="50"/>
  <c r="SD32" i="50"/>
  <c r="SC32" i="50"/>
  <c r="SB32" i="50"/>
  <c r="SA32" i="50"/>
  <c r="RZ32" i="50"/>
  <c r="RY32" i="50"/>
  <c r="RX32" i="50"/>
  <c r="RW32" i="50"/>
  <c r="RV32" i="50"/>
  <c r="RU32" i="50"/>
  <c r="RT32" i="50"/>
  <c r="RS32" i="50"/>
  <c r="RR32" i="50"/>
  <c r="RQ32" i="50"/>
  <c r="RP32" i="50"/>
  <c r="RO32" i="50"/>
  <c r="RN32" i="50"/>
  <c r="RM32" i="50"/>
  <c r="RL32" i="50"/>
  <c r="RK32" i="50"/>
  <c r="RJ32" i="50"/>
  <c r="RI32" i="50"/>
  <c r="RH32" i="50"/>
  <c r="RG32" i="50"/>
  <c r="RF32" i="50"/>
  <c r="RE32" i="50"/>
  <c r="RD32" i="50"/>
  <c r="RC32" i="50"/>
  <c r="RB32" i="50"/>
  <c r="RA32" i="50"/>
  <c r="QZ32" i="50"/>
  <c r="QY32" i="50"/>
  <c r="QX32" i="50"/>
  <c r="QW32" i="50"/>
  <c r="QV32" i="50"/>
  <c r="QU32" i="50"/>
  <c r="QT32" i="50"/>
  <c r="QS32" i="50"/>
  <c r="QR32" i="50"/>
  <c r="QQ32" i="50"/>
  <c r="QP32" i="50"/>
  <c r="QO32" i="50"/>
  <c r="QN32" i="50"/>
  <c r="QM32" i="50"/>
  <c r="QL32" i="50"/>
  <c r="QK32" i="50"/>
  <c r="QJ32" i="50"/>
  <c r="QI32" i="50"/>
  <c r="QH32" i="50"/>
  <c r="QG32" i="50"/>
  <c r="QF32" i="50"/>
  <c r="QE32" i="50"/>
  <c r="QD32" i="50"/>
  <c r="QC32" i="50"/>
  <c r="QB32" i="50"/>
  <c r="QA32" i="50"/>
  <c r="PZ32" i="50"/>
  <c r="PY32" i="50"/>
  <c r="PX32" i="50"/>
  <c r="PW32" i="50"/>
  <c r="PV32" i="50"/>
  <c r="PU32" i="50"/>
  <c r="PT32" i="50"/>
  <c r="PS32" i="50"/>
  <c r="PR32" i="50"/>
  <c r="PQ32" i="50"/>
  <c r="PP32" i="50"/>
  <c r="PO32" i="50"/>
  <c r="PN32" i="50"/>
  <c r="PM32" i="50"/>
  <c r="PL32" i="50"/>
  <c r="PK32" i="50"/>
  <c r="PJ32" i="50"/>
  <c r="PI32" i="50"/>
  <c r="PH32" i="50"/>
  <c r="PG32" i="50"/>
  <c r="PF32" i="50"/>
  <c r="PE32" i="50"/>
  <c r="PD32" i="50"/>
  <c r="PC32" i="50"/>
  <c r="PB32" i="50"/>
  <c r="PA32" i="50"/>
  <c r="OZ32" i="50"/>
  <c r="OY32" i="50"/>
  <c r="OX32" i="50"/>
  <c r="OW32" i="50"/>
  <c r="OV32" i="50"/>
  <c r="OU32" i="50"/>
  <c r="OT32" i="50"/>
  <c r="OS32" i="50"/>
  <c r="OR32" i="50"/>
  <c r="OQ32" i="50"/>
  <c r="OP32" i="50"/>
  <c r="OO32" i="50"/>
  <c r="ON32" i="50"/>
  <c r="OM32" i="50"/>
  <c r="OL32" i="50"/>
  <c r="OK32" i="50"/>
  <c r="OJ32" i="50"/>
  <c r="OI32" i="50"/>
  <c r="OH32" i="50"/>
  <c r="OG32" i="50"/>
  <c r="OF32" i="50"/>
  <c r="OE32" i="50"/>
  <c r="OD32" i="50"/>
  <c r="OC32" i="50"/>
  <c r="OB32" i="50"/>
  <c r="OA32" i="50"/>
  <c r="NZ32" i="50"/>
  <c r="NY32" i="50"/>
  <c r="NX32" i="50"/>
  <c r="NW32" i="50"/>
  <c r="NV32" i="50"/>
  <c r="NU32" i="50"/>
  <c r="NT32" i="50"/>
  <c r="NS32" i="50"/>
  <c r="NR32" i="50"/>
  <c r="NQ32" i="50"/>
  <c r="NP32" i="50"/>
  <c r="NO32" i="50"/>
  <c r="NN32" i="50"/>
  <c r="NM32" i="50"/>
  <c r="NL32" i="50"/>
  <c r="NK32" i="50"/>
  <c r="NJ32" i="50"/>
  <c r="NI32" i="50"/>
  <c r="NH32" i="50"/>
  <c r="NG32" i="50"/>
  <c r="NF32" i="50"/>
  <c r="NE32" i="50"/>
  <c r="ND32" i="50"/>
  <c r="NC32" i="50"/>
  <c r="NB32" i="50"/>
  <c r="NA32" i="50"/>
  <c r="MZ32" i="50"/>
  <c r="MY32" i="50"/>
  <c r="MX32" i="50"/>
  <c r="MW32" i="50"/>
  <c r="MV32" i="50"/>
  <c r="MU32" i="50"/>
  <c r="MT32" i="50"/>
  <c r="MS32" i="50"/>
  <c r="MR32" i="50"/>
  <c r="MQ32" i="50"/>
  <c r="MP32" i="50"/>
  <c r="MO32" i="50"/>
  <c r="MN32" i="50"/>
  <c r="MM32" i="50"/>
  <c r="ML32" i="50"/>
  <c r="MK32" i="50"/>
  <c r="MJ32" i="50"/>
  <c r="MI32" i="50"/>
  <c r="MH32" i="50"/>
  <c r="MG32" i="50"/>
  <c r="MF32" i="50"/>
  <c r="ME32" i="50"/>
  <c r="MD32" i="50"/>
  <c r="MC32" i="50"/>
  <c r="MB32" i="50"/>
  <c r="MA32" i="50"/>
  <c r="LZ32" i="50"/>
  <c r="LY32" i="50"/>
  <c r="LX32" i="50"/>
  <c r="LW32" i="50"/>
  <c r="LV32" i="50"/>
  <c r="LU32" i="50"/>
  <c r="LT32" i="50"/>
  <c r="LS32" i="50"/>
  <c r="LR32" i="50"/>
  <c r="LQ32" i="50"/>
  <c r="LP32" i="50"/>
  <c r="LO32" i="50"/>
  <c r="LN32" i="50"/>
  <c r="LM32" i="50"/>
  <c r="LL32" i="50"/>
  <c r="LK32" i="50"/>
  <c r="LJ32" i="50"/>
  <c r="LI32" i="50"/>
  <c r="LH32" i="50"/>
  <c r="LG32" i="50"/>
  <c r="LF32" i="50"/>
  <c r="LE32" i="50"/>
  <c r="LD32" i="50"/>
  <c r="LC32" i="50"/>
  <c r="LB32" i="50"/>
  <c r="LA32" i="50"/>
  <c r="KZ32" i="50"/>
  <c r="KY32" i="50"/>
  <c r="KX32" i="50"/>
  <c r="KW32" i="50"/>
  <c r="KV32" i="50"/>
  <c r="KU32" i="50"/>
  <c r="KT32" i="50"/>
  <c r="KS32" i="50"/>
  <c r="KR32" i="50"/>
  <c r="KQ32" i="50"/>
  <c r="KP32" i="50"/>
  <c r="KO32" i="50"/>
  <c r="KN32" i="50"/>
  <c r="KM32" i="50"/>
  <c r="KL32" i="50"/>
  <c r="KK32" i="50"/>
  <c r="KJ32" i="50"/>
  <c r="KI32" i="50"/>
  <c r="KH32" i="50"/>
  <c r="KG32" i="50"/>
  <c r="KF32" i="50"/>
  <c r="KE32" i="50"/>
  <c r="KD32" i="50"/>
  <c r="KC32" i="50"/>
  <c r="KB32" i="50"/>
  <c r="KA32" i="50"/>
  <c r="JZ32" i="50"/>
  <c r="JY32" i="50"/>
  <c r="JX32" i="50"/>
  <c r="JW32" i="50"/>
  <c r="JV32" i="50"/>
  <c r="JU32" i="50"/>
  <c r="JT32" i="50"/>
  <c r="JS32" i="50"/>
  <c r="JR32" i="50"/>
  <c r="JQ32" i="50"/>
  <c r="JP32" i="50"/>
  <c r="JO32" i="50"/>
  <c r="JN32" i="50"/>
  <c r="JM32" i="50"/>
  <c r="JL32" i="50"/>
  <c r="JK32" i="50"/>
  <c r="JJ32" i="50"/>
  <c r="JI32" i="50"/>
  <c r="JH32" i="50"/>
  <c r="JG32" i="50"/>
  <c r="JF32" i="50"/>
  <c r="JE32" i="50"/>
  <c r="JD32" i="50"/>
  <c r="JC32" i="50"/>
  <c r="JB32" i="50"/>
  <c r="JA32" i="50"/>
  <c r="IZ32" i="50"/>
  <c r="IY32" i="50"/>
  <c r="IX32" i="50"/>
  <c r="IW32" i="50"/>
  <c r="IV32" i="50"/>
  <c r="IU32" i="50"/>
  <c r="IT32" i="50"/>
  <c r="IS32" i="50"/>
  <c r="IR32" i="50"/>
  <c r="IQ32" i="50"/>
  <c r="IP32" i="50"/>
  <c r="IO32" i="50"/>
  <c r="IN32" i="50"/>
  <c r="IM32" i="50"/>
  <c r="IL32" i="50"/>
  <c r="IK32" i="50"/>
  <c r="IJ32" i="50"/>
  <c r="II32" i="50"/>
  <c r="IH32" i="50"/>
  <c r="IG32" i="50"/>
  <c r="IF32" i="50"/>
  <c r="IE32" i="50"/>
  <c r="ID32" i="50"/>
  <c r="IC32" i="50"/>
  <c r="IB32" i="50"/>
  <c r="IA32" i="50"/>
  <c r="HZ32" i="50"/>
  <c r="HY32" i="50"/>
  <c r="HX32" i="50"/>
  <c r="HW32" i="50"/>
  <c r="HV32" i="50"/>
  <c r="HU32" i="50"/>
  <c r="HT32" i="50"/>
  <c r="HS32" i="50"/>
  <c r="HR32" i="50"/>
  <c r="HQ32" i="50"/>
  <c r="HP32" i="50"/>
  <c r="HO32" i="50"/>
  <c r="HN32" i="50"/>
  <c r="HM32" i="50"/>
  <c r="HL32" i="50"/>
  <c r="HK32" i="50"/>
  <c r="HJ32" i="50"/>
  <c r="HI32" i="50"/>
  <c r="HH32" i="50"/>
  <c r="HG32" i="50"/>
  <c r="HF32" i="50"/>
  <c r="HE32" i="50"/>
  <c r="HD32" i="50"/>
  <c r="HC32" i="50"/>
  <c r="HB32" i="50"/>
  <c r="HA32" i="50"/>
  <c r="GZ32" i="50"/>
  <c r="GY32" i="50"/>
  <c r="GX32" i="50"/>
  <c r="GW32" i="50"/>
  <c r="GV32" i="50"/>
  <c r="GU32" i="50"/>
  <c r="GT32" i="50"/>
  <c r="GS32" i="50"/>
  <c r="GR32" i="50"/>
  <c r="GQ32" i="50"/>
  <c r="GP32" i="50"/>
  <c r="GO32" i="50"/>
  <c r="GN32" i="50"/>
  <c r="GM32" i="50"/>
  <c r="E22" i="47" l="1"/>
  <c r="D22" i="47"/>
  <c r="C22" i="47"/>
  <c r="F22" i="47"/>
  <c r="E9" i="73" l="1"/>
  <c r="D9" i="73" l="1"/>
  <c r="F9" i="73"/>
  <c r="C9" i="73"/>
  <c r="G20" i="72"/>
  <c r="G22" i="72"/>
  <c r="G21" i="72"/>
  <c r="G23" i="72"/>
  <c r="C14" i="47"/>
  <c r="G25" i="72"/>
  <c r="E16" i="47"/>
  <c r="E15" i="47"/>
  <c r="E14" i="47"/>
  <c r="E13" i="47"/>
  <c r="E12" i="47"/>
  <c r="C36" i="47" l="1"/>
  <c r="C35" i="47"/>
  <c r="E31" i="47"/>
  <c r="D31" i="47"/>
  <c r="C31" i="47"/>
  <c r="F18" i="47"/>
  <c r="D16" i="47"/>
  <c r="C16" i="47"/>
  <c r="D15" i="47"/>
  <c r="C15" i="47"/>
  <c r="D14" i="47"/>
  <c r="D13" i="47"/>
  <c r="C13" i="47"/>
  <c r="D12" i="47"/>
  <c r="C12" i="47"/>
  <c r="F15" i="47" l="1"/>
  <c r="F14" i="47"/>
  <c r="F12" i="47"/>
  <c r="E17" i="47"/>
  <c r="E19" i="47" s="1"/>
  <c r="F16" i="47"/>
  <c r="D17" i="47"/>
  <c r="D19" i="47" s="1"/>
  <c r="C17" i="47"/>
  <c r="C19" i="47" s="1"/>
  <c r="F13" i="47"/>
  <c r="F17" i="47" l="1"/>
  <c r="F19" i="47" s="1"/>
  <c r="L15" i="46" l="1"/>
  <c r="C35" i="84" l="1"/>
  <c r="G37" i="84"/>
  <c r="F40" i="84"/>
  <c r="E40" i="84"/>
  <c r="G28" i="84"/>
  <c r="G24" i="84"/>
  <c r="E21" i="84"/>
  <c r="G19" i="84"/>
  <c r="G18" i="84"/>
  <c r="G17" i="84"/>
  <c r="C26" i="84" l="1"/>
  <c r="F21" i="84"/>
  <c r="G23" i="84"/>
  <c r="C40" i="84"/>
  <c r="E15" i="84"/>
  <c r="E31" i="84" s="1"/>
  <c r="E42" i="84" s="1"/>
  <c r="F15" i="84"/>
  <c r="F31" i="84" s="1"/>
  <c r="F42" i="84" s="1"/>
  <c r="G34" i="84"/>
  <c r="G22" i="84"/>
  <c r="G27" i="84"/>
  <c r="G36" i="84"/>
  <c r="C16" i="84"/>
  <c r="G16" i="84" s="1"/>
  <c r="G30" i="84"/>
  <c r="G25" i="84"/>
  <c r="G39" i="84"/>
  <c r="G20" i="84"/>
  <c r="D26" i="84"/>
  <c r="G26" i="84" s="1"/>
  <c r="D35" i="84"/>
  <c r="G35" i="84" s="1"/>
  <c r="C21" i="84"/>
  <c r="D21" i="84"/>
  <c r="D15" i="84" s="1"/>
  <c r="C15" i="84" l="1"/>
  <c r="G15" i="84" s="1"/>
  <c r="D40" i="84"/>
  <c r="G40" i="84" s="1"/>
  <c r="D31" i="84"/>
  <c r="D42" i="84" s="1"/>
  <c r="G21" i="84"/>
  <c r="C31" i="84" l="1"/>
  <c r="G31" i="84" s="1"/>
  <c r="G42" i="84" s="1"/>
  <c r="C42" i="84" l="1"/>
  <c r="G5" i="80" l="1"/>
  <c r="H5" i="80" s="1"/>
  <c r="I5" i="80" s="1"/>
  <c r="J5" i="80" s="1"/>
  <c r="K5" i="80" s="1"/>
  <c r="L5" i="80" s="1"/>
  <c r="M5" i="80" s="1"/>
  <c r="N5" i="80" s="1"/>
  <c r="O5" i="80" s="1"/>
  <c r="P5" i="80" s="1"/>
  <c r="Q5" i="80" s="1"/>
  <c r="R5" i="80" s="1"/>
  <c r="S5" i="80" s="1"/>
  <c r="T5" i="80" s="1"/>
  <c r="U5" i="80" s="1"/>
  <c r="V5" i="80" s="1"/>
  <c r="W5" i="80" s="1"/>
  <c r="X5" i="80" s="1"/>
  <c r="Y5" i="80" s="1"/>
  <c r="Z5" i="80" s="1"/>
  <c r="AA5" i="80" s="1"/>
  <c r="AB5" i="80" s="1"/>
  <c r="AC5" i="80" s="1"/>
  <c r="AD5" i="80" s="1"/>
  <c r="AE5" i="80" s="1"/>
  <c r="AF5" i="80" s="1"/>
  <c r="AG5" i="80" s="1"/>
  <c r="AH5" i="80" s="1"/>
  <c r="AI5" i="80" s="1"/>
  <c r="D4" i="80"/>
  <c r="E3" i="80" s="1"/>
  <c r="E4" i="80" s="1"/>
  <c r="F3" i="80" s="1"/>
  <c r="F4" i="80" s="1"/>
  <c r="G3" i="80" s="1"/>
  <c r="G4" i="80" s="1"/>
  <c r="H3" i="80" s="1"/>
  <c r="H4" i="80" s="1"/>
  <c r="I3" i="80" s="1"/>
  <c r="I4" i="80" s="1"/>
  <c r="J3" i="80" s="1"/>
  <c r="J4" i="80" s="1"/>
  <c r="K3" i="80" s="1"/>
  <c r="K4" i="80" s="1"/>
  <c r="L3" i="80" s="1"/>
  <c r="L4" i="80" s="1"/>
  <c r="M3" i="80" s="1"/>
  <c r="M4" i="80" s="1"/>
  <c r="N3" i="80" s="1"/>
  <c r="N4" i="80" s="1"/>
  <c r="O3" i="80" s="1"/>
  <c r="O4" i="80" s="1"/>
  <c r="P3" i="80" s="1"/>
  <c r="P4" i="80" s="1"/>
  <c r="Q3" i="80" s="1"/>
  <c r="Q4" i="80" s="1"/>
  <c r="R3" i="80" s="1"/>
  <c r="R4" i="80" s="1"/>
  <c r="S3" i="80" s="1"/>
  <c r="S4" i="80" s="1"/>
  <c r="T3" i="80" s="1"/>
  <c r="T4" i="80" s="1"/>
  <c r="U3" i="80" s="1"/>
  <c r="U4" i="80" s="1"/>
  <c r="V3" i="80" s="1"/>
  <c r="V4" i="80" s="1"/>
  <c r="W3" i="80" s="1"/>
  <c r="W4" i="80" s="1"/>
  <c r="X3" i="80" s="1"/>
  <c r="X4" i="80" s="1"/>
  <c r="Y3" i="80" s="1"/>
  <c r="Y4" i="80" s="1"/>
  <c r="Z3" i="80" s="1"/>
  <c r="Z4" i="80" s="1"/>
  <c r="AA3" i="80" s="1"/>
  <c r="AA4" i="80" s="1"/>
  <c r="AB3" i="80" s="1"/>
  <c r="AB4" i="80" s="1"/>
  <c r="AC3" i="80" s="1"/>
  <c r="AC4" i="80" s="1"/>
  <c r="AD3" i="80" s="1"/>
  <c r="AD4" i="80" s="1"/>
  <c r="AE3" i="80" s="1"/>
  <c r="AE4" i="80" s="1"/>
  <c r="AF3" i="80" s="1"/>
  <c r="AF4" i="80" s="1"/>
  <c r="AG3" i="80" s="1"/>
  <c r="AG4" i="80" s="1"/>
  <c r="AH3" i="80" s="1"/>
  <c r="AH4" i="80" s="1"/>
  <c r="AI3" i="80" s="1"/>
  <c r="AI4" i="80" s="1"/>
  <c r="AI21" i="80"/>
  <c r="AH21" i="80"/>
  <c r="AG21" i="80"/>
  <c r="AF21" i="80"/>
  <c r="AE21" i="80"/>
  <c r="AD21" i="80"/>
  <c r="AC21" i="80"/>
  <c r="AB21" i="80"/>
  <c r="AA21" i="80"/>
  <c r="Z21" i="80"/>
  <c r="Y21" i="80"/>
  <c r="X21" i="80"/>
  <c r="W21" i="80"/>
  <c r="V21" i="80"/>
  <c r="U21" i="80"/>
  <c r="T21" i="80"/>
  <c r="S21" i="80"/>
  <c r="R21" i="80"/>
  <c r="Q21" i="80"/>
  <c r="P21" i="80"/>
  <c r="O21" i="80"/>
  <c r="N21" i="80"/>
  <c r="M21" i="80"/>
  <c r="L21" i="80"/>
  <c r="K21" i="80"/>
  <c r="J21" i="80"/>
  <c r="I21" i="80"/>
  <c r="AI20" i="80"/>
  <c r="AH20" i="80"/>
  <c r="AG20" i="80"/>
  <c r="AF20" i="80"/>
  <c r="AE20" i="80"/>
  <c r="AD20" i="80"/>
  <c r="AC20" i="80"/>
  <c r="AB20" i="80"/>
  <c r="AA20" i="80"/>
  <c r="Z20" i="80"/>
  <c r="Y20" i="80"/>
  <c r="X20" i="80"/>
  <c r="W20" i="80"/>
  <c r="V20" i="80"/>
  <c r="U20" i="80"/>
  <c r="T20" i="80"/>
  <c r="S20" i="80"/>
  <c r="R20" i="80"/>
  <c r="Q20" i="80"/>
  <c r="P20" i="80"/>
  <c r="O20" i="80"/>
  <c r="N20" i="80"/>
  <c r="M20" i="80"/>
  <c r="L20" i="80"/>
  <c r="K20" i="80"/>
  <c r="J20" i="80"/>
  <c r="I20" i="80"/>
  <c r="H21" i="80"/>
  <c r="G21" i="80"/>
  <c r="F21" i="80"/>
  <c r="H20" i="80"/>
  <c r="G20" i="80"/>
  <c r="F20" i="80"/>
  <c r="H26" i="80" l="1"/>
  <c r="G26" i="80"/>
  <c r="F26" i="80"/>
  <c r="H50" i="80"/>
  <c r="G50" i="80"/>
  <c r="F50" i="80"/>
  <c r="F51" i="80" l="1"/>
  <c r="R89" i="82" l="1"/>
  <c r="Q89" i="82"/>
  <c r="K89" i="82"/>
  <c r="R88" i="82"/>
  <c r="Q88" i="82"/>
  <c r="K88" i="82"/>
  <c r="R87" i="82"/>
  <c r="Q87" i="82"/>
  <c r="K87" i="82"/>
  <c r="R86" i="82"/>
  <c r="Q86" i="82"/>
  <c r="K86" i="82"/>
  <c r="R85" i="82"/>
  <c r="Q85" i="82"/>
  <c r="K85" i="82"/>
  <c r="R84" i="82"/>
  <c r="Q84" i="82"/>
  <c r="K84" i="82"/>
  <c r="R83" i="82"/>
  <c r="Q83" i="82"/>
  <c r="K83" i="82"/>
  <c r="R82" i="82"/>
  <c r="Q82" i="82"/>
  <c r="K82" i="82"/>
  <c r="R81" i="82"/>
  <c r="Q81" i="82"/>
  <c r="K81" i="82"/>
  <c r="R80" i="82"/>
  <c r="Q80" i="82"/>
  <c r="K80" i="82"/>
  <c r="R79" i="82"/>
  <c r="Q79" i="82"/>
  <c r="K79" i="82"/>
  <c r="R78" i="82"/>
  <c r="Q78" i="82"/>
  <c r="K78" i="82"/>
  <c r="R77" i="82"/>
  <c r="Q77" i="82"/>
  <c r="K77" i="82"/>
  <c r="R76" i="82"/>
  <c r="Q76" i="82"/>
  <c r="K76" i="82"/>
  <c r="R75" i="82"/>
  <c r="Q75" i="82"/>
  <c r="K75" i="82"/>
  <c r="R74" i="82"/>
  <c r="Q74" i="82"/>
  <c r="K74" i="82"/>
  <c r="R73" i="82"/>
  <c r="Q73" i="82"/>
  <c r="K73" i="82"/>
  <c r="R72" i="82"/>
  <c r="Q72" i="82"/>
  <c r="K72" i="82"/>
  <c r="R71" i="82"/>
  <c r="Q71" i="82"/>
  <c r="K71" i="82"/>
  <c r="R70" i="82"/>
  <c r="Q70" i="82"/>
  <c r="K70" i="82"/>
  <c r="R69" i="82"/>
  <c r="Q69" i="82"/>
  <c r="K69" i="82"/>
  <c r="R68" i="82"/>
  <c r="Q68" i="82"/>
  <c r="K68" i="82"/>
  <c r="R67" i="82"/>
  <c r="Q67" i="82"/>
  <c r="K67" i="82"/>
  <c r="R66" i="82"/>
  <c r="Q66" i="82"/>
  <c r="K66" i="82"/>
  <c r="OI16" i="82" s="1"/>
  <c r="R65" i="82"/>
  <c r="Q65" i="82"/>
  <c r="K65" i="82"/>
  <c r="R64" i="82"/>
  <c r="Q64" i="82"/>
  <c r="K64" i="82"/>
  <c r="RP16" i="82" s="1"/>
  <c r="R63" i="82"/>
  <c r="Q63" i="82"/>
  <c r="K63" i="82"/>
  <c r="R62" i="82"/>
  <c r="Q62" i="82"/>
  <c r="K62" i="82"/>
  <c r="R61" i="82"/>
  <c r="Q61" i="82"/>
  <c r="K61" i="82"/>
  <c r="R60" i="82"/>
  <c r="Q60" i="82"/>
  <c r="K60" i="82"/>
  <c r="R59" i="82"/>
  <c r="Q59" i="82"/>
  <c r="K59" i="82"/>
  <c r="R58" i="82"/>
  <c r="Q58" i="82"/>
  <c r="K58" i="82"/>
  <c r="R57" i="82"/>
  <c r="Q57" i="82"/>
  <c r="K57" i="82"/>
  <c r="R56" i="82"/>
  <c r="Q56" i="82"/>
  <c r="K56" i="82"/>
  <c r="R55" i="82"/>
  <c r="Q55" i="82"/>
  <c r="K55" i="82"/>
  <c r="R54" i="82"/>
  <c r="Q54" i="82"/>
  <c r="K54" i="82"/>
  <c r="R53" i="82"/>
  <c r="Q53" i="82"/>
  <c r="K53" i="82"/>
  <c r="R52" i="82"/>
  <c r="Q52" i="82"/>
  <c r="K52" i="82"/>
  <c r="R51" i="82"/>
  <c r="Q51" i="82"/>
  <c r="K51" i="82"/>
  <c r="R50" i="82"/>
  <c r="Q50" i="82"/>
  <c r="K50" i="82"/>
  <c r="R49" i="82"/>
  <c r="Q49" i="82"/>
  <c r="K49" i="82"/>
  <c r="R48" i="82"/>
  <c r="Q48" i="82"/>
  <c r="K48" i="82"/>
  <c r="R47" i="82"/>
  <c r="Q47" i="82"/>
  <c r="K47" i="82"/>
  <c r="R46" i="82"/>
  <c r="Q46" i="82"/>
  <c r="K46" i="82"/>
  <c r="R45" i="82"/>
  <c r="Q45" i="82"/>
  <c r="K45" i="82"/>
  <c r="R44" i="82"/>
  <c r="Q44" i="82"/>
  <c r="K44" i="82"/>
  <c r="R43" i="82"/>
  <c r="Q43" i="82"/>
  <c r="K43" i="82"/>
  <c r="R42" i="82"/>
  <c r="Q42" i="82"/>
  <c r="K42" i="82"/>
  <c r="R41" i="82"/>
  <c r="Q41" i="82"/>
  <c r="K41" i="82"/>
  <c r="R40" i="82"/>
  <c r="Q40" i="82"/>
  <c r="K40" i="82"/>
  <c r="R39" i="82"/>
  <c r="Q39" i="82"/>
  <c r="K39" i="82"/>
  <c r="R38" i="82"/>
  <c r="Q38" i="82"/>
  <c r="K38" i="82"/>
  <c r="R37" i="82"/>
  <c r="Q37" i="82"/>
  <c r="K37" i="82"/>
  <c r="R36" i="82"/>
  <c r="Q36" i="82"/>
  <c r="K36" i="82"/>
  <c r="R35" i="82"/>
  <c r="Q35" i="82"/>
  <c r="K35" i="82"/>
  <c r="R34" i="82"/>
  <c r="Q34" i="82"/>
  <c r="K34" i="82"/>
  <c r="R33" i="82"/>
  <c r="Q33" i="82"/>
  <c r="K33" i="82"/>
  <c r="R32" i="82"/>
  <c r="Q32" i="82"/>
  <c r="K32" i="82"/>
  <c r="GL89" i="82"/>
  <c r="BD89" i="82"/>
  <c r="T89" i="82"/>
  <c r="GL88" i="82"/>
  <c r="BD88" i="82"/>
  <c r="T88" i="82"/>
  <c r="GL87" i="82"/>
  <c r="BD87" i="82"/>
  <c r="T87" i="82"/>
  <c r="GL86" i="82"/>
  <c r="BD86" i="82"/>
  <c r="T86" i="82"/>
  <c r="GL85" i="82"/>
  <c r="BD85" i="82"/>
  <c r="T85" i="82"/>
  <c r="GL84" i="82"/>
  <c r="BD84" i="82"/>
  <c r="T84" i="82"/>
  <c r="GL83" i="82"/>
  <c r="BD83" i="82"/>
  <c r="T83" i="82"/>
  <c r="GL82" i="82"/>
  <c r="BD82" i="82"/>
  <c r="T82" i="82"/>
  <c r="GL81" i="82"/>
  <c r="BD81" i="82"/>
  <c r="T81" i="82"/>
  <c r="GL80" i="82"/>
  <c r="BD80" i="82"/>
  <c r="T80" i="82"/>
  <c r="GL79" i="82"/>
  <c r="BD79" i="82"/>
  <c r="T79" i="82"/>
  <c r="GL78" i="82"/>
  <c r="BD78" i="82"/>
  <c r="T78" i="82"/>
  <c r="GL77" i="82"/>
  <c r="BD77" i="82"/>
  <c r="T77" i="82"/>
  <c r="GL76" i="82"/>
  <c r="BD76" i="82"/>
  <c r="T76" i="82"/>
  <c r="GL75" i="82"/>
  <c r="BD75" i="82"/>
  <c r="T75" i="82"/>
  <c r="GL74" i="82"/>
  <c r="BD74" i="82"/>
  <c r="T74" i="82"/>
  <c r="GL73" i="82"/>
  <c r="BD73" i="82"/>
  <c r="T73" i="82"/>
  <c r="GL72" i="82"/>
  <c r="BD72" i="82"/>
  <c r="T72" i="82"/>
  <c r="GL71" i="82"/>
  <c r="BD71" i="82"/>
  <c r="T71" i="82"/>
  <c r="GL70" i="82"/>
  <c r="BD70" i="82"/>
  <c r="T70" i="82"/>
  <c r="GL69" i="82"/>
  <c r="BD69" i="82"/>
  <c r="T69" i="82"/>
  <c r="GL68" i="82"/>
  <c r="BD68" i="82"/>
  <c r="T68" i="82"/>
  <c r="GL67" i="82"/>
  <c r="BD67" i="82"/>
  <c r="T67" i="82"/>
  <c r="GL66" i="82"/>
  <c r="BD66" i="82"/>
  <c r="T66" i="82"/>
  <c r="GL65" i="82"/>
  <c r="BD65" i="82"/>
  <c r="T65" i="82"/>
  <c r="GL64" i="82"/>
  <c r="BD64" i="82"/>
  <c r="T64" i="82"/>
  <c r="GL63" i="82"/>
  <c r="BD63" i="82"/>
  <c r="T63" i="82"/>
  <c r="GL62" i="82"/>
  <c r="BD62" i="82"/>
  <c r="T62" i="82"/>
  <c r="GL61" i="82"/>
  <c r="BD61" i="82"/>
  <c r="T61" i="82"/>
  <c r="GL60" i="82"/>
  <c r="BD60" i="82"/>
  <c r="T60" i="82"/>
  <c r="GL59" i="82"/>
  <c r="BD59" i="82"/>
  <c r="T59" i="82"/>
  <c r="GL58" i="82"/>
  <c r="BD58" i="82"/>
  <c r="T58" i="82"/>
  <c r="GL57" i="82"/>
  <c r="BD57" i="82"/>
  <c r="T57" i="82"/>
  <c r="GL56" i="82"/>
  <c r="BD56" i="82"/>
  <c r="T56" i="82"/>
  <c r="GL55" i="82"/>
  <c r="BD55" i="82"/>
  <c r="T55" i="82"/>
  <c r="GL54" i="82"/>
  <c r="BD54" i="82"/>
  <c r="T54" i="82"/>
  <c r="GL53" i="82"/>
  <c r="BD53" i="82"/>
  <c r="T53" i="82"/>
  <c r="GL52" i="82"/>
  <c r="BD52" i="82"/>
  <c r="T52" i="82"/>
  <c r="GL51" i="82"/>
  <c r="BD51" i="82"/>
  <c r="T51" i="82"/>
  <c r="GL50" i="82"/>
  <c r="BD50" i="82"/>
  <c r="T50" i="82"/>
  <c r="GL49" i="82"/>
  <c r="BD49" i="82"/>
  <c r="T49" i="82"/>
  <c r="GL48" i="82"/>
  <c r="BD48" i="82"/>
  <c r="T48" i="82"/>
  <c r="GL47" i="82"/>
  <c r="BD47" i="82"/>
  <c r="T47" i="82"/>
  <c r="GL46" i="82"/>
  <c r="BD46" i="82"/>
  <c r="T46" i="82"/>
  <c r="GL45" i="82"/>
  <c r="BD45" i="82"/>
  <c r="T45" i="82"/>
  <c r="GL44" i="82"/>
  <c r="BD44" i="82"/>
  <c r="T44" i="82"/>
  <c r="GL43" i="82"/>
  <c r="BD43" i="82"/>
  <c r="T43" i="82"/>
  <c r="GL42" i="82"/>
  <c r="BD42" i="82"/>
  <c r="T42" i="82"/>
  <c r="GL41" i="82"/>
  <c r="BD41" i="82"/>
  <c r="T41" i="82"/>
  <c r="GL40" i="82"/>
  <c r="BD40" i="82"/>
  <c r="T40" i="82"/>
  <c r="GL39" i="82"/>
  <c r="BD39" i="82"/>
  <c r="T39" i="82"/>
  <c r="GL38" i="82"/>
  <c r="BD38" i="82"/>
  <c r="T38" i="82"/>
  <c r="GL37" i="82"/>
  <c r="BD37" i="82"/>
  <c r="T37" i="82"/>
  <c r="GL36" i="82"/>
  <c r="BD36" i="82"/>
  <c r="T36" i="82"/>
  <c r="GL35" i="82"/>
  <c r="BD35" i="82"/>
  <c r="T35" i="82"/>
  <c r="GL34" i="82"/>
  <c r="BD34" i="82"/>
  <c r="T34" i="82"/>
  <c r="GL33" i="82"/>
  <c r="BD33" i="82"/>
  <c r="T33" i="82"/>
  <c r="B33" i="82"/>
  <c r="B34" i="82" s="1"/>
  <c r="B35" i="82" s="1"/>
  <c r="B36" i="82" s="1"/>
  <c r="B37" i="82" s="1"/>
  <c r="B38" i="82" s="1"/>
  <c r="B39" i="82" s="1"/>
  <c r="B40" i="82" s="1"/>
  <c r="B41" i="82" s="1"/>
  <c r="B42" i="82" s="1"/>
  <c r="B43" i="82" s="1"/>
  <c r="B44" i="82" s="1"/>
  <c r="B45" i="82" s="1"/>
  <c r="B46" i="82" s="1"/>
  <c r="B47" i="82" s="1"/>
  <c r="B48" i="82" s="1"/>
  <c r="B49" i="82" s="1"/>
  <c r="B50" i="82" s="1"/>
  <c r="B51" i="82" s="1"/>
  <c r="B52" i="82" s="1"/>
  <c r="B53" i="82" s="1"/>
  <c r="B54" i="82" s="1"/>
  <c r="B55" i="82" s="1"/>
  <c r="B56" i="82" s="1"/>
  <c r="B57" i="82" s="1"/>
  <c r="B58" i="82" s="1"/>
  <c r="B59" i="82" s="1"/>
  <c r="B60" i="82" s="1"/>
  <c r="B61" i="82" s="1"/>
  <c r="B62" i="82" s="1"/>
  <c r="B63" i="82" s="1"/>
  <c r="B64" i="82" s="1"/>
  <c r="B65" i="82" s="1"/>
  <c r="B66" i="82" s="1"/>
  <c r="B67" i="82" s="1"/>
  <c r="B68" i="82" s="1"/>
  <c r="B69" i="82" s="1"/>
  <c r="B70" i="82" s="1"/>
  <c r="B71" i="82" s="1"/>
  <c r="B72" i="82" s="1"/>
  <c r="B73" i="82" s="1"/>
  <c r="B74" i="82" s="1"/>
  <c r="B75" i="82" s="1"/>
  <c r="B76" i="82" s="1"/>
  <c r="B77" i="82" s="1"/>
  <c r="B78" i="82" s="1"/>
  <c r="B79" i="82" s="1"/>
  <c r="B80" i="82" s="1"/>
  <c r="B81" i="82" s="1"/>
  <c r="B82" i="82" s="1"/>
  <c r="B83" i="82" s="1"/>
  <c r="B84" i="82" s="1"/>
  <c r="B85" i="82" s="1"/>
  <c r="B86" i="82" s="1"/>
  <c r="B87" i="82" s="1"/>
  <c r="B88" i="82" s="1"/>
  <c r="B89" i="82" s="1"/>
  <c r="GL32" i="82"/>
  <c r="BD32" i="82"/>
  <c r="T32" i="82"/>
  <c r="GM26" i="82"/>
  <c r="GN26" i="82" s="1"/>
  <c r="GO26" i="82" s="1"/>
  <c r="GP26" i="82" s="1"/>
  <c r="GQ26" i="82" s="1"/>
  <c r="GR26" i="82" s="1"/>
  <c r="GS26" i="82" s="1"/>
  <c r="GT26" i="82" s="1"/>
  <c r="GU26" i="82" s="1"/>
  <c r="GV26" i="82" s="1"/>
  <c r="GW26" i="82" s="1"/>
  <c r="GX26" i="82" s="1"/>
  <c r="GM25" i="82"/>
  <c r="BE25" i="82"/>
  <c r="BE28" i="82" s="1"/>
  <c r="U25" i="82"/>
  <c r="BF24" i="82"/>
  <c r="BE24" i="82"/>
  <c r="BE26" i="82" s="1"/>
  <c r="BF26" i="82" s="1"/>
  <c r="BG26" i="82" s="1"/>
  <c r="BH26" i="82" s="1"/>
  <c r="U24" i="82"/>
  <c r="U26" i="82" s="1"/>
  <c r="U4" i="82" s="1"/>
  <c r="VC16" i="82"/>
  <c r="HT16" i="82"/>
  <c r="GM5" i="82"/>
  <c r="GM4" i="82" s="1"/>
  <c r="BF5" i="82"/>
  <c r="BF25" i="82" s="1"/>
  <c r="V5" i="82"/>
  <c r="V25" i="82" s="1"/>
  <c r="F89" i="82"/>
  <c r="H89" i="82" s="1"/>
  <c r="F88" i="82"/>
  <c r="H88" i="82" s="1"/>
  <c r="F87" i="82"/>
  <c r="H87" i="82" s="1"/>
  <c r="F86" i="82"/>
  <c r="H86" i="82" s="1"/>
  <c r="F85" i="82"/>
  <c r="H85" i="82" s="1"/>
  <c r="F84" i="82"/>
  <c r="H84" i="82" s="1"/>
  <c r="F83" i="82"/>
  <c r="H83" i="82" s="1"/>
  <c r="F82" i="82"/>
  <c r="H82" i="82" s="1"/>
  <c r="F81" i="82"/>
  <c r="H81" i="82" s="1"/>
  <c r="F80" i="82"/>
  <c r="H80" i="82" s="1"/>
  <c r="F79" i="82"/>
  <c r="H79" i="82" s="1"/>
  <c r="F78" i="82"/>
  <c r="H78" i="82" s="1"/>
  <c r="F77" i="82"/>
  <c r="H77" i="82" s="1"/>
  <c r="F76" i="82"/>
  <c r="H76" i="82" s="1"/>
  <c r="F75" i="82"/>
  <c r="H75" i="82" s="1"/>
  <c r="F74" i="82"/>
  <c r="H74" i="82" s="1"/>
  <c r="F73" i="82"/>
  <c r="H73" i="82" s="1"/>
  <c r="F72" i="82"/>
  <c r="H72" i="82" s="1"/>
  <c r="F71" i="82"/>
  <c r="H71" i="82" s="1"/>
  <c r="F70" i="82"/>
  <c r="H70" i="82" s="1"/>
  <c r="F69" i="82"/>
  <c r="H69" i="82" s="1"/>
  <c r="F68" i="82"/>
  <c r="H68" i="82" s="1"/>
  <c r="F67" i="82"/>
  <c r="H67" i="82" s="1"/>
  <c r="F66" i="82"/>
  <c r="H66" i="82" s="1"/>
  <c r="F65" i="82"/>
  <c r="H65" i="82" s="1"/>
  <c r="F64" i="82"/>
  <c r="H64" i="82" s="1"/>
  <c r="F63" i="82"/>
  <c r="H63" i="82" s="1"/>
  <c r="F62" i="82"/>
  <c r="H62" i="82" s="1"/>
  <c r="F61" i="82"/>
  <c r="H61" i="82" s="1"/>
  <c r="F60" i="82"/>
  <c r="H60" i="82" s="1"/>
  <c r="F59" i="82"/>
  <c r="H59" i="82" s="1"/>
  <c r="F58" i="82"/>
  <c r="H58" i="82" s="1"/>
  <c r="F57" i="82"/>
  <c r="H57" i="82" s="1"/>
  <c r="F56" i="82"/>
  <c r="H56" i="82" s="1"/>
  <c r="F55" i="82"/>
  <c r="H55" i="82" s="1"/>
  <c r="F54" i="82"/>
  <c r="H54" i="82" s="1"/>
  <c r="F53" i="82"/>
  <c r="H53" i="82" s="1"/>
  <c r="F52" i="82"/>
  <c r="H52" i="82" s="1"/>
  <c r="F51" i="82"/>
  <c r="H51" i="82" s="1"/>
  <c r="F50" i="82"/>
  <c r="H50" i="82" s="1"/>
  <c r="F49" i="82"/>
  <c r="H49" i="82" s="1"/>
  <c r="F48" i="82"/>
  <c r="H48" i="82" s="1"/>
  <c r="F47" i="82"/>
  <c r="H47" i="82" s="1"/>
  <c r="F46" i="82"/>
  <c r="H46" i="82" s="1"/>
  <c r="F45" i="82"/>
  <c r="H45" i="82" s="1"/>
  <c r="F44" i="82"/>
  <c r="H44" i="82" s="1"/>
  <c r="F43" i="82"/>
  <c r="H43" i="82" s="1"/>
  <c r="F42" i="82"/>
  <c r="H42" i="82" s="1"/>
  <c r="F41" i="82"/>
  <c r="H41" i="82" s="1"/>
  <c r="F40" i="82"/>
  <c r="H40" i="82" s="1"/>
  <c r="F39" i="82"/>
  <c r="H39" i="82" s="1"/>
  <c r="F38" i="82"/>
  <c r="H38" i="82" s="1"/>
  <c r="F37" i="82"/>
  <c r="H37" i="82" s="1"/>
  <c r="F36" i="82"/>
  <c r="H36" i="82" s="1"/>
  <c r="F35" i="82"/>
  <c r="H35" i="82" s="1"/>
  <c r="F34" i="82"/>
  <c r="H34" i="82" s="1"/>
  <c r="F33" i="82"/>
  <c r="H33" i="82" s="1"/>
  <c r="F32" i="82"/>
  <c r="H32" i="82" s="1"/>
  <c r="VU43" i="82" l="1"/>
  <c r="VI43" i="82"/>
  <c r="UW43" i="82"/>
  <c r="UK43" i="82"/>
  <c r="TY43" i="82"/>
  <c r="TM43" i="82"/>
  <c r="TA43" i="82"/>
  <c r="SO43" i="82"/>
  <c r="SC43" i="82"/>
  <c r="RQ43" i="82"/>
  <c r="RE43" i="82"/>
  <c r="QS43" i="82"/>
  <c r="QG43" i="82"/>
  <c r="PU43" i="82"/>
  <c r="PI43" i="82"/>
  <c r="OW43" i="82"/>
  <c r="OK43" i="82"/>
  <c r="NY43" i="82"/>
  <c r="NM43" i="82"/>
  <c r="NA43" i="82"/>
  <c r="MO43" i="82"/>
  <c r="MC43" i="82"/>
  <c r="LQ43" i="82"/>
  <c r="LE43" i="82"/>
  <c r="KS43" i="82"/>
  <c r="KG43" i="82"/>
  <c r="JU43" i="82"/>
  <c r="JI43" i="82"/>
  <c r="IW43" i="82"/>
  <c r="IK43" i="82"/>
  <c r="HY43" i="82"/>
  <c r="HM43" i="82"/>
  <c r="HA43" i="82"/>
  <c r="GO43" i="82"/>
  <c r="VY43" i="82"/>
  <c r="VL43" i="82"/>
  <c r="UY43" i="82"/>
  <c r="UL43" i="82"/>
  <c r="TX43" i="82"/>
  <c r="TK43" i="82"/>
  <c r="SX43" i="82"/>
  <c r="SK43" i="82"/>
  <c r="RX43" i="82"/>
  <c r="RK43" i="82"/>
  <c r="QX43" i="82"/>
  <c r="QK43" i="82"/>
  <c r="PX43" i="82"/>
  <c r="PK43" i="82"/>
  <c r="OX43" i="82"/>
  <c r="OJ43" i="82"/>
  <c r="NW43" i="82"/>
  <c r="NJ43" i="82"/>
  <c r="MW43" i="82"/>
  <c r="MJ43" i="82"/>
  <c r="LW43" i="82"/>
  <c r="LJ43" i="82"/>
  <c r="KW43" i="82"/>
  <c r="KJ43" i="82"/>
  <c r="JW43" i="82"/>
  <c r="JJ43" i="82"/>
  <c r="IV43" i="82"/>
  <c r="II43" i="82"/>
  <c r="HV43" i="82"/>
  <c r="HI43" i="82"/>
  <c r="GV43" i="82"/>
  <c r="VX43" i="82"/>
  <c r="VK43" i="82"/>
  <c r="UX43" i="82"/>
  <c r="UJ43" i="82"/>
  <c r="TW43" i="82"/>
  <c r="TJ43" i="82"/>
  <c r="SW43" i="82"/>
  <c r="SJ43" i="82"/>
  <c r="RW43" i="82"/>
  <c r="RJ43" i="82"/>
  <c r="QW43" i="82"/>
  <c r="QJ43" i="82"/>
  <c r="PW43" i="82"/>
  <c r="PJ43" i="82"/>
  <c r="OV43" i="82"/>
  <c r="OI43" i="82"/>
  <c r="NV43" i="82"/>
  <c r="NI43" i="82"/>
  <c r="MV43" i="82"/>
  <c r="MI43" i="82"/>
  <c r="LV43" i="82"/>
  <c r="LI43" i="82"/>
  <c r="KV43" i="82"/>
  <c r="KI43" i="82"/>
  <c r="JV43" i="82"/>
  <c r="JH43" i="82"/>
  <c r="IU43" i="82"/>
  <c r="IH43" i="82"/>
  <c r="HU43" i="82"/>
  <c r="HH43" i="82"/>
  <c r="GU43" i="82"/>
  <c r="VW43" i="82"/>
  <c r="VJ43" i="82"/>
  <c r="UV43" i="82"/>
  <c r="UI43" i="82"/>
  <c r="TV43" i="82"/>
  <c r="TI43" i="82"/>
  <c r="SV43" i="82"/>
  <c r="SI43" i="82"/>
  <c r="RV43" i="82"/>
  <c r="RI43" i="82"/>
  <c r="QV43" i="82"/>
  <c r="QI43" i="82"/>
  <c r="PV43" i="82"/>
  <c r="PH43" i="82"/>
  <c r="OU43" i="82"/>
  <c r="OH43" i="82"/>
  <c r="NU43" i="82"/>
  <c r="NH43" i="82"/>
  <c r="MU43" i="82"/>
  <c r="MH43" i="82"/>
  <c r="LU43" i="82"/>
  <c r="LH43" i="82"/>
  <c r="KU43" i="82"/>
  <c r="KH43" i="82"/>
  <c r="JT43" i="82"/>
  <c r="JG43" i="82"/>
  <c r="IT43" i="82"/>
  <c r="IG43" i="82"/>
  <c r="HT43" i="82"/>
  <c r="HG43" i="82"/>
  <c r="GT43" i="82"/>
  <c r="VV43" i="82"/>
  <c r="VH43" i="82"/>
  <c r="UU43" i="82"/>
  <c r="UH43" i="82"/>
  <c r="TU43" i="82"/>
  <c r="TH43" i="82"/>
  <c r="SU43" i="82"/>
  <c r="SH43" i="82"/>
  <c r="RU43" i="82"/>
  <c r="RH43" i="82"/>
  <c r="QU43" i="82"/>
  <c r="QH43" i="82"/>
  <c r="PT43" i="82"/>
  <c r="PG43" i="82"/>
  <c r="OT43" i="82"/>
  <c r="OG43" i="82"/>
  <c r="NT43" i="82"/>
  <c r="NG43" i="82"/>
  <c r="MT43" i="82"/>
  <c r="MG43" i="82"/>
  <c r="LT43" i="82"/>
  <c r="LG43" i="82"/>
  <c r="KT43" i="82"/>
  <c r="KF43" i="82"/>
  <c r="JS43" i="82"/>
  <c r="JF43" i="82"/>
  <c r="IS43" i="82"/>
  <c r="IF43" i="82"/>
  <c r="HS43" i="82"/>
  <c r="HF43" i="82"/>
  <c r="GS43" i="82"/>
  <c r="VT43" i="82"/>
  <c r="VG43" i="82"/>
  <c r="UT43" i="82"/>
  <c r="UG43" i="82"/>
  <c r="TT43" i="82"/>
  <c r="TG43" i="82"/>
  <c r="ST43" i="82"/>
  <c r="SG43" i="82"/>
  <c r="RT43" i="82"/>
  <c r="RG43" i="82"/>
  <c r="QT43" i="82"/>
  <c r="QF43" i="82"/>
  <c r="PS43" i="82"/>
  <c r="PF43" i="82"/>
  <c r="OS43" i="82"/>
  <c r="OF43" i="82"/>
  <c r="NS43" i="82"/>
  <c r="NF43" i="82"/>
  <c r="MS43" i="82"/>
  <c r="MF43" i="82"/>
  <c r="LS43" i="82"/>
  <c r="LF43" i="82"/>
  <c r="KR43" i="82"/>
  <c r="KE43" i="82"/>
  <c r="JR43" i="82"/>
  <c r="JE43" i="82"/>
  <c r="IR43" i="82"/>
  <c r="IE43" i="82"/>
  <c r="HR43" i="82"/>
  <c r="HE43" i="82"/>
  <c r="GR43" i="82"/>
  <c r="WC43" i="82"/>
  <c r="VP43" i="82"/>
  <c r="VC43" i="82"/>
  <c r="UP43" i="82"/>
  <c r="UC43" i="82"/>
  <c r="TP43" i="82"/>
  <c r="TC43" i="82"/>
  <c r="SP43" i="82"/>
  <c r="SB43" i="82"/>
  <c r="RO43" i="82"/>
  <c r="RB43" i="82"/>
  <c r="QO43" i="82"/>
  <c r="QB43" i="82"/>
  <c r="PO43" i="82"/>
  <c r="PB43" i="82"/>
  <c r="OO43" i="82"/>
  <c r="OB43" i="82"/>
  <c r="NO43" i="82"/>
  <c r="NB43" i="82"/>
  <c r="MN43" i="82"/>
  <c r="MA43" i="82"/>
  <c r="LN43" i="82"/>
  <c r="LA43" i="82"/>
  <c r="KN43" i="82"/>
  <c r="KA43" i="82"/>
  <c r="JN43" i="82"/>
  <c r="JA43" i="82"/>
  <c r="IN43" i="82"/>
  <c r="IA43" i="82"/>
  <c r="HN43" i="82"/>
  <c r="GZ43" i="82"/>
  <c r="GM43" i="82"/>
  <c r="WB43" i="82"/>
  <c r="VO43" i="82"/>
  <c r="VB43" i="82"/>
  <c r="UO43" i="82"/>
  <c r="UB43" i="82"/>
  <c r="TO43" i="82"/>
  <c r="TB43" i="82"/>
  <c r="SN43" i="82"/>
  <c r="SA43" i="82"/>
  <c r="RN43" i="82"/>
  <c r="RA43" i="82"/>
  <c r="QN43" i="82"/>
  <c r="QA43" i="82"/>
  <c r="PN43" i="82"/>
  <c r="PA43" i="82"/>
  <c r="ON43" i="82"/>
  <c r="OA43" i="82"/>
  <c r="NN43" i="82"/>
  <c r="MZ43" i="82"/>
  <c r="MM43" i="82"/>
  <c r="LZ43" i="82"/>
  <c r="LM43" i="82"/>
  <c r="KZ43" i="82"/>
  <c r="KM43" i="82"/>
  <c r="JZ43" i="82"/>
  <c r="JM43" i="82"/>
  <c r="IZ43" i="82"/>
  <c r="IM43" i="82"/>
  <c r="HZ43" i="82"/>
  <c r="HL43" i="82"/>
  <c r="GY43" i="82"/>
  <c r="WA43" i="82"/>
  <c r="VN43" i="82"/>
  <c r="VA43" i="82"/>
  <c r="UN43" i="82"/>
  <c r="UA43" i="82"/>
  <c r="TN43" i="82"/>
  <c r="SZ43" i="82"/>
  <c r="SM43" i="82"/>
  <c r="RZ43" i="82"/>
  <c r="RM43" i="82"/>
  <c r="QZ43" i="82"/>
  <c r="QM43" i="82"/>
  <c r="PZ43" i="82"/>
  <c r="PM43" i="82"/>
  <c r="OZ43" i="82"/>
  <c r="OM43" i="82"/>
  <c r="NZ43" i="82"/>
  <c r="NL43" i="82"/>
  <c r="MY43" i="82"/>
  <c r="ML43" i="82"/>
  <c r="LY43" i="82"/>
  <c r="LL43" i="82"/>
  <c r="KY43" i="82"/>
  <c r="KL43" i="82"/>
  <c r="JY43" i="82"/>
  <c r="JL43" i="82"/>
  <c r="IY43" i="82"/>
  <c r="IL43" i="82"/>
  <c r="HX43" i="82"/>
  <c r="HK43" i="82"/>
  <c r="GX43" i="82"/>
  <c r="VZ43" i="82"/>
  <c r="VM43" i="82"/>
  <c r="UZ43" i="82"/>
  <c r="UM43" i="82"/>
  <c r="TZ43" i="82"/>
  <c r="TL43" i="82"/>
  <c r="SY43" i="82"/>
  <c r="SL43" i="82"/>
  <c r="RY43" i="82"/>
  <c r="RL43" i="82"/>
  <c r="QY43" i="82"/>
  <c r="QL43" i="82"/>
  <c r="PY43" i="82"/>
  <c r="PL43" i="82"/>
  <c r="OY43" i="82"/>
  <c r="OL43" i="82"/>
  <c r="NX43" i="82"/>
  <c r="NK43" i="82"/>
  <c r="MX43" i="82"/>
  <c r="MK43" i="82"/>
  <c r="LX43" i="82"/>
  <c r="LK43" i="82"/>
  <c r="KX43" i="82"/>
  <c r="KK43" i="82"/>
  <c r="JX43" i="82"/>
  <c r="JK43" i="82"/>
  <c r="IX43" i="82"/>
  <c r="IJ43" i="82"/>
  <c r="HW43" i="82"/>
  <c r="HJ43" i="82"/>
  <c r="GW43" i="82"/>
  <c r="UR43" i="82"/>
  <c r="SR43" i="82"/>
  <c r="QQ43" i="82"/>
  <c r="OQ43" i="82"/>
  <c r="MQ43" i="82"/>
  <c r="KP43" i="82"/>
  <c r="IP43" i="82"/>
  <c r="GP43" i="82"/>
  <c r="UQ43" i="82"/>
  <c r="SQ43" i="82"/>
  <c r="QP43" i="82"/>
  <c r="OP43" i="82"/>
  <c r="MP43" i="82"/>
  <c r="KO43" i="82"/>
  <c r="IO43" i="82"/>
  <c r="GN43" i="82"/>
  <c r="UF43" i="82"/>
  <c r="SF43" i="82"/>
  <c r="QE43" i="82"/>
  <c r="OE43" i="82"/>
  <c r="ME43" i="82"/>
  <c r="KD43" i="82"/>
  <c r="ID43" i="82"/>
  <c r="UE43" i="82"/>
  <c r="SE43" i="82"/>
  <c r="QD43" i="82"/>
  <c r="OD43" i="82"/>
  <c r="MD43" i="82"/>
  <c r="KC43" i="82"/>
  <c r="IC43" i="82"/>
  <c r="WD43" i="82"/>
  <c r="UD43" i="82"/>
  <c r="SD43" i="82"/>
  <c r="QC43" i="82"/>
  <c r="OC43" i="82"/>
  <c r="MB43" i="82"/>
  <c r="KB43" i="82"/>
  <c r="IB43" i="82"/>
  <c r="VS43" i="82"/>
  <c r="TS43" i="82"/>
  <c r="RS43" i="82"/>
  <c r="PR43" i="82"/>
  <c r="NR43" i="82"/>
  <c r="LR43" i="82"/>
  <c r="JQ43" i="82"/>
  <c r="HQ43" i="82"/>
  <c r="VQ43" i="82"/>
  <c r="TQ43" i="82"/>
  <c r="RP43" i="82"/>
  <c r="PP43" i="82"/>
  <c r="NP43" i="82"/>
  <c r="LO43" i="82"/>
  <c r="JO43" i="82"/>
  <c r="HO43" i="82"/>
  <c r="VF43" i="82"/>
  <c r="TF43" i="82"/>
  <c r="RF43" i="82"/>
  <c r="PE43" i="82"/>
  <c r="NE43" i="82"/>
  <c r="LD43" i="82"/>
  <c r="JD43" i="82"/>
  <c r="HD43" i="82"/>
  <c r="VE43" i="82"/>
  <c r="TE43" i="82"/>
  <c r="RD43" i="82"/>
  <c r="PD43" i="82"/>
  <c r="ND43" i="82"/>
  <c r="LC43" i="82"/>
  <c r="JC43" i="82"/>
  <c r="HC43" i="82"/>
  <c r="VD43" i="82"/>
  <c r="TD43" i="82"/>
  <c r="RC43" i="82"/>
  <c r="PC43" i="82"/>
  <c r="NC43" i="82"/>
  <c r="LB43" i="82"/>
  <c r="JB43" i="82"/>
  <c r="HB43" i="82"/>
  <c r="PQ43" i="82"/>
  <c r="OR43" i="82"/>
  <c r="NQ43" i="82"/>
  <c r="LP43" i="82"/>
  <c r="KQ43" i="82"/>
  <c r="SS43" i="82"/>
  <c r="GQ43" i="82"/>
  <c r="RR43" i="82"/>
  <c r="IQ43" i="82"/>
  <c r="HP43" i="82"/>
  <c r="US43" i="82"/>
  <c r="TR43" i="82"/>
  <c r="QR43" i="82"/>
  <c r="MR43" i="82"/>
  <c r="JP43" i="82"/>
  <c r="VR43" i="82"/>
  <c r="WC68" i="82"/>
  <c r="VQ68" i="82"/>
  <c r="VT68" i="82"/>
  <c r="VG68" i="82"/>
  <c r="UU68" i="82"/>
  <c r="UI68" i="82"/>
  <c r="TW68" i="82"/>
  <c r="TK68" i="82"/>
  <c r="SY68" i="82"/>
  <c r="SM68" i="82"/>
  <c r="SA68" i="82"/>
  <c r="RO68" i="82"/>
  <c r="RC68" i="82"/>
  <c r="QQ68" i="82"/>
  <c r="QE68" i="82"/>
  <c r="PS68" i="82"/>
  <c r="PG68" i="82"/>
  <c r="OU68" i="82"/>
  <c r="OI68" i="82"/>
  <c r="NW68" i="82"/>
  <c r="NK68" i="82"/>
  <c r="MY68" i="82"/>
  <c r="MM68" i="82"/>
  <c r="MA68" i="82"/>
  <c r="LO68" i="82"/>
  <c r="LC68" i="82"/>
  <c r="KQ68" i="82"/>
  <c r="KE68" i="82"/>
  <c r="JS68" i="82"/>
  <c r="JG68" i="82"/>
  <c r="IU68" i="82"/>
  <c r="II68" i="82"/>
  <c r="HW68" i="82"/>
  <c r="HK68" i="82"/>
  <c r="GY68" i="82"/>
  <c r="GM68" i="82"/>
  <c r="WA68" i="82"/>
  <c r="VM68" i="82"/>
  <c r="UZ68" i="82"/>
  <c r="UM68" i="82"/>
  <c r="TZ68" i="82"/>
  <c r="TM68" i="82"/>
  <c r="SZ68" i="82"/>
  <c r="SL68" i="82"/>
  <c r="RY68" i="82"/>
  <c r="RL68" i="82"/>
  <c r="QY68" i="82"/>
  <c r="QL68" i="82"/>
  <c r="PY68" i="82"/>
  <c r="PL68" i="82"/>
  <c r="OY68" i="82"/>
  <c r="OL68" i="82"/>
  <c r="NY68" i="82"/>
  <c r="NL68" i="82"/>
  <c r="MX68" i="82"/>
  <c r="MK68" i="82"/>
  <c r="LX68" i="82"/>
  <c r="LK68" i="82"/>
  <c r="KX68" i="82"/>
  <c r="KK68" i="82"/>
  <c r="JX68" i="82"/>
  <c r="JK68" i="82"/>
  <c r="IX68" i="82"/>
  <c r="IK68" i="82"/>
  <c r="HX68" i="82"/>
  <c r="HJ68" i="82"/>
  <c r="GW68" i="82"/>
  <c r="VW68" i="82"/>
  <c r="VI68" i="82"/>
  <c r="UV68" i="82"/>
  <c r="UH68" i="82"/>
  <c r="TU68" i="82"/>
  <c r="TH68" i="82"/>
  <c r="SU68" i="82"/>
  <c r="SH68" i="82"/>
  <c r="RU68" i="82"/>
  <c r="RH68" i="82"/>
  <c r="QU68" i="82"/>
  <c r="QH68" i="82"/>
  <c r="PU68" i="82"/>
  <c r="PH68" i="82"/>
  <c r="OT68" i="82"/>
  <c r="OG68" i="82"/>
  <c r="NT68" i="82"/>
  <c r="NG68" i="82"/>
  <c r="MT68" i="82"/>
  <c r="MG68" i="82"/>
  <c r="VV68" i="82"/>
  <c r="VH68" i="82"/>
  <c r="UT68" i="82"/>
  <c r="UG68" i="82"/>
  <c r="TT68" i="82"/>
  <c r="TG68" i="82"/>
  <c r="ST68" i="82"/>
  <c r="SG68" i="82"/>
  <c r="RT68" i="82"/>
  <c r="RG68" i="82"/>
  <c r="QT68" i="82"/>
  <c r="QG68" i="82"/>
  <c r="PT68" i="82"/>
  <c r="PF68" i="82"/>
  <c r="OS68" i="82"/>
  <c r="OF68" i="82"/>
  <c r="NS68" i="82"/>
  <c r="NF68" i="82"/>
  <c r="MS68" i="82"/>
  <c r="MF68" i="82"/>
  <c r="LS68" i="82"/>
  <c r="LF68" i="82"/>
  <c r="KS68" i="82"/>
  <c r="KF68" i="82"/>
  <c r="JR68" i="82"/>
  <c r="JE68" i="82"/>
  <c r="IR68" i="82"/>
  <c r="IE68" i="82"/>
  <c r="HR68" i="82"/>
  <c r="HE68" i="82"/>
  <c r="GR68" i="82"/>
  <c r="VR68" i="82"/>
  <c r="VA68" i="82"/>
  <c r="UJ68" i="82"/>
  <c r="TQ68" i="82"/>
  <c r="TA68" i="82"/>
  <c r="SI68" i="82"/>
  <c r="RQ68" i="82"/>
  <c r="QZ68" i="82"/>
  <c r="QI68" i="82"/>
  <c r="PP68" i="82"/>
  <c r="OZ68" i="82"/>
  <c r="OH68" i="82"/>
  <c r="NP68" i="82"/>
  <c r="MZ68" i="82"/>
  <c r="MH68" i="82"/>
  <c r="LQ68" i="82"/>
  <c r="LA68" i="82"/>
  <c r="KL68" i="82"/>
  <c r="JV68" i="82"/>
  <c r="JF68" i="82"/>
  <c r="IP68" i="82"/>
  <c r="IA68" i="82"/>
  <c r="HL68" i="82"/>
  <c r="GU68" i="82"/>
  <c r="VP68" i="82"/>
  <c r="UY68" i="82"/>
  <c r="UF68" i="82"/>
  <c r="TP68" i="82"/>
  <c r="SX68" i="82"/>
  <c r="SF68" i="82"/>
  <c r="RP68" i="82"/>
  <c r="QX68" i="82"/>
  <c r="QF68" i="82"/>
  <c r="PO68" i="82"/>
  <c r="OX68" i="82"/>
  <c r="OE68" i="82"/>
  <c r="NO68" i="82"/>
  <c r="MW68" i="82"/>
  <c r="ME68" i="82"/>
  <c r="LP68" i="82"/>
  <c r="KZ68" i="82"/>
  <c r="KJ68" i="82"/>
  <c r="JU68" i="82"/>
  <c r="JD68" i="82"/>
  <c r="IO68" i="82"/>
  <c r="HZ68" i="82"/>
  <c r="HI68" i="82"/>
  <c r="GT68" i="82"/>
  <c r="VO68" i="82"/>
  <c r="UX68" i="82"/>
  <c r="UE68" i="82"/>
  <c r="TO68" i="82"/>
  <c r="SW68" i="82"/>
  <c r="SE68" i="82"/>
  <c r="RN68" i="82"/>
  <c r="QW68" i="82"/>
  <c r="QD68" i="82"/>
  <c r="PN68" i="82"/>
  <c r="OW68" i="82"/>
  <c r="OD68" i="82"/>
  <c r="NN68" i="82"/>
  <c r="MV68" i="82"/>
  <c r="MD68" i="82"/>
  <c r="LN68" i="82"/>
  <c r="KY68" i="82"/>
  <c r="KI68" i="82"/>
  <c r="JT68" i="82"/>
  <c r="JC68" i="82"/>
  <c r="IN68" i="82"/>
  <c r="HY68" i="82"/>
  <c r="HH68" i="82"/>
  <c r="GS68" i="82"/>
  <c r="VN68" i="82"/>
  <c r="UW68" i="82"/>
  <c r="UD68" i="82"/>
  <c r="TN68" i="82"/>
  <c r="SV68" i="82"/>
  <c r="SD68" i="82"/>
  <c r="RM68" i="82"/>
  <c r="QV68" i="82"/>
  <c r="QC68" i="82"/>
  <c r="PM68" i="82"/>
  <c r="OV68" i="82"/>
  <c r="OC68" i="82"/>
  <c r="NM68" i="82"/>
  <c r="MU68" i="82"/>
  <c r="MC68" i="82"/>
  <c r="LM68" i="82"/>
  <c r="KW68" i="82"/>
  <c r="KH68" i="82"/>
  <c r="JQ68" i="82"/>
  <c r="JB68" i="82"/>
  <c r="IM68" i="82"/>
  <c r="HV68" i="82"/>
  <c r="HG68" i="82"/>
  <c r="GQ68" i="82"/>
  <c r="VY68" i="82"/>
  <c r="VE68" i="82"/>
  <c r="UO68" i="82"/>
  <c r="TX68" i="82"/>
  <c r="TE68" i="82"/>
  <c r="SO68" i="82"/>
  <c r="RW68" i="82"/>
  <c r="RE68" i="82"/>
  <c r="QN68" i="82"/>
  <c r="PW68" i="82"/>
  <c r="PD68" i="82"/>
  <c r="ON68" i="82"/>
  <c r="NV68" i="82"/>
  <c r="ND68" i="82"/>
  <c r="MN68" i="82"/>
  <c r="LV68" i="82"/>
  <c r="LG68" i="82"/>
  <c r="KP68" i="82"/>
  <c r="KA68" i="82"/>
  <c r="JL68" i="82"/>
  <c r="IV68" i="82"/>
  <c r="IF68" i="82"/>
  <c r="HP68" i="82"/>
  <c r="HA68" i="82"/>
  <c r="VX68" i="82"/>
  <c r="VD68" i="82"/>
  <c r="UN68" i="82"/>
  <c r="TV68" i="82"/>
  <c r="TD68" i="82"/>
  <c r="SN68" i="82"/>
  <c r="RV68" i="82"/>
  <c r="RD68" i="82"/>
  <c r="QM68" i="82"/>
  <c r="PV68" i="82"/>
  <c r="PC68" i="82"/>
  <c r="OM68" i="82"/>
  <c r="NU68" i="82"/>
  <c r="NC68" i="82"/>
  <c r="ML68" i="82"/>
  <c r="LU68" i="82"/>
  <c r="LE68" i="82"/>
  <c r="KO68" i="82"/>
  <c r="JZ68" i="82"/>
  <c r="JJ68" i="82"/>
  <c r="IT68" i="82"/>
  <c r="ID68" i="82"/>
  <c r="HO68" i="82"/>
  <c r="GZ68" i="82"/>
  <c r="VU68" i="82"/>
  <c r="VC68" i="82"/>
  <c r="UL68" i="82"/>
  <c r="TS68" i="82"/>
  <c r="TC68" i="82"/>
  <c r="SK68" i="82"/>
  <c r="RS68" i="82"/>
  <c r="RB68" i="82"/>
  <c r="QK68" i="82"/>
  <c r="PR68" i="82"/>
  <c r="PB68" i="82"/>
  <c r="OK68" i="82"/>
  <c r="NR68" i="82"/>
  <c r="NB68" i="82"/>
  <c r="MJ68" i="82"/>
  <c r="LT68" i="82"/>
  <c r="LD68" i="82"/>
  <c r="KN68" i="82"/>
  <c r="JY68" i="82"/>
  <c r="JI68" i="82"/>
  <c r="IS68" i="82"/>
  <c r="IC68" i="82"/>
  <c r="HN68" i="82"/>
  <c r="GX68" i="82"/>
  <c r="VF68" i="82"/>
  <c r="TL68" i="82"/>
  <c r="RZ68" i="82"/>
  <c r="QJ68" i="82"/>
  <c r="OQ68" i="82"/>
  <c r="NE68" i="82"/>
  <c r="LL68" i="82"/>
  <c r="KC68" i="82"/>
  <c r="IQ68" i="82"/>
  <c r="HD68" i="82"/>
  <c r="VB68" i="82"/>
  <c r="TJ68" i="82"/>
  <c r="RX68" i="82"/>
  <c r="QB68" i="82"/>
  <c r="OP68" i="82"/>
  <c r="NA68" i="82"/>
  <c r="LJ68" i="82"/>
  <c r="KB68" i="82"/>
  <c r="IL68" i="82"/>
  <c r="HC68" i="82"/>
  <c r="US68" i="82"/>
  <c r="TI68" i="82"/>
  <c r="RR68" i="82"/>
  <c r="QA68" i="82"/>
  <c r="OO68" i="82"/>
  <c r="MR68" i="82"/>
  <c r="LI68" i="82"/>
  <c r="JW68" i="82"/>
  <c r="IJ68" i="82"/>
  <c r="HB68" i="82"/>
  <c r="UR68" i="82"/>
  <c r="TF68" i="82"/>
  <c r="RK68" i="82"/>
  <c r="PZ68" i="82"/>
  <c r="OJ68" i="82"/>
  <c r="MQ68" i="82"/>
  <c r="LH68" i="82"/>
  <c r="JP68" i="82"/>
  <c r="IH68" i="82"/>
  <c r="GV68" i="82"/>
  <c r="VS68" i="82"/>
  <c r="UB68" i="82"/>
  <c r="SP68" i="82"/>
  <c r="QS68" i="82"/>
  <c r="PI68" i="82"/>
  <c r="NQ68" i="82"/>
  <c r="LZ68" i="82"/>
  <c r="KR68" i="82"/>
  <c r="JA68" i="82"/>
  <c r="HS68" i="82"/>
  <c r="VL68" i="82"/>
  <c r="UA68" i="82"/>
  <c r="SJ68" i="82"/>
  <c r="QR68" i="82"/>
  <c r="PE68" i="82"/>
  <c r="NJ68" i="82"/>
  <c r="LY68" i="82"/>
  <c r="KM68" i="82"/>
  <c r="IZ68" i="82"/>
  <c r="HQ68" i="82"/>
  <c r="VK68" i="82"/>
  <c r="TY68" i="82"/>
  <c r="SC68" i="82"/>
  <c r="QP68" i="82"/>
  <c r="PA68" i="82"/>
  <c r="NI68" i="82"/>
  <c r="LW68" i="82"/>
  <c r="KG68" i="82"/>
  <c r="IY68" i="82"/>
  <c r="HM68" i="82"/>
  <c r="VJ68" i="82"/>
  <c r="TR68" i="82"/>
  <c r="SB68" i="82"/>
  <c r="QO68" i="82"/>
  <c r="OR68" i="82"/>
  <c r="NH68" i="82"/>
  <c r="LR68" i="82"/>
  <c r="KD68" i="82"/>
  <c r="IW68" i="82"/>
  <c r="HF68" i="82"/>
  <c r="UQ68" i="82"/>
  <c r="PX68" i="82"/>
  <c r="LB68" i="82"/>
  <c r="GP68" i="82"/>
  <c r="UP68" i="82"/>
  <c r="PQ68" i="82"/>
  <c r="KV68" i="82"/>
  <c r="GO68" i="82"/>
  <c r="UK68" i="82"/>
  <c r="PK68" i="82"/>
  <c r="KU68" i="82"/>
  <c r="GN68" i="82"/>
  <c r="RJ68" i="82"/>
  <c r="MP68" i="82"/>
  <c r="IG68" i="82"/>
  <c r="WD68" i="82"/>
  <c r="RI68" i="82"/>
  <c r="MO68" i="82"/>
  <c r="IB68" i="82"/>
  <c r="WB68" i="82"/>
  <c r="RF68" i="82"/>
  <c r="MI68" i="82"/>
  <c r="HU68" i="82"/>
  <c r="VZ68" i="82"/>
  <c r="RA68" i="82"/>
  <c r="MB68" i="82"/>
  <c r="HT68" i="82"/>
  <c r="OB68" i="82"/>
  <c r="OA68" i="82"/>
  <c r="NZ68" i="82"/>
  <c r="NX68" i="82"/>
  <c r="TB68" i="82"/>
  <c r="JM68" i="82"/>
  <c r="SS68" i="82"/>
  <c r="JH68" i="82"/>
  <c r="SR68" i="82"/>
  <c r="SQ68" i="82"/>
  <c r="KT68" i="82"/>
  <c r="JO68" i="82"/>
  <c r="JN68" i="82"/>
  <c r="UC68" i="82"/>
  <c r="PJ68" i="82"/>
  <c r="VW80" i="82"/>
  <c r="VK80" i="82"/>
  <c r="UY80" i="82"/>
  <c r="UM80" i="82"/>
  <c r="UA80" i="82"/>
  <c r="TO80" i="82"/>
  <c r="TC80" i="82"/>
  <c r="SQ80" i="82"/>
  <c r="SE80" i="82"/>
  <c r="RS80" i="82"/>
  <c r="RG80" i="82"/>
  <c r="QU80" i="82"/>
  <c r="QI80" i="82"/>
  <c r="PW80" i="82"/>
  <c r="PK80" i="82"/>
  <c r="OY80" i="82"/>
  <c r="OM80" i="82"/>
  <c r="OA80" i="82"/>
  <c r="NO80" i="82"/>
  <c r="NC80" i="82"/>
  <c r="MQ80" i="82"/>
  <c r="ME80" i="82"/>
  <c r="LS80" i="82"/>
  <c r="LG80" i="82"/>
  <c r="KU80" i="82"/>
  <c r="KI80" i="82"/>
  <c r="JW80" i="82"/>
  <c r="JK80" i="82"/>
  <c r="IY80" i="82"/>
  <c r="IM80" i="82"/>
  <c r="IA80" i="82"/>
  <c r="HO80" i="82"/>
  <c r="HC80" i="82"/>
  <c r="GQ80" i="82"/>
  <c r="VX80" i="82"/>
  <c r="VJ80" i="82"/>
  <c r="UW80" i="82"/>
  <c r="UJ80" i="82"/>
  <c r="TW80" i="82"/>
  <c r="TJ80" i="82"/>
  <c r="SW80" i="82"/>
  <c r="SJ80" i="82"/>
  <c r="RW80" i="82"/>
  <c r="RJ80" i="82"/>
  <c r="QW80" i="82"/>
  <c r="QJ80" i="82"/>
  <c r="PV80" i="82"/>
  <c r="PI80" i="82"/>
  <c r="OV80" i="82"/>
  <c r="OI80" i="82"/>
  <c r="NV80" i="82"/>
  <c r="NI80" i="82"/>
  <c r="MV80" i="82"/>
  <c r="MI80" i="82"/>
  <c r="LV80" i="82"/>
  <c r="LI80" i="82"/>
  <c r="KV80" i="82"/>
  <c r="KH80" i="82"/>
  <c r="JU80" i="82"/>
  <c r="JH80" i="82"/>
  <c r="IU80" i="82"/>
  <c r="IH80" i="82"/>
  <c r="HU80" i="82"/>
  <c r="HH80" i="82"/>
  <c r="GU80" i="82"/>
  <c r="VR80" i="82"/>
  <c r="VD80" i="82"/>
  <c r="UP80" i="82"/>
  <c r="UB80" i="82"/>
  <c r="TM80" i="82"/>
  <c r="SY80" i="82"/>
  <c r="SK80" i="82"/>
  <c r="RV80" i="82"/>
  <c r="RH80" i="82"/>
  <c r="QS80" i="82"/>
  <c r="QE80" i="82"/>
  <c r="PQ80" i="82"/>
  <c r="PC80" i="82"/>
  <c r="OO80" i="82"/>
  <c r="NZ80" i="82"/>
  <c r="NL80" i="82"/>
  <c r="MX80" i="82"/>
  <c r="MJ80" i="82"/>
  <c r="LU80" i="82"/>
  <c r="LF80" i="82"/>
  <c r="KR80" i="82"/>
  <c r="KD80" i="82"/>
  <c r="JP80" i="82"/>
  <c r="JB80" i="82"/>
  <c r="IN80" i="82"/>
  <c r="HY80" i="82"/>
  <c r="HK80" i="82"/>
  <c r="GW80" i="82"/>
  <c r="WD80" i="82"/>
  <c r="VP80" i="82"/>
  <c r="VB80" i="82"/>
  <c r="UN80" i="82"/>
  <c r="TY80" i="82"/>
  <c r="TK80" i="82"/>
  <c r="SV80" i="82"/>
  <c r="SH80" i="82"/>
  <c r="RT80" i="82"/>
  <c r="RE80" i="82"/>
  <c r="QQ80" i="82"/>
  <c r="QC80" i="82"/>
  <c r="PO80" i="82"/>
  <c r="PA80" i="82"/>
  <c r="OL80" i="82"/>
  <c r="NX80" i="82"/>
  <c r="NJ80" i="82"/>
  <c r="MU80" i="82"/>
  <c r="MG80" i="82"/>
  <c r="LR80" i="82"/>
  <c r="LD80" i="82"/>
  <c r="KP80" i="82"/>
  <c r="KB80" i="82"/>
  <c r="JN80" i="82"/>
  <c r="IZ80" i="82"/>
  <c r="IK80" i="82"/>
  <c r="HW80" i="82"/>
  <c r="HI80" i="82"/>
  <c r="GT80" i="82"/>
  <c r="WC80" i="82"/>
  <c r="VO80" i="82"/>
  <c r="VA80" i="82"/>
  <c r="UL80" i="82"/>
  <c r="TX80" i="82"/>
  <c r="TI80" i="82"/>
  <c r="SU80" i="82"/>
  <c r="SG80" i="82"/>
  <c r="RR80" i="82"/>
  <c r="RD80" i="82"/>
  <c r="QP80" i="82"/>
  <c r="QB80" i="82"/>
  <c r="PN80" i="82"/>
  <c r="OZ80" i="82"/>
  <c r="OK80" i="82"/>
  <c r="NW80" i="82"/>
  <c r="NH80" i="82"/>
  <c r="MT80" i="82"/>
  <c r="MF80" i="82"/>
  <c r="LQ80" i="82"/>
  <c r="LC80" i="82"/>
  <c r="KO80" i="82"/>
  <c r="KA80" i="82"/>
  <c r="JM80" i="82"/>
  <c r="IX80" i="82"/>
  <c r="IJ80" i="82"/>
  <c r="HV80" i="82"/>
  <c r="HG80" i="82"/>
  <c r="GS80" i="82"/>
  <c r="VV80" i="82"/>
  <c r="VH80" i="82"/>
  <c r="UT80" i="82"/>
  <c r="UF80" i="82"/>
  <c r="TR80" i="82"/>
  <c r="TD80" i="82"/>
  <c r="SO80" i="82"/>
  <c r="SA80" i="82"/>
  <c r="RM80" i="82"/>
  <c r="QY80" i="82"/>
  <c r="QK80" i="82"/>
  <c r="PU80" i="82"/>
  <c r="PG80" i="82"/>
  <c r="OS80" i="82"/>
  <c r="OE80" i="82"/>
  <c r="NQ80" i="82"/>
  <c r="NB80" i="82"/>
  <c r="MN80" i="82"/>
  <c r="LZ80" i="82"/>
  <c r="LL80" i="82"/>
  <c r="KX80" i="82"/>
  <c r="KJ80" i="82"/>
  <c r="JT80" i="82"/>
  <c r="JF80" i="82"/>
  <c r="IR80" i="82"/>
  <c r="ID80" i="82"/>
  <c r="HP80" i="82"/>
  <c r="HA80" i="82"/>
  <c r="GM80" i="82"/>
  <c r="VY80" i="82"/>
  <c r="VC80" i="82"/>
  <c r="UG80" i="82"/>
  <c r="TL80" i="82"/>
  <c r="SP80" i="82"/>
  <c r="RU80" i="82"/>
  <c r="QZ80" i="82"/>
  <c r="QD80" i="82"/>
  <c r="PH80" i="82"/>
  <c r="ON80" i="82"/>
  <c r="NR80" i="82"/>
  <c r="MW80" i="82"/>
  <c r="MA80" i="82"/>
  <c r="LE80" i="82"/>
  <c r="KK80" i="82"/>
  <c r="JO80" i="82"/>
  <c r="IS80" i="82"/>
  <c r="HX80" i="82"/>
  <c r="HB80" i="82"/>
  <c r="VU80" i="82"/>
  <c r="UZ80" i="82"/>
  <c r="UE80" i="82"/>
  <c r="TH80" i="82"/>
  <c r="SN80" i="82"/>
  <c r="RQ80" i="82"/>
  <c r="QX80" i="82"/>
  <c r="QA80" i="82"/>
  <c r="PF80" i="82"/>
  <c r="OJ80" i="82"/>
  <c r="NP80" i="82"/>
  <c r="MS80" i="82"/>
  <c r="LY80" i="82"/>
  <c r="LB80" i="82"/>
  <c r="KG80" i="82"/>
  <c r="JL80" i="82"/>
  <c r="IQ80" i="82"/>
  <c r="HT80" i="82"/>
  <c r="GZ80" i="82"/>
  <c r="VT80" i="82"/>
  <c r="UX80" i="82"/>
  <c r="UD80" i="82"/>
  <c r="TG80" i="82"/>
  <c r="SM80" i="82"/>
  <c r="RP80" i="82"/>
  <c r="QV80" i="82"/>
  <c r="PZ80" i="82"/>
  <c r="PE80" i="82"/>
  <c r="OH80" i="82"/>
  <c r="NN80" i="82"/>
  <c r="MR80" i="82"/>
  <c r="LX80" i="82"/>
  <c r="LA80" i="82"/>
  <c r="KF80" i="82"/>
  <c r="JJ80" i="82"/>
  <c r="IP80" i="82"/>
  <c r="HS80" i="82"/>
  <c r="GY80" i="82"/>
  <c r="VI80" i="82"/>
  <c r="UO80" i="82"/>
  <c r="TS80" i="82"/>
  <c r="SX80" i="82"/>
  <c r="SB80" i="82"/>
  <c r="RF80" i="82"/>
  <c r="QL80" i="82"/>
  <c r="PP80" i="82"/>
  <c r="OT80" i="82"/>
  <c r="NY80" i="82"/>
  <c r="ND80" i="82"/>
  <c r="MH80" i="82"/>
  <c r="LM80" i="82"/>
  <c r="KQ80" i="82"/>
  <c r="JV80" i="82"/>
  <c r="JA80" i="82"/>
  <c r="IE80" i="82"/>
  <c r="HJ80" i="82"/>
  <c r="GN80" i="82"/>
  <c r="WB80" i="82"/>
  <c r="VG80" i="82"/>
  <c r="UK80" i="82"/>
  <c r="TQ80" i="82"/>
  <c r="ST80" i="82"/>
  <c r="RZ80" i="82"/>
  <c r="RC80" i="82"/>
  <c r="QH80" i="82"/>
  <c r="PM80" i="82"/>
  <c r="OR80" i="82"/>
  <c r="NU80" i="82"/>
  <c r="NA80" i="82"/>
  <c r="MD80" i="82"/>
  <c r="LK80" i="82"/>
  <c r="KN80" i="82"/>
  <c r="JS80" i="82"/>
  <c r="IW80" i="82"/>
  <c r="IC80" i="82"/>
  <c r="HF80" i="82"/>
  <c r="WA80" i="82"/>
  <c r="VF80" i="82"/>
  <c r="UI80" i="82"/>
  <c r="TP80" i="82"/>
  <c r="SS80" i="82"/>
  <c r="RY80" i="82"/>
  <c r="RB80" i="82"/>
  <c r="QG80" i="82"/>
  <c r="PL80" i="82"/>
  <c r="OQ80" i="82"/>
  <c r="NT80" i="82"/>
  <c r="MZ80" i="82"/>
  <c r="MC80" i="82"/>
  <c r="LJ80" i="82"/>
  <c r="KM80" i="82"/>
  <c r="JR80" i="82"/>
  <c r="IV80" i="82"/>
  <c r="IB80" i="82"/>
  <c r="HE80" i="82"/>
  <c r="US80" i="82"/>
  <c r="TB80" i="82"/>
  <c r="RL80" i="82"/>
  <c r="PT80" i="82"/>
  <c r="OD80" i="82"/>
  <c r="MM80" i="82"/>
  <c r="KW80" i="82"/>
  <c r="JE80" i="82"/>
  <c r="HN80" i="82"/>
  <c r="UR80" i="82"/>
  <c r="TA80" i="82"/>
  <c r="RK80" i="82"/>
  <c r="PS80" i="82"/>
  <c r="OC80" i="82"/>
  <c r="ML80" i="82"/>
  <c r="KT80" i="82"/>
  <c r="JD80" i="82"/>
  <c r="HM80" i="82"/>
  <c r="UQ80" i="82"/>
  <c r="SZ80" i="82"/>
  <c r="RI80" i="82"/>
  <c r="PR80" i="82"/>
  <c r="OB80" i="82"/>
  <c r="MK80" i="82"/>
  <c r="KS80" i="82"/>
  <c r="JC80" i="82"/>
  <c r="HL80" i="82"/>
  <c r="VZ80" i="82"/>
  <c r="UH80" i="82"/>
  <c r="SR80" i="82"/>
  <c r="RA80" i="82"/>
  <c r="PJ80" i="82"/>
  <c r="NS80" i="82"/>
  <c r="MB80" i="82"/>
  <c r="KL80" i="82"/>
  <c r="IT80" i="82"/>
  <c r="HD80" i="82"/>
  <c r="VS80" i="82"/>
  <c r="UC80" i="82"/>
  <c r="SL80" i="82"/>
  <c r="QT80" i="82"/>
  <c r="PD80" i="82"/>
  <c r="NM80" i="82"/>
  <c r="LW80" i="82"/>
  <c r="KE80" i="82"/>
  <c r="IO80" i="82"/>
  <c r="GX80" i="82"/>
  <c r="VL80" i="82"/>
  <c r="TT80" i="82"/>
  <c r="SC80" i="82"/>
  <c r="QM80" i="82"/>
  <c r="OU80" i="82"/>
  <c r="NE80" i="82"/>
  <c r="LN80" i="82"/>
  <c r="JX80" i="82"/>
  <c r="IF80" i="82"/>
  <c r="GO80" i="82"/>
  <c r="VE80" i="82"/>
  <c r="TN80" i="82"/>
  <c r="RX80" i="82"/>
  <c r="QF80" i="82"/>
  <c r="OP80" i="82"/>
  <c r="MY80" i="82"/>
  <c r="LH80" i="82"/>
  <c r="JQ80" i="82"/>
  <c r="HZ80" i="82"/>
  <c r="UV80" i="82"/>
  <c r="TF80" i="82"/>
  <c r="RO80" i="82"/>
  <c r="PY80" i="82"/>
  <c r="OG80" i="82"/>
  <c r="MP80" i="82"/>
  <c r="KZ80" i="82"/>
  <c r="JI80" i="82"/>
  <c r="HR80" i="82"/>
  <c r="UU80" i="82"/>
  <c r="TE80" i="82"/>
  <c r="RN80" i="82"/>
  <c r="PX80" i="82"/>
  <c r="OF80" i="82"/>
  <c r="MO80" i="82"/>
  <c r="KY80" i="82"/>
  <c r="JG80" i="82"/>
  <c r="HQ80" i="82"/>
  <c r="TZ80" i="82"/>
  <c r="NK80" i="82"/>
  <c r="GV80" i="82"/>
  <c r="TV80" i="82"/>
  <c r="NG80" i="82"/>
  <c r="GR80" i="82"/>
  <c r="TU80" i="82"/>
  <c r="NF80" i="82"/>
  <c r="GP80" i="82"/>
  <c r="SI80" i="82"/>
  <c r="LT80" i="82"/>
  <c r="SF80" i="82"/>
  <c r="LP80" i="82"/>
  <c r="QO80" i="82"/>
  <c r="JZ80" i="82"/>
  <c r="QN80" i="82"/>
  <c r="JY80" i="82"/>
  <c r="VQ80" i="82"/>
  <c r="PB80" i="82"/>
  <c r="IL80" i="82"/>
  <c r="VN80" i="82"/>
  <c r="OX80" i="82"/>
  <c r="II80" i="82"/>
  <c r="QR80" i="82"/>
  <c r="OW80" i="82"/>
  <c r="LO80" i="82"/>
  <c r="KC80" i="82"/>
  <c r="IG80" i="82"/>
  <c r="VM80" i="82"/>
  <c r="SD80" i="82"/>
  <c r="VT35" i="82"/>
  <c r="VH35" i="82"/>
  <c r="UV35" i="82"/>
  <c r="UJ35" i="82"/>
  <c r="TX35" i="82"/>
  <c r="TL35" i="82"/>
  <c r="SZ35" i="82"/>
  <c r="SN35" i="82"/>
  <c r="SB35" i="82"/>
  <c r="RP35" i="82"/>
  <c r="RD35" i="82"/>
  <c r="QR35" i="82"/>
  <c r="QF35" i="82"/>
  <c r="PT35" i="82"/>
  <c r="PH35" i="82"/>
  <c r="OV35" i="82"/>
  <c r="OJ35" i="82"/>
  <c r="NX35" i="82"/>
  <c r="NL35" i="82"/>
  <c r="MZ35" i="82"/>
  <c r="MN35" i="82"/>
  <c r="MB35" i="82"/>
  <c r="LP35" i="82"/>
  <c r="LD35" i="82"/>
  <c r="KR35" i="82"/>
  <c r="KF35" i="82"/>
  <c r="JT35" i="82"/>
  <c r="JH35" i="82"/>
  <c r="IV35" i="82"/>
  <c r="IJ35" i="82"/>
  <c r="HX35" i="82"/>
  <c r="HL35" i="82"/>
  <c r="GZ35" i="82"/>
  <c r="GN35" i="82"/>
  <c r="VS35" i="82"/>
  <c r="VG35" i="82"/>
  <c r="UU35" i="82"/>
  <c r="UI35" i="82"/>
  <c r="TW35" i="82"/>
  <c r="TK35" i="82"/>
  <c r="SY35" i="82"/>
  <c r="SM35" i="82"/>
  <c r="SA35" i="82"/>
  <c r="RO35" i="82"/>
  <c r="RC35" i="82"/>
  <c r="QQ35" i="82"/>
  <c r="QE35" i="82"/>
  <c r="PS35" i="82"/>
  <c r="PG35" i="82"/>
  <c r="OU35" i="82"/>
  <c r="OI35" i="82"/>
  <c r="NW35" i="82"/>
  <c r="NK35" i="82"/>
  <c r="MY35" i="82"/>
  <c r="MM35" i="82"/>
  <c r="MA35" i="82"/>
  <c r="LO35" i="82"/>
  <c r="LC35" i="82"/>
  <c r="KQ35" i="82"/>
  <c r="KE35" i="82"/>
  <c r="JS35" i="82"/>
  <c r="JG35" i="82"/>
  <c r="IU35" i="82"/>
  <c r="II35" i="82"/>
  <c r="HW35" i="82"/>
  <c r="HK35" i="82"/>
  <c r="GY35" i="82"/>
  <c r="GM35" i="82"/>
  <c r="WD35" i="82"/>
  <c r="VR35" i="82"/>
  <c r="VF35" i="82"/>
  <c r="UT35" i="82"/>
  <c r="UH35" i="82"/>
  <c r="TV35" i="82"/>
  <c r="TJ35" i="82"/>
  <c r="SX35" i="82"/>
  <c r="SL35" i="82"/>
  <c r="RZ35" i="82"/>
  <c r="RN35" i="82"/>
  <c r="RB35" i="82"/>
  <c r="QP35" i="82"/>
  <c r="QD35" i="82"/>
  <c r="PR35" i="82"/>
  <c r="PF35" i="82"/>
  <c r="OT35" i="82"/>
  <c r="OH35" i="82"/>
  <c r="NV35" i="82"/>
  <c r="NJ35" i="82"/>
  <c r="MX35" i="82"/>
  <c r="ML35" i="82"/>
  <c r="LZ35" i="82"/>
  <c r="LN35" i="82"/>
  <c r="LB35" i="82"/>
  <c r="KP35" i="82"/>
  <c r="KD35" i="82"/>
  <c r="JR35" i="82"/>
  <c r="JF35" i="82"/>
  <c r="IT35" i="82"/>
  <c r="IH35" i="82"/>
  <c r="HV35" i="82"/>
  <c r="HJ35" i="82"/>
  <c r="GX35" i="82"/>
  <c r="WC35" i="82"/>
  <c r="VQ35" i="82"/>
  <c r="VE35" i="82"/>
  <c r="US35" i="82"/>
  <c r="UG35" i="82"/>
  <c r="TU35" i="82"/>
  <c r="TI35" i="82"/>
  <c r="SW35" i="82"/>
  <c r="SK35" i="82"/>
  <c r="RY35" i="82"/>
  <c r="RM35" i="82"/>
  <c r="RA35" i="82"/>
  <c r="QO35" i="82"/>
  <c r="QC35" i="82"/>
  <c r="PQ35" i="82"/>
  <c r="PE35" i="82"/>
  <c r="OS35" i="82"/>
  <c r="OG35" i="82"/>
  <c r="NU35" i="82"/>
  <c r="NI35" i="82"/>
  <c r="MW35" i="82"/>
  <c r="MK35" i="82"/>
  <c r="LY35" i="82"/>
  <c r="LM35" i="82"/>
  <c r="LA35" i="82"/>
  <c r="KO35" i="82"/>
  <c r="KC35" i="82"/>
  <c r="JQ35" i="82"/>
  <c r="JE35" i="82"/>
  <c r="IS35" i="82"/>
  <c r="IG35" i="82"/>
  <c r="HU35" i="82"/>
  <c r="HI35" i="82"/>
  <c r="GW35" i="82"/>
  <c r="WB35" i="82"/>
  <c r="VP35" i="82"/>
  <c r="VD35" i="82"/>
  <c r="UR35" i="82"/>
  <c r="UF35" i="82"/>
  <c r="TT35" i="82"/>
  <c r="TH35" i="82"/>
  <c r="SV35" i="82"/>
  <c r="SJ35" i="82"/>
  <c r="RX35" i="82"/>
  <c r="RL35" i="82"/>
  <c r="QZ35" i="82"/>
  <c r="QN35" i="82"/>
  <c r="QB35" i="82"/>
  <c r="PP35" i="82"/>
  <c r="PD35" i="82"/>
  <c r="OR35" i="82"/>
  <c r="OF35" i="82"/>
  <c r="NT35" i="82"/>
  <c r="NH35" i="82"/>
  <c r="MV35" i="82"/>
  <c r="MJ35" i="82"/>
  <c r="LX35" i="82"/>
  <c r="LL35" i="82"/>
  <c r="KZ35" i="82"/>
  <c r="KN35" i="82"/>
  <c r="KB35" i="82"/>
  <c r="JP35" i="82"/>
  <c r="JD35" i="82"/>
  <c r="IR35" i="82"/>
  <c r="IF35" i="82"/>
  <c r="HT35" i="82"/>
  <c r="HH35" i="82"/>
  <c r="GV35" i="82"/>
  <c r="VY35" i="82"/>
  <c r="VM35" i="82"/>
  <c r="VA35" i="82"/>
  <c r="UO35" i="82"/>
  <c r="UC35" i="82"/>
  <c r="TQ35" i="82"/>
  <c r="TE35" i="82"/>
  <c r="SS35" i="82"/>
  <c r="SG35" i="82"/>
  <c r="RU35" i="82"/>
  <c r="RI35" i="82"/>
  <c r="QW35" i="82"/>
  <c r="QK35" i="82"/>
  <c r="PY35" i="82"/>
  <c r="PM35" i="82"/>
  <c r="PA35" i="82"/>
  <c r="OO35" i="82"/>
  <c r="OC35" i="82"/>
  <c r="NQ35" i="82"/>
  <c r="NE35" i="82"/>
  <c r="MS35" i="82"/>
  <c r="MG35" i="82"/>
  <c r="LU35" i="82"/>
  <c r="LI35" i="82"/>
  <c r="KW35" i="82"/>
  <c r="KK35" i="82"/>
  <c r="JY35" i="82"/>
  <c r="JM35" i="82"/>
  <c r="JA35" i="82"/>
  <c r="IO35" i="82"/>
  <c r="IC35" i="82"/>
  <c r="HQ35" i="82"/>
  <c r="HE35" i="82"/>
  <c r="GS35" i="82"/>
  <c r="VI35" i="82"/>
  <c r="TM35" i="82"/>
  <c r="SC35" i="82"/>
  <c r="QG35" i="82"/>
  <c r="OK35" i="82"/>
  <c r="MO35" i="82"/>
  <c r="KS35" i="82"/>
  <c r="IW35" i="82"/>
  <c r="HA35" i="82"/>
  <c r="VX35" i="82"/>
  <c r="VL35" i="82"/>
  <c r="UZ35" i="82"/>
  <c r="UN35" i="82"/>
  <c r="UB35" i="82"/>
  <c r="TP35" i="82"/>
  <c r="TD35" i="82"/>
  <c r="SR35" i="82"/>
  <c r="SF35" i="82"/>
  <c r="RT35" i="82"/>
  <c r="RH35" i="82"/>
  <c r="QV35" i="82"/>
  <c r="QJ35" i="82"/>
  <c r="PX35" i="82"/>
  <c r="PL35" i="82"/>
  <c r="OZ35" i="82"/>
  <c r="ON35" i="82"/>
  <c r="OB35" i="82"/>
  <c r="NP35" i="82"/>
  <c r="ND35" i="82"/>
  <c r="MR35" i="82"/>
  <c r="MF35" i="82"/>
  <c r="LT35" i="82"/>
  <c r="LH35" i="82"/>
  <c r="KV35" i="82"/>
  <c r="KJ35" i="82"/>
  <c r="JX35" i="82"/>
  <c r="JL35" i="82"/>
  <c r="IZ35" i="82"/>
  <c r="IN35" i="82"/>
  <c r="IB35" i="82"/>
  <c r="HP35" i="82"/>
  <c r="HD35" i="82"/>
  <c r="GR35" i="82"/>
  <c r="VU35" i="82"/>
  <c r="TY35" i="82"/>
  <c r="RQ35" i="82"/>
  <c r="PU35" i="82"/>
  <c r="NY35" i="82"/>
  <c r="MC35" i="82"/>
  <c r="JU35" i="82"/>
  <c r="HY35" i="82"/>
  <c r="VW35" i="82"/>
  <c r="VK35" i="82"/>
  <c r="UY35" i="82"/>
  <c r="UM35" i="82"/>
  <c r="UA35" i="82"/>
  <c r="TO35" i="82"/>
  <c r="TC35" i="82"/>
  <c r="SQ35" i="82"/>
  <c r="SE35" i="82"/>
  <c r="RS35" i="82"/>
  <c r="RG35" i="82"/>
  <c r="QU35" i="82"/>
  <c r="QI35" i="82"/>
  <c r="PW35" i="82"/>
  <c r="PK35" i="82"/>
  <c r="OY35" i="82"/>
  <c r="OM35" i="82"/>
  <c r="OA35" i="82"/>
  <c r="NO35" i="82"/>
  <c r="NC35" i="82"/>
  <c r="MQ35" i="82"/>
  <c r="ME35" i="82"/>
  <c r="LS35" i="82"/>
  <c r="LG35" i="82"/>
  <c r="KU35" i="82"/>
  <c r="KI35" i="82"/>
  <c r="JW35" i="82"/>
  <c r="JK35" i="82"/>
  <c r="IY35" i="82"/>
  <c r="IM35" i="82"/>
  <c r="IA35" i="82"/>
  <c r="HO35" i="82"/>
  <c r="HC35" i="82"/>
  <c r="GQ35" i="82"/>
  <c r="UW35" i="82"/>
  <c r="TA35" i="82"/>
  <c r="RE35" i="82"/>
  <c r="PI35" i="82"/>
  <c r="NM35" i="82"/>
  <c r="LQ35" i="82"/>
  <c r="KG35" i="82"/>
  <c r="HM35" i="82"/>
  <c r="VV35" i="82"/>
  <c r="VJ35" i="82"/>
  <c r="UX35" i="82"/>
  <c r="UL35" i="82"/>
  <c r="TZ35" i="82"/>
  <c r="TN35" i="82"/>
  <c r="TB35" i="82"/>
  <c r="SP35" i="82"/>
  <c r="SD35" i="82"/>
  <c r="RR35" i="82"/>
  <c r="RF35" i="82"/>
  <c r="QT35" i="82"/>
  <c r="QH35" i="82"/>
  <c r="PV35" i="82"/>
  <c r="PJ35" i="82"/>
  <c r="OX35" i="82"/>
  <c r="OL35" i="82"/>
  <c r="NZ35" i="82"/>
  <c r="NN35" i="82"/>
  <c r="NB35" i="82"/>
  <c r="MP35" i="82"/>
  <c r="MD35" i="82"/>
  <c r="LR35" i="82"/>
  <c r="LF35" i="82"/>
  <c r="KT35" i="82"/>
  <c r="KH35" i="82"/>
  <c r="JV35" i="82"/>
  <c r="JJ35" i="82"/>
  <c r="IX35" i="82"/>
  <c r="IL35" i="82"/>
  <c r="HZ35" i="82"/>
  <c r="HN35" i="82"/>
  <c r="HB35" i="82"/>
  <c r="GP35" i="82"/>
  <c r="UK35" i="82"/>
  <c r="SO35" i="82"/>
  <c r="QS35" i="82"/>
  <c r="OW35" i="82"/>
  <c r="NA35" i="82"/>
  <c r="LE35" i="82"/>
  <c r="JI35" i="82"/>
  <c r="IK35" i="82"/>
  <c r="GO35" i="82"/>
  <c r="WA35" i="82"/>
  <c r="TG35" i="82"/>
  <c r="QM35" i="82"/>
  <c r="NS35" i="82"/>
  <c r="KY35" i="82"/>
  <c r="IE35" i="82"/>
  <c r="VZ35" i="82"/>
  <c r="TF35" i="82"/>
  <c r="QL35" i="82"/>
  <c r="NR35" i="82"/>
  <c r="KX35" i="82"/>
  <c r="ID35" i="82"/>
  <c r="VO35" i="82"/>
  <c r="SU35" i="82"/>
  <c r="QA35" i="82"/>
  <c r="NG35" i="82"/>
  <c r="KM35" i="82"/>
  <c r="HS35" i="82"/>
  <c r="VN35" i="82"/>
  <c r="ST35" i="82"/>
  <c r="PZ35" i="82"/>
  <c r="NF35" i="82"/>
  <c r="KL35" i="82"/>
  <c r="HR35" i="82"/>
  <c r="VC35" i="82"/>
  <c r="SI35" i="82"/>
  <c r="PO35" i="82"/>
  <c r="MU35" i="82"/>
  <c r="KA35" i="82"/>
  <c r="HG35" i="82"/>
  <c r="UQ35" i="82"/>
  <c r="RW35" i="82"/>
  <c r="PC35" i="82"/>
  <c r="MI35" i="82"/>
  <c r="JO35" i="82"/>
  <c r="GU35" i="82"/>
  <c r="UP35" i="82"/>
  <c r="RV35" i="82"/>
  <c r="PB35" i="82"/>
  <c r="MH35" i="82"/>
  <c r="JN35" i="82"/>
  <c r="GT35" i="82"/>
  <c r="VB35" i="82"/>
  <c r="SH35" i="82"/>
  <c r="PN35" i="82"/>
  <c r="MT35" i="82"/>
  <c r="JZ35" i="82"/>
  <c r="HF35" i="82"/>
  <c r="UE35" i="82"/>
  <c r="RK35" i="82"/>
  <c r="OQ35" i="82"/>
  <c r="LW35" i="82"/>
  <c r="JC35" i="82"/>
  <c r="UD35" i="82"/>
  <c r="RJ35" i="82"/>
  <c r="OP35" i="82"/>
  <c r="LV35" i="82"/>
  <c r="JB35" i="82"/>
  <c r="TS35" i="82"/>
  <c r="QY35" i="82"/>
  <c r="OE35" i="82"/>
  <c r="LK35" i="82"/>
  <c r="IQ35" i="82"/>
  <c r="TR35" i="82"/>
  <c r="QX35" i="82"/>
  <c r="OD35" i="82"/>
  <c r="LJ35" i="82"/>
  <c r="IP35" i="82"/>
  <c r="VV47" i="82"/>
  <c r="VJ47" i="82"/>
  <c r="UX47" i="82"/>
  <c r="UL47" i="82"/>
  <c r="TZ47" i="82"/>
  <c r="TN47" i="82"/>
  <c r="TB47" i="82"/>
  <c r="SP47" i="82"/>
  <c r="SD47" i="82"/>
  <c r="RR47" i="82"/>
  <c r="RF47" i="82"/>
  <c r="QT47" i="82"/>
  <c r="QH47" i="82"/>
  <c r="PV47" i="82"/>
  <c r="PJ47" i="82"/>
  <c r="OX47" i="82"/>
  <c r="OL47" i="82"/>
  <c r="NZ47" i="82"/>
  <c r="NN47" i="82"/>
  <c r="NB47" i="82"/>
  <c r="MP47" i="82"/>
  <c r="MD47" i="82"/>
  <c r="LR47" i="82"/>
  <c r="LF47" i="82"/>
  <c r="KT47" i="82"/>
  <c r="KH47" i="82"/>
  <c r="JV47" i="82"/>
  <c r="JJ47" i="82"/>
  <c r="IX47" i="82"/>
  <c r="IL47" i="82"/>
  <c r="HZ47" i="82"/>
  <c r="HN47" i="82"/>
  <c r="HB47" i="82"/>
  <c r="GP47" i="82"/>
  <c r="VU47" i="82"/>
  <c r="VI47" i="82"/>
  <c r="UW47" i="82"/>
  <c r="UK47" i="82"/>
  <c r="TY47" i="82"/>
  <c r="TM47" i="82"/>
  <c r="TA47" i="82"/>
  <c r="SO47" i="82"/>
  <c r="SC47" i="82"/>
  <c r="RQ47" i="82"/>
  <c r="RE47" i="82"/>
  <c r="QS47" i="82"/>
  <c r="QG47" i="82"/>
  <c r="PU47" i="82"/>
  <c r="PI47" i="82"/>
  <c r="OW47" i="82"/>
  <c r="OK47" i="82"/>
  <c r="NY47" i="82"/>
  <c r="NM47" i="82"/>
  <c r="NA47" i="82"/>
  <c r="MO47" i="82"/>
  <c r="MC47" i="82"/>
  <c r="LQ47" i="82"/>
  <c r="LE47" i="82"/>
  <c r="KS47" i="82"/>
  <c r="KG47" i="82"/>
  <c r="JU47" i="82"/>
  <c r="JI47" i="82"/>
  <c r="IW47" i="82"/>
  <c r="IK47" i="82"/>
  <c r="HY47" i="82"/>
  <c r="HM47" i="82"/>
  <c r="HA47" i="82"/>
  <c r="GO47" i="82"/>
  <c r="VT47" i="82"/>
  <c r="VH47" i="82"/>
  <c r="UV47" i="82"/>
  <c r="UJ47" i="82"/>
  <c r="WD47" i="82"/>
  <c r="VR47" i="82"/>
  <c r="VF47" i="82"/>
  <c r="UT47" i="82"/>
  <c r="UH47" i="82"/>
  <c r="TV47" i="82"/>
  <c r="TJ47" i="82"/>
  <c r="SX47" i="82"/>
  <c r="SL47" i="82"/>
  <c r="RZ47" i="82"/>
  <c r="RN47" i="82"/>
  <c r="RB47" i="82"/>
  <c r="QP47" i="82"/>
  <c r="QD47" i="82"/>
  <c r="PR47" i="82"/>
  <c r="PF47" i="82"/>
  <c r="OT47" i="82"/>
  <c r="OH47" i="82"/>
  <c r="NV47" i="82"/>
  <c r="NJ47" i="82"/>
  <c r="MX47" i="82"/>
  <c r="ML47" i="82"/>
  <c r="LZ47" i="82"/>
  <c r="LN47" i="82"/>
  <c r="LB47" i="82"/>
  <c r="KP47" i="82"/>
  <c r="KD47" i="82"/>
  <c r="JR47" i="82"/>
  <c r="JF47" i="82"/>
  <c r="IT47" i="82"/>
  <c r="IH47" i="82"/>
  <c r="HV47" i="82"/>
  <c r="HJ47" i="82"/>
  <c r="GX47" i="82"/>
  <c r="VZ47" i="82"/>
  <c r="VN47" i="82"/>
  <c r="VB47" i="82"/>
  <c r="UP47" i="82"/>
  <c r="UD47" i="82"/>
  <c r="TR47" i="82"/>
  <c r="TF47" i="82"/>
  <c r="ST47" i="82"/>
  <c r="SH47" i="82"/>
  <c r="RV47" i="82"/>
  <c r="RJ47" i="82"/>
  <c r="VX47" i="82"/>
  <c r="VL47" i="82"/>
  <c r="UZ47" i="82"/>
  <c r="UN47" i="82"/>
  <c r="UB47" i="82"/>
  <c r="TP47" i="82"/>
  <c r="TD47" i="82"/>
  <c r="SR47" i="82"/>
  <c r="SF47" i="82"/>
  <c r="RT47" i="82"/>
  <c r="RH47" i="82"/>
  <c r="QV47" i="82"/>
  <c r="QJ47" i="82"/>
  <c r="VW47" i="82"/>
  <c r="UY47" i="82"/>
  <c r="UA47" i="82"/>
  <c r="TG47" i="82"/>
  <c r="SK47" i="82"/>
  <c r="RP47" i="82"/>
  <c r="QX47" i="82"/>
  <c r="QE47" i="82"/>
  <c r="PO47" i="82"/>
  <c r="OZ47" i="82"/>
  <c r="OI47" i="82"/>
  <c r="NS47" i="82"/>
  <c r="ND47" i="82"/>
  <c r="MM47" i="82"/>
  <c r="LW47" i="82"/>
  <c r="LH47" i="82"/>
  <c r="KQ47" i="82"/>
  <c r="KA47" i="82"/>
  <c r="JL47" i="82"/>
  <c r="IU47" i="82"/>
  <c r="IE47" i="82"/>
  <c r="HP47" i="82"/>
  <c r="GY47" i="82"/>
  <c r="VS47" i="82"/>
  <c r="UU47" i="82"/>
  <c r="TX47" i="82"/>
  <c r="TE47" i="82"/>
  <c r="SJ47" i="82"/>
  <c r="RO47" i="82"/>
  <c r="QW47" i="82"/>
  <c r="QC47" i="82"/>
  <c r="PN47" i="82"/>
  <c r="OY47" i="82"/>
  <c r="OG47" i="82"/>
  <c r="NR47" i="82"/>
  <c r="NC47" i="82"/>
  <c r="MK47" i="82"/>
  <c r="LV47" i="82"/>
  <c r="LG47" i="82"/>
  <c r="KO47" i="82"/>
  <c r="JZ47" i="82"/>
  <c r="JK47" i="82"/>
  <c r="IS47" i="82"/>
  <c r="ID47" i="82"/>
  <c r="HO47" i="82"/>
  <c r="GW47" i="82"/>
  <c r="VQ47" i="82"/>
  <c r="US47" i="82"/>
  <c r="TW47" i="82"/>
  <c r="TC47" i="82"/>
  <c r="SI47" i="82"/>
  <c r="RM47" i="82"/>
  <c r="QU47" i="82"/>
  <c r="QB47" i="82"/>
  <c r="PM47" i="82"/>
  <c r="OV47" i="82"/>
  <c r="OF47" i="82"/>
  <c r="NQ47" i="82"/>
  <c r="MZ47" i="82"/>
  <c r="MJ47" i="82"/>
  <c r="LU47" i="82"/>
  <c r="LD47" i="82"/>
  <c r="KN47" i="82"/>
  <c r="JY47" i="82"/>
  <c r="JH47" i="82"/>
  <c r="IR47" i="82"/>
  <c r="IC47" i="82"/>
  <c r="HL47" i="82"/>
  <c r="GV47" i="82"/>
  <c r="VP47" i="82"/>
  <c r="UR47" i="82"/>
  <c r="TU47" i="82"/>
  <c r="SZ47" i="82"/>
  <c r="SG47" i="82"/>
  <c r="RL47" i="82"/>
  <c r="QR47" i="82"/>
  <c r="QA47" i="82"/>
  <c r="PL47" i="82"/>
  <c r="OU47" i="82"/>
  <c r="OE47" i="82"/>
  <c r="NP47" i="82"/>
  <c r="MY47" i="82"/>
  <c r="MI47" i="82"/>
  <c r="LT47" i="82"/>
  <c r="LC47" i="82"/>
  <c r="KM47" i="82"/>
  <c r="JX47" i="82"/>
  <c r="JG47" i="82"/>
  <c r="IQ47" i="82"/>
  <c r="IB47" i="82"/>
  <c r="HK47" i="82"/>
  <c r="GU47" i="82"/>
  <c r="VO47" i="82"/>
  <c r="UQ47" i="82"/>
  <c r="TT47" i="82"/>
  <c r="SY47" i="82"/>
  <c r="SE47" i="82"/>
  <c r="RK47" i="82"/>
  <c r="QQ47" i="82"/>
  <c r="PZ47" i="82"/>
  <c r="PK47" i="82"/>
  <c r="OS47" i="82"/>
  <c r="OD47" i="82"/>
  <c r="NO47" i="82"/>
  <c r="MW47" i="82"/>
  <c r="MH47" i="82"/>
  <c r="LS47" i="82"/>
  <c r="LA47" i="82"/>
  <c r="KL47" i="82"/>
  <c r="JW47" i="82"/>
  <c r="JE47" i="82"/>
  <c r="IP47" i="82"/>
  <c r="IA47" i="82"/>
  <c r="HI47" i="82"/>
  <c r="GT47" i="82"/>
  <c r="WC47" i="82"/>
  <c r="VE47" i="82"/>
  <c r="UG47" i="82"/>
  <c r="TL47" i="82"/>
  <c r="SS47" i="82"/>
  <c r="RX47" i="82"/>
  <c r="RC47" i="82"/>
  <c r="QL47" i="82"/>
  <c r="PT47" i="82"/>
  <c r="PD47" i="82"/>
  <c r="OO47" i="82"/>
  <c r="NX47" i="82"/>
  <c r="NH47" i="82"/>
  <c r="MS47" i="82"/>
  <c r="MB47" i="82"/>
  <c r="LL47" i="82"/>
  <c r="KW47" i="82"/>
  <c r="KF47" i="82"/>
  <c r="JP47" i="82"/>
  <c r="JA47" i="82"/>
  <c r="IJ47" i="82"/>
  <c r="HT47" i="82"/>
  <c r="HE47" i="82"/>
  <c r="GN47" i="82"/>
  <c r="WB47" i="82"/>
  <c r="VD47" i="82"/>
  <c r="UF47" i="82"/>
  <c r="TK47" i="82"/>
  <c r="SQ47" i="82"/>
  <c r="RW47" i="82"/>
  <c r="RA47" i="82"/>
  <c r="QK47" i="82"/>
  <c r="PS47" i="82"/>
  <c r="PC47" i="82"/>
  <c r="ON47" i="82"/>
  <c r="NW47" i="82"/>
  <c r="NG47" i="82"/>
  <c r="MR47" i="82"/>
  <c r="MA47" i="82"/>
  <c r="LK47" i="82"/>
  <c r="KV47" i="82"/>
  <c r="KE47" i="82"/>
  <c r="JO47" i="82"/>
  <c r="IZ47" i="82"/>
  <c r="II47" i="82"/>
  <c r="HS47" i="82"/>
  <c r="HD47" i="82"/>
  <c r="GM47" i="82"/>
  <c r="WA47" i="82"/>
  <c r="VC47" i="82"/>
  <c r="UE47" i="82"/>
  <c r="TI47" i="82"/>
  <c r="SN47" i="82"/>
  <c r="RU47" i="82"/>
  <c r="QZ47" i="82"/>
  <c r="QI47" i="82"/>
  <c r="PQ47" i="82"/>
  <c r="PB47" i="82"/>
  <c r="OM47" i="82"/>
  <c r="NU47" i="82"/>
  <c r="NF47" i="82"/>
  <c r="MQ47" i="82"/>
  <c r="LY47" i="82"/>
  <c r="LJ47" i="82"/>
  <c r="KU47" i="82"/>
  <c r="KC47" i="82"/>
  <c r="JN47" i="82"/>
  <c r="IY47" i="82"/>
  <c r="IG47" i="82"/>
  <c r="HR47" i="82"/>
  <c r="HC47" i="82"/>
  <c r="VY47" i="82"/>
  <c r="VA47" i="82"/>
  <c r="UC47" i="82"/>
  <c r="TH47" i="82"/>
  <c r="SM47" i="82"/>
  <c r="RS47" i="82"/>
  <c r="QY47" i="82"/>
  <c r="QF47" i="82"/>
  <c r="PP47" i="82"/>
  <c r="PA47" i="82"/>
  <c r="OJ47" i="82"/>
  <c r="NT47" i="82"/>
  <c r="NE47" i="82"/>
  <c r="MN47" i="82"/>
  <c r="LX47" i="82"/>
  <c r="LI47" i="82"/>
  <c r="KR47" i="82"/>
  <c r="KB47" i="82"/>
  <c r="JM47" i="82"/>
  <c r="IV47" i="82"/>
  <c r="IF47" i="82"/>
  <c r="HQ47" i="82"/>
  <c r="GZ47" i="82"/>
  <c r="SW47" i="82"/>
  <c r="PY47" i="82"/>
  <c r="NL47" i="82"/>
  <c r="KZ47" i="82"/>
  <c r="IO47" i="82"/>
  <c r="SV47" i="82"/>
  <c r="PX47" i="82"/>
  <c r="NK47" i="82"/>
  <c r="KY47" i="82"/>
  <c r="IN47" i="82"/>
  <c r="SU47" i="82"/>
  <c r="PW47" i="82"/>
  <c r="NI47" i="82"/>
  <c r="KX47" i="82"/>
  <c r="IM47" i="82"/>
  <c r="VM47" i="82"/>
  <c r="SB47" i="82"/>
  <c r="PH47" i="82"/>
  <c r="MV47" i="82"/>
  <c r="KK47" i="82"/>
  <c r="HX47" i="82"/>
  <c r="VK47" i="82"/>
  <c r="SA47" i="82"/>
  <c r="PG47" i="82"/>
  <c r="MU47" i="82"/>
  <c r="KJ47" i="82"/>
  <c r="HW47" i="82"/>
  <c r="VG47" i="82"/>
  <c r="RY47" i="82"/>
  <c r="PE47" i="82"/>
  <c r="MT47" i="82"/>
  <c r="KI47" i="82"/>
  <c r="HU47" i="82"/>
  <c r="UO47" i="82"/>
  <c r="RI47" i="82"/>
  <c r="OR47" i="82"/>
  <c r="MG47" i="82"/>
  <c r="JT47" i="82"/>
  <c r="HH47" i="82"/>
  <c r="UI47" i="82"/>
  <c r="RD47" i="82"/>
  <c r="OP47" i="82"/>
  <c r="ME47" i="82"/>
  <c r="JQ47" i="82"/>
  <c r="HF47" i="82"/>
  <c r="TS47" i="82"/>
  <c r="QO47" i="82"/>
  <c r="OC47" i="82"/>
  <c r="LP47" i="82"/>
  <c r="JD47" i="82"/>
  <c r="GS47" i="82"/>
  <c r="TQ47" i="82"/>
  <c r="QN47" i="82"/>
  <c r="OB47" i="82"/>
  <c r="LO47" i="82"/>
  <c r="JC47" i="82"/>
  <c r="GR47" i="82"/>
  <c r="TO47" i="82"/>
  <c r="QM47" i="82"/>
  <c r="OA47" i="82"/>
  <c r="LM47" i="82"/>
  <c r="JB47" i="82"/>
  <c r="GQ47" i="82"/>
  <c r="JS47" i="82"/>
  <c r="HG47" i="82"/>
  <c r="RG47" i="82"/>
  <c r="OQ47" i="82"/>
  <c r="UM47" i="82"/>
  <c r="MF47" i="82"/>
  <c r="VS59" i="82"/>
  <c r="VG59" i="82"/>
  <c r="UU59" i="82"/>
  <c r="UI59" i="82"/>
  <c r="TW59" i="82"/>
  <c r="VX59" i="82"/>
  <c r="VK59" i="82"/>
  <c r="UX59" i="82"/>
  <c r="UK59" i="82"/>
  <c r="TX59" i="82"/>
  <c r="TK59" i="82"/>
  <c r="SY59" i="82"/>
  <c r="SM59" i="82"/>
  <c r="SA59" i="82"/>
  <c r="RO59" i="82"/>
  <c r="RC59" i="82"/>
  <c r="QQ59" i="82"/>
  <c r="QE59" i="82"/>
  <c r="PS59" i="82"/>
  <c r="PG59" i="82"/>
  <c r="OU59" i="82"/>
  <c r="OI59" i="82"/>
  <c r="NW59" i="82"/>
  <c r="NK59" i="82"/>
  <c r="MY59" i="82"/>
  <c r="MM59" i="82"/>
  <c r="MA59" i="82"/>
  <c r="LO59" i="82"/>
  <c r="LC59" i="82"/>
  <c r="KQ59" i="82"/>
  <c r="KE59" i="82"/>
  <c r="JS59" i="82"/>
  <c r="JG59" i="82"/>
  <c r="IU59" i="82"/>
  <c r="II59" i="82"/>
  <c r="HW59" i="82"/>
  <c r="HK59" i="82"/>
  <c r="GY59" i="82"/>
  <c r="GM59" i="82"/>
  <c r="VW59" i="82"/>
  <c r="VJ59" i="82"/>
  <c r="UW59" i="82"/>
  <c r="UJ59" i="82"/>
  <c r="TV59" i="82"/>
  <c r="TJ59" i="82"/>
  <c r="SX59" i="82"/>
  <c r="SL59" i="82"/>
  <c r="RZ59" i="82"/>
  <c r="RN59" i="82"/>
  <c r="RB59" i="82"/>
  <c r="QP59" i="82"/>
  <c r="QD59" i="82"/>
  <c r="PR59" i="82"/>
  <c r="PF59" i="82"/>
  <c r="OT59" i="82"/>
  <c r="OH59" i="82"/>
  <c r="NV59" i="82"/>
  <c r="NJ59" i="82"/>
  <c r="MX59" i="82"/>
  <c r="ML59" i="82"/>
  <c r="LZ59" i="82"/>
  <c r="LN59" i="82"/>
  <c r="LB59" i="82"/>
  <c r="KP59" i="82"/>
  <c r="KD59" i="82"/>
  <c r="JR59" i="82"/>
  <c r="JF59" i="82"/>
  <c r="IT59" i="82"/>
  <c r="IH59" i="82"/>
  <c r="HV59" i="82"/>
  <c r="HJ59" i="82"/>
  <c r="GX59" i="82"/>
  <c r="VV59" i="82"/>
  <c r="VI59" i="82"/>
  <c r="UV59" i="82"/>
  <c r="UH59" i="82"/>
  <c r="TU59" i="82"/>
  <c r="TI59" i="82"/>
  <c r="SW59" i="82"/>
  <c r="SK59" i="82"/>
  <c r="RY59" i="82"/>
  <c r="RM59" i="82"/>
  <c r="RA59" i="82"/>
  <c r="QO59" i="82"/>
  <c r="QC59" i="82"/>
  <c r="PQ59" i="82"/>
  <c r="PE59" i="82"/>
  <c r="OS59" i="82"/>
  <c r="OG59" i="82"/>
  <c r="NU59" i="82"/>
  <c r="NI59" i="82"/>
  <c r="MW59" i="82"/>
  <c r="MK59" i="82"/>
  <c r="LY59" i="82"/>
  <c r="LM59" i="82"/>
  <c r="LA59" i="82"/>
  <c r="KO59" i="82"/>
  <c r="KC59" i="82"/>
  <c r="JQ59" i="82"/>
  <c r="JE59" i="82"/>
  <c r="IS59" i="82"/>
  <c r="IG59" i="82"/>
  <c r="HU59" i="82"/>
  <c r="HI59" i="82"/>
  <c r="GW59" i="82"/>
  <c r="WB59" i="82"/>
  <c r="VO59" i="82"/>
  <c r="VB59" i="82"/>
  <c r="UO59" i="82"/>
  <c r="UB59" i="82"/>
  <c r="TO59" i="82"/>
  <c r="TC59" i="82"/>
  <c r="SQ59" i="82"/>
  <c r="SE59" i="82"/>
  <c r="RS59" i="82"/>
  <c r="RG59" i="82"/>
  <c r="QU59" i="82"/>
  <c r="QI59" i="82"/>
  <c r="PW59" i="82"/>
  <c r="PK59" i="82"/>
  <c r="OY59" i="82"/>
  <c r="OM59" i="82"/>
  <c r="OA59" i="82"/>
  <c r="NO59" i="82"/>
  <c r="NC59" i="82"/>
  <c r="MQ59" i="82"/>
  <c r="ME59" i="82"/>
  <c r="LS59" i="82"/>
  <c r="LG59" i="82"/>
  <c r="KU59" i="82"/>
  <c r="KI59" i="82"/>
  <c r="JW59" i="82"/>
  <c r="JK59" i="82"/>
  <c r="IY59" i="82"/>
  <c r="IM59" i="82"/>
  <c r="IA59" i="82"/>
  <c r="HO59" i="82"/>
  <c r="HC59" i="82"/>
  <c r="GQ59" i="82"/>
  <c r="WA59" i="82"/>
  <c r="VN59" i="82"/>
  <c r="VA59" i="82"/>
  <c r="UN59" i="82"/>
  <c r="UA59" i="82"/>
  <c r="TN59" i="82"/>
  <c r="TB59" i="82"/>
  <c r="SP59" i="82"/>
  <c r="SD59" i="82"/>
  <c r="RR59" i="82"/>
  <c r="RF59" i="82"/>
  <c r="QT59" i="82"/>
  <c r="QH59" i="82"/>
  <c r="PV59" i="82"/>
  <c r="PJ59" i="82"/>
  <c r="OX59" i="82"/>
  <c r="OL59" i="82"/>
  <c r="NZ59" i="82"/>
  <c r="NN59" i="82"/>
  <c r="NB59" i="82"/>
  <c r="MP59" i="82"/>
  <c r="MD59" i="82"/>
  <c r="LR59" i="82"/>
  <c r="LF59" i="82"/>
  <c r="KT59" i="82"/>
  <c r="KH59" i="82"/>
  <c r="JV59" i="82"/>
  <c r="JJ59" i="82"/>
  <c r="IX59" i="82"/>
  <c r="IL59" i="82"/>
  <c r="HZ59" i="82"/>
  <c r="HN59" i="82"/>
  <c r="HB59" i="82"/>
  <c r="GP59" i="82"/>
  <c r="VZ59" i="82"/>
  <c r="VM59" i="82"/>
  <c r="UZ59" i="82"/>
  <c r="UM59" i="82"/>
  <c r="TZ59" i="82"/>
  <c r="TM59" i="82"/>
  <c r="TA59" i="82"/>
  <c r="SO59" i="82"/>
  <c r="SC59" i="82"/>
  <c r="RQ59" i="82"/>
  <c r="RE59" i="82"/>
  <c r="QS59" i="82"/>
  <c r="QG59" i="82"/>
  <c r="PU59" i="82"/>
  <c r="PI59" i="82"/>
  <c r="OW59" i="82"/>
  <c r="OK59" i="82"/>
  <c r="NY59" i="82"/>
  <c r="NM59" i="82"/>
  <c r="NA59" i="82"/>
  <c r="MO59" i="82"/>
  <c r="MC59" i="82"/>
  <c r="LQ59" i="82"/>
  <c r="LE59" i="82"/>
  <c r="KS59" i="82"/>
  <c r="KG59" i="82"/>
  <c r="JU59" i="82"/>
  <c r="JI59" i="82"/>
  <c r="IW59" i="82"/>
  <c r="IK59" i="82"/>
  <c r="HY59" i="82"/>
  <c r="HM59" i="82"/>
  <c r="HA59" i="82"/>
  <c r="GO59" i="82"/>
  <c r="VY59" i="82"/>
  <c r="VL59" i="82"/>
  <c r="UY59" i="82"/>
  <c r="UL59" i="82"/>
  <c r="TY59" i="82"/>
  <c r="TL59" i="82"/>
  <c r="SZ59" i="82"/>
  <c r="SN59" i="82"/>
  <c r="SB59" i="82"/>
  <c r="RP59" i="82"/>
  <c r="RD59" i="82"/>
  <c r="QR59" i="82"/>
  <c r="QF59" i="82"/>
  <c r="PT59" i="82"/>
  <c r="PH59" i="82"/>
  <c r="OV59" i="82"/>
  <c r="OJ59" i="82"/>
  <c r="NX59" i="82"/>
  <c r="NL59" i="82"/>
  <c r="MZ59" i="82"/>
  <c r="MN59" i="82"/>
  <c r="MB59" i="82"/>
  <c r="LP59" i="82"/>
  <c r="LD59" i="82"/>
  <c r="KR59" i="82"/>
  <c r="KF59" i="82"/>
  <c r="JT59" i="82"/>
  <c r="JH59" i="82"/>
  <c r="IV59" i="82"/>
  <c r="IJ59" i="82"/>
  <c r="HX59" i="82"/>
  <c r="HL59" i="82"/>
  <c r="GZ59" i="82"/>
  <c r="GN59" i="82"/>
  <c r="VE59" i="82"/>
  <c r="UC59" i="82"/>
  <c r="SU59" i="82"/>
  <c r="RU59" i="82"/>
  <c r="QN59" i="82"/>
  <c r="PN59" i="82"/>
  <c r="ON59" i="82"/>
  <c r="NG59" i="82"/>
  <c r="MG59" i="82"/>
  <c r="KZ59" i="82"/>
  <c r="JZ59" i="82"/>
  <c r="IZ59" i="82"/>
  <c r="HS59" i="82"/>
  <c r="GS59" i="82"/>
  <c r="VD59" i="82"/>
  <c r="TT59" i="82"/>
  <c r="ST59" i="82"/>
  <c r="RT59" i="82"/>
  <c r="QM59" i="82"/>
  <c r="PM59" i="82"/>
  <c r="OF59" i="82"/>
  <c r="NF59" i="82"/>
  <c r="MF59" i="82"/>
  <c r="KY59" i="82"/>
  <c r="JY59" i="82"/>
  <c r="IR59" i="82"/>
  <c r="HR59" i="82"/>
  <c r="GR59" i="82"/>
  <c r="VC59" i="82"/>
  <c r="TS59" i="82"/>
  <c r="SS59" i="82"/>
  <c r="RL59" i="82"/>
  <c r="QL59" i="82"/>
  <c r="PL59" i="82"/>
  <c r="OE59" i="82"/>
  <c r="NE59" i="82"/>
  <c r="LX59" i="82"/>
  <c r="KX59" i="82"/>
  <c r="JX59" i="82"/>
  <c r="IQ59" i="82"/>
  <c r="HQ59" i="82"/>
  <c r="WD59" i="82"/>
  <c r="UT59" i="82"/>
  <c r="TR59" i="82"/>
  <c r="SR59" i="82"/>
  <c r="VR59" i="82"/>
  <c r="UP59" i="82"/>
  <c r="TG59" i="82"/>
  <c r="SG59" i="82"/>
  <c r="QZ59" i="82"/>
  <c r="PZ59" i="82"/>
  <c r="OZ59" i="82"/>
  <c r="NS59" i="82"/>
  <c r="MS59" i="82"/>
  <c r="LL59" i="82"/>
  <c r="KL59" i="82"/>
  <c r="JL59" i="82"/>
  <c r="IE59" i="82"/>
  <c r="HE59" i="82"/>
  <c r="VQ59" i="82"/>
  <c r="UG59" i="82"/>
  <c r="TF59" i="82"/>
  <c r="SF59" i="82"/>
  <c r="QY59" i="82"/>
  <c r="PY59" i="82"/>
  <c r="OR59" i="82"/>
  <c r="NR59" i="82"/>
  <c r="MR59" i="82"/>
  <c r="LK59" i="82"/>
  <c r="KK59" i="82"/>
  <c r="JD59" i="82"/>
  <c r="ID59" i="82"/>
  <c r="HD59" i="82"/>
  <c r="VP59" i="82"/>
  <c r="UF59" i="82"/>
  <c r="TE59" i="82"/>
  <c r="RX59" i="82"/>
  <c r="QX59" i="82"/>
  <c r="PX59" i="82"/>
  <c r="OQ59" i="82"/>
  <c r="NQ59" i="82"/>
  <c r="MJ59" i="82"/>
  <c r="LJ59" i="82"/>
  <c r="KJ59" i="82"/>
  <c r="JC59" i="82"/>
  <c r="IC59" i="82"/>
  <c r="GV59" i="82"/>
  <c r="VH59" i="82"/>
  <c r="UE59" i="82"/>
  <c r="TD59" i="82"/>
  <c r="RW59" i="82"/>
  <c r="QW59" i="82"/>
  <c r="PP59" i="82"/>
  <c r="OP59" i="82"/>
  <c r="NP59" i="82"/>
  <c r="MI59" i="82"/>
  <c r="LI59" i="82"/>
  <c r="KB59" i="82"/>
  <c r="JB59" i="82"/>
  <c r="IB59" i="82"/>
  <c r="GU59" i="82"/>
  <c r="US59" i="82"/>
  <c r="RK59" i="82"/>
  <c r="PB59" i="82"/>
  <c r="MH59" i="82"/>
  <c r="JO59" i="82"/>
  <c r="HF59" i="82"/>
  <c r="UR59" i="82"/>
  <c r="RJ59" i="82"/>
  <c r="PA59" i="82"/>
  <c r="LW59" i="82"/>
  <c r="JN59" i="82"/>
  <c r="GT59" i="82"/>
  <c r="UQ59" i="82"/>
  <c r="RI59" i="82"/>
  <c r="OO59" i="82"/>
  <c r="LV59" i="82"/>
  <c r="JM59" i="82"/>
  <c r="UD59" i="82"/>
  <c r="RH59" i="82"/>
  <c r="OD59" i="82"/>
  <c r="LU59" i="82"/>
  <c r="JA59" i="82"/>
  <c r="TQ59" i="82"/>
  <c r="QV59" i="82"/>
  <c r="OC59" i="82"/>
  <c r="LT59" i="82"/>
  <c r="IP59" i="82"/>
  <c r="SV59" i="82"/>
  <c r="QB59" i="82"/>
  <c r="NH59" i="82"/>
  <c r="KV59" i="82"/>
  <c r="IF59" i="82"/>
  <c r="WC59" i="82"/>
  <c r="SJ59" i="82"/>
  <c r="QA59" i="82"/>
  <c r="ND59" i="82"/>
  <c r="KN59" i="82"/>
  <c r="HT59" i="82"/>
  <c r="VU59" i="82"/>
  <c r="SI59" i="82"/>
  <c r="PO59" i="82"/>
  <c r="MV59" i="82"/>
  <c r="KM59" i="82"/>
  <c r="HP59" i="82"/>
  <c r="VT59" i="82"/>
  <c r="SH59" i="82"/>
  <c r="PD59" i="82"/>
  <c r="MU59" i="82"/>
  <c r="KA59" i="82"/>
  <c r="HH59" i="82"/>
  <c r="LH59" i="82"/>
  <c r="KW59" i="82"/>
  <c r="VF59" i="82"/>
  <c r="JP59" i="82"/>
  <c r="TP59" i="82"/>
  <c r="IO59" i="82"/>
  <c r="TH59" i="82"/>
  <c r="IN59" i="82"/>
  <c r="PC59" i="82"/>
  <c r="OB59" i="82"/>
  <c r="NT59" i="82"/>
  <c r="MT59" i="82"/>
  <c r="RV59" i="82"/>
  <c r="QK59" i="82"/>
  <c r="QJ59" i="82"/>
  <c r="HG59" i="82"/>
  <c r="WC71" i="82"/>
  <c r="VQ71" i="82"/>
  <c r="VE71" i="82"/>
  <c r="US71" i="82"/>
  <c r="UG71" i="82"/>
  <c r="TU71" i="82"/>
  <c r="TI71" i="82"/>
  <c r="SW71" i="82"/>
  <c r="SK71" i="82"/>
  <c r="RY71" i="82"/>
  <c r="RM71" i="82"/>
  <c r="RA71" i="82"/>
  <c r="QO71" i="82"/>
  <c r="QC71" i="82"/>
  <c r="PQ71" i="82"/>
  <c r="PE71" i="82"/>
  <c r="OS71" i="82"/>
  <c r="OG71" i="82"/>
  <c r="NU71" i="82"/>
  <c r="NI71" i="82"/>
  <c r="MW71" i="82"/>
  <c r="MK71" i="82"/>
  <c r="LY71" i="82"/>
  <c r="LM71" i="82"/>
  <c r="LA71" i="82"/>
  <c r="KO71" i="82"/>
  <c r="KC71" i="82"/>
  <c r="JQ71" i="82"/>
  <c r="JE71" i="82"/>
  <c r="IS71" i="82"/>
  <c r="IG71" i="82"/>
  <c r="HU71" i="82"/>
  <c r="HI71" i="82"/>
  <c r="GW71" i="82"/>
  <c r="VY71" i="82"/>
  <c r="VM71" i="82"/>
  <c r="VA71" i="82"/>
  <c r="UO71" i="82"/>
  <c r="UC71" i="82"/>
  <c r="TQ71" i="82"/>
  <c r="VV71" i="82"/>
  <c r="VW71" i="82"/>
  <c r="VH71" i="82"/>
  <c r="UT71" i="82"/>
  <c r="UE71" i="82"/>
  <c r="TP71" i="82"/>
  <c r="TC71" i="82"/>
  <c r="SP71" i="82"/>
  <c r="SC71" i="82"/>
  <c r="RP71" i="82"/>
  <c r="RC71" i="82"/>
  <c r="QP71" i="82"/>
  <c r="QB71" i="82"/>
  <c r="PO71" i="82"/>
  <c r="PB71" i="82"/>
  <c r="OO71" i="82"/>
  <c r="OB71" i="82"/>
  <c r="NO71" i="82"/>
  <c r="NB71" i="82"/>
  <c r="VT71" i="82"/>
  <c r="VF71" i="82"/>
  <c r="UQ71" i="82"/>
  <c r="UB71" i="82"/>
  <c r="TN71" i="82"/>
  <c r="TA71" i="82"/>
  <c r="SN71" i="82"/>
  <c r="SA71" i="82"/>
  <c r="RN71" i="82"/>
  <c r="QZ71" i="82"/>
  <c r="QM71" i="82"/>
  <c r="PZ71" i="82"/>
  <c r="PM71" i="82"/>
  <c r="OZ71" i="82"/>
  <c r="OM71" i="82"/>
  <c r="NZ71" i="82"/>
  <c r="NM71" i="82"/>
  <c r="MZ71" i="82"/>
  <c r="MM71" i="82"/>
  <c r="LZ71" i="82"/>
  <c r="LL71" i="82"/>
  <c r="KY71" i="82"/>
  <c r="KL71" i="82"/>
  <c r="JY71" i="82"/>
  <c r="JL71" i="82"/>
  <c r="IY71" i="82"/>
  <c r="IL71" i="82"/>
  <c r="HY71" i="82"/>
  <c r="HL71" i="82"/>
  <c r="GY71" i="82"/>
  <c r="VS71" i="82"/>
  <c r="VD71" i="82"/>
  <c r="UP71" i="82"/>
  <c r="UA71" i="82"/>
  <c r="TM71" i="82"/>
  <c r="SZ71" i="82"/>
  <c r="SM71" i="82"/>
  <c r="RZ71" i="82"/>
  <c r="RL71" i="82"/>
  <c r="QY71" i="82"/>
  <c r="QL71" i="82"/>
  <c r="PY71" i="82"/>
  <c r="PL71" i="82"/>
  <c r="OY71" i="82"/>
  <c r="OL71" i="82"/>
  <c r="NY71" i="82"/>
  <c r="NL71" i="82"/>
  <c r="MY71" i="82"/>
  <c r="ML71" i="82"/>
  <c r="LX71" i="82"/>
  <c r="LK71" i="82"/>
  <c r="KX71" i="82"/>
  <c r="KK71" i="82"/>
  <c r="JX71" i="82"/>
  <c r="JK71" i="82"/>
  <c r="IX71" i="82"/>
  <c r="IK71" i="82"/>
  <c r="HX71" i="82"/>
  <c r="HK71" i="82"/>
  <c r="GX71" i="82"/>
  <c r="WB71" i="82"/>
  <c r="VL71" i="82"/>
  <c r="UX71" i="82"/>
  <c r="UJ71" i="82"/>
  <c r="TV71" i="82"/>
  <c r="TG71" i="82"/>
  <c r="ST71" i="82"/>
  <c r="SG71" i="82"/>
  <c r="RT71" i="82"/>
  <c r="RG71" i="82"/>
  <c r="QT71" i="82"/>
  <c r="QG71" i="82"/>
  <c r="PT71" i="82"/>
  <c r="PG71" i="82"/>
  <c r="OT71" i="82"/>
  <c r="OF71" i="82"/>
  <c r="NS71" i="82"/>
  <c r="NF71" i="82"/>
  <c r="MS71" i="82"/>
  <c r="MF71" i="82"/>
  <c r="LS71" i="82"/>
  <c r="LF71" i="82"/>
  <c r="KS71" i="82"/>
  <c r="KF71" i="82"/>
  <c r="JS71" i="82"/>
  <c r="JF71" i="82"/>
  <c r="IR71" i="82"/>
  <c r="IE71" i="82"/>
  <c r="HR71" i="82"/>
  <c r="HE71" i="82"/>
  <c r="GR71" i="82"/>
  <c r="WA71" i="82"/>
  <c r="VK71" i="82"/>
  <c r="UW71" i="82"/>
  <c r="UI71" i="82"/>
  <c r="TT71" i="82"/>
  <c r="TF71" i="82"/>
  <c r="SS71" i="82"/>
  <c r="SF71" i="82"/>
  <c r="RS71" i="82"/>
  <c r="RF71" i="82"/>
  <c r="QS71" i="82"/>
  <c r="QF71" i="82"/>
  <c r="PS71" i="82"/>
  <c r="PF71" i="82"/>
  <c r="OR71" i="82"/>
  <c r="OE71" i="82"/>
  <c r="NR71" i="82"/>
  <c r="NE71" i="82"/>
  <c r="MR71" i="82"/>
  <c r="ME71" i="82"/>
  <c r="LR71" i="82"/>
  <c r="LE71" i="82"/>
  <c r="KR71" i="82"/>
  <c r="KE71" i="82"/>
  <c r="JR71" i="82"/>
  <c r="JD71" i="82"/>
  <c r="IQ71" i="82"/>
  <c r="ID71" i="82"/>
  <c r="HQ71" i="82"/>
  <c r="HD71" i="82"/>
  <c r="GQ71" i="82"/>
  <c r="VZ71" i="82"/>
  <c r="VJ71" i="82"/>
  <c r="UV71" i="82"/>
  <c r="UH71" i="82"/>
  <c r="TS71" i="82"/>
  <c r="TE71" i="82"/>
  <c r="SR71" i="82"/>
  <c r="SE71" i="82"/>
  <c r="RR71" i="82"/>
  <c r="RE71" i="82"/>
  <c r="QR71" i="82"/>
  <c r="QE71" i="82"/>
  <c r="PR71" i="82"/>
  <c r="PD71" i="82"/>
  <c r="OQ71" i="82"/>
  <c r="OD71" i="82"/>
  <c r="NQ71" i="82"/>
  <c r="ND71" i="82"/>
  <c r="MQ71" i="82"/>
  <c r="MD71" i="82"/>
  <c r="LQ71" i="82"/>
  <c r="LD71" i="82"/>
  <c r="KQ71" i="82"/>
  <c r="KD71" i="82"/>
  <c r="JP71" i="82"/>
  <c r="JC71" i="82"/>
  <c r="IP71" i="82"/>
  <c r="IC71" i="82"/>
  <c r="HP71" i="82"/>
  <c r="HC71" i="82"/>
  <c r="GP71" i="82"/>
  <c r="VP71" i="82"/>
  <c r="UM71" i="82"/>
  <c r="TK71" i="82"/>
  <c r="SJ71" i="82"/>
  <c r="RJ71" i="82"/>
  <c r="QJ71" i="82"/>
  <c r="PJ71" i="82"/>
  <c r="OJ71" i="82"/>
  <c r="NJ71" i="82"/>
  <c r="MJ71" i="82"/>
  <c r="LO71" i="82"/>
  <c r="KT71" i="82"/>
  <c r="JV71" i="82"/>
  <c r="IZ71" i="82"/>
  <c r="IB71" i="82"/>
  <c r="HG71" i="82"/>
  <c r="VO71" i="82"/>
  <c r="UL71" i="82"/>
  <c r="TJ71" i="82"/>
  <c r="SI71" i="82"/>
  <c r="RI71" i="82"/>
  <c r="QI71" i="82"/>
  <c r="PI71" i="82"/>
  <c r="OI71" i="82"/>
  <c r="NH71" i="82"/>
  <c r="MI71" i="82"/>
  <c r="LN71" i="82"/>
  <c r="KP71" i="82"/>
  <c r="JU71" i="82"/>
  <c r="IW71" i="82"/>
  <c r="IA71" i="82"/>
  <c r="HF71" i="82"/>
  <c r="VN71" i="82"/>
  <c r="UK71" i="82"/>
  <c r="TH71" i="82"/>
  <c r="SH71" i="82"/>
  <c r="RH71" i="82"/>
  <c r="QH71" i="82"/>
  <c r="PH71" i="82"/>
  <c r="OH71" i="82"/>
  <c r="VI71" i="82"/>
  <c r="UF71" i="82"/>
  <c r="TD71" i="82"/>
  <c r="SD71" i="82"/>
  <c r="RD71" i="82"/>
  <c r="QD71" i="82"/>
  <c r="PC71" i="82"/>
  <c r="OC71" i="82"/>
  <c r="NC71" i="82"/>
  <c r="MG71" i="82"/>
  <c r="LI71" i="82"/>
  <c r="KM71" i="82"/>
  <c r="JO71" i="82"/>
  <c r="IU71" i="82"/>
  <c r="HW71" i="82"/>
  <c r="HA71" i="82"/>
  <c r="VG71" i="82"/>
  <c r="UD71" i="82"/>
  <c r="TB71" i="82"/>
  <c r="SB71" i="82"/>
  <c r="RB71" i="82"/>
  <c r="QA71" i="82"/>
  <c r="PA71" i="82"/>
  <c r="OA71" i="82"/>
  <c r="NA71" i="82"/>
  <c r="MC71" i="82"/>
  <c r="LH71" i="82"/>
  <c r="KJ71" i="82"/>
  <c r="JN71" i="82"/>
  <c r="IT71" i="82"/>
  <c r="HV71" i="82"/>
  <c r="GZ71" i="82"/>
  <c r="VC71" i="82"/>
  <c r="TZ71" i="82"/>
  <c r="SY71" i="82"/>
  <c r="RX71" i="82"/>
  <c r="QX71" i="82"/>
  <c r="PX71" i="82"/>
  <c r="OX71" i="82"/>
  <c r="NX71" i="82"/>
  <c r="MX71" i="82"/>
  <c r="MB71" i="82"/>
  <c r="LG71" i="82"/>
  <c r="WD71" i="82"/>
  <c r="UY71" i="82"/>
  <c r="TW71" i="82"/>
  <c r="SU71" i="82"/>
  <c r="RU71" i="82"/>
  <c r="QU71" i="82"/>
  <c r="PU71" i="82"/>
  <c r="OU71" i="82"/>
  <c r="NT71" i="82"/>
  <c r="MT71" i="82"/>
  <c r="LV71" i="82"/>
  <c r="KZ71" i="82"/>
  <c r="KB71" i="82"/>
  <c r="JH71" i="82"/>
  <c r="IJ71" i="82"/>
  <c r="HN71" i="82"/>
  <c r="GS71" i="82"/>
  <c r="VX71" i="82"/>
  <c r="UU71" i="82"/>
  <c r="TR71" i="82"/>
  <c r="SQ71" i="82"/>
  <c r="RQ71" i="82"/>
  <c r="QQ71" i="82"/>
  <c r="PP71" i="82"/>
  <c r="OP71" i="82"/>
  <c r="NP71" i="82"/>
  <c r="MP71" i="82"/>
  <c r="LU71" i="82"/>
  <c r="KW71" i="82"/>
  <c r="KA71" i="82"/>
  <c r="JG71" i="82"/>
  <c r="II71" i="82"/>
  <c r="HM71" i="82"/>
  <c r="GO71" i="82"/>
  <c r="VB71" i="82"/>
  <c r="RW71" i="82"/>
  <c r="OW71" i="82"/>
  <c r="MN71" i="82"/>
  <c r="KI71" i="82"/>
  <c r="IO71" i="82"/>
  <c r="GV71" i="82"/>
  <c r="UZ71" i="82"/>
  <c r="RV71" i="82"/>
  <c r="OV71" i="82"/>
  <c r="MH71" i="82"/>
  <c r="KH71" i="82"/>
  <c r="IN71" i="82"/>
  <c r="GU71" i="82"/>
  <c r="UR71" i="82"/>
  <c r="RO71" i="82"/>
  <c r="ON71" i="82"/>
  <c r="MA71" i="82"/>
  <c r="KG71" i="82"/>
  <c r="IM71" i="82"/>
  <c r="GT71" i="82"/>
  <c r="UN71" i="82"/>
  <c r="RK71" i="82"/>
  <c r="OK71" i="82"/>
  <c r="LW71" i="82"/>
  <c r="JZ71" i="82"/>
  <c r="IH71" i="82"/>
  <c r="GN71" i="82"/>
  <c r="TY71" i="82"/>
  <c r="QW71" i="82"/>
  <c r="NW71" i="82"/>
  <c r="LT71" i="82"/>
  <c r="JW71" i="82"/>
  <c r="IF71" i="82"/>
  <c r="GM71" i="82"/>
  <c r="SX71" i="82"/>
  <c r="PW71" i="82"/>
  <c r="NG71" i="82"/>
  <c r="LB71" i="82"/>
  <c r="JI71" i="82"/>
  <c r="HO71" i="82"/>
  <c r="SV71" i="82"/>
  <c r="PV71" i="82"/>
  <c r="MV71" i="82"/>
  <c r="KV71" i="82"/>
  <c r="JB71" i="82"/>
  <c r="HJ71" i="82"/>
  <c r="VU71" i="82"/>
  <c r="SO71" i="82"/>
  <c r="PN71" i="82"/>
  <c r="MU71" i="82"/>
  <c r="KU71" i="82"/>
  <c r="JA71" i="82"/>
  <c r="HH71" i="82"/>
  <c r="TX71" i="82"/>
  <c r="LP71" i="82"/>
  <c r="TO71" i="82"/>
  <c r="LJ71" i="82"/>
  <c r="TL71" i="82"/>
  <c r="LC71" i="82"/>
  <c r="SL71" i="82"/>
  <c r="KN71" i="82"/>
  <c r="NV71" i="82"/>
  <c r="HZ71" i="82"/>
  <c r="NN71" i="82"/>
  <c r="HT71" i="82"/>
  <c r="NK71" i="82"/>
  <c r="HS71" i="82"/>
  <c r="VR71" i="82"/>
  <c r="MO71" i="82"/>
  <c r="HB71" i="82"/>
  <c r="JT71" i="82"/>
  <c r="JM71" i="82"/>
  <c r="JJ71" i="82"/>
  <c r="QV71" i="82"/>
  <c r="QN71" i="82"/>
  <c r="QK71" i="82"/>
  <c r="PK71" i="82"/>
  <c r="IV71" i="82"/>
  <c r="WD83" i="82"/>
  <c r="VR83" i="82"/>
  <c r="WC83" i="82"/>
  <c r="VP83" i="82"/>
  <c r="VD83" i="82"/>
  <c r="UR83" i="82"/>
  <c r="UF83" i="82"/>
  <c r="TT83" i="82"/>
  <c r="TH83" i="82"/>
  <c r="SV83" i="82"/>
  <c r="SJ83" i="82"/>
  <c r="RX83" i="82"/>
  <c r="RL83" i="82"/>
  <c r="QZ83" i="82"/>
  <c r="QN83" i="82"/>
  <c r="QB83" i="82"/>
  <c r="PP83" i="82"/>
  <c r="PD83" i="82"/>
  <c r="OR83" i="82"/>
  <c r="OF83" i="82"/>
  <c r="NT83" i="82"/>
  <c r="NH83" i="82"/>
  <c r="MV83" i="82"/>
  <c r="MJ83" i="82"/>
  <c r="LX83" i="82"/>
  <c r="LL83" i="82"/>
  <c r="KZ83" i="82"/>
  <c r="KN83" i="82"/>
  <c r="KB83" i="82"/>
  <c r="JP83" i="82"/>
  <c r="JD83" i="82"/>
  <c r="IR83" i="82"/>
  <c r="IF83" i="82"/>
  <c r="HT83" i="82"/>
  <c r="HH83" i="82"/>
  <c r="GV83" i="82"/>
  <c r="WB83" i="82"/>
  <c r="VN83" i="82"/>
  <c r="VA83" i="82"/>
  <c r="UN83" i="82"/>
  <c r="UA83" i="82"/>
  <c r="TN83" i="82"/>
  <c r="TA83" i="82"/>
  <c r="SN83" i="82"/>
  <c r="SA83" i="82"/>
  <c r="RN83" i="82"/>
  <c r="RA83" i="82"/>
  <c r="QM83" i="82"/>
  <c r="PZ83" i="82"/>
  <c r="PM83" i="82"/>
  <c r="OZ83" i="82"/>
  <c r="OM83" i="82"/>
  <c r="NZ83" i="82"/>
  <c r="NM83" i="82"/>
  <c r="MZ83" i="82"/>
  <c r="MM83" i="82"/>
  <c r="LZ83" i="82"/>
  <c r="LM83" i="82"/>
  <c r="KY83" i="82"/>
  <c r="KL83" i="82"/>
  <c r="JY83" i="82"/>
  <c r="JL83" i="82"/>
  <c r="IY83" i="82"/>
  <c r="IL83" i="82"/>
  <c r="HY83" i="82"/>
  <c r="HL83" i="82"/>
  <c r="GY83" i="82"/>
  <c r="VZ83" i="82"/>
  <c r="VL83" i="82"/>
  <c r="UY83" i="82"/>
  <c r="UL83" i="82"/>
  <c r="TY83" i="82"/>
  <c r="TL83" i="82"/>
  <c r="SY83" i="82"/>
  <c r="SL83" i="82"/>
  <c r="RY83" i="82"/>
  <c r="RK83" i="82"/>
  <c r="QX83" i="82"/>
  <c r="QK83" i="82"/>
  <c r="PX83" i="82"/>
  <c r="PK83" i="82"/>
  <c r="OX83" i="82"/>
  <c r="OK83" i="82"/>
  <c r="NX83" i="82"/>
  <c r="NK83" i="82"/>
  <c r="MX83" i="82"/>
  <c r="MK83" i="82"/>
  <c r="LW83" i="82"/>
  <c r="LJ83" i="82"/>
  <c r="KW83" i="82"/>
  <c r="KJ83" i="82"/>
  <c r="JW83" i="82"/>
  <c r="JJ83" i="82"/>
  <c r="IW83" i="82"/>
  <c r="IJ83" i="82"/>
  <c r="HW83" i="82"/>
  <c r="HJ83" i="82"/>
  <c r="GW83" i="82"/>
  <c r="VY83" i="82"/>
  <c r="VK83" i="82"/>
  <c r="UX83" i="82"/>
  <c r="UK83" i="82"/>
  <c r="TX83" i="82"/>
  <c r="TK83" i="82"/>
  <c r="SX83" i="82"/>
  <c r="SK83" i="82"/>
  <c r="RW83" i="82"/>
  <c r="RJ83" i="82"/>
  <c r="QW83" i="82"/>
  <c r="QJ83" i="82"/>
  <c r="PW83" i="82"/>
  <c r="PJ83" i="82"/>
  <c r="OW83" i="82"/>
  <c r="OJ83" i="82"/>
  <c r="NW83" i="82"/>
  <c r="NJ83" i="82"/>
  <c r="MW83" i="82"/>
  <c r="MI83" i="82"/>
  <c r="LV83" i="82"/>
  <c r="LI83" i="82"/>
  <c r="KV83" i="82"/>
  <c r="KI83" i="82"/>
  <c r="JV83" i="82"/>
  <c r="JI83" i="82"/>
  <c r="IV83" i="82"/>
  <c r="II83" i="82"/>
  <c r="HV83" i="82"/>
  <c r="HI83" i="82"/>
  <c r="GU83" i="82"/>
  <c r="VX83" i="82"/>
  <c r="VJ83" i="82"/>
  <c r="UW83" i="82"/>
  <c r="UJ83" i="82"/>
  <c r="TW83" i="82"/>
  <c r="TJ83" i="82"/>
  <c r="SW83" i="82"/>
  <c r="SI83" i="82"/>
  <c r="RV83" i="82"/>
  <c r="RI83" i="82"/>
  <c r="QV83" i="82"/>
  <c r="QI83" i="82"/>
  <c r="PV83" i="82"/>
  <c r="PI83" i="82"/>
  <c r="OV83" i="82"/>
  <c r="OI83" i="82"/>
  <c r="NV83" i="82"/>
  <c r="NI83" i="82"/>
  <c r="MU83" i="82"/>
  <c r="MH83" i="82"/>
  <c r="LU83" i="82"/>
  <c r="LH83" i="82"/>
  <c r="KU83" i="82"/>
  <c r="KH83" i="82"/>
  <c r="JU83" i="82"/>
  <c r="JH83" i="82"/>
  <c r="IU83" i="82"/>
  <c r="IH83" i="82"/>
  <c r="HU83" i="82"/>
  <c r="HG83" i="82"/>
  <c r="GT83" i="82"/>
  <c r="VW83" i="82"/>
  <c r="VE83" i="82"/>
  <c r="UI83" i="82"/>
  <c r="TQ83" i="82"/>
  <c r="SU83" i="82"/>
  <c r="SD83" i="82"/>
  <c r="RH83" i="82"/>
  <c r="QQ83" i="82"/>
  <c r="PU83" i="82"/>
  <c r="PC83" i="82"/>
  <c r="OH83" i="82"/>
  <c r="NP83" i="82"/>
  <c r="MT83" i="82"/>
  <c r="MC83" i="82"/>
  <c r="LG83" i="82"/>
  <c r="KP83" i="82"/>
  <c r="JT83" i="82"/>
  <c r="JB83" i="82"/>
  <c r="IG83" i="82"/>
  <c r="HO83" i="82"/>
  <c r="GS83" i="82"/>
  <c r="VV83" i="82"/>
  <c r="VC83" i="82"/>
  <c r="UH83" i="82"/>
  <c r="TP83" i="82"/>
  <c r="ST83" i="82"/>
  <c r="SC83" i="82"/>
  <c r="RG83" i="82"/>
  <c r="QP83" i="82"/>
  <c r="PT83" i="82"/>
  <c r="PB83" i="82"/>
  <c r="OG83" i="82"/>
  <c r="NO83" i="82"/>
  <c r="MS83" i="82"/>
  <c r="MB83" i="82"/>
  <c r="LF83" i="82"/>
  <c r="KO83" i="82"/>
  <c r="JS83" i="82"/>
  <c r="JA83" i="82"/>
  <c r="IE83" i="82"/>
  <c r="HN83" i="82"/>
  <c r="GR83" i="82"/>
  <c r="VU83" i="82"/>
  <c r="VB83" i="82"/>
  <c r="UG83" i="82"/>
  <c r="TO83" i="82"/>
  <c r="SS83" i="82"/>
  <c r="SB83" i="82"/>
  <c r="RF83" i="82"/>
  <c r="QO83" i="82"/>
  <c r="PS83" i="82"/>
  <c r="PA83" i="82"/>
  <c r="OE83" i="82"/>
  <c r="NN83" i="82"/>
  <c r="MR83" i="82"/>
  <c r="MA83" i="82"/>
  <c r="LE83" i="82"/>
  <c r="KM83" i="82"/>
  <c r="JR83" i="82"/>
  <c r="IZ83" i="82"/>
  <c r="ID83" i="82"/>
  <c r="HM83" i="82"/>
  <c r="GQ83" i="82"/>
  <c r="VS83" i="82"/>
  <c r="UV83" i="82"/>
  <c r="UD83" i="82"/>
  <c r="TI83" i="82"/>
  <c r="SQ83" i="82"/>
  <c r="RU83" i="82"/>
  <c r="RD83" i="82"/>
  <c r="QH83" i="82"/>
  <c r="PQ83" i="82"/>
  <c r="OU83" i="82"/>
  <c r="OC83" i="82"/>
  <c r="NG83" i="82"/>
  <c r="MP83" i="82"/>
  <c r="LT83" i="82"/>
  <c r="LC83" i="82"/>
  <c r="KG83" i="82"/>
  <c r="JO83" i="82"/>
  <c r="IT83" i="82"/>
  <c r="IB83" i="82"/>
  <c r="HF83" i="82"/>
  <c r="GO83" i="82"/>
  <c r="VM83" i="82"/>
  <c r="US83" i="82"/>
  <c r="TZ83" i="82"/>
  <c r="TE83" i="82"/>
  <c r="SM83" i="82"/>
  <c r="RR83" i="82"/>
  <c r="QY83" i="82"/>
  <c r="QE83" i="82"/>
  <c r="PL83" i="82"/>
  <c r="OQ83" i="82"/>
  <c r="NY83" i="82"/>
  <c r="ND83" i="82"/>
  <c r="ML83" i="82"/>
  <c r="LQ83" i="82"/>
  <c r="KX83" i="82"/>
  <c r="KD83" i="82"/>
  <c r="JK83" i="82"/>
  <c r="IP83" i="82"/>
  <c r="HX83" i="82"/>
  <c r="HC83" i="82"/>
  <c r="VI83" i="82"/>
  <c r="UQ83" i="82"/>
  <c r="TV83" i="82"/>
  <c r="TD83" i="82"/>
  <c r="SH83" i="82"/>
  <c r="RQ83" i="82"/>
  <c r="QU83" i="82"/>
  <c r="QD83" i="82"/>
  <c r="PH83" i="82"/>
  <c r="OP83" i="82"/>
  <c r="NU83" i="82"/>
  <c r="NC83" i="82"/>
  <c r="MG83" i="82"/>
  <c r="LP83" i="82"/>
  <c r="KT83" i="82"/>
  <c r="KC83" i="82"/>
  <c r="JG83" i="82"/>
  <c r="IO83" i="82"/>
  <c r="HS83" i="82"/>
  <c r="HB83" i="82"/>
  <c r="UZ83" i="82"/>
  <c r="TM83" i="82"/>
  <c r="UU83" i="82"/>
  <c r="TG83" i="82"/>
  <c r="RT83" i="82"/>
  <c r="QG83" i="82"/>
  <c r="OT83" i="82"/>
  <c r="NF83" i="82"/>
  <c r="LS83" i="82"/>
  <c r="KF83" i="82"/>
  <c r="IS83" i="82"/>
  <c r="HE83" i="82"/>
  <c r="UT83" i="82"/>
  <c r="TF83" i="82"/>
  <c r="RS83" i="82"/>
  <c r="QF83" i="82"/>
  <c r="OS83" i="82"/>
  <c r="NE83" i="82"/>
  <c r="LR83" i="82"/>
  <c r="KE83" i="82"/>
  <c r="IQ83" i="82"/>
  <c r="HD83" i="82"/>
  <c r="VO83" i="82"/>
  <c r="UB83" i="82"/>
  <c r="SO83" i="82"/>
  <c r="RB83" i="82"/>
  <c r="PN83" i="82"/>
  <c r="OA83" i="82"/>
  <c r="MN83" i="82"/>
  <c r="LA83" i="82"/>
  <c r="JM83" i="82"/>
  <c r="HZ83" i="82"/>
  <c r="GM83" i="82"/>
  <c r="UC83" i="82"/>
  <c r="RZ83" i="82"/>
  <c r="PY83" i="82"/>
  <c r="NS83" i="82"/>
  <c r="LY83" i="82"/>
  <c r="JX83" i="82"/>
  <c r="HR83" i="82"/>
  <c r="TU83" i="82"/>
  <c r="RP83" i="82"/>
  <c r="PR83" i="82"/>
  <c r="NR83" i="82"/>
  <c r="LO83" i="82"/>
  <c r="JQ83" i="82"/>
  <c r="HQ83" i="82"/>
  <c r="WA83" i="82"/>
  <c r="TS83" i="82"/>
  <c r="RO83" i="82"/>
  <c r="PO83" i="82"/>
  <c r="NQ83" i="82"/>
  <c r="LN83" i="82"/>
  <c r="JN83" i="82"/>
  <c r="HP83" i="82"/>
  <c r="VT83" i="82"/>
  <c r="TR83" i="82"/>
  <c r="RM83" i="82"/>
  <c r="PG83" i="82"/>
  <c r="NL83" i="82"/>
  <c r="LK83" i="82"/>
  <c r="JF83" i="82"/>
  <c r="HK83" i="82"/>
  <c r="UP83" i="82"/>
  <c r="SP83" i="82"/>
  <c r="QR83" i="82"/>
  <c r="ON83" i="82"/>
  <c r="MO83" i="82"/>
  <c r="KQ83" i="82"/>
  <c r="IM83" i="82"/>
  <c r="GN83" i="82"/>
  <c r="VQ83" i="82"/>
  <c r="SF83" i="82"/>
  <c r="OO83" i="82"/>
  <c r="LB83" i="82"/>
  <c r="IA83" i="82"/>
  <c r="VH83" i="82"/>
  <c r="SE83" i="82"/>
  <c r="OL83" i="82"/>
  <c r="KS83" i="82"/>
  <c r="HA83" i="82"/>
  <c r="VG83" i="82"/>
  <c r="RE83" i="82"/>
  <c r="OD83" i="82"/>
  <c r="KR83" i="82"/>
  <c r="GZ83" i="82"/>
  <c r="VF83" i="82"/>
  <c r="RC83" i="82"/>
  <c r="OB83" i="82"/>
  <c r="KK83" i="82"/>
  <c r="GX83" i="82"/>
  <c r="TB83" i="82"/>
  <c r="QA83" i="82"/>
  <c r="MF83" i="82"/>
  <c r="IX83" i="82"/>
  <c r="SZ83" i="82"/>
  <c r="PF83" i="82"/>
  <c r="ME83" i="82"/>
  <c r="IN83" i="82"/>
  <c r="SR83" i="82"/>
  <c r="PE83" i="82"/>
  <c r="MD83" i="82"/>
  <c r="IK83" i="82"/>
  <c r="UM83" i="82"/>
  <c r="MQ83" i="82"/>
  <c r="UE83" i="82"/>
  <c r="LD83" i="82"/>
  <c r="TC83" i="82"/>
  <c r="KA83" i="82"/>
  <c r="SG83" i="82"/>
  <c r="JZ83" i="82"/>
  <c r="QT83" i="82"/>
  <c r="JE83" i="82"/>
  <c r="OY83" i="82"/>
  <c r="NB83" i="82"/>
  <c r="NA83" i="82"/>
  <c r="UO83" i="82"/>
  <c r="MY83" i="82"/>
  <c r="JC83" i="82"/>
  <c r="IC83" i="82"/>
  <c r="GP83" i="82"/>
  <c r="QS83" i="82"/>
  <c r="QL83" i="82"/>
  <c r="QC83" i="82"/>
  <c r="VS67" i="82"/>
  <c r="VG67" i="82"/>
  <c r="UU67" i="82"/>
  <c r="UI67" i="82"/>
  <c r="TW67" i="82"/>
  <c r="TK67" i="82"/>
  <c r="SY67" i="82"/>
  <c r="SM67" i="82"/>
  <c r="SA67" i="82"/>
  <c r="RO67" i="82"/>
  <c r="RC67" i="82"/>
  <c r="QQ67" i="82"/>
  <c r="QE67" i="82"/>
  <c r="PS67" i="82"/>
  <c r="PG67" i="82"/>
  <c r="OU67" i="82"/>
  <c r="OI67" i="82"/>
  <c r="NW67" i="82"/>
  <c r="NK67" i="82"/>
  <c r="MY67" i="82"/>
  <c r="MM67" i="82"/>
  <c r="MA67" i="82"/>
  <c r="LO67" i="82"/>
  <c r="LC67" i="82"/>
  <c r="KQ67" i="82"/>
  <c r="KE67" i="82"/>
  <c r="JS67" i="82"/>
  <c r="JG67" i="82"/>
  <c r="IU67" i="82"/>
  <c r="II67" i="82"/>
  <c r="HW67" i="82"/>
  <c r="HK67" i="82"/>
  <c r="GY67" i="82"/>
  <c r="GM67" i="82"/>
  <c r="WB67" i="82"/>
  <c r="VO67" i="82"/>
  <c r="VB67" i="82"/>
  <c r="UO67" i="82"/>
  <c r="UB67" i="82"/>
  <c r="TO67" i="82"/>
  <c r="TB67" i="82"/>
  <c r="SO67" i="82"/>
  <c r="SB67" i="82"/>
  <c r="RN67" i="82"/>
  <c r="RA67" i="82"/>
  <c r="QN67" i="82"/>
  <c r="QA67" i="82"/>
  <c r="PN67" i="82"/>
  <c r="PA67" i="82"/>
  <c r="ON67" i="82"/>
  <c r="OA67" i="82"/>
  <c r="NN67" i="82"/>
  <c r="NA67" i="82"/>
  <c r="MN67" i="82"/>
  <c r="LZ67" i="82"/>
  <c r="LM67" i="82"/>
  <c r="KZ67" i="82"/>
  <c r="KM67" i="82"/>
  <c r="JZ67" i="82"/>
  <c r="JM67" i="82"/>
  <c r="IZ67" i="82"/>
  <c r="IM67" i="82"/>
  <c r="HZ67" i="82"/>
  <c r="HM67" i="82"/>
  <c r="GZ67" i="82"/>
  <c r="VW67" i="82"/>
  <c r="VJ67" i="82"/>
  <c r="UW67" i="82"/>
  <c r="UJ67" i="82"/>
  <c r="TV67" i="82"/>
  <c r="TI67" i="82"/>
  <c r="SV67" i="82"/>
  <c r="SI67" i="82"/>
  <c r="RV67" i="82"/>
  <c r="RI67" i="82"/>
  <c r="QV67" i="82"/>
  <c r="QI67" i="82"/>
  <c r="PV67" i="82"/>
  <c r="PI67" i="82"/>
  <c r="OV67" i="82"/>
  <c r="OH67" i="82"/>
  <c r="NU67" i="82"/>
  <c r="NH67" i="82"/>
  <c r="MU67" i="82"/>
  <c r="MH67" i="82"/>
  <c r="LU67" i="82"/>
  <c r="LH67" i="82"/>
  <c r="KU67" i="82"/>
  <c r="KH67" i="82"/>
  <c r="JU67" i="82"/>
  <c r="JH67" i="82"/>
  <c r="IT67" i="82"/>
  <c r="IG67" i="82"/>
  <c r="HT67" i="82"/>
  <c r="HG67" i="82"/>
  <c r="VX67" i="82"/>
  <c r="VH67" i="82"/>
  <c r="UR67" i="82"/>
  <c r="UC67" i="82"/>
  <c r="TM67" i="82"/>
  <c r="SW67" i="82"/>
  <c r="SG67" i="82"/>
  <c r="RR67" i="82"/>
  <c r="RB67" i="82"/>
  <c r="QL67" i="82"/>
  <c r="PW67" i="82"/>
  <c r="PF67" i="82"/>
  <c r="OQ67" i="82"/>
  <c r="OB67" i="82"/>
  <c r="NL67" i="82"/>
  <c r="MV67" i="82"/>
  <c r="MF67" i="82"/>
  <c r="LQ67" i="82"/>
  <c r="LA67" i="82"/>
  <c r="KK67" i="82"/>
  <c r="JV67" i="82"/>
  <c r="JE67" i="82"/>
  <c r="IP67" i="82"/>
  <c r="IA67" i="82"/>
  <c r="HJ67" i="82"/>
  <c r="GU67" i="82"/>
  <c r="VV67" i="82"/>
  <c r="VF67" i="82"/>
  <c r="UQ67" i="82"/>
  <c r="UA67" i="82"/>
  <c r="TL67" i="82"/>
  <c r="SU67" i="82"/>
  <c r="SF67" i="82"/>
  <c r="RQ67" i="82"/>
  <c r="QZ67" i="82"/>
  <c r="QK67" i="82"/>
  <c r="PU67" i="82"/>
  <c r="PE67" i="82"/>
  <c r="OP67" i="82"/>
  <c r="NZ67" i="82"/>
  <c r="NJ67" i="82"/>
  <c r="MT67" i="82"/>
  <c r="ME67" i="82"/>
  <c r="LP67" i="82"/>
  <c r="KY67" i="82"/>
  <c r="KJ67" i="82"/>
  <c r="JT67" i="82"/>
  <c r="JD67" i="82"/>
  <c r="IO67" i="82"/>
  <c r="HY67" i="82"/>
  <c r="HI67" i="82"/>
  <c r="GT67" i="82"/>
  <c r="VU67" i="82"/>
  <c r="VE67" i="82"/>
  <c r="UP67" i="82"/>
  <c r="TZ67" i="82"/>
  <c r="TJ67" i="82"/>
  <c r="ST67" i="82"/>
  <c r="SE67" i="82"/>
  <c r="RP67" i="82"/>
  <c r="QY67" i="82"/>
  <c r="QJ67" i="82"/>
  <c r="PT67" i="82"/>
  <c r="PD67" i="82"/>
  <c r="OO67" i="82"/>
  <c r="NY67" i="82"/>
  <c r="NI67" i="82"/>
  <c r="MS67" i="82"/>
  <c r="MD67" i="82"/>
  <c r="LN67" i="82"/>
  <c r="KX67" i="82"/>
  <c r="KI67" i="82"/>
  <c r="JR67" i="82"/>
  <c r="JC67" i="82"/>
  <c r="IN67" i="82"/>
  <c r="HX67" i="82"/>
  <c r="HH67" i="82"/>
  <c r="GS67" i="82"/>
  <c r="VT67" i="82"/>
  <c r="VD67" i="82"/>
  <c r="UN67" i="82"/>
  <c r="TY67" i="82"/>
  <c r="TH67" i="82"/>
  <c r="SS67" i="82"/>
  <c r="SD67" i="82"/>
  <c r="RM67" i="82"/>
  <c r="QX67" i="82"/>
  <c r="QH67" i="82"/>
  <c r="PR67" i="82"/>
  <c r="PC67" i="82"/>
  <c r="OM67" i="82"/>
  <c r="NX67" i="82"/>
  <c r="NG67" i="82"/>
  <c r="MR67" i="82"/>
  <c r="MC67" i="82"/>
  <c r="LL67" i="82"/>
  <c r="KW67" i="82"/>
  <c r="KG67" i="82"/>
  <c r="JQ67" i="82"/>
  <c r="JB67" i="82"/>
  <c r="IL67" i="82"/>
  <c r="HV67" i="82"/>
  <c r="HF67" i="82"/>
  <c r="GR67" i="82"/>
  <c r="WC67" i="82"/>
  <c r="VM67" i="82"/>
  <c r="UX67" i="82"/>
  <c r="UG67" i="82"/>
  <c r="TR67" i="82"/>
  <c r="TC67" i="82"/>
  <c r="SL67" i="82"/>
  <c r="RW67" i="82"/>
  <c r="RG67" i="82"/>
  <c r="QR67" i="82"/>
  <c r="QB67" i="82"/>
  <c r="PL67" i="82"/>
  <c r="OW67" i="82"/>
  <c r="OF67" i="82"/>
  <c r="NQ67" i="82"/>
  <c r="NB67" i="82"/>
  <c r="MK67" i="82"/>
  <c r="LV67" i="82"/>
  <c r="LF67" i="82"/>
  <c r="KP67" i="82"/>
  <c r="KA67" i="82"/>
  <c r="JK67" i="82"/>
  <c r="IV67" i="82"/>
  <c r="IE67" i="82"/>
  <c r="HP67" i="82"/>
  <c r="HA67" i="82"/>
  <c r="WA67" i="82"/>
  <c r="VL67" i="82"/>
  <c r="UV67" i="82"/>
  <c r="UF67" i="82"/>
  <c r="TQ67" i="82"/>
  <c r="TA67" i="82"/>
  <c r="SK67" i="82"/>
  <c r="RU67" i="82"/>
  <c r="RF67" i="82"/>
  <c r="QP67" i="82"/>
  <c r="PZ67" i="82"/>
  <c r="PK67" i="82"/>
  <c r="OT67" i="82"/>
  <c r="OE67" i="82"/>
  <c r="NP67" i="82"/>
  <c r="MZ67" i="82"/>
  <c r="MJ67" i="82"/>
  <c r="LT67" i="82"/>
  <c r="LE67" i="82"/>
  <c r="KO67" i="82"/>
  <c r="JY67" i="82"/>
  <c r="JJ67" i="82"/>
  <c r="IS67" i="82"/>
  <c r="ID67" i="82"/>
  <c r="HO67" i="82"/>
  <c r="GX67" i="82"/>
  <c r="VZ67" i="82"/>
  <c r="VK67" i="82"/>
  <c r="UT67" i="82"/>
  <c r="UE67" i="82"/>
  <c r="TP67" i="82"/>
  <c r="SZ67" i="82"/>
  <c r="SJ67" i="82"/>
  <c r="RT67" i="82"/>
  <c r="RE67" i="82"/>
  <c r="QO67" i="82"/>
  <c r="PY67" i="82"/>
  <c r="PJ67" i="82"/>
  <c r="OS67" i="82"/>
  <c r="OD67" i="82"/>
  <c r="NO67" i="82"/>
  <c r="MX67" i="82"/>
  <c r="MI67" i="82"/>
  <c r="LS67" i="82"/>
  <c r="LD67" i="82"/>
  <c r="KN67" i="82"/>
  <c r="JX67" i="82"/>
  <c r="JI67" i="82"/>
  <c r="IR67" i="82"/>
  <c r="IC67" i="82"/>
  <c r="HN67" i="82"/>
  <c r="GW67" i="82"/>
  <c r="VN67" i="82"/>
  <c r="TX67" i="82"/>
  <c r="SP67" i="82"/>
  <c r="RD67" i="82"/>
  <c r="PP67" i="82"/>
  <c r="OG67" i="82"/>
  <c r="MQ67" i="82"/>
  <c r="LI67" i="82"/>
  <c r="JW67" i="82"/>
  <c r="IJ67" i="82"/>
  <c r="HB67" i="82"/>
  <c r="VI67" i="82"/>
  <c r="TU67" i="82"/>
  <c r="SN67" i="82"/>
  <c r="QW67" i="82"/>
  <c r="PO67" i="82"/>
  <c r="OC67" i="82"/>
  <c r="MP67" i="82"/>
  <c r="LG67" i="82"/>
  <c r="JP67" i="82"/>
  <c r="IH67" i="82"/>
  <c r="GV67" i="82"/>
  <c r="VC67" i="82"/>
  <c r="TT67" i="82"/>
  <c r="SH67" i="82"/>
  <c r="QU67" i="82"/>
  <c r="PM67" i="82"/>
  <c r="NV67" i="82"/>
  <c r="MO67" i="82"/>
  <c r="LB67" i="82"/>
  <c r="JO67" i="82"/>
  <c r="IF67" i="82"/>
  <c r="GQ67" i="82"/>
  <c r="VA67" i="82"/>
  <c r="TS67" i="82"/>
  <c r="SC67" i="82"/>
  <c r="QT67" i="82"/>
  <c r="PH67" i="82"/>
  <c r="NT67" i="82"/>
  <c r="ML67" i="82"/>
  <c r="KV67" i="82"/>
  <c r="JN67" i="82"/>
  <c r="IB67" i="82"/>
  <c r="GP67" i="82"/>
  <c r="VY67" i="82"/>
  <c r="UL67" i="82"/>
  <c r="TD67" i="82"/>
  <c r="RL67" i="82"/>
  <c r="QD67" i="82"/>
  <c r="OR67" i="82"/>
  <c r="NE67" i="82"/>
  <c r="LW67" i="82"/>
  <c r="KF67" i="82"/>
  <c r="IX67" i="82"/>
  <c r="HL67" i="82"/>
  <c r="VR67" i="82"/>
  <c r="UK67" i="82"/>
  <c r="SX67" i="82"/>
  <c r="RK67" i="82"/>
  <c r="QC67" i="82"/>
  <c r="OL67" i="82"/>
  <c r="ND67" i="82"/>
  <c r="LR67" i="82"/>
  <c r="KD67" i="82"/>
  <c r="IW67" i="82"/>
  <c r="HE67" i="82"/>
  <c r="VQ67" i="82"/>
  <c r="UH67" i="82"/>
  <c r="SR67" i="82"/>
  <c r="RJ67" i="82"/>
  <c r="PX67" i="82"/>
  <c r="OK67" i="82"/>
  <c r="NC67" i="82"/>
  <c r="LK67" i="82"/>
  <c r="KC67" i="82"/>
  <c r="IQ67" i="82"/>
  <c r="HD67" i="82"/>
  <c r="VP67" i="82"/>
  <c r="UD67" i="82"/>
  <c r="SQ67" i="82"/>
  <c r="RH67" i="82"/>
  <c r="PQ67" i="82"/>
  <c r="OJ67" i="82"/>
  <c r="MW67" i="82"/>
  <c r="LJ67" i="82"/>
  <c r="KB67" i="82"/>
  <c r="IK67" i="82"/>
  <c r="HC67" i="82"/>
  <c r="RZ67" i="82"/>
  <c r="NS67" i="82"/>
  <c r="JL67" i="82"/>
  <c r="RY67" i="82"/>
  <c r="NR67" i="82"/>
  <c r="JF67" i="82"/>
  <c r="RX67" i="82"/>
  <c r="NM67" i="82"/>
  <c r="JA67" i="82"/>
  <c r="TN67" i="82"/>
  <c r="PB67" i="82"/>
  <c r="KT67" i="82"/>
  <c r="GO67" i="82"/>
  <c r="TG67" i="82"/>
  <c r="OZ67" i="82"/>
  <c r="KS67" i="82"/>
  <c r="GN67" i="82"/>
  <c r="TF67" i="82"/>
  <c r="OY67" i="82"/>
  <c r="KR67" i="82"/>
  <c r="TE67" i="82"/>
  <c r="OX67" i="82"/>
  <c r="KL67" i="82"/>
  <c r="US67" i="82"/>
  <c r="IY67" i="82"/>
  <c r="UM67" i="82"/>
  <c r="HU67" i="82"/>
  <c r="RS67" i="82"/>
  <c r="HS67" i="82"/>
  <c r="QS67" i="82"/>
  <c r="HR67" i="82"/>
  <c r="NF67" i="82"/>
  <c r="MG67" i="82"/>
  <c r="WD67" i="82"/>
  <c r="MB67" i="82"/>
  <c r="UZ67" i="82"/>
  <c r="LY67" i="82"/>
  <c r="UY67" i="82"/>
  <c r="QM67" i="82"/>
  <c r="LX67" i="82"/>
  <c r="HQ67" i="82"/>
  <c r="QG67" i="82"/>
  <c r="QF67" i="82"/>
  <c r="VT34" i="82"/>
  <c r="VH34" i="82"/>
  <c r="UV34" i="82"/>
  <c r="UJ34" i="82"/>
  <c r="TX34" i="82"/>
  <c r="TL34" i="82"/>
  <c r="SZ34" i="82"/>
  <c r="SN34" i="82"/>
  <c r="SB34" i="82"/>
  <c r="RP34" i="82"/>
  <c r="RD34" i="82"/>
  <c r="QR34" i="82"/>
  <c r="QF34" i="82"/>
  <c r="PT34" i="82"/>
  <c r="PH34" i="82"/>
  <c r="OV34" i="82"/>
  <c r="OJ34" i="82"/>
  <c r="NX34" i="82"/>
  <c r="NL34" i="82"/>
  <c r="MZ34" i="82"/>
  <c r="MN34" i="82"/>
  <c r="MB34" i="82"/>
  <c r="LP34" i="82"/>
  <c r="LD34" i="82"/>
  <c r="KR34" i="82"/>
  <c r="KF34" i="82"/>
  <c r="JT34" i="82"/>
  <c r="JH34" i="82"/>
  <c r="IV34" i="82"/>
  <c r="IJ34" i="82"/>
  <c r="HX34" i="82"/>
  <c r="HL34" i="82"/>
  <c r="GZ34" i="82"/>
  <c r="GN34" i="82"/>
  <c r="VS34" i="82"/>
  <c r="VG34" i="82"/>
  <c r="UU34" i="82"/>
  <c r="UI34" i="82"/>
  <c r="TW34" i="82"/>
  <c r="TK34" i="82"/>
  <c r="SY34" i="82"/>
  <c r="SM34" i="82"/>
  <c r="SA34" i="82"/>
  <c r="RO34" i="82"/>
  <c r="RC34" i="82"/>
  <c r="QQ34" i="82"/>
  <c r="QE34" i="82"/>
  <c r="PS34" i="82"/>
  <c r="PG34" i="82"/>
  <c r="OU34" i="82"/>
  <c r="OI34" i="82"/>
  <c r="NW34" i="82"/>
  <c r="NK34" i="82"/>
  <c r="MY34" i="82"/>
  <c r="MM34" i="82"/>
  <c r="MA34" i="82"/>
  <c r="LO34" i="82"/>
  <c r="LC34" i="82"/>
  <c r="KQ34" i="82"/>
  <c r="KE34" i="82"/>
  <c r="JS34" i="82"/>
  <c r="JG34" i="82"/>
  <c r="IU34" i="82"/>
  <c r="II34" i="82"/>
  <c r="HW34" i="82"/>
  <c r="HK34" i="82"/>
  <c r="GY34" i="82"/>
  <c r="GM34" i="82"/>
  <c r="WD34" i="82"/>
  <c r="VR34" i="82"/>
  <c r="VF34" i="82"/>
  <c r="UT34" i="82"/>
  <c r="UH34" i="82"/>
  <c r="TV34" i="82"/>
  <c r="TJ34" i="82"/>
  <c r="SX34" i="82"/>
  <c r="SL34" i="82"/>
  <c r="RZ34" i="82"/>
  <c r="RN34" i="82"/>
  <c r="RB34" i="82"/>
  <c r="QP34" i="82"/>
  <c r="QD34" i="82"/>
  <c r="PR34" i="82"/>
  <c r="PF34" i="82"/>
  <c r="OT34" i="82"/>
  <c r="OH34" i="82"/>
  <c r="NV34" i="82"/>
  <c r="NJ34" i="82"/>
  <c r="MX34" i="82"/>
  <c r="ML34" i="82"/>
  <c r="LZ34" i="82"/>
  <c r="LN34" i="82"/>
  <c r="LB34" i="82"/>
  <c r="KP34" i="82"/>
  <c r="KD34" i="82"/>
  <c r="JR34" i="82"/>
  <c r="JF34" i="82"/>
  <c r="IT34" i="82"/>
  <c r="IH34" i="82"/>
  <c r="HV34" i="82"/>
  <c r="HJ34" i="82"/>
  <c r="GX34" i="82"/>
  <c r="WC34" i="82"/>
  <c r="VQ34" i="82"/>
  <c r="VE34" i="82"/>
  <c r="US34" i="82"/>
  <c r="UG34" i="82"/>
  <c r="TU34" i="82"/>
  <c r="TI34" i="82"/>
  <c r="SW34" i="82"/>
  <c r="SK34" i="82"/>
  <c r="RY34" i="82"/>
  <c r="RM34" i="82"/>
  <c r="RA34" i="82"/>
  <c r="QO34" i="82"/>
  <c r="QC34" i="82"/>
  <c r="PQ34" i="82"/>
  <c r="PE34" i="82"/>
  <c r="OS34" i="82"/>
  <c r="OG34" i="82"/>
  <c r="NU34" i="82"/>
  <c r="NI34" i="82"/>
  <c r="MW34" i="82"/>
  <c r="MK34" i="82"/>
  <c r="LY34" i="82"/>
  <c r="LM34" i="82"/>
  <c r="LA34" i="82"/>
  <c r="KO34" i="82"/>
  <c r="KC34" i="82"/>
  <c r="JQ34" i="82"/>
  <c r="JE34" i="82"/>
  <c r="IS34" i="82"/>
  <c r="IG34" i="82"/>
  <c r="HU34" i="82"/>
  <c r="HI34" i="82"/>
  <c r="GW34" i="82"/>
  <c r="WB34" i="82"/>
  <c r="VP34" i="82"/>
  <c r="VD34" i="82"/>
  <c r="UR34" i="82"/>
  <c r="UF34" i="82"/>
  <c r="TT34" i="82"/>
  <c r="TH34" i="82"/>
  <c r="SV34" i="82"/>
  <c r="SJ34" i="82"/>
  <c r="RX34" i="82"/>
  <c r="RL34" i="82"/>
  <c r="QZ34" i="82"/>
  <c r="QN34" i="82"/>
  <c r="QB34" i="82"/>
  <c r="PP34" i="82"/>
  <c r="PD34" i="82"/>
  <c r="OR34" i="82"/>
  <c r="OF34" i="82"/>
  <c r="NT34" i="82"/>
  <c r="NH34" i="82"/>
  <c r="MV34" i="82"/>
  <c r="MJ34" i="82"/>
  <c r="LX34" i="82"/>
  <c r="LL34" i="82"/>
  <c r="KZ34" i="82"/>
  <c r="KN34" i="82"/>
  <c r="KB34" i="82"/>
  <c r="JP34" i="82"/>
  <c r="JD34" i="82"/>
  <c r="IR34" i="82"/>
  <c r="IF34" i="82"/>
  <c r="HT34" i="82"/>
  <c r="HH34" i="82"/>
  <c r="GV34" i="82"/>
  <c r="VY34" i="82"/>
  <c r="VM34" i="82"/>
  <c r="VA34" i="82"/>
  <c r="UO34" i="82"/>
  <c r="UC34" i="82"/>
  <c r="TQ34" i="82"/>
  <c r="TE34" i="82"/>
  <c r="SS34" i="82"/>
  <c r="SG34" i="82"/>
  <c r="RU34" i="82"/>
  <c r="RI34" i="82"/>
  <c r="QW34" i="82"/>
  <c r="QK34" i="82"/>
  <c r="PY34" i="82"/>
  <c r="PM34" i="82"/>
  <c r="PA34" i="82"/>
  <c r="OO34" i="82"/>
  <c r="OC34" i="82"/>
  <c r="NQ34" i="82"/>
  <c r="NE34" i="82"/>
  <c r="MS34" i="82"/>
  <c r="MG34" i="82"/>
  <c r="LU34" i="82"/>
  <c r="LI34" i="82"/>
  <c r="KW34" i="82"/>
  <c r="KK34" i="82"/>
  <c r="JY34" i="82"/>
  <c r="JM34" i="82"/>
  <c r="JA34" i="82"/>
  <c r="IO34" i="82"/>
  <c r="IC34" i="82"/>
  <c r="HQ34" i="82"/>
  <c r="HE34" i="82"/>
  <c r="GS34" i="82"/>
  <c r="UW34" i="82"/>
  <c r="TA34" i="82"/>
  <c r="RE34" i="82"/>
  <c r="PI34" i="82"/>
  <c r="NM34" i="82"/>
  <c r="LQ34" i="82"/>
  <c r="KS34" i="82"/>
  <c r="IW34" i="82"/>
  <c r="HA34" i="82"/>
  <c r="VX34" i="82"/>
  <c r="VL34" i="82"/>
  <c r="UZ34" i="82"/>
  <c r="UN34" i="82"/>
  <c r="UB34" i="82"/>
  <c r="TP34" i="82"/>
  <c r="TD34" i="82"/>
  <c r="SR34" i="82"/>
  <c r="SF34" i="82"/>
  <c r="RT34" i="82"/>
  <c r="RH34" i="82"/>
  <c r="QV34" i="82"/>
  <c r="QJ34" i="82"/>
  <c r="PX34" i="82"/>
  <c r="PL34" i="82"/>
  <c r="OZ34" i="82"/>
  <c r="ON34" i="82"/>
  <c r="OB34" i="82"/>
  <c r="NP34" i="82"/>
  <c r="ND34" i="82"/>
  <c r="MR34" i="82"/>
  <c r="MF34" i="82"/>
  <c r="LT34" i="82"/>
  <c r="LH34" i="82"/>
  <c r="KV34" i="82"/>
  <c r="KJ34" i="82"/>
  <c r="JX34" i="82"/>
  <c r="JL34" i="82"/>
  <c r="IZ34" i="82"/>
  <c r="IN34" i="82"/>
  <c r="IB34" i="82"/>
  <c r="HP34" i="82"/>
  <c r="HD34" i="82"/>
  <c r="GR34" i="82"/>
  <c r="VU34" i="82"/>
  <c r="TY34" i="82"/>
  <c r="SC34" i="82"/>
  <c r="QG34" i="82"/>
  <c r="OK34" i="82"/>
  <c r="MO34" i="82"/>
  <c r="KG34" i="82"/>
  <c r="HY34" i="82"/>
  <c r="VW34" i="82"/>
  <c r="VK34" i="82"/>
  <c r="UY34" i="82"/>
  <c r="UM34" i="82"/>
  <c r="UA34" i="82"/>
  <c r="TO34" i="82"/>
  <c r="TC34" i="82"/>
  <c r="SQ34" i="82"/>
  <c r="SE34" i="82"/>
  <c r="RS34" i="82"/>
  <c r="RG34" i="82"/>
  <c r="QU34" i="82"/>
  <c r="QI34" i="82"/>
  <c r="PW34" i="82"/>
  <c r="PK34" i="82"/>
  <c r="OY34" i="82"/>
  <c r="OM34" i="82"/>
  <c r="OA34" i="82"/>
  <c r="NO34" i="82"/>
  <c r="NC34" i="82"/>
  <c r="MQ34" i="82"/>
  <c r="ME34" i="82"/>
  <c r="LS34" i="82"/>
  <c r="LG34" i="82"/>
  <c r="KU34" i="82"/>
  <c r="KI34" i="82"/>
  <c r="JW34" i="82"/>
  <c r="JK34" i="82"/>
  <c r="IY34" i="82"/>
  <c r="IM34" i="82"/>
  <c r="IA34" i="82"/>
  <c r="HO34" i="82"/>
  <c r="HC34" i="82"/>
  <c r="GQ34" i="82"/>
  <c r="VI34" i="82"/>
  <c r="TM34" i="82"/>
  <c r="RQ34" i="82"/>
  <c r="PU34" i="82"/>
  <c r="NY34" i="82"/>
  <c r="MC34" i="82"/>
  <c r="JU34" i="82"/>
  <c r="IK34" i="82"/>
  <c r="GO34" i="82"/>
  <c r="VV34" i="82"/>
  <c r="VJ34" i="82"/>
  <c r="UX34" i="82"/>
  <c r="UL34" i="82"/>
  <c r="TZ34" i="82"/>
  <c r="TN34" i="82"/>
  <c r="TB34" i="82"/>
  <c r="SP34" i="82"/>
  <c r="SD34" i="82"/>
  <c r="RR34" i="82"/>
  <c r="RF34" i="82"/>
  <c r="QT34" i="82"/>
  <c r="QH34" i="82"/>
  <c r="PV34" i="82"/>
  <c r="PJ34" i="82"/>
  <c r="OX34" i="82"/>
  <c r="OL34" i="82"/>
  <c r="NZ34" i="82"/>
  <c r="NN34" i="82"/>
  <c r="NB34" i="82"/>
  <c r="MP34" i="82"/>
  <c r="MD34" i="82"/>
  <c r="LR34" i="82"/>
  <c r="LF34" i="82"/>
  <c r="KT34" i="82"/>
  <c r="KH34" i="82"/>
  <c r="JV34" i="82"/>
  <c r="JJ34" i="82"/>
  <c r="IX34" i="82"/>
  <c r="IL34" i="82"/>
  <c r="HZ34" i="82"/>
  <c r="HN34" i="82"/>
  <c r="HB34" i="82"/>
  <c r="GP34" i="82"/>
  <c r="UK34" i="82"/>
  <c r="SO34" i="82"/>
  <c r="QS34" i="82"/>
  <c r="OW34" i="82"/>
  <c r="NA34" i="82"/>
  <c r="LE34" i="82"/>
  <c r="JI34" i="82"/>
  <c r="HM34" i="82"/>
  <c r="VC34" i="82"/>
  <c r="SI34" i="82"/>
  <c r="PO34" i="82"/>
  <c r="MU34" i="82"/>
  <c r="KA34" i="82"/>
  <c r="HG34" i="82"/>
  <c r="VB34" i="82"/>
  <c r="SH34" i="82"/>
  <c r="PN34" i="82"/>
  <c r="MT34" i="82"/>
  <c r="JZ34" i="82"/>
  <c r="HF34" i="82"/>
  <c r="UQ34" i="82"/>
  <c r="RW34" i="82"/>
  <c r="PC34" i="82"/>
  <c r="MI34" i="82"/>
  <c r="JO34" i="82"/>
  <c r="GU34" i="82"/>
  <c r="UP34" i="82"/>
  <c r="RV34" i="82"/>
  <c r="PB34" i="82"/>
  <c r="MH34" i="82"/>
  <c r="JN34" i="82"/>
  <c r="GT34" i="82"/>
  <c r="UE34" i="82"/>
  <c r="RK34" i="82"/>
  <c r="OQ34" i="82"/>
  <c r="LW34" i="82"/>
  <c r="JC34" i="82"/>
  <c r="TS34" i="82"/>
  <c r="QY34" i="82"/>
  <c r="OE34" i="82"/>
  <c r="LK34" i="82"/>
  <c r="IQ34" i="82"/>
  <c r="TR34" i="82"/>
  <c r="QX34" i="82"/>
  <c r="OD34" i="82"/>
  <c r="LJ34" i="82"/>
  <c r="IP34" i="82"/>
  <c r="UD34" i="82"/>
  <c r="RJ34" i="82"/>
  <c r="OP34" i="82"/>
  <c r="LV34" i="82"/>
  <c r="JB34" i="82"/>
  <c r="WA34" i="82"/>
  <c r="TG34" i="82"/>
  <c r="QM34" i="82"/>
  <c r="NS34" i="82"/>
  <c r="KY34" i="82"/>
  <c r="IE34" i="82"/>
  <c r="VZ34" i="82"/>
  <c r="TF34" i="82"/>
  <c r="QL34" i="82"/>
  <c r="NR34" i="82"/>
  <c r="KX34" i="82"/>
  <c r="ID34" i="82"/>
  <c r="VO34" i="82"/>
  <c r="SU34" i="82"/>
  <c r="QA34" i="82"/>
  <c r="NG34" i="82"/>
  <c r="KM34" i="82"/>
  <c r="HS34" i="82"/>
  <c r="VN34" i="82"/>
  <c r="ST34" i="82"/>
  <c r="PZ34" i="82"/>
  <c r="NF34" i="82"/>
  <c r="KL34" i="82"/>
  <c r="HR34" i="82"/>
  <c r="VS58" i="82"/>
  <c r="VG58" i="82"/>
  <c r="UU58" i="82"/>
  <c r="UI58" i="82"/>
  <c r="TW58" i="82"/>
  <c r="TK58" i="82"/>
  <c r="SY58" i="82"/>
  <c r="SM58" i="82"/>
  <c r="SA58" i="82"/>
  <c r="RO58" i="82"/>
  <c r="RC58" i="82"/>
  <c r="QQ58" i="82"/>
  <c r="QE58" i="82"/>
  <c r="PS58" i="82"/>
  <c r="PG58" i="82"/>
  <c r="OU58" i="82"/>
  <c r="OI58" i="82"/>
  <c r="NW58" i="82"/>
  <c r="NK58" i="82"/>
  <c r="MY58" i="82"/>
  <c r="MM58" i="82"/>
  <c r="MA58" i="82"/>
  <c r="LO58" i="82"/>
  <c r="LC58" i="82"/>
  <c r="KQ58" i="82"/>
  <c r="KE58" i="82"/>
  <c r="JS58" i="82"/>
  <c r="JG58" i="82"/>
  <c r="IU58" i="82"/>
  <c r="II58" i="82"/>
  <c r="HW58" i="82"/>
  <c r="HK58" i="82"/>
  <c r="GY58" i="82"/>
  <c r="GM58" i="82"/>
  <c r="WD58" i="82"/>
  <c r="VR58" i="82"/>
  <c r="VF58" i="82"/>
  <c r="UT58" i="82"/>
  <c r="UH58" i="82"/>
  <c r="TV58" i="82"/>
  <c r="TJ58" i="82"/>
  <c r="SX58" i="82"/>
  <c r="SL58" i="82"/>
  <c r="RZ58" i="82"/>
  <c r="RN58" i="82"/>
  <c r="RB58" i="82"/>
  <c r="QP58" i="82"/>
  <c r="QD58" i="82"/>
  <c r="PR58" i="82"/>
  <c r="PF58" i="82"/>
  <c r="OT58" i="82"/>
  <c r="OH58" i="82"/>
  <c r="NV58" i="82"/>
  <c r="NJ58" i="82"/>
  <c r="MX58" i="82"/>
  <c r="ML58" i="82"/>
  <c r="LZ58" i="82"/>
  <c r="LN58" i="82"/>
  <c r="LB58" i="82"/>
  <c r="KP58" i="82"/>
  <c r="KD58" i="82"/>
  <c r="JR58" i="82"/>
  <c r="JF58" i="82"/>
  <c r="IT58" i="82"/>
  <c r="IH58" i="82"/>
  <c r="HV58" i="82"/>
  <c r="HJ58" i="82"/>
  <c r="GX58" i="82"/>
  <c r="WC58" i="82"/>
  <c r="VQ58" i="82"/>
  <c r="VE58" i="82"/>
  <c r="US58" i="82"/>
  <c r="UG58" i="82"/>
  <c r="TU58" i="82"/>
  <c r="TI58" i="82"/>
  <c r="SW58" i="82"/>
  <c r="SK58" i="82"/>
  <c r="RY58" i="82"/>
  <c r="RM58" i="82"/>
  <c r="RA58" i="82"/>
  <c r="QO58" i="82"/>
  <c r="QC58" i="82"/>
  <c r="PQ58" i="82"/>
  <c r="PE58" i="82"/>
  <c r="OS58" i="82"/>
  <c r="OG58" i="82"/>
  <c r="NU58" i="82"/>
  <c r="NI58" i="82"/>
  <c r="MW58" i="82"/>
  <c r="MK58" i="82"/>
  <c r="LY58" i="82"/>
  <c r="LM58" i="82"/>
  <c r="LA58" i="82"/>
  <c r="KO58" i="82"/>
  <c r="KC58" i="82"/>
  <c r="JQ58" i="82"/>
  <c r="JE58" i="82"/>
  <c r="IS58" i="82"/>
  <c r="IG58" i="82"/>
  <c r="HU58" i="82"/>
  <c r="HI58" i="82"/>
  <c r="GW58" i="82"/>
  <c r="VW58" i="82"/>
  <c r="VK58" i="82"/>
  <c r="UY58" i="82"/>
  <c r="UM58" i="82"/>
  <c r="UA58" i="82"/>
  <c r="TO58" i="82"/>
  <c r="TC58" i="82"/>
  <c r="SQ58" i="82"/>
  <c r="SE58" i="82"/>
  <c r="RS58" i="82"/>
  <c r="RG58" i="82"/>
  <c r="QU58" i="82"/>
  <c r="QI58" i="82"/>
  <c r="PW58" i="82"/>
  <c r="PK58" i="82"/>
  <c r="OY58" i="82"/>
  <c r="OM58" i="82"/>
  <c r="OA58" i="82"/>
  <c r="NO58" i="82"/>
  <c r="NC58" i="82"/>
  <c r="MQ58" i="82"/>
  <c r="ME58" i="82"/>
  <c r="LS58" i="82"/>
  <c r="LG58" i="82"/>
  <c r="KU58" i="82"/>
  <c r="KI58" i="82"/>
  <c r="JW58" i="82"/>
  <c r="JK58" i="82"/>
  <c r="IY58" i="82"/>
  <c r="IM58" i="82"/>
  <c r="IA58" i="82"/>
  <c r="HO58" i="82"/>
  <c r="HC58" i="82"/>
  <c r="GQ58" i="82"/>
  <c r="VV58" i="82"/>
  <c r="VJ58" i="82"/>
  <c r="UX58" i="82"/>
  <c r="UL58" i="82"/>
  <c r="TZ58" i="82"/>
  <c r="TN58" i="82"/>
  <c r="TB58" i="82"/>
  <c r="SP58" i="82"/>
  <c r="SD58" i="82"/>
  <c r="RR58" i="82"/>
  <c r="RF58" i="82"/>
  <c r="QT58" i="82"/>
  <c r="QH58" i="82"/>
  <c r="PV58" i="82"/>
  <c r="PJ58" i="82"/>
  <c r="OX58" i="82"/>
  <c r="OL58" i="82"/>
  <c r="NZ58" i="82"/>
  <c r="NN58" i="82"/>
  <c r="NB58" i="82"/>
  <c r="MP58" i="82"/>
  <c r="MD58" i="82"/>
  <c r="LR58" i="82"/>
  <c r="LF58" i="82"/>
  <c r="KT58" i="82"/>
  <c r="KH58" i="82"/>
  <c r="JV58" i="82"/>
  <c r="JJ58" i="82"/>
  <c r="IX58" i="82"/>
  <c r="IL58" i="82"/>
  <c r="HZ58" i="82"/>
  <c r="HN58" i="82"/>
  <c r="HB58" i="82"/>
  <c r="GP58" i="82"/>
  <c r="VU58" i="82"/>
  <c r="VI58" i="82"/>
  <c r="UW58" i="82"/>
  <c r="UK58" i="82"/>
  <c r="TY58" i="82"/>
  <c r="TM58" i="82"/>
  <c r="TA58" i="82"/>
  <c r="SO58" i="82"/>
  <c r="SC58" i="82"/>
  <c r="RQ58" i="82"/>
  <c r="RE58" i="82"/>
  <c r="QS58" i="82"/>
  <c r="QG58" i="82"/>
  <c r="PU58" i="82"/>
  <c r="PI58" i="82"/>
  <c r="OW58" i="82"/>
  <c r="OK58" i="82"/>
  <c r="NY58" i="82"/>
  <c r="NM58" i="82"/>
  <c r="NA58" i="82"/>
  <c r="MO58" i="82"/>
  <c r="MC58" i="82"/>
  <c r="LQ58" i="82"/>
  <c r="LE58" i="82"/>
  <c r="KS58" i="82"/>
  <c r="KG58" i="82"/>
  <c r="JU58" i="82"/>
  <c r="JI58" i="82"/>
  <c r="IW58" i="82"/>
  <c r="IK58" i="82"/>
  <c r="HY58" i="82"/>
  <c r="HM58" i="82"/>
  <c r="HA58" i="82"/>
  <c r="GO58" i="82"/>
  <c r="VT58" i="82"/>
  <c r="VH58" i="82"/>
  <c r="UV58" i="82"/>
  <c r="UJ58" i="82"/>
  <c r="TX58" i="82"/>
  <c r="TL58" i="82"/>
  <c r="SZ58" i="82"/>
  <c r="SN58" i="82"/>
  <c r="SB58" i="82"/>
  <c r="RP58" i="82"/>
  <c r="RD58" i="82"/>
  <c r="QR58" i="82"/>
  <c r="QF58" i="82"/>
  <c r="PT58" i="82"/>
  <c r="PH58" i="82"/>
  <c r="OV58" i="82"/>
  <c r="VD58" i="82"/>
  <c r="UD58" i="82"/>
  <c r="TD58" i="82"/>
  <c r="RW58" i="82"/>
  <c r="QW58" i="82"/>
  <c r="PP58" i="82"/>
  <c r="OP58" i="82"/>
  <c r="NR58" i="82"/>
  <c r="MT58" i="82"/>
  <c r="LV58" i="82"/>
  <c r="KX58" i="82"/>
  <c r="JZ58" i="82"/>
  <c r="JB58" i="82"/>
  <c r="ID58" i="82"/>
  <c r="HF58" i="82"/>
  <c r="VC58" i="82"/>
  <c r="UC58" i="82"/>
  <c r="SV58" i="82"/>
  <c r="RV58" i="82"/>
  <c r="QV58" i="82"/>
  <c r="PO58" i="82"/>
  <c r="OO58" i="82"/>
  <c r="NQ58" i="82"/>
  <c r="MS58" i="82"/>
  <c r="LU58" i="82"/>
  <c r="KW58" i="82"/>
  <c r="JY58" i="82"/>
  <c r="JA58" i="82"/>
  <c r="IC58" i="82"/>
  <c r="HE58" i="82"/>
  <c r="WB58" i="82"/>
  <c r="VB58" i="82"/>
  <c r="UB58" i="82"/>
  <c r="SU58" i="82"/>
  <c r="RU58" i="82"/>
  <c r="QN58" i="82"/>
  <c r="PN58" i="82"/>
  <c r="ON58" i="82"/>
  <c r="NP58" i="82"/>
  <c r="MR58" i="82"/>
  <c r="LT58" i="82"/>
  <c r="KV58" i="82"/>
  <c r="JX58" i="82"/>
  <c r="IZ58" i="82"/>
  <c r="IB58" i="82"/>
  <c r="HD58" i="82"/>
  <c r="VP58" i="82"/>
  <c r="UP58" i="82"/>
  <c r="TP58" i="82"/>
  <c r="SI58" i="82"/>
  <c r="RI58" i="82"/>
  <c r="QB58" i="82"/>
  <c r="PB58" i="82"/>
  <c r="OC58" i="82"/>
  <c r="NE58" i="82"/>
  <c r="MG58" i="82"/>
  <c r="LI58" i="82"/>
  <c r="KK58" i="82"/>
  <c r="JM58" i="82"/>
  <c r="IO58" i="82"/>
  <c r="HQ58" i="82"/>
  <c r="GS58" i="82"/>
  <c r="VO58" i="82"/>
  <c r="UO58" i="82"/>
  <c r="TH58" i="82"/>
  <c r="SH58" i="82"/>
  <c r="RH58" i="82"/>
  <c r="QA58" i="82"/>
  <c r="PA58" i="82"/>
  <c r="OB58" i="82"/>
  <c r="ND58" i="82"/>
  <c r="MF58" i="82"/>
  <c r="LH58" i="82"/>
  <c r="KJ58" i="82"/>
  <c r="JL58" i="82"/>
  <c r="IN58" i="82"/>
  <c r="HP58" i="82"/>
  <c r="GR58" i="82"/>
  <c r="VN58" i="82"/>
  <c r="UN58" i="82"/>
  <c r="TG58" i="82"/>
  <c r="SG58" i="82"/>
  <c r="QZ58" i="82"/>
  <c r="PZ58" i="82"/>
  <c r="OZ58" i="82"/>
  <c r="NX58" i="82"/>
  <c r="MZ58" i="82"/>
  <c r="MB58" i="82"/>
  <c r="LD58" i="82"/>
  <c r="KF58" i="82"/>
  <c r="JH58" i="82"/>
  <c r="IJ58" i="82"/>
  <c r="HL58" i="82"/>
  <c r="GN58" i="82"/>
  <c r="VM58" i="82"/>
  <c r="UF58" i="82"/>
  <c r="TF58" i="82"/>
  <c r="SF58" i="82"/>
  <c r="QY58" i="82"/>
  <c r="PY58" i="82"/>
  <c r="OR58" i="82"/>
  <c r="NT58" i="82"/>
  <c r="MV58" i="82"/>
  <c r="LX58" i="82"/>
  <c r="KZ58" i="82"/>
  <c r="KB58" i="82"/>
  <c r="JD58" i="82"/>
  <c r="IF58" i="82"/>
  <c r="HH58" i="82"/>
  <c r="TT58" i="82"/>
  <c r="RK58" i="82"/>
  <c r="OQ58" i="82"/>
  <c r="MJ58" i="82"/>
  <c r="KL58" i="82"/>
  <c r="HX58" i="82"/>
  <c r="TS58" i="82"/>
  <c r="RJ58" i="82"/>
  <c r="OJ58" i="82"/>
  <c r="MI58" i="82"/>
  <c r="KA58" i="82"/>
  <c r="HT58" i="82"/>
  <c r="WA58" i="82"/>
  <c r="TR58" i="82"/>
  <c r="QX58" i="82"/>
  <c r="OF58" i="82"/>
  <c r="MH58" i="82"/>
  <c r="JT58" i="82"/>
  <c r="HS58" i="82"/>
  <c r="VZ58" i="82"/>
  <c r="TQ58" i="82"/>
  <c r="QM58" i="82"/>
  <c r="OE58" i="82"/>
  <c r="LW58" i="82"/>
  <c r="JP58" i="82"/>
  <c r="HR58" i="82"/>
  <c r="VY58" i="82"/>
  <c r="TE58" i="82"/>
  <c r="QL58" i="82"/>
  <c r="OD58" i="82"/>
  <c r="LP58" i="82"/>
  <c r="JO58" i="82"/>
  <c r="HG58" i="82"/>
  <c r="VA58" i="82"/>
  <c r="SR58" i="82"/>
  <c r="PX58" i="82"/>
  <c r="NH58" i="82"/>
  <c r="LJ58" i="82"/>
  <c r="IV58" i="82"/>
  <c r="GU58" i="82"/>
  <c r="UZ58" i="82"/>
  <c r="SJ58" i="82"/>
  <c r="PM58" i="82"/>
  <c r="NG58" i="82"/>
  <c r="KY58" i="82"/>
  <c r="IR58" i="82"/>
  <c r="GT58" i="82"/>
  <c r="UR58" i="82"/>
  <c r="RX58" i="82"/>
  <c r="PL58" i="82"/>
  <c r="NF58" i="82"/>
  <c r="KR58" i="82"/>
  <c r="IQ58" i="82"/>
  <c r="UQ58" i="82"/>
  <c r="RT58" i="82"/>
  <c r="PD58" i="82"/>
  <c r="MU58" i="82"/>
  <c r="KN58" i="82"/>
  <c r="IP58" i="82"/>
  <c r="QK58" i="82"/>
  <c r="GZ58" i="82"/>
  <c r="QJ58" i="82"/>
  <c r="GV58" i="82"/>
  <c r="PC58" i="82"/>
  <c r="NS58" i="82"/>
  <c r="NL58" i="82"/>
  <c r="UE58" i="82"/>
  <c r="KM58" i="82"/>
  <c r="ST58" i="82"/>
  <c r="JN58" i="82"/>
  <c r="SS58" i="82"/>
  <c r="JC58" i="82"/>
  <c r="RL58" i="82"/>
  <c r="IE58" i="82"/>
  <c r="VX58" i="82"/>
  <c r="VL58" i="82"/>
  <c r="MN58" i="82"/>
  <c r="LK58" i="82"/>
  <c r="LL58" i="82"/>
  <c r="WC70" i="82"/>
  <c r="VQ70" i="82"/>
  <c r="VE70" i="82"/>
  <c r="US70" i="82"/>
  <c r="UG70" i="82"/>
  <c r="TU70" i="82"/>
  <c r="TI70" i="82"/>
  <c r="SW70" i="82"/>
  <c r="SK70" i="82"/>
  <c r="RY70" i="82"/>
  <c r="RM70" i="82"/>
  <c r="RA70" i="82"/>
  <c r="QO70" i="82"/>
  <c r="QC70" i="82"/>
  <c r="PQ70" i="82"/>
  <c r="PE70" i="82"/>
  <c r="OS70" i="82"/>
  <c r="OG70" i="82"/>
  <c r="NU70" i="82"/>
  <c r="NI70" i="82"/>
  <c r="MW70" i="82"/>
  <c r="MK70" i="82"/>
  <c r="LY70" i="82"/>
  <c r="LM70" i="82"/>
  <c r="LA70" i="82"/>
  <c r="KO70" i="82"/>
  <c r="KC70" i="82"/>
  <c r="JQ70" i="82"/>
  <c r="JE70" i="82"/>
  <c r="IS70" i="82"/>
  <c r="IG70" i="82"/>
  <c r="HU70" i="82"/>
  <c r="HI70" i="82"/>
  <c r="GW70" i="82"/>
  <c r="WD70" i="82"/>
  <c r="VP70" i="82"/>
  <c r="VC70" i="82"/>
  <c r="UP70" i="82"/>
  <c r="UC70" i="82"/>
  <c r="TP70" i="82"/>
  <c r="TC70" i="82"/>
  <c r="SP70" i="82"/>
  <c r="SC70" i="82"/>
  <c r="RP70" i="82"/>
  <c r="RC70" i="82"/>
  <c r="QP70" i="82"/>
  <c r="QB70" i="82"/>
  <c r="PO70" i="82"/>
  <c r="PB70" i="82"/>
  <c r="OO70" i="82"/>
  <c r="OB70" i="82"/>
  <c r="NO70" i="82"/>
  <c r="NB70" i="82"/>
  <c r="MO70" i="82"/>
  <c r="MB70" i="82"/>
  <c r="LO70" i="82"/>
  <c r="LB70" i="82"/>
  <c r="KN70" i="82"/>
  <c r="KA70" i="82"/>
  <c r="JN70" i="82"/>
  <c r="JA70" i="82"/>
  <c r="IN70" i="82"/>
  <c r="IA70" i="82"/>
  <c r="HN70" i="82"/>
  <c r="HA70" i="82"/>
  <c r="GN70" i="82"/>
  <c r="WB70" i="82"/>
  <c r="VO70" i="82"/>
  <c r="VB70" i="82"/>
  <c r="UO70" i="82"/>
  <c r="UB70" i="82"/>
  <c r="TO70" i="82"/>
  <c r="TB70" i="82"/>
  <c r="SO70" i="82"/>
  <c r="SB70" i="82"/>
  <c r="RO70" i="82"/>
  <c r="RB70" i="82"/>
  <c r="QN70" i="82"/>
  <c r="QA70" i="82"/>
  <c r="PN70" i="82"/>
  <c r="PA70" i="82"/>
  <c r="ON70" i="82"/>
  <c r="OA70" i="82"/>
  <c r="NN70" i="82"/>
  <c r="NA70" i="82"/>
  <c r="MN70" i="82"/>
  <c r="MA70" i="82"/>
  <c r="LN70" i="82"/>
  <c r="KZ70" i="82"/>
  <c r="KM70" i="82"/>
  <c r="JZ70" i="82"/>
  <c r="JM70" i="82"/>
  <c r="IZ70" i="82"/>
  <c r="IM70" i="82"/>
  <c r="HZ70" i="82"/>
  <c r="HM70" i="82"/>
  <c r="GZ70" i="82"/>
  <c r="GM70" i="82"/>
  <c r="VW70" i="82"/>
  <c r="VJ70" i="82"/>
  <c r="UW70" i="82"/>
  <c r="UJ70" i="82"/>
  <c r="TW70" i="82"/>
  <c r="TJ70" i="82"/>
  <c r="SV70" i="82"/>
  <c r="SI70" i="82"/>
  <c r="RV70" i="82"/>
  <c r="RI70" i="82"/>
  <c r="QV70" i="82"/>
  <c r="QI70" i="82"/>
  <c r="PV70" i="82"/>
  <c r="PI70" i="82"/>
  <c r="OV70" i="82"/>
  <c r="OI70" i="82"/>
  <c r="NV70" i="82"/>
  <c r="NH70" i="82"/>
  <c r="MU70" i="82"/>
  <c r="MH70" i="82"/>
  <c r="LU70" i="82"/>
  <c r="LH70" i="82"/>
  <c r="KU70" i="82"/>
  <c r="KH70" i="82"/>
  <c r="JU70" i="82"/>
  <c r="JH70" i="82"/>
  <c r="IU70" i="82"/>
  <c r="IH70" i="82"/>
  <c r="HT70" i="82"/>
  <c r="HG70" i="82"/>
  <c r="GT70" i="82"/>
  <c r="VV70" i="82"/>
  <c r="VI70" i="82"/>
  <c r="UV70" i="82"/>
  <c r="UI70" i="82"/>
  <c r="TV70" i="82"/>
  <c r="TH70" i="82"/>
  <c r="SU70" i="82"/>
  <c r="SH70" i="82"/>
  <c r="RU70" i="82"/>
  <c r="RH70" i="82"/>
  <c r="QU70" i="82"/>
  <c r="QH70" i="82"/>
  <c r="PU70" i="82"/>
  <c r="PH70" i="82"/>
  <c r="OU70" i="82"/>
  <c r="OH70" i="82"/>
  <c r="NT70" i="82"/>
  <c r="NG70" i="82"/>
  <c r="MT70" i="82"/>
  <c r="MG70" i="82"/>
  <c r="LT70" i="82"/>
  <c r="LG70" i="82"/>
  <c r="KT70" i="82"/>
  <c r="KG70" i="82"/>
  <c r="JT70" i="82"/>
  <c r="JG70" i="82"/>
  <c r="IT70" i="82"/>
  <c r="IF70" i="82"/>
  <c r="HS70" i="82"/>
  <c r="HF70" i="82"/>
  <c r="GS70" i="82"/>
  <c r="VU70" i="82"/>
  <c r="VH70" i="82"/>
  <c r="UU70" i="82"/>
  <c r="UH70" i="82"/>
  <c r="TT70" i="82"/>
  <c r="TG70" i="82"/>
  <c r="ST70" i="82"/>
  <c r="SG70" i="82"/>
  <c r="RT70" i="82"/>
  <c r="RG70" i="82"/>
  <c r="QT70" i="82"/>
  <c r="QG70" i="82"/>
  <c r="PT70" i="82"/>
  <c r="PG70" i="82"/>
  <c r="OT70" i="82"/>
  <c r="OF70" i="82"/>
  <c r="NS70" i="82"/>
  <c r="NF70" i="82"/>
  <c r="MS70" i="82"/>
  <c r="MF70" i="82"/>
  <c r="LS70" i="82"/>
  <c r="LF70" i="82"/>
  <c r="KS70" i="82"/>
  <c r="KF70" i="82"/>
  <c r="JS70" i="82"/>
  <c r="JF70" i="82"/>
  <c r="IR70" i="82"/>
  <c r="IE70" i="82"/>
  <c r="HR70" i="82"/>
  <c r="HE70" i="82"/>
  <c r="GR70" i="82"/>
  <c r="WA70" i="82"/>
  <c r="VF70" i="82"/>
  <c r="UK70" i="82"/>
  <c r="TM70" i="82"/>
  <c r="SQ70" i="82"/>
  <c r="RS70" i="82"/>
  <c r="QX70" i="82"/>
  <c r="PZ70" i="82"/>
  <c r="PD70" i="82"/>
  <c r="OJ70" i="82"/>
  <c r="NL70" i="82"/>
  <c r="MP70" i="82"/>
  <c r="LR70" i="82"/>
  <c r="KW70" i="82"/>
  <c r="JY70" i="82"/>
  <c r="JC70" i="82"/>
  <c r="II70" i="82"/>
  <c r="HK70" i="82"/>
  <c r="GO70" i="82"/>
  <c r="VZ70" i="82"/>
  <c r="VD70" i="82"/>
  <c r="UF70" i="82"/>
  <c r="TL70" i="82"/>
  <c r="SN70" i="82"/>
  <c r="RR70" i="82"/>
  <c r="QW70" i="82"/>
  <c r="PY70" i="82"/>
  <c r="PC70" i="82"/>
  <c r="OE70" i="82"/>
  <c r="NK70" i="82"/>
  <c r="MM70" i="82"/>
  <c r="LQ70" i="82"/>
  <c r="KV70" i="82"/>
  <c r="JX70" i="82"/>
  <c r="JB70" i="82"/>
  <c r="ID70" i="82"/>
  <c r="HJ70" i="82"/>
  <c r="VX70" i="82"/>
  <c r="UZ70" i="82"/>
  <c r="UD70" i="82"/>
  <c r="TF70" i="82"/>
  <c r="SL70" i="82"/>
  <c r="RN70" i="82"/>
  <c r="QR70" i="82"/>
  <c r="VT70" i="82"/>
  <c r="UY70" i="82"/>
  <c r="UA70" i="82"/>
  <c r="TE70" i="82"/>
  <c r="SJ70" i="82"/>
  <c r="RL70" i="82"/>
  <c r="QQ70" i="82"/>
  <c r="PS70" i="82"/>
  <c r="OX70" i="82"/>
  <c r="NZ70" i="82"/>
  <c r="ND70" i="82"/>
  <c r="MI70" i="82"/>
  <c r="LK70" i="82"/>
  <c r="KP70" i="82"/>
  <c r="JR70" i="82"/>
  <c r="IW70" i="82"/>
  <c r="HY70" i="82"/>
  <c r="HC70" i="82"/>
  <c r="VM70" i="82"/>
  <c r="UQ70" i="82"/>
  <c r="TS70" i="82"/>
  <c r="SY70" i="82"/>
  <c r="SA70" i="82"/>
  <c r="RE70" i="82"/>
  <c r="QJ70" i="82"/>
  <c r="PL70" i="82"/>
  <c r="OP70" i="82"/>
  <c r="NR70" i="82"/>
  <c r="MX70" i="82"/>
  <c r="LZ70" i="82"/>
  <c r="LD70" i="82"/>
  <c r="KI70" i="82"/>
  <c r="JK70" i="82"/>
  <c r="IO70" i="82"/>
  <c r="HQ70" i="82"/>
  <c r="GV70" i="82"/>
  <c r="VL70" i="82"/>
  <c r="UN70" i="82"/>
  <c r="TR70" i="82"/>
  <c r="SX70" i="82"/>
  <c r="RZ70" i="82"/>
  <c r="RD70" i="82"/>
  <c r="QF70" i="82"/>
  <c r="PK70" i="82"/>
  <c r="OM70" i="82"/>
  <c r="NQ70" i="82"/>
  <c r="MV70" i="82"/>
  <c r="LX70" i="82"/>
  <c r="LC70" i="82"/>
  <c r="KE70" i="82"/>
  <c r="JJ70" i="82"/>
  <c r="IL70" i="82"/>
  <c r="HP70" i="82"/>
  <c r="GU70" i="82"/>
  <c r="UX70" i="82"/>
  <c r="TD70" i="82"/>
  <c r="RK70" i="82"/>
  <c r="PW70" i="82"/>
  <c r="OK70" i="82"/>
  <c r="MY70" i="82"/>
  <c r="LJ70" i="82"/>
  <c r="JW70" i="82"/>
  <c r="IK70" i="82"/>
  <c r="GY70" i="82"/>
  <c r="UT70" i="82"/>
  <c r="TA70" i="82"/>
  <c r="RJ70" i="82"/>
  <c r="PR70" i="82"/>
  <c r="OD70" i="82"/>
  <c r="MR70" i="82"/>
  <c r="LI70" i="82"/>
  <c r="JV70" i="82"/>
  <c r="IJ70" i="82"/>
  <c r="GX70" i="82"/>
  <c r="UR70" i="82"/>
  <c r="SZ70" i="82"/>
  <c r="RF70" i="82"/>
  <c r="PP70" i="82"/>
  <c r="OC70" i="82"/>
  <c r="MQ70" i="82"/>
  <c r="LE70" i="82"/>
  <c r="JP70" i="82"/>
  <c r="IC70" i="82"/>
  <c r="GQ70" i="82"/>
  <c r="UM70" i="82"/>
  <c r="SS70" i="82"/>
  <c r="QZ70" i="82"/>
  <c r="PM70" i="82"/>
  <c r="NY70" i="82"/>
  <c r="ML70" i="82"/>
  <c r="KY70" i="82"/>
  <c r="JO70" i="82"/>
  <c r="IB70" i="82"/>
  <c r="GP70" i="82"/>
  <c r="UL70" i="82"/>
  <c r="SR70" i="82"/>
  <c r="QY70" i="82"/>
  <c r="PJ70" i="82"/>
  <c r="NX70" i="82"/>
  <c r="VN70" i="82"/>
  <c r="TX70" i="82"/>
  <c r="SD70" i="82"/>
  <c r="QK70" i="82"/>
  <c r="OW70" i="82"/>
  <c r="NJ70" i="82"/>
  <c r="LW70" i="82"/>
  <c r="KK70" i="82"/>
  <c r="IX70" i="82"/>
  <c r="HL70" i="82"/>
  <c r="VK70" i="82"/>
  <c r="TQ70" i="82"/>
  <c r="RX70" i="82"/>
  <c r="QE70" i="82"/>
  <c r="OR70" i="82"/>
  <c r="NE70" i="82"/>
  <c r="LV70" i="82"/>
  <c r="KJ70" i="82"/>
  <c r="IV70" i="82"/>
  <c r="HH70" i="82"/>
  <c r="VG70" i="82"/>
  <c r="TN70" i="82"/>
  <c r="RW70" i="82"/>
  <c r="QD70" i="82"/>
  <c r="OQ70" i="82"/>
  <c r="NC70" i="82"/>
  <c r="LP70" i="82"/>
  <c r="KD70" i="82"/>
  <c r="IQ70" i="82"/>
  <c r="HD70" i="82"/>
  <c r="VY70" i="82"/>
  <c r="QS70" i="82"/>
  <c r="MJ70" i="82"/>
  <c r="JD70" i="82"/>
  <c r="VS70" i="82"/>
  <c r="QM70" i="82"/>
  <c r="ME70" i="82"/>
  <c r="IY70" i="82"/>
  <c r="VR70" i="82"/>
  <c r="QL70" i="82"/>
  <c r="MD70" i="82"/>
  <c r="IP70" i="82"/>
  <c r="VA70" i="82"/>
  <c r="PX70" i="82"/>
  <c r="MC70" i="82"/>
  <c r="HX70" i="82"/>
  <c r="SM70" i="82"/>
  <c r="NW70" i="82"/>
  <c r="KL70" i="82"/>
  <c r="SF70" i="82"/>
  <c r="NP70" i="82"/>
  <c r="KB70" i="82"/>
  <c r="SE70" i="82"/>
  <c r="NM70" i="82"/>
  <c r="JL70" i="82"/>
  <c r="RQ70" i="82"/>
  <c r="MZ70" i="82"/>
  <c r="JI70" i="82"/>
  <c r="LL70" i="82"/>
  <c r="KX70" i="82"/>
  <c r="KR70" i="82"/>
  <c r="PF70" i="82"/>
  <c r="OZ70" i="82"/>
  <c r="OY70" i="82"/>
  <c r="OL70" i="82"/>
  <c r="TZ70" i="82"/>
  <c r="TY70" i="82"/>
  <c r="TK70" i="82"/>
  <c r="KQ70" i="82"/>
  <c r="HB70" i="82"/>
  <c r="UE70" i="82"/>
  <c r="HW70" i="82"/>
  <c r="HV70" i="82"/>
  <c r="HO70" i="82"/>
  <c r="WB82" i="82"/>
  <c r="VP82" i="82"/>
  <c r="VD82" i="82"/>
  <c r="UR82" i="82"/>
  <c r="UF82" i="82"/>
  <c r="TT82" i="82"/>
  <c r="TH82" i="82"/>
  <c r="SV82" i="82"/>
  <c r="SJ82" i="82"/>
  <c r="RX82" i="82"/>
  <c r="RL82" i="82"/>
  <c r="QZ82" i="82"/>
  <c r="QN82" i="82"/>
  <c r="QB82" i="82"/>
  <c r="PP82" i="82"/>
  <c r="PD82" i="82"/>
  <c r="OR82" i="82"/>
  <c r="WD82" i="82"/>
  <c r="VQ82" i="82"/>
  <c r="VC82" i="82"/>
  <c r="UP82" i="82"/>
  <c r="UC82" i="82"/>
  <c r="TP82" i="82"/>
  <c r="TC82" i="82"/>
  <c r="SP82" i="82"/>
  <c r="SC82" i="82"/>
  <c r="RP82" i="82"/>
  <c r="RC82" i="82"/>
  <c r="QP82" i="82"/>
  <c r="QC82" i="82"/>
  <c r="PO82" i="82"/>
  <c r="PB82" i="82"/>
  <c r="OO82" i="82"/>
  <c r="OC82" i="82"/>
  <c r="NQ82" i="82"/>
  <c r="NE82" i="82"/>
  <c r="MS82" i="82"/>
  <c r="MG82" i="82"/>
  <c r="LU82" i="82"/>
  <c r="LI82" i="82"/>
  <c r="KW82" i="82"/>
  <c r="KK82" i="82"/>
  <c r="JY82" i="82"/>
  <c r="JM82" i="82"/>
  <c r="JA82" i="82"/>
  <c r="IO82" i="82"/>
  <c r="IC82" i="82"/>
  <c r="HQ82" i="82"/>
  <c r="HE82" i="82"/>
  <c r="GS82" i="82"/>
  <c r="WA82" i="82"/>
  <c r="VN82" i="82"/>
  <c r="VA82" i="82"/>
  <c r="UN82" i="82"/>
  <c r="UA82" i="82"/>
  <c r="TN82" i="82"/>
  <c r="TA82" i="82"/>
  <c r="SN82" i="82"/>
  <c r="SA82" i="82"/>
  <c r="RN82" i="82"/>
  <c r="RA82" i="82"/>
  <c r="QM82" i="82"/>
  <c r="PZ82" i="82"/>
  <c r="PM82" i="82"/>
  <c r="OZ82" i="82"/>
  <c r="OM82" i="82"/>
  <c r="OA82" i="82"/>
  <c r="VZ82" i="82"/>
  <c r="VM82" i="82"/>
  <c r="UZ82" i="82"/>
  <c r="UM82" i="82"/>
  <c r="TZ82" i="82"/>
  <c r="TM82" i="82"/>
  <c r="SZ82" i="82"/>
  <c r="SM82" i="82"/>
  <c r="RZ82" i="82"/>
  <c r="RM82" i="82"/>
  <c r="QY82" i="82"/>
  <c r="QL82" i="82"/>
  <c r="PY82" i="82"/>
  <c r="PL82" i="82"/>
  <c r="OY82" i="82"/>
  <c r="OL82" i="82"/>
  <c r="NZ82" i="82"/>
  <c r="NN82" i="82"/>
  <c r="NB82" i="82"/>
  <c r="MP82" i="82"/>
  <c r="MD82" i="82"/>
  <c r="LR82" i="82"/>
  <c r="LF82" i="82"/>
  <c r="KT82" i="82"/>
  <c r="KH82" i="82"/>
  <c r="JV82" i="82"/>
  <c r="JJ82" i="82"/>
  <c r="IX82" i="82"/>
  <c r="IL82" i="82"/>
  <c r="HZ82" i="82"/>
  <c r="HN82" i="82"/>
  <c r="HB82" i="82"/>
  <c r="GP82" i="82"/>
  <c r="VY82" i="82"/>
  <c r="VL82" i="82"/>
  <c r="UY82" i="82"/>
  <c r="UL82" i="82"/>
  <c r="TY82" i="82"/>
  <c r="TL82" i="82"/>
  <c r="SY82" i="82"/>
  <c r="SL82" i="82"/>
  <c r="RY82" i="82"/>
  <c r="RK82" i="82"/>
  <c r="QX82" i="82"/>
  <c r="QK82" i="82"/>
  <c r="PX82" i="82"/>
  <c r="PK82" i="82"/>
  <c r="OX82" i="82"/>
  <c r="OK82" i="82"/>
  <c r="NY82" i="82"/>
  <c r="NM82" i="82"/>
  <c r="NA82" i="82"/>
  <c r="MO82" i="82"/>
  <c r="MC82" i="82"/>
  <c r="LQ82" i="82"/>
  <c r="LE82" i="82"/>
  <c r="KS82" i="82"/>
  <c r="KG82" i="82"/>
  <c r="JU82" i="82"/>
  <c r="JI82" i="82"/>
  <c r="IW82" i="82"/>
  <c r="IK82" i="82"/>
  <c r="HY82" i="82"/>
  <c r="HM82" i="82"/>
  <c r="HA82" i="82"/>
  <c r="GO82" i="82"/>
  <c r="VT82" i="82"/>
  <c r="UX82" i="82"/>
  <c r="UG82" i="82"/>
  <c r="TK82" i="82"/>
  <c r="SS82" i="82"/>
  <c r="RW82" i="82"/>
  <c r="RF82" i="82"/>
  <c r="QJ82" i="82"/>
  <c r="PS82" i="82"/>
  <c r="OW82" i="82"/>
  <c r="OF82" i="82"/>
  <c r="NO82" i="82"/>
  <c r="MX82" i="82"/>
  <c r="MI82" i="82"/>
  <c r="LS82" i="82"/>
  <c r="LB82" i="82"/>
  <c r="KM82" i="82"/>
  <c r="JW82" i="82"/>
  <c r="JF82" i="82"/>
  <c r="IQ82" i="82"/>
  <c r="IA82" i="82"/>
  <c r="HJ82" i="82"/>
  <c r="GU82" i="82"/>
  <c r="VS82" i="82"/>
  <c r="UW82" i="82"/>
  <c r="UE82" i="82"/>
  <c r="TJ82" i="82"/>
  <c r="SR82" i="82"/>
  <c r="RV82" i="82"/>
  <c r="RE82" i="82"/>
  <c r="QI82" i="82"/>
  <c r="PR82" i="82"/>
  <c r="OV82" i="82"/>
  <c r="OE82" i="82"/>
  <c r="NL82" i="82"/>
  <c r="MW82" i="82"/>
  <c r="MH82" i="82"/>
  <c r="LP82" i="82"/>
  <c r="LA82" i="82"/>
  <c r="KL82" i="82"/>
  <c r="JT82" i="82"/>
  <c r="JE82" i="82"/>
  <c r="IP82" i="82"/>
  <c r="HX82" i="82"/>
  <c r="HI82" i="82"/>
  <c r="GT82" i="82"/>
  <c r="VR82" i="82"/>
  <c r="UV82" i="82"/>
  <c r="UD82" i="82"/>
  <c r="TI82" i="82"/>
  <c r="SQ82" i="82"/>
  <c r="RU82" i="82"/>
  <c r="RD82" i="82"/>
  <c r="QH82" i="82"/>
  <c r="PQ82" i="82"/>
  <c r="OU82" i="82"/>
  <c r="OD82" i="82"/>
  <c r="NK82" i="82"/>
  <c r="MV82" i="82"/>
  <c r="MF82" i="82"/>
  <c r="LO82" i="82"/>
  <c r="KZ82" i="82"/>
  <c r="KJ82" i="82"/>
  <c r="JS82" i="82"/>
  <c r="JD82" i="82"/>
  <c r="IN82" i="82"/>
  <c r="HW82" i="82"/>
  <c r="HH82" i="82"/>
  <c r="GR82" i="82"/>
  <c r="VK82" i="82"/>
  <c r="UT82" i="82"/>
  <c r="TX82" i="82"/>
  <c r="TF82" i="82"/>
  <c r="SK82" i="82"/>
  <c r="RS82" i="82"/>
  <c r="QW82" i="82"/>
  <c r="QF82" i="82"/>
  <c r="PJ82" i="82"/>
  <c r="OS82" i="82"/>
  <c r="NX82" i="82"/>
  <c r="WC82" i="82"/>
  <c r="VH82" i="82"/>
  <c r="UO82" i="82"/>
  <c r="TU82" i="82"/>
  <c r="TB82" i="82"/>
  <c r="SG82" i="82"/>
  <c r="RO82" i="82"/>
  <c r="QT82" i="82"/>
  <c r="QA82" i="82"/>
  <c r="PG82" i="82"/>
  <c r="ON82" i="82"/>
  <c r="NU82" i="82"/>
  <c r="NF82" i="82"/>
  <c r="MN82" i="82"/>
  <c r="LY82" i="82"/>
  <c r="LJ82" i="82"/>
  <c r="KR82" i="82"/>
  <c r="KC82" i="82"/>
  <c r="JN82" i="82"/>
  <c r="IV82" i="82"/>
  <c r="IG82" i="82"/>
  <c r="HR82" i="82"/>
  <c r="GZ82" i="82"/>
  <c r="VX82" i="82"/>
  <c r="VG82" i="82"/>
  <c r="UK82" i="82"/>
  <c r="TS82" i="82"/>
  <c r="SX82" i="82"/>
  <c r="SF82" i="82"/>
  <c r="RJ82" i="82"/>
  <c r="QS82" i="82"/>
  <c r="PW82" i="82"/>
  <c r="PF82" i="82"/>
  <c r="OJ82" i="82"/>
  <c r="NT82" i="82"/>
  <c r="ND82" i="82"/>
  <c r="MM82" i="82"/>
  <c r="LX82" i="82"/>
  <c r="LH82" i="82"/>
  <c r="KQ82" i="82"/>
  <c r="KB82" i="82"/>
  <c r="JL82" i="82"/>
  <c r="IU82" i="82"/>
  <c r="IF82" i="82"/>
  <c r="HP82" i="82"/>
  <c r="GY82" i="82"/>
  <c r="VJ82" i="82"/>
  <c r="TW82" i="82"/>
  <c r="SI82" i="82"/>
  <c r="QV82" i="82"/>
  <c r="PI82" i="82"/>
  <c r="NW82" i="82"/>
  <c r="MU82" i="82"/>
  <c r="LV82" i="82"/>
  <c r="KU82" i="82"/>
  <c r="JQ82" i="82"/>
  <c r="IR82" i="82"/>
  <c r="HO82" i="82"/>
  <c r="GM82" i="82"/>
  <c r="VI82" i="82"/>
  <c r="TV82" i="82"/>
  <c r="SH82" i="82"/>
  <c r="QU82" i="82"/>
  <c r="PH82" i="82"/>
  <c r="NV82" i="82"/>
  <c r="MT82" i="82"/>
  <c r="LT82" i="82"/>
  <c r="KP82" i="82"/>
  <c r="JP82" i="82"/>
  <c r="IM82" i="82"/>
  <c r="HL82" i="82"/>
  <c r="UQ82" i="82"/>
  <c r="VO82" i="82"/>
  <c r="TO82" i="82"/>
  <c r="RR82" i="82"/>
  <c r="PV82" i="82"/>
  <c r="OG82" i="82"/>
  <c r="MR82" i="82"/>
  <c r="LL82" i="82"/>
  <c r="KE82" i="82"/>
  <c r="IZ82" i="82"/>
  <c r="HT82" i="82"/>
  <c r="VE82" i="82"/>
  <c r="TE82" i="82"/>
  <c r="RI82" i="82"/>
  <c r="PT82" i="82"/>
  <c r="NS82" i="82"/>
  <c r="ML82" i="82"/>
  <c r="LG82" i="82"/>
  <c r="KA82" i="82"/>
  <c r="IT82" i="82"/>
  <c r="HK82" i="82"/>
  <c r="VB82" i="82"/>
  <c r="TD82" i="82"/>
  <c r="RH82" i="82"/>
  <c r="PN82" i="82"/>
  <c r="NR82" i="82"/>
  <c r="MK82" i="82"/>
  <c r="LD82" i="82"/>
  <c r="JZ82" i="82"/>
  <c r="IS82" i="82"/>
  <c r="HG82" i="82"/>
  <c r="UH82" i="82"/>
  <c r="SE82" i="82"/>
  <c r="QO82" i="82"/>
  <c r="OQ82" i="82"/>
  <c r="NG82" i="82"/>
  <c r="LZ82" i="82"/>
  <c r="KO82" i="82"/>
  <c r="JH82" i="82"/>
  <c r="ID82" i="82"/>
  <c r="GW82" i="82"/>
  <c r="UI82" i="82"/>
  <c r="RQ82" i="82"/>
  <c r="OT82" i="82"/>
  <c r="MQ82" i="82"/>
  <c r="KV82" i="82"/>
  <c r="IY82" i="82"/>
  <c r="GX82" i="82"/>
  <c r="UB82" i="82"/>
  <c r="RG82" i="82"/>
  <c r="OP82" i="82"/>
  <c r="MJ82" i="82"/>
  <c r="KN82" i="82"/>
  <c r="IJ82" i="82"/>
  <c r="GV82" i="82"/>
  <c r="TR82" i="82"/>
  <c r="RB82" i="82"/>
  <c r="OI82" i="82"/>
  <c r="ME82" i="82"/>
  <c r="KI82" i="82"/>
  <c r="II82" i="82"/>
  <c r="GQ82" i="82"/>
  <c r="TQ82" i="82"/>
  <c r="QR82" i="82"/>
  <c r="OH82" i="82"/>
  <c r="MB82" i="82"/>
  <c r="KF82" i="82"/>
  <c r="IH82" i="82"/>
  <c r="GN82" i="82"/>
  <c r="VF82" i="82"/>
  <c r="SO82" i="82"/>
  <c r="PU82" i="82"/>
  <c r="NH82" i="82"/>
  <c r="LK82" i="82"/>
  <c r="JK82" i="82"/>
  <c r="HS82" i="82"/>
  <c r="UU82" i="82"/>
  <c r="SD82" i="82"/>
  <c r="PE82" i="82"/>
  <c r="NC82" i="82"/>
  <c r="LC82" i="82"/>
  <c r="JG82" i="82"/>
  <c r="HF82" i="82"/>
  <c r="US82" i="82"/>
  <c r="SB82" i="82"/>
  <c r="PC82" i="82"/>
  <c r="MZ82" i="82"/>
  <c r="KY82" i="82"/>
  <c r="JC82" i="82"/>
  <c r="HD82" i="82"/>
  <c r="TG82" i="82"/>
  <c r="NJ82" i="82"/>
  <c r="JB82" i="82"/>
  <c r="SW82" i="82"/>
  <c r="NI82" i="82"/>
  <c r="IE82" i="82"/>
  <c r="SU82" i="82"/>
  <c r="MY82" i="82"/>
  <c r="IB82" i="82"/>
  <c r="ST82" i="82"/>
  <c r="MA82" i="82"/>
  <c r="HV82" i="82"/>
  <c r="RT82" i="82"/>
  <c r="LW82" i="82"/>
  <c r="HU82" i="82"/>
  <c r="VW82" i="82"/>
  <c r="QD82" i="82"/>
  <c r="KD82" i="82"/>
  <c r="VV82" i="82"/>
  <c r="PA82" i="82"/>
  <c r="JX82" i="82"/>
  <c r="VU82" i="82"/>
  <c r="OB82" i="82"/>
  <c r="JR82" i="82"/>
  <c r="UJ82" i="82"/>
  <c r="NP82" i="82"/>
  <c r="JO82" i="82"/>
  <c r="QQ82" i="82"/>
  <c r="QG82" i="82"/>
  <c r="LM82" i="82"/>
  <c r="KX82" i="82"/>
  <c r="HC82" i="82"/>
  <c r="QE82" i="82"/>
  <c r="LN82" i="82"/>
  <c r="VT36" i="82"/>
  <c r="VH36" i="82"/>
  <c r="UV36" i="82"/>
  <c r="UJ36" i="82"/>
  <c r="TX36" i="82"/>
  <c r="TL36" i="82"/>
  <c r="SZ36" i="82"/>
  <c r="SN36" i="82"/>
  <c r="SB36" i="82"/>
  <c r="RP36" i="82"/>
  <c r="RD36" i="82"/>
  <c r="QR36" i="82"/>
  <c r="QF36" i="82"/>
  <c r="PT36" i="82"/>
  <c r="PH36" i="82"/>
  <c r="OV36" i="82"/>
  <c r="OJ36" i="82"/>
  <c r="NX36" i="82"/>
  <c r="NL36" i="82"/>
  <c r="MZ36" i="82"/>
  <c r="MN36" i="82"/>
  <c r="MB36" i="82"/>
  <c r="LP36" i="82"/>
  <c r="LD36" i="82"/>
  <c r="KR36" i="82"/>
  <c r="KF36" i="82"/>
  <c r="JT36" i="82"/>
  <c r="JH36" i="82"/>
  <c r="IV36" i="82"/>
  <c r="IJ36" i="82"/>
  <c r="HX36" i="82"/>
  <c r="HL36" i="82"/>
  <c r="GZ36" i="82"/>
  <c r="GN36" i="82"/>
  <c r="VS36" i="82"/>
  <c r="VG36" i="82"/>
  <c r="UU36" i="82"/>
  <c r="UI36" i="82"/>
  <c r="TW36" i="82"/>
  <c r="TK36" i="82"/>
  <c r="SY36" i="82"/>
  <c r="SM36" i="82"/>
  <c r="SA36" i="82"/>
  <c r="RO36" i="82"/>
  <c r="RC36" i="82"/>
  <c r="QQ36" i="82"/>
  <c r="QE36" i="82"/>
  <c r="PS36" i="82"/>
  <c r="PG36" i="82"/>
  <c r="OU36" i="82"/>
  <c r="OI36" i="82"/>
  <c r="NW36" i="82"/>
  <c r="NK36" i="82"/>
  <c r="MY36" i="82"/>
  <c r="MM36" i="82"/>
  <c r="MA36" i="82"/>
  <c r="LO36" i="82"/>
  <c r="LC36" i="82"/>
  <c r="KQ36" i="82"/>
  <c r="KE36" i="82"/>
  <c r="JS36" i="82"/>
  <c r="JG36" i="82"/>
  <c r="IU36" i="82"/>
  <c r="II36" i="82"/>
  <c r="HW36" i="82"/>
  <c r="HK36" i="82"/>
  <c r="GY36" i="82"/>
  <c r="GM36" i="82"/>
  <c r="WD36" i="82"/>
  <c r="VR36" i="82"/>
  <c r="VF36" i="82"/>
  <c r="UT36" i="82"/>
  <c r="UH36" i="82"/>
  <c r="TV36" i="82"/>
  <c r="TJ36" i="82"/>
  <c r="SX36" i="82"/>
  <c r="SL36" i="82"/>
  <c r="RZ36" i="82"/>
  <c r="RN36" i="82"/>
  <c r="RB36" i="82"/>
  <c r="QP36" i="82"/>
  <c r="QD36" i="82"/>
  <c r="PR36" i="82"/>
  <c r="PF36" i="82"/>
  <c r="OT36" i="82"/>
  <c r="OH36" i="82"/>
  <c r="NV36" i="82"/>
  <c r="NJ36" i="82"/>
  <c r="MX36" i="82"/>
  <c r="ML36" i="82"/>
  <c r="LZ36" i="82"/>
  <c r="LN36" i="82"/>
  <c r="LB36" i="82"/>
  <c r="KP36" i="82"/>
  <c r="KD36" i="82"/>
  <c r="JR36" i="82"/>
  <c r="JF36" i="82"/>
  <c r="IT36" i="82"/>
  <c r="IH36" i="82"/>
  <c r="HV36" i="82"/>
  <c r="HJ36" i="82"/>
  <c r="GX36" i="82"/>
  <c r="WC36" i="82"/>
  <c r="VQ36" i="82"/>
  <c r="VE36" i="82"/>
  <c r="US36" i="82"/>
  <c r="UG36" i="82"/>
  <c r="TU36" i="82"/>
  <c r="TI36" i="82"/>
  <c r="SW36" i="82"/>
  <c r="SK36" i="82"/>
  <c r="RY36" i="82"/>
  <c r="RM36" i="82"/>
  <c r="RA36" i="82"/>
  <c r="QO36" i="82"/>
  <c r="QC36" i="82"/>
  <c r="PQ36" i="82"/>
  <c r="PE36" i="82"/>
  <c r="OS36" i="82"/>
  <c r="OG36" i="82"/>
  <c r="NU36" i="82"/>
  <c r="NI36" i="82"/>
  <c r="MW36" i="82"/>
  <c r="MK36" i="82"/>
  <c r="LY36" i="82"/>
  <c r="LM36" i="82"/>
  <c r="LA36" i="82"/>
  <c r="KO36" i="82"/>
  <c r="KC36" i="82"/>
  <c r="JQ36" i="82"/>
  <c r="JE36" i="82"/>
  <c r="IS36" i="82"/>
  <c r="IG36" i="82"/>
  <c r="HU36" i="82"/>
  <c r="HI36" i="82"/>
  <c r="GW36" i="82"/>
  <c r="WB36" i="82"/>
  <c r="VP36" i="82"/>
  <c r="VD36" i="82"/>
  <c r="UR36" i="82"/>
  <c r="UF36" i="82"/>
  <c r="TT36" i="82"/>
  <c r="TH36" i="82"/>
  <c r="SV36" i="82"/>
  <c r="SJ36" i="82"/>
  <c r="RX36" i="82"/>
  <c r="RL36" i="82"/>
  <c r="QZ36" i="82"/>
  <c r="QN36" i="82"/>
  <c r="QB36" i="82"/>
  <c r="PP36" i="82"/>
  <c r="PD36" i="82"/>
  <c r="OR36" i="82"/>
  <c r="OF36" i="82"/>
  <c r="NT36" i="82"/>
  <c r="NH36" i="82"/>
  <c r="MV36" i="82"/>
  <c r="MJ36" i="82"/>
  <c r="LX36" i="82"/>
  <c r="LL36" i="82"/>
  <c r="KZ36" i="82"/>
  <c r="KN36" i="82"/>
  <c r="KB36" i="82"/>
  <c r="JP36" i="82"/>
  <c r="JD36" i="82"/>
  <c r="IR36" i="82"/>
  <c r="IF36" i="82"/>
  <c r="HT36" i="82"/>
  <c r="HH36" i="82"/>
  <c r="GV36" i="82"/>
  <c r="VY36" i="82"/>
  <c r="VM36" i="82"/>
  <c r="VA36" i="82"/>
  <c r="UO36" i="82"/>
  <c r="UC36" i="82"/>
  <c r="TQ36" i="82"/>
  <c r="TE36" i="82"/>
  <c r="SS36" i="82"/>
  <c r="SG36" i="82"/>
  <c r="RU36" i="82"/>
  <c r="RI36" i="82"/>
  <c r="QW36" i="82"/>
  <c r="QK36" i="82"/>
  <c r="PY36" i="82"/>
  <c r="PM36" i="82"/>
  <c r="PA36" i="82"/>
  <c r="OO36" i="82"/>
  <c r="OC36" i="82"/>
  <c r="NQ36" i="82"/>
  <c r="NE36" i="82"/>
  <c r="MS36" i="82"/>
  <c r="MG36" i="82"/>
  <c r="LU36" i="82"/>
  <c r="LI36" i="82"/>
  <c r="KW36" i="82"/>
  <c r="KK36" i="82"/>
  <c r="JY36" i="82"/>
  <c r="JM36" i="82"/>
  <c r="JA36" i="82"/>
  <c r="IO36" i="82"/>
  <c r="IC36" i="82"/>
  <c r="HQ36" i="82"/>
  <c r="HE36" i="82"/>
  <c r="GS36" i="82"/>
  <c r="UW36" i="82"/>
  <c r="TA36" i="82"/>
  <c r="RE36" i="82"/>
  <c r="PI36" i="82"/>
  <c r="NM36" i="82"/>
  <c r="LQ36" i="82"/>
  <c r="JU36" i="82"/>
  <c r="HM36" i="82"/>
  <c r="VX36" i="82"/>
  <c r="VL36" i="82"/>
  <c r="UZ36" i="82"/>
  <c r="UN36" i="82"/>
  <c r="UB36" i="82"/>
  <c r="TP36" i="82"/>
  <c r="TD36" i="82"/>
  <c r="SR36" i="82"/>
  <c r="SF36" i="82"/>
  <c r="RT36" i="82"/>
  <c r="RH36" i="82"/>
  <c r="QV36" i="82"/>
  <c r="QJ36" i="82"/>
  <c r="PX36" i="82"/>
  <c r="PL36" i="82"/>
  <c r="OZ36" i="82"/>
  <c r="ON36" i="82"/>
  <c r="OB36" i="82"/>
  <c r="NP36" i="82"/>
  <c r="ND36" i="82"/>
  <c r="MR36" i="82"/>
  <c r="MF36" i="82"/>
  <c r="LT36" i="82"/>
  <c r="LH36" i="82"/>
  <c r="KV36" i="82"/>
  <c r="KJ36" i="82"/>
  <c r="JX36" i="82"/>
  <c r="JL36" i="82"/>
  <c r="IZ36" i="82"/>
  <c r="IN36" i="82"/>
  <c r="IB36" i="82"/>
  <c r="HP36" i="82"/>
  <c r="HD36" i="82"/>
  <c r="GR36" i="82"/>
  <c r="UK36" i="82"/>
  <c r="SO36" i="82"/>
  <c r="QS36" i="82"/>
  <c r="OW36" i="82"/>
  <c r="NA36" i="82"/>
  <c r="LE36" i="82"/>
  <c r="JI36" i="82"/>
  <c r="HY36" i="82"/>
  <c r="VW36" i="82"/>
  <c r="VK36" i="82"/>
  <c r="UY36" i="82"/>
  <c r="UM36" i="82"/>
  <c r="UA36" i="82"/>
  <c r="TO36" i="82"/>
  <c r="TC36" i="82"/>
  <c r="SQ36" i="82"/>
  <c r="SE36" i="82"/>
  <c r="RS36" i="82"/>
  <c r="RG36" i="82"/>
  <c r="QU36" i="82"/>
  <c r="QI36" i="82"/>
  <c r="PW36" i="82"/>
  <c r="PK36" i="82"/>
  <c r="OY36" i="82"/>
  <c r="OM36" i="82"/>
  <c r="OA36" i="82"/>
  <c r="NO36" i="82"/>
  <c r="NC36" i="82"/>
  <c r="MQ36" i="82"/>
  <c r="ME36" i="82"/>
  <c r="LS36" i="82"/>
  <c r="LG36" i="82"/>
  <c r="KU36" i="82"/>
  <c r="KI36" i="82"/>
  <c r="JW36" i="82"/>
  <c r="JK36" i="82"/>
  <c r="IY36" i="82"/>
  <c r="IM36" i="82"/>
  <c r="IA36" i="82"/>
  <c r="HO36" i="82"/>
  <c r="HC36" i="82"/>
  <c r="GQ36" i="82"/>
  <c r="VU36" i="82"/>
  <c r="TY36" i="82"/>
  <c r="SC36" i="82"/>
  <c r="QG36" i="82"/>
  <c r="OK36" i="82"/>
  <c r="MC36" i="82"/>
  <c r="KS36" i="82"/>
  <c r="IW36" i="82"/>
  <c r="HA36" i="82"/>
  <c r="VV36" i="82"/>
  <c r="VJ36" i="82"/>
  <c r="UX36" i="82"/>
  <c r="UL36" i="82"/>
  <c r="TZ36" i="82"/>
  <c r="TN36" i="82"/>
  <c r="TB36" i="82"/>
  <c r="SP36" i="82"/>
  <c r="SD36" i="82"/>
  <c r="RR36" i="82"/>
  <c r="RF36" i="82"/>
  <c r="QT36" i="82"/>
  <c r="QH36" i="82"/>
  <c r="PV36" i="82"/>
  <c r="PJ36" i="82"/>
  <c r="OX36" i="82"/>
  <c r="OL36" i="82"/>
  <c r="NZ36" i="82"/>
  <c r="NN36" i="82"/>
  <c r="NB36" i="82"/>
  <c r="MP36" i="82"/>
  <c r="MD36" i="82"/>
  <c r="LR36" i="82"/>
  <c r="LF36" i="82"/>
  <c r="KT36" i="82"/>
  <c r="KH36" i="82"/>
  <c r="JV36" i="82"/>
  <c r="JJ36" i="82"/>
  <c r="IX36" i="82"/>
  <c r="IL36" i="82"/>
  <c r="HZ36" i="82"/>
  <c r="HN36" i="82"/>
  <c r="HB36" i="82"/>
  <c r="GP36" i="82"/>
  <c r="VI36" i="82"/>
  <c r="TM36" i="82"/>
  <c r="RQ36" i="82"/>
  <c r="PU36" i="82"/>
  <c r="NY36" i="82"/>
  <c r="MO36" i="82"/>
  <c r="KG36" i="82"/>
  <c r="IK36" i="82"/>
  <c r="GO36" i="82"/>
  <c r="UE36" i="82"/>
  <c r="RK36" i="82"/>
  <c r="OQ36" i="82"/>
  <c r="LW36" i="82"/>
  <c r="JC36" i="82"/>
  <c r="UD36" i="82"/>
  <c r="RJ36" i="82"/>
  <c r="OP36" i="82"/>
  <c r="LV36" i="82"/>
  <c r="JB36" i="82"/>
  <c r="TS36" i="82"/>
  <c r="QY36" i="82"/>
  <c r="OE36" i="82"/>
  <c r="LK36" i="82"/>
  <c r="IQ36" i="82"/>
  <c r="TR36" i="82"/>
  <c r="QX36" i="82"/>
  <c r="OD36" i="82"/>
  <c r="LJ36" i="82"/>
  <c r="IP36" i="82"/>
  <c r="WA36" i="82"/>
  <c r="TG36" i="82"/>
  <c r="QM36" i="82"/>
  <c r="NS36" i="82"/>
  <c r="KY36" i="82"/>
  <c r="IE36" i="82"/>
  <c r="VO36" i="82"/>
  <c r="SU36" i="82"/>
  <c r="QA36" i="82"/>
  <c r="NG36" i="82"/>
  <c r="KM36" i="82"/>
  <c r="HS36" i="82"/>
  <c r="VN36" i="82"/>
  <c r="ST36" i="82"/>
  <c r="PZ36" i="82"/>
  <c r="NF36" i="82"/>
  <c r="KL36" i="82"/>
  <c r="HR36" i="82"/>
  <c r="VZ36" i="82"/>
  <c r="TF36" i="82"/>
  <c r="QL36" i="82"/>
  <c r="NR36" i="82"/>
  <c r="KX36" i="82"/>
  <c r="ID36" i="82"/>
  <c r="VC36" i="82"/>
  <c r="SI36" i="82"/>
  <c r="PO36" i="82"/>
  <c r="MU36" i="82"/>
  <c r="KA36" i="82"/>
  <c r="HG36" i="82"/>
  <c r="VB36" i="82"/>
  <c r="SH36" i="82"/>
  <c r="PN36" i="82"/>
  <c r="MT36" i="82"/>
  <c r="JZ36" i="82"/>
  <c r="HF36" i="82"/>
  <c r="UQ36" i="82"/>
  <c r="RW36" i="82"/>
  <c r="PC36" i="82"/>
  <c r="MI36" i="82"/>
  <c r="JO36" i="82"/>
  <c r="GU36" i="82"/>
  <c r="UP36" i="82"/>
  <c r="RV36" i="82"/>
  <c r="PB36" i="82"/>
  <c r="MH36" i="82"/>
  <c r="JN36" i="82"/>
  <c r="GT36" i="82"/>
  <c r="VY48" i="82"/>
  <c r="VV48" i="82"/>
  <c r="VJ48" i="82"/>
  <c r="UX48" i="82"/>
  <c r="UL48" i="82"/>
  <c r="TZ48" i="82"/>
  <c r="TN48" i="82"/>
  <c r="TB48" i="82"/>
  <c r="SP48" i="82"/>
  <c r="SD48" i="82"/>
  <c r="RR48" i="82"/>
  <c r="RF48" i="82"/>
  <c r="QT48" i="82"/>
  <c r="QH48" i="82"/>
  <c r="PV48" i="82"/>
  <c r="PJ48" i="82"/>
  <c r="OX48" i="82"/>
  <c r="OL48" i="82"/>
  <c r="NZ48" i="82"/>
  <c r="NN48" i="82"/>
  <c r="NB48" i="82"/>
  <c r="MP48" i="82"/>
  <c r="MD48" i="82"/>
  <c r="LR48" i="82"/>
  <c r="LF48" i="82"/>
  <c r="KT48" i="82"/>
  <c r="KH48" i="82"/>
  <c r="JV48" i="82"/>
  <c r="JJ48" i="82"/>
  <c r="IX48" i="82"/>
  <c r="IL48" i="82"/>
  <c r="HZ48" i="82"/>
  <c r="HN48" i="82"/>
  <c r="HB48" i="82"/>
  <c r="GP48" i="82"/>
  <c r="VU48" i="82"/>
  <c r="VI48" i="82"/>
  <c r="UW48" i="82"/>
  <c r="UK48" i="82"/>
  <c r="TY48" i="82"/>
  <c r="TM48" i="82"/>
  <c r="TA48" i="82"/>
  <c r="SO48" i="82"/>
  <c r="SC48" i="82"/>
  <c r="RQ48" i="82"/>
  <c r="RE48" i="82"/>
  <c r="QS48" i="82"/>
  <c r="QG48" i="82"/>
  <c r="PU48" i="82"/>
  <c r="PI48" i="82"/>
  <c r="OW48" i="82"/>
  <c r="OK48" i="82"/>
  <c r="NY48" i="82"/>
  <c r="NM48" i="82"/>
  <c r="NA48" i="82"/>
  <c r="MO48" i="82"/>
  <c r="MC48" i="82"/>
  <c r="LQ48" i="82"/>
  <c r="LE48" i="82"/>
  <c r="KS48" i="82"/>
  <c r="KG48" i="82"/>
  <c r="JU48" i="82"/>
  <c r="JI48" i="82"/>
  <c r="IW48" i="82"/>
  <c r="IK48" i="82"/>
  <c r="HY48" i="82"/>
  <c r="HM48" i="82"/>
  <c r="HA48" i="82"/>
  <c r="GO48" i="82"/>
  <c r="VT48" i="82"/>
  <c r="VH48" i="82"/>
  <c r="UV48" i="82"/>
  <c r="UJ48" i="82"/>
  <c r="TX48" i="82"/>
  <c r="TL48" i="82"/>
  <c r="SZ48" i="82"/>
  <c r="SN48" i="82"/>
  <c r="SB48" i="82"/>
  <c r="RP48" i="82"/>
  <c r="RD48" i="82"/>
  <c r="QR48" i="82"/>
  <c r="QF48" i="82"/>
  <c r="PT48" i="82"/>
  <c r="PH48" i="82"/>
  <c r="OV48" i="82"/>
  <c r="OJ48" i="82"/>
  <c r="NX48" i="82"/>
  <c r="NL48" i="82"/>
  <c r="MZ48" i="82"/>
  <c r="MN48" i="82"/>
  <c r="MB48" i="82"/>
  <c r="LP48" i="82"/>
  <c r="LD48" i="82"/>
  <c r="KR48" i="82"/>
  <c r="KF48" i="82"/>
  <c r="JT48" i="82"/>
  <c r="JH48" i="82"/>
  <c r="IV48" i="82"/>
  <c r="IJ48" i="82"/>
  <c r="HX48" i="82"/>
  <c r="HL48" i="82"/>
  <c r="GZ48" i="82"/>
  <c r="GN48" i="82"/>
  <c r="VS48" i="82"/>
  <c r="VG48" i="82"/>
  <c r="UU48" i="82"/>
  <c r="UI48" i="82"/>
  <c r="VR48" i="82"/>
  <c r="VF48" i="82"/>
  <c r="UT48" i="82"/>
  <c r="UH48" i="82"/>
  <c r="TV48" i="82"/>
  <c r="TJ48" i="82"/>
  <c r="SX48" i="82"/>
  <c r="SL48" i="82"/>
  <c r="RZ48" i="82"/>
  <c r="RN48" i="82"/>
  <c r="RB48" i="82"/>
  <c r="QP48" i="82"/>
  <c r="QD48" i="82"/>
  <c r="PR48" i="82"/>
  <c r="PF48" i="82"/>
  <c r="OT48" i="82"/>
  <c r="OH48" i="82"/>
  <c r="NV48" i="82"/>
  <c r="NJ48" i="82"/>
  <c r="MX48" i="82"/>
  <c r="ML48" i="82"/>
  <c r="LZ48" i="82"/>
  <c r="LN48" i="82"/>
  <c r="LB48" i="82"/>
  <c r="KP48" i="82"/>
  <c r="KD48" i="82"/>
  <c r="JR48" i="82"/>
  <c r="JF48" i="82"/>
  <c r="IT48" i="82"/>
  <c r="IH48" i="82"/>
  <c r="HV48" i="82"/>
  <c r="HJ48" i="82"/>
  <c r="GX48" i="82"/>
  <c r="WA48" i="82"/>
  <c r="VN48" i="82"/>
  <c r="VB48" i="82"/>
  <c r="UP48" i="82"/>
  <c r="UD48" i="82"/>
  <c r="TR48" i="82"/>
  <c r="TF48" i="82"/>
  <c r="ST48" i="82"/>
  <c r="SH48" i="82"/>
  <c r="RV48" i="82"/>
  <c r="RJ48" i="82"/>
  <c r="QX48" i="82"/>
  <c r="QL48" i="82"/>
  <c r="PZ48" i="82"/>
  <c r="PN48" i="82"/>
  <c r="PB48" i="82"/>
  <c r="OP48" i="82"/>
  <c r="OD48" i="82"/>
  <c r="NR48" i="82"/>
  <c r="NF48" i="82"/>
  <c r="MT48" i="82"/>
  <c r="MH48" i="82"/>
  <c r="LV48" i="82"/>
  <c r="LJ48" i="82"/>
  <c r="KX48" i="82"/>
  <c r="KL48" i="82"/>
  <c r="JZ48" i="82"/>
  <c r="JN48" i="82"/>
  <c r="JB48" i="82"/>
  <c r="IP48" i="82"/>
  <c r="ID48" i="82"/>
  <c r="HR48" i="82"/>
  <c r="HF48" i="82"/>
  <c r="GT48" i="82"/>
  <c r="VZ48" i="82"/>
  <c r="VM48" i="82"/>
  <c r="VA48" i="82"/>
  <c r="UO48" i="82"/>
  <c r="UC48" i="82"/>
  <c r="TQ48" i="82"/>
  <c r="TE48" i="82"/>
  <c r="SS48" i="82"/>
  <c r="SG48" i="82"/>
  <c r="RU48" i="82"/>
  <c r="RI48" i="82"/>
  <c r="QW48" i="82"/>
  <c r="QK48" i="82"/>
  <c r="PY48" i="82"/>
  <c r="PM48" i="82"/>
  <c r="PA48" i="82"/>
  <c r="OO48" i="82"/>
  <c r="OC48" i="82"/>
  <c r="NQ48" i="82"/>
  <c r="NE48" i="82"/>
  <c r="MS48" i="82"/>
  <c r="MG48" i="82"/>
  <c r="LU48" i="82"/>
  <c r="LI48" i="82"/>
  <c r="KW48" i="82"/>
  <c r="KK48" i="82"/>
  <c r="JY48" i="82"/>
  <c r="JM48" i="82"/>
  <c r="VX48" i="82"/>
  <c r="VL48" i="82"/>
  <c r="UZ48" i="82"/>
  <c r="UN48" i="82"/>
  <c r="UB48" i="82"/>
  <c r="TP48" i="82"/>
  <c r="TD48" i="82"/>
  <c r="SR48" i="82"/>
  <c r="SF48" i="82"/>
  <c r="RT48" i="82"/>
  <c r="RH48" i="82"/>
  <c r="QV48" i="82"/>
  <c r="QJ48" i="82"/>
  <c r="PX48" i="82"/>
  <c r="PL48" i="82"/>
  <c r="OZ48" i="82"/>
  <c r="ON48" i="82"/>
  <c r="OB48" i="82"/>
  <c r="NP48" i="82"/>
  <c r="ND48" i="82"/>
  <c r="MR48" i="82"/>
  <c r="MF48" i="82"/>
  <c r="LT48" i="82"/>
  <c r="LH48" i="82"/>
  <c r="KV48" i="82"/>
  <c r="KJ48" i="82"/>
  <c r="JX48" i="82"/>
  <c r="JL48" i="82"/>
  <c r="IZ48" i="82"/>
  <c r="IN48" i="82"/>
  <c r="IB48" i="82"/>
  <c r="HP48" i="82"/>
  <c r="HD48" i="82"/>
  <c r="GR48" i="82"/>
  <c r="VE48" i="82"/>
  <c r="TW48" i="82"/>
  <c r="SV48" i="82"/>
  <c r="RS48" i="82"/>
  <c r="QO48" i="82"/>
  <c r="PO48" i="82"/>
  <c r="OI48" i="82"/>
  <c r="NH48" i="82"/>
  <c r="ME48" i="82"/>
  <c r="LA48" i="82"/>
  <c r="KA48" i="82"/>
  <c r="IY48" i="82"/>
  <c r="IA48" i="82"/>
  <c r="HC48" i="82"/>
  <c r="VD48" i="82"/>
  <c r="TU48" i="82"/>
  <c r="SU48" i="82"/>
  <c r="RO48" i="82"/>
  <c r="QN48" i="82"/>
  <c r="PK48" i="82"/>
  <c r="OG48" i="82"/>
  <c r="NG48" i="82"/>
  <c r="MA48" i="82"/>
  <c r="KZ48" i="82"/>
  <c r="JW48" i="82"/>
  <c r="IU48" i="82"/>
  <c r="HW48" i="82"/>
  <c r="GY48" i="82"/>
  <c r="VC48" i="82"/>
  <c r="TT48" i="82"/>
  <c r="SQ48" i="82"/>
  <c r="RM48" i="82"/>
  <c r="QM48" i="82"/>
  <c r="PG48" i="82"/>
  <c r="OF48" i="82"/>
  <c r="NC48" i="82"/>
  <c r="LY48" i="82"/>
  <c r="KY48" i="82"/>
  <c r="JS48" i="82"/>
  <c r="IS48" i="82"/>
  <c r="HU48" i="82"/>
  <c r="GW48" i="82"/>
  <c r="UY48" i="82"/>
  <c r="TS48" i="82"/>
  <c r="SM48" i="82"/>
  <c r="RL48" i="82"/>
  <c r="QI48" i="82"/>
  <c r="PE48" i="82"/>
  <c r="OE48" i="82"/>
  <c r="MY48" i="82"/>
  <c r="LX48" i="82"/>
  <c r="KU48" i="82"/>
  <c r="JQ48" i="82"/>
  <c r="IR48" i="82"/>
  <c r="HT48" i="82"/>
  <c r="GV48" i="82"/>
  <c r="WD48" i="82"/>
  <c r="US48" i="82"/>
  <c r="TO48" i="82"/>
  <c r="SK48" i="82"/>
  <c r="RK48" i="82"/>
  <c r="QE48" i="82"/>
  <c r="PD48" i="82"/>
  <c r="OA48" i="82"/>
  <c r="MW48" i="82"/>
  <c r="LW48" i="82"/>
  <c r="KQ48" i="82"/>
  <c r="JP48" i="82"/>
  <c r="IQ48" i="82"/>
  <c r="HS48" i="82"/>
  <c r="GU48" i="82"/>
  <c r="VQ48" i="82"/>
  <c r="UG48" i="82"/>
  <c r="TG48" i="82"/>
  <c r="SA48" i="82"/>
  <c r="QZ48" i="82"/>
  <c r="PW48" i="82"/>
  <c r="OS48" i="82"/>
  <c r="NS48" i="82"/>
  <c r="MM48" i="82"/>
  <c r="LL48" i="82"/>
  <c r="KI48" i="82"/>
  <c r="JE48" i="82"/>
  <c r="IG48" i="82"/>
  <c r="HI48" i="82"/>
  <c r="VP48" i="82"/>
  <c r="UF48" i="82"/>
  <c r="TC48" i="82"/>
  <c r="RY48" i="82"/>
  <c r="QY48" i="82"/>
  <c r="PS48" i="82"/>
  <c r="OR48" i="82"/>
  <c r="NO48" i="82"/>
  <c r="MK48" i="82"/>
  <c r="LK48" i="82"/>
  <c r="KE48" i="82"/>
  <c r="JD48" i="82"/>
  <c r="IF48" i="82"/>
  <c r="HH48" i="82"/>
  <c r="VO48" i="82"/>
  <c r="UE48" i="82"/>
  <c r="SY48" i="82"/>
  <c r="RX48" i="82"/>
  <c r="QU48" i="82"/>
  <c r="PQ48" i="82"/>
  <c r="OQ48" i="82"/>
  <c r="NK48" i="82"/>
  <c r="MJ48" i="82"/>
  <c r="LG48" i="82"/>
  <c r="KC48" i="82"/>
  <c r="JC48" i="82"/>
  <c r="IE48" i="82"/>
  <c r="HG48" i="82"/>
  <c r="VK48" i="82"/>
  <c r="UA48" i="82"/>
  <c r="SW48" i="82"/>
  <c r="RW48" i="82"/>
  <c r="QQ48" i="82"/>
  <c r="PP48" i="82"/>
  <c r="OM48" i="82"/>
  <c r="NI48" i="82"/>
  <c r="MI48" i="82"/>
  <c r="LC48" i="82"/>
  <c r="KB48" i="82"/>
  <c r="JA48" i="82"/>
  <c r="IC48" i="82"/>
  <c r="HE48" i="82"/>
  <c r="TK48" i="82"/>
  <c r="PC48" i="82"/>
  <c r="KO48" i="82"/>
  <c r="GS48" i="82"/>
  <c r="TI48" i="82"/>
  <c r="OY48" i="82"/>
  <c r="KN48" i="82"/>
  <c r="GQ48" i="82"/>
  <c r="TH48" i="82"/>
  <c r="OU48" i="82"/>
  <c r="KM48" i="82"/>
  <c r="GM48" i="82"/>
  <c r="SJ48" i="82"/>
  <c r="NW48" i="82"/>
  <c r="JO48" i="82"/>
  <c r="SI48" i="82"/>
  <c r="NU48" i="82"/>
  <c r="JK48" i="82"/>
  <c r="SE48" i="82"/>
  <c r="NT48" i="82"/>
  <c r="JG48" i="82"/>
  <c r="WC48" i="82"/>
  <c r="RG48" i="82"/>
  <c r="MV48" i="82"/>
  <c r="IO48" i="82"/>
  <c r="VW48" i="82"/>
  <c r="RA48" i="82"/>
  <c r="MQ48" i="82"/>
  <c r="II48" i="82"/>
  <c r="UR48" i="82"/>
  <c r="QC48" i="82"/>
  <c r="LS48" i="82"/>
  <c r="HQ48" i="82"/>
  <c r="UQ48" i="82"/>
  <c r="QB48" i="82"/>
  <c r="LO48" i="82"/>
  <c r="HO48" i="82"/>
  <c r="UM48" i="82"/>
  <c r="QA48" i="82"/>
  <c r="LM48" i="82"/>
  <c r="HK48" i="82"/>
  <c r="WB48" i="82"/>
  <c r="RC48" i="82"/>
  <c r="MU48" i="82"/>
  <c r="IM48" i="82"/>
  <c r="WD60" i="82"/>
  <c r="VR60" i="82"/>
  <c r="VF60" i="82"/>
  <c r="UT60" i="82"/>
  <c r="VV60" i="82"/>
  <c r="VI60" i="82"/>
  <c r="UV60" i="82"/>
  <c r="UI60" i="82"/>
  <c r="TW60" i="82"/>
  <c r="TK60" i="82"/>
  <c r="SY60" i="82"/>
  <c r="SM60" i="82"/>
  <c r="SA60" i="82"/>
  <c r="RO60" i="82"/>
  <c r="RC60" i="82"/>
  <c r="QQ60" i="82"/>
  <c r="QE60" i="82"/>
  <c r="PS60" i="82"/>
  <c r="PG60" i="82"/>
  <c r="OU60" i="82"/>
  <c r="OI60" i="82"/>
  <c r="NW60" i="82"/>
  <c r="NK60" i="82"/>
  <c r="MY60" i="82"/>
  <c r="MM60" i="82"/>
  <c r="MA60" i="82"/>
  <c r="LO60" i="82"/>
  <c r="LC60" i="82"/>
  <c r="KQ60" i="82"/>
  <c r="KE60" i="82"/>
  <c r="JS60" i="82"/>
  <c r="JG60" i="82"/>
  <c r="IU60" i="82"/>
  <c r="II60" i="82"/>
  <c r="HW60" i="82"/>
  <c r="HK60" i="82"/>
  <c r="GY60" i="82"/>
  <c r="GM60" i="82"/>
  <c r="VY60" i="82"/>
  <c r="VK60" i="82"/>
  <c r="UW60" i="82"/>
  <c r="UH60" i="82"/>
  <c r="TU60" i="82"/>
  <c r="TH60" i="82"/>
  <c r="SU60" i="82"/>
  <c r="SH60" i="82"/>
  <c r="RU60" i="82"/>
  <c r="RH60" i="82"/>
  <c r="QU60" i="82"/>
  <c r="QH60" i="82"/>
  <c r="PU60" i="82"/>
  <c r="PH60" i="82"/>
  <c r="OT60" i="82"/>
  <c r="OG60" i="82"/>
  <c r="NT60" i="82"/>
  <c r="NG60" i="82"/>
  <c r="MT60" i="82"/>
  <c r="MG60" i="82"/>
  <c r="LT60" i="82"/>
  <c r="LG60" i="82"/>
  <c r="KT60" i="82"/>
  <c r="KG60" i="82"/>
  <c r="JT60" i="82"/>
  <c r="JF60" i="82"/>
  <c r="IS60" i="82"/>
  <c r="IF60" i="82"/>
  <c r="HS60" i="82"/>
  <c r="HF60" i="82"/>
  <c r="GS60" i="82"/>
  <c r="VX60" i="82"/>
  <c r="VJ60" i="82"/>
  <c r="UU60" i="82"/>
  <c r="UG60" i="82"/>
  <c r="TT60" i="82"/>
  <c r="TG60" i="82"/>
  <c r="ST60" i="82"/>
  <c r="SG60" i="82"/>
  <c r="RT60" i="82"/>
  <c r="RG60" i="82"/>
  <c r="QT60" i="82"/>
  <c r="QG60" i="82"/>
  <c r="PT60" i="82"/>
  <c r="PF60" i="82"/>
  <c r="OS60" i="82"/>
  <c r="OF60" i="82"/>
  <c r="NS60" i="82"/>
  <c r="NF60" i="82"/>
  <c r="MS60" i="82"/>
  <c r="MF60" i="82"/>
  <c r="LS60" i="82"/>
  <c r="LF60" i="82"/>
  <c r="KS60" i="82"/>
  <c r="KF60" i="82"/>
  <c r="JR60" i="82"/>
  <c r="JE60" i="82"/>
  <c r="IR60" i="82"/>
  <c r="IE60" i="82"/>
  <c r="HR60" i="82"/>
  <c r="HE60" i="82"/>
  <c r="GR60" i="82"/>
  <c r="VW60" i="82"/>
  <c r="VH60" i="82"/>
  <c r="US60" i="82"/>
  <c r="UF60" i="82"/>
  <c r="TS60" i="82"/>
  <c r="TF60" i="82"/>
  <c r="SS60" i="82"/>
  <c r="SF60" i="82"/>
  <c r="RS60" i="82"/>
  <c r="RF60" i="82"/>
  <c r="QS60" i="82"/>
  <c r="QF60" i="82"/>
  <c r="PR60" i="82"/>
  <c r="PE60" i="82"/>
  <c r="OR60" i="82"/>
  <c r="OE60" i="82"/>
  <c r="NR60" i="82"/>
  <c r="NE60" i="82"/>
  <c r="MR60" i="82"/>
  <c r="ME60" i="82"/>
  <c r="LR60" i="82"/>
  <c r="LE60" i="82"/>
  <c r="KR60" i="82"/>
  <c r="KD60" i="82"/>
  <c r="JQ60" i="82"/>
  <c r="JD60" i="82"/>
  <c r="IQ60" i="82"/>
  <c r="ID60" i="82"/>
  <c r="HQ60" i="82"/>
  <c r="HD60" i="82"/>
  <c r="GQ60" i="82"/>
  <c r="WC60" i="82"/>
  <c r="VO60" i="82"/>
  <c r="VA60" i="82"/>
  <c r="UM60" i="82"/>
  <c r="TZ60" i="82"/>
  <c r="TM60" i="82"/>
  <c r="SZ60" i="82"/>
  <c r="SL60" i="82"/>
  <c r="RY60" i="82"/>
  <c r="RL60" i="82"/>
  <c r="QY60" i="82"/>
  <c r="QL60" i="82"/>
  <c r="PY60" i="82"/>
  <c r="PL60" i="82"/>
  <c r="OY60" i="82"/>
  <c r="OL60" i="82"/>
  <c r="NY60" i="82"/>
  <c r="NL60" i="82"/>
  <c r="MX60" i="82"/>
  <c r="MK60" i="82"/>
  <c r="LX60" i="82"/>
  <c r="LK60" i="82"/>
  <c r="KX60" i="82"/>
  <c r="KK60" i="82"/>
  <c r="JX60" i="82"/>
  <c r="JK60" i="82"/>
  <c r="IX60" i="82"/>
  <c r="IK60" i="82"/>
  <c r="HX60" i="82"/>
  <c r="HJ60" i="82"/>
  <c r="GW60" i="82"/>
  <c r="WB60" i="82"/>
  <c r="VN60" i="82"/>
  <c r="UZ60" i="82"/>
  <c r="UL60" i="82"/>
  <c r="TY60" i="82"/>
  <c r="TL60" i="82"/>
  <c r="SX60" i="82"/>
  <c r="SK60" i="82"/>
  <c r="RX60" i="82"/>
  <c r="RK60" i="82"/>
  <c r="QX60" i="82"/>
  <c r="QK60" i="82"/>
  <c r="PX60" i="82"/>
  <c r="PK60" i="82"/>
  <c r="OX60" i="82"/>
  <c r="OK60" i="82"/>
  <c r="NX60" i="82"/>
  <c r="NJ60" i="82"/>
  <c r="MW60" i="82"/>
  <c r="MJ60" i="82"/>
  <c r="LW60" i="82"/>
  <c r="LJ60" i="82"/>
  <c r="KW60" i="82"/>
  <c r="KJ60" i="82"/>
  <c r="JW60" i="82"/>
  <c r="JJ60" i="82"/>
  <c r="IW60" i="82"/>
  <c r="IJ60" i="82"/>
  <c r="HV60" i="82"/>
  <c r="HI60" i="82"/>
  <c r="GV60" i="82"/>
  <c r="WA60" i="82"/>
  <c r="VM60" i="82"/>
  <c r="UY60" i="82"/>
  <c r="UK60" i="82"/>
  <c r="TX60" i="82"/>
  <c r="TJ60" i="82"/>
  <c r="SW60" i="82"/>
  <c r="SJ60" i="82"/>
  <c r="RW60" i="82"/>
  <c r="RJ60" i="82"/>
  <c r="QW60" i="82"/>
  <c r="QJ60" i="82"/>
  <c r="PW60" i="82"/>
  <c r="PJ60" i="82"/>
  <c r="OW60" i="82"/>
  <c r="OJ60" i="82"/>
  <c r="NV60" i="82"/>
  <c r="NI60" i="82"/>
  <c r="MV60" i="82"/>
  <c r="MI60" i="82"/>
  <c r="LV60" i="82"/>
  <c r="LI60" i="82"/>
  <c r="KV60" i="82"/>
  <c r="KI60" i="82"/>
  <c r="JV60" i="82"/>
  <c r="JI60" i="82"/>
  <c r="IV60" i="82"/>
  <c r="IH60" i="82"/>
  <c r="HU60" i="82"/>
  <c r="HH60" i="82"/>
  <c r="GU60" i="82"/>
  <c r="VZ60" i="82"/>
  <c r="VL60" i="82"/>
  <c r="UX60" i="82"/>
  <c r="UJ60" i="82"/>
  <c r="TV60" i="82"/>
  <c r="TI60" i="82"/>
  <c r="SV60" i="82"/>
  <c r="SI60" i="82"/>
  <c r="RV60" i="82"/>
  <c r="RI60" i="82"/>
  <c r="QV60" i="82"/>
  <c r="QI60" i="82"/>
  <c r="PV60" i="82"/>
  <c r="PI60" i="82"/>
  <c r="OV60" i="82"/>
  <c r="OH60" i="82"/>
  <c r="NU60" i="82"/>
  <c r="NH60" i="82"/>
  <c r="MU60" i="82"/>
  <c r="MH60" i="82"/>
  <c r="LU60" i="82"/>
  <c r="LH60" i="82"/>
  <c r="KU60" i="82"/>
  <c r="KH60" i="82"/>
  <c r="JU60" i="82"/>
  <c r="JH60" i="82"/>
  <c r="IT60" i="82"/>
  <c r="IG60" i="82"/>
  <c r="HT60" i="82"/>
  <c r="HG60" i="82"/>
  <c r="GT60" i="82"/>
  <c r="VE60" i="82"/>
  <c r="UB60" i="82"/>
  <c r="SR60" i="82"/>
  <c r="RP60" i="82"/>
  <c r="QM60" i="82"/>
  <c r="PC60" i="82"/>
  <c r="OA60" i="82"/>
  <c r="MQ60" i="82"/>
  <c r="LN60" i="82"/>
  <c r="KL60" i="82"/>
  <c r="JB60" i="82"/>
  <c r="HZ60" i="82"/>
  <c r="GP60" i="82"/>
  <c r="VD60" i="82"/>
  <c r="UA60" i="82"/>
  <c r="SQ60" i="82"/>
  <c r="RN60" i="82"/>
  <c r="QD60" i="82"/>
  <c r="PB60" i="82"/>
  <c r="NZ60" i="82"/>
  <c r="MP60" i="82"/>
  <c r="LM60" i="82"/>
  <c r="KC60" i="82"/>
  <c r="JA60" i="82"/>
  <c r="HY60" i="82"/>
  <c r="GO60" i="82"/>
  <c r="VC60" i="82"/>
  <c r="TR60" i="82"/>
  <c r="SP60" i="82"/>
  <c r="RM60" i="82"/>
  <c r="QC60" i="82"/>
  <c r="PA60" i="82"/>
  <c r="NQ60" i="82"/>
  <c r="MO60" i="82"/>
  <c r="LL60" i="82"/>
  <c r="KB60" i="82"/>
  <c r="IZ60" i="82"/>
  <c r="HP60" i="82"/>
  <c r="GN60" i="82"/>
  <c r="VB60" i="82"/>
  <c r="TQ60" i="82"/>
  <c r="SO60" i="82"/>
  <c r="RE60" i="82"/>
  <c r="QB60" i="82"/>
  <c r="OZ60" i="82"/>
  <c r="NP60" i="82"/>
  <c r="MN60" i="82"/>
  <c r="LD60" i="82"/>
  <c r="KA60" i="82"/>
  <c r="IY60" i="82"/>
  <c r="HO60" i="82"/>
  <c r="VT60" i="82"/>
  <c r="UO60" i="82"/>
  <c r="TE60" i="82"/>
  <c r="SC60" i="82"/>
  <c r="QZ60" i="82"/>
  <c r="PP60" i="82"/>
  <c r="ON60" i="82"/>
  <c r="ND60" i="82"/>
  <c r="MB60" i="82"/>
  <c r="KY60" i="82"/>
  <c r="JO60" i="82"/>
  <c r="IM60" i="82"/>
  <c r="HC60" i="82"/>
  <c r="VS60" i="82"/>
  <c r="UN60" i="82"/>
  <c r="TD60" i="82"/>
  <c r="SB60" i="82"/>
  <c r="QR60" i="82"/>
  <c r="PO60" i="82"/>
  <c r="OM60" i="82"/>
  <c r="NC60" i="82"/>
  <c r="LZ60" i="82"/>
  <c r="KP60" i="82"/>
  <c r="JN60" i="82"/>
  <c r="IL60" i="82"/>
  <c r="HB60" i="82"/>
  <c r="VQ60" i="82"/>
  <c r="UE60" i="82"/>
  <c r="TC60" i="82"/>
  <c r="RZ60" i="82"/>
  <c r="QP60" i="82"/>
  <c r="PN60" i="82"/>
  <c r="OD60" i="82"/>
  <c r="NB60" i="82"/>
  <c r="LY60" i="82"/>
  <c r="KO60" i="82"/>
  <c r="JM60" i="82"/>
  <c r="IC60" i="82"/>
  <c r="HA60" i="82"/>
  <c r="VP60" i="82"/>
  <c r="UD60" i="82"/>
  <c r="TB60" i="82"/>
  <c r="RR60" i="82"/>
  <c r="QO60" i="82"/>
  <c r="PM60" i="82"/>
  <c r="OC60" i="82"/>
  <c r="NA60" i="82"/>
  <c r="LQ60" i="82"/>
  <c r="KN60" i="82"/>
  <c r="JL60" i="82"/>
  <c r="IB60" i="82"/>
  <c r="GZ60" i="82"/>
  <c r="TP60" i="82"/>
  <c r="QA60" i="82"/>
  <c r="ML60" i="82"/>
  <c r="IP60" i="82"/>
  <c r="TO60" i="82"/>
  <c r="PZ60" i="82"/>
  <c r="MD60" i="82"/>
  <c r="IO60" i="82"/>
  <c r="TN60" i="82"/>
  <c r="PQ60" i="82"/>
  <c r="MC60" i="82"/>
  <c r="IN60" i="82"/>
  <c r="TA60" i="82"/>
  <c r="PD60" i="82"/>
  <c r="LP60" i="82"/>
  <c r="IA60" i="82"/>
  <c r="SN60" i="82"/>
  <c r="OQ60" i="82"/>
  <c r="LB60" i="82"/>
  <c r="HN60" i="82"/>
  <c r="VG60" i="82"/>
  <c r="RQ60" i="82"/>
  <c r="OB60" i="82"/>
  <c r="KM60" i="82"/>
  <c r="GX60" i="82"/>
  <c r="UR60" i="82"/>
  <c r="RD60" i="82"/>
  <c r="NO60" i="82"/>
  <c r="JZ60" i="82"/>
  <c r="UQ60" i="82"/>
  <c r="RB60" i="82"/>
  <c r="NN60" i="82"/>
  <c r="JY60" i="82"/>
  <c r="UP60" i="82"/>
  <c r="RA60" i="82"/>
  <c r="NM60" i="82"/>
  <c r="JP60" i="82"/>
  <c r="HM60" i="82"/>
  <c r="VU60" i="82"/>
  <c r="HL60" i="82"/>
  <c r="UC60" i="82"/>
  <c r="SE60" i="82"/>
  <c r="SD60" i="82"/>
  <c r="MZ60" i="82"/>
  <c r="LA60" i="82"/>
  <c r="KZ60" i="82"/>
  <c r="JC60" i="82"/>
  <c r="QN60" i="82"/>
  <c r="OP60" i="82"/>
  <c r="OO60" i="82"/>
  <c r="WC72" i="82"/>
  <c r="VQ72" i="82"/>
  <c r="VE72" i="82"/>
  <c r="US72" i="82"/>
  <c r="UG72" i="82"/>
  <c r="TU72" i="82"/>
  <c r="TI72" i="82"/>
  <c r="SW72" i="82"/>
  <c r="SK72" i="82"/>
  <c r="RY72" i="82"/>
  <c r="RM72" i="82"/>
  <c r="RA72" i="82"/>
  <c r="QO72" i="82"/>
  <c r="QC72" i="82"/>
  <c r="PQ72" i="82"/>
  <c r="PE72" i="82"/>
  <c r="OS72" i="82"/>
  <c r="OG72" i="82"/>
  <c r="NU72" i="82"/>
  <c r="NI72" i="82"/>
  <c r="MW72" i="82"/>
  <c r="MK72" i="82"/>
  <c r="LY72" i="82"/>
  <c r="LM72" i="82"/>
  <c r="LA72" i="82"/>
  <c r="KO72" i="82"/>
  <c r="KC72" i="82"/>
  <c r="JQ72" i="82"/>
  <c r="JE72" i="82"/>
  <c r="IS72" i="82"/>
  <c r="IG72" i="82"/>
  <c r="HU72" i="82"/>
  <c r="HI72" i="82"/>
  <c r="GW72" i="82"/>
  <c r="VY72" i="82"/>
  <c r="VM72" i="82"/>
  <c r="VA72" i="82"/>
  <c r="UO72" i="82"/>
  <c r="UC72" i="82"/>
  <c r="TQ72" i="82"/>
  <c r="TE72" i="82"/>
  <c r="SS72" i="82"/>
  <c r="SG72" i="82"/>
  <c r="RU72" i="82"/>
  <c r="RI72" i="82"/>
  <c r="QW72" i="82"/>
  <c r="QK72" i="82"/>
  <c r="PY72" i="82"/>
  <c r="PM72" i="82"/>
  <c r="PA72" i="82"/>
  <c r="OO72" i="82"/>
  <c r="OC72" i="82"/>
  <c r="NQ72" i="82"/>
  <c r="NE72" i="82"/>
  <c r="MS72" i="82"/>
  <c r="MG72" i="82"/>
  <c r="LU72" i="82"/>
  <c r="LI72" i="82"/>
  <c r="KW72" i="82"/>
  <c r="KK72" i="82"/>
  <c r="JY72" i="82"/>
  <c r="JM72" i="82"/>
  <c r="JA72" i="82"/>
  <c r="IO72" i="82"/>
  <c r="IC72" i="82"/>
  <c r="HQ72" i="82"/>
  <c r="HE72" i="82"/>
  <c r="GS72" i="82"/>
  <c r="VV72" i="82"/>
  <c r="VJ72" i="82"/>
  <c r="UX72" i="82"/>
  <c r="UL72" i="82"/>
  <c r="TZ72" i="82"/>
  <c r="TN72" i="82"/>
  <c r="TB72" i="82"/>
  <c r="SP72" i="82"/>
  <c r="SD72" i="82"/>
  <c r="RR72" i="82"/>
  <c r="RF72" i="82"/>
  <c r="QT72" i="82"/>
  <c r="QH72" i="82"/>
  <c r="PV72" i="82"/>
  <c r="PJ72" i="82"/>
  <c r="OX72" i="82"/>
  <c r="OL72" i="82"/>
  <c r="NZ72" i="82"/>
  <c r="NN72" i="82"/>
  <c r="NB72" i="82"/>
  <c r="MP72" i="82"/>
  <c r="MD72" i="82"/>
  <c r="LR72" i="82"/>
  <c r="LF72" i="82"/>
  <c r="KT72" i="82"/>
  <c r="KH72" i="82"/>
  <c r="JV72" i="82"/>
  <c r="JJ72" i="82"/>
  <c r="IX72" i="82"/>
  <c r="IL72" i="82"/>
  <c r="HZ72" i="82"/>
  <c r="HN72" i="82"/>
  <c r="HB72" i="82"/>
  <c r="GP72" i="82"/>
  <c r="VO72" i="82"/>
  <c r="UY72" i="82"/>
  <c r="UI72" i="82"/>
  <c r="TS72" i="82"/>
  <c r="TC72" i="82"/>
  <c r="SM72" i="82"/>
  <c r="RW72" i="82"/>
  <c r="RG72" i="82"/>
  <c r="QQ72" i="82"/>
  <c r="QA72" i="82"/>
  <c r="PK72" i="82"/>
  <c r="OU72" i="82"/>
  <c r="OE72" i="82"/>
  <c r="NO72" i="82"/>
  <c r="MY72" i="82"/>
  <c r="MI72" i="82"/>
  <c r="LS72" i="82"/>
  <c r="LC72" i="82"/>
  <c r="KM72" i="82"/>
  <c r="JW72" i="82"/>
  <c r="JG72" i="82"/>
  <c r="IQ72" i="82"/>
  <c r="IA72" i="82"/>
  <c r="HK72" i="82"/>
  <c r="GU72" i="82"/>
  <c r="WB72" i="82"/>
  <c r="VL72" i="82"/>
  <c r="UV72" i="82"/>
  <c r="UF72" i="82"/>
  <c r="TP72" i="82"/>
  <c r="SZ72" i="82"/>
  <c r="SJ72" i="82"/>
  <c r="RT72" i="82"/>
  <c r="RD72" i="82"/>
  <c r="QN72" i="82"/>
  <c r="PX72" i="82"/>
  <c r="PH72" i="82"/>
  <c r="OR72" i="82"/>
  <c r="OB72" i="82"/>
  <c r="NL72" i="82"/>
  <c r="MV72" i="82"/>
  <c r="MF72" i="82"/>
  <c r="LP72" i="82"/>
  <c r="KZ72" i="82"/>
  <c r="KJ72" i="82"/>
  <c r="JT72" i="82"/>
  <c r="JD72" i="82"/>
  <c r="IN72" i="82"/>
  <c r="HX72" i="82"/>
  <c r="HH72" i="82"/>
  <c r="GR72" i="82"/>
  <c r="WA72" i="82"/>
  <c r="VK72" i="82"/>
  <c r="UU72" i="82"/>
  <c r="UE72" i="82"/>
  <c r="TO72" i="82"/>
  <c r="SY72" i="82"/>
  <c r="SI72" i="82"/>
  <c r="RS72" i="82"/>
  <c r="RC72" i="82"/>
  <c r="QM72" i="82"/>
  <c r="PW72" i="82"/>
  <c r="PG72" i="82"/>
  <c r="OQ72" i="82"/>
  <c r="OA72" i="82"/>
  <c r="NK72" i="82"/>
  <c r="MU72" i="82"/>
  <c r="ME72" i="82"/>
  <c r="LO72" i="82"/>
  <c r="KY72" i="82"/>
  <c r="KI72" i="82"/>
  <c r="JS72" i="82"/>
  <c r="JC72" i="82"/>
  <c r="IM72" i="82"/>
  <c r="HW72" i="82"/>
  <c r="HG72" i="82"/>
  <c r="GQ72" i="82"/>
  <c r="VT72" i="82"/>
  <c r="VD72" i="82"/>
  <c r="UN72" i="82"/>
  <c r="TX72" i="82"/>
  <c r="TH72" i="82"/>
  <c r="SR72" i="82"/>
  <c r="SB72" i="82"/>
  <c r="RL72" i="82"/>
  <c r="QV72" i="82"/>
  <c r="QF72" i="82"/>
  <c r="PP72" i="82"/>
  <c r="OZ72" i="82"/>
  <c r="OJ72" i="82"/>
  <c r="NT72" i="82"/>
  <c r="ND72" i="82"/>
  <c r="MN72" i="82"/>
  <c r="LX72" i="82"/>
  <c r="LH72" i="82"/>
  <c r="KR72" i="82"/>
  <c r="KB72" i="82"/>
  <c r="JL72" i="82"/>
  <c r="IV72" i="82"/>
  <c r="IF72" i="82"/>
  <c r="HP72" i="82"/>
  <c r="GZ72" i="82"/>
  <c r="VS72" i="82"/>
  <c r="VC72" i="82"/>
  <c r="UM72" i="82"/>
  <c r="TW72" i="82"/>
  <c r="TG72" i="82"/>
  <c r="SQ72" i="82"/>
  <c r="SA72" i="82"/>
  <c r="RK72" i="82"/>
  <c r="QU72" i="82"/>
  <c r="QE72" i="82"/>
  <c r="PO72" i="82"/>
  <c r="OY72" i="82"/>
  <c r="OI72" i="82"/>
  <c r="NS72" i="82"/>
  <c r="NC72" i="82"/>
  <c r="MM72" i="82"/>
  <c r="LW72" i="82"/>
  <c r="LG72" i="82"/>
  <c r="KQ72" i="82"/>
  <c r="KA72" i="82"/>
  <c r="JK72" i="82"/>
  <c r="IU72" i="82"/>
  <c r="IE72" i="82"/>
  <c r="HO72" i="82"/>
  <c r="GY72" i="82"/>
  <c r="VR72" i="82"/>
  <c r="VB72" i="82"/>
  <c r="UK72" i="82"/>
  <c r="TV72" i="82"/>
  <c r="TF72" i="82"/>
  <c r="SO72" i="82"/>
  <c r="RZ72" i="82"/>
  <c r="RJ72" i="82"/>
  <c r="QS72" i="82"/>
  <c r="QD72" i="82"/>
  <c r="PN72" i="82"/>
  <c r="OW72" i="82"/>
  <c r="OH72" i="82"/>
  <c r="NR72" i="82"/>
  <c r="NA72" i="82"/>
  <c r="ML72" i="82"/>
  <c r="LV72" i="82"/>
  <c r="LE72" i="82"/>
  <c r="KP72" i="82"/>
  <c r="JZ72" i="82"/>
  <c r="JI72" i="82"/>
  <c r="IT72" i="82"/>
  <c r="ID72" i="82"/>
  <c r="HM72" i="82"/>
  <c r="GX72" i="82"/>
  <c r="VX72" i="82"/>
  <c r="UR72" i="82"/>
  <c r="TL72" i="82"/>
  <c r="SF72" i="82"/>
  <c r="QZ72" i="82"/>
  <c r="PT72" i="82"/>
  <c r="ON72" i="82"/>
  <c r="NH72" i="82"/>
  <c r="MB72" i="82"/>
  <c r="KV72" i="82"/>
  <c r="JP72" i="82"/>
  <c r="IJ72" i="82"/>
  <c r="HD72" i="82"/>
  <c r="VW72" i="82"/>
  <c r="UQ72" i="82"/>
  <c r="TK72" i="82"/>
  <c r="SE72" i="82"/>
  <c r="QY72" i="82"/>
  <c r="PS72" i="82"/>
  <c r="OM72" i="82"/>
  <c r="NG72" i="82"/>
  <c r="MA72" i="82"/>
  <c r="KU72" i="82"/>
  <c r="JO72" i="82"/>
  <c r="II72" i="82"/>
  <c r="HC72" i="82"/>
  <c r="VU72" i="82"/>
  <c r="UP72" i="82"/>
  <c r="TJ72" i="82"/>
  <c r="SC72" i="82"/>
  <c r="QX72" i="82"/>
  <c r="PR72" i="82"/>
  <c r="OK72" i="82"/>
  <c r="NF72" i="82"/>
  <c r="LZ72" i="82"/>
  <c r="KS72" i="82"/>
  <c r="JN72" i="82"/>
  <c r="IH72" i="82"/>
  <c r="HA72" i="82"/>
  <c r="VP72" i="82"/>
  <c r="UJ72" i="82"/>
  <c r="TD72" i="82"/>
  <c r="RX72" i="82"/>
  <c r="QR72" i="82"/>
  <c r="PL72" i="82"/>
  <c r="OF72" i="82"/>
  <c r="MZ72" i="82"/>
  <c r="LT72" i="82"/>
  <c r="KN72" i="82"/>
  <c r="JH72" i="82"/>
  <c r="IB72" i="82"/>
  <c r="GV72" i="82"/>
  <c r="VN72" i="82"/>
  <c r="UH72" i="82"/>
  <c r="TA72" i="82"/>
  <c r="RV72" i="82"/>
  <c r="QP72" i="82"/>
  <c r="PI72" i="82"/>
  <c r="OD72" i="82"/>
  <c r="MX72" i="82"/>
  <c r="LQ72" i="82"/>
  <c r="KL72" i="82"/>
  <c r="JF72" i="82"/>
  <c r="HY72" i="82"/>
  <c r="GT72" i="82"/>
  <c r="VI72" i="82"/>
  <c r="UD72" i="82"/>
  <c r="SX72" i="82"/>
  <c r="RQ72" i="82"/>
  <c r="QL72" i="82"/>
  <c r="PF72" i="82"/>
  <c r="NY72" i="82"/>
  <c r="MT72" i="82"/>
  <c r="LN72" i="82"/>
  <c r="KG72" i="82"/>
  <c r="JB72" i="82"/>
  <c r="HV72" i="82"/>
  <c r="GO72" i="82"/>
  <c r="VF72" i="82"/>
  <c r="TY72" i="82"/>
  <c r="ST72" i="82"/>
  <c r="RN72" i="82"/>
  <c r="QG72" i="82"/>
  <c r="PB72" i="82"/>
  <c r="NV72" i="82"/>
  <c r="MO72" i="82"/>
  <c r="LJ72" i="82"/>
  <c r="KD72" i="82"/>
  <c r="IW72" i="82"/>
  <c r="HR72" i="82"/>
  <c r="UZ72" i="82"/>
  <c r="TT72" i="82"/>
  <c r="SN72" i="82"/>
  <c r="RH72" i="82"/>
  <c r="QB72" i="82"/>
  <c r="OV72" i="82"/>
  <c r="NP72" i="82"/>
  <c r="MJ72" i="82"/>
  <c r="LD72" i="82"/>
  <c r="JX72" i="82"/>
  <c r="IR72" i="82"/>
  <c r="HL72" i="82"/>
  <c r="UB72" i="82"/>
  <c r="QJ72" i="82"/>
  <c r="MR72" i="82"/>
  <c r="IZ72" i="82"/>
  <c r="UA72" i="82"/>
  <c r="QI72" i="82"/>
  <c r="MQ72" i="82"/>
  <c r="IY72" i="82"/>
  <c r="TR72" i="82"/>
  <c r="PZ72" i="82"/>
  <c r="MH72" i="82"/>
  <c r="IP72" i="82"/>
  <c r="TM72" i="82"/>
  <c r="PU72" i="82"/>
  <c r="MC72" i="82"/>
  <c r="IK72" i="82"/>
  <c r="SV72" i="82"/>
  <c r="PD72" i="82"/>
  <c r="LL72" i="82"/>
  <c r="HT72" i="82"/>
  <c r="VH72" i="82"/>
  <c r="RP72" i="82"/>
  <c r="NX72" i="82"/>
  <c r="KF72" i="82"/>
  <c r="GN72" i="82"/>
  <c r="VG72" i="82"/>
  <c r="RO72" i="82"/>
  <c r="NW72" i="82"/>
  <c r="KE72" i="82"/>
  <c r="GM72" i="82"/>
  <c r="UW72" i="82"/>
  <c r="RE72" i="82"/>
  <c r="NM72" i="82"/>
  <c r="JU72" i="82"/>
  <c r="PC72" i="82"/>
  <c r="OT72" i="82"/>
  <c r="OP72" i="82"/>
  <c r="NJ72" i="82"/>
  <c r="SU72" i="82"/>
  <c r="HS72" i="82"/>
  <c r="SL72" i="82"/>
  <c r="HJ72" i="82"/>
  <c r="SH72" i="82"/>
  <c r="HF72" i="82"/>
  <c r="RB72" i="82"/>
  <c r="WD72" i="82"/>
  <c r="VZ72" i="82"/>
  <c r="LB72" i="82"/>
  <c r="KX72" i="82"/>
  <c r="JR72" i="82"/>
  <c r="UT72" i="82"/>
  <c r="LK72" i="82"/>
  <c r="WD84" i="82"/>
  <c r="VR84" i="82"/>
  <c r="VF84" i="82"/>
  <c r="UT84" i="82"/>
  <c r="UH84" i="82"/>
  <c r="TV84" i="82"/>
  <c r="TJ84" i="82"/>
  <c r="SX84" i="82"/>
  <c r="SL84" i="82"/>
  <c r="RZ84" i="82"/>
  <c r="RN84" i="82"/>
  <c r="RB84" i="82"/>
  <c r="QP84" i="82"/>
  <c r="QD84" i="82"/>
  <c r="PR84" i="82"/>
  <c r="PF84" i="82"/>
  <c r="OT84" i="82"/>
  <c r="OH84" i="82"/>
  <c r="NV84" i="82"/>
  <c r="NJ84" i="82"/>
  <c r="MX84" i="82"/>
  <c r="ML84" i="82"/>
  <c r="LZ84" i="82"/>
  <c r="LN84" i="82"/>
  <c r="LB84" i="82"/>
  <c r="KP84" i="82"/>
  <c r="KD84" i="82"/>
  <c r="JR84" i="82"/>
  <c r="JF84" i="82"/>
  <c r="IT84" i="82"/>
  <c r="IH84" i="82"/>
  <c r="HV84" i="82"/>
  <c r="HJ84" i="82"/>
  <c r="GX84" i="82"/>
  <c r="WC84" i="82"/>
  <c r="VP84" i="82"/>
  <c r="VC84" i="82"/>
  <c r="WB84" i="82"/>
  <c r="VO84" i="82"/>
  <c r="WA84" i="82"/>
  <c r="VN84" i="82"/>
  <c r="VA84" i="82"/>
  <c r="UN84" i="82"/>
  <c r="UA84" i="82"/>
  <c r="TN84" i="82"/>
  <c r="TA84" i="82"/>
  <c r="SN84" i="82"/>
  <c r="SA84" i="82"/>
  <c r="RM84" i="82"/>
  <c r="QZ84" i="82"/>
  <c r="QM84" i="82"/>
  <c r="PZ84" i="82"/>
  <c r="PM84" i="82"/>
  <c r="OZ84" i="82"/>
  <c r="OM84" i="82"/>
  <c r="NZ84" i="82"/>
  <c r="NM84" i="82"/>
  <c r="MZ84" i="82"/>
  <c r="MM84" i="82"/>
  <c r="LY84" i="82"/>
  <c r="LL84" i="82"/>
  <c r="KY84" i="82"/>
  <c r="KL84" i="82"/>
  <c r="JY84" i="82"/>
  <c r="JL84" i="82"/>
  <c r="IY84" i="82"/>
  <c r="IL84" i="82"/>
  <c r="HY84" i="82"/>
  <c r="HL84" i="82"/>
  <c r="GY84" i="82"/>
  <c r="VX84" i="82"/>
  <c r="VH84" i="82"/>
  <c r="UR84" i="82"/>
  <c r="UD84" i="82"/>
  <c r="TP84" i="82"/>
  <c r="TB84" i="82"/>
  <c r="SM84" i="82"/>
  <c r="RX84" i="82"/>
  <c r="RJ84" i="82"/>
  <c r="QV84" i="82"/>
  <c r="QH84" i="82"/>
  <c r="PT84" i="82"/>
  <c r="PE84" i="82"/>
  <c r="OQ84" i="82"/>
  <c r="OC84" i="82"/>
  <c r="NO84" i="82"/>
  <c r="NA84" i="82"/>
  <c r="MK84" i="82"/>
  <c r="LW84" i="82"/>
  <c r="LI84" i="82"/>
  <c r="KU84" i="82"/>
  <c r="KG84" i="82"/>
  <c r="JS84" i="82"/>
  <c r="JD84" i="82"/>
  <c r="IP84" i="82"/>
  <c r="IB84" i="82"/>
  <c r="HN84" i="82"/>
  <c r="GZ84" i="82"/>
  <c r="VW84" i="82"/>
  <c r="VG84" i="82"/>
  <c r="UQ84" i="82"/>
  <c r="UC84" i="82"/>
  <c r="TO84" i="82"/>
  <c r="SZ84" i="82"/>
  <c r="SK84" i="82"/>
  <c r="RW84" i="82"/>
  <c r="RI84" i="82"/>
  <c r="QU84" i="82"/>
  <c r="QG84" i="82"/>
  <c r="PS84" i="82"/>
  <c r="PD84" i="82"/>
  <c r="OP84" i="82"/>
  <c r="OB84" i="82"/>
  <c r="VV84" i="82"/>
  <c r="VE84" i="82"/>
  <c r="UP84" i="82"/>
  <c r="UB84" i="82"/>
  <c r="TM84" i="82"/>
  <c r="SY84" i="82"/>
  <c r="SJ84" i="82"/>
  <c r="RV84" i="82"/>
  <c r="RH84" i="82"/>
  <c r="QT84" i="82"/>
  <c r="QF84" i="82"/>
  <c r="PQ84" i="82"/>
  <c r="PC84" i="82"/>
  <c r="OO84" i="82"/>
  <c r="OA84" i="82"/>
  <c r="NL84" i="82"/>
  <c r="MW84" i="82"/>
  <c r="MI84" i="82"/>
  <c r="LU84" i="82"/>
  <c r="LG84" i="82"/>
  <c r="KS84" i="82"/>
  <c r="KE84" i="82"/>
  <c r="JP84" i="82"/>
  <c r="JB84" i="82"/>
  <c r="IN84" i="82"/>
  <c r="HZ84" i="82"/>
  <c r="HK84" i="82"/>
  <c r="GV84" i="82"/>
  <c r="VU84" i="82"/>
  <c r="VD84" i="82"/>
  <c r="UO84" i="82"/>
  <c r="TZ84" i="82"/>
  <c r="TL84" i="82"/>
  <c r="SW84" i="82"/>
  <c r="SI84" i="82"/>
  <c r="RU84" i="82"/>
  <c r="RG84" i="82"/>
  <c r="QS84" i="82"/>
  <c r="QE84" i="82"/>
  <c r="PP84" i="82"/>
  <c r="PB84" i="82"/>
  <c r="ON84" i="82"/>
  <c r="NY84" i="82"/>
  <c r="NK84" i="82"/>
  <c r="MV84" i="82"/>
  <c r="MH84" i="82"/>
  <c r="LT84" i="82"/>
  <c r="LF84" i="82"/>
  <c r="KR84" i="82"/>
  <c r="KC84" i="82"/>
  <c r="JO84" i="82"/>
  <c r="JA84" i="82"/>
  <c r="IM84" i="82"/>
  <c r="HX84" i="82"/>
  <c r="HI84" i="82"/>
  <c r="GU84" i="82"/>
  <c r="VT84" i="82"/>
  <c r="VB84" i="82"/>
  <c r="UM84" i="82"/>
  <c r="TY84" i="82"/>
  <c r="TK84" i="82"/>
  <c r="SV84" i="82"/>
  <c r="SH84" i="82"/>
  <c r="RT84" i="82"/>
  <c r="RF84" i="82"/>
  <c r="QR84" i="82"/>
  <c r="QC84" i="82"/>
  <c r="PO84" i="82"/>
  <c r="PA84" i="82"/>
  <c r="OL84" i="82"/>
  <c r="NX84" i="82"/>
  <c r="NI84" i="82"/>
  <c r="MU84" i="82"/>
  <c r="MG84" i="82"/>
  <c r="LS84" i="82"/>
  <c r="LE84" i="82"/>
  <c r="KQ84" i="82"/>
  <c r="KB84" i="82"/>
  <c r="JN84" i="82"/>
  <c r="IZ84" i="82"/>
  <c r="IK84" i="82"/>
  <c r="HW84" i="82"/>
  <c r="HH84" i="82"/>
  <c r="GT84" i="82"/>
  <c r="VL84" i="82"/>
  <c r="UW84" i="82"/>
  <c r="UI84" i="82"/>
  <c r="TT84" i="82"/>
  <c r="TF84" i="82"/>
  <c r="SR84" i="82"/>
  <c r="SD84" i="82"/>
  <c r="RP84" i="82"/>
  <c r="RA84" i="82"/>
  <c r="QL84" i="82"/>
  <c r="PX84" i="82"/>
  <c r="PJ84" i="82"/>
  <c r="OV84" i="82"/>
  <c r="OG84" i="82"/>
  <c r="VK84" i="82"/>
  <c r="UV84" i="82"/>
  <c r="UG84" i="82"/>
  <c r="TS84" i="82"/>
  <c r="TE84" i="82"/>
  <c r="VY84" i="82"/>
  <c r="UK84" i="82"/>
  <c r="TD84" i="82"/>
  <c r="SB84" i="82"/>
  <c r="QX84" i="82"/>
  <c r="PV84" i="82"/>
  <c r="OS84" i="82"/>
  <c r="NR84" i="82"/>
  <c r="MT84" i="82"/>
  <c r="MB84" i="82"/>
  <c r="LD84" i="82"/>
  <c r="KJ84" i="82"/>
  <c r="JM84" i="82"/>
  <c r="IS84" i="82"/>
  <c r="HU84" i="82"/>
  <c r="HC84" i="82"/>
  <c r="VS84" i="82"/>
  <c r="UJ84" i="82"/>
  <c r="TC84" i="82"/>
  <c r="RY84" i="82"/>
  <c r="QW84" i="82"/>
  <c r="PU84" i="82"/>
  <c r="OR84" i="82"/>
  <c r="NQ84" i="82"/>
  <c r="MS84" i="82"/>
  <c r="MA84" i="82"/>
  <c r="LC84" i="82"/>
  <c r="KI84" i="82"/>
  <c r="JK84" i="82"/>
  <c r="IR84" i="82"/>
  <c r="HT84" i="82"/>
  <c r="HB84" i="82"/>
  <c r="VQ84" i="82"/>
  <c r="UF84" i="82"/>
  <c r="SU84" i="82"/>
  <c r="RS84" i="82"/>
  <c r="QQ84" i="82"/>
  <c r="PN84" i="82"/>
  <c r="OK84" i="82"/>
  <c r="NP84" i="82"/>
  <c r="MR84" i="82"/>
  <c r="LX84" i="82"/>
  <c r="LA84" i="82"/>
  <c r="KH84" i="82"/>
  <c r="JJ84" i="82"/>
  <c r="IQ84" i="82"/>
  <c r="HS84" i="82"/>
  <c r="HA84" i="82"/>
  <c r="VJ84" i="82"/>
  <c r="TX84" i="82"/>
  <c r="SS84" i="82"/>
  <c r="RQ84" i="82"/>
  <c r="QN84" i="82"/>
  <c r="PK84" i="82"/>
  <c r="OI84" i="82"/>
  <c r="NH84" i="82"/>
  <c r="MP84" i="82"/>
  <c r="LR84" i="82"/>
  <c r="KX84" i="82"/>
  <c r="KA84" i="82"/>
  <c r="JH84" i="82"/>
  <c r="IJ84" i="82"/>
  <c r="HQ84" i="82"/>
  <c r="GS84" i="82"/>
  <c r="UY84" i="82"/>
  <c r="TR84" i="82"/>
  <c r="SO84" i="82"/>
  <c r="RK84" i="82"/>
  <c r="QI84" i="82"/>
  <c r="PG84" i="82"/>
  <c r="OD84" i="82"/>
  <c r="NE84" i="82"/>
  <c r="MJ84" i="82"/>
  <c r="LO84" i="82"/>
  <c r="KT84" i="82"/>
  <c r="JW84" i="82"/>
  <c r="JC84" i="82"/>
  <c r="IF84" i="82"/>
  <c r="HM84" i="82"/>
  <c r="GP84" i="82"/>
  <c r="UX84" i="82"/>
  <c r="TQ84" i="82"/>
  <c r="SG84" i="82"/>
  <c r="RE84" i="82"/>
  <c r="QB84" i="82"/>
  <c r="OY84" i="82"/>
  <c r="NW84" i="82"/>
  <c r="ND84" i="82"/>
  <c r="MF84" i="82"/>
  <c r="LM84" i="82"/>
  <c r="KO84" i="82"/>
  <c r="JV84" i="82"/>
  <c r="IX84" i="82"/>
  <c r="IE84" i="82"/>
  <c r="HG84" i="82"/>
  <c r="GO84" i="82"/>
  <c r="UE84" i="82"/>
  <c r="RR84" i="82"/>
  <c r="PL84" i="82"/>
  <c r="NN84" i="82"/>
  <c r="LV84" i="82"/>
  <c r="KF84" i="82"/>
  <c r="IO84" i="82"/>
  <c r="GW84" i="82"/>
  <c r="TW84" i="82"/>
  <c r="RO84" i="82"/>
  <c r="PI84" i="82"/>
  <c r="NG84" i="82"/>
  <c r="LQ84" i="82"/>
  <c r="JZ84" i="82"/>
  <c r="II84" i="82"/>
  <c r="GR84" i="82"/>
  <c r="TU84" i="82"/>
  <c r="RL84" i="82"/>
  <c r="PH84" i="82"/>
  <c r="NF84" i="82"/>
  <c r="LP84" i="82"/>
  <c r="JX84" i="82"/>
  <c r="IG84" i="82"/>
  <c r="GQ84" i="82"/>
  <c r="UZ84" i="82"/>
  <c r="SP84" i="82"/>
  <c r="QJ84" i="82"/>
  <c r="OE84" i="82"/>
  <c r="MN84" i="82"/>
  <c r="KV84" i="82"/>
  <c r="JE84" i="82"/>
  <c r="HO84" i="82"/>
  <c r="VI84" i="82"/>
  <c r="RD84" i="82"/>
  <c r="OF84" i="82"/>
  <c r="LK84" i="82"/>
  <c r="JG84" i="82"/>
  <c r="GN84" i="82"/>
  <c r="UU84" i="82"/>
  <c r="RC84" i="82"/>
  <c r="NU84" i="82"/>
  <c r="LJ84" i="82"/>
  <c r="IW84" i="82"/>
  <c r="GM84" i="82"/>
  <c r="US84" i="82"/>
  <c r="QY84" i="82"/>
  <c r="NT84" i="82"/>
  <c r="LH84" i="82"/>
  <c r="IV84" i="82"/>
  <c r="UL84" i="82"/>
  <c r="QO84" i="82"/>
  <c r="NS84" i="82"/>
  <c r="KZ84" i="82"/>
  <c r="IU84" i="82"/>
  <c r="SQ84" i="82"/>
  <c r="OX84" i="82"/>
  <c r="MO84" i="82"/>
  <c r="JU84" i="82"/>
  <c r="HP84" i="82"/>
  <c r="VM84" i="82"/>
  <c r="OW84" i="82"/>
  <c r="KM84" i="82"/>
  <c r="TI84" i="82"/>
  <c r="OU84" i="82"/>
  <c r="KK84" i="82"/>
  <c r="TH84" i="82"/>
  <c r="OJ84" i="82"/>
  <c r="JT84" i="82"/>
  <c r="TG84" i="82"/>
  <c r="NC84" i="82"/>
  <c r="JQ84" i="82"/>
  <c r="QK84" i="82"/>
  <c r="MD84" i="82"/>
  <c r="HR84" i="82"/>
  <c r="QA84" i="82"/>
  <c r="MC84" i="82"/>
  <c r="HF84" i="82"/>
  <c r="PY84" i="82"/>
  <c r="KW84" i="82"/>
  <c r="HE84" i="82"/>
  <c r="PW84" i="82"/>
  <c r="NB84" i="82"/>
  <c r="MY84" i="82"/>
  <c r="MQ84" i="82"/>
  <c r="ME84" i="82"/>
  <c r="ST84" i="82"/>
  <c r="IC84" i="82"/>
  <c r="SF84" i="82"/>
  <c r="IA84" i="82"/>
  <c r="SE84" i="82"/>
  <c r="HD84" i="82"/>
  <c r="SC84" i="82"/>
  <c r="VZ84" i="82"/>
  <c r="JI84" i="82"/>
  <c r="ID84" i="82"/>
  <c r="KN84" i="82"/>
  <c r="WA37" i="82"/>
  <c r="VO37" i="82"/>
  <c r="VC37" i="82"/>
  <c r="UQ37" i="82"/>
  <c r="UE37" i="82"/>
  <c r="TS37" i="82"/>
  <c r="TG37" i="82"/>
  <c r="SU37" i="82"/>
  <c r="SI37" i="82"/>
  <c r="RW37" i="82"/>
  <c r="RK37" i="82"/>
  <c r="QY37" i="82"/>
  <c r="QM37" i="82"/>
  <c r="QA37" i="82"/>
  <c r="PO37" i="82"/>
  <c r="PC37" i="82"/>
  <c r="OQ37" i="82"/>
  <c r="OE37" i="82"/>
  <c r="NS37" i="82"/>
  <c r="NG37" i="82"/>
  <c r="MU37" i="82"/>
  <c r="MI37" i="82"/>
  <c r="LW37" i="82"/>
  <c r="LK37" i="82"/>
  <c r="WB37" i="82"/>
  <c r="VN37" i="82"/>
  <c r="VA37" i="82"/>
  <c r="UN37" i="82"/>
  <c r="UA37" i="82"/>
  <c r="TN37" i="82"/>
  <c r="TA37" i="82"/>
  <c r="SN37" i="82"/>
  <c r="SA37" i="82"/>
  <c r="RN37" i="82"/>
  <c r="RA37" i="82"/>
  <c r="QN37" i="82"/>
  <c r="PZ37" i="82"/>
  <c r="VS37" i="82"/>
  <c r="VE37" i="82"/>
  <c r="UP37" i="82"/>
  <c r="UB37" i="82"/>
  <c r="TM37" i="82"/>
  <c r="SY37" i="82"/>
  <c r="SK37" i="82"/>
  <c r="RV37" i="82"/>
  <c r="RH37" i="82"/>
  <c r="QT37" i="82"/>
  <c r="QF37" i="82"/>
  <c r="PR37" i="82"/>
  <c r="PE37" i="82"/>
  <c r="OR37" i="82"/>
  <c r="OD37" i="82"/>
  <c r="NQ37" i="82"/>
  <c r="ND37" i="82"/>
  <c r="MQ37" i="82"/>
  <c r="MD37" i="82"/>
  <c r="LQ37" i="82"/>
  <c r="LD37" i="82"/>
  <c r="KR37" i="82"/>
  <c r="KF37" i="82"/>
  <c r="JT37" i="82"/>
  <c r="JH37" i="82"/>
  <c r="IV37" i="82"/>
  <c r="IJ37" i="82"/>
  <c r="HX37" i="82"/>
  <c r="HL37" i="82"/>
  <c r="GZ37" i="82"/>
  <c r="GN37" i="82"/>
  <c r="VR37" i="82"/>
  <c r="VD37" i="82"/>
  <c r="UO37" i="82"/>
  <c r="TZ37" i="82"/>
  <c r="TL37" i="82"/>
  <c r="SX37" i="82"/>
  <c r="SJ37" i="82"/>
  <c r="RU37" i="82"/>
  <c r="RG37" i="82"/>
  <c r="QS37" i="82"/>
  <c r="QE37" i="82"/>
  <c r="PQ37" i="82"/>
  <c r="PD37" i="82"/>
  <c r="OP37" i="82"/>
  <c r="OC37" i="82"/>
  <c r="NP37" i="82"/>
  <c r="NC37" i="82"/>
  <c r="MP37" i="82"/>
  <c r="MC37" i="82"/>
  <c r="LP37" i="82"/>
  <c r="LC37" i="82"/>
  <c r="KQ37" i="82"/>
  <c r="KE37" i="82"/>
  <c r="JS37" i="82"/>
  <c r="JG37" i="82"/>
  <c r="IU37" i="82"/>
  <c r="II37" i="82"/>
  <c r="HW37" i="82"/>
  <c r="HK37" i="82"/>
  <c r="GY37" i="82"/>
  <c r="GM37" i="82"/>
  <c r="VQ37" i="82"/>
  <c r="VB37" i="82"/>
  <c r="UM37" i="82"/>
  <c r="TY37" i="82"/>
  <c r="TK37" i="82"/>
  <c r="SW37" i="82"/>
  <c r="SH37" i="82"/>
  <c r="RT37" i="82"/>
  <c r="RF37" i="82"/>
  <c r="QR37" i="82"/>
  <c r="QD37" i="82"/>
  <c r="PP37" i="82"/>
  <c r="PB37" i="82"/>
  <c r="OO37" i="82"/>
  <c r="OB37" i="82"/>
  <c r="NO37" i="82"/>
  <c r="NB37" i="82"/>
  <c r="MO37" i="82"/>
  <c r="MB37" i="82"/>
  <c r="LO37" i="82"/>
  <c r="LB37" i="82"/>
  <c r="KP37" i="82"/>
  <c r="KD37" i="82"/>
  <c r="JR37" i="82"/>
  <c r="JF37" i="82"/>
  <c r="IT37" i="82"/>
  <c r="IH37" i="82"/>
  <c r="HV37" i="82"/>
  <c r="HJ37" i="82"/>
  <c r="GX37" i="82"/>
  <c r="WD37" i="82"/>
  <c r="VP37" i="82"/>
  <c r="UZ37" i="82"/>
  <c r="UL37" i="82"/>
  <c r="TX37" i="82"/>
  <c r="TJ37" i="82"/>
  <c r="SV37" i="82"/>
  <c r="SG37" i="82"/>
  <c r="RS37" i="82"/>
  <c r="RE37" i="82"/>
  <c r="QQ37" i="82"/>
  <c r="QC37" i="82"/>
  <c r="PN37" i="82"/>
  <c r="PA37" i="82"/>
  <c r="ON37" i="82"/>
  <c r="OA37" i="82"/>
  <c r="NN37" i="82"/>
  <c r="NA37" i="82"/>
  <c r="MN37" i="82"/>
  <c r="MA37" i="82"/>
  <c r="LN37" i="82"/>
  <c r="LA37" i="82"/>
  <c r="KO37" i="82"/>
  <c r="KC37" i="82"/>
  <c r="JQ37" i="82"/>
  <c r="JE37" i="82"/>
  <c r="IS37" i="82"/>
  <c r="IG37" i="82"/>
  <c r="HU37" i="82"/>
  <c r="HI37" i="82"/>
  <c r="GW37" i="82"/>
  <c r="WC37" i="82"/>
  <c r="VM37" i="82"/>
  <c r="UY37" i="82"/>
  <c r="UK37" i="82"/>
  <c r="TW37" i="82"/>
  <c r="TI37" i="82"/>
  <c r="ST37" i="82"/>
  <c r="SF37" i="82"/>
  <c r="RR37" i="82"/>
  <c r="RD37" i="82"/>
  <c r="QP37" i="82"/>
  <c r="QB37" i="82"/>
  <c r="PM37" i="82"/>
  <c r="OZ37" i="82"/>
  <c r="OM37" i="82"/>
  <c r="NZ37" i="82"/>
  <c r="NM37" i="82"/>
  <c r="MZ37" i="82"/>
  <c r="MM37" i="82"/>
  <c r="LZ37" i="82"/>
  <c r="LM37" i="82"/>
  <c r="KZ37" i="82"/>
  <c r="KN37" i="82"/>
  <c r="KB37" i="82"/>
  <c r="JP37" i="82"/>
  <c r="JD37" i="82"/>
  <c r="IR37" i="82"/>
  <c r="IF37" i="82"/>
  <c r="HT37" i="82"/>
  <c r="HH37" i="82"/>
  <c r="GV37" i="82"/>
  <c r="VX37" i="82"/>
  <c r="VJ37" i="82"/>
  <c r="UV37" i="82"/>
  <c r="UH37" i="82"/>
  <c r="TT37" i="82"/>
  <c r="TE37" i="82"/>
  <c r="SQ37" i="82"/>
  <c r="SC37" i="82"/>
  <c r="RO37" i="82"/>
  <c r="QZ37" i="82"/>
  <c r="QK37" i="82"/>
  <c r="PW37" i="82"/>
  <c r="PJ37" i="82"/>
  <c r="OW37" i="82"/>
  <c r="OJ37" i="82"/>
  <c r="NW37" i="82"/>
  <c r="NJ37" i="82"/>
  <c r="MW37" i="82"/>
  <c r="MJ37" i="82"/>
  <c r="LV37" i="82"/>
  <c r="LI37" i="82"/>
  <c r="KW37" i="82"/>
  <c r="KK37" i="82"/>
  <c r="JY37" i="82"/>
  <c r="JM37" i="82"/>
  <c r="JA37" i="82"/>
  <c r="IO37" i="82"/>
  <c r="IC37" i="82"/>
  <c r="HQ37" i="82"/>
  <c r="HE37" i="82"/>
  <c r="GS37" i="82"/>
  <c r="VF37" i="82"/>
  <c r="MR37" i="82"/>
  <c r="IK37" i="82"/>
  <c r="VW37" i="82"/>
  <c r="VI37" i="82"/>
  <c r="UU37" i="82"/>
  <c r="UG37" i="82"/>
  <c r="TR37" i="82"/>
  <c r="TD37" i="82"/>
  <c r="SP37" i="82"/>
  <c r="SB37" i="82"/>
  <c r="RM37" i="82"/>
  <c r="QX37" i="82"/>
  <c r="QJ37" i="82"/>
  <c r="PV37" i="82"/>
  <c r="PI37" i="82"/>
  <c r="OV37" i="82"/>
  <c r="OI37" i="82"/>
  <c r="NV37" i="82"/>
  <c r="NI37" i="82"/>
  <c r="MV37" i="82"/>
  <c r="MH37" i="82"/>
  <c r="LU37" i="82"/>
  <c r="LH37" i="82"/>
  <c r="KV37" i="82"/>
  <c r="KJ37" i="82"/>
  <c r="JX37" i="82"/>
  <c r="JL37" i="82"/>
  <c r="IZ37" i="82"/>
  <c r="IN37" i="82"/>
  <c r="IB37" i="82"/>
  <c r="HP37" i="82"/>
  <c r="HD37" i="82"/>
  <c r="GR37" i="82"/>
  <c r="RI37" i="82"/>
  <c r="PF37" i="82"/>
  <c r="NR37" i="82"/>
  <c r="LR37" i="82"/>
  <c r="JU37" i="82"/>
  <c r="HY37" i="82"/>
  <c r="GO37" i="82"/>
  <c r="VV37" i="82"/>
  <c r="VH37" i="82"/>
  <c r="UT37" i="82"/>
  <c r="UF37" i="82"/>
  <c r="TQ37" i="82"/>
  <c r="TC37" i="82"/>
  <c r="SO37" i="82"/>
  <c r="RZ37" i="82"/>
  <c r="RL37" i="82"/>
  <c r="QW37" i="82"/>
  <c r="QI37" i="82"/>
  <c r="PU37" i="82"/>
  <c r="PH37" i="82"/>
  <c r="OU37" i="82"/>
  <c r="OH37" i="82"/>
  <c r="NU37" i="82"/>
  <c r="NH37" i="82"/>
  <c r="MT37" i="82"/>
  <c r="MG37" i="82"/>
  <c r="LT37" i="82"/>
  <c r="LG37" i="82"/>
  <c r="KU37" i="82"/>
  <c r="KI37" i="82"/>
  <c r="JW37" i="82"/>
  <c r="JK37" i="82"/>
  <c r="IY37" i="82"/>
  <c r="IM37" i="82"/>
  <c r="IA37" i="82"/>
  <c r="HO37" i="82"/>
  <c r="HC37" i="82"/>
  <c r="GQ37" i="82"/>
  <c r="RX37" i="82"/>
  <c r="PS37" i="82"/>
  <c r="OF37" i="82"/>
  <c r="ME37" i="82"/>
  <c r="KS37" i="82"/>
  <c r="JI37" i="82"/>
  <c r="HM37" i="82"/>
  <c r="VU37" i="82"/>
  <c r="VG37" i="82"/>
  <c r="US37" i="82"/>
  <c r="UD37" i="82"/>
  <c r="TP37" i="82"/>
  <c r="TB37" i="82"/>
  <c r="SM37" i="82"/>
  <c r="RY37" i="82"/>
  <c r="RJ37" i="82"/>
  <c r="QV37" i="82"/>
  <c r="QH37" i="82"/>
  <c r="PT37" i="82"/>
  <c r="PG37" i="82"/>
  <c r="OT37" i="82"/>
  <c r="OG37" i="82"/>
  <c r="NT37" i="82"/>
  <c r="NF37" i="82"/>
  <c r="MS37" i="82"/>
  <c r="MF37" i="82"/>
  <c r="LS37" i="82"/>
  <c r="LF37" i="82"/>
  <c r="KT37" i="82"/>
  <c r="KH37" i="82"/>
  <c r="JV37" i="82"/>
  <c r="JJ37" i="82"/>
  <c r="IX37" i="82"/>
  <c r="IL37" i="82"/>
  <c r="HZ37" i="82"/>
  <c r="HN37" i="82"/>
  <c r="HB37" i="82"/>
  <c r="GP37" i="82"/>
  <c r="VT37" i="82"/>
  <c r="UR37" i="82"/>
  <c r="UC37" i="82"/>
  <c r="TO37" i="82"/>
  <c r="SZ37" i="82"/>
  <c r="SL37" i="82"/>
  <c r="QU37" i="82"/>
  <c r="QG37" i="82"/>
  <c r="OS37" i="82"/>
  <c r="NE37" i="82"/>
  <c r="LE37" i="82"/>
  <c r="KG37" i="82"/>
  <c r="IW37" i="82"/>
  <c r="HA37" i="82"/>
  <c r="TH37" i="82"/>
  <c r="PY37" i="82"/>
  <c r="MY37" i="82"/>
  <c r="KA37" i="82"/>
  <c r="HG37" i="82"/>
  <c r="TF37" i="82"/>
  <c r="PX37" i="82"/>
  <c r="MX37" i="82"/>
  <c r="JZ37" i="82"/>
  <c r="HF37" i="82"/>
  <c r="VZ37" i="82"/>
  <c r="SS37" i="82"/>
  <c r="PL37" i="82"/>
  <c r="ML37" i="82"/>
  <c r="JO37" i="82"/>
  <c r="GU37" i="82"/>
  <c r="VY37" i="82"/>
  <c r="SR37" i="82"/>
  <c r="PK37" i="82"/>
  <c r="MK37" i="82"/>
  <c r="JN37" i="82"/>
  <c r="GT37" i="82"/>
  <c r="VL37" i="82"/>
  <c r="SE37" i="82"/>
  <c r="OY37" i="82"/>
  <c r="LY37" i="82"/>
  <c r="JC37" i="82"/>
  <c r="UX37" i="82"/>
  <c r="RQ37" i="82"/>
  <c r="OL37" i="82"/>
  <c r="LL37" i="82"/>
  <c r="IQ37" i="82"/>
  <c r="UW37" i="82"/>
  <c r="RP37" i="82"/>
  <c r="OK37" i="82"/>
  <c r="LJ37" i="82"/>
  <c r="IP37" i="82"/>
  <c r="VK37" i="82"/>
  <c r="SD37" i="82"/>
  <c r="OX37" i="82"/>
  <c r="LX37" i="82"/>
  <c r="JB37" i="82"/>
  <c r="UJ37" i="82"/>
  <c r="RC37" i="82"/>
  <c r="NY37" i="82"/>
  <c r="KY37" i="82"/>
  <c r="IE37" i="82"/>
  <c r="UI37" i="82"/>
  <c r="RB37" i="82"/>
  <c r="NX37" i="82"/>
  <c r="KX37" i="82"/>
  <c r="ID37" i="82"/>
  <c r="TV37" i="82"/>
  <c r="QO37" i="82"/>
  <c r="NL37" i="82"/>
  <c r="KM37" i="82"/>
  <c r="HS37" i="82"/>
  <c r="TU37" i="82"/>
  <c r="QL37" i="82"/>
  <c r="NK37" i="82"/>
  <c r="KL37" i="82"/>
  <c r="HR37" i="82"/>
  <c r="VU38" i="82"/>
  <c r="VI38" i="82"/>
  <c r="UW38" i="82"/>
  <c r="UK38" i="82"/>
  <c r="TY38" i="82"/>
  <c r="TM38" i="82"/>
  <c r="TA38" i="82"/>
  <c r="SO38" i="82"/>
  <c r="SC38" i="82"/>
  <c r="RQ38" i="82"/>
  <c r="RE38" i="82"/>
  <c r="QS38" i="82"/>
  <c r="QG38" i="82"/>
  <c r="PU38" i="82"/>
  <c r="PI38" i="82"/>
  <c r="OW38" i="82"/>
  <c r="OK38" i="82"/>
  <c r="NY38" i="82"/>
  <c r="NM38" i="82"/>
  <c r="NA38" i="82"/>
  <c r="VW38" i="82"/>
  <c r="VJ38" i="82"/>
  <c r="UV38" i="82"/>
  <c r="UI38" i="82"/>
  <c r="TV38" i="82"/>
  <c r="TI38" i="82"/>
  <c r="SV38" i="82"/>
  <c r="SI38" i="82"/>
  <c r="RV38" i="82"/>
  <c r="RI38" i="82"/>
  <c r="QV38" i="82"/>
  <c r="QI38" i="82"/>
  <c r="PV38" i="82"/>
  <c r="PH38" i="82"/>
  <c r="OU38" i="82"/>
  <c r="OH38" i="82"/>
  <c r="NU38" i="82"/>
  <c r="NH38" i="82"/>
  <c r="MU38" i="82"/>
  <c r="MI38" i="82"/>
  <c r="LW38" i="82"/>
  <c r="LK38" i="82"/>
  <c r="KY38" i="82"/>
  <c r="KM38" i="82"/>
  <c r="KA38" i="82"/>
  <c r="JO38" i="82"/>
  <c r="JC38" i="82"/>
  <c r="IQ38" i="82"/>
  <c r="IE38" i="82"/>
  <c r="HS38" i="82"/>
  <c r="HG38" i="82"/>
  <c r="GU38" i="82"/>
  <c r="VY38" i="82"/>
  <c r="VK38" i="82"/>
  <c r="UU38" i="82"/>
  <c r="UG38" i="82"/>
  <c r="TS38" i="82"/>
  <c r="TE38" i="82"/>
  <c r="SQ38" i="82"/>
  <c r="SB38" i="82"/>
  <c r="RN38" i="82"/>
  <c r="QZ38" i="82"/>
  <c r="QL38" i="82"/>
  <c r="PX38" i="82"/>
  <c r="PJ38" i="82"/>
  <c r="VV38" i="82"/>
  <c r="VF38" i="82"/>
  <c r="UQ38" i="82"/>
  <c r="UB38" i="82"/>
  <c r="TL38" i="82"/>
  <c r="SW38" i="82"/>
  <c r="SG38" i="82"/>
  <c r="RR38" i="82"/>
  <c r="RB38" i="82"/>
  <c r="QM38" i="82"/>
  <c r="VR38" i="82"/>
  <c r="VC38" i="82"/>
  <c r="UN38" i="82"/>
  <c r="TX38" i="82"/>
  <c r="TH38" i="82"/>
  <c r="SS38" i="82"/>
  <c r="SD38" i="82"/>
  <c r="RM38" i="82"/>
  <c r="QX38" i="82"/>
  <c r="QH38" i="82"/>
  <c r="PR38" i="82"/>
  <c r="PC38" i="82"/>
  <c r="OO38" i="82"/>
  <c r="OA38" i="82"/>
  <c r="NL38" i="82"/>
  <c r="MX38" i="82"/>
  <c r="MK38" i="82"/>
  <c r="LX38" i="82"/>
  <c r="LJ38" i="82"/>
  <c r="KW38" i="82"/>
  <c r="KJ38" i="82"/>
  <c r="JW38" i="82"/>
  <c r="JJ38" i="82"/>
  <c r="IW38" i="82"/>
  <c r="IJ38" i="82"/>
  <c r="HW38" i="82"/>
  <c r="HJ38" i="82"/>
  <c r="GW38" i="82"/>
  <c r="WB38" i="82"/>
  <c r="VH38" i="82"/>
  <c r="UP38" i="82"/>
  <c r="TW38" i="82"/>
  <c r="TD38" i="82"/>
  <c r="SL38" i="82"/>
  <c r="RT38" i="82"/>
  <c r="RA38" i="82"/>
  <c r="QF38" i="82"/>
  <c r="PP38" i="82"/>
  <c r="OZ38" i="82"/>
  <c r="OJ38" i="82"/>
  <c r="NT38" i="82"/>
  <c r="NE38" i="82"/>
  <c r="MP38" i="82"/>
  <c r="MB38" i="82"/>
  <c r="LN38" i="82"/>
  <c r="KZ38" i="82"/>
  <c r="KK38" i="82"/>
  <c r="JV38" i="82"/>
  <c r="JH38" i="82"/>
  <c r="IT38" i="82"/>
  <c r="IF38" i="82"/>
  <c r="HQ38" i="82"/>
  <c r="HC38" i="82"/>
  <c r="GO38" i="82"/>
  <c r="WA38" i="82"/>
  <c r="VG38" i="82"/>
  <c r="UO38" i="82"/>
  <c r="TU38" i="82"/>
  <c r="TC38" i="82"/>
  <c r="SK38" i="82"/>
  <c r="RS38" i="82"/>
  <c r="QY38" i="82"/>
  <c r="QE38" i="82"/>
  <c r="PO38" i="82"/>
  <c r="OY38" i="82"/>
  <c r="OI38" i="82"/>
  <c r="NS38" i="82"/>
  <c r="ND38" i="82"/>
  <c r="MO38" i="82"/>
  <c r="MA38" i="82"/>
  <c r="LM38" i="82"/>
  <c r="KX38" i="82"/>
  <c r="KI38" i="82"/>
  <c r="JU38" i="82"/>
  <c r="JG38" i="82"/>
  <c r="IS38" i="82"/>
  <c r="ID38" i="82"/>
  <c r="HP38" i="82"/>
  <c r="HB38" i="82"/>
  <c r="GN38" i="82"/>
  <c r="VZ38" i="82"/>
  <c r="VE38" i="82"/>
  <c r="UM38" i="82"/>
  <c r="TT38" i="82"/>
  <c r="TB38" i="82"/>
  <c r="SJ38" i="82"/>
  <c r="RP38" i="82"/>
  <c r="QW38" i="82"/>
  <c r="QD38" i="82"/>
  <c r="PN38" i="82"/>
  <c r="OX38" i="82"/>
  <c r="OG38" i="82"/>
  <c r="NR38" i="82"/>
  <c r="NC38" i="82"/>
  <c r="MN38" i="82"/>
  <c r="LZ38" i="82"/>
  <c r="LL38" i="82"/>
  <c r="KV38" i="82"/>
  <c r="KH38" i="82"/>
  <c r="JT38" i="82"/>
  <c r="JF38" i="82"/>
  <c r="IR38" i="82"/>
  <c r="IC38" i="82"/>
  <c r="HO38" i="82"/>
  <c r="HA38" i="82"/>
  <c r="GM38" i="82"/>
  <c r="VX38" i="82"/>
  <c r="VD38" i="82"/>
  <c r="UL38" i="82"/>
  <c r="TR38" i="82"/>
  <c r="SZ38" i="82"/>
  <c r="SH38" i="82"/>
  <c r="RO38" i="82"/>
  <c r="QU38" i="82"/>
  <c r="QC38" i="82"/>
  <c r="PM38" i="82"/>
  <c r="OV38" i="82"/>
  <c r="OF38" i="82"/>
  <c r="NQ38" i="82"/>
  <c r="NB38" i="82"/>
  <c r="MM38" i="82"/>
  <c r="LY38" i="82"/>
  <c r="LI38" i="82"/>
  <c r="KU38" i="82"/>
  <c r="KG38" i="82"/>
  <c r="JS38" i="82"/>
  <c r="JE38" i="82"/>
  <c r="IP38" i="82"/>
  <c r="IB38" i="82"/>
  <c r="HN38" i="82"/>
  <c r="GZ38" i="82"/>
  <c r="VT38" i="82"/>
  <c r="VB38" i="82"/>
  <c r="UJ38" i="82"/>
  <c r="TQ38" i="82"/>
  <c r="SY38" i="82"/>
  <c r="SF38" i="82"/>
  <c r="RL38" i="82"/>
  <c r="QT38" i="82"/>
  <c r="QB38" i="82"/>
  <c r="PL38" i="82"/>
  <c r="OT38" i="82"/>
  <c r="OE38" i="82"/>
  <c r="NP38" i="82"/>
  <c r="MZ38" i="82"/>
  <c r="ML38" i="82"/>
  <c r="LV38" i="82"/>
  <c r="LH38" i="82"/>
  <c r="KT38" i="82"/>
  <c r="KF38" i="82"/>
  <c r="JR38" i="82"/>
  <c r="JD38" i="82"/>
  <c r="IO38" i="82"/>
  <c r="IA38" i="82"/>
  <c r="HM38" i="82"/>
  <c r="GY38" i="82"/>
  <c r="VP38" i="82"/>
  <c r="UY38" i="82"/>
  <c r="UE38" i="82"/>
  <c r="TN38" i="82"/>
  <c r="ST38" i="82"/>
  <c r="RZ38" i="82"/>
  <c r="RH38" i="82"/>
  <c r="QP38" i="82"/>
  <c r="PY38" i="82"/>
  <c r="PF38" i="82"/>
  <c r="OQ38" i="82"/>
  <c r="OB38" i="82"/>
  <c r="NK38" i="82"/>
  <c r="MV38" i="82"/>
  <c r="MG38" i="82"/>
  <c r="LS38" i="82"/>
  <c r="LE38" i="82"/>
  <c r="KQ38" i="82"/>
  <c r="KC38" i="82"/>
  <c r="JN38" i="82"/>
  <c r="IZ38" i="82"/>
  <c r="IL38" i="82"/>
  <c r="HX38" i="82"/>
  <c r="HI38" i="82"/>
  <c r="GT38" i="82"/>
  <c r="VO38" i="82"/>
  <c r="UX38" i="82"/>
  <c r="UD38" i="82"/>
  <c r="TK38" i="82"/>
  <c r="SR38" i="82"/>
  <c r="RY38" i="82"/>
  <c r="RG38" i="82"/>
  <c r="QO38" i="82"/>
  <c r="PW38" i="82"/>
  <c r="PE38" i="82"/>
  <c r="OP38" i="82"/>
  <c r="NZ38" i="82"/>
  <c r="NJ38" i="82"/>
  <c r="MT38" i="82"/>
  <c r="MF38" i="82"/>
  <c r="LR38" i="82"/>
  <c r="LD38" i="82"/>
  <c r="KP38" i="82"/>
  <c r="KB38" i="82"/>
  <c r="JM38" i="82"/>
  <c r="IY38" i="82"/>
  <c r="IK38" i="82"/>
  <c r="HV38" i="82"/>
  <c r="HH38" i="82"/>
  <c r="GS38" i="82"/>
  <c r="GP38" i="82"/>
  <c r="VN38" i="82"/>
  <c r="UT38" i="82"/>
  <c r="UC38" i="82"/>
  <c r="TJ38" i="82"/>
  <c r="SP38" i="82"/>
  <c r="RX38" i="82"/>
  <c r="RF38" i="82"/>
  <c r="QN38" i="82"/>
  <c r="PT38" i="82"/>
  <c r="PD38" i="82"/>
  <c r="ON38" i="82"/>
  <c r="NX38" i="82"/>
  <c r="NI38" i="82"/>
  <c r="MS38" i="82"/>
  <c r="ME38" i="82"/>
  <c r="LQ38" i="82"/>
  <c r="LC38" i="82"/>
  <c r="KO38" i="82"/>
  <c r="JZ38" i="82"/>
  <c r="JL38" i="82"/>
  <c r="IX38" i="82"/>
  <c r="II38" i="82"/>
  <c r="HU38" i="82"/>
  <c r="HF38" i="82"/>
  <c r="GR38" i="82"/>
  <c r="HD38" i="82"/>
  <c r="WD38" i="82"/>
  <c r="VM38" i="82"/>
  <c r="US38" i="82"/>
  <c r="UA38" i="82"/>
  <c r="TG38" i="82"/>
  <c r="SN38" i="82"/>
  <c r="RW38" i="82"/>
  <c r="RD38" i="82"/>
  <c r="QK38" i="82"/>
  <c r="PS38" i="82"/>
  <c r="PB38" i="82"/>
  <c r="OM38" i="82"/>
  <c r="NW38" i="82"/>
  <c r="NG38" i="82"/>
  <c r="MR38" i="82"/>
  <c r="MD38" i="82"/>
  <c r="LP38" i="82"/>
  <c r="LB38" i="82"/>
  <c r="KN38" i="82"/>
  <c r="JY38" i="82"/>
  <c r="JK38" i="82"/>
  <c r="IV38" i="82"/>
  <c r="IH38" i="82"/>
  <c r="HT38" i="82"/>
  <c r="HE38" i="82"/>
  <c r="GQ38" i="82"/>
  <c r="WC38" i="82"/>
  <c r="VL38" i="82"/>
  <c r="UR38" i="82"/>
  <c r="TZ38" i="82"/>
  <c r="TF38" i="82"/>
  <c r="SM38" i="82"/>
  <c r="RU38" i="82"/>
  <c r="RC38" i="82"/>
  <c r="QJ38" i="82"/>
  <c r="PQ38" i="82"/>
  <c r="PA38" i="82"/>
  <c r="OL38" i="82"/>
  <c r="NV38" i="82"/>
  <c r="NF38" i="82"/>
  <c r="MQ38" i="82"/>
  <c r="MC38" i="82"/>
  <c r="LO38" i="82"/>
  <c r="LA38" i="82"/>
  <c r="KL38" i="82"/>
  <c r="JX38" i="82"/>
  <c r="JI38" i="82"/>
  <c r="IU38" i="82"/>
  <c r="IG38" i="82"/>
  <c r="HR38" i="82"/>
  <c r="VS38" i="82"/>
  <c r="RK38" i="82"/>
  <c r="NO38" i="82"/>
  <c r="KE38" i="82"/>
  <c r="GX38" i="82"/>
  <c r="VQ38" i="82"/>
  <c r="RJ38" i="82"/>
  <c r="NN38" i="82"/>
  <c r="KD38" i="82"/>
  <c r="GV38" i="82"/>
  <c r="VA38" i="82"/>
  <c r="QR38" i="82"/>
  <c r="MY38" i="82"/>
  <c r="JQ38" i="82"/>
  <c r="UZ38" i="82"/>
  <c r="QQ38" i="82"/>
  <c r="MW38" i="82"/>
  <c r="JP38" i="82"/>
  <c r="UH38" i="82"/>
  <c r="QA38" i="82"/>
  <c r="MJ38" i="82"/>
  <c r="JB38" i="82"/>
  <c r="TP38" i="82"/>
  <c r="PK38" i="82"/>
  <c r="LU38" i="82"/>
  <c r="IN38" i="82"/>
  <c r="TO38" i="82"/>
  <c r="PG38" i="82"/>
  <c r="LT38" i="82"/>
  <c r="IM38" i="82"/>
  <c r="UF38" i="82"/>
  <c r="PZ38" i="82"/>
  <c r="MH38" i="82"/>
  <c r="JA38" i="82"/>
  <c r="SX38" i="82"/>
  <c r="OS38" i="82"/>
  <c r="LG38" i="82"/>
  <c r="HZ38" i="82"/>
  <c r="SU38" i="82"/>
  <c r="OR38" i="82"/>
  <c r="LF38" i="82"/>
  <c r="HY38" i="82"/>
  <c r="SE38" i="82"/>
  <c r="OD38" i="82"/>
  <c r="KS38" i="82"/>
  <c r="HL38" i="82"/>
  <c r="SA38" i="82"/>
  <c r="OC38" i="82"/>
  <c r="KR38" i="82"/>
  <c r="HK38" i="82"/>
  <c r="VY50" i="82"/>
  <c r="VM50" i="82"/>
  <c r="VA50" i="82"/>
  <c r="UO50" i="82"/>
  <c r="UC50" i="82"/>
  <c r="TQ50" i="82"/>
  <c r="TE50" i="82"/>
  <c r="SS50" i="82"/>
  <c r="SG50" i="82"/>
  <c r="RU50" i="82"/>
  <c r="RI50" i="82"/>
  <c r="QW50" i="82"/>
  <c r="QK50" i="82"/>
  <c r="PY50" i="82"/>
  <c r="PM50" i="82"/>
  <c r="PA50" i="82"/>
  <c r="OO50" i="82"/>
  <c r="OC50" i="82"/>
  <c r="NQ50" i="82"/>
  <c r="NE50" i="82"/>
  <c r="MS50" i="82"/>
  <c r="MG50" i="82"/>
  <c r="LU50" i="82"/>
  <c r="LI50" i="82"/>
  <c r="KW50" i="82"/>
  <c r="KK50" i="82"/>
  <c r="JY50" i="82"/>
  <c r="JM50" i="82"/>
  <c r="JA50" i="82"/>
  <c r="IO50" i="82"/>
  <c r="IC50" i="82"/>
  <c r="HQ50" i="82"/>
  <c r="HE50" i="82"/>
  <c r="GS50" i="82"/>
  <c r="VR50" i="82"/>
  <c r="VE50" i="82"/>
  <c r="UR50" i="82"/>
  <c r="UE50" i="82"/>
  <c r="TR50" i="82"/>
  <c r="TD50" i="82"/>
  <c r="SQ50" i="82"/>
  <c r="SD50" i="82"/>
  <c r="RQ50" i="82"/>
  <c r="RD50" i="82"/>
  <c r="QQ50" i="82"/>
  <c r="QD50" i="82"/>
  <c r="PQ50" i="82"/>
  <c r="PD50" i="82"/>
  <c r="OQ50" i="82"/>
  <c r="OD50" i="82"/>
  <c r="NP50" i="82"/>
  <c r="NC50" i="82"/>
  <c r="MP50" i="82"/>
  <c r="MC50" i="82"/>
  <c r="LP50" i="82"/>
  <c r="LC50" i="82"/>
  <c r="KP50" i="82"/>
  <c r="KC50" i="82"/>
  <c r="JP50" i="82"/>
  <c r="JC50" i="82"/>
  <c r="IP50" i="82"/>
  <c r="IB50" i="82"/>
  <c r="HO50" i="82"/>
  <c r="HB50" i="82"/>
  <c r="GO50" i="82"/>
  <c r="WD50" i="82"/>
  <c r="VQ50" i="82"/>
  <c r="VD50" i="82"/>
  <c r="UQ50" i="82"/>
  <c r="UD50" i="82"/>
  <c r="TP50" i="82"/>
  <c r="TC50" i="82"/>
  <c r="SP50" i="82"/>
  <c r="SC50" i="82"/>
  <c r="RP50" i="82"/>
  <c r="RC50" i="82"/>
  <c r="QP50" i="82"/>
  <c r="QC50" i="82"/>
  <c r="PP50" i="82"/>
  <c r="PC50" i="82"/>
  <c r="OP50" i="82"/>
  <c r="OB50" i="82"/>
  <c r="NO50" i="82"/>
  <c r="NB50" i="82"/>
  <c r="MO50" i="82"/>
  <c r="MB50" i="82"/>
  <c r="LO50" i="82"/>
  <c r="LB50" i="82"/>
  <c r="KO50" i="82"/>
  <c r="KB50" i="82"/>
  <c r="JO50" i="82"/>
  <c r="JB50" i="82"/>
  <c r="IN50" i="82"/>
  <c r="IA50" i="82"/>
  <c r="HN50" i="82"/>
  <c r="HA50" i="82"/>
  <c r="GN50" i="82"/>
  <c r="WC50" i="82"/>
  <c r="VP50" i="82"/>
  <c r="VC50" i="82"/>
  <c r="UP50" i="82"/>
  <c r="UB50" i="82"/>
  <c r="TO50" i="82"/>
  <c r="TB50" i="82"/>
  <c r="SO50" i="82"/>
  <c r="SB50" i="82"/>
  <c r="RO50" i="82"/>
  <c r="RB50" i="82"/>
  <c r="QO50" i="82"/>
  <c r="QB50" i="82"/>
  <c r="PO50" i="82"/>
  <c r="PB50" i="82"/>
  <c r="ON50" i="82"/>
  <c r="OA50" i="82"/>
  <c r="NN50" i="82"/>
  <c r="NA50" i="82"/>
  <c r="MN50" i="82"/>
  <c r="MA50" i="82"/>
  <c r="LN50" i="82"/>
  <c r="LA50" i="82"/>
  <c r="KN50" i="82"/>
  <c r="KA50" i="82"/>
  <c r="JN50" i="82"/>
  <c r="IZ50" i="82"/>
  <c r="IM50" i="82"/>
  <c r="HZ50" i="82"/>
  <c r="HM50" i="82"/>
  <c r="GZ50" i="82"/>
  <c r="GM50" i="82"/>
  <c r="WB50" i="82"/>
  <c r="VO50" i="82"/>
  <c r="VB50" i="82"/>
  <c r="UN50" i="82"/>
  <c r="UA50" i="82"/>
  <c r="TN50" i="82"/>
  <c r="TA50" i="82"/>
  <c r="SN50" i="82"/>
  <c r="SA50" i="82"/>
  <c r="RN50" i="82"/>
  <c r="RA50" i="82"/>
  <c r="QN50" i="82"/>
  <c r="QA50" i="82"/>
  <c r="PN50" i="82"/>
  <c r="OZ50" i="82"/>
  <c r="OM50" i="82"/>
  <c r="NZ50" i="82"/>
  <c r="NM50" i="82"/>
  <c r="MZ50" i="82"/>
  <c r="MM50" i="82"/>
  <c r="LZ50" i="82"/>
  <c r="LM50" i="82"/>
  <c r="KZ50" i="82"/>
  <c r="KM50" i="82"/>
  <c r="JZ50" i="82"/>
  <c r="JL50" i="82"/>
  <c r="IY50" i="82"/>
  <c r="IL50" i="82"/>
  <c r="HY50" i="82"/>
  <c r="HL50" i="82"/>
  <c r="GY50" i="82"/>
  <c r="WA50" i="82"/>
  <c r="VN50" i="82"/>
  <c r="UZ50" i="82"/>
  <c r="UM50" i="82"/>
  <c r="TZ50" i="82"/>
  <c r="TM50" i="82"/>
  <c r="SZ50" i="82"/>
  <c r="SM50" i="82"/>
  <c r="RZ50" i="82"/>
  <c r="RM50" i="82"/>
  <c r="QZ50" i="82"/>
  <c r="QM50" i="82"/>
  <c r="PZ50" i="82"/>
  <c r="PL50" i="82"/>
  <c r="OY50" i="82"/>
  <c r="OL50" i="82"/>
  <c r="NY50" i="82"/>
  <c r="NL50" i="82"/>
  <c r="MY50" i="82"/>
  <c r="ML50" i="82"/>
  <c r="LY50" i="82"/>
  <c r="LL50" i="82"/>
  <c r="KY50" i="82"/>
  <c r="KL50" i="82"/>
  <c r="JX50" i="82"/>
  <c r="JK50" i="82"/>
  <c r="IX50" i="82"/>
  <c r="IK50" i="82"/>
  <c r="HX50" i="82"/>
  <c r="HK50" i="82"/>
  <c r="GX50" i="82"/>
  <c r="VW50" i="82"/>
  <c r="VJ50" i="82"/>
  <c r="UW50" i="82"/>
  <c r="UJ50" i="82"/>
  <c r="TW50" i="82"/>
  <c r="TJ50" i="82"/>
  <c r="SW50" i="82"/>
  <c r="SJ50" i="82"/>
  <c r="RW50" i="82"/>
  <c r="RJ50" i="82"/>
  <c r="QV50" i="82"/>
  <c r="QI50" i="82"/>
  <c r="PV50" i="82"/>
  <c r="PI50" i="82"/>
  <c r="OV50" i="82"/>
  <c r="OI50" i="82"/>
  <c r="NV50" i="82"/>
  <c r="NI50" i="82"/>
  <c r="MV50" i="82"/>
  <c r="MI50" i="82"/>
  <c r="LV50" i="82"/>
  <c r="LH50" i="82"/>
  <c r="KU50" i="82"/>
  <c r="KH50" i="82"/>
  <c r="JU50" i="82"/>
  <c r="JH50" i="82"/>
  <c r="IU50" i="82"/>
  <c r="IH50" i="82"/>
  <c r="HU50" i="82"/>
  <c r="HH50" i="82"/>
  <c r="GU50" i="82"/>
  <c r="VV50" i="82"/>
  <c r="VI50" i="82"/>
  <c r="UV50" i="82"/>
  <c r="UI50" i="82"/>
  <c r="TV50" i="82"/>
  <c r="TI50" i="82"/>
  <c r="SV50" i="82"/>
  <c r="SI50" i="82"/>
  <c r="RV50" i="82"/>
  <c r="RH50" i="82"/>
  <c r="QU50" i="82"/>
  <c r="QH50" i="82"/>
  <c r="PU50" i="82"/>
  <c r="PH50" i="82"/>
  <c r="OU50" i="82"/>
  <c r="OH50" i="82"/>
  <c r="NU50" i="82"/>
  <c r="NH50" i="82"/>
  <c r="MU50" i="82"/>
  <c r="MH50" i="82"/>
  <c r="LT50" i="82"/>
  <c r="LG50" i="82"/>
  <c r="KT50" i="82"/>
  <c r="KG50" i="82"/>
  <c r="JT50" i="82"/>
  <c r="JG50" i="82"/>
  <c r="IT50" i="82"/>
  <c r="IG50" i="82"/>
  <c r="HT50" i="82"/>
  <c r="HG50" i="82"/>
  <c r="GT50" i="82"/>
  <c r="VU50" i="82"/>
  <c r="VH50" i="82"/>
  <c r="UU50" i="82"/>
  <c r="UH50" i="82"/>
  <c r="TU50" i="82"/>
  <c r="TH50" i="82"/>
  <c r="SU50" i="82"/>
  <c r="SH50" i="82"/>
  <c r="RT50" i="82"/>
  <c r="RG50" i="82"/>
  <c r="QT50" i="82"/>
  <c r="QG50" i="82"/>
  <c r="PT50" i="82"/>
  <c r="PG50" i="82"/>
  <c r="OT50" i="82"/>
  <c r="OG50" i="82"/>
  <c r="NT50" i="82"/>
  <c r="NG50" i="82"/>
  <c r="MT50" i="82"/>
  <c r="MF50" i="82"/>
  <c r="LS50" i="82"/>
  <c r="LF50" i="82"/>
  <c r="KS50" i="82"/>
  <c r="KF50" i="82"/>
  <c r="JS50" i="82"/>
  <c r="JF50" i="82"/>
  <c r="IS50" i="82"/>
  <c r="IF50" i="82"/>
  <c r="HS50" i="82"/>
  <c r="HF50" i="82"/>
  <c r="GR50" i="82"/>
  <c r="VT50" i="82"/>
  <c r="VG50" i="82"/>
  <c r="UT50" i="82"/>
  <c r="UG50" i="82"/>
  <c r="TT50" i="82"/>
  <c r="TG50" i="82"/>
  <c r="ST50" i="82"/>
  <c r="SF50" i="82"/>
  <c r="RS50" i="82"/>
  <c r="RF50" i="82"/>
  <c r="QS50" i="82"/>
  <c r="QF50" i="82"/>
  <c r="PS50" i="82"/>
  <c r="PF50" i="82"/>
  <c r="OS50" i="82"/>
  <c r="OF50" i="82"/>
  <c r="NS50" i="82"/>
  <c r="NF50" i="82"/>
  <c r="MR50" i="82"/>
  <c r="ME50" i="82"/>
  <c r="LR50" i="82"/>
  <c r="LE50" i="82"/>
  <c r="KR50" i="82"/>
  <c r="KE50" i="82"/>
  <c r="JR50" i="82"/>
  <c r="JE50" i="82"/>
  <c r="IR50" i="82"/>
  <c r="IE50" i="82"/>
  <c r="HR50" i="82"/>
  <c r="HD50" i="82"/>
  <c r="GQ50" i="82"/>
  <c r="VL50" i="82"/>
  <c r="TL50" i="82"/>
  <c r="RL50" i="82"/>
  <c r="PK50" i="82"/>
  <c r="NK50" i="82"/>
  <c r="LK50" i="82"/>
  <c r="JJ50" i="82"/>
  <c r="HJ50" i="82"/>
  <c r="VK50" i="82"/>
  <c r="TK50" i="82"/>
  <c r="RK50" i="82"/>
  <c r="PJ50" i="82"/>
  <c r="NJ50" i="82"/>
  <c r="LJ50" i="82"/>
  <c r="JI50" i="82"/>
  <c r="HI50" i="82"/>
  <c r="VF50" i="82"/>
  <c r="TF50" i="82"/>
  <c r="RE50" i="82"/>
  <c r="PE50" i="82"/>
  <c r="ND50" i="82"/>
  <c r="LD50" i="82"/>
  <c r="JD50" i="82"/>
  <c r="HC50" i="82"/>
  <c r="UY50" i="82"/>
  <c r="SY50" i="82"/>
  <c r="QY50" i="82"/>
  <c r="OX50" i="82"/>
  <c r="MX50" i="82"/>
  <c r="KX50" i="82"/>
  <c r="IW50" i="82"/>
  <c r="GW50" i="82"/>
  <c r="UX50" i="82"/>
  <c r="SX50" i="82"/>
  <c r="QX50" i="82"/>
  <c r="OW50" i="82"/>
  <c r="MW50" i="82"/>
  <c r="KV50" i="82"/>
  <c r="IV50" i="82"/>
  <c r="GV50" i="82"/>
  <c r="UF50" i="82"/>
  <c r="SE50" i="82"/>
  <c r="QE50" i="82"/>
  <c r="OE50" i="82"/>
  <c r="MD50" i="82"/>
  <c r="KD50" i="82"/>
  <c r="ID50" i="82"/>
  <c r="VZ50" i="82"/>
  <c r="TY50" i="82"/>
  <c r="RY50" i="82"/>
  <c r="PX50" i="82"/>
  <c r="NX50" i="82"/>
  <c r="LX50" i="82"/>
  <c r="JW50" i="82"/>
  <c r="HW50" i="82"/>
  <c r="VX50" i="82"/>
  <c r="TX50" i="82"/>
  <c r="RX50" i="82"/>
  <c r="PW50" i="82"/>
  <c r="NW50" i="82"/>
  <c r="LW50" i="82"/>
  <c r="JV50" i="82"/>
  <c r="HV50" i="82"/>
  <c r="VS50" i="82"/>
  <c r="TS50" i="82"/>
  <c r="RR50" i="82"/>
  <c r="PR50" i="82"/>
  <c r="NR50" i="82"/>
  <c r="LQ50" i="82"/>
  <c r="JQ50" i="82"/>
  <c r="HP50" i="82"/>
  <c r="OR50" i="82"/>
  <c r="GP50" i="82"/>
  <c r="OK50" i="82"/>
  <c r="OJ50" i="82"/>
  <c r="US50" i="82"/>
  <c r="MQ50" i="82"/>
  <c r="UL50" i="82"/>
  <c r="MK50" i="82"/>
  <c r="UK50" i="82"/>
  <c r="MJ50" i="82"/>
  <c r="SR50" i="82"/>
  <c r="KQ50" i="82"/>
  <c r="SK50" i="82"/>
  <c r="KI50" i="82"/>
  <c r="QR50" i="82"/>
  <c r="IQ50" i="82"/>
  <c r="QL50" i="82"/>
  <c r="IJ50" i="82"/>
  <c r="QJ50" i="82"/>
  <c r="II50" i="82"/>
  <c r="SL50" i="82"/>
  <c r="KJ50" i="82"/>
  <c r="VV62" i="82"/>
  <c r="VJ62" i="82"/>
  <c r="UX62" i="82"/>
  <c r="UL62" i="82"/>
  <c r="TZ62" i="82"/>
  <c r="TN62" i="82"/>
  <c r="TB62" i="82"/>
  <c r="SP62" i="82"/>
  <c r="SD62" i="82"/>
  <c r="RR62" i="82"/>
  <c r="RF62" i="82"/>
  <c r="QT62" i="82"/>
  <c r="QH62" i="82"/>
  <c r="PV62" i="82"/>
  <c r="PJ62" i="82"/>
  <c r="OX62" i="82"/>
  <c r="OL62" i="82"/>
  <c r="NZ62" i="82"/>
  <c r="NN62" i="82"/>
  <c r="NB62" i="82"/>
  <c r="MP62" i="82"/>
  <c r="MD62" i="82"/>
  <c r="LR62" i="82"/>
  <c r="LF62" i="82"/>
  <c r="KT62" i="82"/>
  <c r="KH62" i="82"/>
  <c r="JV62" i="82"/>
  <c r="JJ62" i="82"/>
  <c r="IX62" i="82"/>
  <c r="IL62" i="82"/>
  <c r="HZ62" i="82"/>
  <c r="HN62" i="82"/>
  <c r="HB62" i="82"/>
  <c r="GP62" i="82"/>
  <c r="WC62" i="82"/>
  <c r="VP62" i="82"/>
  <c r="VC62" i="82"/>
  <c r="UP62" i="82"/>
  <c r="UC62" i="82"/>
  <c r="TP62" i="82"/>
  <c r="TC62" i="82"/>
  <c r="SO62" i="82"/>
  <c r="SB62" i="82"/>
  <c r="RO62" i="82"/>
  <c r="RB62" i="82"/>
  <c r="QO62" i="82"/>
  <c r="QB62" i="82"/>
  <c r="PO62" i="82"/>
  <c r="PB62" i="82"/>
  <c r="OO62" i="82"/>
  <c r="OB62" i="82"/>
  <c r="NO62" i="82"/>
  <c r="NA62" i="82"/>
  <c r="MN62" i="82"/>
  <c r="MA62" i="82"/>
  <c r="LN62" i="82"/>
  <c r="LA62" i="82"/>
  <c r="KN62" i="82"/>
  <c r="KA62" i="82"/>
  <c r="JN62" i="82"/>
  <c r="JA62" i="82"/>
  <c r="IN62" i="82"/>
  <c r="IA62" i="82"/>
  <c r="HM62" i="82"/>
  <c r="GZ62" i="82"/>
  <c r="GM62" i="82"/>
  <c r="WB62" i="82"/>
  <c r="VN62" i="82"/>
  <c r="UZ62" i="82"/>
  <c r="UK62" i="82"/>
  <c r="TW62" i="82"/>
  <c r="TI62" i="82"/>
  <c r="WA62" i="82"/>
  <c r="VM62" i="82"/>
  <c r="UY62" i="82"/>
  <c r="UJ62" i="82"/>
  <c r="TV62" i="82"/>
  <c r="TH62" i="82"/>
  <c r="ST62" i="82"/>
  <c r="SF62" i="82"/>
  <c r="RQ62" i="82"/>
  <c r="RC62" i="82"/>
  <c r="QN62" i="82"/>
  <c r="PZ62" i="82"/>
  <c r="PL62" i="82"/>
  <c r="OW62" i="82"/>
  <c r="VZ62" i="82"/>
  <c r="VL62" i="82"/>
  <c r="VY62" i="82"/>
  <c r="VK62" i="82"/>
  <c r="UV62" i="82"/>
  <c r="UH62" i="82"/>
  <c r="TT62" i="82"/>
  <c r="TF62" i="82"/>
  <c r="SR62" i="82"/>
  <c r="SC62" i="82"/>
  <c r="RN62" i="82"/>
  <c r="QZ62" i="82"/>
  <c r="QL62" i="82"/>
  <c r="PX62" i="82"/>
  <c r="PI62" i="82"/>
  <c r="OU62" i="82"/>
  <c r="OG62" i="82"/>
  <c r="NS62" i="82"/>
  <c r="NE62" i="82"/>
  <c r="MQ62" i="82"/>
  <c r="MB62" i="82"/>
  <c r="LM62" i="82"/>
  <c r="KY62" i="82"/>
  <c r="KK62" i="82"/>
  <c r="JW62" i="82"/>
  <c r="JH62" i="82"/>
  <c r="IT62" i="82"/>
  <c r="IF62" i="82"/>
  <c r="HR62" i="82"/>
  <c r="HD62" i="82"/>
  <c r="GO62" i="82"/>
  <c r="VR62" i="82"/>
  <c r="VD62" i="82"/>
  <c r="UO62" i="82"/>
  <c r="UA62" i="82"/>
  <c r="TL62" i="82"/>
  <c r="SX62" i="82"/>
  <c r="SJ62" i="82"/>
  <c r="RV62" i="82"/>
  <c r="RH62" i="82"/>
  <c r="QS62" i="82"/>
  <c r="QE62" i="82"/>
  <c r="PQ62" i="82"/>
  <c r="PC62" i="82"/>
  <c r="ON62" i="82"/>
  <c r="VQ62" i="82"/>
  <c r="VB62" i="82"/>
  <c r="UN62" i="82"/>
  <c r="TY62" i="82"/>
  <c r="TK62" i="82"/>
  <c r="SW62" i="82"/>
  <c r="SI62" i="82"/>
  <c r="RU62" i="82"/>
  <c r="RG62" i="82"/>
  <c r="QR62" i="82"/>
  <c r="QD62" i="82"/>
  <c r="PP62" i="82"/>
  <c r="PA62" i="82"/>
  <c r="OM62" i="82"/>
  <c r="NX62" i="82"/>
  <c r="VE62" i="82"/>
  <c r="UE62" i="82"/>
  <c r="TE62" i="82"/>
  <c r="SK62" i="82"/>
  <c r="RM62" i="82"/>
  <c r="QU62" i="82"/>
  <c r="PW62" i="82"/>
  <c r="PD62" i="82"/>
  <c r="OH62" i="82"/>
  <c r="NQ62" i="82"/>
  <c r="MZ62" i="82"/>
  <c r="MK62" i="82"/>
  <c r="LV62" i="82"/>
  <c r="LG62" i="82"/>
  <c r="KQ62" i="82"/>
  <c r="KB62" i="82"/>
  <c r="JL62" i="82"/>
  <c r="IV62" i="82"/>
  <c r="IG62" i="82"/>
  <c r="HQ62" i="82"/>
  <c r="HA62" i="82"/>
  <c r="WD62" i="82"/>
  <c r="VA62" i="82"/>
  <c r="UD62" i="82"/>
  <c r="TD62" i="82"/>
  <c r="SH62" i="82"/>
  <c r="RL62" i="82"/>
  <c r="QQ62" i="82"/>
  <c r="PU62" i="82"/>
  <c r="OZ62" i="82"/>
  <c r="OF62" i="82"/>
  <c r="NP62" i="82"/>
  <c r="MY62" i="82"/>
  <c r="MJ62" i="82"/>
  <c r="LU62" i="82"/>
  <c r="LE62" i="82"/>
  <c r="KP62" i="82"/>
  <c r="JZ62" i="82"/>
  <c r="JK62" i="82"/>
  <c r="IU62" i="82"/>
  <c r="IE62" i="82"/>
  <c r="HP62" i="82"/>
  <c r="GY62" i="82"/>
  <c r="VX62" i="82"/>
  <c r="UW62" i="82"/>
  <c r="UB62" i="82"/>
  <c r="TA62" i="82"/>
  <c r="SG62" i="82"/>
  <c r="RK62" i="82"/>
  <c r="QP62" i="82"/>
  <c r="PT62" i="82"/>
  <c r="OY62" i="82"/>
  <c r="OE62" i="82"/>
  <c r="NM62" i="82"/>
  <c r="MX62" i="82"/>
  <c r="MI62" i="82"/>
  <c r="LT62" i="82"/>
  <c r="LD62" i="82"/>
  <c r="KO62" i="82"/>
  <c r="JY62" i="82"/>
  <c r="JI62" i="82"/>
  <c r="IS62" i="82"/>
  <c r="ID62" i="82"/>
  <c r="HO62" i="82"/>
  <c r="GX62" i="82"/>
  <c r="VI62" i="82"/>
  <c r="UM62" i="82"/>
  <c r="TO62" i="82"/>
  <c r="SQ62" i="82"/>
  <c r="RW62" i="82"/>
  <c r="QY62" i="82"/>
  <c r="QF62" i="82"/>
  <c r="PH62" i="82"/>
  <c r="OP62" i="82"/>
  <c r="NV62" i="82"/>
  <c r="NG62" i="82"/>
  <c r="MR62" i="82"/>
  <c r="LZ62" i="82"/>
  <c r="LK62" i="82"/>
  <c r="KV62" i="82"/>
  <c r="KF62" i="82"/>
  <c r="JQ62" i="82"/>
  <c r="JB62" i="82"/>
  <c r="IK62" i="82"/>
  <c r="HV62" i="82"/>
  <c r="HG62" i="82"/>
  <c r="GR62" i="82"/>
  <c r="VH62" i="82"/>
  <c r="UI62" i="82"/>
  <c r="TM62" i="82"/>
  <c r="SN62" i="82"/>
  <c r="RT62" i="82"/>
  <c r="QX62" i="82"/>
  <c r="QC62" i="82"/>
  <c r="PG62" i="82"/>
  <c r="OK62" i="82"/>
  <c r="NU62" i="82"/>
  <c r="NF62" i="82"/>
  <c r="MO62" i="82"/>
  <c r="LY62" i="82"/>
  <c r="LJ62" i="82"/>
  <c r="KU62" i="82"/>
  <c r="KE62" i="82"/>
  <c r="JP62" i="82"/>
  <c r="IZ62" i="82"/>
  <c r="IJ62" i="82"/>
  <c r="HU62" i="82"/>
  <c r="HF62" i="82"/>
  <c r="GQ62" i="82"/>
  <c r="VG62" i="82"/>
  <c r="UG62" i="82"/>
  <c r="TJ62" i="82"/>
  <c r="SM62" i="82"/>
  <c r="RS62" i="82"/>
  <c r="QW62" i="82"/>
  <c r="QA62" i="82"/>
  <c r="PF62" i="82"/>
  <c r="OJ62" i="82"/>
  <c r="NT62" i="82"/>
  <c r="ND62" i="82"/>
  <c r="MM62" i="82"/>
  <c r="LX62" i="82"/>
  <c r="LI62" i="82"/>
  <c r="KS62" i="82"/>
  <c r="KD62" i="82"/>
  <c r="JO62" i="82"/>
  <c r="IY62" i="82"/>
  <c r="II62" i="82"/>
  <c r="HT62" i="82"/>
  <c r="HE62" i="82"/>
  <c r="GN62" i="82"/>
  <c r="VF62" i="82"/>
  <c r="UF62" i="82"/>
  <c r="TG62" i="82"/>
  <c r="SL62" i="82"/>
  <c r="RP62" i="82"/>
  <c r="QV62" i="82"/>
  <c r="PY62" i="82"/>
  <c r="PE62" i="82"/>
  <c r="OI62" i="82"/>
  <c r="NR62" i="82"/>
  <c r="NC62" i="82"/>
  <c r="ML62" i="82"/>
  <c r="LW62" i="82"/>
  <c r="LH62" i="82"/>
  <c r="KR62" i="82"/>
  <c r="KC62" i="82"/>
  <c r="JM62" i="82"/>
  <c r="IW62" i="82"/>
  <c r="IH62" i="82"/>
  <c r="HS62" i="82"/>
  <c r="HC62" i="82"/>
  <c r="VO62" i="82"/>
  <c r="SY62" i="82"/>
  <c r="RD62" i="82"/>
  <c r="OV62" i="82"/>
  <c r="NJ62" i="82"/>
  <c r="MC62" i="82"/>
  <c r="KL62" i="82"/>
  <c r="JD62" i="82"/>
  <c r="HL62" i="82"/>
  <c r="UU62" i="82"/>
  <c r="SV62" i="82"/>
  <c r="RA62" i="82"/>
  <c r="OT62" i="82"/>
  <c r="NI62" i="82"/>
  <c r="LS62" i="82"/>
  <c r="KJ62" i="82"/>
  <c r="JC62" i="82"/>
  <c r="HK62" i="82"/>
  <c r="UT62" i="82"/>
  <c r="SU62" i="82"/>
  <c r="QM62" i="82"/>
  <c r="OS62" i="82"/>
  <c r="NH62" i="82"/>
  <c r="LQ62" i="82"/>
  <c r="KI62" i="82"/>
  <c r="IR62" i="82"/>
  <c r="HJ62" i="82"/>
  <c r="US62" i="82"/>
  <c r="SS62" i="82"/>
  <c r="QK62" i="82"/>
  <c r="OR62" i="82"/>
  <c r="MW62" i="82"/>
  <c r="LP62" i="82"/>
  <c r="KG62" i="82"/>
  <c r="IQ62" i="82"/>
  <c r="HI62" i="82"/>
  <c r="TU62" i="82"/>
  <c r="RY62" i="82"/>
  <c r="PS62" i="82"/>
  <c r="OA62" i="82"/>
  <c r="MS62" i="82"/>
  <c r="LB62" i="82"/>
  <c r="JS62" i="82"/>
  <c r="IC62" i="82"/>
  <c r="GU62" i="82"/>
  <c r="VW62" i="82"/>
  <c r="TS62" i="82"/>
  <c r="RX62" i="82"/>
  <c r="PR62" i="82"/>
  <c r="NY62" i="82"/>
  <c r="MH62" i="82"/>
  <c r="KZ62" i="82"/>
  <c r="JR62" i="82"/>
  <c r="IB62" i="82"/>
  <c r="GT62" i="82"/>
  <c r="VU62" i="82"/>
  <c r="TR62" i="82"/>
  <c r="RJ62" i="82"/>
  <c r="PN62" i="82"/>
  <c r="NW62" i="82"/>
  <c r="MG62" i="82"/>
  <c r="KX62" i="82"/>
  <c r="JG62" i="82"/>
  <c r="HY62" i="82"/>
  <c r="GS62" i="82"/>
  <c r="VT62" i="82"/>
  <c r="TQ62" i="82"/>
  <c r="RI62" i="82"/>
  <c r="PM62" i="82"/>
  <c r="NL62" i="82"/>
  <c r="MF62" i="82"/>
  <c r="KW62" i="82"/>
  <c r="JF62" i="82"/>
  <c r="HX62" i="82"/>
  <c r="SE62" i="82"/>
  <c r="MV62" i="82"/>
  <c r="IP62" i="82"/>
  <c r="SA62" i="82"/>
  <c r="MU62" i="82"/>
  <c r="IO62" i="82"/>
  <c r="RZ62" i="82"/>
  <c r="MT62" i="82"/>
  <c r="IM62" i="82"/>
  <c r="RE62" i="82"/>
  <c r="ME62" i="82"/>
  <c r="HW62" i="82"/>
  <c r="QJ62" i="82"/>
  <c r="LO62" i="82"/>
  <c r="HH62" i="82"/>
  <c r="VS62" i="82"/>
  <c r="PK62" i="82"/>
  <c r="KM62" i="82"/>
  <c r="UR62" i="82"/>
  <c r="OQ62" i="82"/>
  <c r="JX62" i="82"/>
  <c r="UQ62" i="82"/>
  <c r="OD62" i="82"/>
  <c r="JU62" i="82"/>
  <c r="TX62" i="82"/>
  <c r="OC62" i="82"/>
  <c r="JT62" i="82"/>
  <c r="GW62" i="82"/>
  <c r="GV62" i="82"/>
  <c r="NK62" i="82"/>
  <c r="LL62" i="82"/>
  <c r="LC62" i="82"/>
  <c r="JE62" i="82"/>
  <c r="SZ62" i="82"/>
  <c r="QI62" i="82"/>
  <c r="QG62" i="82"/>
  <c r="VT74" i="82"/>
  <c r="VH74" i="82"/>
  <c r="VS74" i="82"/>
  <c r="VG74" i="82"/>
  <c r="UU74" i="82"/>
  <c r="UI74" i="82"/>
  <c r="TW74" i="82"/>
  <c r="TK74" i="82"/>
  <c r="SY74" i="82"/>
  <c r="SM74" i="82"/>
  <c r="SA74" i="82"/>
  <c r="RO74" i="82"/>
  <c r="RC74" i="82"/>
  <c r="WD74" i="82"/>
  <c r="VR74" i="82"/>
  <c r="VF74" i="82"/>
  <c r="UT74" i="82"/>
  <c r="UH74" i="82"/>
  <c r="TV74" i="82"/>
  <c r="TJ74" i="82"/>
  <c r="SX74" i="82"/>
  <c r="SL74" i="82"/>
  <c r="RZ74" i="82"/>
  <c r="RN74" i="82"/>
  <c r="RB74" i="82"/>
  <c r="VY74" i="82"/>
  <c r="VM74" i="82"/>
  <c r="VA74" i="82"/>
  <c r="UO74" i="82"/>
  <c r="UC74" i="82"/>
  <c r="TQ74" i="82"/>
  <c r="TE74" i="82"/>
  <c r="SS74" i="82"/>
  <c r="SG74" i="82"/>
  <c r="RU74" i="82"/>
  <c r="RI74" i="82"/>
  <c r="VX74" i="82"/>
  <c r="VL74" i="82"/>
  <c r="VP74" i="82"/>
  <c r="UX74" i="82"/>
  <c r="UG74" i="82"/>
  <c r="TR74" i="82"/>
  <c r="TB74" i="82"/>
  <c r="SK74" i="82"/>
  <c r="VK74" i="82"/>
  <c r="US74" i="82"/>
  <c r="UD74" i="82"/>
  <c r="TN74" i="82"/>
  <c r="SW74" i="82"/>
  <c r="SH74" i="82"/>
  <c r="RR74" i="82"/>
  <c r="RA74" i="82"/>
  <c r="QO74" i="82"/>
  <c r="QC74" i="82"/>
  <c r="PQ74" i="82"/>
  <c r="PE74" i="82"/>
  <c r="OS74" i="82"/>
  <c r="OG74" i="82"/>
  <c r="NU74" i="82"/>
  <c r="NI74" i="82"/>
  <c r="MW74" i="82"/>
  <c r="MK74" i="82"/>
  <c r="LY74" i="82"/>
  <c r="LM74" i="82"/>
  <c r="LA74" i="82"/>
  <c r="KO74" i="82"/>
  <c r="KC74" i="82"/>
  <c r="JQ74" i="82"/>
  <c r="JE74" i="82"/>
  <c r="IS74" i="82"/>
  <c r="IG74" i="82"/>
  <c r="HU74" i="82"/>
  <c r="HI74" i="82"/>
  <c r="GW74" i="82"/>
  <c r="VZ74" i="82"/>
  <c r="VD74" i="82"/>
  <c r="UN74" i="82"/>
  <c r="TY74" i="82"/>
  <c r="TH74" i="82"/>
  <c r="SR74" i="82"/>
  <c r="SC74" i="82"/>
  <c r="RL74" i="82"/>
  <c r="QW74" i="82"/>
  <c r="QK74" i="82"/>
  <c r="PY74" i="82"/>
  <c r="PM74" i="82"/>
  <c r="PA74" i="82"/>
  <c r="OO74" i="82"/>
  <c r="OC74" i="82"/>
  <c r="NQ74" i="82"/>
  <c r="NE74" i="82"/>
  <c r="MS74" i="82"/>
  <c r="MG74" i="82"/>
  <c r="LU74" i="82"/>
  <c r="LI74" i="82"/>
  <c r="KW74" i="82"/>
  <c r="KK74" i="82"/>
  <c r="JY74" i="82"/>
  <c r="JM74" i="82"/>
  <c r="JA74" i="82"/>
  <c r="IO74" i="82"/>
  <c r="IC74" i="82"/>
  <c r="HQ74" i="82"/>
  <c r="HE74" i="82"/>
  <c r="GS74" i="82"/>
  <c r="VW74" i="82"/>
  <c r="VC74" i="82"/>
  <c r="UM74" i="82"/>
  <c r="TX74" i="82"/>
  <c r="TG74" i="82"/>
  <c r="SQ74" i="82"/>
  <c r="SB74" i="82"/>
  <c r="RK74" i="82"/>
  <c r="QV74" i="82"/>
  <c r="QJ74" i="82"/>
  <c r="PX74" i="82"/>
  <c r="PL74" i="82"/>
  <c r="OZ74" i="82"/>
  <c r="ON74" i="82"/>
  <c r="OB74" i="82"/>
  <c r="NP74" i="82"/>
  <c r="ND74" i="82"/>
  <c r="MR74" i="82"/>
  <c r="MF74" i="82"/>
  <c r="LT74" i="82"/>
  <c r="LH74" i="82"/>
  <c r="KV74" i="82"/>
  <c r="KJ74" i="82"/>
  <c r="JX74" i="82"/>
  <c r="JL74" i="82"/>
  <c r="IZ74" i="82"/>
  <c r="IN74" i="82"/>
  <c r="IB74" i="82"/>
  <c r="HP74" i="82"/>
  <c r="HD74" i="82"/>
  <c r="GR74" i="82"/>
  <c r="VU74" i="82"/>
  <c r="UZ74" i="82"/>
  <c r="UK74" i="82"/>
  <c r="TT74" i="82"/>
  <c r="TD74" i="82"/>
  <c r="SO74" i="82"/>
  <c r="RX74" i="82"/>
  <c r="RH74" i="82"/>
  <c r="QT74" i="82"/>
  <c r="QH74" i="82"/>
  <c r="PV74" i="82"/>
  <c r="PJ74" i="82"/>
  <c r="OX74" i="82"/>
  <c r="OL74" i="82"/>
  <c r="NZ74" i="82"/>
  <c r="NN74" i="82"/>
  <c r="NB74" i="82"/>
  <c r="MP74" i="82"/>
  <c r="MD74" i="82"/>
  <c r="LR74" i="82"/>
  <c r="LF74" i="82"/>
  <c r="KT74" i="82"/>
  <c r="KH74" i="82"/>
  <c r="JV74" i="82"/>
  <c r="JJ74" i="82"/>
  <c r="IX74" i="82"/>
  <c r="IL74" i="82"/>
  <c r="HZ74" i="82"/>
  <c r="HN74" i="82"/>
  <c r="HB74" i="82"/>
  <c r="GP74" i="82"/>
  <c r="VV74" i="82"/>
  <c r="UQ74" i="82"/>
  <c r="TO74" i="82"/>
  <c r="SN74" i="82"/>
  <c r="RP74" i="82"/>
  <c r="QR74" i="82"/>
  <c r="QA74" i="82"/>
  <c r="PH74" i="82"/>
  <c r="OQ74" i="82"/>
  <c r="NX74" i="82"/>
  <c r="NG74" i="82"/>
  <c r="MN74" i="82"/>
  <c r="LW74" i="82"/>
  <c r="LD74" i="82"/>
  <c r="KM74" i="82"/>
  <c r="JT74" i="82"/>
  <c r="JC74" i="82"/>
  <c r="IJ74" i="82"/>
  <c r="HS74" i="82"/>
  <c r="GZ74" i="82"/>
  <c r="VQ74" i="82"/>
  <c r="UP74" i="82"/>
  <c r="TM74" i="82"/>
  <c r="SJ74" i="82"/>
  <c r="RM74" i="82"/>
  <c r="QQ74" i="82"/>
  <c r="PZ74" i="82"/>
  <c r="PG74" i="82"/>
  <c r="OP74" i="82"/>
  <c r="NW74" i="82"/>
  <c r="NF74" i="82"/>
  <c r="MM74" i="82"/>
  <c r="LV74" i="82"/>
  <c r="LC74" i="82"/>
  <c r="KL74" i="82"/>
  <c r="JS74" i="82"/>
  <c r="JB74" i="82"/>
  <c r="II74" i="82"/>
  <c r="HR74" i="82"/>
  <c r="GY74" i="82"/>
  <c r="VO74" i="82"/>
  <c r="UL74" i="82"/>
  <c r="TL74" i="82"/>
  <c r="SI74" i="82"/>
  <c r="RJ74" i="82"/>
  <c r="QP74" i="82"/>
  <c r="PW74" i="82"/>
  <c r="PF74" i="82"/>
  <c r="OM74" i="82"/>
  <c r="NV74" i="82"/>
  <c r="NC74" i="82"/>
  <c r="ML74" i="82"/>
  <c r="LS74" i="82"/>
  <c r="LB74" i="82"/>
  <c r="KI74" i="82"/>
  <c r="JR74" i="82"/>
  <c r="IY74" i="82"/>
  <c r="IH74" i="82"/>
  <c r="HO74" i="82"/>
  <c r="GX74" i="82"/>
  <c r="VN74" i="82"/>
  <c r="UJ74" i="82"/>
  <c r="TI74" i="82"/>
  <c r="SF74" i="82"/>
  <c r="RG74" i="82"/>
  <c r="QN74" i="82"/>
  <c r="PU74" i="82"/>
  <c r="PD74" i="82"/>
  <c r="OK74" i="82"/>
  <c r="NT74" i="82"/>
  <c r="NA74" i="82"/>
  <c r="MJ74" i="82"/>
  <c r="LQ74" i="82"/>
  <c r="KZ74" i="82"/>
  <c r="KG74" i="82"/>
  <c r="JP74" i="82"/>
  <c r="IW74" i="82"/>
  <c r="IF74" i="82"/>
  <c r="HM74" i="82"/>
  <c r="GV74" i="82"/>
  <c r="UY74" i="82"/>
  <c r="TZ74" i="82"/>
  <c r="SV74" i="82"/>
  <c r="RV74" i="82"/>
  <c r="QY74" i="82"/>
  <c r="QF74" i="82"/>
  <c r="PO74" i="82"/>
  <c r="OV74" i="82"/>
  <c r="OE74" i="82"/>
  <c r="NL74" i="82"/>
  <c r="MU74" i="82"/>
  <c r="MB74" i="82"/>
  <c r="LK74" i="82"/>
  <c r="KR74" i="82"/>
  <c r="KA74" i="82"/>
  <c r="JH74" i="82"/>
  <c r="IQ74" i="82"/>
  <c r="HX74" i="82"/>
  <c r="HG74" i="82"/>
  <c r="GN74" i="82"/>
  <c r="WC74" i="82"/>
  <c r="UW74" i="82"/>
  <c r="TU74" i="82"/>
  <c r="SU74" i="82"/>
  <c r="RT74" i="82"/>
  <c r="QX74" i="82"/>
  <c r="QE74" i="82"/>
  <c r="PN74" i="82"/>
  <c r="OU74" i="82"/>
  <c r="OD74" i="82"/>
  <c r="NK74" i="82"/>
  <c r="MT74" i="82"/>
  <c r="MA74" i="82"/>
  <c r="LJ74" i="82"/>
  <c r="KQ74" i="82"/>
  <c r="JZ74" i="82"/>
  <c r="JG74" i="82"/>
  <c r="IP74" i="82"/>
  <c r="HW74" i="82"/>
  <c r="HF74" i="82"/>
  <c r="GM74" i="82"/>
  <c r="WB74" i="82"/>
  <c r="UV74" i="82"/>
  <c r="TS74" i="82"/>
  <c r="ST74" i="82"/>
  <c r="RS74" i="82"/>
  <c r="QU74" i="82"/>
  <c r="QD74" i="82"/>
  <c r="PK74" i="82"/>
  <c r="OT74" i="82"/>
  <c r="OA74" i="82"/>
  <c r="NJ74" i="82"/>
  <c r="MQ74" i="82"/>
  <c r="LZ74" i="82"/>
  <c r="LG74" i="82"/>
  <c r="KP74" i="82"/>
  <c r="JW74" i="82"/>
  <c r="JF74" i="82"/>
  <c r="IM74" i="82"/>
  <c r="HV74" i="82"/>
  <c r="HC74" i="82"/>
  <c r="TP74" i="82"/>
  <c r="RE74" i="82"/>
  <c r="PP74" i="82"/>
  <c r="NS74" i="82"/>
  <c r="ME74" i="82"/>
  <c r="KN74" i="82"/>
  <c r="IU74" i="82"/>
  <c r="HH74" i="82"/>
  <c r="TF74" i="82"/>
  <c r="RD74" i="82"/>
  <c r="PI74" i="82"/>
  <c r="NR74" i="82"/>
  <c r="MC74" i="82"/>
  <c r="KF74" i="82"/>
  <c r="IT74" i="82"/>
  <c r="HA74" i="82"/>
  <c r="WA74" i="82"/>
  <c r="TC74" i="82"/>
  <c r="QZ74" i="82"/>
  <c r="PC74" i="82"/>
  <c r="NO74" i="82"/>
  <c r="LX74" i="82"/>
  <c r="KE74" i="82"/>
  <c r="IR74" i="82"/>
  <c r="GU74" i="82"/>
  <c r="VJ74" i="82"/>
  <c r="TA74" i="82"/>
  <c r="QS74" i="82"/>
  <c r="PB74" i="82"/>
  <c r="NM74" i="82"/>
  <c r="LP74" i="82"/>
  <c r="KD74" i="82"/>
  <c r="IK74" i="82"/>
  <c r="GT74" i="82"/>
  <c r="VI74" i="82"/>
  <c r="SZ74" i="82"/>
  <c r="QM74" i="82"/>
  <c r="OY74" i="82"/>
  <c r="NH74" i="82"/>
  <c r="LO74" i="82"/>
  <c r="KB74" i="82"/>
  <c r="IE74" i="82"/>
  <c r="GQ74" i="82"/>
  <c r="VE74" i="82"/>
  <c r="SP74" i="82"/>
  <c r="QL74" i="82"/>
  <c r="OW74" i="82"/>
  <c r="MZ74" i="82"/>
  <c r="LN74" i="82"/>
  <c r="JU74" i="82"/>
  <c r="ID74" i="82"/>
  <c r="GO74" i="82"/>
  <c r="UF74" i="82"/>
  <c r="RY74" i="82"/>
  <c r="QB74" i="82"/>
  <c r="OI74" i="82"/>
  <c r="MV74" i="82"/>
  <c r="KY74" i="82"/>
  <c r="JK74" i="82"/>
  <c r="HT74" i="82"/>
  <c r="UE74" i="82"/>
  <c r="RW74" i="82"/>
  <c r="PT74" i="82"/>
  <c r="OH74" i="82"/>
  <c r="MO74" i="82"/>
  <c r="KX74" i="82"/>
  <c r="JI74" i="82"/>
  <c r="HL74" i="82"/>
  <c r="VB74" i="82"/>
  <c r="OR74" i="82"/>
  <c r="JO74" i="82"/>
  <c r="UR74" i="82"/>
  <c r="OJ74" i="82"/>
  <c r="JN74" i="82"/>
  <c r="UB74" i="82"/>
  <c r="OF74" i="82"/>
  <c r="JD74" i="82"/>
  <c r="UA74" i="82"/>
  <c r="NY74" i="82"/>
  <c r="IV74" i="82"/>
  <c r="SE74" i="82"/>
  <c r="MY74" i="82"/>
  <c r="IA74" i="82"/>
  <c r="QI74" i="82"/>
  <c r="LL74" i="82"/>
  <c r="QG74" i="82"/>
  <c r="LE74" i="82"/>
  <c r="PS74" i="82"/>
  <c r="KU74" i="82"/>
  <c r="HY74" i="82"/>
  <c r="HK74" i="82"/>
  <c r="HJ74" i="82"/>
  <c r="MX74" i="82"/>
  <c r="MI74" i="82"/>
  <c r="MH74" i="82"/>
  <c r="KS74" i="82"/>
  <c r="SD74" i="82"/>
  <c r="RQ74" i="82"/>
  <c r="RF74" i="82"/>
  <c r="PR74" i="82"/>
  <c r="WA86" i="82"/>
  <c r="VO86" i="82"/>
  <c r="VC86" i="82"/>
  <c r="UQ86" i="82"/>
  <c r="UE86" i="82"/>
  <c r="TS86" i="82"/>
  <c r="TG86" i="82"/>
  <c r="SU86" i="82"/>
  <c r="SI86" i="82"/>
  <c r="RW86" i="82"/>
  <c r="VS86" i="82"/>
  <c r="VF86" i="82"/>
  <c r="US86" i="82"/>
  <c r="UF86" i="82"/>
  <c r="TR86" i="82"/>
  <c r="TE86" i="82"/>
  <c r="SR86" i="82"/>
  <c r="SE86" i="82"/>
  <c r="RR86" i="82"/>
  <c r="RF86" i="82"/>
  <c r="QT86" i="82"/>
  <c r="QH86" i="82"/>
  <c r="PV86" i="82"/>
  <c r="PJ86" i="82"/>
  <c r="OX86" i="82"/>
  <c r="OL86" i="82"/>
  <c r="NZ86" i="82"/>
  <c r="NN86" i="82"/>
  <c r="NB86" i="82"/>
  <c r="MP86" i="82"/>
  <c r="MD86" i="82"/>
  <c r="LR86" i="82"/>
  <c r="LF86" i="82"/>
  <c r="KT86" i="82"/>
  <c r="KH86" i="82"/>
  <c r="JV86" i="82"/>
  <c r="JJ86" i="82"/>
  <c r="WD86" i="82"/>
  <c r="VQ86" i="82"/>
  <c r="VD86" i="82"/>
  <c r="UP86" i="82"/>
  <c r="UC86" i="82"/>
  <c r="TP86" i="82"/>
  <c r="TC86" i="82"/>
  <c r="SP86" i="82"/>
  <c r="SC86" i="82"/>
  <c r="RP86" i="82"/>
  <c r="RD86" i="82"/>
  <c r="QR86" i="82"/>
  <c r="QF86" i="82"/>
  <c r="PT86" i="82"/>
  <c r="PH86" i="82"/>
  <c r="OV86" i="82"/>
  <c r="OJ86" i="82"/>
  <c r="NX86" i="82"/>
  <c r="NL86" i="82"/>
  <c r="MZ86" i="82"/>
  <c r="MN86" i="82"/>
  <c r="MB86" i="82"/>
  <c r="LP86" i="82"/>
  <c r="LD86" i="82"/>
  <c r="KR86" i="82"/>
  <c r="KF86" i="82"/>
  <c r="JT86" i="82"/>
  <c r="JH86" i="82"/>
  <c r="IV86" i="82"/>
  <c r="WC86" i="82"/>
  <c r="VP86" i="82"/>
  <c r="VB86" i="82"/>
  <c r="UO86" i="82"/>
  <c r="UB86" i="82"/>
  <c r="TO86" i="82"/>
  <c r="TB86" i="82"/>
  <c r="SO86" i="82"/>
  <c r="SB86" i="82"/>
  <c r="RO86" i="82"/>
  <c r="RC86" i="82"/>
  <c r="QQ86" i="82"/>
  <c r="QE86" i="82"/>
  <c r="PS86" i="82"/>
  <c r="PG86" i="82"/>
  <c r="OU86" i="82"/>
  <c r="OI86" i="82"/>
  <c r="NW86" i="82"/>
  <c r="NK86" i="82"/>
  <c r="MY86" i="82"/>
  <c r="MM86" i="82"/>
  <c r="MA86" i="82"/>
  <c r="LO86" i="82"/>
  <c r="LC86" i="82"/>
  <c r="KQ86" i="82"/>
  <c r="KE86" i="82"/>
  <c r="JS86" i="82"/>
  <c r="JG86" i="82"/>
  <c r="WB86" i="82"/>
  <c r="VN86" i="82"/>
  <c r="VA86" i="82"/>
  <c r="UN86" i="82"/>
  <c r="UA86" i="82"/>
  <c r="TN86" i="82"/>
  <c r="TA86" i="82"/>
  <c r="SN86" i="82"/>
  <c r="SA86" i="82"/>
  <c r="RN86" i="82"/>
  <c r="RB86" i="82"/>
  <c r="QP86" i="82"/>
  <c r="QD86" i="82"/>
  <c r="PR86" i="82"/>
  <c r="PF86" i="82"/>
  <c r="OT86" i="82"/>
  <c r="OH86" i="82"/>
  <c r="NV86" i="82"/>
  <c r="NJ86" i="82"/>
  <c r="MX86" i="82"/>
  <c r="ML86" i="82"/>
  <c r="LZ86" i="82"/>
  <c r="LN86" i="82"/>
  <c r="LB86" i="82"/>
  <c r="KP86" i="82"/>
  <c r="KD86" i="82"/>
  <c r="JR86" i="82"/>
  <c r="JF86" i="82"/>
  <c r="IT86" i="82"/>
  <c r="IH86" i="82"/>
  <c r="HV86" i="82"/>
  <c r="HJ86" i="82"/>
  <c r="GX86" i="82"/>
  <c r="VU86" i="82"/>
  <c r="UY86" i="82"/>
  <c r="VT86" i="82"/>
  <c r="UX86" i="82"/>
  <c r="UG86" i="82"/>
  <c r="TK86" i="82"/>
  <c r="VR86" i="82"/>
  <c r="UW86" i="82"/>
  <c r="UD86" i="82"/>
  <c r="TJ86" i="82"/>
  <c r="SQ86" i="82"/>
  <c r="RV86" i="82"/>
  <c r="RE86" i="82"/>
  <c r="QL86" i="82"/>
  <c r="PU86" i="82"/>
  <c r="PB86" i="82"/>
  <c r="OK86" i="82"/>
  <c r="NR86" i="82"/>
  <c r="NA86" i="82"/>
  <c r="MH86" i="82"/>
  <c r="LQ86" i="82"/>
  <c r="KX86" i="82"/>
  <c r="KG86" i="82"/>
  <c r="JN86" i="82"/>
  <c r="IX86" i="82"/>
  <c r="IJ86" i="82"/>
  <c r="HW86" i="82"/>
  <c r="HI86" i="82"/>
  <c r="GV86" i="82"/>
  <c r="VM86" i="82"/>
  <c r="UV86" i="82"/>
  <c r="TZ86" i="82"/>
  <c r="TI86" i="82"/>
  <c r="SM86" i="82"/>
  <c r="RU86" i="82"/>
  <c r="RA86" i="82"/>
  <c r="QK86" i="82"/>
  <c r="PQ86" i="82"/>
  <c r="PA86" i="82"/>
  <c r="OG86" i="82"/>
  <c r="NQ86" i="82"/>
  <c r="MW86" i="82"/>
  <c r="MG86" i="82"/>
  <c r="LM86" i="82"/>
  <c r="KW86" i="82"/>
  <c r="KC86" i="82"/>
  <c r="JM86" i="82"/>
  <c r="IW86" i="82"/>
  <c r="II86" i="82"/>
  <c r="HU86" i="82"/>
  <c r="HH86" i="82"/>
  <c r="GU86" i="82"/>
  <c r="VL86" i="82"/>
  <c r="UU86" i="82"/>
  <c r="TY86" i="82"/>
  <c r="TH86" i="82"/>
  <c r="SL86" i="82"/>
  <c r="RT86" i="82"/>
  <c r="QZ86" i="82"/>
  <c r="QJ86" i="82"/>
  <c r="PP86" i="82"/>
  <c r="OZ86" i="82"/>
  <c r="OF86" i="82"/>
  <c r="NP86" i="82"/>
  <c r="MV86" i="82"/>
  <c r="MF86" i="82"/>
  <c r="LL86" i="82"/>
  <c r="KV86" i="82"/>
  <c r="KB86" i="82"/>
  <c r="JL86" i="82"/>
  <c r="IU86" i="82"/>
  <c r="IG86" i="82"/>
  <c r="HT86" i="82"/>
  <c r="HG86" i="82"/>
  <c r="GT86" i="82"/>
  <c r="VY86" i="82"/>
  <c r="VH86" i="82"/>
  <c r="UL86" i="82"/>
  <c r="TU86" i="82"/>
  <c r="SY86" i="82"/>
  <c r="SG86" i="82"/>
  <c r="RL86" i="82"/>
  <c r="QV86" i="82"/>
  <c r="QB86" i="82"/>
  <c r="PL86" i="82"/>
  <c r="OR86" i="82"/>
  <c r="OB86" i="82"/>
  <c r="NH86" i="82"/>
  <c r="MR86" i="82"/>
  <c r="LX86" i="82"/>
  <c r="LH86" i="82"/>
  <c r="KN86" i="82"/>
  <c r="JX86" i="82"/>
  <c r="JD86" i="82"/>
  <c r="IP86" i="82"/>
  <c r="IC86" i="82"/>
  <c r="HP86" i="82"/>
  <c r="HC86" i="82"/>
  <c r="GP86" i="82"/>
  <c r="VJ86" i="82"/>
  <c r="TX86" i="82"/>
  <c r="SV86" i="82"/>
  <c r="RQ86" i="82"/>
  <c r="QO86" i="82"/>
  <c r="PN86" i="82"/>
  <c r="OO86" i="82"/>
  <c r="NM86" i="82"/>
  <c r="MK86" i="82"/>
  <c r="LJ86" i="82"/>
  <c r="KK86" i="82"/>
  <c r="JI86" i="82"/>
  <c r="IM86" i="82"/>
  <c r="HR86" i="82"/>
  <c r="GZ86" i="82"/>
  <c r="VI86" i="82"/>
  <c r="TW86" i="82"/>
  <c r="ST86" i="82"/>
  <c r="RM86" i="82"/>
  <c r="QN86" i="82"/>
  <c r="PM86" i="82"/>
  <c r="ON86" i="82"/>
  <c r="NI86" i="82"/>
  <c r="MJ86" i="82"/>
  <c r="LI86" i="82"/>
  <c r="KJ86" i="82"/>
  <c r="JE86" i="82"/>
  <c r="IL86" i="82"/>
  <c r="HQ86" i="82"/>
  <c r="GY86" i="82"/>
  <c r="VG86" i="82"/>
  <c r="TV86" i="82"/>
  <c r="SS86" i="82"/>
  <c r="RK86" i="82"/>
  <c r="QM86" i="82"/>
  <c r="PK86" i="82"/>
  <c r="OM86" i="82"/>
  <c r="NG86" i="82"/>
  <c r="MI86" i="82"/>
  <c r="LG86" i="82"/>
  <c r="KI86" i="82"/>
  <c r="JC86" i="82"/>
  <c r="IK86" i="82"/>
  <c r="HO86" i="82"/>
  <c r="GW86" i="82"/>
  <c r="VE86" i="82"/>
  <c r="TT86" i="82"/>
  <c r="SK86" i="82"/>
  <c r="RJ86" i="82"/>
  <c r="QI86" i="82"/>
  <c r="PI86" i="82"/>
  <c r="OE86" i="82"/>
  <c r="NF86" i="82"/>
  <c r="ME86" i="82"/>
  <c r="LE86" i="82"/>
  <c r="KA86" i="82"/>
  <c r="JB86" i="82"/>
  <c r="IF86" i="82"/>
  <c r="HN86" i="82"/>
  <c r="GS86" i="82"/>
  <c r="UZ86" i="82"/>
  <c r="TQ86" i="82"/>
  <c r="SJ86" i="82"/>
  <c r="RI86" i="82"/>
  <c r="QG86" i="82"/>
  <c r="PE86" i="82"/>
  <c r="OD86" i="82"/>
  <c r="NE86" i="82"/>
  <c r="MC86" i="82"/>
  <c r="LA86" i="82"/>
  <c r="JZ86" i="82"/>
  <c r="JA86" i="82"/>
  <c r="IE86" i="82"/>
  <c r="HM86" i="82"/>
  <c r="GR86" i="82"/>
  <c r="VX86" i="82"/>
  <c r="UK86" i="82"/>
  <c r="TD86" i="82"/>
  <c r="RZ86" i="82"/>
  <c r="QX86" i="82"/>
  <c r="PY86" i="82"/>
  <c r="OW86" i="82"/>
  <c r="NU86" i="82"/>
  <c r="MT86" i="82"/>
  <c r="LU86" i="82"/>
  <c r="KS86" i="82"/>
  <c r="JQ86" i="82"/>
  <c r="IR86" i="82"/>
  <c r="HZ86" i="82"/>
  <c r="HE86" i="82"/>
  <c r="GM86" i="82"/>
  <c r="VW86" i="82"/>
  <c r="UJ86" i="82"/>
  <c r="SZ86" i="82"/>
  <c r="RY86" i="82"/>
  <c r="QW86" i="82"/>
  <c r="PX86" i="82"/>
  <c r="OS86" i="82"/>
  <c r="NT86" i="82"/>
  <c r="MS86" i="82"/>
  <c r="LT86" i="82"/>
  <c r="KO86" i="82"/>
  <c r="JP86" i="82"/>
  <c r="IQ86" i="82"/>
  <c r="HY86" i="82"/>
  <c r="HD86" i="82"/>
  <c r="VK86" i="82"/>
  <c r="SF86" i="82"/>
  <c r="PW86" i="82"/>
  <c r="ND86" i="82"/>
  <c r="KU86" i="82"/>
  <c r="IN86" i="82"/>
  <c r="GO86" i="82"/>
  <c r="UT86" i="82"/>
  <c r="SD86" i="82"/>
  <c r="PO86" i="82"/>
  <c r="NC86" i="82"/>
  <c r="KM86" i="82"/>
  <c r="ID86" i="82"/>
  <c r="GN86" i="82"/>
  <c r="UR86" i="82"/>
  <c r="RX86" i="82"/>
  <c r="PD86" i="82"/>
  <c r="MU86" i="82"/>
  <c r="KL86" i="82"/>
  <c r="IB86" i="82"/>
  <c r="UI86" i="82"/>
  <c r="RH86" i="82"/>
  <c r="OY86" i="82"/>
  <c r="MO86" i="82"/>
  <c r="JW86" i="82"/>
  <c r="HX86" i="82"/>
  <c r="TL86" i="82"/>
  <c r="QU86" i="82"/>
  <c r="OC86" i="82"/>
  <c r="LV86" i="82"/>
  <c r="JK86" i="82"/>
  <c r="HK86" i="82"/>
  <c r="TF86" i="82"/>
  <c r="QS86" i="82"/>
  <c r="OA86" i="82"/>
  <c r="LS86" i="82"/>
  <c r="IZ86" i="82"/>
  <c r="HF86" i="82"/>
  <c r="UM86" i="82"/>
  <c r="PC86" i="82"/>
  <c r="JY86" i="82"/>
  <c r="UH86" i="82"/>
  <c r="OQ86" i="82"/>
  <c r="JU86" i="82"/>
  <c r="TM86" i="82"/>
  <c r="OP86" i="82"/>
  <c r="JO86" i="82"/>
  <c r="QY86" i="82"/>
  <c r="LW86" i="82"/>
  <c r="HL86" i="82"/>
  <c r="SX86" i="82"/>
  <c r="LY86" i="82"/>
  <c r="SW86" i="82"/>
  <c r="LK86" i="82"/>
  <c r="SH86" i="82"/>
  <c r="KZ86" i="82"/>
  <c r="RS86" i="82"/>
  <c r="KY86" i="82"/>
  <c r="NY86" i="82"/>
  <c r="HS86" i="82"/>
  <c r="VZ86" i="82"/>
  <c r="IA86" i="82"/>
  <c r="VV86" i="82"/>
  <c r="HB86" i="82"/>
  <c r="RG86" i="82"/>
  <c r="HA86" i="82"/>
  <c r="QC86" i="82"/>
  <c r="GQ86" i="82"/>
  <c r="MQ86" i="82"/>
  <c r="IY86" i="82"/>
  <c r="IS86" i="82"/>
  <c r="NO86" i="82"/>
  <c r="IO86" i="82"/>
  <c r="QA86" i="82"/>
  <c r="PZ86" i="82"/>
  <c r="NS86" i="82"/>
  <c r="WD55" i="82"/>
  <c r="VR55" i="82"/>
  <c r="VF55" i="82"/>
  <c r="UT55" i="82"/>
  <c r="UH55" i="82"/>
  <c r="TV55" i="82"/>
  <c r="TJ55" i="82"/>
  <c r="SX55" i="82"/>
  <c r="SL55" i="82"/>
  <c r="RZ55" i="82"/>
  <c r="RN55" i="82"/>
  <c r="RB55" i="82"/>
  <c r="QP55" i="82"/>
  <c r="QD55" i="82"/>
  <c r="PR55" i="82"/>
  <c r="PF55" i="82"/>
  <c r="OT55" i="82"/>
  <c r="OH55" i="82"/>
  <c r="NV55" i="82"/>
  <c r="NJ55" i="82"/>
  <c r="MX55" i="82"/>
  <c r="ML55" i="82"/>
  <c r="LZ55" i="82"/>
  <c r="LN55" i="82"/>
  <c r="LB55" i="82"/>
  <c r="KP55" i="82"/>
  <c r="KD55" i="82"/>
  <c r="JR55" i="82"/>
  <c r="JF55" i="82"/>
  <c r="IT55" i="82"/>
  <c r="IH55" i="82"/>
  <c r="HV55" i="82"/>
  <c r="HJ55" i="82"/>
  <c r="GX55" i="82"/>
  <c r="WA55" i="82"/>
  <c r="VN55" i="82"/>
  <c r="VA55" i="82"/>
  <c r="UN55" i="82"/>
  <c r="UA55" i="82"/>
  <c r="TN55" i="82"/>
  <c r="TA55" i="82"/>
  <c r="SN55" i="82"/>
  <c r="SA55" i="82"/>
  <c r="RM55" i="82"/>
  <c r="QZ55" i="82"/>
  <c r="QM55" i="82"/>
  <c r="PZ55" i="82"/>
  <c r="PM55" i="82"/>
  <c r="OZ55" i="82"/>
  <c r="OM55" i="82"/>
  <c r="NZ55" i="82"/>
  <c r="NM55" i="82"/>
  <c r="MZ55" i="82"/>
  <c r="MM55" i="82"/>
  <c r="LY55" i="82"/>
  <c r="LL55" i="82"/>
  <c r="KY55" i="82"/>
  <c r="KL55" i="82"/>
  <c r="JY55" i="82"/>
  <c r="JL55" i="82"/>
  <c r="IY55" i="82"/>
  <c r="IL55" i="82"/>
  <c r="HY55" i="82"/>
  <c r="HL55" i="82"/>
  <c r="GY55" i="82"/>
  <c r="VZ55" i="82"/>
  <c r="VM55" i="82"/>
  <c r="UZ55" i="82"/>
  <c r="UM55" i="82"/>
  <c r="TZ55" i="82"/>
  <c r="TM55" i="82"/>
  <c r="SZ55" i="82"/>
  <c r="SM55" i="82"/>
  <c r="RY55" i="82"/>
  <c r="RL55" i="82"/>
  <c r="QY55" i="82"/>
  <c r="QL55" i="82"/>
  <c r="PY55" i="82"/>
  <c r="PL55" i="82"/>
  <c r="OY55" i="82"/>
  <c r="OL55" i="82"/>
  <c r="NY55" i="82"/>
  <c r="NL55" i="82"/>
  <c r="MY55" i="82"/>
  <c r="MK55" i="82"/>
  <c r="LX55" i="82"/>
  <c r="LK55" i="82"/>
  <c r="KX55" i="82"/>
  <c r="KK55" i="82"/>
  <c r="JX55" i="82"/>
  <c r="JK55" i="82"/>
  <c r="IX55" i="82"/>
  <c r="IK55" i="82"/>
  <c r="HX55" i="82"/>
  <c r="HK55" i="82"/>
  <c r="GW55" i="82"/>
  <c r="VO55" i="82"/>
  <c r="UX55" i="82"/>
  <c r="UI55" i="82"/>
  <c r="TS55" i="82"/>
  <c r="TD55" i="82"/>
  <c r="SO55" i="82"/>
  <c r="RW55" i="82"/>
  <c r="RH55" i="82"/>
  <c r="QS55" i="82"/>
  <c r="QC55" i="82"/>
  <c r="PN55" i="82"/>
  <c r="OW55" i="82"/>
  <c r="OG55" i="82"/>
  <c r="NR55" i="82"/>
  <c r="NC55" i="82"/>
  <c r="MN55" i="82"/>
  <c r="LV55" i="82"/>
  <c r="LG55" i="82"/>
  <c r="KR55" i="82"/>
  <c r="KB55" i="82"/>
  <c r="JM55" i="82"/>
  <c r="IV55" i="82"/>
  <c r="IF55" i="82"/>
  <c r="HQ55" i="82"/>
  <c r="HB55" i="82"/>
  <c r="GM55" i="82"/>
  <c r="WC55" i="82"/>
  <c r="VL55" i="82"/>
  <c r="UW55" i="82"/>
  <c r="UG55" i="82"/>
  <c r="TR55" i="82"/>
  <c r="TC55" i="82"/>
  <c r="SK55" i="82"/>
  <c r="RV55" i="82"/>
  <c r="RG55" i="82"/>
  <c r="QR55" i="82"/>
  <c r="QB55" i="82"/>
  <c r="PK55" i="82"/>
  <c r="OV55" i="82"/>
  <c r="OF55" i="82"/>
  <c r="NQ55" i="82"/>
  <c r="NB55" i="82"/>
  <c r="MJ55" i="82"/>
  <c r="LU55" i="82"/>
  <c r="LF55" i="82"/>
  <c r="KQ55" i="82"/>
  <c r="KA55" i="82"/>
  <c r="JJ55" i="82"/>
  <c r="IU55" i="82"/>
  <c r="IE55" i="82"/>
  <c r="HP55" i="82"/>
  <c r="HA55" i="82"/>
  <c r="WB55" i="82"/>
  <c r="VK55" i="82"/>
  <c r="UV55" i="82"/>
  <c r="UF55" i="82"/>
  <c r="TQ55" i="82"/>
  <c r="TB55" i="82"/>
  <c r="SJ55" i="82"/>
  <c r="RU55" i="82"/>
  <c r="RF55" i="82"/>
  <c r="QQ55" i="82"/>
  <c r="QA55" i="82"/>
  <c r="PJ55" i="82"/>
  <c r="OU55" i="82"/>
  <c r="OE55" i="82"/>
  <c r="NP55" i="82"/>
  <c r="NA55" i="82"/>
  <c r="MI55" i="82"/>
  <c r="LT55" i="82"/>
  <c r="LE55" i="82"/>
  <c r="KO55" i="82"/>
  <c r="JZ55" i="82"/>
  <c r="JI55" i="82"/>
  <c r="IS55" i="82"/>
  <c r="ID55" i="82"/>
  <c r="HO55" i="82"/>
  <c r="GZ55" i="82"/>
  <c r="VY55" i="82"/>
  <c r="VJ55" i="82"/>
  <c r="UU55" i="82"/>
  <c r="UE55" i="82"/>
  <c r="TP55" i="82"/>
  <c r="SY55" i="82"/>
  <c r="SI55" i="82"/>
  <c r="RT55" i="82"/>
  <c r="RE55" i="82"/>
  <c r="QO55" i="82"/>
  <c r="PX55" i="82"/>
  <c r="PI55" i="82"/>
  <c r="OS55" i="82"/>
  <c r="OD55" i="82"/>
  <c r="NO55" i="82"/>
  <c r="MW55" i="82"/>
  <c r="MH55" i="82"/>
  <c r="LS55" i="82"/>
  <c r="LD55" i="82"/>
  <c r="KN55" i="82"/>
  <c r="JW55" i="82"/>
  <c r="JH55" i="82"/>
  <c r="IR55" i="82"/>
  <c r="IC55" i="82"/>
  <c r="HN55" i="82"/>
  <c r="GV55" i="82"/>
  <c r="VX55" i="82"/>
  <c r="VI55" i="82"/>
  <c r="US55" i="82"/>
  <c r="UD55" i="82"/>
  <c r="TO55" i="82"/>
  <c r="SW55" i="82"/>
  <c r="SH55" i="82"/>
  <c r="RS55" i="82"/>
  <c r="RD55" i="82"/>
  <c r="QN55" i="82"/>
  <c r="PW55" i="82"/>
  <c r="PH55" i="82"/>
  <c r="OR55" i="82"/>
  <c r="OC55" i="82"/>
  <c r="NN55" i="82"/>
  <c r="MV55" i="82"/>
  <c r="MG55" i="82"/>
  <c r="LR55" i="82"/>
  <c r="LC55" i="82"/>
  <c r="KM55" i="82"/>
  <c r="JV55" i="82"/>
  <c r="JG55" i="82"/>
  <c r="IQ55" i="82"/>
  <c r="IB55" i="82"/>
  <c r="HM55" i="82"/>
  <c r="GU55" i="82"/>
  <c r="VU55" i="82"/>
  <c r="VE55" i="82"/>
  <c r="UP55" i="82"/>
  <c r="TY55" i="82"/>
  <c r="TI55" i="82"/>
  <c r="ST55" i="82"/>
  <c r="SE55" i="82"/>
  <c r="RP55" i="82"/>
  <c r="QX55" i="82"/>
  <c r="QI55" i="82"/>
  <c r="PT55" i="82"/>
  <c r="PD55" i="82"/>
  <c r="OO55" i="82"/>
  <c r="NX55" i="82"/>
  <c r="NH55" i="82"/>
  <c r="MS55" i="82"/>
  <c r="MD55" i="82"/>
  <c r="LO55" i="82"/>
  <c r="KW55" i="82"/>
  <c r="KH55" i="82"/>
  <c r="JS55" i="82"/>
  <c r="JC55" i="82"/>
  <c r="IN55" i="82"/>
  <c r="HW55" i="82"/>
  <c r="HG55" i="82"/>
  <c r="GR55" i="82"/>
  <c r="VT55" i="82"/>
  <c r="VD55" i="82"/>
  <c r="UO55" i="82"/>
  <c r="TX55" i="82"/>
  <c r="TH55" i="82"/>
  <c r="SS55" i="82"/>
  <c r="SD55" i="82"/>
  <c r="RO55" i="82"/>
  <c r="QW55" i="82"/>
  <c r="QH55" i="82"/>
  <c r="PS55" i="82"/>
  <c r="PC55" i="82"/>
  <c r="ON55" i="82"/>
  <c r="NW55" i="82"/>
  <c r="NG55" i="82"/>
  <c r="MR55" i="82"/>
  <c r="MC55" i="82"/>
  <c r="LM55" i="82"/>
  <c r="KV55" i="82"/>
  <c r="KG55" i="82"/>
  <c r="JQ55" i="82"/>
  <c r="JB55" i="82"/>
  <c r="IM55" i="82"/>
  <c r="HU55" i="82"/>
  <c r="HF55" i="82"/>
  <c r="GQ55" i="82"/>
  <c r="VS55" i="82"/>
  <c r="VC55" i="82"/>
  <c r="UL55" i="82"/>
  <c r="TW55" i="82"/>
  <c r="TG55" i="82"/>
  <c r="SR55" i="82"/>
  <c r="SC55" i="82"/>
  <c r="RK55" i="82"/>
  <c r="QV55" i="82"/>
  <c r="QG55" i="82"/>
  <c r="PQ55" i="82"/>
  <c r="PB55" i="82"/>
  <c r="OK55" i="82"/>
  <c r="NU55" i="82"/>
  <c r="NF55" i="82"/>
  <c r="MQ55" i="82"/>
  <c r="MB55" i="82"/>
  <c r="LJ55" i="82"/>
  <c r="KU55" i="82"/>
  <c r="KF55" i="82"/>
  <c r="JP55" i="82"/>
  <c r="JA55" i="82"/>
  <c r="IJ55" i="82"/>
  <c r="HT55" i="82"/>
  <c r="HE55" i="82"/>
  <c r="GP55" i="82"/>
  <c r="VQ55" i="82"/>
  <c r="VB55" i="82"/>
  <c r="UK55" i="82"/>
  <c r="TU55" i="82"/>
  <c r="TF55" i="82"/>
  <c r="SQ55" i="82"/>
  <c r="SB55" i="82"/>
  <c r="RJ55" i="82"/>
  <c r="QU55" i="82"/>
  <c r="QF55" i="82"/>
  <c r="PP55" i="82"/>
  <c r="PA55" i="82"/>
  <c r="OJ55" i="82"/>
  <c r="NT55" i="82"/>
  <c r="NE55" i="82"/>
  <c r="MP55" i="82"/>
  <c r="MA55" i="82"/>
  <c r="LI55" i="82"/>
  <c r="KT55" i="82"/>
  <c r="KE55" i="82"/>
  <c r="JO55" i="82"/>
  <c r="IZ55" i="82"/>
  <c r="II55" i="82"/>
  <c r="HS55" i="82"/>
  <c r="HD55" i="82"/>
  <c r="GO55" i="82"/>
  <c r="VW55" i="82"/>
  <c r="TL55" i="82"/>
  <c r="RC55" i="82"/>
  <c r="OQ55" i="82"/>
  <c r="MF55" i="82"/>
  <c r="JU55" i="82"/>
  <c r="HI55" i="82"/>
  <c r="VV55" i="82"/>
  <c r="TK55" i="82"/>
  <c r="RA55" i="82"/>
  <c r="OP55" i="82"/>
  <c r="ME55" i="82"/>
  <c r="JT55" i="82"/>
  <c r="HH55" i="82"/>
  <c r="VP55" i="82"/>
  <c r="TE55" i="82"/>
  <c r="QT55" i="82"/>
  <c r="OI55" i="82"/>
  <c r="LW55" i="82"/>
  <c r="JN55" i="82"/>
  <c r="HC55" i="82"/>
  <c r="VH55" i="82"/>
  <c r="SV55" i="82"/>
  <c r="QK55" i="82"/>
  <c r="OB55" i="82"/>
  <c r="LQ55" i="82"/>
  <c r="JE55" i="82"/>
  <c r="GT55" i="82"/>
  <c r="VG55" i="82"/>
  <c r="SU55" i="82"/>
  <c r="QJ55" i="82"/>
  <c r="OA55" i="82"/>
  <c r="LP55" i="82"/>
  <c r="JD55" i="82"/>
  <c r="GS55" i="82"/>
  <c r="UJ55" i="82"/>
  <c r="RX55" i="82"/>
  <c r="PO55" i="82"/>
  <c r="ND55" i="82"/>
  <c r="KS55" i="82"/>
  <c r="IG55" i="82"/>
  <c r="UC55" i="82"/>
  <c r="RR55" i="82"/>
  <c r="PG55" i="82"/>
  <c r="MU55" i="82"/>
  <c r="KJ55" i="82"/>
  <c r="IA55" i="82"/>
  <c r="UB55" i="82"/>
  <c r="RQ55" i="82"/>
  <c r="PE55" i="82"/>
  <c r="MT55" i="82"/>
  <c r="KI55" i="82"/>
  <c r="HZ55" i="82"/>
  <c r="TT55" i="82"/>
  <c r="RI55" i="82"/>
  <c r="OX55" i="82"/>
  <c r="MO55" i="82"/>
  <c r="KC55" i="82"/>
  <c r="HR55" i="82"/>
  <c r="UY55" i="82"/>
  <c r="LH55" i="82"/>
  <c r="UR55" i="82"/>
  <c r="LA55" i="82"/>
  <c r="UQ55" i="82"/>
  <c r="KZ55" i="82"/>
  <c r="SP55" i="82"/>
  <c r="IW55" i="82"/>
  <c r="SG55" i="82"/>
  <c r="IP55" i="82"/>
  <c r="SF55" i="82"/>
  <c r="IO55" i="82"/>
  <c r="QE55" i="82"/>
  <c r="GN55" i="82"/>
  <c r="PU55" i="82"/>
  <c r="NS55" i="82"/>
  <c r="NK55" i="82"/>
  <c r="NI55" i="82"/>
  <c r="PV55" i="82"/>
  <c r="VT32" i="82"/>
  <c r="VH32" i="82"/>
  <c r="UV32" i="82"/>
  <c r="UJ32" i="82"/>
  <c r="TX32" i="82"/>
  <c r="TL32" i="82"/>
  <c r="SZ32" i="82"/>
  <c r="SN32" i="82"/>
  <c r="SB32" i="82"/>
  <c r="RP32" i="82"/>
  <c r="RD32" i="82"/>
  <c r="QR32" i="82"/>
  <c r="QF32" i="82"/>
  <c r="PT32" i="82"/>
  <c r="PH32" i="82"/>
  <c r="OV32" i="82"/>
  <c r="OJ32" i="82"/>
  <c r="NX32" i="82"/>
  <c r="NL32" i="82"/>
  <c r="MZ32" i="82"/>
  <c r="MN32" i="82"/>
  <c r="MB32" i="82"/>
  <c r="LP32" i="82"/>
  <c r="LD32" i="82"/>
  <c r="KR32" i="82"/>
  <c r="KF32" i="82"/>
  <c r="JT32" i="82"/>
  <c r="JH32" i="82"/>
  <c r="IV32" i="82"/>
  <c r="IJ32" i="82"/>
  <c r="HX32" i="82"/>
  <c r="HL32" i="82"/>
  <c r="GZ32" i="82"/>
  <c r="GN32" i="82"/>
  <c r="WB32" i="82"/>
  <c r="VP32" i="82"/>
  <c r="VD32" i="82"/>
  <c r="UR32" i="82"/>
  <c r="UF32" i="82"/>
  <c r="TT32" i="82"/>
  <c r="SV32" i="82"/>
  <c r="SJ32" i="82"/>
  <c r="RX32" i="82"/>
  <c r="QN32" i="82"/>
  <c r="PP32" i="82"/>
  <c r="PD32" i="82"/>
  <c r="NH32" i="82"/>
  <c r="MJ32" i="82"/>
  <c r="KZ32" i="82"/>
  <c r="JD32" i="82"/>
  <c r="HH32" i="82"/>
  <c r="VS32" i="82"/>
  <c r="VG32" i="82"/>
  <c r="UU32" i="82"/>
  <c r="UI32" i="82"/>
  <c r="TW32" i="82"/>
  <c r="TK32" i="82"/>
  <c r="SY32" i="82"/>
  <c r="SM32" i="82"/>
  <c r="SA32" i="82"/>
  <c r="RO32" i="82"/>
  <c r="RC32" i="82"/>
  <c r="QQ32" i="82"/>
  <c r="QE32" i="82"/>
  <c r="PS32" i="82"/>
  <c r="PG32" i="82"/>
  <c r="OU32" i="82"/>
  <c r="OI32" i="82"/>
  <c r="NW32" i="82"/>
  <c r="NK32" i="82"/>
  <c r="MY32" i="82"/>
  <c r="MM32" i="82"/>
  <c r="MA32" i="82"/>
  <c r="LO32" i="82"/>
  <c r="LC32" i="82"/>
  <c r="KQ32" i="82"/>
  <c r="KE32" i="82"/>
  <c r="JS32" i="82"/>
  <c r="JG32" i="82"/>
  <c r="IU32" i="82"/>
  <c r="II32" i="82"/>
  <c r="HW32" i="82"/>
  <c r="HK32" i="82"/>
  <c r="GY32" i="82"/>
  <c r="GM32" i="82"/>
  <c r="TH32" i="82"/>
  <c r="QB32" i="82"/>
  <c r="OR32" i="82"/>
  <c r="MV32" i="82"/>
  <c r="KN32" i="82"/>
  <c r="IR32" i="82"/>
  <c r="GV32" i="82"/>
  <c r="WD32" i="82"/>
  <c r="VR32" i="82"/>
  <c r="VF32" i="82"/>
  <c r="UT32" i="82"/>
  <c r="UH32" i="82"/>
  <c r="TV32" i="82"/>
  <c r="TJ32" i="82"/>
  <c r="SX32" i="82"/>
  <c r="SL32" i="82"/>
  <c r="RZ32" i="82"/>
  <c r="RN32" i="82"/>
  <c r="RB32" i="82"/>
  <c r="QP32" i="82"/>
  <c r="QD32" i="82"/>
  <c r="PR32" i="82"/>
  <c r="PF32" i="82"/>
  <c r="OT32" i="82"/>
  <c r="OH32" i="82"/>
  <c r="NV32" i="82"/>
  <c r="NJ32" i="82"/>
  <c r="MX32" i="82"/>
  <c r="ML32" i="82"/>
  <c r="LZ32" i="82"/>
  <c r="LN32" i="82"/>
  <c r="LB32" i="82"/>
  <c r="KP32" i="82"/>
  <c r="KD32" i="82"/>
  <c r="JR32" i="82"/>
  <c r="JF32" i="82"/>
  <c r="IT32" i="82"/>
  <c r="IH32" i="82"/>
  <c r="HV32" i="82"/>
  <c r="HJ32" i="82"/>
  <c r="GX32" i="82"/>
  <c r="RL32" i="82"/>
  <c r="OF32" i="82"/>
  <c r="LX32" i="82"/>
  <c r="KB32" i="82"/>
  <c r="IF32" i="82"/>
  <c r="WC32" i="82"/>
  <c r="VQ32" i="82"/>
  <c r="VE32" i="82"/>
  <c r="US32" i="82"/>
  <c r="UG32" i="82"/>
  <c r="TU32" i="82"/>
  <c r="TI32" i="82"/>
  <c r="SW32" i="82"/>
  <c r="SK32" i="82"/>
  <c r="RY32" i="82"/>
  <c r="RM32" i="82"/>
  <c r="RA32" i="82"/>
  <c r="QO32" i="82"/>
  <c r="QC32" i="82"/>
  <c r="PQ32" i="82"/>
  <c r="PE32" i="82"/>
  <c r="OS32" i="82"/>
  <c r="OG32" i="82"/>
  <c r="NU32" i="82"/>
  <c r="NI32" i="82"/>
  <c r="MW32" i="82"/>
  <c r="MK32" i="82"/>
  <c r="LY32" i="82"/>
  <c r="LM32" i="82"/>
  <c r="LA32" i="82"/>
  <c r="KO32" i="82"/>
  <c r="KC32" i="82"/>
  <c r="JQ32" i="82"/>
  <c r="JE32" i="82"/>
  <c r="IS32" i="82"/>
  <c r="IG32" i="82"/>
  <c r="HU32" i="82"/>
  <c r="HI32" i="82"/>
  <c r="GW32" i="82"/>
  <c r="QZ32" i="82"/>
  <c r="NT32" i="82"/>
  <c r="LL32" i="82"/>
  <c r="JP32" i="82"/>
  <c r="HT32" i="82"/>
  <c r="VY32" i="82"/>
  <c r="VM32" i="82"/>
  <c r="VA32" i="82"/>
  <c r="UO32" i="82"/>
  <c r="UC32" i="82"/>
  <c r="TQ32" i="82"/>
  <c r="TE32" i="82"/>
  <c r="SS32" i="82"/>
  <c r="SG32" i="82"/>
  <c r="RU32" i="82"/>
  <c r="RI32" i="82"/>
  <c r="QW32" i="82"/>
  <c r="QK32" i="82"/>
  <c r="PY32" i="82"/>
  <c r="PM32" i="82"/>
  <c r="PA32" i="82"/>
  <c r="OO32" i="82"/>
  <c r="OC32" i="82"/>
  <c r="NQ32" i="82"/>
  <c r="NE32" i="82"/>
  <c r="MS32" i="82"/>
  <c r="MG32" i="82"/>
  <c r="LU32" i="82"/>
  <c r="LI32" i="82"/>
  <c r="KW32" i="82"/>
  <c r="KK32" i="82"/>
  <c r="JY32" i="82"/>
  <c r="JM32" i="82"/>
  <c r="JA32" i="82"/>
  <c r="IO32" i="82"/>
  <c r="IC32" i="82"/>
  <c r="HQ32" i="82"/>
  <c r="HE32" i="82"/>
  <c r="GS32" i="82"/>
  <c r="VX32" i="82"/>
  <c r="VL32" i="82"/>
  <c r="UZ32" i="82"/>
  <c r="UN32" i="82"/>
  <c r="UB32" i="82"/>
  <c r="TP32" i="82"/>
  <c r="TD32" i="82"/>
  <c r="SR32" i="82"/>
  <c r="SF32" i="82"/>
  <c r="RT32" i="82"/>
  <c r="RH32" i="82"/>
  <c r="QV32" i="82"/>
  <c r="QJ32" i="82"/>
  <c r="PX32" i="82"/>
  <c r="PL32" i="82"/>
  <c r="OZ32" i="82"/>
  <c r="ON32" i="82"/>
  <c r="OB32" i="82"/>
  <c r="NP32" i="82"/>
  <c r="ND32" i="82"/>
  <c r="MR32" i="82"/>
  <c r="MF32" i="82"/>
  <c r="LT32" i="82"/>
  <c r="LH32" i="82"/>
  <c r="KV32" i="82"/>
  <c r="KJ32" i="82"/>
  <c r="JX32" i="82"/>
  <c r="JL32" i="82"/>
  <c r="IZ32" i="82"/>
  <c r="IN32" i="82"/>
  <c r="IB32" i="82"/>
  <c r="HP32" i="82"/>
  <c r="HD32" i="82"/>
  <c r="GR32" i="82"/>
  <c r="VW32" i="82"/>
  <c r="VK32" i="82"/>
  <c r="UY32" i="82"/>
  <c r="UM32" i="82"/>
  <c r="UA32" i="82"/>
  <c r="TO32" i="82"/>
  <c r="TC32" i="82"/>
  <c r="SQ32" i="82"/>
  <c r="SE32" i="82"/>
  <c r="RS32" i="82"/>
  <c r="RG32" i="82"/>
  <c r="QU32" i="82"/>
  <c r="QI32" i="82"/>
  <c r="PW32" i="82"/>
  <c r="PK32" i="82"/>
  <c r="OY32" i="82"/>
  <c r="OM32" i="82"/>
  <c r="OA32" i="82"/>
  <c r="NO32" i="82"/>
  <c r="NC32" i="82"/>
  <c r="MQ32" i="82"/>
  <c r="ME32" i="82"/>
  <c r="LS32" i="82"/>
  <c r="LG32" i="82"/>
  <c r="KU32" i="82"/>
  <c r="KI32" i="82"/>
  <c r="JW32" i="82"/>
  <c r="JK32" i="82"/>
  <c r="IY32" i="82"/>
  <c r="IM32" i="82"/>
  <c r="IA32" i="82"/>
  <c r="HO32" i="82"/>
  <c r="HC32" i="82"/>
  <c r="GQ32" i="82"/>
  <c r="VV32" i="82"/>
  <c r="VJ32" i="82"/>
  <c r="UX32" i="82"/>
  <c r="UL32" i="82"/>
  <c r="TZ32" i="82"/>
  <c r="TN32" i="82"/>
  <c r="TB32" i="82"/>
  <c r="SP32" i="82"/>
  <c r="SD32" i="82"/>
  <c r="RR32" i="82"/>
  <c r="RF32" i="82"/>
  <c r="QT32" i="82"/>
  <c r="QH32" i="82"/>
  <c r="PV32" i="82"/>
  <c r="PJ32" i="82"/>
  <c r="OX32" i="82"/>
  <c r="OL32" i="82"/>
  <c r="NZ32" i="82"/>
  <c r="NN32" i="82"/>
  <c r="NB32" i="82"/>
  <c r="MP32" i="82"/>
  <c r="MD32" i="82"/>
  <c r="LR32" i="82"/>
  <c r="LF32" i="82"/>
  <c r="KT32" i="82"/>
  <c r="KH32" i="82"/>
  <c r="JV32" i="82"/>
  <c r="JJ32" i="82"/>
  <c r="IX32" i="82"/>
  <c r="IL32" i="82"/>
  <c r="HZ32" i="82"/>
  <c r="HN32" i="82"/>
  <c r="HB32" i="82"/>
  <c r="GP32" i="82"/>
  <c r="UW32" i="82"/>
  <c r="TA32" i="82"/>
  <c r="RE32" i="82"/>
  <c r="PI32" i="82"/>
  <c r="NM32" i="82"/>
  <c r="LQ32" i="82"/>
  <c r="JU32" i="82"/>
  <c r="HY32" i="82"/>
  <c r="UQ32" i="82"/>
  <c r="SU32" i="82"/>
  <c r="QY32" i="82"/>
  <c r="PC32" i="82"/>
  <c r="NG32" i="82"/>
  <c r="LK32" i="82"/>
  <c r="JO32" i="82"/>
  <c r="HS32" i="82"/>
  <c r="UP32" i="82"/>
  <c r="ST32" i="82"/>
  <c r="QX32" i="82"/>
  <c r="PB32" i="82"/>
  <c r="NF32" i="82"/>
  <c r="LJ32" i="82"/>
  <c r="JN32" i="82"/>
  <c r="HR32" i="82"/>
  <c r="UK32" i="82"/>
  <c r="SO32" i="82"/>
  <c r="QS32" i="82"/>
  <c r="OW32" i="82"/>
  <c r="NA32" i="82"/>
  <c r="LE32" i="82"/>
  <c r="JI32" i="82"/>
  <c r="HM32" i="82"/>
  <c r="WA32" i="82"/>
  <c r="UE32" i="82"/>
  <c r="SI32" i="82"/>
  <c r="QM32" i="82"/>
  <c r="OQ32" i="82"/>
  <c r="MU32" i="82"/>
  <c r="KY32" i="82"/>
  <c r="JC32" i="82"/>
  <c r="HG32" i="82"/>
  <c r="VU32" i="82"/>
  <c r="TY32" i="82"/>
  <c r="SC32" i="82"/>
  <c r="QG32" i="82"/>
  <c r="OK32" i="82"/>
  <c r="MO32" i="82"/>
  <c r="KS32" i="82"/>
  <c r="IW32" i="82"/>
  <c r="HA32" i="82"/>
  <c r="VO32" i="82"/>
  <c r="TS32" i="82"/>
  <c r="RW32" i="82"/>
  <c r="QA32" i="82"/>
  <c r="OE32" i="82"/>
  <c r="MI32" i="82"/>
  <c r="KM32" i="82"/>
  <c r="IQ32" i="82"/>
  <c r="GU32" i="82"/>
  <c r="VZ32" i="82"/>
  <c r="UD32" i="82"/>
  <c r="SH32" i="82"/>
  <c r="QL32" i="82"/>
  <c r="OP32" i="82"/>
  <c r="MT32" i="82"/>
  <c r="KX32" i="82"/>
  <c r="JB32" i="82"/>
  <c r="HF32" i="82"/>
  <c r="VN32" i="82"/>
  <c r="TR32" i="82"/>
  <c r="RV32" i="82"/>
  <c r="PZ32" i="82"/>
  <c r="OD32" i="82"/>
  <c r="MH32" i="82"/>
  <c r="KL32" i="82"/>
  <c r="IP32" i="82"/>
  <c r="GT32" i="82"/>
  <c r="VI32" i="82"/>
  <c r="TM32" i="82"/>
  <c r="RQ32" i="82"/>
  <c r="PU32" i="82"/>
  <c r="NY32" i="82"/>
  <c r="MC32" i="82"/>
  <c r="KG32" i="82"/>
  <c r="IK32" i="82"/>
  <c r="GO32" i="82"/>
  <c r="VC32" i="82"/>
  <c r="TG32" i="82"/>
  <c r="RK32" i="82"/>
  <c r="PO32" i="82"/>
  <c r="NS32" i="82"/>
  <c r="LW32" i="82"/>
  <c r="KA32" i="82"/>
  <c r="IE32" i="82"/>
  <c r="VB32" i="82"/>
  <c r="TF32" i="82"/>
  <c r="RJ32" i="82"/>
  <c r="PN32" i="82"/>
  <c r="NR32" i="82"/>
  <c r="LV32" i="82"/>
  <c r="JZ32" i="82"/>
  <c r="ID32" i="82"/>
  <c r="VT33" i="82"/>
  <c r="VH33" i="82"/>
  <c r="UV33" i="82"/>
  <c r="UJ33" i="82"/>
  <c r="TX33" i="82"/>
  <c r="TL33" i="82"/>
  <c r="SZ33" i="82"/>
  <c r="SN33" i="82"/>
  <c r="SB33" i="82"/>
  <c r="RP33" i="82"/>
  <c r="RD33" i="82"/>
  <c r="QR33" i="82"/>
  <c r="QF33" i="82"/>
  <c r="PT33" i="82"/>
  <c r="PH33" i="82"/>
  <c r="OV33" i="82"/>
  <c r="OJ33" i="82"/>
  <c r="NX33" i="82"/>
  <c r="NL33" i="82"/>
  <c r="MZ33" i="82"/>
  <c r="MN33" i="82"/>
  <c r="MB33" i="82"/>
  <c r="LP33" i="82"/>
  <c r="LD33" i="82"/>
  <c r="KR33" i="82"/>
  <c r="KF33" i="82"/>
  <c r="JT33" i="82"/>
  <c r="JH33" i="82"/>
  <c r="IV33" i="82"/>
  <c r="IJ33" i="82"/>
  <c r="HX33" i="82"/>
  <c r="HL33" i="82"/>
  <c r="GZ33" i="82"/>
  <c r="GN33" i="82"/>
  <c r="NH33" i="82"/>
  <c r="LX33" i="82"/>
  <c r="LL33" i="82"/>
  <c r="KZ33" i="82"/>
  <c r="KN33" i="82"/>
  <c r="KB33" i="82"/>
  <c r="JP33" i="82"/>
  <c r="JD33" i="82"/>
  <c r="IR33" i="82"/>
  <c r="IF33" i="82"/>
  <c r="HT33" i="82"/>
  <c r="HH33" i="82"/>
  <c r="GV33" i="82"/>
  <c r="VS33" i="82"/>
  <c r="VG33" i="82"/>
  <c r="UU33" i="82"/>
  <c r="UI33" i="82"/>
  <c r="TW33" i="82"/>
  <c r="TK33" i="82"/>
  <c r="SY33" i="82"/>
  <c r="SM33" i="82"/>
  <c r="SA33" i="82"/>
  <c r="RO33" i="82"/>
  <c r="RC33" i="82"/>
  <c r="QQ33" i="82"/>
  <c r="QE33" i="82"/>
  <c r="PS33" i="82"/>
  <c r="PG33" i="82"/>
  <c r="OU33" i="82"/>
  <c r="OI33" i="82"/>
  <c r="NW33" i="82"/>
  <c r="NK33" i="82"/>
  <c r="MY33" i="82"/>
  <c r="MM33" i="82"/>
  <c r="MA33" i="82"/>
  <c r="LO33" i="82"/>
  <c r="LC33" i="82"/>
  <c r="KQ33" i="82"/>
  <c r="KE33" i="82"/>
  <c r="JS33" i="82"/>
  <c r="JG33" i="82"/>
  <c r="IU33" i="82"/>
  <c r="II33" i="82"/>
  <c r="HW33" i="82"/>
  <c r="HK33" i="82"/>
  <c r="GY33" i="82"/>
  <c r="GM33" i="82"/>
  <c r="MJ33" i="82"/>
  <c r="WD33" i="82"/>
  <c r="VR33" i="82"/>
  <c r="VF33" i="82"/>
  <c r="UT33" i="82"/>
  <c r="UH33" i="82"/>
  <c r="TV33" i="82"/>
  <c r="TJ33" i="82"/>
  <c r="SX33" i="82"/>
  <c r="SL33" i="82"/>
  <c r="RZ33" i="82"/>
  <c r="RN33" i="82"/>
  <c r="RB33" i="82"/>
  <c r="QP33" i="82"/>
  <c r="QD33" i="82"/>
  <c r="PR33" i="82"/>
  <c r="PF33" i="82"/>
  <c r="OT33" i="82"/>
  <c r="OH33" i="82"/>
  <c r="NV33" i="82"/>
  <c r="NJ33" i="82"/>
  <c r="MX33" i="82"/>
  <c r="ML33" i="82"/>
  <c r="LZ33" i="82"/>
  <c r="LN33" i="82"/>
  <c r="LB33" i="82"/>
  <c r="KP33" i="82"/>
  <c r="KD33" i="82"/>
  <c r="JR33" i="82"/>
  <c r="JF33" i="82"/>
  <c r="IT33" i="82"/>
  <c r="IH33" i="82"/>
  <c r="HV33" i="82"/>
  <c r="HJ33" i="82"/>
  <c r="GX33" i="82"/>
  <c r="MV33" i="82"/>
  <c r="WC33" i="82"/>
  <c r="VQ33" i="82"/>
  <c r="VE33" i="82"/>
  <c r="US33" i="82"/>
  <c r="UG33" i="82"/>
  <c r="TU33" i="82"/>
  <c r="TI33" i="82"/>
  <c r="SW33" i="82"/>
  <c r="SK33" i="82"/>
  <c r="RY33" i="82"/>
  <c r="RM33" i="82"/>
  <c r="RA33" i="82"/>
  <c r="QO33" i="82"/>
  <c r="QC33" i="82"/>
  <c r="PQ33" i="82"/>
  <c r="PE33" i="82"/>
  <c r="OS33" i="82"/>
  <c r="OG33" i="82"/>
  <c r="NU33" i="82"/>
  <c r="NI33" i="82"/>
  <c r="MW33" i="82"/>
  <c r="MK33" i="82"/>
  <c r="LY33" i="82"/>
  <c r="LM33" i="82"/>
  <c r="LA33" i="82"/>
  <c r="KO33" i="82"/>
  <c r="KC33" i="82"/>
  <c r="JQ33" i="82"/>
  <c r="JE33" i="82"/>
  <c r="IS33" i="82"/>
  <c r="IG33" i="82"/>
  <c r="HU33" i="82"/>
  <c r="HI33" i="82"/>
  <c r="GW33" i="82"/>
  <c r="NT33" i="82"/>
  <c r="WB33" i="82"/>
  <c r="VP33" i="82"/>
  <c r="VD33" i="82"/>
  <c r="UR33" i="82"/>
  <c r="UF33" i="82"/>
  <c r="TT33" i="82"/>
  <c r="TH33" i="82"/>
  <c r="SV33" i="82"/>
  <c r="SJ33" i="82"/>
  <c r="RX33" i="82"/>
  <c r="RL33" i="82"/>
  <c r="QZ33" i="82"/>
  <c r="QN33" i="82"/>
  <c r="QB33" i="82"/>
  <c r="PP33" i="82"/>
  <c r="PD33" i="82"/>
  <c r="OR33" i="82"/>
  <c r="OF33" i="82"/>
  <c r="VY33" i="82"/>
  <c r="VM33" i="82"/>
  <c r="VA33" i="82"/>
  <c r="UO33" i="82"/>
  <c r="UC33" i="82"/>
  <c r="TQ33" i="82"/>
  <c r="TE33" i="82"/>
  <c r="SS33" i="82"/>
  <c r="SG33" i="82"/>
  <c r="RU33" i="82"/>
  <c r="RI33" i="82"/>
  <c r="QW33" i="82"/>
  <c r="QK33" i="82"/>
  <c r="PY33" i="82"/>
  <c r="PM33" i="82"/>
  <c r="PA33" i="82"/>
  <c r="OO33" i="82"/>
  <c r="OC33" i="82"/>
  <c r="NQ33" i="82"/>
  <c r="NE33" i="82"/>
  <c r="MS33" i="82"/>
  <c r="MG33" i="82"/>
  <c r="LU33" i="82"/>
  <c r="LI33" i="82"/>
  <c r="KW33" i="82"/>
  <c r="KK33" i="82"/>
  <c r="JY33" i="82"/>
  <c r="JM33" i="82"/>
  <c r="JA33" i="82"/>
  <c r="IO33" i="82"/>
  <c r="IC33" i="82"/>
  <c r="HQ33" i="82"/>
  <c r="HE33" i="82"/>
  <c r="GS33" i="82"/>
  <c r="UW33" i="82"/>
  <c r="TA33" i="82"/>
  <c r="RE33" i="82"/>
  <c r="PI33" i="82"/>
  <c r="NM33" i="82"/>
  <c r="VX33" i="82"/>
  <c r="VL33" i="82"/>
  <c r="UZ33" i="82"/>
  <c r="UN33" i="82"/>
  <c r="UB33" i="82"/>
  <c r="TP33" i="82"/>
  <c r="TD33" i="82"/>
  <c r="SR33" i="82"/>
  <c r="SF33" i="82"/>
  <c r="RT33" i="82"/>
  <c r="RH33" i="82"/>
  <c r="QV33" i="82"/>
  <c r="QJ33" i="82"/>
  <c r="PX33" i="82"/>
  <c r="PL33" i="82"/>
  <c r="OZ33" i="82"/>
  <c r="ON33" i="82"/>
  <c r="OB33" i="82"/>
  <c r="NP33" i="82"/>
  <c r="ND33" i="82"/>
  <c r="MR33" i="82"/>
  <c r="MF33" i="82"/>
  <c r="LT33" i="82"/>
  <c r="LH33" i="82"/>
  <c r="KV33" i="82"/>
  <c r="KJ33" i="82"/>
  <c r="JX33" i="82"/>
  <c r="JL33" i="82"/>
  <c r="IZ33" i="82"/>
  <c r="IN33" i="82"/>
  <c r="IB33" i="82"/>
  <c r="HP33" i="82"/>
  <c r="HD33" i="82"/>
  <c r="GR33" i="82"/>
  <c r="VU33" i="82"/>
  <c r="TY33" i="82"/>
  <c r="SC33" i="82"/>
  <c r="QG33" i="82"/>
  <c r="OK33" i="82"/>
  <c r="VW33" i="82"/>
  <c r="VK33" i="82"/>
  <c r="UY33" i="82"/>
  <c r="UM33" i="82"/>
  <c r="UA33" i="82"/>
  <c r="TO33" i="82"/>
  <c r="TC33" i="82"/>
  <c r="SQ33" i="82"/>
  <c r="SE33" i="82"/>
  <c r="RS33" i="82"/>
  <c r="RG33" i="82"/>
  <c r="QU33" i="82"/>
  <c r="QI33" i="82"/>
  <c r="PW33" i="82"/>
  <c r="PK33" i="82"/>
  <c r="OY33" i="82"/>
  <c r="OM33" i="82"/>
  <c r="OA33" i="82"/>
  <c r="NO33" i="82"/>
  <c r="NC33" i="82"/>
  <c r="MQ33" i="82"/>
  <c r="ME33" i="82"/>
  <c r="LS33" i="82"/>
  <c r="LG33" i="82"/>
  <c r="KU33" i="82"/>
  <c r="KI33" i="82"/>
  <c r="JW33" i="82"/>
  <c r="JK33" i="82"/>
  <c r="IY33" i="82"/>
  <c r="IM33" i="82"/>
  <c r="IA33" i="82"/>
  <c r="HO33" i="82"/>
  <c r="HC33" i="82"/>
  <c r="GQ33" i="82"/>
  <c r="UK33" i="82"/>
  <c r="SO33" i="82"/>
  <c r="QS33" i="82"/>
  <c r="OW33" i="82"/>
  <c r="VV33" i="82"/>
  <c r="VJ33" i="82"/>
  <c r="UX33" i="82"/>
  <c r="UL33" i="82"/>
  <c r="TZ33" i="82"/>
  <c r="TN33" i="82"/>
  <c r="TB33" i="82"/>
  <c r="SP33" i="82"/>
  <c r="SD33" i="82"/>
  <c r="RR33" i="82"/>
  <c r="RF33" i="82"/>
  <c r="QT33" i="82"/>
  <c r="QH33" i="82"/>
  <c r="PV33" i="82"/>
  <c r="PJ33" i="82"/>
  <c r="OX33" i="82"/>
  <c r="OL33" i="82"/>
  <c r="NZ33" i="82"/>
  <c r="NN33" i="82"/>
  <c r="NB33" i="82"/>
  <c r="MP33" i="82"/>
  <c r="MD33" i="82"/>
  <c r="LR33" i="82"/>
  <c r="LF33" i="82"/>
  <c r="KT33" i="82"/>
  <c r="KH33" i="82"/>
  <c r="JV33" i="82"/>
  <c r="JJ33" i="82"/>
  <c r="IX33" i="82"/>
  <c r="IL33" i="82"/>
  <c r="HZ33" i="82"/>
  <c r="HN33" i="82"/>
  <c r="HB33" i="82"/>
  <c r="GP33" i="82"/>
  <c r="VI33" i="82"/>
  <c r="TM33" i="82"/>
  <c r="RQ33" i="82"/>
  <c r="PU33" i="82"/>
  <c r="UE33" i="82"/>
  <c r="RK33" i="82"/>
  <c r="OQ33" i="82"/>
  <c r="MO33" i="82"/>
  <c r="KS33" i="82"/>
  <c r="IW33" i="82"/>
  <c r="HA33" i="82"/>
  <c r="UD33" i="82"/>
  <c r="RJ33" i="82"/>
  <c r="OP33" i="82"/>
  <c r="MI33" i="82"/>
  <c r="KM33" i="82"/>
  <c r="IQ33" i="82"/>
  <c r="GU33" i="82"/>
  <c r="TS33" i="82"/>
  <c r="QY33" i="82"/>
  <c r="OE33" i="82"/>
  <c r="MH33" i="82"/>
  <c r="KL33" i="82"/>
  <c r="IP33" i="82"/>
  <c r="GT33" i="82"/>
  <c r="TR33" i="82"/>
  <c r="QX33" i="82"/>
  <c r="OD33" i="82"/>
  <c r="MC33" i="82"/>
  <c r="KG33" i="82"/>
  <c r="IK33" i="82"/>
  <c r="GO33" i="82"/>
  <c r="WA33" i="82"/>
  <c r="TG33" i="82"/>
  <c r="QM33" i="82"/>
  <c r="NY33" i="82"/>
  <c r="LW33" i="82"/>
  <c r="KA33" i="82"/>
  <c r="IE33" i="82"/>
  <c r="VO33" i="82"/>
  <c r="SU33" i="82"/>
  <c r="QA33" i="82"/>
  <c r="NR33" i="82"/>
  <c r="LQ33" i="82"/>
  <c r="JU33" i="82"/>
  <c r="HY33" i="82"/>
  <c r="VN33" i="82"/>
  <c r="ST33" i="82"/>
  <c r="PZ33" i="82"/>
  <c r="NG33" i="82"/>
  <c r="LK33" i="82"/>
  <c r="JO33" i="82"/>
  <c r="HS33" i="82"/>
  <c r="VZ33" i="82"/>
  <c r="TF33" i="82"/>
  <c r="QL33" i="82"/>
  <c r="NS33" i="82"/>
  <c r="LV33" i="82"/>
  <c r="JZ33" i="82"/>
  <c r="ID33" i="82"/>
  <c r="VC33" i="82"/>
  <c r="SI33" i="82"/>
  <c r="PO33" i="82"/>
  <c r="NF33" i="82"/>
  <c r="LJ33" i="82"/>
  <c r="JN33" i="82"/>
  <c r="HR33" i="82"/>
  <c r="VB33" i="82"/>
  <c r="SH33" i="82"/>
  <c r="PN33" i="82"/>
  <c r="NA33" i="82"/>
  <c r="LE33" i="82"/>
  <c r="JI33" i="82"/>
  <c r="HM33" i="82"/>
  <c r="UQ33" i="82"/>
  <c r="RW33" i="82"/>
  <c r="PC33" i="82"/>
  <c r="MU33" i="82"/>
  <c r="KY33" i="82"/>
  <c r="JC33" i="82"/>
  <c r="HG33" i="82"/>
  <c r="UP33" i="82"/>
  <c r="RV33" i="82"/>
  <c r="PB33" i="82"/>
  <c r="MT33" i="82"/>
  <c r="KX33" i="82"/>
  <c r="JB33" i="82"/>
  <c r="HF33" i="82"/>
  <c r="WC73" i="82"/>
  <c r="VQ73" i="82"/>
  <c r="VE73" i="82"/>
  <c r="US73" i="82"/>
  <c r="UG73" i="82"/>
  <c r="TU73" i="82"/>
  <c r="TI73" i="82"/>
  <c r="SW73" i="82"/>
  <c r="SK73" i="82"/>
  <c r="RY73" i="82"/>
  <c r="RM73" i="82"/>
  <c r="RA73" i="82"/>
  <c r="QO73" i="82"/>
  <c r="QC73" i="82"/>
  <c r="PQ73" i="82"/>
  <c r="PE73" i="82"/>
  <c r="OS73" i="82"/>
  <c r="OG73" i="82"/>
  <c r="NU73" i="82"/>
  <c r="NI73" i="82"/>
  <c r="MW73" i="82"/>
  <c r="MK73" i="82"/>
  <c r="LY73" i="82"/>
  <c r="LM73" i="82"/>
  <c r="LA73" i="82"/>
  <c r="KO73" i="82"/>
  <c r="KC73" i="82"/>
  <c r="JQ73" i="82"/>
  <c r="JE73" i="82"/>
  <c r="IS73" i="82"/>
  <c r="IG73" i="82"/>
  <c r="HU73" i="82"/>
  <c r="HI73" i="82"/>
  <c r="GW73" i="82"/>
  <c r="VY73" i="82"/>
  <c r="VM73" i="82"/>
  <c r="VA73" i="82"/>
  <c r="UO73" i="82"/>
  <c r="UC73" i="82"/>
  <c r="TQ73" i="82"/>
  <c r="TE73" i="82"/>
  <c r="SS73" i="82"/>
  <c r="SG73" i="82"/>
  <c r="RU73" i="82"/>
  <c r="RI73" i="82"/>
  <c r="QW73" i="82"/>
  <c r="QK73" i="82"/>
  <c r="PY73" i="82"/>
  <c r="PM73" i="82"/>
  <c r="PA73" i="82"/>
  <c r="OO73" i="82"/>
  <c r="OC73" i="82"/>
  <c r="NQ73" i="82"/>
  <c r="NE73" i="82"/>
  <c r="MS73" i="82"/>
  <c r="MG73" i="82"/>
  <c r="LU73" i="82"/>
  <c r="LI73" i="82"/>
  <c r="KW73" i="82"/>
  <c r="KK73" i="82"/>
  <c r="JY73" i="82"/>
  <c r="JM73" i="82"/>
  <c r="JA73" i="82"/>
  <c r="IO73" i="82"/>
  <c r="IC73" i="82"/>
  <c r="HQ73" i="82"/>
  <c r="HE73" i="82"/>
  <c r="GS73" i="82"/>
  <c r="VX73" i="82"/>
  <c r="VL73" i="82"/>
  <c r="UZ73" i="82"/>
  <c r="UN73" i="82"/>
  <c r="UB73" i="82"/>
  <c r="TP73" i="82"/>
  <c r="TD73" i="82"/>
  <c r="SR73" i="82"/>
  <c r="SF73" i="82"/>
  <c r="RT73" i="82"/>
  <c r="RH73" i="82"/>
  <c r="QV73" i="82"/>
  <c r="QJ73" i="82"/>
  <c r="PX73" i="82"/>
  <c r="PL73" i="82"/>
  <c r="VV73" i="82"/>
  <c r="VJ73" i="82"/>
  <c r="UX73" i="82"/>
  <c r="UL73" i="82"/>
  <c r="TZ73" i="82"/>
  <c r="TN73" i="82"/>
  <c r="TB73" i="82"/>
  <c r="SP73" i="82"/>
  <c r="SD73" i="82"/>
  <c r="RR73" i="82"/>
  <c r="RF73" i="82"/>
  <c r="QT73" i="82"/>
  <c r="QH73" i="82"/>
  <c r="PV73" i="82"/>
  <c r="PJ73" i="82"/>
  <c r="OX73" i="82"/>
  <c r="OL73" i="82"/>
  <c r="NZ73" i="82"/>
  <c r="NN73" i="82"/>
  <c r="NB73" i="82"/>
  <c r="MP73" i="82"/>
  <c r="MD73" i="82"/>
  <c r="LR73" i="82"/>
  <c r="LF73" i="82"/>
  <c r="KT73" i="82"/>
  <c r="KH73" i="82"/>
  <c r="JV73" i="82"/>
  <c r="JJ73" i="82"/>
  <c r="IX73" i="82"/>
  <c r="IL73" i="82"/>
  <c r="HZ73" i="82"/>
  <c r="HN73" i="82"/>
  <c r="HB73" i="82"/>
  <c r="GP73" i="82"/>
  <c r="WA73" i="82"/>
  <c r="VH73" i="82"/>
  <c r="UQ73" i="82"/>
  <c r="TX73" i="82"/>
  <c r="TG73" i="82"/>
  <c r="SN73" i="82"/>
  <c r="RW73" i="82"/>
  <c r="RD73" i="82"/>
  <c r="QM73" i="82"/>
  <c r="PT73" i="82"/>
  <c r="PC73" i="82"/>
  <c r="OM73" i="82"/>
  <c r="NW73" i="82"/>
  <c r="NG73" i="82"/>
  <c r="MQ73" i="82"/>
  <c r="MA73" i="82"/>
  <c r="LK73" i="82"/>
  <c r="KU73" i="82"/>
  <c r="KE73" i="82"/>
  <c r="JO73" i="82"/>
  <c r="IY73" i="82"/>
  <c r="II73" i="82"/>
  <c r="HS73" i="82"/>
  <c r="HC73" i="82"/>
  <c r="GM73" i="82"/>
  <c r="VZ73" i="82"/>
  <c r="VG73" i="82"/>
  <c r="UP73" i="82"/>
  <c r="TW73" i="82"/>
  <c r="TF73" i="82"/>
  <c r="SM73" i="82"/>
  <c r="RV73" i="82"/>
  <c r="RC73" i="82"/>
  <c r="QL73" i="82"/>
  <c r="VW73" i="82"/>
  <c r="VF73" i="82"/>
  <c r="UM73" i="82"/>
  <c r="TV73" i="82"/>
  <c r="TC73" i="82"/>
  <c r="SL73" i="82"/>
  <c r="RS73" i="82"/>
  <c r="RB73" i="82"/>
  <c r="QI73" i="82"/>
  <c r="PR73" i="82"/>
  <c r="OZ73" i="82"/>
  <c r="OJ73" i="82"/>
  <c r="NT73" i="82"/>
  <c r="ND73" i="82"/>
  <c r="MN73" i="82"/>
  <c r="LX73" i="82"/>
  <c r="LH73" i="82"/>
  <c r="KR73" i="82"/>
  <c r="KB73" i="82"/>
  <c r="JL73" i="82"/>
  <c r="IV73" i="82"/>
  <c r="IF73" i="82"/>
  <c r="HP73" i="82"/>
  <c r="GZ73" i="82"/>
  <c r="VU73" i="82"/>
  <c r="VD73" i="82"/>
  <c r="UK73" i="82"/>
  <c r="TT73" i="82"/>
  <c r="TA73" i="82"/>
  <c r="SJ73" i="82"/>
  <c r="RQ73" i="82"/>
  <c r="QZ73" i="82"/>
  <c r="QG73" i="82"/>
  <c r="PP73" i="82"/>
  <c r="OY73" i="82"/>
  <c r="OI73" i="82"/>
  <c r="NS73" i="82"/>
  <c r="NC73" i="82"/>
  <c r="MM73" i="82"/>
  <c r="LW73" i="82"/>
  <c r="LG73" i="82"/>
  <c r="KQ73" i="82"/>
  <c r="KA73" i="82"/>
  <c r="JK73" i="82"/>
  <c r="IU73" i="82"/>
  <c r="IE73" i="82"/>
  <c r="HO73" i="82"/>
  <c r="GY73" i="82"/>
  <c r="VO73" i="82"/>
  <c r="UV73" i="82"/>
  <c r="UE73" i="82"/>
  <c r="TL73" i="82"/>
  <c r="SU73" i="82"/>
  <c r="SB73" i="82"/>
  <c r="RK73" i="82"/>
  <c r="QR73" i="82"/>
  <c r="QA73" i="82"/>
  <c r="PH73" i="82"/>
  <c r="OR73" i="82"/>
  <c r="OB73" i="82"/>
  <c r="NL73" i="82"/>
  <c r="MV73" i="82"/>
  <c r="MF73" i="82"/>
  <c r="LP73" i="82"/>
  <c r="KZ73" i="82"/>
  <c r="KJ73" i="82"/>
  <c r="JT73" i="82"/>
  <c r="JD73" i="82"/>
  <c r="IN73" i="82"/>
  <c r="HX73" i="82"/>
  <c r="HH73" i="82"/>
  <c r="GR73" i="82"/>
  <c r="VN73" i="82"/>
  <c r="UU73" i="82"/>
  <c r="UD73" i="82"/>
  <c r="TK73" i="82"/>
  <c r="ST73" i="82"/>
  <c r="SA73" i="82"/>
  <c r="RJ73" i="82"/>
  <c r="QQ73" i="82"/>
  <c r="PZ73" i="82"/>
  <c r="PG73" i="82"/>
  <c r="OQ73" i="82"/>
  <c r="OA73" i="82"/>
  <c r="NK73" i="82"/>
  <c r="MU73" i="82"/>
  <c r="ME73" i="82"/>
  <c r="LO73" i="82"/>
  <c r="KY73" i="82"/>
  <c r="KI73" i="82"/>
  <c r="JS73" i="82"/>
  <c r="JC73" i="82"/>
  <c r="IM73" i="82"/>
  <c r="HW73" i="82"/>
  <c r="HG73" i="82"/>
  <c r="GQ73" i="82"/>
  <c r="WD73" i="82"/>
  <c r="VK73" i="82"/>
  <c r="UT73" i="82"/>
  <c r="UA73" i="82"/>
  <c r="TJ73" i="82"/>
  <c r="SQ73" i="82"/>
  <c r="RZ73" i="82"/>
  <c r="RG73" i="82"/>
  <c r="QP73" i="82"/>
  <c r="PW73" i="82"/>
  <c r="PF73" i="82"/>
  <c r="OP73" i="82"/>
  <c r="NY73" i="82"/>
  <c r="NJ73" i="82"/>
  <c r="MT73" i="82"/>
  <c r="MC73" i="82"/>
  <c r="LN73" i="82"/>
  <c r="KX73" i="82"/>
  <c r="KG73" i="82"/>
  <c r="JR73" i="82"/>
  <c r="JB73" i="82"/>
  <c r="IK73" i="82"/>
  <c r="HV73" i="82"/>
  <c r="HF73" i="82"/>
  <c r="GO73" i="82"/>
  <c r="VC73" i="82"/>
  <c r="TO73" i="82"/>
  <c r="RX73" i="82"/>
  <c r="QE73" i="82"/>
  <c r="OV73" i="82"/>
  <c r="NP73" i="82"/>
  <c r="MJ73" i="82"/>
  <c r="LD73" i="82"/>
  <c r="JX73" i="82"/>
  <c r="IR73" i="82"/>
  <c r="HL73" i="82"/>
  <c r="VB73" i="82"/>
  <c r="TM73" i="82"/>
  <c r="RP73" i="82"/>
  <c r="QD73" i="82"/>
  <c r="OU73" i="82"/>
  <c r="NO73" i="82"/>
  <c r="MI73" i="82"/>
  <c r="LC73" i="82"/>
  <c r="JW73" i="82"/>
  <c r="IQ73" i="82"/>
  <c r="HK73" i="82"/>
  <c r="UY73" i="82"/>
  <c r="TH73" i="82"/>
  <c r="RO73" i="82"/>
  <c r="QB73" i="82"/>
  <c r="OT73" i="82"/>
  <c r="NM73" i="82"/>
  <c r="MH73" i="82"/>
  <c r="LB73" i="82"/>
  <c r="JU73" i="82"/>
  <c r="IP73" i="82"/>
  <c r="HJ73" i="82"/>
  <c r="UW73" i="82"/>
  <c r="SZ73" i="82"/>
  <c r="RN73" i="82"/>
  <c r="PU73" i="82"/>
  <c r="ON73" i="82"/>
  <c r="NH73" i="82"/>
  <c r="MB73" i="82"/>
  <c r="KV73" i="82"/>
  <c r="JP73" i="82"/>
  <c r="IJ73" i="82"/>
  <c r="HD73" i="82"/>
  <c r="UR73" i="82"/>
  <c r="SY73" i="82"/>
  <c r="RL73" i="82"/>
  <c r="PS73" i="82"/>
  <c r="OK73" i="82"/>
  <c r="NF73" i="82"/>
  <c r="LZ73" i="82"/>
  <c r="KS73" i="82"/>
  <c r="JN73" i="82"/>
  <c r="IH73" i="82"/>
  <c r="HA73" i="82"/>
  <c r="UJ73" i="82"/>
  <c r="SX73" i="82"/>
  <c r="RE73" i="82"/>
  <c r="PO73" i="82"/>
  <c r="OH73" i="82"/>
  <c r="NA73" i="82"/>
  <c r="LV73" i="82"/>
  <c r="KP73" i="82"/>
  <c r="JI73" i="82"/>
  <c r="ID73" i="82"/>
  <c r="GX73" i="82"/>
  <c r="VS73" i="82"/>
  <c r="UF73" i="82"/>
  <c r="SI73" i="82"/>
  <c r="QU73" i="82"/>
  <c r="PI73" i="82"/>
  <c r="OD73" i="82"/>
  <c r="MX73" i="82"/>
  <c r="LQ73" i="82"/>
  <c r="KL73" i="82"/>
  <c r="JF73" i="82"/>
  <c r="HY73" i="82"/>
  <c r="GT73" i="82"/>
  <c r="VR73" i="82"/>
  <c r="TY73" i="82"/>
  <c r="SH73" i="82"/>
  <c r="QS73" i="82"/>
  <c r="PD73" i="82"/>
  <c r="NX73" i="82"/>
  <c r="MR73" i="82"/>
  <c r="LL73" i="82"/>
  <c r="KF73" i="82"/>
  <c r="IZ73" i="82"/>
  <c r="HT73" i="82"/>
  <c r="GN73" i="82"/>
  <c r="UI73" i="82"/>
  <c r="PN73" i="82"/>
  <c r="LT73" i="82"/>
  <c r="IB73" i="82"/>
  <c r="UH73" i="82"/>
  <c r="PK73" i="82"/>
  <c r="LS73" i="82"/>
  <c r="IA73" i="82"/>
  <c r="TS73" i="82"/>
  <c r="PB73" i="82"/>
  <c r="LJ73" i="82"/>
  <c r="HR73" i="82"/>
  <c r="TR73" i="82"/>
  <c r="OW73" i="82"/>
  <c r="LE73" i="82"/>
  <c r="HM73" i="82"/>
  <c r="SV73" i="82"/>
  <c r="OF73" i="82"/>
  <c r="KN73" i="82"/>
  <c r="GV73" i="82"/>
  <c r="WB73" i="82"/>
  <c r="QY73" i="82"/>
  <c r="MZ73" i="82"/>
  <c r="JH73" i="82"/>
  <c r="VT73" i="82"/>
  <c r="QX73" i="82"/>
  <c r="MY73" i="82"/>
  <c r="JG73" i="82"/>
  <c r="VP73" i="82"/>
  <c r="QN73" i="82"/>
  <c r="MO73" i="82"/>
  <c r="IW73" i="82"/>
  <c r="KM73" i="82"/>
  <c r="KD73" i="82"/>
  <c r="JZ73" i="82"/>
  <c r="VI73" i="82"/>
  <c r="IT73" i="82"/>
  <c r="OE73" i="82"/>
  <c r="NV73" i="82"/>
  <c r="NR73" i="82"/>
  <c r="ML73" i="82"/>
  <c r="GU73" i="82"/>
  <c r="SO73" i="82"/>
  <c r="SE73" i="82"/>
  <c r="SC73" i="82"/>
  <c r="QF73" i="82"/>
  <c r="VU39" i="82"/>
  <c r="VI39" i="82"/>
  <c r="UW39" i="82"/>
  <c r="UK39" i="82"/>
  <c r="TY39" i="82"/>
  <c r="TM39" i="82"/>
  <c r="TA39" i="82"/>
  <c r="SO39" i="82"/>
  <c r="SC39" i="82"/>
  <c r="RQ39" i="82"/>
  <c r="RE39" i="82"/>
  <c r="QS39" i="82"/>
  <c r="QG39" i="82"/>
  <c r="PU39" i="82"/>
  <c r="PI39" i="82"/>
  <c r="OW39" i="82"/>
  <c r="OK39" i="82"/>
  <c r="NY39" i="82"/>
  <c r="NM39" i="82"/>
  <c r="NA39" i="82"/>
  <c r="MO39" i="82"/>
  <c r="MC39" i="82"/>
  <c r="LQ39" i="82"/>
  <c r="LE39" i="82"/>
  <c r="KS39" i="82"/>
  <c r="KG39" i="82"/>
  <c r="JU39" i="82"/>
  <c r="JI39" i="82"/>
  <c r="IW39" i="82"/>
  <c r="IK39" i="82"/>
  <c r="HY39" i="82"/>
  <c r="HM39" i="82"/>
  <c r="HA39" i="82"/>
  <c r="GO39" i="82"/>
  <c r="VT39" i="82"/>
  <c r="VG39" i="82"/>
  <c r="UT39" i="82"/>
  <c r="UG39" i="82"/>
  <c r="TT39" i="82"/>
  <c r="TG39" i="82"/>
  <c r="ST39" i="82"/>
  <c r="SG39" i="82"/>
  <c r="RT39" i="82"/>
  <c r="RG39" i="82"/>
  <c r="QT39" i="82"/>
  <c r="QF39" i="82"/>
  <c r="PS39" i="82"/>
  <c r="PF39" i="82"/>
  <c r="OS39" i="82"/>
  <c r="OF39" i="82"/>
  <c r="NS39" i="82"/>
  <c r="NF39" i="82"/>
  <c r="MS39" i="82"/>
  <c r="MF39" i="82"/>
  <c r="LS39" i="82"/>
  <c r="LF39" i="82"/>
  <c r="KR39" i="82"/>
  <c r="KE39" i="82"/>
  <c r="JR39" i="82"/>
  <c r="JE39" i="82"/>
  <c r="IR39" i="82"/>
  <c r="IE39" i="82"/>
  <c r="HR39" i="82"/>
  <c r="HE39" i="82"/>
  <c r="GR39" i="82"/>
  <c r="VS39" i="82"/>
  <c r="VF39" i="82"/>
  <c r="US39" i="82"/>
  <c r="UF39" i="82"/>
  <c r="TS39" i="82"/>
  <c r="TF39" i="82"/>
  <c r="SS39" i="82"/>
  <c r="SF39" i="82"/>
  <c r="RS39" i="82"/>
  <c r="RF39" i="82"/>
  <c r="QR39" i="82"/>
  <c r="QE39" i="82"/>
  <c r="PR39" i="82"/>
  <c r="PE39" i="82"/>
  <c r="OR39" i="82"/>
  <c r="OE39" i="82"/>
  <c r="VR39" i="82"/>
  <c r="VE39" i="82"/>
  <c r="UR39" i="82"/>
  <c r="UE39" i="82"/>
  <c r="TR39" i="82"/>
  <c r="TE39" i="82"/>
  <c r="SR39" i="82"/>
  <c r="SE39" i="82"/>
  <c r="RR39" i="82"/>
  <c r="RD39" i="82"/>
  <c r="QQ39" i="82"/>
  <c r="QD39" i="82"/>
  <c r="PQ39" i="82"/>
  <c r="PD39" i="82"/>
  <c r="OQ39" i="82"/>
  <c r="OD39" i="82"/>
  <c r="NQ39" i="82"/>
  <c r="ND39" i="82"/>
  <c r="MQ39" i="82"/>
  <c r="MD39" i="82"/>
  <c r="LP39" i="82"/>
  <c r="LC39" i="82"/>
  <c r="KP39" i="82"/>
  <c r="KC39" i="82"/>
  <c r="JP39" i="82"/>
  <c r="JC39" i="82"/>
  <c r="WD39" i="82"/>
  <c r="VQ39" i="82"/>
  <c r="VD39" i="82"/>
  <c r="UQ39" i="82"/>
  <c r="UD39" i="82"/>
  <c r="TQ39" i="82"/>
  <c r="WC39" i="82"/>
  <c r="VL39" i="82"/>
  <c r="UP39" i="82"/>
  <c r="TX39" i="82"/>
  <c r="TD39" i="82"/>
  <c r="SM39" i="82"/>
  <c r="RW39" i="82"/>
  <c r="RC39" i="82"/>
  <c r="QM39" i="82"/>
  <c r="PW39" i="82"/>
  <c r="PC39" i="82"/>
  <c r="OM39" i="82"/>
  <c r="NV39" i="82"/>
  <c r="NG39" i="82"/>
  <c r="MP39" i="82"/>
  <c r="LZ39" i="82"/>
  <c r="LK39" i="82"/>
  <c r="KV39" i="82"/>
  <c r="KF39" i="82"/>
  <c r="JO39" i="82"/>
  <c r="IZ39" i="82"/>
  <c r="IL39" i="82"/>
  <c r="HW39" i="82"/>
  <c r="HI39" i="82"/>
  <c r="GU39" i="82"/>
  <c r="VK39" i="82"/>
  <c r="UN39" i="82"/>
  <c r="TU39" i="82"/>
  <c r="SY39" i="82"/>
  <c r="SH39" i="82"/>
  <c r="WB39" i="82"/>
  <c r="VJ39" i="82"/>
  <c r="UM39" i="82"/>
  <c r="TP39" i="82"/>
  <c r="SX39" i="82"/>
  <c r="SD39" i="82"/>
  <c r="RL39" i="82"/>
  <c r="QU39" i="82"/>
  <c r="PZ39" i="82"/>
  <c r="PH39" i="82"/>
  <c r="ON39" i="82"/>
  <c r="NU39" i="82"/>
  <c r="NC39" i="82"/>
  <c r="ML39" i="82"/>
  <c r="LV39" i="82"/>
  <c r="LD39" i="82"/>
  <c r="KM39" i="82"/>
  <c r="JW39" i="82"/>
  <c r="JF39" i="82"/>
  <c r="IO39" i="82"/>
  <c r="HZ39" i="82"/>
  <c r="HJ39" i="82"/>
  <c r="GT39" i="82"/>
  <c r="VZ39" i="82"/>
  <c r="VC39" i="82"/>
  <c r="UJ39" i="82"/>
  <c r="TN39" i="82"/>
  <c r="SV39" i="82"/>
  <c r="SA39" i="82"/>
  <c r="RJ39" i="82"/>
  <c r="QO39" i="82"/>
  <c r="PX39" i="82"/>
  <c r="PB39" i="82"/>
  <c r="OJ39" i="82"/>
  <c r="NR39" i="82"/>
  <c r="MZ39" i="82"/>
  <c r="MJ39" i="82"/>
  <c r="LT39" i="82"/>
  <c r="VY39" i="82"/>
  <c r="VB39" i="82"/>
  <c r="UI39" i="82"/>
  <c r="TL39" i="82"/>
  <c r="SU39" i="82"/>
  <c r="RZ39" i="82"/>
  <c r="RI39" i="82"/>
  <c r="QN39" i="82"/>
  <c r="PV39" i="82"/>
  <c r="PA39" i="82"/>
  <c r="OI39" i="82"/>
  <c r="NP39" i="82"/>
  <c r="MY39" i="82"/>
  <c r="MI39" i="82"/>
  <c r="LR39" i="82"/>
  <c r="KZ39" i="82"/>
  <c r="KJ39" i="82"/>
  <c r="JS39" i="82"/>
  <c r="JA39" i="82"/>
  <c r="IJ39" i="82"/>
  <c r="HU39" i="82"/>
  <c r="HF39" i="82"/>
  <c r="GP39" i="82"/>
  <c r="VP39" i="82"/>
  <c r="UX39" i="82"/>
  <c r="UA39" i="82"/>
  <c r="TH39" i="82"/>
  <c r="SL39" i="82"/>
  <c r="RU39" i="82"/>
  <c r="QZ39" i="82"/>
  <c r="QI39" i="82"/>
  <c r="PN39" i="82"/>
  <c r="OV39" i="82"/>
  <c r="OB39" i="82"/>
  <c r="NK39" i="82"/>
  <c r="MU39" i="82"/>
  <c r="MB39" i="82"/>
  <c r="LL39" i="82"/>
  <c r="KU39" i="82"/>
  <c r="KB39" i="82"/>
  <c r="VO39" i="82"/>
  <c r="UV39" i="82"/>
  <c r="TZ39" i="82"/>
  <c r="TC39" i="82"/>
  <c r="SK39" i="82"/>
  <c r="RP39" i="82"/>
  <c r="QY39" i="82"/>
  <c r="QH39" i="82"/>
  <c r="PM39" i="82"/>
  <c r="OU39" i="82"/>
  <c r="OA39" i="82"/>
  <c r="NJ39" i="82"/>
  <c r="MT39" i="82"/>
  <c r="MA39" i="82"/>
  <c r="LJ39" i="82"/>
  <c r="KT39" i="82"/>
  <c r="KA39" i="82"/>
  <c r="VN39" i="82"/>
  <c r="TW39" i="82"/>
  <c r="SJ39" i="82"/>
  <c r="RA39" i="82"/>
  <c r="PT39" i="82"/>
  <c r="OO39" i="82"/>
  <c r="NI39" i="82"/>
  <c r="MG39" i="82"/>
  <c r="LB39" i="82"/>
  <c r="KD39" i="82"/>
  <c r="JH39" i="82"/>
  <c r="IN39" i="82"/>
  <c r="HT39" i="82"/>
  <c r="HB39" i="82"/>
  <c r="VM39" i="82"/>
  <c r="TV39" i="82"/>
  <c r="SI39" i="82"/>
  <c r="QX39" i="82"/>
  <c r="PP39" i="82"/>
  <c r="OL39" i="82"/>
  <c r="NH39" i="82"/>
  <c r="ME39" i="82"/>
  <c r="LA39" i="82"/>
  <c r="JZ39" i="82"/>
  <c r="JG39" i="82"/>
  <c r="IM39" i="82"/>
  <c r="HS39" i="82"/>
  <c r="GZ39" i="82"/>
  <c r="VH39" i="82"/>
  <c r="TO39" i="82"/>
  <c r="SB39" i="82"/>
  <c r="QW39" i="82"/>
  <c r="PO39" i="82"/>
  <c r="OH39" i="82"/>
  <c r="NE39" i="82"/>
  <c r="LY39" i="82"/>
  <c r="KY39" i="82"/>
  <c r="JY39" i="82"/>
  <c r="JD39" i="82"/>
  <c r="II39" i="82"/>
  <c r="HQ39" i="82"/>
  <c r="GY39" i="82"/>
  <c r="VA39" i="82"/>
  <c r="TK39" i="82"/>
  <c r="RY39" i="82"/>
  <c r="QV39" i="82"/>
  <c r="PL39" i="82"/>
  <c r="OG39" i="82"/>
  <c r="NB39" i="82"/>
  <c r="LX39" i="82"/>
  <c r="KX39" i="82"/>
  <c r="JX39" i="82"/>
  <c r="JB39" i="82"/>
  <c r="IH39" i="82"/>
  <c r="HP39" i="82"/>
  <c r="GX39" i="82"/>
  <c r="UZ39" i="82"/>
  <c r="TJ39" i="82"/>
  <c r="RX39" i="82"/>
  <c r="QP39" i="82"/>
  <c r="PK39" i="82"/>
  <c r="OC39" i="82"/>
  <c r="MX39" i="82"/>
  <c r="LW39" i="82"/>
  <c r="KW39" i="82"/>
  <c r="JV39" i="82"/>
  <c r="IY39" i="82"/>
  <c r="IG39" i="82"/>
  <c r="HO39" i="82"/>
  <c r="GW39" i="82"/>
  <c r="UO39" i="82"/>
  <c r="SZ39" i="82"/>
  <c r="RN39" i="82"/>
  <c r="QJ39" i="82"/>
  <c r="OZ39" i="82"/>
  <c r="NW39" i="82"/>
  <c r="MR39" i="82"/>
  <c r="LN39" i="82"/>
  <c r="KN39" i="82"/>
  <c r="JN39" i="82"/>
  <c r="IU39" i="82"/>
  <c r="IC39" i="82"/>
  <c r="HK39" i="82"/>
  <c r="GQ39" i="82"/>
  <c r="WA39" i="82"/>
  <c r="UL39" i="82"/>
  <c r="SW39" i="82"/>
  <c r="RM39" i="82"/>
  <c r="QC39" i="82"/>
  <c r="OY39" i="82"/>
  <c r="NT39" i="82"/>
  <c r="MN39" i="82"/>
  <c r="LM39" i="82"/>
  <c r="KL39" i="82"/>
  <c r="JM39" i="82"/>
  <c r="IT39" i="82"/>
  <c r="IB39" i="82"/>
  <c r="HH39" i="82"/>
  <c r="GN39" i="82"/>
  <c r="VX39" i="82"/>
  <c r="UH39" i="82"/>
  <c r="SQ39" i="82"/>
  <c r="RK39" i="82"/>
  <c r="QB39" i="82"/>
  <c r="OX39" i="82"/>
  <c r="NO39" i="82"/>
  <c r="MM39" i="82"/>
  <c r="LI39" i="82"/>
  <c r="KK39" i="82"/>
  <c r="JL39" i="82"/>
  <c r="IS39" i="82"/>
  <c r="IA39" i="82"/>
  <c r="HG39" i="82"/>
  <c r="GM39" i="82"/>
  <c r="VW39" i="82"/>
  <c r="UC39" i="82"/>
  <c r="SP39" i="82"/>
  <c r="RH39" i="82"/>
  <c r="QA39" i="82"/>
  <c r="OT39" i="82"/>
  <c r="NN39" i="82"/>
  <c r="MK39" i="82"/>
  <c r="LH39" i="82"/>
  <c r="KI39" i="82"/>
  <c r="JK39" i="82"/>
  <c r="IQ39" i="82"/>
  <c r="HX39" i="82"/>
  <c r="HD39" i="82"/>
  <c r="VV39" i="82"/>
  <c r="UB39" i="82"/>
  <c r="SN39" i="82"/>
  <c r="RB39" i="82"/>
  <c r="PY39" i="82"/>
  <c r="OP39" i="82"/>
  <c r="NL39" i="82"/>
  <c r="MH39" i="82"/>
  <c r="LG39" i="82"/>
  <c r="KH39" i="82"/>
  <c r="JJ39" i="82"/>
  <c r="IP39" i="82"/>
  <c r="HV39" i="82"/>
  <c r="HC39" i="82"/>
  <c r="RV39" i="82"/>
  <c r="KQ39" i="82"/>
  <c r="RO39" i="82"/>
  <c r="KO39" i="82"/>
  <c r="QL39" i="82"/>
  <c r="JT39" i="82"/>
  <c r="QK39" i="82"/>
  <c r="JQ39" i="82"/>
  <c r="PJ39" i="82"/>
  <c r="IX39" i="82"/>
  <c r="NZ39" i="82"/>
  <c r="IF39" i="82"/>
  <c r="NX39" i="82"/>
  <c r="ID39" i="82"/>
  <c r="PG39" i="82"/>
  <c r="IV39" i="82"/>
  <c r="UY39" i="82"/>
  <c r="MW39" i="82"/>
  <c r="HN39" i="82"/>
  <c r="UU39" i="82"/>
  <c r="MV39" i="82"/>
  <c r="HL39" i="82"/>
  <c r="TI39" i="82"/>
  <c r="LU39" i="82"/>
  <c r="GV39" i="82"/>
  <c r="TB39" i="82"/>
  <c r="LO39" i="82"/>
  <c r="GS39" i="82"/>
  <c r="VY51" i="82"/>
  <c r="VM51" i="82"/>
  <c r="VA51" i="82"/>
  <c r="UO51" i="82"/>
  <c r="UC51" i="82"/>
  <c r="TQ51" i="82"/>
  <c r="TE51" i="82"/>
  <c r="SS51" i="82"/>
  <c r="SG51" i="82"/>
  <c r="RU51" i="82"/>
  <c r="RI51" i="82"/>
  <c r="QW51" i="82"/>
  <c r="QK51" i="82"/>
  <c r="PY51" i="82"/>
  <c r="PM51" i="82"/>
  <c r="PA51" i="82"/>
  <c r="OO51" i="82"/>
  <c r="OC51" i="82"/>
  <c r="NQ51" i="82"/>
  <c r="NE51" i="82"/>
  <c r="MS51" i="82"/>
  <c r="MG51" i="82"/>
  <c r="LU51" i="82"/>
  <c r="LI51" i="82"/>
  <c r="KW51" i="82"/>
  <c r="KK51" i="82"/>
  <c r="JY51" i="82"/>
  <c r="JM51" i="82"/>
  <c r="JA51" i="82"/>
  <c r="IO51" i="82"/>
  <c r="IC51" i="82"/>
  <c r="HQ51" i="82"/>
  <c r="HE51" i="82"/>
  <c r="GS51" i="82"/>
  <c r="WC51" i="82"/>
  <c r="VP51" i="82"/>
  <c r="VC51" i="82"/>
  <c r="UP51" i="82"/>
  <c r="UB51" i="82"/>
  <c r="TO51" i="82"/>
  <c r="TB51" i="82"/>
  <c r="SO51" i="82"/>
  <c r="SB51" i="82"/>
  <c r="RO51" i="82"/>
  <c r="RB51" i="82"/>
  <c r="QO51" i="82"/>
  <c r="QB51" i="82"/>
  <c r="PO51" i="82"/>
  <c r="PB51" i="82"/>
  <c r="ON51" i="82"/>
  <c r="OA51" i="82"/>
  <c r="NN51" i="82"/>
  <c r="NA51" i="82"/>
  <c r="MN51" i="82"/>
  <c r="MA51" i="82"/>
  <c r="LN51" i="82"/>
  <c r="LA51" i="82"/>
  <c r="KN51" i="82"/>
  <c r="KA51" i="82"/>
  <c r="JN51" i="82"/>
  <c r="IZ51" i="82"/>
  <c r="IM51" i="82"/>
  <c r="HZ51" i="82"/>
  <c r="HM51" i="82"/>
  <c r="GZ51" i="82"/>
  <c r="GM51" i="82"/>
  <c r="WB51" i="82"/>
  <c r="VO51" i="82"/>
  <c r="VB51" i="82"/>
  <c r="UN51" i="82"/>
  <c r="UA51" i="82"/>
  <c r="TN51" i="82"/>
  <c r="TA51" i="82"/>
  <c r="SN51" i="82"/>
  <c r="SA51" i="82"/>
  <c r="RN51" i="82"/>
  <c r="RA51" i="82"/>
  <c r="QN51" i="82"/>
  <c r="QA51" i="82"/>
  <c r="PN51" i="82"/>
  <c r="OZ51" i="82"/>
  <c r="OM51" i="82"/>
  <c r="NZ51" i="82"/>
  <c r="NM51" i="82"/>
  <c r="MZ51" i="82"/>
  <c r="MM51" i="82"/>
  <c r="LZ51" i="82"/>
  <c r="LM51" i="82"/>
  <c r="KZ51" i="82"/>
  <c r="KM51" i="82"/>
  <c r="JZ51" i="82"/>
  <c r="JL51" i="82"/>
  <c r="IY51" i="82"/>
  <c r="IL51" i="82"/>
  <c r="HY51" i="82"/>
  <c r="HL51" i="82"/>
  <c r="GY51" i="82"/>
  <c r="WA51" i="82"/>
  <c r="VN51" i="82"/>
  <c r="UZ51" i="82"/>
  <c r="UM51" i="82"/>
  <c r="TZ51" i="82"/>
  <c r="TM51" i="82"/>
  <c r="SZ51" i="82"/>
  <c r="SM51" i="82"/>
  <c r="RZ51" i="82"/>
  <c r="RM51" i="82"/>
  <c r="QZ51" i="82"/>
  <c r="QM51" i="82"/>
  <c r="PZ51" i="82"/>
  <c r="PL51" i="82"/>
  <c r="OY51" i="82"/>
  <c r="OL51" i="82"/>
  <c r="NY51" i="82"/>
  <c r="NL51" i="82"/>
  <c r="MY51" i="82"/>
  <c r="ML51" i="82"/>
  <c r="LY51" i="82"/>
  <c r="LL51" i="82"/>
  <c r="KY51" i="82"/>
  <c r="KL51" i="82"/>
  <c r="JX51" i="82"/>
  <c r="JK51" i="82"/>
  <c r="IX51" i="82"/>
  <c r="IK51" i="82"/>
  <c r="HX51" i="82"/>
  <c r="HK51" i="82"/>
  <c r="GX51" i="82"/>
  <c r="VZ51" i="82"/>
  <c r="VL51" i="82"/>
  <c r="UY51" i="82"/>
  <c r="UL51" i="82"/>
  <c r="TY51" i="82"/>
  <c r="TL51" i="82"/>
  <c r="SY51" i="82"/>
  <c r="SL51" i="82"/>
  <c r="RY51" i="82"/>
  <c r="RL51" i="82"/>
  <c r="QY51" i="82"/>
  <c r="QL51" i="82"/>
  <c r="PX51" i="82"/>
  <c r="PK51" i="82"/>
  <c r="OX51" i="82"/>
  <c r="OK51" i="82"/>
  <c r="NX51" i="82"/>
  <c r="NK51" i="82"/>
  <c r="MX51" i="82"/>
  <c r="MK51" i="82"/>
  <c r="LX51" i="82"/>
  <c r="LK51" i="82"/>
  <c r="KX51" i="82"/>
  <c r="KJ51" i="82"/>
  <c r="JW51" i="82"/>
  <c r="JJ51" i="82"/>
  <c r="IW51" i="82"/>
  <c r="IJ51" i="82"/>
  <c r="HW51" i="82"/>
  <c r="HJ51" i="82"/>
  <c r="GW51" i="82"/>
  <c r="VX51" i="82"/>
  <c r="VK51" i="82"/>
  <c r="UX51" i="82"/>
  <c r="UK51" i="82"/>
  <c r="TX51" i="82"/>
  <c r="TK51" i="82"/>
  <c r="SX51" i="82"/>
  <c r="SK51" i="82"/>
  <c r="RX51" i="82"/>
  <c r="RK51" i="82"/>
  <c r="QX51" i="82"/>
  <c r="QJ51" i="82"/>
  <c r="PW51" i="82"/>
  <c r="PJ51" i="82"/>
  <c r="OW51" i="82"/>
  <c r="OJ51" i="82"/>
  <c r="NW51" i="82"/>
  <c r="NJ51" i="82"/>
  <c r="MW51" i="82"/>
  <c r="MJ51" i="82"/>
  <c r="LW51" i="82"/>
  <c r="LJ51" i="82"/>
  <c r="KV51" i="82"/>
  <c r="KI51" i="82"/>
  <c r="JV51" i="82"/>
  <c r="JI51" i="82"/>
  <c r="IV51" i="82"/>
  <c r="II51" i="82"/>
  <c r="HV51" i="82"/>
  <c r="HI51" i="82"/>
  <c r="GV51" i="82"/>
  <c r="VU51" i="82"/>
  <c r="VH51" i="82"/>
  <c r="UU51" i="82"/>
  <c r="UH51" i="82"/>
  <c r="TU51" i="82"/>
  <c r="TH51" i="82"/>
  <c r="SU51" i="82"/>
  <c r="SH51" i="82"/>
  <c r="RT51" i="82"/>
  <c r="RG51" i="82"/>
  <c r="QT51" i="82"/>
  <c r="QG51" i="82"/>
  <c r="PT51" i="82"/>
  <c r="PG51" i="82"/>
  <c r="OT51" i="82"/>
  <c r="OG51" i="82"/>
  <c r="NT51" i="82"/>
  <c r="NG51" i="82"/>
  <c r="MT51" i="82"/>
  <c r="MF51" i="82"/>
  <c r="LS51" i="82"/>
  <c r="LF51" i="82"/>
  <c r="KS51" i="82"/>
  <c r="KF51" i="82"/>
  <c r="JS51" i="82"/>
  <c r="JF51" i="82"/>
  <c r="IS51" i="82"/>
  <c r="IF51" i="82"/>
  <c r="HS51" i="82"/>
  <c r="HF51" i="82"/>
  <c r="GR51" i="82"/>
  <c r="VT51" i="82"/>
  <c r="VG51" i="82"/>
  <c r="UT51" i="82"/>
  <c r="UG51" i="82"/>
  <c r="TT51" i="82"/>
  <c r="TG51" i="82"/>
  <c r="ST51" i="82"/>
  <c r="SF51" i="82"/>
  <c r="RS51" i="82"/>
  <c r="RF51" i="82"/>
  <c r="QS51" i="82"/>
  <c r="QF51" i="82"/>
  <c r="PS51" i="82"/>
  <c r="PF51" i="82"/>
  <c r="OS51" i="82"/>
  <c r="OF51" i="82"/>
  <c r="NS51" i="82"/>
  <c r="NF51" i="82"/>
  <c r="MR51" i="82"/>
  <c r="ME51" i="82"/>
  <c r="LR51" i="82"/>
  <c r="LE51" i="82"/>
  <c r="KR51" i="82"/>
  <c r="KE51" i="82"/>
  <c r="JR51" i="82"/>
  <c r="JE51" i="82"/>
  <c r="IR51" i="82"/>
  <c r="IE51" i="82"/>
  <c r="HR51" i="82"/>
  <c r="HD51" i="82"/>
  <c r="GQ51" i="82"/>
  <c r="VS51" i="82"/>
  <c r="VF51" i="82"/>
  <c r="US51" i="82"/>
  <c r="UF51" i="82"/>
  <c r="TS51" i="82"/>
  <c r="TF51" i="82"/>
  <c r="SR51" i="82"/>
  <c r="SE51" i="82"/>
  <c r="RR51" i="82"/>
  <c r="RE51" i="82"/>
  <c r="QR51" i="82"/>
  <c r="QE51" i="82"/>
  <c r="PR51" i="82"/>
  <c r="PE51" i="82"/>
  <c r="OR51" i="82"/>
  <c r="OE51" i="82"/>
  <c r="NR51" i="82"/>
  <c r="ND51" i="82"/>
  <c r="MQ51" i="82"/>
  <c r="MD51" i="82"/>
  <c r="LQ51" i="82"/>
  <c r="LD51" i="82"/>
  <c r="KQ51" i="82"/>
  <c r="KD51" i="82"/>
  <c r="JQ51" i="82"/>
  <c r="JD51" i="82"/>
  <c r="IQ51" i="82"/>
  <c r="ID51" i="82"/>
  <c r="HP51" i="82"/>
  <c r="HC51" i="82"/>
  <c r="GP51" i="82"/>
  <c r="VR51" i="82"/>
  <c r="VE51" i="82"/>
  <c r="UR51" i="82"/>
  <c r="UE51" i="82"/>
  <c r="TR51" i="82"/>
  <c r="TD51" i="82"/>
  <c r="SQ51" i="82"/>
  <c r="SD51" i="82"/>
  <c r="RQ51" i="82"/>
  <c r="RD51" i="82"/>
  <c r="QQ51" i="82"/>
  <c r="QD51" i="82"/>
  <c r="PQ51" i="82"/>
  <c r="PD51" i="82"/>
  <c r="OQ51" i="82"/>
  <c r="OD51" i="82"/>
  <c r="NP51" i="82"/>
  <c r="NC51" i="82"/>
  <c r="MP51" i="82"/>
  <c r="MC51" i="82"/>
  <c r="LP51" i="82"/>
  <c r="LC51" i="82"/>
  <c r="KP51" i="82"/>
  <c r="KC51" i="82"/>
  <c r="JP51" i="82"/>
  <c r="JC51" i="82"/>
  <c r="IP51" i="82"/>
  <c r="IB51" i="82"/>
  <c r="HO51" i="82"/>
  <c r="HB51" i="82"/>
  <c r="GO51" i="82"/>
  <c r="VW51" i="82"/>
  <c r="TW51" i="82"/>
  <c r="RW51" i="82"/>
  <c r="PV51" i="82"/>
  <c r="NV51" i="82"/>
  <c r="LV51" i="82"/>
  <c r="JU51" i="82"/>
  <c r="HU51" i="82"/>
  <c r="VV51" i="82"/>
  <c r="TV51" i="82"/>
  <c r="RV51" i="82"/>
  <c r="PU51" i="82"/>
  <c r="NU51" i="82"/>
  <c r="LT51" i="82"/>
  <c r="JT51" i="82"/>
  <c r="HT51" i="82"/>
  <c r="VQ51" i="82"/>
  <c r="TP51" i="82"/>
  <c r="RP51" i="82"/>
  <c r="PP51" i="82"/>
  <c r="NO51" i="82"/>
  <c r="LO51" i="82"/>
  <c r="JO51" i="82"/>
  <c r="HN51" i="82"/>
  <c r="VJ51" i="82"/>
  <c r="TJ51" i="82"/>
  <c r="RJ51" i="82"/>
  <c r="PI51" i="82"/>
  <c r="NI51" i="82"/>
  <c r="LH51" i="82"/>
  <c r="JH51" i="82"/>
  <c r="HH51" i="82"/>
  <c r="VI51" i="82"/>
  <c r="TI51" i="82"/>
  <c r="RH51" i="82"/>
  <c r="PH51" i="82"/>
  <c r="NH51" i="82"/>
  <c r="LG51" i="82"/>
  <c r="JG51" i="82"/>
  <c r="HG51" i="82"/>
  <c r="UQ51" i="82"/>
  <c r="SP51" i="82"/>
  <c r="QP51" i="82"/>
  <c r="OP51" i="82"/>
  <c r="MO51" i="82"/>
  <c r="KO51" i="82"/>
  <c r="IN51" i="82"/>
  <c r="GN51" i="82"/>
  <c r="UJ51" i="82"/>
  <c r="SJ51" i="82"/>
  <c r="QI51" i="82"/>
  <c r="OI51" i="82"/>
  <c r="MI51" i="82"/>
  <c r="KH51" i="82"/>
  <c r="IH51" i="82"/>
  <c r="UI51" i="82"/>
  <c r="SI51" i="82"/>
  <c r="QH51" i="82"/>
  <c r="OH51" i="82"/>
  <c r="MH51" i="82"/>
  <c r="KG51" i="82"/>
  <c r="IG51" i="82"/>
  <c r="WD51" i="82"/>
  <c r="UD51" i="82"/>
  <c r="SC51" i="82"/>
  <c r="QC51" i="82"/>
  <c r="OB51" i="82"/>
  <c r="MB51" i="82"/>
  <c r="KB51" i="82"/>
  <c r="IA51" i="82"/>
  <c r="PC51" i="82"/>
  <c r="HA51" i="82"/>
  <c r="OV51" i="82"/>
  <c r="GU51" i="82"/>
  <c r="OU51" i="82"/>
  <c r="GT51" i="82"/>
  <c r="VD51" i="82"/>
  <c r="NB51" i="82"/>
  <c r="UW51" i="82"/>
  <c r="MV51" i="82"/>
  <c r="UV51" i="82"/>
  <c r="MU51" i="82"/>
  <c r="TC51" i="82"/>
  <c r="LB51" i="82"/>
  <c r="SV51" i="82"/>
  <c r="KT51" i="82"/>
  <c r="RC51" i="82"/>
  <c r="JB51" i="82"/>
  <c r="QV51" i="82"/>
  <c r="IU51" i="82"/>
  <c r="QU51" i="82"/>
  <c r="IT51" i="82"/>
  <c r="SW51" i="82"/>
  <c r="KU51" i="82"/>
  <c r="VV63" i="82"/>
  <c r="VJ63" i="82"/>
  <c r="UX63" i="82"/>
  <c r="UL63" i="82"/>
  <c r="TZ63" i="82"/>
  <c r="TN63" i="82"/>
  <c r="TB63" i="82"/>
  <c r="SP63" i="82"/>
  <c r="SD63" i="82"/>
  <c r="RR63" i="82"/>
  <c r="RF63" i="82"/>
  <c r="QT63" i="82"/>
  <c r="QH63" i="82"/>
  <c r="PV63" i="82"/>
  <c r="PJ63" i="82"/>
  <c r="OX63" i="82"/>
  <c r="OL63" i="82"/>
  <c r="NZ63" i="82"/>
  <c r="NN63" i="82"/>
  <c r="NB63" i="82"/>
  <c r="MP63" i="82"/>
  <c r="MD63" i="82"/>
  <c r="LR63" i="82"/>
  <c r="LF63" i="82"/>
  <c r="KT63" i="82"/>
  <c r="KH63" i="82"/>
  <c r="JV63" i="82"/>
  <c r="JJ63" i="82"/>
  <c r="IX63" i="82"/>
  <c r="IL63" i="82"/>
  <c r="HZ63" i="82"/>
  <c r="HN63" i="82"/>
  <c r="HB63" i="82"/>
  <c r="GP63" i="82"/>
  <c r="WA63" i="82"/>
  <c r="VN63" i="82"/>
  <c r="VA63" i="82"/>
  <c r="UN63" i="82"/>
  <c r="UA63" i="82"/>
  <c r="TM63" i="82"/>
  <c r="SZ63" i="82"/>
  <c r="SM63" i="82"/>
  <c r="RZ63" i="82"/>
  <c r="RM63" i="82"/>
  <c r="QZ63" i="82"/>
  <c r="QM63" i="82"/>
  <c r="PZ63" i="82"/>
  <c r="PM63" i="82"/>
  <c r="OZ63" i="82"/>
  <c r="OM63" i="82"/>
  <c r="NY63" i="82"/>
  <c r="NL63" i="82"/>
  <c r="MY63" i="82"/>
  <c r="ML63" i="82"/>
  <c r="LY63" i="82"/>
  <c r="LL63" i="82"/>
  <c r="KY63" i="82"/>
  <c r="KL63" i="82"/>
  <c r="JY63" i="82"/>
  <c r="JL63" i="82"/>
  <c r="IY63" i="82"/>
  <c r="IK63" i="82"/>
  <c r="HX63" i="82"/>
  <c r="HK63" i="82"/>
  <c r="GX63" i="82"/>
  <c r="VT63" i="82"/>
  <c r="VF63" i="82"/>
  <c r="UR63" i="82"/>
  <c r="UD63" i="82"/>
  <c r="TP63" i="82"/>
  <c r="TA63" i="82"/>
  <c r="SL63" i="82"/>
  <c r="RX63" i="82"/>
  <c r="RJ63" i="82"/>
  <c r="QV63" i="82"/>
  <c r="QG63" i="82"/>
  <c r="PS63" i="82"/>
  <c r="PE63" i="82"/>
  <c r="OQ63" i="82"/>
  <c r="OC63" i="82"/>
  <c r="NO63" i="82"/>
  <c r="MZ63" i="82"/>
  <c r="MK63" i="82"/>
  <c r="LW63" i="82"/>
  <c r="LI63" i="82"/>
  <c r="KU63" i="82"/>
  <c r="KF63" i="82"/>
  <c r="JR63" i="82"/>
  <c r="JD63" i="82"/>
  <c r="IP63" i="82"/>
  <c r="IB63" i="82"/>
  <c r="HM63" i="82"/>
  <c r="GY63" i="82"/>
  <c r="VS63" i="82"/>
  <c r="VE63" i="82"/>
  <c r="UQ63" i="82"/>
  <c r="UC63" i="82"/>
  <c r="TO63" i="82"/>
  <c r="SY63" i="82"/>
  <c r="SK63" i="82"/>
  <c r="RW63" i="82"/>
  <c r="RI63" i="82"/>
  <c r="QU63" i="82"/>
  <c r="QF63" i="82"/>
  <c r="PR63" i="82"/>
  <c r="PD63" i="82"/>
  <c r="OP63" i="82"/>
  <c r="OB63" i="82"/>
  <c r="NM63" i="82"/>
  <c r="MX63" i="82"/>
  <c r="MJ63" i="82"/>
  <c r="LV63" i="82"/>
  <c r="LH63" i="82"/>
  <c r="KS63" i="82"/>
  <c r="KE63" i="82"/>
  <c r="JQ63" i="82"/>
  <c r="JC63" i="82"/>
  <c r="IO63" i="82"/>
  <c r="IA63" i="82"/>
  <c r="HL63" i="82"/>
  <c r="GW63" i="82"/>
  <c r="VR63" i="82"/>
  <c r="VD63" i="82"/>
  <c r="UP63" i="82"/>
  <c r="UB63" i="82"/>
  <c r="TL63" i="82"/>
  <c r="SX63" i="82"/>
  <c r="SJ63" i="82"/>
  <c r="RV63" i="82"/>
  <c r="RH63" i="82"/>
  <c r="QS63" i="82"/>
  <c r="QE63" i="82"/>
  <c r="PQ63" i="82"/>
  <c r="PC63" i="82"/>
  <c r="OO63" i="82"/>
  <c r="OA63" i="82"/>
  <c r="NK63" i="82"/>
  <c r="MW63" i="82"/>
  <c r="MI63" i="82"/>
  <c r="LU63" i="82"/>
  <c r="LG63" i="82"/>
  <c r="KR63" i="82"/>
  <c r="KD63" i="82"/>
  <c r="JP63" i="82"/>
  <c r="JB63" i="82"/>
  <c r="IN63" i="82"/>
  <c r="HY63" i="82"/>
  <c r="HJ63" i="82"/>
  <c r="GV63" i="82"/>
  <c r="VQ63" i="82"/>
  <c r="VC63" i="82"/>
  <c r="UO63" i="82"/>
  <c r="TY63" i="82"/>
  <c r="TK63" i="82"/>
  <c r="SW63" i="82"/>
  <c r="SI63" i="82"/>
  <c r="RU63" i="82"/>
  <c r="RG63" i="82"/>
  <c r="QR63" i="82"/>
  <c r="QD63" i="82"/>
  <c r="PP63" i="82"/>
  <c r="PB63" i="82"/>
  <c r="ON63" i="82"/>
  <c r="NX63" i="82"/>
  <c r="NJ63" i="82"/>
  <c r="MV63" i="82"/>
  <c r="MH63" i="82"/>
  <c r="LT63" i="82"/>
  <c r="LE63" i="82"/>
  <c r="KQ63" i="82"/>
  <c r="KC63" i="82"/>
  <c r="JO63" i="82"/>
  <c r="JA63" i="82"/>
  <c r="IM63" i="82"/>
  <c r="HW63" i="82"/>
  <c r="HI63" i="82"/>
  <c r="GU63" i="82"/>
  <c r="VY63" i="82"/>
  <c r="VK63" i="82"/>
  <c r="UV63" i="82"/>
  <c r="UH63" i="82"/>
  <c r="TT63" i="82"/>
  <c r="TF63" i="82"/>
  <c r="SR63" i="82"/>
  <c r="SC63" i="82"/>
  <c r="RO63" i="82"/>
  <c r="RA63" i="82"/>
  <c r="QL63" i="82"/>
  <c r="PX63" i="82"/>
  <c r="PI63" i="82"/>
  <c r="OU63" i="82"/>
  <c r="OG63" i="82"/>
  <c r="NS63" i="82"/>
  <c r="NE63" i="82"/>
  <c r="MQ63" i="82"/>
  <c r="MB63" i="82"/>
  <c r="LN63" i="82"/>
  <c r="KZ63" i="82"/>
  <c r="KK63" i="82"/>
  <c r="JW63" i="82"/>
  <c r="JH63" i="82"/>
  <c r="IT63" i="82"/>
  <c r="IF63" i="82"/>
  <c r="HR63" i="82"/>
  <c r="VX63" i="82"/>
  <c r="VI63" i="82"/>
  <c r="UU63" i="82"/>
  <c r="UG63" i="82"/>
  <c r="TS63" i="82"/>
  <c r="TE63" i="82"/>
  <c r="SQ63" i="82"/>
  <c r="SB63" i="82"/>
  <c r="RN63" i="82"/>
  <c r="QY63" i="82"/>
  <c r="QK63" i="82"/>
  <c r="PW63" i="82"/>
  <c r="PH63" i="82"/>
  <c r="OT63" i="82"/>
  <c r="OF63" i="82"/>
  <c r="NR63" i="82"/>
  <c r="ND63" i="82"/>
  <c r="MO63" i="82"/>
  <c r="MA63" i="82"/>
  <c r="LM63" i="82"/>
  <c r="KX63" i="82"/>
  <c r="KJ63" i="82"/>
  <c r="JU63" i="82"/>
  <c r="JG63" i="82"/>
  <c r="IS63" i="82"/>
  <c r="IE63" i="82"/>
  <c r="HQ63" i="82"/>
  <c r="HC63" i="82"/>
  <c r="GN63" i="82"/>
  <c r="VW63" i="82"/>
  <c r="VH63" i="82"/>
  <c r="UT63" i="82"/>
  <c r="UF63" i="82"/>
  <c r="TR63" i="82"/>
  <c r="TD63" i="82"/>
  <c r="SO63" i="82"/>
  <c r="SA63" i="82"/>
  <c r="RL63" i="82"/>
  <c r="QX63" i="82"/>
  <c r="QJ63" i="82"/>
  <c r="PU63" i="82"/>
  <c r="PG63" i="82"/>
  <c r="OS63" i="82"/>
  <c r="OE63" i="82"/>
  <c r="NQ63" i="82"/>
  <c r="NC63" i="82"/>
  <c r="MN63" i="82"/>
  <c r="LZ63" i="82"/>
  <c r="LK63" i="82"/>
  <c r="KW63" i="82"/>
  <c r="KI63" i="82"/>
  <c r="JT63" i="82"/>
  <c r="JF63" i="82"/>
  <c r="IR63" i="82"/>
  <c r="ID63" i="82"/>
  <c r="HP63" i="82"/>
  <c r="HA63" i="82"/>
  <c r="GM63" i="82"/>
  <c r="VU63" i="82"/>
  <c r="WD63" i="82"/>
  <c r="UW63" i="82"/>
  <c r="TJ63" i="82"/>
  <c r="SF63" i="82"/>
  <c r="QW63" i="82"/>
  <c r="PN63" i="82"/>
  <c r="OH63" i="82"/>
  <c r="MU63" i="82"/>
  <c r="LP63" i="82"/>
  <c r="KG63" i="82"/>
  <c r="IW63" i="82"/>
  <c r="HS63" i="82"/>
  <c r="GO63" i="82"/>
  <c r="WC63" i="82"/>
  <c r="US63" i="82"/>
  <c r="TI63" i="82"/>
  <c r="SE63" i="82"/>
  <c r="QQ63" i="82"/>
  <c r="PL63" i="82"/>
  <c r="OD63" i="82"/>
  <c r="MT63" i="82"/>
  <c r="LO63" i="82"/>
  <c r="KB63" i="82"/>
  <c r="IV63" i="82"/>
  <c r="HO63" i="82"/>
  <c r="WB63" i="82"/>
  <c r="UM63" i="82"/>
  <c r="TH63" i="82"/>
  <c r="RY63" i="82"/>
  <c r="QP63" i="82"/>
  <c r="PK63" i="82"/>
  <c r="NW63" i="82"/>
  <c r="MS63" i="82"/>
  <c r="LJ63" i="82"/>
  <c r="KA63" i="82"/>
  <c r="IU63" i="82"/>
  <c r="HH63" i="82"/>
  <c r="VG63" i="82"/>
  <c r="TW63" i="82"/>
  <c r="SS63" i="82"/>
  <c r="RE63" i="82"/>
  <c r="QA63" i="82"/>
  <c r="OR63" i="82"/>
  <c r="NH63" i="82"/>
  <c r="MC63" i="82"/>
  <c r="KP63" i="82"/>
  <c r="JK63" i="82"/>
  <c r="IC63" i="82"/>
  <c r="GT63" i="82"/>
  <c r="VB63" i="82"/>
  <c r="TV63" i="82"/>
  <c r="SN63" i="82"/>
  <c r="RD63" i="82"/>
  <c r="PY63" i="82"/>
  <c r="OK63" i="82"/>
  <c r="NG63" i="82"/>
  <c r="LX63" i="82"/>
  <c r="KO63" i="82"/>
  <c r="JI63" i="82"/>
  <c r="HV63" i="82"/>
  <c r="GS63" i="82"/>
  <c r="UZ63" i="82"/>
  <c r="TU63" i="82"/>
  <c r="SH63" i="82"/>
  <c r="RC63" i="82"/>
  <c r="PT63" i="82"/>
  <c r="OJ63" i="82"/>
  <c r="NF63" i="82"/>
  <c r="LS63" i="82"/>
  <c r="KN63" i="82"/>
  <c r="JE63" i="82"/>
  <c r="HU63" i="82"/>
  <c r="GR63" i="82"/>
  <c r="UY63" i="82"/>
  <c r="TQ63" i="82"/>
  <c r="SG63" i="82"/>
  <c r="RB63" i="82"/>
  <c r="PO63" i="82"/>
  <c r="OI63" i="82"/>
  <c r="NA63" i="82"/>
  <c r="LQ63" i="82"/>
  <c r="KM63" i="82"/>
  <c r="IZ63" i="82"/>
  <c r="HT63" i="82"/>
  <c r="GQ63" i="82"/>
  <c r="VL63" i="82"/>
  <c r="RS63" i="82"/>
  <c r="OW63" i="82"/>
  <c r="LD63" i="82"/>
  <c r="II63" i="82"/>
  <c r="UK63" i="82"/>
  <c r="RQ63" i="82"/>
  <c r="OV63" i="82"/>
  <c r="LC63" i="82"/>
  <c r="IH63" i="82"/>
  <c r="UJ63" i="82"/>
  <c r="RP63" i="82"/>
  <c r="NV63" i="82"/>
  <c r="LB63" i="82"/>
  <c r="IG63" i="82"/>
  <c r="UI63" i="82"/>
  <c r="RK63" i="82"/>
  <c r="NU63" i="82"/>
  <c r="LA63" i="82"/>
  <c r="HG63" i="82"/>
  <c r="TC63" i="82"/>
  <c r="QC63" i="82"/>
  <c r="MR63" i="82"/>
  <c r="JS63" i="82"/>
  <c r="GZ63" i="82"/>
  <c r="VZ63" i="82"/>
  <c r="SV63" i="82"/>
  <c r="QB63" i="82"/>
  <c r="MM63" i="82"/>
  <c r="JN63" i="82"/>
  <c r="VP63" i="82"/>
  <c r="SU63" i="82"/>
  <c r="PF63" i="82"/>
  <c r="MG63" i="82"/>
  <c r="JM63" i="82"/>
  <c r="VO63" i="82"/>
  <c r="ST63" i="82"/>
  <c r="PA63" i="82"/>
  <c r="MF63" i="82"/>
  <c r="IQ63" i="82"/>
  <c r="UE63" i="82"/>
  <c r="KV63" i="82"/>
  <c r="TX63" i="82"/>
  <c r="JZ63" i="82"/>
  <c r="TG63" i="82"/>
  <c r="JX63" i="82"/>
  <c r="RT63" i="82"/>
  <c r="IJ63" i="82"/>
  <c r="QO63" i="82"/>
  <c r="HF63" i="82"/>
  <c r="OY63" i="82"/>
  <c r="NT63" i="82"/>
  <c r="NP63" i="82"/>
  <c r="NI63" i="82"/>
  <c r="QN63" i="82"/>
  <c r="QI63" i="82"/>
  <c r="ME63" i="82"/>
  <c r="HE63" i="82"/>
  <c r="HD63" i="82"/>
  <c r="VM63" i="82"/>
  <c r="VT75" i="82"/>
  <c r="VH75" i="82"/>
  <c r="UV75" i="82"/>
  <c r="UJ75" i="82"/>
  <c r="TX75" i="82"/>
  <c r="TL75" i="82"/>
  <c r="SZ75" i="82"/>
  <c r="SN75" i="82"/>
  <c r="SB75" i="82"/>
  <c r="RP75" i="82"/>
  <c r="RD75" i="82"/>
  <c r="QR75" i="82"/>
  <c r="QF75" i="82"/>
  <c r="PT75" i="82"/>
  <c r="PH75" i="82"/>
  <c r="OV75" i="82"/>
  <c r="OJ75" i="82"/>
  <c r="NX75" i="82"/>
  <c r="NL75" i="82"/>
  <c r="MZ75" i="82"/>
  <c r="MN75" i="82"/>
  <c r="MB75" i="82"/>
  <c r="LP75" i="82"/>
  <c r="LD75" i="82"/>
  <c r="KR75" i="82"/>
  <c r="KF75" i="82"/>
  <c r="JT75" i="82"/>
  <c r="JH75" i="82"/>
  <c r="IV75" i="82"/>
  <c r="IJ75" i="82"/>
  <c r="HX75" i="82"/>
  <c r="HL75" i="82"/>
  <c r="GZ75" i="82"/>
  <c r="GN75" i="82"/>
  <c r="VS75" i="82"/>
  <c r="VG75" i="82"/>
  <c r="UU75" i="82"/>
  <c r="UI75" i="82"/>
  <c r="TW75" i="82"/>
  <c r="TK75" i="82"/>
  <c r="SY75" i="82"/>
  <c r="SM75" i="82"/>
  <c r="SA75" i="82"/>
  <c r="RO75" i="82"/>
  <c r="RC75" i="82"/>
  <c r="QQ75" i="82"/>
  <c r="QE75" i="82"/>
  <c r="PS75" i="82"/>
  <c r="PG75" i="82"/>
  <c r="OU75" i="82"/>
  <c r="OI75" i="82"/>
  <c r="NW75" i="82"/>
  <c r="NK75" i="82"/>
  <c r="MY75" i="82"/>
  <c r="MM75" i="82"/>
  <c r="MA75" i="82"/>
  <c r="LO75" i="82"/>
  <c r="LC75" i="82"/>
  <c r="KQ75" i="82"/>
  <c r="KE75" i="82"/>
  <c r="JS75" i="82"/>
  <c r="JG75" i="82"/>
  <c r="IU75" i="82"/>
  <c r="II75" i="82"/>
  <c r="HW75" i="82"/>
  <c r="HK75" i="82"/>
  <c r="GY75" i="82"/>
  <c r="GM75" i="82"/>
  <c r="WD75" i="82"/>
  <c r="VR75" i="82"/>
  <c r="VF75" i="82"/>
  <c r="UT75" i="82"/>
  <c r="UH75" i="82"/>
  <c r="TV75" i="82"/>
  <c r="TJ75" i="82"/>
  <c r="SX75" i="82"/>
  <c r="SL75" i="82"/>
  <c r="RZ75" i="82"/>
  <c r="RN75" i="82"/>
  <c r="RB75" i="82"/>
  <c r="QP75" i="82"/>
  <c r="QD75" i="82"/>
  <c r="PR75" i="82"/>
  <c r="PF75" i="82"/>
  <c r="OT75" i="82"/>
  <c r="OH75" i="82"/>
  <c r="NV75" i="82"/>
  <c r="NJ75" i="82"/>
  <c r="MX75" i="82"/>
  <c r="ML75" i="82"/>
  <c r="LZ75" i="82"/>
  <c r="LN75" i="82"/>
  <c r="LB75" i="82"/>
  <c r="KP75" i="82"/>
  <c r="KD75" i="82"/>
  <c r="JR75" i="82"/>
  <c r="JF75" i="82"/>
  <c r="IT75" i="82"/>
  <c r="IH75" i="82"/>
  <c r="HV75" i="82"/>
  <c r="HJ75" i="82"/>
  <c r="GX75" i="82"/>
  <c r="VY75" i="82"/>
  <c r="VM75" i="82"/>
  <c r="VA75" i="82"/>
  <c r="UO75" i="82"/>
  <c r="UC75" i="82"/>
  <c r="TQ75" i="82"/>
  <c r="TE75" i="82"/>
  <c r="SS75" i="82"/>
  <c r="SG75" i="82"/>
  <c r="RU75" i="82"/>
  <c r="RI75" i="82"/>
  <c r="QW75" i="82"/>
  <c r="QK75" i="82"/>
  <c r="PY75" i="82"/>
  <c r="PM75" i="82"/>
  <c r="PA75" i="82"/>
  <c r="OO75" i="82"/>
  <c r="OC75" i="82"/>
  <c r="NQ75" i="82"/>
  <c r="NE75" i="82"/>
  <c r="MS75" i="82"/>
  <c r="MG75" i="82"/>
  <c r="LU75" i="82"/>
  <c r="LI75" i="82"/>
  <c r="KW75" i="82"/>
  <c r="KK75" i="82"/>
  <c r="JY75" i="82"/>
  <c r="JM75" i="82"/>
  <c r="JA75" i="82"/>
  <c r="IO75" i="82"/>
  <c r="IC75" i="82"/>
  <c r="HQ75" i="82"/>
  <c r="HE75" i="82"/>
  <c r="GS75" i="82"/>
  <c r="VX75" i="82"/>
  <c r="VL75" i="82"/>
  <c r="UZ75" i="82"/>
  <c r="UN75" i="82"/>
  <c r="UB75" i="82"/>
  <c r="TP75" i="82"/>
  <c r="TD75" i="82"/>
  <c r="SR75" i="82"/>
  <c r="SF75" i="82"/>
  <c r="RT75" i="82"/>
  <c r="RH75" i="82"/>
  <c r="QV75" i="82"/>
  <c r="QJ75" i="82"/>
  <c r="PX75" i="82"/>
  <c r="PL75" i="82"/>
  <c r="OZ75" i="82"/>
  <c r="ON75" i="82"/>
  <c r="OB75" i="82"/>
  <c r="NP75" i="82"/>
  <c r="ND75" i="82"/>
  <c r="MR75" i="82"/>
  <c r="MF75" i="82"/>
  <c r="LT75" i="82"/>
  <c r="LH75" i="82"/>
  <c r="KV75" i="82"/>
  <c r="KJ75" i="82"/>
  <c r="JX75" i="82"/>
  <c r="JL75" i="82"/>
  <c r="IZ75" i="82"/>
  <c r="IN75" i="82"/>
  <c r="IB75" i="82"/>
  <c r="HP75" i="82"/>
  <c r="HD75" i="82"/>
  <c r="GR75" i="82"/>
  <c r="VW75" i="82"/>
  <c r="VK75" i="82"/>
  <c r="UY75" i="82"/>
  <c r="UM75" i="82"/>
  <c r="UA75" i="82"/>
  <c r="TO75" i="82"/>
  <c r="TC75" i="82"/>
  <c r="SQ75" i="82"/>
  <c r="SE75" i="82"/>
  <c r="RS75" i="82"/>
  <c r="RG75" i="82"/>
  <c r="QU75" i="82"/>
  <c r="QI75" i="82"/>
  <c r="PW75" i="82"/>
  <c r="PK75" i="82"/>
  <c r="OY75" i="82"/>
  <c r="OM75" i="82"/>
  <c r="OA75" i="82"/>
  <c r="NO75" i="82"/>
  <c r="NC75" i="82"/>
  <c r="MQ75" i="82"/>
  <c r="ME75" i="82"/>
  <c r="LS75" i="82"/>
  <c r="LG75" i="82"/>
  <c r="KU75" i="82"/>
  <c r="KI75" i="82"/>
  <c r="VV75" i="82"/>
  <c r="UX75" i="82"/>
  <c r="TZ75" i="82"/>
  <c r="TB75" i="82"/>
  <c r="SD75" i="82"/>
  <c r="RF75" i="82"/>
  <c r="QH75" i="82"/>
  <c r="PJ75" i="82"/>
  <c r="OL75" i="82"/>
  <c r="NN75" i="82"/>
  <c r="MP75" i="82"/>
  <c r="LR75" i="82"/>
  <c r="KT75" i="82"/>
  <c r="JW75" i="82"/>
  <c r="JC75" i="82"/>
  <c r="IG75" i="82"/>
  <c r="HN75" i="82"/>
  <c r="GT75" i="82"/>
  <c r="VP75" i="82"/>
  <c r="UR75" i="82"/>
  <c r="TT75" i="82"/>
  <c r="SV75" i="82"/>
  <c r="RX75" i="82"/>
  <c r="QZ75" i="82"/>
  <c r="QB75" i="82"/>
  <c r="PD75" i="82"/>
  <c r="OF75" i="82"/>
  <c r="NH75" i="82"/>
  <c r="MJ75" i="82"/>
  <c r="LL75" i="82"/>
  <c r="KN75" i="82"/>
  <c r="JQ75" i="82"/>
  <c r="IX75" i="82"/>
  <c r="ID75" i="82"/>
  <c r="HH75" i="82"/>
  <c r="GO75" i="82"/>
  <c r="VI75" i="82"/>
  <c r="UK75" i="82"/>
  <c r="TM75" i="82"/>
  <c r="SO75" i="82"/>
  <c r="RQ75" i="82"/>
  <c r="QS75" i="82"/>
  <c r="PU75" i="82"/>
  <c r="OW75" i="82"/>
  <c r="NY75" i="82"/>
  <c r="NA75" i="82"/>
  <c r="MC75" i="82"/>
  <c r="LE75" i="82"/>
  <c r="KG75" i="82"/>
  <c r="JK75" i="82"/>
  <c r="IQ75" i="82"/>
  <c r="HU75" i="82"/>
  <c r="HB75" i="82"/>
  <c r="WC75" i="82"/>
  <c r="VE75" i="82"/>
  <c r="UG75" i="82"/>
  <c r="TI75" i="82"/>
  <c r="SK75" i="82"/>
  <c r="RM75" i="82"/>
  <c r="QO75" i="82"/>
  <c r="PQ75" i="82"/>
  <c r="OS75" i="82"/>
  <c r="NU75" i="82"/>
  <c r="MW75" i="82"/>
  <c r="LY75" i="82"/>
  <c r="LA75" i="82"/>
  <c r="KC75" i="82"/>
  <c r="JJ75" i="82"/>
  <c r="IP75" i="82"/>
  <c r="HT75" i="82"/>
  <c r="HA75" i="82"/>
  <c r="WB75" i="82"/>
  <c r="WA75" i="82"/>
  <c r="VC75" i="82"/>
  <c r="UE75" i="82"/>
  <c r="TG75" i="82"/>
  <c r="SI75" i="82"/>
  <c r="RK75" i="82"/>
  <c r="QM75" i="82"/>
  <c r="PO75" i="82"/>
  <c r="OQ75" i="82"/>
  <c r="NS75" i="82"/>
  <c r="MU75" i="82"/>
  <c r="LW75" i="82"/>
  <c r="KY75" i="82"/>
  <c r="KA75" i="82"/>
  <c r="JE75" i="82"/>
  <c r="IL75" i="82"/>
  <c r="HR75" i="82"/>
  <c r="GV75" i="82"/>
  <c r="VJ75" i="82"/>
  <c r="TS75" i="82"/>
  <c r="SC75" i="82"/>
  <c r="QN75" i="82"/>
  <c r="PB75" i="82"/>
  <c r="NI75" i="82"/>
  <c r="LV75" i="82"/>
  <c r="KH75" i="82"/>
  <c r="IW75" i="82"/>
  <c r="HM75" i="82"/>
  <c r="VD75" i="82"/>
  <c r="TR75" i="82"/>
  <c r="RY75" i="82"/>
  <c r="QL75" i="82"/>
  <c r="OX75" i="82"/>
  <c r="NG75" i="82"/>
  <c r="LQ75" i="82"/>
  <c r="KB75" i="82"/>
  <c r="IS75" i="82"/>
  <c r="HI75" i="82"/>
  <c r="VB75" i="82"/>
  <c r="TN75" i="82"/>
  <c r="RW75" i="82"/>
  <c r="QG75" i="82"/>
  <c r="OR75" i="82"/>
  <c r="NF75" i="82"/>
  <c r="LM75" i="82"/>
  <c r="JZ75" i="82"/>
  <c r="IR75" i="82"/>
  <c r="HG75" i="82"/>
  <c r="UW75" i="82"/>
  <c r="TH75" i="82"/>
  <c r="RV75" i="82"/>
  <c r="QC75" i="82"/>
  <c r="OP75" i="82"/>
  <c r="NB75" i="82"/>
  <c r="LK75" i="82"/>
  <c r="JV75" i="82"/>
  <c r="IM75" i="82"/>
  <c r="HF75" i="82"/>
  <c r="VU75" i="82"/>
  <c r="UF75" i="82"/>
  <c r="ST75" i="82"/>
  <c r="RA75" i="82"/>
  <c r="PN75" i="82"/>
  <c r="NZ75" i="82"/>
  <c r="MI75" i="82"/>
  <c r="KS75" i="82"/>
  <c r="JI75" i="82"/>
  <c r="HZ75" i="82"/>
  <c r="GP75" i="82"/>
  <c r="VQ75" i="82"/>
  <c r="UD75" i="82"/>
  <c r="SP75" i="82"/>
  <c r="QY75" i="82"/>
  <c r="PI75" i="82"/>
  <c r="NT75" i="82"/>
  <c r="MH75" i="82"/>
  <c r="KO75" i="82"/>
  <c r="JD75" i="82"/>
  <c r="HY75" i="82"/>
  <c r="VO75" i="82"/>
  <c r="TY75" i="82"/>
  <c r="SJ75" i="82"/>
  <c r="QX75" i="82"/>
  <c r="PE75" i="82"/>
  <c r="NR75" i="82"/>
  <c r="MD75" i="82"/>
  <c r="KM75" i="82"/>
  <c r="JB75" i="82"/>
  <c r="HS75" i="82"/>
  <c r="VN75" i="82"/>
  <c r="RL75" i="82"/>
  <c r="OD75" i="82"/>
  <c r="JU75" i="82"/>
  <c r="GU75" i="82"/>
  <c r="US75" i="82"/>
  <c r="RJ75" i="82"/>
  <c r="NM75" i="82"/>
  <c r="JP75" i="82"/>
  <c r="GQ75" i="82"/>
  <c r="UQ75" i="82"/>
  <c r="RE75" i="82"/>
  <c r="MV75" i="82"/>
  <c r="JO75" i="82"/>
  <c r="UP75" i="82"/>
  <c r="QT75" i="82"/>
  <c r="MT75" i="82"/>
  <c r="JN75" i="82"/>
  <c r="UL75" i="82"/>
  <c r="QA75" i="82"/>
  <c r="MO75" i="82"/>
  <c r="IY75" i="82"/>
  <c r="TU75" i="82"/>
  <c r="PZ75" i="82"/>
  <c r="MK75" i="82"/>
  <c r="IK75" i="82"/>
  <c r="SW75" i="82"/>
  <c r="PC75" i="82"/>
  <c r="LF75" i="82"/>
  <c r="IA75" i="82"/>
  <c r="SU75" i="82"/>
  <c r="OK75" i="82"/>
  <c r="KZ75" i="82"/>
  <c r="HO75" i="82"/>
  <c r="PV75" i="82"/>
  <c r="PP75" i="82"/>
  <c r="OG75" i="82"/>
  <c r="OE75" i="82"/>
  <c r="LX75" i="82"/>
  <c r="TF75" i="82"/>
  <c r="IF75" i="82"/>
  <c r="TA75" i="82"/>
  <c r="IE75" i="82"/>
  <c r="SH75" i="82"/>
  <c r="HC75" i="82"/>
  <c r="LJ75" i="82"/>
  <c r="KX75" i="82"/>
  <c r="KL75" i="82"/>
  <c r="GW75" i="82"/>
  <c r="VZ75" i="82"/>
  <c r="RR75" i="82"/>
  <c r="WA87" i="82"/>
  <c r="VO87" i="82"/>
  <c r="VC87" i="82"/>
  <c r="UQ87" i="82"/>
  <c r="UE87" i="82"/>
  <c r="TS87" i="82"/>
  <c r="TG87" i="82"/>
  <c r="SU87" i="82"/>
  <c r="SI87" i="82"/>
  <c r="RW87" i="82"/>
  <c r="RK87" i="82"/>
  <c r="QY87" i="82"/>
  <c r="VZ87" i="82"/>
  <c r="VN87" i="82"/>
  <c r="VB87" i="82"/>
  <c r="UP87" i="82"/>
  <c r="UD87" i="82"/>
  <c r="TR87" i="82"/>
  <c r="TF87" i="82"/>
  <c r="ST87" i="82"/>
  <c r="SH87" i="82"/>
  <c r="RV87" i="82"/>
  <c r="RJ87" i="82"/>
  <c r="QX87" i="82"/>
  <c r="VT87" i="82"/>
  <c r="VH87" i="82"/>
  <c r="UV87" i="82"/>
  <c r="UJ87" i="82"/>
  <c r="TX87" i="82"/>
  <c r="TL87" i="82"/>
  <c r="SZ87" i="82"/>
  <c r="SN87" i="82"/>
  <c r="SB87" i="82"/>
  <c r="VS87" i="82"/>
  <c r="VG87" i="82"/>
  <c r="UU87" i="82"/>
  <c r="UI87" i="82"/>
  <c r="TW87" i="82"/>
  <c r="TK87" i="82"/>
  <c r="SY87" i="82"/>
  <c r="SM87" i="82"/>
  <c r="SA87" i="82"/>
  <c r="RO87" i="82"/>
  <c r="RC87" i="82"/>
  <c r="QQ87" i="82"/>
  <c r="VV87" i="82"/>
  <c r="VD87" i="82"/>
  <c r="UL87" i="82"/>
  <c r="TT87" i="82"/>
  <c r="TB87" i="82"/>
  <c r="SJ87" i="82"/>
  <c r="RR87" i="82"/>
  <c r="RB87" i="82"/>
  <c r="QM87" i="82"/>
  <c r="QA87" i="82"/>
  <c r="PO87" i="82"/>
  <c r="PC87" i="82"/>
  <c r="OQ87" i="82"/>
  <c r="OE87" i="82"/>
  <c r="NS87" i="82"/>
  <c r="NG87" i="82"/>
  <c r="MU87" i="82"/>
  <c r="MI87" i="82"/>
  <c r="LW87" i="82"/>
  <c r="LK87" i="82"/>
  <c r="KY87" i="82"/>
  <c r="KM87" i="82"/>
  <c r="KA87" i="82"/>
  <c r="JO87" i="82"/>
  <c r="JC87" i="82"/>
  <c r="IQ87" i="82"/>
  <c r="IE87" i="82"/>
  <c r="HS87" i="82"/>
  <c r="HG87" i="82"/>
  <c r="GU87" i="82"/>
  <c r="VR87" i="82"/>
  <c r="UY87" i="82"/>
  <c r="UF87" i="82"/>
  <c r="TM87" i="82"/>
  <c r="SR87" i="82"/>
  <c r="RY87" i="82"/>
  <c r="RG87" i="82"/>
  <c r="QP87" i="82"/>
  <c r="QC87" i="82"/>
  <c r="PP87" i="82"/>
  <c r="PB87" i="82"/>
  <c r="OO87" i="82"/>
  <c r="OB87" i="82"/>
  <c r="NO87" i="82"/>
  <c r="NB87" i="82"/>
  <c r="MO87" i="82"/>
  <c r="MB87" i="82"/>
  <c r="LO87" i="82"/>
  <c r="LB87" i="82"/>
  <c r="KO87" i="82"/>
  <c r="KB87" i="82"/>
  <c r="JN87" i="82"/>
  <c r="JA87" i="82"/>
  <c r="IN87" i="82"/>
  <c r="IA87" i="82"/>
  <c r="HN87" i="82"/>
  <c r="HA87" i="82"/>
  <c r="GN87" i="82"/>
  <c r="VQ87" i="82"/>
  <c r="UX87" i="82"/>
  <c r="UC87" i="82"/>
  <c r="TJ87" i="82"/>
  <c r="VP87" i="82"/>
  <c r="UW87" i="82"/>
  <c r="UB87" i="82"/>
  <c r="TI87" i="82"/>
  <c r="SP87" i="82"/>
  <c r="RU87" i="82"/>
  <c r="RE87" i="82"/>
  <c r="QN87" i="82"/>
  <c r="PZ87" i="82"/>
  <c r="PM87" i="82"/>
  <c r="OZ87" i="82"/>
  <c r="OM87" i="82"/>
  <c r="NZ87" i="82"/>
  <c r="NM87" i="82"/>
  <c r="MZ87" i="82"/>
  <c r="MM87" i="82"/>
  <c r="LZ87" i="82"/>
  <c r="LM87" i="82"/>
  <c r="KZ87" i="82"/>
  <c r="KL87" i="82"/>
  <c r="JY87" i="82"/>
  <c r="JL87" i="82"/>
  <c r="IY87" i="82"/>
  <c r="IL87" i="82"/>
  <c r="HY87" i="82"/>
  <c r="HL87" i="82"/>
  <c r="GY87" i="82"/>
  <c r="VM87" i="82"/>
  <c r="UT87" i="82"/>
  <c r="UA87" i="82"/>
  <c r="TH87" i="82"/>
  <c r="SO87" i="82"/>
  <c r="RT87" i="82"/>
  <c r="RD87" i="82"/>
  <c r="QL87" i="82"/>
  <c r="PY87" i="82"/>
  <c r="PL87" i="82"/>
  <c r="OY87" i="82"/>
  <c r="OL87" i="82"/>
  <c r="NY87" i="82"/>
  <c r="NL87" i="82"/>
  <c r="MY87" i="82"/>
  <c r="ML87" i="82"/>
  <c r="LY87" i="82"/>
  <c r="LL87" i="82"/>
  <c r="KX87" i="82"/>
  <c r="KK87" i="82"/>
  <c r="JX87" i="82"/>
  <c r="JK87" i="82"/>
  <c r="IX87" i="82"/>
  <c r="IK87" i="82"/>
  <c r="HX87" i="82"/>
  <c r="HK87" i="82"/>
  <c r="GX87" i="82"/>
  <c r="VL87" i="82"/>
  <c r="US87" i="82"/>
  <c r="TZ87" i="82"/>
  <c r="TE87" i="82"/>
  <c r="SL87" i="82"/>
  <c r="RS87" i="82"/>
  <c r="RA87" i="82"/>
  <c r="QK87" i="82"/>
  <c r="PX87" i="82"/>
  <c r="PK87" i="82"/>
  <c r="OX87" i="82"/>
  <c r="OK87" i="82"/>
  <c r="NX87" i="82"/>
  <c r="NK87" i="82"/>
  <c r="MX87" i="82"/>
  <c r="MK87" i="82"/>
  <c r="LX87" i="82"/>
  <c r="LJ87" i="82"/>
  <c r="KW87" i="82"/>
  <c r="KJ87" i="82"/>
  <c r="JW87" i="82"/>
  <c r="JJ87" i="82"/>
  <c r="IW87" i="82"/>
  <c r="IJ87" i="82"/>
  <c r="HW87" i="82"/>
  <c r="HJ87" i="82"/>
  <c r="GW87" i="82"/>
  <c r="VI87" i="82"/>
  <c r="TY87" i="82"/>
  <c r="SV87" i="82"/>
  <c r="RP87" i="82"/>
  <c r="QS87" i="82"/>
  <c r="PV87" i="82"/>
  <c r="PE87" i="82"/>
  <c r="OI87" i="82"/>
  <c r="NQ87" i="82"/>
  <c r="MV87" i="82"/>
  <c r="MD87" i="82"/>
  <c r="LH87" i="82"/>
  <c r="KQ87" i="82"/>
  <c r="JU87" i="82"/>
  <c r="JD87" i="82"/>
  <c r="IH87" i="82"/>
  <c r="HP87" i="82"/>
  <c r="GT87" i="82"/>
  <c r="VF87" i="82"/>
  <c r="TV87" i="82"/>
  <c r="SS87" i="82"/>
  <c r="RN87" i="82"/>
  <c r="QR87" i="82"/>
  <c r="PU87" i="82"/>
  <c r="PD87" i="82"/>
  <c r="OH87" i="82"/>
  <c r="NP87" i="82"/>
  <c r="MT87" i="82"/>
  <c r="MC87" i="82"/>
  <c r="LG87" i="82"/>
  <c r="KP87" i="82"/>
  <c r="JT87" i="82"/>
  <c r="JB87" i="82"/>
  <c r="IG87" i="82"/>
  <c r="HO87" i="82"/>
  <c r="GS87" i="82"/>
  <c r="VE87" i="82"/>
  <c r="TU87" i="82"/>
  <c r="SQ87" i="82"/>
  <c r="RM87" i="82"/>
  <c r="QO87" i="82"/>
  <c r="PT87" i="82"/>
  <c r="PA87" i="82"/>
  <c r="OG87" i="82"/>
  <c r="NN87" i="82"/>
  <c r="MS87" i="82"/>
  <c r="MA87" i="82"/>
  <c r="LF87" i="82"/>
  <c r="KN87" i="82"/>
  <c r="JS87" i="82"/>
  <c r="IZ87" i="82"/>
  <c r="IF87" i="82"/>
  <c r="HM87" i="82"/>
  <c r="GR87" i="82"/>
  <c r="WD87" i="82"/>
  <c r="VA87" i="82"/>
  <c r="TQ87" i="82"/>
  <c r="SK87" i="82"/>
  <c r="RL87" i="82"/>
  <c r="QJ87" i="82"/>
  <c r="PS87" i="82"/>
  <c r="OW87" i="82"/>
  <c r="OF87" i="82"/>
  <c r="NJ87" i="82"/>
  <c r="MR87" i="82"/>
  <c r="LV87" i="82"/>
  <c r="LE87" i="82"/>
  <c r="KI87" i="82"/>
  <c r="JR87" i="82"/>
  <c r="IV87" i="82"/>
  <c r="ID87" i="82"/>
  <c r="HI87" i="82"/>
  <c r="GQ87" i="82"/>
  <c r="WC87" i="82"/>
  <c r="UZ87" i="82"/>
  <c r="TP87" i="82"/>
  <c r="SG87" i="82"/>
  <c r="RI87" i="82"/>
  <c r="QI87" i="82"/>
  <c r="PR87" i="82"/>
  <c r="OV87" i="82"/>
  <c r="OD87" i="82"/>
  <c r="NI87" i="82"/>
  <c r="MQ87" i="82"/>
  <c r="LU87" i="82"/>
  <c r="LD87" i="82"/>
  <c r="KH87" i="82"/>
  <c r="JQ87" i="82"/>
  <c r="IU87" i="82"/>
  <c r="IC87" i="82"/>
  <c r="HH87" i="82"/>
  <c r="GP87" i="82"/>
  <c r="VW87" i="82"/>
  <c r="UM87" i="82"/>
  <c r="TC87" i="82"/>
  <c r="SC87" i="82"/>
  <c r="QW87" i="82"/>
  <c r="QE87" i="82"/>
  <c r="PI87" i="82"/>
  <c r="OR87" i="82"/>
  <c r="NV87" i="82"/>
  <c r="ND87" i="82"/>
  <c r="MH87" i="82"/>
  <c r="LQ87" i="82"/>
  <c r="KU87" i="82"/>
  <c r="KD87" i="82"/>
  <c r="JH87" i="82"/>
  <c r="IP87" i="82"/>
  <c r="HU87" i="82"/>
  <c r="HC87" i="82"/>
  <c r="UO87" i="82"/>
  <c r="SE87" i="82"/>
  <c r="QG87" i="82"/>
  <c r="OT87" i="82"/>
  <c r="NF87" i="82"/>
  <c r="LS87" i="82"/>
  <c r="KF87" i="82"/>
  <c r="IS87" i="82"/>
  <c r="HE87" i="82"/>
  <c r="UN87" i="82"/>
  <c r="SD87" i="82"/>
  <c r="QF87" i="82"/>
  <c r="OS87" i="82"/>
  <c r="NE87" i="82"/>
  <c r="LR87" i="82"/>
  <c r="KE87" i="82"/>
  <c r="IR87" i="82"/>
  <c r="HD87" i="82"/>
  <c r="UK87" i="82"/>
  <c r="RZ87" i="82"/>
  <c r="QD87" i="82"/>
  <c r="OP87" i="82"/>
  <c r="NC87" i="82"/>
  <c r="LP87" i="82"/>
  <c r="KC87" i="82"/>
  <c r="IO87" i="82"/>
  <c r="HB87" i="82"/>
  <c r="UH87" i="82"/>
  <c r="RX87" i="82"/>
  <c r="QB87" i="82"/>
  <c r="ON87" i="82"/>
  <c r="NA87" i="82"/>
  <c r="LN87" i="82"/>
  <c r="JZ87" i="82"/>
  <c r="IM87" i="82"/>
  <c r="GZ87" i="82"/>
  <c r="UG87" i="82"/>
  <c r="RQ87" i="82"/>
  <c r="PW87" i="82"/>
  <c r="OJ87" i="82"/>
  <c r="MW87" i="82"/>
  <c r="LI87" i="82"/>
  <c r="JV87" i="82"/>
  <c r="II87" i="82"/>
  <c r="GV87" i="82"/>
  <c r="VU87" i="82"/>
  <c r="TA87" i="82"/>
  <c r="QV87" i="82"/>
  <c r="PH87" i="82"/>
  <c r="NU87" i="82"/>
  <c r="MG87" i="82"/>
  <c r="KT87" i="82"/>
  <c r="JG87" i="82"/>
  <c r="HT87" i="82"/>
  <c r="VK87" i="82"/>
  <c r="SX87" i="82"/>
  <c r="QU87" i="82"/>
  <c r="PG87" i="82"/>
  <c r="NT87" i="82"/>
  <c r="MF87" i="82"/>
  <c r="KS87" i="82"/>
  <c r="JF87" i="82"/>
  <c r="HR87" i="82"/>
  <c r="VJ87" i="82"/>
  <c r="SW87" i="82"/>
  <c r="QT87" i="82"/>
  <c r="PF87" i="82"/>
  <c r="NR87" i="82"/>
  <c r="RH87" i="82"/>
  <c r="MP87" i="82"/>
  <c r="JI87" i="82"/>
  <c r="RF87" i="82"/>
  <c r="MN87" i="82"/>
  <c r="JE87" i="82"/>
  <c r="QZ87" i="82"/>
  <c r="MJ87" i="82"/>
  <c r="IT87" i="82"/>
  <c r="WB87" i="82"/>
  <c r="PQ87" i="82"/>
  <c r="LT87" i="82"/>
  <c r="HZ87" i="82"/>
  <c r="UR87" i="82"/>
  <c r="OU87" i="82"/>
  <c r="KV87" i="82"/>
  <c r="HF87" i="82"/>
  <c r="TO87" i="82"/>
  <c r="OC87" i="82"/>
  <c r="KR87" i="82"/>
  <c r="GO87" i="82"/>
  <c r="ME87" i="82"/>
  <c r="VY87" i="82"/>
  <c r="LC87" i="82"/>
  <c r="VX87" i="82"/>
  <c r="LA87" i="82"/>
  <c r="PJ87" i="82"/>
  <c r="HQ87" i="82"/>
  <c r="PN87" i="82"/>
  <c r="OA87" i="82"/>
  <c r="NW87" i="82"/>
  <c r="NH87" i="82"/>
  <c r="TN87" i="82"/>
  <c r="HV87" i="82"/>
  <c r="JP87" i="82"/>
  <c r="JM87" i="82"/>
  <c r="IB87" i="82"/>
  <c r="TD87" i="82"/>
  <c r="SF87" i="82"/>
  <c r="QH87" i="82"/>
  <c r="KG87" i="82"/>
  <c r="GM87" i="82"/>
  <c r="VS56" i="82"/>
  <c r="VG56" i="82"/>
  <c r="UU56" i="82"/>
  <c r="UI56" i="82"/>
  <c r="TW56" i="82"/>
  <c r="TK56" i="82"/>
  <c r="SY56" i="82"/>
  <c r="SM56" i="82"/>
  <c r="SA56" i="82"/>
  <c r="RO56" i="82"/>
  <c r="RC56" i="82"/>
  <c r="QQ56" i="82"/>
  <c r="QE56" i="82"/>
  <c r="PS56" i="82"/>
  <c r="PG56" i="82"/>
  <c r="OU56" i="82"/>
  <c r="OI56" i="82"/>
  <c r="NW56" i="82"/>
  <c r="WD56" i="82"/>
  <c r="VR56" i="82"/>
  <c r="VF56" i="82"/>
  <c r="UT56" i="82"/>
  <c r="UH56" i="82"/>
  <c r="TV56" i="82"/>
  <c r="TJ56" i="82"/>
  <c r="SX56" i="82"/>
  <c r="SL56" i="82"/>
  <c r="RZ56" i="82"/>
  <c r="RN56" i="82"/>
  <c r="RB56" i="82"/>
  <c r="QP56" i="82"/>
  <c r="QD56" i="82"/>
  <c r="PR56" i="82"/>
  <c r="PF56" i="82"/>
  <c r="OT56" i="82"/>
  <c r="OH56" i="82"/>
  <c r="NV56" i="82"/>
  <c r="NJ56" i="82"/>
  <c r="MX56" i="82"/>
  <c r="ML56" i="82"/>
  <c r="LZ56" i="82"/>
  <c r="LN56" i="82"/>
  <c r="LB56" i="82"/>
  <c r="KP56" i="82"/>
  <c r="KD56" i="82"/>
  <c r="JR56" i="82"/>
  <c r="JF56" i="82"/>
  <c r="IT56" i="82"/>
  <c r="IH56" i="82"/>
  <c r="HV56" i="82"/>
  <c r="HJ56" i="82"/>
  <c r="GX56" i="82"/>
  <c r="WC56" i="82"/>
  <c r="VQ56" i="82"/>
  <c r="VE56" i="82"/>
  <c r="US56" i="82"/>
  <c r="UG56" i="82"/>
  <c r="TU56" i="82"/>
  <c r="TI56" i="82"/>
  <c r="SW56" i="82"/>
  <c r="VW56" i="82"/>
  <c r="VK56" i="82"/>
  <c r="UY56" i="82"/>
  <c r="UM56" i="82"/>
  <c r="VU56" i="82"/>
  <c r="VI56" i="82"/>
  <c r="UW56" i="82"/>
  <c r="UK56" i="82"/>
  <c r="TY56" i="82"/>
  <c r="TM56" i="82"/>
  <c r="TA56" i="82"/>
  <c r="SO56" i="82"/>
  <c r="VZ56" i="82"/>
  <c r="VD56" i="82"/>
  <c r="UL56" i="82"/>
  <c r="TR56" i="82"/>
  <c r="TB56" i="82"/>
  <c r="SI56" i="82"/>
  <c r="RU56" i="82"/>
  <c r="RG56" i="82"/>
  <c r="QS56" i="82"/>
  <c r="QC56" i="82"/>
  <c r="PO56" i="82"/>
  <c r="PA56" i="82"/>
  <c r="OM56" i="82"/>
  <c r="NY56" i="82"/>
  <c r="NK56" i="82"/>
  <c r="MW56" i="82"/>
  <c r="MJ56" i="82"/>
  <c r="LW56" i="82"/>
  <c r="LJ56" i="82"/>
  <c r="KW56" i="82"/>
  <c r="KJ56" i="82"/>
  <c r="JW56" i="82"/>
  <c r="JJ56" i="82"/>
  <c r="IW56" i="82"/>
  <c r="IJ56" i="82"/>
  <c r="HW56" i="82"/>
  <c r="HI56" i="82"/>
  <c r="GV56" i="82"/>
  <c r="VY56" i="82"/>
  <c r="VC56" i="82"/>
  <c r="UJ56" i="82"/>
  <c r="TQ56" i="82"/>
  <c r="SZ56" i="82"/>
  <c r="SH56" i="82"/>
  <c r="RT56" i="82"/>
  <c r="RF56" i="82"/>
  <c r="QR56" i="82"/>
  <c r="QB56" i="82"/>
  <c r="PN56" i="82"/>
  <c r="OZ56" i="82"/>
  <c r="OL56" i="82"/>
  <c r="NX56" i="82"/>
  <c r="NI56" i="82"/>
  <c r="MV56" i="82"/>
  <c r="MI56" i="82"/>
  <c r="LV56" i="82"/>
  <c r="LI56" i="82"/>
  <c r="KV56" i="82"/>
  <c r="KI56" i="82"/>
  <c r="JV56" i="82"/>
  <c r="JI56" i="82"/>
  <c r="IV56" i="82"/>
  <c r="II56" i="82"/>
  <c r="HU56" i="82"/>
  <c r="HH56" i="82"/>
  <c r="GU56" i="82"/>
  <c r="VX56" i="82"/>
  <c r="VB56" i="82"/>
  <c r="VN56" i="82"/>
  <c r="VM56" i="82"/>
  <c r="UQ56" i="82"/>
  <c r="TZ56" i="82"/>
  <c r="TF56" i="82"/>
  <c r="SP56" i="82"/>
  <c r="RY56" i="82"/>
  <c r="RK56" i="82"/>
  <c r="QW56" i="82"/>
  <c r="QI56" i="82"/>
  <c r="PU56" i="82"/>
  <c r="PE56" i="82"/>
  <c r="OQ56" i="82"/>
  <c r="OC56" i="82"/>
  <c r="NO56" i="82"/>
  <c r="NB56" i="82"/>
  <c r="MO56" i="82"/>
  <c r="MB56" i="82"/>
  <c r="LO56" i="82"/>
  <c r="LA56" i="82"/>
  <c r="KN56" i="82"/>
  <c r="KA56" i="82"/>
  <c r="JN56" i="82"/>
  <c r="JA56" i="82"/>
  <c r="IN56" i="82"/>
  <c r="IA56" i="82"/>
  <c r="WB56" i="82"/>
  <c r="VJ56" i="82"/>
  <c r="UO56" i="82"/>
  <c r="TT56" i="82"/>
  <c r="TD56" i="82"/>
  <c r="SK56" i="82"/>
  <c r="RW56" i="82"/>
  <c r="RI56" i="82"/>
  <c r="QU56" i="82"/>
  <c r="QG56" i="82"/>
  <c r="PQ56" i="82"/>
  <c r="PC56" i="82"/>
  <c r="OO56" i="82"/>
  <c r="OA56" i="82"/>
  <c r="NM56" i="82"/>
  <c r="MZ56" i="82"/>
  <c r="MM56" i="82"/>
  <c r="LY56" i="82"/>
  <c r="LL56" i="82"/>
  <c r="KY56" i="82"/>
  <c r="VP56" i="82"/>
  <c r="UE56" i="82"/>
  <c r="TG56" i="82"/>
  <c r="SF56" i="82"/>
  <c r="RL56" i="82"/>
  <c r="QN56" i="82"/>
  <c r="PV56" i="82"/>
  <c r="OX56" i="82"/>
  <c r="OD56" i="82"/>
  <c r="NG56" i="82"/>
  <c r="MP56" i="82"/>
  <c r="LT56" i="82"/>
  <c r="LC56" i="82"/>
  <c r="KH56" i="82"/>
  <c r="JQ56" i="82"/>
  <c r="IZ56" i="82"/>
  <c r="IG56" i="82"/>
  <c r="HQ56" i="82"/>
  <c r="HB56" i="82"/>
  <c r="GM56" i="82"/>
  <c r="VO56" i="82"/>
  <c r="UD56" i="82"/>
  <c r="TE56" i="82"/>
  <c r="SE56" i="82"/>
  <c r="RJ56" i="82"/>
  <c r="QM56" i="82"/>
  <c r="PT56" i="82"/>
  <c r="OW56" i="82"/>
  <c r="OB56" i="82"/>
  <c r="NF56" i="82"/>
  <c r="MN56" i="82"/>
  <c r="LS56" i="82"/>
  <c r="KZ56" i="82"/>
  <c r="KG56" i="82"/>
  <c r="JP56" i="82"/>
  <c r="IY56" i="82"/>
  <c r="IF56" i="82"/>
  <c r="HP56" i="82"/>
  <c r="HA56" i="82"/>
  <c r="VL56" i="82"/>
  <c r="UC56" i="82"/>
  <c r="TC56" i="82"/>
  <c r="SD56" i="82"/>
  <c r="RH56" i="82"/>
  <c r="QL56" i="82"/>
  <c r="PP56" i="82"/>
  <c r="OV56" i="82"/>
  <c r="NZ56" i="82"/>
  <c r="NE56" i="82"/>
  <c r="MK56" i="82"/>
  <c r="LR56" i="82"/>
  <c r="KX56" i="82"/>
  <c r="KF56" i="82"/>
  <c r="JO56" i="82"/>
  <c r="IX56" i="82"/>
  <c r="IE56" i="82"/>
  <c r="HO56" i="82"/>
  <c r="GZ56" i="82"/>
  <c r="VH56" i="82"/>
  <c r="UB56" i="82"/>
  <c r="SV56" i="82"/>
  <c r="SC56" i="82"/>
  <c r="RE56" i="82"/>
  <c r="QK56" i="82"/>
  <c r="PM56" i="82"/>
  <c r="OS56" i="82"/>
  <c r="NU56" i="82"/>
  <c r="ND56" i="82"/>
  <c r="MH56" i="82"/>
  <c r="LQ56" i="82"/>
  <c r="KU56" i="82"/>
  <c r="KE56" i="82"/>
  <c r="JM56" i="82"/>
  <c r="IU56" i="82"/>
  <c r="ID56" i="82"/>
  <c r="HN56" i="82"/>
  <c r="GY56" i="82"/>
  <c r="VA56" i="82"/>
  <c r="UA56" i="82"/>
  <c r="SU56" i="82"/>
  <c r="SB56" i="82"/>
  <c r="RD56" i="82"/>
  <c r="QJ56" i="82"/>
  <c r="PL56" i="82"/>
  <c r="OR56" i="82"/>
  <c r="NT56" i="82"/>
  <c r="NC56" i="82"/>
  <c r="MG56" i="82"/>
  <c r="LP56" i="82"/>
  <c r="KT56" i="82"/>
  <c r="KC56" i="82"/>
  <c r="JL56" i="82"/>
  <c r="IS56" i="82"/>
  <c r="IC56" i="82"/>
  <c r="HM56" i="82"/>
  <c r="GW56" i="82"/>
  <c r="UV56" i="82"/>
  <c r="TP56" i="82"/>
  <c r="SR56" i="82"/>
  <c r="RS56" i="82"/>
  <c r="QY56" i="82"/>
  <c r="QA56" i="82"/>
  <c r="PI56" i="82"/>
  <c r="OK56" i="82"/>
  <c r="NQ56" i="82"/>
  <c r="MU56" i="82"/>
  <c r="MD56" i="82"/>
  <c r="LH56" i="82"/>
  <c r="KQ56" i="82"/>
  <c r="JY56" i="82"/>
  <c r="JG56" i="82"/>
  <c r="IP56" i="82"/>
  <c r="HY56" i="82"/>
  <c r="HG56" i="82"/>
  <c r="GR56" i="82"/>
  <c r="UR56" i="82"/>
  <c r="TO56" i="82"/>
  <c r="SQ56" i="82"/>
  <c r="RR56" i="82"/>
  <c r="QX56" i="82"/>
  <c r="PZ56" i="82"/>
  <c r="PH56" i="82"/>
  <c r="OJ56" i="82"/>
  <c r="NP56" i="82"/>
  <c r="MT56" i="82"/>
  <c r="MC56" i="82"/>
  <c r="LG56" i="82"/>
  <c r="KO56" i="82"/>
  <c r="JX56" i="82"/>
  <c r="JE56" i="82"/>
  <c r="IO56" i="82"/>
  <c r="HX56" i="82"/>
  <c r="HF56" i="82"/>
  <c r="GQ56" i="82"/>
  <c r="WA56" i="82"/>
  <c r="UP56" i="82"/>
  <c r="TN56" i="82"/>
  <c r="SN56" i="82"/>
  <c r="RQ56" i="82"/>
  <c r="QV56" i="82"/>
  <c r="PY56" i="82"/>
  <c r="PD56" i="82"/>
  <c r="OG56" i="82"/>
  <c r="NN56" i="82"/>
  <c r="MS56" i="82"/>
  <c r="MA56" i="82"/>
  <c r="LF56" i="82"/>
  <c r="KM56" i="82"/>
  <c r="JU56" i="82"/>
  <c r="JD56" i="82"/>
  <c r="IM56" i="82"/>
  <c r="HT56" i="82"/>
  <c r="HE56" i="82"/>
  <c r="GP56" i="82"/>
  <c r="VV56" i="82"/>
  <c r="UN56" i="82"/>
  <c r="TL56" i="82"/>
  <c r="SJ56" i="82"/>
  <c r="RP56" i="82"/>
  <c r="QT56" i="82"/>
  <c r="PX56" i="82"/>
  <c r="PB56" i="82"/>
  <c r="OF56" i="82"/>
  <c r="NL56" i="82"/>
  <c r="MR56" i="82"/>
  <c r="LX56" i="82"/>
  <c r="LE56" i="82"/>
  <c r="KL56" i="82"/>
  <c r="JT56" i="82"/>
  <c r="JC56" i="82"/>
  <c r="IL56" i="82"/>
  <c r="HS56" i="82"/>
  <c r="HD56" i="82"/>
  <c r="GO56" i="82"/>
  <c r="RX56" i="82"/>
  <c r="OP56" i="82"/>
  <c r="LM56" i="82"/>
  <c r="IR56" i="82"/>
  <c r="RV56" i="82"/>
  <c r="ON56" i="82"/>
  <c r="LK56" i="82"/>
  <c r="IQ56" i="82"/>
  <c r="VT56" i="82"/>
  <c r="RM56" i="82"/>
  <c r="OE56" i="82"/>
  <c r="LD56" i="82"/>
  <c r="IK56" i="82"/>
  <c r="UZ56" i="82"/>
  <c r="RA56" i="82"/>
  <c r="NS56" i="82"/>
  <c r="KS56" i="82"/>
  <c r="IB56" i="82"/>
  <c r="UX56" i="82"/>
  <c r="QZ56" i="82"/>
  <c r="NR56" i="82"/>
  <c r="KR56" i="82"/>
  <c r="HZ56" i="82"/>
  <c r="TH56" i="82"/>
  <c r="PW56" i="82"/>
  <c r="MQ56" i="82"/>
  <c r="JS56" i="82"/>
  <c r="HC56" i="82"/>
  <c r="ST56" i="82"/>
  <c r="PK56" i="82"/>
  <c r="MF56" i="82"/>
  <c r="JK56" i="82"/>
  <c r="GT56" i="82"/>
  <c r="SS56" i="82"/>
  <c r="PJ56" i="82"/>
  <c r="ME56" i="82"/>
  <c r="JH56" i="82"/>
  <c r="GS56" i="82"/>
  <c r="SG56" i="82"/>
  <c r="OY56" i="82"/>
  <c r="LU56" i="82"/>
  <c r="JB56" i="82"/>
  <c r="GN56" i="82"/>
  <c r="QO56" i="82"/>
  <c r="QH56" i="82"/>
  <c r="QF56" i="82"/>
  <c r="NH56" i="82"/>
  <c r="NA56" i="82"/>
  <c r="MY56" i="82"/>
  <c r="KK56" i="82"/>
  <c r="JZ56" i="82"/>
  <c r="UF56" i="82"/>
  <c r="HR56" i="82"/>
  <c r="TX56" i="82"/>
  <c r="HL56" i="82"/>
  <c r="TS56" i="82"/>
  <c r="HK56" i="82"/>
  <c r="KB56" i="82"/>
  <c r="VY49" i="82"/>
  <c r="VM49" i="82"/>
  <c r="VA49" i="82"/>
  <c r="UO49" i="82"/>
  <c r="UC49" i="82"/>
  <c r="TQ49" i="82"/>
  <c r="TE49" i="82"/>
  <c r="SS49" i="82"/>
  <c r="SG49" i="82"/>
  <c r="RU49" i="82"/>
  <c r="RI49" i="82"/>
  <c r="QW49" i="82"/>
  <c r="QK49" i="82"/>
  <c r="PY49" i="82"/>
  <c r="PM49" i="82"/>
  <c r="PA49" i="82"/>
  <c r="OO49" i="82"/>
  <c r="OC49" i="82"/>
  <c r="NQ49" i="82"/>
  <c r="NE49" i="82"/>
  <c r="MS49" i="82"/>
  <c r="MG49" i="82"/>
  <c r="LU49" i="82"/>
  <c r="LI49" i="82"/>
  <c r="KW49" i="82"/>
  <c r="KK49" i="82"/>
  <c r="JY49" i="82"/>
  <c r="JM49" i="82"/>
  <c r="JA49" i="82"/>
  <c r="IO49" i="82"/>
  <c r="IC49" i="82"/>
  <c r="HQ49" i="82"/>
  <c r="HE49" i="82"/>
  <c r="GS49" i="82"/>
  <c r="VT49" i="82"/>
  <c r="VG49" i="82"/>
  <c r="UT49" i="82"/>
  <c r="UG49" i="82"/>
  <c r="TT49" i="82"/>
  <c r="TG49" i="82"/>
  <c r="ST49" i="82"/>
  <c r="SF49" i="82"/>
  <c r="RS49" i="82"/>
  <c r="RF49" i="82"/>
  <c r="QS49" i="82"/>
  <c r="QF49" i="82"/>
  <c r="PS49" i="82"/>
  <c r="PF49" i="82"/>
  <c r="OS49" i="82"/>
  <c r="OF49" i="82"/>
  <c r="NS49" i="82"/>
  <c r="NF49" i="82"/>
  <c r="MR49" i="82"/>
  <c r="ME49" i="82"/>
  <c r="LR49" i="82"/>
  <c r="LE49" i="82"/>
  <c r="KR49" i="82"/>
  <c r="KE49" i="82"/>
  <c r="JR49" i="82"/>
  <c r="JE49" i="82"/>
  <c r="IR49" i="82"/>
  <c r="IE49" i="82"/>
  <c r="HR49" i="82"/>
  <c r="HD49" i="82"/>
  <c r="GQ49" i="82"/>
  <c r="VS49" i="82"/>
  <c r="VF49" i="82"/>
  <c r="US49" i="82"/>
  <c r="UF49" i="82"/>
  <c r="TS49" i="82"/>
  <c r="TF49" i="82"/>
  <c r="SR49" i="82"/>
  <c r="SE49" i="82"/>
  <c r="RR49" i="82"/>
  <c r="RE49" i="82"/>
  <c r="QR49" i="82"/>
  <c r="QE49" i="82"/>
  <c r="PR49" i="82"/>
  <c r="PE49" i="82"/>
  <c r="OR49" i="82"/>
  <c r="OE49" i="82"/>
  <c r="NR49" i="82"/>
  <c r="ND49" i="82"/>
  <c r="MQ49" i="82"/>
  <c r="MD49" i="82"/>
  <c r="LQ49" i="82"/>
  <c r="LD49" i="82"/>
  <c r="KQ49" i="82"/>
  <c r="KD49" i="82"/>
  <c r="JQ49" i="82"/>
  <c r="JD49" i="82"/>
  <c r="IQ49" i="82"/>
  <c r="ID49" i="82"/>
  <c r="HP49" i="82"/>
  <c r="HC49" i="82"/>
  <c r="GP49" i="82"/>
  <c r="VR49" i="82"/>
  <c r="VE49" i="82"/>
  <c r="UR49" i="82"/>
  <c r="UE49" i="82"/>
  <c r="TR49" i="82"/>
  <c r="TD49" i="82"/>
  <c r="SQ49" i="82"/>
  <c r="SD49" i="82"/>
  <c r="RQ49" i="82"/>
  <c r="RD49" i="82"/>
  <c r="QQ49" i="82"/>
  <c r="QD49" i="82"/>
  <c r="PQ49" i="82"/>
  <c r="PD49" i="82"/>
  <c r="OQ49" i="82"/>
  <c r="OD49" i="82"/>
  <c r="NP49" i="82"/>
  <c r="NC49" i="82"/>
  <c r="MP49" i="82"/>
  <c r="MC49" i="82"/>
  <c r="LP49" i="82"/>
  <c r="LC49" i="82"/>
  <c r="KP49" i="82"/>
  <c r="KC49" i="82"/>
  <c r="JP49" i="82"/>
  <c r="JC49" i="82"/>
  <c r="IP49" i="82"/>
  <c r="IB49" i="82"/>
  <c r="HO49" i="82"/>
  <c r="HB49" i="82"/>
  <c r="GO49" i="82"/>
  <c r="WD49" i="82"/>
  <c r="VQ49" i="82"/>
  <c r="VD49" i="82"/>
  <c r="UQ49" i="82"/>
  <c r="UD49" i="82"/>
  <c r="TP49" i="82"/>
  <c r="TC49" i="82"/>
  <c r="SP49" i="82"/>
  <c r="SC49" i="82"/>
  <c r="RP49" i="82"/>
  <c r="RC49" i="82"/>
  <c r="QP49" i="82"/>
  <c r="QC49" i="82"/>
  <c r="PP49" i="82"/>
  <c r="PC49" i="82"/>
  <c r="OP49" i="82"/>
  <c r="OB49" i="82"/>
  <c r="NO49" i="82"/>
  <c r="NB49" i="82"/>
  <c r="MO49" i="82"/>
  <c r="MB49" i="82"/>
  <c r="LO49" i="82"/>
  <c r="LB49" i="82"/>
  <c r="KO49" i="82"/>
  <c r="KB49" i="82"/>
  <c r="JO49" i="82"/>
  <c r="JB49" i="82"/>
  <c r="IN49" i="82"/>
  <c r="IA49" i="82"/>
  <c r="HN49" i="82"/>
  <c r="HA49" i="82"/>
  <c r="GN49" i="82"/>
  <c r="WC49" i="82"/>
  <c r="VP49" i="82"/>
  <c r="VC49" i="82"/>
  <c r="UP49" i="82"/>
  <c r="UB49" i="82"/>
  <c r="TO49" i="82"/>
  <c r="TB49" i="82"/>
  <c r="SO49" i="82"/>
  <c r="SB49" i="82"/>
  <c r="RO49" i="82"/>
  <c r="RB49" i="82"/>
  <c r="QO49" i="82"/>
  <c r="QB49" i="82"/>
  <c r="PO49" i="82"/>
  <c r="PB49" i="82"/>
  <c r="ON49" i="82"/>
  <c r="OA49" i="82"/>
  <c r="NN49" i="82"/>
  <c r="NA49" i="82"/>
  <c r="MN49" i="82"/>
  <c r="MA49" i="82"/>
  <c r="LN49" i="82"/>
  <c r="LA49" i="82"/>
  <c r="KN49" i="82"/>
  <c r="KA49" i="82"/>
  <c r="JN49" i="82"/>
  <c r="IZ49" i="82"/>
  <c r="IM49" i="82"/>
  <c r="HZ49" i="82"/>
  <c r="HM49" i="82"/>
  <c r="GZ49" i="82"/>
  <c r="GM49" i="82"/>
  <c r="VZ49" i="82"/>
  <c r="VL49" i="82"/>
  <c r="UY49" i="82"/>
  <c r="UL49" i="82"/>
  <c r="TY49" i="82"/>
  <c r="TL49" i="82"/>
  <c r="VX49" i="82"/>
  <c r="VK49" i="82"/>
  <c r="UX49" i="82"/>
  <c r="UK49" i="82"/>
  <c r="TX49" i="82"/>
  <c r="TK49" i="82"/>
  <c r="SX49" i="82"/>
  <c r="SK49" i="82"/>
  <c r="RX49" i="82"/>
  <c r="RK49" i="82"/>
  <c r="QX49" i="82"/>
  <c r="QJ49" i="82"/>
  <c r="PW49" i="82"/>
  <c r="PJ49" i="82"/>
  <c r="OW49" i="82"/>
  <c r="OJ49" i="82"/>
  <c r="NW49" i="82"/>
  <c r="NJ49" i="82"/>
  <c r="MW49" i="82"/>
  <c r="MJ49" i="82"/>
  <c r="LW49" i="82"/>
  <c r="LJ49" i="82"/>
  <c r="KV49" i="82"/>
  <c r="KI49" i="82"/>
  <c r="JV49" i="82"/>
  <c r="JI49" i="82"/>
  <c r="IV49" i="82"/>
  <c r="II49" i="82"/>
  <c r="HV49" i="82"/>
  <c r="HI49" i="82"/>
  <c r="GV49" i="82"/>
  <c r="VW49" i="82"/>
  <c r="VJ49" i="82"/>
  <c r="UW49" i="82"/>
  <c r="UJ49" i="82"/>
  <c r="TW49" i="82"/>
  <c r="TJ49" i="82"/>
  <c r="SW49" i="82"/>
  <c r="SJ49" i="82"/>
  <c r="RW49" i="82"/>
  <c r="RJ49" i="82"/>
  <c r="QV49" i="82"/>
  <c r="QI49" i="82"/>
  <c r="PV49" i="82"/>
  <c r="PI49" i="82"/>
  <c r="OV49" i="82"/>
  <c r="OI49" i="82"/>
  <c r="NV49" i="82"/>
  <c r="NI49" i="82"/>
  <c r="MV49" i="82"/>
  <c r="MI49" i="82"/>
  <c r="LV49" i="82"/>
  <c r="LH49" i="82"/>
  <c r="KU49" i="82"/>
  <c r="KH49" i="82"/>
  <c r="JU49" i="82"/>
  <c r="JH49" i="82"/>
  <c r="IU49" i="82"/>
  <c r="IH49" i="82"/>
  <c r="HU49" i="82"/>
  <c r="HH49" i="82"/>
  <c r="GU49" i="82"/>
  <c r="VV49" i="82"/>
  <c r="VI49" i="82"/>
  <c r="UV49" i="82"/>
  <c r="UI49" i="82"/>
  <c r="TV49" i="82"/>
  <c r="TI49" i="82"/>
  <c r="SV49" i="82"/>
  <c r="SI49" i="82"/>
  <c r="RV49" i="82"/>
  <c r="RH49" i="82"/>
  <c r="QU49" i="82"/>
  <c r="QH49" i="82"/>
  <c r="PU49" i="82"/>
  <c r="PH49" i="82"/>
  <c r="OU49" i="82"/>
  <c r="OH49" i="82"/>
  <c r="NU49" i="82"/>
  <c r="NH49" i="82"/>
  <c r="MU49" i="82"/>
  <c r="MH49" i="82"/>
  <c r="LT49" i="82"/>
  <c r="LG49" i="82"/>
  <c r="KT49" i="82"/>
  <c r="KG49" i="82"/>
  <c r="JT49" i="82"/>
  <c r="JG49" i="82"/>
  <c r="IT49" i="82"/>
  <c r="IG49" i="82"/>
  <c r="HT49" i="82"/>
  <c r="HG49" i="82"/>
  <c r="GT49" i="82"/>
  <c r="VB49" i="82"/>
  <c r="TA49" i="82"/>
  <c r="RN49" i="82"/>
  <c r="QA49" i="82"/>
  <c r="OM49" i="82"/>
  <c r="MZ49" i="82"/>
  <c r="LM49" i="82"/>
  <c r="JZ49" i="82"/>
  <c r="IL49" i="82"/>
  <c r="GY49" i="82"/>
  <c r="UZ49" i="82"/>
  <c r="SZ49" i="82"/>
  <c r="RM49" i="82"/>
  <c r="PZ49" i="82"/>
  <c r="OL49" i="82"/>
  <c r="MY49" i="82"/>
  <c r="LL49" i="82"/>
  <c r="JX49" i="82"/>
  <c r="IK49" i="82"/>
  <c r="GX49" i="82"/>
  <c r="UU49" i="82"/>
  <c r="SY49" i="82"/>
  <c r="RL49" i="82"/>
  <c r="PX49" i="82"/>
  <c r="OK49" i="82"/>
  <c r="MX49" i="82"/>
  <c r="LK49" i="82"/>
  <c r="JW49" i="82"/>
  <c r="IJ49" i="82"/>
  <c r="GW49" i="82"/>
  <c r="UN49" i="82"/>
  <c r="SU49" i="82"/>
  <c r="RG49" i="82"/>
  <c r="PT49" i="82"/>
  <c r="OG49" i="82"/>
  <c r="MT49" i="82"/>
  <c r="LF49" i="82"/>
  <c r="JS49" i="82"/>
  <c r="IF49" i="82"/>
  <c r="GR49" i="82"/>
  <c r="UM49" i="82"/>
  <c r="SN49" i="82"/>
  <c r="RA49" i="82"/>
  <c r="PN49" i="82"/>
  <c r="NZ49" i="82"/>
  <c r="MM49" i="82"/>
  <c r="KZ49" i="82"/>
  <c r="JL49" i="82"/>
  <c r="HY49" i="82"/>
  <c r="VU49" i="82"/>
  <c r="TU49" i="82"/>
  <c r="SA49" i="82"/>
  <c r="QN49" i="82"/>
  <c r="OZ49" i="82"/>
  <c r="NM49" i="82"/>
  <c r="LZ49" i="82"/>
  <c r="KM49" i="82"/>
  <c r="IY49" i="82"/>
  <c r="HL49" i="82"/>
  <c r="VO49" i="82"/>
  <c r="TN49" i="82"/>
  <c r="RZ49" i="82"/>
  <c r="QM49" i="82"/>
  <c r="OY49" i="82"/>
  <c r="NL49" i="82"/>
  <c r="LY49" i="82"/>
  <c r="KL49" i="82"/>
  <c r="IX49" i="82"/>
  <c r="HK49" i="82"/>
  <c r="VN49" i="82"/>
  <c r="TM49" i="82"/>
  <c r="RY49" i="82"/>
  <c r="QL49" i="82"/>
  <c r="OX49" i="82"/>
  <c r="NK49" i="82"/>
  <c r="LX49" i="82"/>
  <c r="KJ49" i="82"/>
  <c r="IW49" i="82"/>
  <c r="HJ49" i="82"/>
  <c r="VH49" i="82"/>
  <c r="TH49" i="82"/>
  <c r="RT49" i="82"/>
  <c r="QG49" i="82"/>
  <c r="OT49" i="82"/>
  <c r="NG49" i="82"/>
  <c r="LS49" i="82"/>
  <c r="KF49" i="82"/>
  <c r="IS49" i="82"/>
  <c r="HF49" i="82"/>
  <c r="PL49" i="82"/>
  <c r="JK49" i="82"/>
  <c r="WB49" i="82"/>
  <c r="PK49" i="82"/>
  <c r="JJ49" i="82"/>
  <c r="WA49" i="82"/>
  <c r="PG49" i="82"/>
  <c r="JF49" i="82"/>
  <c r="UH49" i="82"/>
  <c r="NY49" i="82"/>
  <c r="HX49" i="82"/>
  <c r="UA49" i="82"/>
  <c r="NX49" i="82"/>
  <c r="HW49" i="82"/>
  <c r="TZ49" i="82"/>
  <c r="NT49" i="82"/>
  <c r="HS49" i="82"/>
  <c r="SM49" i="82"/>
  <c r="ML49" i="82"/>
  <c r="SH49" i="82"/>
  <c r="MF49" i="82"/>
  <c r="QZ49" i="82"/>
  <c r="KY49" i="82"/>
  <c r="QY49" i="82"/>
  <c r="KX49" i="82"/>
  <c r="QT49" i="82"/>
  <c r="KS49" i="82"/>
  <c r="SL49" i="82"/>
  <c r="MK49" i="82"/>
  <c r="VY52" i="82"/>
  <c r="VM52" i="82"/>
  <c r="VA52" i="82"/>
  <c r="UO52" i="82"/>
  <c r="UC52" i="82"/>
  <c r="TQ52" i="82"/>
  <c r="TE52" i="82"/>
  <c r="SS52" i="82"/>
  <c r="SG52" i="82"/>
  <c r="RU52" i="82"/>
  <c r="RI52" i="82"/>
  <c r="QW52" i="82"/>
  <c r="QK52" i="82"/>
  <c r="PY52" i="82"/>
  <c r="PM52" i="82"/>
  <c r="PA52" i="82"/>
  <c r="OO52" i="82"/>
  <c r="OC52" i="82"/>
  <c r="NQ52" i="82"/>
  <c r="NE52" i="82"/>
  <c r="MS52" i="82"/>
  <c r="MG52" i="82"/>
  <c r="LU52" i="82"/>
  <c r="LI52" i="82"/>
  <c r="KW52" i="82"/>
  <c r="KK52" i="82"/>
  <c r="JY52" i="82"/>
  <c r="JM52" i="82"/>
  <c r="JA52" i="82"/>
  <c r="IO52" i="82"/>
  <c r="IC52" i="82"/>
  <c r="HQ52" i="82"/>
  <c r="HE52" i="82"/>
  <c r="GS52" i="82"/>
  <c r="WA52" i="82"/>
  <c r="VN52" i="82"/>
  <c r="UZ52" i="82"/>
  <c r="UM52" i="82"/>
  <c r="TZ52" i="82"/>
  <c r="TM52" i="82"/>
  <c r="SZ52" i="82"/>
  <c r="SM52" i="82"/>
  <c r="RZ52" i="82"/>
  <c r="RM52" i="82"/>
  <c r="QZ52" i="82"/>
  <c r="QM52" i="82"/>
  <c r="PZ52" i="82"/>
  <c r="PL52" i="82"/>
  <c r="OY52" i="82"/>
  <c r="OL52" i="82"/>
  <c r="NY52" i="82"/>
  <c r="NL52" i="82"/>
  <c r="MY52" i="82"/>
  <c r="ML52" i="82"/>
  <c r="LY52" i="82"/>
  <c r="LL52" i="82"/>
  <c r="KY52" i="82"/>
  <c r="KL52" i="82"/>
  <c r="JX52" i="82"/>
  <c r="JK52" i="82"/>
  <c r="IX52" i="82"/>
  <c r="IK52" i="82"/>
  <c r="HX52" i="82"/>
  <c r="HK52" i="82"/>
  <c r="GX52" i="82"/>
  <c r="VZ52" i="82"/>
  <c r="VL52" i="82"/>
  <c r="UY52" i="82"/>
  <c r="UL52" i="82"/>
  <c r="TY52" i="82"/>
  <c r="TL52" i="82"/>
  <c r="SY52" i="82"/>
  <c r="SL52" i="82"/>
  <c r="RY52" i="82"/>
  <c r="RL52" i="82"/>
  <c r="QY52" i="82"/>
  <c r="QL52" i="82"/>
  <c r="PX52" i="82"/>
  <c r="PK52" i="82"/>
  <c r="OX52" i="82"/>
  <c r="OK52" i="82"/>
  <c r="NX52" i="82"/>
  <c r="NK52" i="82"/>
  <c r="MX52" i="82"/>
  <c r="MK52" i="82"/>
  <c r="LX52" i="82"/>
  <c r="LK52" i="82"/>
  <c r="KX52" i="82"/>
  <c r="KJ52" i="82"/>
  <c r="JW52" i="82"/>
  <c r="JJ52" i="82"/>
  <c r="IW52" i="82"/>
  <c r="IJ52" i="82"/>
  <c r="HW52" i="82"/>
  <c r="HJ52" i="82"/>
  <c r="GW52" i="82"/>
  <c r="VX52" i="82"/>
  <c r="VK52" i="82"/>
  <c r="UX52" i="82"/>
  <c r="UK52" i="82"/>
  <c r="TX52" i="82"/>
  <c r="TK52" i="82"/>
  <c r="SX52" i="82"/>
  <c r="SK52" i="82"/>
  <c r="RX52" i="82"/>
  <c r="RK52" i="82"/>
  <c r="QX52" i="82"/>
  <c r="QJ52" i="82"/>
  <c r="PW52" i="82"/>
  <c r="PJ52" i="82"/>
  <c r="OW52" i="82"/>
  <c r="OJ52" i="82"/>
  <c r="NW52" i="82"/>
  <c r="NJ52" i="82"/>
  <c r="MW52" i="82"/>
  <c r="MJ52" i="82"/>
  <c r="LW52" i="82"/>
  <c r="LJ52" i="82"/>
  <c r="KV52" i="82"/>
  <c r="KI52" i="82"/>
  <c r="JV52" i="82"/>
  <c r="JI52" i="82"/>
  <c r="IV52" i="82"/>
  <c r="II52" i="82"/>
  <c r="HV52" i="82"/>
  <c r="HI52" i="82"/>
  <c r="GV52" i="82"/>
  <c r="VW52" i="82"/>
  <c r="VJ52" i="82"/>
  <c r="UW52" i="82"/>
  <c r="UJ52" i="82"/>
  <c r="TW52" i="82"/>
  <c r="TJ52" i="82"/>
  <c r="SW52" i="82"/>
  <c r="SJ52" i="82"/>
  <c r="RW52" i="82"/>
  <c r="RJ52" i="82"/>
  <c r="QV52" i="82"/>
  <c r="QI52" i="82"/>
  <c r="PV52" i="82"/>
  <c r="PI52" i="82"/>
  <c r="OV52" i="82"/>
  <c r="OI52" i="82"/>
  <c r="NV52" i="82"/>
  <c r="NI52" i="82"/>
  <c r="MV52" i="82"/>
  <c r="MI52" i="82"/>
  <c r="LV52" i="82"/>
  <c r="LH52" i="82"/>
  <c r="KU52" i="82"/>
  <c r="KH52" i="82"/>
  <c r="JU52" i="82"/>
  <c r="JH52" i="82"/>
  <c r="IU52" i="82"/>
  <c r="IH52" i="82"/>
  <c r="HU52" i="82"/>
  <c r="HH52" i="82"/>
  <c r="GU52" i="82"/>
  <c r="VV52" i="82"/>
  <c r="VI52" i="82"/>
  <c r="UV52" i="82"/>
  <c r="UI52" i="82"/>
  <c r="TV52" i="82"/>
  <c r="TI52" i="82"/>
  <c r="SV52" i="82"/>
  <c r="SI52" i="82"/>
  <c r="RV52" i="82"/>
  <c r="RH52" i="82"/>
  <c r="QU52" i="82"/>
  <c r="QH52" i="82"/>
  <c r="PU52" i="82"/>
  <c r="PH52" i="82"/>
  <c r="OU52" i="82"/>
  <c r="OH52" i="82"/>
  <c r="NU52" i="82"/>
  <c r="NH52" i="82"/>
  <c r="MU52" i="82"/>
  <c r="MH52" i="82"/>
  <c r="LT52" i="82"/>
  <c r="LG52" i="82"/>
  <c r="KT52" i="82"/>
  <c r="KG52" i="82"/>
  <c r="JT52" i="82"/>
  <c r="JG52" i="82"/>
  <c r="IT52" i="82"/>
  <c r="IG52" i="82"/>
  <c r="HT52" i="82"/>
  <c r="HG52" i="82"/>
  <c r="GT52" i="82"/>
  <c r="VS52" i="82"/>
  <c r="VF52" i="82"/>
  <c r="US52" i="82"/>
  <c r="UF52" i="82"/>
  <c r="TS52" i="82"/>
  <c r="TF52" i="82"/>
  <c r="SR52" i="82"/>
  <c r="SE52" i="82"/>
  <c r="RR52" i="82"/>
  <c r="RE52" i="82"/>
  <c r="QR52" i="82"/>
  <c r="QE52" i="82"/>
  <c r="PR52" i="82"/>
  <c r="PE52" i="82"/>
  <c r="OR52" i="82"/>
  <c r="OE52" i="82"/>
  <c r="NR52" i="82"/>
  <c r="ND52" i="82"/>
  <c r="MQ52" i="82"/>
  <c r="MD52" i="82"/>
  <c r="LQ52" i="82"/>
  <c r="LD52" i="82"/>
  <c r="KQ52" i="82"/>
  <c r="KD52" i="82"/>
  <c r="JQ52" i="82"/>
  <c r="JD52" i="82"/>
  <c r="IQ52" i="82"/>
  <c r="ID52" i="82"/>
  <c r="HP52" i="82"/>
  <c r="HC52" i="82"/>
  <c r="GP52" i="82"/>
  <c r="VR52" i="82"/>
  <c r="VE52" i="82"/>
  <c r="UR52" i="82"/>
  <c r="UE52" i="82"/>
  <c r="TR52" i="82"/>
  <c r="TD52" i="82"/>
  <c r="SQ52" i="82"/>
  <c r="SD52" i="82"/>
  <c r="RQ52" i="82"/>
  <c r="RD52" i="82"/>
  <c r="QQ52" i="82"/>
  <c r="QD52" i="82"/>
  <c r="PQ52" i="82"/>
  <c r="PD52" i="82"/>
  <c r="OQ52" i="82"/>
  <c r="OD52" i="82"/>
  <c r="NP52" i="82"/>
  <c r="NC52" i="82"/>
  <c r="MP52" i="82"/>
  <c r="MC52" i="82"/>
  <c r="LP52" i="82"/>
  <c r="LC52" i="82"/>
  <c r="KP52" i="82"/>
  <c r="KC52" i="82"/>
  <c r="JP52" i="82"/>
  <c r="JC52" i="82"/>
  <c r="IP52" i="82"/>
  <c r="IB52" i="82"/>
  <c r="HO52" i="82"/>
  <c r="HB52" i="82"/>
  <c r="GO52" i="82"/>
  <c r="WD52" i="82"/>
  <c r="VQ52" i="82"/>
  <c r="VD52" i="82"/>
  <c r="UQ52" i="82"/>
  <c r="UD52" i="82"/>
  <c r="TP52" i="82"/>
  <c r="TC52" i="82"/>
  <c r="SP52" i="82"/>
  <c r="SC52" i="82"/>
  <c r="RP52" i="82"/>
  <c r="RC52" i="82"/>
  <c r="QP52" i="82"/>
  <c r="QC52" i="82"/>
  <c r="PP52" i="82"/>
  <c r="PC52" i="82"/>
  <c r="OP52" i="82"/>
  <c r="OB52" i="82"/>
  <c r="NO52" i="82"/>
  <c r="NB52" i="82"/>
  <c r="MO52" i="82"/>
  <c r="MB52" i="82"/>
  <c r="LO52" i="82"/>
  <c r="LB52" i="82"/>
  <c r="KO52" i="82"/>
  <c r="KB52" i="82"/>
  <c r="JO52" i="82"/>
  <c r="JB52" i="82"/>
  <c r="IN52" i="82"/>
  <c r="IA52" i="82"/>
  <c r="HN52" i="82"/>
  <c r="HA52" i="82"/>
  <c r="GN52" i="82"/>
  <c r="WC52" i="82"/>
  <c r="VP52" i="82"/>
  <c r="VC52" i="82"/>
  <c r="UP52" i="82"/>
  <c r="UB52" i="82"/>
  <c r="TO52" i="82"/>
  <c r="TB52" i="82"/>
  <c r="SO52" i="82"/>
  <c r="SB52" i="82"/>
  <c r="RO52" i="82"/>
  <c r="RB52" i="82"/>
  <c r="QO52" i="82"/>
  <c r="QB52" i="82"/>
  <c r="PO52" i="82"/>
  <c r="PB52" i="82"/>
  <c r="ON52" i="82"/>
  <c r="OA52" i="82"/>
  <c r="NN52" i="82"/>
  <c r="NA52" i="82"/>
  <c r="MN52" i="82"/>
  <c r="MA52" i="82"/>
  <c r="LN52" i="82"/>
  <c r="LA52" i="82"/>
  <c r="KN52" i="82"/>
  <c r="KA52" i="82"/>
  <c r="JN52" i="82"/>
  <c r="IZ52" i="82"/>
  <c r="IM52" i="82"/>
  <c r="HZ52" i="82"/>
  <c r="HM52" i="82"/>
  <c r="GZ52" i="82"/>
  <c r="GM52" i="82"/>
  <c r="UH52" i="82"/>
  <c r="SH52" i="82"/>
  <c r="QG52" i="82"/>
  <c r="OG52" i="82"/>
  <c r="MF52" i="82"/>
  <c r="KF52" i="82"/>
  <c r="IF52" i="82"/>
  <c r="UG52" i="82"/>
  <c r="SF52" i="82"/>
  <c r="QF52" i="82"/>
  <c r="OF52" i="82"/>
  <c r="ME52" i="82"/>
  <c r="KE52" i="82"/>
  <c r="IE52" i="82"/>
  <c r="WB52" i="82"/>
  <c r="UA52" i="82"/>
  <c r="SA52" i="82"/>
  <c r="QA52" i="82"/>
  <c r="NZ52" i="82"/>
  <c r="LZ52" i="82"/>
  <c r="JZ52" i="82"/>
  <c r="HY52" i="82"/>
  <c r="VU52" i="82"/>
  <c r="TU52" i="82"/>
  <c r="RT52" i="82"/>
  <c r="PT52" i="82"/>
  <c r="NT52" i="82"/>
  <c r="LS52" i="82"/>
  <c r="JS52" i="82"/>
  <c r="HS52" i="82"/>
  <c r="VT52" i="82"/>
  <c r="TT52" i="82"/>
  <c r="RS52" i="82"/>
  <c r="PS52" i="82"/>
  <c r="NS52" i="82"/>
  <c r="LR52" i="82"/>
  <c r="JR52" i="82"/>
  <c r="HR52" i="82"/>
  <c r="VB52" i="82"/>
  <c r="TA52" i="82"/>
  <c r="RA52" i="82"/>
  <c r="OZ52" i="82"/>
  <c r="MZ52" i="82"/>
  <c r="KZ52" i="82"/>
  <c r="IY52" i="82"/>
  <c r="GY52" i="82"/>
  <c r="UU52" i="82"/>
  <c r="SU52" i="82"/>
  <c r="QT52" i="82"/>
  <c r="OT52" i="82"/>
  <c r="MT52" i="82"/>
  <c r="KS52" i="82"/>
  <c r="IS52" i="82"/>
  <c r="GR52" i="82"/>
  <c r="UT52" i="82"/>
  <c r="ST52" i="82"/>
  <c r="QS52" i="82"/>
  <c r="OS52" i="82"/>
  <c r="MR52" i="82"/>
  <c r="KR52" i="82"/>
  <c r="IR52" i="82"/>
  <c r="GQ52" i="82"/>
  <c r="UN52" i="82"/>
  <c r="SN52" i="82"/>
  <c r="QN52" i="82"/>
  <c r="OM52" i="82"/>
  <c r="MM52" i="82"/>
  <c r="KM52" i="82"/>
  <c r="IL52" i="82"/>
  <c r="PN52" i="82"/>
  <c r="HL52" i="82"/>
  <c r="PG52" i="82"/>
  <c r="HF52" i="82"/>
  <c r="PF52" i="82"/>
  <c r="HD52" i="82"/>
  <c r="VO52" i="82"/>
  <c r="NM52" i="82"/>
  <c r="VH52" i="82"/>
  <c r="NG52" i="82"/>
  <c r="VG52" i="82"/>
  <c r="NF52" i="82"/>
  <c r="TN52" i="82"/>
  <c r="LM52" i="82"/>
  <c r="TG52" i="82"/>
  <c r="LE52" i="82"/>
  <c r="RN52" i="82"/>
  <c r="JL52" i="82"/>
  <c r="RG52" i="82"/>
  <c r="JF52" i="82"/>
  <c r="RF52" i="82"/>
  <c r="JE52" i="82"/>
  <c r="TH52" i="82"/>
  <c r="LF52" i="82"/>
  <c r="VS64" i="82"/>
  <c r="VG64" i="82"/>
  <c r="UU64" i="82"/>
  <c r="UI64" i="82"/>
  <c r="TW64" i="82"/>
  <c r="TK64" i="82"/>
  <c r="SY64" i="82"/>
  <c r="SM64" i="82"/>
  <c r="SA64" i="82"/>
  <c r="RO64" i="82"/>
  <c r="RC64" i="82"/>
  <c r="QQ64" i="82"/>
  <c r="VV64" i="82"/>
  <c r="VI64" i="82"/>
  <c r="UV64" i="82"/>
  <c r="UH64" i="82"/>
  <c r="TU64" i="82"/>
  <c r="TH64" i="82"/>
  <c r="SU64" i="82"/>
  <c r="SH64" i="82"/>
  <c r="RU64" i="82"/>
  <c r="RH64" i="82"/>
  <c r="QU64" i="82"/>
  <c r="QH64" i="82"/>
  <c r="PV64" i="82"/>
  <c r="PJ64" i="82"/>
  <c r="OX64" i="82"/>
  <c r="OL64" i="82"/>
  <c r="NZ64" i="82"/>
  <c r="NN64" i="82"/>
  <c r="NB64" i="82"/>
  <c r="MP64" i="82"/>
  <c r="MD64" i="82"/>
  <c r="LR64" i="82"/>
  <c r="LF64" i="82"/>
  <c r="KT64" i="82"/>
  <c r="KH64" i="82"/>
  <c r="JV64" i="82"/>
  <c r="JJ64" i="82"/>
  <c r="IX64" i="82"/>
  <c r="IL64" i="82"/>
  <c r="HZ64" i="82"/>
  <c r="HN64" i="82"/>
  <c r="HB64" i="82"/>
  <c r="GP64" i="82"/>
  <c r="WA64" i="82"/>
  <c r="VM64" i="82"/>
  <c r="UY64" i="82"/>
  <c r="UK64" i="82"/>
  <c r="TV64" i="82"/>
  <c r="TG64" i="82"/>
  <c r="SS64" i="82"/>
  <c r="SE64" i="82"/>
  <c r="RQ64" i="82"/>
  <c r="RB64" i="82"/>
  <c r="QN64" i="82"/>
  <c r="QA64" i="82"/>
  <c r="VZ64" i="82"/>
  <c r="VL64" i="82"/>
  <c r="UX64" i="82"/>
  <c r="UJ64" i="82"/>
  <c r="TT64" i="82"/>
  <c r="TF64" i="82"/>
  <c r="SR64" i="82"/>
  <c r="SD64" i="82"/>
  <c r="RP64" i="82"/>
  <c r="RA64" i="82"/>
  <c r="QM64" i="82"/>
  <c r="PZ64" i="82"/>
  <c r="PM64" i="82"/>
  <c r="OZ64" i="82"/>
  <c r="OM64" i="82"/>
  <c r="VY64" i="82"/>
  <c r="VK64" i="82"/>
  <c r="UW64" i="82"/>
  <c r="UG64" i="82"/>
  <c r="TS64" i="82"/>
  <c r="TE64" i="82"/>
  <c r="SQ64" i="82"/>
  <c r="SC64" i="82"/>
  <c r="RN64" i="82"/>
  <c r="QZ64" i="82"/>
  <c r="QL64" i="82"/>
  <c r="PY64" i="82"/>
  <c r="PL64" i="82"/>
  <c r="OY64" i="82"/>
  <c r="VX64" i="82"/>
  <c r="VJ64" i="82"/>
  <c r="UT64" i="82"/>
  <c r="UF64" i="82"/>
  <c r="TR64" i="82"/>
  <c r="TD64" i="82"/>
  <c r="SP64" i="82"/>
  <c r="SB64" i="82"/>
  <c r="RM64" i="82"/>
  <c r="QY64" i="82"/>
  <c r="QK64" i="82"/>
  <c r="PX64" i="82"/>
  <c r="PK64" i="82"/>
  <c r="OW64" i="82"/>
  <c r="OJ64" i="82"/>
  <c r="NW64" i="82"/>
  <c r="NJ64" i="82"/>
  <c r="MW64" i="82"/>
  <c r="MJ64" i="82"/>
  <c r="LW64" i="82"/>
  <c r="LJ64" i="82"/>
  <c r="KW64" i="82"/>
  <c r="KJ64" i="82"/>
  <c r="JW64" i="82"/>
  <c r="JI64" i="82"/>
  <c r="IV64" i="82"/>
  <c r="II64" i="82"/>
  <c r="HV64" i="82"/>
  <c r="HI64" i="82"/>
  <c r="GV64" i="82"/>
  <c r="VQ64" i="82"/>
  <c r="VC64" i="82"/>
  <c r="UO64" i="82"/>
  <c r="UA64" i="82"/>
  <c r="TM64" i="82"/>
  <c r="SX64" i="82"/>
  <c r="SJ64" i="82"/>
  <c r="RV64" i="82"/>
  <c r="RG64" i="82"/>
  <c r="QS64" i="82"/>
  <c r="QE64" i="82"/>
  <c r="PR64" i="82"/>
  <c r="PE64" i="82"/>
  <c r="OR64" i="82"/>
  <c r="WD64" i="82"/>
  <c r="VP64" i="82"/>
  <c r="VB64" i="82"/>
  <c r="UN64" i="82"/>
  <c r="TZ64" i="82"/>
  <c r="TL64" i="82"/>
  <c r="SW64" i="82"/>
  <c r="SI64" i="82"/>
  <c r="RT64" i="82"/>
  <c r="RF64" i="82"/>
  <c r="QR64" i="82"/>
  <c r="QD64" i="82"/>
  <c r="PQ64" i="82"/>
  <c r="PD64" i="82"/>
  <c r="OQ64" i="82"/>
  <c r="OD64" i="82"/>
  <c r="VO64" i="82"/>
  <c r="UM64" i="82"/>
  <c r="TJ64" i="82"/>
  <c r="SG64" i="82"/>
  <c r="RE64" i="82"/>
  <c r="QC64" i="82"/>
  <c r="PF64" i="82"/>
  <c r="OI64" i="82"/>
  <c r="NT64" i="82"/>
  <c r="NF64" i="82"/>
  <c r="MR64" i="82"/>
  <c r="MC64" i="82"/>
  <c r="LO64" i="82"/>
  <c r="LA64" i="82"/>
  <c r="KM64" i="82"/>
  <c r="JY64" i="82"/>
  <c r="JK64" i="82"/>
  <c r="IU64" i="82"/>
  <c r="IG64" i="82"/>
  <c r="HS64" i="82"/>
  <c r="HE64" i="82"/>
  <c r="GQ64" i="82"/>
  <c r="VN64" i="82"/>
  <c r="UL64" i="82"/>
  <c r="TI64" i="82"/>
  <c r="SF64" i="82"/>
  <c r="RD64" i="82"/>
  <c r="QB64" i="82"/>
  <c r="PC64" i="82"/>
  <c r="OH64" i="82"/>
  <c r="NS64" i="82"/>
  <c r="NE64" i="82"/>
  <c r="MQ64" i="82"/>
  <c r="MB64" i="82"/>
  <c r="LN64" i="82"/>
  <c r="KZ64" i="82"/>
  <c r="KL64" i="82"/>
  <c r="JX64" i="82"/>
  <c r="JH64" i="82"/>
  <c r="IT64" i="82"/>
  <c r="IF64" i="82"/>
  <c r="HR64" i="82"/>
  <c r="HD64" i="82"/>
  <c r="GO64" i="82"/>
  <c r="VH64" i="82"/>
  <c r="UE64" i="82"/>
  <c r="TC64" i="82"/>
  <c r="RZ64" i="82"/>
  <c r="QX64" i="82"/>
  <c r="PW64" i="82"/>
  <c r="PB64" i="82"/>
  <c r="OG64" i="82"/>
  <c r="NR64" i="82"/>
  <c r="ND64" i="82"/>
  <c r="MO64" i="82"/>
  <c r="MA64" i="82"/>
  <c r="LM64" i="82"/>
  <c r="KY64" i="82"/>
  <c r="KK64" i="82"/>
  <c r="JU64" i="82"/>
  <c r="JG64" i="82"/>
  <c r="IS64" i="82"/>
  <c r="IE64" i="82"/>
  <c r="HQ64" i="82"/>
  <c r="HC64" i="82"/>
  <c r="GN64" i="82"/>
  <c r="VF64" i="82"/>
  <c r="UD64" i="82"/>
  <c r="TB64" i="82"/>
  <c r="RY64" i="82"/>
  <c r="QW64" i="82"/>
  <c r="PU64" i="82"/>
  <c r="PA64" i="82"/>
  <c r="OF64" i="82"/>
  <c r="NQ64" i="82"/>
  <c r="NC64" i="82"/>
  <c r="MN64" i="82"/>
  <c r="LZ64" i="82"/>
  <c r="LL64" i="82"/>
  <c r="KX64" i="82"/>
  <c r="KI64" i="82"/>
  <c r="JT64" i="82"/>
  <c r="JF64" i="82"/>
  <c r="IR64" i="82"/>
  <c r="ID64" i="82"/>
  <c r="HP64" i="82"/>
  <c r="HA64" i="82"/>
  <c r="GM64" i="82"/>
  <c r="VW64" i="82"/>
  <c r="US64" i="82"/>
  <c r="TQ64" i="82"/>
  <c r="SO64" i="82"/>
  <c r="RL64" i="82"/>
  <c r="QJ64" i="82"/>
  <c r="PN64" i="82"/>
  <c r="OP64" i="82"/>
  <c r="NY64" i="82"/>
  <c r="NK64" i="82"/>
  <c r="MV64" i="82"/>
  <c r="MH64" i="82"/>
  <c r="LT64" i="82"/>
  <c r="LE64" i="82"/>
  <c r="KQ64" i="82"/>
  <c r="KC64" i="82"/>
  <c r="JO64" i="82"/>
  <c r="JA64" i="82"/>
  <c r="IM64" i="82"/>
  <c r="HX64" i="82"/>
  <c r="HJ64" i="82"/>
  <c r="GU64" i="82"/>
  <c r="VU64" i="82"/>
  <c r="UR64" i="82"/>
  <c r="TP64" i="82"/>
  <c r="SN64" i="82"/>
  <c r="RK64" i="82"/>
  <c r="QI64" i="82"/>
  <c r="PI64" i="82"/>
  <c r="OO64" i="82"/>
  <c r="NX64" i="82"/>
  <c r="NI64" i="82"/>
  <c r="MU64" i="82"/>
  <c r="MG64" i="82"/>
  <c r="LS64" i="82"/>
  <c r="LD64" i="82"/>
  <c r="KP64" i="82"/>
  <c r="KB64" i="82"/>
  <c r="JN64" i="82"/>
  <c r="IZ64" i="82"/>
  <c r="IK64" i="82"/>
  <c r="HW64" i="82"/>
  <c r="HH64" i="82"/>
  <c r="GT64" i="82"/>
  <c r="VT64" i="82"/>
  <c r="UQ64" i="82"/>
  <c r="TO64" i="82"/>
  <c r="SL64" i="82"/>
  <c r="RJ64" i="82"/>
  <c r="QG64" i="82"/>
  <c r="PH64" i="82"/>
  <c r="ON64" i="82"/>
  <c r="NV64" i="82"/>
  <c r="NH64" i="82"/>
  <c r="MT64" i="82"/>
  <c r="MF64" i="82"/>
  <c r="LQ64" i="82"/>
  <c r="LC64" i="82"/>
  <c r="KO64" i="82"/>
  <c r="KA64" i="82"/>
  <c r="JM64" i="82"/>
  <c r="IY64" i="82"/>
  <c r="IJ64" i="82"/>
  <c r="HU64" i="82"/>
  <c r="HG64" i="82"/>
  <c r="GS64" i="82"/>
  <c r="VR64" i="82"/>
  <c r="UP64" i="82"/>
  <c r="TN64" i="82"/>
  <c r="SK64" i="82"/>
  <c r="RI64" i="82"/>
  <c r="QF64" i="82"/>
  <c r="PG64" i="82"/>
  <c r="OK64" i="82"/>
  <c r="NU64" i="82"/>
  <c r="NG64" i="82"/>
  <c r="MS64" i="82"/>
  <c r="ME64" i="82"/>
  <c r="LP64" i="82"/>
  <c r="LB64" i="82"/>
  <c r="KN64" i="82"/>
  <c r="JZ64" i="82"/>
  <c r="JL64" i="82"/>
  <c r="IW64" i="82"/>
  <c r="IH64" i="82"/>
  <c r="HT64" i="82"/>
  <c r="HF64" i="82"/>
  <c r="GR64" i="82"/>
  <c r="VE64" i="82"/>
  <c r="RX64" i="82"/>
  <c r="OV64" i="82"/>
  <c r="NA64" i="82"/>
  <c r="LK64" i="82"/>
  <c r="JS64" i="82"/>
  <c r="IC64" i="82"/>
  <c r="VD64" i="82"/>
  <c r="RW64" i="82"/>
  <c r="OU64" i="82"/>
  <c r="MZ64" i="82"/>
  <c r="LI64" i="82"/>
  <c r="JR64" i="82"/>
  <c r="IB64" i="82"/>
  <c r="VA64" i="82"/>
  <c r="RS64" i="82"/>
  <c r="OT64" i="82"/>
  <c r="MY64" i="82"/>
  <c r="LH64" i="82"/>
  <c r="JQ64" i="82"/>
  <c r="IA64" i="82"/>
  <c r="TA64" i="82"/>
  <c r="PT64" i="82"/>
  <c r="NP64" i="82"/>
  <c r="LY64" i="82"/>
  <c r="KG64" i="82"/>
  <c r="IQ64" i="82"/>
  <c r="GZ64" i="82"/>
  <c r="SZ64" i="82"/>
  <c r="PS64" i="82"/>
  <c r="NO64" i="82"/>
  <c r="LX64" i="82"/>
  <c r="KF64" i="82"/>
  <c r="IP64" i="82"/>
  <c r="GY64" i="82"/>
  <c r="WC64" i="82"/>
  <c r="SV64" i="82"/>
  <c r="PP64" i="82"/>
  <c r="NM64" i="82"/>
  <c r="LV64" i="82"/>
  <c r="KE64" i="82"/>
  <c r="IO64" i="82"/>
  <c r="GX64" i="82"/>
  <c r="WB64" i="82"/>
  <c r="ST64" i="82"/>
  <c r="PO64" i="82"/>
  <c r="NL64" i="82"/>
  <c r="LU64" i="82"/>
  <c r="KD64" i="82"/>
  <c r="IN64" i="82"/>
  <c r="GW64" i="82"/>
  <c r="TY64" i="82"/>
  <c r="MX64" i="82"/>
  <c r="JD64" i="82"/>
  <c r="TX64" i="82"/>
  <c r="MM64" i="82"/>
  <c r="JC64" i="82"/>
  <c r="RR64" i="82"/>
  <c r="ML64" i="82"/>
  <c r="JB64" i="82"/>
  <c r="QV64" i="82"/>
  <c r="MK64" i="82"/>
  <c r="HY64" i="82"/>
  <c r="OS64" i="82"/>
  <c r="KU64" i="82"/>
  <c r="HK64" i="82"/>
  <c r="OE64" i="82"/>
  <c r="KS64" i="82"/>
  <c r="UZ64" i="82"/>
  <c r="OC64" i="82"/>
  <c r="KR64" i="82"/>
  <c r="UC64" i="82"/>
  <c r="OB64" i="82"/>
  <c r="JP64" i="82"/>
  <c r="QT64" i="82"/>
  <c r="QP64" i="82"/>
  <c r="QO64" i="82"/>
  <c r="OA64" i="82"/>
  <c r="MI64" i="82"/>
  <c r="JE64" i="82"/>
  <c r="HO64" i="82"/>
  <c r="HM64" i="82"/>
  <c r="HL64" i="82"/>
  <c r="UB64" i="82"/>
  <c r="LG64" i="82"/>
  <c r="KV64" i="82"/>
  <c r="VT76" i="82"/>
  <c r="VH76" i="82"/>
  <c r="UV76" i="82"/>
  <c r="UJ76" i="82"/>
  <c r="TX76" i="82"/>
  <c r="TL76" i="82"/>
  <c r="SZ76" i="82"/>
  <c r="SN76" i="82"/>
  <c r="SB76" i="82"/>
  <c r="RP76" i="82"/>
  <c r="RD76" i="82"/>
  <c r="QR76" i="82"/>
  <c r="QF76" i="82"/>
  <c r="PT76" i="82"/>
  <c r="PH76" i="82"/>
  <c r="OV76" i="82"/>
  <c r="OJ76" i="82"/>
  <c r="NX76" i="82"/>
  <c r="NL76" i="82"/>
  <c r="MZ76" i="82"/>
  <c r="MN76" i="82"/>
  <c r="MB76" i="82"/>
  <c r="LP76" i="82"/>
  <c r="LD76" i="82"/>
  <c r="KR76" i="82"/>
  <c r="KF76" i="82"/>
  <c r="JT76" i="82"/>
  <c r="JH76" i="82"/>
  <c r="IV76" i="82"/>
  <c r="IJ76" i="82"/>
  <c r="HX76" i="82"/>
  <c r="HL76" i="82"/>
  <c r="GZ76" i="82"/>
  <c r="GN76" i="82"/>
  <c r="VS76" i="82"/>
  <c r="VG76" i="82"/>
  <c r="UU76" i="82"/>
  <c r="UI76" i="82"/>
  <c r="TW76" i="82"/>
  <c r="TK76" i="82"/>
  <c r="SY76" i="82"/>
  <c r="SM76" i="82"/>
  <c r="SA76" i="82"/>
  <c r="RO76" i="82"/>
  <c r="RC76" i="82"/>
  <c r="QQ76" i="82"/>
  <c r="QE76" i="82"/>
  <c r="PS76" i="82"/>
  <c r="PG76" i="82"/>
  <c r="OU76" i="82"/>
  <c r="OI76" i="82"/>
  <c r="NW76" i="82"/>
  <c r="NK76" i="82"/>
  <c r="MY76" i="82"/>
  <c r="MM76" i="82"/>
  <c r="MA76" i="82"/>
  <c r="LO76" i="82"/>
  <c r="LC76" i="82"/>
  <c r="KQ76" i="82"/>
  <c r="KE76" i="82"/>
  <c r="JS76" i="82"/>
  <c r="JG76" i="82"/>
  <c r="IU76" i="82"/>
  <c r="II76" i="82"/>
  <c r="HW76" i="82"/>
  <c r="HK76" i="82"/>
  <c r="GY76" i="82"/>
  <c r="GM76" i="82"/>
  <c r="WD76" i="82"/>
  <c r="VR76" i="82"/>
  <c r="VF76" i="82"/>
  <c r="UT76" i="82"/>
  <c r="UH76" i="82"/>
  <c r="TV76" i="82"/>
  <c r="TJ76" i="82"/>
  <c r="SX76" i="82"/>
  <c r="SL76" i="82"/>
  <c r="RZ76" i="82"/>
  <c r="RN76" i="82"/>
  <c r="RB76" i="82"/>
  <c r="QP76" i="82"/>
  <c r="QD76" i="82"/>
  <c r="PR76" i="82"/>
  <c r="PF76" i="82"/>
  <c r="OT76" i="82"/>
  <c r="OH76" i="82"/>
  <c r="NV76" i="82"/>
  <c r="NJ76" i="82"/>
  <c r="MX76" i="82"/>
  <c r="ML76" i="82"/>
  <c r="LZ76" i="82"/>
  <c r="LN76" i="82"/>
  <c r="LB76" i="82"/>
  <c r="KP76" i="82"/>
  <c r="KD76" i="82"/>
  <c r="JR76" i="82"/>
  <c r="JF76" i="82"/>
  <c r="IT76" i="82"/>
  <c r="IH76" i="82"/>
  <c r="HV76" i="82"/>
  <c r="HJ76" i="82"/>
  <c r="GX76" i="82"/>
  <c r="VY76" i="82"/>
  <c r="VM76" i="82"/>
  <c r="VA76" i="82"/>
  <c r="UO76" i="82"/>
  <c r="UC76" i="82"/>
  <c r="TQ76" i="82"/>
  <c r="TE76" i="82"/>
  <c r="SS76" i="82"/>
  <c r="SG76" i="82"/>
  <c r="RU76" i="82"/>
  <c r="RI76" i="82"/>
  <c r="QW76" i="82"/>
  <c r="QK76" i="82"/>
  <c r="PY76" i="82"/>
  <c r="PM76" i="82"/>
  <c r="PA76" i="82"/>
  <c r="OO76" i="82"/>
  <c r="OC76" i="82"/>
  <c r="NQ76" i="82"/>
  <c r="NE76" i="82"/>
  <c r="MS76" i="82"/>
  <c r="MG76" i="82"/>
  <c r="LU76" i="82"/>
  <c r="LI76" i="82"/>
  <c r="KW76" i="82"/>
  <c r="KK76" i="82"/>
  <c r="JY76" i="82"/>
  <c r="JM76" i="82"/>
  <c r="JA76" i="82"/>
  <c r="IO76" i="82"/>
  <c r="IC76" i="82"/>
  <c r="HQ76" i="82"/>
  <c r="HE76" i="82"/>
  <c r="GS76" i="82"/>
  <c r="VX76" i="82"/>
  <c r="VL76" i="82"/>
  <c r="UZ76" i="82"/>
  <c r="UN76" i="82"/>
  <c r="UB76" i="82"/>
  <c r="TP76" i="82"/>
  <c r="TD76" i="82"/>
  <c r="SR76" i="82"/>
  <c r="SF76" i="82"/>
  <c r="RT76" i="82"/>
  <c r="RH76" i="82"/>
  <c r="QV76" i="82"/>
  <c r="QJ76" i="82"/>
  <c r="PX76" i="82"/>
  <c r="PL76" i="82"/>
  <c r="OZ76" i="82"/>
  <c r="ON76" i="82"/>
  <c r="OB76" i="82"/>
  <c r="NP76" i="82"/>
  <c r="ND76" i="82"/>
  <c r="MR76" i="82"/>
  <c r="MF76" i="82"/>
  <c r="LT76" i="82"/>
  <c r="LH76" i="82"/>
  <c r="KV76" i="82"/>
  <c r="KJ76" i="82"/>
  <c r="JX76" i="82"/>
  <c r="JL76" i="82"/>
  <c r="IZ76" i="82"/>
  <c r="IN76" i="82"/>
  <c r="IB76" i="82"/>
  <c r="HP76" i="82"/>
  <c r="HD76" i="82"/>
  <c r="GR76" i="82"/>
  <c r="VW76" i="82"/>
  <c r="VK76" i="82"/>
  <c r="UY76" i="82"/>
  <c r="UM76" i="82"/>
  <c r="UA76" i="82"/>
  <c r="TO76" i="82"/>
  <c r="TC76" i="82"/>
  <c r="SQ76" i="82"/>
  <c r="SE76" i="82"/>
  <c r="RS76" i="82"/>
  <c r="RG76" i="82"/>
  <c r="QU76" i="82"/>
  <c r="QI76" i="82"/>
  <c r="PW76" i="82"/>
  <c r="PK76" i="82"/>
  <c r="OY76" i="82"/>
  <c r="OM76" i="82"/>
  <c r="OA76" i="82"/>
  <c r="NO76" i="82"/>
  <c r="NC76" i="82"/>
  <c r="MQ76" i="82"/>
  <c r="ME76" i="82"/>
  <c r="LS76" i="82"/>
  <c r="LG76" i="82"/>
  <c r="KU76" i="82"/>
  <c r="KI76" i="82"/>
  <c r="JW76" i="82"/>
  <c r="JK76" i="82"/>
  <c r="IY76" i="82"/>
  <c r="IM76" i="82"/>
  <c r="IA76" i="82"/>
  <c r="HO76" i="82"/>
  <c r="HC76" i="82"/>
  <c r="GQ76" i="82"/>
  <c r="VV76" i="82"/>
  <c r="UX76" i="82"/>
  <c r="TZ76" i="82"/>
  <c r="TB76" i="82"/>
  <c r="SD76" i="82"/>
  <c r="RF76" i="82"/>
  <c r="QH76" i="82"/>
  <c r="PJ76" i="82"/>
  <c r="OL76" i="82"/>
  <c r="NN76" i="82"/>
  <c r="MP76" i="82"/>
  <c r="LR76" i="82"/>
  <c r="KT76" i="82"/>
  <c r="JV76" i="82"/>
  <c r="IX76" i="82"/>
  <c r="HZ76" i="82"/>
  <c r="HB76" i="82"/>
  <c r="VP76" i="82"/>
  <c r="UR76" i="82"/>
  <c r="TT76" i="82"/>
  <c r="SV76" i="82"/>
  <c r="RX76" i="82"/>
  <c r="QZ76" i="82"/>
  <c r="QB76" i="82"/>
  <c r="PD76" i="82"/>
  <c r="OF76" i="82"/>
  <c r="NH76" i="82"/>
  <c r="MJ76" i="82"/>
  <c r="LL76" i="82"/>
  <c r="KN76" i="82"/>
  <c r="JP76" i="82"/>
  <c r="IR76" i="82"/>
  <c r="HT76" i="82"/>
  <c r="GV76" i="82"/>
  <c r="VI76" i="82"/>
  <c r="UK76" i="82"/>
  <c r="TM76" i="82"/>
  <c r="SO76" i="82"/>
  <c r="RQ76" i="82"/>
  <c r="QS76" i="82"/>
  <c r="PU76" i="82"/>
  <c r="OW76" i="82"/>
  <c r="NY76" i="82"/>
  <c r="NA76" i="82"/>
  <c r="MC76" i="82"/>
  <c r="LE76" i="82"/>
  <c r="KG76" i="82"/>
  <c r="JI76" i="82"/>
  <c r="IK76" i="82"/>
  <c r="HM76" i="82"/>
  <c r="GO76" i="82"/>
  <c r="WC76" i="82"/>
  <c r="VE76" i="82"/>
  <c r="UG76" i="82"/>
  <c r="TI76" i="82"/>
  <c r="SK76" i="82"/>
  <c r="RM76" i="82"/>
  <c r="QO76" i="82"/>
  <c r="PQ76" i="82"/>
  <c r="OS76" i="82"/>
  <c r="NU76" i="82"/>
  <c r="MW76" i="82"/>
  <c r="LY76" i="82"/>
  <c r="LA76" i="82"/>
  <c r="KC76" i="82"/>
  <c r="JE76" i="82"/>
  <c r="IG76" i="82"/>
  <c r="HI76" i="82"/>
  <c r="WB76" i="82"/>
  <c r="VD76" i="82"/>
  <c r="UF76" i="82"/>
  <c r="TH76" i="82"/>
  <c r="SJ76" i="82"/>
  <c r="RL76" i="82"/>
  <c r="QN76" i="82"/>
  <c r="PP76" i="82"/>
  <c r="OR76" i="82"/>
  <c r="NT76" i="82"/>
  <c r="MV76" i="82"/>
  <c r="LX76" i="82"/>
  <c r="KZ76" i="82"/>
  <c r="KB76" i="82"/>
  <c r="JD76" i="82"/>
  <c r="IF76" i="82"/>
  <c r="HH76" i="82"/>
  <c r="WA76" i="82"/>
  <c r="VC76" i="82"/>
  <c r="UE76" i="82"/>
  <c r="TG76" i="82"/>
  <c r="SI76" i="82"/>
  <c r="RK76" i="82"/>
  <c r="QM76" i="82"/>
  <c r="PO76" i="82"/>
  <c r="OQ76" i="82"/>
  <c r="NS76" i="82"/>
  <c r="MU76" i="82"/>
  <c r="LW76" i="82"/>
  <c r="KY76" i="82"/>
  <c r="KA76" i="82"/>
  <c r="JC76" i="82"/>
  <c r="IE76" i="82"/>
  <c r="HG76" i="82"/>
  <c r="UL76" i="82"/>
  <c r="SP76" i="82"/>
  <c r="QT76" i="82"/>
  <c r="OX76" i="82"/>
  <c r="NB76" i="82"/>
  <c r="LF76" i="82"/>
  <c r="JJ76" i="82"/>
  <c r="HN76" i="82"/>
  <c r="VZ76" i="82"/>
  <c r="UD76" i="82"/>
  <c r="SH76" i="82"/>
  <c r="QL76" i="82"/>
  <c r="OP76" i="82"/>
  <c r="MT76" i="82"/>
  <c r="KX76" i="82"/>
  <c r="JB76" i="82"/>
  <c r="HF76" i="82"/>
  <c r="VU76" i="82"/>
  <c r="TY76" i="82"/>
  <c r="SC76" i="82"/>
  <c r="QG76" i="82"/>
  <c r="OK76" i="82"/>
  <c r="MO76" i="82"/>
  <c r="KS76" i="82"/>
  <c r="IW76" i="82"/>
  <c r="HA76" i="82"/>
  <c r="VQ76" i="82"/>
  <c r="TU76" i="82"/>
  <c r="RY76" i="82"/>
  <c r="QC76" i="82"/>
  <c r="OG76" i="82"/>
  <c r="MK76" i="82"/>
  <c r="KO76" i="82"/>
  <c r="IS76" i="82"/>
  <c r="GW76" i="82"/>
  <c r="UW76" i="82"/>
  <c r="TA76" i="82"/>
  <c r="RE76" i="82"/>
  <c r="PI76" i="82"/>
  <c r="NM76" i="82"/>
  <c r="LQ76" i="82"/>
  <c r="JU76" i="82"/>
  <c r="HY76" i="82"/>
  <c r="US76" i="82"/>
  <c r="SW76" i="82"/>
  <c r="RA76" i="82"/>
  <c r="PE76" i="82"/>
  <c r="NI76" i="82"/>
  <c r="LM76" i="82"/>
  <c r="JQ76" i="82"/>
  <c r="HU76" i="82"/>
  <c r="UQ76" i="82"/>
  <c r="SU76" i="82"/>
  <c r="QY76" i="82"/>
  <c r="PC76" i="82"/>
  <c r="NG76" i="82"/>
  <c r="LK76" i="82"/>
  <c r="JO76" i="82"/>
  <c r="HS76" i="82"/>
  <c r="TF76" i="82"/>
  <c r="OE76" i="82"/>
  <c r="KH76" i="82"/>
  <c r="ST76" i="82"/>
  <c r="OD76" i="82"/>
  <c r="JZ76" i="82"/>
  <c r="RW76" i="82"/>
  <c r="NZ76" i="82"/>
  <c r="JN76" i="82"/>
  <c r="RV76" i="82"/>
  <c r="NR76" i="82"/>
  <c r="IQ76" i="82"/>
  <c r="VO76" i="82"/>
  <c r="RR76" i="82"/>
  <c r="NF76" i="82"/>
  <c r="IP76" i="82"/>
  <c r="VN76" i="82"/>
  <c r="RJ76" i="82"/>
  <c r="MI76" i="82"/>
  <c r="IL76" i="82"/>
  <c r="UP76" i="82"/>
  <c r="PZ76" i="82"/>
  <c r="LV76" i="82"/>
  <c r="GU76" i="82"/>
  <c r="TS76" i="82"/>
  <c r="PV76" i="82"/>
  <c r="LJ76" i="82"/>
  <c r="GT76" i="82"/>
  <c r="MH76" i="82"/>
  <c r="MD76" i="82"/>
  <c r="KM76" i="82"/>
  <c r="KL76" i="82"/>
  <c r="VJ76" i="82"/>
  <c r="ID76" i="82"/>
  <c r="QX76" i="82"/>
  <c r="QA76" i="82"/>
  <c r="PN76" i="82"/>
  <c r="HR76" i="82"/>
  <c r="GP76" i="82"/>
  <c r="VB76" i="82"/>
  <c r="TR76" i="82"/>
  <c r="TN76" i="82"/>
  <c r="PB76" i="82"/>
  <c r="WA88" i="82"/>
  <c r="VO88" i="82"/>
  <c r="VC88" i="82"/>
  <c r="UQ88" i="82"/>
  <c r="UE88" i="82"/>
  <c r="TS88" i="82"/>
  <c r="TG88" i="82"/>
  <c r="SU88" i="82"/>
  <c r="SI88" i="82"/>
  <c r="RW88" i="82"/>
  <c r="RK88" i="82"/>
  <c r="QY88" i="82"/>
  <c r="QM88" i="82"/>
  <c r="QA88" i="82"/>
  <c r="PO88" i="82"/>
  <c r="PC88" i="82"/>
  <c r="OQ88" i="82"/>
  <c r="OE88" i="82"/>
  <c r="NS88" i="82"/>
  <c r="NG88" i="82"/>
  <c r="MU88" i="82"/>
  <c r="MI88" i="82"/>
  <c r="LW88" i="82"/>
  <c r="LK88" i="82"/>
  <c r="KY88" i="82"/>
  <c r="KM88" i="82"/>
  <c r="KA88" i="82"/>
  <c r="JO88" i="82"/>
  <c r="JC88" i="82"/>
  <c r="IQ88" i="82"/>
  <c r="IE88" i="82"/>
  <c r="HS88" i="82"/>
  <c r="HG88" i="82"/>
  <c r="GU88" i="82"/>
  <c r="VZ88" i="82"/>
  <c r="VN88" i="82"/>
  <c r="VB88" i="82"/>
  <c r="UP88" i="82"/>
  <c r="UD88" i="82"/>
  <c r="TR88" i="82"/>
  <c r="TF88" i="82"/>
  <c r="ST88" i="82"/>
  <c r="SH88" i="82"/>
  <c r="RV88" i="82"/>
  <c r="RJ88" i="82"/>
  <c r="QX88" i="82"/>
  <c r="QL88" i="82"/>
  <c r="PZ88" i="82"/>
  <c r="PN88" i="82"/>
  <c r="PB88" i="82"/>
  <c r="OP88" i="82"/>
  <c r="OD88" i="82"/>
  <c r="NR88" i="82"/>
  <c r="NF88" i="82"/>
  <c r="MT88" i="82"/>
  <c r="MH88" i="82"/>
  <c r="LV88" i="82"/>
  <c r="LJ88" i="82"/>
  <c r="KX88" i="82"/>
  <c r="KL88" i="82"/>
  <c r="JZ88" i="82"/>
  <c r="JN88" i="82"/>
  <c r="JB88" i="82"/>
  <c r="IP88" i="82"/>
  <c r="ID88" i="82"/>
  <c r="HR88" i="82"/>
  <c r="HF88" i="82"/>
  <c r="GT88" i="82"/>
  <c r="VY88" i="82"/>
  <c r="VM88" i="82"/>
  <c r="VA88" i="82"/>
  <c r="UO88" i="82"/>
  <c r="VT88" i="82"/>
  <c r="VH88" i="82"/>
  <c r="UV88" i="82"/>
  <c r="UJ88" i="82"/>
  <c r="TX88" i="82"/>
  <c r="TL88" i="82"/>
  <c r="SZ88" i="82"/>
  <c r="SN88" i="82"/>
  <c r="SB88" i="82"/>
  <c r="RP88" i="82"/>
  <c r="RD88" i="82"/>
  <c r="QR88" i="82"/>
  <c r="QF88" i="82"/>
  <c r="PT88" i="82"/>
  <c r="PH88" i="82"/>
  <c r="OV88" i="82"/>
  <c r="OJ88" i="82"/>
  <c r="NX88" i="82"/>
  <c r="NL88" i="82"/>
  <c r="MZ88" i="82"/>
  <c r="MN88" i="82"/>
  <c r="MB88" i="82"/>
  <c r="LP88" i="82"/>
  <c r="LD88" i="82"/>
  <c r="KR88" i="82"/>
  <c r="KF88" i="82"/>
  <c r="JT88" i="82"/>
  <c r="JH88" i="82"/>
  <c r="IV88" i="82"/>
  <c r="IJ88" i="82"/>
  <c r="HX88" i="82"/>
  <c r="HL88" i="82"/>
  <c r="GZ88" i="82"/>
  <c r="GN88" i="82"/>
  <c r="VS88" i="82"/>
  <c r="VG88" i="82"/>
  <c r="UU88" i="82"/>
  <c r="UI88" i="82"/>
  <c r="TW88" i="82"/>
  <c r="TK88" i="82"/>
  <c r="SY88" i="82"/>
  <c r="SM88" i="82"/>
  <c r="SA88" i="82"/>
  <c r="RO88" i="82"/>
  <c r="RC88" i="82"/>
  <c r="QQ88" i="82"/>
  <c r="QE88" i="82"/>
  <c r="PS88" i="82"/>
  <c r="PG88" i="82"/>
  <c r="OU88" i="82"/>
  <c r="OI88" i="82"/>
  <c r="NW88" i="82"/>
  <c r="NK88" i="82"/>
  <c r="MY88" i="82"/>
  <c r="MM88" i="82"/>
  <c r="MA88" i="82"/>
  <c r="LO88" i="82"/>
  <c r="LC88" i="82"/>
  <c r="KQ88" i="82"/>
  <c r="KE88" i="82"/>
  <c r="JS88" i="82"/>
  <c r="JG88" i="82"/>
  <c r="IU88" i="82"/>
  <c r="II88" i="82"/>
  <c r="HW88" i="82"/>
  <c r="HK88" i="82"/>
  <c r="GY88" i="82"/>
  <c r="GM88" i="82"/>
  <c r="VU88" i="82"/>
  <c r="UY88" i="82"/>
  <c r="UF88" i="82"/>
  <c r="TN88" i="82"/>
  <c r="SV88" i="82"/>
  <c r="SD88" i="82"/>
  <c r="RL88" i="82"/>
  <c r="QT88" i="82"/>
  <c r="VR88" i="82"/>
  <c r="UX88" i="82"/>
  <c r="UC88" i="82"/>
  <c r="TM88" i="82"/>
  <c r="SS88" i="82"/>
  <c r="SC88" i="82"/>
  <c r="RI88" i="82"/>
  <c r="QS88" i="82"/>
  <c r="PY88" i="82"/>
  <c r="VQ88" i="82"/>
  <c r="UW88" i="82"/>
  <c r="UB88" i="82"/>
  <c r="TJ88" i="82"/>
  <c r="SR88" i="82"/>
  <c r="RZ88" i="82"/>
  <c r="RH88" i="82"/>
  <c r="QP88" i="82"/>
  <c r="PX88" i="82"/>
  <c r="PF88" i="82"/>
  <c r="ON88" i="82"/>
  <c r="NV88" i="82"/>
  <c r="ND88" i="82"/>
  <c r="ML88" i="82"/>
  <c r="LT88" i="82"/>
  <c r="LB88" i="82"/>
  <c r="VL88" i="82"/>
  <c r="US88" i="82"/>
  <c r="TZ88" i="82"/>
  <c r="TH88" i="82"/>
  <c r="SP88" i="82"/>
  <c r="RX88" i="82"/>
  <c r="RF88" i="82"/>
  <c r="QN88" i="82"/>
  <c r="PV88" i="82"/>
  <c r="PD88" i="82"/>
  <c r="OL88" i="82"/>
  <c r="NT88" i="82"/>
  <c r="NB88" i="82"/>
  <c r="MJ88" i="82"/>
  <c r="LR88" i="82"/>
  <c r="KZ88" i="82"/>
  <c r="KH88" i="82"/>
  <c r="JP88" i="82"/>
  <c r="IX88" i="82"/>
  <c r="IF88" i="82"/>
  <c r="HN88" i="82"/>
  <c r="GV88" i="82"/>
  <c r="WC88" i="82"/>
  <c r="VI88" i="82"/>
  <c r="UM88" i="82"/>
  <c r="TU88" i="82"/>
  <c r="TC88" i="82"/>
  <c r="SK88" i="82"/>
  <c r="RS88" i="82"/>
  <c r="RA88" i="82"/>
  <c r="QI88" i="82"/>
  <c r="PQ88" i="82"/>
  <c r="OY88" i="82"/>
  <c r="VP88" i="82"/>
  <c r="UH88" i="82"/>
  <c r="TB88" i="82"/>
  <c r="RU88" i="82"/>
  <c r="QU88" i="82"/>
  <c r="PP88" i="82"/>
  <c r="OS88" i="82"/>
  <c r="NY88" i="82"/>
  <c r="NA88" i="82"/>
  <c r="ME88" i="82"/>
  <c r="LI88" i="82"/>
  <c r="KO88" i="82"/>
  <c r="JV88" i="82"/>
  <c r="JA88" i="82"/>
  <c r="IH88" i="82"/>
  <c r="HO88" i="82"/>
  <c r="GS88" i="82"/>
  <c r="VK88" i="82"/>
  <c r="UG88" i="82"/>
  <c r="TA88" i="82"/>
  <c r="RT88" i="82"/>
  <c r="QO88" i="82"/>
  <c r="PM88" i="82"/>
  <c r="OR88" i="82"/>
  <c r="NU88" i="82"/>
  <c r="MX88" i="82"/>
  <c r="MD88" i="82"/>
  <c r="LH88" i="82"/>
  <c r="KN88" i="82"/>
  <c r="JU88" i="82"/>
  <c r="IZ88" i="82"/>
  <c r="IG88" i="82"/>
  <c r="HM88" i="82"/>
  <c r="GR88" i="82"/>
  <c r="VJ88" i="82"/>
  <c r="UA88" i="82"/>
  <c r="SX88" i="82"/>
  <c r="RR88" i="82"/>
  <c r="QK88" i="82"/>
  <c r="PL88" i="82"/>
  <c r="OO88" i="82"/>
  <c r="NQ88" i="82"/>
  <c r="MW88" i="82"/>
  <c r="MC88" i="82"/>
  <c r="LG88" i="82"/>
  <c r="KK88" i="82"/>
  <c r="JR88" i="82"/>
  <c r="IY88" i="82"/>
  <c r="IC88" i="82"/>
  <c r="HJ88" i="82"/>
  <c r="GQ88" i="82"/>
  <c r="VF88" i="82"/>
  <c r="TY88" i="82"/>
  <c r="SW88" i="82"/>
  <c r="RQ88" i="82"/>
  <c r="QJ88" i="82"/>
  <c r="PK88" i="82"/>
  <c r="OM88" i="82"/>
  <c r="NP88" i="82"/>
  <c r="MV88" i="82"/>
  <c r="LZ88" i="82"/>
  <c r="LF88" i="82"/>
  <c r="KJ88" i="82"/>
  <c r="JQ88" i="82"/>
  <c r="IW88" i="82"/>
  <c r="IB88" i="82"/>
  <c r="HI88" i="82"/>
  <c r="GP88" i="82"/>
  <c r="VE88" i="82"/>
  <c r="TV88" i="82"/>
  <c r="SQ88" i="82"/>
  <c r="RN88" i="82"/>
  <c r="QH88" i="82"/>
  <c r="PJ88" i="82"/>
  <c r="OK88" i="82"/>
  <c r="NO88" i="82"/>
  <c r="MS88" i="82"/>
  <c r="LY88" i="82"/>
  <c r="LE88" i="82"/>
  <c r="KI88" i="82"/>
  <c r="JM88" i="82"/>
  <c r="IT88" i="82"/>
  <c r="IA88" i="82"/>
  <c r="HH88" i="82"/>
  <c r="GO88" i="82"/>
  <c r="WB88" i="82"/>
  <c r="UR88" i="82"/>
  <c r="TO88" i="82"/>
  <c r="SG88" i="82"/>
  <c r="RB88" i="82"/>
  <c r="QB88" i="82"/>
  <c r="OZ88" i="82"/>
  <c r="OC88" i="82"/>
  <c r="TT88" i="82"/>
  <c r="RM88" i="82"/>
  <c r="PI88" i="82"/>
  <c r="NN88" i="82"/>
  <c r="MG88" i="82"/>
  <c r="KU88" i="82"/>
  <c r="JK88" i="82"/>
  <c r="IK88" i="82"/>
  <c r="HA88" i="82"/>
  <c r="TQ88" i="82"/>
  <c r="RG88" i="82"/>
  <c r="PE88" i="82"/>
  <c r="NM88" i="82"/>
  <c r="MF88" i="82"/>
  <c r="KT88" i="82"/>
  <c r="JJ88" i="82"/>
  <c r="HZ88" i="82"/>
  <c r="GX88" i="82"/>
  <c r="WD88" i="82"/>
  <c r="TP88" i="82"/>
  <c r="RE88" i="82"/>
  <c r="PA88" i="82"/>
  <c r="NJ88" i="82"/>
  <c r="LX88" i="82"/>
  <c r="KS88" i="82"/>
  <c r="JI88" i="82"/>
  <c r="HY88" i="82"/>
  <c r="GW88" i="82"/>
  <c r="VX88" i="82"/>
  <c r="TI88" i="82"/>
  <c r="QZ88" i="82"/>
  <c r="OX88" i="82"/>
  <c r="NI88" i="82"/>
  <c r="LU88" i="82"/>
  <c r="KP88" i="82"/>
  <c r="JF88" i="82"/>
  <c r="HV88" i="82"/>
  <c r="VW88" i="82"/>
  <c r="TE88" i="82"/>
  <c r="QW88" i="82"/>
  <c r="OW88" i="82"/>
  <c r="NH88" i="82"/>
  <c r="LS88" i="82"/>
  <c r="KG88" i="82"/>
  <c r="JE88" i="82"/>
  <c r="HU88" i="82"/>
  <c r="UT88" i="82"/>
  <c r="SJ88" i="82"/>
  <c r="QC88" i="82"/>
  <c r="OF88" i="82"/>
  <c r="MQ88" i="82"/>
  <c r="LL88" i="82"/>
  <c r="JY88" i="82"/>
  <c r="IO88" i="82"/>
  <c r="HE88" i="82"/>
  <c r="VD88" i="82"/>
  <c r="QG88" i="82"/>
  <c r="NC88" i="82"/>
  <c r="KC88" i="82"/>
  <c r="HQ88" i="82"/>
  <c r="UZ88" i="82"/>
  <c r="QD88" i="82"/>
  <c r="MR88" i="82"/>
  <c r="KB88" i="82"/>
  <c r="HP88" i="82"/>
  <c r="UN88" i="82"/>
  <c r="PW88" i="82"/>
  <c r="MP88" i="82"/>
  <c r="JX88" i="82"/>
  <c r="HD88" i="82"/>
  <c r="UL88" i="82"/>
  <c r="PU88" i="82"/>
  <c r="MO88" i="82"/>
  <c r="JW88" i="82"/>
  <c r="HC88" i="82"/>
  <c r="UK88" i="82"/>
  <c r="PR88" i="82"/>
  <c r="MK88" i="82"/>
  <c r="JL88" i="82"/>
  <c r="HB88" i="82"/>
  <c r="SF88" i="82"/>
  <c r="OB88" i="82"/>
  <c r="LA88" i="82"/>
  <c r="IN88" i="82"/>
  <c r="SE88" i="82"/>
  <c r="OA88" i="82"/>
  <c r="KW88" i="82"/>
  <c r="IM88" i="82"/>
  <c r="RY88" i="82"/>
  <c r="NZ88" i="82"/>
  <c r="KV88" i="82"/>
  <c r="IL88" i="82"/>
  <c r="TD88" i="82"/>
  <c r="JD88" i="82"/>
  <c r="SO88" i="82"/>
  <c r="IS88" i="82"/>
  <c r="SL88" i="82"/>
  <c r="IR88" i="82"/>
  <c r="OT88" i="82"/>
  <c r="NE88" i="82"/>
  <c r="LQ88" i="82"/>
  <c r="HT88" i="82"/>
  <c r="OG88" i="82"/>
  <c r="VV88" i="82"/>
  <c r="QV88" i="82"/>
  <c r="OH88" i="82"/>
  <c r="LN88" i="82"/>
  <c r="LM88" i="82"/>
  <c r="KD88" i="82"/>
  <c r="VU44" i="82"/>
  <c r="VI44" i="82"/>
  <c r="UW44" i="82"/>
  <c r="UK44" i="82"/>
  <c r="TY44" i="82"/>
  <c r="TM44" i="82"/>
  <c r="TA44" i="82"/>
  <c r="SO44" i="82"/>
  <c r="SC44" i="82"/>
  <c r="RQ44" i="82"/>
  <c r="RE44" i="82"/>
  <c r="QS44" i="82"/>
  <c r="QG44" i="82"/>
  <c r="PU44" i="82"/>
  <c r="PI44" i="82"/>
  <c r="OW44" i="82"/>
  <c r="OK44" i="82"/>
  <c r="NY44" i="82"/>
  <c r="NM44" i="82"/>
  <c r="NA44" i="82"/>
  <c r="MO44" i="82"/>
  <c r="MC44" i="82"/>
  <c r="LQ44" i="82"/>
  <c r="LE44" i="82"/>
  <c r="KS44" i="82"/>
  <c r="KG44" i="82"/>
  <c r="JU44" i="82"/>
  <c r="JI44" i="82"/>
  <c r="IW44" i="82"/>
  <c r="IK44" i="82"/>
  <c r="HY44" i="82"/>
  <c r="HM44" i="82"/>
  <c r="HA44" i="82"/>
  <c r="GO44" i="82"/>
  <c r="WD44" i="82"/>
  <c r="VR44" i="82"/>
  <c r="VF44" i="82"/>
  <c r="UT44" i="82"/>
  <c r="UH44" i="82"/>
  <c r="TV44" i="82"/>
  <c r="TJ44" i="82"/>
  <c r="SX44" i="82"/>
  <c r="SL44" i="82"/>
  <c r="RZ44" i="82"/>
  <c r="VS44" i="82"/>
  <c r="VD44" i="82"/>
  <c r="UP44" i="82"/>
  <c r="UB44" i="82"/>
  <c r="TN44" i="82"/>
  <c r="SY44" i="82"/>
  <c r="SJ44" i="82"/>
  <c r="RV44" i="82"/>
  <c r="RI44" i="82"/>
  <c r="QV44" i="82"/>
  <c r="QI44" i="82"/>
  <c r="PV44" i="82"/>
  <c r="PH44" i="82"/>
  <c r="OU44" i="82"/>
  <c r="OH44" i="82"/>
  <c r="NU44" i="82"/>
  <c r="NH44" i="82"/>
  <c r="MU44" i="82"/>
  <c r="MH44" i="82"/>
  <c r="LU44" i="82"/>
  <c r="LH44" i="82"/>
  <c r="KU44" i="82"/>
  <c r="KH44" i="82"/>
  <c r="JT44" i="82"/>
  <c r="JG44" i="82"/>
  <c r="IT44" i="82"/>
  <c r="IG44" i="82"/>
  <c r="HT44" i="82"/>
  <c r="HG44" i="82"/>
  <c r="GT44" i="82"/>
  <c r="VQ44" i="82"/>
  <c r="VC44" i="82"/>
  <c r="UO44" i="82"/>
  <c r="UA44" i="82"/>
  <c r="TL44" i="82"/>
  <c r="SW44" i="82"/>
  <c r="SI44" i="82"/>
  <c r="RU44" i="82"/>
  <c r="RH44" i="82"/>
  <c r="QU44" i="82"/>
  <c r="QH44" i="82"/>
  <c r="PT44" i="82"/>
  <c r="PG44" i="82"/>
  <c r="OT44" i="82"/>
  <c r="OG44" i="82"/>
  <c r="NT44" i="82"/>
  <c r="NG44" i="82"/>
  <c r="MT44" i="82"/>
  <c r="MG44" i="82"/>
  <c r="LT44" i="82"/>
  <c r="LG44" i="82"/>
  <c r="KT44" i="82"/>
  <c r="KF44" i="82"/>
  <c r="JS44" i="82"/>
  <c r="JF44" i="82"/>
  <c r="IS44" i="82"/>
  <c r="IF44" i="82"/>
  <c r="HS44" i="82"/>
  <c r="HF44" i="82"/>
  <c r="GS44" i="82"/>
  <c r="VP44" i="82"/>
  <c r="VB44" i="82"/>
  <c r="UN44" i="82"/>
  <c r="TZ44" i="82"/>
  <c r="TK44" i="82"/>
  <c r="SV44" i="82"/>
  <c r="SH44" i="82"/>
  <c r="RT44" i="82"/>
  <c r="RG44" i="82"/>
  <c r="QT44" i="82"/>
  <c r="QF44" i="82"/>
  <c r="PS44" i="82"/>
  <c r="PF44" i="82"/>
  <c r="OS44" i="82"/>
  <c r="OF44" i="82"/>
  <c r="NS44" i="82"/>
  <c r="NF44" i="82"/>
  <c r="MS44" i="82"/>
  <c r="MF44" i="82"/>
  <c r="LS44" i="82"/>
  <c r="LF44" i="82"/>
  <c r="KR44" i="82"/>
  <c r="KE44" i="82"/>
  <c r="JR44" i="82"/>
  <c r="JE44" i="82"/>
  <c r="IR44" i="82"/>
  <c r="IE44" i="82"/>
  <c r="HR44" i="82"/>
  <c r="HE44" i="82"/>
  <c r="GR44" i="82"/>
  <c r="WC44" i="82"/>
  <c r="VO44" i="82"/>
  <c r="VA44" i="82"/>
  <c r="UM44" i="82"/>
  <c r="TX44" i="82"/>
  <c r="TI44" i="82"/>
  <c r="SU44" i="82"/>
  <c r="SG44" i="82"/>
  <c r="RS44" i="82"/>
  <c r="RF44" i="82"/>
  <c r="QR44" i="82"/>
  <c r="QE44" i="82"/>
  <c r="PR44" i="82"/>
  <c r="PE44" i="82"/>
  <c r="OR44" i="82"/>
  <c r="OE44" i="82"/>
  <c r="NR44" i="82"/>
  <c r="NE44" i="82"/>
  <c r="MR44" i="82"/>
  <c r="ME44" i="82"/>
  <c r="LR44" i="82"/>
  <c r="LD44" i="82"/>
  <c r="KQ44" i="82"/>
  <c r="KD44" i="82"/>
  <c r="JQ44" i="82"/>
  <c r="JD44" i="82"/>
  <c r="IQ44" i="82"/>
  <c r="ID44" i="82"/>
  <c r="HQ44" i="82"/>
  <c r="HD44" i="82"/>
  <c r="GQ44" i="82"/>
  <c r="WB44" i="82"/>
  <c r="VN44" i="82"/>
  <c r="UZ44" i="82"/>
  <c r="UL44" i="82"/>
  <c r="TW44" i="82"/>
  <c r="TH44" i="82"/>
  <c r="ST44" i="82"/>
  <c r="SF44" i="82"/>
  <c r="RR44" i="82"/>
  <c r="RD44" i="82"/>
  <c r="QQ44" i="82"/>
  <c r="QD44" i="82"/>
  <c r="PQ44" i="82"/>
  <c r="PD44" i="82"/>
  <c r="OQ44" i="82"/>
  <c r="OD44" i="82"/>
  <c r="NQ44" i="82"/>
  <c r="ND44" i="82"/>
  <c r="MQ44" i="82"/>
  <c r="MD44" i="82"/>
  <c r="LP44" i="82"/>
  <c r="LC44" i="82"/>
  <c r="KP44" i="82"/>
  <c r="KC44" i="82"/>
  <c r="JP44" i="82"/>
  <c r="JC44" i="82"/>
  <c r="IP44" i="82"/>
  <c r="IC44" i="82"/>
  <c r="HP44" i="82"/>
  <c r="HC44" i="82"/>
  <c r="GP44" i="82"/>
  <c r="VX44" i="82"/>
  <c r="VJ44" i="82"/>
  <c r="UU44" i="82"/>
  <c r="UF44" i="82"/>
  <c r="TR44" i="82"/>
  <c r="TD44" i="82"/>
  <c r="SP44" i="82"/>
  <c r="SA44" i="82"/>
  <c r="RM44" i="82"/>
  <c r="QZ44" i="82"/>
  <c r="QM44" i="82"/>
  <c r="PZ44" i="82"/>
  <c r="PM44" i="82"/>
  <c r="OZ44" i="82"/>
  <c r="OM44" i="82"/>
  <c r="NZ44" i="82"/>
  <c r="NL44" i="82"/>
  <c r="MY44" i="82"/>
  <c r="ML44" i="82"/>
  <c r="LY44" i="82"/>
  <c r="LL44" i="82"/>
  <c r="KY44" i="82"/>
  <c r="KL44" i="82"/>
  <c r="JY44" i="82"/>
  <c r="JL44" i="82"/>
  <c r="IY44" i="82"/>
  <c r="IL44" i="82"/>
  <c r="HX44" i="82"/>
  <c r="HK44" i="82"/>
  <c r="GX44" i="82"/>
  <c r="VW44" i="82"/>
  <c r="VH44" i="82"/>
  <c r="US44" i="82"/>
  <c r="UE44" i="82"/>
  <c r="TQ44" i="82"/>
  <c r="TC44" i="82"/>
  <c r="SN44" i="82"/>
  <c r="RY44" i="82"/>
  <c r="RL44" i="82"/>
  <c r="QY44" i="82"/>
  <c r="QL44" i="82"/>
  <c r="PY44" i="82"/>
  <c r="PL44" i="82"/>
  <c r="OY44" i="82"/>
  <c r="OL44" i="82"/>
  <c r="NX44" i="82"/>
  <c r="NK44" i="82"/>
  <c r="MX44" i="82"/>
  <c r="MK44" i="82"/>
  <c r="LX44" i="82"/>
  <c r="LK44" i="82"/>
  <c r="KX44" i="82"/>
  <c r="KK44" i="82"/>
  <c r="JX44" i="82"/>
  <c r="JK44" i="82"/>
  <c r="IX44" i="82"/>
  <c r="IJ44" i="82"/>
  <c r="HW44" i="82"/>
  <c r="HJ44" i="82"/>
  <c r="GW44" i="82"/>
  <c r="VV44" i="82"/>
  <c r="VG44" i="82"/>
  <c r="UR44" i="82"/>
  <c r="UD44" i="82"/>
  <c r="TP44" i="82"/>
  <c r="TB44" i="82"/>
  <c r="SM44" i="82"/>
  <c r="RX44" i="82"/>
  <c r="RK44" i="82"/>
  <c r="QX44" i="82"/>
  <c r="QK44" i="82"/>
  <c r="PX44" i="82"/>
  <c r="PK44" i="82"/>
  <c r="OX44" i="82"/>
  <c r="OJ44" i="82"/>
  <c r="NW44" i="82"/>
  <c r="NJ44" i="82"/>
  <c r="MW44" i="82"/>
  <c r="MJ44" i="82"/>
  <c r="LW44" i="82"/>
  <c r="LJ44" i="82"/>
  <c r="KW44" i="82"/>
  <c r="KJ44" i="82"/>
  <c r="JW44" i="82"/>
  <c r="JJ44" i="82"/>
  <c r="IV44" i="82"/>
  <c r="II44" i="82"/>
  <c r="HV44" i="82"/>
  <c r="HI44" i="82"/>
  <c r="GV44" i="82"/>
  <c r="VT44" i="82"/>
  <c r="VE44" i="82"/>
  <c r="UQ44" i="82"/>
  <c r="UC44" i="82"/>
  <c r="TO44" i="82"/>
  <c r="SZ44" i="82"/>
  <c r="SK44" i="82"/>
  <c r="RW44" i="82"/>
  <c r="RJ44" i="82"/>
  <c r="QW44" i="82"/>
  <c r="QJ44" i="82"/>
  <c r="PW44" i="82"/>
  <c r="PJ44" i="82"/>
  <c r="OV44" i="82"/>
  <c r="OI44" i="82"/>
  <c r="NV44" i="82"/>
  <c r="NI44" i="82"/>
  <c r="MV44" i="82"/>
  <c r="MI44" i="82"/>
  <c r="LV44" i="82"/>
  <c r="LI44" i="82"/>
  <c r="KV44" i="82"/>
  <c r="KI44" i="82"/>
  <c r="JV44" i="82"/>
  <c r="JH44" i="82"/>
  <c r="IU44" i="82"/>
  <c r="IH44" i="82"/>
  <c r="HU44" i="82"/>
  <c r="HH44" i="82"/>
  <c r="GU44" i="82"/>
  <c r="VM44" i="82"/>
  <c r="VL44" i="82"/>
  <c r="TF44" i="82"/>
  <c r="RB44" i="82"/>
  <c r="PB44" i="82"/>
  <c r="NB44" i="82"/>
  <c r="LA44" i="82"/>
  <c r="JA44" i="82"/>
  <c r="GZ44" i="82"/>
  <c r="VK44" i="82"/>
  <c r="TE44" i="82"/>
  <c r="RA44" i="82"/>
  <c r="PA44" i="82"/>
  <c r="MZ44" i="82"/>
  <c r="KZ44" i="82"/>
  <c r="IZ44" i="82"/>
  <c r="GY44" i="82"/>
  <c r="UY44" i="82"/>
  <c r="SS44" i="82"/>
  <c r="QP44" i="82"/>
  <c r="OP44" i="82"/>
  <c r="MP44" i="82"/>
  <c r="KO44" i="82"/>
  <c r="IO44" i="82"/>
  <c r="GN44" i="82"/>
  <c r="UX44" i="82"/>
  <c r="SR44" i="82"/>
  <c r="QO44" i="82"/>
  <c r="OO44" i="82"/>
  <c r="MN44" i="82"/>
  <c r="KN44" i="82"/>
  <c r="IN44" i="82"/>
  <c r="GM44" i="82"/>
  <c r="UV44" i="82"/>
  <c r="SQ44" i="82"/>
  <c r="QN44" i="82"/>
  <c r="ON44" i="82"/>
  <c r="MM44" i="82"/>
  <c r="KM44" i="82"/>
  <c r="IM44" i="82"/>
  <c r="UJ44" i="82"/>
  <c r="SE44" i="82"/>
  <c r="QC44" i="82"/>
  <c r="OC44" i="82"/>
  <c r="MB44" i="82"/>
  <c r="KB44" i="82"/>
  <c r="IB44" i="82"/>
  <c r="UG44" i="82"/>
  <c r="SB44" i="82"/>
  <c r="QA44" i="82"/>
  <c r="OA44" i="82"/>
  <c r="LZ44" i="82"/>
  <c r="JZ44" i="82"/>
  <c r="HZ44" i="82"/>
  <c r="WA44" i="82"/>
  <c r="TU44" i="82"/>
  <c r="RP44" i="82"/>
  <c r="PP44" i="82"/>
  <c r="NP44" i="82"/>
  <c r="LO44" i="82"/>
  <c r="JO44" i="82"/>
  <c r="HO44" i="82"/>
  <c r="VZ44" i="82"/>
  <c r="TT44" i="82"/>
  <c r="RO44" i="82"/>
  <c r="PO44" i="82"/>
  <c r="NO44" i="82"/>
  <c r="LN44" i="82"/>
  <c r="JN44" i="82"/>
  <c r="HN44" i="82"/>
  <c r="VY44" i="82"/>
  <c r="TS44" i="82"/>
  <c r="RN44" i="82"/>
  <c r="PN44" i="82"/>
  <c r="NN44" i="82"/>
  <c r="LM44" i="82"/>
  <c r="JM44" i="82"/>
  <c r="HL44" i="82"/>
  <c r="MA44" i="82"/>
  <c r="LB44" i="82"/>
  <c r="KA44" i="82"/>
  <c r="UI44" i="82"/>
  <c r="IA44" i="82"/>
  <c r="TG44" i="82"/>
  <c r="HB44" i="82"/>
  <c r="PC44" i="82"/>
  <c r="OB44" i="82"/>
  <c r="SD44" i="82"/>
  <c r="RC44" i="82"/>
  <c r="QB44" i="82"/>
  <c r="NC44" i="82"/>
  <c r="JB44" i="82"/>
  <c r="WC69" i="82"/>
  <c r="VQ69" i="82"/>
  <c r="VE69" i="82"/>
  <c r="US69" i="82"/>
  <c r="UG69" i="82"/>
  <c r="TU69" i="82"/>
  <c r="TI69" i="82"/>
  <c r="SW69" i="82"/>
  <c r="SK69" i="82"/>
  <c r="RY69" i="82"/>
  <c r="RM69" i="82"/>
  <c r="RA69" i="82"/>
  <c r="QO69" i="82"/>
  <c r="QC69" i="82"/>
  <c r="PQ69" i="82"/>
  <c r="PE69" i="82"/>
  <c r="OS69" i="82"/>
  <c r="OG69" i="82"/>
  <c r="NU69" i="82"/>
  <c r="NI69" i="82"/>
  <c r="MW69" i="82"/>
  <c r="MK69" i="82"/>
  <c r="LY69" i="82"/>
  <c r="LM69" i="82"/>
  <c r="LA69" i="82"/>
  <c r="KO69" i="82"/>
  <c r="KC69" i="82"/>
  <c r="JQ69" i="82"/>
  <c r="JE69" i="82"/>
  <c r="IS69" i="82"/>
  <c r="IG69" i="82"/>
  <c r="HU69" i="82"/>
  <c r="HI69" i="82"/>
  <c r="GW69" i="82"/>
  <c r="VS69" i="82"/>
  <c r="VF69" i="82"/>
  <c r="UR69" i="82"/>
  <c r="UE69" i="82"/>
  <c r="TR69" i="82"/>
  <c r="TE69" i="82"/>
  <c r="SR69" i="82"/>
  <c r="SE69" i="82"/>
  <c r="RR69" i="82"/>
  <c r="RE69" i="82"/>
  <c r="QR69" i="82"/>
  <c r="QE69" i="82"/>
  <c r="PR69" i="82"/>
  <c r="PD69" i="82"/>
  <c r="OQ69" i="82"/>
  <c r="OD69" i="82"/>
  <c r="NQ69" i="82"/>
  <c r="ND69" i="82"/>
  <c r="MQ69" i="82"/>
  <c r="MD69" i="82"/>
  <c r="LQ69" i="82"/>
  <c r="LD69" i="82"/>
  <c r="KQ69" i="82"/>
  <c r="KD69" i="82"/>
  <c r="JP69" i="82"/>
  <c r="JC69" i="82"/>
  <c r="IP69" i="82"/>
  <c r="IC69" i="82"/>
  <c r="HP69" i="82"/>
  <c r="HC69" i="82"/>
  <c r="VR69" i="82"/>
  <c r="VD69" i="82"/>
  <c r="UQ69" i="82"/>
  <c r="UD69" i="82"/>
  <c r="TQ69" i="82"/>
  <c r="TD69" i="82"/>
  <c r="SQ69" i="82"/>
  <c r="SD69" i="82"/>
  <c r="RQ69" i="82"/>
  <c r="RD69" i="82"/>
  <c r="QQ69" i="82"/>
  <c r="QD69" i="82"/>
  <c r="PP69" i="82"/>
  <c r="PC69" i="82"/>
  <c r="OP69" i="82"/>
  <c r="OC69" i="82"/>
  <c r="NP69" i="82"/>
  <c r="NC69" i="82"/>
  <c r="MP69" i="82"/>
  <c r="MC69" i="82"/>
  <c r="LP69" i="82"/>
  <c r="LC69" i="82"/>
  <c r="KP69" i="82"/>
  <c r="KB69" i="82"/>
  <c r="JO69" i="82"/>
  <c r="JB69" i="82"/>
  <c r="IO69" i="82"/>
  <c r="IB69" i="82"/>
  <c r="HO69" i="82"/>
  <c r="HB69" i="82"/>
  <c r="GO69" i="82"/>
  <c r="VY69" i="82"/>
  <c r="VL69" i="82"/>
  <c r="UY69" i="82"/>
  <c r="UL69" i="82"/>
  <c r="TY69" i="82"/>
  <c r="TL69" i="82"/>
  <c r="SY69" i="82"/>
  <c r="SL69" i="82"/>
  <c r="RX69" i="82"/>
  <c r="RK69" i="82"/>
  <c r="QX69" i="82"/>
  <c r="QK69" i="82"/>
  <c r="PX69" i="82"/>
  <c r="PK69" i="82"/>
  <c r="OX69" i="82"/>
  <c r="OK69" i="82"/>
  <c r="NX69" i="82"/>
  <c r="NK69" i="82"/>
  <c r="VX69" i="82"/>
  <c r="VK69" i="82"/>
  <c r="UX69" i="82"/>
  <c r="UK69" i="82"/>
  <c r="TX69" i="82"/>
  <c r="TK69" i="82"/>
  <c r="SX69" i="82"/>
  <c r="SJ69" i="82"/>
  <c r="RW69" i="82"/>
  <c r="VW69" i="82"/>
  <c r="VJ69" i="82"/>
  <c r="UW69" i="82"/>
  <c r="UJ69" i="82"/>
  <c r="TW69" i="82"/>
  <c r="TJ69" i="82"/>
  <c r="SV69" i="82"/>
  <c r="SI69" i="82"/>
  <c r="RV69" i="82"/>
  <c r="VI69" i="82"/>
  <c r="UN69" i="82"/>
  <c r="TP69" i="82"/>
  <c r="ST69" i="82"/>
  <c r="RZ69" i="82"/>
  <c r="RF69" i="82"/>
  <c r="WD69" i="82"/>
  <c r="VH69" i="82"/>
  <c r="UM69" i="82"/>
  <c r="TO69" i="82"/>
  <c r="SS69" i="82"/>
  <c r="RU69" i="82"/>
  <c r="RC69" i="82"/>
  <c r="QL69" i="82"/>
  <c r="PU69" i="82"/>
  <c r="VZ69" i="82"/>
  <c r="VB69" i="82"/>
  <c r="UF69" i="82"/>
  <c r="TH69" i="82"/>
  <c r="SN69" i="82"/>
  <c r="RP69" i="82"/>
  <c r="QY69" i="82"/>
  <c r="QH69" i="82"/>
  <c r="PO69" i="82"/>
  <c r="OY69" i="82"/>
  <c r="OH69" i="82"/>
  <c r="NO69" i="82"/>
  <c r="MY69" i="82"/>
  <c r="MI69" i="82"/>
  <c r="LT69" i="82"/>
  <c r="LE69" i="82"/>
  <c r="KM69" i="82"/>
  <c r="JX69" i="82"/>
  <c r="JI69" i="82"/>
  <c r="IT69" i="82"/>
  <c r="ID69" i="82"/>
  <c r="HM69" i="82"/>
  <c r="GX69" i="82"/>
  <c r="VP69" i="82"/>
  <c r="UU69" i="82"/>
  <c r="TZ69" i="82"/>
  <c r="TB69" i="82"/>
  <c r="SF69" i="82"/>
  <c r="RJ69" i="82"/>
  <c r="QT69" i="82"/>
  <c r="QA69" i="82"/>
  <c r="PJ69" i="82"/>
  <c r="OT69" i="82"/>
  <c r="OA69" i="82"/>
  <c r="NJ69" i="82"/>
  <c r="MT69" i="82"/>
  <c r="ME69" i="82"/>
  <c r="LN69" i="82"/>
  <c r="KX69" i="82"/>
  <c r="KI69" i="82"/>
  <c r="JT69" i="82"/>
  <c r="JD69" i="82"/>
  <c r="IM69" i="82"/>
  <c r="HX69" i="82"/>
  <c r="HH69" i="82"/>
  <c r="GS69" i="82"/>
  <c r="VO69" i="82"/>
  <c r="UT69" i="82"/>
  <c r="TV69" i="82"/>
  <c r="TA69" i="82"/>
  <c r="SC69" i="82"/>
  <c r="RI69" i="82"/>
  <c r="QS69" i="82"/>
  <c r="PZ69" i="82"/>
  <c r="PI69" i="82"/>
  <c r="OR69" i="82"/>
  <c r="NZ69" i="82"/>
  <c r="NH69" i="82"/>
  <c r="MS69" i="82"/>
  <c r="MB69" i="82"/>
  <c r="LL69" i="82"/>
  <c r="KW69" i="82"/>
  <c r="KH69" i="82"/>
  <c r="JS69" i="82"/>
  <c r="JA69" i="82"/>
  <c r="IL69" i="82"/>
  <c r="HW69" i="82"/>
  <c r="HG69" i="82"/>
  <c r="GR69" i="82"/>
  <c r="VC69" i="82"/>
  <c r="TS69" i="82"/>
  <c r="SG69" i="82"/>
  <c r="QW69" i="82"/>
  <c r="PW69" i="82"/>
  <c r="OZ69" i="82"/>
  <c r="OB69" i="82"/>
  <c r="NE69" i="82"/>
  <c r="MJ69" i="82"/>
  <c r="LO69" i="82"/>
  <c r="KT69" i="82"/>
  <c r="JY69" i="82"/>
  <c r="JF69" i="82"/>
  <c r="II69" i="82"/>
  <c r="HN69" i="82"/>
  <c r="GT69" i="82"/>
  <c r="VA69" i="82"/>
  <c r="TN69" i="82"/>
  <c r="SB69" i="82"/>
  <c r="QV69" i="82"/>
  <c r="PV69" i="82"/>
  <c r="OW69" i="82"/>
  <c r="NY69" i="82"/>
  <c r="NB69" i="82"/>
  <c r="MH69" i="82"/>
  <c r="LK69" i="82"/>
  <c r="KS69" i="82"/>
  <c r="JW69" i="82"/>
  <c r="IZ69" i="82"/>
  <c r="IH69" i="82"/>
  <c r="HL69" i="82"/>
  <c r="GQ69" i="82"/>
  <c r="UZ69" i="82"/>
  <c r="TM69" i="82"/>
  <c r="SA69" i="82"/>
  <c r="QU69" i="82"/>
  <c r="PT69" i="82"/>
  <c r="OV69" i="82"/>
  <c r="NW69" i="82"/>
  <c r="NA69" i="82"/>
  <c r="MG69" i="82"/>
  <c r="LJ69" i="82"/>
  <c r="KR69" i="82"/>
  <c r="JV69" i="82"/>
  <c r="IY69" i="82"/>
  <c r="IF69" i="82"/>
  <c r="HK69" i="82"/>
  <c r="GP69" i="82"/>
  <c r="UV69" i="82"/>
  <c r="TG69" i="82"/>
  <c r="RT69" i="82"/>
  <c r="QP69" i="82"/>
  <c r="PS69" i="82"/>
  <c r="OU69" i="82"/>
  <c r="NV69" i="82"/>
  <c r="MZ69" i="82"/>
  <c r="MF69" i="82"/>
  <c r="LI69" i="82"/>
  <c r="KN69" i="82"/>
  <c r="JU69" i="82"/>
  <c r="IX69" i="82"/>
  <c r="IE69" i="82"/>
  <c r="HJ69" i="82"/>
  <c r="GN69" i="82"/>
  <c r="VT69" i="82"/>
  <c r="UC69" i="82"/>
  <c r="SP69" i="82"/>
  <c r="RH69" i="82"/>
  <c r="QG69" i="82"/>
  <c r="PG69" i="82"/>
  <c r="OJ69" i="82"/>
  <c r="NM69" i="82"/>
  <c r="MO69" i="82"/>
  <c r="LV69" i="82"/>
  <c r="KZ69" i="82"/>
  <c r="KF69" i="82"/>
  <c r="JK69" i="82"/>
  <c r="IQ69" i="82"/>
  <c r="HT69" i="82"/>
  <c r="GZ69" i="82"/>
  <c r="VN69" i="82"/>
  <c r="UB69" i="82"/>
  <c r="SO69" i="82"/>
  <c r="RG69" i="82"/>
  <c r="QF69" i="82"/>
  <c r="PF69" i="82"/>
  <c r="OI69" i="82"/>
  <c r="NL69" i="82"/>
  <c r="MN69" i="82"/>
  <c r="LU69" i="82"/>
  <c r="KY69" i="82"/>
  <c r="KE69" i="82"/>
  <c r="JJ69" i="82"/>
  <c r="IN69" i="82"/>
  <c r="HS69" i="82"/>
  <c r="GY69" i="82"/>
  <c r="VM69" i="82"/>
  <c r="UA69" i="82"/>
  <c r="SM69" i="82"/>
  <c r="RB69" i="82"/>
  <c r="QB69" i="82"/>
  <c r="PB69" i="82"/>
  <c r="OF69" i="82"/>
  <c r="NG69" i="82"/>
  <c r="MM69" i="82"/>
  <c r="LS69" i="82"/>
  <c r="KV69" i="82"/>
  <c r="KA69" i="82"/>
  <c r="JH69" i="82"/>
  <c r="IK69" i="82"/>
  <c r="HR69" i="82"/>
  <c r="GV69" i="82"/>
  <c r="VG69" i="82"/>
  <c r="RO69" i="82"/>
  <c r="PH69" i="82"/>
  <c r="MX69" i="82"/>
  <c r="LF69" i="82"/>
  <c r="JG69" i="82"/>
  <c r="HE69" i="82"/>
  <c r="UP69" i="82"/>
  <c r="RN69" i="82"/>
  <c r="PA69" i="82"/>
  <c r="MV69" i="82"/>
  <c r="LB69" i="82"/>
  <c r="IW69" i="82"/>
  <c r="HD69" i="82"/>
  <c r="UO69" i="82"/>
  <c r="RL69" i="82"/>
  <c r="OO69" i="82"/>
  <c r="MU69" i="82"/>
  <c r="KU69" i="82"/>
  <c r="IV69" i="82"/>
  <c r="HA69" i="82"/>
  <c r="UI69" i="82"/>
  <c r="QZ69" i="82"/>
  <c r="ON69" i="82"/>
  <c r="MR69" i="82"/>
  <c r="KL69" i="82"/>
  <c r="IU69" i="82"/>
  <c r="GU69" i="82"/>
  <c r="WB69" i="82"/>
  <c r="SZ69" i="82"/>
  <c r="PY69" i="82"/>
  <c r="NS69" i="82"/>
  <c r="LW69" i="82"/>
  <c r="JR69" i="82"/>
  <c r="HY69" i="82"/>
  <c r="WA69" i="82"/>
  <c r="SU69" i="82"/>
  <c r="PN69" i="82"/>
  <c r="NR69" i="82"/>
  <c r="LR69" i="82"/>
  <c r="JN69" i="82"/>
  <c r="HV69" i="82"/>
  <c r="VV69" i="82"/>
  <c r="SH69" i="82"/>
  <c r="PM69" i="82"/>
  <c r="NN69" i="82"/>
  <c r="LH69" i="82"/>
  <c r="JM69" i="82"/>
  <c r="HQ69" i="82"/>
  <c r="VU69" i="82"/>
  <c r="RS69" i="82"/>
  <c r="PL69" i="82"/>
  <c r="NF69" i="82"/>
  <c r="LG69" i="82"/>
  <c r="JL69" i="82"/>
  <c r="HF69" i="82"/>
  <c r="QN69" i="82"/>
  <c r="KK69" i="82"/>
  <c r="QM69" i="82"/>
  <c r="KJ69" i="82"/>
  <c r="QJ69" i="82"/>
  <c r="KG69" i="82"/>
  <c r="UH69" i="82"/>
  <c r="ML69" i="82"/>
  <c r="GM69" i="82"/>
  <c r="TT69" i="82"/>
  <c r="MA69" i="82"/>
  <c r="TF69" i="82"/>
  <c r="LZ69" i="82"/>
  <c r="TC69" i="82"/>
  <c r="LX69" i="82"/>
  <c r="NT69" i="82"/>
  <c r="JZ69" i="82"/>
  <c r="IR69" i="82"/>
  <c r="IJ69" i="82"/>
  <c r="QI69" i="82"/>
  <c r="OM69" i="82"/>
  <c r="OL69" i="82"/>
  <c r="OE69" i="82"/>
  <c r="IA69" i="82"/>
  <c r="HZ69" i="82"/>
  <c r="VV61" i="82"/>
  <c r="VJ61" i="82"/>
  <c r="UX61" i="82"/>
  <c r="UL61" i="82"/>
  <c r="TZ61" i="82"/>
  <c r="TN61" i="82"/>
  <c r="TB61" i="82"/>
  <c r="SP61" i="82"/>
  <c r="SD61" i="82"/>
  <c r="RR61" i="82"/>
  <c r="RF61" i="82"/>
  <c r="QT61" i="82"/>
  <c r="QH61" i="82"/>
  <c r="VR61" i="82"/>
  <c r="VE61" i="82"/>
  <c r="UR61" i="82"/>
  <c r="UE61" i="82"/>
  <c r="TR61" i="82"/>
  <c r="TE61" i="82"/>
  <c r="SR61" i="82"/>
  <c r="SE61" i="82"/>
  <c r="RQ61" i="82"/>
  <c r="RD61" i="82"/>
  <c r="QQ61" i="82"/>
  <c r="QD61" i="82"/>
  <c r="PR61" i="82"/>
  <c r="PF61" i="82"/>
  <c r="OT61" i="82"/>
  <c r="OH61" i="82"/>
  <c r="NV61" i="82"/>
  <c r="NJ61" i="82"/>
  <c r="MX61" i="82"/>
  <c r="ML61" i="82"/>
  <c r="LZ61" i="82"/>
  <c r="LN61" i="82"/>
  <c r="LB61" i="82"/>
  <c r="KP61" i="82"/>
  <c r="KD61" i="82"/>
  <c r="JR61" i="82"/>
  <c r="JF61" i="82"/>
  <c r="IT61" i="82"/>
  <c r="IH61" i="82"/>
  <c r="HV61" i="82"/>
  <c r="HJ61" i="82"/>
  <c r="GX61" i="82"/>
  <c r="VS61" i="82"/>
  <c r="VD61" i="82"/>
  <c r="UP61" i="82"/>
  <c r="UB61" i="82"/>
  <c r="TM61" i="82"/>
  <c r="SY61" i="82"/>
  <c r="SK61" i="82"/>
  <c r="RW61" i="82"/>
  <c r="RI61" i="82"/>
  <c r="QU61" i="82"/>
  <c r="QF61" i="82"/>
  <c r="PS61" i="82"/>
  <c r="PE61" i="82"/>
  <c r="OR61" i="82"/>
  <c r="OE61" i="82"/>
  <c r="NR61" i="82"/>
  <c r="NE61" i="82"/>
  <c r="MR61" i="82"/>
  <c r="ME61" i="82"/>
  <c r="LR61" i="82"/>
  <c r="LE61" i="82"/>
  <c r="KR61" i="82"/>
  <c r="KE61" i="82"/>
  <c r="JQ61" i="82"/>
  <c r="JD61" i="82"/>
  <c r="IQ61" i="82"/>
  <c r="ID61" i="82"/>
  <c r="HQ61" i="82"/>
  <c r="HD61" i="82"/>
  <c r="GQ61" i="82"/>
  <c r="WC61" i="82"/>
  <c r="VN61" i="82"/>
  <c r="UY61" i="82"/>
  <c r="UI61" i="82"/>
  <c r="TT61" i="82"/>
  <c r="TD61" i="82"/>
  <c r="SN61" i="82"/>
  <c r="RY61" i="82"/>
  <c r="RJ61" i="82"/>
  <c r="QS61" i="82"/>
  <c r="QC61" i="82"/>
  <c r="PO61" i="82"/>
  <c r="PA61" i="82"/>
  <c r="OM61" i="82"/>
  <c r="NY61" i="82"/>
  <c r="NK61" i="82"/>
  <c r="MV61" i="82"/>
  <c r="MH61" i="82"/>
  <c r="LT61" i="82"/>
  <c r="LF61" i="82"/>
  <c r="KQ61" i="82"/>
  <c r="KB61" i="82"/>
  <c r="JN61" i="82"/>
  <c r="IZ61" i="82"/>
  <c r="IL61" i="82"/>
  <c r="HX61" i="82"/>
  <c r="HI61" i="82"/>
  <c r="GU61" i="82"/>
  <c r="WB61" i="82"/>
  <c r="VM61" i="82"/>
  <c r="UW61" i="82"/>
  <c r="UH61" i="82"/>
  <c r="TS61" i="82"/>
  <c r="TC61" i="82"/>
  <c r="SM61" i="82"/>
  <c r="RX61" i="82"/>
  <c r="RH61" i="82"/>
  <c r="QR61" i="82"/>
  <c r="QB61" i="82"/>
  <c r="PN61" i="82"/>
  <c r="OZ61" i="82"/>
  <c r="OL61" i="82"/>
  <c r="NX61" i="82"/>
  <c r="NI61" i="82"/>
  <c r="MU61" i="82"/>
  <c r="MG61" i="82"/>
  <c r="LS61" i="82"/>
  <c r="LD61" i="82"/>
  <c r="KO61" i="82"/>
  <c r="KA61" i="82"/>
  <c r="JM61" i="82"/>
  <c r="IY61" i="82"/>
  <c r="IK61" i="82"/>
  <c r="HW61" i="82"/>
  <c r="HH61" i="82"/>
  <c r="GT61" i="82"/>
  <c r="WA61" i="82"/>
  <c r="VL61" i="82"/>
  <c r="UV61" i="82"/>
  <c r="UG61" i="82"/>
  <c r="TQ61" i="82"/>
  <c r="TA61" i="82"/>
  <c r="SL61" i="82"/>
  <c r="RV61" i="82"/>
  <c r="RG61" i="82"/>
  <c r="QP61" i="82"/>
  <c r="QA61" i="82"/>
  <c r="PM61" i="82"/>
  <c r="OY61" i="82"/>
  <c r="OK61" i="82"/>
  <c r="NW61" i="82"/>
  <c r="NH61" i="82"/>
  <c r="MT61" i="82"/>
  <c r="MF61" i="82"/>
  <c r="LQ61" i="82"/>
  <c r="LC61" i="82"/>
  <c r="KN61" i="82"/>
  <c r="JZ61" i="82"/>
  <c r="JL61" i="82"/>
  <c r="IX61" i="82"/>
  <c r="IJ61" i="82"/>
  <c r="HU61" i="82"/>
  <c r="HG61" i="82"/>
  <c r="GS61" i="82"/>
  <c r="VT61" i="82"/>
  <c r="VC61" i="82"/>
  <c r="UN61" i="82"/>
  <c r="TX61" i="82"/>
  <c r="TI61" i="82"/>
  <c r="ST61" i="82"/>
  <c r="SC61" i="82"/>
  <c r="RN61" i="82"/>
  <c r="QY61" i="82"/>
  <c r="QJ61" i="82"/>
  <c r="PU61" i="82"/>
  <c r="PG61" i="82"/>
  <c r="OQ61" i="82"/>
  <c r="OC61" i="82"/>
  <c r="NO61" i="82"/>
  <c r="NA61" i="82"/>
  <c r="MM61" i="82"/>
  <c r="LX61" i="82"/>
  <c r="LJ61" i="82"/>
  <c r="KV61" i="82"/>
  <c r="KH61" i="82"/>
  <c r="JT61" i="82"/>
  <c r="JE61" i="82"/>
  <c r="IP61" i="82"/>
  <c r="IB61" i="82"/>
  <c r="HN61" i="82"/>
  <c r="GZ61" i="82"/>
  <c r="VQ61" i="82"/>
  <c r="VB61" i="82"/>
  <c r="UM61" i="82"/>
  <c r="TW61" i="82"/>
  <c r="TH61" i="82"/>
  <c r="SS61" i="82"/>
  <c r="SB61" i="82"/>
  <c r="RM61" i="82"/>
  <c r="QX61" i="82"/>
  <c r="QI61" i="82"/>
  <c r="PT61" i="82"/>
  <c r="PD61" i="82"/>
  <c r="OP61" i="82"/>
  <c r="OB61" i="82"/>
  <c r="NN61" i="82"/>
  <c r="MZ61" i="82"/>
  <c r="MK61" i="82"/>
  <c r="LW61" i="82"/>
  <c r="LI61" i="82"/>
  <c r="KU61" i="82"/>
  <c r="KG61" i="82"/>
  <c r="JS61" i="82"/>
  <c r="JC61" i="82"/>
  <c r="IO61" i="82"/>
  <c r="IA61" i="82"/>
  <c r="HM61" i="82"/>
  <c r="GY61" i="82"/>
  <c r="VP61" i="82"/>
  <c r="VA61" i="82"/>
  <c r="UK61" i="82"/>
  <c r="TV61" i="82"/>
  <c r="TG61" i="82"/>
  <c r="SQ61" i="82"/>
  <c r="SA61" i="82"/>
  <c r="RL61" i="82"/>
  <c r="QW61" i="82"/>
  <c r="QG61" i="82"/>
  <c r="PQ61" i="82"/>
  <c r="PC61" i="82"/>
  <c r="OO61" i="82"/>
  <c r="OA61" i="82"/>
  <c r="NM61" i="82"/>
  <c r="MY61" i="82"/>
  <c r="MJ61" i="82"/>
  <c r="LV61" i="82"/>
  <c r="LH61" i="82"/>
  <c r="KT61" i="82"/>
  <c r="KF61" i="82"/>
  <c r="JP61" i="82"/>
  <c r="JB61" i="82"/>
  <c r="IN61" i="82"/>
  <c r="HZ61" i="82"/>
  <c r="HL61" i="82"/>
  <c r="GW61" i="82"/>
  <c r="WD61" i="82"/>
  <c r="VO61" i="82"/>
  <c r="UZ61" i="82"/>
  <c r="UJ61" i="82"/>
  <c r="TU61" i="82"/>
  <c r="TF61" i="82"/>
  <c r="SO61" i="82"/>
  <c r="RZ61" i="82"/>
  <c r="RK61" i="82"/>
  <c r="QV61" i="82"/>
  <c r="QE61" i="82"/>
  <c r="PP61" i="82"/>
  <c r="PB61" i="82"/>
  <c r="ON61" i="82"/>
  <c r="NZ61" i="82"/>
  <c r="NL61" i="82"/>
  <c r="MW61" i="82"/>
  <c r="MI61" i="82"/>
  <c r="LU61" i="82"/>
  <c r="LG61" i="82"/>
  <c r="KS61" i="82"/>
  <c r="KC61" i="82"/>
  <c r="JO61" i="82"/>
  <c r="JA61" i="82"/>
  <c r="IM61" i="82"/>
  <c r="HY61" i="82"/>
  <c r="HK61" i="82"/>
  <c r="GV61" i="82"/>
  <c r="VX61" i="82"/>
  <c r="UO61" i="82"/>
  <c r="SX61" i="82"/>
  <c r="RP61" i="82"/>
  <c r="PZ61" i="82"/>
  <c r="OV61" i="82"/>
  <c r="NP61" i="82"/>
  <c r="MC61" i="82"/>
  <c r="KX61" i="82"/>
  <c r="JK61" i="82"/>
  <c r="IF61" i="82"/>
  <c r="HA61" i="82"/>
  <c r="VW61" i="82"/>
  <c r="UF61" i="82"/>
  <c r="SW61" i="82"/>
  <c r="RO61" i="82"/>
  <c r="PY61" i="82"/>
  <c r="OU61" i="82"/>
  <c r="NG61" i="82"/>
  <c r="MB61" i="82"/>
  <c r="KW61" i="82"/>
  <c r="JJ61" i="82"/>
  <c r="IE61" i="82"/>
  <c r="GR61" i="82"/>
  <c r="VU61" i="82"/>
  <c r="UD61" i="82"/>
  <c r="SV61" i="82"/>
  <c r="RE61" i="82"/>
  <c r="PX61" i="82"/>
  <c r="OS61" i="82"/>
  <c r="NF61" i="82"/>
  <c r="MA61" i="82"/>
  <c r="KM61" i="82"/>
  <c r="JI61" i="82"/>
  <c r="IC61" i="82"/>
  <c r="GP61" i="82"/>
  <c r="VK61" i="82"/>
  <c r="UC61" i="82"/>
  <c r="SU61" i="82"/>
  <c r="RC61" i="82"/>
  <c r="PW61" i="82"/>
  <c r="OJ61" i="82"/>
  <c r="ND61" i="82"/>
  <c r="LY61" i="82"/>
  <c r="KL61" i="82"/>
  <c r="JH61" i="82"/>
  <c r="HT61" i="82"/>
  <c r="GO61" i="82"/>
  <c r="VF61" i="82"/>
  <c r="TO61" i="82"/>
  <c r="SG61" i="82"/>
  <c r="QO61" i="82"/>
  <c r="PJ61" i="82"/>
  <c r="OD61" i="82"/>
  <c r="MQ61" i="82"/>
  <c r="LL61" i="82"/>
  <c r="JY61" i="82"/>
  <c r="IU61" i="82"/>
  <c r="HO61" i="82"/>
  <c r="UU61" i="82"/>
  <c r="TL61" i="82"/>
  <c r="SF61" i="82"/>
  <c r="QN61" i="82"/>
  <c r="PI61" i="82"/>
  <c r="NU61" i="82"/>
  <c r="MP61" i="82"/>
  <c r="LK61" i="82"/>
  <c r="JX61" i="82"/>
  <c r="IS61" i="82"/>
  <c r="HF61" i="82"/>
  <c r="UT61" i="82"/>
  <c r="TK61" i="82"/>
  <c r="RU61" i="82"/>
  <c r="QM61" i="82"/>
  <c r="PH61" i="82"/>
  <c r="NT61" i="82"/>
  <c r="MO61" i="82"/>
  <c r="LA61" i="82"/>
  <c r="JW61" i="82"/>
  <c r="IR61" i="82"/>
  <c r="HE61" i="82"/>
  <c r="VZ61" i="82"/>
  <c r="US61" i="82"/>
  <c r="TJ61" i="82"/>
  <c r="RT61" i="82"/>
  <c r="QL61" i="82"/>
  <c r="OX61" i="82"/>
  <c r="NS61" i="82"/>
  <c r="MN61" i="82"/>
  <c r="KZ61" i="82"/>
  <c r="JV61" i="82"/>
  <c r="II61" i="82"/>
  <c r="HC61" i="82"/>
  <c r="UA61" i="82"/>
  <c r="PV61" i="82"/>
  <c r="LP61" i="82"/>
  <c r="HS61" i="82"/>
  <c r="TY61" i="82"/>
  <c r="PL61" i="82"/>
  <c r="LO61" i="82"/>
  <c r="HR61" i="82"/>
  <c r="TP61" i="82"/>
  <c r="PK61" i="82"/>
  <c r="LM61" i="82"/>
  <c r="HP61" i="82"/>
  <c r="SZ61" i="82"/>
  <c r="OW61" i="82"/>
  <c r="KY61" i="82"/>
  <c r="HB61" i="82"/>
  <c r="SJ61" i="82"/>
  <c r="OI61" i="82"/>
  <c r="KK61" i="82"/>
  <c r="GN61" i="82"/>
  <c r="VY61" i="82"/>
  <c r="RS61" i="82"/>
  <c r="NQ61" i="82"/>
  <c r="JU61" i="82"/>
  <c r="VI61" i="82"/>
  <c r="RB61" i="82"/>
  <c r="NC61" i="82"/>
  <c r="JG61" i="82"/>
  <c r="VH61" i="82"/>
  <c r="RA61" i="82"/>
  <c r="NB61" i="82"/>
  <c r="IW61" i="82"/>
  <c r="VG61" i="82"/>
  <c r="QZ61" i="82"/>
  <c r="MS61" i="82"/>
  <c r="IV61" i="82"/>
  <c r="GM61" i="82"/>
  <c r="UQ61" i="82"/>
  <c r="SI61" i="82"/>
  <c r="SH61" i="82"/>
  <c r="MD61" i="82"/>
  <c r="KJ61" i="82"/>
  <c r="KI61" i="82"/>
  <c r="IG61" i="82"/>
  <c r="QK61" i="82"/>
  <c r="OF61" i="82"/>
  <c r="OG61" i="82"/>
  <c r="VU41" i="82"/>
  <c r="VI41" i="82"/>
  <c r="UW41" i="82"/>
  <c r="UK41" i="82"/>
  <c r="TY41" i="82"/>
  <c r="TM41" i="82"/>
  <c r="TA41" i="82"/>
  <c r="SO41" i="82"/>
  <c r="SC41" i="82"/>
  <c r="RQ41" i="82"/>
  <c r="RE41" i="82"/>
  <c r="QS41" i="82"/>
  <c r="QG41" i="82"/>
  <c r="PU41" i="82"/>
  <c r="PI41" i="82"/>
  <c r="OW41" i="82"/>
  <c r="OK41" i="82"/>
  <c r="NY41" i="82"/>
  <c r="NM41" i="82"/>
  <c r="NA41" i="82"/>
  <c r="MO41" i="82"/>
  <c r="MC41" i="82"/>
  <c r="LQ41" i="82"/>
  <c r="LE41" i="82"/>
  <c r="KS41" i="82"/>
  <c r="KG41" i="82"/>
  <c r="JU41" i="82"/>
  <c r="JI41" i="82"/>
  <c r="IW41" i="82"/>
  <c r="IK41" i="82"/>
  <c r="HY41" i="82"/>
  <c r="HM41" i="82"/>
  <c r="HA41" i="82"/>
  <c r="GO41" i="82"/>
  <c r="WC41" i="82"/>
  <c r="VP41" i="82"/>
  <c r="VC41" i="82"/>
  <c r="UP41" i="82"/>
  <c r="UC41" i="82"/>
  <c r="TP41" i="82"/>
  <c r="TC41" i="82"/>
  <c r="SP41" i="82"/>
  <c r="SB41" i="82"/>
  <c r="RO41" i="82"/>
  <c r="RB41" i="82"/>
  <c r="QO41" i="82"/>
  <c r="QB41" i="82"/>
  <c r="PO41" i="82"/>
  <c r="PB41" i="82"/>
  <c r="OO41" i="82"/>
  <c r="OB41" i="82"/>
  <c r="NO41" i="82"/>
  <c r="NB41" i="82"/>
  <c r="MN41" i="82"/>
  <c r="MA41" i="82"/>
  <c r="LN41" i="82"/>
  <c r="LA41" i="82"/>
  <c r="KN41" i="82"/>
  <c r="KA41" i="82"/>
  <c r="JN41" i="82"/>
  <c r="JA41" i="82"/>
  <c r="IN41" i="82"/>
  <c r="IA41" i="82"/>
  <c r="HN41" i="82"/>
  <c r="GZ41" i="82"/>
  <c r="GM41" i="82"/>
  <c r="WB41" i="82"/>
  <c r="VO41" i="82"/>
  <c r="VB41" i="82"/>
  <c r="UO41" i="82"/>
  <c r="UB41" i="82"/>
  <c r="TO41" i="82"/>
  <c r="TB41" i="82"/>
  <c r="SN41" i="82"/>
  <c r="SA41" i="82"/>
  <c r="RN41" i="82"/>
  <c r="RA41" i="82"/>
  <c r="QN41" i="82"/>
  <c r="QA41" i="82"/>
  <c r="PN41" i="82"/>
  <c r="PA41" i="82"/>
  <c r="ON41" i="82"/>
  <c r="OA41" i="82"/>
  <c r="NN41" i="82"/>
  <c r="MZ41" i="82"/>
  <c r="MM41" i="82"/>
  <c r="LZ41" i="82"/>
  <c r="LM41" i="82"/>
  <c r="KZ41" i="82"/>
  <c r="KM41" i="82"/>
  <c r="JZ41" i="82"/>
  <c r="JM41" i="82"/>
  <c r="IZ41" i="82"/>
  <c r="IM41" i="82"/>
  <c r="HZ41" i="82"/>
  <c r="HL41" i="82"/>
  <c r="GY41" i="82"/>
  <c r="WA41" i="82"/>
  <c r="VN41" i="82"/>
  <c r="VA41" i="82"/>
  <c r="UN41" i="82"/>
  <c r="UA41" i="82"/>
  <c r="TN41" i="82"/>
  <c r="SZ41" i="82"/>
  <c r="SM41" i="82"/>
  <c r="RZ41" i="82"/>
  <c r="RM41" i="82"/>
  <c r="QZ41" i="82"/>
  <c r="QM41" i="82"/>
  <c r="PZ41" i="82"/>
  <c r="PM41" i="82"/>
  <c r="OZ41" i="82"/>
  <c r="OM41" i="82"/>
  <c r="NZ41" i="82"/>
  <c r="NL41" i="82"/>
  <c r="MY41" i="82"/>
  <c r="ML41" i="82"/>
  <c r="LY41" i="82"/>
  <c r="LL41" i="82"/>
  <c r="KY41" i="82"/>
  <c r="KL41" i="82"/>
  <c r="JY41" i="82"/>
  <c r="JL41" i="82"/>
  <c r="IY41" i="82"/>
  <c r="IL41" i="82"/>
  <c r="HX41" i="82"/>
  <c r="HK41" i="82"/>
  <c r="GX41" i="82"/>
  <c r="VZ41" i="82"/>
  <c r="VM41" i="82"/>
  <c r="UZ41" i="82"/>
  <c r="UM41" i="82"/>
  <c r="TZ41" i="82"/>
  <c r="TL41" i="82"/>
  <c r="SY41" i="82"/>
  <c r="SL41" i="82"/>
  <c r="RY41" i="82"/>
  <c r="RL41" i="82"/>
  <c r="QY41" i="82"/>
  <c r="QL41" i="82"/>
  <c r="PY41" i="82"/>
  <c r="PL41" i="82"/>
  <c r="OY41" i="82"/>
  <c r="OL41" i="82"/>
  <c r="NX41" i="82"/>
  <c r="NK41" i="82"/>
  <c r="MX41" i="82"/>
  <c r="MK41" i="82"/>
  <c r="LX41" i="82"/>
  <c r="LK41" i="82"/>
  <c r="KX41" i="82"/>
  <c r="KK41" i="82"/>
  <c r="JX41" i="82"/>
  <c r="JK41" i="82"/>
  <c r="IX41" i="82"/>
  <c r="IJ41" i="82"/>
  <c r="HW41" i="82"/>
  <c r="HJ41" i="82"/>
  <c r="GW41" i="82"/>
  <c r="VT41" i="82"/>
  <c r="VG41" i="82"/>
  <c r="UT41" i="82"/>
  <c r="UG41" i="82"/>
  <c r="TT41" i="82"/>
  <c r="TG41" i="82"/>
  <c r="ST41" i="82"/>
  <c r="SG41" i="82"/>
  <c r="RT41" i="82"/>
  <c r="RG41" i="82"/>
  <c r="QT41" i="82"/>
  <c r="QF41" i="82"/>
  <c r="PS41" i="82"/>
  <c r="PF41" i="82"/>
  <c r="OS41" i="82"/>
  <c r="OF41" i="82"/>
  <c r="NS41" i="82"/>
  <c r="NF41" i="82"/>
  <c r="MS41" i="82"/>
  <c r="MF41" i="82"/>
  <c r="LS41" i="82"/>
  <c r="LF41" i="82"/>
  <c r="KR41" i="82"/>
  <c r="KE41" i="82"/>
  <c r="JR41" i="82"/>
  <c r="JE41" i="82"/>
  <c r="IR41" i="82"/>
  <c r="IE41" i="82"/>
  <c r="HR41" i="82"/>
  <c r="HE41" i="82"/>
  <c r="GR41" i="82"/>
  <c r="VS41" i="82"/>
  <c r="VF41" i="82"/>
  <c r="US41" i="82"/>
  <c r="UF41" i="82"/>
  <c r="TS41" i="82"/>
  <c r="TF41" i="82"/>
  <c r="SS41" i="82"/>
  <c r="SF41" i="82"/>
  <c r="RS41" i="82"/>
  <c r="RF41" i="82"/>
  <c r="QR41" i="82"/>
  <c r="QE41" i="82"/>
  <c r="PR41" i="82"/>
  <c r="PE41" i="82"/>
  <c r="OR41" i="82"/>
  <c r="OE41" i="82"/>
  <c r="NR41" i="82"/>
  <c r="NE41" i="82"/>
  <c r="MR41" i="82"/>
  <c r="ME41" i="82"/>
  <c r="LR41" i="82"/>
  <c r="LD41" i="82"/>
  <c r="KQ41" i="82"/>
  <c r="KD41" i="82"/>
  <c r="JQ41" i="82"/>
  <c r="JD41" i="82"/>
  <c r="IQ41" i="82"/>
  <c r="ID41" i="82"/>
  <c r="HQ41" i="82"/>
  <c r="HD41" i="82"/>
  <c r="GQ41" i="82"/>
  <c r="VR41" i="82"/>
  <c r="VE41" i="82"/>
  <c r="UR41" i="82"/>
  <c r="UE41" i="82"/>
  <c r="TR41" i="82"/>
  <c r="TE41" i="82"/>
  <c r="SR41" i="82"/>
  <c r="SE41" i="82"/>
  <c r="RR41" i="82"/>
  <c r="RD41" i="82"/>
  <c r="QQ41" i="82"/>
  <c r="QD41" i="82"/>
  <c r="PQ41" i="82"/>
  <c r="PD41" i="82"/>
  <c r="OQ41" i="82"/>
  <c r="OD41" i="82"/>
  <c r="NQ41" i="82"/>
  <c r="ND41" i="82"/>
  <c r="MQ41" i="82"/>
  <c r="MD41" i="82"/>
  <c r="LP41" i="82"/>
  <c r="LC41" i="82"/>
  <c r="KP41" i="82"/>
  <c r="KC41" i="82"/>
  <c r="JP41" i="82"/>
  <c r="JC41" i="82"/>
  <c r="IP41" i="82"/>
  <c r="IC41" i="82"/>
  <c r="HP41" i="82"/>
  <c r="HC41" i="82"/>
  <c r="GP41" i="82"/>
  <c r="WD41" i="82"/>
  <c r="VQ41" i="82"/>
  <c r="VD41" i="82"/>
  <c r="UQ41" i="82"/>
  <c r="UD41" i="82"/>
  <c r="TQ41" i="82"/>
  <c r="TD41" i="82"/>
  <c r="SQ41" i="82"/>
  <c r="SD41" i="82"/>
  <c r="RP41" i="82"/>
  <c r="RC41" i="82"/>
  <c r="QP41" i="82"/>
  <c r="QC41" i="82"/>
  <c r="PP41" i="82"/>
  <c r="PC41" i="82"/>
  <c r="OP41" i="82"/>
  <c r="OC41" i="82"/>
  <c r="NP41" i="82"/>
  <c r="NC41" i="82"/>
  <c r="MP41" i="82"/>
  <c r="MB41" i="82"/>
  <c r="LO41" i="82"/>
  <c r="LB41" i="82"/>
  <c r="KO41" i="82"/>
  <c r="KB41" i="82"/>
  <c r="JO41" i="82"/>
  <c r="JB41" i="82"/>
  <c r="IO41" i="82"/>
  <c r="IB41" i="82"/>
  <c r="HO41" i="82"/>
  <c r="HB41" i="82"/>
  <c r="GN41" i="82"/>
  <c r="VK41" i="82"/>
  <c r="TW41" i="82"/>
  <c r="SJ41" i="82"/>
  <c r="QW41" i="82"/>
  <c r="PJ41" i="82"/>
  <c r="NV41" i="82"/>
  <c r="MI41" i="82"/>
  <c r="KV41" i="82"/>
  <c r="JH41" i="82"/>
  <c r="HU41" i="82"/>
  <c r="VJ41" i="82"/>
  <c r="TV41" i="82"/>
  <c r="SI41" i="82"/>
  <c r="QV41" i="82"/>
  <c r="PH41" i="82"/>
  <c r="NU41" i="82"/>
  <c r="MH41" i="82"/>
  <c r="KU41" i="82"/>
  <c r="JG41" i="82"/>
  <c r="HT41" i="82"/>
  <c r="VH41" i="82"/>
  <c r="TU41" i="82"/>
  <c r="SH41" i="82"/>
  <c r="QU41" i="82"/>
  <c r="PG41" i="82"/>
  <c r="NT41" i="82"/>
  <c r="MG41" i="82"/>
  <c r="KT41" i="82"/>
  <c r="JF41" i="82"/>
  <c r="HS41" i="82"/>
  <c r="UY41" i="82"/>
  <c r="TK41" i="82"/>
  <c r="RX41" i="82"/>
  <c r="QK41" i="82"/>
  <c r="UX41" i="82"/>
  <c r="TJ41" i="82"/>
  <c r="RW41" i="82"/>
  <c r="QJ41" i="82"/>
  <c r="OV41" i="82"/>
  <c r="NI41" i="82"/>
  <c r="LV41" i="82"/>
  <c r="KI41" i="82"/>
  <c r="IU41" i="82"/>
  <c r="HH41" i="82"/>
  <c r="UV41" i="82"/>
  <c r="TI41" i="82"/>
  <c r="RV41" i="82"/>
  <c r="QI41" i="82"/>
  <c r="OU41" i="82"/>
  <c r="NH41" i="82"/>
  <c r="LU41" i="82"/>
  <c r="KH41" i="82"/>
  <c r="IT41" i="82"/>
  <c r="HG41" i="82"/>
  <c r="VY41" i="82"/>
  <c r="UL41" i="82"/>
  <c r="SX41" i="82"/>
  <c r="RK41" i="82"/>
  <c r="PX41" i="82"/>
  <c r="OJ41" i="82"/>
  <c r="MW41" i="82"/>
  <c r="LJ41" i="82"/>
  <c r="JW41" i="82"/>
  <c r="II41" i="82"/>
  <c r="VX41" i="82"/>
  <c r="UJ41" i="82"/>
  <c r="SW41" i="82"/>
  <c r="RJ41" i="82"/>
  <c r="PW41" i="82"/>
  <c r="OI41" i="82"/>
  <c r="MV41" i="82"/>
  <c r="LI41" i="82"/>
  <c r="JV41" i="82"/>
  <c r="IH41" i="82"/>
  <c r="VW41" i="82"/>
  <c r="UI41" i="82"/>
  <c r="SV41" i="82"/>
  <c r="RI41" i="82"/>
  <c r="PV41" i="82"/>
  <c r="OH41" i="82"/>
  <c r="MU41" i="82"/>
  <c r="VV41" i="82"/>
  <c r="UH41" i="82"/>
  <c r="SU41" i="82"/>
  <c r="RH41" i="82"/>
  <c r="PT41" i="82"/>
  <c r="OG41" i="82"/>
  <c r="MT41" i="82"/>
  <c r="OT41" i="82"/>
  <c r="JT41" i="82"/>
  <c r="GT41" i="82"/>
  <c r="NW41" i="82"/>
  <c r="JS41" i="82"/>
  <c r="GS41" i="82"/>
  <c r="UU41" i="82"/>
  <c r="NG41" i="82"/>
  <c r="IV41" i="82"/>
  <c r="TX41" i="82"/>
  <c r="MJ41" i="82"/>
  <c r="IS41" i="82"/>
  <c r="QX41" i="82"/>
  <c r="LG41" i="82"/>
  <c r="HI41" i="82"/>
  <c r="QH41" i="82"/>
  <c r="KW41" i="82"/>
  <c r="HF41" i="82"/>
  <c r="PK41" i="82"/>
  <c r="GV41" i="82"/>
  <c r="OX41" i="82"/>
  <c r="GU41" i="82"/>
  <c r="NJ41" i="82"/>
  <c r="LW41" i="82"/>
  <c r="LT41" i="82"/>
  <c r="KF41" i="82"/>
  <c r="VL41" i="82"/>
  <c r="JJ41" i="82"/>
  <c r="TH41" i="82"/>
  <c r="IG41" i="82"/>
  <c r="SK41" i="82"/>
  <c r="IF41" i="82"/>
  <c r="RU41" i="82"/>
  <c r="HV41" i="82"/>
  <c r="LH41" i="82"/>
  <c r="KJ41" i="82"/>
  <c r="VS65" i="82"/>
  <c r="VG65" i="82"/>
  <c r="UU65" i="82"/>
  <c r="UI65" i="82"/>
  <c r="TW65" i="82"/>
  <c r="TK65" i="82"/>
  <c r="SY65" i="82"/>
  <c r="SM65" i="82"/>
  <c r="SA65" i="82"/>
  <c r="RO65" i="82"/>
  <c r="RC65" i="82"/>
  <c r="QQ65" i="82"/>
  <c r="QE65" i="82"/>
  <c r="PS65" i="82"/>
  <c r="PG65" i="82"/>
  <c r="OU65" i="82"/>
  <c r="OI65" i="82"/>
  <c r="NW65" i="82"/>
  <c r="NK65" i="82"/>
  <c r="MY65" i="82"/>
  <c r="MM65" i="82"/>
  <c r="MA65" i="82"/>
  <c r="LO65" i="82"/>
  <c r="LC65" i="82"/>
  <c r="KQ65" i="82"/>
  <c r="KE65" i="82"/>
  <c r="JS65" i="82"/>
  <c r="JG65" i="82"/>
  <c r="IU65" i="82"/>
  <c r="II65" i="82"/>
  <c r="HW65" i="82"/>
  <c r="HK65" i="82"/>
  <c r="GY65" i="82"/>
  <c r="GM65" i="82"/>
  <c r="VT65" i="82"/>
  <c r="VF65" i="82"/>
  <c r="US65" i="82"/>
  <c r="UF65" i="82"/>
  <c r="TS65" i="82"/>
  <c r="TF65" i="82"/>
  <c r="SS65" i="82"/>
  <c r="SF65" i="82"/>
  <c r="RS65" i="82"/>
  <c r="RF65" i="82"/>
  <c r="QS65" i="82"/>
  <c r="QF65" i="82"/>
  <c r="PR65" i="82"/>
  <c r="PE65" i="82"/>
  <c r="OR65" i="82"/>
  <c r="OE65" i="82"/>
  <c r="NR65" i="82"/>
  <c r="NE65" i="82"/>
  <c r="MR65" i="82"/>
  <c r="ME65" i="82"/>
  <c r="LR65" i="82"/>
  <c r="LE65" i="82"/>
  <c r="KR65" i="82"/>
  <c r="KD65" i="82"/>
  <c r="JQ65" i="82"/>
  <c r="JD65" i="82"/>
  <c r="IQ65" i="82"/>
  <c r="ID65" i="82"/>
  <c r="HQ65" i="82"/>
  <c r="HD65" i="82"/>
  <c r="GQ65" i="82"/>
  <c r="VR65" i="82"/>
  <c r="VD65" i="82"/>
  <c r="UP65" i="82"/>
  <c r="UB65" i="82"/>
  <c r="TN65" i="82"/>
  <c r="SZ65" i="82"/>
  <c r="SK65" i="82"/>
  <c r="RW65" i="82"/>
  <c r="RI65" i="82"/>
  <c r="QU65" i="82"/>
  <c r="QG65" i="82"/>
  <c r="PQ65" i="82"/>
  <c r="PC65" i="82"/>
  <c r="OO65" i="82"/>
  <c r="OA65" i="82"/>
  <c r="NM65" i="82"/>
  <c r="MX65" i="82"/>
  <c r="MJ65" i="82"/>
  <c r="LV65" i="82"/>
  <c r="LH65" i="82"/>
  <c r="KT65" i="82"/>
  <c r="KF65" i="82"/>
  <c r="JP65" i="82"/>
  <c r="JB65" i="82"/>
  <c r="IN65" i="82"/>
  <c r="HZ65" i="82"/>
  <c r="HL65" i="82"/>
  <c r="GW65" i="82"/>
  <c r="VQ65" i="82"/>
  <c r="VC65" i="82"/>
  <c r="UO65" i="82"/>
  <c r="UA65" i="82"/>
  <c r="TM65" i="82"/>
  <c r="SX65" i="82"/>
  <c r="SJ65" i="82"/>
  <c r="RV65" i="82"/>
  <c r="RH65" i="82"/>
  <c r="QT65" i="82"/>
  <c r="QD65" i="82"/>
  <c r="PP65" i="82"/>
  <c r="PB65" i="82"/>
  <c r="ON65" i="82"/>
  <c r="NZ65" i="82"/>
  <c r="NL65" i="82"/>
  <c r="MW65" i="82"/>
  <c r="MI65" i="82"/>
  <c r="LU65" i="82"/>
  <c r="LG65" i="82"/>
  <c r="KS65" i="82"/>
  <c r="KC65" i="82"/>
  <c r="JO65" i="82"/>
  <c r="JA65" i="82"/>
  <c r="IM65" i="82"/>
  <c r="HY65" i="82"/>
  <c r="HJ65" i="82"/>
  <c r="GV65" i="82"/>
  <c r="WD65" i="82"/>
  <c r="VP65" i="82"/>
  <c r="VB65" i="82"/>
  <c r="UN65" i="82"/>
  <c r="TZ65" i="82"/>
  <c r="TL65" i="82"/>
  <c r="SW65" i="82"/>
  <c r="SI65" i="82"/>
  <c r="RU65" i="82"/>
  <c r="RG65" i="82"/>
  <c r="QR65" i="82"/>
  <c r="QC65" i="82"/>
  <c r="PO65" i="82"/>
  <c r="PA65" i="82"/>
  <c r="OM65" i="82"/>
  <c r="NY65" i="82"/>
  <c r="NJ65" i="82"/>
  <c r="MV65" i="82"/>
  <c r="MH65" i="82"/>
  <c r="LT65" i="82"/>
  <c r="LF65" i="82"/>
  <c r="KP65" i="82"/>
  <c r="KB65" i="82"/>
  <c r="JN65" i="82"/>
  <c r="IZ65" i="82"/>
  <c r="IL65" i="82"/>
  <c r="HX65" i="82"/>
  <c r="HI65" i="82"/>
  <c r="GU65" i="82"/>
  <c r="WC65" i="82"/>
  <c r="VO65" i="82"/>
  <c r="VA65" i="82"/>
  <c r="UM65" i="82"/>
  <c r="TY65" i="82"/>
  <c r="TJ65" i="82"/>
  <c r="SV65" i="82"/>
  <c r="SH65" i="82"/>
  <c r="RT65" i="82"/>
  <c r="RE65" i="82"/>
  <c r="QP65" i="82"/>
  <c r="QB65" i="82"/>
  <c r="PN65" i="82"/>
  <c r="OZ65" i="82"/>
  <c r="OL65" i="82"/>
  <c r="NX65" i="82"/>
  <c r="NI65" i="82"/>
  <c r="MU65" i="82"/>
  <c r="MG65" i="82"/>
  <c r="LS65" i="82"/>
  <c r="LD65" i="82"/>
  <c r="KO65" i="82"/>
  <c r="KA65" i="82"/>
  <c r="JM65" i="82"/>
  <c r="IY65" i="82"/>
  <c r="IK65" i="82"/>
  <c r="HV65" i="82"/>
  <c r="HH65" i="82"/>
  <c r="GT65" i="82"/>
  <c r="VX65" i="82"/>
  <c r="VJ65" i="82"/>
  <c r="UV65" i="82"/>
  <c r="UG65" i="82"/>
  <c r="TR65" i="82"/>
  <c r="TD65" i="82"/>
  <c r="SP65" i="82"/>
  <c r="SB65" i="82"/>
  <c r="RM65" i="82"/>
  <c r="QY65" i="82"/>
  <c r="QK65" i="82"/>
  <c r="PW65" i="82"/>
  <c r="PI65" i="82"/>
  <c r="OT65" i="82"/>
  <c r="OF65" i="82"/>
  <c r="NQ65" i="82"/>
  <c r="NC65" i="82"/>
  <c r="MO65" i="82"/>
  <c r="LZ65" i="82"/>
  <c r="LL65" i="82"/>
  <c r="KX65" i="82"/>
  <c r="KJ65" i="82"/>
  <c r="JV65" i="82"/>
  <c r="JH65" i="82"/>
  <c r="IS65" i="82"/>
  <c r="IE65" i="82"/>
  <c r="HP65" i="82"/>
  <c r="HB65" i="82"/>
  <c r="GN65" i="82"/>
  <c r="VW65" i="82"/>
  <c r="VI65" i="82"/>
  <c r="UT65" i="82"/>
  <c r="UE65" i="82"/>
  <c r="TQ65" i="82"/>
  <c r="TC65" i="82"/>
  <c r="SO65" i="82"/>
  <c r="RZ65" i="82"/>
  <c r="RL65" i="82"/>
  <c r="QX65" i="82"/>
  <c r="QJ65" i="82"/>
  <c r="PV65" i="82"/>
  <c r="PH65" i="82"/>
  <c r="OS65" i="82"/>
  <c r="OD65" i="82"/>
  <c r="NP65" i="82"/>
  <c r="NB65" i="82"/>
  <c r="MN65" i="82"/>
  <c r="LY65" i="82"/>
  <c r="LK65" i="82"/>
  <c r="KW65" i="82"/>
  <c r="KI65" i="82"/>
  <c r="JU65" i="82"/>
  <c r="JF65" i="82"/>
  <c r="IR65" i="82"/>
  <c r="IC65" i="82"/>
  <c r="HO65" i="82"/>
  <c r="HA65" i="82"/>
  <c r="VV65" i="82"/>
  <c r="VH65" i="82"/>
  <c r="UR65" i="82"/>
  <c r="UD65" i="82"/>
  <c r="TP65" i="82"/>
  <c r="TB65" i="82"/>
  <c r="SN65" i="82"/>
  <c r="RY65" i="82"/>
  <c r="RK65" i="82"/>
  <c r="QW65" i="82"/>
  <c r="QI65" i="82"/>
  <c r="PU65" i="82"/>
  <c r="PF65" i="82"/>
  <c r="OQ65" i="82"/>
  <c r="OC65" i="82"/>
  <c r="NO65" i="82"/>
  <c r="NA65" i="82"/>
  <c r="ML65" i="82"/>
  <c r="LX65" i="82"/>
  <c r="LJ65" i="82"/>
  <c r="KV65" i="82"/>
  <c r="KH65" i="82"/>
  <c r="JT65" i="82"/>
  <c r="JE65" i="82"/>
  <c r="IP65" i="82"/>
  <c r="VE65" i="82"/>
  <c r="TV65" i="82"/>
  <c r="SQ65" i="82"/>
  <c r="RD65" i="82"/>
  <c r="PY65" i="82"/>
  <c r="OP65" i="82"/>
  <c r="NG65" i="82"/>
  <c r="MB65" i="82"/>
  <c r="KN65" i="82"/>
  <c r="JJ65" i="82"/>
  <c r="IB65" i="82"/>
  <c r="GZ65" i="82"/>
  <c r="UZ65" i="82"/>
  <c r="TU65" i="82"/>
  <c r="SL65" i="82"/>
  <c r="RB65" i="82"/>
  <c r="PX65" i="82"/>
  <c r="OK65" i="82"/>
  <c r="NF65" i="82"/>
  <c r="LW65" i="82"/>
  <c r="KM65" i="82"/>
  <c r="JI65" i="82"/>
  <c r="IA65" i="82"/>
  <c r="GX65" i="82"/>
  <c r="UY65" i="82"/>
  <c r="TT65" i="82"/>
  <c r="SG65" i="82"/>
  <c r="RA65" i="82"/>
  <c r="PT65" i="82"/>
  <c r="OJ65" i="82"/>
  <c r="ND65" i="82"/>
  <c r="LQ65" i="82"/>
  <c r="KL65" i="82"/>
  <c r="JC65" i="82"/>
  <c r="HU65" i="82"/>
  <c r="GS65" i="82"/>
  <c r="WB65" i="82"/>
  <c r="UX65" i="82"/>
  <c r="TO65" i="82"/>
  <c r="SE65" i="82"/>
  <c r="QZ65" i="82"/>
  <c r="PM65" i="82"/>
  <c r="OH65" i="82"/>
  <c r="MZ65" i="82"/>
  <c r="LP65" i="82"/>
  <c r="KK65" i="82"/>
  <c r="IX65" i="82"/>
  <c r="HT65" i="82"/>
  <c r="GR65" i="82"/>
  <c r="VN65" i="82"/>
  <c r="UJ65" i="82"/>
  <c r="TA65" i="82"/>
  <c r="RQ65" i="82"/>
  <c r="QL65" i="82"/>
  <c r="OY65" i="82"/>
  <c r="NT65" i="82"/>
  <c r="MK65" i="82"/>
  <c r="LA65" i="82"/>
  <c r="JW65" i="82"/>
  <c r="IJ65" i="82"/>
  <c r="HG65" i="82"/>
  <c r="VM65" i="82"/>
  <c r="UH65" i="82"/>
  <c r="SU65" i="82"/>
  <c r="RP65" i="82"/>
  <c r="QH65" i="82"/>
  <c r="OX65" i="82"/>
  <c r="NS65" i="82"/>
  <c r="MF65" i="82"/>
  <c r="KZ65" i="82"/>
  <c r="JR65" i="82"/>
  <c r="IH65" i="82"/>
  <c r="HF65" i="82"/>
  <c r="VL65" i="82"/>
  <c r="UC65" i="82"/>
  <c r="ST65" i="82"/>
  <c r="RN65" i="82"/>
  <c r="QA65" i="82"/>
  <c r="OW65" i="82"/>
  <c r="NN65" i="82"/>
  <c r="MD65" i="82"/>
  <c r="KY65" i="82"/>
  <c r="JL65" i="82"/>
  <c r="IG65" i="82"/>
  <c r="HE65" i="82"/>
  <c r="VK65" i="82"/>
  <c r="TX65" i="82"/>
  <c r="SR65" i="82"/>
  <c r="RJ65" i="82"/>
  <c r="PZ65" i="82"/>
  <c r="OV65" i="82"/>
  <c r="NH65" i="82"/>
  <c r="MC65" i="82"/>
  <c r="KU65" i="82"/>
  <c r="JK65" i="82"/>
  <c r="IF65" i="82"/>
  <c r="HC65" i="82"/>
  <c r="UW65" i="82"/>
  <c r="QV65" i="82"/>
  <c r="MT65" i="82"/>
  <c r="IW65" i="82"/>
  <c r="UQ65" i="82"/>
  <c r="QO65" i="82"/>
  <c r="MS65" i="82"/>
  <c r="IV65" i="82"/>
  <c r="UL65" i="82"/>
  <c r="QN65" i="82"/>
  <c r="MQ65" i="82"/>
  <c r="IT65" i="82"/>
  <c r="WA65" i="82"/>
  <c r="SD65" i="82"/>
  <c r="OG65" i="82"/>
  <c r="KG65" i="82"/>
  <c r="GP65" i="82"/>
  <c r="VZ65" i="82"/>
  <c r="SC65" i="82"/>
  <c r="OB65" i="82"/>
  <c r="JZ65" i="82"/>
  <c r="GO65" i="82"/>
  <c r="VY65" i="82"/>
  <c r="RX65" i="82"/>
  <c r="NV65" i="82"/>
  <c r="JY65" i="82"/>
  <c r="VU65" i="82"/>
  <c r="RR65" i="82"/>
  <c r="NU65" i="82"/>
  <c r="JX65" i="82"/>
  <c r="LN65" i="82"/>
  <c r="UK65" i="82"/>
  <c r="LM65" i="82"/>
  <c r="TI65" i="82"/>
  <c r="LI65" i="82"/>
  <c r="TH65" i="82"/>
  <c r="LB65" i="82"/>
  <c r="PL65" i="82"/>
  <c r="HN65" i="82"/>
  <c r="PK65" i="82"/>
  <c r="HM65" i="82"/>
  <c r="PJ65" i="82"/>
  <c r="PD65" i="82"/>
  <c r="TG65" i="82"/>
  <c r="MP65" i="82"/>
  <c r="IO65" i="82"/>
  <c r="HS65" i="82"/>
  <c r="HR65" i="82"/>
  <c r="TE65" i="82"/>
  <c r="QM65" i="82"/>
  <c r="VU77" i="82"/>
  <c r="VI77" i="82"/>
  <c r="UW77" i="82"/>
  <c r="UK77" i="82"/>
  <c r="TY77" i="82"/>
  <c r="VX77" i="82"/>
  <c r="VK77" i="82"/>
  <c r="UX77" i="82"/>
  <c r="UJ77" i="82"/>
  <c r="TW77" i="82"/>
  <c r="TK77" i="82"/>
  <c r="SY77" i="82"/>
  <c r="SM77" i="82"/>
  <c r="SA77" i="82"/>
  <c r="RO77" i="82"/>
  <c r="RC77" i="82"/>
  <c r="QQ77" i="82"/>
  <c r="QE77" i="82"/>
  <c r="PS77" i="82"/>
  <c r="PG77" i="82"/>
  <c r="OU77" i="82"/>
  <c r="OI77" i="82"/>
  <c r="NW77" i="82"/>
  <c r="NK77" i="82"/>
  <c r="MY77" i="82"/>
  <c r="MM77" i="82"/>
  <c r="MA77" i="82"/>
  <c r="LO77" i="82"/>
  <c r="LC77" i="82"/>
  <c r="KQ77" i="82"/>
  <c r="KE77" i="82"/>
  <c r="JS77" i="82"/>
  <c r="VW77" i="82"/>
  <c r="VH77" i="82"/>
  <c r="UT77" i="82"/>
  <c r="UF77" i="82"/>
  <c r="TR77" i="82"/>
  <c r="TE77" i="82"/>
  <c r="SR77" i="82"/>
  <c r="VT77" i="82"/>
  <c r="VE77" i="82"/>
  <c r="UP77" i="82"/>
  <c r="UA77" i="82"/>
  <c r="TL77" i="82"/>
  <c r="SW77" i="82"/>
  <c r="SI77" i="82"/>
  <c r="RV77" i="82"/>
  <c r="RI77" i="82"/>
  <c r="QV77" i="82"/>
  <c r="QI77" i="82"/>
  <c r="PV77" i="82"/>
  <c r="PI77" i="82"/>
  <c r="OV77" i="82"/>
  <c r="OH77" i="82"/>
  <c r="NU77" i="82"/>
  <c r="NH77" i="82"/>
  <c r="MU77" i="82"/>
  <c r="MH77" i="82"/>
  <c r="LU77" i="82"/>
  <c r="LH77" i="82"/>
  <c r="KU77" i="82"/>
  <c r="KH77" i="82"/>
  <c r="JU77" i="82"/>
  <c r="JH77" i="82"/>
  <c r="IV77" i="82"/>
  <c r="IJ77" i="82"/>
  <c r="HX77" i="82"/>
  <c r="HL77" i="82"/>
  <c r="GZ77" i="82"/>
  <c r="GN77" i="82"/>
  <c r="VS77" i="82"/>
  <c r="VD77" i="82"/>
  <c r="UO77" i="82"/>
  <c r="TZ77" i="82"/>
  <c r="TJ77" i="82"/>
  <c r="SV77" i="82"/>
  <c r="SH77" i="82"/>
  <c r="RU77" i="82"/>
  <c r="RH77" i="82"/>
  <c r="QU77" i="82"/>
  <c r="QH77" i="82"/>
  <c r="PU77" i="82"/>
  <c r="PH77" i="82"/>
  <c r="OT77" i="82"/>
  <c r="OG77" i="82"/>
  <c r="NT77" i="82"/>
  <c r="NG77" i="82"/>
  <c r="MT77" i="82"/>
  <c r="MG77" i="82"/>
  <c r="LT77" i="82"/>
  <c r="LG77" i="82"/>
  <c r="KT77" i="82"/>
  <c r="KG77" i="82"/>
  <c r="JT77" i="82"/>
  <c r="JG77" i="82"/>
  <c r="IU77" i="82"/>
  <c r="II77" i="82"/>
  <c r="HW77" i="82"/>
  <c r="HK77" i="82"/>
  <c r="GY77" i="82"/>
  <c r="GM77" i="82"/>
  <c r="VR77" i="82"/>
  <c r="VC77" i="82"/>
  <c r="UN77" i="82"/>
  <c r="TX77" i="82"/>
  <c r="TI77" i="82"/>
  <c r="SU77" i="82"/>
  <c r="SG77" i="82"/>
  <c r="RT77" i="82"/>
  <c r="RG77" i="82"/>
  <c r="QT77" i="82"/>
  <c r="QG77" i="82"/>
  <c r="PT77" i="82"/>
  <c r="PF77" i="82"/>
  <c r="OS77" i="82"/>
  <c r="OF77" i="82"/>
  <c r="NS77" i="82"/>
  <c r="NF77" i="82"/>
  <c r="MS77" i="82"/>
  <c r="MF77" i="82"/>
  <c r="LS77" i="82"/>
  <c r="LF77" i="82"/>
  <c r="KS77" i="82"/>
  <c r="KF77" i="82"/>
  <c r="JR77" i="82"/>
  <c r="JF77" i="82"/>
  <c r="IT77" i="82"/>
  <c r="IH77" i="82"/>
  <c r="HV77" i="82"/>
  <c r="HJ77" i="82"/>
  <c r="GX77" i="82"/>
  <c r="VQ77" i="82"/>
  <c r="VB77" i="82"/>
  <c r="UM77" i="82"/>
  <c r="TV77" i="82"/>
  <c r="TH77" i="82"/>
  <c r="ST77" i="82"/>
  <c r="SF77" i="82"/>
  <c r="RS77" i="82"/>
  <c r="RF77" i="82"/>
  <c r="QS77" i="82"/>
  <c r="QF77" i="82"/>
  <c r="PR77" i="82"/>
  <c r="PE77" i="82"/>
  <c r="OR77" i="82"/>
  <c r="OE77" i="82"/>
  <c r="NR77" i="82"/>
  <c r="NE77" i="82"/>
  <c r="MR77" i="82"/>
  <c r="ME77" i="82"/>
  <c r="LR77" i="82"/>
  <c r="LE77" i="82"/>
  <c r="KR77" i="82"/>
  <c r="KD77" i="82"/>
  <c r="JQ77" i="82"/>
  <c r="JE77" i="82"/>
  <c r="IS77" i="82"/>
  <c r="IG77" i="82"/>
  <c r="HU77" i="82"/>
  <c r="WB77" i="82"/>
  <c r="VM77" i="82"/>
  <c r="UV77" i="82"/>
  <c r="UG77" i="82"/>
  <c r="TQ77" i="82"/>
  <c r="TC77" i="82"/>
  <c r="SO77" i="82"/>
  <c r="SB77" i="82"/>
  <c r="RN77" i="82"/>
  <c r="RA77" i="82"/>
  <c r="QN77" i="82"/>
  <c r="QA77" i="82"/>
  <c r="PN77" i="82"/>
  <c r="PA77" i="82"/>
  <c r="ON77" i="82"/>
  <c r="OA77" i="82"/>
  <c r="NN77" i="82"/>
  <c r="NA77" i="82"/>
  <c r="MN77" i="82"/>
  <c r="LZ77" i="82"/>
  <c r="LM77" i="82"/>
  <c r="KZ77" i="82"/>
  <c r="KM77" i="82"/>
  <c r="JZ77" i="82"/>
  <c r="JM77" i="82"/>
  <c r="JA77" i="82"/>
  <c r="IO77" i="82"/>
  <c r="IC77" i="82"/>
  <c r="HQ77" i="82"/>
  <c r="HE77" i="82"/>
  <c r="GS77" i="82"/>
  <c r="WA77" i="82"/>
  <c r="VL77" i="82"/>
  <c r="UU77" i="82"/>
  <c r="UE77" i="82"/>
  <c r="TP77" i="82"/>
  <c r="TB77" i="82"/>
  <c r="SN77" i="82"/>
  <c r="RZ77" i="82"/>
  <c r="RM77" i="82"/>
  <c r="QZ77" i="82"/>
  <c r="QM77" i="82"/>
  <c r="PZ77" i="82"/>
  <c r="PM77" i="82"/>
  <c r="OZ77" i="82"/>
  <c r="OM77" i="82"/>
  <c r="NZ77" i="82"/>
  <c r="NM77" i="82"/>
  <c r="MZ77" i="82"/>
  <c r="ML77" i="82"/>
  <c r="LY77" i="82"/>
  <c r="LL77" i="82"/>
  <c r="KY77" i="82"/>
  <c r="KL77" i="82"/>
  <c r="JY77" i="82"/>
  <c r="JL77" i="82"/>
  <c r="IZ77" i="82"/>
  <c r="IN77" i="82"/>
  <c r="IB77" i="82"/>
  <c r="HP77" i="82"/>
  <c r="HD77" i="82"/>
  <c r="GR77" i="82"/>
  <c r="VZ77" i="82"/>
  <c r="VJ77" i="82"/>
  <c r="US77" i="82"/>
  <c r="UD77" i="82"/>
  <c r="TO77" i="82"/>
  <c r="TA77" i="82"/>
  <c r="SL77" i="82"/>
  <c r="RY77" i="82"/>
  <c r="RL77" i="82"/>
  <c r="QY77" i="82"/>
  <c r="QL77" i="82"/>
  <c r="PY77" i="82"/>
  <c r="PL77" i="82"/>
  <c r="OY77" i="82"/>
  <c r="OL77" i="82"/>
  <c r="NY77" i="82"/>
  <c r="NL77" i="82"/>
  <c r="MX77" i="82"/>
  <c r="MK77" i="82"/>
  <c r="LX77" i="82"/>
  <c r="LK77" i="82"/>
  <c r="KX77" i="82"/>
  <c r="KK77" i="82"/>
  <c r="JX77" i="82"/>
  <c r="JK77" i="82"/>
  <c r="IY77" i="82"/>
  <c r="IM77" i="82"/>
  <c r="IA77" i="82"/>
  <c r="HO77" i="82"/>
  <c r="HC77" i="82"/>
  <c r="GQ77" i="82"/>
  <c r="VP77" i="82"/>
  <c r="UH77" i="82"/>
  <c r="SX77" i="82"/>
  <c r="RQ77" i="82"/>
  <c r="QK77" i="82"/>
  <c r="PD77" i="82"/>
  <c r="OB77" i="82"/>
  <c r="MV77" i="82"/>
  <c r="LP77" i="82"/>
  <c r="KJ77" i="82"/>
  <c r="JD77" i="82"/>
  <c r="ID77" i="82"/>
  <c r="HB77" i="82"/>
  <c r="VG77" i="82"/>
  <c r="TU77" i="82"/>
  <c r="SP77" i="82"/>
  <c r="RJ77" i="82"/>
  <c r="QC77" i="82"/>
  <c r="OX77" i="82"/>
  <c r="NQ77" i="82"/>
  <c r="MO77" i="82"/>
  <c r="LI77" i="82"/>
  <c r="KB77" i="82"/>
  <c r="IX77" i="82"/>
  <c r="HT77" i="82"/>
  <c r="GV77" i="82"/>
  <c r="UY77" i="82"/>
  <c r="TM77" i="82"/>
  <c r="SD77" i="82"/>
  <c r="QX77" i="82"/>
  <c r="PQ77" i="82"/>
  <c r="OO77" i="82"/>
  <c r="NI77" i="82"/>
  <c r="MC77" i="82"/>
  <c r="KW77" i="82"/>
  <c r="JP77" i="82"/>
  <c r="IP77" i="82"/>
  <c r="HM77" i="82"/>
  <c r="GO77" i="82"/>
  <c r="WD77" i="82"/>
  <c r="UR77" i="82"/>
  <c r="TG77" i="82"/>
  <c r="SC77" i="82"/>
  <c r="QW77" i="82"/>
  <c r="PP77" i="82"/>
  <c r="OK77" i="82"/>
  <c r="ND77" i="82"/>
  <c r="MB77" i="82"/>
  <c r="KV77" i="82"/>
  <c r="JO77" i="82"/>
  <c r="IL77" i="82"/>
  <c r="HI77" i="82"/>
  <c r="WC77" i="82"/>
  <c r="UQ77" i="82"/>
  <c r="TF77" i="82"/>
  <c r="RX77" i="82"/>
  <c r="QR77" i="82"/>
  <c r="PO77" i="82"/>
  <c r="OJ77" i="82"/>
  <c r="NC77" i="82"/>
  <c r="LW77" i="82"/>
  <c r="KP77" i="82"/>
  <c r="JN77" i="82"/>
  <c r="IK77" i="82"/>
  <c r="HH77" i="82"/>
  <c r="VY77" i="82"/>
  <c r="UL77" i="82"/>
  <c r="TD77" i="82"/>
  <c r="RW77" i="82"/>
  <c r="QP77" i="82"/>
  <c r="PK77" i="82"/>
  <c r="OD77" i="82"/>
  <c r="NB77" i="82"/>
  <c r="LV77" i="82"/>
  <c r="KO77" i="82"/>
  <c r="JJ77" i="82"/>
  <c r="IF77" i="82"/>
  <c r="HG77" i="82"/>
  <c r="UZ77" i="82"/>
  <c r="SE77" i="82"/>
  <c r="PW77" i="82"/>
  <c r="NJ77" i="82"/>
  <c r="LA77" i="82"/>
  <c r="IQ77" i="82"/>
  <c r="GP77" i="82"/>
  <c r="UI77" i="82"/>
  <c r="RR77" i="82"/>
  <c r="PJ77" i="82"/>
  <c r="MW77" i="82"/>
  <c r="KN77" i="82"/>
  <c r="IE77" i="82"/>
  <c r="UC77" i="82"/>
  <c r="RP77" i="82"/>
  <c r="PC77" i="82"/>
  <c r="MQ77" i="82"/>
  <c r="KI77" i="82"/>
  <c r="HZ77" i="82"/>
  <c r="UB77" i="82"/>
  <c r="RK77" i="82"/>
  <c r="PB77" i="82"/>
  <c r="MP77" i="82"/>
  <c r="KC77" i="82"/>
  <c r="HY77" i="82"/>
  <c r="VO77" i="82"/>
  <c r="SS77" i="82"/>
  <c r="QJ77" i="82"/>
  <c r="NX77" i="82"/>
  <c r="LN77" i="82"/>
  <c r="JC77" i="82"/>
  <c r="HA77" i="82"/>
  <c r="VN77" i="82"/>
  <c r="SQ77" i="82"/>
  <c r="QD77" i="82"/>
  <c r="NV77" i="82"/>
  <c r="LJ77" i="82"/>
  <c r="JB77" i="82"/>
  <c r="GW77" i="82"/>
  <c r="VF77" i="82"/>
  <c r="SK77" i="82"/>
  <c r="QB77" i="82"/>
  <c r="NP77" i="82"/>
  <c r="LD77" i="82"/>
  <c r="IW77" i="82"/>
  <c r="GU77" i="82"/>
  <c r="TN77" i="82"/>
  <c r="NO77" i="82"/>
  <c r="HR77" i="82"/>
  <c r="SZ77" i="82"/>
  <c r="MJ77" i="82"/>
  <c r="HN77" i="82"/>
  <c r="SJ77" i="82"/>
  <c r="MI77" i="82"/>
  <c r="HF77" i="82"/>
  <c r="RE77" i="82"/>
  <c r="MD77" i="82"/>
  <c r="GT77" i="82"/>
  <c r="RD77" i="82"/>
  <c r="LQ77" i="82"/>
  <c r="RB77" i="82"/>
  <c r="LB77" i="82"/>
  <c r="VV77" i="82"/>
  <c r="OW77" i="82"/>
  <c r="JV77" i="82"/>
  <c r="VA77" i="82"/>
  <c r="OQ77" i="82"/>
  <c r="JI77" i="82"/>
  <c r="KA77" i="82"/>
  <c r="JW77" i="82"/>
  <c r="IR77" i="82"/>
  <c r="HS77" i="82"/>
  <c r="QO77" i="82"/>
  <c r="PX77" i="82"/>
  <c r="OP77" i="82"/>
  <c r="TT77" i="82"/>
  <c r="TS77" i="82"/>
  <c r="OC77" i="82"/>
  <c r="WA89" i="82"/>
  <c r="VO89" i="82"/>
  <c r="VC89" i="82"/>
  <c r="UQ89" i="82"/>
  <c r="UE89" i="82"/>
  <c r="TS89" i="82"/>
  <c r="TG89" i="82"/>
  <c r="SU89" i="82"/>
  <c r="SI89" i="82"/>
  <c r="RW89" i="82"/>
  <c r="RK89" i="82"/>
  <c r="QY89" i="82"/>
  <c r="QM89" i="82"/>
  <c r="QA89" i="82"/>
  <c r="PO89" i="82"/>
  <c r="PC89" i="82"/>
  <c r="OQ89" i="82"/>
  <c r="OE89" i="82"/>
  <c r="NS89" i="82"/>
  <c r="NG89" i="82"/>
  <c r="MU89" i="82"/>
  <c r="MI89" i="82"/>
  <c r="LW89" i="82"/>
  <c r="LK89" i="82"/>
  <c r="KY89" i="82"/>
  <c r="KM89" i="82"/>
  <c r="KA89" i="82"/>
  <c r="JO89" i="82"/>
  <c r="JC89" i="82"/>
  <c r="IQ89" i="82"/>
  <c r="IE89" i="82"/>
  <c r="HS89" i="82"/>
  <c r="HG89" i="82"/>
  <c r="GU89" i="82"/>
  <c r="VZ89" i="82"/>
  <c r="VN89" i="82"/>
  <c r="VB89" i="82"/>
  <c r="UP89" i="82"/>
  <c r="UD89" i="82"/>
  <c r="TR89" i="82"/>
  <c r="TF89" i="82"/>
  <c r="ST89" i="82"/>
  <c r="SH89" i="82"/>
  <c r="RV89" i="82"/>
  <c r="RJ89" i="82"/>
  <c r="QX89" i="82"/>
  <c r="QL89" i="82"/>
  <c r="PZ89" i="82"/>
  <c r="PN89" i="82"/>
  <c r="PB89" i="82"/>
  <c r="OP89" i="82"/>
  <c r="OD89" i="82"/>
  <c r="NR89" i="82"/>
  <c r="NF89" i="82"/>
  <c r="MT89" i="82"/>
  <c r="MH89" i="82"/>
  <c r="LV89" i="82"/>
  <c r="LJ89" i="82"/>
  <c r="KX89" i="82"/>
  <c r="KL89" i="82"/>
  <c r="JZ89" i="82"/>
  <c r="JN89" i="82"/>
  <c r="JB89" i="82"/>
  <c r="IP89" i="82"/>
  <c r="ID89" i="82"/>
  <c r="HR89" i="82"/>
  <c r="HF89" i="82"/>
  <c r="GT89" i="82"/>
  <c r="VY89" i="82"/>
  <c r="VM89" i="82"/>
  <c r="VA89" i="82"/>
  <c r="UO89" i="82"/>
  <c r="UC89" i="82"/>
  <c r="TQ89" i="82"/>
  <c r="TE89" i="82"/>
  <c r="SS89" i="82"/>
  <c r="SG89" i="82"/>
  <c r="RU89" i="82"/>
  <c r="RI89" i="82"/>
  <c r="QW89" i="82"/>
  <c r="QK89" i="82"/>
  <c r="PY89" i="82"/>
  <c r="PM89" i="82"/>
  <c r="PA89" i="82"/>
  <c r="OO89" i="82"/>
  <c r="OC89" i="82"/>
  <c r="NQ89" i="82"/>
  <c r="NE89" i="82"/>
  <c r="MS89" i="82"/>
  <c r="MG89" i="82"/>
  <c r="LU89" i="82"/>
  <c r="LI89" i="82"/>
  <c r="KW89" i="82"/>
  <c r="KK89" i="82"/>
  <c r="JY89" i="82"/>
  <c r="JM89" i="82"/>
  <c r="JA89" i="82"/>
  <c r="IO89" i="82"/>
  <c r="IC89" i="82"/>
  <c r="HQ89" i="82"/>
  <c r="HE89" i="82"/>
  <c r="GS89" i="82"/>
  <c r="VT89" i="82"/>
  <c r="VH89" i="82"/>
  <c r="UV89" i="82"/>
  <c r="UJ89" i="82"/>
  <c r="TX89" i="82"/>
  <c r="TL89" i="82"/>
  <c r="SZ89" i="82"/>
  <c r="SN89" i="82"/>
  <c r="SB89" i="82"/>
  <c r="RP89" i="82"/>
  <c r="RD89" i="82"/>
  <c r="QR89" i="82"/>
  <c r="QF89" i="82"/>
  <c r="PT89" i="82"/>
  <c r="PH89" i="82"/>
  <c r="OV89" i="82"/>
  <c r="OJ89" i="82"/>
  <c r="NX89" i="82"/>
  <c r="NL89" i="82"/>
  <c r="MZ89" i="82"/>
  <c r="MN89" i="82"/>
  <c r="MB89" i="82"/>
  <c r="LP89" i="82"/>
  <c r="LD89" i="82"/>
  <c r="KR89" i="82"/>
  <c r="KF89" i="82"/>
  <c r="JT89" i="82"/>
  <c r="JH89" i="82"/>
  <c r="IV89" i="82"/>
  <c r="IJ89" i="82"/>
  <c r="HX89" i="82"/>
  <c r="HL89" i="82"/>
  <c r="GZ89" i="82"/>
  <c r="GN89" i="82"/>
  <c r="VS89" i="82"/>
  <c r="VG89" i="82"/>
  <c r="UU89" i="82"/>
  <c r="UI89" i="82"/>
  <c r="TW89" i="82"/>
  <c r="TK89" i="82"/>
  <c r="SY89" i="82"/>
  <c r="SM89" i="82"/>
  <c r="SA89" i="82"/>
  <c r="RO89" i="82"/>
  <c r="RC89" i="82"/>
  <c r="QQ89" i="82"/>
  <c r="QE89" i="82"/>
  <c r="PS89" i="82"/>
  <c r="PG89" i="82"/>
  <c r="OU89" i="82"/>
  <c r="OI89" i="82"/>
  <c r="NW89" i="82"/>
  <c r="NK89" i="82"/>
  <c r="MY89" i="82"/>
  <c r="MM89" i="82"/>
  <c r="MA89" i="82"/>
  <c r="LO89" i="82"/>
  <c r="LC89" i="82"/>
  <c r="KQ89" i="82"/>
  <c r="KE89" i="82"/>
  <c r="JS89" i="82"/>
  <c r="JG89" i="82"/>
  <c r="IU89" i="82"/>
  <c r="II89" i="82"/>
  <c r="HW89" i="82"/>
  <c r="HK89" i="82"/>
  <c r="GY89" i="82"/>
  <c r="GM89" i="82"/>
  <c r="VW89" i="82"/>
  <c r="VD89" i="82"/>
  <c r="UH89" i="82"/>
  <c r="TN89" i="82"/>
  <c r="SR89" i="82"/>
  <c r="RY89" i="82"/>
  <c r="RE89" i="82"/>
  <c r="QI89" i="82"/>
  <c r="PP89" i="82"/>
  <c r="OT89" i="82"/>
  <c r="NZ89" i="82"/>
  <c r="ND89" i="82"/>
  <c r="MK89" i="82"/>
  <c r="LQ89" i="82"/>
  <c r="KU89" i="82"/>
  <c r="KB89" i="82"/>
  <c r="JF89" i="82"/>
  <c r="IL89" i="82"/>
  <c r="HP89" i="82"/>
  <c r="GW89" i="82"/>
  <c r="VV89" i="82"/>
  <c r="UZ89" i="82"/>
  <c r="UG89" i="82"/>
  <c r="TM89" i="82"/>
  <c r="SQ89" i="82"/>
  <c r="RX89" i="82"/>
  <c r="RB89" i="82"/>
  <c r="QH89" i="82"/>
  <c r="PL89" i="82"/>
  <c r="OS89" i="82"/>
  <c r="NY89" i="82"/>
  <c r="NC89" i="82"/>
  <c r="MJ89" i="82"/>
  <c r="LN89" i="82"/>
  <c r="KT89" i="82"/>
  <c r="JX89" i="82"/>
  <c r="JE89" i="82"/>
  <c r="IK89" i="82"/>
  <c r="HO89" i="82"/>
  <c r="GV89" i="82"/>
  <c r="VU89" i="82"/>
  <c r="UY89" i="82"/>
  <c r="UF89" i="82"/>
  <c r="TJ89" i="82"/>
  <c r="SP89" i="82"/>
  <c r="RT89" i="82"/>
  <c r="RA89" i="82"/>
  <c r="QG89" i="82"/>
  <c r="PK89" i="82"/>
  <c r="OR89" i="82"/>
  <c r="NV89" i="82"/>
  <c r="NB89" i="82"/>
  <c r="MF89" i="82"/>
  <c r="LM89" i="82"/>
  <c r="KS89" i="82"/>
  <c r="JW89" i="82"/>
  <c r="JD89" i="82"/>
  <c r="IH89" i="82"/>
  <c r="HN89" i="82"/>
  <c r="GR89" i="82"/>
  <c r="VR89" i="82"/>
  <c r="UX89" i="82"/>
  <c r="VQ89" i="82"/>
  <c r="UW89" i="82"/>
  <c r="UA89" i="82"/>
  <c r="TH89" i="82"/>
  <c r="SL89" i="82"/>
  <c r="RR89" i="82"/>
  <c r="QV89" i="82"/>
  <c r="QC89" i="82"/>
  <c r="PI89" i="82"/>
  <c r="OM89" i="82"/>
  <c r="NT89" i="82"/>
  <c r="MX89" i="82"/>
  <c r="MD89" i="82"/>
  <c r="LH89" i="82"/>
  <c r="KO89" i="82"/>
  <c r="JU89" i="82"/>
  <c r="IY89" i="82"/>
  <c r="IF89" i="82"/>
  <c r="HJ89" i="82"/>
  <c r="GP89" i="82"/>
  <c r="VK89" i="82"/>
  <c r="UR89" i="82"/>
  <c r="TV89" i="82"/>
  <c r="TB89" i="82"/>
  <c r="SF89" i="82"/>
  <c r="RM89" i="82"/>
  <c r="QS89" i="82"/>
  <c r="PW89" i="82"/>
  <c r="PD89" i="82"/>
  <c r="OH89" i="82"/>
  <c r="NN89" i="82"/>
  <c r="MR89" i="82"/>
  <c r="LY89" i="82"/>
  <c r="LE89" i="82"/>
  <c r="KI89" i="82"/>
  <c r="JP89" i="82"/>
  <c r="IT89" i="82"/>
  <c r="HZ89" i="82"/>
  <c r="HD89" i="82"/>
  <c r="UT89" i="82"/>
  <c r="TO89" i="82"/>
  <c r="SD89" i="82"/>
  <c r="QT89" i="82"/>
  <c r="PJ89" i="82"/>
  <c r="OB89" i="82"/>
  <c r="MQ89" i="82"/>
  <c r="LG89" i="82"/>
  <c r="KC89" i="82"/>
  <c r="IR89" i="82"/>
  <c r="HH89" i="82"/>
  <c r="US89" i="82"/>
  <c r="TI89" i="82"/>
  <c r="SC89" i="82"/>
  <c r="QP89" i="82"/>
  <c r="PF89" i="82"/>
  <c r="OA89" i="82"/>
  <c r="MP89" i="82"/>
  <c r="LF89" i="82"/>
  <c r="JV89" i="82"/>
  <c r="IN89" i="82"/>
  <c r="HC89" i="82"/>
  <c r="WD89" i="82"/>
  <c r="UN89" i="82"/>
  <c r="TD89" i="82"/>
  <c r="RZ89" i="82"/>
  <c r="QO89" i="82"/>
  <c r="PE89" i="82"/>
  <c r="NU89" i="82"/>
  <c r="MO89" i="82"/>
  <c r="LB89" i="82"/>
  <c r="JR89" i="82"/>
  <c r="IM89" i="82"/>
  <c r="HB89" i="82"/>
  <c r="WC89" i="82"/>
  <c r="UM89" i="82"/>
  <c r="TC89" i="82"/>
  <c r="RS89" i="82"/>
  <c r="QN89" i="82"/>
  <c r="OZ89" i="82"/>
  <c r="NP89" i="82"/>
  <c r="ML89" i="82"/>
  <c r="LA89" i="82"/>
  <c r="JQ89" i="82"/>
  <c r="IG89" i="82"/>
  <c r="HA89" i="82"/>
  <c r="WB89" i="82"/>
  <c r="UL89" i="82"/>
  <c r="TA89" i="82"/>
  <c r="RQ89" i="82"/>
  <c r="QJ89" i="82"/>
  <c r="OY89" i="82"/>
  <c r="NO89" i="82"/>
  <c r="ME89" i="82"/>
  <c r="KZ89" i="82"/>
  <c r="JL89" i="82"/>
  <c r="IB89" i="82"/>
  <c r="GX89" i="82"/>
  <c r="VJ89" i="82"/>
  <c r="TY89" i="82"/>
  <c r="SO89" i="82"/>
  <c r="RG89" i="82"/>
  <c r="PV89" i="82"/>
  <c r="OL89" i="82"/>
  <c r="NH89" i="82"/>
  <c r="LT89" i="82"/>
  <c r="KJ89" i="82"/>
  <c r="IZ89" i="82"/>
  <c r="HU89" i="82"/>
  <c r="UK89" i="82"/>
  <c r="RN89" i="82"/>
  <c r="OX89" i="82"/>
  <c r="MC89" i="82"/>
  <c r="JK89" i="82"/>
  <c r="GQ89" i="82"/>
  <c r="UB89" i="82"/>
  <c r="RL89" i="82"/>
  <c r="OW89" i="82"/>
  <c r="LZ89" i="82"/>
  <c r="JJ89" i="82"/>
  <c r="GO89" i="82"/>
  <c r="TZ89" i="82"/>
  <c r="RH89" i="82"/>
  <c r="ON89" i="82"/>
  <c r="LX89" i="82"/>
  <c r="JI89" i="82"/>
  <c r="TU89" i="82"/>
  <c r="RF89" i="82"/>
  <c r="OK89" i="82"/>
  <c r="LS89" i="82"/>
  <c r="IX89" i="82"/>
  <c r="TT89" i="82"/>
  <c r="QZ89" i="82"/>
  <c r="OG89" i="82"/>
  <c r="LR89" i="82"/>
  <c r="IW89" i="82"/>
  <c r="VL89" i="82"/>
  <c r="SV89" i="82"/>
  <c r="PX89" i="82"/>
  <c r="NI89" i="82"/>
  <c r="KN89" i="82"/>
  <c r="HV89" i="82"/>
  <c r="VI89" i="82"/>
  <c r="QD89" i="82"/>
  <c r="KV89" i="82"/>
  <c r="VX89" i="82"/>
  <c r="QB89" i="82"/>
  <c r="KP89" i="82"/>
  <c r="VP89" i="82"/>
  <c r="PU89" i="82"/>
  <c r="KH89" i="82"/>
  <c r="VF89" i="82"/>
  <c r="PR89" i="82"/>
  <c r="KG89" i="82"/>
  <c r="VE89" i="82"/>
  <c r="PQ89" i="82"/>
  <c r="KD89" i="82"/>
  <c r="SK89" i="82"/>
  <c r="NA89" i="82"/>
  <c r="HT89" i="82"/>
  <c r="SJ89" i="82"/>
  <c r="MW89" i="82"/>
  <c r="HM89" i="82"/>
  <c r="SE89" i="82"/>
  <c r="MV89" i="82"/>
  <c r="HI89" i="82"/>
  <c r="TP89" i="82"/>
  <c r="SX89" i="82"/>
  <c r="SW89" i="82"/>
  <c r="OF89" i="82"/>
  <c r="LL89" i="82"/>
  <c r="IS89" i="82"/>
  <c r="QU89" i="82"/>
  <c r="NM89" i="82"/>
  <c r="NJ89" i="82"/>
  <c r="IA89" i="82"/>
  <c r="HY89" i="82"/>
  <c r="VW79" i="82"/>
  <c r="VK79" i="82"/>
  <c r="UY79" i="82"/>
  <c r="UM79" i="82"/>
  <c r="UA79" i="82"/>
  <c r="TO79" i="82"/>
  <c r="TC79" i="82"/>
  <c r="SQ79" i="82"/>
  <c r="SE79" i="82"/>
  <c r="RS79" i="82"/>
  <c r="RG79" i="82"/>
  <c r="QU79" i="82"/>
  <c r="QI79" i="82"/>
  <c r="PW79" i="82"/>
  <c r="PK79" i="82"/>
  <c r="OY79" i="82"/>
  <c r="OM79" i="82"/>
  <c r="VZ79" i="82"/>
  <c r="VM79" i="82"/>
  <c r="UZ79" i="82"/>
  <c r="UL79" i="82"/>
  <c r="TY79" i="82"/>
  <c r="TL79" i="82"/>
  <c r="SY79" i="82"/>
  <c r="SL79" i="82"/>
  <c r="RY79" i="82"/>
  <c r="RL79" i="82"/>
  <c r="QY79" i="82"/>
  <c r="QL79" i="82"/>
  <c r="PY79" i="82"/>
  <c r="PL79" i="82"/>
  <c r="OX79" i="82"/>
  <c r="OK79" i="82"/>
  <c r="NY79" i="82"/>
  <c r="NM79" i="82"/>
  <c r="NA79" i="82"/>
  <c r="MO79" i="82"/>
  <c r="MC79" i="82"/>
  <c r="LQ79" i="82"/>
  <c r="LE79" i="82"/>
  <c r="KS79" i="82"/>
  <c r="KG79" i="82"/>
  <c r="JU79" i="82"/>
  <c r="JI79" i="82"/>
  <c r="IW79" i="82"/>
  <c r="IK79" i="82"/>
  <c r="HY79" i="82"/>
  <c r="HM79" i="82"/>
  <c r="HA79" i="82"/>
  <c r="GO79" i="82"/>
  <c r="WA79" i="82"/>
  <c r="VL79" i="82"/>
  <c r="UW79" i="82"/>
  <c r="UI79" i="82"/>
  <c r="TU79" i="82"/>
  <c r="TG79" i="82"/>
  <c r="SS79" i="82"/>
  <c r="SD79" i="82"/>
  <c r="RP79" i="82"/>
  <c r="RB79" i="82"/>
  <c r="QN79" i="82"/>
  <c r="PZ79" i="82"/>
  <c r="PJ79" i="82"/>
  <c r="OV79" i="82"/>
  <c r="OH79" i="82"/>
  <c r="NU79" i="82"/>
  <c r="NH79" i="82"/>
  <c r="MU79" i="82"/>
  <c r="MH79" i="82"/>
  <c r="VX79" i="82"/>
  <c r="VI79" i="82"/>
  <c r="UU79" i="82"/>
  <c r="UG79" i="82"/>
  <c r="TS79" i="82"/>
  <c r="TE79" i="82"/>
  <c r="SP79" i="82"/>
  <c r="SB79" i="82"/>
  <c r="RN79" i="82"/>
  <c r="QZ79" i="82"/>
  <c r="QK79" i="82"/>
  <c r="PV79" i="82"/>
  <c r="PH79" i="82"/>
  <c r="OT79" i="82"/>
  <c r="OF79" i="82"/>
  <c r="NS79" i="82"/>
  <c r="NF79" i="82"/>
  <c r="MS79" i="82"/>
  <c r="VV79" i="82"/>
  <c r="VH79" i="82"/>
  <c r="UT79" i="82"/>
  <c r="UF79" i="82"/>
  <c r="TR79" i="82"/>
  <c r="TD79" i="82"/>
  <c r="SO79" i="82"/>
  <c r="SA79" i="82"/>
  <c r="RM79" i="82"/>
  <c r="QX79" i="82"/>
  <c r="QJ79" i="82"/>
  <c r="PU79" i="82"/>
  <c r="PG79" i="82"/>
  <c r="OS79" i="82"/>
  <c r="OE79" i="82"/>
  <c r="NR79" i="82"/>
  <c r="NE79" i="82"/>
  <c r="MR79" i="82"/>
  <c r="ME79" i="82"/>
  <c r="LR79" i="82"/>
  <c r="LD79" i="82"/>
  <c r="KQ79" i="82"/>
  <c r="KD79" i="82"/>
  <c r="JQ79" i="82"/>
  <c r="JD79" i="82"/>
  <c r="IQ79" i="82"/>
  <c r="ID79" i="82"/>
  <c r="HQ79" i="82"/>
  <c r="HD79" i="82"/>
  <c r="GQ79" i="82"/>
  <c r="VQ79" i="82"/>
  <c r="VC79" i="82"/>
  <c r="UO79" i="82"/>
  <c r="TZ79" i="82"/>
  <c r="TK79" i="82"/>
  <c r="SW79" i="82"/>
  <c r="SI79" i="82"/>
  <c r="RU79" i="82"/>
  <c r="RF79" i="82"/>
  <c r="QR79" i="82"/>
  <c r="QD79" i="82"/>
  <c r="VY79" i="82"/>
  <c r="VD79" i="82"/>
  <c r="UH79" i="82"/>
  <c r="TM79" i="82"/>
  <c r="SR79" i="82"/>
  <c r="RV79" i="82"/>
  <c r="RA79" i="82"/>
  <c r="QE79" i="82"/>
  <c r="PM79" i="82"/>
  <c r="OQ79" i="82"/>
  <c r="NZ79" i="82"/>
  <c r="VU79" i="82"/>
  <c r="VB79" i="82"/>
  <c r="UE79" i="82"/>
  <c r="TJ79" i="82"/>
  <c r="SN79" i="82"/>
  <c r="RT79" i="82"/>
  <c r="QW79" i="82"/>
  <c r="QC79" i="82"/>
  <c r="PI79" i="82"/>
  <c r="OP79" i="82"/>
  <c r="NX79" i="82"/>
  <c r="NG79" i="82"/>
  <c r="MN79" i="82"/>
  <c r="LY79" i="82"/>
  <c r="LK79" i="82"/>
  <c r="KW79" i="82"/>
  <c r="KI79" i="82"/>
  <c r="JT79" i="82"/>
  <c r="JF79" i="82"/>
  <c r="IR79" i="82"/>
  <c r="IC79" i="82"/>
  <c r="HO79" i="82"/>
  <c r="GZ79" i="82"/>
  <c r="VT79" i="82"/>
  <c r="VA79" i="82"/>
  <c r="UD79" i="82"/>
  <c r="TI79" i="82"/>
  <c r="SM79" i="82"/>
  <c r="RR79" i="82"/>
  <c r="QV79" i="82"/>
  <c r="QB79" i="82"/>
  <c r="PF79" i="82"/>
  <c r="OO79" i="82"/>
  <c r="NW79" i="82"/>
  <c r="ND79" i="82"/>
  <c r="MM79" i="82"/>
  <c r="LX79" i="82"/>
  <c r="LJ79" i="82"/>
  <c r="KV79" i="82"/>
  <c r="KH79" i="82"/>
  <c r="JS79" i="82"/>
  <c r="JE79" i="82"/>
  <c r="IP79" i="82"/>
  <c r="IB79" i="82"/>
  <c r="HN79" i="82"/>
  <c r="GY79" i="82"/>
  <c r="VJ79" i="82"/>
  <c r="UP79" i="82"/>
  <c r="TT79" i="82"/>
  <c r="SX79" i="82"/>
  <c r="SC79" i="82"/>
  <c r="RH79" i="82"/>
  <c r="QM79" i="82"/>
  <c r="PQ79" i="82"/>
  <c r="OZ79" i="82"/>
  <c r="OD79" i="82"/>
  <c r="NN79" i="82"/>
  <c r="MW79" i="82"/>
  <c r="MF79" i="82"/>
  <c r="LP79" i="82"/>
  <c r="LB79" i="82"/>
  <c r="KN79" i="82"/>
  <c r="JZ79" i="82"/>
  <c r="JL79" i="82"/>
  <c r="IX79" i="82"/>
  <c r="II79" i="82"/>
  <c r="HU79" i="82"/>
  <c r="HG79" i="82"/>
  <c r="GS79" i="82"/>
  <c r="WD79" i="82"/>
  <c r="VG79" i="82"/>
  <c r="UN79" i="82"/>
  <c r="TQ79" i="82"/>
  <c r="SV79" i="82"/>
  <c r="RZ79" i="82"/>
  <c r="RE79" i="82"/>
  <c r="QH79" i="82"/>
  <c r="PP79" i="82"/>
  <c r="OW79" i="82"/>
  <c r="OC79" i="82"/>
  <c r="NL79" i="82"/>
  <c r="MV79" i="82"/>
  <c r="MD79" i="82"/>
  <c r="LO79" i="82"/>
  <c r="LA79" i="82"/>
  <c r="KM79" i="82"/>
  <c r="JY79" i="82"/>
  <c r="JK79" i="82"/>
  <c r="IV79" i="82"/>
  <c r="IH79" i="82"/>
  <c r="HT79" i="82"/>
  <c r="HF79" i="82"/>
  <c r="GR79" i="82"/>
  <c r="WC79" i="82"/>
  <c r="VF79" i="82"/>
  <c r="UK79" i="82"/>
  <c r="TP79" i="82"/>
  <c r="SU79" i="82"/>
  <c r="RX79" i="82"/>
  <c r="RD79" i="82"/>
  <c r="QG79" i="82"/>
  <c r="PO79" i="82"/>
  <c r="OU79" i="82"/>
  <c r="OB79" i="82"/>
  <c r="NK79" i="82"/>
  <c r="MT79" i="82"/>
  <c r="MB79" i="82"/>
  <c r="LN79" i="82"/>
  <c r="KZ79" i="82"/>
  <c r="KL79" i="82"/>
  <c r="JX79" i="82"/>
  <c r="JJ79" i="82"/>
  <c r="IU79" i="82"/>
  <c r="IG79" i="82"/>
  <c r="HS79" i="82"/>
  <c r="HE79" i="82"/>
  <c r="GP79" i="82"/>
  <c r="VP79" i="82"/>
  <c r="TX79" i="82"/>
  <c r="SH79" i="82"/>
  <c r="QQ79" i="82"/>
  <c r="PC79" i="82"/>
  <c r="NQ79" i="82"/>
  <c r="ML79" i="82"/>
  <c r="LM79" i="82"/>
  <c r="KP79" i="82"/>
  <c r="JP79" i="82"/>
  <c r="IS79" i="82"/>
  <c r="HV79" i="82"/>
  <c r="GV79" i="82"/>
  <c r="VO79" i="82"/>
  <c r="TW79" i="82"/>
  <c r="SG79" i="82"/>
  <c r="QP79" i="82"/>
  <c r="PB79" i="82"/>
  <c r="NP79" i="82"/>
  <c r="MK79" i="82"/>
  <c r="LL79" i="82"/>
  <c r="KO79" i="82"/>
  <c r="JO79" i="82"/>
  <c r="IO79" i="82"/>
  <c r="HR79" i="82"/>
  <c r="GU79" i="82"/>
  <c r="VN79" i="82"/>
  <c r="TV79" i="82"/>
  <c r="SF79" i="82"/>
  <c r="QO79" i="82"/>
  <c r="PA79" i="82"/>
  <c r="NO79" i="82"/>
  <c r="MJ79" i="82"/>
  <c r="LI79" i="82"/>
  <c r="KK79" i="82"/>
  <c r="JN79" i="82"/>
  <c r="IN79" i="82"/>
  <c r="HP79" i="82"/>
  <c r="GT79" i="82"/>
  <c r="VE79" i="82"/>
  <c r="TN79" i="82"/>
  <c r="RW79" i="82"/>
  <c r="QF79" i="82"/>
  <c r="OR79" i="82"/>
  <c r="NJ79" i="82"/>
  <c r="MI79" i="82"/>
  <c r="LH79" i="82"/>
  <c r="KJ79" i="82"/>
  <c r="JM79" i="82"/>
  <c r="IM79" i="82"/>
  <c r="HL79" i="82"/>
  <c r="GN79" i="82"/>
  <c r="UX79" i="82"/>
  <c r="TH79" i="82"/>
  <c r="RQ79" i="82"/>
  <c r="QA79" i="82"/>
  <c r="ON79" i="82"/>
  <c r="NI79" i="82"/>
  <c r="MG79" i="82"/>
  <c r="LG79" i="82"/>
  <c r="KF79" i="82"/>
  <c r="JH79" i="82"/>
  <c r="IL79" i="82"/>
  <c r="HK79" i="82"/>
  <c r="GM79" i="82"/>
  <c r="UQ79" i="82"/>
  <c r="SZ79" i="82"/>
  <c r="RI79" i="82"/>
  <c r="PR79" i="82"/>
  <c r="OG79" i="82"/>
  <c r="MY79" i="82"/>
  <c r="LV79" i="82"/>
  <c r="KX79" i="82"/>
  <c r="KA79" i="82"/>
  <c r="JA79" i="82"/>
  <c r="IA79" i="82"/>
  <c r="HC79" i="82"/>
  <c r="WB79" i="82"/>
  <c r="UJ79" i="82"/>
  <c r="ST79" i="82"/>
  <c r="RC79" i="82"/>
  <c r="PN79" i="82"/>
  <c r="OA79" i="82"/>
  <c r="MX79" i="82"/>
  <c r="LU79" i="82"/>
  <c r="KU79" i="82"/>
  <c r="JW79" i="82"/>
  <c r="IZ79" i="82"/>
  <c r="HZ79" i="82"/>
  <c r="HB79" i="82"/>
  <c r="VS79" i="82"/>
  <c r="UC79" i="82"/>
  <c r="SK79" i="82"/>
  <c r="QT79" i="82"/>
  <c r="PE79" i="82"/>
  <c r="NV79" i="82"/>
  <c r="MQ79" i="82"/>
  <c r="LT79" i="82"/>
  <c r="KT79" i="82"/>
  <c r="JV79" i="82"/>
  <c r="IY79" i="82"/>
  <c r="HX79" i="82"/>
  <c r="GX79" i="82"/>
  <c r="VR79" i="82"/>
  <c r="UB79" i="82"/>
  <c r="SJ79" i="82"/>
  <c r="QS79" i="82"/>
  <c r="PD79" i="82"/>
  <c r="NT79" i="82"/>
  <c r="MP79" i="82"/>
  <c r="LS79" i="82"/>
  <c r="KR79" i="82"/>
  <c r="JR79" i="82"/>
  <c r="IT79" i="82"/>
  <c r="HW79" i="82"/>
  <c r="GW79" i="82"/>
  <c r="PX79" i="82"/>
  <c r="LF79" i="82"/>
  <c r="HJ79" i="82"/>
  <c r="PT79" i="82"/>
  <c r="LC79" i="82"/>
  <c r="HI79" i="82"/>
  <c r="PS79" i="82"/>
  <c r="KY79" i="82"/>
  <c r="HH79" i="82"/>
  <c r="UV79" i="82"/>
  <c r="OL79" i="82"/>
  <c r="KE79" i="82"/>
  <c r="US79" i="82"/>
  <c r="OJ79" i="82"/>
  <c r="KC79" i="82"/>
  <c r="TB79" i="82"/>
  <c r="NB79" i="82"/>
  <c r="JC79" i="82"/>
  <c r="TA79" i="82"/>
  <c r="MZ79" i="82"/>
  <c r="JB79" i="82"/>
  <c r="RO79" i="82"/>
  <c r="MA79" i="82"/>
  <c r="IJ79" i="82"/>
  <c r="RK79" i="82"/>
  <c r="LZ79" i="82"/>
  <c r="IF79" i="82"/>
  <c r="JG79" i="82"/>
  <c r="IE79" i="82"/>
  <c r="OI79" i="82"/>
  <c r="NC79" i="82"/>
  <c r="LW79" i="82"/>
  <c r="UR79" i="82"/>
  <c r="TF79" i="82"/>
  <c r="RJ79" i="82"/>
  <c r="KB79" i="82"/>
  <c r="VU45" i="82"/>
  <c r="VI45" i="82"/>
  <c r="UW45" i="82"/>
  <c r="UK45" i="82"/>
  <c r="TY45" i="82"/>
  <c r="TM45" i="82"/>
  <c r="TA45" i="82"/>
  <c r="SO45" i="82"/>
  <c r="SC45" i="82"/>
  <c r="RQ45" i="82"/>
  <c r="RE45" i="82"/>
  <c r="QS45" i="82"/>
  <c r="QG45" i="82"/>
  <c r="PU45" i="82"/>
  <c r="PI45" i="82"/>
  <c r="OW45" i="82"/>
  <c r="OK45" i="82"/>
  <c r="NY45" i="82"/>
  <c r="NM45" i="82"/>
  <c r="NA45" i="82"/>
  <c r="MO45" i="82"/>
  <c r="MC45" i="82"/>
  <c r="LQ45" i="82"/>
  <c r="LE45" i="82"/>
  <c r="KS45" i="82"/>
  <c r="KG45" i="82"/>
  <c r="JU45" i="82"/>
  <c r="JI45" i="82"/>
  <c r="IW45" i="82"/>
  <c r="IK45" i="82"/>
  <c r="HY45" i="82"/>
  <c r="HM45" i="82"/>
  <c r="HA45" i="82"/>
  <c r="GO45" i="82"/>
  <c r="WD45" i="82"/>
  <c r="VR45" i="82"/>
  <c r="VF45" i="82"/>
  <c r="UT45" i="82"/>
  <c r="UH45" i="82"/>
  <c r="TV45" i="82"/>
  <c r="TJ45" i="82"/>
  <c r="SX45" i="82"/>
  <c r="SL45" i="82"/>
  <c r="RZ45" i="82"/>
  <c r="RN45" i="82"/>
  <c r="RB45" i="82"/>
  <c r="QP45" i="82"/>
  <c r="QD45" i="82"/>
  <c r="PR45" i="82"/>
  <c r="PF45" i="82"/>
  <c r="OT45" i="82"/>
  <c r="OH45" i="82"/>
  <c r="NV45" i="82"/>
  <c r="NJ45" i="82"/>
  <c r="MX45" i="82"/>
  <c r="ML45" i="82"/>
  <c r="LZ45" i="82"/>
  <c r="LN45" i="82"/>
  <c r="LB45" i="82"/>
  <c r="KP45" i="82"/>
  <c r="KD45" i="82"/>
  <c r="JR45" i="82"/>
  <c r="JF45" i="82"/>
  <c r="IT45" i="82"/>
  <c r="IH45" i="82"/>
  <c r="HV45" i="82"/>
  <c r="HJ45" i="82"/>
  <c r="GX45" i="82"/>
  <c r="WB45" i="82"/>
  <c r="VN45" i="82"/>
  <c r="UZ45" i="82"/>
  <c r="UL45" i="82"/>
  <c r="TW45" i="82"/>
  <c r="TH45" i="82"/>
  <c r="ST45" i="82"/>
  <c r="SF45" i="82"/>
  <c r="RR45" i="82"/>
  <c r="RC45" i="82"/>
  <c r="QN45" i="82"/>
  <c r="PZ45" i="82"/>
  <c r="PL45" i="82"/>
  <c r="OX45" i="82"/>
  <c r="OI45" i="82"/>
  <c r="NT45" i="82"/>
  <c r="NF45" i="82"/>
  <c r="MR45" i="82"/>
  <c r="MD45" i="82"/>
  <c r="LO45" i="82"/>
  <c r="KZ45" i="82"/>
  <c r="KL45" i="82"/>
  <c r="JX45" i="82"/>
  <c r="JJ45" i="82"/>
  <c r="IU45" i="82"/>
  <c r="IF45" i="82"/>
  <c r="HR45" i="82"/>
  <c r="HD45" i="82"/>
  <c r="GP45" i="82"/>
  <c r="WA45" i="82"/>
  <c r="VM45" i="82"/>
  <c r="UY45" i="82"/>
  <c r="UJ45" i="82"/>
  <c r="TU45" i="82"/>
  <c r="TG45" i="82"/>
  <c r="SS45" i="82"/>
  <c r="SE45" i="82"/>
  <c r="RP45" i="82"/>
  <c r="RA45" i="82"/>
  <c r="QM45" i="82"/>
  <c r="PY45" i="82"/>
  <c r="PK45" i="82"/>
  <c r="OV45" i="82"/>
  <c r="OG45" i="82"/>
  <c r="NS45" i="82"/>
  <c r="NE45" i="82"/>
  <c r="MQ45" i="82"/>
  <c r="MB45" i="82"/>
  <c r="LM45" i="82"/>
  <c r="KY45" i="82"/>
  <c r="KK45" i="82"/>
  <c r="JW45" i="82"/>
  <c r="JH45" i="82"/>
  <c r="IS45" i="82"/>
  <c r="IE45" i="82"/>
  <c r="HQ45" i="82"/>
  <c r="HC45" i="82"/>
  <c r="GN45" i="82"/>
  <c r="VZ45" i="82"/>
  <c r="VL45" i="82"/>
  <c r="UX45" i="82"/>
  <c r="UI45" i="82"/>
  <c r="TT45" i="82"/>
  <c r="TF45" i="82"/>
  <c r="SR45" i="82"/>
  <c r="SD45" i="82"/>
  <c r="RO45" i="82"/>
  <c r="QZ45" i="82"/>
  <c r="QL45" i="82"/>
  <c r="PX45" i="82"/>
  <c r="PJ45" i="82"/>
  <c r="OU45" i="82"/>
  <c r="OF45" i="82"/>
  <c r="NR45" i="82"/>
  <c r="ND45" i="82"/>
  <c r="MP45" i="82"/>
  <c r="MA45" i="82"/>
  <c r="LL45" i="82"/>
  <c r="KX45" i="82"/>
  <c r="KJ45" i="82"/>
  <c r="JV45" i="82"/>
  <c r="JG45" i="82"/>
  <c r="IR45" i="82"/>
  <c r="ID45" i="82"/>
  <c r="HP45" i="82"/>
  <c r="HB45" i="82"/>
  <c r="GM45" i="82"/>
  <c r="VY45" i="82"/>
  <c r="VK45" i="82"/>
  <c r="UV45" i="82"/>
  <c r="UG45" i="82"/>
  <c r="TS45" i="82"/>
  <c r="TE45" i="82"/>
  <c r="SQ45" i="82"/>
  <c r="SB45" i="82"/>
  <c r="RM45" i="82"/>
  <c r="QY45" i="82"/>
  <c r="QK45" i="82"/>
  <c r="PW45" i="82"/>
  <c r="PH45" i="82"/>
  <c r="OS45" i="82"/>
  <c r="OE45" i="82"/>
  <c r="NQ45" i="82"/>
  <c r="NC45" i="82"/>
  <c r="MN45" i="82"/>
  <c r="LY45" i="82"/>
  <c r="LK45" i="82"/>
  <c r="KW45" i="82"/>
  <c r="KI45" i="82"/>
  <c r="JT45" i="82"/>
  <c r="JE45" i="82"/>
  <c r="IQ45" i="82"/>
  <c r="IC45" i="82"/>
  <c r="HO45" i="82"/>
  <c r="GZ45" i="82"/>
  <c r="VX45" i="82"/>
  <c r="VJ45" i="82"/>
  <c r="UU45" i="82"/>
  <c r="UF45" i="82"/>
  <c r="TR45" i="82"/>
  <c r="TD45" i="82"/>
  <c r="SP45" i="82"/>
  <c r="SA45" i="82"/>
  <c r="RL45" i="82"/>
  <c r="QX45" i="82"/>
  <c r="QJ45" i="82"/>
  <c r="PV45" i="82"/>
  <c r="PG45" i="82"/>
  <c r="OR45" i="82"/>
  <c r="OD45" i="82"/>
  <c r="NP45" i="82"/>
  <c r="NB45" i="82"/>
  <c r="MM45" i="82"/>
  <c r="LX45" i="82"/>
  <c r="LJ45" i="82"/>
  <c r="KV45" i="82"/>
  <c r="KH45" i="82"/>
  <c r="JS45" i="82"/>
  <c r="JD45" i="82"/>
  <c r="IP45" i="82"/>
  <c r="IB45" i="82"/>
  <c r="HN45" i="82"/>
  <c r="GY45" i="82"/>
  <c r="VS45" i="82"/>
  <c r="VD45" i="82"/>
  <c r="UP45" i="82"/>
  <c r="UB45" i="82"/>
  <c r="TN45" i="82"/>
  <c r="SY45" i="82"/>
  <c r="SJ45" i="82"/>
  <c r="RV45" i="82"/>
  <c r="RH45" i="82"/>
  <c r="QT45" i="82"/>
  <c r="QE45" i="82"/>
  <c r="PP45" i="82"/>
  <c r="PB45" i="82"/>
  <c r="ON45" i="82"/>
  <c r="NZ45" i="82"/>
  <c r="NK45" i="82"/>
  <c r="MV45" i="82"/>
  <c r="MH45" i="82"/>
  <c r="LT45" i="82"/>
  <c r="LF45" i="82"/>
  <c r="KQ45" i="82"/>
  <c r="KB45" i="82"/>
  <c r="JN45" i="82"/>
  <c r="IZ45" i="82"/>
  <c r="IL45" i="82"/>
  <c r="HW45" i="82"/>
  <c r="HH45" i="82"/>
  <c r="GT45" i="82"/>
  <c r="VQ45" i="82"/>
  <c r="VC45" i="82"/>
  <c r="UO45" i="82"/>
  <c r="UA45" i="82"/>
  <c r="TL45" i="82"/>
  <c r="SW45" i="82"/>
  <c r="SI45" i="82"/>
  <c r="RU45" i="82"/>
  <c r="RG45" i="82"/>
  <c r="QR45" i="82"/>
  <c r="QC45" i="82"/>
  <c r="PO45" i="82"/>
  <c r="PA45" i="82"/>
  <c r="OM45" i="82"/>
  <c r="NX45" i="82"/>
  <c r="NI45" i="82"/>
  <c r="MU45" i="82"/>
  <c r="MG45" i="82"/>
  <c r="LS45" i="82"/>
  <c r="LD45" i="82"/>
  <c r="KO45" i="82"/>
  <c r="KA45" i="82"/>
  <c r="JM45" i="82"/>
  <c r="IY45" i="82"/>
  <c r="IJ45" i="82"/>
  <c r="HU45" i="82"/>
  <c r="HG45" i="82"/>
  <c r="GS45" i="82"/>
  <c r="VP45" i="82"/>
  <c r="VB45" i="82"/>
  <c r="UN45" i="82"/>
  <c r="TZ45" i="82"/>
  <c r="TK45" i="82"/>
  <c r="SV45" i="82"/>
  <c r="SH45" i="82"/>
  <c r="RT45" i="82"/>
  <c r="RF45" i="82"/>
  <c r="QQ45" i="82"/>
  <c r="QB45" i="82"/>
  <c r="PN45" i="82"/>
  <c r="OZ45" i="82"/>
  <c r="OL45" i="82"/>
  <c r="NW45" i="82"/>
  <c r="NH45" i="82"/>
  <c r="MT45" i="82"/>
  <c r="MF45" i="82"/>
  <c r="LR45" i="82"/>
  <c r="LC45" i="82"/>
  <c r="KN45" i="82"/>
  <c r="JZ45" i="82"/>
  <c r="JL45" i="82"/>
  <c r="IX45" i="82"/>
  <c r="II45" i="82"/>
  <c r="HT45" i="82"/>
  <c r="HF45" i="82"/>
  <c r="GR45" i="82"/>
  <c r="WC45" i="82"/>
  <c r="VO45" i="82"/>
  <c r="VA45" i="82"/>
  <c r="UM45" i="82"/>
  <c r="TX45" i="82"/>
  <c r="TI45" i="82"/>
  <c r="SU45" i="82"/>
  <c r="SG45" i="82"/>
  <c r="RS45" i="82"/>
  <c r="RD45" i="82"/>
  <c r="QO45" i="82"/>
  <c r="QA45" i="82"/>
  <c r="PM45" i="82"/>
  <c r="OY45" i="82"/>
  <c r="OJ45" i="82"/>
  <c r="NU45" i="82"/>
  <c r="NG45" i="82"/>
  <c r="MS45" i="82"/>
  <c r="ME45" i="82"/>
  <c r="LP45" i="82"/>
  <c r="LA45" i="82"/>
  <c r="KM45" i="82"/>
  <c r="JY45" i="82"/>
  <c r="JK45" i="82"/>
  <c r="IV45" i="82"/>
  <c r="IG45" i="82"/>
  <c r="HS45" i="82"/>
  <c r="HE45" i="82"/>
  <c r="GQ45" i="82"/>
  <c r="VH45" i="82"/>
  <c r="TC45" i="82"/>
  <c r="QW45" i="82"/>
  <c r="OQ45" i="82"/>
  <c r="MK45" i="82"/>
  <c r="KF45" i="82"/>
  <c r="IA45" i="82"/>
  <c r="VG45" i="82"/>
  <c r="TB45" i="82"/>
  <c r="QV45" i="82"/>
  <c r="OP45" i="82"/>
  <c r="MJ45" i="82"/>
  <c r="KE45" i="82"/>
  <c r="HZ45" i="82"/>
  <c r="VE45" i="82"/>
  <c r="SZ45" i="82"/>
  <c r="QU45" i="82"/>
  <c r="OO45" i="82"/>
  <c r="MI45" i="82"/>
  <c r="KC45" i="82"/>
  <c r="HX45" i="82"/>
  <c r="US45" i="82"/>
  <c r="SN45" i="82"/>
  <c r="QI45" i="82"/>
  <c r="OC45" i="82"/>
  <c r="LW45" i="82"/>
  <c r="JQ45" i="82"/>
  <c r="HL45" i="82"/>
  <c r="UR45" i="82"/>
  <c r="SM45" i="82"/>
  <c r="QH45" i="82"/>
  <c r="OB45" i="82"/>
  <c r="LV45" i="82"/>
  <c r="JP45" i="82"/>
  <c r="HK45" i="82"/>
  <c r="UQ45" i="82"/>
  <c r="SK45" i="82"/>
  <c r="QF45" i="82"/>
  <c r="OA45" i="82"/>
  <c r="LU45" i="82"/>
  <c r="JO45" i="82"/>
  <c r="HI45" i="82"/>
  <c r="UE45" i="82"/>
  <c r="RY45" i="82"/>
  <c r="PT45" i="82"/>
  <c r="NO45" i="82"/>
  <c r="LI45" i="82"/>
  <c r="JC45" i="82"/>
  <c r="GW45" i="82"/>
  <c r="UC45" i="82"/>
  <c r="RW45" i="82"/>
  <c r="PQ45" i="82"/>
  <c r="NL45" i="82"/>
  <c r="LG45" i="82"/>
  <c r="JA45" i="82"/>
  <c r="GU45" i="82"/>
  <c r="VW45" i="82"/>
  <c r="TQ45" i="82"/>
  <c r="RK45" i="82"/>
  <c r="PE45" i="82"/>
  <c r="MZ45" i="82"/>
  <c r="KU45" i="82"/>
  <c r="IO45" i="82"/>
  <c r="VV45" i="82"/>
  <c r="TP45" i="82"/>
  <c r="RJ45" i="82"/>
  <c r="PD45" i="82"/>
  <c r="MY45" i="82"/>
  <c r="KT45" i="82"/>
  <c r="IN45" i="82"/>
  <c r="VT45" i="82"/>
  <c r="TO45" i="82"/>
  <c r="RI45" i="82"/>
  <c r="PC45" i="82"/>
  <c r="MW45" i="82"/>
  <c r="KR45" i="82"/>
  <c r="IM45" i="82"/>
  <c r="NN45" i="82"/>
  <c r="LH45" i="82"/>
  <c r="JB45" i="82"/>
  <c r="UD45" i="82"/>
  <c r="RX45" i="82"/>
  <c r="GV45" i="82"/>
  <c r="PS45" i="82"/>
  <c r="VY81" i="82"/>
  <c r="VM81" i="82"/>
  <c r="VA81" i="82"/>
  <c r="UO81" i="82"/>
  <c r="UC81" i="82"/>
  <c r="TQ81" i="82"/>
  <c r="TE81" i="82"/>
  <c r="SS81" i="82"/>
  <c r="SG81" i="82"/>
  <c r="RU81" i="82"/>
  <c r="RI81" i="82"/>
  <c r="QW81" i="82"/>
  <c r="QK81" i="82"/>
  <c r="PY81" i="82"/>
  <c r="PM81" i="82"/>
  <c r="PA81" i="82"/>
  <c r="OO81" i="82"/>
  <c r="OC81" i="82"/>
  <c r="NQ81" i="82"/>
  <c r="NE81" i="82"/>
  <c r="MS81" i="82"/>
  <c r="MG81" i="82"/>
  <c r="LU81" i="82"/>
  <c r="LI81" i="82"/>
  <c r="KW81" i="82"/>
  <c r="VV81" i="82"/>
  <c r="VJ81" i="82"/>
  <c r="UX81" i="82"/>
  <c r="UL81" i="82"/>
  <c r="TZ81" i="82"/>
  <c r="TN81" i="82"/>
  <c r="TB81" i="82"/>
  <c r="SP81" i="82"/>
  <c r="SD81" i="82"/>
  <c r="RR81" i="82"/>
  <c r="RF81" i="82"/>
  <c r="QT81" i="82"/>
  <c r="QH81" i="82"/>
  <c r="PV81" i="82"/>
  <c r="PJ81" i="82"/>
  <c r="OX81" i="82"/>
  <c r="OL81" i="82"/>
  <c r="NZ81" i="82"/>
  <c r="NN81" i="82"/>
  <c r="NB81" i="82"/>
  <c r="MP81" i="82"/>
  <c r="MD81" i="82"/>
  <c r="LR81" i="82"/>
  <c r="VU81" i="82"/>
  <c r="VI81" i="82"/>
  <c r="UW81" i="82"/>
  <c r="UK81" i="82"/>
  <c r="TY81" i="82"/>
  <c r="TM81" i="82"/>
  <c r="TA81" i="82"/>
  <c r="SO81" i="82"/>
  <c r="SC81" i="82"/>
  <c r="RQ81" i="82"/>
  <c r="RE81" i="82"/>
  <c r="VW81" i="82"/>
  <c r="VF81" i="82"/>
  <c r="UQ81" i="82"/>
  <c r="VT81" i="82"/>
  <c r="VE81" i="82"/>
  <c r="UP81" i="82"/>
  <c r="TX81" i="82"/>
  <c r="TI81" i="82"/>
  <c r="VS81" i="82"/>
  <c r="VD81" i="82"/>
  <c r="UN81" i="82"/>
  <c r="TW81" i="82"/>
  <c r="TH81" i="82"/>
  <c r="SR81" i="82"/>
  <c r="SA81" i="82"/>
  <c r="RL81" i="82"/>
  <c r="QV81" i="82"/>
  <c r="QG81" i="82"/>
  <c r="PS81" i="82"/>
  <c r="PE81" i="82"/>
  <c r="OQ81" i="82"/>
  <c r="OB81" i="82"/>
  <c r="NM81" i="82"/>
  <c r="MY81" i="82"/>
  <c r="MK81" i="82"/>
  <c r="LW81" i="82"/>
  <c r="LH81" i="82"/>
  <c r="KU81" i="82"/>
  <c r="KI81" i="82"/>
  <c r="JW81" i="82"/>
  <c r="JK81" i="82"/>
  <c r="IY81" i="82"/>
  <c r="IM81" i="82"/>
  <c r="IA81" i="82"/>
  <c r="HO81" i="82"/>
  <c r="HC81" i="82"/>
  <c r="GQ81" i="82"/>
  <c r="WC81" i="82"/>
  <c r="VN81" i="82"/>
  <c r="UV81" i="82"/>
  <c r="UG81" i="82"/>
  <c r="TR81" i="82"/>
  <c r="WB81" i="82"/>
  <c r="VG81" i="82"/>
  <c r="UH81" i="82"/>
  <c r="WD81" i="82"/>
  <c r="VC81" i="82"/>
  <c r="UF81" i="82"/>
  <c r="TK81" i="82"/>
  <c r="ST81" i="82"/>
  <c r="RZ81" i="82"/>
  <c r="RJ81" i="82"/>
  <c r="QR81" i="82"/>
  <c r="QC81" i="82"/>
  <c r="PN81" i="82"/>
  <c r="OW81" i="82"/>
  <c r="OH81" i="82"/>
  <c r="NS81" i="82"/>
  <c r="NC81" i="82"/>
  <c r="MM81" i="82"/>
  <c r="LX81" i="82"/>
  <c r="LG81" i="82"/>
  <c r="KS81" i="82"/>
  <c r="KF81" i="82"/>
  <c r="JS81" i="82"/>
  <c r="JF81" i="82"/>
  <c r="IS81" i="82"/>
  <c r="IF81" i="82"/>
  <c r="HS81" i="82"/>
  <c r="HF81" i="82"/>
  <c r="GS81" i="82"/>
  <c r="WA81" i="82"/>
  <c r="UY81" i="82"/>
  <c r="TV81" i="82"/>
  <c r="SZ81" i="82"/>
  <c r="SI81" i="82"/>
  <c r="RO81" i="82"/>
  <c r="QX81" i="82"/>
  <c r="QE81" i="82"/>
  <c r="PO81" i="82"/>
  <c r="OV81" i="82"/>
  <c r="OF81" i="82"/>
  <c r="NO81" i="82"/>
  <c r="MW81" i="82"/>
  <c r="MF81" i="82"/>
  <c r="LO81" i="82"/>
  <c r="KZ81" i="82"/>
  <c r="KK81" i="82"/>
  <c r="JV81" i="82"/>
  <c r="JH81" i="82"/>
  <c r="IT81" i="82"/>
  <c r="IE81" i="82"/>
  <c r="HQ81" i="82"/>
  <c r="HB81" i="82"/>
  <c r="GN81" i="82"/>
  <c r="VX81" i="82"/>
  <c r="UT81" i="82"/>
  <c r="TT81" i="82"/>
  <c r="SX81" i="82"/>
  <c r="SF81" i="82"/>
  <c r="RM81" i="82"/>
  <c r="QS81" i="82"/>
  <c r="QB81" i="82"/>
  <c r="PK81" i="82"/>
  <c r="OT81" i="82"/>
  <c r="OD81" i="82"/>
  <c r="NK81" i="82"/>
  <c r="MU81" i="82"/>
  <c r="MC81" i="82"/>
  <c r="LM81" i="82"/>
  <c r="KX81" i="82"/>
  <c r="KH81" i="82"/>
  <c r="JT81" i="82"/>
  <c r="JE81" i="82"/>
  <c r="IQ81" i="82"/>
  <c r="IC81" i="82"/>
  <c r="HN81" i="82"/>
  <c r="GZ81" i="82"/>
  <c r="VR81" i="82"/>
  <c r="US81" i="82"/>
  <c r="TS81" i="82"/>
  <c r="SW81" i="82"/>
  <c r="SE81" i="82"/>
  <c r="RK81" i="82"/>
  <c r="QQ81" i="82"/>
  <c r="QA81" i="82"/>
  <c r="PI81" i="82"/>
  <c r="OS81" i="82"/>
  <c r="OA81" i="82"/>
  <c r="NJ81" i="82"/>
  <c r="MT81" i="82"/>
  <c r="MB81" i="82"/>
  <c r="LL81" i="82"/>
  <c r="KV81" i="82"/>
  <c r="KG81" i="82"/>
  <c r="JR81" i="82"/>
  <c r="JD81" i="82"/>
  <c r="IP81" i="82"/>
  <c r="IB81" i="82"/>
  <c r="HM81" i="82"/>
  <c r="GY81" i="82"/>
  <c r="VK81" i="82"/>
  <c r="UE81" i="82"/>
  <c r="TG81" i="82"/>
  <c r="SM81" i="82"/>
  <c r="RV81" i="82"/>
  <c r="RB81" i="82"/>
  <c r="QL81" i="82"/>
  <c r="PT81" i="82"/>
  <c r="PC81" i="82"/>
  <c r="OK81" i="82"/>
  <c r="NU81" i="82"/>
  <c r="ND81" i="82"/>
  <c r="ML81" i="82"/>
  <c r="LT81" i="82"/>
  <c r="LD81" i="82"/>
  <c r="KO81" i="82"/>
  <c r="KA81" i="82"/>
  <c r="JM81" i="82"/>
  <c r="IX81" i="82"/>
  <c r="IJ81" i="82"/>
  <c r="HV81" i="82"/>
  <c r="HH81" i="82"/>
  <c r="GT81" i="82"/>
  <c r="UU81" i="82"/>
  <c r="TJ81" i="82"/>
  <c r="SH81" i="82"/>
  <c r="RC81" i="82"/>
  <c r="QD81" i="82"/>
  <c r="PD81" i="82"/>
  <c r="OE81" i="82"/>
  <c r="NF81" i="82"/>
  <c r="ME81" i="82"/>
  <c r="LE81" i="82"/>
  <c r="KJ81" i="82"/>
  <c r="JN81" i="82"/>
  <c r="IR81" i="82"/>
  <c r="HW81" i="82"/>
  <c r="HA81" i="82"/>
  <c r="UR81" i="82"/>
  <c r="TF81" i="82"/>
  <c r="SB81" i="82"/>
  <c r="RA81" i="82"/>
  <c r="PZ81" i="82"/>
  <c r="PB81" i="82"/>
  <c r="NY81" i="82"/>
  <c r="NA81" i="82"/>
  <c r="MA81" i="82"/>
  <c r="LC81" i="82"/>
  <c r="KE81" i="82"/>
  <c r="JL81" i="82"/>
  <c r="IO81" i="82"/>
  <c r="HU81" i="82"/>
  <c r="GX81" i="82"/>
  <c r="UM81" i="82"/>
  <c r="TD81" i="82"/>
  <c r="RY81" i="82"/>
  <c r="QZ81" i="82"/>
  <c r="PX81" i="82"/>
  <c r="OZ81" i="82"/>
  <c r="NX81" i="82"/>
  <c r="MZ81" i="82"/>
  <c r="LZ81" i="82"/>
  <c r="LB81" i="82"/>
  <c r="KD81" i="82"/>
  <c r="JJ81" i="82"/>
  <c r="IN81" i="82"/>
  <c r="HT81" i="82"/>
  <c r="GW81" i="82"/>
  <c r="UJ81" i="82"/>
  <c r="VL81" i="82"/>
  <c r="TU81" i="82"/>
  <c r="SN81" i="82"/>
  <c r="RN81" i="82"/>
  <c r="QM81" i="82"/>
  <c r="PL81" i="82"/>
  <c r="OM81" i="82"/>
  <c r="NL81" i="82"/>
  <c r="MN81" i="82"/>
  <c r="LN81" i="82"/>
  <c r="KP81" i="82"/>
  <c r="JU81" i="82"/>
  <c r="IZ81" i="82"/>
  <c r="ID81" i="82"/>
  <c r="HI81" i="82"/>
  <c r="GM81" i="82"/>
  <c r="VH81" i="82"/>
  <c r="TP81" i="82"/>
  <c r="SL81" i="82"/>
  <c r="RH81" i="82"/>
  <c r="QJ81" i="82"/>
  <c r="PH81" i="82"/>
  <c r="OJ81" i="82"/>
  <c r="NI81" i="82"/>
  <c r="MJ81" i="82"/>
  <c r="LK81" i="82"/>
  <c r="KN81" i="82"/>
  <c r="JQ81" i="82"/>
  <c r="IW81" i="82"/>
  <c r="HZ81" i="82"/>
  <c r="HG81" i="82"/>
  <c r="VB81" i="82"/>
  <c r="TO81" i="82"/>
  <c r="SK81" i="82"/>
  <c r="RG81" i="82"/>
  <c r="QI81" i="82"/>
  <c r="PG81" i="82"/>
  <c r="OI81" i="82"/>
  <c r="NH81" i="82"/>
  <c r="MI81" i="82"/>
  <c r="LJ81" i="82"/>
  <c r="KM81" i="82"/>
  <c r="JP81" i="82"/>
  <c r="IV81" i="82"/>
  <c r="HY81" i="82"/>
  <c r="HE81" i="82"/>
  <c r="UD81" i="82"/>
  <c r="RT81" i="82"/>
  <c r="PR81" i="82"/>
  <c r="NT81" i="82"/>
  <c r="LS81" i="82"/>
  <c r="JZ81" i="82"/>
  <c r="II81" i="82"/>
  <c r="GR81" i="82"/>
  <c r="UB81" i="82"/>
  <c r="RS81" i="82"/>
  <c r="PQ81" i="82"/>
  <c r="NR81" i="82"/>
  <c r="LQ81" i="82"/>
  <c r="JY81" i="82"/>
  <c r="IH81" i="82"/>
  <c r="GP81" i="82"/>
  <c r="UA81" i="82"/>
  <c r="RP81" i="82"/>
  <c r="PP81" i="82"/>
  <c r="NP81" i="82"/>
  <c r="LP81" i="82"/>
  <c r="JX81" i="82"/>
  <c r="IG81" i="82"/>
  <c r="GO81" i="82"/>
  <c r="TL81" i="82"/>
  <c r="RD81" i="82"/>
  <c r="PF81" i="82"/>
  <c r="NG81" i="82"/>
  <c r="LF81" i="82"/>
  <c r="JO81" i="82"/>
  <c r="HX81" i="82"/>
  <c r="TC81" i="82"/>
  <c r="QY81" i="82"/>
  <c r="OY81" i="82"/>
  <c r="MX81" i="82"/>
  <c r="LA81" i="82"/>
  <c r="JI81" i="82"/>
  <c r="HR81" i="82"/>
  <c r="VP81" i="82"/>
  <c r="SQ81" i="82"/>
  <c r="QN81" i="82"/>
  <c r="ON81" i="82"/>
  <c r="MO81" i="82"/>
  <c r="KQ81" i="82"/>
  <c r="JA81" i="82"/>
  <c r="HJ81" i="82"/>
  <c r="VO81" i="82"/>
  <c r="SJ81" i="82"/>
  <c r="QF81" i="82"/>
  <c r="OG81" i="82"/>
  <c r="MH81" i="82"/>
  <c r="KL81" i="82"/>
  <c r="IU81" i="82"/>
  <c r="HD81" i="82"/>
  <c r="UZ81" i="82"/>
  <c r="RX81" i="82"/>
  <c r="PW81" i="82"/>
  <c r="NW81" i="82"/>
  <c r="LY81" i="82"/>
  <c r="KC81" i="82"/>
  <c r="IL81" i="82"/>
  <c r="GV81" i="82"/>
  <c r="UI81" i="82"/>
  <c r="RW81" i="82"/>
  <c r="PU81" i="82"/>
  <c r="NV81" i="82"/>
  <c r="LV81" i="82"/>
  <c r="KB81" i="82"/>
  <c r="IK81" i="82"/>
  <c r="GU81" i="82"/>
  <c r="SY81" i="82"/>
  <c r="KY81" i="82"/>
  <c r="SV81" i="82"/>
  <c r="KT81" i="82"/>
  <c r="SU81" i="82"/>
  <c r="KR81" i="82"/>
  <c r="QU81" i="82"/>
  <c r="JG81" i="82"/>
  <c r="QP81" i="82"/>
  <c r="JC81" i="82"/>
  <c r="OR81" i="82"/>
  <c r="HL81" i="82"/>
  <c r="OP81" i="82"/>
  <c r="HK81" i="82"/>
  <c r="MV81" i="82"/>
  <c r="VZ81" i="82"/>
  <c r="MR81" i="82"/>
  <c r="VQ81" i="82"/>
  <c r="JB81" i="82"/>
  <c r="HP81" i="82"/>
  <c r="QO81" i="82"/>
  <c r="OU81" i="82"/>
  <c r="MQ81" i="82"/>
  <c r="VV46" i="82"/>
  <c r="VJ46" i="82"/>
  <c r="UX46" i="82"/>
  <c r="UL46" i="82"/>
  <c r="TZ46" i="82"/>
  <c r="TN46" i="82"/>
  <c r="TB46" i="82"/>
  <c r="SP46" i="82"/>
  <c r="SD46" i="82"/>
  <c r="RR46" i="82"/>
  <c r="RF46" i="82"/>
  <c r="QT46" i="82"/>
  <c r="QH46" i="82"/>
  <c r="PV46" i="82"/>
  <c r="PJ46" i="82"/>
  <c r="VU46" i="82"/>
  <c r="VI46" i="82"/>
  <c r="UW46" i="82"/>
  <c r="UK46" i="82"/>
  <c r="TY46" i="82"/>
  <c r="TM46" i="82"/>
  <c r="TA46" i="82"/>
  <c r="SO46" i="82"/>
  <c r="SC46" i="82"/>
  <c r="RQ46" i="82"/>
  <c r="RE46" i="82"/>
  <c r="QS46" i="82"/>
  <c r="QG46" i="82"/>
  <c r="PU46" i="82"/>
  <c r="PI46" i="82"/>
  <c r="OW46" i="82"/>
  <c r="OK46" i="82"/>
  <c r="NY46" i="82"/>
  <c r="NM46" i="82"/>
  <c r="NA46" i="82"/>
  <c r="MO46" i="82"/>
  <c r="MC46" i="82"/>
  <c r="LQ46" i="82"/>
  <c r="LE46" i="82"/>
  <c r="KS46" i="82"/>
  <c r="KG46" i="82"/>
  <c r="JU46" i="82"/>
  <c r="JI46" i="82"/>
  <c r="IW46" i="82"/>
  <c r="IK46" i="82"/>
  <c r="HY46" i="82"/>
  <c r="HM46" i="82"/>
  <c r="HA46" i="82"/>
  <c r="GO46" i="82"/>
  <c r="WD46" i="82"/>
  <c r="VR46" i="82"/>
  <c r="VF46" i="82"/>
  <c r="UT46" i="82"/>
  <c r="UH46" i="82"/>
  <c r="TV46" i="82"/>
  <c r="TJ46" i="82"/>
  <c r="SX46" i="82"/>
  <c r="SL46" i="82"/>
  <c r="RZ46" i="82"/>
  <c r="RN46" i="82"/>
  <c r="RB46" i="82"/>
  <c r="QP46" i="82"/>
  <c r="QD46" i="82"/>
  <c r="PR46" i="82"/>
  <c r="PF46" i="82"/>
  <c r="OT46" i="82"/>
  <c r="OH46" i="82"/>
  <c r="NV46" i="82"/>
  <c r="NJ46" i="82"/>
  <c r="MX46" i="82"/>
  <c r="ML46" i="82"/>
  <c r="LZ46" i="82"/>
  <c r="LN46" i="82"/>
  <c r="LB46" i="82"/>
  <c r="KP46" i="82"/>
  <c r="KD46" i="82"/>
  <c r="JR46" i="82"/>
  <c r="JF46" i="82"/>
  <c r="IT46" i="82"/>
  <c r="IH46" i="82"/>
  <c r="HV46" i="82"/>
  <c r="HJ46" i="82"/>
  <c r="GX46" i="82"/>
  <c r="WA46" i="82"/>
  <c r="VL46" i="82"/>
  <c r="UU46" i="82"/>
  <c r="UE46" i="82"/>
  <c r="TP46" i="82"/>
  <c r="SY46" i="82"/>
  <c r="SI46" i="82"/>
  <c r="RT46" i="82"/>
  <c r="RC46" i="82"/>
  <c r="QM46" i="82"/>
  <c r="PX46" i="82"/>
  <c r="PG46" i="82"/>
  <c r="OR46" i="82"/>
  <c r="OD46" i="82"/>
  <c r="NP46" i="82"/>
  <c r="NB46" i="82"/>
  <c r="MM46" i="82"/>
  <c r="LX46" i="82"/>
  <c r="LJ46" i="82"/>
  <c r="KV46" i="82"/>
  <c r="KH46" i="82"/>
  <c r="JS46" i="82"/>
  <c r="JD46" i="82"/>
  <c r="IP46" i="82"/>
  <c r="IB46" i="82"/>
  <c r="HN46" i="82"/>
  <c r="GY46" i="82"/>
  <c r="VZ46" i="82"/>
  <c r="VK46" i="82"/>
  <c r="US46" i="82"/>
  <c r="UD46" i="82"/>
  <c r="TO46" i="82"/>
  <c r="SW46" i="82"/>
  <c r="SH46" i="82"/>
  <c r="RS46" i="82"/>
  <c r="RA46" i="82"/>
  <c r="QL46" i="82"/>
  <c r="PW46" i="82"/>
  <c r="PE46" i="82"/>
  <c r="OQ46" i="82"/>
  <c r="OC46" i="82"/>
  <c r="NO46" i="82"/>
  <c r="MZ46" i="82"/>
  <c r="MK46" i="82"/>
  <c r="LW46" i="82"/>
  <c r="LI46" i="82"/>
  <c r="KU46" i="82"/>
  <c r="KF46" i="82"/>
  <c r="JQ46" i="82"/>
  <c r="JC46" i="82"/>
  <c r="IO46" i="82"/>
  <c r="IA46" i="82"/>
  <c r="HL46" i="82"/>
  <c r="GW46" i="82"/>
  <c r="VY46" i="82"/>
  <c r="VH46" i="82"/>
  <c r="UR46" i="82"/>
  <c r="UC46" i="82"/>
  <c r="TL46" i="82"/>
  <c r="SV46" i="82"/>
  <c r="SG46" i="82"/>
  <c r="RP46" i="82"/>
  <c r="QZ46" i="82"/>
  <c r="QK46" i="82"/>
  <c r="PT46" i="82"/>
  <c r="PD46" i="82"/>
  <c r="OP46" i="82"/>
  <c r="OB46" i="82"/>
  <c r="NN46" i="82"/>
  <c r="MY46" i="82"/>
  <c r="MJ46" i="82"/>
  <c r="LV46" i="82"/>
  <c r="LH46" i="82"/>
  <c r="KT46" i="82"/>
  <c r="KE46" i="82"/>
  <c r="JP46" i="82"/>
  <c r="JB46" i="82"/>
  <c r="IN46" i="82"/>
  <c r="HZ46" i="82"/>
  <c r="HK46" i="82"/>
  <c r="GV46" i="82"/>
  <c r="VX46" i="82"/>
  <c r="VG46" i="82"/>
  <c r="UQ46" i="82"/>
  <c r="UB46" i="82"/>
  <c r="TK46" i="82"/>
  <c r="SU46" i="82"/>
  <c r="SF46" i="82"/>
  <c r="RO46" i="82"/>
  <c r="QY46" i="82"/>
  <c r="QJ46" i="82"/>
  <c r="PS46" i="82"/>
  <c r="PC46" i="82"/>
  <c r="OO46" i="82"/>
  <c r="OA46" i="82"/>
  <c r="NL46" i="82"/>
  <c r="MW46" i="82"/>
  <c r="MI46" i="82"/>
  <c r="LU46" i="82"/>
  <c r="LG46" i="82"/>
  <c r="KR46" i="82"/>
  <c r="KC46" i="82"/>
  <c r="JO46" i="82"/>
  <c r="JA46" i="82"/>
  <c r="IM46" i="82"/>
  <c r="HX46" i="82"/>
  <c r="HI46" i="82"/>
  <c r="GU46" i="82"/>
  <c r="VW46" i="82"/>
  <c r="VE46" i="82"/>
  <c r="UP46" i="82"/>
  <c r="UA46" i="82"/>
  <c r="TI46" i="82"/>
  <c r="ST46" i="82"/>
  <c r="SE46" i="82"/>
  <c r="RM46" i="82"/>
  <c r="QX46" i="82"/>
  <c r="QI46" i="82"/>
  <c r="PQ46" i="82"/>
  <c r="PB46" i="82"/>
  <c r="ON46" i="82"/>
  <c r="NZ46" i="82"/>
  <c r="NK46" i="82"/>
  <c r="MV46" i="82"/>
  <c r="MH46" i="82"/>
  <c r="LT46" i="82"/>
  <c r="LF46" i="82"/>
  <c r="KQ46" i="82"/>
  <c r="KB46" i="82"/>
  <c r="JN46" i="82"/>
  <c r="IZ46" i="82"/>
  <c r="IL46" i="82"/>
  <c r="HW46" i="82"/>
  <c r="HH46" i="82"/>
  <c r="GT46" i="82"/>
  <c r="VP46" i="82"/>
  <c r="VA46" i="82"/>
  <c r="UJ46" i="82"/>
  <c r="TT46" i="82"/>
  <c r="TE46" i="82"/>
  <c r="SN46" i="82"/>
  <c r="RX46" i="82"/>
  <c r="RI46" i="82"/>
  <c r="QR46" i="82"/>
  <c r="QB46" i="82"/>
  <c r="PM46" i="82"/>
  <c r="OX46" i="82"/>
  <c r="OI46" i="82"/>
  <c r="NT46" i="82"/>
  <c r="NF46" i="82"/>
  <c r="MR46" i="82"/>
  <c r="MD46" i="82"/>
  <c r="LO46" i="82"/>
  <c r="KZ46" i="82"/>
  <c r="KL46" i="82"/>
  <c r="JX46" i="82"/>
  <c r="JJ46" i="82"/>
  <c r="IU46" i="82"/>
  <c r="IF46" i="82"/>
  <c r="HR46" i="82"/>
  <c r="HD46" i="82"/>
  <c r="GP46" i="82"/>
  <c r="VO46" i="82"/>
  <c r="UZ46" i="82"/>
  <c r="UI46" i="82"/>
  <c r="TS46" i="82"/>
  <c r="TD46" i="82"/>
  <c r="SM46" i="82"/>
  <c r="RW46" i="82"/>
  <c r="RH46" i="82"/>
  <c r="QQ46" i="82"/>
  <c r="QA46" i="82"/>
  <c r="PL46" i="82"/>
  <c r="OV46" i="82"/>
  <c r="OG46" i="82"/>
  <c r="NS46" i="82"/>
  <c r="NE46" i="82"/>
  <c r="MQ46" i="82"/>
  <c r="MB46" i="82"/>
  <c r="LM46" i="82"/>
  <c r="KY46" i="82"/>
  <c r="KK46" i="82"/>
  <c r="JW46" i="82"/>
  <c r="JH46" i="82"/>
  <c r="IS46" i="82"/>
  <c r="IE46" i="82"/>
  <c r="HQ46" i="82"/>
  <c r="HC46" i="82"/>
  <c r="GN46" i="82"/>
  <c r="WC46" i="82"/>
  <c r="VN46" i="82"/>
  <c r="UY46" i="82"/>
  <c r="UG46" i="82"/>
  <c r="TR46" i="82"/>
  <c r="TC46" i="82"/>
  <c r="SK46" i="82"/>
  <c r="RV46" i="82"/>
  <c r="RG46" i="82"/>
  <c r="QO46" i="82"/>
  <c r="PZ46" i="82"/>
  <c r="PK46" i="82"/>
  <c r="OU46" i="82"/>
  <c r="OF46" i="82"/>
  <c r="NR46" i="82"/>
  <c r="ND46" i="82"/>
  <c r="MP46" i="82"/>
  <c r="MA46" i="82"/>
  <c r="LL46" i="82"/>
  <c r="KX46" i="82"/>
  <c r="KJ46" i="82"/>
  <c r="JV46" i="82"/>
  <c r="JG46" i="82"/>
  <c r="IR46" i="82"/>
  <c r="ID46" i="82"/>
  <c r="HP46" i="82"/>
  <c r="HB46" i="82"/>
  <c r="GM46" i="82"/>
  <c r="WB46" i="82"/>
  <c r="VM46" i="82"/>
  <c r="UV46" i="82"/>
  <c r="UF46" i="82"/>
  <c r="TQ46" i="82"/>
  <c r="SZ46" i="82"/>
  <c r="SJ46" i="82"/>
  <c r="RU46" i="82"/>
  <c r="RD46" i="82"/>
  <c r="QN46" i="82"/>
  <c r="PY46" i="82"/>
  <c r="PH46" i="82"/>
  <c r="OS46" i="82"/>
  <c r="OE46" i="82"/>
  <c r="NQ46" i="82"/>
  <c r="NC46" i="82"/>
  <c r="MN46" i="82"/>
  <c r="LY46" i="82"/>
  <c r="LK46" i="82"/>
  <c r="KW46" i="82"/>
  <c r="KI46" i="82"/>
  <c r="JT46" i="82"/>
  <c r="JE46" i="82"/>
  <c r="IQ46" i="82"/>
  <c r="IC46" i="82"/>
  <c r="HO46" i="82"/>
  <c r="GZ46" i="82"/>
  <c r="VT46" i="82"/>
  <c r="TH46" i="82"/>
  <c r="QW46" i="82"/>
  <c r="OM46" i="82"/>
  <c r="MG46" i="82"/>
  <c r="KA46" i="82"/>
  <c r="HU46" i="82"/>
  <c r="VS46" i="82"/>
  <c r="TG46" i="82"/>
  <c r="QV46" i="82"/>
  <c r="OL46" i="82"/>
  <c r="MF46" i="82"/>
  <c r="JZ46" i="82"/>
  <c r="HT46" i="82"/>
  <c r="VQ46" i="82"/>
  <c r="TF46" i="82"/>
  <c r="QU46" i="82"/>
  <c r="OJ46" i="82"/>
  <c r="ME46" i="82"/>
  <c r="JY46" i="82"/>
  <c r="HS46" i="82"/>
  <c r="VD46" i="82"/>
  <c r="SS46" i="82"/>
  <c r="QF46" i="82"/>
  <c r="NX46" i="82"/>
  <c r="LS46" i="82"/>
  <c r="JM46" i="82"/>
  <c r="HG46" i="82"/>
  <c r="VC46" i="82"/>
  <c r="SR46" i="82"/>
  <c r="QE46" i="82"/>
  <c r="NW46" i="82"/>
  <c r="LR46" i="82"/>
  <c r="JL46" i="82"/>
  <c r="HF46" i="82"/>
  <c r="VB46" i="82"/>
  <c r="SQ46" i="82"/>
  <c r="QC46" i="82"/>
  <c r="NU46" i="82"/>
  <c r="LP46" i="82"/>
  <c r="JK46" i="82"/>
  <c r="HE46" i="82"/>
  <c r="UO46" i="82"/>
  <c r="SB46" i="82"/>
  <c r="PP46" i="82"/>
  <c r="NI46" i="82"/>
  <c r="LD46" i="82"/>
  <c r="IY46" i="82"/>
  <c r="GS46" i="82"/>
  <c r="UM46" i="82"/>
  <c r="RY46" i="82"/>
  <c r="PN46" i="82"/>
  <c r="NG46" i="82"/>
  <c r="LA46" i="82"/>
  <c r="IV46" i="82"/>
  <c r="GQ46" i="82"/>
  <c r="TX46" i="82"/>
  <c r="RL46" i="82"/>
  <c r="PA46" i="82"/>
  <c r="MU46" i="82"/>
  <c r="KO46" i="82"/>
  <c r="IJ46" i="82"/>
  <c r="TW46" i="82"/>
  <c r="RK46" i="82"/>
  <c r="OZ46" i="82"/>
  <c r="MT46" i="82"/>
  <c r="KN46" i="82"/>
  <c r="II46" i="82"/>
  <c r="TU46" i="82"/>
  <c r="RJ46" i="82"/>
  <c r="OY46" i="82"/>
  <c r="MS46" i="82"/>
  <c r="KM46" i="82"/>
  <c r="IG46" i="82"/>
  <c r="UN46" i="82"/>
  <c r="PO46" i="82"/>
  <c r="NH46" i="82"/>
  <c r="SA46" i="82"/>
  <c r="LC46" i="82"/>
  <c r="IX46" i="82"/>
  <c r="GR46" i="82"/>
  <c r="WD85" i="82"/>
  <c r="VR85" i="82"/>
  <c r="VF85" i="82"/>
  <c r="UT85" i="82"/>
  <c r="UH85" i="82"/>
  <c r="TV85" i="82"/>
  <c r="TJ85" i="82"/>
  <c r="SX85" i="82"/>
  <c r="SL85" i="82"/>
  <c r="RZ85" i="82"/>
  <c r="RN85" i="82"/>
  <c r="RB85" i="82"/>
  <c r="QP85" i="82"/>
  <c r="QD85" i="82"/>
  <c r="PR85" i="82"/>
  <c r="PF85" i="82"/>
  <c r="OT85" i="82"/>
  <c r="OH85" i="82"/>
  <c r="NV85" i="82"/>
  <c r="NJ85" i="82"/>
  <c r="MX85" i="82"/>
  <c r="ML85" i="82"/>
  <c r="LZ85" i="82"/>
  <c r="LN85" i="82"/>
  <c r="LB85" i="82"/>
  <c r="KP85" i="82"/>
  <c r="KD85" i="82"/>
  <c r="JR85" i="82"/>
  <c r="JF85" i="82"/>
  <c r="IT85" i="82"/>
  <c r="IH85" i="82"/>
  <c r="HV85" i="82"/>
  <c r="HJ85" i="82"/>
  <c r="GX85" i="82"/>
  <c r="WA85" i="82"/>
  <c r="VN85" i="82"/>
  <c r="VA85" i="82"/>
  <c r="UN85" i="82"/>
  <c r="UA85" i="82"/>
  <c r="TN85" i="82"/>
  <c r="TA85" i="82"/>
  <c r="SN85" i="82"/>
  <c r="SA85" i="82"/>
  <c r="RM85" i="82"/>
  <c r="QZ85" i="82"/>
  <c r="QM85" i="82"/>
  <c r="PZ85" i="82"/>
  <c r="PM85" i="82"/>
  <c r="OZ85" i="82"/>
  <c r="OM85" i="82"/>
  <c r="NZ85" i="82"/>
  <c r="NM85" i="82"/>
  <c r="MZ85" i="82"/>
  <c r="MM85" i="82"/>
  <c r="LY85" i="82"/>
  <c r="LL85" i="82"/>
  <c r="KY85" i="82"/>
  <c r="KL85" i="82"/>
  <c r="JY85" i="82"/>
  <c r="JL85" i="82"/>
  <c r="IY85" i="82"/>
  <c r="IL85" i="82"/>
  <c r="HY85" i="82"/>
  <c r="HL85" i="82"/>
  <c r="GY85" i="82"/>
  <c r="VZ85" i="82"/>
  <c r="VM85" i="82"/>
  <c r="UZ85" i="82"/>
  <c r="UM85" i="82"/>
  <c r="TZ85" i="82"/>
  <c r="TM85" i="82"/>
  <c r="SZ85" i="82"/>
  <c r="SM85" i="82"/>
  <c r="RY85" i="82"/>
  <c r="RL85" i="82"/>
  <c r="QY85" i="82"/>
  <c r="QL85" i="82"/>
  <c r="PY85" i="82"/>
  <c r="PL85" i="82"/>
  <c r="OY85" i="82"/>
  <c r="OL85" i="82"/>
  <c r="NY85" i="82"/>
  <c r="NL85" i="82"/>
  <c r="MY85" i="82"/>
  <c r="MK85" i="82"/>
  <c r="LX85" i="82"/>
  <c r="LK85" i="82"/>
  <c r="KX85" i="82"/>
  <c r="KK85" i="82"/>
  <c r="JX85" i="82"/>
  <c r="JK85" i="82"/>
  <c r="IX85" i="82"/>
  <c r="IK85" i="82"/>
  <c r="HX85" i="82"/>
  <c r="HK85" i="82"/>
  <c r="GW85" i="82"/>
  <c r="VY85" i="82"/>
  <c r="VL85" i="82"/>
  <c r="UY85" i="82"/>
  <c r="UL85" i="82"/>
  <c r="TY85" i="82"/>
  <c r="TL85" i="82"/>
  <c r="SY85" i="82"/>
  <c r="SK85" i="82"/>
  <c r="RX85" i="82"/>
  <c r="RK85" i="82"/>
  <c r="QX85" i="82"/>
  <c r="QK85" i="82"/>
  <c r="PX85" i="82"/>
  <c r="PK85" i="82"/>
  <c r="OX85" i="82"/>
  <c r="OK85" i="82"/>
  <c r="NX85" i="82"/>
  <c r="NK85" i="82"/>
  <c r="MW85" i="82"/>
  <c r="MJ85" i="82"/>
  <c r="LW85" i="82"/>
  <c r="LJ85" i="82"/>
  <c r="KW85" i="82"/>
  <c r="KJ85" i="82"/>
  <c r="JW85" i="82"/>
  <c r="JJ85" i="82"/>
  <c r="IW85" i="82"/>
  <c r="IJ85" i="82"/>
  <c r="HW85" i="82"/>
  <c r="HI85" i="82"/>
  <c r="GV85" i="82"/>
  <c r="VU85" i="82"/>
  <c r="VH85" i="82"/>
  <c r="UU85" i="82"/>
  <c r="UG85" i="82"/>
  <c r="TT85" i="82"/>
  <c r="TG85" i="82"/>
  <c r="ST85" i="82"/>
  <c r="SG85" i="82"/>
  <c r="RT85" i="82"/>
  <c r="RG85" i="82"/>
  <c r="QT85" i="82"/>
  <c r="QG85" i="82"/>
  <c r="PT85" i="82"/>
  <c r="PG85" i="82"/>
  <c r="OS85" i="82"/>
  <c r="OF85" i="82"/>
  <c r="NS85" i="82"/>
  <c r="NF85" i="82"/>
  <c r="MS85" i="82"/>
  <c r="MF85" i="82"/>
  <c r="LS85" i="82"/>
  <c r="LF85" i="82"/>
  <c r="KS85" i="82"/>
  <c r="KF85" i="82"/>
  <c r="JS85" i="82"/>
  <c r="JE85" i="82"/>
  <c r="IR85" i="82"/>
  <c r="IE85" i="82"/>
  <c r="VW85" i="82"/>
  <c r="VD85" i="82"/>
  <c r="UJ85" i="82"/>
  <c r="TQ85" i="82"/>
  <c r="SV85" i="82"/>
  <c r="SD85" i="82"/>
  <c r="RI85" i="82"/>
  <c r="QQ85" i="82"/>
  <c r="PV85" i="82"/>
  <c r="PC85" i="82"/>
  <c r="OI85" i="82"/>
  <c r="NP85" i="82"/>
  <c r="MU85" i="82"/>
  <c r="MC85" i="82"/>
  <c r="LH85" i="82"/>
  <c r="KO85" i="82"/>
  <c r="JU85" i="82"/>
  <c r="JB85" i="82"/>
  <c r="IG85" i="82"/>
  <c r="HP85" i="82"/>
  <c r="GZ85" i="82"/>
  <c r="VV85" i="82"/>
  <c r="VC85" i="82"/>
  <c r="UI85" i="82"/>
  <c r="TP85" i="82"/>
  <c r="SU85" i="82"/>
  <c r="SC85" i="82"/>
  <c r="RH85" i="82"/>
  <c r="QO85" i="82"/>
  <c r="PU85" i="82"/>
  <c r="PB85" i="82"/>
  <c r="OG85" i="82"/>
  <c r="NO85" i="82"/>
  <c r="MT85" i="82"/>
  <c r="MB85" i="82"/>
  <c r="LG85" i="82"/>
  <c r="KN85" i="82"/>
  <c r="JT85" i="82"/>
  <c r="JA85" i="82"/>
  <c r="IF85" i="82"/>
  <c r="HO85" i="82"/>
  <c r="GU85" i="82"/>
  <c r="VT85" i="82"/>
  <c r="VB85" i="82"/>
  <c r="UF85" i="82"/>
  <c r="TO85" i="82"/>
  <c r="SS85" i="82"/>
  <c r="SB85" i="82"/>
  <c r="RF85" i="82"/>
  <c r="QN85" i="82"/>
  <c r="PS85" i="82"/>
  <c r="PA85" i="82"/>
  <c r="OE85" i="82"/>
  <c r="NN85" i="82"/>
  <c r="MR85" i="82"/>
  <c r="MA85" i="82"/>
  <c r="LE85" i="82"/>
  <c r="KM85" i="82"/>
  <c r="JQ85" i="82"/>
  <c r="IZ85" i="82"/>
  <c r="ID85" i="82"/>
  <c r="HN85" i="82"/>
  <c r="GT85" i="82"/>
  <c r="VS85" i="82"/>
  <c r="UX85" i="82"/>
  <c r="UE85" i="82"/>
  <c r="TK85" i="82"/>
  <c r="SR85" i="82"/>
  <c r="RW85" i="82"/>
  <c r="RE85" i="82"/>
  <c r="QJ85" i="82"/>
  <c r="PQ85" i="82"/>
  <c r="OW85" i="82"/>
  <c r="OD85" i="82"/>
  <c r="NI85" i="82"/>
  <c r="MQ85" i="82"/>
  <c r="LV85" i="82"/>
  <c r="LD85" i="82"/>
  <c r="KI85" i="82"/>
  <c r="JP85" i="82"/>
  <c r="IV85" i="82"/>
  <c r="IC85" i="82"/>
  <c r="HM85" i="82"/>
  <c r="GS85" i="82"/>
  <c r="VQ85" i="82"/>
  <c r="UW85" i="82"/>
  <c r="UD85" i="82"/>
  <c r="TI85" i="82"/>
  <c r="SQ85" i="82"/>
  <c r="RV85" i="82"/>
  <c r="RD85" i="82"/>
  <c r="QI85" i="82"/>
  <c r="PP85" i="82"/>
  <c r="OV85" i="82"/>
  <c r="OC85" i="82"/>
  <c r="NH85" i="82"/>
  <c r="MP85" i="82"/>
  <c r="LU85" i="82"/>
  <c r="LC85" i="82"/>
  <c r="KH85" i="82"/>
  <c r="JO85" i="82"/>
  <c r="IU85" i="82"/>
  <c r="IB85" i="82"/>
  <c r="HH85" i="82"/>
  <c r="GR85" i="82"/>
  <c r="VJ85" i="82"/>
  <c r="UQ85" i="82"/>
  <c r="TW85" i="82"/>
  <c r="TD85" i="82"/>
  <c r="SI85" i="82"/>
  <c r="RQ85" i="82"/>
  <c r="QV85" i="82"/>
  <c r="QC85" i="82"/>
  <c r="PI85" i="82"/>
  <c r="OP85" i="82"/>
  <c r="NU85" i="82"/>
  <c r="NC85" i="82"/>
  <c r="MH85" i="82"/>
  <c r="LP85" i="82"/>
  <c r="KU85" i="82"/>
  <c r="KB85" i="82"/>
  <c r="JH85" i="82"/>
  <c r="IO85" i="82"/>
  <c r="HT85" i="82"/>
  <c r="HD85" i="82"/>
  <c r="GN85" i="82"/>
  <c r="WC85" i="82"/>
  <c r="VI85" i="82"/>
  <c r="UP85" i="82"/>
  <c r="TU85" i="82"/>
  <c r="TC85" i="82"/>
  <c r="SH85" i="82"/>
  <c r="RP85" i="82"/>
  <c r="QU85" i="82"/>
  <c r="QB85" i="82"/>
  <c r="PH85" i="82"/>
  <c r="OO85" i="82"/>
  <c r="NT85" i="82"/>
  <c r="NB85" i="82"/>
  <c r="MG85" i="82"/>
  <c r="LO85" i="82"/>
  <c r="KT85" i="82"/>
  <c r="KA85" i="82"/>
  <c r="JG85" i="82"/>
  <c r="IN85" i="82"/>
  <c r="HS85" i="82"/>
  <c r="HC85" i="82"/>
  <c r="GM85" i="82"/>
  <c r="UO85" i="82"/>
  <c r="SP85" i="82"/>
  <c r="QW85" i="82"/>
  <c r="PD85" i="82"/>
  <c r="NE85" i="82"/>
  <c r="LM85" i="82"/>
  <c r="JN85" i="82"/>
  <c r="HU85" i="82"/>
  <c r="UK85" i="82"/>
  <c r="SO85" i="82"/>
  <c r="QS85" i="82"/>
  <c r="OU85" i="82"/>
  <c r="ND85" i="82"/>
  <c r="LI85" i="82"/>
  <c r="JM85" i="82"/>
  <c r="HR85" i="82"/>
  <c r="WB85" i="82"/>
  <c r="UC85" i="82"/>
  <c r="SJ85" i="82"/>
  <c r="QR85" i="82"/>
  <c r="OR85" i="82"/>
  <c r="NA85" i="82"/>
  <c r="LA85" i="82"/>
  <c r="JI85" i="82"/>
  <c r="HQ85" i="82"/>
  <c r="VP85" i="82"/>
  <c r="TX85" i="82"/>
  <c r="SE85" i="82"/>
  <c r="QF85" i="82"/>
  <c r="ON85" i="82"/>
  <c r="MO85" i="82"/>
  <c r="KV85" i="82"/>
  <c r="JC85" i="82"/>
  <c r="HF85" i="82"/>
  <c r="VG85" i="82"/>
  <c r="TH85" i="82"/>
  <c r="RR85" i="82"/>
  <c r="PW85" i="82"/>
  <c r="OA85" i="82"/>
  <c r="ME85" i="82"/>
  <c r="KG85" i="82"/>
  <c r="IP85" i="82"/>
  <c r="HA85" i="82"/>
  <c r="VE85" i="82"/>
  <c r="TF85" i="82"/>
  <c r="RO85" i="82"/>
  <c r="PO85" i="82"/>
  <c r="NW85" i="82"/>
  <c r="MD85" i="82"/>
  <c r="KE85" i="82"/>
  <c r="IM85" i="82"/>
  <c r="GQ85" i="82"/>
  <c r="VX85" i="82"/>
  <c r="SF85" i="82"/>
  <c r="OQ85" i="82"/>
  <c r="KZ85" i="82"/>
  <c r="HG85" i="82"/>
  <c r="VO85" i="82"/>
  <c r="RU85" i="82"/>
  <c r="OJ85" i="82"/>
  <c r="KR85" i="82"/>
  <c r="HE85" i="82"/>
  <c r="VK85" i="82"/>
  <c r="RS85" i="82"/>
  <c r="OB85" i="82"/>
  <c r="KQ85" i="82"/>
  <c r="HB85" i="82"/>
  <c r="TR85" i="82"/>
  <c r="QA85" i="82"/>
  <c r="MI85" i="82"/>
  <c r="IQ85" i="82"/>
  <c r="UV85" i="82"/>
  <c r="QE85" i="82"/>
  <c r="KC85" i="82"/>
  <c r="US85" i="82"/>
  <c r="PN85" i="82"/>
  <c r="JZ85" i="82"/>
  <c r="UR85" i="82"/>
  <c r="PJ85" i="82"/>
  <c r="JV85" i="82"/>
  <c r="UB85" i="82"/>
  <c r="PE85" i="82"/>
  <c r="JD85" i="82"/>
  <c r="RJ85" i="82"/>
  <c r="MN85" i="82"/>
  <c r="GP85" i="82"/>
  <c r="NQ85" i="82"/>
  <c r="NG85" i="82"/>
  <c r="MV85" i="82"/>
  <c r="LT85" i="82"/>
  <c r="RC85" i="82"/>
  <c r="IA85" i="82"/>
  <c r="RA85" i="82"/>
  <c r="HZ85" i="82"/>
  <c r="QH85" i="82"/>
  <c r="GO85" i="82"/>
  <c r="TB85" i="82"/>
  <c r="SW85" i="82"/>
  <c r="NR85" i="82"/>
  <c r="LR85" i="82"/>
  <c r="LQ85" i="82"/>
  <c r="TS85" i="82"/>
  <c r="TE85" i="82"/>
  <c r="IS85" i="82"/>
  <c r="II85" i="82"/>
  <c r="VU40" i="82"/>
  <c r="VI40" i="82"/>
  <c r="UW40" i="82"/>
  <c r="UK40" i="82"/>
  <c r="TY40" i="82"/>
  <c r="TM40" i="82"/>
  <c r="TA40" i="82"/>
  <c r="SO40" i="82"/>
  <c r="SC40" i="82"/>
  <c r="RQ40" i="82"/>
  <c r="RE40" i="82"/>
  <c r="QS40" i="82"/>
  <c r="QG40" i="82"/>
  <c r="PU40" i="82"/>
  <c r="PI40" i="82"/>
  <c r="OW40" i="82"/>
  <c r="OK40" i="82"/>
  <c r="NY40" i="82"/>
  <c r="NM40" i="82"/>
  <c r="NA40" i="82"/>
  <c r="MO40" i="82"/>
  <c r="MC40" i="82"/>
  <c r="LQ40" i="82"/>
  <c r="LE40" i="82"/>
  <c r="KS40" i="82"/>
  <c r="KG40" i="82"/>
  <c r="JU40" i="82"/>
  <c r="JI40" i="82"/>
  <c r="IW40" i="82"/>
  <c r="IK40" i="82"/>
  <c r="HY40" i="82"/>
  <c r="HM40" i="82"/>
  <c r="HA40" i="82"/>
  <c r="GO40" i="82"/>
  <c r="VR40" i="82"/>
  <c r="VE40" i="82"/>
  <c r="UR40" i="82"/>
  <c r="UE40" i="82"/>
  <c r="TR40" i="82"/>
  <c r="TE40" i="82"/>
  <c r="SR40" i="82"/>
  <c r="SE40" i="82"/>
  <c r="RR40" i="82"/>
  <c r="RD40" i="82"/>
  <c r="QQ40" i="82"/>
  <c r="QD40" i="82"/>
  <c r="PQ40" i="82"/>
  <c r="PD40" i="82"/>
  <c r="OQ40" i="82"/>
  <c r="OD40" i="82"/>
  <c r="NQ40" i="82"/>
  <c r="ND40" i="82"/>
  <c r="MQ40" i="82"/>
  <c r="MD40" i="82"/>
  <c r="LP40" i="82"/>
  <c r="LC40" i="82"/>
  <c r="KP40" i="82"/>
  <c r="KC40" i="82"/>
  <c r="JP40" i="82"/>
  <c r="JC40" i="82"/>
  <c r="IP40" i="82"/>
  <c r="IC40" i="82"/>
  <c r="HP40" i="82"/>
  <c r="HC40" i="82"/>
  <c r="GP40" i="82"/>
  <c r="WD40" i="82"/>
  <c r="VQ40" i="82"/>
  <c r="VD40" i="82"/>
  <c r="UQ40" i="82"/>
  <c r="UD40" i="82"/>
  <c r="TQ40" i="82"/>
  <c r="TD40" i="82"/>
  <c r="SQ40" i="82"/>
  <c r="SD40" i="82"/>
  <c r="RP40" i="82"/>
  <c r="RC40" i="82"/>
  <c r="QP40" i="82"/>
  <c r="QC40" i="82"/>
  <c r="PP40" i="82"/>
  <c r="PC40" i="82"/>
  <c r="OP40" i="82"/>
  <c r="OC40" i="82"/>
  <c r="NP40" i="82"/>
  <c r="NC40" i="82"/>
  <c r="MP40" i="82"/>
  <c r="MB40" i="82"/>
  <c r="LO40" i="82"/>
  <c r="LB40" i="82"/>
  <c r="KO40" i="82"/>
  <c r="KB40" i="82"/>
  <c r="JO40" i="82"/>
  <c r="JB40" i="82"/>
  <c r="IO40" i="82"/>
  <c r="IB40" i="82"/>
  <c r="HO40" i="82"/>
  <c r="HB40" i="82"/>
  <c r="GN40" i="82"/>
  <c r="WC40" i="82"/>
  <c r="VP40" i="82"/>
  <c r="VC40" i="82"/>
  <c r="UP40" i="82"/>
  <c r="UC40" i="82"/>
  <c r="TP40" i="82"/>
  <c r="TC40" i="82"/>
  <c r="SP40" i="82"/>
  <c r="SB40" i="82"/>
  <c r="RO40" i="82"/>
  <c r="RB40" i="82"/>
  <c r="QO40" i="82"/>
  <c r="QB40" i="82"/>
  <c r="PO40" i="82"/>
  <c r="PB40" i="82"/>
  <c r="OO40" i="82"/>
  <c r="OB40" i="82"/>
  <c r="NO40" i="82"/>
  <c r="NB40" i="82"/>
  <c r="MN40" i="82"/>
  <c r="MA40" i="82"/>
  <c r="LN40" i="82"/>
  <c r="LA40" i="82"/>
  <c r="KN40" i="82"/>
  <c r="KA40" i="82"/>
  <c r="JN40" i="82"/>
  <c r="JA40" i="82"/>
  <c r="IN40" i="82"/>
  <c r="IA40" i="82"/>
  <c r="HN40" i="82"/>
  <c r="GZ40" i="82"/>
  <c r="GM40" i="82"/>
  <c r="WB40" i="82"/>
  <c r="VO40" i="82"/>
  <c r="VB40" i="82"/>
  <c r="UO40" i="82"/>
  <c r="UB40" i="82"/>
  <c r="TO40" i="82"/>
  <c r="TB40" i="82"/>
  <c r="SN40" i="82"/>
  <c r="SA40" i="82"/>
  <c r="RN40" i="82"/>
  <c r="RA40" i="82"/>
  <c r="QN40" i="82"/>
  <c r="QA40" i="82"/>
  <c r="PN40" i="82"/>
  <c r="PA40" i="82"/>
  <c r="ON40" i="82"/>
  <c r="OA40" i="82"/>
  <c r="NN40" i="82"/>
  <c r="MZ40" i="82"/>
  <c r="MM40" i="82"/>
  <c r="LZ40" i="82"/>
  <c r="LM40" i="82"/>
  <c r="KZ40" i="82"/>
  <c r="KM40" i="82"/>
  <c r="JZ40" i="82"/>
  <c r="JM40" i="82"/>
  <c r="IZ40" i="82"/>
  <c r="IM40" i="82"/>
  <c r="HZ40" i="82"/>
  <c r="HL40" i="82"/>
  <c r="GY40" i="82"/>
  <c r="VW40" i="82"/>
  <c r="VJ40" i="82"/>
  <c r="UV40" i="82"/>
  <c r="UI40" i="82"/>
  <c r="TV40" i="82"/>
  <c r="TI40" i="82"/>
  <c r="SV40" i="82"/>
  <c r="SI40" i="82"/>
  <c r="RV40" i="82"/>
  <c r="RI40" i="82"/>
  <c r="QV40" i="82"/>
  <c r="QI40" i="82"/>
  <c r="PV40" i="82"/>
  <c r="PH40" i="82"/>
  <c r="OU40" i="82"/>
  <c r="OH40" i="82"/>
  <c r="NU40" i="82"/>
  <c r="NH40" i="82"/>
  <c r="VV40" i="82"/>
  <c r="VH40" i="82"/>
  <c r="UU40" i="82"/>
  <c r="UH40" i="82"/>
  <c r="TU40" i="82"/>
  <c r="TH40" i="82"/>
  <c r="SU40" i="82"/>
  <c r="SH40" i="82"/>
  <c r="RU40" i="82"/>
  <c r="RH40" i="82"/>
  <c r="QU40" i="82"/>
  <c r="QH40" i="82"/>
  <c r="PT40" i="82"/>
  <c r="PG40" i="82"/>
  <c r="OT40" i="82"/>
  <c r="OG40" i="82"/>
  <c r="NT40" i="82"/>
  <c r="VT40" i="82"/>
  <c r="VG40" i="82"/>
  <c r="UT40" i="82"/>
  <c r="UG40" i="82"/>
  <c r="TT40" i="82"/>
  <c r="TG40" i="82"/>
  <c r="ST40" i="82"/>
  <c r="SG40" i="82"/>
  <c r="RT40" i="82"/>
  <c r="RG40" i="82"/>
  <c r="QT40" i="82"/>
  <c r="QF40" i="82"/>
  <c r="PS40" i="82"/>
  <c r="PF40" i="82"/>
  <c r="OS40" i="82"/>
  <c r="OF40" i="82"/>
  <c r="NS40" i="82"/>
  <c r="VS40" i="82"/>
  <c r="VF40" i="82"/>
  <c r="US40" i="82"/>
  <c r="UF40" i="82"/>
  <c r="TS40" i="82"/>
  <c r="TF40" i="82"/>
  <c r="SS40" i="82"/>
  <c r="SF40" i="82"/>
  <c r="RS40" i="82"/>
  <c r="RF40" i="82"/>
  <c r="QR40" i="82"/>
  <c r="QE40" i="82"/>
  <c r="PR40" i="82"/>
  <c r="PE40" i="82"/>
  <c r="OR40" i="82"/>
  <c r="OE40" i="82"/>
  <c r="NR40" i="82"/>
  <c r="NE40" i="82"/>
  <c r="MR40" i="82"/>
  <c r="ME40" i="82"/>
  <c r="LR40" i="82"/>
  <c r="LD40" i="82"/>
  <c r="KQ40" i="82"/>
  <c r="KD40" i="82"/>
  <c r="JQ40" i="82"/>
  <c r="JD40" i="82"/>
  <c r="VZ40" i="82"/>
  <c r="UM40" i="82"/>
  <c r="SY40" i="82"/>
  <c r="VY40" i="82"/>
  <c r="UL40" i="82"/>
  <c r="SX40" i="82"/>
  <c r="RK40" i="82"/>
  <c r="PX40" i="82"/>
  <c r="OJ40" i="82"/>
  <c r="MY40" i="82"/>
  <c r="MG40" i="82"/>
  <c r="LI40" i="82"/>
  <c r="KK40" i="82"/>
  <c r="JR40" i="82"/>
  <c r="IT40" i="82"/>
  <c r="HX40" i="82"/>
  <c r="HG40" i="82"/>
  <c r="VX40" i="82"/>
  <c r="UJ40" i="82"/>
  <c r="SW40" i="82"/>
  <c r="VM40" i="82"/>
  <c r="TZ40" i="82"/>
  <c r="SL40" i="82"/>
  <c r="QY40" i="82"/>
  <c r="PL40" i="82"/>
  <c r="NX40" i="82"/>
  <c r="MV40" i="82"/>
  <c r="LX40" i="82"/>
  <c r="VL40" i="82"/>
  <c r="TX40" i="82"/>
  <c r="SK40" i="82"/>
  <c r="QX40" i="82"/>
  <c r="PK40" i="82"/>
  <c r="NW40" i="82"/>
  <c r="MU40" i="82"/>
  <c r="LW40" i="82"/>
  <c r="KY40" i="82"/>
  <c r="KF40" i="82"/>
  <c r="JH40" i="82"/>
  <c r="TN40" i="82"/>
  <c r="RL40" i="82"/>
  <c r="PJ40" i="82"/>
  <c r="NJ40" i="82"/>
  <c r="MH40" i="82"/>
  <c r="LF40" i="82"/>
  <c r="JY40" i="82"/>
  <c r="IY40" i="82"/>
  <c r="IF40" i="82"/>
  <c r="HI40" i="82"/>
  <c r="GQ40" i="82"/>
  <c r="TL40" i="82"/>
  <c r="RJ40" i="82"/>
  <c r="OZ40" i="82"/>
  <c r="NI40" i="82"/>
  <c r="MF40" i="82"/>
  <c r="KX40" i="82"/>
  <c r="JX40" i="82"/>
  <c r="IX40" i="82"/>
  <c r="IE40" i="82"/>
  <c r="HH40" i="82"/>
  <c r="VN40" i="82"/>
  <c r="TJ40" i="82"/>
  <c r="QW40" i="82"/>
  <c r="OX40" i="82"/>
  <c r="NF40" i="82"/>
  <c r="LV40" i="82"/>
  <c r="KV40" i="82"/>
  <c r="JV40" i="82"/>
  <c r="IU40" i="82"/>
  <c r="HW40" i="82"/>
  <c r="HE40" i="82"/>
  <c r="VK40" i="82"/>
  <c r="SZ40" i="82"/>
  <c r="QM40" i="82"/>
  <c r="OV40" i="82"/>
  <c r="MX40" i="82"/>
  <c r="LU40" i="82"/>
  <c r="KU40" i="82"/>
  <c r="JT40" i="82"/>
  <c r="IS40" i="82"/>
  <c r="HV40" i="82"/>
  <c r="HD40" i="82"/>
  <c r="UX40" i="82"/>
  <c r="RY40" i="82"/>
  <c r="PZ40" i="82"/>
  <c r="NZ40" i="82"/>
  <c r="ML40" i="82"/>
  <c r="LK40" i="82"/>
  <c r="KJ40" i="82"/>
  <c r="JJ40" i="82"/>
  <c r="IJ40" i="82"/>
  <c r="HR40" i="82"/>
  <c r="GU40" i="82"/>
  <c r="UN40" i="82"/>
  <c r="RX40" i="82"/>
  <c r="PY40" i="82"/>
  <c r="NV40" i="82"/>
  <c r="MK40" i="82"/>
  <c r="LJ40" i="82"/>
  <c r="KI40" i="82"/>
  <c r="JG40" i="82"/>
  <c r="II40" i="82"/>
  <c r="HQ40" i="82"/>
  <c r="GT40" i="82"/>
  <c r="RW40" i="82"/>
  <c r="NL40" i="82"/>
  <c r="LH40" i="82"/>
  <c r="JF40" i="82"/>
  <c r="HK40" i="82"/>
  <c r="RM40" i="82"/>
  <c r="NK40" i="82"/>
  <c r="LG40" i="82"/>
  <c r="JE40" i="82"/>
  <c r="HJ40" i="82"/>
  <c r="WA40" i="82"/>
  <c r="QZ40" i="82"/>
  <c r="NG40" i="82"/>
  <c r="KW40" i="82"/>
  <c r="IV40" i="82"/>
  <c r="HF40" i="82"/>
  <c r="VA40" i="82"/>
  <c r="QL40" i="82"/>
  <c r="MW40" i="82"/>
  <c r="KT40" i="82"/>
  <c r="IR40" i="82"/>
  <c r="GX40" i="82"/>
  <c r="UZ40" i="82"/>
  <c r="QK40" i="82"/>
  <c r="MT40" i="82"/>
  <c r="KR40" i="82"/>
  <c r="IQ40" i="82"/>
  <c r="GW40" i="82"/>
  <c r="TW40" i="82"/>
  <c r="PM40" i="82"/>
  <c r="MI40" i="82"/>
  <c r="KE40" i="82"/>
  <c r="IG40" i="82"/>
  <c r="GR40" i="82"/>
  <c r="TK40" i="82"/>
  <c r="OY40" i="82"/>
  <c r="LY40" i="82"/>
  <c r="JW40" i="82"/>
  <c r="ID40" i="82"/>
  <c r="SM40" i="82"/>
  <c r="OM40" i="82"/>
  <c r="LT40" i="82"/>
  <c r="JS40" i="82"/>
  <c r="HU40" i="82"/>
  <c r="SJ40" i="82"/>
  <c r="OL40" i="82"/>
  <c r="LS40" i="82"/>
  <c r="JL40" i="82"/>
  <c r="HT40" i="82"/>
  <c r="RZ40" i="82"/>
  <c r="OI40" i="82"/>
  <c r="LL40" i="82"/>
  <c r="JK40" i="82"/>
  <c r="HS40" i="82"/>
  <c r="MS40" i="82"/>
  <c r="MJ40" i="82"/>
  <c r="KL40" i="82"/>
  <c r="KH40" i="82"/>
  <c r="IL40" i="82"/>
  <c r="GV40" i="82"/>
  <c r="GS40" i="82"/>
  <c r="IH40" i="82"/>
  <c r="UY40" i="82"/>
  <c r="UA40" i="82"/>
  <c r="QJ40" i="82"/>
  <c r="PW40" i="82"/>
  <c r="WD53" i="82"/>
  <c r="VR53" i="82"/>
  <c r="VF53" i="82"/>
  <c r="UT53" i="82"/>
  <c r="UH53" i="82"/>
  <c r="TV53" i="82"/>
  <c r="VQ53" i="82"/>
  <c r="VD53" i="82"/>
  <c r="UQ53" i="82"/>
  <c r="UD53" i="82"/>
  <c r="TQ53" i="82"/>
  <c r="TE53" i="82"/>
  <c r="SS53" i="82"/>
  <c r="SG53" i="82"/>
  <c r="RU53" i="82"/>
  <c r="RI53" i="82"/>
  <c r="QW53" i="82"/>
  <c r="QK53" i="82"/>
  <c r="PY53" i="82"/>
  <c r="PM53" i="82"/>
  <c r="PA53" i="82"/>
  <c r="OO53" i="82"/>
  <c r="OC53" i="82"/>
  <c r="NQ53" i="82"/>
  <c r="NE53" i="82"/>
  <c r="MS53" i="82"/>
  <c r="MG53" i="82"/>
  <c r="LU53" i="82"/>
  <c r="LI53" i="82"/>
  <c r="KW53" i="82"/>
  <c r="KK53" i="82"/>
  <c r="JY53" i="82"/>
  <c r="JM53" i="82"/>
  <c r="JA53" i="82"/>
  <c r="IO53" i="82"/>
  <c r="IC53" i="82"/>
  <c r="HQ53" i="82"/>
  <c r="HE53" i="82"/>
  <c r="GS53" i="82"/>
  <c r="WC53" i="82"/>
  <c r="VO53" i="82"/>
  <c r="VA53" i="82"/>
  <c r="UM53" i="82"/>
  <c r="TY53" i="82"/>
  <c r="TK53" i="82"/>
  <c r="SX53" i="82"/>
  <c r="SK53" i="82"/>
  <c r="RX53" i="82"/>
  <c r="RK53" i="82"/>
  <c r="QX53" i="82"/>
  <c r="QJ53" i="82"/>
  <c r="PW53" i="82"/>
  <c r="PJ53" i="82"/>
  <c r="OW53" i="82"/>
  <c r="OJ53" i="82"/>
  <c r="NW53" i="82"/>
  <c r="NJ53" i="82"/>
  <c r="MW53" i="82"/>
  <c r="MJ53" i="82"/>
  <c r="LW53" i="82"/>
  <c r="LJ53" i="82"/>
  <c r="KV53" i="82"/>
  <c r="KI53" i="82"/>
  <c r="JV53" i="82"/>
  <c r="JI53" i="82"/>
  <c r="IV53" i="82"/>
  <c r="II53" i="82"/>
  <c r="HV53" i="82"/>
  <c r="HI53" i="82"/>
  <c r="GV53" i="82"/>
  <c r="WB53" i="82"/>
  <c r="VN53" i="82"/>
  <c r="UZ53" i="82"/>
  <c r="UL53" i="82"/>
  <c r="TX53" i="82"/>
  <c r="TJ53" i="82"/>
  <c r="SW53" i="82"/>
  <c r="SJ53" i="82"/>
  <c r="RW53" i="82"/>
  <c r="RJ53" i="82"/>
  <c r="QV53" i="82"/>
  <c r="QI53" i="82"/>
  <c r="PV53" i="82"/>
  <c r="PI53" i="82"/>
  <c r="OV53" i="82"/>
  <c r="OI53" i="82"/>
  <c r="NV53" i="82"/>
  <c r="NI53" i="82"/>
  <c r="MV53" i="82"/>
  <c r="MI53" i="82"/>
  <c r="LV53" i="82"/>
  <c r="LH53" i="82"/>
  <c r="KU53" i="82"/>
  <c r="KH53" i="82"/>
  <c r="JU53" i="82"/>
  <c r="JH53" i="82"/>
  <c r="IU53" i="82"/>
  <c r="IH53" i="82"/>
  <c r="HU53" i="82"/>
  <c r="HH53" i="82"/>
  <c r="GU53" i="82"/>
  <c r="WA53" i="82"/>
  <c r="VM53" i="82"/>
  <c r="UY53" i="82"/>
  <c r="UK53" i="82"/>
  <c r="TW53" i="82"/>
  <c r="TI53" i="82"/>
  <c r="SV53" i="82"/>
  <c r="SI53" i="82"/>
  <c r="RV53" i="82"/>
  <c r="RH53" i="82"/>
  <c r="QU53" i="82"/>
  <c r="QH53" i="82"/>
  <c r="PU53" i="82"/>
  <c r="PH53" i="82"/>
  <c r="OU53" i="82"/>
  <c r="OH53" i="82"/>
  <c r="NU53" i="82"/>
  <c r="NH53" i="82"/>
  <c r="MU53" i="82"/>
  <c r="MH53" i="82"/>
  <c r="LT53" i="82"/>
  <c r="LG53" i="82"/>
  <c r="KT53" i="82"/>
  <c r="KG53" i="82"/>
  <c r="JT53" i="82"/>
  <c r="JG53" i="82"/>
  <c r="IT53" i="82"/>
  <c r="IG53" i="82"/>
  <c r="HT53" i="82"/>
  <c r="HG53" i="82"/>
  <c r="GT53" i="82"/>
  <c r="VZ53" i="82"/>
  <c r="VL53" i="82"/>
  <c r="UX53" i="82"/>
  <c r="UJ53" i="82"/>
  <c r="TU53" i="82"/>
  <c r="TH53" i="82"/>
  <c r="SU53" i="82"/>
  <c r="SH53" i="82"/>
  <c r="RT53" i="82"/>
  <c r="RG53" i="82"/>
  <c r="QT53" i="82"/>
  <c r="QG53" i="82"/>
  <c r="PT53" i="82"/>
  <c r="PG53" i="82"/>
  <c r="OT53" i="82"/>
  <c r="OG53" i="82"/>
  <c r="NT53" i="82"/>
  <c r="NG53" i="82"/>
  <c r="MT53" i="82"/>
  <c r="MF53" i="82"/>
  <c r="LS53" i="82"/>
  <c r="LF53" i="82"/>
  <c r="KS53" i="82"/>
  <c r="KF53" i="82"/>
  <c r="JS53" i="82"/>
  <c r="JF53" i="82"/>
  <c r="IS53" i="82"/>
  <c r="IF53" i="82"/>
  <c r="HS53" i="82"/>
  <c r="HF53" i="82"/>
  <c r="GR53" i="82"/>
  <c r="VY53" i="82"/>
  <c r="VK53" i="82"/>
  <c r="UW53" i="82"/>
  <c r="UI53" i="82"/>
  <c r="TT53" i="82"/>
  <c r="TG53" i="82"/>
  <c r="ST53" i="82"/>
  <c r="SF53" i="82"/>
  <c r="RS53" i="82"/>
  <c r="RF53" i="82"/>
  <c r="QS53" i="82"/>
  <c r="QF53" i="82"/>
  <c r="PS53" i="82"/>
  <c r="PF53" i="82"/>
  <c r="OS53" i="82"/>
  <c r="OF53" i="82"/>
  <c r="NS53" i="82"/>
  <c r="NF53" i="82"/>
  <c r="MR53" i="82"/>
  <c r="ME53" i="82"/>
  <c r="LR53" i="82"/>
  <c r="LE53" i="82"/>
  <c r="KR53" i="82"/>
  <c r="KE53" i="82"/>
  <c r="JR53" i="82"/>
  <c r="JE53" i="82"/>
  <c r="IR53" i="82"/>
  <c r="IE53" i="82"/>
  <c r="HR53" i="82"/>
  <c r="HD53" i="82"/>
  <c r="GQ53" i="82"/>
  <c r="VV53" i="82"/>
  <c r="VH53" i="82"/>
  <c r="US53" i="82"/>
  <c r="UE53" i="82"/>
  <c r="TP53" i="82"/>
  <c r="TC53" i="82"/>
  <c r="SP53" i="82"/>
  <c r="SC53" i="82"/>
  <c r="RP53" i="82"/>
  <c r="RC53" i="82"/>
  <c r="QP53" i="82"/>
  <c r="QC53" i="82"/>
  <c r="PP53" i="82"/>
  <c r="PC53" i="82"/>
  <c r="OP53" i="82"/>
  <c r="OB53" i="82"/>
  <c r="NO53" i="82"/>
  <c r="NB53" i="82"/>
  <c r="MO53" i="82"/>
  <c r="MB53" i="82"/>
  <c r="LO53" i="82"/>
  <c r="LB53" i="82"/>
  <c r="KO53" i="82"/>
  <c r="KB53" i="82"/>
  <c r="JO53" i="82"/>
  <c r="JB53" i="82"/>
  <c r="IN53" i="82"/>
  <c r="IA53" i="82"/>
  <c r="HN53" i="82"/>
  <c r="HA53" i="82"/>
  <c r="GN53" i="82"/>
  <c r="VU53" i="82"/>
  <c r="VG53" i="82"/>
  <c r="UR53" i="82"/>
  <c r="UC53" i="82"/>
  <c r="TO53" i="82"/>
  <c r="TB53" i="82"/>
  <c r="SO53" i="82"/>
  <c r="SB53" i="82"/>
  <c r="RO53" i="82"/>
  <c r="RB53" i="82"/>
  <c r="QO53" i="82"/>
  <c r="QB53" i="82"/>
  <c r="PO53" i="82"/>
  <c r="PB53" i="82"/>
  <c r="ON53" i="82"/>
  <c r="OA53" i="82"/>
  <c r="NN53" i="82"/>
  <c r="NA53" i="82"/>
  <c r="MN53" i="82"/>
  <c r="MA53" i="82"/>
  <c r="LN53" i="82"/>
  <c r="LA53" i="82"/>
  <c r="KN53" i="82"/>
  <c r="KA53" i="82"/>
  <c r="JN53" i="82"/>
  <c r="IZ53" i="82"/>
  <c r="IM53" i="82"/>
  <c r="HZ53" i="82"/>
  <c r="HM53" i="82"/>
  <c r="GZ53" i="82"/>
  <c r="GM53" i="82"/>
  <c r="VT53" i="82"/>
  <c r="VE53" i="82"/>
  <c r="UP53" i="82"/>
  <c r="UB53" i="82"/>
  <c r="TN53" i="82"/>
  <c r="TA53" i="82"/>
  <c r="SN53" i="82"/>
  <c r="SA53" i="82"/>
  <c r="RN53" i="82"/>
  <c r="RA53" i="82"/>
  <c r="QN53" i="82"/>
  <c r="QA53" i="82"/>
  <c r="PN53" i="82"/>
  <c r="OZ53" i="82"/>
  <c r="OM53" i="82"/>
  <c r="NZ53" i="82"/>
  <c r="NM53" i="82"/>
  <c r="MZ53" i="82"/>
  <c r="MM53" i="82"/>
  <c r="LZ53" i="82"/>
  <c r="LM53" i="82"/>
  <c r="KZ53" i="82"/>
  <c r="KM53" i="82"/>
  <c r="JZ53" i="82"/>
  <c r="JL53" i="82"/>
  <c r="IY53" i="82"/>
  <c r="IL53" i="82"/>
  <c r="HY53" i="82"/>
  <c r="HL53" i="82"/>
  <c r="GY53" i="82"/>
  <c r="VS53" i="82"/>
  <c r="VC53" i="82"/>
  <c r="UO53" i="82"/>
  <c r="UA53" i="82"/>
  <c r="TM53" i="82"/>
  <c r="SZ53" i="82"/>
  <c r="SM53" i="82"/>
  <c r="RZ53" i="82"/>
  <c r="RM53" i="82"/>
  <c r="QZ53" i="82"/>
  <c r="QM53" i="82"/>
  <c r="PZ53" i="82"/>
  <c r="PL53" i="82"/>
  <c r="OY53" i="82"/>
  <c r="OL53" i="82"/>
  <c r="NY53" i="82"/>
  <c r="NL53" i="82"/>
  <c r="MY53" i="82"/>
  <c r="ML53" i="82"/>
  <c r="LY53" i="82"/>
  <c r="LL53" i="82"/>
  <c r="KY53" i="82"/>
  <c r="KL53" i="82"/>
  <c r="JX53" i="82"/>
  <c r="JK53" i="82"/>
  <c r="IX53" i="82"/>
  <c r="IK53" i="82"/>
  <c r="HX53" i="82"/>
  <c r="HK53" i="82"/>
  <c r="GX53" i="82"/>
  <c r="UV53" i="82"/>
  <c r="SR53" i="82"/>
  <c r="QR53" i="82"/>
  <c r="OR53" i="82"/>
  <c r="MQ53" i="82"/>
  <c r="KQ53" i="82"/>
  <c r="IQ53" i="82"/>
  <c r="GP53" i="82"/>
  <c r="UU53" i="82"/>
  <c r="SQ53" i="82"/>
  <c r="QQ53" i="82"/>
  <c r="OQ53" i="82"/>
  <c r="MP53" i="82"/>
  <c r="KP53" i="82"/>
  <c r="IP53" i="82"/>
  <c r="GO53" i="82"/>
  <c r="UN53" i="82"/>
  <c r="SL53" i="82"/>
  <c r="QL53" i="82"/>
  <c r="OK53" i="82"/>
  <c r="MK53" i="82"/>
  <c r="KJ53" i="82"/>
  <c r="IJ53" i="82"/>
  <c r="UG53" i="82"/>
  <c r="SE53" i="82"/>
  <c r="QE53" i="82"/>
  <c r="OE53" i="82"/>
  <c r="MD53" i="82"/>
  <c r="KD53" i="82"/>
  <c r="ID53" i="82"/>
  <c r="UF53" i="82"/>
  <c r="SD53" i="82"/>
  <c r="QD53" i="82"/>
  <c r="OD53" i="82"/>
  <c r="MC53" i="82"/>
  <c r="KC53" i="82"/>
  <c r="IB53" i="82"/>
  <c r="VP53" i="82"/>
  <c r="TL53" i="82"/>
  <c r="RL53" i="82"/>
  <c r="PK53" i="82"/>
  <c r="NK53" i="82"/>
  <c r="LK53" i="82"/>
  <c r="JJ53" i="82"/>
  <c r="HJ53" i="82"/>
  <c r="VJ53" i="82"/>
  <c r="TF53" i="82"/>
  <c r="RE53" i="82"/>
  <c r="PE53" i="82"/>
  <c r="ND53" i="82"/>
  <c r="LD53" i="82"/>
  <c r="JD53" i="82"/>
  <c r="HC53" i="82"/>
  <c r="VI53" i="82"/>
  <c r="TD53" i="82"/>
  <c r="RD53" i="82"/>
  <c r="PD53" i="82"/>
  <c r="NC53" i="82"/>
  <c r="LC53" i="82"/>
  <c r="JC53" i="82"/>
  <c r="HB53" i="82"/>
  <c r="VB53" i="82"/>
  <c r="SY53" i="82"/>
  <c r="QY53" i="82"/>
  <c r="OX53" i="82"/>
  <c r="MX53" i="82"/>
  <c r="KX53" i="82"/>
  <c r="IW53" i="82"/>
  <c r="GW53" i="82"/>
  <c r="PX53" i="82"/>
  <c r="HW53" i="82"/>
  <c r="PR53" i="82"/>
  <c r="HP53" i="82"/>
  <c r="PQ53" i="82"/>
  <c r="HO53" i="82"/>
  <c r="NX53" i="82"/>
  <c r="VX53" i="82"/>
  <c r="NR53" i="82"/>
  <c r="VW53" i="82"/>
  <c r="NP53" i="82"/>
  <c r="TZ53" i="82"/>
  <c r="LX53" i="82"/>
  <c r="TR53" i="82"/>
  <c r="LP53" i="82"/>
  <c r="RY53" i="82"/>
  <c r="JW53" i="82"/>
  <c r="RR53" i="82"/>
  <c r="JQ53" i="82"/>
  <c r="RQ53" i="82"/>
  <c r="JP53" i="82"/>
  <c r="TS53" i="82"/>
  <c r="LQ53" i="82"/>
  <c r="VU42" i="82"/>
  <c r="VI42" i="82"/>
  <c r="UW42" i="82"/>
  <c r="UK42" i="82"/>
  <c r="TY42" i="82"/>
  <c r="TM42" i="82"/>
  <c r="TA42" i="82"/>
  <c r="SO42" i="82"/>
  <c r="SC42" i="82"/>
  <c r="RQ42" i="82"/>
  <c r="RE42" i="82"/>
  <c r="QS42" i="82"/>
  <c r="QG42" i="82"/>
  <c r="PU42" i="82"/>
  <c r="PI42" i="82"/>
  <c r="OW42" i="82"/>
  <c r="OK42" i="82"/>
  <c r="NY42" i="82"/>
  <c r="NM42" i="82"/>
  <c r="NA42" i="82"/>
  <c r="MO42" i="82"/>
  <c r="MC42" i="82"/>
  <c r="LQ42" i="82"/>
  <c r="LE42" i="82"/>
  <c r="KS42" i="82"/>
  <c r="KG42" i="82"/>
  <c r="JU42" i="82"/>
  <c r="JI42" i="82"/>
  <c r="IW42" i="82"/>
  <c r="IK42" i="82"/>
  <c r="HY42" i="82"/>
  <c r="HM42" i="82"/>
  <c r="HA42" i="82"/>
  <c r="GO42" i="82"/>
  <c r="WA42" i="82"/>
  <c r="VN42" i="82"/>
  <c r="VA42" i="82"/>
  <c r="UN42" i="82"/>
  <c r="UA42" i="82"/>
  <c r="TN42" i="82"/>
  <c r="SZ42" i="82"/>
  <c r="SM42" i="82"/>
  <c r="RZ42" i="82"/>
  <c r="RM42" i="82"/>
  <c r="QZ42" i="82"/>
  <c r="QM42" i="82"/>
  <c r="PZ42" i="82"/>
  <c r="PM42" i="82"/>
  <c r="OZ42" i="82"/>
  <c r="OM42" i="82"/>
  <c r="NZ42" i="82"/>
  <c r="NL42" i="82"/>
  <c r="MY42" i="82"/>
  <c r="ML42" i="82"/>
  <c r="LY42" i="82"/>
  <c r="LL42" i="82"/>
  <c r="KY42" i="82"/>
  <c r="KL42" i="82"/>
  <c r="JY42" i="82"/>
  <c r="JL42" i="82"/>
  <c r="IY42" i="82"/>
  <c r="IL42" i="82"/>
  <c r="HX42" i="82"/>
  <c r="HK42" i="82"/>
  <c r="GX42" i="82"/>
  <c r="VZ42" i="82"/>
  <c r="VM42" i="82"/>
  <c r="UZ42" i="82"/>
  <c r="UM42" i="82"/>
  <c r="TZ42" i="82"/>
  <c r="TL42" i="82"/>
  <c r="SY42" i="82"/>
  <c r="SL42" i="82"/>
  <c r="RY42" i="82"/>
  <c r="RL42" i="82"/>
  <c r="QY42" i="82"/>
  <c r="QL42" i="82"/>
  <c r="PY42" i="82"/>
  <c r="PL42" i="82"/>
  <c r="OY42" i="82"/>
  <c r="OL42" i="82"/>
  <c r="NX42" i="82"/>
  <c r="NK42" i="82"/>
  <c r="MX42" i="82"/>
  <c r="MK42" i="82"/>
  <c r="LX42" i="82"/>
  <c r="LK42" i="82"/>
  <c r="KX42" i="82"/>
  <c r="KK42" i="82"/>
  <c r="JX42" i="82"/>
  <c r="JK42" i="82"/>
  <c r="IX42" i="82"/>
  <c r="IJ42" i="82"/>
  <c r="HW42" i="82"/>
  <c r="HJ42" i="82"/>
  <c r="GW42" i="82"/>
  <c r="VY42" i="82"/>
  <c r="VL42" i="82"/>
  <c r="UY42" i="82"/>
  <c r="UL42" i="82"/>
  <c r="TX42" i="82"/>
  <c r="TK42" i="82"/>
  <c r="SX42" i="82"/>
  <c r="SK42" i="82"/>
  <c r="RX42" i="82"/>
  <c r="RK42" i="82"/>
  <c r="QX42" i="82"/>
  <c r="QK42" i="82"/>
  <c r="PX42" i="82"/>
  <c r="PK42" i="82"/>
  <c r="OX42" i="82"/>
  <c r="OJ42" i="82"/>
  <c r="NW42" i="82"/>
  <c r="NJ42" i="82"/>
  <c r="MW42" i="82"/>
  <c r="MJ42" i="82"/>
  <c r="LW42" i="82"/>
  <c r="LJ42" i="82"/>
  <c r="KW42" i="82"/>
  <c r="KJ42" i="82"/>
  <c r="JW42" i="82"/>
  <c r="JJ42" i="82"/>
  <c r="IV42" i="82"/>
  <c r="II42" i="82"/>
  <c r="HV42" i="82"/>
  <c r="HI42" i="82"/>
  <c r="GV42" i="82"/>
  <c r="VX42" i="82"/>
  <c r="VK42" i="82"/>
  <c r="UX42" i="82"/>
  <c r="UJ42" i="82"/>
  <c r="TW42" i="82"/>
  <c r="TJ42" i="82"/>
  <c r="SW42" i="82"/>
  <c r="SJ42" i="82"/>
  <c r="RW42" i="82"/>
  <c r="RJ42" i="82"/>
  <c r="QW42" i="82"/>
  <c r="QJ42" i="82"/>
  <c r="PW42" i="82"/>
  <c r="PJ42" i="82"/>
  <c r="OV42" i="82"/>
  <c r="OI42" i="82"/>
  <c r="NV42" i="82"/>
  <c r="NI42" i="82"/>
  <c r="MV42" i="82"/>
  <c r="MI42" i="82"/>
  <c r="LV42" i="82"/>
  <c r="LI42" i="82"/>
  <c r="KV42" i="82"/>
  <c r="KI42" i="82"/>
  <c r="JV42" i="82"/>
  <c r="JH42" i="82"/>
  <c r="IU42" i="82"/>
  <c r="IH42" i="82"/>
  <c r="HU42" i="82"/>
  <c r="HH42" i="82"/>
  <c r="GU42" i="82"/>
  <c r="VW42" i="82"/>
  <c r="VJ42" i="82"/>
  <c r="UV42" i="82"/>
  <c r="UI42" i="82"/>
  <c r="TV42" i="82"/>
  <c r="TI42" i="82"/>
  <c r="SV42" i="82"/>
  <c r="SI42" i="82"/>
  <c r="RV42" i="82"/>
  <c r="RI42" i="82"/>
  <c r="QV42" i="82"/>
  <c r="QI42" i="82"/>
  <c r="PV42" i="82"/>
  <c r="PH42" i="82"/>
  <c r="OU42" i="82"/>
  <c r="OH42" i="82"/>
  <c r="NU42" i="82"/>
  <c r="NH42" i="82"/>
  <c r="MU42" i="82"/>
  <c r="MH42" i="82"/>
  <c r="LU42" i="82"/>
  <c r="LH42" i="82"/>
  <c r="KU42" i="82"/>
  <c r="VR42" i="82"/>
  <c r="VE42" i="82"/>
  <c r="UR42" i="82"/>
  <c r="UE42" i="82"/>
  <c r="TR42" i="82"/>
  <c r="TE42" i="82"/>
  <c r="SR42" i="82"/>
  <c r="SE42" i="82"/>
  <c r="RR42" i="82"/>
  <c r="RD42" i="82"/>
  <c r="QQ42" i="82"/>
  <c r="QD42" i="82"/>
  <c r="PQ42" i="82"/>
  <c r="PD42" i="82"/>
  <c r="OQ42" i="82"/>
  <c r="OD42" i="82"/>
  <c r="NQ42" i="82"/>
  <c r="ND42" i="82"/>
  <c r="MQ42" i="82"/>
  <c r="MD42" i="82"/>
  <c r="LP42" i="82"/>
  <c r="LC42" i="82"/>
  <c r="KP42" i="82"/>
  <c r="KC42" i="82"/>
  <c r="JP42" i="82"/>
  <c r="JC42" i="82"/>
  <c r="IP42" i="82"/>
  <c r="IC42" i="82"/>
  <c r="HP42" i="82"/>
  <c r="HC42" i="82"/>
  <c r="GP42" i="82"/>
  <c r="WD42" i="82"/>
  <c r="VQ42" i="82"/>
  <c r="VD42" i="82"/>
  <c r="UQ42" i="82"/>
  <c r="UD42" i="82"/>
  <c r="TQ42" i="82"/>
  <c r="TD42" i="82"/>
  <c r="SQ42" i="82"/>
  <c r="SD42" i="82"/>
  <c r="RP42" i="82"/>
  <c r="RC42" i="82"/>
  <c r="QP42" i="82"/>
  <c r="QC42" i="82"/>
  <c r="PP42" i="82"/>
  <c r="PC42" i="82"/>
  <c r="OP42" i="82"/>
  <c r="OC42" i="82"/>
  <c r="NP42" i="82"/>
  <c r="NC42" i="82"/>
  <c r="MP42" i="82"/>
  <c r="MB42" i="82"/>
  <c r="LO42" i="82"/>
  <c r="LB42" i="82"/>
  <c r="KO42" i="82"/>
  <c r="KB42" i="82"/>
  <c r="JO42" i="82"/>
  <c r="JB42" i="82"/>
  <c r="IO42" i="82"/>
  <c r="IB42" i="82"/>
  <c r="HO42" i="82"/>
  <c r="HB42" i="82"/>
  <c r="GN42" i="82"/>
  <c r="WC42" i="82"/>
  <c r="VP42" i="82"/>
  <c r="VC42" i="82"/>
  <c r="UP42" i="82"/>
  <c r="UC42" i="82"/>
  <c r="TP42" i="82"/>
  <c r="TC42" i="82"/>
  <c r="SP42" i="82"/>
  <c r="SB42" i="82"/>
  <c r="RO42" i="82"/>
  <c r="RB42" i="82"/>
  <c r="QO42" i="82"/>
  <c r="QB42" i="82"/>
  <c r="PO42" i="82"/>
  <c r="PB42" i="82"/>
  <c r="OO42" i="82"/>
  <c r="OB42" i="82"/>
  <c r="NO42" i="82"/>
  <c r="NB42" i="82"/>
  <c r="MN42" i="82"/>
  <c r="MA42" i="82"/>
  <c r="LN42" i="82"/>
  <c r="LA42" i="82"/>
  <c r="KN42" i="82"/>
  <c r="KA42" i="82"/>
  <c r="JN42" i="82"/>
  <c r="JA42" i="82"/>
  <c r="IN42" i="82"/>
  <c r="IA42" i="82"/>
  <c r="HN42" i="82"/>
  <c r="GZ42" i="82"/>
  <c r="GM42" i="82"/>
  <c r="WB42" i="82"/>
  <c r="VO42" i="82"/>
  <c r="VB42" i="82"/>
  <c r="UO42" i="82"/>
  <c r="UB42" i="82"/>
  <c r="TO42" i="82"/>
  <c r="TB42" i="82"/>
  <c r="SN42" i="82"/>
  <c r="SA42" i="82"/>
  <c r="RN42" i="82"/>
  <c r="RA42" i="82"/>
  <c r="QN42" i="82"/>
  <c r="QA42" i="82"/>
  <c r="PN42" i="82"/>
  <c r="PA42" i="82"/>
  <c r="ON42" i="82"/>
  <c r="OA42" i="82"/>
  <c r="NN42" i="82"/>
  <c r="MZ42" i="82"/>
  <c r="MM42" i="82"/>
  <c r="LZ42" i="82"/>
  <c r="LM42" i="82"/>
  <c r="KZ42" i="82"/>
  <c r="KM42" i="82"/>
  <c r="JZ42" i="82"/>
  <c r="JM42" i="82"/>
  <c r="IZ42" i="82"/>
  <c r="IM42" i="82"/>
  <c r="HZ42" i="82"/>
  <c r="HL42" i="82"/>
  <c r="GY42" i="82"/>
  <c r="UG42" i="82"/>
  <c r="SG42" i="82"/>
  <c r="QF42" i="82"/>
  <c r="OF42" i="82"/>
  <c r="MF42" i="82"/>
  <c r="KF42" i="82"/>
  <c r="IS42" i="82"/>
  <c r="HF42" i="82"/>
  <c r="UF42" i="82"/>
  <c r="SF42" i="82"/>
  <c r="QE42" i="82"/>
  <c r="OE42" i="82"/>
  <c r="ME42" i="82"/>
  <c r="KE42" i="82"/>
  <c r="IR42" i="82"/>
  <c r="HE42" i="82"/>
  <c r="VV42" i="82"/>
  <c r="TU42" i="82"/>
  <c r="RU42" i="82"/>
  <c r="PT42" i="82"/>
  <c r="NT42" i="82"/>
  <c r="LT42" i="82"/>
  <c r="KD42" i="82"/>
  <c r="IQ42" i="82"/>
  <c r="HD42" i="82"/>
  <c r="VT42" i="82"/>
  <c r="TT42" i="82"/>
  <c r="RT42" i="82"/>
  <c r="PS42" i="82"/>
  <c r="NS42" i="82"/>
  <c r="LS42" i="82"/>
  <c r="JT42" i="82"/>
  <c r="IG42" i="82"/>
  <c r="GT42" i="82"/>
  <c r="VS42" i="82"/>
  <c r="TS42" i="82"/>
  <c r="RS42" i="82"/>
  <c r="PR42" i="82"/>
  <c r="NR42" i="82"/>
  <c r="LR42" i="82"/>
  <c r="JS42" i="82"/>
  <c r="IF42" i="82"/>
  <c r="GS42" i="82"/>
  <c r="VH42" i="82"/>
  <c r="TH42" i="82"/>
  <c r="RH42" i="82"/>
  <c r="PG42" i="82"/>
  <c r="NG42" i="82"/>
  <c r="LG42" i="82"/>
  <c r="JR42" i="82"/>
  <c r="IE42" i="82"/>
  <c r="GR42" i="82"/>
  <c r="VF42" i="82"/>
  <c r="TF42" i="82"/>
  <c r="RF42" i="82"/>
  <c r="PE42" i="82"/>
  <c r="NE42" i="82"/>
  <c r="LD42" i="82"/>
  <c r="JG42" i="82"/>
  <c r="HT42" i="82"/>
  <c r="UU42" i="82"/>
  <c r="SU42" i="82"/>
  <c r="QU42" i="82"/>
  <c r="OT42" i="82"/>
  <c r="MT42" i="82"/>
  <c r="KT42" i="82"/>
  <c r="JF42" i="82"/>
  <c r="HS42" i="82"/>
  <c r="UT42" i="82"/>
  <c r="ST42" i="82"/>
  <c r="QT42" i="82"/>
  <c r="OS42" i="82"/>
  <c r="MS42" i="82"/>
  <c r="KR42" i="82"/>
  <c r="JE42" i="82"/>
  <c r="HR42" i="82"/>
  <c r="US42" i="82"/>
  <c r="SS42" i="82"/>
  <c r="QR42" i="82"/>
  <c r="OR42" i="82"/>
  <c r="MR42" i="82"/>
  <c r="KQ42" i="82"/>
  <c r="JD42" i="82"/>
  <c r="HQ42" i="82"/>
  <c r="TG42" i="82"/>
  <c r="ID42" i="82"/>
  <c r="SH42" i="82"/>
  <c r="HG42" i="82"/>
  <c r="RG42" i="82"/>
  <c r="GQ42" i="82"/>
  <c r="PF42" i="82"/>
  <c r="OG42" i="82"/>
  <c r="KH42" i="82"/>
  <c r="VG42" i="82"/>
  <c r="JQ42" i="82"/>
  <c r="UH42" i="82"/>
  <c r="QH42" i="82"/>
  <c r="NF42" i="82"/>
  <c r="IT42" i="82"/>
  <c r="MG42" i="82"/>
  <c r="LF42" i="82"/>
  <c r="WD54" i="82"/>
  <c r="VR54" i="82"/>
  <c r="VF54" i="82"/>
  <c r="UT54" i="82"/>
  <c r="UH54" i="82"/>
  <c r="TV54" i="82"/>
  <c r="TJ54" i="82"/>
  <c r="SX54" i="82"/>
  <c r="SL54" i="82"/>
  <c r="RZ54" i="82"/>
  <c r="RN54" i="82"/>
  <c r="RB54" i="82"/>
  <c r="QP54" i="82"/>
  <c r="QD54" i="82"/>
  <c r="PR54" i="82"/>
  <c r="PF54" i="82"/>
  <c r="OT54" i="82"/>
  <c r="OH54" i="82"/>
  <c r="NV54" i="82"/>
  <c r="NJ54" i="82"/>
  <c r="MX54" i="82"/>
  <c r="ML54" i="82"/>
  <c r="LZ54" i="82"/>
  <c r="LN54" i="82"/>
  <c r="LB54" i="82"/>
  <c r="KP54" i="82"/>
  <c r="KD54" i="82"/>
  <c r="JR54" i="82"/>
  <c r="JF54" i="82"/>
  <c r="IT54" i="82"/>
  <c r="IH54" i="82"/>
  <c r="HV54" i="82"/>
  <c r="HJ54" i="82"/>
  <c r="GX54" i="82"/>
  <c r="WC54" i="82"/>
  <c r="VP54" i="82"/>
  <c r="VC54" i="82"/>
  <c r="UP54" i="82"/>
  <c r="UC54" i="82"/>
  <c r="TP54" i="82"/>
  <c r="TC54" i="82"/>
  <c r="WB54" i="82"/>
  <c r="VO54" i="82"/>
  <c r="VB54" i="82"/>
  <c r="UO54" i="82"/>
  <c r="UB54" i="82"/>
  <c r="TO54" i="82"/>
  <c r="TB54" i="82"/>
  <c r="SO54" i="82"/>
  <c r="SB54" i="82"/>
  <c r="RO54" i="82"/>
  <c r="RA54" i="82"/>
  <c r="QN54" i="82"/>
  <c r="QA54" i="82"/>
  <c r="PN54" i="82"/>
  <c r="PA54" i="82"/>
  <c r="ON54" i="82"/>
  <c r="OA54" i="82"/>
  <c r="NN54" i="82"/>
  <c r="NA54" i="82"/>
  <c r="MN54" i="82"/>
  <c r="MA54" i="82"/>
  <c r="LM54" i="82"/>
  <c r="KZ54" i="82"/>
  <c r="KM54" i="82"/>
  <c r="JZ54" i="82"/>
  <c r="JM54" i="82"/>
  <c r="IZ54" i="82"/>
  <c r="IM54" i="82"/>
  <c r="HZ54" i="82"/>
  <c r="HM54" i="82"/>
  <c r="GZ54" i="82"/>
  <c r="GM54" i="82"/>
  <c r="VM54" i="82"/>
  <c r="UX54" i="82"/>
  <c r="UI54" i="82"/>
  <c r="TS54" i="82"/>
  <c r="TD54" i="82"/>
  <c r="SN54" i="82"/>
  <c r="RY54" i="82"/>
  <c r="RK54" i="82"/>
  <c r="QW54" i="82"/>
  <c r="QI54" i="82"/>
  <c r="PU54" i="82"/>
  <c r="PG54" i="82"/>
  <c r="OR54" i="82"/>
  <c r="OD54" i="82"/>
  <c r="NP54" i="82"/>
  <c r="NB54" i="82"/>
  <c r="MM54" i="82"/>
  <c r="LX54" i="82"/>
  <c r="LJ54" i="82"/>
  <c r="KV54" i="82"/>
  <c r="KH54" i="82"/>
  <c r="JT54" i="82"/>
  <c r="JE54" i="82"/>
  <c r="IQ54" i="82"/>
  <c r="IC54" i="82"/>
  <c r="HO54" i="82"/>
  <c r="HA54" i="82"/>
  <c r="WA54" i="82"/>
  <c r="VL54" i="82"/>
  <c r="UW54" i="82"/>
  <c r="UG54" i="82"/>
  <c r="TR54" i="82"/>
  <c r="TA54" i="82"/>
  <c r="SM54" i="82"/>
  <c r="RX54" i="82"/>
  <c r="RJ54" i="82"/>
  <c r="QV54" i="82"/>
  <c r="QH54" i="82"/>
  <c r="PT54" i="82"/>
  <c r="PE54" i="82"/>
  <c r="OQ54" i="82"/>
  <c r="OC54" i="82"/>
  <c r="NO54" i="82"/>
  <c r="MZ54" i="82"/>
  <c r="MK54" i="82"/>
  <c r="LW54" i="82"/>
  <c r="LI54" i="82"/>
  <c r="KU54" i="82"/>
  <c r="KG54" i="82"/>
  <c r="JS54" i="82"/>
  <c r="JD54" i="82"/>
  <c r="IP54" i="82"/>
  <c r="IB54" i="82"/>
  <c r="HN54" i="82"/>
  <c r="GY54" i="82"/>
  <c r="VZ54" i="82"/>
  <c r="VK54" i="82"/>
  <c r="UV54" i="82"/>
  <c r="UF54" i="82"/>
  <c r="TQ54" i="82"/>
  <c r="SZ54" i="82"/>
  <c r="SK54" i="82"/>
  <c r="RW54" i="82"/>
  <c r="RI54" i="82"/>
  <c r="QU54" i="82"/>
  <c r="QG54" i="82"/>
  <c r="PS54" i="82"/>
  <c r="PD54" i="82"/>
  <c r="OP54" i="82"/>
  <c r="OB54" i="82"/>
  <c r="NM54" i="82"/>
  <c r="MY54" i="82"/>
  <c r="MJ54" i="82"/>
  <c r="LV54" i="82"/>
  <c r="LH54" i="82"/>
  <c r="KT54" i="82"/>
  <c r="KF54" i="82"/>
  <c r="JQ54" i="82"/>
  <c r="JC54" i="82"/>
  <c r="IO54" i="82"/>
  <c r="IA54" i="82"/>
  <c r="HL54" i="82"/>
  <c r="GW54" i="82"/>
  <c r="VY54" i="82"/>
  <c r="VJ54" i="82"/>
  <c r="UU54" i="82"/>
  <c r="UE54" i="82"/>
  <c r="TN54" i="82"/>
  <c r="SY54" i="82"/>
  <c r="SJ54" i="82"/>
  <c r="RV54" i="82"/>
  <c r="RH54" i="82"/>
  <c r="QT54" i="82"/>
  <c r="QF54" i="82"/>
  <c r="PQ54" i="82"/>
  <c r="PC54" i="82"/>
  <c r="OO54" i="82"/>
  <c r="NZ54" i="82"/>
  <c r="NL54" i="82"/>
  <c r="MW54" i="82"/>
  <c r="MI54" i="82"/>
  <c r="LU54" i="82"/>
  <c r="LG54" i="82"/>
  <c r="KS54" i="82"/>
  <c r="KE54" i="82"/>
  <c r="JP54" i="82"/>
  <c r="JB54" i="82"/>
  <c r="IN54" i="82"/>
  <c r="HY54" i="82"/>
  <c r="HK54" i="82"/>
  <c r="GV54" i="82"/>
  <c r="VX54" i="82"/>
  <c r="VI54" i="82"/>
  <c r="US54" i="82"/>
  <c r="UD54" i="82"/>
  <c r="TM54" i="82"/>
  <c r="SW54" i="82"/>
  <c r="SI54" i="82"/>
  <c r="RU54" i="82"/>
  <c r="RG54" i="82"/>
  <c r="QS54" i="82"/>
  <c r="QE54" i="82"/>
  <c r="PP54" i="82"/>
  <c r="PB54" i="82"/>
  <c r="OM54" i="82"/>
  <c r="NY54" i="82"/>
  <c r="NK54" i="82"/>
  <c r="MV54" i="82"/>
  <c r="MH54" i="82"/>
  <c r="LT54" i="82"/>
  <c r="LF54" i="82"/>
  <c r="KR54" i="82"/>
  <c r="KC54" i="82"/>
  <c r="JO54" i="82"/>
  <c r="JA54" i="82"/>
  <c r="IL54" i="82"/>
  <c r="HX54" i="82"/>
  <c r="HI54" i="82"/>
  <c r="GU54" i="82"/>
  <c r="VU54" i="82"/>
  <c r="VE54" i="82"/>
  <c r="UN54" i="82"/>
  <c r="TY54" i="82"/>
  <c r="TI54" i="82"/>
  <c r="ST54" i="82"/>
  <c r="SF54" i="82"/>
  <c r="RR54" i="82"/>
  <c r="RD54" i="82"/>
  <c r="QO54" i="82"/>
  <c r="PZ54" i="82"/>
  <c r="PL54" i="82"/>
  <c r="OX54" i="82"/>
  <c r="OJ54" i="82"/>
  <c r="NU54" i="82"/>
  <c r="NG54" i="82"/>
  <c r="MS54" i="82"/>
  <c r="ME54" i="82"/>
  <c r="LQ54" i="82"/>
  <c r="LC54" i="82"/>
  <c r="KN54" i="82"/>
  <c r="JY54" i="82"/>
  <c r="JK54" i="82"/>
  <c r="IW54" i="82"/>
  <c r="II54" i="82"/>
  <c r="HT54" i="82"/>
  <c r="HF54" i="82"/>
  <c r="GR54" i="82"/>
  <c r="VT54" i="82"/>
  <c r="VD54" i="82"/>
  <c r="UM54" i="82"/>
  <c r="TX54" i="82"/>
  <c r="TH54" i="82"/>
  <c r="SS54" i="82"/>
  <c r="SE54" i="82"/>
  <c r="RQ54" i="82"/>
  <c r="RC54" i="82"/>
  <c r="QM54" i="82"/>
  <c r="PY54" i="82"/>
  <c r="PK54" i="82"/>
  <c r="OW54" i="82"/>
  <c r="OI54" i="82"/>
  <c r="NT54" i="82"/>
  <c r="NF54" i="82"/>
  <c r="MR54" i="82"/>
  <c r="MD54" i="82"/>
  <c r="LP54" i="82"/>
  <c r="LA54" i="82"/>
  <c r="KL54" i="82"/>
  <c r="JX54" i="82"/>
  <c r="JJ54" i="82"/>
  <c r="IV54" i="82"/>
  <c r="IG54" i="82"/>
  <c r="HS54" i="82"/>
  <c r="HE54" i="82"/>
  <c r="GQ54" i="82"/>
  <c r="VS54" i="82"/>
  <c r="VA54" i="82"/>
  <c r="UL54" i="82"/>
  <c r="TW54" i="82"/>
  <c r="TG54" i="82"/>
  <c r="SR54" i="82"/>
  <c r="SD54" i="82"/>
  <c r="RP54" i="82"/>
  <c r="QZ54" i="82"/>
  <c r="QL54" i="82"/>
  <c r="PX54" i="82"/>
  <c r="PJ54" i="82"/>
  <c r="OV54" i="82"/>
  <c r="OG54" i="82"/>
  <c r="NS54" i="82"/>
  <c r="NE54" i="82"/>
  <c r="MQ54" i="82"/>
  <c r="MC54" i="82"/>
  <c r="LO54" i="82"/>
  <c r="KY54" i="82"/>
  <c r="KK54" i="82"/>
  <c r="JW54" i="82"/>
  <c r="JI54" i="82"/>
  <c r="IU54" i="82"/>
  <c r="IF54" i="82"/>
  <c r="HR54" i="82"/>
  <c r="HD54" i="82"/>
  <c r="GP54" i="82"/>
  <c r="VQ54" i="82"/>
  <c r="UZ54" i="82"/>
  <c r="UK54" i="82"/>
  <c r="TU54" i="82"/>
  <c r="TF54" i="82"/>
  <c r="SQ54" i="82"/>
  <c r="SC54" i="82"/>
  <c r="RM54" i="82"/>
  <c r="QY54" i="82"/>
  <c r="QK54" i="82"/>
  <c r="PW54" i="82"/>
  <c r="PI54" i="82"/>
  <c r="OU54" i="82"/>
  <c r="OF54" i="82"/>
  <c r="NR54" i="82"/>
  <c r="ND54" i="82"/>
  <c r="MP54" i="82"/>
  <c r="MB54" i="82"/>
  <c r="LL54" i="82"/>
  <c r="KX54" i="82"/>
  <c r="KJ54" i="82"/>
  <c r="JV54" i="82"/>
  <c r="JH54" i="82"/>
  <c r="IS54" i="82"/>
  <c r="IE54" i="82"/>
  <c r="HQ54" i="82"/>
  <c r="HC54" i="82"/>
  <c r="GO54" i="82"/>
  <c r="UR54" i="82"/>
  <c r="SH54" i="82"/>
  <c r="QC54" i="82"/>
  <c r="NX54" i="82"/>
  <c r="LS54" i="82"/>
  <c r="JN54" i="82"/>
  <c r="HH54" i="82"/>
  <c r="UQ54" i="82"/>
  <c r="SG54" i="82"/>
  <c r="QB54" i="82"/>
  <c r="NW54" i="82"/>
  <c r="LR54" i="82"/>
  <c r="JL54" i="82"/>
  <c r="HG54" i="82"/>
  <c r="UJ54" i="82"/>
  <c r="SA54" i="82"/>
  <c r="PV54" i="82"/>
  <c r="NQ54" i="82"/>
  <c r="LK54" i="82"/>
  <c r="JG54" i="82"/>
  <c r="HB54" i="82"/>
  <c r="UA54" i="82"/>
  <c r="RT54" i="82"/>
  <c r="PO54" i="82"/>
  <c r="NI54" i="82"/>
  <c r="LE54" i="82"/>
  <c r="IY54" i="82"/>
  <c r="GT54" i="82"/>
  <c r="TZ54" i="82"/>
  <c r="RS54" i="82"/>
  <c r="PM54" i="82"/>
  <c r="NH54" i="82"/>
  <c r="LD54" i="82"/>
  <c r="IX54" i="82"/>
  <c r="GS54" i="82"/>
  <c r="VN54" i="82"/>
  <c r="TE54" i="82"/>
  <c r="QX54" i="82"/>
  <c r="OS54" i="82"/>
  <c r="MO54" i="82"/>
  <c r="KI54" i="82"/>
  <c r="ID54" i="82"/>
  <c r="VH54" i="82"/>
  <c r="SV54" i="82"/>
  <c r="QR54" i="82"/>
  <c r="OL54" i="82"/>
  <c r="MG54" i="82"/>
  <c r="KB54" i="82"/>
  <c r="HW54" i="82"/>
  <c r="VG54" i="82"/>
  <c r="SU54" i="82"/>
  <c r="QQ54" i="82"/>
  <c r="OK54" i="82"/>
  <c r="MF54" i="82"/>
  <c r="KA54" i="82"/>
  <c r="HU54" i="82"/>
  <c r="UY54" i="82"/>
  <c r="SP54" i="82"/>
  <c r="QJ54" i="82"/>
  <c r="OE54" i="82"/>
  <c r="LY54" i="82"/>
  <c r="JU54" i="82"/>
  <c r="HP54" i="82"/>
  <c r="RL54" i="82"/>
  <c r="IR54" i="82"/>
  <c r="RF54" i="82"/>
  <c r="IK54" i="82"/>
  <c r="RE54" i="82"/>
  <c r="IJ54" i="82"/>
  <c r="PH54" i="82"/>
  <c r="GN54" i="82"/>
  <c r="OZ54" i="82"/>
  <c r="OY54" i="82"/>
  <c r="NC54" i="82"/>
  <c r="VV54" i="82"/>
  <c r="MT54" i="82"/>
  <c r="TT54" i="82"/>
  <c r="KW54" i="82"/>
  <c r="TL54" i="82"/>
  <c r="KQ54" i="82"/>
  <c r="TK54" i="82"/>
  <c r="KO54" i="82"/>
  <c r="VW54" i="82"/>
  <c r="MU54" i="82"/>
  <c r="VS66" i="82"/>
  <c r="VG66" i="82"/>
  <c r="UU66" i="82"/>
  <c r="UI66" i="82"/>
  <c r="TW66" i="82"/>
  <c r="TK66" i="82"/>
  <c r="SY66" i="82"/>
  <c r="SM66" i="82"/>
  <c r="SA66" i="82"/>
  <c r="RO66" i="82"/>
  <c r="RC66" i="82"/>
  <c r="QQ66" i="82"/>
  <c r="QE66" i="82"/>
  <c r="PS66" i="82"/>
  <c r="PG66" i="82"/>
  <c r="OU66" i="82"/>
  <c r="OI66" i="82"/>
  <c r="NW66" i="82"/>
  <c r="NK66" i="82"/>
  <c r="MY66" i="82"/>
  <c r="MM66" i="82"/>
  <c r="MA66" i="82"/>
  <c r="LO66" i="82"/>
  <c r="LC66" i="82"/>
  <c r="KQ66" i="82"/>
  <c r="KE66" i="82"/>
  <c r="JS66" i="82"/>
  <c r="JG66" i="82"/>
  <c r="IU66" i="82"/>
  <c r="II66" i="82"/>
  <c r="HW66" i="82"/>
  <c r="HK66" i="82"/>
  <c r="GY66" i="82"/>
  <c r="GM66" i="82"/>
  <c r="WD66" i="82"/>
  <c r="VQ66" i="82"/>
  <c r="VD66" i="82"/>
  <c r="UQ66" i="82"/>
  <c r="UD66" i="82"/>
  <c r="TQ66" i="82"/>
  <c r="TD66" i="82"/>
  <c r="SQ66" i="82"/>
  <c r="SD66" i="82"/>
  <c r="RQ66" i="82"/>
  <c r="RD66" i="82"/>
  <c r="QP66" i="82"/>
  <c r="QC66" i="82"/>
  <c r="PP66" i="82"/>
  <c r="PC66" i="82"/>
  <c r="OP66" i="82"/>
  <c r="OC66" i="82"/>
  <c r="NP66" i="82"/>
  <c r="NC66" i="82"/>
  <c r="MP66" i="82"/>
  <c r="MC66" i="82"/>
  <c r="LP66" i="82"/>
  <c r="LB66" i="82"/>
  <c r="KO66" i="82"/>
  <c r="KB66" i="82"/>
  <c r="JO66" i="82"/>
  <c r="JB66" i="82"/>
  <c r="IO66" i="82"/>
  <c r="IB66" i="82"/>
  <c r="HO66" i="82"/>
  <c r="HB66" i="82"/>
  <c r="GO66" i="82"/>
  <c r="VY66" i="82"/>
  <c r="VK66" i="82"/>
  <c r="UW66" i="82"/>
  <c r="UH66" i="82"/>
  <c r="TT66" i="82"/>
  <c r="TF66" i="82"/>
  <c r="SR66" i="82"/>
  <c r="SC66" i="82"/>
  <c r="RN66" i="82"/>
  <c r="QZ66" i="82"/>
  <c r="QL66" i="82"/>
  <c r="PX66" i="82"/>
  <c r="PJ66" i="82"/>
  <c r="OV66" i="82"/>
  <c r="OG66" i="82"/>
  <c r="NS66" i="82"/>
  <c r="NE66" i="82"/>
  <c r="MQ66" i="82"/>
  <c r="MB66" i="82"/>
  <c r="LM66" i="82"/>
  <c r="KY66" i="82"/>
  <c r="KK66" i="82"/>
  <c r="JW66" i="82"/>
  <c r="JI66" i="82"/>
  <c r="IT66" i="82"/>
  <c r="IF66" i="82"/>
  <c r="HR66" i="82"/>
  <c r="HD66" i="82"/>
  <c r="GP66" i="82"/>
  <c r="VX66" i="82"/>
  <c r="VJ66" i="82"/>
  <c r="UV66" i="82"/>
  <c r="UG66" i="82"/>
  <c r="TS66" i="82"/>
  <c r="TE66" i="82"/>
  <c r="SP66" i="82"/>
  <c r="SB66" i="82"/>
  <c r="RM66" i="82"/>
  <c r="QY66" i="82"/>
  <c r="QK66" i="82"/>
  <c r="PW66" i="82"/>
  <c r="PI66" i="82"/>
  <c r="OT66" i="82"/>
  <c r="OF66" i="82"/>
  <c r="NR66" i="82"/>
  <c r="ND66" i="82"/>
  <c r="MO66" i="82"/>
  <c r="LZ66" i="82"/>
  <c r="LL66" i="82"/>
  <c r="KX66" i="82"/>
  <c r="KJ66" i="82"/>
  <c r="JV66" i="82"/>
  <c r="JH66" i="82"/>
  <c r="IS66" i="82"/>
  <c r="IE66" i="82"/>
  <c r="HQ66" i="82"/>
  <c r="HC66" i="82"/>
  <c r="GN66" i="82"/>
  <c r="VW66" i="82"/>
  <c r="VI66" i="82"/>
  <c r="UT66" i="82"/>
  <c r="UF66" i="82"/>
  <c r="TR66" i="82"/>
  <c r="TC66" i="82"/>
  <c r="SO66" i="82"/>
  <c r="RZ66" i="82"/>
  <c r="RL66" i="82"/>
  <c r="QX66" i="82"/>
  <c r="QJ66" i="82"/>
  <c r="PV66" i="82"/>
  <c r="PH66" i="82"/>
  <c r="OS66" i="82"/>
  <c r="OE66" i="82"/>
  <c r="NQ66" i="82"/>
  <c r="NB66" i="82"/>
  <c r="MN66" i="82"/>
  <c r="LY66" i="82"/>
  <c r="LK66" i="82"/>
  <c r="KW66" i="82"/>
  <c r="KI66" i="82"/>
  <c r="JU66" i="82"/>
  <c r="JF66" i="82"/>
  <c r="IR66" i="82"/>
  <c r="ID66" i="82"/>
  <c r="HP66" i="82"/>
  <c r="HA66" i="82"/>
  <c r="VV66" i="82"/>
  <c r="VH66" i="82"/>
  <c r="US66" i="82"/>
  <c r="UE66" i="82"/>
  <c r="TP66" i="82"/>
  <c r="TB66" i="82"/>
  <c r="SN66" i="82"/>
  <c r="RY66" i="82"/>
  <c r="RK66" i="82"/>
  <c r="QW66" i="82"/>
  <c r="QI66" i="82"/>
  <c r="PU66" i="82"/>
  <c r="PF66" i="82"/>
  <c r="OR66" i="82"/>
  <c r="OD66" i="82"/>
  <c r="NO66" i="82"/>
  <c r="NA66" i="82"/>
  <c r="ML66" i="82"/>
  <c r="LX66" i="82"/>
  <c r="LJ66" i="82"/>
  <c r="KV66" i="82"/>
  <c r="KH66" i="82"/>
  <c r="JT66" i="82"/>
  <c r="JE66" i="82"/>
  <c r="IQ66" i="82"/>
  <c r="IC66" i="82"/>
  <c r="HN66" i="82"/>
  <c r="GZ66" i="82"/>
  <c r="WC66" i="82"/>
  <c r="VO66" i="82"/>
  <c r="VA66" i="82"/>
  <c r="UM66" i="82"/>
  <c r="TY66" i="82"/>
  <c r="TJ66" i="82"/>
  <c r="SV66" i="82"/>
  <c r="SH66" i="82"/>
  <c r="RT66" i="82"/>
  <c r="RF66" i="82"/>
  <c r="QR66" i="82"/>
  <c r="QB66" i="82"/>
  <c r="PN66" i="82"/>
  <c r="OZ66" i="82"/>
  <c r="OL66" i="82"/>
  <c r="NX66" i="82"/>
  <c r="NI66" i="82"/>
  <c r="MU66" i="82"/>
  <c r="MG66" i="82"/>
  <c r="LS66" i="82"/>
  <c r="LE66" i="82"/>
  <c r="KP66" i="82"/>
  <c r="KA66" i="82"/>
  <c r="JM66" i="82"/>
  <c r="IY66" i="82"/>
  <c r="IK66" i="82"/>
  <c r="HV66" i="82"/>
  <c r="HH66" i="82"/>
  <c r="GT66" i="82"/>
  <c r="WB66" i="82"/>
  <c r="VN66" i="82"/>
  <c r="UZ66" i="82"/>
  <c r="UL66" i="82"/>
  <c r="TX66" i="82"/>
  <c r="TI66" i="82"/>
  <c r="SU66" i="82"/>
  <c r="SG66" i="82"/>
  <c r="RS66" i="82"/>
  <c r="RE66" i="82"/>
  <c r="QO66" i="82"/>
  <c r="QA66" i="82"/>
  <c r="PM66" i="82"/>
  <c r="OY66" i="82"/>
  <c r="OK66" i="82"/>
  <c r="NV66" i="82"/>
  <c r="NH66" i="82"/>
  <c r="MT66" i="82"/>
  <c r="MF66" i="82"/>
  <c r="LR66" i="82"/>
  <c r="LD66" i="82"/>
  <c r="KN66" i="82"/>
  <c r="JZ66" i="82"/>
  <c r="JL66" i="82"/>
  <c r="IX66" i="82"/>
  <c r="IJ66" i="82"/>
  <c r="HU66" i="82"/>
  <c r="HG66" i="82"/>
  <c r="GS66" i="82"/>
  <c r="WA66" i="82"/>
  <c r="VM66" i="82"/>
  <c r="UY66" i="82"/>
  <c r="UK66" i="82"/>
  <c r="TV66" i="82"/>
  <c r="TH66" i="82"/>
  <c r="ST66" i="82"/>
  <c r="SF66" i="82"/>
  <c r="RR66" i="82"/>
  <c r="RB66" i="82"/>
  <c r="QN66" i="82"/>
  <c r="PZ66" i="82"/>
  <c r="PL66" i="82"/>
  <c r="OX66" i="82"/>
  <c r="OJ66" i="82"/>
  <c r="NU66" i="82"/>
  <c r="NG66" i="82"/>
  <c r="MS66" i="82"/>
  <c r="ME66" i="82"/>
  <c r="LQ66" i="82"/>
  <c r="LA66" i="82"/>
  <c r="KM66" i="82"/>
  <c r="JY66" i="82"/>
  <c r="JK66" i="82"/>
  <c r="IW66" i="82"/>
  <c r="IH66" i="82"/>
  <c r="HT66" i="82"/>
  <c r="HF66" i="82"/>
  <c r="GR66" i="82"/>
  <c r="VF66" i="82"/>
  <c r="UA66" i="82"/>
  <c r="SS66" i="82"/>
  <c r="RI66" i="82"/>
  <c r="QD66" i="82"/>
  <c r="OQ66" i="82"/>
  <c r="NL66" i="82"/>
  <c r="MD66" i="82"/>
  <c r="KT66" i="82"/>
  <c r="JN66" i="82"/>
  <c r="IA66" i="82"/>
  <c r="GV66" i="82"/>
  <c r="VE66" i="82"/>
  <c r="TZ66" i="82"/>
  <c r="SL66" i="82"/>
  <c r="RH66" i="82"/>
  <c r="PY66" i="82"/>
  <c r="OO66" i="82"/>
  <c r="NJ66" i="82"/>
  <c r="LW66" i="82"/>
  <c r="KS66" i="82"/>
  <c r="JJ66" i="82"/>
  <c r="HZ66" i="82"/>
  <c r="GU66" i="82"/>
  <c r="VC66" i="82"/>
  <c r="TU66" i="82"/>
  <c r="SK66" i="82"/>
  <c r="RG66" i="82"/>
  <c r="PT66" i="82"/>
  <c r="ON66" i="82"/>
  <c r="NF66" i="82"/>
  <c r="LV66" i="82"/>
  <c r="KR66" i="82"/>
  <c r="JD66" i="82"/>
  <c r="HY66" i="82"/>
  <c r="GQ66" i="82"/>
  <c r="VB66" i="82"/>
  <c r="TO66" i="82"/>
  <c r="SJ66" i="82"/>
  <c r="RA66" i="82"/>
  <c r="PR66" i="82"/>
  <c r="OM66" i="82"/>
  <c r="MZ66" i="82"/>
  <c r="LU66" i="82"/>
  <c r="KL66" i="82"/>
  <c r="JC66" i="82"/>
  <c r="HX66" i="82"/>
  <c r="VT66" i="82"/>
  <c r="UN66" i="82"/>
  <c r="TA66" i="82"/>
  <c r="RV66" i="82"/>
  <c r="QM66" i="82"/>
  <c r="PD66" i="82"/>
  <c r="NY66" i="82"/>
  <c r="MK66" i="82"/>
  <c r="LG66" i="82"/>
  <c r="JX66" i="82"/>
  <c r="IN66" i="82"/>
  <c r="HI66" i="82"/>
  <c r="VR66" i="82"/>
  <c r="UJ66" i="82"/>
  <c r="SZ66" i="82"/>
  <c r="RU66" i="82"/>
  <c r="QH66" i="82"/>
  <c r="PB66" i="82"/>
  <c r="NT66" i="82"/>
  <c r="MJ66" i="82"/>
  <c r="LF66" i="82"/>
  <c r="JR66" i="82"/>
  <c r="IM66" i="82"/>
  <c r="HE66" i="82"/>
  <c r="VP66" i="82"/>
  <c r="UC66" i="82"/>
  <c r="SX66" i="82"/>
  <c r="RP66" i="82"/>
  <c r="QG66" i="82"/>
  <c r="PA66" i="82"/>
  <c r="NN66" i="82"/>
  <c r="MI66" i="82"/>
  <c r="KZ66" i="82"/>
  <c r="JQ66" i="82"/>
  <c r="IL66" i="82"/>
  <c r="GX66" i="82"/>
  <c r="VL66" i="82"/>
  <c r="UB66" i="82"/>
  <c r="SW66" i="82"/>
  <c r="RJ66" i="82"/>
  <c r="QF66" i="82"/>
  <c r="OW66" i="82"/>
  <c r="NM66" i="82"/>
  <c r="MH66" i="82"/>
  <c r="KU66" i="82"/>
  <c r="JP66" i="82"/>
  <c r="IG66" i="82"/>
  <c r="GW66" i="82"/>
  <c r="UX66" i="82"/>
  <c r="QV66" i="82"/>
  <c r="MX66" i="82"/>
  <c r="JA66" i="82"/>
  <c r="UR66" i="82"/>
  <c r="QU66" i="82"/>
  <c r="MW66" i="82"/>
  <c r="IZ66" i="82"/>
  <c r="UP66" i="82"/>
  <c r="QT66" i="82"/>
  <c r="MV66" i="82"/>
  <c r="IV66" i="82"/>
  <c r="SI66" i="82"/>
  <c r="OH66" i="82"/>
  <c r="KG66" i="82"/>
  <c r="SE66" i="82"/>
  <c r="OB66" i="82"/>
  <c r="KF66" i="82"/>
  <c r="VZ66" i="82"/>
  <c r="RX66" i="82"/>
  <c r="OA66" i="82"/>
  <c r="KD66" i="82"/>
  <c r="VU66" i="82"/>
  <c r="RW66" i="82"/>
  <c r="NZ66" i="82"/>
  <c r="KC66" i="82"/>
  <c r="PO66" i="82"/>
  <c r="HJ66" i="82"/>
  <c r="PK66" i="82"/>
  <c r="PE66" i="82"/>
  <c r="MR66" i="82"/>
  <c r="TM66" i="82"/>
  <c r="LH66" i="82"/>
  <c r="TL66" i="82"/>
  <c r="IP66" i="82"/>
  <c r="TG66" i="82"/>
  <c r="HS66" i="82"/>
  <c r="QS66" i="82"/>
  <c r="HM66" i="82"/>
  <c r="LT66" i="82"/>
  <c r="LN66" i="82"/>
  <c r="LI66" i="82"/>
  <c r="HL66" i="82"/>
  <c r="UO66" i="82"/>
  <c r="TN66" i="82"/>
  <c r="PQ66" i="82"/>
  <c r="VU78" i="82"/>
  <c r="VI78" i="82"/>
  <c r="UW78" i="82"/>
  <c r="UK78" i="82"/>
  <c r="TY78" i="82"/>
  <c r="TM78" i="82"/>
  <c r="TA78" i="82"/>
  <c r="SO78" i="82"/>
  <c r="SC78" i="82"/>
  <c r="RQ78" i="82"/>
  <c r="RE78" i="82"/>
  <c r="QS78" i="82"/>
  <c r="QG78" i="82"/>
  <c r="PU78" i="82"/>
  <c r="PI78" i="82"/>
  <c r="OW78" i="82"/>
  <c r="OK78" i="82"/>
  <c r="NY78" i="82"/>
  <c r="NM78" i="82"/>
  <c r="NA78" i="82"/>
  <c r="MO78" i="82"/>
  <c r="MC78" i="82"/>
  <c r="LQ78" i="82"/>
  <c r="LE78" i="82"/>
  <c r="KS78" i="82"/>
  <c r="KG78" i="82"/>
  <c r="JU78" i="82"/>
  <c r="JI78" i="82"/>
  <c r="IW78" i="82"/>
  <c r="IK78" i="82"/>
  <c r="HY78" i="82"/>
  <c r="HM78" i="82"/>
  <c r="HA78" i="82"/>
  <c r="GO78" i="82"/>
  <c r="VV78" i="82"/>
  <c r="VH78" i="82"/>
  <c r="UU78" i="82"/>
  <c r="UH78" i="82"/>
  <c r="TU78" i="82"/>
  <c r="TH78" i="82"/>
  <c r="SU78" i="82"/>
  <c r="SH78" i="82"/>
  <c r="RU78" i="82"/>
  <c r="RH78" i="82"/>
  <c r="QU78" i="82"/>
  <c r="QH78" i="82"/>
  <c r="PT78" i="82"/>
  <c r="PG78" i="82"/>
  <c r="OT78" i="82"/>
  <c r="OG78" i="82"/>
  <c r="NT78" i="82"/>
  <c r="NG78" i="82"/>
  <c r="MT78" i="82"/>
  <c r="MG78" i="82"/>
  <c r="LT78" i="82"/>
  <c r="LG78" i="82"/>
  <c r="KT78" i="82"/>
  <c r="KF78" i="82"/>
  <c r="JS78" i="82"/>
  <c r="JF78" i="82"/>
  <c r="IS78" i="82"/>
  <c r="IF78" i="82"/>
  <c r="HS78" i="82"/>
  <c r="HF78" i="82"/>
  <c r="GS78" i="82"/>
  <c r="WC78" i="82"/>
  <c r="VO78" i="82"/>
  <c r="VA78" i="82"/>
  <c r="UM78" i="82"/>
  <c r="TX78" i="82"/>
  <c r="TJ78" i="82"/>
  <c r="SV78" i="82"/>
  <c r="SG78" i="82"/>
  <c r="RS78" i="82"/>
  <c r="RD78" i="82"/>
  <c r="QP78" i="82"/>
  <c r="QB78" i="82"/>
  <c r="PN78" i="82"/>
  <c r="OZ78" i="82"/>
  <c r="OL78" i="82"/>
  <c r="NW78" i="82"/>
  <c r="NI78" i="82"/>
  <c r="MU78" i="82"/>
  <c r="MF78" i="82"/>
  <c r="LR78" i="82"/>
  <c r="LC78" i="82"/>
  <c r="KO78" i="82"/>
  <c r="KA78" i="82"/>
  <c r="JM78" i="82"/>
  <c r="IY78" i="82"/>
  <c r="IJ78" i="82"/>
  <c r="HV78" i="82"/>
  <c r="HH78" i="82"/>
  <c r="GT78" i="82"/>
  <c r="VW78" i="82"/>
  <c r="VG78" i="82"/>
  <c r="US78" i="82"/>
  <c r="UE78" i="82"/>
  <c r="TQ78" i="82"/>
  <c r="TC78" i="82"/>
  <c r="SN78" i="82"/>
  <c r="RZ78" i="82"/>
  <c r="RL78" i="82"/>
  <c r="QX78" i="82"/>
  <c r="QJ78" i="82"/>
  <c r="PV78" i="82"/>
  <c r="PF78" i="82"/>
  <c r="OR78" i="82"/>
  <c r="VT78" i="82"/>
  <c r="VF78" i="82"/>
  <c r="UR78" i="82"/>
  <c r="UD78" i="82"/>
  <c r="TP78" i="82"/>
  <c r="TB78" i="82"/>
  <c r="SM78" i="82"/>
  <c r="RY78" i="82"/>
  <c r="RK78" i="82"/>
  <c r="QW78" i="82"/>
  <c r="QI78" i="82"/>
  <c r="PS78" i="82"/>
  <c r="PE78" i="82"/>
  <c r="OQ78" i="82"/>
  <c r="VS78" i="82"/>
  <c r="VE78" i="82"/>
  <c r="UQ78" i="82"/>
  <c r="UC78" i="82"/>
  <c r="TO78" i="82"/>
  <c r="SZ78" i="82"/>
  <c r="SL78" i="82"/>
  <c r="RX78" i="82"/>
  <c r="RJ78" i="82"/>
  <c r="VQ78" i="82"/>
  <c r="UX78" i="82"/>
  <c r="UA78" i="82"/>
  <c r="TF78" i="82"/>
  <c r="SJ78" i="82"/>
  <c r="RO78" i="82"/>
  <c r="QT78" i="82"/>
  <c r="QA78" i="82"/>
  <c r="PJ78" i="82"/>
  <c r="OO78" i="82"/>
  <c r="VP78" i="82"/>
  <c r="UV78" i="82"/>
  <c r="TZ78" i="82"/>
  <c r="TE78" i="82"/>
  <c r="SI78" i="82"/>
  <c r="RN78" i="82"/>
  <c r="QR78" i="82"/>
  <c r="PZ78" i="82"/>
  <c r="PH78" i="82"/>
  <c r="ON78" i="82"/>
  <c r="NX78" i="82"/>
  <c r="NH78" i="82"/>
  <c r="MR78" i="82"/>
  <c r="MB78" i="82"/>
  <c r="LM78" i="82"/>
  <c r="KX78" i="82"/>
  <c r="KI78" i="82"/>
  <c r="JR78" i="82"/>
  <c r="JC78" i="82"/>
  <c r="IN78" i="82"/>
  <c r="HX78" i="82"/>
  <c r="HI78" i="82"/>
  <c r="GR78" i="82"/>
  <c r="VN78" i="82"/>
  <c r="UT78" i="82"/>
  <c r="TW78" i="82"/>
  <c r="TD78" i="82"/>
  <c r="SF78" i="82"/>
  <c r="RM78" i="82"/>
  <c r="QQ78" i="82"/>
  <c r="PY78" i="82"/>
  <c r="PD78" i="82"/>
  <c r="OM78" i="82"/>
  <c r="NV78" i="82"/>
  <c r="NF78" i="82"/>
  <c r="MQ78" i="82"/>
  <c r="MA78" i="82"/>
  <c r="LL78" i="82"/>
  <c r="KW78" i="82"/>
  <c r="KH78" i="82"/>
  <c r="JQ78" i="82"/>
  <c r="JB78" i="82"/>
  <c r="IM78" i="82"/>
  <c r="HW78" i="82"/>
  <c r="HG78" i="82"/>
  <c r="GQ78" i="82"/>
  <c r="VM78" i="82"/>
  <c r="UP78" i="82"/>
  <c r="TV78" i="82"/>
  <c r="SY78" i="82"/>
  <c r="SE78" i="82"/>
  <c r="RI78" i="82"/>
  <c r="QO78" i="82"/>
  <c r="PX78" i="82"/>
  <c r="PC78" i="82"/>
  <c r="OJ78" i="82"/>
  <c r="NU78" i="82"/>
  <c r="NE78" i="82"/>
  <c r="MP78" i="82"/>
  <c r="LZ78" i="82"/>
  <c r="LK78" i="82"/>
  <c r="KV78" i="82"/>
  <c r="KE78" i="82"/>
  <c r="JP78" i="82"/>
  <c r="JA78" i="82"/>
  <c r="IL78" i="82"/>
  <c r="HU78" i="82"/>
  <c r="HE78" i="82"/>
  <c r="GP78" i="82"/>
  <c r="VL78" i="82"/>
  <c r="UO78" i="82"/>
  <c r="TT78" i="82"/>
  <c r="SX78" i="82"/>
  <c r="SD78" i="82"/>
  <c r="RG78" i="82"/>
  <c r="QN78" i="82"/>
  <c r="PW78" i="82"/>
  <c r="PB78" i="82"/>
  <c r="OI78" i="82"/>
  <c r="NS78" i="82"/>
  <c r="ND78" i="82"/>
  <c r="MN78" i="82"/>
  <c r="LY78" i="82"/>
  <c r="LJ78" i="82"/>
  <c r="KU78" i="82"/>
  <c r="KD78" i="82"/>
  <c r="JO78" i="82"/>
  <c r="IZ78" i="82"/>
  <c r="II78" i="82"/>
  <c r="HT78" i="82"/>
  <c r="HD78" i="82"/>
  <c r="GN78" i="82"/>
  <c r="VZ78" i="82"/>
  <c r="VC78" i="82"/>
  <c r="UI78" i="82"/>
  <c r="TL78" i="82"/>
  <c r="SR78" i="82"/>
  <c r="RV78" i="82"/>
  <c r="RA78" i="82"/>
  <c r="QF78" i="82"/>
  <c r="PO78" i="82"/>
  <c r="OV78" i="82"/>
  <c r="OD78" i="82"/>
  <c r="NO78" i="82"/>
  <c r="MY78" i="82"/>
  <c r="MJ78" i="82"/>
  <c r="LU78" i="82"/>
  <c r="LD78" i="82"/>
  <c r="KN78" i="82"/>
  <c r="JY78" i="82"/>
  <c r="JJ78" i="82"/>
  <c r="IT78" i="82"/>
  <c r="ID78" i="82"/>
  <c r="HO78" i="82"/>
  <c r="GY78" i="82"/>
  <c r="VY78" i="82"/>
  <c r="VB78" i="82"/>
  <c r="UG78" i="82"/>
  <c r="TK78" i="82"/>
  <c r="SQ78" i="82"/>
  <c r="RT78" i="82"/>
  <c r="QZ78" i="82"/>
  <c r="QE78" i="82"/>
  <c r="PM78" i="82"/>
  <c r="OU78" i="82"/>
  <c r="OC78" i="82"/>
  <c r="NN78" i="82"/>
  <c r="MX78" i="82"/>
  <c r="MI78" i="82"/>
  <c r="LS78" i="82"/>
  <c r="LB78" i="82"/>
  <c r="KM78" i="82"/>
  <c r="JX78" i="82"/>
  <c r="JH78" i="82"/>
  <c r="IR78" i="82"/>
  <c r="IC78" i="82"/>
  <c r="HN78" i="82"/>
  <c r="GX78" i="82"/>
  <c r="VX78" i="82"/>
  <c r="UZ78" i="82"/>
  <c r="UF78" i="82"/>
  <c r="TI78" i="82"/>
  <c r="SP78" i="82"/>
  <c r="RR78" i="82"/>
  <c r="QY78" i="82"/>
  <c r="QD78" i="82"/>
  <c r="PL78" i="82"/>
  <c r="OS78" i="82"/>
  <c r="OB78" i="82"/>
  <c r="NL78" i="82"/>
  <c r="MW78" i="82"/>
  <c r="MH78" i="82"/>
  <c r="LP78" i="82"/>
  <c r="LA78" i="82"/>
  <c r="KL78" i="82"/>
  <c r="JW78" i="82"/>
  <c r="JG78" i="82"/>
  <c r="IQ78" i="82"/>
  <c r="IB78" i="82"/>
  <c r="HL78" i="82"/>
  <c r="GW78" i="82"/>
  <c r="VR78" i="82"/>
  <c r="UY78" i="82"/>
  <c r="UB78" i="82"/>
  <c r="TG78" i="82"/>
  <c r="SK78" i="82"/>
  <c r="TS78" i="82"/>
  <c r="RB78" i="82"/>
  <c r="OX78" i="82"/>
  <c r="NC78" i="82"/>
  <c r="LV78" i="82"/>
  <c r="KJ78" i="82"/>
  <c r="IV78" i="82"/>
  <c r="HK78" i="82"/>
  <c r="TR78" i="82"/>
  <c r="QV78" i="82"/>
  <c r="OP78" i="82"/>
  <c r="NB78" i="82"/>
  <c r="LO78" i="82"/>
  <c r="KC78" i="82"/>
  <c r="IU78" i="82"/>
  <c r="TN78" i="82"/>
  <c r="QM78" i="82"/>
  <c r="OH78" i="82"/>
  <c r="MZ78" i="82"/>
  <c r="LN78" i="82"/>
  <c r="KB78" i="82"/>
  <c r="IP78" i="82"/>
  <c r="WD78" i="82"/>
  <c r="SW78" i="82"/>
  <c r="QL78" i="82"/>
  <c r="OF78" i="82"/>
  <c r="MV78" i="82"/>
  <c r="LI78" i="82"/>
  <c r="JZ78" i="82"/>
  <c r="IO78" i="82"/>
  <c r="HB78" i="82"/>
  <c r="WB78" i="82"/>
  <c r="ST78" i="82"/>
  <c r="QK78" i="82"/>
  <c r="OE78" i="82"/>
  <c r="MS78" i="82"/>
  <c r="LH78" i="82"/>
  <c r="JV78" i="82"/>
  <c r="IH78" i="82"/>
  <c r="VJ78" i="82"/>
  <c r="SA78" i="82"/>
  <c r="PQ78" i="82"/>
  <c r="NR78" i="82"/>
  <c r="MK78" i="82"/>
  <c r="KY78" i="82"/>
  <c r="JL78" i="82"/>
  <c r="IA78" i="82"/>
  <c r="GM78" i="82"/>
  <c r="VD78" i="82"/>
  <c r="RW78" i="82"/>
  <c r="PP78" i="82"/>
  <c r="NQ78" i="82"/>
  <c r="ME78" i="82"/>
  <c r="KR78" i="82"/>
  <c r="JK78" i="82"/>
  <c r="HZ78" i="82"/>
  <c r="UN78" i="82"/>
  <c r="RP78" i="82"/>
  <c r="PK78" i="82"/>
  <c r="NP78" i="82"/>
  <c r="MD78" i="82"/>
  <c r="KQ78" i="82"/>
  <c r="JE78" i="82"/>
  <c r="HR78" i="82"/>
  <c r="UL78" i="82"/>
  <c r="RF78" i="82"/>
  <c r="PA78" i="82"/>
  <c r="NK78" i="82"/>
  <c r="LX78" i="82"/>
  <c r="KP78" i="82"/>
  <c r="JD78" i="82"/>
  <c r="HQ78" i="82"/>
  <c r="NZ78" i="82"/>
  <c r="IE78" i="82"/>
  <c r="NJ78" i="82"/>
  <c r="HP78" i="82"/>
  <c r="WA78" i="82"/>
  <c r="MM78" i="82"/>
  <c r="HJ78" i="82"/>
  <c r="VK78" i="82"/>
  <c r="ML78" i="82"/>
  <c r="HC78" i="82"/>
  <c r="UJ78" i="82"/>
  <c r="QC78" i="82"/>
  <c r="JT78" i="82"/>
  <c r="PR78" i="82"/>
  <c r="JN78" i="82"/>
  <c r="OY78" i="82"/>
  <c r="IX78" i="82"/>
  <c r="LW78" i="82"/>
  <c r="LF78" i="82"/>
  <c r="KZ78" i="82"/>
  <c r="KK78" i="82"/>
  <c r="IG78" i="82"/>
  <c r="GZ78" i="82"/>
  <c r="SS78" i="82"/>
  <c r="SB78" i="82"/>
  <c r="RC78" i="82"/>
  <c r="OA78" i="82"/>
  <c r="GV78" i="82"/>
  <c r="GU78" i="82"/>
  <c r="IU16" i="82"/>
  <c r="WC16" i="82"/>
  <c r="KA16" i="82"/>
  <c r="MB16" i="82"/>
  <c r="TG16" i="82"/>
  <c r="CU16" i="82"/>
  <c r="DS16" i="82"/>
  <c r="LA16" i="82"/>
  <c r="Y16" i="82"/>
  <c r="AW16" i="82"/>
  <c r="NH16" i="82"/>
  <c r="BW16" i="82"/>
  <c r="WA16" i="82"/>
  <c r="PO16" i="82"/>
  <c r="QO16" i="82"/>
  <c r="EQ16" i="82"/>
  <c r="FO16" i="82"/>
  <c r="SV16" i="82"/>
  <c r="BE29" i="82"/>
  <c r="BE4" i="82" s="1"/>
  <c r="GU16" i="82"/>
  <c r="TW16" i="82"/>
  <c r="AE16" i="82"/>
  <c r="FU16" i="82"/>
  <c r="MI16" i="82"/>
  <c r="SW16" i="82"/>
  <c r="CD16" i="82"/>
  <c r="GW16" i="82"/>
  <c r="JC16" i="82"/>
  <c r="KC16" i="82"/>
  <c r="LD16" i="82"/>
  <c r="MJ16" i="82"/>
  <c r="NK16" i="82"/>
  <c r="OQ16" i="82"/>
  <c r="PQ16" i="82"/>
  <c r="QR16" i="82"/>
  <c r="RX16" i="82"/>
  <c r="SY16" i="82"/>
  <c r="UE16" i="82"/>
  <c r="VE16" i="82"/>
  <c r="AG16" i="82"/>
  <c r="BG16" i="82"/>
  <c r="CE16" i="82"/>
  <c r="DC16" i="82"/>
  <c r="EA16" i="82"/>
  <c r="EY16" i="82"/>
  <c r="FW16" i="82"/>
  <c r="GY16" i="82"/>
  <c r="HX16" i="82"/>
  <c r="JD16" i="82"/>
  <c r="KE16" i="82"/>
  <c r="LK16" i="82"/>
  <c r="MK16" i="82"/>
  <c r="NL16" i="82"/>
  <c r="OR16" i="82"/>
  <c r="PS16" i="82"/>
  <c r="QY16" i="82"/>
  <c r="RY16" i="82"/>
  <c r="SZ16" i="82"/>
  <c r="UF16" i="82"/>
  <c r="VG16" i="82"/>
  <c r="DA16" i="82"/>
  <c r="IV16" i="82"/>
  <c r="QQ16" i="82"/>
  <c r="DZ16" i="82"/>
  <c r="BI16" i="82"/>
  <c r="FY16" i="82"/>
  <c r="MM16" i="82"/>
  <c r="SA16" i="82"/>
  <c r="CH16" i="82"/>
  <c r="IF16" i="82"/>
  <c r="NT16" i="82"/>
  <c r="TH16" i="82"/>
  <c r="AK16" i="82"/>
  <c r="FC16" i="82"/>
  <c r="LO16" i="82"/>
  <c r="RC16" i="82"/>
  <c r="CO16" i="82"/>
  <c r="HI16" i="82"/>
  <c r="KO16" i="82"/>
  <c r="RD16" i="82"/>
  <c r="CP16" i="82"/>
  <c r="GH16" i="82"/>
  <c r="JP16" i="82"/>
  <c r="MW16" i="82"/>
  <c r="QE16" i="82"/>
  <c r="VS16" i="82"/>
  <c r="CC16" i="82"/>
  <c r="EW16" i="82"/>
  <c r="HU16" i="82"/>
  <c r="LC16" i="82"/>
  <c r="OJ16" i="82"/>
  <c r="PP16" i="82"/>
  <c r="VD16" i="82"/>
  <c r="AF16" i="82"/>
  <c r="BF16" i="82"/>
  <c r="DB16" i="82"/>
  <c r="HW16" i="82"/>
  <c r="CG16" i="82"/>
  <c r="EC16" i="82"/>
  <c r="GZ16" i="82"/>
  <c r="JE16" i="82"/>
  <c r="KF16" i="82"/>
  <c r="OS16" i="82"/>
  <c r="PT16" i="82"/>
  <c r="QZ16" i="82"/>
  <c r="VH16" i="82"/>
  <c r="AJ16" i="82"/>
  <c r="ED16" i="82"/>
  <c r="FB16" i="82"/>
  <c r="HG16" i="82"/>
  <c r="KM16" i="82"/>
  <c r="MN16" i="82"/>
  <c r="QA16" i="82"/>
  <c r="RA16" i="82"/>
  <c r="VO16" i="82"/>
  <c r="CI16" i="82"/>
  <c r="DG16" i="82"/>
  <c r="HH16" i="82"/>
  <c r="IG16" i="82"/>
  <c r="JH16" i="82"/>
  <c r="MU16" i="82"/>
  <c r="NU16" i="82"/>
  <c r="OV16" i="82"/>
  <c r="SI16" i="82"/>
  <c r="UJ16" i="82"/>
  <c r="VP16" i="82"/>
  <c r="AQ16" i="82"/>
  <c r="BQ16" i="82"/>
  <c r="DM16" i="82"/>
  <c r="FI16" i="82"/>
  <c r="GG16" i="82"/>
  <c r="II16" i="82"/>
  <c r="JO16" i="82"/>
  <c r="LP16" i="82"/>
  <c r="MV16" i="82"/>
  <c r="PC16" i="82"/>
  <c r="QC16" i="82"/>
  <c r="SJ16" i="82"/>
  <c r="TK16" i="82"/>
  <c r="UQ16" i="82"/>
  <c r="VQ16" i="82"/>
  <c r="AR16" i="82"/>
  <c r="BR16" i="82"/>
  <c r="DN16" i="82"/>
  <c r="EL16" i="82"/>
  <c r="FJ16" i="82"/>
  <c r="HK16" i="82"/>
  <c r="IJ16" i="82"/>
  <c r="KQ16" i="82"/>
  <c r="LW16" i="82"/>
  <c r="NX16" i="82"/>
  <c r="PD16" i="82"/>
  <c r="RK16" i="82"/>
  <c r="SK16" i="82"/>
  <c r="TL16" i="82"/>
  <c r="UR16" i="82"/>
  <c r="U16" i="82"/>
  <c r="AS16" i="82"/>
  <c r="BS16" i="82"/>
  <c r="CQ16" i="82"/>
  <c r="DO16" i="82"/>
  <c r="EM16" i="82"/>
  <c r="FK16" i="82"/>
  <c r="GI16" i="82"/>
  <c r="HL16" i="82"/>
  <c r="IQ16" i="82"/>
  <c r="JQ16" i="82"/>
  <c r="KR16" i="82"/>
  <c r="LX16" i="82"/>
  <c r="MY16" i="82"/>
  <c r="OE16" i="82"/>
  <c r="PE16" i="82"/>
  <c r="QF16" i="82"/>
  <c r="RL16" i="82"/>
  <c r="SM16" i="82"/>
  <c r="TS16" i="82"/>
  <c r="US16" i="82"/>
  <c r="VT16" i="82"/>
  <c r="DY16" i="82"/>
  <c r="KB16" i="82"/>
  <c r="RW16" i="82"/>
  <c r="EX16" i="82"/>
  <c r="AI16" i="82"/>
  <c r="FA16" i="82"/>
  <c r="LL16" i="82"/>
  <c r="UG16" i="82"/>
  <c r="BJ16" i="82"/>
  <c r="FZ16" i="82"/>
  <c r="LM16" i="82"/>
  <c r="SB16" i="82"/>
  <c r="BK16" i="82"/>
  <c r="GA16" i="82"/>
  <c r="KN16" i="82"/>
  <c r="QB16" i="82"/>
  <c r="EK16" i="82"/>
  <c r="NW16" i="82"/>
  <c r="W16" i="82"/>
  <c r="AU16" i="82"/>
  <c r="BU16" i="82"/>
  <c r="CS16" i="82"/>
  <c r="DQ16" i="82"/>
  <c r="EO16" i="82"/>
  <c r="FM16" i="82"/>
  <c r="GM16" i="82"/>
  <c r="HM16" i="82"/>
  <c r="IR16" i="82"/>
  <c r="JS16" i="82"/>
  <c r="KY16" i="82"/>
  <c r="LY16" i="82"/>
  <c r="MZ16" i="82"/>
  <c r="OF16" i="82"/>
  <c r="PG16" i="82"/>
  <c r="QM16" i="82"/>
  <c r="RM16" i="82"/>
  <c r="SN16" i="82"/>
  <c r="TT16" i="82"/>
  <c r="UU16" i="82"/>
  <c r="BE16" i="82"/>
  <c r="GV16" i="82"/>
  <c r="NI16" i="82"/>
  <c r="TX16" i="82"/>
  <c r="FV16" i="82"/>
  <c r="DE16" i="82"/>
  <c r="IE16" i="82"/>
  <c r="NS16" i="82"/>
  <c r="VZ16" i="82"/>
  <c r="VN16" i="82"/>
  <c r="VB16" i="82"/>
  <c r="UP16" i="82"/>
  <c r="UD16" i="82"/>
  <c r="TR16" i="82"/>
  <c r="TF16" i="82"/>
  <c r="ST16" i="82"/>
  <c r="SH16" i="82"/>
  <c r="RV16" i="82"/>
  <c r="RJ16" i="82"/>
  <c r="QX16" i="82"/>
  <c r="QL16" i="82"/>
  <c r="PZ16" i="82"/>
  <c r="PN16" i="82"/>
  <c r="PB16" i="82"/>
  <c r="OP16" i="82"/>
  <c r="OD16" i="82"/>
  <c r="NR16" i="82"/>
  <c r="NF16" i="82"/>
  <c r="MT16" i="82"/>
  <c r="MH16" i="82"/>
  <c r="LV16" i="82"/>
  <c r="LJ16" i="82"/>
  <c r="KX16" i="82"/>
  <c r="KL16" i="82"/>
  <c r="JZ16" i="82"/>
  <c r="JN16" i="82"/>
  <c r="JB16" i="82"/>
  <c r="IP16" i="82"/>
  <c r="ID16" i="82"/>
  <c r="HR16" i="82"/>
  <c r="HF16" i="82"/>
  <c r="GT16" i="82"/>
  <c r="GF16" i="82"/>
  <c r="FT16" i="82"/>
  <c r="FH16" i="82"/>
  <c r="EV16" i="82"/>
  <c r="EJ16" i="82"/>
  <c r="DX16" i="82"/>
  <c r="DL16" i="82"/>
  <c r="CZ16" i="82"/>
  <c r="CN16" i="82"/>
  <c r="CB16" i="82"/>
  <c r="BP16" i="82"/>
  <c r="BB16" i="82"/>
  <c r="AP16" i="82"/>
  <c r="AD16" i="82"/>
  <c r="RR16" i="82"/>
  <c r="MP16" i="82"/>
  <c r="JV16" i="82"/>
  <c r="HB16" i="82"/>
  <c r="EF16" i="82"/>
  <c r="BL16" i="82"/>
  <c r="UW16" i="82"/>
  <c r="SC16" i="82"/>
  <c r="PU16" i="82"/>
  <c r="NA16" i="82"/>
  <c r="KG16" i="82"/>
  <c r="HY16" i="82"/>
  <c r="VY16" i="82"/>
  <c r="VM16" i="82"/>
  <c r="VA16" i="82"/>
  <c r="UO16" i="82"/>
  <c r="UC16" i="82"/>
  <c r="TQ16" i="82"/>
  <c r="TE16" i="82"/>
  <c r="SS16" i="82"/>
  <c r="SG16" i="82"/>
  <c r="RU16" i="82"/>
  <c r="RI16" i="82"/>
  <c r="QW16" i="82"/>
  <c r="QK16" i="82"/>
  <c r="PY16" i="82"/>
  <c r="PM16" i="82"/>
  <c r="PA16" i="82"/>
  <c r="OO16" i="82"/>
  <c r="OC16" i="82"/>
  <c r="NQ16" i="82"/>
  <c r="NE16" i="82"/>
  <c r="MS16" i="82"/>
  <c r="MG16" i="82"/>
  <c r="LU16" i="82"/>
  <c r="LI16" i="82"/>
  <c r="KW16" i="82"/>
  <c r="KK16" i="82"/>
  <c r="JY16" i="82"/>
  <c r="JM16" i="82"/>
  <c r="JA16" i="82"/>
  <c r="IO16" i="82"/>
  <c r="IC16" i="82"/>
  <c r="HQ16" i="82"/>
  <c r="HE16" i="82"/>
  <c r="GS16" i="82"/>
  <c r="GE16" i="82"/>
  <c r="FS16" i="82"/>
  <c r="FG16" i="82"/>
  <c r="EU16" i="82"/>
  <c r="EI16" i="82"/>
  <c r="DW16" i="82"/>
  <c r="DK16" i="82"/>
  <c r="CY16" i="82"/>
  <c r="CM16" i="82"/>
  <c r="CA16" i="82"/>
  <c r="BO16" i="82"/>
  <c r="BA16" i="82"/>
  <c r="AO16" i="82"/>
  <c r="AC16" i="82"/>
  <c r="PV16" i="82"/>
  <c r="LF16" i="82"/>
  <c r="IL16" i="82"/>
  <c r="FD16" i="82"/>
  <c r="CV16" i="82"/>
  <c r="Z16" i="82"/>
  <c r="VI16" i="82"/>
  <c r="RQ16" i="82"/>
  <c r="OW16" i="82"/>
  <c r="MC16" i="82"/>
  <c r="JI16" i="82"/>
  <c r="GO16" i="82"/>
  <c r="VX16" i="82"/>
  <c r="VL16" i="82"/>
  <c r="UZ16" i="82"/>
  <c r="UN16" i="82"/>
  <c r="UB16" i="82"/>
  <c r="TP16" i="82"/>
  <c r="TD16" i="82"/>
  <c r="SR16" i="82"/>
  <c r="SF16" i="82"/>
  <c r="RT16" i="82"/>
  <c r="RH16" i="82"/>
  <c r="QV16" i="82"/>
  <c r="QJ16" i="82"/>
  <c r="PX16" i="82"/>
  <c r="PL16" i="82"/>
  <c r="OZ16" i="82"/>
  <c r="ON16" i="82"/>
  <c r="OB16" i="82"/>
  <c r="NP16" i="82"/>
  <c r="ND16" i="82"/>
  <c r="MR16" i="82"/>
  <c r="MF16" i="82"/>
  <c r="LT16" i="82"/>
  <c r="LH16" i="82"/>
  <c r="KV16" i="82"/>
  <c r="KJ16" i="82"/>
  <c r="JX16" i="82"/>
  <c r="JL16" i="82"/>
  <c r="IZ16" i="82"/>
  <c r="IN16" i="82"/>
  <c r="IB16" i="82"/>
  <c r="HP16" i="82"/>
  <c r="HD16" i="82"/>
  <c r="GR16" i="82"/>
  <c r="GD16" i="82"/>
  <c r="FR16" i="82"/>
  <c r="FF16" i="82"/>
  <c r="ET16" i="82"/>
  <c r="EH16" i="82"/>
  <c r="DV16" i="82"/>
  <c r="DJ16" i="82"/>
  <c r="CX16" i="82"/>
  <c r="CL16" i="82"/>
  <c r="BZ16" i="82"/>
  <c r="BN16" i="82"/>
  <c r="AZ16" i="82"/>
  <c r="AN16" i="82"/>
  <c r="AB16" i="82"/>
  <c r="GC16" i="82"/>
  <c r="EG16" i="82"/>
  <c r="DI16" i="82"/>
  <c r="CK16" i="82"/>
  <c r="BM16" i="82"/>
  <c r="AM16" i="82"/>
  <c r="VJ16" i="82"/>
  <c r="UL16" i="82"/>
  <c r="TN16" i="82"/>
  <c r="SP16" i="82"/>
  <c r="RF16" i="82"/>
  <c r="QH16" i="82"/>
  <c r="OX16" i="82"/>
  <c r="NZ16" i="82"/>
  <c r="NB16" i="82"/>
  <c r="MD16" i="82"/>
  <c r="KT16" i="82"/>
  <c r="JJ16" i="82"/>
  <c r="HZ16" i="82"/>
  <c r="GP16" i="82"/>
  <c r="FP16" i="82"/>
  <c r="DH16" i="82"/>
  <c r="BX16" i="82"/>
  <c r="AX16" i="82"/>
  <c r="TY16" i="82"/>
  <c r="TA16" i="82"/>
  <c r="RE16" i="82"/>
  <c r="QG16" i="82"/>
  <c r="OK16" i="82"/>
  <c r="NM16" i="82"/>
  <c r="LQ16" i="82"/>
  <c r="KS16" i="82"/>
  <c r="IW16" i="82"/>
  <c r="VW16" i="82"/>
  <c r="VK16" i="82"/>
  <c r="UY16" i="82"/>
  <c r="UM16" i="82"/>
  <c r="UA16" i="82"/>
  <c r="TO16" i="82"/>
  <c r="TC16" i="82"/>
  <c r="SQ16" i="82"/>
  <c r="SE16" i="82"/>
  <c r="RS16" i="82"/>
  <c r="RG16" i="82"/>
  <c r="QU16" i="82"/>
  <c r="QI16" i="82"/>
  <c r="PW16" i="82"/>
  <c r="PK16" i="82"/>
  <c r="OY16" i="82"/>
  <c r="OM16" i="82"/>
  <c r="OA16" i="82"/>
  <c r="NO16" i="82"/>
  <c r="NC16" i="82"/>
  <c r="MQ16" i="82"/>
  <c r="ME16" i="82"/>
  <c r="LS16" i="82"/>
  <c r="LG16" i="82"/>
  <c r="KU16" i="82"/>
  <c r="KI16" i="82"/>
  <c r="JW16" i="82"/>
  <c r="JK16" i="82"/>
  <c r="IY16" i="82"/>
  <c r="IM16" i="82"/>
  <c r="IA16" i="82"/>
  <c r="HO16" i="82"/>
  <c r="HC16" i="82"/>
  <c r="GQ16" i="82"/>
  <c r="FQ16" i="82"/>
  <c r="FE16" i="82"/>
  <c r="ES16" i="82"/>
  <c r="DU16" i="82"/>
  <c r="CW16" i="82"/>
  <c r="BY16" i="82"/>
  <c r="AY16" i="82"/>
  <c r="AA16" i="82"/>
  <c r="VV16" i="82"/>
  <c r="UX16" i="82"/>
  <c r="TZ16" i="82"/>
  <c r="TB16" i="82"/>
  <c r="SD16" i="82"/>
  <c r="QT16" i="82"/>
  <c r="PJ16" i="82"/>
  <c r="OL16" i="82"/>
  <c r="NN16" i="82"/>
  <c r="LR16" i="82"/>
  <c r="KH16" i="82"/>
  <c r="IX16" i="82"/>
  <c r="HN16" i="82"/>
  <c r="GB16" i="82"/>
  <c r="ER16" i="82"/>
  <c r="DT16" i="82"/>
  <c r="CJ16" i="82"/>
  <c r="AL16" i="82"/>
  <c r="VU16" i="82"/>
  <c r="UK16" i="82"/>
  <c r="TM16" i="82"/>
  <c r="SO16" i="82"/>
  <c r="QS16" i="82"/>
  <c r="PI16" i="82"/>
  <c r="NY16" i="82"/>
  <c r="MO16" i="82"/>
  <c r="LE16" i="82"/>
  <c r="JU16" i="82"/>
  <c r="IK16" i="82"/>
  <c r="HA16" i="82"/>
  <c r="WD16" i="82"/>
  <c r="VR16" i="82"/>
  <c r="VF16" i="82"/>
  <c r="UT16" i="82"/>
  <c r="UH16" i="82"/>
  <c r="TV16" i="82"/>
  <c r="TJ16" i="82"/>
  <c r="SX16" i="82"/>
  <c r="SL16" i="82"/>
  <c r="RZ16" i="82"/>
  <c r="RN16" i="82"/>
  <c r="RB16" i="82"/>
  <c r="QP16" i="82"/>
  <c r="QD16" i="82"/>
  <c r="PR16" i="82"/>
  <c r="PF16" i="82"/>
  <c r="OT16" i="82"/>
  <c r="OH16" i="82"/>
  <c r="NV16" i="82"/>
  <c r="NJ16" i="82"/>
  <c r="MX16" i="82"/>
  <c r="ML16" i="82"/>
  <c r="LZ16" i="82"/>
  <c r="LN16" i="82"/>
  <c r="LB16" i="82"/>
  <c r="KP16" i="82"/>
  <c r="KD16" i="82"/>
  <c r="JR16" i="82"/>
  <c r="JF16" i="82"/>
  <c r="IT16" i="82"/>
  <c r="IH16" i="82"/>
  <c r="HV16" i="82"/>
  <c r="HJ16" i="82"/>
  <c r="GX16" i="82"/>
  <c r="GJ16" i="82"/>
  <c r="FX16" i="82"/>
  <c r="FL16" i="82"/>
  <c r="EZ16" i="82"/>
  <c r="EN16" i="82"/>
  <c r="EB16" i="82"/>
  <c r="DP16" i="82"/>
  <c r="DD16" i="82"/>
  <c r="CR16" i="82"/>
  <c r="CF16" i="82"/>
  <c r="BT16" i="82"/>
  <c r="BH16" i="82"/>
  <c r="AT16" i="82"/>
  <c r="AH16" i="82"/>
  <c r="V16" i="82"/>
  <c r="DF16" i="82"/>
  <c r="JG16" i="82"/>
  <c r="OU16" i="82"/>
  <c r="UI16" i="82"/>
  <c r="EE16" i="82"/>
  <c r="TI16" i="82"/>
  <c r="X16" i="82"/>
  <c r="AV16" i="82"/>
  <c r="BV16" i="82"/>
  <c r="CT16" i="82"/>
  <c r="DR16" i="82"/>
  <c r="EP16" i="82"/>
  <c r="FN16" i="82"/>
  <c r="GN16" i="82"/>
  <c r="HS16" i="82"/>
  <c r="IS16" i="82"/>
  <c r="JT16" i="82"/>
  <c r="KZ16" i="82"/>
  <c r="MA16" i="82"/>
  <c r="NG16" i="82"/>
  <c r="OG16" i="82"/>
  <c r="PH16" i="82"/>
  <c r="QN16" i="82"/>
  <c r="RO16" i="82"/>
  <c r="SU16" i="82"/>
  <c r="TU16" i="82"/>
  <c r="UV16" i="82"/>
  <c r="WB16" i="82"/>
  <c r="GN5" i="82"/>
  <c r="GO5" i="82" s="1"/>
  <c r="GP5" i="82" s="1"/>
  <c r="BE27" i="82"/>
  <c r="V29" i="82"/>
  <c r="W24" i="82"/>
  <c r="W26" i="82" s="1"/>
  <c r="V28" i="82"/>
  <c r="BF29" i="82"/>
  <c r="BG24" i="82"/>
  <c r="BF28" i="82"/>
  <c r="BF27" i="82"/>
  <c r="BG5" i="82"/>
  <c r="W5" i="82"/>
  <c r="GM29" i="82"/>
  <c r="GN24" i="82"/>
  <c r="GM28" i="82"/>
  <c r="GM27" i="82"/>
  <c r="U29" i="82"/>
  <c r="U27" i="82"/>
  <c r="V24" i="82"/>
  <c r="V26" i="82" s="1"/>
  <c r="U28" i="82"/>
  <c r="GN4" i="82" l="1"/>
  <c r="GO4" i="82"/>
  <c r="X5" i="82"/>
  <c r="W25" i="82"/>
  <c r="BG25" i="82"/>
  <c r="BH5" i="82"/>
  <c r="V4" i="82"/>
  <c r="BF4" i="82"/>
  <c r="V27" i="82"/>
  <c r="W4" i="82"/>
  <c r="GN25" i="82"/>
  <c r="GP4" i="82"/>
  <c r="GQ5" i="82"/>
  <c r="BH25" i="82" l="1"/>
  <c r="BI5" i="82"/>
  <c r="BG29" i="82"/>
  <c r="BG27" i="82"/>
  <c r="BH24" i="82"/>
  <c r="BG28" i="82"/>
  <c r="GR5" i="82"/>
  <c r="GQ4" i="82"/>
  <c r="W29" i="82"/>
  <c r="W28" i="82"/>
  <c r="W27" i="82"/>
  <c r="X24" i="82"/>
  <c r="X26" i="82" s="1"/>
  <c r="GN29" i="82"/>
  <c r="GN28" i="82"/>
  <c r="GN27" i="82"/>
  <c r="GO24" i="82"/>
  <c r="X25" i="82"/>
  <c r="Y5" i="82"/>
  <c r="BI25" i="82" l="1"/>
  <c r="BJ5" i="82"/>
  <c r="X4" i="82"/>
  <c r="BH29" i="82"/>
  <c r="BI24" i="82"/>
  <c r="BI26" i="82" s="1"/>
  <c r="BJ26" i="82" s="1"/>
  <c r="BK26" i="82" s="1"/>
  <c r="BL26" i="82" s="1"/>
  <c r="BH28" i="82"/>
  <c r="BH27" i="82"/>
  <c r="GS5" i="82"/>
  <c r="GR4" i="82"/>
  <c r="Y25" i="82"/>
  <c r="Z5" i="82"/>
  <c r="X29" i="82"/>
  <c r="X28" i="82"/>
  <c r="X27" i="82"/>
  <c r="Y24" i="82"/>
  <c r="Y26" i="82" s="1"/>
  <c r="BG4" i="82"/>
  <c r="GO25" i="82"/>
  <c r="Y27" i="82" l="1"/>
  <c r="Y28" i="82"/>
  <c r="Z24" i="82"/>
  <c r="Z26" i="82" s="1"/>
  <c r="Y29" i="82"/>
  <c r="GT5" i="82"/>
  <c r="GS4" i="82"/>
  <c r="Z25" i="82"/>
  <c r="AA5" i="82"/>
  <c r="BH4" i="82"/>
  <c r="GO28" i="82"/>
  <c r="GO29" i="82"/>
  <c r="GO27" i="82"/>
  <c r="GP24" i="82"/>
  <c r="Y4" i="82"/>
  <c r="BJ25" i="82"/>
  <c r="BK5" i="82"/>
  <c r="BI29" i="82"/>
  <c r="BI28" i="82"/>
  <c r="BI27" i="82"/>
  <c r="BJ24" i="82"/>
  <c r="H1149" i="80"/>
  <c r="H1147" i="80" s="1"/>
  <c r="G1149" i="80"/>
  <c r="G1147" i="80" s="1"/>
  <c r="F1149" i="80"/>
  <c r="E1149" i="80"/>
  <c r="D1149" i="80"/>
  <c r="H1148" i="80"/>
  <c r="G1148" i="80"/>
  <c r="F1148" i="80"/>
  <c r="E1148" i="80"/>
  <c r="D1148" i="80"/>
  <c r="D1147" i="80" s="1"/>
  <c r="H83" i="80"/>
  <c r="G83" i="80"/>
  <c r="F83" i="80"/>
  <c r="E83" i="80"/>
  <c r="D83" i="80"/>
  <c r="H84" i="80"/>
  <c r="G84" i="80"/>
  <c r="F84" i="80"/>
  <c r="E84" i="80"/>
  <c r="D84" i="80"/>
  <c r="J91" i="81"/>
  <c r="H91" i="81"/>
  <c r="G91" i="81"/>
  <c r="F91" i="81"/>
  <c r="E91" i="81"/>
  <c r="I90" i="81"/>
  <c r="S45" i="81" s="1"/>
  <c r="T45" i="81" s="1"/>
  <c r="I89" i="81"/>
  <c r="S48" i="81" s="1"/>
  <c r="T48" i="81" s="1"/>
  <c r="I88" i="81"/>
  <c r="K88" i="81" s="1"/>
  <c r="E87" i="82" s="1"/>
  <c r="G87" i="82" s="1"/>
  <c r="I87" i="81"/>
  <c r="K87" i="81" s="1"/>
  <c r="E86" i="82" s="1"/>
  <c r="G86" i="82" s="1"/>
  <c r="I86" i="81"/>
  <c r="K86" i="81" s="1"/>
  <c r="E85" i="82" s="1"/>
  <c r="G85" i="82" s="1"/>
  <c r="I85" i="81"/>
  <c r="K85" i="81" s="1"/>
  <c r="E84" i="82" s="1"/>
  <c r="G84" i="82" s="1"/>
  <c r="I84" i="81"/>
  <c r="K84" i="81" s="1"/>
  <c r="E83" i="82" s="1"/>
  <c r="G83" i="82" s="1"/>
  <c r="I83" i="81"/>
  <c r="K83" i="81" s="1"/>
  <c r="E82" i="82" s="1"/>
  <c r="G82" i="82" s="1"/>
  <c r="K82" i="81"/>
  <c r="E81" i="82" s="1"/>
  <c r="G81" i="82" s="1"/>
  <c r="I82" i="81"/>
  <c r="I81" i="81"/>
  <c r="K81" i="81" s="1"/>
  <c r="E80" i="82" s="1"/>
  <c r="G80" i="82" s="1"/>
  <c r="I80" i="81"/>
  <c r="K80" i="81" s="1"/>
  <c r="E79" i="82" s="1"/>
  <c r="G79" i="82" s="1"/>
  <c r="I79" i="81"/>
  <c r="I78" i="81"/>
  <c r="K78" i="81" s="1"/>
  <c r="E77" i="82" s="1"/>
  <c r="G77" i="82" s="1"/>
  <c r="I77" i="81"/>
  <c r="K77" i="81" s="1"/>
  <c r="E76" i="82" s="1"/>
  <c r="G76" i="82" s="1"/>
  <c r="I76" i="81"/>
  <c r="K76" i="81" s="1"/>
  <c r="E75" i="82" s="1"/>
  <c r="G75" i="82" s="1"/>
  <c r="I75" i="81"/>
  <c r="K75" i="81" s="1"/>
  <c r="E74" i="82" s="1"/>
  <c r="G74" i="82" s="1"/>
  <c r="K74" i="81"/>
  <c r="E73" i="82" s="1"/>
  <c r="G73" i="82" s="1"/>
  <c r="I74" i="81"/>
  <c r="I73" i="81"/>
  <c r="K73" i="81" s="1"/>
  <c r="E72" i="82" s="1"/>
  <c r="G72" i="82" s="1"/>
  <c r="I72" i="81"/>
  <c r="K72" i="81" s="1"/>
  <c r="E71" i="82" s="1"/>
  <c r="G71" i="82" s="1"/>
  <c r="I71" i="81"/>
  <c r="K71" i="81" s="1"/>
  <c r="E70" i="82" s="1"/>
  <c r="G70" i="82" s="1"/>
  <c r="I70" i="81"/>
  <c r="K70" i="81" s="1"/>
  <c r="E69" i="82" s="1"/>
  <c r="G69" i="82" s="1"/>
  <c r="I69" i="81"/>
  <c r="K69" i="81" s="1"/>
  <c r="E68" i="82" s="1"/>
  <c r="G68" i="82" s="1"/>
  <c r="I68" i="81"/>
  <c r="K68" i="81" s="1"/>
  <c r="E67" i="82" s="1"/>
  <c r="G67" i="82" s="1"/>
  <c r="I67" i="81"/>
  <c r="I66" i="81"/>
  <c r="K66" i="81" s="1"/>
  <c r="E65" i="82" s="1"/>
  <c r="G65" i="82" s="1"/>
  <c r="I65" i="81"/>
  <c r="K65" i="81" s="1"/>
  <c r="E64" i="82" s="1"/>
  <c r="G64" i="82" s="1"/>
  <c r="S64" i="81"/>
  <c r="R64" i="81"/>
  <c r="T64" i="81" s="1"/>
  <c r="I64" i="81"/>
  <c r="K64" i="81" s="1"/>
  <c r="E63" i="82" s="1"/>
  <c r="G63" i="82" s="1"/>
  <c r="T63" i="81"/>
  <c r="S63" i="81"/>
  <c r="R63" i="81"/>
  <c r="I63" i="81"/>
  <c r="K63" i="81" s="1"/>
  <c r="E62" i="82" s="1"/>
  <c r="G62" i="82" s="1"/>
  <c r="T62" i="81"/>
  <c r="S62" i="81"/>
  <c r="R62" i="81"/>
  <c r="I62" i="81"/>
  <c r="K62" i="81" s="1"/>
  <c r="E61" i="82" s="1"/>
  <c r="G61" i="82" s="1"/>
  <c r="S61" i="81"/>
  <c r="S65" i="81" s="1"/>
  <c r="R61" i="81"/>
  <c r="T61" i="81" s="1"/>
  <c r="T65" i="81" s="1"/>
  <c r="I61" i="81"/>
  <c r="K61" i="81" s="1"/>
  <c r="E60" i="82" s="1"/>
  <c r="G60" i="82" s="1"/>
  <c r="I60" i="81"/>
  <c r="K60" i="81" s="1"/>
  <c r="E59" i="82" s="1"/>
  <c r="G59" i="82" s="1"/>
  <c r="I59" i="81"/>
  <c r="K59" i="81" s="1"/>
  <c r="E58" i="82" s="1"/>
  <c r="G58" i="82" s="1"/>
  <c r="I58" i="81"/>
  <c r="K58" i="81" s="1"/>
  <c r="E57" i="82" s="1"/>
  <c r="G57" i="82" s="1"/>
  <c r="I57" i="81"/>
  <c r="K57" i="81" s="1"/>
  <c r="E56" i="82" s="1"/>
  <c r="G56" i="82" s="1"/>
  <c r="I56" i="81"/>
  <c r="K56" i="81" s="1"/>
  <c r="E55" i="82" s="1"/>
  <c r="G55" i="82" s="1"/>
  <c r="I55" i="81"/>
  <c r="K55" i="81" s="1"/>
  <c r="E54" i="82" s="1"/>
  <c r="G54" i="82" s="1"/>
  <c r="I54" i="81"/>
  <c r="K54" i="81" s="1"/>
  <c r="E53" i="82" s="1"/>
  <c r="G53" i="82" s="1"/>
  <c r="I53" i="81"/>
  <c r="K53" i="81" s="1"/>
  <c r="E52" i="82" s="1"/>
  <c r="G52" i="82" s="1"/>
  <c r="I52" i="81"/>
  <c r="K52" i="81" s="1"/>
  <c r="E51" i="82" s="1"/>
  <c r="G51" i="82" s="1"/>
  <c r="I51" i="81"/>
  <c r="K51" i="81" s="1"/>
  <c r="E50" i="82" s="1"/>
  <c r="G50" i="82" s="1"/>
  <c r="I50" i="81"/>
  <c r="K50" i="81" s="1"/>
  <c r="E49" i="82" s="1"/>
  <c r="G49" i="82" s="1"/>
  <c r="I49" i="81"/>
  <c r="K49" i="81" s="1"/>
  <c r="E48" i="82" s="1"/>
  <c r="G48" i="82" s="1"/>
  <c r="I48" i="81"/>
  <c r="K48" i="81" s="1"/>
  <c r="E47" i="82" s="1"/>
  <c r="G47" i="82" s="1"/>
  <c r="I47" i="81"/>
  <c r="K47" i="81" s="1"/>
  <c r="E46" i="82" s="1"/>
  <c r="G46" i="82" s="1"/>
  <c r="I46" i="81"/>
  <c r="K46" i="81" s="1"/>
  <c r="E45" i="82" s="1"/>
  <c r="G45" i="82" s="1"/>
  <c r="I45" i="81"/>
  <c r="K45" i="81" s="1"/>
  <c r="E44" i="82" s="1"/>
  <c r="G44" i="82" s="1"/>
  <c r="I44" i="81"/>
  <c r="K44" i="81" s="1"/>
  <c r="E43" i="82" s="1"/>
  <c r="G43" i="82" s="1"/>
  <c r="I43" i="81"/>
  <c r="K43" i="81" s="1"/>
  <c r="E42" i="82" s="1"/>
  <c r="G42" i="82" s="1"/>
  <c r="I42" i="81"/>
  <c r="K42" i="81" s="1"/>
  <c r="E41" i="82" s="1"/>
  <c r="G41" i="82" s="1"/>
  <c r="I41" i="81"/>
  <c r="K41" i="81" s="1"/>
  <c r="E40" i="82" s="1"/>
  <c r="G40" i="82" s="1"/>
  <c r="I40" i="81"/>
  <c r="K40" i="81" s="1"/>
  <c r="E39" i="82" s="1"/>
  <c r="G39" i="82" s="1"/>
  <c r="I39" i="81"/>
  <c r="K39" i="81" s="1"/>
  <c r="E38" i="82" s="1"/>
  <c r="G38" i="82" s="1"/>
  <c r="I38" i="81"/>
  <c r="K38" i="81" s="1"/>
  <c r="E37" i="82" s="1"/>
  <c r="G37" i="82" s="1"/>
  <c r="I37" i="81"/>
  <c r="K37" i="81" s="1"/>
  <c r="E36" i="82" s="1"/>
  <c r="G36" i="82" s="1"/>
  <c r="I36" i="81"/>
  <c r="K36" i="81" s="1"/>
  <c r="E35" i="82" s="1"/>
  <c r="G35" i="82" s="1"/>
  <c r="I35" i="81"/>
  <c r="K35" i="81" s="1"/>
  <c r="E34" i="82" s="1"/>
  <c r="G34" i="82" s="1"/>
  <c r="I34" i="81"/>
  <c r="K34" i="81" s="1"/>
  <c r="E33" i="82" s="1"/>
  <c r="G33" i="82" s="1"/>
  <c r="I33" i="81"/>
  <c r="L15" i="81"/>
  <c r="J15" i="81"/>
  <c r="I15" i="81"/>
  <c r="H15" i="81"/>
  <c r="G15" i="81"/>
  <c r="F15" i="81"/>
  <c r="K14" i="81"/>
  <c r="R42" i="81" s="1"/>
  <c r="K13" i="81"/>
  <c r="M13" i="81" s="1"/>
  <c r="K12" i="81"/>
  <c r="R33" i="81" s="1"/>
  <c r="K11" i="81"/>
  <c r="R36" i="81" s="1"/>
  <c r="E51" i="80"/>
  <c r="G51" i="80" s="1"/>
  <c r="H51" i="80" s="1"/>
  <c r="H82" i="80" l="1"/>
  <c r="E1147" i="80"/>
  <c r="F1147" i="80"/>
  <c r="M11" i="81"/>
  <c r="R35" i="81" s="1"/>
  <c r="R37" i="81" s="1"/>
  <c r="E82" i="80"/>
  <c r="F82" i="80"/>
  <c r="G82" i="80"/>
  <c r="GP25" i="82"/>
  <c r="AA25" i="82"/>
  <c r="AB5" i="82"/>
  <c r="BI4" i="82"/>
  <c r="Z28" i="82"/>
  <c r="Z27" i="82"/>
  <c r="AA24" i="82"/>
  <c r="AA26" i="82" s="1"/>
  <c r="Z29" i="82"/>
  <c r="BK25" i="82"/>
  <c r="BL5" i="82"/>
  <c r="BJ29" i="82"/>
  <c r="BJ28" i="82"/>
  <c r="BJ27" i="82"/>
  <c r="BK24" i="82"/>
  <c r="GT4" i="82"/>
  <c r="GU5" i="82"/>
  <c r="Z4" i="82"/>
  <c r="K90" i="81"/>
  <c r="K89" i="81"/>
  <c r="S33" i="81"/>
  <c r="T33" i="81" s="1"/>
  <c r="S42" i="81"/>
  <c r="T42" i="81" s="1"/>
  <c r="S39" i="81"/>
  <c r="R39" i="81"/>
  <c r="R51" i="81" s="1"/>
  <c r="M12" i="81"/>
  <c r="R32" i="81" s="1"/>
  <c r="R34" i="81" s="1"/>
  <c r="M14" i="81"/>
  <c r="R41" i="81" s="1"/>
  <c r="R43" i="81" s="1"/>
  <c r="D82" i="80"/>
  <c r="R38" i="81"/>
  <c r="S35" i="81"/>
  <c r="R65" i="81"/>
  <c r="K15" i="81"/>
  <c r="F52" i="80" s="1"/>
  <c r="S36" i="81"/>
  <c r="T36" i="81" s="1"/>
  <c r="K67" i="81"/>
  <c r="K79" i="81"/>
  <c r="K33" i="81"/>
  <c r="E32" i="82" s="1"/>
  <c r="G32" i="82" s="1"/>
  <c r="I91" i="81"/>
  <c r="GM15" i="82" l="1"/>
  <c r="GN13" i="82"/>
  <c r="GN15" i="82"/>
  <c r="GM13" i="82"/>
  <c r="S44" i="81"/>
  <c r="E89" i="82"/>
  <c r="G89" i="82" s="1"/>
  <c r="S41" i="81"/>
  <c r="T41" i="81" s="1"/>
  <c r="E78" i="82"/>
  <c r="G78" i="82" s="1"/>
  <c r="S47" i="81"/>
  <c r="E88" i="82"/>
  <c r="G88" i="82" s="1"/>
  <c r="S38" i="81"/>
  <c r="S40" i="81" s="1"/>
  <c r="E66" i="82"/>
  <c r="G66" i="82" s="1"/>
  <c r="GN20" i="82"/>
  <c r="GM20" i="82"/>
  <c r="GV5" i="82"/>
  <c r="GU4" i="82"/>
  <c r="GO15" i="82"/>
  <c r="GO13" i="82"/>
  <c r="BJ4" i="82"/>
  <c r="BL25" i="82"/>
  <c r="BM5" i="82"/>
  <c r="AA4" i="82"/>
  <c r="AB25" i="82"/>
  <c r="AC5" i="82"/>
  <c r="AA27" i="82"/>
  <c r="AA28" i="82"/>
  <c r="AB24" i="82"/>
  <c r="AB26" i="82" s="1"/>
  <c r="AA29" i="82"/>
  <c r="GO20" i="82"/>
  <c r="GP28" i="82"/>
  <c r="GQ24" i="82"/>
  <c r="GP29" i="82"/>
  <c r="GP27" i="82"/>
  <c r="BK28" i="82"/>
  <c r="BK27" i="82"/>
  <c r="BK29" i="82"/>
  <c r="BL24" i="82"/>
  <c r="GO14" i="82"/>
  <c r="GO8" i="82"/>
  <c r="T39" i="81"/>
  <c r="T51" i="81" s="1"/>
  <c r="R50" i="81"/>
  <c r="M15" i="81"/>
  <c r="S43" i="81"/>
  <c r="R40" i="81"/>
  <c r="S37" i="81"/>
  <c r="T37" i="81" s="1"/>
  <c r="R56" i="81"/>
  <c r="T43" i="81"/>
  <c r="S51" i="81"/>
  <c r="S56" i="81" s="1"/>
  <c r="T35" i="81"/>
  <c r="K91" i="81"/>
  <c r="S32" i="81"/>
  <c r="T38" i="81" l="1"/>
  <c r="R57" i="81"/>
  <c r="S46" i="81"/>
  <c r="T46" i="81" s="1"/>
  <c r="T44" i="81"/>
  <c r="T47" i="81"/>
  <c r="S49" i="81"/>
  <c r="T49" i="81" s="1"/>
  <c r="T40" i="81"/>
  <c r="GN14" i="82"/>
  <c r="GN12" i="82" s="1"/>
  <c r="GN8" i="82"/>
  <c r="GM14" i="82"/>
  <c r="GM12" i="82" s="1"/>
  <c r="GM8" i="82"/>
  <c r="GO12" i="82"/>
  <c r="AC25" i="82"/>
  <c r="AD5" i="82"/>
  <c r="AB27" i="82"/>
  <c r="AB28" i="82"/>
  <c r="AC24" i="82"/>
  <c r="AC26" i="82" s="1"/>
  <c r="AB29" i="82"/>
  <c r="BM25" i="82"/>
  <c r="BN5" i="82"/>
  <c r="GW5" i="82"/>
  <c r="GV4" i="82"/>
  <c r="BK4" i="82"/>
  <c r="BL28" i="82"/>
  <c r="BL27" i="82"/>
  <c r="BL29" i="82"/>
  <c r="BM24" i="82"/>
  <c r="BM26" i="82" s="1"/>
  <c r="BN26" i="82" s="1"/>
  <c r="BO26" i="82" s="1"/>
  <c r="BP26" i="82" s="1"/>
  <c r="AB4" i="82"/>
  <c r="GQ25" i="82"/>
  <c r="R52" i="81"/>
  <c r="S34" i="81"/>
  <c r="S50" i="81"/>
  <c r="S57" i="81" s="1"/>
  <c r="T32" i="81"/>
  <c r="T50" i="81" s="1"/>
  <c r="GN31" i="82" l="1"/>
  <c r="GO7" i="82"/>
  <c r="GO19" i="82"/>
  <c r="GN7" i="82"/>
  <c r="GN19" i="82"/>
  <c r="GM7" i="82"/>
  <c r="GM19" i="82"/>
  <c r="GO31" i="82"/>
  <c r="GO22" i="82"/>
  <c r="GO10" i="82"/>
  <c r="GN22" i="82"/>
  <c r="GN10" i="82"/>
  <c r="GO21" i="82"/>
  <c r="GO9" i="82"/>
  <c r="GM10" i="82"/>
  <c r="GM22" i="82"/>
  <c r="GN21" i="82"/>
  <c r="GN9" i="82"/>
  <c r="GM21" i="82"/>
  <c r="GM9" i="82"/>
  <c r="GM31" i="82"/>
  <c r="GP22" i="82"/>
  <c r="GP31" i="82"/>
  <c r="GP21" i="82"/>
  <c r="GP10" i="82"/>
  <c r="AC4" i="82"/>
  <c r="BM28" i="82"/>
  <c r="BM27" i="82"/>
  <c r="BM29" i="82"/>
  <c r="BN24" i="82"/>
  <c r="AC29" i="82"/>
  <c r="AC28" i="82"/>
  <c r="AD24" i="82"/>
  <c r="AD26" i="82" s="1"/>
  <c r="AC27" i="82"/>
  <c r="GP9" i="82"/>
  <c r="GP15" i="82"/>
  <c r="GP20" i="82"/>
  <c r="GX5" i="82"/>
  <c r="GW4" i="82"/>
  <c r="GP8" i="82"/>
  <c r="BL4" i="82"/>
  <c r="GP19" i="82"/>
  <c r="GP14" i="82"/>
  <c r="GQ27" i="82"/>
  <c r="GQ28" i="82"/>
  <c r="GQ29" i="82"/>
  <c r="GR24" i="82"/>
  <c r="BN25" i="82"/>
  <c r="BO5" i="82"/>
  <c r="AD25" i="82"/>
  <c r="AE5" i="82"/>
  <c r="GP7" i="82"/>
  <c r="GP13" i="82"/>
  <c r="S52" i="81"/>
  <c r="T34" i="81"/>
  <c r="T52" i="81" s="1"/>
  <c r="GM18" i="82" l="1"/>
  <c r="GM6" i="82"/>
  <c r="GN18" i="82"/>
  <c r="GP18" i="82"/>
  <c r="GN6" i="82"/>
  <c r="GO18" i="82"/>
  <c r="GO6" i="82"/>
  <c r="GP12" i="82"/>
  <c r="GP6" i="82"/>
  <c r="GQ14" i="82"/>
  <c r="AE25" i="82"/>
  <c r="AF5" i="82"/>
  <c r="AD29" i="82"/>
  <c r="AD28" i="82"/>
  <c r="AE24" i="82"/>
  <c r="AE26" i="82" s="1"/>
  <c r="AD27" i="82"/>
  <c r="GR25" i="82"/>
  <c r="BO25" i="82"/>
  <c r="BP5" i="82"/>
  <c r="GX4" i="82"/>
  <c r="GY5" i="82"/>
  <c r="BN27" i="82"/>
  <c r="BN29" i="82"/>
  <c r="BO24" i="82"/>
  <c r="BN28" i="82"/>
  <c r="AD4" i="82"/>
  <c r="BM4" i="82"/>
  <c r="GQ8" i="82" l="1"/>
  <c r="GQ15" i="82"/>
  <c r="GQ19" i="82"/>
  <c r="GQ10" i="82"/>
  <c r="GQ21" i="82"/>
  <c r="GQ31" i="82"/>
  <c r="GQ20" i="82"/>
  <c r="GR27" i="82"/>
  <c r="GR28" i="82"/>
  <c r="GS24" i="82"/>
  <c r="GR29" i="82"/>
  <c r="AE4" i="82"/>
  <c r="GQ13" i="82"/>
  <c r="GQ7" i="82"/>
  <c r="BN4" i="82"/>
  <c r="BP25" i="82"/>
  <c r="BQ5" i="82"/>
  <c r="GQ9" i="82"/>
  <c r="AF25" i="82"/>
  <c r="AG5" i="82"/>
  <c r="GQ22" i="82"/>
  <c r="BO29" i="82"/>
  <c r="BO27" i="82"/>
  <c r="BP24" i="82"/>
  <c r="BO28" i="82"/>
  <c r="AE28" i="82"/>
  <c r="AF24" i="82"/>
  <c r="AF26" i="82" s="1"/>
  <c r="AE29" i="82"/>
  <c r="AE27" i="82"/>
  <c r="GZ5" i="82"/>
  <c r="GY4" i="82"/>
  <c r="GQ12" i="82" l="1"/>
  <c r="GQ18" i="82"/>
  <c r="GQ6" i="82"/>
  <c r="AF4" i="82"/>
  <c r="BO4" i="82"/>
  <c r="GS25" i="82"/>
  <c r="BP29" i="82"/>
  <c r="BP27" i="82"/>
  <c r="BQ24" i="82"/>
  <c r="BQ26" i="82" s="1"/>
  <c r="BR26" i="82" s="1"/>
  <c r="BS26" i="82" s="1"/>
  <c r="BT26" i="82" s="1"/>
  <c r="BP28" i="82"/>
  <c r="AG25" i="82"/>
  <c r="AH5" i="82"/>
  <c r="AF29" i="82"/>
  <c r="AG24" i="82"/>
  <c r="AG26" i="82" s="1"/>
  <c r="AF27" i="82"/>
  <c r="AF28" i="82"/>
  <c r="HA5" i="82"/>
  <c r="GZ4" i="82"/>
  <c r="BQ25" i="82"/>
  <c r="BR5" i="82"/>
  <c r="GR21" i="82" l="1"/>
  <c r="GR22" i="82"/>
  <c r="GR10" i="82"/>
  <c r="AG4" i="82"/>
  <c r="BP4" i="82"/>
  <c r="GS29" i="82"/>
  <c r="GS27" i="82"/>
  <c r="GS28" i="82"/>
  <c r="GT24" i="82"/>
  <c r="GR20" i="82"/>
  <c r="GR19" i="82"/>
  <c r="GR15" i="82"/>
  <c r="GR9" i="82"/>
  <c r="BR25" i="82"/>
  <c r="BS5" i="82"/>
  <c r="BQ28" i="82"/>
  <c r="BQ27" i="82"/>
  <c r="BR24" i="82"/>
  <c r="BQ29" i="82"/>
  <c r="GR13" i="82"/>
  <c r="GR7" i="82"/>
  <c r="AI5" i="82"/>
  <c r="AH25" i="82"/>
  <c r="HA4" i="82"/>
  <c r="HB5" i="82"/>
  <c r="GR31" i="82"/>
  <c r="GR8" i="82"/>
  <c r="GR14" i="82"/>
  <c r="AG29" i="82"/>
  <c r="AG27" i="82"/>
  <c r="AH24" i="82"/>
  <c r="AH26" i="82" s="1"/>
  <c r="AG28" i="82"/>
  <c r="GR18" i="82" l="1"/>
  <c r="GR6" i="82"/>
  <c r="BQ4" i="82"/>
  <c r="BR29" i="82"/>
  <c r="BS24" i="82"/>
  <c r="BR28" i="82"/>
  <c r="BR27" i="82"/>
  <c r="AI25" i="82"/>
  <c r="AJ5" i="82"/>
  <c r="AH4" i="82"/>
  <c r="HB4" i="82"/>
  <c r="HC5" i="82"/>
  <c r="AH29" i="82"/>
  <c r="AI24" i="82"/>
  <c r="AI26" i="82" s="1"/>
  <c r="AH27" i="82"/>
  <c r="AH28" i="82"/>
  <c r="GR12" i="82"/>
  <c r="GT25" i="82"/>
  <c r="BS25" i="82"/>
  <c r="BT5" i="82"/>
  <c r="GS21" i="82" l="1"/>
  <c r="GS13" i="82"/>
  <c r="GS7" i="82"/>
  <c r="AI29" i="82"/>
  <c r="AI27" i="82"/>
  <c r="AI28" i="82"/>
  <c r="AJ24" i="82"/>
  <c r="AJ26" i="82" s="1"/>
  <c r="GS15" i="82"/>
  <c r="GS9" i="82"/>
  <c r="HD5" i="82"/>
  <c r="HC4" i="82"/>
  <c r="GS22" i="82"/>
  <c r="GS10" i="82"/>
  <c r="BT25" i="82"/>
  <c r="BU5" i="82"/>
  <c r="GS20" i="82"/>
  <c r="BS29" i="82"/>
  <c r="BS27" i="82"/>
  <c r="BT24" i="82"/>
  <c r="BS28" i="82"/>
  <c r="GS19" i="82"/>
  <c r="AJ25" i="82"/>
  <c r="AK5" i="82"/>
  <c r="GT29" i="82"/>
  <c r="GT27" i="82"/>
  <c r="GT28" i="82"/>
  <c r="GU24" i="82"/>
  <c r="GS31" i="82"/>
  <c r="GS14" i="82"/>
  <c r="GS8" i="82"/>
  <c r="AI4" i="82"/>
  <c r="BR4" i="82"/>
  <c r="GS18" i="82" l="1"/>
  <c r="GU25" i="82"/>
  <c r="AJ4" i="82"/>
  <c r="BS4" i="82"/>
  <c r="HE5" i="82"/>
  <c r="HD4" i="82"/>
  <c r="AK25" i="82"/>
  <c r="AL5" i="82"/>
  <c r="BU25" i="82"/>
  <c r="BV5" i="82"/>
  <c r="AJ29" i="82"/>
  <c r="AJ28" i="82"/>
  <c r="AJ27" i="82"/>
  <c r="AK24" i="82"/>
  <c r="AK26" i="82" s="1"/>
  <c r="BT29" i="82"/>
  <c r="BU24" i="82"/>
  <c r="BU26" i="82" s="1"/>
  <c r="BV26" i="82" s="1"/>
  <c r="BW26" i="82" s="1"/>
  <c r="BX26" i="82" s="1"/>
  <c r="BT28" i="82"/>
  <c r="BT27" i="82"/>
  <c r="GS6" i="82"/>
  <c r="GS12" i="82"/>
  <c r="GT22" i="82" l="1"/>
  <c r="GT10" i="82"/>
  <c r="GU28" i="82"/>
  <c r="GV24" i="82"/>
  <c r="GU27" i="82"/>
  <c r="GU29" i="82"/>
  <c r="GT15" i="82"/>
  <c r="GT9" i="82"/>
  <c r="BV25" i="82"/>
  <c r="BW5" i="82"/>
  <c r="BU29" i="82"/>
  <c r="BU28" i="82"/>
  <c r="BV24" i="82"/>
  <c r="BU27" i="82"/>
  <c r="GT20" i="82"/>
  <c r="BT4" i="82"/>
  <c r="AL25" i="82"/>
  <c r="AM5" i="82"/>
  <c r="GT19" i="82"/>
  <c r="AK27" i="82"/>
  <c r="AK29" i="82"/>
  <c r="AK28" i="82"/>
  <c r="AL24" i="82"/>
  <c r="AL26" i="82" s="1"/>
  <c r="GT7" i="82"/>
  <c r="GT13" i="82"/>
  <c r="GT31" i="82"/>
  <c r="GT14" i="82"/>
  <c r="GT8" i="82"/>
  <c r="GT21" i="82"/>
  <c r="AK4" i="82"/>
  <c r="HF5" i="82"/>
  <c r="HE4" i="82"/>
  <c r="GU15" i="82" l="1"/>
  <c r="GT12" i="82"/>
  <c r="AL4" i="82"/>
  <c r="BW25" i="82"/>
  <c r="BX5" i="82"/>
  <c r="HF4" i="82"/>
  <c r="HG5" i="82"/>
  <c r="BV29" i="82"/>
  <c r="BV28" i="82"/>
  <c r="BV27" i="82"/>
  <c r="BW24" i="82"/>
  <c r="GV25" i="82"/>
  <c r="GT18" i="82"/>
  <c r="BU4" i="82"/>
  <c r="AM25" i="82"/>
  <c r="AN5" i="82"/>
  <c r="GT6" i="82"/>
  <c r="AL28" i="82"/>
  <c r="AL27" i="82"/>
  <c r="AL29" i="82"/>
  <c r="AM24" i="82"/>
  <c r="AM26" i="82" s="1"/>
  <c r="GU22" i="82" l="1"/>
  <c r="GU19" i="82"/>
  <c r="GU13" i="82"/>
  <c r="GU8" i="82"/>
  <c r="GU9" i="82"/>
  <c r="GU7" i="82"/>
  <c r="GU10" i="82"/>
  <c r="GU31" i="82"/>
  <c r="GU20" i="82"/>
  <c r="GU21" i="82"/>
  <c r="GU14" i="82"/>
  <c r="AM4" i="82"/>
  <c r="GV29" i="82"/>
  <c r="GV28" i="82"/>
  <c r="GW24" i="82"/>
  <c r="GV27" i="82"/>
  <c r="AN25" i="82"/>
  <c r="AO5" i="82"/>
  <c r="AM27" i="82"/>
  <c r="AM29" i="82"/>
  <c r="AM28" i="82"/>
  <c r="AN24" i="82"/>
  <c r="AN26" i="82" s="1"/>
  <c r="BV4" i="82"/>
  <c r="HH5" i="82"/>
  <c r="HG4" i="82"/>
  <c r="BX25" i="82"/>
  <c r="BY5" i="82"/>
  <c r="BW29" i="82"/>
  <c r="BW28" i="82"/>
  <c r="BW27" i="82"/>
  <c r="BX24" i="82"/>
  <c r="GU12" i="82" l="1"/>
  <c r="GU6" i="82"/>
  <c r="GU18" i="82"/>
  <c r="GV13" i="82"/>
  <c r="AN4" i="82"/>
  <c r="HH4" i="82"/>
  <c r="HI5" i="82"/>
  <c r="AN27" i="82"/>
  <c r="AN29" i="82"/>
  <c r="AN28" i="82"/>
  <c r="AO24" i="82"/>
  <c r="AO26" i="82" s="1"/>
  <c r="BW4" i="82"/>
  <c r="BY25" i="82"/>
  <c r="BZ5" i="82"/>
  <c r="AO25" i="82"/>
  <c r="AP5" i="82"/>
  <c r="GW25" i="82"/>
  <c r="BX28" i="82"/>
  <c r="BX29" i="82"/>
  <c r="BX27" i="82"/>
  <c r="BY24" i="82"/>
  <c r="BY26" i="82" s="1"/>
  <c r="BZ26" i="82" s="1"/>
  <c r="CA26" i="82" s="1"/>
  <c r="CB26" i="82" s="1"/>
  <c r="GV10" i="82" l="1"/>
  <c r="GV20" i="82"/>
  <c r="GV21" i="82"/>
  <c r="GV22" i="82"/>
  <c r="AO29" i="82"/>
  <c r="AO27" i="82"/>
  <c r="AO28" i="82"/>
  <c r="AP24" i="82"/>
  <c r="AP26" i="82" s="1"/>
  <c r="BZ25" i="82"/>
  <c r="CA5" i="82"/>
  <c r="BY29" i="82"/>
  <c r="BY28" i="82"/>
  <c r="BY27" i="82"/>
  <c r="BZ24" i="82"/>
  <c r="GV31" i="82"/>
  <c r="GV14" i="82"/>
  <c r="GV8" i="82"/>
  <c r="GV19" i="82"/>
  <c r="HJ5" i="82"/>
  <c r="HI4" i="82"/>
  <c r="BX4" i="82"/>
  <c r="GV15" i="82"/>
  <c r="GV9" i="82"/>
  <c r="GV7" i="82"/>
  <c r="GW29" i="82"/>
  <c r="GW27" i="82"/>
  <c r="GW28" i="82"/>
  <c r="GX24" i="82"/>
  <c r="AP25" i="82"/>
  <c r="AQ5" i="82"/>
  <c r="AO4" i="82"/>
  <c r="GV12" i="82" l="1"/>
  <c r="GV18" i="82"/>
  <c r="GV6" i="82"/>
  <c r="HJ4" i="82"/>
  <c r="HK5" i="82"/>
  <c r="CA25" i="82"/>
  <c r="CB5" i="82"/>
  <c r="BZ29" i="82"/>
  <c r="BZ28" i="82"/>
  <c r="BZ27" i="82"/>
  <c r="CA24" i="82"/>
  <c r="GX25" i="82"/>
  <c r="AQ25" i="82"/>
  <c r="AR5" i="82"/>
  <c r="BY4" i="82"/>
  <c r="AP29" i="82"/>
  <c r="AP28" i="82"/>
  <c r="AQ24" i="82"/>
  <c r="AQ26" i="82" s="1"/>
  <c r="AP27" i="82"/>
  <c r="AP4" i="82"/>
  <c r="GW20" i="82" l="1"/>
  <c r="GW9" i="82"/>
  <c r="GW15" i="82"/>
  <c r="GX29" i="82"/>
  <c r="GX28" i="82"/>
  <c r="GY24" i="82"/>
  <c r="GX27" i="82"/>
  <c r="GW21" i="82"/>
  <c r="GW31" i="82"/>
  <c r="GW14" i="82"/>
  <c r="GW8" i="82"/>
  <c r="GW22" i="82"/>
  <c r="GW10" i="82"/>
  <c r="GW13" i="82"/>
  <c r="GW7" i="82"/>
  <c r="CB25" i="82"/>
  <c r="CC5" i="82"/>
  <c r="CA29" i="82"/>
  <c r="CA28" i="82"/>
  <c r="CA27" i="82"/>
  <c r="CB24" i="82"/>
  <c r="GW19" i="82"/>
  <c r="AR25" i="82"/>
  <c r="AS5" i="82"/>
  <c r="BZ4" i="82"/>
  <c r="HK4" i="82"/>
  <c r="HL5" i="82"/>
  <c r="AQ4" i="82"/>
  <c r="AQ28" i="82"/>
  <c r="AQ29" i="82"/>
  <c r="AR24" i="82"/>
  <c r="AR26" i="82" s="1"/>
  <c r="AQ27" i="82"/>
  <c r="GW6" i="82" l="1"/>
  <c r="GW18" i="82"/>
  <c r="AS25" i="82"/>
  <c r="AT5" i="82"/>
  <c r="CA4" i="82"/>
  <c r="AR29" i="82"/>
  <c r="AR28" i="82"/>
  <c r="AS24" i="82"/>
  <c r="AS26" i="82" s="1"/>
  <c r="AR27" i="82"/>
  <c r="GW12" i="82"/>
  <c r="AR4" i="82"/>
  <c r="GY26" i="82"/>
  <c r="GY25" i="82"/>
  <c r="HM5" i="82"/>
  <c r="HL4" i="82"/>
  <c r="CB29" i="82"/>
  <c r="CB28" i="82"/>
  <c r="CB27" i="82"/>
  <c r="CC24" i="82"/>
  <c r="CC26" i="82" s="1"/>
  <c r="CD26" i="82" s="1"/>
  <c r="CE26" i="82" s="1"/>
  <c r="CF26" i="82" s="1"/>
  <c r="CC25" i="82"/>
  <c r="CD5" i="82"/>
  <c r="GX14" i="82" l="1"/>
  <c r="GX19" i="82"/>
  <c r="GX22" i="82"/>
  <c r="GX20" i="82"/>
  <c r="GX31" i="82"/>
  <c r="CC28" i="82"/>
  <c r="CC27" i="82"/>
  <c r="CD24" i="82"/>
  <c r="CC29" i="82"/>
  <c r="HN5" i="82"/>
  <c r="HM4" i="82"/>
  <c r="CD25" i="82"/>
  <c r="CE5" i="82"/>
  <c r="GX21" i="82"/>
  <c r="GX9" i="82"/>
  <c r="GX15" i="82"/>
  <c r="GX10" i="82"/>
  <c r="GX8" i="82"/>
  <c r="GY29" i="82"/>
  <c r="GY28" i="82"/>
  <c r="GZ24" i="82"/>
  <c r="GY27" i="82"/>
  <c r="GZ26" i="82"/>
  <c r="AS4" i="82"/>
  <c r="CB4" i="82"/>
  <c r="AT25" i="82"/>
  <c r="AU5" i="82"/>
  <c r="GX13" i="82"/>
  <c r="GX7" i="82"/>
  <c r="AS29" i="82"/>
  <c r="AS27" i="82"/>
  <c r="AS28" i="82"/>
  <c r="AT24" i="82"/>
  <c r="AT26" i="82" s="1"/>
  <c r="GX6" i="82" l="1"/>
  <c r="GX12" i="82"/>
  <c r="GX18" i="82"/>
  <c r="AT29" i="82"/>
  <c r="AT28" i="82"/>
  <c r="AU24" i="82"/>
  <c r="AU26" i="82" s="1"/>
  <c r="AT27" i="82"/>
  <c r="GZ25" i="82"/>
  <c r="CC4" i="82"/>
  <c r="AT4" i="82"/>
  <c r="AU25" i="82"/>
  <c r="AV5" i="82"/>
  <c r="HA26" i="82"/>
  <c r="CE25" i="82"/>
  <c r="CF5" i="82"/>
  <c r="CD29" i="82"/>
  <c r="CD27" i="82"/>
  <c r="CE24" i="82"/>
  <c r="CD28" i="82"/>
  <c r="HN4" i="82"/>
  <c r="HO5" i="82"/>
  <c r="GY8" i="82" l="1"/>
  <c r="GY31" i="82"/>
  <c r="GY14" i="82"/>
  <c r="AU4" i="82"/>
  <c r="CF25" i="82"/>
  <c r="CG5" i="82"/>
  <c r="CD4" i="82"/>
  <c r="HB26" i="82"/>
  <c r="GY20" i="82"/>
  <c r="AU29" i="82"/>
  <c r="AU27" i="82"/>
  <c r="AU28" i="82"/>
  <c r="AV24" i="82"/>
  <c r="AV26" i="82" s="1"/>
  <c r="AV25" i="82"/>
  <c r="AW5" i="82"/>
  <c r="GY15" i="82"/>
  <c r="GY9" i="82"/>
  <c r="GY19" i="82"/>
  <c r="GY22" i="82"/>
  <c r="GY10" i="82"/>
  <c r="CE29" i="82"/>
  <c r="CE27" i="82"/>
  <c r="CF24" i="82"/>
  <c r="CE28" i="82"/>
  <c r="GZ29" i="82"/>
  <c r="GZ28" i="82"/>
  <c r="HA24" i="82"/>
  <c r="GZ27" i="82"/>
  <c r="GY13" i="82"/>
  <c r="GY7" i="82"/>
  <c r="HP5" i="82"/>
  <c r="HO4" i="82"/>
  <c r="GY21" i="82"/>
  <c r="GY12" i="82" l="1"/>
  <c r="GY6" i="82"/>
  <c r="GZ14" i="82"/>
  <c r="CE4" i="82"/>
  <c r="GY18" i="82"/>
  <c r="AW25" i="82"/>
  <c r="AX5" i="82"/>
  <c r="HA25" i="82"/>
  <c r="HQ5" i="82"/>
  <c r="HP4" i="82"/>
  <c r="AV29" i="82"/>
  <c r="AV28" i="82"/>
  <c r="AV27" i="82"/>
  <c r="AW24" i="82"/>
  <c r="AW26" i="82" s="1"/>
  <c r="CF29" i="82"/>
  <c r="CG24" i="82"/>
  <c r="CG26" i="82" s="1"/>
  <c r="CH26" i="82" s="1"/>
  <c r="CI26" i="82" s="1"/>
  <c r="CJ26" i="82" s="1"/>
  <c r="CF28" i="82"/>
  <c r="CF27" i="82"/>
  <c r="AV4" i="82"/>
  <c r="HC26" i="82"/>
  <c r="CG25" i="82"/>
  <c r="CH5" i="82"/>
  <c r="GZ31" i="82" l="1"/>
  <c r="GZ19" i="82"/>
  <c r="HR5" i="82"/>
  <c r="HQ4" i="82"/>
  <c r="GZ8" i="82"/>
  <c r="AX25" i="82"/>
  <c r="AY5" i="82"/>
  <c r="CF4" i="82"/>
  <c r="GZ20" i="82"/>
  <c r="GZ22" i="82"/>
  <c r="GZ10" i="82"/>
  <c r="GZ7" i="82"/>
  <c r="GZ13" i="82"/>
  <c r="HA28" i="82"/>
  <c r="HA27" i="82"/>
  <c r="HA29" i="82"/>
  <c r="HB24" i="82"/>
  <c r="CH25" i="82"/>
  <c r="CI5" i="82"/>
  <c r="HD26" i="82"/>
  <c r="CG29" i="82"/>
  <c r="CG28" i="82"/>
  <c r="CH24" i="82"/>
  <c r="CG27" i="82"/>
  <c r="AW4" i="82"/>
  <c r="AW29" i="82"/>
  <c r="AW27" i="82"/>
  <c r="AW28" i="82"/>
  <c r="AX24" i="82"/>
  <c r="AX26" i="82" s="1"/>
  <c r="GZ21" i="82"/>
  <c r="GZ15" i="82"/>
  <c r="GZ9" i="82"/>
  <c r="GZ6" i="82" l="1"/>
  <c r="AX4" i="82"/>
  <c r="CG4" i="82"/>
  <c r="HE26" i="82"/>
  <c r="HB25" i="82"/>
  <c r="CI25" i="82"/>
  <c r="CJ5" i="82"/>
  <c r="HR4" i="82"/>
  <c r="HS5" i="82"/>
  <c r="CH29" i="82"/>
  <c r="CH28" i="82"/>
  <c r="CH27" i="82"/>
  <c r="CI24" i="82"/>
  <c r="HA21" i="82"/>
  <c r="AY25" i="82"/>
  <c r="AZ5" i="82"/>
  <c r="AX28" i="82"/>
  <c r="AX29" i="82"/>
  <c r="AX27" i="82"/>
  <c r="AY24" i="82"/>
  <c r="AY26" i="82" s="1"/>
  <c r="GZ18" i="82"/>
  <c r="GZ12" i="82"/>
  <c r="HA19" i="82" l="1"/>
  <c r="AZ25" i="82"/>
  <c r="BA5" i="82"/>
  <c r="AY27" i="82"/>
  <c r="AZ24" i="82"/>
  <c r="AZ26" i="82" s="1"/>
  <c r="AY29" i="82"/>
  <c r="AY28" i="82"/>
  <c r="HA7" i="82"/>
  <c r="HA13" i="82"/>
  <c r="CH4" i="82"/>
  <c r="HB28" i="82"/>
  <c r="HC24" i="82"/>
  <c r="HB27" i="82"/>
  <c r="HB29" i="82"/>
  <c r="HF26" i="82"/>
  <c r="CJ25" i="82"/>
  <c r="CK5" i="82"/>
  <c r="AY4" i="82"/>
  <c r="CI28" i="82"/>
  <c r="CI27" i="82"/>
  <c r="CI29" i="82"/>
  <c r="CJ24" i="82"/>
  <c r="HA22" i="82"/>
  <c r="HA10" i="82"/>
  <c r="HT5" i="82"/>
  <c r="HS4" i="82"/>
  <c r="HA20" i="82"/>
  <c r="HA15" i="82"/>
  <c r="HA9" i="82"/>
  <c r="HA31" i="82"/>
  <c r="HA14" i="82"/>
  <c r="HA8" i="82"/>
  <c r="HA18" i="82" l="1"/>
  <c r="HG26" i="82"/>
  <c r="HU5" i="82"/>
  <c r="HT4" i="82"/>
  <c r="CJ28" i="82"/>
  <c r="CJ27" i="82"/>
  <c r="CK24" i="82"/>
  <c r="CK26" i="82" s="1"/>
  <c r="CL26" i="82" s="1"/>
  <c r="CM26" i="82" s="1"/>
  <c r="CN26" i="82" s="1"/>
  <c r="CJ29" i="82"/>
  <c r="AZ4" i="82"/>
  <c r="CK25" i="82"/>
  <c r="CL5" i="82"/>
  <c r="HC25" i="82"/>
  <c r="BA25" i="82"/>
  <c r="BB5" i="82"/>
  <c r="BB25" i="82" s="1"/>
  <c r="AZ27" i="82"/>
  <c r="BA24" i="82"/>
  <c r="BA26" i="82" s="1"/>
  <c r="AZ28" i="82"/>
  <c r="AZ29" i="82"/>
  <c r="HB15" i="82"/>
  <c r="HA12" i="82"/>
  <c r="CI4" i="82"/>
  <c r="HA6" i="82"/>
  <c r="HB9" i="82" l="1"/>
  <c r="HB19" i="82"/>
  <c r="HC27" i="82"/>
  <c r="HC29" i="82"/>
  <c r="HD24" i="82"/>
  <c r="HC28" i="82"/>
  <c r="HB7" i="82"/>
  <c r="HB13" i="82"/>
  <c r="HB22" i="82"/>
  <c r="HB10" i="82"/>
  <c r="HB21" i="82"/>
  <c r="HB31" i="82"/>
  <c r="HB14" i="82"/>
  <c r="HB8" i="82"/>
  <c r="CJ4" i="82"/>
  <c r="BA4" i="82"/>
  <c r="CL25" i="82"/>
  <c r="CM5" i="82"/>
  <c r="HV5" i="82"/>
  <c r="HU4" i="82"/>
  <c r="BB29" i="82"/>
  <c r="BB28" i="82"/>
  <c r="HB20" i="82"/>
  <c r="CK28" i="82"/>
  <c r="CK27" i="82"/>
  <c r="CL24" i="82"/>
  <c r="CK29" i="82"/>
  <c r="HH26" i="82"/>
  <c r="BA29" i="82"/>
  <c r="BA27" i="82"/>
  <c r="BB24" i="82"/>
  <c r="BB26" i="82" s="1"/>
  <c r="BA28" i="82"/>
  <c r="HB18" i="82" l="1"/>
  <c r="HB12" i="82"/>
  <c r="HB6" i="82"/>
  <c r="HC15" i="82"/>
  <c r="BB4" i="82"/>
  <c r="HI26" i="82"/>
  <c r="BB27" i="82"/>
  <c r="CK4" i="82"/>
  <c r="HV4" i="82"/>
  <c r="HW5" i="82"/>
  <c r="HD25" i="82"/>
  <c r="CN5" i="82"/>
  <c r="CM25" i="82"/>
  <c r="CL28" i="82"/>
  <c r="CL27" i="82"/>
  <c r="CM24" i="82"/>
  <c r="CL29" i="82"/>
  <c r="HC9" i="82" l="1"/>
  <c r="HC13" i="82"/>
  <c r="HC31" i="82"/>
  <c r="HC7" i="82"/>
  <c r="HC20" i="82"/>
  <c r="HC21" i="82"/>
  <c r="HC22" i="82"/>
  <c r="HW4" i="82"/>
  <c r="HX5" i="82"/>
  <c r="HJ26" i="82"/>
  <c r="HD27" i="82"/>
  <c r="HD29" i="82"/>
  <c r="HE24" i="82"/>
  <c r="HD28" i="82"/>
  <c r="HC8" i="82"/>
  <c r="HC14" i="82"/>
  <c r="HC10" i="82"/>
  <c r="CL4" i="82"/>
  <c r="CM29" i="82"/>
  <c r="CM28" i="82"/>
  <c r="CM27" i="82"/>
  <c r="CN24" i="82"/>
  <c r="CN25" i="82"/>
  <c r="CO5" i="82"/>
  <c r="HC19" i="82"/>
  <c r="HC6" i="82" l="1"/>
  <c r="HC12" i="82"/>
  <c r="HC18" i="82"/>
  <c r="HD15" i="82"/>
  <c r="CO25" i="82"/>
  <c r="CP5" i="82"/>
  <c r="CN29" i="82"/>
  <c r="CN28" i="82"/>
  <c r="CN27" i="82"/>
  <c r="CO24" i="82"/>
  <c r="CO26" i="82" s="1"/>
  <c r="CP26" i="82" s="1"/>
  <c r="CQ26" i="82" s="1"/>
  <c r="CR26" i="82" s="1"/>
  <c r="HY5" i="82"/>
  <c r="HX4" i="82"/>
  <c r="HE25" i="82"/>
  <c r="CM4" i="82"/>
  <c r="HD21" i="82" l="1"/>
  <c r="HD22" i="82"/>
  <c r="HD14" i="82"/>
  <c r="HD9" i="82"/>
  <c r="HD20" i="82"/>
  <c r="HD19" i="82"/>
  <c r="HD13" i="82"/>
  <c r="HD7" i="82"/>
  <c r="HD10" i="82"/>
  <c r="HD8" i="82"/>
  <c r="HD31" i="82"/>
  <c r="CN4" i="82"/>
  <c r="HE29" i="82"/>
  <c r="HE27" i="82"/>
  <c r="HF24" i="82"/>
  <c r="HE28" i="82"/>
  <c r="HZ5" i="82"/>
  <c r="HY4" i="82"/>
  <c r="CP25" i="82"/>
  <c r="CQ5" i="82"/>
  <c r="CO28" i="82"/>
  <c r="CO27" i="82"/>
  <c r="CP24" i="82"/>
  <c r="CO29" i="82"/>
  <c r="HD12" i="82" l="1"/>
  <c r="HD18" i="82"/>
  <c r="HF25" i="82"/>
  <c r="CQ25" i="82"/>
  <c r="CR5" i="82"/>
  <c r="IA5" i="82"/>
  <c r="HZ4" i="82"/>
  <c r="CO4" i="82"/>
  <c r="HE13" i="82"/>
  <c r="CP29" i="82"/>
  <c r="CP27" i="82"/>
  <c r="CP28" i="82"/>
  <c r="CQ24" i="82"/>
  <c r="HD6" i="82"/>
  <c r="HE19" i="82" l="1"/>
  <c r="HE20" i="82"/>
  <c r="IB5" i="82"/>
  <c r="IA4" i="82"/>
  <c r="HE7" i="82"/>
  <c r="HE22" i="82"/>
  <c r="HE10" i="82"/>
  <c r="HE21" i="82"/>
  <c r="CR25" i="82"/>
  <c r="CS5" i="82"/>
  <c r="CQ29" i="82"/>
  <c r="CQ27" i="82"/>
  <c r="CQ28" i="82"/>
  <c r="CR24" i="82"/>
  <c r="CP4" i="82"/>
  <c r="HE31" i="82"/>
  <c r="HE14" i="82"/>
  <c r="HE8" i="82"/>
  <c r="HE15" i="82"/>
  <c r="HE9" i="82"/>
  <c r="HF29" i="82"/>
  <c r="HF27" i="82"/>
  <c r="HG24" i="82"/>
  <c r="HF28" i="82"/>
  <c r="HE12" i="82" l="1"/>
  <c r="HE18" i="82"/>
  <c r="CQ4" i="82"/>
  <c r="CS25" i="82"/>
  <c r="CT5" i="82"/>
  <c r="HF14" i="82"/>
  <c r="HG25" i="82"/>
  <c r="HE6" i="82"/>
  <c r="CR29" i="82"/>
  <c r="CR28" i="82"/>
  <c r="CR27" i="82"/>
  <c r="CS24" i="82"/>
  <c r="CS26" i="82" s="1"/>
  <c r="CT26" i="82" s="1"/>
  <c r="CU26" i="82" s="1"/>
  <c r="CV26" i="82" s="1"/>
  <c r="IB4" i="82"/>
  <c r="IC5" i="82"/>
  <c r="HF15" i="82"/>
  <c r="HF19" i="82" l="1"/>
  <c r="HF7" i="82"/>
  <c r="HF31" i="82"/>
  <c r="HF13" i="82"/>
  <c r="HF12" i="82" s="1"/>
  <c r="CR4" i="82"/>
  <c r="HF8" i="82"/>
  <c r="HF21" i="82"/>
  <c r="ID5" i="82"/>
  <c r="IC4" i="82"/>
  <c r="HF20" i="82"/>
  <c r="HF9" i="82"/>
  <c r="CT25" i="82"/>
  <c r="CU5" i="82"/>
  <c r="HG28" i="82"/>
  <c r="HG27" i="82"/>
  <c r="HG29" i="82"/>
  <c r="HH24" i="82"/>
  <c r="HF22" i="82"/>
  <c r="HF10" i="82"/>
  <c r="CS29" i="82"/>
  <c r="CS28" i="82"/>
  <c r="CS27" i="82"/>
  <c r="CT24" i="82"/>
  <c r="HF18" i="82" l="1"/>
  <c r="HF6" i="82"/>
  <c r="HG15" i="82"/>
  <c r="ID4" i="82"/>
  <c r="IE5" i="82"/>
  <c r="HH25" i="82"/>
  <c r="CS4" i="82"/>
  <c r="CT29" i="82"/>
  <c r="CT28" i="82"/>
  <c r="CT27" i="82"/>
  <c r="CU24" i="82"/>
  <c r="CU25" i="82"/>
  <c r="CV5" i="82"/>
  <c r="HG9" i="82" l="1"/>
  <c r="IE4" i="82"/>
  <c r="IF5" i="82"/>
  <c r="HH29" i="82"/>
  <c r="HH28" i="82"/>
  <c r="HI24" i="82"/>
  <c r="HH27" i="82"/>
  <c r="CV25" i="82"/>
  <c r="CW5" i="82"/>
  <c r="CU29" i="82"/>
  <c r="CU27" i="82"/>
  <c r="CU28" i="82"/>
  <c r="CV24" i="82"/>
  <c r="HG19" i="82"/>
  <c r="HG31" i="82"/>
  <c r="HG14" i="82"/>
  <c r="HG8" i="82"/>
  <c r="HG22" i="82"/>
  <c r="HG10" i="82"/>
  <c r="HG20" i="82"/>
  <c r="HG13" i="82"/>
  <c r="HG7" i="82"/>
  <c r="HG21" i="82"/>
  <c r="CT4" i="82"/>
  <c r="HG18" i="82" l="1"/>
  <c r="HG6" i="82"/>
  <c r="CU4" i="82"/>
  <c r="HI25" i="82"/>
  <c r="HG12" i="82"/>
  <c r="CW25" i="82"/>
  <c r="CX5" i="82"/>
  <c r="HH15" i="82"/>
  <c r="CV28" i="82"/>
  <c r="CV29" i="82"/>
  <c r="CV27" i="82"/>
  <c r="CW24" i="82"/>
  <c r="CW26" i="82" s="1"/>
  <c r="CX26" i="82" s="1"/>
  <c r="CY26" i="82" s="1"/>
  <c r="CZ26" i="82" s="1"/>
  <c r="IG5" i="82"/>
  <c r="IF4" i="82"/>
  <c r="HH9" i="82" l="1"/>
  <c r="HH10" i="82"/>
  <c r="HH19" i="82"/>
  <c r="HH22" i="82"/>
  <c r="HH21" i="82"/>
  <c r="HI29" i="82"/>
  <c r="HI27" i="82"/>
  <c r="HJ24" i="82"/>
  <c r="HI28" i="82"/>
  <c r="IH5" i="82"/>
  <c r="IG4" i="82"/>
  <c r="CV4" i="82"/>
  <c r="CX25" i="82"/>
  <c r="CY5" i="82"/>
  <c r="HH20" i="82"/>
  <c r="CW29" i="82"/>
  <c r="CW27" i="82"/>
  <c r="CX24" i="82"/>
  <c r="CW28" i="82"/>
  <c r="HH31" i="82"/>
  <c r="HH14" i="82"/>
  <c r="HH8" i="82"/>
  <c r="HH13" i="82"/>
  <c r="HH7" i="82"/>
  <c r="HH18" i="82" l="1"/>
  <c r="HH12" i="82"/>
  <c r="HI13" i="82"/>
  <c r="IH4" i="82"/>
  <c r="II5" i="82"/>
  <c r="HH6" i="82"/>
  <c r="CW4" i="82"/>
  <c r="HJ25" i="82"/>
  <c r="CZ5" i="82"/>
  <c r="CY25" i="82"/>
  <c r="CX29" i="82"/>
  <c r="CX27" i="82"/>
  <c r="CY24" i="82"/>
  <c r="CX28" i="82"/>
  <c r="HI21" i="82" l="1"/>
  <c r="HI22" i="82"/>
  <c r="HI19" i="82"/>
  <c r="HI31" i="82"/>
  <c r="HJ29" i="82"/>
  <c r="HK24" i="82"/>
  <c r="HJ28" i="82"/>
  <c r="HJ27" i="82"/>
  <c r="IJ5" i="82"/>
  <c r="II4" i="82"/>
  <c r="HI8" i="82"/>
  <c r="CX4" i="82"/>
  <c r="HI14" i="82"/>
  <c r="HI7" i="82"/>
  <c r="HI20" i="82"/>
  <c r="CY29" i="82"/>
  <c r="CY27" i="82"/>
  <c r="CZ24" i="82"/>
  <c r="CY28" i="82"/>
  <c r="CZ25" i="82"/>
  <c r="DA5" i="82"/>
  <c r="HI10" i="82"/>
  <c r="HI9" i="82"/>
  <c r="HI15" i="82"/>
  <c r="HI18" i="82" l="1"/>
  <c r="HI12" i="82"/>
  <c r="HI6" i="82"/>
  <c r="CY4" i="82"/>
  <c r="HJ13" i="82"/>
  <c r="DA25" i="82"/>
  <c r="DB5" i="82"/>
  <c r="IK5" i="82"/>
  <c r="IJ4" i="82"/>
  <c r="HK26" i="82"/>
  <c r="HK25" i="82"/>
  <c r="CZ29" i="82"/>
  <c r="CZ27" i="82"/>
  <c r="DA24" i="82"/>
  <c r="DA26" i="82" s="1"/>
  <c r="DB26" i="82" s="1"/>
  <c r="DC26" i="82" s="1"/>
  <c r="DD26" i="82" s="1"/>
  <c r="CZ28" i="82"/>
  <c r="HJ20" i="82" l="1"/>
  <c r="HJ19" i="82"/>
  <c r="CZ4" i="82"/>
  <c r="HJ31" i="82"/>
  <c r="HJ14" i="82"/>
  <c r="HJ8" i="82"/>
  <c r="HJ22" i="82"/>
  <c r="HJ10" i="82"/>
  <c r="IK4" i="82"/>
  <c r="IL5" i="82"/>
  <c r="HJ9" i="82"/>
  <c r="HJ15" i="82"/>
  <c r="DB25" i="82"/>
  <c r="DC5" i="82"/>
  <c r="HK29" i="82"/>
  <c r="HL24" i="82"/>
  <c r="HK28" i="82"/>
  <c r="HK27" i="82"/>
  <c r="DA28" i="82"/>
  <c r="DA29" i="82"/>
  <c r="DA27" i="82"/>
  <c r="DB24" i="82"/>
  <c r="HL26" i="82"/>
  <c r="HM26" i="82" s="1"/>
  <c r="HN26" i="82" s="1"/>
  <c r="HO26" i="82" s="1"/>
  <c r="HP26" i="82" s="1"/>
  <c r="HQ26" i="82" s="1"/>
  <c r="HR26" i="82" s="1"/>
  <c r="HS26" i="82" s="1"/>
  <c r="HT26" i="82" s="1"/>
  <c r="HU26" i="82" s="1"/>
  <c r="HV26" i="82" s="1"/>
  <c r="HJ21" i="82"/>
  <c r="HJ7" i="82"/>
  <c r="HJ12" i="82" l="1"/>
  <c r="DC25" i="82"/>
  <c r="DD5" i="82"/>
  <c r="DB29" i="82"/>
  <c r="DB27" i="82"/>
  <c r="DC24" i="82"/>
  <c r="DB28" i="82"/>
  <c r="DA4" i="82"/>
  <c r="HJ6" i="82"/>
  <c r="IM5" i="82"/>
  <c r="IL4" i="82"/>
  <c r="HL25" i="82"/>
  <c r="HJ18" i="82"/>
  <c r="HK20" i="82" l="1"/>
  <c r="HK15" i="82"/>
  <c r="HK9" i="82"/>
  <c r="DB4" i="82"/>
  <c r="DD25" i="82"/>
  <c r="DE5" i="82"/>
  <c r="HK13" i="82"/>
  <c r="HK7" i="82"/>
  <c r="DC29" i="82"/>
  <c r="DC27" i="82"/>
  <c r="DD24" i="82"/>
  <c r="DC28" i="82"/>
  <c r="HK21" i="82"/>
  <c r="HK22" i="82"/>
  <c r="HK10" i="82"/>
  <c r="IN5" i="82"/>
  <c r="IM4" i="82"/>
  <c r="HK31" i="82"/>
  <c r="HK14" i="82"/>
  <c r="HK8" i="82"/>
  <c r="HL29" i="82"/>
  <c r="HL28" i="82"/>
  <c r="HM24" i="82"/>
  <c r="HL27" i="82"/>
  <c r="HK19" i="82"/>
  <c r="HK18" i="82" l="1"/>
  <c r="DE25" i="82"/>
  <c r="DF5" i="82"/>
  <c r="DD29" i="82"/>
  <c r="DE24" i="82"/>
  <c r="DE26" i="82" s="1"/>
  <c r="DF26" i="82" s="1"/>
  <c r="DG26" i="82" s="1"/>
  <c r="DH26" i="82" s="1"/>
  <c r="DD27" i="82"/>
  <c r="DD28" i="82"/>
  <c r="HM25" i="82"/>
  <c r="IO5" i="82"/>
  <c r="IN4" i="82"/>
  <c r="DC4" i="82"/>
  <c r="HK6" i="82"/>
  <c r="HK12" i="82"/>
  <c r="HL21" i="82"/>
  <c r="HL19" i="82" l="1"/>
  <c r="HL31" i="82"/>
  <c r="HM28" i="82"/>
  <c r="HN24" i="82"/>
  <c r="HM29" i="82"/>
  <c r="HM27" i="82"/>
  <c r="DE29" i="82"/>
  <c r="DE27" i="82"/>
  <c r="DE28" i="82"/>
  <c r="DF24" i="82"/>
  <c r="HL14" i="82"/>
  <c r="DD4" i="82"/>
  <c r="HL8" i="82"/>
  <c r="HL15" i="82"/>
  <c r="HL9" i="82"/>
  <c r="IP5" i="82"/>
  <c r="IO4" i="82"/>
  <c r="HL20" i="82"/>
  <c r="DF25" i="82"/>
  <c r="DG5" i="82"/>
  <c r="HL13" i="82"/>
  <c r="HL7" i="82"/>
  <c r="HL22" i="82"/>
  <c r="HL10" i="82"/>
  <c r="HL18" i="82" l="1"/>
  <c r="HM14" i="82"/>
  <c r="HL12" i="82"/>
  <c r="HM15" i="82"/>
  <c r="DE4" i="82"/>
  <c r="HL6" i="82"/>
  <c r="DG25" i="82"/>
  <c r="DH5" i="82"/>
  <c r="DF29" i="82"/>
  <c r="DF28" i="82"/>
  <c r="DF27" i="82"/>
  <c r="DG24" i="82"/>
  <c r="HN25" i="82"/>
  <c r="IP4" i="82"/>
  <c r="IQ5" i="82"/>
  <c r="HM9" i="82" l="1"/>
  <c r="HM13" i="82"/>
  <c r="HM12" i="82" s="1"/>
  <c r="HM22" i="82"/>
  <c r="HM19" i="82"/>
  <c r="HM21" i="82"/>
  <c r="HM20" i="82"/>
  <c r="HM7" i="82"/>
  <c r="HM10" i="82"/>
  <c r="DF4" i="82"/>
  <c r="DH25" i="82"/>
  <c r="DI5" i="82"/>
  <c r="DG29" i="82"/>
  <c r="DG28" i="82"/>
  <c r="DG27" i="82"/>
  <c r="DH24" i="82"/>
  <c r="HM8" i="82"/>
  <c r="HN28" i="82"/>
  <c r="HO24" i="82"/>
  <c r="HN29" i="82"/>
  <c r="HN27" i="82"/>
  <c r="HM31" i="82"/>
  <c r="IQ4" i="82"/>
  <c r="IR5" i="82"/>
  <c r="HM18" i="82" l="1"/>
  <c r="HM6" i="82"/>
  <c r="DG4" i="82"/>
  <c r="HO25" i="82"/>
  <c r="IS5" i="82"/>
  <c r="IR4" i="82"/>
  <c r="DI25" i="82"/>
  <c r="DJ5" i="82"/>
  <c r="HN21" i="82"/>
  <c r="HN15" i="82"/>
  <c r="DH28" i="82"/>
  <c r="DI24" i="82"/>
  <c r="DI26" i="82" s="1"/>
  <c r="DJ26" i="82" s="1"/>
  <c r="DK26" i="82" s="1"/>
  <c r="DL26" i="82" s="1"/>
  <c r="DH29" i="82"/>
  <c r="DH27" i="82"/>
  <c r="HN7" i="82" l="1"/>
  <c r="HN19" i="82"/>
  <c r="HN20" i="82"/>
  <c r="HN9" i="82"/>
  <c r="IT5" i="82"/>
  <c r="IS4" i="82"/>
  <c r="HN13" i="82"/>
  <c r="HN31" i="82"/>
  <c r="HN14" i="82"/>
  <c r="HN8" i="82"/>
  <c r="DH4" i="82"/>
  <c r="DJ25" i="82"/>
  <c r="DK5" i="82"/>
  <c r="DI28" i="82"/>
  <c r="DJ24" i="82"/>
  <c r="DI27" i="82"/>
  <c r="DI29" i="82"/>
  <c r="HN22" i="82"/>
  <c r="HN10" i="82"/>
  <c r="HO29" i="82"/>
  <c r="HO28" i="82"/>
  <c r="HO27" i="82"/>
  <c r="HP24" i="82"/>
  <c r="HN18" i="82" l="1"/>
  <c r="HN6" i="82"/>
  <c r="HN12" i="82"/>
  <c r="DL5" i="82"/>
  <c r="DK25" i="82"/>
  <c r="DK24" i="82"/>
  <c r="DJ27" i="82"/>
  <c r="DJ28" i="82"/>
  <c r="DJ29" i="82"/>
  <c r="DI4" i="82"/>
  <c r="HP25" i="82"/>
  <c r="IT4" i="82"/>
  <c r="IU5" i="82"/>
  <c r="HO21" i="82" l="1"/>
  <c r="DJ4" i="82"/>
  <c r="HO22" i="82"/>
  <c r="HO10" i="82"/>
  <c r="HP29" i="82"/>
  <c r="HP28" i="82"/>
  <c r="HP27" i="82"/>
  <c r="HQ24" i="82"/>
  <c r="DK29" i="82"/>
  <c r="DL24" i="82"/>
  <c r="DK27" i="82"/>
  <c r="DK28" i="82"/>
  <c r="HO20" i="82"/>
  <c r="DL25" i="82"/>
  <c r="DM5" i="82"/>
  <c r="HO13" i="82"/>
  <c r="HO7" i="82"/>
  <c r="IV5" i="82"/>
  <c r="IU4" i="82"/>
  <c r="HO15" i="82"/>
  <c r="HO9" i="82"/>
  <c r="HO31" i="82"/>
  <c r="HO14" i="82"/>
  <c r="HO8" i="82"/>
  <c r="HO19" i="82"/>
  <c r="HO18" i="82" l="1"/>
  <c r="DM25" i="82"/>
  <c r="DN5" i="82"/>
  <c r="DL29" i="82"/>
  <c r="DM24" i="82"/>
  <c r="DM26" i="82" s="1"/>
  <c r="DN26" i="82" s="1"/>
  <c r="DO26" i="82" s="1"/>
  <c r="DP26" i="82" s="1"/>
  <c r="DL27" i="82"/>
  <c r="DL28" i="82"/>
  <c r="DK4" i="82"/>
  <c r="HQ25" i="82"/>
  <c r="HP13" i="82"/>
  <c r="IW5" i="82"/>
  <c r="IV4" i="82"/>
  <c r="HO6" i="82"/>
  <c r="HO12" i="82"/>
  <c r="HP21" i="82" l="1"/>
  <c r="HP7" i="82"/>
  <c r="HP22" i="82"/>
  <c r="DL4" i="82"/>
  <c r="HP20" i="82"/>
  <c r="HQ29" i="82"/>
  <c r="HQ28" i="82"/>
  <c r="HQ27" i="82"/>
  <c r="HR24" i="82"/>
  <c r="HP31" i="82"/>
  <c r="HP14" i="82"/>
  <c r="HP8" i="82"/>
  <c r="HP19" i="82"/>
  <c r="HP9" i="82"/>
  <c r="HP15" i="82"/>
  <c r="IX5" i="82"/>
  <c r="IW4" i="82"/>
  <c r="HP10" i="82"/>
  <c r="DN25" i="82"/>
  <c r="DO5" i="82"/>
  <c r="DM28" i="82"/>
  <c r="DN24" i="82"/>
  <c r="DM27" i="82"/>
  <c r="DM29" i="82"/>
  <c r="HP6" i="82" l="1"/>
  <c r="HP12" i="82"/>
  <c r="DO25" i="82"/>
  <c r="DP5" i="82"/>
  <c r="HP18" i="82"/>
  <c r="DN29" i="82"/>
  <c r="DO24" i="82"/>
  <c r="DN27" i="82"/>
  <c r="DN28" i="82"/>
  <c r="DM4" i="82"/>
  <c r="HR25" i="82"/>
  <c r="IY5" i="82"/>
  <c r="IX4" i="82"/>
  <c r="HQ21" i="82"/>
  <c r="HQ20" i="82" l="1"/>
  <c r="DN4" i="82"/>
  <c r="IY4" i="82"/>
  <c r="IZ5" i="82"/>
  <c r="HQ31" i="82"/>
  <c r="HQ14" i="82"/>
  <c r="HQ8" i="82"/>
  <c r="HQ19" i="82"/>
  <c r="HQ22" i="82"/>
  <c r="HQ10" i="82"/>
  <c r="HQ13" i="82"/>
  <c r="HQ7" i="82"/>
  <c r="HR29" i="82"/>
  <c r="HR28" i="82"/>
  <c r="HR27" i="82"/>
  <c r="HS24" i="82"/>
  <c r="HQ15" i="82"/>
  <c r="HQ9" i="82"/>
  <c r="DP25" i="82"/>
  <c r="DQ5" i="82"/>
  <c r="DO29" i="82"/>
  <c r="DO27" i="82"/>
  <c r="DP24" i="82"/>
  <c r="DO28" i="82"/>
  <c r="HQ6" i="82" l="1"/>
  <c r="HR14" i="82"/>
  <c r="HQ18" i="82"/>
  <c r="DQ25" i="82"/>
  <c r="DR5" i="82"/>
  <c r="DP29" i="82"/>
  <c r="DQ24" i="82"/>
  <c r="DQ26" i="82" s="1"/>
  <c r="DR26" i="82" s="1"/>
  <c r="DS26" i="82" s="1"/>
  <c r="DT26" i="82" s="1"/>
  <c r="DP27" i="82"/>
  <c r="DP28" i="82"/>
  <c r="HS25" i="82"/>
  <c r="DO4" i="82"/>
  <c r="HQ12" i="82"/>
  <c r="JA5" i="82"/>
  <c r="IZ4" i="82"/>
  <c r="HR15" i="82" l="1"/>
  <c r="HR31" i="82"/>
  <c r="HR9" i="82"/>
  <c r="HR20" i="82"/>
  <c r="HR21" i="82"/>
  <c r="HR10" i="82"/>
  <c r="HR22" i="82"/>
  <c r="DQ29" i="82"/>
  <c r="DQ27" i="82"/>
  <c r="DQ28" i="82"/>
  <c r="DR24" i="82"/>
  <c r="HR13" i="82"/>
  <c r="HR12" i="82" s="1"/>
  <c r="HR7" i="82"/>
  <c r="HS28" i="82"/>
  <c r="HS27" i="82"/>
  <c r="HT24" i="82"/>
  <c r="HS29" i="82"/>
  <c r="HR19" i="82"/>
  <c r="DP4" i="82"/>
  <c r="JB5" i="82"/>
  <c r="JA4" i="82"/>
  <c r="HR8" i="82"/>
  <c r="DR25" i="82"/>
  <c r="DS5" i="82"/>
  <c r="HR18" i="82" l="1"/>
  <c r="DR29" i="82"/>
  <c r="DR28" i="82"/>
  <c r="DR27" i="82"/>
  <c r="DS24" i="82"/>
  <c r="HT25" i="82"/>
  <c r="HR6" i="82"/>
  <c r="DQ4" i="82"/>
  <c r="JB4" i="82"/>
  <c r="JC5" i="82"/>
  <c r="HS14" i="82"/>
  <c r="DS25" i="82"/>
  <c r="DT5" i="82"/>
  <c r="HS13" i="82"/>
  <c r="HS19" i="82"/>
  <c r="HS21" i="82" l="1"/>
  <c r="HS20" i="82"/>
  <c r="HS31" i="82"/>
  <c r="HS22" i="82"/>
  <c r="HS7" i="82"/>
  <c r="JD5" i="82"/>
  <c r="JC4" i="82"/>
  <c r="HS8" i="82"/>
  <c r="DS28" i="82"/>
  <c r="DS29" i="82"/>
  <c r="DT24" i="82"/>
  <c r="DS27" i="82"/>
  <c r="HT29" i="82"/>
  <c r="HT28" i="82"/>
  <c r="HT27" i="82"/>
  <c r="HU24" i="82"/>
  <c r="HS15" i="82"/>
  <c r="HS12" i="82" s="1"/>
  <c r="HS9" i="82"/>
  <c r="DR4" i="82"/>
  <c r="HS10" i="82"/>
  <c r="DT25" i="82"/>
  <c r="DU5" i="82"/>
  <c r="HS18" i="82" l="1"/>
  <c r="DT28" i="82"/>
  <c r="DT29" i="82"/>
  <c r="DU24" i="82"/>
  <c r="DU26" i="82" s="1"/>
  <c r="DV26" i="82" s="1"/>
  <c r="DW26" i="82" s="1"/>
  <c r="DX26" i="82" s="1"/>
  <c r="DT27" i="82"/>
  <c r="DS4" i="82"/>
  <c r="HT15" i="82"/>
  <c r="HU25" i="82"/>
  <c r="JE5" i="82"/>
  <c r="JD4" i="82"/>
  <c r="DU25" i="82"/>
  <c r="DV5" i="82"/>
  <c r="HS6" i="82"/>
  <c r="HT13" i="82" l="1"/>
  <c r="HT14" i="82"/>
  <c r="HT9" i="82"/>
  <c r="HT8" i="82"/>
  <c r="HT21" i="82"/>
  <c r="HT22" i="82"/>
  <c r="HT19" i="82"/>
  <c r="HT31" i="82"/>
  <c r="HT10" i="82"/>
  <c r="HT7" i="82"/>
  <c r="DU28" i="82"/>
  <c r="DU29" i="82"/>
  <c r="DV24" i="82"/>
  <c r="DU27" i="82"/>
  <c r="DV25" i="82"/>
  <c r="DW5" i="82"/>
  <c r="JF5" i="82"/>
  <c r="JE4" i="82"/>
  <c r="HT20" i="82"/>
  <c r="DT4" i="82"/>
  <c r="HU29" i="82"/>
  <c r="HU27" i="82"/>
  <c r="HU28" i="82"/>
  <c r="HV24" i="82"/>
  <c r="HT12" i="82" l="1"/>
  <c r="HT18" i="82"/>
  <c r="HT6" i="82"/>
  <c r="DU4" i="82"/>
  <c r="HV25" i="82"/>
  <c r="JF4" i="82"/>
  <c r="JG5" i="82"/>
  <c r="DW25" i="82"/>
  <c r="DX5" i="82"/>
  <c r="DV28" i="82"/>
  <c r="DV29" i="82"/>
  <c r="DW24" i="82"/>
  <c r="DV27" i="82"/>
  <c r="HU19" i="82" l="1"/>
  <c r="DV4" i="82"/>
  <c r="HU31" i="82"/>
  <c r="HU14" i="82"/>
  <c r="HU8" i="82"/>
  <c r="HU20" i="82"/>
  <c r="HU13" i="82"/>
  <c r="HU7" i="82"/>
  <c r="HU22" i="82"/>
  <c r="HU10" i="82"/>
  <c r="JG4" i="82"/>
  <c r="JH5" i="82"/>
  <c r="HU21" i="82"/>
  <c r="HU9" i="82"/>
  <c r="HU15" i="82"/>
  <c r="DX25" i="82"/>
  <c r="DY5" i="82"/>
  <c r="DW29" i="82"/>
  <c r="DW28" i="82"/>
  <c r="DX24" i="82"/>
  <c r="DW27" i="82"/>
  <c r="HV29" i="82"/>
  <c r="HW24" i="82"/>
  <c r="HV28" i="82"/>
  <c r="HV27" i="82"/>
  <c r="HU18" i="82" l="1"/>
  <c r="HU6" i="82"/>
  <c r="DW4" i="82"/>
  <c r="DY25" i="82"/>
  <c r="DZ5" i="82"/>
  <c r="DX29" i="82"/>
  <c r="DX28" i="82"/>
  <c r="DY24" i="82"/>
  <c r="DY26" i="82" s="1"/>
  <c r="DZ26" i="82" s="1"/>
  <c r="EA26" i="82" s="1"/>
  <c r="EB26" i="82" s="1"/>
  <c r="DX27" i="82"/>
  <c r="JH4" i="82"/>
  <c r="JI5" i="82"/>
  <c r="HW26" i="82"/>
  <c r="HW25" i="82"/>
  <c r="HU12" i="82"/>
  <c r="JJ5" i="82" l="1"/>
  <c r="JI4" i="82"/>
  <c r="HV21" i="82"/>
  <c r="HV22" i="82"/>
  <c r="HV10" i="82"/>
  <c r="DZ25" i="82"/>
  <c r="EA5" i="82"/>
  <c r="DY28" i="82"/>
  <c r="DY29" i="82"/>
  <c r="DZ24" i="82"/>
  <c r="DY27" i="82"/>
  <c r="DX4" i="82"/>
  <c r="HV13" i="82"/>
  <c r="HV7" i="82"/>
  <c r="HV19" i="82"/>
  <c r="HW29" i="82"/>
  <c r="HX24" i="82"/>
  <c r="HW28" i="82"/>
  <c r="HW27" i="82"/>
  <c r="HV31" i="82"/>
  <c r="HV14" i="82"/>
  <c r="HV8" i="82"/>
  <c r="HV20" i="82"/>
  <c r="HX26" i="82"/>
  <c r="HY26" i="82" s="1"/>
  <c r="HZ26" i="82" s="1"/>
  <c r="IA26" i="82" s="1"/>
  <c r="IB26" i="82" s="1"/>
  <c r="IC26" i="82" s="1"/>
  <c r="ID26" i="82" s="1"/>
  <c r="IE26" i="82" s="1"/>
  <c r="IF26" i="82" s="1"/>
  <c r="IG26" i="82" s="1"/>
  <c r="IH26" i="82" s="1"/>
  <c r="HV9" i="82"/>
  <c r="HV15" i="82"/>
  <c r="HV18" i="82" l="1"/>
  <c r="DZ29" i="82"/>
  <c r="DZ28" i="82"/>
  <c r="EA24" i="82"/>
  <c r="DZ27" i="82"/>
  <c r="HW14" i="82"/>
  <c r="HX25" i="82"/>
  <c r="HV6" i="82"/>
  <c r="HV12" i="82"/>
  <c r="DY4" i="82"/>
  <c r="JK5" i="82"/>
  <c r="JJ4" i="82"/>
  <c r="EA25" i="82"/>
  <c r="EB5" i="82"/>
  <c r="HW31" i="82" l="1"/>
  <c r="HW8" i="82"/>
  <c r="HW7" i="82"/>
  <c r="HW13" i="82"/>
  <c r="JL5" i="82"/>
  <c r="JK4" i="82"/>
  <c r="HX29" i="82"/>
  <c r="HX28" i="82"/>
  <c r="HY24" i="82"/>
  <c r="HX27" i="82"/>
  <c r="HW21" i="82"/>
  <c r="HW15" i="82"/>
  <c r="HW9" i="82"/>
  <c r="DZ4" i="82"/>
  <c r="EB25" i="82"/>
  <c r="EC5" i="82"/>
  <c r="HW19" i="82"/>
  <c r="EA29" i="82"/>
  <c r="EA27" i="82"/>
  <c r="EB24" i="82"/>
  <c r="EA28" i="82"/>
  <c r="HW22" i="82"/>
  <c r="HW10" i="82"/>
  <c r="HW20" i="82"/>
  <c r="JM5" i="82" l="1"/>
  <c r="JL4" i="82"/>
  <c r="EA4" i="82"/>
  <c r="HW18" i="82"/>
  <c r="EC25" i="82"/>
  <c r="ED5" i="82"/>
  <c r="EB29" i="82"/>
  <c r="EC24" i="82"/>
  <c r="EC26" i="82" s="1"/>
  <c r="ED26" i="82" s="1"/>
  <c r="EE26" i="82" s="1"/>
  <c r="EF26" i="82" s="1"/>
  <c r="EB27" i="82"/>
  <c r="EB28" i="82"/>
  <c r="HY25" i="82"/>
  <c r="HX15" i="82"/>
  <c r="HW12" i="82"/>
  <c r="HW6" i="82"/>
  <c r="HX19" i="82" l="1"/>
  <c r="HX21" i="82"/>
  <c r="HX20" i="82"/>
  <c r="HX9" i="82"/>
  <c r="HX22" i="82"/>
  <c r="HX31" i="82"/>
  <c r="JN5" i="82"/>
  <c r="JM4" i="82"/>
  <c r="EB4" i="82"/>
  <c r="HX10" i="82"/>
  <c r="HX14" i="82"/>
  <c r="HX8" i="82"/>
  <c r="ED25" i="82"/>
  <c r="EE5" i="82"/>
  <c r="EC29" i="82"/>
  <c r="EC27" i="82"/>
  <c r="ED24" i="82"/>
  <c r="EC28" i="82"/>
  <c r="HX7" i="82"/>
  <c r="HX13" i="82"/>
  <c r="HY28" i="82"/>
  <c r="HZ24" i="82"/>
  <c r="HY27" i="82"/>
  <c r="HY29" i="82"/>
  <c r="HX18" i="82" l="1"/>
  <c r="HX6" i="82"/>
  <c r="HX12" i="82"/>
  <c r="EC4" i="82"/>
  <c r="JN4" i="82"/>
  <c r="JO5" i="82"/>
  <c r="HZ25" i="82"/>
  <c r="EE25" i="82"/>
  <c r="EF5" i="82"/>
  <c r="ED29" i="82"/>
  <c r="ED28" i="82"/>
  <c r="ED27" i="82"/>
  <c r="EE24" i="82"/>
  <c r="HY14" i="82" l="1"/>
  <c r="HY22" i="82"/>
  <c r="HY20" i="82"/>
  <c r="ED4" i="82"/>
  <c r="HZ28" i="82"/>
  <c r="IA24" i="82"/>
  <c r="HZ27" i="82"/>
  <c r="HZ29" i="82"/>
  <c r="HY10" i="82"/>
  <c r="JO4" i="82"/>
  <c r="JP5" i="82"/>
  <c r="HY8" i="82"/>
  <c r="HY31" i="82"/>
  <c r="EF25" i="82"/>
  <c r="EG5" i="82"/>
  <c r="HY21" i="82"/>
  <c r="EE28" i="82"/>
  <c r="EE27" i="82"/>
  <c r="EE29" i="82"/>
  <c r="EF24" i="82"/>
  <c r="HY15" i="82"/>
  <c r="HY9" i="82"/>
  <c r="HY13" i="82"/>
  <c r="HY7" i="82"/>
  <c r="HY19" i="82"/>
  <c r="HY18" i="82" l="1"/>
  <c r="HY12" i="82"/>
  <c r="HZ14" i="82"/>
  <c r="HZ15" i="82"/>
  <c r="EE4" i="82"/>
  <c r="HZ13" i="82"/>
  <c r="IA25" i="82"/>
  <c r="HY6" i="82"/>
  <c r="EG25" i="82"/>
  <c r="EH5" i="82"/>
  <c r="EF28" i="82"/>
  <c r="EF29" i="82"/>
  <c r="EG24" i="82"/>
  <c r="EG26" i="82" s="1"/>
  <c r="EH26" i="82" s="1"/>
  <c r="EI26" i="82" s="1"/>
  <c r="EJ26" i="82" s="1"/>
  <c r="EF27" i="82"/>
  <c r="JQ5" i="82"/>
  <c r="JP4" i="82"/>
  <c r="HZ10" i="82" l="1"/>
  <c r="HZ19" i="82"/>
  <c r="HZ22" i="82"/>
  <c r="HZ20" i="82"/>
  <c r="HZ9" i="82"/>
  <c r="HZ7" i="82"/>
  <c r="EH25" i="82"/>
  <c r="EI5" i="82"/>
  <c r="EG29" i="82"/>
  <c r="EH24" i="82"/>
  <c r="EG28" i="82"/>
  <c r="EG27" i="82"/>
  <c r="HZ12" i="82"/>
  <c r="HZ8" i="82"/>
  <c r="EF4" i="82"/>
  <c r="IB24" i="82"/>
  <c r="IA27" i="82"/>
  <c r="IA29" i="82"/>
  <c r="IA28" i="82"/>
  <c r="HZ31" i="82"/>
  <c r="HZ21" i="82"/>
  <c r="JR5" i="82"/>
  <c r="JQ4" i="82"/>
  <c r="HZ6" i="82" l="1"/>
  <c r="HZ18" i="82"/>
  <c r="IB25" i="82"/>
  <c r="EG4" i="82"/>
  <c r="JR4" i="82"/>
  <c r="JS5" i="82"/>
  <c r="IA13" i="82"/>
  <c r="EI25" i="82"/>
  <c r="EJ5" i="82"/>
  <c r="EI24" i="82"/>
  <c r="EH28" i="82"/>
  <c r="EH27" i="82"/>
  <c r="EH29" i="82"/>
  <c r="IA7" i="82"/>
  <c r="IA20" i="82" l="1"/>
  <c r="IA19" i="82"/>
  <c r="IB27" i="82"/>
  <c r="IB29" i="82"/>
  <c r="IB28" i="82"/>
  <c r="IC24" i="82"/>
  <c r="IA31" i="82"/>
  <c r="IA14" i="82"/>
  <c r="IA8" i="82"/>
  <c r="JT5" i="82"/>
  <c r="JS4" i="82"/>
  <c r="EJ25" i="82"/>
  <c r="EK5" i="82"/>
  <c r="EI29" i="82"/>
  <c r="EJ24" i="82"/>
  <c r="EI28" i="82"/>
  <c r="EI27" i="82"/>
  <c r="EH4" i="82"/>
  <c r="IA21" i="82"/>
  <c r="IA22" i="82"/>
  <c r="IA10" i="82"/>
  <c r="IA15" i="82"/>
  <c r="IA9" i="82"/>
  <c r="IA18" i="82" l="1"/>
  <c r="IB21" i="82"/>
  <c r="IA6" i="82"/>
  <c r="IA12" i="82"/>
  <c r="JT4" i="82"/>
  <c r="JU5" i="82"/>
  <c r="IB7" i="82"/>
  <c r="IB13" i="82"/>
  <c r="IB22" i="82"/>
  <c r="IB10" i="82"/>
  <c r="IB19" i="82"/>
  <c r="EK25" i="82"/>
  <c r="EL5" i="82"/>
  <c r="IB15" i="82"/>
  <c r="IB9" i="82"/>
  <c r="EJ29" i="82"/>
  <c r="EK24" i="82"/>
  <c r="EK26" i="82" s="1"/>
  <c r="EL26" i="82" s="1"/>
  <c r="EM26" i="82" s="1"/>
  <c r="EN26" i="82" s="1"/>
  <c r="EJ28" i="82"/>
  <c r="EJ27" i="82"/>
  <c r="IB20" i="82"/>
  <c r="IC25" i="82"/>
  <c r="EI4" i="82"/>
  <c r="IB31" i="82"/>
  <c r="IB14" i="82"/>
  <c r="IB8" i="82"/>
  <c r="EJ4" i="82" l="1"/>
  <c r="EL25" i="82"/>
  <c r="EM5" i="82"/>
  <c r="EK28" i="82"/>
  <c r="EL24" i="82"/>
  <c r="EK27" i="82"/>
  <c r="EK29" i="82"/>
  <c r="IB18" i="82"/>
  <c r="IB12" i="82"/>
  <c r="IC29" i="82"/>
  <c r="IC27" i="82"/>
  <c r="IC28" i="82"/>
  <c r="ID24" i="82"/>
  <c r="IB6" i="82"/>
  <c r="JV5" i="82"/>
  <c r="JU4" i="82"/>
  <c r="ID25" i="82" l="1"/>
  <c r="JW5" i="82"/>
  <c r="JV4" i="82"/>
  <c r="EM25" i="82"/>
  <c r="EN5" i="82"/>
  <c r="EL29" i="82"/>
  <c r="EM24" i="82"/>
  <c r="EL28" i="82"/>
  <c r="EL27" i="82"/>
  <c r="EK4" i="82"/>
  <c r="IC19" i="82" l="1"/>
  <c r="EL4" i="82"/>
  <c r="ID29" i="82"/>
  <c r="ID27" i="82"/>
  <c r="ID28" i="82"/>
  <c r="IE24" i="82"/>
  <c r="IC7" i="82"/>
  <c r="IC13" i="82"/>
  <c r="IC21" i="82"/>
  <c r="JX5" i="82"/>
  <c r="JW4" i="82"/>
  <c r="EN25" i="82"/>
  <c r="EO5" i="82"/>
  <c r="IC22" i="82"/>
  <c r="IC10" i="82"/>
  <c r="IC31" i="82"/>
  <c r="IC14" i="82"/>
  <c r="IC8" i="82"/>
  <c r="EM29" i="82"/>
  <c r="EM27" i="82"/>
  <c r="EN24" i="82"/>
  <c r="EM28" i="82"/>
  <c r="IC15" i="82"/>
  <c r="IC9" i="82"/>
  <c r="IC20" i="82"/>
  <c r="IC12" i="82" l="1"/>
  <c r="IC6" i="82"/>
  <c r="ID15" i="82"/>
  <c r="JY5" i="82"/>
  <c r="JX4" i="82"/>
  <c r="EM4" i="82"/>
  <c r="EO25" i="82"/>
  <c r="EP5" i="82"/>
  <c r="EN29" i="82"/>
  <c r="EO24" i="82"/>
  <c r="EO26" i="82" s="1"/>
  <c r="EP26" i="82" s="1"/>
  <c r="EQ26" i="82" s="1"/>
  <c r="ER26" i="82" s="1"/>
  <c r="EN28" i="82"/>
  <c r="EN27" i="82"/>
  <c r="IC18" i="82"/>
  <c r="IE25" i="82"/>
  <c r="ID9" i="82" l="1"/>
  <c r="ID20" i="82"/>
  <c r="EO29" i="82"/>
  <c r="EO28" i="82"/>
  <c r="EO27" i="82"/>
  <c r="EP24" i="82"/>
  <c r="JZ5" i="82"/>
  <c r="JY4" i="82"/>
  <c r="ID31" i="82"/>
  <c r="ID14" i="82"/>
  <c r="ID8" i="82"/>
  <c r="ID19" i="82"/>
  <c r="IE28" i="82"/>
  <c r="IE27" i="82"/>
  <c r="IE29" i="82"/>
  <c r="IF24" i="82"/>
  <c r="ID7" i="82"/>
  <c r="ID13" i="82"/>
  <c r="EP25" i="82"/>
  <c r="EQ5" i="82"/>
  <c r="ID21" i="82"/>
  <c r="ID22" i="82"/>
  <c r="ID10" i="82"/>
  <c r="EN4" i="82"/>
  <c r="ID12" i="82" l="1"/>
  <c r="ID18" i="82"/>
  <c r="EQ25" i="82"/>
  <c r="ER5" i="82"/>
  <c r="EP29" i="82"/>
  <c r="EP28" i="82"/>
  <c r="EP27" i="82"/>
  <c r="EQ24" i="82"/>
  <c r="ID6" i="82"/>
  <c r="JZ4" i="82"/>
  <c r="KA5" i="82"/>
  <c r="IF25" i="82"/>
  <c r="EO4" i="82"/>
  <c r="IE15" i="82"/>
  <c r="IE22" i="82" l="1"/>
  <c r="IE31" i="82"/>
  <c r="IE20" i="82"/>
  <c r="IE21" i="82"/>
  <c r="EP4" i="82"/>
  <c r="IE19" i="82"/>
  <c r="ER25" i="82"/>
  <c r="ES5" i="82"/>
  <c r="EQ28" i="82"/>
  <c r="EQ27" i="82"/>
  <c r="EQ29" i="82"/>
  <c r="ER24" i="82"/>
  <c r="IE10" i="82"/>
  <c r="IE13" i="82"/>
  <c r="IE7" i="82"/>
  <c r="KB5" i="82"/>
  <c r="KA4" i="82"/>
  <c r="IE9" i="82"/>
  <c r="IF29" i="82"/>
  <c r="IF28" i="82"/>
  <c r="IF27" i="82"/>
  <c r="IG24" i="82"/>
  <c r="IE8" i="82"/>
  <c r="IE14" i="82"/>
  <c r="IE18" i="82" l="1"/>
  <c r="ES25" i="82"/>
  <c r="ET5" i="82"/>
  <c r="IG25" i="82"/>
  <c r="IE6" i="82"/>
  <c r="EQ4" i="82"/>
  <c r="IE12" i="82"/>
  <c r="ER28" i="82"/>
  <c r="ER27" i="82"/>
  <c r="ER29" i="82"/>
  <c r="ES24" i="82"/>
  <c r="ES26" i="82" s="1"/>
  <c r="ET26" i="82" s="1"/>
  <c r="EU26" i="82" s="1"/>
  <c r="EV26" i="82" s="1"/>
  <c r="KB4" i="82"/>
  <c r="KC5" i="82"/>
  <c r="IF9" i="82" l="1"/>
  <c r="IF19" i="82"/>
  <c r="IF14" i="82"/>
  <c r="IF8" i="82"/>
  <c r="IF13" i="82"/>
  <c r="IF20" i="82"/>
  <c r="IF31" i="82"/>
  <c r="IF21" i="82"/>
  <c r="IF15" i="82"/>
  <c r="KD5" i="82"/>
  <c r="KC4" i="82"/>
  <c r="ER4" i="82"/>
  <c r="IF22" i="82"/>
  <c r="IF10" i="82"/>
  <c r="IF7" i="82"/>
  <c r="ET25" i="82"/>
  <c r="EU5" i="82"/>
  <c r="ES28" i="82"/>
  <c r="ES29" i="82"/>
  <c r="ET24" i="82"/>
  <c r="ES27" i="82"/>
  <c r="IG29" i="82"/>
  <c r="IG27" i="82"/>
  <c r="IG28" i="82"/>
  <c r="IH24" i="82"/>
  <c r="IF18" i="82" l="1"/>
  <c r="IF12" i="82"/>
  <c r="IF6" i="82"/>
  <c r="ES4" i="82"/>
  <c r="IH25" i="82"/>
  <c r="IG15" i="82"/>
  <c r="EU25" i="82"/>
  <c r="EV5" i="82"/>
  <c r="ET29" i="82"/>
  <c r="EU24" i="82"/>
  <c r="ET27" i="82"/>
  <c r="ET28" i="82"/>
  <c r="KD4" i="82"/>
  <c r="KE5" i="82"/>
  <c r="IG21" i="82" l="1"/>
  <c r="IG9" i="82"/>
  <c r="EU29" i="82"/>
  <c r="EV24" i="82"/>
  <c r="EU27" i="82"/>
  <c r="EU28" i="82"/>
  <c r="IG19" i="82"/>
  <c r="EV25" i="82"/>
  <c r="EW5" i="82"/>
  <c r="IH29" i="82"/>
  <c r="IH27" i="82"/>
  <c r="IH28" i="82"/>
  <c r="II24" i="82"/>
  <c r="IG31" i="82"/>
  <c r="IG14" i="82"/>
  <c r="IG8" i="82"/>
  <c r="ET4" i="82"/>
  <c r="IG13" i="82"/>
  <c r="IG7" i="82"/>
  <c r="IG20" i="82"/>
  <c r="IG22" i="82"/>
  <c r="IG10" i="82"/>
  <c r="KF5" i="82"/>
  <c r="KE4" i="82"/>
  <c r="IH13" i="82" l="1"/>
  <c r="IG12" i="82"/>
  <c r="KG5" i="82"/>
  <c r="KF4" i="82"/>
  <c r="IG18" i="82"/>
  <c r="IG6" i="82"/>
  <c r="IH14" i="82"/>
  <c r="EW25" i="82"/>
  <c r="EX5" i="82"/>
  <c r="EV29" i="82"/>
  <c r="EW24" i="82"/>
  <c r="EW26" i="82" s="1"/>
  <c r="EX26" i="82" s="1"/>
  <c r="EY26" i="82" s="1"/>
  <c r="EZ26" i="82" s="1"/>
  <c r="EV27" i="82"/>
  <c r="EV28" i="82"/>
  <c r="II26" i="82"/>
  <c r="II25" i="82"/>
  <c r="EU4" i="82"/>
  <c r="IH21" i="82"/>
  <c r="IH19" i="82" l="1"/>
  <c r="IH7" i="82"/>
  <c r="IH31" i="82"/>
  <c r="IH20" i="82"/>
  <c r="IH9" i="82"/>
  <c r="IH15" i="82"/>
  <c r="IH12" i="82" s="1"/>
  <c r="EX25" i="82"/>
  <c r="EY5" i="82"/>
  <c r="II29" i="82"/>
  <c r="II28" i="82"/>
  <c r="IJ24" i="82"/>
  <c r="II27" i="82"/>
  <c r="EW28" i="82"/>
  <c r="EX24" i="82"/>
  <c r="EW29" i="82"/>
  <c r="EW27" i="82"/>
  <c r="IJ26" i="82"/>
  <c r="IK26" i="82" s="1"/>
  <c r="IL26" i="82" s="1"/>
  <c r="IM26" i="82" s="1"/>
  <c r="IN26" i="82" s="1"/>
  <c r="IO26" i="82" s="1"/>
  <c r="IP26" i="82" s="1"/>
  <c r="IQ26" i="82" s="1"/>
  <c r="IR26" i="82" s="1"/>
  <c r="IS26" i="82" s="1"/>
  <c r="IT26" i="82" s="1"/>
  <c r="IH8" i="82"/>
  <c r="EV4" i="82"/>
  <c r="IH22" i="82"/>
  <c r="IH10" i="82"/>
  <c r="KH5" i="82"/>
  <c r="KG4" i="82"/>
  <c r="IH18" i="82" l="1"/>
  <c r="II14" i="82"/>
  <c r="II15" i="82"/>
  <c r="IH6" i="82"/>
  <c r="EW4" i="82"/>
  <c r="EY25" i="82"/>
  <c r="EZ5" i="82"/>
  <c r="KH4" i="82"/>
  <c r="KI5" i="82"/>
  <c r="EX29" i="82"/>
  <c r="EY24" i="82"/>
  <c r="EX27" i="82"/>
  <c r="EX28" i="82"/>
  <c r="IJ25" i="82"/>
  <c r="II31" i="82" l="1"/>
  <c r="II21" i="82"/>
  <c r="KI4" i="82"/>
  <c r="KJ5" i="82"/>
  <c r="II19" i="82"/>
  <c r="EZ25" i="82"/>
  <c r="FA5" i="82"/>
  <c r="II13" i="82"/>
  <c r="II12" i="82" s="1"/>
  <c r="II7" i="82"/>
  <c r="EY29" i="82"/>
  <c r="EY27" i="82"/>
  <c r="EZ24" i="82"/>
  <c r="EY28" i="82"/>
  <c r="II9" i="82"/>
  <c r="II8" i="82"/>
  <c r="II20" i="82"/>
  <c r="IJ29" i="82"/>
  <c r="IJ28" i="82"/>
  <c r="IK24" i="82"/>
  <c r="IJ27" i="82"/>
  <c r="II22" i="82"/>
  <c r="II10" i="82"/>
  <c r="EX4" i="82"/>
  <c r="II18" i="82" l="1"/>
  <c r="KJ4" i="82"/>
  <c r="KK5" i="82"/>
  <c r="EY4" i="82"/>
  <c r="FA25" i="82"/>
  <c r="FB5" i="82"/>
  <c r="II6" i="82"/>
  <c r="EZ29" i="82"/>
  <c r="FA24" i="82"/>
  <c r="FA26" i="82" s="1"/>
  <c r="FB26" i="82" s="1"/>
  <c r="FC26" i="82" s="1"/>
  <c r="FD26" i="82" s="1"/>
  <c r="EZ27" i="82"/>
  <c r="EZ28" i="82"/>
  <c r="IK25" i="82"/>
  <c r="IJ19" i="82" l="1"/>
  <c r="IJ31" i="82"/>
  <c r="IJ8" i="82"/>
  <c r="IJ14" i="82"/>
  <c r="IK28" i="82"/>
  <c r="IL24" i="82"/>
  <c r="IK29" i="82"/>
  <c r="IK27" i="82"/>
  <c r="IJ20" i="82"/>
  <c r="EZ4" i="82"/>
  <c r="KL5" i="82"/>
  <c r="KK4" i="82"/>
  <c r="IJ22" i="82"/>
  <c r="IJ10" i="82"/>
  <c r="IJ21" i="82"/>
  <c r="IJ13" i="82"/>
  <c r="IJ7" i="82"/>
  <c r="FA29" i="82"/>
  <c r="FA27" i="82"/>
  <c r="FA28" i="82"/>
  <c r="FB24" i="82"/>
  <c r="IJ15" i="82"/>
  <c r="IJ9" i="82"/>
  <c r="FB25" i="82"/>
  <c r="FC5" i="82"/>
  <c r="IJ12" i="82" l="1"/>
  <c r="IJ18" i="82"/>
  <c r="FB29" i="82"/>
  <c r="FB28" i="82"/>
  <c r="FB27" i="82"/>
  <c r="FC24" i="82"/>
  <c r="KL4" i="82"/>
  <c r="KM5" i="82"/>
  <c r="FA4" i="82"/>
  <c r="IJ6" i="82"/>
  <c r="IL25" i="82"/>
  <c r="FC25" i="82"/>
  <c r="FD5" i="82"/>
  <c r="IK19" i="82" l="1"/>
  <c r="IK22" i="82"/>
  <c r="IK20" i="82"/>
  <c r="IK13" i="82"/>
  <c r="IK7" i="82"/>
  <c r="FD25" i="82"/>
  <c r="FE5" i="82"/>
  <c r="FC28" i="82"/>
  <c r="FC27" i="82"/>
  <c r="FC29" i="82"/>
  <c r="FD24" i="82"/>
  <c r="KM4" i="82"/>
  <c r="KN5" i="82"/>
  <c r="IK31" i="82"/>
  <c r="IK14" i="82"/>
  <c r="IK8" i="82"/>
  <c r="IL28" i="82"/>
  <c r="IM24" i="82"/>
  <c r="IL29" i="82"/>
  <c r="IL27" i="82"/>
  <c r="IK21" i="82"/>
  <c r="FB4" i="82"/>
  <c r="IK10" i="82"/>
  <c r="IK15" i="82"/>
  <c r="IK9" i="82"/>
  <c r="IK18" i="82" l="1"/>
  <c r="IK6" i="82"/>
  <c r="IL13" i="82"/>
  <c r="IK12" i="82"/>
  <c r="KO5" i="82"/>
  <c r="KN4" i="82"/>
  <c r="IM25" i="82"/>
  <c r="FE25" i="82"/>
  <c r="FF5" i="82"/>
  <c r="FD28" i="82"/>
  <c r="FD27" i="82"/>
  <c r="FD29" i="82"/>
  <c r="FE24" i="82"/>
  <c r="FE26" i="82" s="1"/>
  <c r="FF26" i="82" s="1"/>
  <c r="FG26" i="82" s="1"/>
  <c r="FH26" i="82" s="1"/>
  <c r="FC4" i="82"/>
  <c r="IL20" i="82" l="1"/>
  <c r="IL15" i="82"/>
  <c r="IL9" i="82"/>
  <c r="IL19" i="82"/>
  <c r="FE27" i="82"/>
  <c r="FE29" i="82"/>
  <c r="FE28" i="82"/>
  <c r="FF24" i="82"/>
  <c r="FD4" i="82"/>
  <c r="IL31" i="82"/>
  <c r="IL14" i="82"/>
  <c r="IL8" i="82"/>
  <c r="IN24" i="82"/>
  <c r="IM28" i="82"/>
  <c r="IM29" i="82"/>
  <c r="IM27" i="82"/>
  <c r="IL22" i="82"/>
  <c r="IL10" i="82"/>
  <c r="IL7" i="82"/>
  <c r="FF25" i="82"/>
  <c r="FG5" i="82"/>
  <c r="KP5" i="82"/>
  <c r="KO4" i="82"/>
  <c r="IL21" i="82"/>
  <c r="IL12" i="82" l="1"/>
  <c r="IL6" i="82"/>
  <c r="IL18" i="82"/>
  <c r="FG25" i="82"/>
  <c r="FH5" i="82"/>
  <c r="KP4" i="82"/>
  <c r="KQ5" i="82"/>
  <c r="FF29" i="82"/>
  <c r="FF28" i="82"/>
  <c r="FG24" i="82"/>
  <c r="FF27" i="82"/>
  <c r="IN25" i="82"/>
  <c r="FE4" i="82"/>
  <c r="IM31" i="82" l="1"/>
  <c r="IM14" i="82"/>
  <c r="IM8" i="82"/>
  <c r="IM13" i="82"/>
  <c r="IM7" i="82"/>
  <c r="IO24" i="82"/>
  <c r="IN28" i="82"/>
  <c r="IN29" i="82"/>
  <c r="IN27" i="82"/>
  <c r="FF4" i="82"/>
  <c r="KQ4" i="82"/>
  <c r="KR5" i="82"/>
  <c r="IM22" i="82"/>
  <c r="IM10" i="82"/>
  <c r="IM19" i="82"/>
  <c r="IM21" i="82"/>
  <c r="IM20" i="82"/>
  <c r="IM15" i="82"/>
  <c r="IM9" i="82"/>
  <c r="FH25" i="82"/>
  <c r="FI5" i="82"/>
  <c r="FG29" i="82"/>
  <c r="FG28" i="82"/>
  <c r="FH24" i="82"/>
  <c r="FG27" i="82"/>
  <c r="IM18" i="82" l="1"/>
  <c r="FI25" i="82"/>
  <c r="FJ5" i="82"/>
  <c r="FH29" i="82"/>
  <c r="FH28" i="82"/>
  <c r="FI24" i="82"/>
  <c r="FI26" i="82" s="1"/>
  <c r="FJ26" i="82" s="1"/>
  <c r="FK26" i="82" s="1"/>
  <c r="FL26" i="82" s="1"/>
  <c r="FH27" i="82"/>
  <c r="IO25" i="82"/>
  <c r="IM6" i="82"/>
  <c r="FG4" i="82"/>
  <c r="IM12" i="82"/>
  <c r="KS5" i="82"/>
  <c r="KR4" i="82"/>
  <c r="IN15" i="82" l="1"/>
  <c r="IN9" i="82"/>
  <c r="IN31" i="82"/>
  <c r="IN14" i="82"/>
  <c r="IN8" i="82"/>
  <c r="IN19" i="82"/>
  <c r="FH4" i="82"/>
  <c r="FJ25" i="82"/>
  <c r="FK5" i="82"/>
  <c r="IN13" i="82"/>
  <c r="IN7" i="82"/>
  <c r="FI28" i="82"/>
  <c r="FI29" i="82"/>
  <c r="FJ24" i="82"/>
  <c r="FI27" i="82"/>
  <c r="IN22" i="82"/>
  <c r="IN10" i="82"/>
  <c r="IN20" i="82"/>
  <c r="KT5" i="82"/>
  <c r="KS4" i="82"/>
  <c r="IN21" i="82"/>
  <c r="IO29" i="82"/>
  <c r="IO28" i="82"/>
  <c r="IO27" i="82"/>
  <c r="IP24" i="82"/>
  <c r="IN12" i="82" l="1"/>
  <c r="FK25" i="82"/>
  <c r="FL5" i="82"/>
  <c r="FJ29" i="82"/>
  <c r="FJ28" i="82"/>
  <c r="FK24" i="82"/>
  <c r="FJ27" i="82"/>
  <c r="IN18" i="82"/>
  <c r="FI4" i="82"/>
  <c r="IP25" i="82"/>
  <c r="IN6" i="82"/>
  <c r="KU5" i="82"/>
  <c r="KT4" i="82"/>
  <c r="IO22" i="82" l="1"/>
  <c r="IO10" i="82"/>
  <c r="FL25" i="82"/>
  <c r="FM5" i="82"/>
  <c r="FK29" i="82"/>
  <c r="FK27" i="82"/>
  <c r="FL24" i="82"/>
  <c r="FK28" i="82"/>
  <c r="IO20" i="82"/>
  <c r="IO31" i="82"/>
  <c r="IO14" i="82"/>
  <c r="IO8" i="82"/>
  <c r="IO15" i="82"/>
  <c r="IO9" i="82"/>
  <c r="FJ4" i="82"/>
  <c r="IO21" i="82"/>
  <c r="IO13" i="82"/>
  <c r="IO7" i="82"/>
  <c r="KV5" i="82"/>
  <c r="KU4" i="82"/>
  <c r="IP29" i="82"/>
  <c r="IP27" i="82"/>
  <c r="IP28" i="82"/>
  <c r="IQ24" i="82"/>
  <c r="IO19" i="82"/>
  <c r="IO6" i="82" l="1"/>
  <c r="IO12" i="82"/>
  <c r="IO18" i="82"/>
  <c r="FK4" i="82"/>
  <c r="IQ25" i="82"/>
  <c r="FM25" i="82"/>
  <c r="FN5" i="82"/>
  <c r="FL29" i="82"/>
  <c r="FM24" i="82"/>
  <c r="FM26" i="82" s="1"/>
  <c r="FN26" i="82" s="1"/>
  <c r="FO26" i="82" s="1"/>
  <c r="FP26" i="82" s="1"/>
  <c r="FL27" i="82"/>
  <c r="FL28" i="82"/>
  <c r="KV4" i="82"/>
  <c r="KW5" i="82"/>
  <c r="IP10" i="82" l="1"/>
  <c r="IP21" i="82"/>
  <c r="IP22" i="82"/>
  <c r="FL4" i="82"/>
  <c r="FN25" i="82"/>
  <c r="FO5" i="82"/>
  <c r="IP20" i="82"/>
  <c r="FM29" i="82"/>
  <c r="FM27" i="82"/>
  <c r="FM28" i="82"/>
  <c r="FN24" i="82"/>
  <c r="IQ28" i="82"/>
  <c r="IQ29" i="82"/>
  <c r="IQ27" i="82"/>
  <c r="IR24" i="82"/>
  <c r="IP31" i="82"/>
  <c r="IP14" i="82"/>
  <c r="IP8" i="82"/>
  <c r="IP15" i="82"/>
  <c r="IP9" i="82"/>
  <c r="KX5" i="82"/>
  <c r="KW4" i="82"/>
  <c r="IP19" i="82"/>
  <c r="IP7" i="82"/>
  <c r="IP13" i="82"/>
  <c r="IP18" i="82" l="1"/>
  <c r="FN29" i="82"/>
  <c r="FN28" i="82"/>
  <c r="FN27" i="82"/>
  <c r="FO24" i="82"/>
  <c r="KX4" i="82"/>
  <c r="KY5" i="82"/>
  <c r="IR25" i="82"/>
  <c r="IQ13" i="82"/>
  <c r="IP12" i="82"/>
  <c r="FM4" i="82"/>
  <c r="IP6" i="82"/>
  <c r="FO25" i="82"/>
  <c r="FP5" i="82"/>
  <c r="IQ21" i="82" l="1"/>
  <c r="IQ22" i="82"/>
  <c r="IQ10" i="82"/>
  <c r="IQ20" i="82"/>
  <c r="IR29" i="82"/>
  <c r="IR28" i="82"/>
  <c r="IR27" i="82"/>
  <c r="IS24" i="82"/>
  <c r="IQ7" i="82"/>
  <c r="KZ5" i="82"/>
  <c r="KY4" i="82"/>
  <c r="IQ15" i="82"/>
  <c r="IQ9" i="82"/>
  <c r="IQ31" i="82"/>
  <c r="IQ14" i="82"/>
  <c r="IQ8" i="82"/>
  <c r="FP25" i="82"/>
  <c r="FQ5" i="82"/>
  <c r="FO28" i="82"/>
  <c r="FO27" i="82"/>
  <c r="FP24" i="82"/>
  <c r="FO29" i="82"/>
  <c r="IQ19" i="82"/>
  <c r="FN4" i="82"/>
  <c r="IQ18" i="82" l="1"/>
  <c r="IQ12" i="82"/>
  <c r="IR15" i="82"/>
  <c r="FQ25" i="82"/>
  <c r="FR5" i="82"/>
  <c r="FP28" i="82"/>
  <c r="FP27" i="82"/>
  <c r="FQ24" i="82"/>
  <c r="FQ26" i="82" s="1"/>
  <c r="FR26" i="82" s="1"/>
  <c r="FS26" i="82" s="1"/>
  <c r="FT26" i="82" s="1"/>
  <c r="FP29" i="82"/>
  <c r="FO4" i="82"/>
  <c r="IR19" i="82"/>
  <c r="IS25" i="82"/>
  <c r="LA5" i="82"/>
  <c r="KZ4" i="82"/>
  <c r="IQ6" i="82"/>
  <c r="IR9" i="82" l="1"/>
  <c r="IR21" i="82"/>
  <c r="IR20" i="82"/>
  <c r="IR22" i="82"/>
  <c r="IR31" i="82"/>
  <c r="IR13" i="82"/>
  <c r="IR7" i="82"/>
  <c r="LB5" i="82"/>
  <c r="LA4" i="82"/>
  <c r="IR8" i="82"/>
  <c r="IS29" i="82"/>
  <c r="IS27" i="82"/>
  <c r="IT24" i="82"/>
  <c r="IS28" i="82"/>
  <c r="IR14" i="82"/>
  <c r="FR25" i="82"/>
  <c r="FS5" i="82"/>
  <c r="FQ27" i="82"/>
  <c r="FR24" i="82"/>
  <c r="FQ28" i="82"/>
  <c r="FQ29" i="82"/>
  <c r="IR10" i="82"/>
  <c r="FP4" i="82"/>
  <c r="IR18" i="82" l="1"/>
  <c r="IT25" i="82"/>
  <c r="FS25" i="82"/>
  <c r="FT5" i="82"/>
  <c r="FR27" i="82"/>
  <c r="FS24" i="82"/>
  <c r="FR28" i="82"/>
  <c r="FR29" i="82"/>
  <c r="FQ4" i="82"/>
  <c r="LB4" i="82"/>
  <c r="LC5" i="82"/>
  <c r="IR6" i="82"/>
  <c r="IR12" i="82"/>
  <c r="IT29" i="82" l="1"/>
  <c r="IT27" i="82"/>
  <c r="IU24" i="82"/>
  <c r="IT28" i="82"/>
  <c r="IS15" i="82"/>
  <c r="IS9" i="82"/>
  <c r="IS31" i="82"/>
  <c r="IS14" i="82"/>
  <c r="IS8" i="82"/>
  <c r="FT25" i="82"/>
  <c r="FU5" i="82"/>
  <c r="FS29" i="82"/>
  <c r="FT24" i="82"/>
  <c r="FS28" i="82"/>
  <c r="FS27" i="82"/>
  <c r="IS19" i="82"/>
  <c r="IS20" i="82"/>
  <c r="IS21" i="82"/>
  <c r="FR4" i="82"/>
  <c r="IS13" i="82"/>
  <c r="IS7" i="82"/>
  <c r="LD5" i="82"/>
  <c r="LC4" i="82"/>
  <c r="IS22" i="82"/>
  <c r="IS10" i="82"/>
  <c r="IS6" i="82" l="1"/>
  <c r="LE5" i="82"/>
  <c r="LD4" i="82"/>
  <c r="IS18" i="82"/>
  <c r="FS4" i="82"/>
  <c r="IT21" i="82"/>
  <c r="IS12" i="82"/>
  <c r="FU25" i="82"/>
  <c r="FV5" i="82"/>
  <c r="FT29" i="82"/>
  <c r="FU24" i="82"/>
  <c r="FU26" i="82" s="1"/>
  <c r="FV26" i="82" s="1"/>
  <c r="FW26" i="82" s="1"/>
  <c r="FX26" i="82" s="1"/>
  <c r="FT28" i="82"/>
  <c r="FT27" i="82"/>
  <c r="IU26" i="82"/>
  <c r="IV26" i="82" s="1"/>
  <c r="IW26" i="82" s="1"/>
  <c r="IX26" i="82" s="1"/>
  <c r="IY26" i="82" s="1"/>
  <c r="IZ26" i="82" s="1"/>
  <c r="JA26" i="82" s="1"/>
  <c r="JB26" i="82" s="1"/>
  <c r="JC26" i="82" s="1"/>
  <c r="JD26" i="82" s="1"/>
  <c r="JE26" i="82" s="1"/>
  <c r="JF26" i="82" s="1"/>
  <c r="IU25" i="82"/>
  <c r="IT22" i="82" l="1"/>
  <c r="IT9" i="82"/>
  <c r="IT13" i="82"/>
  <c r="IT7" i="82"/>
  <c r="IT19" i="82"/>
  <c r="IT31" i="82"/>
  <c r="IT14" i="82"/>
  <c r="IT8" i="82"/>
  <c r="IU29" i="82"/>
  <c r="IU27" i="82"/>
  <c r="IV24" i="82"/>
  <c r="IU28" i="82"/>
  <c r="FT4" i="82"/>
  <c r="IT15" i="82"/>
  <c r="IT10" i="82"/>
  <c r="FV25" i="82"/>
  <c r="FW5" i="82"/>
  <c r="FU28" i="82"/>
  <c r="FV24" i="82"/>
  <c r="FU29" i="82"/>
  <c r="FU27" i="82"/>
  <c r="IT20" i="82"/>
  <c r="LE4" i="82"/>
  <c r="LF5" i="82"/>
  <c r="LG5" i="82" l="1"/>
  <c r="LF4" i="82"/>
  <c r="FW25" i="82"/>
  <c r="FX5" i="82"/>
  <c r="IV25" i="82"/>
  <c r="FU4" i="82"/>
  <c r="FV29" i="82"/>
  <c r="FV28" i="82"/>
  <c r="FW24" i="82"/>
  <c r="FV27" i="82"/>
  <c r="IT18" i="82"/>
  <c r="IT6" i="82"/>
  <c r="IT12" i="82"/>
  <c r="IU21" i="82" l="1"/>
  <c r="IU22" i="82"/>
  <c r="IU10" i="82"/>
  <c r="IU19" i="82"/>
  <c r="FV4" i="82"/>
  <c r="IU9" i="82"/>
  <c r="IU15" i="82"/>
  <c r="IU31" i="82"/>
  <c r="IU14" i="82"/>
  <c r="IU8" i="82"/>
  <c r="FX25" i="82"/>
  <c r="FY5" i="82"/>
  <c r="IU20" i="82"/>
  <c r="FW29" i="82"/>
  <c r="FW27" i="82"/>
  <c r="FX24" i="82"/>
  <c r="FW28" i="82"/>
  <c r="LH5" i="82"/>
  <c r="LG4" i="82"/>
  <c r="IV29" i="82"/>
  <c r="IV28" i="82"/>
  <c r="IW24" i="82"/>
  <c r="IV27" i="82"/>
  <c r="IU13" i="82"/>
  <c r="IU7" i="82"/>
  <c r="IU6" i="82" l="1"/>
  <c r="IU12" i="82"/>
  <c r="FX29" i="82"/>
  <c r="FY24" i="82"/>
  <c r="FY26" i="82" s="1"/>
  <c r="FZ26" i="82" s="1"/>
  <c r="GA26" i="82" s="1"/>
  <c r="GB26" i="82" s="1"/>
  <c r="FX28" i="82"/>
  <c r="FX27" i="82"/>
  <c r="LI5" i="82"/>
  <c r="LH4" i="82"/>
  <c r="FW4" i="82"/>
  <c r="IU18" i="82"/>
  <c r="IW25" i="82"/>
  <c r="FZ5" i="82"/>
  <c r="FY25" i="82"/>
  <c r="IV13" i="82" l="1"/>
  <c r="IV20" i="82"/>
  <c r="IV7" i="82"/>
  <c r="IV31" i="82"/>
  <c r="IV8" i="82"/>
  <c r="IV14" i="82"/>
  <c r="IV22" i="82"/>
  <c r="IV10" i="82"/>
  <c r="IW28" i="82"/>
  <c r="IW29" i="82"/>
  <c r="IX24" i="82"/>
  <c r="IW27" i="82"/>
  <c r="IV19" i="82"/>
  <c r="FY29" i="82"/>
  <c r="FY28" i="82"/>
  <c r="FY27" i="82"/>
  <c r="FZ24" i="82"/>
  <c r="FZ25" i="82"/>
  <c r="GA5" i="82"/>
  <c r="IV9" i="82"/>
  <c r="IV15" i="82"/>
  <c r="LJ5" i="82"/>
  <c r="LI4" i="82"/>
  <c r="FX4" i="82"/>
  <c r="IV21" i="82"/>
  <c r="IV12" i="82" l="1"/>
  <c r="IV6" i="82"/>
  <c r="FY4" i="82"/>
  <c r="IV18" i="82"/>
  <c r="LJ4" i="82"/>
  <c r="LK5" i="82"/>
  <c r="GA25" i="82"/>
  <c r="GB5" i="82"/>
  <c r="FZ29" i="82"/>
  <c r="FZ28" i="82"/>
  <c r="FZ27" i="82"/>
  <c r="GA24" i="82"/>
  <c r="IX25" i="82"/>
  <c r="GB25" i="82" l="1"/>
  <c r="GC5" i="82"/>
  <c r="GA28" i="82"/>
  <c r="GA27" i="82"/>
  <c r="GA29" i="82"/>
  <c r="GB24" i="82"/>
  <c r="IW22" i="82"/>
  <c r="IW10" i="82"/>
  <c r="IW20" i="82"/>
  <c r="IW13" i="82"/>
  <c r="IW7" i="82"/>
  <c r="IW19" i="82"/>
  <c r="LK4" i="82"/>
  <c r="LL5" i="82"/>
  <c r="IW31" i="82"/>
  <c r="IW8" i="82"/>
  <c r="IW14" i="82"/>
  <c r="IW15" i="82"/>
  <c r="IW9" i="82"/>
  <c r="IX28" i="82"/>
  <c r="IY24" i="82"/>
  <c r="IX27" i="82"/>
  <c r="IX29" i="82"/>
  <c r="FZ4" i="82"/>
  <c r="IW21" i="82"/>
  <c r="IW12" i="82" l="1"/>
  <c r="GC25" i="82"/>
  <c r="GD5" i="82"/>
  <c r="GB28" i="82"/>
  <c r="GB27" i="82"/>
  <c r="GB29" i="82"/>
  <c r="GC24" i="82"/>
  <c r="GC26" i="82" s="1"/>
  <c r="GD26" i="82" s="1"/>
  <c r="GE26" i="82" s="1"/>
  <c r="GF26" i="82" s="1"/>
  <c r="LL4" i="82"/>
  <c r="LM5" i="82"/>
  <c r="IW18" i="82"/>
  <c r="IW6" i="82"/>
  <c r="IY25" i="82"/>
  <c r="GA4" i="82"/>
  <c r="IX31" i="82" l="1"/>
  <c r="IX19" i="82"/>
  <c r="LN5" i="82"/>
  <c r="LM4" i="82"/>
  <c r="IX7" i="82"/>
  <c r="IX13" i="82"/>
  <c r="IZ24" i="82"/>
  <c r="IY28" i="82"/>
  <c r="IY27" i="82"/>
  <c r="IY29" i="82"/>
  <c r="IX15" i="82"/>
  <c r="IX9" i="82"/>
  <c r="IX10" i="82"/>
  <c r="IX22" i="82"/>
  <c r="IX21" i="82"/>
  <c r="GD25" i="82"/>
  <c r="GE5" i="82"/>
  <c r="IX14" i="82"/>
  <c r="GC28" i="82"/>
  <c r="GC27" i="82"/>
  <c r="GC29" i="82"/>
  <c r="GD24" i="82"/>
  <c r="IX8" i="82"/>
  <c r="IX20" i="82"/>
  <c r="GB4" i="82"/>
  <c r="IX18" i="82" l="1"/>
  <c r="GE25" i="82"/>
  <c r="GF5" i="82"/>
  <c r="LN4" i="82"/>
  <c r="LO5" i="82"/>
  <c r="GD28" i="82"/>
  <c r="GD27" i="82"/>
  <c r="GD29" i="82"/>
  <c r="GE24" i="82"/>
  <c r="GC4" i="82"/>
  <c r="IX12" i="82"/>
  <c r="IX6" i="82"/>
  <c r="IZ25" i="82"/>
  <c r="IY7" i="82" l="1"/>
  <c r="IY21" i="82"/>
  <c r="GD4" i="82"/>
  <c r="IY20" i="82"/>
  <c r="IY31" i="82"/>
  <c r="IY14" i="82"/>
  <c r="IY8" i="82"/>
  <c r="LP5" i="82"/>
  <c r="LO4" i="82"/>
  <c r="IY15" i="82"/>
  <c r="IY9" i="82"/>
  <c r="IY13" i="82"/>
  <c r="JA24" i="82"/>
  <c r="IZ28" i="82"/>
  <c r="IZ27" i="82"/>
  <c r="IZ29" i="82"/>
  <c r="IY22" i="82"/>
  <c r="IY10" i="82"/>
  <c r="GF25" i="82"/>
  <c r="GG5" i="82"/>
  <c r="IY19" i="82"/>
  <c r="GE29" i="82"/>
  <c r="GE27" i="82"/>
  <c r="GF24" i="82"/>
  <c r="GE28" i="82"/>
  <c r="IY6" i="82" l="1"/>
  <c r="IY18" i="82"/>
  <c r="GG25" i="82"/>
  <c r="GH5" i="82"/>
  <c r="LQ5" i="82"/>
  <c r="LP4" i="82"/>
  <c r="GE4" i="82"/>
  <c r="GF29" i="82"/>
  <c r="GG24" i="82"/>
  <c r="GG26" i="82" s="1"/>
  <c r="GH26" i="82" s="1"/>
  <c r="GI26" i="82" s="1"/>
  <c r="GJ26" i="82" s="1"/>
  <c r="GF28" i="82"/>
  <c r="GF27" i="82"/>
  <c r="JA25" i="82"/>
  <c r="IY12" i="82"/>
  <c r="IZ19" i="82" l="1"/>
  <c r="IZ21" i="82"/>
  <c r="IZ7" i="82"/>
  <c r="IZ13" i="82"/>
  <c r="GH25" i="82"/>
  <c r="GI5" i="82"/>
  <c r="IZ15" i="82"/>
  <c r="IZ9" i="82"/>
  <c r="GG28" i="82"/>
  <c r="GG29" i="82"/>
  <c r="GH24" i="82"/>
  <c r="GG27" i="82"/>
  <c r="JA29" i="82"/>
  <c r="JB24" i="82"/>
  <c r="JA28" i="82"/>
  <c r="JA27" i="82"/>
  <c r="IZ31" i="82"/>
  <c r="IZ14" i="82"/>
  <c r="IZ8" i="82"/>
  <c r="IZ20" i="82"/>
  <c r="IZ22" i="82"/>
  <c r="IZ10" i="82"/>
  <c r="GF4" i="82"/>
  <c r="LQ4" i="82"/>
  <c r="LR5" i="82"/>
  <c r="IZ18" i="82" l="1"/>
  <c r="IZ6" i="82"/>
  <c r="JB25" i="82"/>
  <c r="GG4" i="82"/>
  <c r="LS5" i="82"/>
  <c r="LR4" i="82"/>
  <c r="GI25" i="82"/>
  <c r="GJ5" i="82"/>
  <c r="GJ25" i="82" s="1"/>
  <c r="GH29" i="82"/>
  <c r="GH28" i="82"/>
  <c r="GI24" i="82"/>
  <c r="GH27" i="82"/>
  <c r="IZ12" i="82"/>
  <c r="JA21" i="82" l="1"/>
  <c r="GH4" i="82"/>
  <c r="JA13" i="82"/>
  <c r="JA7" i="82"/>
  <c r="LS4" i="82"/>
  <c r="LT5" i="82"/>
  <c r="GJ29" i="82"/>
  <c r="GJ28" i="82"/>
  <c r="JA15" i="82"/>
  <c r="JA9" i="82"/>
  <c r="GI29" i="82"/>
  <c r="GI27" i="82"/>
  <c r="GJ24" i="82"/>
  <c r="GJ27" i="82" s="1"/>
  <c r="GI28" i="82"/>
  <c r="JA22" i="82"/>
  <c r="JA10" i="82"/>
  <c r="JA19" i="82"/>
  <c r="JA31" i="82"/>
  <c r="JA14" i="82"/>
  <c r="JA8" i="82"/>
  <c r="JA20" i="82"/>
  <c r="JB29" i="82"/>
  <c r="JB28" i="82"/>
  <c r="JB27" i="82"/>
  <c r="JC24" i="82"/>
  <c r="JA18" i="82" l="1"/>
  <c r="JA12" i="82"/>
  <c r="GI4" i="82"/>
  <c r="GJ4" i="82"/>
  <c r="JC25" i="82"/>
  <c r="LU5" i="82"/>
  <c r="LT4" i="82"/>
  <c r="JA6" i="82"/>
  <c r="JB13" i="82" l="1"/>
  <c r="JB7" i="82"/>
  <c r="LV5" i="82"/>
  <c r="LU4" i="82"/>
  <c r="JB22" i="82"/>
  <c r="JB10" i="82"/>
  <c r="JB19" i="82"/>
  <c r="JB15" i="82"/>
  <c r="JB9" i="82"/>
  <c r="JB20" i="82"/>
  <c r="JB21" i="82"/>
  <c r="JB31" i="82"/>
  <c r="JB14" i="82"/>
  <c r="JB8" i="82"/>
  <c r="JC28" i="82"/>
  <c r="JC27" i="82"/>
  <c r="JC29" i="82"/>
  <c r="JD24" i="82"/>
  <c r="LV4" i="82" l="1"/>
  <c r="LW5" i="82"/>
  <c r="JB6" i="82"/>
  <c r="JB12" i="82"/>
  <c r="JB18" i="82"/>
  <c r="JD25" i="82"/>
  <c r="JC19" i="82" l="1"/>
  <c r="JC31" i="82"/>
  <c r="JC20" i="82"/>
  <c r="JC21" i="82"/>
  <c r="JD29" i="82"/>
  <c r="JD28" i="82"/>
  <c r="JD27" i="82"/>
  <c r="JE24" i="82"/>
  <c r="JC22" i="82"/>
  <c r="JC10" i="82"/>
  <c r="LX5" i="82"/>
  <c r="LW4" i="82"/>
  <c r="JC8" i="82"/>
  <c r="JC15" i="82"/>
  <c r="JC9" i="82"/>
  <c r="JC14" i="82"/>
  <c r="JC13" i="82"/>
  <c r="JC7" i="82"/>
  <c r="JC18" i="82" l="1"/>
  <c r="JE25" i="82"/>
  <c r="LY5" i="82"/>
  <c r="LX4" i="82"/>
  <c r="JC6" i="82"/>
  <c r="JC12" i="82"/>
  <c r="JD21" i="82" l="1"/>
  <c r="JD31" i="82"/>
  <c r="JD20" i="82"/>
  <c r="JD15" i="82"/>
  <c r="JD9" i="82"/>
  <c r="JD19" i="82"/>
  <c r="JD22" i="82"/>
  <c r="JD10" i="82"/>
  <c r="JD13" i="82"/>
  <c r="JD7" i="82"/>
  <c r="LZ5" i="82"/>
  <c r="LY4" i="82"/>
  <c r="JD8" i="82"/>
  <c r="JE29" i="82"/>
  <c r="JE27" i="82"/>
  <c r="JE28" i="82"/>
  <c r="JF24" i="82"/>
  <c r="JD14" i="82"/>
  <c r="JD12" i="82" l="1"/>
  <c r="JD18" i="82"/>
  <c r="LZ4" i="82"/>
  <c r="MA5" i="82"/>
  <c r="JF25" i="82"/>
  <c r="JD6" i="82"/>
  <c r="JE21" i="82" l="1"/>
  <c r="JE31" i="82"/>
  <c r="JE14" i="82"/>
  <c r="JE8" i="82"/>
  <c r="JE9" i="82"/>
  <c r="JE15" i="82"/>
  <c r="JE19" i="82"/>
  <c r="JF29" i="82"/>
  <c r="JF28" i="82"/>
  <c r="JF27" i="82"/>
  <c r="JG24" i="82"/>
  <c r="JE13" i="82"/>
  <c r="JE7" i="82"/>
  <c r="MB5" i="82"/>
  <c r="MA4" i="82"/>
  <c r="JE22" i="82"/>
  <c r="JE10" i="82"/>
  <c r="JE20" i="82"/>
  <c r="JE6" i="82" l="1"/>
  <c r="JE12" i="82"/>
  <c r="JG26" i="82"/>
  <c r="JH26" i="82" s="1"/>
  <c r="JI26" i="82" s="1"/>
  <c r="JJ26" i="82" s="1"/>
  <c r="JK26" i="82" s="1"/>
  <c r="JL26" i="82" s="1"/>
  <c r="JM26" i="82" s="1"/>
  <c r="JN26" i="82" s="1"/>
  <c r="JO26" i="82" s="1"/>
  <c r="JP26" i="82" s="1"/>
  <c r="JQ26" i="82" s="1"/>
  <c r="JR26" i="82" s="1"/>
  <c r="JG25" i="82"/>
  <c r="JE18" i="82"/>
  <c r="MC5" i="82"/>
  <c r="MB4" i="82"/>
  <c r="JF19" i="82" l="1"/>
  <c r="MD5" i="82"/>
  <c r="MC4" i="82"/>
  <c r="JF20" i="82"/>
  <c r="JG29" i="82"/>
  <c r="JG28" i="82"/>
  <c r="JG27" i="82"/>
  <c r="JH24" i="82"/>
  <c r="JF21" i="82"/>
  <c r="JF31" i="82"/>
  <c r="JF14" i="82"/>
  <c r="JF8" i="82"/>
  <c r="JF13" i="82"/>
  <c r="JF7" i="82"/>
  <c r="JF9" i="82"/>
  <c r="JF15" i="82"/>
  <c r="JF22" i="82"/>
  <c r="JF10" i="82"/>
  <c r="JF18" i="82" l="1"/>
  <c r="JF6" i="82"/>
  <c r="JF12" i="82"/>
  <c r="JH25" i="82"/>
  <c r="JG15" i="82"/>
  <c r="ME5" i="82"/>
  <c r="MD4" i="82"/>
  <c r="JG9" i="82" l="1"/>
  <c r="JG22" i="82"/>
  <c r="JG10" i="82"/>
  <c r="JG21" i="82"/>
  <c r="JG19" i="82"/>
  <c r="JG20" i="82"/>
  <c r="JG13" i="82"/>
  <c r="JG7" i="82"/>
  <c r="JG31" i="82"/>
  <c r="JG14" i="82"/>
  <c r="JG8" i="82"/>
  <c r="MF5" i="82"/>
  <c r="ME4" i="82"/>
  <c r="JH29" i="82"/>
  <c r="JH28" i="82"/>
  <c r="JH27" i="82"/>
  <c r="JI24" i="82"/>
  <c r="JG12" i="82" l="1"/>
  <c r="JH15" i="82"/>
  <c r="JG18" i="82"/>
  <c r="MG5" i="82"/>
  <c r="MF4" i="82"/>
  <c r="JG6" i="82"/>
  <c r="JI25" i="82"/>
  <c r="JH21" i="82" l="1"/>
  <c r="JH13" i="82"/>
  <c r="JH7" i="82"/>
  <c r="JH20" i="82"/>
  <c r="JH19" i="82"/>
  <c r="JH22" i="82"/>
  <c r="JH10" i="82"/>
  <c r="JH31" i="82"/>
  <c r="JH8" i="82"/>
  <c r="JH14" i="82"/>
  <c r="JH9" i="82"/>
  <c r="JI28" i="82"/>
  <c r="JJ24" i="82"/>
  <c r="JI29" i="82"/>
  <c r="JI27" i="82"/>
  <c r="MH5" i="82"/>
  <c r="MG4" i="82"/>
  <c r="JH12" i="82" l="1"/>
  <c r="JH6" i="82"/>
  <c r="JH18" i="82"/>
  <c r="JI13" i="82"/>
  <c r="MH4" i="82"/>
  <c r="MI5" i="82"/>
  <c r="JJ25" i="82"/>
  <c r="MJ5" i="82" l="1"/>
  <c r="MI4" i="82"/>
  <c r="JI21" i="82"/>
  <c r="JI31" i="82"/>
  <c r="JI14" i="82"/>
  <c r="JI8" i="82"/>
  <c r="JI20" i="82"/>
  <c r="JI22" i="82"/>
  <c r="JI10" i="82"/>
  <c r="JI9" i="82"/>
  <c r="JI15" i="82"/>
  <c r="JI19" i="82"/>
  <c r="JI7" i="82"/>
  <c r="JJ28" i="82"/>
  <c r="JK24" i="82"/>
  <c r="JJ29" i="82"/>
  <c r="JJ27" i="82"/>
  <c r="JI6" i="82" l="1"/>
  <c r="JI12" i="82"/>
  <c r="JI18" i="82"/>
  <c r="JK25" i="82"/>
  <c r="MK5" i="82"/>
  <c r="MJ4" i="82"/>
  <c r="JJ22" i="82" l="1"/>
  <c r="JJ19" i="82"/>
  <c r="JJ21" i="82"/>
  <c r="JJ10" i="82"/>
  <c r="JJ31" i="82"/>
  <c r="JJ14" i="82"/>
  <c r="JJ8" i="82"/>
  <c r="JK28" i="82"/>
  <c r="JL24" i="82"/>
  <c r="JK29" i="82"/>
  <c r="JK27" i="82"/>
  <c r="JJ9" i="82"/>
  <c r="JJ15" i="82"/>
  <c r="JJ7" i="82"/>
  <c r="JJ13" i="82"/>
  <c r="JJ20" i="82"/>
  <c r="ML5" i="82"/>
  <c r="MK4" i="82"/>
  <c r="JJ18" i="82" l="1"/>
  <c r="JJ12" i="82"/>
  <c r="JJ6" i="82"/>
  <c r="ML4" i="82"/>
  <c r="MM5" i="82"/>
  <c r="JK14" i="82"/>
  <c r="JL25" i="82"/>
  <c r="JK21" i="82" l="1"/>
  <c r="JK8" i="82"/>
  <c r="JK15" i="82"/>
  <c r="JK31" i="82"/>
  <c r="JK19" i="82"/>
  <c r="JK9" i="82"/>
  <c r="JK13" i="82"/>
  <c r="JK7" i="82"/>
  <c r="JM24" i="82"/>
  <c r="JL29" i="82"/>
  <c r="JL27" i="82"/>
  <c r="JL28" i="82"/>
  <c r="MN5" i="82"/>
  <c r="MM4" i="82"/>
  <c r="JK22" i="82"/>
  <c r="JK10" i="82"/>
  <c r="JK20" i="82"/>
  <c r="JL14" i="82" l="1"/>
  <c r="JK6" i="82"/>
  <c r="JK12" i="82"/>
  <c r="JK18" i="82"/>
  <c r="JM25" i="82"/>
  <c r="MN4" i="82"/>
  <c r="MO5" i="82"/>
  <c r="JL21" i="82" l="1"/>
  <c r="JL19" i="82"/>
  <c r="JL31" i="82"/>
  <c r="MO4" i="82"/>
  <c r="MP5" i="82"/>
  <c r="JM29" i="82"/>
  <c r="JN24" i="82"/>
  <c r="JM27" i="82"/>
  <c r="JM28" i="82"/>
  <c r="JL15" i="82"/>
  <c r="JL9" i="82"/>
  <c r="JL20" i="82"/>
  <c r="JL22" i="82"/>
  <c r="JL10" i="82"/>
  <c r="JL13" i="82"/>
  <c r="JL7" i="82"/>
  <c r="JL8" i="82"/>
  <c r="JL18" i="82" l="1"/>
  <c r="JM15" i="82"/>
  <c r="JM22" i="82"/>
  <c r="JN25" i="82"/>
  <c r="JL6" i="82"/>
  <c r="JL12" i="82"/>
  <c r="MP4" i="82"/>
  <c r="MQ5" i="82"/>
  <c r="JM19" i="82" l="1"/>
  <c r="JM20" i="82"/>
  <c r="JM9" i="82"/>
  <c r="JM13" i="82"/>
  <c r="JM7" i="82"/>
  <c r="MR5" i="82"/>
  <c r="MQ4" i="82"/>
  <c r="JM10" i="82"/>
  <c r="JN29" i="82"/>
  <c r="JO24" i="82"/>
  <c r="JN27" i="82"/>
  <c r="JN28" i="82"/>
  <c r="JM21" i="82"/>
  <c r="JM31" i="82"/>
  <c r="JM14" i="82"/>
  <c r="JM8" i="82"/>
  <c r="JM18" i="82" l="1"/>
  <c r="JM12" i="82"/>
  <c r="JN14" i="82"/>
  <c r="JO25" i="82"/>
  <c r="MS5" i="82"/>
  <c r="MR4" i="82"/>
  <c r="JM6" i="82"/>
  <c r="JN31" i="82" l="1"/>
  <c r="JN7" i="82"/>
  <c r="JN13" i="82"/>
  <c r="JN19" i="82"/>
  <c r="JN20" i="82"/>
  <c r="JN8" i="82"/>
  <c r="JN22" i="82"/>
  <c r="JN10" i="82"/>
  <c r="MT5" i="82"/>
  <c r="MS4" i="82"/>
  <c r="JN21" i="82"/>
  <c r="JN15" i="82"/>
  <c r="JN9" i="82"/>
  <c r="JO28" i="82"/>
  <c r="JO29" i="82"/>
  <c r="JO27" i="82"/>
  <c r="JP24" i="82"/>
  <c r="MT4" i="82" l="1"/>
  <c r="MU5" i="82"/>
  <c r="JP25" i="82"/>
  <c r="JN18" i="82"/>
  <c r="JN12" i="82"/>
  <c r="JN6" i="82"/>
  <c r="JO20" i="82" l="1"/>
  <c r="JO31" i="82"/>
  <c r="JO14" i="82"/>
  <c r="JO8" i="82"/>
  <c r="JO19" i="82"/>
  <c r="JO13" i="82"/>
  <c r="JO7" i="82"/>
  <c r="JO22" i="82"/>
  <c r="JO10" i="82"/>
  <c r="JO15" i="82"/>
  <c r="JO9" i="82"/>
  <c r="JP29" i="82"/>
  <c r="JP28" i="82"/>
  <c r="JP27" i="82"/>
  <c r="JQ24" i="82"/>
  <c r="MV5" i="82"/>
  <c r="MU4" i="82"/>
  <c r="JO21" i="82"/>
  <c r="JO6" i="82" l="1"/>
  <c r="MV4" i="82"/>
  <c r="MW5" i="82"/>
  <c r="JO18" i="82"/>
  <c r="JO12" i="82"/>
  <c r="JQ25" i="82"/>
  <c r="JP19" i="82" l="1"/>
  <c r="JP15" i="82"/>
  <c r="JP9" i="82"/>
  <c r="JP31" i="82"/>
  <c r="JP14" i="82"/>
  <c r="JP8" i="82"/>
  <c r="MX5" i="82"/>
  <c r="MW4" i="82"/>
  <c r="JQ29" i="82"/>
  <c r="JQ27" i="82"/>
  <c r="JQ28" i="82"/>
  <c r="JR24" i="82"/>
  <c r="JP20" i="82"/>
  <c r="JP22" i="82"/>
  <c r="JP10" i="82"/>
  <c r="JP13" i="82"/>
  <c r="JP7" i="82"/>
  <c r="JP21" i="82"/>
  <c r="JP12" i="82" l="1"/>
  <c r="JP6" i="82"/>
  <c r="JP18" i="82"/>
  <c r="MX4" i="82"/>
  <c r="MY5" i="82"/>
  <c r="JQ14" i="82"/>
  <c r="JR25" i="82"/>
  <c r="JQ21" i="82" l="1"/>
  <c r="JQ31" i="82"/>
  <c r="JQ22" i="82"/>
  <c r="JQ10" i="82"/>
  <c r="JQ8" i="82"/>
  <c r="JQ19" i="82"/>
  <c r="JQ20" i="82"/>
  <c r="MZ5" i="82"/>
  <c r="MY4" i="82"/>
  <c r="JR29" i="82"/>
  <c r="JR27" i="82"/>
  <c r="JR28" i="82"/>
  <c r="JS24" i="82"/>
  <c r="JQ13" i="82"/>
  <c r="JQ7" i="82"/>
  <c r="JQ9" i="82"/>
  <c r="JQ15" i="82"/>
  <c r="JR13" i="82" l="1"/>
  <c r="JR14" i="82"/>
  <c r="JQ6" i="82"/>
  <c r="NA5" i="82"/>
  <c r="MZ4" i="82"/>
  <c r="JQ12" i="82"/>
  <c r="JR15" i="82"/>
  <c r="JS26" i="82"/>
  <c r="JT26" i="82" s="1"/>
  <c r="JU26" i="82" s="1"/>
  <c r="JV26" i="82" s="1"/>
  <c r="JW26" i="82" s="1"/>
  <c r="JX26" i="82" s="1"/>
  <c r="JY26" i="82" s="1"/>
  <c r="JZ26" i="82" s="1"/>
  <c r="KA26" i="82" s="1"/>
  <c r="KB26" i="82" s="1"/>
  <c r="KC26" i="82" s="1"/>
  <c r="KD26" i="82" s="1"/>
  <c r="JS25" i="82"/>
  <c r="JR22" i="82"/>
  <c r="JQ18" i="82"/>
  <c r="JR20" i="82" l="1"/>
  <c r="JR19" i="82"/>
  <c r="JR21" i="82"/>
  <c r="JR8" i="82"/>
  <c r="JR7" i="82"/>
  <c r="JR12" i="82"/>
  <c r="JR31" i="82"/>
  <c r="JR9" i="82"/>
  <c r="JR10" i="82"/>
  <c r="NB5" i="82"/>
  <c r="NA4" i="82"/>
  <c r="JS29" i="82"/>
  <c r="JS27" i="82"/>
  <c r="JS28" i="82"/>
  <c r="JT24" i="82"/>
  <c r="JR18" i="82" l="1"/>
  <c r="JR6" i="82"/>
  <c r="JT25" i="82"/>
  <c r="NB4" i="82"/>
  <c r="NC5" i="82"/>
  <c r="JS21" i="82" l="1"/>
  <c r="JS20" i="82"/>
  <c r="JT29" i="82"/>
  <c r="JT28" i="82"/>
  <c r="JT27" i="82"/>
  <c r="JU24" i="82"/>
  <c r="JS22" i="82"/>
  <c r="JS10" i="82"/>
  <c r="JS13" i="82"/>
  <c r="JS7" i="82"/>
  <c r="JS14" i="82"/>
  <c r="JS8" i="82"/>
  <c r="JS31" i="82"/>
  <c r="JS15" i="82"/>
  <c r="JS9" i="82"/>
  <c r="ND5" i="82"/>
  <c r="NC4" i="82"/>
  <c r="JS19" i="82"/>
  <c r="JS18" i="82" l="1"/>
  <c r="JS6" i="82"/>
  <c r="JS12" i="82"/>
  <c r="JU25" i="82"/>
  <c r="JT13" i="82"/>
  <c r="JT15" i="82"/>
  <c r="NE5" i="82"/>
  <c r="ND4" i="82"/>
  <c r="JT10" i="82" l="1"/>
  <c r="JT19" i="82"/>
  <c r="JT20" i="82"/>
  <c r="JT22" i="82"/>
  <c r="JT21" i="82"/>
  <c r="JT8" i="82"/>
  <c r="JT14" i="82"/>
  <c r="JT12" i="82" s="1"/>
  <c r="JT31" i="82"/>
  <c r="NF5" i="82"/>
  <c r="NE4" i="82"/>
  <c r="JT7" i="82"/>
  <c r="JU28" i="82"/>
  <c r="JU27" i="82"/>
  <c r="JU29" i="82"/>
  <c r="JV24" i="82"/>
  <c r="JT9" i="82"/>
  <c r="JT18" i="82" l="1"/>
  <c r="JV25" i="82"/>
  <c r="JU13" i="82"/>
  <c r="NF4" i="82"/>
  <c r="NG5" i="82"/>
  <c r="JT6" i="82"/>
  <c r="JU21" i="82" l="1"/>
  <c r="JU20" i="82"/>
  <c r="JU7" i="82"/>
  <c r="JU22" i="82"/>
  <c r="JU14" i="82"/>
  <c r="JU31" i="82"/>
  <c r="JU8" i="82"/>
  <c r="NH5" i="82"/>
  <c r="NG4" i="82"/>
  <c r="JU15" i="82"/>
  <c r="JU9" i="82"/>
  <c r="JV28" i="82"/>
  <c r="JW24" i="82"/>
  <c r="JV29" i="82"/>
  <c r="JV27" i="82"/>
  <c r="JU10" i="82"/>
  <c r="JU19" i="82"/>
  <c r="JU18" i="82" l="1"/>
  <c r="JU6" i="82"/>
  <c r="JU12" i="82"/>
  <c r="JV15" i="82"/>
  <c r="NI5" i="82"/>
  <c r="NH4" i="82"/>
  <c r="JW25" i="82"/>
  <c r="NJ5" i="82" l="1"/>
  <c r="NI4" i="82"/>
  <c r="JW29" i="82"/>
  <c r="JX24" i="82"/>
  <c r="JW28" i="82"/>
  <c r="JW27" i="82"/>
  <c r="JV7" i="82"/>
  <c r="JV13" i="82"/>
  <c r="JV19" i="82"/>
  <c r="JV21" i="82"/>
  <c r="JV22" i="82"/>
  <c r="JV10" i="82"/>
  <c r="JV20" i="82"/>
  <c r="JV31" i="82"/>
  <c r="JV14" i="82"/>
  <c r="JV8" i="82"/>
  <c r="JV9" i="82"/>
  <c r="JV18" i="82" l="1"/>
  <c r="NJ4" i="82"/>
  <c r="NK5" i="82"/>
  <c r="JV12" i="82"/>
  <c r="JV6" i="82"/>
  <c r="JX25" i="82"/>
  <c r="JW19" i="82" l="1"/>
  <c r="JW20" i="82"/>
  <c r="JW21" i="82"/>
  <c r="JW22" i="82"/>
  <c r="JW15" i="82"/>
  <c r="JW9" i="82"/>
  <c r="JW10" i="82"/>
  <c r="NK4" i="82"/>
  <c r="NL5" i="82"/>
  <c r="JY24" i="82"/>
  <c r="JX28" i="82"/>
  <c r="JX29" i="82"/>
  <c r="JX27" i="82"/>
  <c r="JW13" i="82"/>
  <c r="JW7" i="82"/>
  <c r="JW31" i="82"/>
  <c r="JW14" i="82"/>
  <c r="JW8" i="82"/>
  <c r="JW18" i="82" l="1"/>
  <c r="JW12" i="82"/>
  <c r="JW6" i="82"/>
  <c r="NM5" i="82"/>
  <c r="NL4" i="82"/>
  <c r="JY25" i="82"/>
  <c r="JX20" i="82" l="1"/>
  <c r="JX21" i="82"/>
  <c r="JY29" i="82"/>
  <c r="JZ24" i="82"/>
  <c r="JY28" i="82"/>
  <c r="JY27" i="82"/>
  <c r="JX19" i="82"/>
  <c r="NN5" i="82"/>
  <c r="NM4" i="82"/>
  <c r="JX13" i="82"/>
  <c r="JX7" i="82"/>
  <c r="JX31" i="82"/>
  <c r="JX8" i="82"/>
  <c r="JX14" i="82"/>
  <c r="JX22" i="82"/>
  <c r="JX10" i="82"/>
  <c r="JX15" i="82"/>
  <c r="JX9" i="82"/>
  <c r="JX12" i="82" l="1"/>
  <c r="NO5" i="82"/>
  <c r="NN4" i="82"/>
  <c r="JY15" i="82"/>
  <c r="JX6" i="82"/>
  <c r="JZ25" i="82"/>
  <c r="JY21" i="82"/>
  <c r="JY13" i="82"/>
  <c r="JX18" i="82"/>
  <c r="JY7" i="82" l="1"/>
  <c r="JY22" i="82"/>
  <c r="JY19" i="82"/>
  <c r="JY31" i="82"/>
  <c r="JY14" i="82"/>
  <c r="JY12" i="82" s="1"/>
  <c r="JY8" i="82"/>
  <c r="JZ29" i="82"/>
  <c r="KA24" i="82"/>
  <c r="JZ28" i="82"/>
  <c r="JZ27" i="82"/>
  <c r="JY9" i="82"/>
  <c r="NP5" i="82"/>
  <c r="NO4" i="82"/>
  <c r="JY10" i="82"/>
  <c r="JY20" i="82"/>
  <c r="F542" i="34" a="1"/>
  <c r="F542" i="34" s="1"/>
  <c r="G542" i="34" a="1"/>
  <c r="G542" i="34" s="1"/>
  <c r="I542" i="34" a="1"/>
  <c r="I542" i="34"/>
  <c r="J542" i="34" a="1"/>
  <c r="J542" i="34" s="1"/>
  <c r="L542" i="34"/>
  <c r="L543" i="34" s="1"/>
  <c r="L544" i="34" s="1"/>
  <c r="L545" i="34" s="1"/>
  <c r="L546" i="34" s="1"/>
  <c r="F543" i="34" a="1"/>
  <c r="F543" i="34" s="1"/>
  <c r="G543" i="34" a="1"/>
  <c r="G543" i="34" s="1"/>
  <c r="I543" i="34" a="1"/>
  <c r="I543" i="34" s="1"/>
  <c r="J543" i="34" a="1"/>
  <c r="J543" i="34"/>
  <c r="F544" i="34" a="1"/>
  <c r="F544" i="34" s="1"/>
  <c r="G544" i="34" a="1"/>
  <c r="G544" i="34"/>
  <c r="I544" i="34" a="1"/>
  <c r="I544" i="34" s="1"/>
  <c r="J544" i="34" a="1"/>
  <c r="J544" i="34" s="1"/>
  <c r="F545" i="34" a="1"/>
  <c r="F545" i="34"/>
  <c r="G545" i="34" a="1"/>
  <c r="G545" i="34" s="1"/>
  <c r="I545" i="34" a="1"/>
  <c r="I545" i="34" s="1"/>
  <c r="J545" i="34" a="1"/>
  <c r="J545" i="34" s="1"/>
  <c r="F546" i="34" a="1"/>
  <c r="F546" i="34" s="1"/>
  <c r="G546" i="34" a="1"/>
  <c r="G546" i="34" s="1"/>
  <c r="I546" i="34" a="1"/>
  <c r="I546" i="34" s="1"/>
  <c r="J546" i="34" a="1"/>
  <c r="J546" i="34"/>
  <c r="A546" i="34"/>
  <c r="D546" i="34"/>
  <c r="B546" i="34" s="1"/>
  <c r="A542" i="34"/>
  <c r="B542" i="34"/>
  <c r="D542" i="34"/>
  <c r="C542" i="34" s="1"/>
  <c r="D543" i="34"/>
  <c r="A543" i="34" s="1"/>
  <c r="D544" i="34"/>
  <c r="D545" i="34" s="1"/>
  <c r="JY18" i="82" l="1"/>
  <c r="JY6" i="82"/>
  <c r="NP4" i="82"/>
  <c r="NQ5" i="82"/>
  <c r="KA25" i="82"/>
  <c r="C546" i="34"/>
  <c r="C545" i="34"/>
  <c r="A545" i="34"/>
  <c r="B545" i="34"/>
  <c r="C544" i="34"/>
  <c r="A544" i="34"/>
  <c r="B544" i="34" s="1"/>
  <c r="C543" i="34"/>
  <c r="B543" i="34"/>
  <c r="JZ19" i="82" l="1"/>
  <c r="JZ20" i="82"/>
  <c r="JZ15" i="82"/>
  <c r="JZ9" i="82"/>
  <c r="JZ7" i="82"/>
  <c r="JZ13" i="82"/>
  <c r="NR5" i="82"/>
  <c r="NQ4" i="82"/>
  <c r="JZ31" i="82"/>
  <c r="JZ14" i="82"/>
  <c r="JZ8" i="82"/>
  <c r="JZ21" i="82"/>
  <c r="KA28" i="82"/>
  <c r="KB24" i="82"/>
  <c r="KA27" i="82"/>
  <c r="KA29" i="82"/>
  <c r="JZ22" i="82"/>
  <c r="JZ10" i="82"/>
  <c r="D17" i="1"/>
  <c r="D13" i="1"/>
  <c r="D15" i="1" s="1"/>
  <c r="D8" i="1"/>
  <c r="D9" i="1" s="1"/>
  <c r="E17" i="1"/>
  <c r="E13" i="1"/>
  <c r="E15" i="1" s="1"/>
  <c r="E8" i="1"/>
  <c r="E9" i="1" s="1"/>
  <c r="JZ18" i="82" l="1"/>
  <c r="NR4" i="82"/>
  <c r="NS5" i="82"/>
  <c r="KA13" i="82"/>
  <c r="KA15" i="82"/>
  <c r="KB25" i="82"/>
  <c r="JZ12" i="82"/>
  <c r="JZ6" i="82"/>
  <c r="D20" i="1"/>
  <c r="D21" i="1" s="1"/>
  <c r="E20" i="1"/>
  <c r="E21" i="1" s="1"/>
  <c r="KA14" i="82" l="1"/>
  <c r="KA12" i="82" s="1"/>
  <c r="KA21" i="82"/>
  <c r="KA20" i="82"/>
  <c r="KA8" i="82"/>
  <c r="KA22" i="82"/>
  <c r="KA31" i="82"/>
  <c r="KB29" i="82"/>
  <c r="KB28" i="82"/>
  <c r="KB27" i="82"/>
  <c r="KC24" i="82"/>
  <c r="KA7" i="82"/>
  <c r="NS4" i="82"/>
  <c r="NT5" i="82"/>
  <c r="KA9" i="82"/>
  <c r="KA10" i="82"/>
  <c r="KA19" i="82"/>
  <c r="F46" i="79"/>
  <c r="E46" i="79"/>
  <c r="C46" i="79"/>
  <c r="G45" i="79"/>
  <c r="G44" i="79"/>
  <c r="G42" i="79"/>
  <c r="G41" i="79"/>
  <c r="G36" i="79"/>
  <c r="G35" i="79"/>
  <c r="F37" i="79"/>
  <c r="E37" i="79"/>
  <c r="D37" i="79"/>
  <c r="G28" i="79"/>
  <c r="G27" i="79"/>
  <c r="G23" i="79"/>
  <c r="G19" i="79"/>
  <c r="G18" i="79"/>
  <c r="G17" i="79"/>
  <c r="G16" i="79"/>
  <c r="KB14" i="82" l="1"/>
  <c r="KA18" i="82"/>
  <c r="KA6" i="82"/>
  <c r="KC25" i="82"/>
  <c r="NU5" i="82"/>
  <c r="NT4" i="82"/>
  <c r="E20" i="79"/>
  <c r="E14" i="79" s="1"/>
  <c r="E29" i="79" s="1"/>
  <c r="G21" i="79"/>
  <c r="D43" i="79"/>
  <c r="G43" i="79" s="1"/>
  <c r="C33" i="79"/>
  <c r="G33" i="79" s="1"/>
  <c r="G24" i="79"/>
  <c r="D20" i="79"/>
  <c r="D14" i="79" s="1"/>
  <c r="D29" i="79" s="1"/>
  <c r="C25" i="79"/>
  <c r="G25" i="79" s="1"/>
  <c r="F20" i="79"/>
  <c r="F14" i="79" s="1"/>
  <c r="F29" i="79" s="1"/>
  <c r="D40" i="79"/>
  <c r="G22" i="79"/>
  <c r="G32" i="79"/>
  <c r="G34" i="79"/>
  <c r="G26" i="79"/>
  <c r="C20" i="79"/>
  <c r="C15" i="79"/>
  <c r="C2039" i="80"/>
  <c r="D2039" i="80" s="1"/>
  <c r="E2039" i="80" s="1"/>
  <c r="F2039" i="80" s="1"/>
  <c r="G2039" i="80" s="1"/>
  <c r="H2039" i="80" s="1"/>
  <c r="C2009" i="80"/>
  <c r="C2008" i="80"/>
  <c r="D2008" i="80" s="1"/>
  <c r="E2008" i="80" s="1"/>
  <c r="F2008" i="80" s="1"/>
  <c r="G2008" i="80" s="1"/>
  <c r="H2008" i="80" s="1"/>
  <c r="C2007" i="80"/>
  <c r="D2007" i="80" s="1"/>
  <c r="E2007" i="80" s="1"/>
  <c r="F2007" i="80" s="1"/>
  <c r="G2007" i="80" s="1"/>
  <c r="H2007" i="80" s="1"/>
  <c r="C2006" i="80"/>
  <c r="C2005" i="80"/>
  <c r="C2003" i="80"/>
  <c r="D2003" i="80" s="1"/>
  <c r="C2002" i="80"/>
  <c r="D2002" i="80" s="1"/>
  <c r="C2001" i="80"/>
  <c r="D2001" i="80" s="1"/>
  <c r="E2001" i="80" s="1"/>
  <c r="F2001" i="80" s="1"/>
  <c r="G2001" i="80" s="1"/>
  <c r="H2001" i="80" s="1"/>
  <c r="C2000" i="80"/>
  <c r="D2000" i="80" s="1"/>
  <c r="E2000" i="80" s="1"/>
  <c r="F2000" i="80" s="1"/>
  <c r="G2000" i="80" s="1"/>
  <c r="H2000" i="80" s="1"/>
  <c r="C1999" i="80"/>
  <c r="D1999" i="80" s="1"/>
  <c r="E1999" i="80" s="1"/>
  <c r="F1999" i="80" s="1"/>
  <c r="G1999" i="80" s="1"/>
  <c r="H1999" i="80" s="1"/>
  <c r="C1998" i="80"/>
  <c r="D1998" i="80" s="1"/>
  <c r="C1803" i="80"/>
  <c r="D1803" i="80" s="1"/>
  <c r="E1803" i="80" s="1"/>
  <c r="F1803" i="80" s="1"/>
  <c r="G1803" i="80" s="1"/>
  <c r="H1803" i="80" s="1"/>
  <c r="C1773" i="80"/>
  <c r="C1772" i="80"/>
  <c r="D1772" i="80" s="1"/>
  <c r="E1772" i="80" s="1"/>
  <c r="F1772" i="80" s="1"/>
  <c r="G1772" i="80" s="1"/>
  <c r="H1772" i="80" s="1"/>
  <c r="C1771" i="80"/>
  <c r="D1771" i="80" s="1"/>
  <c r="E1771" i="80" s="1"/>
  <c r="F1771" i="80" s="1"/>
  <c r="G1771" i="80" s="1"/>
  <c r="H1771" i="80" s="1"/>
  <c r="C1770" i="80"/>
  <c r="C1769" i="80"/>
  <c r="C1767" i="80"/>
  <c r="D1767" i="80" s="1"/>
  <c r="C1766" i="80"/>
  <c r="C1765" i="80"/>
  <c r="D1765" i="80" s="1"/>
  <c r="E1765" i="80" s="1"/>
  <c r="F1765" i="80" s="1"/>
  <c r="G1765" i="80" s="1"/>
  <c r="H1765" i="80" s="1"/>
  <c r="C1764" i="80"/>
  <c r="D1764" i="80" s="1"/>
  <c r="E1764" i="80" s="1"/>
  <c r="F1764" i="80" s="1"/>
  <c r="G1764" i="80" s="1"/>
  <c r="H1764" i="80" s="1"/>
  <c r="C1763" i="80"/>
  <c r="D1763" i="80" s="1"/>
  <c r="E1763" i="80" s="1"/>
  <c r="F1763" i="80" s="1"/>
  <c r="G1763" i="80" s="1"/>
  <c r="H1763" i="80" s="1"/>
  <c r="C1762" i="80"/>
  <c r="D1762" i="80" s="1"/>
  <c r="C1567" i="80"/>
  <c r="C1537" i="80"/>
  <c r="C1536" i="80"/>
  <c r="D1536" i="80" s="1"/>
  <c r="E1536" i="80" s="1"/>
  <c r="F1536" i="80" s="1"/>
  <c r="G1536" i="80" s="1"/>
  <c r="H1536" i="80" s="1"/>
  <c r="C1535" i="80"/>
  <c r="D1535" i="80" s="1"/>
  <c r="E1535" i="80" s="1"/>
  <c r="F1535" i="80" s="1"/>
  <c r="G1535" i="80" s="1"/>
  <c r="H1535" i="80" s="1"/>
  <c r="C1534" i="80"/>
  <c r="C1533" i="80"/>
  <c r="C1531" i="80"/>
  <c r="D1531" i="80" s="1"/>
  <c r="C1530" i="80"/>
  <c r="C1529" i="80"/>
  <c r="D1529" i="80" s="1"/>
  <c r="E1529" i="80" s="1"/>
  <c r="F1529" i="80" s="1"/>
  <c r="G1529" i="80" s="1"/>
  <c r="H1529" i="80" s="1"/>
  <c r="C1528" i="80"/>
  <c r="D1528" i="80" s="1"/>
  <c r="E1528" i="80" s="1"/>
  <c r="F1528" i="80" s="1"/>
  <c r="G1528" i="80" s="1"/>
  <c r="H1528" i="80" s="1"/>
  <c r="C1527" i="80"/>
  <c r="D1527" i="80" s="1"/>
  <c r="E1527" i="80" s="1"/>
  <c r="F1527" i="80" s="1"/>
  <c r="G1527" i="80" s="1"/>
  <c r="H1527" i="80" s="1"/>
  <c r="C1526" i="80"/>
  <c r="D1526" i="80" s="1"/>
  <c r="C1331" i="80"/>
  <c r="C1301" i="80"/>
  <c r="C1300" i="80"/>
  <c r="C1299" i="80"/>
  <c r="C1298" i="80"/>
  <c r="C1297" i="80"/>
  <c r="C1295" i="80"/>
  <c r="D1295" i="80" s="1"/>
  <c r="C1294" i="80"/>
  <c r="D1294" i="80" s="1"/>
  <c r="E1294" i="80" s="1"/>
  <c r="F1294" i="80" s="1"/>
  <c r="G1294" i="80" s="1"/>
  <c r="H1294" i="80" s="1"/>
  <c r="C1293" i="80"/>
  <c r="C1292" i="80"/>
  <c r="D1292" i="80" s="1"/>
  <c r="E1292" i="80" s="1"/>
  <c r="F1292" i="80" s="1"/>
  <c r="G1292" i="80" s="1"/>
  <c r="H1292" i="80" s="1"/>
  <c r="C1291" i="80"/>
  <c r="D1291" i="80" s="1"/>
  <c r="E1291" i="80" s="1"/>
  <c r="F1291" i="80" s="1"/>
  <c r="G1291" i="80" s="1"/>
  <c r="H1291" i="80" s="1"/>
  <c r="C1290" i="80"/>
  <c r="H1154" i="80"/>
  <c r="G1154" i="80"/>
  <c r="F1154" i="80"/>
  <c r="E1154" i="80"/>
  <c r="D1154" i="80"/>
  <c r="H1153" i="80"/>
  <c r="G1153" i="80"/>
  <c r="G1152" i="80" s="1"/>
  <c r="F1153" i="80"/>
  <c r="E1153" i="80"/>
  <c r="D1153" i="80"/>
  <c r="H89" i="80"/>
  <c r="G89" i="80"/>
  <c r="F89" i="80"/>
  <c r="E89" i="80"/>
  <c r="D89" i="80"/>
  <c r="H88" i="80"/>
  <c r="G88" i="80"/>
  <c r="F88" i="80"/>
  <c r="E88" i="80"/>
  <c r="E87" i="80" s="1"/>
  <c r="D88" i="80"/>
  <c r="E50" i="80"/>
  <c r="D2206" i="80"/>
  <c r="D2202" i="80"/>
  <c r="D2201" i="80"/>
  <c r="D2197" i="80"/>
  <c r="E2197" i="80" s="1"/>
  <c r="F2197" i="80" s="1"/>
  <c r="G2197" i="80" s="1"/>
  <c r="H2197" i="80" s="1"/>
  <c r="D2196" i="80"/>
  <c r="E2196" i="80" s="1"/>
  <c r="F2196" i="80" s="1"/>
  <c r="G2196" i="80" s="1"/>
  <c r="H2196" i="80" s="1"/>
  <c r="D2195" i="80"/>
  <c r="E2195" i="80" s="1"/>
  <c r="F2195" i="80" s="1"/>
  <c r="G2195" i="80" s="1"/>
  <c r="H2195" i="80" s="1"/>
  <c r="D2183" i="80"/>
  <c r="E2183" i="80" s="1"/>
  <c r="F2183" i="80" s="1"/>
  <c r="G2183" i="80" s="1"/>
  <c r="H2183" i="80" s="1"/>
  <c r="D2182" i="80"/>
  <c r="D2168" i="80"/>
  <c r="E2168" i="80" s="1"/>
  <c r="F2168" i="80" s="1"/>
  <c r="G2168" i="80" s="1"/>
  <c r="H2168" i="80" s="1"/>
  <c r="D2167" i="80"/>
  <c r="E2167" i="80" s="1"/>
  <c r="F2167" i="80" s="1"/>
  <c r="G2167" i="80" s="1"/>
  <c r="H2167" i="80" s="1"/>
  <c r="C2156" i="80"/>
  <c r="D2156" i="80" s="1"/>
  <c r="E2156" i="80" s="1"/>
  <c r="F2156" i="80" s="1"/>
  <c r="G2156" i="80" s="1"/>
  <c r="H2156" i="80" s="1"/>
  <c r="D2163" i="80"/>
  <c r="D2162" i="80"/>
  <c r="E2162" i="80" s="1"/>
  <c r="F2162" i="80" s="1"/>
  <c r="G2162" i="80" s="1"/>
  <c r="H2162" i="80" s="1"/>
  <c r="D2161" i="80"/>
  <c r="E2161" i="80" s="1"/>
  <c r="F2161" i="80" s="1"/>
  <c r="G2161" i="80" s="1"/>
  <c r="H2161" i="80" s="1"/>
  <c r="D2160" i="80"/>
  <c r="E2160" i="80" s="1"/>
  <c r="F2160" i="80" s="1"/>
  <c r="G2160" i="80" s="1"/>
  <c r="H2160" i="80" s="1"/>
  <c r="D2159" i="80"/>
  <c r="E2159" i="80" s="1"/>
  <c r="F2159" i="80" s="1"/>
  <c r="G2159" i="80" s="1"/>
  <c r="H2159" i="80" s="1"/>
  <c r="D2143" i="80"/>
  <c r="E2143" i="80" s="1"/>
  <c r="D2139" i="80"/>
  <c r="D2138" i="80"/>
  <c r="D2134" i="80"/>
  <c r="E2134" i="80" s="1"/>
  <c r="F2134" i="80" s="1"/>
  <c r="G2134" i="80" s="1"/>
  <c r="H2134" i="80" s="1"/>
  <c r="D2133" i="80"/>
  <c r="E2133" i="80" s="1"/>
  <c r="F2133" i="80" s="1"/>
  <c r="G2133" i="80" s="1"/>
  <c r="H2133" i="80" s="1"/>
  <c r="D2132" i="80"/>
  <c r="E2132" i="80" s="1"/>
  <c r="F2132" i="80" s="1"/>
  <c r="G2132" i="80" s="1"/>
  <c r="H2132" i="80" s="1"/>
  <c r="D2120" i="80"/>
  <c r="E2120" i="80" s="1"/>
  <c r="F2120" i="80" s="1"/>
  <c r="G2120" i="80" s="1"/>
  <c r="H2120" i="80" s="1"/>
  <c r="D2119" i="80"/>
  <c r="D2105" i="80"/>
  <c r="E2105" i="80" s="1"/>
  <c r="F2105" i="80" s="1"/>
  <c r="G2105" i="80" s="1"/>
  <c r="H2105" i="80" s="1"/>
  <c r="D2104" i="80"/>
  <c r="E2104" i="80" s="1"/>
  <c r="F2104" i="80" s="1"/>
  <c r="G2104" i="80" s="1"/>
  <c r="H2104" i="80" s="1"/>
  <c r="D2100" i="80"/>
  <c r="D2098" i="80"/>
  <c r="E2098" i="80" s="1"/>
  <c r="F2098" i="80" s="1"/>
  <c r="G2098" i="80" s="1"/>
  <c r="H2098" i="80" s="1"/>
  <c r="D2097" i="80"/>
  <c r="E2097" i="80" s="1"/>
  <c r="F2097" i="80" s="1"/>
  <c r="G2097" i="80" s="1"/>
  <c r="H2097" i="80" s="1"/>
  <c r="D2096" i="80"/>
  <c r="E2096" i="80" s="1"/>
  <c r="F2096" i="80" s="1"/>
  <c r="G2096" i="80" s="1"/>
  <c r="H2096" i="80" s="1"/>
  <c r="D2095" i="80"/>
  <c r="D2080" i="80"/>
  <c r="E2080" i="80" s="1"/>
  <c r="F2080" i="80" s="1"/>
  <c r="G2080" i="80" s="1"/>
  <c r="H2080" i="80" s="1"/>
  <c r="D2078" i="80"/>
  <c r="D2077" i="80"/>
  <c r="E2077" i="80" s="1"/>
  <c r="F2077" i="80" s="1"/>
  <c r="G2077" i="80" s="1"/>
  <c r="H2077" i="80" s="1"/>
  <c r="D2076" i="80"/>
  <c r="E2076" i="80" s="1"/>
  <c r="F2076" i="80" s="1"/>
  <c r="G2076" i="80" s="1"/>
  <c r="H2076" i="80" s="1"/>
  <c r="D2065" i="80"/>
  <c r="E2065" i="80" s="1"/>
  <c r="F2065" i="80" s="1"/>
  <c r="G2065" i="80" s="1"/>
  <c r="H2065" i="80" s="1"/>
  <c r="H2061" i="80"/>
  <c r="G2061" i="80"/>
  <c r="F2061" i="80"/>
  <c r="E2061" i="80"/>
  <c r="E2060" i="80"/>
  <c r="F2060" i="80" s="1"/>
  <c r="G2060" i="80" s="1"/>
  <c r="E2059" i="80"/>
  <c r="F2059" i="80" s="1"/>
  <c r="C2058" i="80"/>
  <c r="D2058" i="80" s="1"/>
  <c r="D2057" i="80" s="1"/>
  <c r="D2053" i="80"/>
  <c r="E2053" i="80" s="1"/>
  <c r="F2053" i="80" s="1"/>
  <c r="G2053" i="80" s="1"/>
  <c r="H2053" i="80" s="1"/>
  <c r="D2052" i="80"/>
  <c r="E2052" i="80" s="1"/>
  <c r="F2052" i="80" s="1"/>
  <c r="G2052" i="80" s="1"/>
  <c r="H2052" i="80" s="1"/>
  <c r="D2051" i="80"/>
  <c r="E2051" i="80" s="1"/>
  <c r="F2051" i="80" s="1"/>
  <c r="G2051" i="80" s="1"/>
  <c r="H2051" i="80" s="1"/>
  <c r="D2038" i="80"/>
  <c r="D2024" i="80"/>
  <c r="D1996" i="80"/>
  <c r="E1996" i="80" s="1"/>
  <c r="F1996" i="80" s="1"/>
  <c r="G1996" i="80" s="1"/>
  <c r="H1996" i="80" s="1"/>
  <c r="D1981" i="80"/>
  <c r="D1980" i="80"/>
  <c r="E1980" i="80" s="1"/>
  <c r="F1980" i="80" s="1"/>
  <c r="G1980" i="80" s="1"/>
  <c r="H1980" i="80" s="1"/>
  <c r="D1979" i="80"/>
  <c r="E1979" i="80" s="1"/>
  <c r="F1979" i="80" s="1"/>
  <c r="G1979" i="80" s="1"/>
  <c r="H1979" i="80" s="1"/>
  <c r="D1978" i="80"/>
  <c r="E1978" i="80" s="1"/>
  <c r="F1978" i="80" s="1"/>
  <c r="G1978" i="80" s="1"/>
  <c r="C1977" i="80"/>
  <c r="D1970" i="80"/>
  <c r="D1966" i="80"/>
  <c r="D1965" i="80"/>
  <c r="D1961" i="80"/>
  <c r="E1961" i="80" s="1"/>
  <c r="F1961" i="80" s="1"/>
  <c r="G1961" i="80" s="1"/>
  <c r="H1961" i="80" s="1"/>
  <c r="D1960" i="80"/>
  <c r="E1960" i="80" s="1"/>
  <c r="F1960" i="80" s="1"/>
  <c r="G1960" i="80" s="1"/>
  <c r="H1960" i="80" s="1"/>
  <c r="D1959" i="80"/>
  <c r="E1959" i="80" s="1"/>
  <c r="F1959" i="80" s="1"/>
  <c r="G1959" i="80" s="1"/>
  <c r="H1959" i="80" s="1"/>
  <c r="D1953" i="80"/>
  <c r="D1947" i="80"/>
  <c r="E1947" i="80" s="1"/>
  <c r="F1947" i="80" s="1"/>
  <c r="G1947" i="80" s="1"/>
  <c r="H1947" i="80" s="1"/>
  <c r="D1946" i="80"/>
  <c r="D1932" i="80"/>
  <c r="E1932" i="80" s="1"/>
  <c r="F1932" i="80" s="1"/>
  <c r="G1932" i="80" s="1"/>
  <c r="H1932" i="80" s="1"/>
  <c r="D1931" i="80"/>
  <c r="E1931" i="80" s="1"/>
  <c r="F1931" i="80" s="1"/>
  <c r="G1931" i="80" s="1"/>
  <c r="H1931" i="80" s="1"/>
  <c r="C1920" i="80"/>
  <c r="D1920" i="80" s="1"/>
  <c r="E1920" i="80" s="1"/>
  <c r="F1920" i="80" s="1"/>
  <c r="G1920" i="80" s="1"/>
  <c r="H1920" i="80" s="1"/>
  <c r="D1927" i="80"/>
  <c r="D1926" i="80"/>
  <c r="E1926" i="80" s="1"/>
  <c r="F1926" i="80" s="1"/>
  <c r="G1926" i="80" s="1"/>
  <c r="H1926" i="80" s="1"/>
  <c r="D1925" i="80"/>
  <c r="E1925" i="80" s="1"/>
  <c r="F1925" i="80" s="1"/>
  <c r="G1925" i="80" s="1"/>
  <c r="H1925" i="80" s="1"/>
  <c r="D1924" i="80"/>
  <c r="E1924" i="80" s="1"/>
  <c r="F1924" i="80" s="1"/>
  <c r="G1924" i="80" s="1"/>
  <c r="H1924" i="80" s="1"/>
  <c r="D1923" i="80"/>
  <c r="E1923" i="80" s="1"/>
  <c r="F1923" i="80" s="1"/>
  <c r="G1923" i="80" s="1"/>
  <c r="H1923" i="80" s="1"/>
  <c r="D1922" i="80"/>
  <c r="D1907" i="80"/>
  <c r="E1907" i="80" s="1"/>
  <c r="F1907" i="80" s="1"/>
  <c r="G1907" i="80" s="1"/>
  <c r="H1907" i="80" s="1"/>
  <c r="D1903" i="80"/>
  <c r="D1902" i="80"/>
  <c r="D1898" i="80"/>
  <c r="E1898" i="80" s="1"/>
  <c r="F1898" i="80" s="1"/>
  <c r="G1898" i="80" s="1"/>
  <c r="H1898" i="80" s="1"/>
  <c r="D1897" i="80"/>
  <c r="E1897" i="80" s="1"/>
  <c r="F1897" i="80" s="1"/>
  <c r="G1897" i="80" s="1"/>
  <c r="H1897" i="80" s="1"/>
  <c r="D1896" i="80"/>
  <c r="D1891" i="80"/>
  <c r="D1890" i="80"/>
  <c r="E1890" i="80" s="1"/>
  <c r="F1890" i="80" s="1"/>
  <c r="G1890" i="80" s="1"/>
  <c r="H1890" i="80" s="1"/>
  <c r="D1884" i="80"/>
  <c r="E1884" i="80" s="1"/>
  <c r="F1884" i="80" s="1"/>
  <c r="G1884" i="80" s="1"/>
  <c r="H1884" i="80" s="1"/>
  <c r="D1883" i="80"/>
  <c r="D1869" i="80"/>
  <c r="E1869" i="80" s="1"/>
  <c r="F1869" i="80" s="1"/>
  <c r="G1869" i="80" s="1"/>
  <c r="H1869" i="80" s="1"/>
  <c r="D1868" i="80"/>
  <c r="E1868" i="80" s="1"/>
  <c r="F1868" i="80" s="1"/>
  <c r="G1868" i="80" s="1"/>
  <c r="H1868" i="80" s="1"/>
  <c r="D1864" i="80"/>
  <c r="D1862" i="80"/>
  <c r="E1862" i="80" s="1"/>
  <c r="F1862" i="80" s="1"/>
  <c r="G1862" i="80" s="1"/>
  <c r="H1862" i="80" s="1"/>
  <c r="D1861" i="80"/>
  <c r="E1861" i="80" s="1"/>
  <c r="F1861" i="80" s="1"/>
  <c r="G1861" i="80" s="1"/>
  <c r="H1861" i="80" s="1"/>
  <c r="D1860" i="80"/>
  <c r="E1860" i="80" s="1"/>
  <c r="F1860" i="80" s="1"/>
  <c r="G1860" i="80" s="1"/>
  <c r="H1860" i="80" s="1"/>
  <c r="D1844" i="80"/>
  <c r="E1844" i="80" s="1"/>
  <c r="F1844" i="80" s="1"/>
  <c r="G1844" i="80" s="1"/>
  <c r="H1844" i="80" s="1"/>
  <c r="D1842" i="80"/>
  <c r="D1841" i="80"/>
  <c r="E1841" i="80" s="1"/>
  <c r="F1841" i="80" s="1"/>
  <c r="G1841" i="80" s="1"/>
  <c r="H1841" i="80" s="1"/>
  <c r="D1840" i="80"/>
  <c r="E1840" i="80" s="1"/>
  <c r="F1840" i="80" s="1"/>
  <c r="G1840" i="80" s="1"/>
  <c r="H1840" i="80" s="1"/>
  <c r="D1829" i="80"/>
  <c r="E1829" i="80" s="1"/>
  <c r="F1829" i="80" s="1"/>
  <c r="G1829" i="80" s="1"/>
  <c r="H1829" i="80" s="1"/>
  <c r="H1825" i="80"/>
  <c r="G1825" i="80"/>
  <c r="F1825" i="80"/>
  <c r="E1825" i="80"/>
  <c r="E1824" i="80"/>
  <c r="F1824" i="80" s="1"/>
  <c r="E1823" i="80"/>
  <c r="F1823" i="80" s="1"/>
  <c r="G1823" i="80" s="1"/>
  <c r="H1823" i="80" s="1"/>
  <c r="C1822" i="80"/>
  <c r="D1822" i="80" s="1"/>
  <c r="D1821" i="80" s="1"/>
  <c r="D1817" i="80"/>
  <c r="E1817" i="80" s="1"/>
  <c r="F1817" i="80" s="1"/>
  <c r="G1817" i="80" s="1"/>
  <c r="H1817" i="80" s="1"/>
  <c r="D1816" i="80"/>
  <c r="E1816" i="80" s="1"/>
  <c r="F1816" i="80" s="1"/>
  <c r="G1816" i="80" s="1"/>
  <c r="H1816" i="80" s="1"/>
  <c r="D1811" i="80"/>
  <c r="E1811" i="80" s="1"/>
  <c r="F1811" i="80" s="1"/>
  <c r="D1809" i="80"/>
  <c r="E1809" i="80" s="1"/>
  <c r="F1809" i="80" s="1"/>
  <c r="G1809" i="80" s="1"/>
  <c r="H1809" i="80" s="1"/>
  <c r="D1802" i="80"/>
  <c r="E1802" i="80" s="1"/>
  <c r="D1788" i="80"/>
  <c r="D1760" i="80"/>
  <c r="E1760" i="80" s="1"/>
  <c r="F1760" i="80" s="1"/>
  <c r="G1760" i="80" s="1"/>
  <c r="H1760" i="80" s="1"/>
  <c r="D1745" i="80"/>
  <c r="E1745" i="80" s="1"/>
  <c r="F1745" i="80" s="1"/>
  <c r="G1745" i="80" s="1"/>
  <c r="H1745" i="80" s="1"/>
  <c r="D1744" i="80"/>
  <c r="E1744" i="80" s="1"/>
  <c r="F1744" i="80" s="1"/>
  <c r="G1744" i="80" s="1"/>
  <c r="H1744" i="80" s="1"/>
  <c r="D1743" i="80"/>
  <c r="E1743" i="80" s="1"/>
  <c r="F1743" i="80" s="1"/>
  <c r="G1743" i="80" s="1"/>
  <c r="H1743" i="80" s="1"/>
  <c r="D1742" i="80"/>
  <c r="E1742" i="80" s="1"/>
  <c r="C1741" i="80"/>
  <c r="D1734" i="80"/>
  <c r="D1730" i="80"/>
  <c r="D1729" i="80"/>
  <c r="D1725" i="80"/>
  <c r="E1725" i="80" s="1"/>
  <c r="F1725" i="80" s="1"/>
  <c r="G1725" i="80" s="1"/>
  <c r="H1725" i="80" s="1"/>
  <c r="D1724" i="80"/>
  <c r="E1724" i="80" s="1"/>
  <c r="F1724" i="80" s="1"/>
  <c r="G1724" i="80" s="1"/>
  <c r="H1724" i="80" s="1"/>
  <c r="D1723" i="80"/>
  <c r="E1723" i="80" s="1"/>
  <c r="F1723" i="80" s="1"/>
  <c r="G1723" i="80" s="1"/>
  <c r="H1723" i="80" s="1"/>
  <c r="D1711" i="80"/>
  <c r="E1711" i="80" s="1"/>
  <c r="D1710" i="80"/>
  <c r="E1710" i="80" s="1"/>
  <c r="F1710" i="80" s="1"/>
  <c r="D1696" i="80"/>
  <c r="E1696" i="80" s="1"/>
  <c r="F1696" i="80" s="1"/>
  <c r="G1696" i="80" s="1"/>
  <c r="H1696" i="80" s="1"/>
  <c r="D1695" i="80"/>
  <c r="E1695" i="80" s="1"/>
  <c r="F1695" i="80" s="1"/>
  <c r="G1695" i="80" s="1"/>
  <c r="H1695" i="80" s="1"/>
  <c r="D1691" i="80"/>
  <c r="D1689" i="80"/>
  <c r="E1689" i="80" s="1"/>
  <c r="F1689" i="80" s="1"/>
  <c r="G1689" i="80" s="1"/>
  <c r="H1689" i="80" s="1"/>
  <c r="D1688" i="80"/>
  <c r="E1688" i="80" s="1"/>
  <c r="F1688" i="80" s="1"/>
  <c r="G1688" i="80" s="1"/>
  <c r="H1688" i="80" s="1"/>
  <c r="D1687" i="80"/>
  <c r="E1687" i="80" s="1"/>
  <c r="F1687" i="80" s="1"/>
  <c r="G1687" i="80" s="1"/>
  <c r="H1687" i="80" s="1"/>
  <c r="D1686" i="80"/>
  <c r="D1671" i="80"/>
  <c r="E1671" i="80" s="1"/>
  <c r="F1671" i="80" s="1"/>
  <c r="G1671" i="80" s="1"/>
  <c r="H1671" i="80" s="1"/>
  <c r="D1667" i="80"/>
  <c r="D1666" i="80"/>
  <c r="D1662" i="80"/>
  <c r="E1662" i="80" s="1"/>
  <c r="F1662" i="80" s="1"/>
  <c r="G1662" i="80" s="1"/>
  <c r="H1662" i="80" s="1"/>
  <c r="D1661" i="80"/>
  <c r="E1661" i="80" s="1"/>
  <c r="F1661" i="80" s="1"/>
  <c r="G1661" i="80" s="1"/>
  <c r="H1661" i="80" s="1"/>
  <c r="D1660" i="80"/>
  <c r="E1660" i="80" s="1"/>
  <c r="F1660" i="80" s="1"/>
  <c r="G1660" i="80" s="1"/>
  <c r="H1660" i="80" s="1"/>
  <c r="D1656" i="80"/>
  <c r="D1654" i="80"/>
  <c r="D1648" i="80"/>
  <c r="E1648" i="80" s="1"/>
  <c r="F1648" i="80" s="1"/>
  <c r="G1648" i="80" s="1"/>
  <c r="H1648" i="80" s="1"/>
  <c r="D1647" i="80"/>
  <c r="E1647" i="80" s="1"/>
  <c r="D1633" i="80"/>
  <c r="E1633" i="80" s="1"/>
  <c r="F1633" i="80" s="1"/>
  <c r="G1633" i="80" s="1"/>
  <c r="H1633" i="80" s="1"/>
  <c r="D1632" i="80"/>
  <c r="E1632" i="80" s="1"/>
  <c r="F1632" i="80" s="1"/>
  <c r="G1632" i="80" s="1"/>
  <c r="H1632" i="80" s="1"/>
  <c r="D1626" i="80"/>
  <c r="E1626" i="80" s="1"/>
  <c r="F1626" i="80" s="1"/>
  <c r="G1626" i="80" s="1"/>
  <c r="H1626" i="80" s="1"/>
  <c r="D1625" i="80"/>
  <c r="E1625" i="80" s="1"/>
  <c r="F1625" i="80" s="1"/>
  <c r="G1625" i="80" s="1"/>
  <c r="H1625" i="80" s="1"/>
  <c r="D1624" i="80"/>
  <c r="E1624" i="80" s="1"/>
  <c r="F1624" i="80" s="1"/>
  <c r="G1624" i="80" s="1"/>
  <c r="H1624" i="80" s="1"/>
  <c r="D1623" i="80"/>
  <c r="E1623" i="80" s="1"/>
  <c r="F1623" i="80" s="1"/>
  <c r="D1608" i="80"/>
  <c r="E1608" i="80" s="1"/>
  <c r="F1608" i="80" s="1"/>
  <c r="G1608" i="80" s="1"/>
  <c r="H1608" i="80" s="1"/>
  <c r="D1606" i="80"/>
  <c r="E1606" i="80" s="1"/>
  <c r="D1605" i="80"/>
  <c r="D1604" i="80"/>
  <c r="E1604" i="80" s="1"/>
  <c r="F1604" i="80" s="1"/>
  <c r="G1604" i="80" s="1"/>
  <c r="H1604" i="80" s="1"/>
  <c r="D1593" i="80"/>
  <c r="E1593" i="80" s="1"/>
  <c r="F1593" i="80" s="1"/>
  <c r="G1593" i="80" s="1"/>
  <c r="H1593" i="80" s="1"/>
  <c r="H1589" i="80"/>
  <c r="G1589" i="80"/>
  <c r="F1589" i="80"/>
  <c r="E1589" i="80"/>
  <c r="E1588" i="80"/>
  <c r="F1588" i="80" s="1"/>
  <c r="E1587" i="80"/>
  <c r="C1586" i="80"/>
  <c r="D1586" i="80" s="1"/>
  <c r="D1585" i="80" s="1"/>
  <c r="D1581" i="80"/>
  <c r="E1581" i="80" s="1"/>
  <c r="F1581" i="80" s="1"/>
  <c r="G1581" i="80" s="1"/>
  <c r="H1581" i="80" s="1"/>
  <c r="D1580" i="80"/>
  <c r="E1580" i="80" s="1"/>
  <c r="F1580" i="80" s="1"/>
  <c r="G1580" i="80" s="1"/>
  <c r="H1580" i="80" s="1"/>
  <c r="D1579" i="80"/>
  <c r="E1579" i="80" s="1"/>
  <c r="F1579" i="80" s="1"/>
  <c r="G1579" i="80" s="1"/>
  <c r="H1579" i="80" s="1"/>
  <c r="D1574" i="80"/>
  <c r="E1574" i="80" s="1"/>
  <c r="D1567" i="80"/>
  <c r="E1567" i="80" s="1"/>
  <c r="F1567" i="80" s="1"/>
  <c r="G1567" i="80" s="1"/>
  <c r="H1567" i="80" s="1"/>
  <c r="D1566" i="80"/>
  <c r="D1552" i="80"/>
  <c r="D1524" i="80"/>
  <c r="E1524" i="80" s="1"/>
  <c r="F1524" i="80" s="1"/>
  <c r="G1524" i="80" s="1"/>
  <c r="H1524" i="80" s="1"/>
  <c r="D1509" i="80"/>
  <c r="E1509" i="80" s="1"/>
  <c r="F1509" i="80" s="1"/>
  <c r="G1509" i="80" s="1"/>
  <c r="H1509" i="80" s="1"/>
  <c r="D1508" i="80"/>
  <c r="E1508" i="80" s="1"/>
  <c r="F1508" i="80" s="1"/>
  <c r="G1508" i="80" s="1"/>
  <c r="H1508" i="80" s="1"/>
  <c r="D1507" i="80"/>
  <c r="E1507" i="80" s="1"/>
  <c r="F1507" i="80" s="1"/>
  <c r="G1507" i="80" s="1"/>
  <c r="H1507" i="80" s="1"/>
  <c r="D1506" i="80"/>
  <c r="E1506" i="80" s="1"/>
  <c r="F1506" i="80" s="1"/>
  <c r="C1505" i="80"/>
  <c r="D1498" i="80"/>
  <c r="E1498" i="80" s="1"/>
  <c r="F1498" i="80" s="1"/>
  <c r="D1494" i="80"/>
  <c r="D1493" i="80"/>
  <c r="D1489" i="80"/>
  <c r="E1489" i="80" s="1"/>
  <c r="F1489" i="80" s="1"/>
  <c r="G1489" i="80" s="1"/>
  <c r="H1489" i="80" s="1"/>
  <c r="D1488" i="80"/>
  <c r="E1488" i="80" s="1"/>
  <c r="F1488" i="80" s="1"/>
  <c r="G1488" i="80" s="1"/>
  <c r="H1488" i="80" s="1"/>
  <c r="D1487" i="80"/>
  <c r="E1487" i="80" s="1"/>
  <c r="F1487" i="80" s="1"/>
  <c r="G1487" i="80" s="1"/>
  <c r="H1487" i="80" s="1"/>
  <c r="D1482" i="80"/>
  <c r="D1481" i="80"/>
  <c r="D1475" i="80"/>
  <c r="E1475" i="80" s="1"/>
  <c r="F1475" i="80" s="1"/>
  <c r="G1475" i="80" s="1"/>
  <c r="H1475" i="80" s="1"/>
  <c r="D1474" i="80"/>
  <c r="D1460" i="80"/>
  <c r="E1460" i="80" s="1"/>
  <c r="F1460" i="80" s="1"/>
  <c r="G1460" i="80" s="1"/>
  <c r="H1460" i="80" s="1"/>
  <c r="D1459" i="80"/>
  <c r="E1459" i="80" s="1"/>
  <c r="F1459" i="80" s="1"/>
  <c r="G1459" i="80" s="1"/>
  <c r="H1459" i="80" s="1"/>
  <c r="D1455" i="80"/>
  <c r="D1453" i="80"/>
  <c r="E1453" i="80" s="1"/>
  <c r="F1453" i="80" s="1"/>
  <c r="G1453" i="80" s="1"/>
  <c r="H1453" i="80" s="1"/>
  <c r="D1452" i="80"/>
  <c r="E1452" i="80" s="1"/>
  <c r="F1452" i="80" s="1"/>
  <c r="G1452" i="80" s="1"/>
  <c r="H1452" i="80" s="1"/>
  <c r="D1451" i="80"/>
  <c r="E1451" i="80" s="1"/>
  <c r="F1451" i="80" s="1"/>
  <c r="G1451" i="80" s="1"/>
  <c r="H1451" i="80" s="1"/>
  <c r="D1435" i="80"/>
  <c r="E1435" i="80" s="1"/>
  <c r="F1435" i="80" s="1"/>
  <c r="G1435" i="80" s="1"/>
  <c r="H1435" i="80" s="1"/>
  <c r="D1431" i="80"/>
  <c r="D1430" i="80"/>
  <c r="D1426" i="80"/>
  <c r="E1426" i="80" s="1"/>
  <c r="F1426" i="80" s="1"/>
  <c r="G1426" i="80" s="1"/>
  <c r="H1426" i="80" s="1"/>
  <c r="D1425" i="80"/>
  <c r="E1425" i="80" s="1"/>
  <c r="F1425" i="80" s="1"/>
  <c r="G1425" i="80" s="1"/>
  <c r="H1425" i="80" s="1"/>
  <c r="D1424" i="80"/>
  <c r="E1424" i="80" s="1"/>
  <c r="F1424" i="80" s="1"/>
  <c r="G1424" i="80" s="1"/>
  <c r="H1424" i="80" s="1"/>
  <c r="D1420" i="80"/>
  <c r="E1420" i="80" s="1"/>
  <c r="F1420" i="80" s="1"/>
  <c r="G1420" i="80" s="1"/>
  <c r="D1418" i="80"/>
  <c r="D1412" i="80"/>
  <c r="E1412" i="80" s="1"/>
  <c r="F1412" i="80" s="1"/>
  <c r="G1412" i="80" s="1"/>
  <c r="H1412" i="80" s="1"/>
  <c r="D1411" i="80"/>
  <c r="D1397" i="80"/>
  <c r="E1397" i="80" s="1"/>
  <c r="F1397" i="80" s="1"/>
  <c r="G1397" i="80" s="1"/>
  <c r="H1397" i="80" s="1"/>
  <c r="D1396" i="80"/>
  <c r="E1396" i="80" s="1"/>
  <c r="F1396" i="80" s="1"/>
  <c r="G1396" i="80" s="1"/>
  <c r="H1396" i="80" s="1"/>
  <c r="D1392" i="80"/>
  <c r="D1390" i="80"/>
  <c r="E1390" i="80" s="1"/>
  <c r="F1390" i="80" s="1"/>
  <c r="G1390" i="80" s="1"/>
  <c r="H1390" i="80" s="1"/>
  <c r="D1389" i="80"/>
  <c r="E1389" i="80" s="1"/>
  <c r="F1389" i="80" s="1"/>
  <c r="G1389" i="80" s="1"/>
  <c r="H1389" i="80" s="1"/>
  <c r="D1387" i="80"/>
  <c r="D1372" i="80"/>
  <c r="E1372" i="80" s="1"/>
  <c r="F1372" i="80" s="1"/>
  <c r="G1372" i="80" s="1"/>
  <c r="H1372" i="80" s="1"/>
  <c r="D1370" i="80"/>
  <c r="D1369" i="80"/>
  <c r="E1369" i="80" s="1"/>
  <c r="F1369" i="80" s="1"/>
  <c r="G1369" i="80" s="1"/>
  <c r="H1369" i="80" s="1"/>
  <c r="D1368" i="80"/>
  <c r="E1368" i="80" s="1"/>
  <c r="F1368" i="80" s="1"/>
  <c r="G1368" i="80" s="1"/>
  <c r="H1368" i="80" s="1"/>
  <c r="D1357" i="80"/>
  <c r="E1357" i="80" s="1"/>
  <c r="F1357" i="80" s="1"/>
  <c r="G1357" i="80" s="1"/>
  <c r="H1357" i="80" s="1"/>
  <c r="H1353" i="80"/>
  <c r="G1353" i="80"/>
  <c r="F1353" i="80"/>
  <c r="E1353" i="80"/>
  <c r="E1352" i="80"/>
  <c r="F1352" i="80" s="1"/>
  <c r="E1351" i="80"/>
  <c r="F1351" i="80" s="1"/>
  <c r="G1351" i="80" s="1"/>
  <c r="H1351" i="80" s="1"/>
  <c r="C1350" i="80"/>
  <c r="D1350" i="80" s="1"/>
  <c r="D1349" i="80" s="1"/>
  <c r="D1345" i="80"/>
  <c r="E1345" i="80" s="1"/>
  <c r="F1345" i="80" s="1"/>
  <c r="G1345" i="80" s="1"/>
  <c r="H1345" i="80" s="1"/>
  <c r="D1344" i="80"/>
  <c r="E1344" i="80" s="1"/>
  <c r="F1344" i="80" s="1"/>
  <c r="G1344" i="80" s="1"/>
  <c r="H1344" i="80" s="1"/>
  <c r="D1343" i="80"/>
  <c r="E1343" i="80" s="1"/>
  <c r="F1343" i="80" s="1"/>
  <c r="G1343" i="80" s="1"/>
  <c r="H1343" i="80" s="1"/>
  <c r="D1338" i="80"/>
  <c r="D1331" i="80"/>
  <c r="E1331" i="80" s="1"/>
  <c r="F1331" i="80" s="1"/>
  <c r="G1331" i="80" s="1"/>
  <c r="H1331" i="80" s="1"/>
  <c r="D1330" i="80"/>
  <c r="D1316" i="80"/>
  <c r="D1288" i="80"/>
  <c r="E1288" i="80" s="1"/>
  <c r="F1288" i="80" s="1"/>
  <c r="G1288" i="80" s="1"/>
  <c r="H1288" i="80" s="1"/>
  <c r="D1273" i="80"/>
  <c r="E1273" i="80" s="1"/>
  <c r="F1273" i="80" s="1"/>
  <c r="G1273" i="80" s="1"/>
  <c r="H1273" i="80" s="1"/>
  <c r="D1272" i="80"/>
  <c r="E1272" i="80" s="1"/>
  <c r="F1272" i="80" s="1"/>
  <c r="G1272" i="80" s="1"/>
  <c r="H1272" i="80" s="1"/>
  <c r="D1271" i="80"/>
  <c r="D1270" i="80"/>
  <c r="E1270" i="80" s="1"/>
  <c r="C1269" i="80"/>
  <c r="D1261" i="80"/>
  <c r="E1261" i="80" s="1"/>
  <c r="D1260" i="80"/>
  <c r="D1259" i="80"/>
  <c r="E1259" i="80" s="1"/>
  <c r="F1259" i="80" s="1"/>
  <c r="G1259" i="80" s="1"/>
  <c r="H1259" i="80" s="1"/>
  <c r="H1250" i="80"/>
  <c r="G1250" i="80"/>
  <c r="F1250" i="80"/>
  <c r="E1250" i="80"/>
  <c r="D1249" i="80"/>
  <c r="E1249" i="80" s="1"/>
  <c r="F1249" i="80" s="1"/>
  <c r="G1249" i="80" s="1"/>
  <c r="H1249" i="80" s="1"/>
  <c r="D1248" i="80"/>
  <c r="D1242" i="80"/>
  <c r="E1242" i="80" s="1"/>
  <c r="F1242" i="80" s="1"/>
  <c r="G1242" i="80" s="1"/>
  <c r="H1242" i="80" s="1"/>
  <c r="D1241" i="80"/>
  <c r="E1241" i="80" s="1"/>
  <c r="F1241" i="80" s="1"/>
  <c r="G1241" i="80" s="1"/>
  <c r="H1241" i="80" s="1"/>
  <c r="D1240" i="80"/>
  <c r="E1240" i="80" s="1"/>
  <c r="F1240" i="80" s="1"/>
  <c r="G1240" i="80" s="1"/>
  <c r="H1240" i="80" s="1"/>
  <c r="D1236" i="80"/>
  <c r="E1236" i="80" s="1"/>
  <c r="D1235" i="80"/>
  <c r="D1234" i="80"/>
  <c r="E1234" i="80" s="1"/>
  <c r="C1228" i="80"/>
  <c r="D1228" i="80" s="1"/>
  <c r="E1228" i="80" s="1"/>
  <c r="F1228" i="80" s="1"/>
  <c r="G1228" i="80" s="1"/>
  <c r="H1228" i="80" s="1"/>
  <c r="D1227" i="80"/>
  <c r="D1213" i="80"/>
  <c r="D1170" i="80"/>
  <c r="E1170" i="80" s="1"/>
  <c r="F1170" i="80" s="1"/>
  <c r="G1170" i="80" s="1"/>
  <c r="H1170" i="80" s="1"/>
  <c r="D1169" i="80"/>
  <c r="E1169" i="80" s="1"/>
  <c r="F1169" i="80" s="1"/>
  <c r="G1169" i="80" s="1"/>
  <c r="H1169" i="80" s="1"/>
  <c r="D1168" i="80"/>
  <c r="E1168" i="80" s="1"/>
  <c r="F1168" i="80" s="1"/>
  <c r="G1168" i="80" s="1"/>
  <c r="H1168" i="80" s="1"/>
  <c r="D1167" i="80"/>
  <c r="E1167" i="80" s="1"/>
  <c r="C1166" i="80"/>
  <c r="D1141" i="80"/>
  <c r="E1141" i="80" s="1"/>
  <c r="D1137" i="80"/>
  <c r="D1136" i="80"/>
  <c r="D1132" i="80"/>
  <c r="E1132" i="80" s="1"/>
  <c r="F1132" i="80" s="1"/>
  <c r="G1132" i="80" s="1"/>
  <c r="H1132" i="80" s="1"/>
  <c r="D1131" i="80"/>
  <c r="E1131" i="80" s="1"/>
  <c r="F1131" i="80" s="1"/>
  <c r="G1131" i="80" s="1"/>
  <c r="H1131" i="80" s="1"/>
  <c r="D1130" i="80"/>
  <c r="E1130" i="80" s="1"/>
  <c r="F1130" i="80" s="1"/>
  <c r="G1130" i="80" s="1"/>
  <c r="H1130" i="80" s="1"/>
  <c r="D1126" i="80"/>
  <c r="E1126" i="80" s="1"/>
  <c r="D1124" i="80"/>
  <c r="E1124" i="80" s="1"/>
  <c r="D1118" i="80"/>
  <c r="D1117" i="80"/>
  <c r="E1117" i="80" s="1"/>
  <c r="D1103" i="80"/>
  <c r="E1103" i="80" s="1"/>
  <c r="F1103" i="80" s="1"/>
  <c r="G1103" i="80" s="1"/>
  <c r="H1103" i="80" s="1"/>
  <c r="D1102" i="80"/>
  <c r="E1102" i="80" s="1"/>
  <c r="F1102" i="80" s="1"/>
  <c r="G1102" i="80" s="1"/>
  <c r="H1102" i="80" s="1"/>
  <c r="C1091" i="80"/>
  <c r="D1091" i="80" s="1"/>
  <c r="E1091" i="80" s="1"/>
  <c r="F1091" i="80" s="1"/>
  <c r="G1091" i="80" s="1"/>
  <c r="H1091" i="80" s="1"/>
  <c r="D1098" i="80"/>
  <c r="D1097" i="80"/>
  <c r="E1097" i="80" s="1"/>
  <c r="F1097" i="80" s="1"/>
  <c r="G1097" i="80" s="1"/>
  <c r="H1097" i="80" s="1"/>
  <c r="D1096" i="80"/>
  <c r="E1096" i="80" s="1"/>
  <c r="F1096" i="80" s="1"/>
  <c r="G1096" i="80" s="1"/>
  <c r="H1096" i="80" s="1"/>
  <c r="D1095" i="80"/>
  <c r="E1095" i="80" s="1"/>
  <c r="F1095" i="80" s="1"/>
  <c r="G1095" i="80" s="1"/>
  <c r="H1095" i="80" s="1"/>
  <c r="D1094" i="80"/>
  <c r="E1094" i="80" s="1"/>
  <c r="F1094" i="80" s="1"/>
  <c r="G1094" i="80" s="1"/>
  <c r="H1094" i="80" s="1"/>
  <c r="D1093" i="80"/>
  <c r="D1078" i="80"/>
  <c r="E1078" i="80" s="1"/>
  <c r="F1078" i="80" s="1"/>
  <c r="G1078" i="80" s="1"/>
  <c r="H1078" i="80" s="1"/>
  <c r="D1074" i="80"/>
  <c r="D1073" i="80"/>
  <c r="D1069" i="80"/>
  <c r="E1069" i="80" s="1"/>
  <c r="F1069" i="80" s="1"/>
  <c r="G1069" i="80" s="1"/>
  <c r="H1069" i="80" s="1"/>
  <c r="D1068" i="80"/>
  <c r="E1068" i="80" s="1"/>
  <c r="F1068" i="80" s="1"/>
  <c r="G1068" i="80" s="1"/>
  <c r="H1068" i="80" s="1"/>
  <c r="D1067" i="80"/>
  <c r="E1067" i="80" s="1"/>
  <c r="F1067" i="80" s="1"/>
  <c r="G1067" i="80" s="1"/>
  <c r="H1067" i="80" s="1"/>
  <c r="D1063" i="80"/>
  <c r="D1055" i="80"/>
  <c r="E1055" i="80" s="1"/>
  <c r="F1055" i="80" s="1"/>
  <c r="G1055" i="80" s="1"/>
  <c r="H1055" i="80" s="1"/>
  <c r="D1054" i="80"/>
  <c r="D1040" i="80"/>
  <c r="E1040" i="80" s="1"/>
  <c r="F1040" i="80" s="1"/>
  <c r="G1040" i="80" s="1"/>
  <c r="H1040" i="80" s="1"/>
  <c r="D1039" i="80"/>
  <c r="E1039" i="80" s="1"/>
  <c r="F1039" i="80" s="1"/>
  <c r="G1039" i="80" s="1"/>
  <c r="H1039" i="80" s="1"/>
  <c r="D1035" i="80"/>
  <c r="D1033" i="80"/>
  <c r="E1033" i="80" s="1"/>
  <c r="F1033" i="80" s="1"/>
  <c r="G1033" i="80" s="1"/>
  <c r="H1033" i="80" s="1"/>
  <c r="D1031" i="80"/>
  <c r="E1031" i="80" s="1"/>
  <c r="F1031" i="80" s="1"/>
  <c r="G1031" i="80" s="1"/>
  <c r="H1031" i="80" s="1"/>
  <c r="D1015" i="80"/>
  <c r="E1015" i="80" s="1"/>
  <c r="F1015" i="80" s="1"/>
  <c r="G1015" i="80" s="1"/>
  <c r="H1015" i="80" s="1"/>
  <c r="D1013" i="80"/>
  <c r="E1013" i="80" s="1"/>
  <c r="D1012" i="80"/>
  <c r="E1012" i="80" s="1"/>
  <c r="F1012" i="80" s="1"/>
  <c r="G1012" i="80" s="1"/>
  <c r="H1012" i="80" s="1"/>
  <c r="D1011" i="80"/>
  <c r="E1011" i="80" s="1"/>
  <c r="F1011" i="80" s="1"/>
  <c r="G1011" i="80" s="1"/>
  <c r="H1011" i="80" s="1"/>
  <c r="D1000" i="80"/>
  <c r="E1000" i="80" s="1"/>
  <c r="F1000" i="80" s="1"/>
  <c r="G1000" i="80" s="1"/>
  <c r="H1000" i="80" s="1"/>
  <c r="H996" i="80"/>
  <c r="G996" i="80"/>
  <c r="F996" i="80"/>
  <c r="E996" i="80"/>
  <c r="E995" i="80"/>
  <c r="F995" i="80" s="1"/>
  <c r="G995" i="80" s="1"/>
  <c r="E994" i="80"/>
  <c r="F994" i="80" s="1"/>
  <c r="C993" i="80"/>
  <c r="D993" i="80" s="1"/>
  <c r="D992" i="80" s="1"/>
  <c r="D988" i="80"/>
  <c r="E988" i="80" s="1"/>
  <c r="F988" i="80" s="1"/>
  <c r="G988" i="80" s="1"/>
  <c r="H988" i="80" s="1"/>
  <c r="D987" i="80"/>
  <c r="E987" i="80" s="1"/>
  <c r="F987" i="80" s="1"/>
  <c r="G987" i="80" s="1"/>
  <c r="H987" i="80" s="1"/>
  <c r="D986" i="80"/>
  <c r="E986" i="80" s="1"/>
  <c r="F986" i="80" s="1"/>
  <c r="G986" i="80" s="1"/>
  <c r="H986" i="80" s="1"/>
  <c r="D982" i="80"/>
  <c r="E982" i="80" s="1"/>
  <c r="D981" i="80"/>
  <c r="D980" i="80"/>
  <c r="D973" i="80"/>
  <c r="D959" i="80"/>
  <c r="D916" i="80"/>
  <c r="E916" i="80" s="1"/>
  <c r="F916" i="80" s="1"/>
  <c r="G916" i="80" s="1"/>
  <c r="H916" i="80" s="1"/>
  <c r="D915" i="80"/>
  <c r="E915" i="80" s="1"/>
  <c r="F915" i="80" s="1"/>
  <c r="G915" i="80" s="1"/>
  <c r="H915" i="80" s="1"/>
  <c r="D914" i="80"/>
  <c r="E914" i="80" s="1"/>
  <c r="F914" i="80" s="1"/>
  <c r="G914" i="80" s="1"/>
  <c r="H914" i="80" s="1"/>
  <c r="D913" i="80"/>
  <c r="C912" i="80"/>
  <c r="D905" i="80"/>
  <c r="D901" i="80"/>
  <c r="D900" i="80"/>
  <c r="D896" i="80"/>
  <c r="E896" i="80" s="1"/>
  <c r="F896" i="80" s="1"/>
  <c r="G896" i="80" s="1"/>
  <c r="H896" i="80" s="1"/>
  <c r="D895" i="80"/>
  <c r="E895" i="80" s="1"/>
  <c r="F895" i="80" s="1"/>
  <c r="G895" i="80" s="1"/>
  <c r="H895" i="80" s="1"/>
  <c r="D894" i="80"/>
  <c r="E894" i="80" s="1"/>
  <c r="F894" i="80" s="1"/>
  <c r="G894" i="80" s="1"/>
  <c r="H894" i="80" s="1"/>
  <c r="D890" i="80"/>
  <c r="E890" i="80" s="1"/>
  <c r="D889" i="80"/>
  <c r="E889" i="80" s="1"/>
  <c r="D888" i="80"/>
  <c r="D882" i="80"/>
  <c r="E882" i="80" s="1"/>
  <c r="F882" i="80" s="1"/>
  <c r="G882" i="80" s="1"/>
  <c r="H882" i="80" s="1"/>
  <c r="D881" i="80"/>
  <c r="D867" i="80"/>
  <c r="E867" i="80" s="1"/>
  <c r="F867" i="80" s="1"/>
  <c r="G867" i="80" s="1"/>
  <c r="H867" i="80" s="1"/>
  <c r="D866" i="80"/>
  <c r="E866" i="80" s="1"/>
  <c r="F866" i="80" s="1"/>
  <c r="G866" i="80" s="1"/>
  <c r="H866" i="80" s="1"/>
  <c r="C855" i="80"/>
  <c r="D855" i="80" s="1"/>
  <c r="E855" i="80" s="1"/>
  <c r="F855" i="80" s="1"/>
  <c r="G855" i="80" s="1"/>
  <c r="H855" i="80" s="1"/>
  <c r="D862" i="80"/>
  <c r="D861" i="80"/>
  <c r="E861" i="80" s="1"/>
  <c r="F861" i="80" s="1"/>
  <c r="G861" i="80" s="1"/>
  <c r="H861" i="80" s="1"/>
  <c r="D860" i="80"/>
  <c r="E860" i="80" s="1"/>
  <c r="F860" i="80" s="1"/>
  <c r="G860" i="80" s="1"/>
  <c r="H860" i="80" s="1"/>
  <c r="D859" i="80"/>
  <c r="E859" i="80" s="1"/>
  <c r="F859" i="80" s="1"/>
  <c r="G859" i="80" s="1"/>
  <c r="H859" i="80" s="1"/>
  <c r="D858" i="80"/>
  <c r="E858" i="80" s="1"/>
  <c r="F858" i="80" s="1"/>
  <c r="G858" i="80" s="1"/>
  <c r="H858" i="80" s="1"/>
  <c r="D842" i="80"/>
  <c r="E842" i="80" s="1"/>
  <c r="F842" i="80" s="1"/>
  <c r="G842" i="80" s="1"/>
  <c r="H842" i="80" s="1"/>
  <c r="D838" i="80"/>
  <c r="D837" i="80"/>
  <c r="D833" i="80"/>
  <c r="E833" i="80" s="1"/>
  <c r="F833" i="80" s="1"/>
  <c r="G833" i="80" s="1"/>
  <c r="H833" i="80" s="1"/>
  <c r="D832" i="80"/>
  <c r="E832" i="80" s="1"/>
  <c r="F832" i="80" s="1"/>
  <c r="G832" i="80" s="1"/>
  <c r="H832" i="80" s="1"/>
  <c r="D831" i="80"/>
  <c r="E831" i="80" s="1"/>
  <c r="F831" i="80" s="1"/>
  <c r="G831" i="80" s="1"/>
  <c r="H831" i="80" s="1"/>
  <c r="D827" i="80"/>
  <c r="D826" i="80"/>
  <c r="D825" i="80"/>
  <c r="D819" i="80"/>
  <c r="E819" i="80" s="1"/>
  <c r="F819" i="80" s="1"/>
  <c r="G819" i="80" s="1"/>
  <c r="H819" i="80" s="1"/>
  <c r="D818" i="80"/>
  <c r="D804" i="80"/>
  <c r="E804" i="80" s="1"/>
  <c r="F804" i="80" s="1"/>
  <c r="G804" i="80" s="1"/>
  <c r="H804" i="80" s="1"/>
  <c r="D803" i="80"/>
  <c r="E803" i="80" s="1"/>
  <c r="F803" i="80" s="1"/>
  <c r="G803" i="80" s="1"/>
  <c r="H803" i="80" s="1"/>
  <c r="D799" i="80"/>
  <c r="D797" i="80"/>
  <c r="E797" i="80" s="1"/>
  <c r="F797" i="80" s="1"/>
  <c r="G797" i="80" s="1"/>
  <c r="H797" i="80" s="1"/>
  <c r="D796" i="80"/>
  <c r="E796" i="80" s="1"/>
  <c r="F796" i="80" s="1"/>
  <c r="G796" i="80" s="1"/>
  <c r="H796" i="80" s="1"/>
  <c r="D795" i="80"/>
  <c r="E795" i="80" s="1"/>
  <c r="F795" i="80" s="1"/>
  <c r="G795" i="80" s="1"/>
  <c r="H795" i="80" s="1"/>
  <c r="D779" i="80"/>
  <c r="E779" i="80" s="1"/>
  <c r="F779" i="80" s="1"/>
  <c r="G779" i="80" s="1"/>
  <c r="H779" i="80" s="1"/>
  <c r="D777" i="80"/>
  <c r="D776" i="80"/>
  <c r="E776" i="80" s="1"/>
  <c r="F776" i="80" s="1"/>
  <c r="G776" i="80" s="1"/>
  <c r="H776" i="80" s="1"/>
  <c r="D775" i="80"/>
  <c r="E775" i="80" s="1"/>
  <c r="F775" i="80" s="1"/>
  <c r="G775" i="80" s="1"/>
  <c r="H775" i="80" s="1"/>
  <c r="D764" i="80"/>
  <c r="E764" i="80" s="1"/>
  <c r="F764" i="80" s="1"/>
  <c r="G764" i="80" s="1"/>
  <c r="H764" i="80" s="1"/>
  <c r="H760" i="80"/>
  <c r="G760" i="80"/>
  <c r="F760" i="80"/>
  <c r="E760" i="80"/>
  <c r="E759" i="80"/>
  <c r="E758" i="80"/>
  <c r="F758" i="80" s="1"/>
  <c r="G758" i="80" s="1"/>
  <c r="H758" i="80" s="1"/>
  <c r="C757" i="80"/>
  <c r="D757" i="80" s="1"/>
  <c r="D756" i="80" s="1"/>
  <c r="D752" i="80"/>
  <c r="E752" i="80" s="1"/>
  <c r="F752" i="80" s="1"/>
  <c r="G752" i="80" s="1"/>
  <c r="H752" i="80" s="1"/>
  <c r="D751" i="80"/>
  <c r="E751" i="80" s="1"/>
  <c r="F751" i="80" s="1"/>
  <c r="G751" i="80" s="1"/>
  <c r="H751" i="80" s="1"/>
  <c r="D750" i="80"/>
  <c r="E750" i="80" s="1"/>
  <c r="F750" i="80" s="1"/>
  <c r="G750" i="80" s="1"/>
  <c r="H750" i="80" s="1"/>
  <c r="D746" i="80"/>
  <c r="E746" i="80" s="1"/>
  <c r="F746" i="80" s="1"/>
  <c r="D745" i="80"/>
  <c r="E745" i="80" s="1"/>
  <c r="D737" i="80"/>
  <c r="D723" i="80"/>
  <c r="E723" i="80" s="1"/>
  <c r="F723" i="80" s="1"/>
  <c r="G723" i="80" s="1"/>
  <c r="H723" i="80" s="1"/>
  <c r="D695" i="80"/>
  <c r="E695" i="80" s="1"/>
  <c r="F695" i="80" s="1"/>
  <c r="G695" i="80" s="1"/>
  <c r="H695" i="80" s="1"/>
  <c r="D680" i="80"/>
  <c r="E680" i="80" s="1"/>
  <c r="F680" i="80" s="1"/>
  <c r="G680" i="80" s="1"/>
  <c r="H680" i="80" s="1"/>
  <c r="D679" i="80"/>
  <c r="E679" i="80" s="1"/>
  <c r="D678" i="80"/>
  <c r="E678" i="80" s="1"/>
  <c r="F678" i="80" s="1"/>
  <c r="G678" i="80" s="1"/>
  <c r="H678" i="80" s="1"/>
  <c r="D677" i="80"/>
  <c r="E677" i="80" s="1"/>
  <c r="F677" i="80" s="1"/>
  <c r="C676" i="80"/>
  <c r="D669" i="80"/>
  <c r="D665" i="80"/>
  <c r="D664" i="80"/>
  <c r="D659" i="80"/>
  <c r="E659" i="80" s="1"/>
  <c r="F659" i="80" s="1"/>
  <c r="G659" i="80" s="1"/>
  <c r="H659" i="80" s="1"/>
  <c r="D658" i="80"/>
  <c r="E658" i="80" s="1"/>
  <c r="F658" i="80" s="1"/>
  <c r="G658" i="80" s="1"/>
  <c r="H658" i="80" s="1"/>
  <c r="D654" i="80"/>
  <c r="D653" i="80"/>
  <c r="D652" i="80"/>
  <c r="D646" i="80"/>
  <c r="E646" i="80" s="1"/>
  <c r="F646" i="80" s="1"/>
  <c r="D645" i="80"/>
  <c r="E645" i="80" s="1"/>
  <c r="F645" i="80" s="1"/>
  <c r="G645" i="80" s="1"/>
  <c r="H645" i="80" s="1"/>
  <c r="D631" i="80"/>
  <c r="E631" i="80" s="1"/>
  <c r="F631" i="80" s="1"/>
  <c r="G631" i="80" s="1"/>
  <c r="H631" i="80" s="1"/>
  <c r="D630" i="80"/>
  <c r="E630" i="80" s="1"/>
  <c r="F630" i="80" s="1"/>
  <c r="G630" i="80" s="1"/>
  <c r="H630" i="80" s="1"/>
  <c r="D626" i="80"/>
  <c r="D624" i="80"/>
  <c r="E624" i="80" s="1"/>
  <c r="F624" i="80" s="1"/>
  <c r="G624" i="80" s="1"/>
  <c r="H624" i="80" s="1"/>
  <c r="D623" i="80"/>
  <c r="E623" i="80" s="1"/>
  <c r="F623" i="80" s="1"/>
  <c r="G623" i="80" s="1"/>
  <c r="H623" i="80" s="1"/>
  <c r="D622" i="80"/>
  <c r="E622" i="80" s="1"/>
  <c r="F622" i="80" s="1"/>
  <c r="G622" i="80" s="1"/>
  <c r="H622" i="80" s="1"/>
  <c r="D606" i="80"/>
  <c r="E606" i="80" s="1"/>
  <c r="F606" i="80" s="1"/>
  <c r="G606" i="80" s="1"/>
  <c r="H606" i="80" s="1"/>
  <c r="D602" i="80"/>
  <c r="D601" i="80"/>
  <c r="D597" i="80"/>
  <c r="E597" i="80" s="1"/>
  <c r="F597" i="80" s="1"/>
  <c r="G597" i="80" s="1"/>
  <c r="H597" i="80" s="1"/>
  <c r="D596" i="80"/>
  <c r="E596" i="80" s="1"/>
  <c r="F596" i="80" s="1"/>
  <c r="G596" i="80" s="1"/>
  <c r="H596" i="80" s="1"/>
  <c r="D591" i="80"/>
  <c r="E591" i="80" s="1"/>
  <c r="F591" i="80" s="1"/>
  <c r="D589" i="80"/>
  <c r="D583" i="80"/>
  <c r="E583" i="80" s="1"/>
  <c r="D582" i="80"/>
  <c r="E582" i="80" s="1"/>
  <c r="F582" i="80" s="1"/>
  <c r="D568" i="80"/>
  <c r="E568" i="80" s="1"/>
  <c r="F568" i="80" s="1"/>
  <c r="G568" i="80" s="1"/>
  <c r="H568" i="80" s="1"/>
  <c r="D567" i="80"/>
  <c r="E567" i="80" s="1"/>
  <c r="F567" i="80" s="1"/>
  <c r="G567" i="80" s="1"/>
  <c r="H567" i="80" s="1"/>
  <c r="D563" i="80"/>
  <c r="D561" i="80"/>
  <c r="E561" i="80" s="1"/>
  <c r="F561" i="80" s="1"/>
  <c r="G561" i="80" s="1"/>
  <c r="H561" i="80" s="1"/>
  <c r="D560" i="80"/>
  <c r="E560" i="80" s="1"/>
  <c r="F560" i="80" s="1"/>
  <c r="G560" i="80" s="1"/>
  <c r="H560" i="80" s="1"/>
  <c r="D559" i="80"/>
  <c r="E559" i="80" s="1"/>
  <c r="F559" i="80" s="1"/>
  <c r="G559" i="80" s="1"/>
  <c r="H559" i="80" s="1"/>
  <c r="D558" i="80"/>
  <c r="D543" i="80"/>
  <c r="E543" i="80" s="1"/>
  <c r="F543" i="80" s="1"/>
  <c r="G543" i="80" s="1"/>
  <c r="H543" i="80" s="1"/>
  <c r="D541" i="80"/>
  <c r="D540" i="80"/>
  <c r="E540" i="80" s="1"/>
  <c r="F540" i="80" s="1"/>
  <c r="G540" i="80" s="1"/>
  <c r="H540" i="80" s="1"/>
  <c r="D539" i="80"/>
  <c r="E539" i="80" s="1"/>
  <c r="F539" i="80" s="1"/>
  <c r="G539" i="80" s="1"/>
  <c r="H539" i="80" s="1"/>
  <c r="D528" i="80"/>
  <c r="E528" i="80" s="1"/>
  <c r="F528" i="80" s="1"/>
  <c r="G528" i="80" s="1"/>
  <c r="H528" i="80" s="1"/>
  <c r="H524" i="80"/>
  <c r="G524" i="80"/>
  <c r="F524" i="80"/>
  <c r="E524" i="80"/>
  <c r="E523" i="80"/>
  <c r="E522" i="80"/>
  <c r="F522" i="80" s="1"/>
  <c r="G522" i="80" s="1"/>
  <c r="H522" i="80" s="1"/>
  <c r="C521" i="80"/>
  <c r="D521" i="80" s="1"/>
  <c r="D520" i="80" s="1"/>
  <c r="D516" i="80"/>
  <c r="E516" i="80" s="1"/>
  <c r="F516" i="80" s="1"/>
  <c r="G516" i="80" s="1"/>
  <c r="H516" i="80" s="1"/>
  <c r="D515" i="80"/>
  <c r="E515" i="80" s="1"/>
  <c r="F515" i="80" s="1"/>
  <c r="G515" i="80" s="1"/>
  <c r="H515" i="80" s="1"/>
  <c r="D514" i="80"/>
  <c r="E514" i="80" s="1"/>
  <c r="F514" i="80" s="1"/>
  <c r="D510" i="80"/>
  <c r="E510" i="80" s="1"/>
  <c r="F510" i="80" s="1"/>
  <c r="G510" i="80" s="1"/>
  <c r="D508" i="80"/>
  <c r="E508" i="80" s="1"/>
  <c r="F508" i="80" s="1"/>
  <c r="G508" i="80" s="1"/>
  <c r="H508" i="80" s="1"/>
  <c r="D501" i="80"/>
  <c r="D487" i="80"/>
  <c r="E487" i="80" s="1"/>
  <c r="F487" i="80" s="1"/>
  <c r="G487" i="80" s="1"/>
  <c r="D459" i="80"/>
  <c r="E459" i="80" s="1"/>
  <c r="F459" i="80" s="1"/>
  <c r="G459" i="80" s="1"/>
  <c r="H459" i="80" s="1"/>
  <c r="D444" i="80"/>
  <c r="E444" i="80" s="1"/>
  <c r="F444" i="80" s="1"/>
  <c r="G444" i="80" s="1"/>
  <c r="H444" i="80" s="1"/>
  <c r="D443" i="80"/>
  <c r="D442" i="80"/>
  <c r="E442" i="80" s="1"/>
  <c r="F442" i="80" s="1"/>
  <c r="G442" i="80" s="1"/>
  <c r="H442" i="80" s="1"/>
  <c r="D441" i="80"/>
  <c r="E441" i="80" s="1"/>
  <c r="C440" i="80"/>
  <c r="D433" i="80"/>
  <c r="D429" i="80"/>
  <c r="D428" i="80"/>
  <c r="D424" i="80"/>
  <c r="E424" i="80" s="1"/>
  <c r="F424" i="80" s="1"/>
  <c r="G424" i="80" s="1"/>
  <c r="H424" i="80" s="1"/>
  <c r="D423" i="80"/>
  <c r="E423" i="80" s="1"/>
  <c r="F423" i="80" s="1"/>
  <c r="G423" i="80" s="1"/>
  <c r="H423" i="80" s="1"/>
  <c r="D422" i="80"/>
  <c r="E422" i="80" s="1"/>
  <c r="F422" i="80" s="1"/>
  <c r="G422" i="80" s="1"/>
  <c r="H422" i="80" s="1"/>
  <c r="D417" i="80"/>
  <c r="D416" i="80"/>
  <c r="E416" i="80" s="1"/>
  <c r="D410" i="80"/>
  <c r="E410" i="80" s="1"/>
  <c r="F410" i="80" s="1"/>
  <c r="G410" i="80" s="1"/>
  <c r="H410" i="80" s="1"/>
  <c r="D409" i="80"/>
  <c r="D395" i="80"/>
  <c r="E395" i="80" s="1"/>
  <c r="F395" i="80" s="1"/>
  <c r="G395" i="80" s="1"/>
  <c r="H395" i="80" s="1"/>
  <c r="D394" i="80"/>
  <c r="E394" i="80" s="1"/>
  <c r="F394" i="80" s="1"/>
  <c r="G394" i="80" s="1"/>
  <c r="H394" i="80" s="1"/>
  <c r="D390" i="80"/>
  <c r="D388" i="80"/>
  <c r="E388" i="80" s="1"/>
  <c r="F388" i="80" s="1"/>
  <c r="G388" i="80" s="1"/>
  <c r="H388" i="80" s="1"/>
  <c r="D387" i="80"/>
  <c r="E387" i="80" s="1"/>
  <c r="F387" i="80" s="1"/>
  <c r="G387" i="80" s="1"/>
  <c r="H387" i="80" s="1"/>
  <c r="D386" i="80"/>
  <c r="E386" i="80" s="1"/>
  <c r="F386" i="80" s="1"/>
  <c r="G386" i="80" s="1"/>
  <c r="H386" i="80" s="1"/>
  <c r="D385" i="80"/>
  <c r="E385" i="80" s="1"/>
  <c r="D370" i="80"/>
  <c r="E370" i="80" s="1"/>
  <c r="F370" i="80" s="1"/>
  <c r="G370" i="80" s="1"/>
  <c r="H370" i="80" s="1"/>
  <c r="D366" i="80"/>
  <c r="D365" i="80"/>
  <c r="D361" i="80"/>
  <c r="E361" i="80" s="1"/>
  <c r="F361" i="80" s="1"/>
  <c r="G361" i="80" s="1"/>
  <c r="H361" i="80" s="1"/>
  <c r="D360" i="80"/>
  <c r="E360" i="80" s="1"/>
  <c r="F360" i="80" s="1"/>
  <c r="G360" i="80" s="1"/>
  <c r="H360" i="80" s="1"/>
  <c r="D359" i="80"/>
  <c r="E359" i="80" s="1"/>
  <c r="F359" i="80" s="1"/>
  <c r="G359" i="80" s="1"/>
  <c r="H359" i="80" s="1"/>
  <c r="D354" i="80"/>
  <c r="D347" i="80"/>
  <c r="E347" i="80" s="1"/>
  <c r="F347" i="80" s="1"/>
  <c r="G347" i="80" s="1"/>
  <c r="H347" i="80" s="1"/>
  <c r="D346" i="80"/>
  <c r="E346" i="80" s="1"/>
  <c r="D332" i="80"/>
  <c r="E332" i="80" s="1"/>
  <c r="F332" i="80" s="1"/>
  <c r="G332" i="80" s="1"/>
  <c r="H332" i="80" s="1"/>
  <c r="D331" i="80"/>
  <c r="E331" i="80" s="1"/>
  <c r="F331" i="80" s="1"/>
  <c r="G331" i="80" s="1"/>
  <c r="H331" i="80" s="1"/>
  <c r="D327" i="80"/>
  <c r="D325" i="80"/>
  <c r="E325" i="80" s="1"/>
  <c r="F325" i="80" s="1"/>
  <c r="G325" i="80" s="1"/>
  <c r="H325" i="80" s="1"/>
  <c r="D324" i="80"/>
  <c r="E324" i="80" s="1"/>
  <c r="F324" i="80" s="1"/>
  <c r="G324" i="80" s="1"/>
  <c r="H324" i="80" s="1"/>
  <c r="D323" i="80"/>
  <c r="E323" i="80" s="1"/>
  <c r="F323" i="80" s="1"/>
  <c r="G323" i="80" s="1"/>
  <c r="H323" i="80" s="1"/>
  <c r="D322" i="80"/>
  <c r="E322" i="80" s="1"/>
  <c r="F322" i="80" s="1"/>
  <c r="D305" i="80"/>
  <c r="E305" i="80" s="1"/>
  <c r="F305" i="80" s="1"/>
  <c r="D304" i="80"/>
  <c r="D303" i="80"/>
  <c r="E303" i="80" s="1"/>
  <c r="F303" i="80" s="1"/>
  <c r="G303" i="80" s="1"/>
  <c r="H303" i="80" s="1"/>
  <c r="H288" i="80"/>
  <c r="G288" i="80"/>
  <c r="F288" i="80"/>
  <c r="E288" i="80"/>
  <c r="E287" i="80"/>
  <c r="E286" i="80"/>
  <c r="F286" i="80" s="1"/>
  <c r="G286" i="80" s="1"/>
  <c r="H286" i="80" s="1"/>
  <c r="C285" i="80"/>
  <c r="D285" i="80" s="1"/>
  <c r="D284" i="80" s="1"/>
  <c r="D280" i="80"/>
  <c r="E280" i="80" s="1"/>
  <c r="F280" i="80" s="1"/>
  <c r="G280" i="80" s="1"/>
  <c r="H280" i="80" s="1"/>
  <c r="D279" i="80"/>
  <c r="E279" i="80" s="1"/>
  <c r="F279" i="80" s="1"/>
  <c r="G279" i="80" s="1"/>
  <c r="H279" i="80" s="1"/>
  <c r="D278" i="80"/>
  <c r="E278" i="80" s="1"/>
  <c r="F278" i="80" s="1"/>
  <c r="G278" i="80" s="1"/>
  <c r="H278" i="80" s="1"/>
  <c r="D273" i="80"/>
  <c r="D265" i="80"/>
  <c r="D251" i="80"/>
  <c r="E251" i="80" s="1"/>
  <c r="D223" i="80"/>
  <c r="E223" i="80" s="1"/>
  <c r="F223" i="80" s="1"/>
  <c r="G223" i="80" s="1"/>
  <c r="H223" i="80" s="1"/>
  <c r="D208" i="80"/>
  <c r="E208" i="80" s="1"/>
  <c r="F208" i="80" s="1"/>
  <c r="G208" i="80" s="1"/>
  <c r="H208" i="80" s="1"/>
  <c r="D207" i="80"/>
  <c r="E207" i="80" s="1"/>
  <c r="F207" i="80" s="1"/>
  <c r="G207" i="80" s="1"/>
  <c r="H207" i="80" s="1"/>
  <c r="D206" i="80"/>
  <c r="E206" i="80" s="1"/>
  <c r="F206" i="80" s="1"/>
  <c r="G206" i="80" s="1"/>
  <c r="H206" i="80" s="1"/>
  <c r="D205" i="80"/>
  <c r="E205" i="80" s="1"/>
  <c r="C204" i="80"/>
  <c r="D196" i="80"/>
  <c r="E196" i="80" s="1"/>
  <c r="D195" i="80"/>
  <c r="E195" i="80" s="1"/>
  <c r="F195" i="80" s="1"/>
  <c r="G195" i="80" s="1"/>
  <c r="H195" i="80" s="1"/>
  <c r="D194" i="80"/>
  <c r="E194" i="80" s="1"/>
  <c r="F194" i="80" s="1"/>
  <c r="G194" i="80" s="1"/>
  <c r="H194" i="80" s="1"/>
  <c r="H185" i="80"/>
  <c r="G185" i="80"/>
  <c r="F185" i="80"/>
  <c r="E185" i="80"/>
  <c r="D184" i="80"/>
  <c r="E184" i="80" s="1"/>
  <c r="F184" i="80" s="1"/>
  <c r="G184" i="80" s="1"/>
  <c r="H184" i="80" s="1"/>
  <c r="D183" i="80"/>
  <c r="C182" i="80" s="1"/>
  <c r="D177" i="80"/>
  <c r="E177" i="80" s="1"/>
  <c r="F177" i="80" s="1"/>
  <c r="G177" i="80" s="1"/>
  <c r="H177" i="80" s="1"/>
  <c r="D176" i="80"/>
  <c r="E176" i="80" s="1"/>
  <c r="F176" i="80" s="1"/>
  <c r="G176" i="80" s="1"/>
  <c r="H176" i="80" s="1"/>
  <c r="D175" i="80"/>
  <c r="E175" i="80" s="1"/>
  <c r="F175" i="80" s="1"/>
  <c r="G175" i="80" s="1"/>
  <c r="H175" i="80" s="1"/>
  <c r="D171" i="80"/>
  <c r="D170" i="80"/>
  <c r="D162" i="80"/>
  <c r="D148" i="80"/>
  <c r="D105" i="80"/>
  <c r="E105" i="80" s="1"/>
  <c r="F105" i="80" s="1"/>
  <c r="G105" i="80" s="1"/>
  <c r="H105" i="80" s="1"/>
  <c r="D104" i="80"/>
  <c r="E104" i="80" s="1"/>
  <c r="F104" i="80" s="1"/>
  <c r="G104" i="80" s="1"/>
  <c r="H104" i="80" s="1"/>
  <c r="D103" i="80"/>
  <c r="E103" i="80" s="1"/>
  <c r="F103" i="80" s="1"/>
  <c r="G103" i="80" s="1"/>
  <c r="H103" i="80" s="1"/>
  <c r="D102" i="80"/>
  <c r="C101" i="80"/>
  <c r="E1" i="80"/>
  <c r="D1" i="80"/>
  <c r="E2" i="80"/>
  <c r="F2" i="80" s="1"/>
  <c r="G2" i="80" s="1"/>
  <c r="H2" i="80" s="1"/>
  <c r="I2" i="80" s="1"/>
  <c r="J2" i="80" s="1"/>
  <c r="K2" i="80" s="1"/>
  <c r="L2" i="80" s="1"/>
  <c r="M2" i="80" s="1"/>
  <c r="N2" i="80" s="1"/>
  <c r="O2" i="80" s="1"/>
  <c r="P2" i="80" s="1"/>
  <c r="Q2" i="80" s="1"/>
  <c r="R2" i="80" s="1"/>
  <c r="S2" i="80" s="1"/>
  <c r="T2" i="80" s="1"/>
  <c r="U2" i="80" s="1"/>
  <c r="V2" i="80" s="1"/>
  <c r="W2" i="80" s="1"/>
  <c r="X2" i="80" s="1"/>
  <c r="Y2" i="80" s="1"/>
  <c r="Z2" i="80" s="1"/>
  <c r="AA2" i="80" s="1"/>
  <c r="AB2" i="80" s="1"/>
  <c r="AC2" i="80" s="1"/>
  <c r="AD2" i="80" s="1"/>
  <c r="AE2" i="80" s="1"/>
  <c r="AF2" i="80" s="1"/>
  <c r="AG2" i="80" s="1"/>
  <c r="AH2" i="80" s="1"/>
  <c r="AI2" i="80" s="1"/>
  <c r="P24" i="11"/>
  <c r="O24" i="11"/>
  <c r="M24" i="11"/>
  <c r="M22" i="11" s="1"/>
  <c r="L24" i="11"/>
  <c r="L22" i="11" s="1"/>
  <c r="J24" i="11"/>
  <c r="I24" i="11"/>
  <c r="G24" i="11"/>
  <c r="F24" i="11"/>
  <c r="D24" i="11"/>
  <c r="C24" i="11"/>
  <c r="P23" i="11"/>
  <c r="P22" i="11" s="1"/>
  <c r="O23" i="11"/>
  <c r="O22" i="11" s="1"/>
  <c r="M23" i="11"/>
  <c r="L23" i="11"/>
  <c r="J23" i="11"/>
  <c r="I23" i="11"/>
  <c r="G23" i="11"/>
  <c r="F23" i="11"/>
  <c r="D23" i="11"/>
  <c r="D22" i="11" s="1"/>
  <c r="C23" i="11"/>
  <c r="C22" i="11" s="1"/>
  <c r="J22" i="11"/>
  <c r="I22" i="11"/>
  <c r="G22" i="11"/>
  <c r="F22" i="11"/>
  <c r="P20" i="11"/>
  <c r="O20" i="11"/>
  <c r="M20" i="11"/>
  <c r="L20" i="11"/>
  <c r="J20" i="11"/>
  <c r="J18" i="11" s="1"/>
  <c r="I20" i="11"/>
  <c r="I18" i="11" s="1"/>
  <c r="G20" i="11"/>
  <c r="F20" i="11"/>
  <c r="D20" i="11"/>
  <c r="C20" i="11"/>
  <c r="P19" i="11"/>
  <c r="O19" i="11"/>
  <c r="M19" i="11"/>
  <c r="M18" i="11" s="1"/>
  <c r="L19" i="11"/>
  <c r="L18" i="11" s="1"/>
  <c r="J19" i="11"/>
  <c r="I19" i="11"/>
  <c r="G19" i="11"/>
  <c r="F19" i="11"/>
  <c r="D19" i="11"/>
  <c r="C19" i="11"/>
  <c r="P18" i="11"/>
  <c r="O18" i="11"/>
  <c r="G18" i="11"/>
  <c r="F18" i="11"/>
  <c r="D18" i="11"/>
  <c r="C18" i="11"/>
  <c r="P16" i="11"/>
  <c r="O16" i="11"/>
  <c r="M16" i="11"/>
  <c r="L16" i="11"/>
  <c r="J16" i="11"/>
  <c r="I16" i="11"/>
  <c r="G16" i="11"/>
  <c r="G14" i="11" s="1"/>
  <c r="F16" i="11"/>
  <c r="F14" i="11" s="1"/>
  <c r="D16" i="11"/>
  <c r="C16" i="11"/>
  <c r="P15" i="11"/>
  <c r="O15" i="11"/>
  <c r="M15" i="11"/>
  <c r="L15" i="11"/>
  <c r="J15" i="11"/>
  <c r="J14" i="11" s="1"/>
  <c r="I15" i="11"/>
  <c r="I14" i="11" s="1"/>
  <c r="G15" i="11"/>
  <c r="F15" i="11"/>
  <c r="D15" i="11"/>
  <c r="C15" i="11"/>
  <c r="P14" i="11"/>
  <c r="O14" i="11"/>
  <c r="M14" i="11"/>
  <c r="L14" i="11"/>
  <c r="D14" i="11"/>
  <c r="C14" i="11"/>
  <c r="P13" i="11"/>
  <c r="P10" i="11" s="1"/>
  <c r="O13" i="11"/>
  <c r="O10" i="11" s="1"/>
  <c r="M13" i="11"/>
  <c r="L13" i="11"/>
  <c r="J13" i="11"/>
  <c r="I13" i="11"/>
  <c r="G13" i="11"/>
  <c r="F13" i="11"/>
  <c r="D13" i="11"/>
  <c r="D10" i="11" s="1"/>
  <c r="C13" i="11"/>
  <c r="C10" i="11" s="1"/>
  <c r="P12" i="11"/>
  <c r="O12" i="11"/>
  <c r="M12" i="11"/>
  <c r="L12" i="11"/>
  <c r="J12" i="11"/>
  <c r="I12" i="11"/>
  <c r="G12" i="11"/>
  <c r="G10" i="11" s="1"/>
  <c r="F12" i="11"/>
  <c r="F10" i="11" s="1"/>
  <c r="D12" i="11"/>
  <c r="C12" i="11"/>
  <c r="P11" i="11"/>
  <c r="O11" i="11"/>
  <c r="M11" i="11"/>
  <c r="L11" i="11"/>
  <c r="J11" i="11"/>
  <c r="J10" i="11" s="1"/>
  <c r="I11" i="11"/>
  <c r="I10" i="11" s="1"/>
  <c r="G11" i="11"/>
  <c r="F11" i="11"/>
  <c r="D11" i="11"/>
  <c r="C11" i="11"/>
  <c r="M10" i="11"/>
  <c r="L10" i="11"/>
  <c r="P43" i="11"/>
  <c r="O43" i="11"/>
  <c r="M43" i="11"/>
  <c r="L43" i="11"/>
  <c r="J43" i="11"/>
  <c r="I43" i="11"/>
  <c r="G43" i="11"/>
  <c r="D43" i="11" s="1"/>
  <c r="F43" i="11"/>
  <c r="C43" i="11" s="1"/>
  <c r="P42" i="11"/>
  <c r="O42" i="11"/>
  <c r="M42" i="11"/>
  <c r="L42" i="11"/>
  <c r="J42" i="11"/>
  <c r="D42" i="11" s="1"/>
  <c r="I42" i="11"/>
  <c r="C42" i="11" s="1"/>
  <c r="G42" i="11"/>
  <c r="F42" i="11"/>
  <c r="P41" i="11"/>
  <c r="O41" i="11"/>
  <c r="M41" i="11"/>
  <c r="D41" i="11" s="1"/>
  <c r="L41" i="11"/>
  <c r="C41" i="11" s="1"/>
  <c r="J41" i="11"/>
  <c r="I41" i="11"/>
  <c r="G41" i="11"/>
  <c r="F41" i="11"/>
  <c r="P40" i="11"/>
  <c r="O40" i="11"/>
  <c r="M40" i="11"/>
  <c r="L40" i="11"/>
  <c r="J40" i="11"/>
  <c r="I40" i="11"/>
  <c r="G40" i="11"/>
  <c r="F40" i="11"/>
  <c r="D40" i="11"/>
  <c r="C40" i="11"/>
  <c r="P39" i="11"/>
  <c r="O39" i="11"/>
  <c r="M39" i="11"/>
  <c r="L39" i="11"/>
  <c r="J39" i="11"/>
  <c r="I39" i="11"/>
  <c r="G39" i="11"/>
  <c r="D39" i="11" s="1"/>
  <c r="F39" i="11"/>
  <c r="C39" i="11" s="1"/>
  <c r="P38" i="11"/>
  <c r="O38" i="11"/>
  <c r="M38" i="11"/>
  <c r="L38" i="11"/>
  <c r="J38" i="11"/>
  <c r="D38" i="11" s="1"/>
  <c r="I38" i="11"/>
  <c r="C38" i="11" s="1"/>
  <c r="G38" i="11"/>
  <c r="F38" i="11"/>
  <c r="P37" i="11"/>
  <c r="O37" i="11"/>
  <c r="M37" i="11"/>
  <c r="D37" i="11" s="1"/>
  <c r="L37" i="11"/>
  <c r="C37" i="11" s="1"/>
  <c r="J37" i="11"/>
  <c r="I37" i="11"/>
  <c r="G37" i="11"/>
  <c r="F37" i="11"/>
  <c r="P36" i="11"/>
  <c r="O36" i="11"/>
  <c r="M36" i="11"/>
  <c r="L36" i="11"/>
  <c r="J36" i="11"/>
  <c r="I36" i="11"/>
  <c r="G36" i="11"/>
  <c r="F36" i="11"/>
  <c r="D36" i="11"/>
  <c r="C36" i="11"/>
  <c r="P35" i="11"/>
  <c r="O35" i="11"/>
  <c r="M35" i="11"/>
  <c r="L35" i="11"/>
  <c r="J35" i="11"/>
  <c r="I35" i="11"/>
  <c r="G35" i="11"/>
  <c r="D35" i="11" s="1"/>
  <c r="F35" i="11"/>
  <c r="C35" i="11" s="1"/>
  <c r="P34" i="11"/>
  <c r="O34" i="11"/>
  <c r="M34" i="11"/>
  <c r="L34" i="11"/>
  <c r="J34" i="11"/>
  <c r="D34" i="11" s="1"/>
  <c r="I34" i="11"/>
  <c r="C34" i="11" s="1"/>
  <c r="G34" i="11"/>
  <c r="F34" i="11"/>
  <c r="P33" i="11"/>
  <c r="O33" i="11"/>
  <c r="M33" i="11"/>
  <c r="D33" i="11" s="1"/>
  <c r="L33" i="11"/>
  <c r="C33" i="11" s="1"/>
  <c r="J33" i="11"/>
  <c r="I33" i="11"/>
  <c r="G33" i="11"/>
  <c r="F33" i="11"/>
  <c r="P32" i="11"/>
  <c r="O32" i="11"/>
  <c r="M32" i="11"/>
  <c r="L32" i="11"/>
  <c r="J32" i="11"/>
  <c r="I32" i="11"/>
  <c r="G32" i="11"/>
  <c r="F32" i="11"/>
  <c r="D32" i="11"/>
  <c r="C32" i="11"/>
  <c r="P61" i="11"/>
  <c r="O61" i="11"/>
  <c r="M61" i="11"/>
  <c r="L61" i="11"/>
  <c r="J61" i="11"/>
  <c r="I61" i="11"/>
  <c r="G61" i="11"/>
  <c r="F61" i="11"/>
  <c r="D61" i="11"/>
  <c r="C61" i="11"/>
  <c r="P60" i="11"/>
  <c r="O60" i="11"/>
  <c r="M60" i="11"/>
  <c r="L60" i="11"/>
  <c r="J60" i="11"/>
  <c r="I60" i="11"/>
  <c r="G60" i="11"/>
  <c r="D60" i="11" s="1"/>
  <c r="F60" i="11"/>
  <c r="C60" i="11" s="1"/>
  <c r="P59" i="11"/>
  <c r="O59" i="11"/>
  <c r="M59" i="11"/>
  <c r="L59" i="11"/>
  <c r="J59" i="11"/>
  <c r="D59" i="11" s="1"/>
  <c r="I59" i="11"/>
  <c r="C59" i="11" s="1"/>
  <c r="G59" i="11"/>
  <c r="F59" i="11"/>
  <c r="P58" i="11"/>
  <c r="O58" i="11"/>
  <c r="M58" i="11"/>
  <c r="D58" i="11" s="1"/>
  <c r="L58" i="11"/>
  <c r="C58" i="11" s="1"/>
  <c r="J58" i="11"/>
  <c r="I58" i="11"/>
  <c r="G58" i="11"/>
  <c r="F58" i="11"/>
  <c r="P57" i="11"/>
  <c r="O57" i="11"/>
  <c r="M57" i="11"/>
  <c r="L57" i="11"/>
  <c r="J57" i="11"/>
  <c r="I57" i="11"/>
  <c r="G57" i="11"/>
  <c r="F57" i="11"/>
  <c r="D57" i="11"/>
  <c r="C57" i="11"/>
  <c r="P56" i="11"/>
  <c r="O56" i="11"/>
  <c r="M56" i="11"/>
  <c r="L56" i="11"/>
  <c r="J56" i="11"/>
  <c r="I56" i="11"/>
  <c r="G56" i="11"/>
  <c r="D56" i="11" s="1"/>
  <c r="F56" i="11"/>
  <c r="C56" i="11" s="1"/>
  <c r="P55" i="11"/>
  <c r="O55" i="11"/>
  <c r="M55" i="11"/>
  <c r="L55" i="11"/>
  <c r="J55" i="11"/>
  <c r="D55" i="11" s="1"/>
  <c r="I55" i="11"/>
  <c r="C55" i="11" s="1"/>
  <c r="G55" i="11"/>
  <c r="F55" i="11"/>
  <c r="P54" i="11"/>
  <c r="O54" i="11"/>
  <c r="M54" i="11"/>
  <c r="D54" i="11" s="1"/>
  <c r="L54" i="11"/>
  <c r="C54" i="11" s="1"/>
  <c r="J54" i="11"/>
  <c r="I54" i="11"/>
  <c r="G54" i="11"/>
  <c r="F54" i="11"/>
  <c r="P53" i="11"/>
  <c r="O53" i="11"/>
  <c r="M53" i="11"/>
  <c r="L53" i="11"/>
  <c r="J53" i="11"/>
  <c r="I53" i="11"/>
  <c r="G53" i="11"/>
  <c r="F53" i="11"/>
  <c r="D53" i="11"/>
  <c r="C53" i="11"/>
  <c r="P52" i="11"/>
  <c r="O52" i="11"/>
  <c r="M52" i="11"/>
  <c r="L52" i="11"/>
  <c r="J52" i="11"/>
  <c r="I52" i="11"/>
  <c r="G52" i="11"/>
  <c r="D52" i="11" s="1"/>
  <c r="F52" i="11"/>
  <c r="C52" i="11" s="1"/>
  <c r="P51" i="11"/>
  <c r="O51" i="11"/>
  <c r="M51" i="11"/>
  <c r="L51" i="11"/>
  <c r="J51" i="11"/>
  <c r="D51" i="11" s="1"/>
  <c r="I51" i="11"/>
  <c r="C51" i="11" s="1"/>
  <c r="G51" i="11"/>
  <c r="F51" i="11"/>
  <c r="P50" i="11"/>
  <c r="O50" i="11"/>
  <c r="M50" i="11"/>
  <c r="D50" i="11" s="1"/>
  <c r="L50" i="11"/>
  <c r="C50" i="11" s="1"/>
  <c r="J50" i="11"/>
  <c r="I50" i="11"/>
  <c r="G50" i="11"/>
  <c r="F50" i="11"/>
  <c r="P68" i="11"/>
  <c r="O68" i="11"/>
  <c r="M68" i="11"/>
  <c r="L68" i="11"/>
  <c r="J68" i="11"/>
  <c r="I68" i="11"/>
  <c r="G68" i="11"/>
  <c r="D68" i="11" s="1"/>
  <c r="F68" i="11"/>
  <c r="C68" i="11" s="1"/>
  <c r="Q68" i="11"/>
  <c r="N68" i="11"/>
  <c r="C738" i="80" s="1"/>
  <c r="D738" i="80" s="1"/>
  <c r="E738" i="80" s="1"/>
  <c r="F738" i="80" s="1"/>
  <c r="G738" i="80" s="1"/>
  <c r="H738" i="80" s="1"/>
  <c r="K68" i="11"/>
  <c r="H68" i="11"/>
  <c r="F101" i="11"/>
  <c r="N56" i="11" s="1"/>
  <c r="N24" i="11" s="1"/>
  <c r="C944" i="80"/>
  <c r="N43" i="11"/>
  <c r="N19" i="11" s="1"/>
  <c r="C472" i="80"/>
  <c r="C236" i="80"/>
  <c r="Q42" i="11"/>
  <c r="N42" i="11"/>
  <c r="C471" i="80"/>
  <c r="D471" i="80" s="1"/>
  <c r="E471" i="80" s="1"/>
  <c r="F471" i="80" s="1"/>
  <c r="G471" i="80" s="1"/>
  <c r="H471" i="80" s="1"/>
  <c r="C235" i="80"/>
  <c r="D235" i="80" s="1"/>
  <c r="E235" i="80" s="1"/>
  <c r="F235" i="80" s="1"/>
  <c r="G235" i="80" s="1"/>
  <c r="H235" i="80" s="1"/>
  <c r="Q41" i="11"/>
  <c r="N41" i="11"/>
  <c r="K41" i="11"/>
  <c r="H41" i="11"/>
  <c r="Q40" i="11"/>
  <c r="N40" i="11"/>
  <c r="K40" i="11"/>
  <c r="H40" i="11"/>
  <c r="Q39" i="11"/>
  <c r="N39" i="11"/>
  <c r="C468" i="80"/>
  <c r="H39" i="11"/>
  <c r="Q38" i="11"/>
  <c r="Q23" i="11" s="1"/>
  <c r="N38" i="11"/>
  <c r="N23" i="11" s="1"/>
  <c r="K38" i="11"/>
  <c r="K23" i="11" s="1"/>
  <c r="H38" i="11"/>
  <c r="Q37" i="11"/>
  <c r="N37" i="11"/>
  <c r="K37" i="11"/>
  <c r="H37" i="11"/>
  <c r="Q36" i="11"/>
  <c r="Q15" i="11" s="1"/>
  <c r="N36" i="11"/>
  <c r="K36" i="11"/>
  <c r="K15" i="11" s="1"/>
  <c r="H36" i="11"/>
  <c r="H15" i="11" s="1"/>
  <c r="C936" i="80"/>
  <c r="C700" i="80"/>
  <c r="D700" i="80" s="1"/>
  <c r="E700" i="80" s="1"/>
  <c r="F700" i="80" s="1"/>
  <c r="G700" i="80" s="1"/>
  <c r="H700" i="80" s="1"/>
  <c r="C464" i="80"/>
  <c r="D464" i="80" s="1"/>
  <c r="E464" i="80" s="1"/>
  <c r="F464" i="80" s="1"/>
  <c r="G464" i="80" s="1"/>
  <c r="H464" i="80" s="1"/>
  <c r="C228" i="80"/>
  <c r="C935" i="80"/>
  <c r="D935" i="80" s="1"/>
  <c r="E935" i="80" s="1"/>
  <c r="F935" i="80" s="1"/>
  <c r="G935" i="80" s="1"/>
  <c r="H935" i="80" s="1"/>
  <c r="C699" i="80"/>
  <c r="D699" i="80" s="1"/>
  <c r="E699" i="80" s="1"/>
  <c r="F699" i="80" s="1"/>
  <c r="G699" i="80" s="1"/>
  <c r="H699" i="80" s="1"/>
  <c r="K34" i="11"/>
  <c r="C227" i="80"/>
  <c r="C934" i="80"/>
  <c r="D934" i="80" s="1"/>
  <c r="E934" i="80" s="1"/>
  <c r="F934" i="80" s="1"/>
  <c r="G934" i="80" s="1"/>
  <c r="H934" i="80" s="1"/>
  <c r="C698" i="80"/>
  <c r="K33" i="11"/>
  <c r="C226" i="80"/>
  <c r="D226" i="80" s="1"/>
  <c r="E226" i="80" s="1"/>
  <c r="F226" i="80" s="1"/>
  <c r="G226" i="80" s="1"/>
  <c r="H226" i="80" s="1"/>
  <c r="C933" i="80"/>
  <c r="D933" i="80" s="1"/>
  <c r="C697" i="80"/>
  <c r="D697" i="80" s="1"/>
  <c r="K32" i="11"/>
  <c r="K11" i="11" s="1"/>
  <c r="C225" i="80"/>
  <c r="G100" i="11" l="1"/>
  <c r="Q55" i="11" s="1"/>
  <c r="F104" i="11"/>
  <c r="N59" i="11" s="1"/>
  <c r="D1152" i="80"/>
  <c r="E1152" i="80"/>
  <c r="KB13" i="82"/>
  <c r="G103" i="11"/>
  <c r="Q58" i="11" s="1"/>
  <c r="KB21" i="82"/>
  <c r="KB22" i="82"/>
  <c r="KB19" i="82"/>
  <c r="KB20" i="82"/>
  <c r="KB31" i="82"/>
  <c r="KB15" i="82"/>
  <c r="KB12" i="82" s="1"/>
  <c r="KB9" i="82"/>
  <c r="NV5" i="82"/>
  <c r="NU4" i="82"/>
  <c r="KC29" i="82"/>
  <c r="KC27" i="82"/>
  <c r="KC28" i="82"/>
  <c r="KD24" i="82"/>
  <c r="KB10" i="82"/>
  <c r="KB8" i="82"/>
  <c r="KB7" i="82"/>
  <c r="F87" i="80"/>
  <c r="D106" i="11"/>
  <c r="H61" i="11" s="1"/>
  <c r="H20" i="11" s="1"/>
  <c r="H1152" i="80"/>
  <c r="G105" i="11"/>
  <c r="Q60" i="11" s="1"/>
  <c r="G87" i="80"/>
  <c r="D87" i="80"/>
  <c r="F1152" i="80"/>
  <c r="D1565" i="80"/>
  <c r="D1562" i="80" s="1"/>
  <c r="C37" i="79"/>
  <c r="G37" i="79" s="1"/>
  <c r="F100" i="11"/>
  <c r="N55" i="11" s="1"/>
  <c r="G20" i="79"/>
  <c r="G101" i="11"/>
  <c r="Q56" i="11" s="1"/>
  <c r="Q24" i="11" s="1"/>
  <c r="Q22" i="11" s="1"/>
  <c r="G104" i="11"/>
  <c r="Q59" i="11" s="1"/>
  <c r="G98" i="11"/>
  <c r="Q53" i="11" s="1"/>
  <c r="D46" i="79"/>
  <c r="G40" i="79"/>
  <c r="G46" i="79" s="1"/>
  <c r="H87" i="80"/>
  <c r="E41" i="11"/>
  <c r="E102" i="11"/>
  <c r="K57" i="11" s="1"/>
  <c r="C14" i="79"/>
  <c r="G15" i="79"/>
  <c r="D1428" i="80"/>
  <c r="D1505" i="80"/>
  <c r="D1727" i="80"/>
  <c r="D1801" i="80"/>
  <c r="D1797" i="80" s="1"/>
  <c r="D2045" i="80"/>
  <c r="D2127" i="80"/>
  <c r="E2127" i="80" s="1"/>
  <c r="F2127" i="80" s="1"/>
  <c r="C1296" i="80"/>
  <c r="C2004" i="80"/>
  <c r="D1900" i="80"/>
  <c r="C2169" i="80"/>
  <c r="C1454" i="80"/>
  <c r="D1454" i="80" s="1"/>
  <c r="E1454" i="80" s="1"/>
  <c r="F1454" i="80" s="1"/>
  <c r="G1454" i="80" s="1"/>
  <c r="H1454" i="80" s="1"/>
  <c r="C625" i="80"/>
  <c r="D625" i="80" s="1"/>
  <c r="E625" i="80" s="1"/>
  <c r="F625" i="80" s="1"/>
  <c r="G625" i="80" s="1"/>
  <c r="H625" i="80" s="1"/>
  <c r="C2106" i="80"/>
  <c r="E1505" i="80"/>
  <c r="C1627" i="80"/>
  <c r="D1627" i="80" s="1"/>
  <c r="E1627" i="80" s="1"/>
  <c r="F1627" i="80" s="1"/>
  <c r="G1627" i="80" s="1"/>
  <c r="H1627" i="80" s="1"/>
  <c r="C1634" i="80"/>
  <c r="C1690" i="80"/>
  <c r="D1690" i="80" s="1"/>
  <c r="E1690" i="80" s="1"/>
  <c r="F1690" i="80" s="1"/>
  <c r="G1690" i="80" s="1"/>
  <c r="H1690" i="80" s="1"/>
  <c r="C1188" i="80"/>
  <c r="D1188" i="80" s="1"/>
  <c r="E1188" i="80" s="1"/>
  <c r="F1188" i="80" s="1"/>
  <c r="G1188" i="80" s="1"/>
  <c r="H1188" i="80" s="1"/>
  <c r="D1628" i="80"/>
  <c r="C1863" i="80"/>
  <c r="D1863" i="80" s="1"/>
  <c r="E1863" i="80" s="1"/>
  <c r="F1863" i="80" s="1"/>
  <c r="G1863" i="80" s="1"/>
  <c r="H1863" i="80" s="1"/>
  <c r="H13" i="11"/>
  <c r="C266" i="80"/>
  <c r="D266" i="80" s="1"/>
  <c r="E266" i="80" s="1"/>
  <c r="F266" i="80" s="1"/>
  <c r="G266" i="80" s="1"/>
  <c r="H266" i="80" s="1"/>
  <c r="K13" i="11"/>
  <c r="C502" i="80"/>
  <c r="D502" i="80" s="1"/>
  <c r="E502" i="80" s="1"/>
  <c r="F502" i="80" s="1"/>
  <c r="G502" i="80" s="1"/>
  <c r="H502" i="80" s="1"/>
  <c r="N13" i="11"/>
  <c r="C466" i="80"/>
  <c r="D466" i="80" s="1"/>
  <c r="C702" i="80"/>
  <c r="D702" i="80" s="1"/>
  <c r="H42" i="11"/>
  <c r="C938" i="80"/>
  <c r="D938" i="80" s="1"/>
  <c r="N32" i="11"/>
  <c r="N11" i="11" s="1"/>
  <c r="C940" i="80"/>
  <c r="C230" i="80"/>
  <c r="D230" i="80" s="1"/>
  <c r="C232" i="80"/>
  <c r="D2199" i="80"/>
  <c r="D1116" i="80"/>
  <c r="D1112" i="80" s="1"/>
  <c r="D1963" i="80"/>
  <c r="D1071" i="80"/>
  <c r="E676" i="80"/>
  <c r="D440" i="80"/>
  <c r="E1709" i="80"/>
  <c r="D912" i="80"/>
  <c r="D1664" i="80"/>
  <c r="D426" i="80"/>
  <c r="E40" i="11"/>
  <c r="E38" i="11"/>
  <c r="E23" i="11" s="1"/>
  <c r="H23" i="11"/>
  <c r="N22" i="11"/>
  <c r="C974" i="80"/>
  <c r="Q13" i="11"/>
  <c r="E36" i="11"/>
  <c r="E15" i="11" s="1"/>
  <c r="N15" i="11"/>
  <c r="K35" i="11"/>
  <c r="Q43" i="11"/>
  <c r="Q19" i="11" s="1"/>
  <c r="C229" i="80"/>
  <c r="D229" i="80" s="1"/>
  <c r="E229" i="80" s="1"/>
  <c r="F229" i="80" s="1"/>
  <c r="G229" i="80" s="1"/>
  <c r="H229" i="80" s="1"/>
  <c r="C465" i="80"/>
  <c r="C701" i="80"/>
  <c r="C703" i="80" s="1"/>
  <c r="C937" i="80"/>
  <c r="D937" i="80" s="1"/>
  <c r="E937" i="80" s="1"/>
  <c r="F937" i="80" s="1"/>
  <c r="G937" i="80" s="1"/>
  <c r="H937" i="80" s="1"/>
  <c r="N35" i="11"/>
  <c r="K39" i="11"/>
  <c r="E39" i="11" s="1"/>
  <c r="H43" i="11"/>
  <c r="D345" i="80"/>
  <c r="D342" i="80" s="1"/>
  <c r="C233" i="80"/>
  <c r="C469" i="80"/>
  <c r="C705" i="80"/>
  <c r="C941" i="80"/>
  <c r="C234" i="80"/>
  <c r="D234" i="80" s="1"/>
  <c r="C470" i="80"/>
  <c r="D470" i="80" s="1"/>
  <c r="E470" i="80" s="1"/>
  <c r="F470" i="80" s="1"/>
  <c r="G470" i="80" s="1"/>
  <c r="H470" i="80" s="1"/>
  <c r="C706" i="80"/>
  <c r="D706" i="80" s="1"/>
  <c r="E706" i="80" s="1"/>
  <c r="F706" i="80" s="1"/>
  <c r="G706" i="80" s="1"/>
  <c r="H706" i="80" s="1"/>
  <c r="C942" i="80"/>
  <c r="D942" i="80" s="1"/>
  <c r="E942" i="80" s="1"/>
  <c r="F942" i="80" s="1"/>
  <c r="G942" i="80" s="1"/>
  <c r="H942" i="80" s="1"/>
  <c r="N33" i="11"/>
  <c r="N34" i="11"/>
  <c r="E37" i="11"/>
  <c r="C704" i="80"/>
  <c r="Q32" i="11"/>
  <c r="Q11" i="11" s="1"/>
  <c r="Q33" i="11"/>
  <c r="Q34" i="11"/>
  <c r="K42" i="11"/>
  <c r="C707" i="80"/>
  <c r="D707" i="80" s="1"/>
  <c r="E707" i="80" s="1"/>
  <c r="F707" i="80" s="1"/>
  <c r="G707" i="80" s="1"/>
  <c r="H707" i="80" s="1"/>
  <c r="C943" i="80"/>
  <c r="D943" i="80" s="1"/>
  <c r="E943" i="80" s="1"/>
  <c r="F943" i="80" s="1"/>
  <c r="G943" i="80" s="1"/>
  <c r="H943" i="80" s="1"/>
  <c r="Q35" i="11"/>
  <c r="K43" i="11"/>
  <c r="K19" i="11" s="1"/>
  <c r="C389" i="80"/>
  <c r="D389" i="80" s="1"/>
  <c r="E389" i="80" s="1"/>
  <c r="F389" i="80" s="1"/>
  <c r="G389" i="80" s="1"/>
  <c r="H389" i="80" s="1"/>
  <c r="C708" i="80"/>
  <c r="F106" i="11"/>
  <c r="N61" i="11" s="1"/>
  <c r="N20" i="11" s="1"/>
  <c r="N18" i="11" s="1"/>
  <c r="H32" i="11"/>
  <c r="H11" i="11" s="1"/>
  <c r="H33" i="11"/>
  <c r="H34" i="11"/>
  <c r="C461" i="80"/>
  <c r="D461" i="80" s="1"/>
  <c r="E68" i="11"/>
  <c r="E13" i="11" s="1"/>
  <c r="H35" i="11"/>
  <c r="C462" i="80"/>
  <c r="D462" i="80" s="1"/>
  <c r="E462" i="80" s="1"/>
  <c r="F462" i="80" s="1"/>
  <c r="G462" i="80" s="1"/>
  <c r="H462" i="80" s="1"/>
  <c r="D644" i="80"/>
  <c r="D640" i="80" s="1"/>
  <c r="D1009" i="80"/>
  <c r="C463" i="80"/>
  <c r="D463" i="80" s="1"/>
  <c r="E463" i="80" s="1"/>
  <c r="F463" i="80" s="1"/>
  <c r="G463" i="80" s="1"/>
  <c r="H463" i="80" s="1"/>
  <c r="D97" i="11"/>
  <c r="H52" i="11" s="1"/>
  <c r="E1271" i="80"/>
  <c r="F1271" i="80" s="1"/>
  <c r="G1271" i="80" s="1"/>
  <c r="H1271" i="80" s="1"/>
  <c r="D1269" i="80"/>
  <c r="F644" i="80"/>
  <c r="E2206" i="80"/>
  <c r="F2206" i="80" s="1"/>
  <c r="G2206" i="80" s="1"/>
  <c r="H2206" i="80" s="1"/>
  <c r="D2074" i="80"/>
  <c r="D662" i="80"/>
  <c r="D581" i="80"/>
  <c r="D579" i="80" s="1"/>
  <c r="D835" i="80"/>
  <c r="D676" i="80"/>
  <c r="D2136" i="80"/>
  <c r="D101" i="80"/>
  <c r="D225" i="80"/>
  <c r="E225" i="80" s="1"/>
  <c r="F225" i="80" s="1"/>
  <c r="D227" i="80"/>
  <c r="E227" i="80" s="1"/>
  <c r="F227" i="80" s="1"/>
  <c r="G227" i="80" s="1"/>
  <c r="H227" i="80" s="1"/>
  <c r="D228" i="80"/>
  <c r="E228" i="80" s="1"/>
  <c r="F228" i="80" s="1"/>
  <c r="G228" i="80" s="1"/>
  <c r="H228" i="80" s="1"/>
  <c r="E162" i="80"/>
  <c r="E304" i="80"/>
  <c r="F385" i="80"/>
  <c r="F1126" i="80"/>
  <c r="F251" i="80"/>
  <c r="E345" i="80"/>
  <c r="F346" i="80"/>
  <c r="H510" i="80"/>
  <c r="E652" i="80"/>
  <c r="E737" i="80"/>
  <c r="D736" i="80"/>
  <c r="E888" i="80"/>
  <c r="F583" i="80"/>
  <c r="G583" i="80" s="1"/>
  <c r="H583" i="80" s="1"/>
  <c r="E581" i="80"/>
  <c r="E993" i="80"/>
  <c r="E992" i="80" s="1"/>
  <c r="E818" i="80"/>
  <c r="D817" i="80"/>
  <c r="G514" i="80"/>
  <c r="E1741" i="80"/>
  <c r="F1742" i="80"/>
  <c r="D2190" i="80"/>
  <c r="H487" i="80"/>
  <c r="G746" i="80"/>
  <c r="D408" i="80"/>
  <c r="E409" i="80"/>
  <c r="E501" i="80"/>
  <c r="G305" i="80"/>
  <c r="D1247" i="80"/>
  <c r="G2059" i="80"/>
  <c r="H2059" i="80" s="1"/>
  <c r="E2078" i="80"/>
  <c r="D2126" i="80"/>
  <c r="E170" i="80"/>
  <c r="D182" i="80"/>
  <c r="E433" i="80"/>
  <c r="E1822" i="80"/>
  <c r="E1821" i="80" s="1"/>
  <c r="E905" i="80"/>
  <c r="D773" i="80"/>
  <c r="F196" i="80"/>
  <c r="D1419" i="80"/>
  <c r="D1473" i="80"/>
  <c r="E1474" i="80"/>
  <c r="D1810" i="80"/>
  <c r="E204" i="80"/>
  <c r="F205" i="80"/>
  <c r="D1329" i="80"/>
  <c r="E1330" i="80"/>
  <c r="E1370" i="80"/>
  <c r="E1788" i="80"/>
  <c r="E2038" i="80"/>
  <c r="D2037" i="80"/>
  <c r="D2118" i="80"/>
  <c r="E2119" i="80"/>
  <c r="E273" i="80"/>
  <c r="E443" i="80"/>
  <c r="F443" i="80" s="1"/>
  <c r="G443" i="80" s="1"/>
  <c r="H443" i="80" s="1"/>
  <c r="E653" i="80"/>
  <c r="D698" i="80"/>
  <c r="E698" i="80" s="1"/>
  <c r="F698" i="80" s="1"/>
  <c r="G698" i="80" s="1"/>
  <c r="H698" i="80" s="1"/>
  <c r="D1450" i="80"/>
  <c r="E1482" i="80"/>
  <c r="F1711" i="80"/>
  <c r="G1711" i="80" s="1"/>
  <c r="H1711" i="80" s="1"/>
  <c r="E171" i="80"/>
  <c r="D931" i="80"/>
  <c r="E931" i="80" s="1"/>
  <c r="F931" i="80" s="1"/>
  <c r="G931" i="80" s="1"/>
  <c r="H931" i="80" s="1"/>
  <c r="C326" i="80"/>
  <c r="D353" i="80"/>
  <c r="G1352" i="80"/>
  <c r="F1574" i="80"/>
  <c r="E1656" i="80"/>
  <c r="D595" i="80"/>
  <c r="E595" i="80" s="1"/>
  <c r="F595" i="80" s="1"/>
  <c r="G595" i="80" s="1"/>
  <c r="H595" i="80" s="1"/>
  <c r="E644" i="80"/>
  <c r="E354" i="80"/>
  <c r="D1062" i="80"/>
  <c r="D169" i="80"/>
  <c r="E1227" i="80"/>
  <c r="D1226" i="80"/>
  <c r="F1261" i="80"/>
  <c r="C1190" i="80"/>
  <c r="D1190" i="80" s="1"/>
  <c r="E1190" i="80" s="1"/>
  <c r="F1190" i="80" s="1"/>
  <c r="G1190" i="80" s="1"/>
  <c r="H1190" i="80" s="1"/>
  <c r="C198" i="80"/>
  <c r="D198" i="80" s="1"/>
  <c r="E198" i="80" s="1"/>
  <c r="F198" i="80" s="1"/>
  <c r="G198" i="80" s="1"/>
  <c r="H198" i="80" s="1"/>
  <c r="C1263" i="80"/>
  <c r="D1263" i="80" s="1"/>
  <c r="E1263" i="80" s="1"/>
  <c r="F1263" i="80" s="1"/>
  <c r="G1263" i="80" s="1"/>
  <c r="H1263" i="80" s="1"/>
  <c r="D307" i="80"/>
  <c r="E307" i="80" s="1"/>
  <c r="F307" i="80" s="1"/>
  <c r="G307" i="80" s="1"/>
  <c r="H307" i="80" s="1"/>
  <c r="E541" i="80"/>
  <c r="F745" i="80"/>
  <c r="D857" i="80"/>
  <c r="C868" i="80"/>
  <c r="F1236" i="80"/>
  <c r="C1196" i="80"/>
  <c r="D1196" i="80" s="1"/>
  <c r="E1196" i="80" s="1"/>
  <c r="F1196" i="80" s="1"/>
  <c r="G1196" i="80" s="1"/>
  <c r="H1196" i="80" s="1"/>
  <c r="D1299" i="80"/>
  <c r="E1299" i="80" s="1"/>
  <c r="F1299" i="80" s="1"/>
  <c r="G1299" i="80" s="1"/>
  <c r="H1299" i="80" s="1"/>
  <c r="F1606" i="80"/>
  <c r="E285" i="80"/>
  <c r="E284" i="80" s="1"/>
  <c r="C396" i="80"/>
  <c r="D418" i="80"/>
  <c r="G591" i="80"/>
  <c r="D537" i="80"/>
  <c r="E669" i="80"/>
  <c r="E959" i="80"/>
  <c r="F1124" i="80"/>
  <c r="E1009" i="80"/>
  <c r="C1197" i="80"/>
  <c r="D1197" i="80" s="1"/>
  <c r="E1197" i="80" s="1"/>
  <c r="F1197" i="80" s="1"/>
  <c r="G1197" i="80" s="1"/>
  <c r="H1197" i="80" s="1"/>
  <c r="D1300" i="80"/>
  <c r="E1300" i="80" s="1"/>
  <c r="F1300" i="80" s="1"/>
  <c r="G1300" i="80" s="1"/>
  <c r="H1300" i="80" s="1"/>
  <c r="E1481" i="80"/>
  <c r="G1588" i="80"/>
  <c r="E1686" i="80"/>
  <c r="E148" i="80"/>
  <c r="F287" i="80"/>
  <c r="G646" i="80"/>
  <c r="F679" i="80"/>
  <c r="G679" i="80" s="1"/>
  <c r="H679" i="80" s="1"/>
  <c r="E697" i="80"/>
  <c r="D936" i="80"/>
  <c r="E936" i="80" s="1"/>
  <c r="F936" i="80" s="1"/>
  <c r="G936" i="80" s="1"/>
  <c r="H936" i="80" s="1"/>
  <c r="G994" i="80"/>
  <c r="H994" i="80" s="1"/>
  <c r="D1061" i="80"/>
  <c r="F1141" i="80"/>
  <c r="E1166" i="80"/>
  <c r="F1167" i="80"/>
  <c r="C1187" i="80"/>
  <c r="D1187" i="80" s="1"/>
  <c r="D1290" i="80"/>
  <c r="D1719" i="80"/>
  <c r="G322" i="80"/>
  <c r="F523" i="80"/>
  <c r="E521" i="80"/>
  <c r="E520" i="80" s="1"/>
  <c r="D660" i="80"/>
  <c r="E660" i="80" s="1"/>
  <c r="F660" i="80" s="1"/>
  <c r="G660" i="80" s="1"/>
  <c r="H660" i="80" s="1"/>
  <c r="E973" i="80"/>
  <c r="E1350" i="80"/>
  <c r="E1349" i="80" s="1"/>
  <c r="F1647" i="80"/>
  <c r="E1646" i="80"/>
  <c r="D2047" i="80"/>
  <c r="E2058" i="80"/>
  <c r="E2057" i="80" s="1"/>
  <c r="E102" i="80"/>
  <c r="E654" i="80"/>
  <c r="C805" i="80"/>
  <c r="C798" i="80"/>
  <c r="D798" i="80" s="1"/>
  <c r="E798" i="80" s="1"/>
  <c r="F798" i="80" s="1"/>
  <c r="G798" i="80" s="1"/>
  <c r="H798" i="80" s="1"/>
  <c r="D794" i="80"/>
  <c r="E825" i="80"/>
  <c r="F890" i="80"/>
  <c r="E913" i="80"/>
  <c r="E980" i="80"/>
  <c r="H995" i="80"/>
  <c r="E1418" i="80"/>
  <c r="D1573" i="80"/>
  <c r="C1768" i="80"/>
  <c r="D1766" i="80"/>
  <c r="E1766" i="80" s="1"/>
  <c r="F1766" i="80" s="1"/>
  <c r="G1766" i="80" s="1"/>
  <c r="H1766" i="80" s="1"/>
  <c r="E1970" i="80"/>
  <c r="D1838" i="80"/>
  <c r="D2158" i="80"/>
  <c r="E265" i="80"/>
  <c r="C333" i="80"/>
  <c r="E981" i="80"/>
  <c r="E1118" i="80"/>
  <c r="F1118" i="80" s="1"/>
  <c r="G1118" i="80" s="1"/>
  <c r="H1118" i="80" s="1"/>
  <c r="F1270" i="80"/>
  <c r="E1316" i="80"/>
  <c r="E1552" i="80"/>
  <c r="D1977" i="80"/>
  <c r="E1981" i="80"/>
  <c r="E183" i="80"/>
  <c r="F183" i="80" s="1"/>
  <c r="G183" i="80" s="1"/>
  <c r="H183" i="80" s="1"/>
  <c r="D204" i="80"/>
  <c r="G582" i="80"/>
  <c r="E589" i="80"/>
  <c r="E777" i="80"/>
  <c r="F1013" i="80"/>
  <c r="D1032" i="80"/>
  <c r="E1032" i="80" s="1"/>
  <c r="F1032" i="80" s="1"/>
  <c r="G1032" i="80" s="1"/>
  <c r="H1032" i="80" s="1"/>
  <c r="C1034" i="80"/>
  <c r="D1034" i="80" s="1"/>
  <c r="E1034" i="80" s="1"/>
  <c r="F1034" i="80" s="1"/>
  <c r="G1034" i="80" s="1"/>
  <c r="H1034" i="80" s="1"/>
  <c r="E1054" i="80"/>
  <c r="D1053" i="80"/>
  <c r="C1398" i="80"/>
  <c r="E1411" i="80"/>
  <c r="D1410" i="80"/>
  <c r="D1491" i="80"/>
  <c r="E1734" i="80"/>
  <c r="D1602" i="80"/>
  <c r="C1870" i="80"/>
  <c r="E1883" i="80"/>
  <c r="D1882" i="80"/>
  <c r="D274" i="80"/>
  <c r="D744" i="80"/>
  <c r="E933" i="80"/>
  <c r="F982" i="80"/>
  <c r="E1260" i="80"/>
  <c r="F1260" i="80" s="1"/>
  <c r="G1260" i="80" s="1"/>
  <c r="H1260" i="80" s="1"/>
  <c r="D1366" i="80"/>
  <c r="E1566" i="80"/>
  <c r="D1575" i="80"/>
  <c r="D1815" i="80"/>
  <c r="E1815" i="80" s="1"/>
  <c r="F1815" i="80" s="1"/>
  <c r="G1815" i="80" s="1"/>
  <c r="H1815" i="80" s="1"/>
  <c r="E1842" i="80"/>
  <c r="D1859" i="80"/>
  <c r="E1896" i="80"/>
  <c r="F1896" i="80" s="1"/>
  <c r="G1896" i="80" s="1"/>
  <c r="H1896" i="80" s="1"/>
  <c r="E1953" i="80"/>
  <c r="D363" i="80"/>
  <c r="F416" i="80"/>
  <c r="D590" i="80"/>
  <c r="C632" i="80"/>
  <c r="G677" i="80"/>
  <c r="E826" i="80"/>
  <c r="E1366" i="80"/>
  <c r="D1709" i="80"/>
  <c r="D1717" i="80"/>
  <c r="E417" i="80"/>
  <c r="F441" i="80"/>
  <c r="D621" i="80"/>
  <c r="E1213" i="80"/>
  <c r="F1234" i="80"/>
  <c r="E1605" i="80"/>
  <c r="F1605" i="80" s="1"/>
  <c r="G1605" i="80" s="1"/>
  <c r="H1605" i="80" s="1"/>
  <c r="E2024" i="80"/>
  <c r="D2128" i="80"/>
  <c r="E827" i="80"/>
  <c r="D880" i="80"/>
  <c r="E881" i="80"/>
  <c r="D1293" i="80"/>
  <c r="E1293" i="80" s="1"/>
  <c r="F1293" i="80" s="1"/>
  <c r="G1293" i="80" s="1"/>
  <c r="H1293" i="80" s="1"/>
  <c r="H1420" i="80"/>
  <c r="D1741" i="80"/>
  <c r="E1891" i="80"/>
  <c r="C192" i="80"/>
  <c r="D192" i="80" s="1"/>
  <c r="E192" i="80" s="1"/>
  <c r="F192" i="80" s="1"/>
  <c r="G192" i="80" s="1"/>
  <c r="H192" i="80" s="1"/>
  <c r="D272" i="80"/>
  <c r="D292" i="80"/>
  <c r="E292" i="80" s="1"/>
  <c r="F292" i="80" s="1"/>
  <c r="G292" i="80" s="1"/>
  <c r="H292" i="80" s="1"/>
  <c r="D355" i="80"/>
  <c r="C562" i="80"/>
  <c r="F889" i="80"/>
  <c r="C1461" i="80"/>
  <c r="F1117" i="80"/>
  <c r="D1337" i="80"/>
  <c r="D1646" i="80"/>
  <c r="D1954" i="80"/>
  <c r="E2182" i="80"/>
  <c r="D2181" i="80"/>
  <c r="D2191" i="80"/>
  <c r="D1655" i="80"/>
  <c r="G1811" i="80"/>
  <c r="E1946" i="80"/>
  <c r="D1945" i="80"/>
  <c r="H1978" i="80"/>
  <c r="D1125" i="80"/>
  <c r="G1623" i="80"/>
  <c r="E1922" i="80"/>
  <c r="D1916" i="80"/>
  <c r="E757" i="80"/>
  <c r="E756" i="80" s="1"/>
  <c r="C1391" i="80"/>
  <c r="C1532" i="80"/>
  <c r="C1933" i="80"/>
  <c r="C1104" i="80"/>
  <c r="D1166" i="80"/>
  <c r="E1387" i="80"/>
  <c r="F1505" i="80"/>
  <c r="G1506" i="80"/>
  <c r="G1710" i="80"/>
  <c r="D1892" i="80"/>
  <c r="E2002" i="80"/>
  <c r="F2002" i="80" s="1"/>
  <c r="G2002" i="80" s="1"/>
  <c r="H2002" i="80" s="1"/>
  <c r="D1992" i="80"/>
  <c r="D2004" i="80" s="1"/>
  <c r="H2060" i="80"/>
  <c r="C1195" i="80"/>
  <c r="E1526" i="80"/>
  <c r="D1553" i="80"/>
  <c r="D1551" i="80" s="1"/>
  <c r="D599" i="80"/>
  <c r="D898" i="80"/>
  <c r="E1063" i="80"/>
  <c r="D1134" i="80"/>
  <c r="C1697" i="80"/>
  <c r="D509" i="80"/>
  <c r="F759" i="80"/>
  <c r="C1194" i="80"/>
  <c r="C1247" i="80"/>
  <c r="E1248" i="80"/>
  <c r="F1248" i="80" s="1"/>
  <c r="G1248" i="80" s="1"/>
  <c r="H1248" i="80" s="1"/>
  <c r="C1192" i="80"/>
  <c r="D1192" i="80" s="1"/>
  <c r="E1338" i="80"/>
  <c r="D1530" i="80"/>
  <c r="E1530" i="80" s="1"/>
  <c r="F1530" i="80" s="1"/>
  <c r="G1530" i="80" s="1"/>
  <c r="H1530" i="80" s="1"/>
  <c r="E1801" i="80"/>
  <c r="F1802" i="80"/>
  <c r="G1824" i="80"/>
  <c r="F2143" i="80"/>
  <c r="D2189" i="80"/>
  <c r="C569" i="80"/>
  <c r="D1388" i="80"/>
  <c r="E1388" i="80" s="1"/>
  <c r="F1388" i="80" s="1"/>
  <c r="G1388" i="80" s="1"/>
  <c r="H1388" i="80" s="1"/>
  <c r="F1587" i="80"/>
  <c r="G1587" i="80" s="1"/>
  <c r="H1587" i="80" s="1"/>
  <c r="E1586" i="80"/>
  <c r="E1585" i="80" s="1"/>
  <c r="D1789" i="80"/>
  <c r="D1787" i="80" s="1"/>
  <c r="E1762" i="80"/>
  <c r="D1955" i="80"/>
  <c r="D2025" i="80"/>
  <c r="D2023" i="80" s="1"/>
  <c r="C1189" i="80"/>
  <c r="D1189" i="80" s="1"/>
  <c r="E1189" i="80" s="1"/>
  <c r="F1189" i="80" s="1"/>
  <c r="G1189" i="80" s="1"/>
  <c r="H1189" i="80" s="1"/>
  <c r="D1483" i="80"/>
  <c r="G1498" i="80"/>
  <c r="F1366" i="80"/>
  <c r="E558" i="80"/>
  <c r="E1093" i="80"/>
  <c r="D1087" i="80"/>
  <c r="D1099" i="80" s="1"/>
  <c r="E1098" i="80" s="1"/>
  <c r="E1235" i="80"/>
  <c r="D1339" i="80"/>
  <c r="C1257" i="80"/>
  <c r="D1257" i="80" s="1"/>
  <c r="E1257" i="80" s="1"/>
  <c r="F1257" i="80" s="1"/>
  <c r="G1257" i="80" s="1"/>
  <c r="H1257" i="80" s="1"/>
  <c r="E1654" i="80"/>
  <c r="E1998" i="80"/>
  <c r="D2046" i="80"/>
  <c r="E2095" i="80"/>
  <c r="C1041" i="80"/>
  <c r="D1030" i="80"/>
  <c r="D1718" i="80"/>
  <c r="C2099" i="80"/>
  <c r="D2099" i="80" s="1"/>
  <c r="E2099" i="80" s="1"/>
  <c r="F2099" i="80" s="1"/>
  <c r="G2099" i="80" s="1"/>
  <c r="H2099" i="80" s="1"/>
  <c r="G99" i="11"/>
  <c r="Q54" i="11" s="1"/>
  <c r="Q16" i="11" s="1"/>
  <c r="Q14" i="11" s="1"/>
  <c r="G102" i="11"/>
  <c r="Q57" i="11" s="1"/>
  <c r="E97" i="11"/>
  <c r="K52" i="11" s="1"/>
  <c r="G97" i="11"/>
  <c r="Q52" i="11" s="1"/>
  <c r="D96" i="11"/>
  <c r="H51" i="11" s="1"/>
  <c r="F97" i="11"/>
  <c r="N52" i="11" s="1"/>
  <c r="D102" i="11"/>
  <c r="H57" i="11" s="1"/>
  <c r="F102" i="11"/>
  <c r="N57" i="11" s="1"/>
  <c r="D105" i="11"/>
  <c r="H60" i="11" s="1"/>
  <c r="E99" i="11"/>
  <c r="K54" i="11" s="1"/>
  <c r="K16" i="11" s="1"/>
  <c r="K14" i="11" s="1"/>
  <c r="F99" i="11"/>
  <c r="N54" i="11" s="1"/>
  <c r="E103" i="11"/>
  <c r="K58" i="11" s="1"/>
  <c r="E106" i="11"/>
  <c r="K61" i="11" s="1"/>
  <c r="K20" i="11" s="1"/>
  <c r="E100" i="11"/>
  <c r="K55" i="11" s="1"/>
  <c r="F103" i="11"/>
  <c r="N58" i="11" s="1"/>
  <c r="G106" i="11"/>
  <c r="Q61" i="11" s="1"/>
  <c r="Q20" i="11" s="1"/>
  <c r="E105" i="11"/>
  <c r="K60" i="11" s="1"/>
  <c r="F96" i="11"/>
  <c r="N51" i="11" s="1"/>
  <c r="F105" i="11"/>
  <c r="N60" i="11" s="1"/>
  <c r="D100" i="11"/>
  <c r="H55" i="11" s="1"/>
  <c r="D99" i="11"/>
  <c r="H54" i="11" s="1"/>
  <c r="H16" i="11" s="1"/>
  <c r="H14" i="11" s="1"/>
  <c r="D103" i="11"/>
  <c r="H58" i="11" s="1"/>
  <c r="D95" i="11"/>
  <c r="H50" i="11" s="1"/>
  <c r="H12" i="11" s="1"/>
  <c r="D98" i="11"/>
  <c r="H53" i="11" s="1"/>
  <c r="D101" i="11"/>
  <c r="H56" i="11" s="1"/>
  <c r="D104" i="11"/>
  <c r="H59" i="11" s="1"/>
  <c r="G96" i="11"/>
  <c r="Q51" i="11" s="1"/>
  <c r="E95" i="11"/>
  <c r="K50" i="11" s="1"/>
  <c r="K12" i="11" s="1"/>
  <c r="E98" i="11"/>
  <c r="K53" i="11" s="1"/>
  <c r="E101" i="11"/>
  <c r="K56" i="11" s="1"/>
  <c r="K24" i="11" s="1"/>
  <c r="K22" i="11" s="1"/>
  <c r="E104" i="11"/>
  <c r="K59" i="11" s="1"/>
  <c r="F95" i="11"/>
  <c r="N50" i="11" s="1"/>
  <c r="F98" i="11"/>
  <c r="N53" i="11" s="1"/>
  <c r="E96" i="11"/>
  <c r="K51" i="11" s="1"/>
  <c r="G95" i="11"/>
  <c r="Q50" i="11" s="1"/>
  <c r="Q12" i="11" s="1"/>
  <c r="D1561" i="80" l="1"/>
  <c r="K10" i="11"/>
  <c r="KB18" i="82"/>
  <c r="KB6" i="82"/>
  <c r="KC13" i="82"/>
  <c r="KC14" i="82"/>
  <c r="KD25" i="82"/>
  <c r="NV4" i="82"/>
  <c r="NW5" i="82"/>
  <c r="D1563" i="80"/>
  <c r="D1799" i="80"/>
  <c r="C619" i="80"/>
  <c r="D619" i="80" s="1"/>
  <c r="E619" i="80" s="1"/>
  <c r="F619" i="80" s="1"/>
  <c r="G619" i="80" s="1"/>
  <c r="H619" i="80" s="1"/>
  <c r="C1857" i="80"/>
  <c r="D1857" i="80" s="1"/>
  <c r="E1857" i="80" s="1"/>
  <c r="F1857" i="80" s="1"/>
  <c r="G1857" i="80" s="1"/>
  <c r="H1857" i="80" s="1"/>
  <c r="E2199" i="80"/>
  <c r="D1347" i="80"/>
  <c r="D56" i="80" s="1"/>
  <c r="D500" i="80"/>
  <c r="D498" i="80" s="1"/>
  <c r="D1114" i="80"/>
  <c r="C231" i="80"/>
  <c r="C130" i="80"/>
  <c r="E42" i="11"/>
  <c r="D1819" i="80"/>
  <c r="D2005" i="80"/>
  <c r="D701" i="80"/>
  <c r="E701" i="80" s="1"/>
  <c r="F701" i="80" s="1"/>
  <c r="G701" i="80" s="1"/>
  <c r="H701" i="80" s="1"/>
  <c r="C29" i="79"/>
  <c r="G29" i="79" s="1"/>
  <c r="G14" i="79"/>
  <c r="E2045" i="80"/>
  <c r="C1621" i="80"/>
  <c r="D1621" i="80" s="1"/>
  <c r="E1621" i="80" s="1"/>
  <c r="F1621" i="80" s="1"/>
  <c r="G1621" i="80" s="1"/>
  <c r="H1621" i="80" s="1"/>
  <c r="C1684" i="80"/>
  <c r="D1684" i="80" s="1"/>
  <c r="E1684" i="80" s="1"/>
  <c r="F1684" i="80" s="1"/>
  <c r="G1684" i="80" s="1"/>
  <c r="H1684" i="80" s="1"/>
  <c r="D1583" i="80"/>
  <c r="D1113" i="80"/>
  <c r="C1448" i="80"/>
  <c r="D1448" i="80" s="1"/>
  <c r="E1448" i="80" s="1"/>
  <c r="F1448" i="80" s="1"/>
  <c r="G1448" i="80" s="1"/>
  <c r="H1448" i="80" s="1"/>
  <c r="E1727" i="80"/>
  <c r="D990" i="80"/>
  <c r="D1008" i="80" s="1"/>
  <c r="C132" i="80"/>
  <c r="D132" i="80" s="1"/>
  <c r="E132" i="80" s="1"/>
  <c r="F132" i="80" s="1"/>
  <c r="G132" i="80" s="1"/>
  <c r="H132" i="80" s="1"/>
  <c r="E60" i="11"/>
  <c r="E51" i="11"/>
  <c r="C1191" i="80"/>
  <c r="D1191" i="80" s="1"/>
  <c r="E1191" i="80" s="1"/>
  <c r="F1191" i="80" s="1"/>
  <c r="G1191" i="80" s="1"/>
  <c r="H1191" i="80" s="1"/>
  <c r="D264" i="80"/>
  <c r="D261" i="80" s="1"/>
  <c r="E52" i="11"/>
  <c r="E33" i="11"/>
  <c r="C124" i="80"/>
  <c r="D124" i="80" s="1"/>
  <c r="E124" i="80" s="1"/>
  <c r="F124" i="80" s="1"/>
  <c r="G124" i="80" s="1"/>
  <c r="H124" i="80" s="1"/>
  <c r="C129" i="80"/>
  <c r="Q18" i="11"/>
  <c r="E55" i="11"/>
  <c r="E32" i="11"/>
  <c r="E11" i="11" s="1"/>
  <c r="E53" i="11"/>
  <c r="H10" i="11"/>
  <c r="C939" i="80"/>
  <c r="D641" i="80"/>
  <c r="C383" i="80"/>
  <c r="D383" i="80" s="1"/>
  <c r="E383" i="80" s="1"/>
  <c r="F383" i="80" s="1"/>
  <c r="G383" i="80" s="1"/>
  <c r="H383" i="80" s="1"/>
  <c r="D282" i="80"/>
  <c r="D300" i="80" s="1"/>
  <c r="D219" i="80"/>
  <c r="D231" i="80" s="1"/>
  <c r="D642" i="80"/>
  <c r="E1116" i="80"/>
  <c r="E1114" i="80" s="1"/>
  <c r="E662" i="80"/>
  <c r="D341" i="80"/>
  <c r="E2136" i="80"/>
  <c r="K18" i="11"/>
  <c r="E54" i="11"/>
  <c r="E16" i="11" s="1"/>
  <c r="E14" i="11" s="1"/>
  <c r="N16" i="11"/>
  <c r="N14" i="11" s="1"/>
  <c r="F581" i="80"/>
  <c r="F579" i="80" s="1"/>
  <c r="D578" i="80"/>
  <c r="D960" i="80"/>
  <c r="D958" i="80" s="1"/>
  <c r="D956" i="80" s="1"/>
  <c r="C131" i="80"/>
  <c r="D131" i="80" s="1"/>
  <c r="E131" i="80" s="1"/>
  <c r="F131" i="80" s="1"/>
  <c r="G131" i="80" s="1"/>
  <c r="H131" i="80" s="1"/>
  <c r="E61" i="11"/>
  <c r="E20" i="11" s="1"/>
  <c r="D974" i="80"/>
  <c r="C163" i="80"/>
  <c r="D577" i="80"/>
  <c r="E50" i="11"/>
  <c r="E12" i="11" s="1"/>
  <c r="N12" i="11"/>
  <c r="N10" i="11" s="1"/>
  <c r="E35" i="11"/>
  <c r="C123" i="80"/>
  <c r="D123" i="80" s="1"/>
  <c r="E123" i="80" s="1"/>
  <c r="F123" i="80" s="1"/>
  <c r="G123" i="80" s="1"/>
  <c r="H123" i="80" s="1"/>
  <c r="E56" i="11"/>
  <c r="E24" i="11" s="1"/>
  <c r="E22" i="11" s="1"/>
  <c r="H24" i="11"/>
  <c r="H22" i="11" s="1"/>
  <c r="H19" i="11"/>
  <c r="H18" i="11" s="1"/>
  <c r="E43" i="11"/>
  <c r="E19" i="11" s="1"/>
  <c r="E59" i="11"/>
  <c r="D301" i="80"/>
  <c r="D465" i="80"/>
  <c r="E465" i="80" s="1"/>
  <c r="F465" i="80" s="1"/>
  <c r="G465" i="80" s="1"/>
  <c r="H465" i="80" s="1"/>
  <c r="C467" i="80"/>
  <c r="E34" i="11"/>
  <c r="E57" i="11"/>
  <c r="E58" i="11"/>
  <c r="D724" i="80"/>
  <c r="D722" i="80" s="1"/>
  <c r="D720" i="80" s="1"/>
  <c r="Q10" i="11"/>
  <c r="D1246" i="80"/>
  <c r="D1244" i="80" s="1"/>
  <c r="D1256" i="80" s="1"/>
  <c r="D2055" i="80"/>
  <c r="D59" i="80" s="1"/>
  <c r="E1269" i="80"/>
  <c r="E440" i="80"/>
  <c r="F676" i="80"/>
  <c r="E2074" i="80"/>
  <c r="C133" i="80"/>
  <c r="D1101" i="80"/>
  <c r="F1350" i="80"/>
  <c r="F1349" i="80" s="1"/>
  <c r="D2006" i="80"/>
  <c r="D181" i="80"/>
  <c r="D179" i="80" s="1"/>
  <c r="D191" i="80" s="1"/>
  <c r="C1193" i="80"/>
  <c r="D1547" i="80"/>
  <c r="D1549" i="80"/>
  <c r="D1548" i="80"/>
  <c r="D1785" i="80"/>
  <c r="D1784" i="80"/>
  <c r="D1783" i="80"/>
  <c r="D815" i="80"/>
  <c r="D813" i="80"/>
  <c r="D814" i="80"/>
  <c r="D1943" i="80"/>
  <c r="D1941" i="80"/>
  <c r="D1942" i="80"/>
  <c r="F818" i="80"/>
  <c r="E817" i="80"/>
  <c r="E1945" i="80"/>
  <c r="F1946" i="80"/>
  <c r="F1883" i="80"/>
  <c r="E1882" i="80"/>
  <c r="F1526" i="80"/>
  <c r="E1553" i="80"/>
  <c r="E1551" i="80" s="1"/>
  <c r="D876" i="80"/>
  <c r="D877" i="80"/>
  <c r="D878" i="80"/>
  <c r="F669" i="80"/>
  <c r="E537" i="80"/>
  <c r="E577" i="80"/>
  <c r="E579" i="80"/>
  <c r="F1063" i="80"/>
  <c r="F1842" i="80"/>
  <c r="F888" i="80"/>
  <c r="H1824" i="80"/>
  <c r="E1655" i="80"/>
  <c r="D734" i="80"/>
  <c r="D732" i="80"/>
  <c r="D733" i="80"/>
  <c r="E1892" i="80"/>
  <c r="F1418" i="80"/>
  <c r="G890" i="80"/>
  <c r="F148" i="80"/>
  <c r="F1" i="80"/>
  <c r="D1326" i="80"/>
  <c r="D1327" i="80"/>
  <c r="D1325" i="80"/>
  <c r="E1473" i="80"/>
  <c r="F1474" i="80"/>
  <c r="F2078" i="80"/>
  <c r="H746" i="80"/>
  <c r="F737" i="80"/>
  <c r="E736" i="80"/>
  <c r="G1126" i="80"/>
  <c r="F162" i="80"/>
  <c r="F1654" i="80"/>
  <c r="E2189" i="80"/>
  <c r="G1709" i="80"/>
  <c r="H1710" i="80"/>
  <c r="H1709" i="80" s="1"/>
  <c r="F2024" i="80"/>
  <c r="G676" i="80"/>
  <c r="H677" i="80"/>
  <c r="H676" i="80" s="1"/>
  <c r="G1124" i="80"/>
  <c r="F1762" i="80"/>
  <c r="E1789" i="80"/>
  <c r="E1787" i="80" s="1"/>
  <c r="E1337" i="80"/>
  <c r="F1054" i="80"/>
  <c r="E1053" i="80"/>
  <c r="D1284" i="80"/>
  <c r="E1290" i="80"/>
  <c r="D1317" i="80"/>
  <c r="E182" i="80"/>
  <c r="G745" i="80"/>
  <c r="D2116" i="80"/>
  <c r="D2115" i="80"/>
  <c r="D2114" i="80"/>
  <c r="E301" i="80"/>
  <c r="F433" i="80"/>
  <c r="G1366" i="80"/>
  <c r="H1498" i="80"/>
  <c r="H1366" i="80" s="1"/>
  <c r="D1520" i="80"/>
  <c r="F1953" i="80"/>
  <c r="E1838" i="80"/>
  <c r="F1970" i="80"/>
  <c r="F654" i="80"/>
  <c r="E1187" i="80"/>
  <c r="F171" i="80"/>
  <c r="G346" i="80"/>
  <c r="F345" i="80"/>
  <c r="E1718" i="80"/>
  <c r="F1235" i="80"/>
  <c r="E1963" i="80"/>
  <c r="F881" i="80"/>
  <c r="E880" i="80"/>
  <c r="G441" i="80"/>
  <c r="F440" i="80"/>
  <c r="F1552" i="80"/>
  <c r="G1647" i="80"/>
  <c r="F1646" i="80"/>
  <c r="G1167" i="80"/>
  <c r="F1166" i="80"/>
  <c r="F354" i="80"/>
  <c r="E342" i="80"/>
  <c r="F1116" i="80"/>
  <c r="G1117" i="80"/>
  <c r="F1891" i="80"/>
  <c r="F417" i="80"/>
  <c r="E590" i="80"/>
  <c r="G1013" i="80"/>
  <c r="F1316" i="80"/>
  <c r="F521" i="80"/>
  <c r="F520" i="80" s="1"/>
  <c r="G523" i="80"/>
  <c r="G644" i="80"/>
  <c r="H646" i="80"/>
  <c r="H644" i="80" s="1"/>
  <c r="E408" i="80"/>
  <c r="F409" i="80"/>
  <c r="E1030" i="80"/>
  <c r="G982" i="80"/>
  <c r="F1734" i="80"/>
  <c r="E1602" i="80"/>
  <c r="F541" i="80"/>
  <c r="H1352" i="80"/>
  <c r="E1450" i="80"/>
  <c r="D2178" i="80"/>
  <c r="D2179" i="80"/>
  <c r="D2177" i="80"/>
  <c r="F827" i="80"/>
  <c r="G1270" i="80"/>
  <c r="F1269" i="80"/>
  <c r="E1573" i="80"/>
  <c r="D488" i="80"/>
  <c r="D486" i="80" s="1"/>
  <c r="E461" i="80"/>
  <c r="E1061" i="80"/>
  <c r="F1586" i="80"/>
  <c r="G1236" i="80"/>
  <c r="G1261" i="80"/>
  <c r="F1370" i="80"/>
  <c r="G2127" i="80"/>
  <c r="C1028" i="80"/>
  <c r="D1028" i="80" s="1"/>
  <c r="E1028" i="80" s="1"/>
  <c r="F1028" i="80" s="1"/>
  <c r="G1028" i="80" s="1"/>
  <c r="H1028" i="80" s="1"/>
  <c r="G889" i="80"/>
  <c r="G1234" i="80"/>
  <c r="E353" i="80"/>
  <c r="E341" i="80" s="1"/>
  <c r="E2126" i="80"/>
  <c r="D1100" i="80"/>
  <c r="F558" i="80"/>
  <c r="E898" i="80"/>
  <c r="F933" i="80"/>
  <c r="E960" i="80"/>
  <c r="E958" i="80" s="1"/>
  <c r="E264" i="80"/>
  <c r="F265" i="80"/>
  <c r="E912" i="80"/>
  <c r="F913" i="80"/>
  <c r="F102" i="80"/>
  <c r="E101" i="80"/>
  <c r="H591" i="80"/>
  <c r="E1329" i="80"/>
  <c r="F1330" i="80"/>
  <c r="G225" i="80"/>
  <c r="E1071" i="80"/>
  <c r="C792" i="80"/>
  <c r="D792" i="80" s="1"/>
  <c r="E792" i="80" s="1"/>
  <c r="F792" i="80" s="1"/>
  <c r="G792" i="80" s="1"/>
  <c r="H792" i="80" s="1"/>
  <c r="D1408" i="80"/>
  <c r="D1406" i="80"/>
  <c r="D1407" i="80"/>
  <c r="E2046" i="80"/>
  <c r="F1801" i="80"/>
  <c r="G1802" i="80"/>
  <c r="E1575" i="80"/>
  <c r="C2093" i="80"/>
  <c r="D2093" i="80" s="1"/>
  <c r="F1411" i="80"/>
  <c r="E1410" i="80"/>
  <c r="F589" i="80"/>
  <c r="F981" i="80"/>
  <c r="F825" i="80"/>
  <c r="F973" i="80"/>
  <c r="E1900" i="80"/>
  <c r="E835" i="80"/>
  <c r="E857" i="80"/>
  <c r="D851" i="80"/>
  <c r="E169" i="80"/>
  <c r="E642" i="80"/>
  <c r="E641" i="80"/>
  <c r="E640" i="80"/>
  <c r="D1469" i="80"/>
  <c r="D1471" i="80"/>
  <c r="D1470" i="80"/>
  <c r="F905" i="80"/>
  <c r="E773" i="80"/>
  <c r="H305" i="80"/>
  <c r="D1051" i="80"/>
  <c r="D1049" i="80"/>
  <c r="D1050" i="80"/>
  <c r="F1981" i="80"/>
  <c r="E1977" i="80"/>
  <c r="F2119" i="80"/>
  <c r="E2118" i="80"/>
  <c r="E1419" i="80"/>
  <c r="F1338" i="80"/>
  <c r="G1505" i="80"/>
  <c r="H1506" i="80"/>
  <c r="H1505" i="80" s="1"/>
  <c r="D2020" i="80"/>
  <c r="D2019" i="80"/>
  <c r="D2021" i="80"/>
  <c r="E621" i="80"/>
  <c r="E744" i="80"/>
  <c r="D1879" i="80"/>
  <c r="D1880" i="80"/>
  <c r="D1878" i="80"/>
  <c r="F697" i="80"/>
  <c r="E724" i="80"/>
  <c r="E722" i="80" s="1"/>
  <c r="F1656" i="80"/>
  <c r="E1339" i="80"/>
  <c r="D562" i="80"/>
  <c r="C556" i="80"/>
  <c r="D556" i="80" s="1"/>
  <c r="E556" i="80" s="1"/>
  <c r="F556" i="80" s="1"/>
  <c r="G556" i="80" s="1"/>
  <c r="H556" i="80" s="1"/>
  <c r="E1642" i="80"/>
  <c r="E1644" i="80"/>
  <c r="F1686" i="80"/>
  <c r="F959" i="80"/>
  <c r="E1062" i="80"/>
  <c r="G1574" i="80"/>
  <c r="D2033" i="80"/>
  <c r="D2035" i="80"/>
  <c r="D2034" i="80"/>
  <c r="E500" i="80"/>
  <c r="F501" i="80"/>
  <c r="G385" i="80"/>
  <c r="E234" i="80"/>
  <c r="D252" i="80"/>
  <c r="F2038" i="80"/>
  <c r="E2037" i="80"/>
  <c r="G196" i="80"/>
  <c r="D1756" i="80"/>
  <c r="D496" i="80"/>
  <c r="E2190" i="80"/>
  <c r="F1741" i="80"/>
  <c r="G1742" i="80"/>
  <c r="E1483" i="80"/>
  <c r="E2191" i="80"/>
  <c r="E1859" i="80"/>
  <c r="F1482" i="80"/>
  <c r="F273" i="80"/>
  <c r="F1788" i="80"/>
  <c r="G205" i="80"/>
  <c r="F204" i="80"/>
  <c r="G2143" i="80"/>
  <c r="F2074" i="80"/>
  <c r="E1134" i="80"/>
  <c r="D1928" i="80"/>
  <c r="H1811" i="80"/>
  <c r="D343" i="80"/>
  <c r="E355" i="80"/>
  <c r="E343" i="80" s="1"/>
  <c r="G416" i="80"/>
  <c r="F1009" i="80"/>
  <c r="G1141" i="80"/>
  <c r="H1588" i="80"/>
  <c r="D404" i="80"/>
  <c r="D406" i="80"/>
  <c r="D405" i="80"/>
  <c r="F304" i="80"/>
  <c r="F1093" i="80"/>
  <c r="E1087" i="80"/>
  <c r="F1922" i="80"/>
  <c r="F777" i="80"/>
  <c r="F170" i="80"/>
  <c r="H514" i="80"/>
  <c r="F1387" i="80"/>
  <c r="H1623" i="80"/>
  <c r="F2182" i="80"/>
  <c r="E2181" i="80"/>
  <c r="E363" i="80"/>
  <c r="D927" i="80"/>
  <c r="E274" i="80"/>
  <c r="F980" i="80"/>
  <c r="E1247" i="80"/>
  <c r="H322" i="80"/>
  <c r="D1224" i="80"/>
  <c r="D1223" i="80"/>
  <c r="D1222" i="80"/>
  <c r="E1810" i="80"/>
  <c r="E1798" i="80" s="1"/>
  <c r="D1798" i="80"/>
  <c r="F2095" i="80"/>
  <c r="F1822" i="80"/>
  <c r="F1821" i="80" s="1"/>
  <c r="E1664" i="80"/>
  <c r="F285" i="80"/>
  <c r="F284" i="80" s="1"/>
  <c r="G287" i="80"/>
  <c r="F1481" i="80"/>
  <c r="F1227" i="80"/>
  <c r="E1226" i="80"/>
  <c r="C320" i="80"/>
  <c r="D320" i="80" s="1"/>
  <c r="E320" i="80" s="1"/>
  <c r="F320" i="80" s="1"/>
  <c r="G320" i="80" s="1"/>
  <c r="H320" i="80" s="1"/>
  <c r="C126" i="80"/>
  <c r="D126" i="80" s="1"/>
  <c r="E126" i="80" s="1"/>
  <c r="F126" i="80" s="1"/>
  <c r="G126" i="80" s="1"/>
  <c r="H126" i="80" s="1"/>
  <c r="D326" i="80"/>
  <c r="G251" i="80"/>
  <c r="F757" i="80"/>
  <c r="F756" i="80" s="1"/>
  <c r="G759" i="80"/>
  <c r="E599" i="80"/>
  <c r="D518" i="80"/>
  <c r="D536" i="80" s="1"/>
  <c r="E1125" i="80"/>
  <c r="E1954" i="80"/>
  <c r="E272" i="80"/>
  <c r="F1213" i="80"/>
  <c r="E1717" i="80"/>
  <c r="E2003" i="80"/>
  <c r="E1992" i="80" s="1"/>
  <c r="E2025" i="80"/>
  <c r="E2023" i="80" s="1"/>
  <c r="F1998" i="80"/>
  <c r="E1955" i="80"/>
  <c r="E1797" i="80"/>
  <c r="E1799" i="80"/>
  <c r="E509" i="80"/>
  <c r="F1709" i="80"/>
  <c r="D1391" i="80"/>
  <c r="C1385" i="80"/>
  <c r="D1385" i="80" s="1"/>
  <c r="E1385" i="80" s="1"/>
  <c r="F1385" i="80" s="1"/>
  <c r="G1385" i="80" s="1"/>
  <c r="H1385" i="80" s="1"/>
  <c r="D1643" i="80"/>
  <c r="D1644" i="80"/>
  <c r="D1642" i="80"/>
  <c r="E2128" i="80"/>
  <c r="D754" i="80"/>
  <c r="D772" i="80" s="1"/>
  <c r="D1707" i="80"/>
  <c r="D1706" i="80"/>
  <c r="D1705" i="80"/>
  <c r="F826" i="80"/>
  <c r="E1565" i="80"/>
  <c r="F1566" i="80"/>
  <c r="C1198" i="80"/>
  <c r="H582" i="80"/>
  <c r="H581" i="80" s="1"/>
  <c r="G581" i="80"/>
  <c r="D2152" i="80"/>
  <c r="E2158" i="80"/>
  <c r="E794" i="80"/>
  <c r="E2047" i="80"/>
  <c r="E1719" i="80"/>
  <c r="E418" i="80"/>
  <c r="G1606" i="80"/>
  <c r="F653" i="80"/>
  <c r="F2058" i="80"/>
  <c r="F2057" i="80" s="1"/>
  <c r="F993" i="80"/>
  <c r="F992" i="80" s="1"/>
  <c r="F652" i="80"/>
  <c r="D1365" i="80" l="1"/>
  <c r="D1853" i="80"/>
  <c r="F35" i="80"/>
  <c r="KC8" i="82"/>
  <c r="KC7" i="82"/>
  <c r="KC21" i="82"/>
  <c r="KC19" i="82"/>
  <c r="KC9" i="82"/>
  <c r="KC31" i="82"/>
  <c r="KC20" i="82"/>
  <c r="KD29" i="82"/>
  <c r="KD28" i="82"/>
  <c r="KD27" i="82"/>
  <c r="KE24" i="82"/>
  <c r="NX5" i="82"/>
  <c r="NW4" i="82"/>
  <c r="KC22" i="82"/>
  <c r="KC10" i="82"/>
  <c r="KC15" i="82"/>
  <c r="KC12" i="82" s="1"/>
  <c r="D615" i="80"/>
  <c r="D627" i="80" s="1"/>
  <c r="D1837" i="80"/>
  <c r="D58" i="80"/>
  <c r="D1601" i="80"/>
  <c r="D57" i="80"/>
  <c r="D497" i="80"/>
  <c r="E2055" i="80"/>
  <c r="D2009" i="80"/>
  <c r="D1680" i="80"/>
  <c r="D1692" i="80" s="1"/>
  <c r="E1691" i="80" s="1"/>
  <c r="E1680" i="80" s="1"/>
  <c r="E1692" i="80" s="1"/>
  <c r="F1691" i="80" s="1"/>
  <c r="F1680" i="80" s="1"/>
  <c r="D691" i="80"/>
  <c r="D703" i="80" s="1"/>
  <c r="D705" i="80" s="1"/>
  <c r="F662" i="80"/>
  <c r="D233" i="80"/>
  <c r="D1617" i="80"/>
  <c r="D1629" i="80" s="1"/>
  <c r="E1628" i="80" s="1"/>
  <c r="F2045" i="80"/>
  <c r="G2045" i="80" s="1"/>
  <c r="C128" i="80"/>
  <c r="C120" i="80" s="1"/>
  <c r="D120" i="80" s="1"/>
  <c r="E120" i="80" s="1"/>
  <c r="F120" i="80" s="1"/>
  <c r="G120" i="80" s="1"/>
  <c r="H120" i="80" s="1"/>
  <c r="D260" i="80"/>
  <c r="E10" i="11"/>
  <c r="E1583" i="80"/>
  <c r="C1185" i="80"/>
  <c r="D1185" i="80" s="1"/>
  <c r="E1185" i="80" s="1"/>
  <c r="F1185" i="80" s="1"/>
  <c r="G1185" i="80" s="1"/>
  <c r="H1185" i="80" s="1"/>
  <c r="D1444" i="80"/>
  <c r="D1456" i="80" s="1"/>
  <c r="F2136" i="80"/>
  <c r="D262" i="80"/>
  <c r="D379" i="80"/>
  <c r="D391" i="80" s="1"/>
  <c r="G1350" i="80"/>
  <c r="G1349" i="80" s="1"/>
  <c r="D232" i="80"/>
  <c r="D788" i="80"/>
  <c r="D800" i="80" s="1"/>
  <c r="E1112" i="80"/>
  <c r="E230" i="80"/>
  <c r="E219" i="80" s="1"/>
  <c r="E231" i="80" s="1"/>
  <c r="D954" i="80"/>
  <c r="D455" i="80"/>
  <c r="D467" i="80" s="1"/>
  <c r="D718" i="80"/>
  <c r="E974" i="80"/>
  <c r="D972" i="80"/>
  <c r="D719" i="80"/>
  <c r="F577" i="80"/>
  <c r="D955" i="80"/>
  <c r="E18" i="11"/>
  <c r="D163" i="80"/>
  <c r="C127" i="80"/>
  <c r="D127" i="80" s="1"/>
  <c r="C125" i="80"/>
  <c r="D125" i="80" s="1"/>
  <c r="E125" i="80" s="1"/>
  <c r="F125" i="80" s="1"/>
  <c r="G125" i="80" s="1"/>
  <c r="H125" i="80" s="1"/>
  <c r="C122" i="80"/>
  <c r="D122" i="80" s="1"/>
  <c r="E122" i="80" s="1"/>
  <c r="F122" i="80" s="1"/>
  <c r="G122" i="80" s="1"/>
  <c r="E1246" i="80"/>
  <c r="E1244" i="80" s="1"/>
  <c r="E1256" i="80" s="1"/>
  <c r="E1819" i="80"/>
  <c r="F1585" i="80"/>
  <c r="F1664" i="80" s="1"/>
  <c r="D2073" i="80"/>
  <c r="F599" i="80"/>
  <c r="F835" i="80"/>
  <c r="D1024" i="80"/>
  <c r="D1036" i="80" s="1"/>
  <c r="E181" i="80"/>
  <c r="E179" i="80" s="1"/>
  <c r="E191" i="80" s="1"/>
  <c r="E518" i="80"/>
  <c r="E536" i="80" s="1"/>
  <c r="E990" i="80"/>
  <c r="E1008" i="80" s="1"/>
  <c r="E1783" i="80"/>
  <c r="E1785" i="80"/>
  <c r="E1784" i="80"/>
  <c r="E2021" i="80"/>
  <c r="E2019" i="80"/>
  <c r="E2020" i="80"/>
  <c r="E1562" i="80"/>
  <c r="E1563" i="80"/>
  <c r="E1561" i="80"/>
  <c r="F2190" i="80"/>
  <c r="F2046" i="80"/>
  <c r="H346" i="80"/>
  <c r="H345" i="80" s="1"/>
  <c r="G345" i="80"/>
  <c r="F724" i="80"/>
  <c r="F722" i="80" s="1"/>
  <c r="G697" i="80"/>
  <c r="F1553" i="80"/>
  <c r="F1551" i="80" s="1"/>
  <c r="G1526" i="80"/>
  <c r="E2004" i="80"/>
  <c r="G959" i="80"/>
  <c r="F857" i="80"/>
  <c r="F1061" i="80"/>
  <c r="E1879" i="80"/>
  <c r="E1880" i="80"/>
  <c r="E1878" i="80"/>
  <c r="F509" i="80"/>
  <c r="G1338" i="80"/>
  <c r="E1407" i="80"/>
  <c r="E1406" i="80"/>
  <c r="E1408" i="80"/>
  <c r="H2127" i="80"/>
  <c r="E1548" i="80"/>
  <c r="E1547" i="80"/>
  <c r="E1549" i="80"/>
  <c r="G1883" i="80"/>
  <c r="F1882" i="80"/>
  <c r="H1606" i="80"/>
  <c r="G1227" i="80"/>
  <c r="F1226" i="80"/>
  <c r="F355" i="80"/>
  <c r="F343" i="80" s="1"/>
  <c r="F1410" i="80"/>
  <c r="G1411" i="80"/>
  <c r="F1945" i="80"/>
  <c r="G1946" i="80"/>
  <c r="E1325" i="80"/>
  <c r="E1327" i="80"/>
  <c r="E1326" i="80"/>
  <c r="H523" i="80"/>
  <c r="G521" i="80"/>
  <c r="G520" i="80" s="1"/>
  <c r="E1941" i="80"/>
  <c r="E1943" i="80"/>
  <c r="E1942" i="80"/>
  <c r="H196" i="80"/>
  <c r="E815" i="80"/>
  <c r="E813" i="80"/>
  <c r="E814" i="80"/>
  <c r="G1387" i="80"/>
  <c r="E2035" i="80"/>
  <c r="E2033" i="80"/>
  <c r="E2034" i="80"/>
  <c r="F621" i="80"/>
  <c r="F1575" i="80"/>
  <c r="F817" i="80"/>
  <c r="G818" i="80"/>
  <c r="F1483" i="80"/>
  <c r="F2118" i="80"/>
  <c r="G2119" i="80"/>
  <c r="G973" i="80"/>
  <c r="F960" i="80"/>
  <c r="F958" i="80" s="1"/>
  <c r="G933" i="80"/>
  <c r="F1573" i="80"/>
  <c r="G1116" i="80"/>
  <c r="H1117" i="80"/>
  <c r="H1116" i="80" s="1"/>
  <c r="E877" i="80"/>
  <c r="E876" i="80"/>
  <c r="E878" i="80"/>
  <c r="G1970" i="80"/>
  <c r="F1838" i="80"/>
  <c r="F2189" i="80"/>
  <c r="F1892" i="80"/>
  <c r="F1134" i="80"/>
  <c r="G993" i="80"/>
  <c r="G992" i="80" s="1"/>
  <c r="F1954" i="80"/>
  <c r="H1141" i="80"/>
  <c r="H1009" i="80" s="1"/>
  <c r="G1009" i="80"/>
  <c r="G1482" i="80"/>
  <c r="F898" i="80"/>
  <c r="G170" i="80"/>
  <c r="G981" i="80"/>
  <c r="H225" i="80"/>
  <c r="G265" i="80"/>
  <c r="F264" i="80"/>
  <c r="G541" i="80"/>
  <c r="H1013" i="80"/>
  <c r="F1053" i="80"/>
  <c r="G1054" i="80"/>
  <c r="F794" i="80"/>
  <c r="G826" i="80"/>
  <c r="E1391" i="80"/>
  <c r="F1391" i="80" s="1"/>
  <c r="G1391" i="80" s="1"/>
  <c r="H1391" i="80" s="1"/>
  <c r="D1381" i="80"/>
  <c r="F1125" i="80"/>
  <c r="D863" i="80"/>
  <c r="G558" i="80"/>
  <c r="H889" i="80"/>
  <c r="F408" i="80"/>
  <c r="G409" i="80"/>
  <c r="F1644" i="80"/>
  <c r="F1642" i="80"/>
  <c r="H745" i="80"/>
  <c r="G2078" i="80"/>
  <c r="G589" i="80"/>
  <c r="G577" i="80" s="1"/>
  <c r="E406" i="80"/>
  <c r="E404" i="80"/>
  <c r="E405" i="80"/>
  <c r="F590" i="80"/>
  <c r="H1647" i="80"/>
  <c r="H1646" i="80" s="1"/>
  <c r="G1646" i="80"/>
  <c r="E426" i="80"/>
  <c r="E282" i="80" s="1"/>
  <c r="F1337" i="80"/>
  <c r="F1473" i="80"/>
  <c r="G1474" i="80"/>
  <c r="G653" i="80"/>
  <c r="F641" i="80"/>
  <c r="E1224" i="80"/>
  <c r="E1223" i="80"/>
  <c r="E1222" i="80"/>
  <c r="G2095" i="80"/>
  <c r="E1428" i="80"/>
  <c r="F1428" i="80" s="1"/>
  <c r="G777" i="80"/>
  <c r="G304" i="80"/>
  <c r="H416" i="80"/>
  <c r="G2074" i="80"/>
  <c r="H2143" i="80"/>
  <c r="H2074" i="80" s="1"/>
  <c r="G501" i="80"/>
  <c r="F500" i="80"/>
  <c r="E954" i="80"/>
  <c r="E955" i="80"/>
  <c r="E956" i="80"/>
  <c r="E1491" i="80"/>
  <c r="E488" i="80"/>
  <c r="E486" i="80" s="1"/>
  <c r="F461" i="80"/>
  <c r="E1470" i="80"/>
  <c r="E1469" i="80"/>
  <c r="E1471" i="80"/>
  <c r="F1655" i="80"/>
  <c r="F1643" i="80" s="1"/>
  <c r="D1768" i="80"/>
  <c r="F2126" i="80"/>
  <c r="F1602" i="80"/>
  <c r="G1734" i="80"/>
  <c r="G417" i="80"/>
  <c r="G1552" i="80"/>
  <c r="E734" i="80"/>
  <c r="E733" i="80"/>
  <c r="E732" i="80"/>
  <c r="G757" i="80"/>
  <c r="G756" i="80" s="1"/>
  <c r="H759" i="80"/>
  <c r="H205" i="80"/>
  <c r="H204" i="80" s="1"/>
  <c r="G204" i="80"/>
  <c r="E2093" i="80"/>
  <c r="F2093" i="80" s="1"/>
  <c r="G2093" i="80" s="1"/>
  <c r="H2093" i="80" s="1"/>
  <c r="D2089" i="80"/>
  <c r="D483" i="80"/>
  <c r="D484" i="80"/>
  <c r="D482" i="80"/>
  <c r="F1290" i="80"/>
  <c r="E1317" i="80"/>
  <c r="F736" i="80"/>
  <c r="G737" i="80"/>
  <c r="F537" i="80"/>
  <c r="G669" i="80"/>
  <c r="D2164" i="80"/>
  <c r="G1213" i="80"/>
  <c r="G1481" i="80"/>
  <c r="F1810" i="80"/>
  <c r="F2191" i="80"/>
  <c r="F1900" i="80"/>
  <c r="G1235" i="80"/>
  <c r="G888" i="80"/>
  <c r="G579" i="80"/>
  <c r="G285" i="80"/>
  <c r="G284" i="80" s="1"/>
  <c r="H287" i="80"/>
  <c r="F1450" i="80"/>
  <c r="D1296" i="80"/>
  <c r="F1789" i="80"/>
  <c r="F1787" i="80" s="1"/>
  <c r="G1762" i="80"/>
  <c r="H579" i="80"/>
  <c r="F182" i="80"/>
  <c r="F363" i="80"/>
  <c r="G273" i="80"/>
  <c r="G2038" i="80"/>
  <c r="F2037" i="80"/>
  <c r="G1656" i="80"/>
  <c r="F1719" i="80"/>
  <c r="F1707" i="80" s="1"/>
  <c r="E1707" i="80"/>
  <c r="D939" i="80"/>
  <c r="G2058" i="80"/>
  <c r="G2057" i="80" s="1"/>
  <c r="G1586" i="80"/>
  <c r="G1585" i="80" s="1"/>
  <c r="E1927" i="80"/>
  <c r="D1929" i="80"/>
  <c r="D1930" i="80"/>
  <c r="H1742" i="80"/>
  <c r="H1741" i="80" s="1"/>
  <c r="G1741" i="80"/>
  <c r="D149" i="80"/>
  <c r="D147" i="80" s="1"/>
  <c r="D250" i="80"/>
  <c r="G825" i="80"/>
  <c r="H1802" i="80"/>
  <c r="H1801" i="80" s="1"/>
  <c r="G1801" i="80"/>
  <c r="F101" i="80"/>
  <c r="G102" i="80"/>
  <c r="H1261" i="80"/>
  <c r="F1114" i="80"/>
  <c r="F1112" i="80"/>
  <c r="G881" i="80"/>
  <c r="F880" i="80"/>
  <c r="F1718" i="80"/>
  <c r="F1706" i="80" s="1"/>
  <c r="E1706" i="80"/>
  <c r="G1842" i="80"/>
  <c r="F2047" i="80"/>
  <c r="G1998" i="80"/>
  <c r="F2025" i="80"/>
  <c r="F2023" i="80" s="1"/>
  <c r="G1093" i="80"/>
  <c r="F773" i="80"/>
  <c r="G905" i="80"/>
  <c r="G827" i="80"/>
  <c r="E1051" i="80"/>
  <c r="E1049" i="80"/>
  <c r="E1050" i="80"/>
  <c r="G1063" i="80"/>
  <c r="E326" i="80"/>
  <c r="F326" i="80" s="1"/>
  <c r="G326" i="80" s="1"/>
  <c r="H326" i="80" s="1"/>
  <c r="D316" i="80"/>
  <c r="E2179" i="80"/>
  <c r="E2178" i="80"/>
  <c r="E2177" i="80"/>
  <c r="H1167" i="80"/>
  <c r="H1166" i="80" s="1"/>
  <c r="G1166" i="80"/>
  <c r="G2182" i="80"/>
  <c r="F2181" i="80"/>
  <c r="F1062" i="80"/>
  <c r="E262" i="80"/>
  <c r="E261" i="80"/>
  <c r="E260" i="80"/>
  <c r="E1113" i="80"/>
  <c r="G171" i="80"/>
  <c r="G162" i="80"/>
  <c r="F1247" i="80"/>
  <c r="H385" i="80"/>
  <c r="F2199" i="80"/>
  <c r="D1532" i="80"/>
  <c r="E578" i="80"/>
  <c r="D1865" i="80"/>
  <c r="E562" i="80"/>
  <c r="F562" i="80" s="1"/>
  <c r="G562" i="80" s="1"/>
  <c r="H562" i="80" s="1"/>
  <c r="D552" i="80"/>
  <c r="D1104" i="80"/>
  <c r="G354" i="80"/>
  <c r="H1126" i="80"/>
  <c r="H890" i="80"/>
  <c r="F2158" i="80"/>
  <c r="F1717" i="80"/>
  <c r="F1705" i="80" s="1"/>
  <c r="E1705" i="80"/>
  <c r="F1859" i="80"/>
  <c r="E498" i="80"/>
  <c r="E497" i="80"/>
  <c r="E496" i="80"/>
  <c r="G1686" i="80"/>
  <c r="F1339" i="80"/>
  <c r="F1329" i="80"/>
  <c r="G1330" i="80"/>
  <c r="E754" i="80"/>
  <c r="E772" i="80" s="1"/>
  <c r="F1187" i="80"/>
  <c r="D1214" i="80"/>
  <c r="D1212" i="80" s="1"/>
  <c r="D1315" i="80"/>
  <c r="G2024" i="80"/>
  <c r="G1822" i="80"/>
  <c r="G1821" i="80" s="1"/>
  <c r="G980" i="80"/>
  <c r="F744" i="80"/>
  <c r="F1419" i="80"/>
  <c r="H982" i="80"/>
  <c r="G1788" i="80"/>
  <c r="F353" i="80"/>
  <c r="F341" i="80" s="1"/>
  <c r="G1370" i="80"/>
  <c r="G1891" i="80"/>
  <c r="G654" i="80"/>
  <c r="F642" i="80"/>
  <c r="F301" i="80"/>
  <c r="G433" i="80"/>
  <c r="G1418" i="80"/>
  <c r="F418" i="80"/>
  <c r="F2128" i="80"/>
  <c r="F274" i="80"/>
  <c r="E2114" i="80"/>
  <c r="E2115" i="80"/>
  <c r="E2116" i="80"/>
  <c r="H441" i="80"/>
  <c r="H440" i="80" s="1"/>
  <c r="G440" i="80"/>
  <c r="G1" i="80"/>
  <c r="F272" i="80"/>
  <c r="G1922" i="80"/>
  <c r="G652" i="80"/>
  <c r="G640" i="80" s="1"/>
  <c r="F640" i="80"/>
  <c r="F1565" i="80"/>
  <c r="G1566" i="80"/>
  <c r="F1955" i="80"/>
  <c r="H251" i="80"/>
  <c r="E1099" i="80"/>
  <c r="F234" i="80"/>
  <c r="E252" i="80"/>
  <c r="H1574" i="80"/>
  <c r="E1643" i="80"/>
  <c r="E718" i="80"/>
  <c r="E720" i="80"/>
  <c r="E719" i="80"/>
  <c r="G1981" i="80"/>
  <c r="F1977" i="80"/>
  <c r="F169" i="80"/>
  <c r="F1797" i="80"/>
  <c r="F1799" i="80"/>
  <c r="F912" i="80"/>
  <c r="G913" i="80"/>
  <c r="H1234" i="80"/>
  <c r="H1236" i="80"/>
  <c r="H1270" i="80"/>
  <c r="H1269" i="80" s="1"/>
  <c r="G1269" i="80"/>
  <c r="F1030" i="80"/>
  <c r="G1316" i="80"/>
  <c r="F1963" i="80"/>
  <c r="F342" i="80"/>
  <c r="G1953" i="80"/>
  <c r="H1124" i="80"/>
  <c r="G1654" i="80"/>
  <c r="G148" i="80"/>
  <c r="KD13" i="82" l="1"/>
  <c r="G35" i="80"/>
  <c r="KC6" i="82"/>
  <c r="KC18" i="82"/>
  <c r="KE26" i="82"/>
  <c r="KF26" i="82" s="1"/>
  <c r="KG26" i="82" s="1"/>
  <c r="KH26" i="82" s="1"/>
  <c r="KI26" i="82" s="1"/>
  <c r="KJ26" i="82" s="1"/>
  <c r="KK26" i="82" s="1"/>
  <c r="KL26" i="82" s="1"/>
  <c r="KM26" i="82" s="1"/>
  <c r="KN26" i="82" s="1"/>
  <c r="KO26" i="82" s="1"/>
  <c r="KP26" i="82" s="1"/>
  <c r="KE25" i="82"/>
  <c r="NY5" i="82"/>
  <c r="NX4" i="82"/>
  <c r="D55" i="80"/>
  <c r="D1693" i="80"/>
  <c r="E1693" i="80" s="1"/>
  <c r="D1694" i="80"/>
  <c r="E1694" i="80" s="1"/>
  <c r="D1631" i="80"/>
  <c r="E2073" i="80"/>
  <c r="E59" i="80"/>
  <c r="E1601" i="80"/>
  <c r="E57" i="80"/>
  <c r="E1837" i="80"/>
  <c r="E58" i="80"/>
  <c r="F518" i="80"/>
  <c r="F57" i="80" s="1"/>
  <c r="D1630" i="80"/>
  <c r="G662" i="80"/>
  <c r="D236" i="80"/>
  <c r="E702" i="80"/>
  <c r="E691" i="80" s="1"/>
  <c r="E703" i="80" s="1"/>
  <c r="E705" i="80" s="1"/>
  <c r="D704" i="80"/>
  <c r="D708" i="80" s="1"/>
  <c r="E233" i="80"/>
  <c r="D1181" i="80"/>
  <c r="D1193" i="80" s="1"/>
  <c r="D1195" i="80" s="1"/>
  <c r="F2055" i="80"/>
  <c r="F2073" i="80" s="1"/>
  <c r="H1350" i="80"/>
  <c r="H1349" i="80" s="1"/>
  <c r="H1822" i="80"/>
  <c r="H1821" i="80" s="1"/>
  <c r="F1727" i="80"/>
  <c r="F1583" i="80" s="1"/>
  <c r="H1586" i="80"/>
  <c r="H1585" i="80" s="1"/>
  <c r="F230" i="80"/>
  <c r="F219" i="80" s="1"/>
  <c r="F231" i="80" s="1"/>
  <c r="E232" i="80"/>
  <c r="G835" i="80"/>
  <c r="H757" i="80"/>
  <c r="H756" i="80" s="1"/>
  <c r="G599" i="80"/>
  <c r="E163" i="80"/>
  <c r="D161" i="80"/>
  <c r="D970" i="80"/>
  <c r="D968" i="80"/>
  <c r="D969" i="80"/>
  <c r="F974" i="80"/>
  <c r="E972" i="80"/>
  <c r="G1664" i="80"/>
  <c r="G1247" i="80"/>
  <c r="F1246" i="80"/>
  <c r="F1244" i="80" s="1"/>
  <c r="F1256" i="80" s="1"/>
  <c r="F1819" i="80"/>
  <c r="F1837" i="80" s="1"/>
  <c r="F181" i="80"/>
  <c r="F179" i="80" s="1"/>
  <c r="F191" i="80" s="1"/>
  <c r="G1134" i="80"/>
  <c r="D246" i="80"/>
  <c r="D247" i="80"/>
  <c r="D248" i="80"/>
  <c r="H2024" i="80"/>
  <c r="D145" i="80"/>
  <c r="D143" i="80"/>
  <c r="D144" i="80"/>
  <c r="E1295" i="80"/>
  <c r="D1298" i="80"/>
  <c r="D1297" i="80"/>
  <c r="G2191" i="80"/>
  <c r="F1549" i="80"/>
  <c r="F1548" i="80"/>
  <c r="F1547" i="80"/>
  <c r="G1954" i="80"/>
  <c r="H653" i="80"/>
  <c r="G342" i="80"/>
  <c r="H1656" i="80"/>
  <c r="F1470" i="80"/>
  <c r="F1469" i="80"/>
  <c r="F1471" i="80"/>
  <c r="D1037" i="80"/>
  <c r="E1035" i="80"/>
  <c r="D1038" i="80"/>
  <c r="G1125" i="80"/>
  <c r="G1113" i="80" s="1"/>
  <c r="G744" i="80"/>
  <c r="H501" i="80"/>
  <c r="H500" i="80" s="1"/>
  <c r="G500" i="80"/>
  <c r="G2046" i="80"/>
  <c r="G274" i="80"/>
  <c r="G1859" i="80"/>
  <c r="H273" i="80"/>
  <c r="G912" i="80"/>
  <c r="H913" i="80"/>
  <c r="H912" i="80" s="1"/>
  <c r="H1922" i="80"/>
  <c r="H2058" i="80"/>
  <c r="H2057" i="80" s="1"/>
  <c r="F488" i="80"/>
  <c r="F486" i="80" s="1"/>
  <c r="G461" i="80"/>
  <c r="F815" i="80"/>
  <c r="F814" i="80"/>
  <c r="F813" i="80"/>
  <c r="G1410" i="80"/>
  <c r="H1411" i="80"/>
  <c r="H1410" i="80" s="1"/>
  <c r="G2190" i="80"/>
  <c r="H1686" i="80"/>
  <c r="H1552" i="80"/>
  <c r="F1491" i="80"/>
  <c r="H304" i="80"/>
  <c r="H2078" i="80"/>
  <c r="H265" i="80"/>
  <c r="H264" i="80" s="1"/>
  <c r="G264" i="80"/>
  <c r="G1112" i="80"/>
  <c r="G1114" i="80"/>
  <c r="F1223" i="80"/>
  <c r="F1222" i="80"/>
  <c r="F1224" i="80"/>
  <c r="F718" i="80"/>
  <c r="F719" i="80"/>
  <c r="F720" i="80"/>
  <c r="E149" i="80"/>
  <c r="E147" i="80" s="1"/>
  <c r="E250" i="80"/>
  <c r="F1563" i="80"/>
  <c r="F1562" i="80"/>
  <c r="F1561" i="80"/>
  <c r="F1692" i="80"/>
  <c r="H1093" i="80"/>
  <c r="G1719" i="80"/>
  <c r="D2101" i="80"/>
  <c r="H777" i="80"/>
  <c r="G2189" i="80"/>
  <c r="G2118" i="80"/>
  <c r="H2119" i="80"/>
  <c r="H2118" i="80" s="1"/>
  <c r="H1227" i="80"/>
  <c r="H1226" i="80" s="1"/>
  <c r="G1226" i="80"/>
  <c r="G857" i="80"/>
  <c r="H1953" i="80"/>
  <c r="G169" i="80"/>
  <c r="H1418" i="80"/>
  <c r="D1534" i="80"/>
  <c r="D1533" i="80"/>
  <c r="E1531" i="80"/>
  <c r="G1810" i="80"/>
  <c r="G736" i="80"/>
  <c r="H737" i="80"/>
  <c r="H736" i="80" s="1"/>
  <c r="H993" i="80"/>
  <c r="H992" i="80" s="1"/>
  <c r="F2115" i="80"/>
  <c r="F2114" i="80"/>
  <c r="F2116" i="80"/>
  <c r="G353" i="80"/>
  <c r="F954" i="80"/>
  <c r="F955" i="80"/>
  <c r="F956" i="80"/>
  <c r="G1187" i="80"/>
  <c r="G101" i="80"/>
  <c r="H102" i="80"/>
  <c r="H101" i="80" s="1"/>
  <c r="H1481" i="80"/>
  <c r="H1981" i="80"/>
  <c r="H1977" i="80" s="1"/>
  <c r="G1977" i="80"/>
  <c r="G1419" i="80"/>
  <c r="G1718" i="80"/>
  <c r="F2035" i="80"/>
  <c r="F2034" i="80"/>
  <c r="F2033" i="80"/>
  <c r="G1290" i="80"/>
  <c r="F1317" i="80"/>
  <c r="F496" i="80"/>
  <c r="F498" i="80"/>
  <c r="F497" i="80"/>
  <c r="G1337" i="80"/>
  <c r="G1053" i="80"/>
  <c r="H1054" i="80"/>
  <c r="H1053" i="80" s="1"/>
  <c r="G898" i="80"/>
  <c r="G1882" i="80"/>
  <c r="H1883" i="80"/>
  <c r="H1882" i="80" s="1"/>
  <c r="G509" i="80"/>
  <c r="H654" i="80"/>
  <c r="G2037" i="80"/>
  <c r="H2038" i="80"/>
  <c r="H2037" i="80" s="1"/>
  <c r="H409" i="80"/>
  <c r="H408" i="80" s="1"/>
  <c r="G408" i="80"/>
  <c r="H1970" i="80"/>
  <c r="H1838" i="80" s="1"/>
  <c r="G1838" i="80"/>
  <c r="G1483" i="80"/>
  <c r="H1387" i="80"/>
  <c r="G642" i="80"/>
  <c r="E2005" i="80"/>
  <c r="E2006" i="80"/>
  <c r="H148" i="80"/>
  <c r="H162" i="80"/>
  <c r="H1213" i="80"/>
  <c r="D468" i="80"/>
  <c r="E466" i="80"/>
  <c r="D469" i="80"/>
  <c r="F426" i="80"/>
  <c r="E300" i="80"/>
  <c r="F406" i="80"/>
  <c r="F405" i="80"/>
  <c r="F404" i="80"/>
  <c r="D1393" i="80"/>
  <c r="H1482" i="80"/>
  <c r="G1892" i="80"/>
  <c r="H818" i="80"/>
  <c r="H817" i="80" s="1"/>
  <c r="G817" i="80"/>
  <c r="G641" i="80"/>
  <c r="H1654" i="80"/>
  <c r="H1891" i="80"/>
  <c r="F754" i="80"/>
  <c r="F58" i="80" s="1"/>
  <c r="H980" i="80"/>
  <c r="G1329" i="80"/>
  <c r="H1330" i="80"/>
  <c r="H1329" i="80" s="1"/>
  <c r="D564" i="80"/>
  <c r="G2199" i="80"/>
  <c r="G2047" i="80"/>
  <c r="G880" i="80"/>
  <c r="H881" i="80"/>
  <c r="H880" i="80" s="1"/>
  <c r="H825" i="80"/>
  <c r="G1789" i="80"/>
  <c r="G1787" i="80" s="1"/>
  <c r="H1762" i="80"/>
  <c r="G2128" i="80"/>
  <c r="F1325" i="80"/>
  <c r="F1327" i="80"/>
  <c r="F1326" i="80"/>
  <c r="H171" i="80"/>
  <c r="F1071" i="80"/>
  <c r="G1071" i="80" s="1"/>
  <c r="H285" i="80"/>
  <c r="H284" i="80" s="1"/>
  <c r="H1235" i="80"/>
  <c r="D2166" i="80"/>
  <c r="E2163" i="80"/>
  <c r="D2165" i="80"/>
  <c r="G2126" i="80"/>
  <c r="G1644" i="80"/>
  <c r="G1642" i="80"/>
  <c r="H541" i="80"/>
  <c r="H521" i="80"/>
  <c r="H520" i="80" s="1"/>
  <c r="H662" i="80" s="1"/>
  <c r="F1407" i="80"/>
  <c r="F1406" i="80"/>
  <c r="F1408" i="80"/>
  <c r="G1553" i="80"/>
  <c r="G1551" i="80" s="1"/>
  <c r="H1526" i="80"/>
  <c r="G1030" i="80"/>
  <c r="H1566" i="80"/>
  <c r="H1565" i="80" s="1"/>
  <c r="G1565" i="80"/>
  <c r="H1370" i="80"/>
  <c r="F2021" i="80"/>
  <c r="F2020" i="80"/>
  <c r="F2019" i="80"/>
  <c r="G1717" i="80"/>
  <c r="H354" i="80"/>
  <c r="D328" i="80"/>
  <c r="H1842" i="80"/>
  <c r="D1769" i="80"/>
  <c r="D1770" i="80"/>
  <c r="E1767" i="80"/>
  <c r="G234" i="80"/>
  <c r="F252" i="80"/>
  <c r="D1311" i="80"/>
  <c r="D1313" i="80"/>
  <c r="D1312" i="80"/>
  <c r="H1063" i="80"/>
  <c r="H122" i="80"/>
  <c r="H417" i="80"/>
  <c r="E862" i="80"/>
  <c r="D864" i="80"/>
  <c r="D865" i="80"/>
  <c r="H1338" i="80"/>
  <c r="H652" i="80"/>
  <c r="G301" i="80"/>
  <c r="H433" i="80"/>
  <c r="H301" i="80" s="1"/>
  <c r="D1208" i="80"/>
  <c r="D1209" i="80"/>
  <c r="D1210" i="80"/>
  <c r="F734" i="80"/>
  <c r="F733" i="80"/>
  <c r="F732" i="80"/>
  <c r="G1428" i="80"/>
  <c r="G1473" i="80"/>
  <c r="H1474" i="80"/>
  <c r="H1473" i="80" s="1"/>
  <c r="D393" i="80"/>
  <c r="E390" i="80"/>
  <c r="D392" i="80"/>
  <c r="G1945" i="80"/>
  <c r="H1946" i="80"/>
  <c r="H1945" i="80" s="1"/>
  <c r="G2158" i="80"/>
  <c r="E1617" i="80"/>
  <c r="G1450" i="80"/>
  <c r="H888" i="80"/>
  <c r="E1214" i="80"/>
  <c r="E1212" i="80" s="1"/>
  <c r="E1315" i="80"/>
  <c r="G1602" i="80"/>
  <c r="H1734" i="80"/>
  <c r="H1602" i="80" s="1"/>
  <c r="G1655" i="80"/>
  <c r="G1643" i="80" s="1"/>
  <c r="E1347" i="80"/>
  <c r="E56" i="80" s="1"/>
  <c r="G1573" i="80"/>
  <c r="D629" i="80"/>
  <c r="E626" i="80"/>
  <c r="D628" i="80"/>
  <c r="F1941" i="80"/>
  <c r="F1942" i="80"/>
  <c r="F1943" i="80"/>
  <c r="F1879" i="80"/>
  <c r="F1880" i="80"/>
  <c r="F1878" i="80"/>
  <c r="H959" i="80"/>
  <c r="E1101" i="80"/>
  <c r="F1098" i="80"/>
  <c r="G272" i="80"/>
  <c r="F1783" i="80"/>
  <c r="F1785" i="80"/>
  <c r="F1784" i="80"/>
  <c r="D801" i="80"/>
  <c r="D802" i="80"/>
  <c r="E799" i="80"/>
  <c r="D1933" i="80"/>
  <c r="H589" i="80"/>
  <c r="G1963" i="80"/>
  <c r="H1788" i="80"/>
  <c r="G1062" i="80"/>
  <c r="G1799" i="80"/>
  <c r="G1797" i="80"/>
  <c r="E1916" i="80"/>
  <c r="F1050" i="80"/>
  <c r="F1049" i="80"/>
  <c r="F1051" i="80"/>
  <c r="H981" i="80"/>
  <c r="G960" i="80"/>
  <c r="G958" i="80" s="1"/>
  <c r="H933" i="80"/>
  <c r="H1" i="80"/>
  <c r="E1100" i="80"/>
  <c r="H827" i="80"/>
  <c r="H1998" i="80"/>
  <c r="G2025" i="80"/>
  <c r="G2023" i="80" s="1"/>
  <c r="F877" i="80"/>
  <c r="F876" i="80"/>
  <c r="F878" i="80"/>
  <c r="H1797" i="80"/>
  <c r="H1799" i="80"/>
  <c r="H2095" i="80"/>
  <c r="H1316" i="80"/>
  <c r="D116" i="80"/>
  <c r="G418" i="80"/>
  <c r="F2179" i="80"/>
  <c r="F2178" i="80"/>
  <c r="F2177" i="80"/>
  <c r="H905" i="80"/>
  <c r="H773" i="80" s="1"/>
  <c r="G773" i="80"/>
  <c r="D940" i="80"/>
  <c r="D941" i="80"/>
  <c r="E938" i="80"/>
  <c r="G182" i="80"/>
  <c r="H669" i="80"/>
  <c r="H537" i="80" s="1"/>
  <c r="G537" i="80"/>
  <c r="E483" i="80"/>
  <c r="E484" i="80"/>
  <c r="E482" i="80"/>
  <c r="H826" i="80"/>
  <c r="H973" i="80"/>
  <c r="G1575" i="80"/>
  <c r="G1061" i="80"/>
  <c r="F1798" i="80"/>
  <c r="G1955" i="80"/>
  <c r="E1455" i="80"/>
  <c r="D1458" i="80"/>
  <c r="D1457" i="80"/>
  <c r="G1339" i="80"/>
  <c r="E1864" i="80"/>
  <c r="D1866" i="80"/>
  <c r="D1867" i="80"/>
  <c r="H2182" i="80"/>
  <c r="H2181" i="80" s="1"/>
  <c r="G2181" i="80"/>
  <c r="F1113" i="80"/>
  <c r="G1900" i="80"/>
  <c r="F2003" i="80"/>
  <c r="G590" i="80"/>
  <c r="F578" i="80"/>
  <c r="H558" i="80"/>
  <c r="G794" i="80"/>
  <c r="F262" i="80"/>
  <c r="F261" i="80"/>
  <c r="F260" i="80"/>
  <c r="H170" i="80"/>
  <c r="H1112" i="80"/>
  <c r="H1114" i="80"/>
  <c r="G621" i="80"/>
  <c r="H2045" i="80"/>
  <c r="G355" i="80"/>
  <c r="G724" i="80"/>
  <c r="G722" i="80" s="1"/>
  <c r="H697" i="80"/>
  <c r="KD19" i="82" l="1"/>
  <c r="E1697" i="80"/>
  <c r="H35" i="80"/>
  <c r="KD21" i="82"/>
  <c r="KD9" i="82"/>
  <c r="KD22" i="82"/>
  <c r="KD20" i="82"/>
  <c r="KD7" i="82"/>
  <c r="KD31" i="82"/>
  <c r="KD14" i="82"/>
  <c r="KD8" i="82"/>
  <c r="KD10" i="82"/>
  <c r="KE29" i="82"/>
  <c r="KE27" i="82"/>
  <c r="KF24" i="82"/>
  <c r="KE28" i="82"/>
  <c r="KD15" i="82"/>
  <c r="NY4" i="82"/>
  <c r="NZ5" i="82"/>
  <c r="E55" i="80"/>
  <c r="D1697" i="80"/>
  <c r="D1194" i="80"/>
  <c r="D1198" i="80" s="1"/>
  <c r="D1634" i="80"/>
  <c r="F536" i="80"/>
  <c r="E704" i="80"/>
  <c r="E708" i="80" s="1"/>
  <c r="F702" i="80"/>
  <c r="F691" i="80" s="1"/>
  <c r="F703" i="80" s="1"/>
  <c r="F705" i="80" s="1"/>
  <c r="F772" i="80"/>
  <c r="H1428" i="80"/>
  <c r="E1192" i="80"/>
  <c r="E1181" i="80" s="1"/>
  <c r="F233" i="80"/>
  <c r="E236" i="80"/>
  <c r="H1642" i="80"/>
  <c r="H1900" i="80"/>
  <c r="G1727" i="80"/>
  <c r="H1727" i="80" s="1"/>
  <c r="F1601" i="80"/>
  <c r="G230" i="80"/>
  <c r="G219" i="80" s="1"/>
  <c r="G231" i="80" s="1"/>
  <c r="H599" i="80"/>
  <c r="H518" i="80" s="1"/>
  <c r="H57" i="80" s="1"/>
  <c r="F232" i="80"/>
  <c r="H1644" i="80"/>
  <c r="G518" i="80"/>
  <c r="G57" i="80" s="1"/>
  <c r="H835" i="80"/>
  <c r="H1247" i="80"/>
  <c r="H1246" i="80" s="1"/>
  <c r="H1244" i="80" s="1"/>
  <c r="H1256" i="80" s="1"/>
  <c r="H1664" i="80"/>
  <c r="H342" i="80"/>
  <c r="G974" i="80"/>
  <c r="F972" i="80"/>
  <c r="D158" i="80"/>
  <c r="D157" i="80"/>
  <c r="D159" i="80"/>
  <c r="F163" i="80"/>
  <c r="E161" i="80"/>
  <c r="E970" i="80"/>
  <c r="E969" i="80"/>
  <c r="E968" i="80"/>
  <c r="G1246" i="80"/>
  <c r="G1244" i="80" s="1"/>
  <c r="G1256" i="80" s="1"/>
  <c r="G1819" i="80"/>
  <c r="G1837" i="80" s="1"/>
  <c r="H1071" i="80"/>
  <c r="G181" i="80"/>
  <c r="G179" i="80" s="1"/>
  <c r="G191" i="80" s="1"/>
  <c r="E1365" i="80"/>
  <c r="H640" i="80"/>
  <c r="D1773" i="80"/>
  <c r="H2047" i="80"/>
  <c r="G1327" i="80"/>
  <c r="G1326" i="80"/>
  <c r="G1325" i="80"/>
  <c r="E1392" i="80"/>
  <c r="D1394" i="80"/>
  <c r="D1395" i="80"/>
  <c r="H1483" i="80"/>
  <c r="H1879" i="80"/>
  <c r="H1878" i="80"/>
  <c r="H1810" i="80"/>
  <c r="H2189" i="80"/>
  <c r="G1491" i="80"/>
  <c r="F1347" i="80"/>
  <c r="F1365" i="80" s="1"/>
  <c r="H1134" i="80"/>
  <c r="E1444" i="80"/>
  <c r="H1062" i="80"/>
  <c r="E788" i="80"/>
  <c r="H1941" i="80"/>
  <c r="H2128" i="80"/>
  <c r="F1214" i="80"/>
  <c r="F1212" i="80" s="1"/>
  <c r="F1315" i="80"/>
  <c r="F1694" i="80"/>
  <c r="G1691" i="80"/>
  <c r="H1406" i="80"/>
  <c r="H1408" i="80"/>
  <c r="F483" i="80"/>
  <c r="F482" i="80"/>
  <c r="F484" i="80"/>
  <c r="H2046" i="80"/>
  <c r="H1573" i="80"/>
  <c r="G1942" i="80"/>
  <c r="G1941" i="80"/>
  <c r="G1943" i="80"/>
  <c r="G1317" i="80"/>
  <c r="H1290" i="80"/>
  <c r="H1187" i="80"/>
  <c r="G1547" i="80"/>
  <c r="G1548" i="80"/>
  <c r="G1549" i="80"/>
  <c r="G1406" i="80"/>
  <c r="G1408" i="80"/>
  <c r="G1407" i="80"/>
  <c r="H590" i="80"/>
  <c r="G578" i="80"/>
  <c r="D805" i="80"/>
  <c r="H1553" i="80"/>
  <c r="H1551" i="80" s="1"/>
  <c r="F1693" i="80"/>
  <c r="G814" i="80"/>
  <c r="G815" i="80"/>
  <c r="G813" i="80"/>
  <c r="G404" i="80"/>
  <c r="G406" i="80"/>
  <c r="G405" i="80"/>
  <c r="E1024" i="80"/>
  <c r="H2191" i="80"/>
  <c r="E1853" i="80"/>
  <c r="H1955" i="80"/>
  <c r="H418" i="80"/>
  <c r="G1784" i="80"/>
  <c r="G1785" i="80"/>
  <c r="G1783" i="80"/>
  <c r="D396" i="80"/>
  <c r="H2126" i="80"/>
  <c r="H815" i="80"/>
  <c r="H814" i="80"/>
  <c r="H813" i="80"/>
  <c r="H404" i="80"/>
  <c r="H405" i="80"/>
  <c r="H898" i="80"/>
  <c r="E1520" i="80"/>
  <c r="G1223" i="80"/>
  <c r="G1222" i="80"/>
  <c r="G1224" i="80"/>
  <c r="G496" i="80"/>
  <c r="G498" i="80"/>
  <c r="G497" i="80"/>
  <c r="D1041" i="80"/>
  <c r="F1992" i="80"/>
  <c r="E1629" i="80"/>
  <c r="E379" i="80"/>
  <c r="G426" i="80"/>
  <c r="H1051" i="80"/>
  <c r="D1537" i="80"/>
  <c r="H1223" i="80"/>
  <c r="H1224" i="80"/>
  <c r="H1222" i="80"/>
  <c r="D2103" i="80"/>
  <c r="D2102" i="80"/>
  <c r="E2100" i="80"/>
  <c r="E248" i="80"/>
  <c r="E247" i="80"/>
  <c r="E246" i="80"/>
  <c r="H498" i="80"/>
  <c r="H496" i="80"/>
  <c r="D1301" i="80"/>
  <c r="I1" i="80"/>
  <c r="H1655" i="80"/>
  <c r="G1562" i="80"/>
  <c r="G1561" i="80"/>
  <c r="G1563" i="80"/>
  <c r="H1892" i="80"/>
  <c r="E2009" i="80"/>
  <c r="H2033" i="80"/>
  <c r="G1049" i="80"/>
  <c r="G1050" i="80"/>
  <c r="G1051" i="80"/>
  <c r="G990" i="80"/>
  <c r="G59" i="80" s="1"/>
  <c r="E143" i="80"/>
  <c r="E145" i="80"/>
  <c r="E144" i="80"/>
  <c r="G261" i="80"/>
  <c r="G262" i="80"/>
  <c r="G260" i="80"/>
  <c r="F282" i="80"/>
  <c r="F56" i="80" s="1"/>
  <c r="E1928" i="80"/>
  <c r="H1963" i="80"/>
  <c r="F990" i="80"/>
  <c r="F59" i="80" s="1"/>
  <c r="D868" i="80"/>
  <c r="H1562" i="80"/>
  <c r="H2199" i="80"/>
  <c r="E455" i="80"/>
  <c r="G2034" i="80"/>
  <c r="G2035" i="80"/>
  <c r="G2033" i="80"/>
  <c r="H1719" i="80"/>
  <c r="G1707" i="80"/>
  <c r="H261" i="80"/>
  <c r="H1859" i="80"/>
  <c r="H744" i="80"/>
  <c r="E1284" i="80"/>
  <c r="H621" i="80"/>
  <c r="H1339" i="80"/>
  <c r="D944" i="80"/>
  <c r="D128" i="80"/>
  <c r="E851" i="80"/>
  <c r="F149" i="80"/>
  <c r="F147" i="80" s="1"/>
  <c r="F250" i="80"/>
  <c r="H1030" i="80"/>
  <c r="D472" i="80"/>
  <c r="H642" i="80"/>
  <c r="H1337" i="80"/>
  <c r="H1718" i="80"/>
  <c r="G1706" i="80"/>
  <c r="H2115" i="80"/>
  <c r="G2136" i="80"/>
  <c r="H2136" i="80" s="1"/>
  <c r="H641" i="80"/>
  <c r="G363" i="80"/>
  <c r="H363" i="80" s="1"/>
  <c r="H272" i="80"/>
  <c r="H234" i="80"/>
  <c r="H252" i="80" s="1"/>
  <c r="G252" i="80"/>
  <c r="G754" i="80"/>
  <c r="G58" i="80" s="1"/>
  <c r="H733" i="80"/>
  <c r="H734" i="80"/>
  <c r="H169" i="80"/>
  <c r="G2115" i="80"/>
  <c r="G2114" i="80"/>
  <c r="G2116" i="80"/>
  <c r="H724" i="80"/>
  <c r="H722" i="80" s="1"/>
  <c r="H960" i="80"/>
  <c r="H958" i="80" s="1"/>
  <c r="F1087" i="80"/>
  <c r="D632" i="80"/>
  <c r="E1210" i="80"/>
  <c r="E1208" i="80"/>
  <c r="E1209" i="80"/>
  <c r="H2158" i="80"/>
  <c r="G1470" i="80"/>
  <c r="G1469" i="80"/>
  <c r="G1471" i="80"/>
  <c r="E1756" i="80"/>
  <c r="H1717" i="80"/>
  <c r="G1705" i="80"/>
  <c r="E2152" i="80"/>
  <c r="H878" i="80"/>
  <c r="H876" i="80"/>
  <c r="H877" i="80"/>
  <c r="E563" i="80"/>
  <c r="D566" i="80"/>
  <c r="D565" i="80"/>
  <c r="H509" i="80"/>
  <c r="H353" i="80"/>
  <c r="G732" i="80"/>
  <c r="G733" i="80"/>
  <c r="G734" i="80"/>
  <c r="H1125" i="80"/>
  <c r="G341" i="80"/>
  <c r="G2019" i="80"/>
  <c r="G2021" i="80"/>
  <c r="G2020" i="80"/>
  <c r="G1879" i="80"/>
  <c r="G1878" i="80"/>
  <c r="G1880" i="80"/>
  <c r="H1419" i="80"/>
  <c r="H1407" i="80" s="1"/>
  <c r="H857" i="80"/>
  <c r="H355" i="80"/>
  <c r="G956" i="80"/>
  <c r="G955" i="80"/>
  <c r="G954" i="80"/>
  <c r="H1450" i="80"/>
  <c r="H182" i="80"/>
  <c r="D1870" i="80"/>
  <c r="E1104" i="80"/>
  <c r="H1789" i="80"/>
  <c r="H1787" i="80" s="1"/>
  <c r="E927" i="80"/>
  <c r="D330" i="80"/>
  <c r="D329" i="80"/>
  <c r="E327" i="80"/>
  <c r="H794" i="80"/>
  <c r="H1061" i="80"/>
  <c r="H577" i="80"/>
  <c r="E1311" i="80"/>
  <c r="E1312" i="80"/>
  <c r="E1313" i="80"/>
  <c r="H1470" i="80"/>
  <c r="H1469" i="80"/>
  <c r="D2169" i="80"/>
  <c r="G720" i="80"/>
  <c r="G719" i="80"/>
  <c r="G718" i="80"/>
  <c r="G2178" i="80"/>
  <c r="G2177" i="80"/>
  <c r="G2179" i="80"/>
  <c r="D1461" i="80"/>
  <c r="H1575" i="80"/>
  <c r="H2025" i="80"/>
  <c r="H2023" i="80" s="1"/>
  <c r="G1798" i="80"/>
  <c r="E615" i="80"/>
  <c r="G877" i="80"/>
  <c r="G876" i="80"/>
  <c r="G878" i="80"/>
  <c r="H1326" i="80"/>
  <c r="H2190" i="80"/>
  <c r="G488" i="80"/>
  <c r="G486" i="80" s="1"/>
  <c r="H461" i="80"/>
  <c r="H274" i="80"/>
  <c r="G343" i="80"/>
  <c r="H1954" i="80"/>
  <c r="KD18" i="82" l="1"/>
  <c r="F55" i="80"/>
  <c r="I35" i="80"/>
  <c r="KD12" i="82"/>
  <c r="KD6" i="82"/>
  <c r="KE15" i="82"/>
  <c r="KF25" i="82"/>
  <c r="NZ4" i="82"/>
  <c r="OA5" i="82"/>
  <c r="F704" i="80"/>
  <c r="F708" i="80" s="1"/>
  <c r="G702" i="80"/>
  <c r="G691" i="80" s="1"/>
  <c r="G703" i="80" s="1"/>
  <c r="F236" i="80"/>
  <c r="G1008" i="80"/>
  <c r="F1008" i="80"/>
  <c r="G772" i="80"/>
  <c r="F300" i="80"/>
  <c r="G536" i="80"/>
  <c r="H536" i="80"/>
  <c r="G1583" i="80"/>
  <c r="G1601" i="80" s="1"/>
  <c r="H230" i="80"/>
  <c r="H219" i="80" s="1"/>
  <c r="H231" i="80" s="1"/>
  <c r="H2179" i="80"/>
  <c r="G232" i="80"/>
  <c r="G233" i="80"/>
  <c r="H1561" i="80"/>
  <c r="H2178" i="80"/>
  <c r="E159" i="80"/>
  <c r="E158" i="80"/>
  <c r="E157" i="80"/>
  <c r="G163" i="80"/>
  <c r="F161" i="80"/>
  <c r="F969" i="80"/>
  <c r="F970" i="80"/>
  <c r="F968" i="80"/>
  <c r="H974" i="80"/>
  <c r="H972" i="80" s="1"/>
  <c r="G972" i="80"/>
  <c r="H497" i="80"/>
  <c r="H181" i="80"/>
  <c r="H179" i="80" s="1"/>
  <c r="H191" i="80" s="1"/>
  <c r="H260" i="80"/>
  <c r="H2177" i="80"/>
  <c r="H2035" i="80"/>
  <c r="H1785" i="80"/>
  <c r="H1784" i="80"/>
  <c r="H1783" i="80"/>
  <c r="H956" i="80"/>
  <c r="H955" i="80"/>
  <c r="H954" i="80"/>
  <c r="H2019" i="80"/>
  <c r="H2021" i="80"/>
  <c r="H2020" i="80"/>
  <c r="E939" i="80"/>
  <c r="D129" i="80"/>
  <c r="E127" i="80"/>
  <c r="D130" i="80"/>
  <c r="H262" i="80"/>
  <c r="E467" i="80"/>
  <c r="H1643" i="80"/>
  <c r="E2089" i="80"/>
  <c r="H1049" i="80"/>
  <c r="F1210" i="80"/>
  <c r="F1208" i="80"/>
  <c r="F1209" i="80"/>
  <c r="H343" i="80"/>
  <c r="H1707" i="80"/>
  <c r="H1491" i="80"/>
  <c r="G1347" i="80"/>
  <c r="G1365" i="80" s="1"/>
  <c r="H1583" i="80"/>
  <c r="H1601" i="80" s="1"/>
  <c r="G482" i="80"/>
  <c r="G483" i="80"/>
  <c r="G484" i="80"/>
  <c r="E627" i="80"/>
  <c r="E2164" i="80"/>
  <c r="H250" i="80"/>
  <c r="F1628" i="80"/>
  <c r="E1631" i="80"/>
  <c r="E1630" i="80"/>
  <c r="G1214" i="80"/>
  <c r="G1212" i="80" s="1"/>
  <c r="G1315" i="80"/>
  <c r="F1313" i="80"/>
  <c r="F1311" i="80"/>
  <c r="F1312" i="80"/>
  <c r="D2106" i="80"/>
  <c r="F2004" i="80"/>
  <c r="H426" i="80"/>
  <c r="H282" i="80" s="1"/>
  <c r="H56" i="80" s="1"/>
  <c r="H341" i="80"/>
  <c r="E1296" i="80"/>
  <c r="H1705" i="80"/>
  <c r="J1" i="80"/>
  <c r="E1036" i="80"/>
  <c r="H720" i="80"/>
  <c r="H719" i="80"/>
  <c r="H718" i="80"/>
  <c r="H1113" i="80"/>
  <c r="E1532" i="80"/>
  <c r="D333" i="80"/>
  <c r="E1768" i="80"/>
  <c r="F248" i="80"/>
  <c r="F247" i="80"/>
  <c r="F246" i="80"/>
  <c r="E1193" i="80"/>
  <c r="G282" i="80"/>
  <c r="G56" i="80" s="1"/>
  <c r="G55" i="80" s="1"/>
  <c r="H1547" i="80"/>
  <c r="H1548" i="80"/>
  <c r="H1549" i="80"/>
  <c r="H578" i="80"/>
  <c r="E1381" i="80"/>
  <c r="E552" i="80"/>
  <c r="G2055" i="80"/>
  <c r="G2073" i="80" s="1"/>
  <c r="F143" i="80"/>
  <c r="F145" i="80"/>
  <c r="F144" i="80"/>
  <c r="H1819" i="80"/>
  <c r="H1837" i="80" s="1"/>
  <c r="E1456" i="80"/>
  <c r="H1706" i="80"/>
  <c r="H488" i="80"/>
  <c r="H486" i="80" s="1"/>
  <c r="H1327" i="80"/>
  <c r="E863" i="80"/>
  <c r="F1927" i="80"/>
  <c r="E1930" i="80"/>
  <c r="E1929" i="80"/>
  <c r="H990" i="80"/>
  <c r="H59" i="80" s="1"/>
  <c r="E391" i="80"/>
  <c r="H754" i="80"/>
  <c r="H58" i="80" s="1"/>
  <c r="E1865" i="80"/>
  <c r="H1942" i="80"/>
  <c r="H1798" i="80"/>
  <c r="D569" i="80"/>
  <c r="D1398" i="80"/>
  <c r="F1099" i="80"/>
  <c r="H732" i="80"/>
  <c r="H1325" i="80"/>
  <c r="H1471" i="80"/>
  <c r="H2116" i="80"/>
  <c r="H1563" i="80"/>
  <c r="G1680" i="80"/>
  <c r="E316" i="80"/>
  <c r="F1697" i="80"/>
  <c r="H2055" i="80"/>
  <c r="H2073" i="80" s="1"/>
  <c r="H1943" i="80"/>
  <c r="G149" i="80"/>
  <c r="G147" i="80" s="1"/>
  <c r="G250" i="80"/>
  <c r="H2114" i="80"/>
  <c r="H2034" i="80"/>
  <c r="H1050" i="80"/>
  <c r="H406" i="80"/>
  <c r="H1317" i="80"/>
  <c r="E800" i="80"/>
  <c r="H1880" i="80"/>
  <c r="H55" i="80" l="1"/>
  <c r="KE9" i="82"/>
  <c r="KE7" i="82"/>
  <c r="J35" i="80"/>
  <c r="KE21" i="82"/>
  <c r="KE20" i="82"/>
  <c r="KE22" i="82"/>
  <c r="KE13" i="82"/>
  <c r="KE31" i="82"/>
  <c r="KE14" i="82"/>
  <c r="KE8" i="82"/>
  <c r="KE19" i="82"/>
  <c r="OB5" i="82"/>
  <c r="OA4" i="82"/>
  <c r="KE10" i="82"/>
  <c r="KF29" i="82"/>
  <c r="KF28" i="82"/>
  <c r="KF27" i="82"/>
  <c r="KG24" i="82"/>
  <c r="H1008" i="80"/>
  <c r="H772" i="80"/>
  <c r="H233" i="80"/>
  <c r="H232" i="80"/>
  <c r="G236" i="80"/>
  <c r="F159" i="80"/>
  <c r="F158" i="80"/>
  <c r="F157" i="80"/>
  <c r="H163" i="80"/>
  <c r="H161" i="80" s="1"/>
  <c r="G161" i="80"/>
  <c r="G970" i="80"/>
  <c r="G968" i="80"/>
  <c r="G969" i="80"/>
  <c r="H970" i="80"/>
  <c r="H968" i="80"/>
  <c r="H969" i="80"/>
  <c r="H149" i="80"/>
  <c r="H147" i="80" s="1"/>
  <c r="H145" i="80" s="1"/>
  <c r="E1038" i="80"/>
  <c r="E1037" i="80"/>
  <c r="F1035" i="80"/>
  <c r="H300" i="80"/>
  <c r="F1864" i="80"/>
  <c r="E1866" i="80"/>
  <c r="E1867" i="80"/>
  <c r="H483" i="80"/>
  <c r="H482" i="80"/>
  <c r="H484" i="80"/>
  <c r="E1297" i="80"/>
  <c r="E1298" i="80"/>
  <c r="F1295" i="80"/>
  <c r="E629" i="80"/>
  <c r="E628" i="80"/>
  <c r="F626" i="80"/>
  <c r="G1692" i="80"/>
  <c r="E2165" i="80"/>
  <c r="E2166" i="80"/>
  <c r="F2163" i="80"/>
  <c r="E1458" i="80"/>
  <c r="E1457" i="80"/>
  <c r="F1455" i="80"/>
  <c r="E1533" i="80"/>
  <c r="F1531" i="80"/>
  <c r="E1534" i="80"/>
  <c r="G1312" i="80"/>
  <c r="G1313" i="80"/>
  <c r="G1311" i="80"/>
  <c r="E941" i="80"/>
  <c r="E940" i="80"/>
  <c r="F938" i="80"/>
  <c r="F862" i="80"/>
  <c r="E865" i="80"/>
  <c r="E864" i="80"/>
  <c r="G1098" i="80"/>
  <c r="F1100" i="80"/>
  <c r="F1101" i="80"/>
  <c r="E802" i="80"/>
  <c r="E801" i="80"/>
  <c r="F799" i="80"/>
  <c r="F1916" i="80"/>
  <c r="E1393" i="80"/>
  <c r="F1192" i="80"/>
  <c r="E1194" i="80"/>
  <c r="E1195" i="80"/>
  <c r="G1208" i="80"/>
  <c r="G1210" i="80"/>
  <c r="G1209" i="80"/>
  <c r="H1214" i="80"/>
  <c r="H1212" i="80" s="1"/>
  <c r="H1315" i="80"/>
  <c r="G248" i="80"/>
  <c r="G247" i="80"/>
  <c r="G246" i="80"/>
  <c r="G145" i="80"/>
  <c r="G143" i="80"/>
  <c r="G144" i="80"/>
  <c r="E392" i="80"/>
  <c r="F390" i="80"/>
  <c r="E393" i="80"/>
  <c r="E564" i="80"/>
  <c r="F2005" i="80"/>
  <c r="F2006" i="80"/>
  <c r="G2003" i="80"/>
  <c r="E1634" i="80"/>
  <c r="K1" i="80"/>
  <c r="E468" i="80"/>
  <c r="F466" i="80"/>
  <c r="E469" i="80"/>
  <c r="E328" i="80"/>
  <c r="F1617" i="80"/>
  <c r="E1770" i="80"/>
  <c r="F1767" i="80"/>
  <c r="E1769" i="80"/>
  <c r="H246" i="80"/>
  <c r="H248" i="80"/>
  <c r="H247" i="80"/>
  <c r="E116" i="80"/>
  <c r="G705" i="80"/>
  <c r="G704" i="80"/>
  <c r="H702" i="80"/>
  <c r="E1933" i="80"/>
  <c r="G300" i="80"/>
  <c r="H1347" i="80"/>
  <c r="H1365" i="80" s="1"/>
  <c r="E2101" i="80"/>
  <c r="D133" i="80"/>
  <c r="K35" i="80" l="1"/>
  <c r="KE18" i="82"/>
  <c r="KE6" i="82"/>
  <c r="KE12" i="82"/>
  <c r="KG25" i="82"/>
  <c r="KF13" i="82"/>
  <c r="OC5" i="82"/>
  <c r="OB4" i="82"/>
  <c r="H236" i="80"/>
  <c r="H159" i="80"/>
  <c r="H157" i="80"/>
  <c r="H158" i="80"/>
  <c r="G157" i="80"/>
  <c r="G159" i="80"/>
  <c r="G158" i="80"/>
  <c r="H143" i="80"/>
  <c r="H144" i="80"/>
  <c r="H691" i="80"/>
  <c r="E1773" i="80"/>
  <c r="E1301" i="80"/>
  <c r="G708" i="80"/>
  <c r="F1756" i="80"/>
  <c r="E868" i="80"/>
  <c r="G1693" i="80"/>
  <c r="G1694" i="80"/>
  <c r="H1691" i="80"/>
  <c r="L1" i="80"/>
  <c r="E1198" i="80"/>
  <c r="F1928" i="80"/>
  <c r="F851" i="80"/>
  <c r="E1537" i="80"/>
  <c r="E128" i="80"/>
  <c r="H1312" i="80"/>
  <c r="H1313" i="80"/>
  <c r="H1311" i="80"/>
  <c r="F1181" i="80"/>
  <c r="F927" i="80"/>
  <c r="F1444" i="80"/>
  <c r="F615" i="80"/>
  <c r="E330" i="80"/>
  <c r="F327" i="80"/>
  <c r="E329" i="80"/>
  <c r="H1208" i="80"/>
  <c r="H1210" i="80"/>
  <c r="H1209" i="80"/>
  <c r="E944" i="80"/>
  <c r="E1461" i="80"/>
  <c r="E632" i="80"/>
  <c r="E1395" i="80"/>
  <c r="F1392" i="80"/>
  <c r="E1394" i="80"/>
  <c r="F788" i="80"/>
  <c r="E396" i="80"/>
  <c r="G1087" i="80"/>
  <c r="E2169" i="80"/>
  <c r="F1853" i="80"/>
  <c r="F2009" i="80"/>
  <c r="E2102" i="80"/>
  <c r="E2103" i="80"/>
  <c r="F2100" i="80"/>
  <c r="F1024" i="80"/>
  <c r="F1520" i="80"/>
  <c r="E1041" i="80"/>
  <c r="E805" i="80"/>
  <c r="F1629" i="80"/>
  <c r="E566" i="80"/>
  <c r="F563" i="80"/>
  <c r="E565" i="80"/>
  <c r="F455" i="80"/>
  <c r="F2152" i="80"/>
  <c r="E472" i="80"/>
  <c r="G1992" i="80"/>
  <c r="F379" i="80"/>
  <c r="F1104" i="80"/>
  <c r="F1284" i="80"/>
  <c r="E1870" i="80"/>
  <c r="L35" i="80" l="1"/>
  <c r="KF20" i="82"/>
  <c r="KF19" i="82"/>
  <c r="KF21" i="82"/>
  <c r="KF22" i="82"/>
  <c r="KF31" i="82"/>
  <c r="KF8" i="82"/>
  <c r="KF14" i="82"/>
  <c r="KF15" i="82"/>
  <c r="KF9" i="82"/>
  <c r="KF10" i="82"/>
  <c r="KF7" i="82"/>
  <c r="OD5" i="82"/>
  <c r="OC4" i="82"/>
  <c r="KG28" i="82"/>
  <c r="KG27" i="82"/>
  <c r="KH24" i="82"/>
  <c r="KG29" i="82"/>
  <c r="F1296" i="80"/>
  <c r="F1865" i="80"/>
  <c r="H703" i="80"/>
  <c r="G2004" i="80"/>
  <c r="G1628" i="80"/>
  <c r="F1630" i="80"/>
  <c r="F1631" i="80"/>
  <c r="F1532" i="80"/>
  <c r="F1036" i="80"/>
  <c r="F863" i="80"/>
  <c r="F1768" i="80"/>
  <c r="M1" i="80"/>
  <c r="F800" i="80"/>
  <c r="F627" i="80"/>
  <c r="G1099" i="80"/>
  <c r="F1456" i="80"/>
  <c r="E2106" i="80"/>
  <c r="E1398" i="80"/>
  <c r="G1697" i="80"/>
  <c r="F2089" i="80"/>
  <c r="H1680" i="80"/>
  <c r="F1381" i="80"/>
  <c r="E569" i="80"/>
  <c r="E130" i="80"/>
  <c r="F127" i="80"/>
  <c r="E129" i="80"/>
  <c r="F467" i="80"/>
  <c r="F1929" i="80"/>
  <c r="G1927" i="80"/>
  <c r="F1930" i="80"/>
  <c r="F552" i="80"/>
  <c r="E333" i="80"/>
  <c r="F939" i="80"/>
  <c r="F1193" i="80"/>
  <c r="F391" i="80"/>
  <c r="F2164" i="80"/>
  <c r="F316" i="80"/>
  <c r="M35" i="80" l="1"/>
  <c r="KF12" i="82"/>
  <c r="KF18" i="82"/>
  <c r="OD4" i="82"/>
  <c r="OE5" i="82"/>
  <c r="KF6" i="82"/>
  <c r="KH25" i="82"/>
  <c r="G938" i="80"/>
  <c r="F940" i="80"/>
  <c r="F941" i="80"/>
  <c r="E133" i="80"/>
  <c r="F1634" i="80"/>
  <c r="F116" i="80"/>
  <c r="G1617" i="80"/>
  <c r="F1393" i="80"/>
  <c r="F1769" i="80"/>
  <c r="G1767" i="80"/>
  <c r="F1770" i="80"/>
  <c r="F392" i="80"/>
  <c r="G390" i="80"/>
  <c r="F393" i="80"/>
  <c r="F864" i="80"/>
  <c r="F865" i="80"/>
  <c r="G862" i="80"/>
  <c r="F2165" i="80"/>
  <c r="F2166" i="80"/>
  <c r="G2163" i="80"/>
  <c r="G626" i="80"/>
  <c r="F628" i="80"/>
  <c r="F629" i="80"/>
  <c r="G2006" i="80"/>
  <c r="G2005" i="80"/>
  <c r="H2003" i="80"/>
  <c r="F564" i="80"/>
  <c r="F802" i="80"/>
  <c r="G799" i="80"/>
  <c r="F801" i="80"/>
  <c r="H704" i="80"/>
  <c r="H705" i="80"/>
  <c r="F1194" i="80"/>
  <c r="F1195" i="80"/>
  <c r="G1192" i="80"/>
  <c r="G1916" i="80"/>
  <c r="G1455" i="80"/>
  <c r="F1457" i="80"/>
  <c r="F1458" i="80"/>
  <c r="F1867" i="80"/>
  <c r="F1866" i="80"/>
  <c r="G1864" i="80"/>
  <c r="F328" i="80"/>
  <c r="F1933" i="80"/>
  <c r="F1038" i="80"/>
  <c r="G1035" i="80"/>
  <c r="F1037" i="80"/>
  <c r="H1692" i="80"/>
  <c r="H1098" i="80"/>
  <c r="G1100" i="80"/>
  <c r="G1101" i="80"/>
  <c r="F1297" i="80"/>
  <c r="G1295" i="80"/>
  <c r="F1298" i="80"/>
  <c r="F468" i="80"/>
  <c r="G466" i="80"/>
  <c r="F469" i="80"/>
  <c r="F2101" i="80"/>
  <c r="N1" i="80"/>
  <c r="F1533" i="80"/>
  <c r="F1534" i="80"/>
  <c r="G1531" i="80"/>
  <c r="N35" i="80" l="1"/>
  <c r="KG20" i="82"/>
  <c r="KG22" i="82"/>
  <c r="KG10" i="82"/>
  <c r="KG15" i="82"/>
  <c r="KG9" i="82"/>
  <c r="KG21" i="82"/>
  <c r="KG31" i="82"/>
  <c r="KG14" i="82"/>
  <c r="KG8" i="82"/>
  <c r="KG13" i="82"/>
  <c r="KG7" i="82"/>
  <c r="KH28" i="82"/>
  <c r="KI24" i="82"/>
  <c r="KH27" i="82"/>
  <c r="KH29" i="82"/>
  <c r="OE4" i="82"/>
  <c r="OF5" i="82"/>
  <c r="KG19" i="82"/>
  <c r="H708" i="80"/>
  <c r="G1520" i="80"/>
  <c r="G1284" i="80"/>
  <c r="G1181" i="80"/>
  <c r="G615" i="80"/>
  <c r="G379" i="80"/>
  <c r="G391" i="80" s="1"/>
  <c r="G393" i="80" s="1"/>
  <c r="F1301" i="80"/>
  <c r="G2152" i="80"/>
  <c r="F396" i="80"/>
  <c r="G1104" i="80"/>
  <c r="G1853" i="80"/>
  <c r="F2169" i="80"/>
  <c r="G1756" i="80"/>
  <c r="F944" i="80"/>
  <c r="O1" i="80"/>
  <c r="H1087" i="80"/>
  <c r="F1870" i="80"/>
  <c r="F1773" i="80"/>
  <c r="G927" i="80"/>
  <c r="F128" i="80"/>
  <c r="F565" i="80"/>
  <c r="G563" i="80"/>
  <c r="F566" i="80"/>
  <c r="G851" i="80"/>
  <c r="H1693" i="80"/>
  <c r="H1694" i="80"/>
  <c r="H1992" i="80"/>
  <c r="F1395" i="80"/>
  <c r="G1392" i="80"/>
  <c r="F1394" i="80"/>
  <c r="F1537" i="80"/>
  <c r="F2103" i="80"/>
  <c r="F2102" i="80"/>
  <c r="G2100" i="80"/>
  <c r="F1041" i="80"/>
  <c r="F1461" i="80"/>
  <c r="G2009" i="80"/>
  <c r="F868" i="80"/>
  <c r="F805" i="80"/>
  <c r="G788" i="80"/>
  <c r="G327" i="80"/>
  <c r="F329" i="80"/>
  <c r="F330" i="80"/>
  <c r="G1024" i="80"/>
  <c r="G1444" i="80"/>
  <c r="F472" i="80"/>
  <c r="F632" i="80"/>
  <c r="F1198" i="80"/>
  <c r="G455" i="80"/>
  <c r="G1928" i="80"/>
  <c r="G1629" i="80"/>
  <c r="O35" i="80" l="1"/>
  <c r="KH19" i="82"/>
  <c r="KI25" i="82"/>
  <c r="KG18" i="82"/>
  <c r="KG6" i="82"/>
  <c r="OG5" i="82"/>
  <c r="OF4" i="82"/>
  <c r="KG12" i="82"/>
  <c r="H1697" i="80"/>
  <c r="H390" i="80"/>
  <c r="H379" i="80" s="1"/>
  <c r="G392" i="80"/>
  <c r="G396" i="80" s="1"/>
  <c r="G1630" i="80"/>
  <c r="G1631" i="80"/>
  <c r="H1628" i="80"/>
  <c r="F130" i="80"/>
  <c r="G127" i="80"/>
  <c r="F129" i="80"/>
  <c r="P1" i="80"/>
  <c r="G1865" i="80"/>
  <c r="F333" i="80"/>
  <c r="H1927" i="80"/>
  <c r="G1930" i="80"/>
  <c r="G1929" i="80"/>
  <c r="G316" i="80"/>
  <c r="F1398" i="80"/>
  <c r="G939" i="80"/>
  <c r="G1456" i="80"/>
  <c r="G800" i="80"/>
  <c r="G1381" i="80"/>
  <c r="G863" i="80"/>
  <c r="G1193" i="80"/>
  <c r="G467" i="80"/>
  <c r="G2089" i="80"/>
  <c r="G2101" i="80" s="1"/>
  <c r="G2102" i="80" s="1"/>
  <c r="G1768" i="80"/>
  <c r="F2106" i="80"/>
  <c r="H2004" i="80"/>
  <c r="G552" i="80"/>
  <c r="G1296" i="80"/>
  <c r="G1036" i="80"/>
  <c r="F569" i="80"/>
  <c r="G1532" i="80"/>
  <c r="H1099" i="80"/>
  <c r="G2164" i="80"/>
  <c r="G627" i="80"/>
  <c r="P35" i="80" l="1"/>
  <c r="KH21" i="82"/>
  <c r="KH20" i="82"/>
  <c r="KH7" i="82"/>
  <c r="KH13" i="82"/>
  <c r="KJ24" i="82"/>
  <c r="KI29" i="82"/>
  <c r="KI27" i="82"/>
  <c r="KI28" i="82"/>
  <c r="KH22" i="82"/>
  <c r="KH10" i="82"/>
  <c r="KH15" i="82"/>
  <c r="KH9" i="82"/>
  <c r="KH31" i="82"/>
  <c r="KH14" i="82"/>
  <c r="KH8" i="82"/>
  <c r="OH5" i="82"/>
  <c r="OG4" i="82"/>
  <c r="H2100" i="80"/>
  <c r="H2089" i="80" s="1"/>
  <c r="G2103" i="80"/>
  <c r="G1194" i="80"/>
  <c r="H1192" i="80"/>
  <c r="G1195" i="80"/>
  <c r="H938" i="80"/>
  <c r="G940" i="80"/>
  <c r="G941" i="80"/>
  <c r="G1866" i="80"/>
  <c r="G1867" i="80"/>
  <c r="H1864" i="80"/>
  <c r="G2165" i="80"/>
  <c r="G2166" i="80"/>
  <c r="H2163" i="80"/>
  <c r="H1035" i="80"/>
  <c r="G1037" i="80"/>
  <c r="G1038" i="80"/>
  <c r="G1770" i="80"/>
  <c r="H1767" i="80"/>
  <c r="G1769" i="80"/>
  <c r="G864" i="80"/>
  <c r="G865" i="80"/>
  <c r="H862" i="80"/>
  <c r="Q1" i="80"/>
  <c r="F133" i="80"/>
  <c r="G1298" i="80"/>
  <c r="H1295" i="80"/>
  <c r="G1297" i="80"/>
  <c r="G1393" i="80"/>
  <c r="G328" i="80"/>
  <c r="G116" i="80"/>
  <c r="H1531" i="80"/>
  <c r="G1533" i="80"/>
  <c r="G1534" i="80"/>
  <c r="G564" i="80"/>
  <c r="G1933" i="80"/>
  <c r="G801" i="80"/>
  <c r="H799" i="80"/>
  <c r="G802" i="80"/>
  <c r="H1617" i="80"/>
  <c r="H391" i="80"/>
  <c r="G469" i="80"/>
  <c r="H466" i="80"/>
  <c r="G468" i="80"/>
  <c r="H1916" i="80"/>
  <c r="H2006" i="80"/>
  <c r="H2005" i="80"/>
  <c r="G1458" i="80"/>
  <c r="H1455" i="80"/>
  <c r="G1457" i="80"/>
  <c r="G1634" i="80"/>
  <c r="G628" i="80"/>
  <c r="H626" i="80"/>
  <c r="G629" i="80"/>
  <c r="H1101" i="80"/>
  <c r="H1100" i="80"/>
  <c r="Q35" i="80" l="1"/>
  <c r="KH18" i="82"/>
  <c r="KJ25" i="82"/>
  <c r="OH4" i="82"/>
  <c r="OI5" i="82"/>
  <c r="KH12" i="82"/>
  <c r="KH6" i="82"/>
  <c r="H2009" i="80"/>
  <c r="H1104" i="80"/>
  <c r="G565" i="80"/>
  <c r="H563" i="80"/>
  <c r="G566" i="80"/>
  <c r="G868" i="80"/>
  <c r="H1928" i="80"/>
  <c r="G1537" i="80"/>
  <c r="H1756" i="80"/>
  <c r="H788" i="80"/>
  <c r="G1461" i="80"/>
  <c r="R1" i="80"/>
  <c r="G1301" i="80"/>
  <c r="H1181" i="80"/>
  <c r="H615" i="80"/>
  <c r="H1284" i="80"/>
  <c r="G1198" i="80"/>
  <c r="G805" i="80"/>
  <c r="H1853" i="80"/>
  <c r="H2101" i="80"/>
  <c r="H2102" i="80" s="1"/>
  <c r="G329" i="80"/>
  <c r="G330" i="80"/>
  <c r="H327" i="80"/>
  <c r="G944" i="80"/>
  <c r="H1629" i="80"/>
  <c r="G2169" i="80"/>
  <c r="G128" i="80"/>
  <c r="G1041" i="80"/>
  <c r="H1444" i="80"/>
  <c r="H393" i="80"/>
  <c r="H392" i="80"/>
  <c r="H851" i="80"/>
  <c r="H927" i="80"/>
  <c r="G1395" i="80"/>
  <c r="H1392" i="80"/>
  <c r="G1394" i="80"/>
  <c r="G1773" i="80"/>
  <c r="G632" i="80"/>
  <c r="H2152" i="80"/>
  <c r="H1520" i="80"/>
  <c r="G472" i="80"/>
  <c r="H455" i="80"/>
  <c r="H1024" i="80"/>
  <c r="G2106" i="80"/>
  <c r="G1870" i="80"/>
  <c r="KI21" i="82" l="1"/>
  <c r="R35" i="80"/>
  <c r="H2103" i="80"/>
  <c r="KI19" i="82"/>
  <c r="KI20" i="82"/>
  <c r="OJ5" i="82"/>
  <c r="OI4" i="82"/>
  <c r="KI22" i="82"/>
  <c r="KI10" i="82"/>
  <c r="KI15" i="82"/>
  <c r="KI9" i="82"/>
  <c r="KK24" i="82"/>
  <c r="KJ29" i="82"/>
  <c r="KJ27" i="82"/>
  <c r="KJ28" i="82"/>
  <c r="KI13" i="82"/>
  <c r="KI7" i="82"/>
  <c r="KI31" i="82"/>
  <c r="KI14" i="82"/>
  <c r="KI8" i="82"/>
  <c r="H396" i="80"/>
  <c r="H800" i="80"/>
  <c r="H2164" i="80"/>
  <c r="H627" i="80"/>
  <c r="H1768" i="80"/>
  <c r="H1036" i="80"/>
  <c r="H127" i="80"/>
  <c r="G129" i="80"/>
  <c r="G130" i="80"/>
  <c r="H1193" i="80"/>
  <c r="H863" i="80"/>
  <c r="H1865" i="80"/>
  <c r="H316" i="80"/>
  <c r="H1929" i="80"/>
  <c r="H1930" i="80"/>
  <c r="H467" i="80"/>
  <c r="G333" i="80"/>
  <c r="G1398" i="80"/>
  <c r="H1381" i="80"/>
  <c r="H1456" i="80"/>
  <c r="H2106" i="80"/>
  <c r="H1630" i="80"/>
  <c r="H1631" i="80"/>
  <c r="H552" i="80"/>
  <c r="H1532" i="80"/>
  <c r="H939" i="80"/>
  <c r="H1296" i="80"/>
  <c r="S1" i="80"/>
  <c r="G569" i="80"/>
  <c r="S35" i="80" l="1"/>
  <c r="KI18" i="82"/>
  <c r="KI12" i="82"/>
  <c r="KI6" i="82"/>
  <c r="OK5" i="82"/>
  <c r="OJ4" i="82"/>
  <c r="KK25" i="82"/>
  <c r="H1634" i="80"/>
  <c r="H1866" i="80"/>
  <c r="H1867" i="80"/>
  <c r="T1" i="80"/>
  <c r="H1297" i="80"/>
  <c r="H1298" i="80"/>
  <c r="H1933" i="80"/>
  <c r="H1194" i="80"/>
  <c r="H1195" i="80"/>
  <c r="H629" i="80"/>
  <c r="H628" i="80"/>
  <c r="H1534" i="80"/>
  <c r="H1533" i="80"/>
  <c r="H116" i="80"/>
  <c r="H1393" i="80"/>
  <c r="H864" i="80"/>
  <c r="H865" i="80"/>
  <c r="H941" i="80"/>
  <c r="H940" i="80"/>
  <c r="H2166" i="80"/>
  <c r="H2165" i="80"/>
  <c r="H328" i="80"/>
  <c r="H1458" i="80"/>
  <c r="H1457" i="80"/>
  <c r="H1038" i="80"/>
  <c r="H1037" i="80"/>
  <c r="H1770" i="80"/>
  <c r="H1769" i="80"/>
  <c r="H468" i="80"/>
  <c r="H469" i="80"/>
  <c r="G133" i="80"/>
  <c r="H564" i="80"/>
  <c r="H802" i="80"/>
  <c r="H801" i="80"/>
  <c r="KJ21" i="82" l="1"/>
  <c r="T35" i="80"/>
  <c r="KJ22" i="82"/>
  <c r="KJ31" i="82"/>
  <c r="KK29" i="82"/>
  <c r="KL24" i="82"/>
  <c r="KK28" i="82"/>
  <c r="KK27" i="82"/>
  <c r="KJ8" i="82"/>
  <c r="KJ15" i="82"/>
  <c r="KJ9" i="82"/>
  <c r="KJ14" i="82"/>
  <c r="KJ13" i="82"/>
  <c r="KJ7" i="82"/>
  <c r="KJ19" i="82"/>
  <c r="OL5" i="82"/>
  <c r="OK4" i="82"/>
  <c r="KJ20" i="82"/>
  <c r="KJ10" i="82"/>
  <c r="H1537" i="80"/>
  <c r="H1041" i="80"/>
  <c r="H944" i="80"/>
  <c r="H1461" i="80"/>
  <c r="H868" i="80"/>
  <c r="H805" i="80"/>
  <c r="H472" i="80"/>
  <c r="H632" i="80"/>
  <c r="U1" i="80"/>
  <c r="H1394" i="80"/>
  <c r="H1395" i="80"/>
  <c r="H1870" i="80"/>
  <c r="H2169" i="80"/>
  <c r="H128" i="80"/>
  <c r="H1301" i="80"/>
  <c r="H1198" i="80"/>
  <c r="H566" i="80"/>
  <c r="H565" i="80"/>
  <c r="H329" i="80"/>
  <c r="H330" i="80"/>
  <c r="H1773" i="80"/>
  <c r="KJ18" i="82" l="1"/>
  <c r="U35" i="80"/>
  <c r="KJ6" i="82"/>
  <c r="KJ12" i="82"/>
  <c r="KK15" i="82"/>
  <c r="KL25" i="82"/>
  <c r="OM5" i="82"/>
  <c r="OL4" i="82"/>
  <c r="H1398" i="80"/>
  <c r="H569" i="80"/>
  <c r="H333" i="80"/>
  <c r="H129" i="80"/>
  <c r="H130" i="80"/>
  <c r="V1" i="80"/>
  <c r="V35" i="80" l="1"/>
  <c r="KK21" i="82"/>
  <c r="KL29" i="82"/>
  <c r="KM24" i="82"/>
  <c r="KL28" i="82"/>
  <c r="KL27" i="82"/>
  <c r="KK31" i="82"/>
  <c r="KK14" i="82"/>
  <c r="KK8" i="82"/>
  <c r="KK20" i="82"/>
  <c r="KK22" i="82"/>
  <c r="KK10" i="82"/>
  <c r="KK19" i="82"/>
  <c r="KK9" i="82"/>
  <c r="OM4" i="82"/>
  <c r="ON5" i="82"/>
  <c r="KK13" i="82"/>
  <c r="KK7" i="82"/>
  <c r="H133" i="80"/>
  <c r="W1" i="80"/>
  <c r="W35" i="80" l="1"/>
  <c r="KM25" i="82"/>
  <c r="OO5" i="82"/>
  <c r="ON4" i="82"/>
  <c r="KL15" i="82"/>
  <c r="KK18" i="82"/>
  <c r="KK6" i="82"/>
  <c r="KK12" i="82"/>
  <c r="X1" i="80"/>
  <c r="KL9" i="82" l="1"/>
  <c r="X35" i="80"/>
  <c r="KL20" i="82"/>
  <c r="KL21" i="82"/>
  <c r="KL22" i="82"/>
  <c r="KL19" i="82"/>
  <c r="KL13" i="82"/>
  <c r="KL7" i="82"/>
  <c r="OP5" i="82"/>
  <c r="OO4" i="82"/>
  <c r="KL10" i="82"/>
  <c r="KM28" i="82"/>
  <c r="KN24" i="82"/>
  <c r="KM29" i="82"/>
  <c r="KM27" i="82"/>
  <c r="KL31" i="82"/>
  <c r="KL14" i="82"/>
  <c r="KL8" i="82"/>
  <c r="Y1" i="80"/>
  <c r="Y35" i="80" l="1"/>
  <c r="KL18" i="82"/>
  <c r="KL6" i="82"/>
  <c r="KL12" i="82"/>
  <c r="OP4" i="82"/>
  <c r="OQ5" i="82"/>
  <c r="KM13" i="82"/>
  <c r="KN25" i="82"/>
  <c r="Z1" i="80"/>
  <c r="Z35" i="80" l="1"/>
  <c r="KM19" i="82"/>
  <c r="KM22" i="82"/>
  <c r="KM20" i="82"/>
  <c r="KM10" i="82"/>
  <c r="KM31" i="82"/>
  <c r="KM14" i="82"/>
  <c r="KM8" i="82"/>
  <c r="OR5" i="82"/>
  <c r="OQ4" i="82"/>
  <c r="KM21" i="82"/>
  <c r="KM7" i="82"/>
  <c r="KN29" i="82"/>
  <c r="KN28" i="82"/>
  <c r="KO24" i="82"/>
  <c r="KN27" i="82"/>
  <c r="KM15" i="82"/>
  <c r="KM9" i="82"/>
  <c r="AA1" i="80"/>
  <c r="AA35" i="80" l="1"/>
  <c r="KM18" i="82"/>
  <c r="KM12" i="82"/>
  <c r="OS5" i="82"/>
  <c r="OR4" i="82"/>
  <c r="KM6" i="82"/>
  <c r="KO25" i="82"/>
  <c r="AB1" i="80"/>
  <c r="KN22" i="82" l="1"/>
  <c r="AB35" i="80"/>
  <c r="KN13" i="82"/>
  <c r="KN7" i="82"/>
  <c r="KN31" i="82"/>
  <c r="KN14" i="82"/>
  <c r="KN8" i="82"/>
  <c r="KN19" i="82"/>
  <c r="KN10" i="82"/>
  <c r="KO29" i="82"/>
  <c r="KO27" i="82"/>
  <c r="KO28" i="82"/>
  <c r="KP24" i="82"/>
  <c r="KN15" i="82"/>
  <c r="KN9" i="82"/>
  <c r="KN21" i="82"/>
  <c r="KN20" i="82"/>
  <c r="OT5" i="82"/>
  <c r="OS4" i="82"/>
  <c r="AC1" i="80"/>
  <c r="AC35" i="80" l="1"/>
  <c r="KN18" i="82"/>
  <c r="KN12" i="82"/>
  <c r="OT4" i="82"/>
  <c r="OU5" i="82"/>
  <c r="KP25" i="82"/>
  <c r="KN6" i="82"/>
  <c r="KO13" i="82"/>
  <c r="AD1" i="80"/>
  <c r="AD35" i="80" l="1"/>
  <c r="KO20" i="82"/>
  <c r="KO7" i="82"/>
  <c r="KO31" i="82"/>
  <c r="KO14" i="82"/>
  <c r="KO8" i="82"/>
  <c r="KO9" i="82"/>
  <c r="KO15" i="82"/>
  <c r="KO22" i="82"/>
  <c r="KO10" i="82"/>
  <c r="OV5" i="82"/>
  <c r="OU4" i="82"/>
  <c r="KO19" i="82"/>
  <c r="KO21" i="82"/>
  <c r="KP29" i="82"/>
  <c r="KP28" i="82"/>
  <c r="KP27" i="82"/>
  <c r="KQ24" i="82"/>
  <c r="AE1" i="80"/>
  <c r="AE35" i="80" l="1"/>
  <c r="KO6" i="82"/>
  <c r="KO12" i="82"/>
  <c r="KO18" i="82"/>
  <c r="OW5" i="82"/>
  <c r="OV4" i="82"/>
  <c r="KQ26" i="82"/>
  <c r="KR26" i="82" s="1"/>
  <c r="KS26" i="82" s="1"/>
  <c r="KT26" i="82" s="1"/>
  <c r="KU26" i="82" s="1"/>
  <c r="KV26" i="82" s="1"/>
  <c r="KW26" i="82" s="1"/>
  <c r="KX26" i="82" s="1"/>
  <c r="KY26" i="82" s="1"/>
  <c r="KZ26" i="82" s="1"/>
  <c r="LA26" i="82" s="1"/>
  <c r="LB26" i="82" s="1"/>
  <c r="KQ25" i="82"/>
  <c r="AF1" i="80"/>
  <c r="AF35" i="80" l="1"/>
  <c r="KP19" i="82"/>
  <c r="KP22" i="82"/>
  <c r="KP20" i="82"/>
  <c r="KP9" i="82"/>
  <c r="KP15" i="82"/>
  <c r="KP31" i="82"/>
  <c r="KP14" i="82"/>
  <c r="KP8" i="82"/>
  <c r="KP10" i="82"/>
  <c r="KP13" i="82"/>
  <c r="KP7" i="82"/>
  <c r="KQ29" i="82"/>
  <c r="KQ28" i="82"/>
  <c r="KQ27" i="82"/>
  <c r="KR24" i="82"/>
  <c r="OX5" i="82"/>
  <c r="OW4" i="82"/>
  <c r="KP21" i="82"/>
  <c r="AG1" i="80"/>
  <c r="KP6" i="82" l="1"/>
  <c r="AG35" i="80"/>
  <c r="KP12" i="82"/>
  <c r="KP18" i="82"/>
  <c r="OY5" i="82"/>
  <c r="OX4" i="82"/>
  <c r="KR25" i="82"/>
  <c r="AH1" i="80"/>
  <c r="KQ22" i="82" l="1"/>
  <c r="KQ19" i="82"/>
  <c r="AH35" i="80"/>
  <c r="KQ13" i="82"/>
  <c r="KQ7" i="82"/>
  <c r="KQ21" i="82"/>
  <c r="KR29" i="82"/>
  <c r="KR28" i="82"/>
  <c r="KR27" i="82"/>
  <c r="KS24" i="82"/>
  <c r="OZ5" i="82"/>
  <c r="OY4" i="82"/>
  <c r="KQ15" i="82"/>
  <c r="KQ9" i="82"/>
  <c r="KQ31" i="82"/>
  <c r="KQ14" i="82"/>
  <c r="KQ8" i="82"/>
  <c r="KQ20" i="82"/>
  <c r="KQ10" i="82"/>
  <c r="AI1" i="80"/>
  <c r="AI35" i="80" l="1"/>
  <c r="KQ18" i="82"/>
  <c r="PA5" i="82"/>
  <c r="OZ4" i="82"/>
  <c r="KS25" i="82"/>
  <c r="KQ6" i="82"/>
  <c r="KQ12" i="82"/>
  <c r="KR21" i="82" l="1"/>
  <c r="KR19" i="82"/>
  <c r="KR15" i="82"/>
  <c r="KR9" i="82"/>
  <c r="PB5" i="82"/>
  <c r="PA4" i="82"/>
  <c r="KR31" i="82"/>
  <c r="KR8" i="82"/>
  <c r="KR14" i="82"/>
  <c r="KR20" i="82"/>
  <c r="KR22" i="82"/>
  <c r="KR10" i="82"/>
  <c r="KS28" i="82"/>
  <c r="KS27" i="82"/>
  <c r="KS29" i="82"/>
  <c r="KT24" i="82"/>
  <c r="KR13" i="82"/>
  <c r="KR7" i="82"/>
  <c r="KR18" i="82" l="1"/>
  <c r="KR12" i="82"/>
  <c r="KR6" i="82"/>
  <c r="KS15" i="82"/>
  <c r="KS13" i="82"/>
  <c r="PB4" i="82"/>
  <c r="PC5" i="82"/>
  <c r="KT25" i="82"/>
  <c r="C88" i="11"/>
  <c r="C87" i="11"/>
  <c r="C84" i="11"/>
  <c r="C81" i="11"/>
  <c r="C80" i="11"/>
  <c r="C79" i="11"/>
  <c r="C78" i="11"/>
  <c r="C146" i="11"/>
  <c r="C140" i="11"/>
  <c r="C139" i="11"/>
  <c r="C138" i="11"/>
  <c r="C137" i="11"/>
  <c r="C136" i="11"/>
  <c r="C135" i="11"/>
  <c r="C134" i="11"/>
  <c r="C133" i="11"/>
  <c r="C132" i="11"/>
  <c r="C131" i="11"/>
  <c r="C130" i="11"/>
  <c r="C129" i="11"/>
  <c r="C123" i="11"/>
  <c r="C122" i="11"/>
  <c r="C121" i="11"/>
  <c r="C120" i="11"/>
  <c r="C119" i="11"/>
  <c r="C102" i="11" s="1"/>
  <c r="C118" i="11"/>
  <c r="C117" i="11"/>
  <c r="C116" i="11"/>
  <c r="C115" i="11"/>
  <c r="C98" i="11" s="1"/>
  <c r="C114" i="11"/>
  <c r="C113" i="11"/>
  <c r="C112" i="11"/>
  <c r="C89" i="11"/>
  <c r="C86" i="11"/>
  <c r="C85" i="11"/>
  <c r="C83" i="11"/>
  <c r="C82" i="11"/>
  <c r="F48" i="79"/>
  <c r="E26" i="80"/>
  <c r="P33" i="50"/>
  <c r="P34" i="50"/>
  <c r="P35" i="50"/>
  <c r="P36" i="50"/>
  <c r="P39" i="50"/>
  <c r="P40" i="50"/>
  <c r="P41" i="50"/>
  <c r="P42" i="50"/>
  <c r="P43" i="50"/>
  <c r="P44" i="50"/>
  <c r="P45" i="50"/>
  <c r="P46" i="50"/>
  <c r="P47" i="50"/>
  <c r="P48" i="50"/>
  <c r="P49" i="50"/>
  <c r="P50" i="50"/>
  <c r="P51" i="50"/>
  <c r="P52" i="50"/>
  <c r="P53" i="50"/>
  <c r="P54" i="50"/>
  <c r="P55" i="50"/>
  <c r="P59" i="50"/>
  <c r="P60" i="50"/>
  <c r="P61" i="50"/>
  <c r="P62" i="50"/>
  <c r="P63" i="50"/>
  <c r="P64" i="50"/>
  <c r="P68" i="50"/>
  <c r="P69" i="50"/>
  <c r="P70" i="50"/>
  <c r="P71" i="50"/>
  <c r="P72" i="50"/>
  <c r="P73" i="50"/>
  <c r="P74" i="50"/>
  <c r="P75" i="50"/>
  <c r="P77" i="50"/>
  <c r="P79" i="50"/>
  <c r="P81" i="50"/>
  <c r="P82" i="50"/>
  <c r="P83" i="50"/>
  <c r="P84" i="50"/>
  <c r="P85" i="50"/>
  <c r="P86" i="50"/>
  <c r="P87" i="50"/>
  <c r="P88" i="50"/>
  <c r="P89" i="50"/>
  <c r="C101" i="11" l="1"/>
  <c r="C100" i="11"/>
  <c r="C99" i="11"/>
  <c r="KS20" i="82"/>
  <c r="KS19" i="82"/>
  <c r="KS7" i="82"/>
  <c r="KS21" i="82"/>
  <c r="PC4" i="82"/>
  <c r="PD5" i="82"/>
  <c r="KT28" i="82"/>
  <c r="KU24" i="82"/>
  <c r="KT27" i="82"/>
  <c r="KT29" i="82"/>
  <c r="KS9" i="82"/>
  <c r="KS22" i="82"/>
  <c r="KS10" i="82"/>
  <c r="KS31" i="82"/>
  <c r="KS14" i="82"/>
  <c r="KS12" i="82" s="1"/>
  <c r="KS8" i="82"/>
  <c r="C96" i="11"/>
  <c r="C97" i="11"/>
  <c r="C95" i="11"/>
  <c r="C106" i="11"/>
  <c r="C103" i="11"/>
  <c r="C104" i="11"/>
  <c r="C105" i="11"/>
  <c r="E48" i="79"/>
  <c r="B541" i="34"/>
  <c r="B540" i="34"/>
  <c r="B539" i="34"/>
  <c r="B538" i="34"/>
  <c r="B537" i="34"/>
  <c r="B536" i="34"/>
  <c r="B535" i="34"/>
  <c r="B534" i="34"/>
  <c r="B533" i="34"/>
  <c r="B532" i="34"/>
  <c r="B531" i="34"/>
  <c r="B530" i="34"/>
  <c r="B529" i="34"/>
  <c r="B528" i="34"/>
  <c r="B527" i="34"/>
  <c r="B526" i="34"/>
  <c r="B525" i="34"/>
  <c r="B524" i="34"/>
  <c r="B523" i="34"/>
  <c r="B522" i="34"/>
  <c r="B521" i="34"/>
  <c r="B520" i="34"/>
  <c r="B519" i="34"/>
  <c r="B518" i="34"/>
  <c r="B517" i="34"/>
  <c r="B516" i="34"/>
  <c r="B515" i="34"/>
  <c r="B514" i="34"/>
  <c r="B513" i="34"/>
  <c r="B512" i="34"/>
  <c r="B511" i="34"/>
  <c r="B510" i="34"/>
  <c r="B509" i="34"/>
  <c r="B508" i="34"/>
  <c r="B507" i="34"/>
  <c r="B506" i="34"/>
  <c r="B505" i="34"/>
  <c r="B504" i="34"/>
  <c r="B503" i="34"/>
  <c r="B502" i="34"/>
  <c r="B501" i="34"/>
  <c r="B500" i="34"/>
  <c r="B499" i="34"/>
  <c r="B498" i="34"/>
  <c r="B497" i="34"/>
  <c r="B496" i="34"/>
  <c r="B495" i="34"/>
  <c r="B494" i="34"/>
  <c r="B493" i="34"/>
  <c r="B492" i="34"/>
  <c r="B491" i="34"/>
  <c r="B490" i="34"/>
  <c r="B489" i="34"/>
  <c r="B488" i="34"/>
  <c r="B487" i="34"/>
  <c r="B486" i="34"/>
  <c r="B485" i="34"/>
  <c r="B484" i="34"/>
  <c r="B483" i="34"/>
  <c r="B482" i="34"/>
  <c r="B481" i="34"/>
  <c r="B480" i="34"/>
  <c r="B479" i="34"/>
  <c r="B478" i="34"/>
  <c r="B477" i="34"/>
  <c r="B476" i="34"/>
  <c r="B475" i="34"/>
  <c r="B474" i="34"/>
  <c r="B473" i="34"/>
  <c r="B472" i="34"/>
  <c r="B471" i="34"/>
  <c r="B470" i="34"/>
  <c r="B469" i="34"/>
  <c r="B468" i="34"/>
  <c r="B467" i="34"/>
  <c r="B466" i="34"/>
  <c r="B465" i="34"/>
  <c r="B464" i="34"/>
  <c r="B463" i="34"/>
  <c r="B462" i="34"/>
  <c r="B461" i="34"/>
  <c r="B460" i="34"/>
  <c r="B459" i="34"/>
  <c r="B458" i="34"/>
  <c r="B457" i="34"/>
  <c r="B456" i="34"/>
  <c r="B455" i="34"/>
  <c r="B454" i="34"/>
  <c r="B453" i="34"/>
  <c r="B452" i="34"/>
  <c r="B451" i="34"/>
  <c r="B450" i="34"/>
  <c r="B449" i="34"/>
  <c r="B448" i="34"/>
  <c r="B447" i="34"/>
  <c r="B446" i="34"/>
  <c r="B445" i="34"/>
  <c r="B444" i="34"/>
  <c r="B443" i="34"/>
  <c r="B442" i="34"/>
  <c r="B441" i="34"/>
  <c r="B440" i="34"/>
  <c r="B439" i="34"/>
  <c r="B438" i="34"/>
  <c r="B437" i="34"/>
  <c r="B436" i="34"/>
  <c r="B435" i="34"/>
  <c r="B434" i="34"/>
  <c r="B433" i="34"/>
  <c r="B432" i="34"/>
  <c r="B431" i="34"/>
  <c r="B430" i="34"/>
  <c r="B429" i="34"/>
  <c r="B428" i="34"/>
  <c r="B427" i="34"/>
  <c r="B426" i="34"/>
  <c r="B425" i="34"/>
  <c r="B424" i="34"/>
  <c r="B423" i="34"/>
  <c r="B422" i="34"/>
  <c r="B421" i="34"/>
  <c r="B420" i="34"/>
  <c r="B419" i="34"/>
  <c r="B418" i="34"/>
  <c r="B417" i="34"/>
  <c r="B416" i="34"/>
  <c r="B415" i="34"/>
  <c r="B414" i="34"/>
  <c r="B413" i="34"/>
  <c r="B412" i="34"/>
  <c r="B411" i="34"/>
  <c r="B410" i="34"/>
  <c r="B409" i="34"/>
  <c r="B408" i="34"/>
  <c r="B407" i="34"/>
  <c r="B406" i="34"/>
  <c r="B405" i="34"/>
  <c r="B404" i="34"/>
  <c r="B403" i="34"/>
  <c r="B402" i="34"/>
  <c r="B401" i="34"/>
  <c r="B400" i="34"/>
  <c r="B399" i="34"/>
  <c r="B398" i="34"/>
  <c r="B397" i="34"/>
  <c r="B396" i="34"/>
  <c r="B395" i="34"/>
  <c r="B394" i="34"/>
  <c r="B393" i="34"/>
  <c r="B392" i="34"/>
  <c r="B391" i="34"/>
  <c r="B390" i="34"/>
  <c r="B389" i="34"/>
  <c r="B388" i="34"/>
  <c r="B387" i="34"/>
  <c r="B386" i="34"/>
  <c r="B385" i="34"/>
  <c r="B384" i="34"/>
  <c r="B383" i="34"/>
  <c r="B382" i="34"/>
  <c r="B381" i="34"/>
  <c r="B380" i="34"/>
  <c r="B379" i="34"/>
  <c r="B378" i="34"/>
  <c r="B377" i="34"/>
  <c r="B376" i="34"/>
  <c r="B375" i="34"/>
  <c r="B374" i="34"/>
  <c r="B373" i="34"/>
  <c r="B372" i="34"/>
  <c r="B371" i="34"/>
  <c r="B370" i="34"/>
  <c r="B369" i="34"/>
  <c r="B368" i="34"/>
  <c r="B367" i="34"/>
  <c r="B366" i="34"/>
  <c r="B365" i="34"/>
  <c r="B364" i="34"/>
  <c r="B363" i="34"/>
  <c r="B362" i="34"/>
  <c r="B361" i="34"/>
  <c r="B360" i="34"/>
  <c r="B359" i="34"/>
  <c r="B358" i="34"/>
  <c r="B357" i="34"/>
  <c r="B356" i="34"/>
  <c r="B355" i="34"/>
  <c r="B354" i="34"/>
  <c r="B353" i="34"/>
  <c r="B352" i="34"/>
  <c r="B351" i="34"/>
  <c r="B350" i="34"/>
  <c r="B349" i="34"/>
  <c r="B348" i="34"/>
  <c r="B347" i="34"/>
  <c r="B346" i="34"/>
  <c r="B345" i="34"/>
  <c r="B344" i="34"/>
  <c r="B343" i="34"/>
  <c r="B342" i="34"/>
  <c r="B341" i="34"/>
  <c r="B340" i="34"/>
  <c r="B339" i="34"/>
  <c r="B338" i="34"/>
  <c r="B337" i="34"/>
  <c r="B336" i="34"/>
  <c r="B335" i="34"/>
  <c r="B334" i="34"/>
  <c r="B333" i="34"/>
  <c r="B332" i="34"/>
  <c r="B331" i="34"/>
  <c r="B330" i="34"/>
  <c r="B329" i="34"/>
  <c r="B328" i="34"/>
  <c r="B327" i="34"/>
  <c r="B326" i="34"/>
  <c r="B325" i="34"/>
  <c r="B324" i="34"/>
  <c r="B323" i="34"/>
  <c r="B322" i="34"/>
  <c r="B321" i="34"/>
  <c r="B320" i="34"/>
  <c r="B319" i="34"/>
  <c r="B318" i="34"/>
  <c r="B317" i="34"/>
  <c r="B316" i="34"/>
  <c r="B315" i="34"/>
  <c r="B314" i="34"/>
  <c r="B313" i="34"/>
  <c r="B312" i="34"/>
  <c r="B311" i="34"/>
  <c r="B310" i="34"/>
  <c r="B309" i="34"/>
  <c r="B308" i="34"/>
  <c r="B307" i="34"/>
  <c r="B306" i="34"/>
  <c r="B305" i="34"/>
  <c r="B304" i="34"/>
  <c r="B303" i="34"/>
  <c r="B302" i="34"/>
  <c r="B301" i="34"/>
  <c r="B300" i="34"/>
  <c r="B299" i="34"/>
  <c r="B298" i="34"/>
  <c r="B297" i="34"/>
  <c r="B296" i="34"/>
  <c r="B295" i="34"/>
  <c r="B294" i="34"/>
  <c r="B293" i="34"/>
  <c r="B292" i="34"/>
  <c r="B291" i="34"/>
  <c r="B290" i="34"/>
  <c r="B289" i="34"/>
  <c r="B288" i="34"/>
  <c r="B287" i="34"/>
  <c r="B286" i="34"/>
  <c r="B285" i="34"/>
  <c r="B284" i="34"/>
  <c r="B283" i="34"/>
  <c r="B282" i="34"/>
  <c r="B281" i="34"/>
  <c r="B280" i="34"/>
  <c r="B279" i="34"/>
  <c r="B278" i="34"/>
  <c r="B277" i="34"/>
  <c r="B276" i="34"/>
  <c r="B275" i="34"/>
  <c r="B274" i="34"/>
  <c r="B273" i="34"/>
  <c r="B272" i="34"/>
  <c r="B271" i="34"/>
  <c r="B270" i="34"/>
  <c r="B269" i="34"/>
  <c r="B268" i="34"/>
  <c r="B267" i="34"/>
  <c r="B266" i="34"/>
  <c r="B265" i="34"/>
  <c r="B264" i="34"/>
  <c r="B263" i="34"/>
  <c r="B262" i="34"/>
  <c r="B261" i="34"/>
  <c r="B260" i="34"/>
  <c r="B259" i="34"/>
  <c r="B258" i="34"/>
  <c r="B257" i="34"/>
  <c r="B256" i="34"/>
  <c r="B255" i="34"/>
  <c r="B254" i="34"/>
  <c r="B253" i="34"/>
  <c r="B252" i="34"/>
  <c r="B251" i="34"/>
  <c r="B250" i="34"/>
  <c r="B249" i="34"/>
  <c r="B248" i="34"/>
  <c r="B247" i="34"/>
  <c r="B246" i="34"/>
  <c r="B245" i="34"/>
  <c r="B244" i="34"/>
  <c r="B243" i="34"/>
  <c r="B242" i="34"/>
  <c r="B241" i="34"/>
  <c r="B240" i="34"/>
  <c r="B239" i="34"/>
  <c r="B238" i="34"/>
  <c r="B237" i="34"/>
  <c r="B236" i="34"/>
  <c r="B235" i="34"/>
  <c r="B234" i="34"/>
  <c r="B233" i="34"/>
  <c r="B232" i="34"/>
  <c r="B231" i="34"/>
  <c r="B230" i="34"/>
  <c r="B229" i="34"/>
  <c r="B228" i="34"/>
  <c r="B227" i="34"/>
  <c r="B226" i="34"/>
  <c r="B225" i="34"/>
  <c r="B224" i="34"/>
  <c r="B223" i="34"/>
  <c r="B222" i="34"/>
  <c r="B221" i="34"/>
  <c r="B220" i="34"/>
  <c r="B219" i="34"/>
  <c r="B218" i="34"/>
  <c r="B217" i="34"/>
  <c r="B216" i="34"/>
  <c r="B215" i="34"/>
  <c r="B214" i="34"/>
  <c r="B213" i="34"/>
  <c r="B212" i="34"/>
  <c r="B211" i="34"/>
  <c r="B210" i="34"/>
  <c r="B209" i="34"/>
  <c r="B208" i="34"/>
  <c r="B207" i="34"/>
  <c r="B206" i="34"/>
  <c r="B205" i="34"/>
  <c r="B204" i="34"/>
  <c r="B203" i="34"/>
  <c r="B202" i="34"/>
  <c r="B201" i="34"/>
  <c r="B200" i="34"/>
  <c r="B199" i="34"/>
  <c r="B198" i="34"/>
  <c r="B197" i="34"/>
  <c r="B196" i="34"/>
  <c r="B195" i="34"/>
  <c r="B194" i="34"/>
  <c r="B193" i="34"/>
  <c r="B192" i="34"/>
  <c r="B191" i="34"/>
  <c r="B190" i="34"/>
  <c r="B189" i="34"/>
  <c r="B188" i="34"/>
  <c r="B187" i="34"/>
  <c r="B186" i="34"/>
  <c r="B185" i="34"/>
  <c r="B184" i="34"/>
  <c r="B183" i="34"/>
  <c r="B182" i="34"/>
  <c r="B181" i="34"/>
  <c r="B180" i="34"/>
  <c r="B179" i="34"/>
  <c r="B178" i="34"/>
  <c r="B177" i="34"/>
  <c r="B176" i="34"/>
  <c r="B175" i="34"/>
  <c r="B174" i="34"/>
  <c r="B173" i="34"/>
  <c r="B172" i="34"/>
  <c r="B171" i="34"/>
  <c r="B170" i="34"/>
  <c r="B169" i="34"/>
  <c r="B168" i="34"/>
  <c r="B167" i="34"/>
  <c r="B166" i="34"/>
  <c r="B165" i="34"/>
  <c r="B164" i="34"/>
  <c r="B163" i="34"/>
  <c r="B162" i="34"/>
  <c r="B161" i="34"/>
  <c r="B160" i="34"/>
  <c r="B159" i="34"/>
  <c r="B158" i="34"/>
  <c r="B157" i="34"/>
  <c r="B156" i="34"/>
  <c r="B155" i="34"/>
  <c r="B154" i="34"/>
  <c r="B153" i="34"/>
  <c r="B152" i="34"/>
  <c r="B151" i="34"/>
  <c r="B150" i="34"/>
  <c r="B149" i="34"/>
  <c r="B148" i="34"/>
  <c r="B147" i="34"/>
  <c r="B146" i="34"/>
  <c r="B145" i="34"/>
  <c r="B144" i="34"/>
  <c r="B143" i="34"/>
  <c r="B142" i="34"/>
  <c r="B141" i="34"/>
  <c r="B140" i="34"/>
  <c r="B139" i="34"/>
  <c r="B138" i="34"/>
  <c r="B137" i="34"/>
  <c r="B136" i="34"/>
  <c r="B135" i="34"/>
  <c r="B134" i="34"/>
  <c r="B133" i="34"/>
  <c r="B132" i="34"/>
  <c r="B131" i="34"/>
  <c r="B130" i="34"/>
  <c r="B129" i="34"/>
  <c r="B128" i="34"/>
  <c r="B127" i="34"/>
  <c r="B126" i="34"/>
  <c r="B125" i="34"/>
  <c r="B124" i="34"/>
  <c r="B123" i="34"/>
  <c r="B122" i="34"/>
  <c r="B121" i="34"/>
  <c r="B120" i="34"/>
  <c r="B119" i="34"/>
  <c r="B118" i="34"/>
  <c r="B117" i="34"/>
  <c r="B116" i="34"/>
  <c r="B115" i="34"/>
  <c r="B114" i="34"/>
  <c r="B113" i="34"/>
  <c r="B112" i="34"/>
  <c r="B111" i="34"/>
  <c r="B110" i="34"/>
  <c r="B109" i="34"/>
  <c r="B108" i="34"/>
  <c r="B107" i="34"/>
  <c r="B106" i="34"/>
  <c r="B105" i="34"/>
  <c r="B104" i="34"/>
  <c r="B103" i="34"/>
  <c r="B102" i="34"/>
  <c r="B101" i="34"/>
  <c r="B100" i="34"/>
  <c r="B99" i="34"/>
  <c r="B98" i="34"/>
  <c r="B97" i="34"/>
  <c r="B96" i="34"/>
  <c r="B95" i="34"/>
  <c r="B94" i="34"/>
  <c r="B93" i="34"/>
  <c r="B92" i="34"/>
  <c r="B91" i="34"/>
  <c r="B90" i="34"/>
  <c r="B89" i="34"/>
  <c r="B88" i="34"/>
  <c r="B87" i="34"/>
  <c r="B86" i="34"/>
  <c r="B85" i="34"/>
  <c r="B84" i="34"/>
  <c r="B83" i="34"/>
  <c r="B82" i="34"/>
  <c r="B81" i="34"/>
  <c r="B80" i="34"/>
  <c r="B79" i="34"/>
  <c r="B78" i="34"/>
  <c r="B77" i="34"/>
  <c r="B76" i="34"/>
  <c r="B75" i="34"/>
  <c r="B74" i="34"/>
  <c r="B73" i="34"/>
  <c r="B72" i="34"/>
  <c r="B71" i="34"/>
  <c r="B70" i="34"/>
  <c r="B69" i="34"/>
  <c r="B68" i="34"/>
  <c r="B67" i="34"/>
  <c r="B66" i="34"/>
  <c r="B65" i="34"/>
  <c r="B64" i="34"/>
  <c r="B63" i="34"/>
  <c r="B62" i="34"/>
  <c r="B61" i="34"/>
  <c r="B60" i="34"/>
  <c r="B59" i="34"/>
  <c r="B58" i="34"/>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B5" i="34"/>
  <c r="B4" i="34"/>
  <c r="B3" i="34"/>
  <c r="B2" i="34"/>
  <c r="L541" i="34"/>
  <c r="J541" i="34"/>
  <c r="J541" i="34" a="1"/>
  <c r="I541" i="34"/>
  <c r="I541" i="34" a="1"/>
  <c r="G541" i="34"/>
  <c r="G541" i="34" a="1"/>
  <c r="F541" i="34"/>
  <c r="F541" i="34" a="1"/>
  <c r="D541" i="34"/>
  <c r="C541" i="34"/>
  <c r="A541" i="34"/>
  <c r="L540" i="34"/>
  <c r="J540" i="34"/>
  <c r="J540" i="34" a="1"/>
  <c r="I540" i="34"/>
  <c r="I540" i="34" a="1"/>
  <c r="G540" i="34"/>
  <c r="G540" i="34" a="1"/>
  <c r="F540" i="34"/>
  <c r="F540" i="34" a="1"/>
  <c r="D540" i="34"/>
  <c r="C540" i="34"/>
  <c r="A540" i="34"/>
  <c r="L539" i="34"/>
  <c r="J539" i="34"/>
  <c r="J539" i="34" a="1"/>
  <c r="I539" i="34"/>
  <c r="I539" i="34" a="1"/>
  <c r="G539" i="34"/>
  <c r="G539" i="34" a="1"/>
  <c r="F539" i="34"/>
  <c r="F539" i="34" a="1"/>
  <c r="D539" i="34"/>
  <c r="C539" i="34"/>
  <c r="A539" i="34"/>
  <c r="L538" i="34"/>
  <c r="J538" i="34"/>
  <c r="J538" i="34" a="1"/>
  <c r="I538" i="34"/>
  <c r="I538" i="34" a="1"/>
  <c r="G538" i="34"/>
  <c r="G538" i="34" a="1"/>
  <c r="F538" i="34"/>
  <c r="F538" i="34" a="1"/>
  <c r="D538" i="34"/>
  <c r="C538" i="34"/>
  <c r="A538" i="34"/>
  <c r="L537" i="34"/>
  <c r="J537" i="34"/>
  <c r="J537" i="34" a="1"/>
  <c r="I537" i="34"/>
  <c r="I537" i="34" a="1"/>
  <c r="G537" i="34"/>
  <c r="G537" i="34" a="1"/>
  <c r="F537" i="34"/>
  <c r="F537" i="34" a="1"/>
  <c r="D537" i="34"/>
  <c r="C537" i="34"/>
  <c r="A537" i="34"/>
  <c r="L536" i="34"/>
  <c r="J536" i="34"/>
  <c r="J536" i="34" a="1"/>
  <c r="I536" i="34"/>
  <c r="I536" i="34" a="1"/>
  <c r="G536" i="34"/>
  <c r="G536" i="34" a="1"/>
  <c r="F536" i="34"/>
  <c r="F536" i="34" a="1"/>
  <c r="D536" i="34"/>
  <c r="C536" i="34"/>
  <c r="A536" i="34"/>
  <c r="L535" i="34"/>
  <c r="J535" i="34"/>
  <c r="J535" i="34" a="1"/>
  <c r="I535" i="34"/>
  <c r="I535" i="34" a="1"/>
  <c r="G535" i="34"/>
  <c r="G535" i="34" a="1"/>
  <c r="F535" i="34"/>
  <c r="F535" i="34" a="1"/>
  <c r="D535" i="34"/>
  <c r="C535" i="34"/>
  <c r="A535" i="34"/>
  <c r="L534" i="34"/>
  <c r="J534" i="34"/>
  <c r="J534" i="34" a="1"/>
  <c r="I534" i="34"/>
  <c r="I534" i="34" a="1"/>
  <c r="G534" i="34"/>
  <c r="G534" i="34" a="1"/>
  <c r="F534" i="34"/>
  <c r="F534" i="34" a="1"/>
  <c r="D534" i="34"/>
  <c r="C534" i="34"/>
  <c r="A534" i="34"/>
  <c r="L533" i="34"/>
  <c r="J533" i="34"/>
  <c r="J533" i="34" a="1"/>
  <c r="I533" i="34"/>
  <c r="I533" i="34" a="1"/>
  <c r="G533" i="34"/>
  <c r="G533" i="34" a="1"/>
  <c r="F533" i="34"/>
  <c r="F533" i="34" a="1"/>
  <c r="D533" i="34"/>
  <c r="C533" i="34"/>
  <c r="A533" i="34"/>
  <c r="L532" i="34"/>
  <c r="J532" i="34"/>
  <c r="J532" i="34" a="1"/>
  <c r="I532" i="34"/>
  <c r="I532" i="34" a="1"/>
  <c r="G532" i="34"/>
  <c r="G532" i="34" a="1"/>
  <c r="F532" i="34"/>
  <c r="F532" i="34" a="1"/>
  <c r="D532" i="34"/>
  <c r="C532" i="34"/>
  <c r="A532" i="34"/>
  <c r="L531" i="34"/>
  <c r="J531" i="34"/>
  <c r="J531" i="34" a="1"/>
  <c r="I531" i="34"/>
  <c r="I531" i="34" a="1"/>
  <c r="G531" i="34"/>
  <c r="G531" i="34" a="1"/>
  <c r="F531" i="34"/>
  <c r="F531" i="34" a="1"/>
  <c r="D531" i="34"/>
  <c r="C531" i="34"/>
  <c r="A531" i="34"/>
  <c r="L530" i="34"/>
  <c r="J530" i="34"/>
  <c r="J530" i="34" a="1"/>
  <c r="I530" i="34"/>
  <c r="I530" i="34" a="1"/>
  <c r="G530" i="34"/>
  <c r="G530" i="34" a="1"/>
  <c r="F530" i="34"/>
  <c r="F530" i="34" a="1"/>
  <c r="D530" i="34"/>
  <c r="C530" i="34"/>
  <c r="A530" i="34"/>
  <c r="L529" i="34"/>
  <c r="J529" i="34"/>
  <c r="J529" i="34" a="1"/>
  <c r="I529" i="34"/>
  <c r="I529" i="34" a="1"/>
  <c r="G529" i="34"/>
  <c r="G529" i="34" a="1"/>
  <c r="F529" i="34"/>
  <c r="F529" i="34" a="1"/>
  <c r="D529" i="34"/>
  <c r="C529" i="34"/>
  <c r="A529" i="34"/>
  <c r="L528" i="34"/>
  <c r="J528" i="34"/>
  <c r="J528" i="34" a="1"/>
  <c r="I528" i="34"/>
  <c r="I528" i="34" a="1"/>
  <c r="G528" i="34"/>
  <c r="G528" i="34" a="1"/>
  <c r="F528" i="34"/>
  <c r="F528" i="34" a="1"/>
  <c r="D528" i="34"/>
  <c r="C528" i="34"/>
  <c r="A528" i="34"/>
  <c r="L527" i="34"/>
  <c r="J527" i="34"/>
  <c r="J527" i="34" a="1"/>
  <c r="I527" i="34"/>
  <c r="I527" i="34" a="1"/>
  <c r="G527" i="34"/>
  <c r="G527" i="34" a="1"/>
  <c r="F527" i="34"/>
  <c r="F527" i="34" a="1"/>
  <c r="D527" i="34"/>
  <c r="C527" i="34"/>
  <c r="A527" i="34"/>
  <c r="L526" i="34"/>
  <c r="J526" i="34"/>
  <c r="J526" i="34" a="1"/>
  <c r="I526" i="34"/>
  <c r="I526" i="34" a="1"/>
  <c r="G526" i="34"/>
  <c r="G526" i="34" a="1"/>
  <c r="F526" i="34"/>
  <c r="F526" i="34" a="1"/>
  <c r="D526" i="34"/>
  <c r="C526" i="34"/>
  <c r="A526" i="34"/>
  <c r="L525" i="34"/>
  <c r="J525" i="34"/>
  <c r="J525" i="34" a="1"/>
  <c r="I525" i="34"/>
  <c r="I525" i="34" a="1"/>
  <c r="G525" i="34"/>
  <c r="G525" i="34" a="1"/>
  <c r="F525" i="34"/>
  <c r="F525" i="34" a="1"/>
  <c r="D525" i="34"/>
  <c r="C525" i="34"/>
  <c r="A525" i="34"/>
  <c r="L524" i="34"/>
  <c r="J524" i="34"/>
  <c r="J524" i="34" a="1"/>
  <c r="I524" i="34"/>
  <c r="I524" i="34" a="1"/>
  <c r="G524" i="34"/>
  <c r="G524" i="34" a="1"/>
  <c r="F524" i="34"/>
  <c r="F524" i="34" a="1"/>
  <c r="D524" i="34"/>
  <c r="C524" i="34"/>
  <c r="A524" i="34"/>
  <c r="L523" i="34"/>
  <c r="J523" i="34"/>
  <c r="J523" i="34" a="1"/>
  <c r="I523" i="34"/>
  <c r="I523" i="34" a="1"/>
  <c r="G523" i="34"/>
  <c r="G523" i="34" a="1"/>
  <c r="F523" i="34"/>
  <c r="F523" i="34" a="1"/>
  <c r="D523" i="34"/>
  <c r="C523" i="34"/>
  <c r="A523" i="34"/>
  <c r="L522" i="34"/>
  <c r="J522" i="34"/>
  <c r="J522" i="34" a="1"/>
  <c r="I522" i="34"/>
  <c r="I522" i="34" a="1"/>
  <c r="G522" i="34"/>
  <c r="G522" i="34" a="1"/>
  <c r="F522" i="34"/>
  <c r="F522" i="34" a="1"/>
  <c r="D522" i="34"/>
  <c r="C522" i="34"/>
  <c r="A522" i="34"/>
  <c r="L521" i="34"/>
  <c r="J521" i="34"/>
  <c r="J521" i="34" a="1"/>
  <c r="I521" i="34"/>
  <c r="I521" i="34" a="1"/>
  <c r="G521" i="34"/>
  <c r="G521" i="34" a="1"/>
  <c r="F521" i="34"/>
  <c r="F521" i="34" a="1"/>
  <c r="D521" i="34"/>
  <c r="C521" i="34"/>
  <c r="A521" i="34"/>
  <c r="L520" i="34"/>
  <c r="J520" i="34"/>
  <c r="J520" i="34" a="1"/>
  <c r="I520" i="34"/>
  <c r="I520" i="34" a="1"/>
  <c r="G520" i="34"/>
  <c r="G520" i="34" a="1"/>
  <c r="F520" i="34"/>
  <c r="F520" i="34" a="1"/>
  <c r="D520" i="34"/>
  <c r="C520" i="34"/>
  <c r="A520" i="34"/>
  <c r="L519" i="34"/>
  <c r="J519" i="34"/>
  <c r="J519" i="34" a="1"/>
  <c r="I519" i="34"/>
  <c r="I519" i="34" a="1"/>
  <c r="G519" i="34"/>
  <c r="G519" i="34" a="1"/>
  <c r="F519" i="34"/>
  <c r="F519" i="34" a="1"/>
  <c r="D519" i="34"/>
  <c r="C519" i="34"/>
  <c r="A519" i="34"/>
  <c r="L518" i="34"/>
  <c r="J518" i="34"/>
  <c r="J518" i="34" a="1"/>
  <c r="I518" i="34"/>
  <c r="I518" i="34" a="1"/>
  <c r="G518" i="34"/>
  <c r="G518" i="34" a="1"/>
  <c r="F518" i="34"/>
  <c r="F518" i="34" a="1"/>
  <c r="D518" i="34"/>
  <c r="C518" i="34"/>
  <c r="A518" i="34"/>
  <c r="L517" i="34"/>
  <c r="J517" i="34"/>
  <c r="J517" i="34" a="1"/>
  <c r="I517" i="34"/>
  <c r="I517" i="34" a="1"/>
  <c r="G517" i="34"/>
  <c r="G517" i="34" a="1"/>
  <c r="F517" i="34"/>
  <c r="F517" i="34" a="1"/>
  <c r="D517" i="34"/>
  <c r="C517" i="34"/>
  <c r="A517" i="34"/>
  <c r="L516" i="34"/>
  <c r="J516" i="34"/>
  <c r="J516" i="34" a="1"/>
  <c r="I516" i="34"/>
  <c r="I516" i="34" a="1"/>
  <c r="G516" i="34"/>
  <c r="G516" i="34" a="1"/>
  <c r="F516" i="34"/>
  <c r="F516" i="34" a="1"/>
  <c r="D516" i="34"/>
  <c r="C516" i="34"/>
  <c r="A516" i="34"/>
  <c r="L515" i="34"/>
  <c r="J515" i="34"/>
  <c r="J515" i="34" a="1"/>
  <c r="I515" i="34"/>
  <c r="I515" i="34" a="1"/>
  <c r="G515" i="34"/>
  <c r="G515" i="34" a="1"/>
  <c r="F515" i="34"/>
  <c r="F515" i="34" a="1"/>
  <c r="D515" i="34"/>
  <c r="C515" i="34"/>
  <c r="A515" i="34"/>
  <c r="L514" i="34"/>
  <c r="J514" i="34"/>
  <c r="J514" i="34" a="1"/>
  <c r="I514" i="34"/>
  <c r="I514" i="34" a="1"/>
  <c r="G514" i="34"/>
  <c r="G514" i="34" a="1"/>
  <c r="F514" i="34"/>
  <c r="F514" i="34" a="1"/>
  <c r="D514" i="34"/>
  <c r="C514" i="34"/>
  <c r="A514" i="34"/>
  <c r="L513" i="34"/>
  <c r="J513" i="34"/>
  <c r="J513" i="34" a="1"/>
  <c r="I513" i="34"/>
  <c r="I513" i="34" a="1"/>
  <c r="G513" i="34"/>
  <c r="G513" i="34" a="1"/>
  <c r="F513" i="34"/>
  <c r="F513" i="34" a="1"/>
  <c r="D513" i="34"/>
  <c r="C513" i="34"/>
  <c r="A513" i="34"/>
  <c r="L512" i="34"/>
  <c r="J512" i="34"/>
  <c r="J512" i="34" a="1"/>
  <c r="I512" i="34"/>
  <c r="I512" i="34" a="1"/>
  <c r="G512" i="34"/>
  <c r="G512" i="34" a="1"/>
  <c r="F512" i="34"/>
  <c r="F512" i="34" a="1"/>
  <c r="D512" i="34"/>
  <c r="C512" i="34"/>
  <c r="A512" i="34"/>
  <c r="L511" i="34"/>
  <c r="J511" i="34"/>
  <c r="J511" i="34" a="1"/>
  <c r="I511" i="34"/>
  <c r="I511" i="34" a="1"/>
  <c r="G511" i="34"/>
  <c r="G511" i="34" a="1"/>
  <c r="F511" i="34"/>
  <c r="F511" i="34" a="1"/>
  <c r="D511" i="34"/>
  <c r="C511" i="34"/>
  <c r="A511" i="34"/>
  <c r="L510" i="34"/>
  <c r="J510" i="34"/>
  <c r="J510" i="34" a="1"/>
  <c r="I510" i="34"/>
  <c r="I510" i="34" a="1"/>
  <c r="G510" i="34"/>
  <c r="G510" i="34" a="1"/>
  <c r="F510" i="34"/>
  <c r="F510" i="34" a="1"/>
  <c r="D510" i="34"/>
  <c r="C510" i="34"/>
  <c r="A510" i="34"/>
  <c r="L509" i="34"/>
  <c r="J509" i="34"/>
  <c r="J509" i="34" a="1"/>
  <c r="I509" i="34"/>
  <c r="I509" i="34" a="1"/>
  <c r="G509" i="34"/>
  <c r="G509" i="34" a="1"/>
  <c r="F509" i="34"/>
  <c r="F509" i="34" a="1"/>
  <c r="D509" i="34"/>
  <c r="C509" i="34"/>
  <c r="A509" i="34"/>
  <c r="L508" i="34"/>
  <c r="J508" i="34"/>
  <c r="J508" i="34" a="1"/>
  <c r="I508" i="34"/>
  <c r="I508" i="34" a="1"/>
  <c r="G508" i="34"/>
  <c r="G508" i="34" a="1"/>
  <c r="F508" i="34"/>
  <c r="F508" i="34" a="1"/>
  <c r="D508" i="34"/>
  <c r="C508" i="34"/>
  <c r="A508" i="34"/>
  <c r="L507" i="34"/>
  <c r="J507" i="34"/>
  <c r="J507" i="34" a="1"/>
  <c r="I507" i="34"/>
  <c r="I507" i="34" a="1"/>
  <c r="G507" i="34"/>
  <c r="G507" i="34" a="1"/>
  <c r="F507" i="34"/>
  <c r="F507" i="34" a="1"/>
  <c r="D507" i="34"/>
  <c r="C507" i="34"/>
  <c r="A507" i="34"/>
  <c r="L506" i="34"/>
  <c r="J506" i="34"/>
  <c r="J506" i="34" a="1"/>
  <c r="I506" i="34"/>
  <c r="I506" i="34" a="1"/>
  <c r="G506" i="34"/>
  <c r="G506" i="34" a="1"/>
  <c r="F506" i="34"/>
  <c r="F506" i="34" a="1"/>
  <c r="D506" i="34"/>
  <c r="C506" i="34"/>
  <c r="A506" i="34"/>
  <c r="L505" i="34"/>
  <c r="J505" i="34"/>
  <c r="J505" i="34" a="1"/>
  <c r="I505" i="34"/>
  <c r="I505" i="34" a="1"/>
  <c r="G505" i="34"/>
  <c r="G505" i="34" a="1"/>
  <c r="F505" i="34"/>
  <c r="F505" i="34" a="1"/>
  <c r="D505" i="34"/>
  <c r="C505" i="34"/>
  <c r="A505" i="34"/>
  <c r="L504" i="34"/>
  <c r="J504" i="34"/>
  <c r="J504" i="34" a="1"/>
  <c r="I504" i="34"/>
  <c r="I504" i="34" a="1"/>
  <c r="G504" i="34"/>
  <c r="G504" i="34" a="1"/>
  <c r="F504" i="34"/>
  <c r="F504" i="34" a="1"/>
  <c r="D504" i="34"/>
  <c r="C504" i="34"/>
  <c r="A504" i="34"/>
  <c r="L503" i="34"/>
  <c r="J503" i="34"/>
  <c r="J503" i="34" a="1"/>
  <c r="I503" i="34"/>
  <c r="I503" i="34" a="1"/>
  <c r="G503" i="34"/>
  <c r="G503" i="34" a="1"/>
  <c r="F503" i="34"/>
  <c r="F503" i="34" a="1"/>
  <c r="D503" i="34"/>
  <c r="C503" i="34"/>
  <c r="A503" i="34"/>
  <c r="L502" i="34"/>
  <c r="J502" i="34"/>
  <c r="J502" i="34" a="1"/>
  <c r="I502" i="34"/>
  <c r="I502" i="34" a="1"/>
  <c r="G502" i="34"/>
  <c r="G502" i="34" a="1"/>
  <c r="F502" i="34"/>
  <c r="F502" i="34" a="1"/>
  <c r="D502" i="34"/>
  <c r="C502" i="34"/>
  <c r="A502" i="34"/>
  <c r="L501" i="34"/>
  <c r="J501" i="34"/>
  <c r="J501" i="34" a="1"/>
  <c r="I501" i="34"/>
  <c r="I501" i="34" a="1"/>
  <c r="G501" i="34"/>
  <c r="G501" i="34" a="1"/>
  <c r="F501" i="34"/>
  <c r="F501" i="34" a="1"/>
  <c r="D501" i="34"/>
  <c r="C501" i="34"/>
  <c r="A501" i="34"/>
  <c r="L500" i="34"/>
  <c r="J500" i="34"/>
  <c r="J500" i="34" a="1"/>
  <c r="I500" i="34"/>
  <c r="I500" i="34" a="1"/>
  <c r="G500" i="34"/>
  <c r="G500" i="34" a="1"/>
  <c r="F500" i="34"/>
  <c r="F500" i="34" a="1"/>
  <c r="D500" i="34"/>
  <c r="C500" i="34"/>
  <c r="A500" i="34"/>
  <c r="L499" i="34"/>
  <c r="J499" i="34"/>
  <c r="J499" i="34" a="1"/>
  <c r="I499" i="34"/>
  <c r="I499" i="34" a="1"/>
  <c r="G499" i="34"/>
  <c r="G499" i="34" a="1"/>
  <c r="F499" i="34"/>
  <c r="F499" i="34" a="1"/>
  <c r="D499" i="34"/>
  <c r="C499" i="34"/>
  <c r="A499" i="34"/>
  <c r="L498" i="34"/>
  <c r="J498" i="34"/>
  <c r="J498" i="34" a="1"/>
  <c r="I498" i="34"/>
  <c r="I498" i="34" a="1"/>
  <c r="G498" i="34"/>
  <c r="G498" i="34" a="1"/>
  <c r="F498" i="34"/>
  <c r="F498" i="34" a="1"/>
  <c r="D498" i="34"/>
  <c r="C498" i="34"/>
  <c r="A498" i="34"/>
  <c r="L497" i="34"/>
  <c r="J497" i="34"/>
  <c r="J497" i="34" a="1"/>
  <c r="I497" i="34"/>
  <c r="I497" i="34" a="1"/>
  <c r="G497" i="34"/>
  <c r="G497" i="34" a="1"/>
  <c r="F497" i="34"/>
  <c r="F497" i="34" a="1"/>
  <c r="D497" i="34"/>
  <c r="C497" i="34"/>
  <c r="A497" i="34"/>
  <c r="L496" i="34"/>
  <c r="J496" i="34"/>
  <c r="J496" i="34" a="1"/>
  <c r="I496" i="34"/>
  <c r="I496" i="34" a="1"/>
  <c r="G496" i="34"/>
  <c r="G496" i="34" a="1"/>
  <c r="F496" i="34"/>
  <c r="F496" i="34" a="1"/>
  <c r="D496" i="34"/>
  <c r="C496" i="34"/>
  <c r="A496" i="34"/>
  <c r="L495" i="34"/>
  <c r="J495" i="34"/>
  <c r="J495" i="34" a="1"/>
  <c r="I495" i="34"/>
  <c r="I495" i="34" a="1"/>
  <c r="G495" i="34"/>
  <c r="G495" i="34" a="1"/>
  <c r="F495" i="34"/>
  <c r="F495" i="34" a="1"/>
  <c r="D495" i="34"/>
  <c r="C495" i="34"/>
  <c r="A495" i="34"/>
  <c r="L494" i="34"/>
  <c r="J494" i="34"/>
  <c r="J494" i="34" a="1"/>
  <c r="I494" i="34"/>
  <c r="I494" i="34" a="1"/>
  <c r="G494" i="34"/>
  <c r="G494" i="34" a="1"/>
  <c r="F494" i="34"/>
  <c r="F494" i="34" a="1"/>
  <c r="D494" i="34"/>
  <c r="C494" i="34"/>
  <c r="A494" i="34"/>
  <c r="L493" i="34"/>
  <c r="J493" i="34"/>
  <c r="J493" i="34" a="1"/>
  <c r="I493" i="34"/>
  <c r="I493" i="34" a="1"/>
  <c r="G493" i="34"/>
  <c r="G493" i="34" a="1"/>
  <c r="F493" i="34"/>
  <c r="F493" i="34" a="1"/>
  <c r="D493" i="34"/>
  <c r="C493" i="34"/>
  <c r="A493" i="34"/>
  <c r="L492" i="34"/>
  <c r="J492" i="34"/>
  <c r="J492" i="34" a="1"/>
  <c r="I492" i="34"/>
  <c r="I492" i="34" a="1"/>
  <c r="G492" i="34"/>
  <c r="G492" i="34" a="1"/>
  <c r="F492" i="34"/>
  <c r="F492" i="34" a="1"/>
  <c r="D492" i="34"/>
  <c r="C492" i="34"/>
  <c r="A492" i="34"/>
  <c r="L491" i="34"/>
  <c r="J491" i="34"/>
  <c r="J491" i="34" a="1"/>
  <c r="I491" i="34"/>
  <c r="I491" i="34" a="1"/>
  <c r="G491" i="34"/>
  <c r="G491" i="34" a="1"/>
  <c r="F491" i="34"/>
  <c r="F491" i="34" a="1"/>
  <c r="D491" i="34"/>
  <c r="C491" i="34"/>
  <c r="A491" i="34"/>
  <c r="L490" i="34"/>
  <c r="J490" i="34"/>
  <c r="J490" i="34" a="1"/>
  <c r="I490" i="34"/>
  <c r="I490" i="34" a="1"/>
  <c r="G490" i="34"/>
  <c r="G490" i="34" a="1"/>
  <c r="F490" i="34"/>
  <c r="F490" i="34" a="1"/>
  <c r="D490" i="34"/>
  <c r="C490" i="34"/>
  <c r="A490" i="34"/>
  <c r="L489" i="34"/>
  <c r="J489" i="34"/>
  <c r="J489" i="34" a="1"/>
  <c r="I489" i="34"/>
  <c r="I489" i="34" a="1"/>
  <c r="G489" i="34"/>
  <c r="G489" i="34" a="1"/>
  <c r="F489" i="34"/>
  <c r="F489" i="34" a="1"/>
  <c r="D489" i="34"/>
  <c r="C489" i="34"/>
  <c r="A489" i="34"/>
  <c r="L488" i="34"/>
  <c r="J488" i="34"/>
  <c r="J488" i="34" a="1"/>
  <c r="I488" i="34"/>
  <c r="I488" i="34" a="1"/>
  <c r="G488" i="34"/>
  <c r="G488" i="34" a="1"/>
  <c r="F488" i="34"/>
  <c r="F488" i="34" a="1"/>
  <c r="D488" i="34"/>
  <c r="C488" i="34"/>
  <c r="A488" i="34"/>
  <c r="L487" i="34"/>
  <c r="J487" i="34"/>
  <c r="J487" i="34" a="1"/>
  <c r="I487" i="34"/>
  <c r="I487" i="34" a="1"/>
  <c r="G487" i="34"/>
  <c r="G487" i="34" a="1"/>
  <c r="F487" i="34"/>
  <c r="F487" i="34" a="1"/>
  <c r="D487" i="34"/>
  <c r="C487" i="34"/>
  <c r="A487" i="34"/>
  <c r="L486" i="34"/>
  <c r="J486" i="34"/>
  <c r="J486" i="34" a="1"/>
  <c r="I486" i="34"/>
  <c r="I486" i="34" a="1"/>
  <c r="G486" i="34"/>
  <c r="G486" i="34" a="1"/>
  <c r="F486" i="34"/>
  <c r="F486" i="34" a="1"/>
  <c r="D486" i="34"/>
  <c r="C486" i="34"/>
  <c r="A486" i="34"/>
  <c r="L485" i="34"/>
  <c r="J485" i="34"/>
  <c r="J485" i="34" a="1"/>
  <c r="I485" i="34"/>
  <c r="I485" i="34" a="1"/>
  <c r="G485" i="34"/>
  <c r="G485" i="34" a="1"/>
  <c r="F485" i="34"/>
  <c r="F485" i="34" a="1"/>
  <c r="D485" i="34"/>
  <c r="C485" i="34"/>
  <c r="A485" i="34"/>
  <c r="L484" i="34"/>
  <c r="J484" i="34"/>
  <c r="J484" i="34" a="1"/>
  <c r="I484" i="34"/>
  <c r="I484" i="34" a="1"/>
  <c r="G484" i="34"/>
  <c r="G484" i="34" a="1"/>
  <c r="F484" i="34"/>
  <c r="F484" i="34" a="1"/>
  <c r="D484" i="34"/>
  <c r="C484" i="34"/>
  <c r="A484" i="34"/>
  <c r="L483" i="34"/>
  <c r="J483" i="34"/>
  <c r="J483" i="34" a="1"/>
  <c r="I483" i="34"/>
  <c r="I483" i="34" a="1"/>
  <c r="G483" i="34"/>
  <c r="G483" i="34" a="1"/>
  <c r="F483" i="34"/>
  <c r="F483" i="34" a="1"/>
  <c r="D483" i="34"/>
  <c r="C483" i="34"/>
  <c r="A483" i="34"/>
  <c r="L482" i="34"/>
  <c r="J482" i="34"/>
  <c r="J482" i="34" a="1"/>
  <c r="I482" i="34"/>
  <c r="I482" i="34" a="1"/>
  <c r="G482" i="34"/>
  <c r="G482" i="34" a="1"/>
  <c r="F482" i="34"/>
  <c r="F482" i="34" a="1"/>
  <c r="D482" i="34"/>
  <c r="C482" i="34"/>
  <c r="A482" i="34"/>
  <c r="L481" i="34"/>
  <c r="J481" i="34"/>
  <c r="J481" i="34" a="1"/>
  <c r="I481" i="34"/>
  <c r="I481" i="34" a="1"/>
  <c r="G481" i="34"/>
  <c r="G481" i="34" a="1"/>
  <c r="F481" i="34"/>
  <c r="F481" i="34" a="1"/>
  <c r="D481" i="34"/>
  <c r="C481" i="34"/>
  <c r="A481" i="34"/>
  <c r="L480" i="34"/>
  <c r="J480" i="34"/>
  <c r="J480" i="34" a="1"/>
  <c r="I480" i="34"/>
  <c r="I480" i="34" a="1"/>
  <c r="G480" i="34"/>
  <c r="G480" i="34" a="1"/>
  <c r="F480" i="34"/>
  <c r="F480" i="34" a="1"/>
  <c r="D480" i="34"/>
  <c r="C480" i="34"/>
  <c r="A480" i="34"/>
  <c r="L479" i="34"/>
  <c r="J479" i="34"/>
  <c r="J479" i="34" a="1"/>
  <c r="I479" i="34"/>
  <c r="I479" i="34" a="1"/>
  <c r="G479" i="34"/>
  <c r="G479" i="34" a="1"/>
  <c r="F479" i="34"/>
  <c r="F479" i="34" a="1"/>
  <c r="D479" i="34"/>
  <c r="C479" i="34"/>
  <c r="A479" i="34"/>
  <c r="L478" i="34"/>
  <c r="J478" i="34"/>
  <c r="J478" i="34" a="1"/>
  <c r="I478" i="34"/>
  <c r="I478" i="34" a="1"/>
  <c r="G478" i="34"/>
  <c r="G478" i="34" a="1"/>
  <c r="F478" i="34"/>
  <c r="F478" i="34" a="1"/>
  <c r="D478" i="34"/>
  <c r="C478" i="34"/>
  <c r="A478" i="34"/>
  <c r="L477" i="34"/>
  <c r="J477" i="34"/>
  <c r="J477" i="34" a="1"/>
  <c r="I477" i="34"/>
  <c r="I477" i="34" a="1"/>
  <c r="G477" i="34"/>
  <c r="G477" i="34" a="1"/>
  <c r="F477" i="34"/>
  <c r="F477" i="34" a="1"/>
  <c r="D477" i="34"/>
  <c r="C477" i="34"/>
  <c r="A477" i="34"/>
  <c r="L476" i="34"/>
  <c r="J476" i="34"/>
  <c r="J476" i="34" a="1"/>
  <c r="I476" i="34"/>
  <c r="I476" i="34" a="1"/>
  <c r="G476" i="34"/>
  <c r="G476" i="34" a="1"/>
  <c r="F476" i="34"/>
  <c r="F476" i="34" a="1"/>
  <c r="D476" i="34"/>
  <c r="C476" i="34"/>
  <c r="A476" i="34"/>
  <c r="L475" i="34"/>
  <c r="J475" i="34"/>
  <c r="J475" i="34" a="1"/>
  <c r="I475" i="34"/>
  <c r="I475" i="34" a="1"/>
  <c r="G475" i="34"/>
  <c r="G475" i="34" a="1"/>
  <c r="F475" i="34"/>
  <c r="F475" i="34" a="1"/>
  <c r="D475" i="34"/>
  <c r="C475" i="34"/>
  <c r="A475" i="34"/>
  <c r="L474" i="34"/>
  <c r="J474" i="34"/>
  <c r="J474" i="34" a="1"/>
  <c r="I474" i="34"/>
  <c r="I474" i="34" a="1"/>
  <c r="G474" i="34"/>
  <c r="G474" i="34" a="1"/>
  <c r="F474" i="34"/>
  <c r="F474" i="34" a="1"/>
  <c r="D474" i="34"/>
  <c r="C474" i="34"/>
  <c r="A474" i="34"/>
  <c r="L473" i="34"/>
  <c r="J473" i="34"/>
  <c r="J473" i="34" a="1"/>
  <c r="I473" i="34"/>
  <c r="I473" i="34" a="1"/>
  <c r="G473" i="34"/>
  <c r="G473" i="34" a="1"/>
  <c r="F473" i="34"/>
  <c r="F473" i="34" a="1"/>
  <c r="D473" i="34"/>
  <c r="C473" i="34"/>
  <c r="A473" i="34"/>
  <c r="L472" i="34"/>
  <c r="J472" i="34"/>
  <c r="J472" i="34" a="1"/>
  <c r="I472" i="34"/>
  <c r="I472" i="34" a="1"/>
  <c r="G472" i="34"/>
  <c r="G472" i="34" a="1"/>
  <c r="F472" i="34"/>
  <c r="F472" i="34" a="1"/>
  <c r="D472" i="34"/>
  <c r="C472" i="34"/>
  <c r="A472" i="34"/>
  <c r="L471" i="34"/>
  <c r="J471" i="34"/>
  <c r="J471" i="34" a="1"/>
  <c r="I471" i="34"/>
  <c r="I471" i="34" a="1"/>
  <c r="G471" i="34"/>
  <c r="G471" i="34" a="1"/>
  <c r="F471" i="34"/>
  <c r="F471" i="34" a="1"/>
  <c r="D471" i="34"/>
  <c r="C471" i="34"/>
  <c r="A471" i="34"/>
  <c r="L470" i="34"/>
  <c r="J470" i="34"/>
  <c r="J470" i="34" a="1"/>
  <c r="I470" i="34"/>
  <c r="I470" i="34" a="1"/>
  <c r="G470" i="34"/>
  <c r="G470" i="34" a="1"/>
  <c r="F470" i="34"/>
  <c r="F470" i="34" a="1"/>
  <c r="D470" i="34"/>
  <c r="C470" i="34"/>
  <c r="A470" i="34"/>
  <c r="L469" i="34"/>
  <c r="J469" i="34"/>
  <c r="J469" i="34" a="1"/>
  <c r="I469" i="34"/>
  <c r="I469" i="34" a="1"/>
  <c r="G469" i="34"/>
  <c r="G469" i="34" a="1"/>
  <c r="F469" i="34"/>
  <c r="F469" i="34" a="1"/>
  <c r="D469" i="34"/>
  <c r="C469" i="34"/>
  <c r="A469" i="34"/>
  <c r="L468" i="34"/>
  <c r="J468" i="34"/>
  <c r="J468" i="34" a="1"/>
  <c r="I468" i="34"/>
  <c r="I468" i="34" a="1"/>
  <c r="G468" i="34"/>
  <c r="G468" i="34" a="1"/>
  <c r="F468" i="34"/>
  <c r="F468" i="34" a="1"/>
  <c r="D468" i="34"/>
  <c r="C468" i="34"/>
  <c r="A468" i="34"/>
  <c r="L467" i="34"/>
  <c r="J467" i="34"/>
  <c r="J467" i="34" a="1"/>
  <c r="I467" i="34"/>
  <c r="I467" i="34" a="1"/>
  <c r="G467" i="34"/>
  <c r="G467" i="34" a="1"/>
  <c r="F467" i="34"/>
  <c r="F467" i="34" a="1"/>
  <c r="D467" i="34"/>
  <c r="C467" i="34"/>
  <c r="A467" i="34"/>
  <c r="L466" i="34"/>
  <c r="J466" i="34"/>
  <c r="J466" i="34" a="1"/>
  <c r="I466" i="34"/>
  <c r="I466" i="34" a="1"/>
  <c r="G466" i="34"/>
  <c r="G466" i="34" a="1"/>
  <c r="F466" i="34"/>
  <c r="F466" i="34" a="1"/>
  <c r="D466" i="34"/>
  <c r="C466" i="34"/>
  <c r="A466" i="34"/>
  <c r="L465" i="34"/>
  <c r="J465" i="34"/>
  <c r="J465" i="34" a="1"/>
  <c r="I465" i="34"/>
  <c r="I465" i="34" a="1"/>
  <c r="G465" i="34"/>
  <c r="G465" i="34" a="1"/>
  <c r="F465" i="34"/>
  <c r="F465" i="34" a="1"/>
  <c r="D465" i="34"/>
  <c r="C465" i="34"/>
  <c r="A465" i="34"/>
  <c r="L464" i="34"/>
  <c r="J464" i="34"/>
  <c r="J464" i="34" a="1"/>
  <c r="I464" i="34"/>
  <c r="I464" i="34" a="1"/>
  <c r="G464" i="34"/>
  <c r="G464" i="34" a="1"/>
  <c r="F464" i="34"/>
  <c r="F464" i="34" a="1"/>
  <c r="D464" i="34"/>
  <c r="C464" i="34"/>
  <c r="A464" i="34"/>
  <c r="J463" i="34"/>
  <c r="J463" i="34" a="1"/>
  <c r="I463" i="34"/>
  <c r="I463" i="34" a="1"/>
  <c r="G463" i="34"/>
  <c r="G463" i="34" a="1"/>
  <c r="F463" i="34"/>
  <c r="F463" i="34" a="1"/>
  <c r="D463" i="34"/>
  <c r="C463" i="34"/>
  <c r="A463" i="34"/>
  <c r="J462" i="34"/>
  <c r="J462" i="34" a="1"/>
  <c r="I462" i="34"/>
  <c r="I462" i="34" a="1"/>
  <c r="G462" i="34"/>
  <c r="G462" i="34" a="1"/>
  <c r="F462" i="34"/>
  <c r="F462" i="34" a="1"/>
  <c r="D462" i="34"/>
  <c r="C462" i="34"/>
  <c r="A462" i="34"/>
  <c r="J461" i="34"/>
  <c r="J461" i="34" a="1"/>
  <c r="I461" i="34"/>
  <c r="I461" i="34" a="1"/>
  <c r="G461" i="34"/>
  <c r="G461" i="34" a="1"/>
  <c r="F461" i="34"/>
  <c r="F461" i="34" a="1"/>
  <c r="D461" i="34"/>
  <c r="C461" i="34"/>
  <c r="A461" i="34"/>
  <c r="J460" i="34"/>
  <c r="J460" i="34" a="1"/>
  <c r="I460" i="34"/>
  <c r="I460" i="34" a="1"/>
  <c r="G460" i="34"/>
  <c r="G460" i="34" a="1"/>
  <c r="F460" i="34"/>
  <c r="F460" i="34" a="1"/>
  <c r="D460" i="34"/>
  <c r="C460" i="34"/>
  <c r="A460" i="34"/>
  <c r="J459" i="34"/>
  <c r="J459" i="34" a="1"/>
  <c r="I459" i="34"/>
  <c r="I459" i="34" a="1"/>
  <c r="G459" i="34"/>
  <c r="G459" i="34" a="1"/>
  <c r="F459" i="34"/>
  <c r="F459" i="34" a="1"/>
  <c r="D459" i="34"/>
  <c r="C459" i="34"/>
  <c r="A459" i="34"/>
  <c r="J458" i="34"/>
  <c r="J458" i="34" a="1"/>
  <c r="I458" i="34"/>
  <c r="I458" i="34" a="1"/>
  <c r="G458" i="34"/>
  <c r="G458" i="34" a="1"/>
  <c r="F458" i="34"/>
  <c r="F458" i="34" a="1"/>
  <c r="D458" i="34"/>
  <c r="C458" i="34"/>
  <c r="A458" i="34"/>
  <c r="J457" i="34"/>
  <c r="J457" i="34" a="1"/>
  <c r="I457" i="34"/>
  <c r="I457" i="34" a="1"/>
  <c r="G457" i="34"/>
  <c r="G457" i="34" a="1"/>
  <c r="F457" i="34"/>
  <c r="F457" i="34" a="1"/>
  <c r="D457" i="34"/>
  <c r="C457" i="34"/>
  <c r="A457" i="34"/>
  <c r="J456" i="34"/>
  <c r="J456" i="34" a="1"/>
  <c r="I456" i="34"/>
  <c r="I456" i="34" a="1"/>
  <c r="G456" i="34"/>
  <c r="G456" i="34" a="1"/>
  <c r="F456" i="34"/>
  <c r="F456" i="34" a="1"/>
  <c r="D456" i="34"/>
  <c r="C456" i="34"/>
  <c r="A456" i="34"/>
  <c r="J455" i="34"/>
  <c r="J455" i="34" a="1"/>
  <c r="I455" i="34"/>
  <c r="I455" i="34" a="1"/>
  <c r="G455" i="34"/>
  <c r="G455" i="34" a="1"/>
  <c r="F455" i="34"/>
  <c r="F455" i="34" a="1"/>
  <c r="D455" i="34"/>
  <c r="C455" i="34"/>
  <c r="A455" i="34"/>
  <c r="J454" i="34"/>
  <c r="J454" i="34" a="1"/>
  <c r="I454" i="34"/>
  <c r="I454" i="34" a="1"/>
  <c r="G454" i="34"/>
  <c r="G454" i="34" a="1"/>
  <c r="F454" i="34"/>
  <c r="F454" i="34" a="1"/>
  <c r="D454" i="34"/>
  <c r="C454" i="34"/>
  <c r="A454" i="34"/>
  <c r="J453" i="34"/>
  <c r="J453" i="34" a="1"/>
  <c r="I453" i="34"/>
  <c r="I453" i="34" a="1"/>
  <c r="G453" i="34"/>
  <c r="G453" i="34" a="1"/>
  <c r="F453" i="34"/>
  <c r="F453" i="34" a="1"/>
  <c r="D453" i="34"/>
  <c r="C453" i="34"/>
  <c r="A453" i="34"/>
  <c r="J452" i="34"/>
  <c r="J452" i="34" a="1"/>
  <c r="I452" i="34"/>
  <c r="I452" i="34" a="1"/>
  <c r="G452" i="34"/>
  <c r="G452" i="34" a="1"/>
  <c r="F452" i="34"/>
  <c r="F452" i="34" a="1"/>
  <c r="D452" i="34"/>
  <c r="C452" i="34"/>
  <c r="A452" i="34"/>
  <c r="J451" i="34"/>
  <c r="J451" i="34" a="1"/>
  <c r="I451" i="34"/>
  <c r="I451" i="34" a="1"/>
  <c r="G451" i="34"/>
  <c r="G451" i="34" a="1"/>
  <c r="F451" i="34"/>
  <c r="F451" i="34" a="1"/>
  <c r="D451" i="34"/>
  <c r="C451" i="34"/>
  <c r="A451" i="34"/>
  <c r="J450" i="34"/>
  <c r="J450" i="34" a="1"/>
  <c r="I450" i="34"/>
  <c r="I450" i="34" a="1"/>
  <c r="G450" i="34"/>
  <c r="G450" i="34" a="1"/>
  <c r="F450" i="34"/>
  <c r="F450" i="34" a="1"/>
  <c r="D450" i="34"/>
  <c r="C450" i="34"/>
  <c r="A450" i="34"/>
  <c r="J449" i="34"/>
  <c r="J449" i="34" a="1"/>
  <c r="I449" i="34"/>
  <c r="I449" i="34" a="1"/>
  <c r="G449" i="34"/>
  <c r="G449" i="34" a="1"/>
  <c r="F449" i="34"/>
  <c r="F449" i="34" a="1"/>
  <c r="D449" i="34"/>
  <c r="C449" i="34"/>
  <c r="A449" i="34"/>
  <c r="J448" i="34"/>
  <c r="J448" i="34" a="1"/>
  <c r="I448" i="34"/>
  <c r="I448" i="34" a="1"/>
  <c r="G448" i="34"/>
  <c r="G448" i="34" a="1"/>
  <c r="F448" i="34"/>
  <c r="F448" i="34" a="1"/>
  <c r="D448" i="34"/>
  <c r="C448" i="34"/>
  <c r="A448" i="34"/>
  <c r="J447" i="34"/>
  <c r="J447" i="34" a="1"/>
  <c r="I447" i="34"/>
  <c r="I447" i="34" a="1"/>
  <c r="G447" i="34"/>
  <c r="G447" i="34" a="1"/>
  <c r="F447" i="34"/>
  <c r="F447" i="34" a="1"/>
  <c r="D447" i="34"/>
  <c r="C447" i="34"/>
  <c r="A447" i="34"/>
  <c r="J446" i="34"/>
  <c r="J446" i="34" a="1"/>
  <c r="I446" i="34"/>
  <c r="I446" i="34" a="1"/>
  <c r="G446" i="34"/>
  <c r="G446" i="34" a="1"/>
  <c r="F446" i="34"/>
  <c r="F446" i="34" a="1"/>
  <c r="D446" i="34"/>
  <c r="C446" i="34"/>
  <c r="A446" i="34"/>
  <c r="J445" i="34"/>
  <c r="J445" i="34" a="1"/>
  <c r="I445" i="34"/>
  <c r="I445" i="34" a="1"/>
  <c r="G445" i="34"/>
  <c r="G445" i="34" a="1"/>
  <c r="F445" i="34"/>
  <c r="F445" i="34" a="1"/>
  <c r="D445" i="34"/>
  <c r="C445" i="34"/>
  <c r="A445" i="34"/>
  <c r="J444" i="34"/>
  <c r="J444" i="34" a="1"/>
  <c r="I444" i="34"/>
  <c r="I444" i="34" a="1"/>
  <c r="G444" i="34"/>
  <c r="G444" i="34" a="1"/>
  <c r="F444" i="34"/>
  <c r="F444" i="34" a="1"/>
  <c r="D444" i="34"/>
  <c r="C444" i="34"/>
  <c r="A444" i="34"/>
  <c r="J443" i="34"/>
  <c r="J443" i="34" a="1"/>
  <c r="I443" i="34"/>
  <c r="I443" i="34" a="1"/>
  <c r="G443" i="34"/>
  <c r="G443" i="34" a="1"/>
  <c r="F443" i="34"/>
  <c r="F443" i="34" a="1"/>
  <c r="D443" i="34"/>
  <c r="C443" i="34"/>
  <c r="A443" i="34"/>
  <c r="J442" i="34"/>
  <c r="J442" i="34" a="1"/>
  <c r="I442" i="34"/>
  <c r="I442" i="34" a="1"/>
  <c r="G442" i="34"/>
  <c r="G442" i="34" a="1"/>
  <c r="F442" i="34"/>
  <c r="F442" i="34" a="1"/>
  <c r="D442" i="34"/>
  <c r="C442" i="34"/>
  <c r="A442" i="34"/>
  <c r="J441" i="34"/>
  <c r="J441" i="34" a="1"/>
  <c r="I441" i="34"/>
  <c r="I441" i="34" a="1"/>
  <c r="G441" i="34"/>
  <c r="G441" i="34" a="1"/>
  <c r="F441" i="34"/>
  <c r="F441" i="34" a="1"/>
  <c r="D441" i="34"/>
  <c r="C441" i="34"/>
  <c r="A441" i="34"/>
  <c r="J440" i="34"/>
  <c r="J440" i="34" a="1"/>
  <c r="I440" i="34"/>
  <c r="I440" i="34" a="1"/>
  <c r="G440" i="34"/>
  <c r="G440" i="34" a="1"/>
  <c r="F440" i="34"/>
  <c r="F440" i="34" a="1"/>
  <c r="D440" i="34"/>
  <c r="C440" i="34"/>
  <c r="A440" i="34"/>
  <c r="J439" i="34"/>
  <c r="J439" i="34" a="1"/>
  <c r="I439" i="34"/>
  <c r="I439" i="34" a="1"/>
  <c r="G439" i="34"/>
  <c r="G439" i="34" a="1"/>
  <c r="F439" i="34"/>
  <c r="F439" i="34" a="1"/>
  <c r="D439" i="34"/>
  <c r="C439" i="34"/>
  <c r="A439" i="34"/>
  <c r="J438" i="34"/>
  <c r="J438" i="34" a="1"/>
  <c r="I438" i="34"/>
  <c r="I438" i="34" a="1"/>
  <c r="G438" i="34"/>
  <c r="G438" i="34" a="1"/>
  <c r="F438" i="34"/>
  <c r="F438" i="34" a="1"/>
  <c r="D438" i="34"/>
  <c r="C438" i="34"/>
  <c r="A438" i="34"/>
  <c r="J437" i="34"/>
  <c r="J437" i="34" a="1"/>
  <c r="I437" i="34"/>
  <c r="I437" i="34" a="1"/>
  <c r="G437" i="34"/>
  <c r="G437" i="34" a="1"/>
  <c r="F437" i="34"/>
  <c r="F437" i="34" a="1"/>
  <c r="D437" i="34"/>
  <c r="C437" i="34"/>
  <c r="A437" i="34"/>
  <c r="J436" i="34"/>
  <c r="J436" i="34" a="1"/>
  <c r="I436" i="34"/>
  <c r="I436" i="34" a="1"/>
  <c r="G436" i="34"/>
  <c r="G436" i="34" a="1"/>
  <c r="F436" i="34"/>
  <c r="F436" i="34" a="1"/>
  <c r="D436" i="34"/>
  <c r="C436" i="34"/>
  <c r="A436" i="34"/>
  <c r="J435" i="34"/>
  <c r="J435" i="34" a="1"/>
  <c r="I435" i="34"/>
  <c r="I435" i="34" a="1"/>
  <c r="G435" i="34"/>
  <c r="G435" i="34" a="1"/>
  <c r="F435" i="34"/>
  <c r="F435" i="34" a="1"/>
  <c r="D435" i="34"/>
  <c r="C435" i="34"/>
  <c r="A435" i="34"/>
  <c r="J434" i="34"/>
  <c r="J434" i="34" a="1"/>
  <c r="I434" i="34"/>
  <c r="I434" i="34" a="1"/>
  <c r="G434" i="34"/>
  <c r="G434" i="34" a="1"/>
  <c r="F434" i="34"/>
  <c r="F434" i="34" a="1"/>
  <c r="D434" i="34"/>
  <c r="C434" i="34"/>
  <c r="A434" i="34"/>
  <c r="J433" i="34"/>
  <c r="J433" i="34" a="1"/>
  <c r="I433" i="34"/>
  <c r="I433" i="34" a="1"/>
  <c r="G433" i="34"/>
  <c r="G433" i="34" a="1"/>
  <c r="F433" i="34"/>
  <c r="F433" i="34" a="1"/>
  <c r="D433" i="34"/>
  <c r="C433" i="34"/>
  <c r="A433" i="34"/>
  <c r="J432" i="34"/>
  <c r="J432" i="34" a="1"/>
  <c r="I432" i="34"/>
  <c r="I432" i="34" a="1"/>
  <c r="G432" i="34"/>
  <c r="G432" i="34" a="1"/>
  <c r="F432" i="34"/>
  <c r="F432" i="34" a="1"/>
  <c r="D432" i="34"/>
  <c r="C432" i="34"/>
  <c r="A432" i="34"/>
  <c r="J431" i="34"/>
  <c r="J431" i="34" a="1"/>
  <c r="I431" i="34"/>
  <c r="I431" i="34" a="1"/>
  <c r="G431" i="34"/>
  <c r="G431" i="34" a="1"/>
  <c r="F431" i="34"/>
  <c r="F431" i="34" a="1"/>
  <c r="D431" i="34"/>
  <c r="C431" i="34"/>
  <c r="A431" i="34"/>
  <c r="J430" i="34"/>
  <c r="J430" i="34" a="1"/>
  <c r="I430" i="34"/>
  <c r="I430" i="34" a="1"/>
  <c r="G430" i="34"/>
  <c r="G430" i="34" a="1"/>
  <c r="F430" i="34"/>
  <c r="F430" i="34" a="1"/>
  <c r="D430" i="34"/>
  <c r="C430" i="34"/>
  <c r="A430" i="34"/>
  <c r="J429" i="34"/>
  <c r="J429" i="34" a="1"/>
  <c r="I429" i="34"/>
  <c r="I429" i="34" a="1"/>
  <c r="G429" i="34"/>
  <c r="G429" i="34" a="1"/>
  <c r="F429" i="34"/>
  <c r="F429" i="34" a="1"/>
  <c r="D429" i="34"/>
  <c r="C429" i="34"/>
  <c r="A429" i="34"/>
  <c r="J428" i="34"/>
  <c r="J428" i="34" a="1"/>
  <c r="I428" i="34"/>
  <c r="I428" i="34" a="1"/>
  <c r="G428" i="34"/>
  <c r="G428" i="34" a="1"/>
  <c r="F428" i="34"/>
  <c r="F428" i="34" a="1"/>
  <c r="D428" i="34"/>
  <c r="C428" i="34"/>
  <c r="A428" i="34"/>
  <c r="J427" i="34"/>
  <c r="J427" i="34" a="1"/>
  <c r="I427" i="34"/>
  <c r="I427" i="34" a="1"/>
  <c r="G427" i="34"/>
  <c r="G427" i="34" a="1"/>
  <c r="F427" i="34"/>
  <c r="F427" i="34" a="1"/>
  <c r="D427" i="34"/>
  <c r="C427" i="34"/>
  <c r="A427" i="34"/>
  <c r="J426" i="34"/>
  <c r="J426" i="34" a="1"/>
  <c r="I426" i="34"/>
  <c r="I426" i="34" a="1"/>
  <c r="G426" i="34"/>
  <c r="G426" i="34" a="1"/>
  <c r="F426" i="34"/>
  <c r="F426" i="34" a="1"/>
  <c r="D426" i="34"/>
  <c r="C426" i="34"/>
  <c r="A426" i="34"/>
  <c r="J425" i="34"/>
  <c r="J425" i="34" a="1"/>
  <c r="I425" i="34"/>
  <c r="I425" i="34" a="1"/>
  <c r="G425" i="34"/>
  <c r="G425" i="34" a="1"/>
  <c r="F425" i="34"/>
  <c r="F425" i="34" a="1"/>
  <c r="D425" i="34"/>
  <c r="C425" i="34"/>
  <c r="A425" i="34"/>
  <c r="J424" i="34"/>
  <c r="J424" i="34" a="1"/>
  <c r="I424" i="34"/>
  <c r="I424" i="34" a="1"/>
  <c r="G424" i="34"/>
  <c r="G424" i="34" a="1"/>
  <c r="F424" i="34"/>
  <c r="F424" i="34" a="1"/>
  <c r="D424" i="34"/>
  <c r="C424" i="34"/>
  <c r="A424" i="34"/>
  <c r="J423" i="34"/>
  <c r="J423" i="34" a="1"/>
  <c r="I423" i="34"/>
  <c r="I423" i="34" a="1"/>
  <c r="G423" i="34"/>
  <c r="G423" i="34" a="1"/>
  <c r="F423" i="34"/>
  <c r="F423" i="34" a="1"/>
  <c r="D423" i="34"/>
  <c r="C423" i="34"/>
  <c r="A423" i="34"/>
  <c r="J422" i="34"/>
  <c r="J422" i="34" a="1"/>
  <c r="I422" i="34"/>
  <c r="I422" i="34" a="1"/>
  <c r="G422" i="34"/>
  <c r="G422" i="34" a="1"/>
  <c r="F422" i="34"/>
  <c r="F422" i="34" a="1"/>
  <c r="D422" i="34"/>
  <c r="C422" i="34"/>
  <c r="A422" i="34"/>
  <c r="J421" i="34"/>
  <c r="J421" i="34" a="1"/>
  <c r="I421" i="34"/>
  <c r="I421" i="34" a="1"/>
  <c r="G421" i="34"/>
  <c r="G421" i="34" a="1"/>
  <c r="F421" i="34"/>
  <c r="F421" i="34" a="1"/>
  <c r="D421" i="34"/>
  <c r="C421" i="34"/>
  <c r="A421" i="34"/>
  <c r="J420" i="34"/>
  <c r="J420" i="34" a="1"/>
  <c r="I420" i="34"/>
  <c r="I420" i="34" a="1"/>
  <c r="G420" i="34"/>
  <c r="G420" i="34" a="1"/>
  <c r="F420" i="34"/>
  <c r="F420" i="34" a="1"/>
  <c r="D420" i="34"/>
  <c r="C420" i="34"/>
  <c r="A420" i="34"/>
  <c r="J419" i="34"/>
  <c r="J419" i="34" a="1"/>
  <c r="I419" i="34"/>
  <c r="I419" i="34" a="1"/>
  <c r="G419" i="34"/>
  <c r="G419" i="34" a="1"/>
  <c r="F419" i="34"/>
  <c r="F419" i="34" a="1"/>
  <c r="D419" i="34"/>
  <c r="C419" i="34"/>
  <c r="A419" i="34"/>
  <c r="J418" i="34"/>
  <c r="J418" i="34" a="1"/>
  <c r="I418" i="34"/>
  <c r="I418" i="34" a="1"/>
  <c r="G418" i="34"/>
  <c r="G418" i="34" a="1"/>
  <c r="F418" i="34"/>
  <c r="F418" i="34" a="1"/>
  <c r="D418" i="34"/>
  <c r="C418" i="34"/>
  <c r="A418" i="34"/>
  <c r="J417" i="34"/>
  <c r="J417" i="34" a="1"/>
  <c r="I417" i="34"/>
  <c r="I417" i="34" a="1"/>
  <c r="G417" i="34"/>
  <c r="G417" i="34" a="1"/>
  <c r="F417" i="34"/>
  <c r="F417" i="34" a="1"/>
  <c r="D417" i="34"/>
  <c r="C417" i="34"/>
  <c r="A417" i="34"/>
  <c r="J416" i="34"/>
  <c r="J416" i="34" a="1"/>
  <c r="I416" i="34"/>
  <c r="I416" i="34" a="1"/>
  <c r="G416" i="34"/>
  <c r="G416" i="34" a="1"/>
  <c r="F416" i="34"/>
  <c r="F416" i="34" a="1"/>
  <c r="D416" i="34"/>
  <c r="C416" i="34"/>
  <c r="A416" i="34"/>
  <c r="J415" i="34"/>
  <c r="J415" i="34" a="1"/>
  <c r="I415" i="34"/>
  <c r="I415" i="34" a="1"/>
  <c r="G415" i="34"/>
  <c r="G415" i="34" a="1"/>
  <c r="F415" i="34"/>
  <c r="F415" i="34" a="1"/>
  <c r="D415" i="34"/>
  <c r="C415" i="34"/>
  <c r="A415" i="34"/>
  <c r="J414" i="34"/>
  <c r="J414" i="34" a="1"/>
  <c r="I414" i="34"/>
  <c r="I414" i="34" a="1"/>
  <c r="G414" i="34"/>
  <c r="G414" i="34" a="1"/>
  <c r="F414" i="34"/>
  <c r="F414" i="34" a="1"/>
  <c r="D414" i="34"/>
  <c r="C414" i="34"/>
  <c r="A414" i="34"/>
  <c r="J413" i="34"/>
  <c r="J413" i="34" a="1"/>
  <c r="I413" i="34"/>
  <c r="I413" i="34" a="1"/>
  <c r="G413" i="34"/>
  <c r="G413" i="34" a="1"/>
  <c r="F413" i="34"/>
  <c r="F413" i="34" a="1"/>
  <c r="D413" i="34"/>
  <c r="C413" i="34"/>
  <c r="A413" i="34"/>
  <c r="J412" i="34"/>
  <c r="J412" i="34" a="1"/>
  <c r="I412" i="34"/>
  <c r="I412" i="34" a="1"/>
  <c r="G412" i="34"/>
  <c r="G412" i="34" a="1"/>
  <c r="F412" i="34"/>
  <c r="F412" i="34" a="1"/>
  <c r="D412" i="34"/>
  <c r="C412" i="34"/>
  <c r="A412" i="34"/>
  <c r="J411" i="34"/>
  <c r="J411" i="34" a="1"/>
  <c r="I411" i="34"/>
  <c r="I411" i="34" a="1"/>
  <c r="G411" i="34"/>
  <c r="G411" i="34" a="1"/>
  <c r="F411" i="34"/>
  <c r="F411" i="34" a="1"/>
  <c r="D411" i="34"/>
  <c r="C411" i="34"/>
  <c r="A411" i="34"/>
  <c r="J410" i="34"/>
  <c r="J410" i="34" a="1"/>
  <c r="I410" i="34"/>
  <c r="I410" i="34" a="1"/>
  <c r="G410" i="34"/>
  <c r="G410" i="34" a="1"/>
  <c r="F410" i="34"/>
  <c r="F410" i="34" a="1"/>
  <c r="D410" i="34"/>
  <c r="C410" i="34"/>
  <c r="A410" i="34"/>
  <c r="J409" i="34"/>
  <c r="J409" i="34" a="1"/>
  <c r="I409" i="34"/>
  <c r="I409" i="34" a="1"/>
  <c r="G409" i="34"/>
  <c r="G409" i="34" a="1"/>
  <c r="F409" i="34"/>
  <c r="F409" i="34" a="1"/>
  <c r="D409" i="34"/>
  <c r="C409" i="34"/>
  <c r="A409" i="34"/>
  <c r="J408" i="34"/>
  <c r="J408" i="34" a="1"/>
  <c r="I408" i="34"/>
  <c r="I408" i="34" a="1"/>
  <c r="G408" i="34"/>
  <c r="G408" i="34" a="1"/>
  <c r="F408" i="34"/>
  <c r="F408" i="34" a="1"/>
  <c r="D408" i="34"/>
  <c r="C408" i="34"/>
  <c r="A408" i="34"/>
  <c r="J407" i="34"/>
  <c r="J407" i="34" a="1"/>
  <c r="I407" i="34"/>
  <c r="I407" i="34" a="1"/>
  <c r="G407" i="34"/>
  <c r="G407" i="34" a="1"/>
  <c r="F407" i="34"/>
  <c r="F407" i="34" a="1"/>
  <c r="D407" i="34"/>
  <c r="C407" i="34"/>
  <c r="A407" i="34"/>
  <c r="J406" i="34"/>
  <c r="J406" i="34" a="1"/>
  <c r="I406" i="34"/>
  <c r="I406" i="34" a="1"/>
  <c r="G406" i="34"/>
  <c r="G406" i="34" a="1"/>
  <c r="F406" i="34"/>
  <c r="F406" i="34" a="1"/>
  <c r="D406" i="34"/>
  <c r="C406" i="34"/>
  <c r="A406" i="34"/>
  <c r="J405" i="34"/>
  <c r="J405" i="34" a="1"/>
  <c r="I405" i="34"/>
  <c r="I405" i="34" a="1"/>
  <c r="G405" i="34"/>
  <c r="G405" i="34" a="1"/>
  <c r="F405" i="34"/>
  <c r="F405" i="34" a="1"/>
  <c r="D405" i="34"/>
  <c r="C405" i="34"/>
  <c r="A405" i="34"/>
  <c r="J404" i="34"/>
  <c r="J404" i="34" a="1"/>
  <c r="I404" i="34"/>
  <c r="I404" i="34" a="1"/>
  <c r="G404" i="34"/>
  <c r="G404" i="34" a="1"/>
  <c r="F404" i="34"/>
  <c r="F404" i="34" a="1"/>
  <c r="D404" i="34"/>
  <c r="C404" i="34"/>
  <c r="A404" i="34"/>
  <c r="J403" i="34"/>
  <c r="J403" i="34" a="1"/>
  <c r="I403" i="34"/>
  <c r="I403" i="34" a="1"/>
  <c r="G403" i="34"/>
  <c r="G403" i="34" a="1"/>
  <c r="F403" i="34"/>
  <c r="F403" i="34" a="1"/>
  <c r="D403" i="34"/>
  <c r="C403" i="34"/>
  <c r="A403" i="34"/>
  <c r="J402" i="34"/>
  <c r="J402" i="34" a="1"/>
  <c r="I402" i="34"/>
  <c r="I402" i="34" a="1"/>
  <c r="G402" i="34"/>
  <c r="G402" i="34" a="1"/>
  <c r="F402" i="34"/>
  <c r="F402" i="34" a="1"/>
  <c r="D402" i="34"/>
  <c r="C402" i="34"/>
  <c r="A402" i="34"/>
  <c r="J401" i="34"/>
  <c r="J401" i="34" a="1"/>
  <c r="I401" i="34"/>
  <c r="I401" i="34" a="1"/>
  <c r="G401" i="34"/>
  <c r="G401" i="34" a="1"/>
  <c r="F401" i="34"/>
  <c r="F401" i="34" a="1"/>
  <c r="D401" i="34"/>
  <c r="C401" i="34"/>
  <c r="A401" i="34"/>
  <c r="J400" i="34"/>
  <c r="J400" i="34" a="1"/>
  <c r="I400" i="34"/>
  <c r="I400" i="34" a="1"/>
  <c r="G400" i="34"/>
  <c r="G400" i="34" a="1"/>
  <c r="F400" i="34"/>
  <c r="F400" i="34" a="1"/>
  <c r="D400" i="34"/>
  <c r="C400" i="34"/>
  <c r="A400" i="34"/>
  <c r="J399" i="34"/>
  <c r="J399" i="34" a="1"/>
  <c r="I399" i="34"/>
  <c r="I399" i="34" a="1"/>
  <c r="G399" i="34"/>
  <c r="G399" i="34" a="1"/>
  <c r="F399" i="34"/>
  <c r="F399" i="34" a="1"/>
  <c r="D399" i="34"/>
  <c r="C399" i="34"/>
  <c r="A399" i="34"/>
  <c r="J398" i="34"/>
  <c r="J398" i="34" a="1"/>
  <c r="I398" i="34"/>
  <c r="I398" i="34" a="1"/>
  <c r="G398" i="34"/>
  <c r="G398" i="34" a="1"/>
  <c r="F398" i="34"/>
  <c r="F398" i="34" a="1"/>
  <c r="D398" i="34"/>
  <c r="C398" i="34"/>
  <c r="A398" i="34"/>
  <c r="J397" i="34"/>
  <c r="J397" i="34" a="1"/>
  <c r="I397" i="34"/>
  <c r="I397" i="34" a="1"/>
  <c r="G397" i="34"/>
  <c r="G397" i="34" a="1"/>
  <c r="F397" i="34"/>
  <c r="F397" i="34" a="1"/>
  <c r="D397" i="34"/>
  <c r="C397" i="34"/>
  <c r="A397" i="34"/>
  <c r="J396" i="34"/>
  <c r="J396" i="34" a="1"/>
  <c r="I396" i="34"/>
  <c r="I396" i="34" a="1"/>
  <c r="G396" i="34"/>
  <c r="G396" i="34" a="1"/>
  <c r="F396" i="34"/>
  <c r="F396" i="34" a="1"/>
  <c r="D396" i="34"/>
  <c r="C396" i="34"/>
  <c r="A396" i="34"/>
  <c r="J395" i="34"/>
  <c r="J395" i="34" a="1"/>
  <c r="I395" i="34"/>
  <c r="I395" i="34" a="1"/>
  <c r="G395" i="34"/>
  <c r="G395" i="34" a="1"/>
  <c r="F395" i="34"/>
  <c r="F395" i="34" a="1"/>
  <c r="D395" i="34"/>
  <c r="C395" i="34"/>
  <c r="A395" i="34"/>
  <c r="J394" i="34"/>
  <c r="J394" i="34" a="1"/>
  <c r="I394" i="34"/>
  <c r="I394" i="34" a="1"/>
  <c r="G394" i="34"/>
  <c r="G394" i="34" a="1"/>
  <c r="F394" i="34"/>
  <c r="F394" i="34" a="1"/>
  <c r="D394" i="34"/>
  <c r="C394" i="34"/>
  <c r="A394" i="34"/>
  <c r="J393" i="34"/>
  <c r="J393" i="34" a="1"/>
  <c r="I393" i="34"/>
  <c r="I393" i="34" a="1"/>
  <c r="G393" i="34"/>
  <c r="G393" i="34" a="1"/>
  <c r="F393" i="34"/>
  <c r="F393" i="34" a="1"/>
  <c r="D393" i="34"/>
  <c r="C393" i="34"/>
  <c r="A393" i="34"/>
  <c r="J392" i="34"/>
  <c r="J392" i="34" a="1"/>
  <c r="I392" i="34"/>
  <c r="I392" i="34" a="1"/>
  <c r="G392" i="34"/>
  <c r="G392" i="34" a="1"/>
  <c r="F392" i="34"/>
  <c r="F392" i="34" a="1"/>
  <c r="D392" i="34"/>
  <c r="C392" i="34"/>
  <c r="A392" i="34"/>
  <c r="J391" i="34"/>
  <c r="J391" i="34" a="1"/>
  <c r="I391" i="34"/>
  <c r="I391" i="34" a="1"/>
  <c r="G391" i="34"/>
  <c r="G391" i="34" a="1"/>
  <c r="F391" i="34"/>
  <c r="F391" i="34" a="1"/>
  <c r="D391" i="34"/>
  <c r="C391" i="34"/>
  <c r="A391" i="34"/>
  <c r="J390" i="34"/>
  <c r="J390" i="34" a="1"/>
  <c r="I390" i="34"/>
  <c r="I390" i="34" a="1"/>
  <c r="G390" i="34"/>
  <c r="G390" i="34" a="1"/>
  <c r="F390" i="34"/>
  <c r="F390" i="34" a="1"/>
  <c r="D390" i="34"/>
  <c r="C390" i="34"/>
  <c r="A390" i="34"/>
  <c r="J389" i="34"/>
  <c r="J389" i="34" a="1"/>
  <c r="I389" i="34"/>
  <c r="I389" i="34" a="1"/>
  <c r="G389" i="34"/>
  <c r="G389" i="34" a="1"/>
  <c r="F389" i="34"/>
  <c r="F389" i="34" a="1"/>
  <c r="D389" i="34"/>
  <c r="C389" i="34"/>
  <c r="A389" i="34"/>
  <c r="J388" i="34"/>
  <c r="J388" i="34" a="1"/>
  <c r="I388" i="34"/>
  <c r="I388" i="34" a="1"/>
  <c r="G388" i="34"/>
  <c r="G388" i="34" a="1"/>
  <c r="F388" i="34"/>
  <c r="F388" i="34" a="1"/>
  <c r="D388" i="34"/>
  <c r="C388" i="34"/>
  <c r="A388" i="34"/>
  <c r="J387" i="34"/>
  <c r="J387" i="34" a="1"/>
  <c r="I387" i="34"/>
  <c r="I387" i="34" a="1"/>
  <c r="G387" i="34"/>
  <c r="G387" i="34" a="1"/>
  <c r="F387" i="34"/>
  <c r="F387" i="34" a="1"/>
  <c r="D387" i="34"/>
  <c r="C387" i="34"/>
  <c r="A387" i="34"/>
  <c r="J386" i="34"/>
  <c r="J386" i="34" a="1"/>
  <c r="I386" i="34"/>
  <c r="I386" i="34" a="1"/>
  <c r="G386" i="34"/>
  <c r="G386" i="34" a="1"/>
  <c r="F386" i="34"/>
  <c r="F386" i="34" a="1"/>
  <c r="D386" i="34"/>
  <c r="C386" i="34"/>
  <c r="A386" i="34"/>
  <c r="J385" i="34"/>
  <c r="J385" i="34" a="1"/>
  <c r="I385" i="34"/>
  <c r="I385" i="34" a="1"/>
  <c r="G385" i="34"/>
  <c r="G385" i="34" a="1"/>
  <c r="F385" i="34"/>
  <c r="F385" i="34" a="1"/>
  <c r="D385" i="34"/>
  <c r="C385" i="34"/>
  <c r="A385" i="34"/>
  <c r="J384" i="34"/>
  <c r="J384" i="34" a="1"/>
  <c r="I384" i="34"/>
  <c r="I384" i="34" a="1"/>
  <c r="G384" i="34"/>
  <c r="G384" i="34" a="1"/>
  <c r="F384" i="34"/>
  <c r="F384" i="34" a="1"/>
  <c r="D384" i="34"/>
  <c r="C384" i="34"/>
  <c r="A384" i="34"/>
  <c r="J383" i="34"/>
  <c r="J383" i="34" a="1"/>
  <c r="I383" i="34"/>
  <c r="I383" i="34" a="1"/>
  <c r="G383" i="34"/>
  <c r="G383" i="34" a="1"/>
  <c r="F383" i="34"/>
  <c r="F383" i="34" a="1"/>
  <c r="D383" i="34"/>
  <c r="C383" i="34"/>
  <c r="A383" i="34"/>
  <c r="J382" i="34"/>
  <c r="J382" i="34" a="1"/>
  <c r="I382" i="34"/>
  <c r="I382" i="34" a="1"/>
  <c r="G382" i="34"/>
  <c r="G382" i="34" a="1"/>
  <c r="F382" i="34"/>
  <c r="F382" i="34" a="1"/>
  <c r="D382" i="34"/>
  <c r="C382" i="34"/>
  <c r="A382" i="34"/>
  <c r="J381" i="34"/>
  <c r="J381" i="34" a="1"/>
  <c r="I381" i="34"/>
  <c r="I381" i="34" a="1"/>
  <c r="G381" i="34"/>
  <c r="G381" i="34" a="1"/>
  <c r="F381" i="34"/>
  <c r="F381" i="34" a="1"/>
  <c r="D381" i="34"/>
  <c r="C381" i="34"/>
  <c r="A381" i="34"/>
  <c r="J380" i="34"/>
  <c r="J380" i="34" a="1"/>
  <c r="I380" i="34"/>
  <c r="I380" i="34" a="1"/>
  <c r="G380" i="34"/>
  <c r="G380" i="34" a="1"/>
  <c r="F380" i="34"/>
  <c r="F380" i="34" a="1"/>
  <c r="D380" i="34"/>
  <c r="C380" i="34"/>
  <c r="A380" i="34"/>
  <c r="J379" i="34"/>
  <c r="J379" i="34" a="1"/>
  <c r="I379" i="34"/>
  <c r="I379" i="34" a="1"/>
  <c r="G379" i="34"/>
  <c r="G379" i="34" a="1"/>
  <c r="F379" i="34"/>
  <c r="F379" i="34" a="1"/>
  <c r="D379" i="34"/>
  <c r="C379" i="34"/>
  <c r="A379" i="34"/>
  <c r="J378" i="34"/>
  <c r="J378" i="34" a="1"/>
  <c r="I378" i="34"/>
  <c r="I378" i="34" a="1"/>
  <c r="G378" i="34"/>
  <c r="G378" i="34" a="1"/>
  <c r="F378" i="34"/>
  <c r="F378" i="34" a="1"/>
  <c r="D378" i="34"/>
  <c r="C378" i="34"/>
  <c r="A378" i="34"/>
  <c r="J377" i="34"/>
  <c r="J377" i="34" a="1"/>
  <c r="I377" i="34"/>
  <c r="I377" i="34" a="1"/>
  <c r="G377" i="34"/>
  <c r="G377" i="34" a="1"/>
  <c r="F377" i="34"/>
  <c r="F377" i="34" a="1"/>
  <c r="D377" i="34"/>
  <c r="C377" i="34"/>
  <c r="A377" i="34"/>
  <c r="J376" i="34"/>
  <c r="J376" i="34" a="1"/>
  <c r="I376" i="34"/>
  <c r="I376" i="34" a="1"/>
  <c r="G376" i="34"/>
  <c r="G376" i="34" a="1"/>
  <c r="F376" i="34"/>
  <c r="F376" i="34" a="1"/>
  <c r="D376" i="34"/>
  <c r="C376" i="34"/>
  <c r="A376" i="34"/>
  <c r="J375" i="34"/>
  <c r="J375" i="34" a="1"/>
  <c r="I375" i="34"/>
  <c r="I375" i="34" a="1"/>
  <c r="G375" i="34"/>
  <c r="G375" i="34" a="1"/>
  <c r="F375" i="34"/>
  <c r="F375" i="34" a="1"/>
  <c r="D375" i="34"/>
  <c r="C375" i="34"/>
  <c r="A375" i="34"/>
  <c r="J374" i="34"/>
  <c r="J374" i="34" a="1"/>
  <c r="I374" i="34"/>
  <c r="I374" i="34" a="1"/>
  <c r="G374" i="34"/>
  <c r="G374" i="34" a="1"/>
  <c r="F374" i="34"/>
  <c r="F374" i="34" a="1"/>
  <c r="D374" i="34"/>
  <c r="C374" i="34"/>
  <c r="A374" i="34"/>
  <c r="J373" i="34"/>
  <c r="J373" i="34" a="1"/>
  <c r="I373" i="34"/>
  <c r="I373" i="34" a="1"/>
  <c r="G373" i="34"/>
  <c r="G373" i="34" a="1"/>
  <c r="F373" i="34"/>
  <c r="F373" i="34" a="1"/>
  <c r="D373" i="34"/>
  <c r="C373" i="34"/>
  <c r="A373" i="34"/>
  <c r="J372" i="34"/>
  <c r="J372" i="34" a="1"/>
  <c r="I372" i="34"/>
  <c r="I372" i="34" a="1"/>
  <c r="G372" i="34"/>
  <c r="G372" i="34" a="1"/>
  <c r="F372" i="34"/>
  <c r="F372" i="34" a="1"/>
  <c r="D372" i="34"/>
  <c r="C372" i="34"/>
  <c r="A372" i="34"/>
  <c r="J371" i="34"/>
  <c r="J371" i="34" a="1"/>
  <c r="I371" i="34"/>
  <c r="I371" i="34" a="1"/>
  <c r="G371" i="34"/>
  <c r="G371" i="34" a="1"/>
  <c r="F371" i="34"/>
  <c r="F371" i="34" a="1"/>
  <c r="D371" i="34"/>
  <c r="C371" i="34"/>
  <c r="A371" i="34"/>
  <c r="J370" i="34"/>
  <c r="J370" i="34" a="1"/>
  <c r="I370" i="34"/>
  <c r="I370" i="34" a="1"/>
  <c r="G370" i="34"/>
  <c r="G370" i="34" a="1"/>
  <c r="F370" i="34"/>
  <c r="F370" i="34" a="1"/>
  <c r="D370" i="34"/>
  <c r="C370" i="34"/>
  <c r="A370" i="34"/>
  <c r="J369" i="34"/>
  <c r="J369" i="34" a="1"/>
  <c r="I369" i="34"/>
  <c r="I369" i="34" a="1"/>
  <c r="G369" i="34"/>
  <c r="G369" i="34" a="1"/>
  <c r="F369" i="34"/>
  <c r="F369" i="34" a="1"/>
  <c r="D369" i="34"/>
  <c r="C369" i="34"/>
  <c r="A369" i="34"/>
  <c r="J368" i="34"/>
  <c r="J368" i="34" a="1"/>
  <c r="I368" i="34"/>
  <c r="I368" i="34" a="1"/>
  <c r="G368" i="34"/>
  <c r="G368" i="34" a="1"/>
  <c r="F368" i="34"/>
  <c r="F368" i="34" a="1"/>
  <c r="D368" i="34"/>
  <c r="C368" i="34"/>
  <c r="A368" i="34"/>
  <c r="J367" i="34"/>
  <c r="J367" i="34" a="1"/>
  <c r="I367" i="34"/>
  <c r="I367" i="34" a="1"/>
  <c r="G367" i="34"/>
  <c r="G367" i="34" a="1"/>
  <c r="F367" i="34"/>
  <c r="F367" i="34" a="1"/>
  <c r="D367" i="34"/>
  <c r="C367" i="34"/>
  <c r="A367" i="34"/>
  <c r="J366" i="34"/>
  <c r="J366" i="34" a="1"/>
  <c r="I366" i="34"/>
  <c r="I366" i="34" a="1"/>
  <c r="G366" i="34"/>
  <c r="G366" i="34" a="1"/>
  <c r="F366" i="34"/>
  <c r="F366" i="34" a="1"/>
  <c r="D366" i="34"/>
  <c r="C366" i="34"/>
  <c r="A366" i="34"/>
  <c r="J365" i="34"/>
  <c r="J365" i="34" a="1"/>
  <c r="I365" i="34"/>
  <c r="I365" i="34" a="1"/>
  <c r="G365" i="34"/>
  <c r="G365" i="34" a="1"/>
  <c r="F365" i="34"/>
  <c r="F365" i="34" a="1"/>
  <c r="D365" i="34"/>
  <c r="C365" i="34"/>
  <c r="A365" i="34"/>
  <c r="J364" i="34"/>
  <c r="J364" i="34" a="1"/>
  <c r="I364" i="34"/>
  <c r="I364" i="34" a="1"/>
  <c r="G364" i="34"/>
  <c r="G364" i="34" a="1"/>
  <c r="F364" i="34"/>
  <c r="F364" i="34" a="1"/>
  <c r="D364" i="34"/>
  <c r="C364" i="34"/>
  <c r="A364" i="34"/>
  <c r="J363" i="34"/>
  <c r="J363" i="34" a="1"/>
  <c r="I363" i="34"/>
  <c r="I363" i="34" a="1"/>
  <c r="G363" i="34"/>
  <c r="G363" i="34" a="1"/>
  <c r="F363" i="34"/>
  <c r="F363" i="34" a="1"/>
  <c r="D363" i="34"/>
  <c r="C363" i="34"/>
  <c r="A363" i="34"/>
  <c r="J362" i="34"/>
  <c r="J362" i="34" a="1"/>
  <c r="I362" i="34"/>
  <c r="I362" i="34" a="1"/>
  <c r="G362" i="34"/>
  <c r="G362" i="34" a="1"/>
  <c r="F362" i="34"/>
  <c r="F362" i="34" a="1"/>
  <c r="D362" i="34"/>
  <c r="C362" i="34"/>
  <c r="A362" i="34"/>
  <c r="J361" i="34"/>
  <c r="J361" i="34" a="1"/>
  <c r="I361" i="34"/>
  <c r="I361" i="34" a="1"/>
  <c r="G361" i="34"/>
  <c r="G361" i="34" a="1"/>
  <c r="F361" i="34"/>
  <c r="F361" i="34" a="1"/>
  <c r="D361" i="34"/>
  <c r="C361" i="34"/>
  <c r="A361" i="34"/>
  <c r="J360" i="34"/>
  <c r="J360" i="34" a="1"/>
  <c r="I360" i="34"/>
  <c r="I360" i="34" a="1"/>
  <c r="G360" i="34"/>
  <c r="G360" i="34" a="1"/>
  <c r="F360" i="34"/>
  <c r="F360" i="34" a="1"/>
  <c r="D360" i="34"/>
  <c r="C360" i="34"/>
  <c r="A360" i="34"/>
  <c r="J359" i="34"/>
  <c r="J359" i="34" a="1"/>
  <c r="I359" i="34"/>
  <c r="I359" i="34" a="1"/>
  <c r="G359" i="34"/>
  <c r="G359" i="34" a="1"/>
  <c r="F359" i="34"/>
  <c r="F359" i="34" a="1"/>
  <c r="D359" i="34"/>
  <c r="C359" i="34"/>
  <c r="A359" i="34"/>
  <c r="J358" i="34"/>
  <c r="J358" i="34" a="1"/>
  <c r="I358" i="34"/>
  <c r="I358" i="34" a="1"/>
  <c r="G358" i="34"/>
  <c r="G358" i="34" a="1"/>
  <c r="F358" i="34"/>
  <c r="F358" i="34" a="1"/>
  <c r="D358" i="34"/>
  <c r="C358" i="34"/>
  <c r="A358" i="34"/>
  <c r="J357" i="34"/>
  <c r="J357" i="34" a="1"/>
  <c r="I357" i="34"/>
  <c r="I357" i="34" a="1"/>
  <c r="G357" i="34"/>
  <c r="G357" i="34" a="1"/>
  <c r="F357" i="34"/>
  <c r="F357" i="34" a="1"/>
  <c r="D357" i="34"/>
  <c r="C357" i="34"/>
  <c r="A357" i="34"/>
  <c r="J356" i="34"/>
  <c r="J356" i="34" a="1"/>
  <c r="I356" i="34"/>
  <c r="I356" i="34" a="1"/>
  <c r="G356" i="34"/>
  <c r="G356" i="34" a="1"/>
  <c r="F356" i="34"/>
  <c r="F356" i="34" a="1"/>
  <c r="D356" i="34"/>
  <c r="C356" i="34"/>
  <c r="A356" i="34"/>
  <c r="J355" i="34"/>
  <c r="J355" i="34" a="1"/>
  <c r="I355" i="34"/>
  <c r="I355" i="34" a="1"/>
  <c r="G355" i="34"/>
  <c r="G355" i="34" a="1"/>
  <c r="F355" i="34"/>
  <c r="F355" i="34" a="1"/>
  <c r="D355" i="34"/>
  <c r="C355" i="34"/>
  <c r="A355" i="34"/>
  <c r="J354" i="34"/>
  <c r="J354" i="34" a="1"/>
  <c r="I354" i="34"/>
  <c r="I354" i="34" a="1"/>
  <c r="G354" i="34"/>
  <c r="G354" i="34" a="1"/>
  <c r="F354" i="34"/>
  <c r="F354" i="34" a="1"/>
  <c r="D354" i="34"/>
  <c r="C354" i="34"/>
  <c r="A354" i="34"/>
  <c r="J353" i="34"/>
  <c r="J353" i="34" a="1"/>
  <c r="I353" i="34"/>
  <c r="I353" i="34" a="1"/>
  <c r="G353" i="34"/>
  <c r="G353" i="34" a="1"/>
  <c r="F353" i="34"/>
  <c r="F353" i="34" a="1"/>
  <c r="D353" i="34"/>
  <c r="C353" i="34"/>
  <c r="A353" i="34"/>
  <c r="J352" i="34"/>
  <c r="J352" i="34" a="1"/>
  <c r="I352" i="34"/>
  <c r="I352" i="34" a="1"/>
  <c r="G352" i="34"/>
  <c r="G352" i="34" a="1"/>
  <c r="F352" i="34"/>
  <c r="F352" i="34" a="1"/>
  <c r="D352" i="34"/>
  <c r="C352" i="34"/>
  <c r="A352" i="34"/>
  <c r="J351" i="34"/>
  <c r="J351" i="34" a="1"/>
  <c r="I351" i="34"/>
  <c r="I351" i="34" a="1"/>
  <c r="G351" i="34"/>
  <c r="G351" i="34" a="1"/>
  <c r="F351" i="34"/>
  <c r="F351" i="34" a="1"/>
  <c r="D351" i="34"/>
  <c r="C351" i="34"/>
  <c r="A351" i="34"/>
  <c r="J350" i="34"/>
  <c r="J350" i="34" a="1"/>
  <c r="I350" i="34"/>
  <c r="I350" i="34" a="1"/>
  <c r="G350" i="34"/>
  <c r="G350" i="34" a="1"/>
  <c r="F350" i="34"/>
  <c r="F350" i="34" a="1"/>
  <c r="D350" i="34"/>
  <c r="C350" i="34"/>
  <c r="A350" i="34"/>
  <c r="J349" i="34"/>
  <c r="J349" i="34" a="1"/>
  <c r="I349" i="34"/>
  <c r="I349" i="34" a="1"/>
  <c r="G349" i="34"/>
  <c r="G349" i="34" a="1"/>
  <c r="F349" i="34"/>
  <c r="F349" i="34" a="1"/>
  <c r="D349" i="34"/>
  <c r="C349" i="34"/>
  <c r="A349" i="34"/>
  <c r="J348" i="34"/>
  <c r="J348" i="34" a="1"/>
  <c r="I348" i="34"/>
  <c r="I348" i="34" a="1"/>
  <c r="G348" i="34"/>
  <c r="G348" i="34" a="1"/>
  <c r="F348" i="34"/>
  <c r="F348" i="34" a="1"/>
  <c r="D348" i="34"/>
  <c r="C348" i="34"/>
  <c r="A348" i="34"/>
  <c r="J347" i="34"/>
  <c r="J347" i="34" a="1"/>
  <c r="I347" i="34"/>
  <c r="I347" i="34" a="1"/>
  <c r="G347" i="34"/>
  <c r="G347" i="34" a="1"/>
  <c r="F347" i="34"/>
  <c r="F347" i="34" a="1"/>
  <c r="D347" i="34"/>
  <c r="C347" i="34"/>
  <c r="A347" i="34"/>
  <c r="J346" i="34"/>
  <c r="J346" i="34" a="1"/>
  <c r="I346" i="34"/>
  <c r="I346" i="34" a="1"/>
  <c r="G346" i="34"/>
  <c r="G346" i="34" a="1"/>
  <c r="F346" i="34"/>
  <c r="F346" i="34" a="1"/>
  <c r="D346" i="34"/>
  <c r="C346" i="34"/>
  <c r="A346" i="34"/>
  <c r="J345" i="34"/>
  <c r="J345" i="34" a="1"/>
  <c r="I345" i="34"/>
  <c r="I345" i="34" a="1"/>
  <c r="G345" i="34"/>
  <c r="G345" i="34" a="1"/>
  <c r="F345" i="34"/>
  <c r="F345" i="34" a="1"/>
  <c r="D345" i="34"/>
  <c r="C345" i="34"/>
  <c r="A345" i="34"/>
  <c r="J344" i="34"/>
  <c r="J344" i="34" a="1"/>
  <c r="I344" i="34"/>
  <c r="I344" i="34" a="1"/>
  <c r="G344" i="34"/>
  <c r="G344" i="34" a="1"/>
  <c r="F344" i="34"/>
  <c r="F344" i="34" a="1"/>
  <c r="D344" i="34"/>
  <c r="C344" i="34"/>
  <c r="A344" i="34"/>
  <c r="J343" i="34"/>
  <c r="J343" i="34" a="1"/>
  <c r="I343" i="34"/>
  <c r="I343" i="34" a="1"/>
  <c r="G343" i="34"/>
  <c r="G343" i="34" a="1"/>
  <c r="F343" i="34"/>
  <c r="F343" i="34" a="1"/>
  <c r="D343" i="34"/>
  <c r="C343" i="34"/>
  <c r="A343" i="34"/>
  <c r="J342" i="34"/>
  <c r="J342" i="34" a="1"/>
  <c r="I342" i="34"/>
  <c r="I342" i="34" a="1"/>
  <c r="G342" i="34"/>
  <c r="G342" i="34" a="1"/>
  <c r="F342" i="34"/>
  <c r="F342" i="34" a="1"/>
  <c r="D342" i="34"/>
  <c r="C342" i="34"/>
  <c r="A342" i="34"/>
  <c r="J341" i="34"/>
  <c r="J341" i="34" a="1"/>
  <c r="I341" i="34"/>
  <c r="I341" i="34" a="1"/>
  <c r="G341" i="34"/>
  <c r="G341" i="34" a="1"/>
  <c r="F341" i="34"/>
  <c r="F341" i="34" a="1"/>
  <c r="D341" i="34"/>
  <c r="C341" i="34"/>
  <c r="A341" i="34"/>
  <c r="J340" i="34"/>
  <c r="J340" i="34" a="1"/>
  <c r="I340" i="34"/>
  <c r="I340" i="34" a="1"/>
  <c r="G340" i="34"/>
  <c r="G340" i="34" a="1"/>
  <c r="F340" i="34"/>
  <c r="F340" i="34" a="1"/>
  <c r="D340" i="34"/>
  <c r="C340" i="34"/>
  <c r="A340" i="34"/>
  <c r="J339" i="34"/>
  <c r="J339" i="34" a="1"/>
  <c r="I339" i="34"/>
  <c r="I339" i="34" a="1"/>
  <c r="G339" i="34"/>
  <c r="G339" i="34" a="1"/>
  <c r="F339" i="34"/>
  <c r="F339" i="34" a="1"/>
  <c r="D339" i="34"/>
  <c r="C339" i="34"/>
  <c r="A339" i="34"/>
  <c r="J338" i="34"/>
  <c r="J338" i="34" a="1"/>
  <c r="I338" i="34"/>
  <c r="I338" i="34" a="1"/>
  <c r="G338" i="34"/>
  <c r="G338" i="34" a="1"/>
  <c r="F338" i="34"/>
  <c r="F338" i="34" a="1"/>
  <c r="D338" i="34"/>
  <c r="C338" i="34"/>
  <c r="A338" i="34"/>
  <c r="J337" i="34"/>
  <c r="J337" i="34" a="1"/>
  <c r="I337" i="34"/>
  <c r="I337" i="34" a="1"/>
  <c r="G337" i="34"/>
  <c r="G337" i="34" a="1"/>
  <c r="F337" i="34"/>
  <c r="F337" i="34" a="1"/>
  <c r="D337" i="34"/>
  <c r="C337" i="34"/>
  <c r="A337" i="34"/>
  <c r="J336" i="34"/>
  <c r="J336" i="34" a="1"/>
  <c r="I336" i="34"/>
  <c r="I336" i="34" a="1"/>
  <c r="G336" i="34"/>
  <c r="G336" i="34" a="1"/>
  <c r="F336" i="34"/>
  <c r="F336" i="34" a="1"/>
  <c r="D336" i="34"/>
  <c r="C336" i="34"/>
  <c r="A336" i="34"/>
  <c r="J335" i="34"/>
  <c r="J335" i="34" a="1"/>
  <c r="I335" i="34"/>
  <c r="I335" i="34" a="1"/>
  <c r="G335" i="34"/>
  <c r="G335" i="34" a="1"/>
  <c r="F335" i="34"/>
  <c r="F335" i="34" a="1"/>
  <c r="D335" i="34"/>
  <c r="C335" i="34"/>
  <c r="A335" i="34"/>
  <c r="J334" i="34"/>
  <c r="J334" i="34" a="1"/>
  <c r="I334" i="34"/>
  <c r="I334" i="34" a="1"/>
  <c r="G334" i="34"/>
  <c r="G334" i="34" a="1"/>
  <c r="F334" i="34"/>
  <c r="F334" i="34" a="1"/>
  <c r="D334" i="34"/>
  <c r="C334" i="34"/>
  <c r="A334" i="34"/>
  <c r="J333" i="34"/>
  <c r="J333" i="34" a="1"/>
  <c r="I333" i="34"/>
  <c r="I333" i="34" a="1"/>
  <c r="G333" i="34"/>
  <c r="G333" i="34" a="1"/>
  <c r="F333" i="34"/>
  <c r="F333" i="34" a="1"/>
  <c r="D333" i="34"/>
  <c r="C333" i="34"/>
  <c r="A333" i="34"/>
  <c r="J332" i="34"/>
  <c r="J332" i="34" a="1"/>
  <c r="I332" i="34"/>
  <c r="I332" i="34" a="1"/>
  <c r="G332" i="34"/>
  <c r="G332" i="34" a="1"/>
  <c r="F332" i="34"/>
  <c r="F332" i="34" a="1"/>
  <c r="D332" i="34"/>
  <c r="C332" i="34"/>
  <c r="A332" i="34"/>
  <c r="J331" i="34"/>
  <c r="J331" i="34" a="1"/>
  <c r="I331" i="34"/>
  <c r="I331" i="34" a="1"/>
  <c r="G331" i="34"/>
  <c r="G331" i="34" a="1"/>
  <c r="F331" i="34"/>
  <c r="F331" i="34" a="1"/>
  <c r="D331" i="34"/>
  <c r="C331" i="34"/>
  <c r="A331" i="34"/>
  <c r="J330" i="34"/>
  <c r="J330" i="34" a="1"/>
  <c r="I330" i="34"/>
  <c r="I330" i="34" a="1"/>
  <c r="G330" i="34"/>
  <c r="G330" i="34" a="1"/>
  <c r="F330" i="34"/>
  <c r="F330" i="34" a="1"/>
  <c r="D330" i="34"/>
  <c r="C330" i="34"/>
  <c r="A330" i="34"/>
  <c r="J329" i="34"/>
  <c r="J329" i="34" a="1"/>
  <c r="I329" i="34"/>
  <c r="I329" i="34" a="1"/>
  <c r="G329" i="34"/>
  <c r="G329" i="34" a="1"/>
  <c r="F329" i="34"/>
  <c r="F329" i="34" a="1"/>
  <c r="D329" i="34"/>
  <c r="C329" i="34"/>
  <c r="A329" i="34"/>
  <c r="J328" i="34"/>
  <c r="J328" i="34" a="1"/>
  <c r="I328" i="34"/>
  <c r="I328" i="34" a="1"/>
  <c r="G328" i="34"/>
  <c r="G328" i="34" a="1"/>
  <c r="F328" i="34"/>
  <c r="F328" i="34" a="1"/>
  <c r="D328" i="34"/>
  <c r="C328" i="34"/>
  <c r="A328" i="34"/>
  <c r="J327" i="34"/>
  <c r="J327" i="34" a="1"/>
  <c r="I327" i="34"/>
  <c r="I327" i="34" a="1"/>
  <c r="G327" i="34"/>
  <c r="G327" i="34" a="1"/>
  <c r="F327" i="34"/>
  <c r="F327" i="34" a="1"/>
  <c r="D327" i="34"/>
  <c r="C327" i="34"/>
  <c r="A327" i="34"/>
  <c r="J326" i="34"/>
  <c r="J326" i="34" a="1"/>
  <c r="I326" i="34"/>
  <c r="I326" i="34" a="1"/>
  <c r="G326" i="34"/>
  <c r="G326" i="34" a="1"/>
  <c r="F326" i="34"/>
  <c r="F326" i="34" a="1"/>
  <c r="D326" i="34"/>
  <c r="C326" i="34"/>
  <c r="A326" i="34"/>
  <c r="J325" i="34"/>
  <c r="J325" i="34" a="1"/>
  <c r="I325" i="34"/>
  <c r="I325" i="34" a="1"/>
  <c r="G325" i="34"/>
  <c r="G325" i="34" a="1"/>
  <c r="F325" i="34"/>
  <c r="F325" i="34" a="1"/>
  <c r="D325" i="34"/>
  <c r="C325" i="34"/>
  <c r="A325" i="34"/>
  <c r="J324" i="34"/>
  <c r="J324" i="34" a="1"/>
  <c r="I324" i="34"/>
  <c r="I324" i="34" a="1"/>
  <c r="G324" i="34"/>
  <c r="G324" i="34" a="1"/>
  <c r="F324" i="34"/>
  <c r="F324" i="34" a="1"/>
  <c r="D324" i="34"/>
  <c r="C324" i="34"/>
  <c r="A324" i="34"/>
  <c r="J323" i="34"/>
  <c r="J323" i="34" a="1"/>
  <c r="I323" i="34"/>
  <c r="I323" i="34" a="1"/>
  <c r="G323" i="34"/>
  <c r="G323" i="34" a="1"/>
  <c r="F323" i="34"/>
  <c r="F323" i="34" a="1"/>
  <c r="D323" i="34"/>
  <c r="C323" i="34"/>
  <c r="A323" i="34"/>
  <c r="J322" i="34"/>
  <c r="J322" i="34" a="1"/>
  <c r="I322" i="34"/>
  <c r="I322" i="34" a="1"/>
  <c r="G322" i="34"/>
  <c r="G322" i="34" a="1"/>
  <c r="F322" i="34"/>
  <c r="F322" i="34" a="1"/>
  <c r="D322" i="34"/>
  <c r="C322" i="34"/>
  <c r="A322" i="34"/>
  <c r="J321" i="34"/>
  <c r="J321" i="34" a="1"/>
  <c r="I321" i="34"/>
  <c r="I321" i="34" a="1"/>
  <c r="G321" i="34"/>
  <c r="G321" i="34" a="1"/>
  <c r="F321" i="34"/>
  <c r="F321" i="34" a="1"/>
  <c r="D321" i="34"/>
  <c r="C321" i="34"/>
  <c r="A321" i="34"/>
  <c r="J320" i="34"/>
  <c r="J320" i="34" a="1"/>
  <c r="I320" i="34"/>
  <c r="I320" i="34" a="1"/>
  <c r="G320" i="34"/>
  <c r="G320" i="34" a="1"/>
  <c r="F320" i="34"/>
  <c r="F320" i="34" a="1"/>
  <c r="D320" i="34"/>
  <c r="C320" i="34"/>
  <c r="A320" i="34"/>
  <c r="J319" i="34"/>
  <c r="J319" i="34" a="1"/>
  <c r="I319" i="34"/>
  <c r="I319" i="34" a="1"/>
  <c r="G319" i="34"/>
  <c r="G319" i="34" a="1"/>
  <c r="F319" i="34"/>
  <c r="F319" i="34" a="1"/>
  <c r="D319" i="34"/>
  <c r="C319" i="34"/>
  <c r="A319" i="34"/>
  <c r="J318" i="34"/>
  <c r="J318" i="34" a="1"/>
  <c r="I318" i="34"/>
  <c r="I318" i="34" a="1"/>
  <c r="G318" i="34"/>
  <c r="G318" i="34" a="1"/>
  <c r="F318" i="34"/>
  <c r="F318" i="34" a="1"/>
  <c r="D318" i="34"/>
  <c r="C318" i="34"/>
  <c r="A318" i="34"/>
  <c r="J317" i="34"/>
  <c r="J317" i="34" a="1"/>
  <c r="I317" i="34"/>
  <c r="I317" i="34" a="1"/>
  <c r="G317" i="34"/>
  <c r="G317" i="34" a="1"/>
  <c r="F317" i="34"/>
  <c r="F317" i="34" a="1"/>
  <c r="D317" i="34"/>
  <c r="C317" i="34"/>
  <c r="A317" i="34"/>
  <c r="J316" i="34"/>
  <c r="J316" i="34" a="1"/>
  <c r="I316" i="34"/>
  <c r="I316" i="34" a="1"/>
  <c r="G316" i="34"/>
  <c r="G316" i="34" a="1"/>
  <c r="F316" i="34"/>
  <c r="F316" i="34" a="1"/>
  <c r="D316" i="34"/>
  <c r="C316" i="34"/>
  <c r="A316" i="34"/>
  <c r="J315" i="34"/>
  <c r="J315" i="34" a="1"/>
  <c r="I315" i="34"/>
  <c r="I315" i="34" a="1"/>
  <c r="G315" i="34"/>
  <c r="G315" i="34" a="1"/>
  <c r="F315" i="34"/>
  <c r="F315" i="34" a="1"/>
  <c r="D315" i="34"/>
  <c r="C315" i="34"/>
  <c r="A315" i="34"/>
  <c r="J314" i="34"/>
  <c r="J314" i="34" a="1"/>
  <c r="I314" i="34"/>
  <c r="I314" i="34" a="1"/>
  <c r="G314" i="34"/>
  <c r="G314" i="34" a="1"/>
  <c r="F314" i="34"/>
  <c r="F314" i="34" a="1"/>
  <c r="D314" i="34"/>
  <c r="C314" i="34"/>
  <c r="A314" i="34"/>
  <c r="J313" i="34"/>
  <c r="J313" i="34" a="1"/>
  <c r="I313" i="34"/>
  <c r="I313" i="34" a="1"/>
  <c r="G313" i="34"/>
  <c r="G313" i="34" a="1"/>
  <c r="F313" i="34"/>
  <c r="F313" i="34" a="1"/>
  <c r="D313" i="34"/>
  <c r="C313" i="34"/>
  <c r="A313" i="34"/>
  <c r="J312" i="34"/>
  <c r="J312" i="34" a="1"/>
  <c r="I312" i="34"/>
  <c r="I312" i="34" a="1"/>
  <c r="G312" i="34"/>
  <c r="G312" i="34" a="1"/>
  <c r="F312" i="34"/>
  <c r="F312" i="34" a="1"/>
  <c r="D312" i="34"/>
  <c r="C312" i="34"/>
  <c r="A312" i="34"/>
  <c r="J311" i="34"/>
  <c r="J311" i="34" a="1"/>
  <c r="I311" i="34"/>
  <c r="I311" i="34" a="1"/>
  <c r="G311" i="34"/>
  <c r="G311" i="34" a="1"/>
  <c r="F311" i="34"/>
  <c r="F311" i="34" a="1"/>
  <c r="D311" i="34"/>
  <c r="C311" i="34"/>
  <c r="A311" i="34"/>
  <c r="J310" i="34"/>
  <c r="J310" i="34" a="1"/>
  <c r="I310" i="34"/>
  <c r="I310" i="34" a="1"/>
  <c r="G310" i="34"/>
  <c r="G310" i="34" a="1"/>
  <c r="F310" i="34"/>
  <c r="F310" i="34" a="1"/>
  <c r="D310" i="34"/>
  <c r="C310" i="34"/>
  <c r="A310" i="34"/>
  <c r="J309" i="34"/>
  <c r="J309" i="34" a="1"/>
  <c r="I309" i="34"/>
  <c r="I309" i="34" a="1"/>
  <c r="G309" i="34"/>
  <c r="G309" i="34" a="1"/>
  <c r="F309" i="34"/>
  <c r="F309" i="34" a="1"/>
  <c r="D309" i="34"/>
  <c r="C309" i="34"/>
  <c r="A309" i="34"/>
  <c r="J308" i="34"/>
  <c r="J308" i="34" a="1"/>
  <c r="I308" i="34"/>
  <c r="I308" i="34" a="1"/>
  <c r="G308" i="34"/>
  <c r="G308" i="34" a="1"/>
  <c r="F308" i="34"/>
  <c r="F308" i="34" a="1"/>
  <c r="D308" i="34"/>
  <c r="C308" i="34"/>
  <c r="A308" i="34"/>
  <c r="J307" i="34"/>
  <c r="J307" i="34" a="1"/>
  <c r="I307" i="34"/>
  <c r="I307" i="34" a="1"/>
  <c r="G307" i="34"/>
  <c r="G307" i="34" a="1"/>
  <c r="F307" i="34"/>
  <c r="F307" i="34" a="1"/>
  <c r="D307" i="34"/>
  <c r="C307" i="34"/>
  <c r="A307" i="34"/>
  <c r="J306" i="34"/>
  <c r="J306" i="34" a="1"/>
  <c r="I306" i="34"/>
  <c r="I306" i="34" a="1"/>
  <c r="G306" i="34"/>
  <c r="G306" i="34" a="1"/>
  <c r="F306" i="34"/>
  <c r="F306" i="34" a="1"/>
  <c r="D306" i="34"/>
  <c r="C306" i="34"/>
  <c r="A306" i="34"/>
  <c r="J305" i="34"/>
  <c r="J305" i="34" a="1"/>
  <c r="I305" i="34"/>
  <c r="I305" i="34" a="1"/>
  <c r="G305" i="34"/>
  <c r="G305" i="34" a="1"/>
  <c r="F305" i="34"/>
  <c r="F305" i="34" a="1"/>
  <c r="D305" i="34"/>
  <c r="C305" i="34"/>
  <c r="A305" i="34"/>
  <c r="J304" i="34"/>
  <c r="J304" i="34" a="1"/>
  <c r="I304" i="34"/>
  <c r="I304" i="34" a="1"/>
  <c r="G304" i="34"/>
  <c r="G304" i="34" a="1"/>
  <c r="F304" i="34"/>
  <c r="F304" i="34" a="1"/>
  <c r="D304" i="34"/>
  <c r="C304" i="34"/>
  <c r="A304" i="34"/>
  <c r="J303" i="34"/>
  <c r="J303" i="34" a="1"/>
  <c r="I303" i="34"/>
  <c r="I303" i="34" a="1"/>
  <c r="G303" i="34"/>
  <c r="G303" i="34" a="1"/>
  <c r="F303" i="34"/>
  <c r="F303" i="34" a="1"/>
  <c r="D303" i="34"/>
  <c r="C303" i="34"/>
  <c r="A303" i="34"/>
  <c r="J302" i="34"/>
  <c r="J302" i="34" a="1"/>
  <c r="I302" i="34"/>
  <c r="I302" i="34" a="1"/>
  <c r="G302" i="34"/>
  <c r="G302" i="34" a="1"/>
  <c r="F302" i="34"/>
  <c r="F302" i="34" a="1"/>
  <c r="D302" i="34"/>
  <c r="C302" i="34"/>
  <c r="A302" i="34"/>
  <c r="J301" i="34"/>
  <c r="J301" i="34" a="1"/>
  <c r="I301" i="34"/>
  <c r="I301" i="34" a="1"/>
  <c r="G301" i="34"/>
  <c r="G301" i="34" a="1"/>
  <c r="F301" i="34"/>
  <c r="F301" i="34" a="1"/>
  <c r="D301" i="34"/>
  <c r="C301" i="34"/>
  <c r="A301" i="34"/>
  <c r="J300" i="34"/>
  <c r="J300" i="34" a="1"/>
  <c r="I300" i="34"/>
  <c r="I300" i="34" a="1"/>
  <c r="G300" i="34"/>
  <c r="G300" i="34" a="1"/>
  <c r="F300" i="34"/>
  <c r="F300" i="34" a="1"/>
  <c r="D300" i="34"/>
  <c r="C300" i="34"/>
  <c r="A300" i="34"/>
  <c r="J299" i="34"/>
  <c r="J299" i="34" a="1"/>
  <c r="I299" i="34"/>
  <c r="I299" i="34" a="1"/>
  <c r="G299" i="34"/>
  <c r="G299" i="34" a="1"/>
  <c r="F299" i="34"/>
  <c r="F299" i="34" a="1"/>
  <c r="D299" i="34"/>
  <c r="C299" i="34"/>
  <c r="A299" i="34"/>
  <c r="J298" i="34"/>
  <c r="J298" i="34" a="1"/>
  <c r="I298" i="34"/>
  <c r="I298" i="34" a="1"/>
  <c r="G298" i="34"/>
  <c r="G298" i="34" a="1"/>
  <c r="F298" i="34"/>
  <c r="F298" i="34" a="1"/>
  <c r="D298" i="34"/>
  <c r="C298" i="34"/>
  <c r="A298" i="34"/>
  <c r="J297" i="34"/>
  <c r="J297" i="34" a="1"/>
  <c r="I297" i="34"/>
  <c r="I297" i="34" a="1"/>
  <c r="G297" i="34"/>
  <c r="G297" i="34" a="1"/>
  <c r="F297" i="34"/>
  <c r="F297" i="34" a="1"/>
  <c r="D297" i="34"/>
  <c r="C297" i="34"/>
  <c r="A297" i="34"/>
  <c r="J296" i="34"/>
  <c r="J296" i="34" a="1"/>
  <c r="I296" i="34"/>
  <c r="I296" i="34" a="1"/>
  <c r="G296" i="34"/>
  <c r="G296" i="34" a="1"/>
  <c r="F296" i="34"/>
  <c r="F296" i="34" a="1"/>
  <c r="D296" i="34"/>
  <c r="C296" i="34"/>
  <c r="A296" i="34"/>
  <c r="J295" i="34"/>
  <c r="J295" i="34" a="1"/>
  <c r="I295" i="34"/>
  <c r="I295" i="34" a="1"/>
  <c r="G295" i="34"/>
  <c r="G295" i="34" a="1"/>
  <c r="F295" i="34"/>
  <c r="F295" i="34" a="1"/>
  <c r="D295" i="34"/>
  <c r="C295" i="34"/>
  <c r="A295" i="34"/>
  <c r="J294" i="34"/>
  <c r="J294" i="34" a="1"/>
  <c r="I294" i="34"/>
  <c r="I294" i="34" a="1"/>
  <c r="G294" i="34"/>
  <c r="G294" i="34" a="1"/>
  <c r="F294" i="34"/>
  <c r="F294" i="34" a="1"/>
  <c r="D294" i="34"/>
  <c r="C294" i="34"/>
  <c r="A294" i="34"/>
  <c r="J293" i="34"/>
  <c r="J293" i="34" a="1"/>
  <c r="I293" i="34"/>
  <c r="I293" i="34" a="1"/>
  <c r="G293" i="34"/>
  <c r="G293" i="34" a="1"/>
  <c r="F293" i="34"/>
  <c r="F293" i="34" a="1"/>
  <c r="D293" i="34"/>
  <c r="C293" i="34"/>
  <c r="A293" i="34"/>
  <c r="J292" i="34"/>
  <c r="J292" i="34" a="1"/>
  <c r="I292" i="34"/>
  <c r="I292" i="34" a="1"/>
  <c r="G292" i="34"/>
  <c r="G292" i="34" a="1"/>
  <c r="F292" i="34"/>
  <c r="F292" i="34" a="1"/>
  <c r="D292" i="34"/>
  <c r="C292" i="34"/>
  <c r="A292" i="34"/>
  <c r="J291" i="34"/>
  <c r="J291" i="34" a="1"/>
  <c r="I291" i="34"/>
  <c r="I291" i="34" a="1"/>
  <c r="G291" i="34"/>
  <c r="G291" i="34" a="1"/>
  <c r="F291" i="34"/>
  <c r="F291" i="34" a="1"/>
  <c r="D291" i="34"/>
  <c r="C291" i="34"/>
  <c r="A291" i="34"/>
  <c r="J290" i="34"/>
  <c r="J290" i="34" a="1"/>
  <c r="I290" i="34"/>
  <c r="I290" i="34" a="1"/>
  <c r="G290" i="34"/>
  <c r="G290" i="34" a="1"/>
  <c r="F290" i="34"/>
  <c r="F290" i="34" a="1"/>
  <c r="D290" i="34"/>
  <c r="C290" i="34"/>
  <c r="A290" i="34"/>
  <c r="J289" i="34"/>
  <c r="J289" i="34" a="1"/>
  <c r="I289" i="34"/>
  <c r="I289" i="34" a="1"/>
  <c r="G289" i="34"/>
  <c r="G289" i="34" a="1"/>
  <c r="F289" i="34"/>
  <c r="F289" i="34" a="1"/>
  <c r="D289" i="34"/>
  <c r="C289" i="34"/>
  <c r="A289" i="34"/>
  <c r="J288" i="34"/>
  <c r="J288" i="34" a="1"/>
  <c r="I288" i="34"/>
  <c r="I288" i="34" a="1"/>
  <c r="G288" i="34"/>
  <c r="G288" i="34" a="1"/>
  <c r="F288" i="34"/>
  <c r="F288" i="34" a="1"/>
  <c r="D288" i="34"/>
  <c r="C288" i="34"/>
  <c r="A288" i="34"/>
  <c r="J287" i="34"/>
  <c r="J287" i="34" a="1"/>
  <c r="I287" i="34"/>
  <c r="I287" i="34" a="1"/>
  <c r="G287" i="34"/>
  <c r="G287" i="34" a="1"/>
  <c r="F287" i="34"/>
  <c r="F287" i="34" a="1"/>
  <c r="D287" i="34"/>
  <c r="C287" i="34"/>
  <c r="A287" i="34"/>
  <c r="J286" i="34"/>
  <c r="J286" i="34" a="1"/>
  <c r="I286" i="34"/>
  <c r="I286" i="34" a="1"/>
  <c r="G286" i="34"/>
  <c r="G286" i="34" a="1"/>
  <c r="F286" i="34"/>
  <c r="F286" i="34" a="1"/>
  <c r="D286" i="34"/>
  <c r="C286" i="34"/>
  <c r="A286" i="34"/>
  <c r="J285" i="34"/>
  <c r="J285" i="34" a="1"/>
  <c r="I285" i="34"/>
  <c r="I285" i="34" a="1"/>
  <c r="G285" i="34"/>
  <c r="G285" i="34" a="1"/>
  <c r="F285" i="34"/>
  <c r="F285" i="34" a="1"/>
  <c r="D285" i="34"/>
  <c r="C285" i="34"/>
  <c r="A285" i="34"/>
  <c r="J284" i="34"/>
  <c r="J284" i="34" a="1"/>
  <c r="I284" i="34"/>
  <c r="I284" i="34" a="1"/>
  <c r="G284" i="34"/>
  <c r="G284" i="34" a="1"/>
  <c r="F284" i="34"/>
  <c r="F284" i="34" a="1"/>
  <c r="D284" i="34"/>
  <c r="C284" i="34"/>
  <c r="A284" i="34"/>
  <c r="J283" i="34"/>
  <c r="J283" i="34" a="1"/>
  <c r="I283" i="34"/>
  <c r="I283" i="34" a="1"/>
  <c r="G283" i="34"/>
  <c r="G283" i="34" a="1"/>
  <c r="F283" i="34"/>
  <c r="F283" i="34" a="1"/>
  <c r="D283" i="34"/>
  <c r="C283" i="34"/>
  <c r="A283" i="34"/>
  <c r="J282" i="34"/>
  <c r="J282" i="34" a="1"/>
  <c r="I282" i="34"/>
  <c r="I282" i="34" a="1"/>
  <c r="G282" i="34"/>
  <c r="G282" i="34" a="1"/>
  <c r="F282" i="34"/>
  <c r="F282" i="34" a="1"/>
  <c r="D282" i="34"/>
  <c r="C282" i="34"/>
  <c r="A282" i="34"/>
  <c r="J281" i="34"/>
  <c r="J281" i="34" a="1"/>
  <c r="I281" i="34"/>
  <c r="I281" i="34" a="1"/>
  <c r="G281" i="34"/>
  <c r="G281" i="34" a="1"/>
  <c r="F281" i="34"/>
  <c r="F281" i="34" a="1"/>
  <c r="D281" i="34"/>
  <c r="C281" i="34"/>
  <c r="A281" i="34"/>
  <c r="J280" i="34"/>
  <c r="J280" i="34" a="1"/>
  <c r="I280" i="34"/>
  <c r="I280" i="34" a="1"/>
  <c r="G280" i="34"/>
  <c r="G280" i="34" a="1"/>
  <c r="F280" i="34"/>
  <c r="F280" i="34" a="1"/>
  <c r="D280" i="34"/>
  <c r="C280" i="34"/>
  <c r="A280" i="34"/>
  <c r="J279" i="34"/>
  <c r="J279" i="34" a="1"/>
  <c r="I279" i="34"/>
  <c r="I279" i="34" a="1"/>
  <c r="G279" i="34"/>
  <c r="G279" i="34" a="1"/>
  <c r="F279" i="34"/>
  <c r="F279" i="34" a="1"/>
  <c r="D279" i="34"/>
  <c r="C279" i="34"/>
  <c r="A279" i="34"/>
  <c r="J278" i="34"/>
  <c r="J278" i="34" a="1"/>
  <c r="I278" i="34"/>
  <c r="I278" i="34" a="1"/>
  <c r="G278" i="34"/>
  <c r="G278" i="34" a="1"/>
  <c r="F278" i="34"/>
  <c r="F278" i="34" a="1"/>
  <c r="D278" i="34"/>
  <c r="C278" i="34"/>
  <c r="A278" i="34"/>
  <c r="J277" i="34"/>
  <c r="J277" i="34" a="1"/>
  <c r="I277" i="34"/>
  <c r="I277" i="34" a="1"/>
  <c r="G277" i="34"/>
  <c r="G277" i="34" a="1"/>
  <c r="F277" i="34"/>
  <c r="F277" i="34" a="1"/>
  <c r="D277" i="34"/>
  <c r="C277" i="34"/>
  <c r="A277" i="34"/>
  <c r="J276" i="34"/>
  <c r="J276" i="34" a="1"/>
  <c r="I276" i="34"/>
  <c r="I276" i="34" a="1"/>
  <c r="G276" i="34"/>
  <c r="G276" i="34" a="1"/>
  <c r="F276" i="34"/>
  <c r="F276" i="34" a="1"/>
  <c r="D276" i="34"/>
  <c r="C276" i="34"/>
  <c r="A276" i="34"/>
  <c r="J275" i="34"/>
  <c r="J275" i="34" a="1"/>
  <c r="I275" i="34"/>
  <c r="I275" i="34" a="1"/>
  <c r="G275" i="34"/>
  <c r="G275" i="34" a="1"/>
  <c r="F275" i="34"/>
  <c r="F275" i="34" a="1"/>
  <c r="D275" i="34"/>
  <c r="C275" i="34"/>
  <c r="A275" i="34"/>
  <c r="J274" i="34"/>
  <c r="J274" i="34" a="1"/>
  <c r="I274" i="34"/>
  <c r="I274" i="34" a="1"/>
  <c r="G274" i="34"/>
  <c r="G274" i="34" a="1"/>
  <c r="F274" i="34"/>
  <c r="F274" i="34" a="1"/>
  <c r="D274" i="34"/>
  <c r="C274" i="34"/>
  <c r="A274" i="34"/>
  <c r="J273" i="34"/>
  <c r="J273" i="34" a="1"/>
  <c r="I273" i="34"/>
  <c r="I273" i="34" a="1"/>
  <c r="G273" i="34"/>
  <c r="G273" i="34" a="1"/>
  <c r="F273" i="34"/>
  <c r="F273" i="34" a="1"/>
  <c r="D273" i="34"/>
  <c r="C273" i="34"/>
  <c r="A273" i="34"/>
  <c r="J272" i="34"/>
  <c r="J272" i="34" a="1"/>
  <c r="I272" i="34"/>
  <c r="I272" i="34" a="1"/>
  <c r="G272" i="34"/>
  <c r="G272" i="34" a="1"/>
  <c r="F272" i="34"/>
  <c r="F272" i="34" a="1"/>
  <c r="D272" i="34"/>
  <c r="C272" i="34"/>
  <c r="A272" i="34"/>
  <c r="J271" i="34"/>
  <c r="J271" i="34" a="1"/>
  <c r="I271" i="34"/>
  <c r="I271" i="34" a="1"/>
  <c r="G271" i="34"/>
  <c r="G271" i="34" a="1"/>
  <c r="F271" i="34"/>
  <c r="F271" i="34" a="1"/>
  <c r="D271" i="34"/>
  <c r="C271" i="34"/>
  <c r="A271" i="34"/>
  <c r="J270" i="34"/>
  <c r="J270" i="34" a="1"/>
  <c r="I270" i="34"/>
  <c r="I270" i="34" a="1"/>
  <c r="G270" i="34"/>
  <c r="G270" i="34" a="1"/>
  <c r="F270" i="34"/>
  <c r="F270" i="34" a="1"/>
  <c r="D270" i="34"/>
  <c r="C270" i="34"/>
  <c r="A270" i="34"/>
  <c r="J269" i="34"/>
  <c r="J269" i="34" a="1"/>
  <c r="I269" i="34"/>
  <c r="I269" i="34" a="1"/>
  <c r="G269" i="34"/>
  <c r="G269" i="34" a="1"/>
  <c r="F269" i="34"/>
  <c r="F269" i="34" a="1"/>
  <c r="D269" i="34"/>
  <c r="C269" i="34"/>
  <c r="A269" i="34"/>
  <c r="J268" i="34"/>
  <c r="J268" i="34" a="1"/>
  <c r="I268" i="34"/>
  <c r="I268" i="34" a="1"/>
  <c r="G268" i="34"/>
  <c r="G268" i="34" a="1"/>
  <c r="F268" i="34"/>
  <c r="F268" i="34" a="1"/>
  <c r="D268" i="34"/>
  <c r="C268" i="34"/>
  <c r="A268" i="34"/>
  <c r="J267" i="34"/>
  <c r="J267" i="34" a="1"/>
  <c r="I267" i="34"/>
  <c r="I267" i="34" a="1"/>
  <c r="G267" i="34"/>
  <c r="G267" i="34" a="1"/>
  <c r="F267" i="34"/>
  <c r="F267" i="34" a="1"/>
  <c r="D267" i="34"/>
  <c r="C267" i="34"/>
  <c r="A267" i="34"/>
  <c r="J266" i="34"/>
  <c r="J266" i="34" a="1"/>
  <c r="I266" i="34"/>
  <c r="I266" i="34" a="1"/>
  <c r="G266" i="34"/>
  <c r="G266" i="34" a="1"/>
  <c r="F266" i="34"/>
  <c r="F266" i="34" a="1"/>
  <c r="D266" i="34"/>
  <c r="C266" i="34"/>
  <c r="A266" i="34"/>
  <c r="J265" i="34"/>
  <c r="J265" i="34" a="1"/>
  <c r="I265" i="34"/>
  <c r="I265" i="34" a="1"/>
  <c r="G265" i="34"/>
  <c r="G265" i="34" a="1"/>
  <c r="F265" i="34"/>
  <c r="F265" i="34" a="1"/>
  <c r="D265" i="34"/>
  <c r="C265" i="34"/>
  <c r="A265" i="34"/>
  <c r="J264" i="34"/>
  <c r="J264" i="34" a="1"/>
  <c r="I264" i="34"/>
  <c r="I264" i="34" a="1"/>
  <c r="G264" i="34"/>
  <c r="G264" i="34" a="1"/>
  <c r="F264" i="34"/>
  <c r="F264" i="34" a="1"/>
  <c r="D264" i="34"/>
  <c r="C264" i="34"/>
  <c r="A264" i="34"/>
  <c r="J263" i="34"/>
  <c r="J263" i="34" a="1"/>
  <c r="I263" i="34"/>
  <c r="I263" i="34" a="1"/>
  <c r="G263" i="34"/>
  <c r="G263" i="34" a="1"/>
  <c r="F263" i="34"/>
  <c r="F263" i="34" a="1"/>
  <c r="D263" i="34"/>
  <c r="C263" i="34"/>
  <c r="A263" i="34"/>
  <c r="J262" i="34"/>
  <c r="J262" i="34" a="1"/>
  <c r="I262" i="34"/>
  <c r="I262" i="34" a="1"/>
  <c r="G262" i="34"/>
  <c r="G262" i="34" a="1"/>
  <c r="F262" i="34"/>
  <c r="F262" i="34" a="1"/>
  <c r="D262" i="34"/>
  <c r="C262" i="34"/>
  <c r="A262" i="34"/>
  <c r="J261" i="34"/>
  <c r="J261" i="34" a="1"/>
  <c r="I261" i="34"/>
  <c r="I261" i="34" a="1"/>
  <c r="G261" i="34"/>
  <c r="G261" i="34" a="1"/>
  <c r="F261" i="34"/>
  <c r="F261" i="34" a="1"/>
  <c r="D261" i="34"/>
  <c r="C261" i="34"/>
  <c r="A261" i="34"/>
  <c r="J260" i="34"/>
  <c r="J260" i="34" a="1"/>
  <c r="I260" i="34"/>
  <c r="I260" i="34" a="1"/>
  <c r="G260" i="34"/>
  <c r="G260" i="34" a="1"/>
  <c r="F260" i="34"/>
  <c r="F260" i="34" a="1"/>
  <c r="D260" i="34"/>
  <c r="C260" i="34"/>
  <c r="A260" i="34"/>
  <c r="J259" i="34"/>
  <c r="J259" i="34" a="1"/>
  <c r="I259" i="34"/>
  <c r="I259" i="34" a="1"/>
  <c r="G259" i="34"/>
  <c r="G259" i="34" a="1"/>
  <c r="F259" i="34"/>
  <c r="F259" i="34" a="1"/>
  <c r="D259" i="34"/>
  <c r="C259" i="34"/>
  <c r="A259" i="34"/>
  <c r="J258" i="34"/>
  <c r="J258" i="34" a="1"/>
  <c r="I258" i="34"/>
  <c r="I258" i="34" a="1"/>
  <c r="G258" i="34"/>
  <c r="G258" i="34" a="1"/>
  <c r="F258" i="34"/>
  <c r="F258" i="34" a="1"/>
  <c r="D258" i="34"/>
  <c r="C258" i="34"/>
  <c r="A258" i="34"/>
  <c r="J257" i="34"/>
  <c r="J257" i="34" a="1"/>
  <c r="I257" i="34"/>
  <c r="I257" i="34" a="1"/>
  <c r="G257" i="34"/>
  <c r="G257" i="34" a="1"/>
  <c r="F257" i="34"/>
  <c r="F257" i="34" a="1"/>
  <c r="D257" i="34"/>
  <c r="C257" i="34"/>
  <c r="A257" i="34"/>
  <c r="J256" i="34"/>
  <c r="J256" i="34" a="1"/>
  <c r="I256" i="34"/>
  <c r="I256" i="34" a="1"/>
  <c r="G256" i="34"/>
  <c r="G256" i="34" a="1"/>
  <c r="F256" i="34"/>
  <c r="F256" i="34" a="1"/>
  <c r="D256" i="34"/>
  <c r="C256" i="34"/>
  <c r="A256" i="34"/>
  <c r="J255" i="34"/>
  <c r="J255" i="34" a="1"/>
  <c r="I255" i="34"/>
  <c r="I255" i="34" a="1"/>
  <c r="G255" i="34"/>
  <c r="G255" i="34" a="1"/>
  <c r="F255" i="34"/>
  <c r="F255" i="34" a="1"/>
  <c r="D255" i="34"/>
  <c r="C255" i="34"/>
  <c r="A255" i="34"/>
  <c r="J254" i="34"/>
  <c r="J254" i="34" a="1"/>
  <c r="I254" i="34"/>
  <c r="I254" i="34" a="1"/>
  <c r="G254" i="34"/>
  <c r="G254" i="34" a="1"/>
  <c r="F254" i="34"/>
  <c r="F254" i="34" a="1"/>
  <c r="D254" i="34"/>
  <c r="C254" i="34"/>
  <c r="A254" i="34"/>
  <c r="J253" i="34"/>
  <c r="J253" i="34" a="1"/>
  <c r="I253" i="34"/>
  <c r="I253" i="34" a="1"/>
  <c r="G253" i="34"/>
  <c r="G253" i="34" a="1"/>
  <c r="F253" i="34"/>
  <c r="F253" i="34" a="1"/>
  <c r="D253" i="34"/>
  <c r="C253" i="34"/>
  <c r="A253" i="34"/>
  <c r="J252" i="34"/>
  <c r="J252" i="34" a="1"/>
  <c r="I252" i="34"/>
  <c r="I252" i="34" a="1"/>
  <c r="G252" i="34"/>
  <c r="G252" i="34" a="1"/>
  <c r="F252" i="34"/>
  <c r="F252" i="34" a="1"/>
  <c r="D252" i="34"/>
  <c r="C252" i="34"/>
  <c r="A252" i="34"/>
  <c r="J251" i="34"/>
  <c r="J251" i="34" a="1"/>
  <c r="I251" i="34"/>
  <c r="I251" i="34" a="1"/>
  <c r="G251" i="34"/>
  <c r="G251" i="34" a="1"/>
  <c r="F251" i="34"/>
  <c r="F251" i="34" a="1"/>
  <c r="D251" i="34"/>
  <c r="C251" i="34"/>
  <c r="A251" i="34"/>
  <c r="J250" i="34"/>
  <c r="J250" i="34" a="1"/>
  <c r="I250" i="34"/>
  <c r="I250" i="34" a="1"/>
  <c r="G250" i="34"/>
  <c r="G250" i="34" a="1"/>
  <c r="F250" i="34"/>
  <c r="F250" i="34" a="1"/>
  <c r="D250" i="34"/>
  <c r="C250" i="34"/>
  <c r="A250" i="34"/>
  <c r="J249" i="34"/>
  <c r="J249" i="34" a="1"/>
  <c r="I249" i="34"/>
  <c r="I249" i="34" a="1"/>
  <c r="G249" i="34"/>
  <c r="G249" i="34" a="1"/>
  <c r="F249" i="34"/>
  <c r="F249" i="34" a="1"/>
  <c r="D249" i="34"/>
  <c r="C249" i="34"/>
  <c r="A249" i="34"/>
  <c r="J248" i="34"/>
  <c r="J248" i="34" a="1"/>
  <c r="I248" i="34"/>
  <c r="I248" i="34" a="1"/>
  <c r="G248" i="34"/>
  <c r="G248" i="34" a="1"/>
  <c r="F248" i="34"/>
  <c r="F248" i="34" a="1"/>
  <c r="D248" i="34"/>
  <c r="C248" i="34"/>
  <c r="A248" i="34"/>
  <c r="J247" i="34"/>
  <c r="J247" i="34" a="1"/>
  <c r="I247" i="34"/>
  <c r="I247" i="34" a="1"/>
  <c r="G247" i="34"/>
  <c r="G247" i="34" a="1"/>
  <c r="F247" i="34"/>
  <c r="F247" i="34" a="1"/>
  <c r="D247" i="34"/>
  <c r="C247" i="34"/>
  <c r="A247" i="34"/>
  <c r="J246" i="34"/>
  <c r="J246" i="34" a="1"/>
  <c r="I246" i="34"/>
  <c r="I246" i="34" a="1"/>
  <c r="G246" i="34"/>
  <c r="G246" i="34" a="1"/>
  <c r="F246" i="34"/>
  <c r="F246" i="34" a="1"/>
  <c r="D246" i="34"/>
  <c r="C246" i="34"/>
  <c r="A246" i="34"/>
  <c r="J245" i="34"/>
  <c r="J245" i="34" a="1"/>
  <c r="I245" i="34"/>
  <c r="I245" i="34" a="1"/>
  <c r="G245" i="34"/>
  <c r="G245" i="34" a="1"/>
  <c r="F245" i="34"/>
  <c r="F245" i="34" a="1"/>
  <c r="D245" i="34"/>
  <c r="C245" i="34"/>
  <c r="A245" i="34"/>
  <c r="J244" i="34"/>
  <c r="J244" i="34" a="1"/>
  <c r="I244" i="34"/>
  <c r="I244" i="34" a="1"/>
  <c r="G244" i="34"/>
  <c r="G244" i="34" a="1"/>
  <c r="F244" i="34"/>
  <c r="F244" i="34" a="1"/>
  <c r="D244" i="34"/>
  <c r="C244" i="34"/>
  <c r="A244" i="34"/>
  <c r="J243" i="34"/>
  <c r="J243" i="34" a="1"/>
  <c r="I243" i="34"/>
  <c r="I243" i="34" a="1"/>
  <c r="G243" i="34"/>
  <c r="G243" i="34" a="1"/>
  <c r="F243" i="34"/>
  <c r="F243" i="34" a="1"/>
  <c r="D243" i="34"/>
  <c r="C243" i="34"/>
  <c r="A243" i="34"/>
  <c r="J242" i="34"/>
  <c r="J242" i="34" a="1"/>
  <c r="I242" i="34"/>
  <c r="I242" i="34" a="1"/>
  <c r="G242" i="34"/>
  <c r="G242" i="34" a="1"/>
  <c r="F242" i="34"/>
  <c r="F242" i="34" a="1"/>
  <c r="D242" i="34"/>
  <c r="C242" i="34"/>
  <c r="A242" i="34"/>
  <c r="J241" i="34"/>
  <c r="J241" i="34" a="1"/>
  <c r="I241" i="34"/>
  <c r="I241" i="34" a="1"/>
  <c r="G241" i="34"/>
  <c r="G241" i="34" a="1"/>
  <c r="F241" i="34"/>
  <c r="F241" i="34" a="1"/>
  <c r="D241" i="34"/>
  <c r="C241" i="34"/>
  <c r="A241" i="34"/>
  <c r="J240" i="34"/>
  <c r="J240" i="34" a="1"/>
  <c r="I240" i="34"/>
  <c r="I240" i="34" a="1"/>
  <c r="G240" i="34"/>
  <c r="G240" i="34" a="1"/>
  <c r="F240" i="34"/>
  <c r="F240" i="34" a="1"/>
  <c r="D240" i="34"/>
  <c r="C240" i="34"/>
  <c r="A240" i="34"/>
  <c r="J239" i="34"/>
  <c r="J239" i="34" a="1"/>
  <c r="I239" i="34"/>
  <c r="I239" i="34" a="1"/>
  <c r="G239" i="34"/>
  <c r="G239" i="34" a="1"/>
  <c r="F239" i="34"/>
  <c r="F239" i="34" a="1"/>
  <c r="D239" i="34"/>
  <c r="C239" i="34"/>
  <c r="A239" i="34"/>
  <c r="J238" i="34"/>
  <c r="J238" i="34" a="1"/>
  <c r="I238" i="34"/>
  <c r="I238" i="34" a="1"/>
  <c r="G238" i="34"/>
  <c r="G238" i="34" a="1"/>
  <c r="F238" i="34"/>
  <c r="F238" i="34" a="1"/>
  <c r="D238" i="34"/>
  <c r="C238" i="34"/>
  <c r="A238" i="34"/>
  <c r="J237" i="34"/>
  <c r="J237" i="34" a="1"/>
  <c r="I237" i="34"/>
  <c r="I237" i="34" a="1"/>
  <c r="G237" i="34"/>
  <c r="G237" i="34" a="1"/>
  <c r="F237" i="34"/>
  <c r="F237" i="34" a="1"/>
  <c r="D237" i="34"/>
  <c r="C237" i="34"/>
  <c r="A237" i="34"/>
  <c r="J236" i="34"/>
  <c r="J236" i="34" a="1"/>
  <c r="I236" i="34"/>
  <c r="I236" i="34" a="1"/>
  <c r="G236" i="34"/>
  <c r="G236" i="34" a="1"/>
  <c r="F236" i="34"/>
  <c r="F236" i="34" a="1"/>
  <c r="D236" i="34"/>
  <c r="C236" i="34"/>
  <c r="A236" i="34"/>
  <c r="J235" i="34"/>
  <c r="J235" i="34" a="1"/>
  <c r="I235" i="34"/>
  <c r="I235" i="34" a="1"/>
  <c r="G235" i="34"/>
  <c r="G235" i="34" a="1"/>
  <c r="F235" i="34"/>
  <c r="F235" i="34" a="1"/>
  <c r="D235" i="34"/>
  <c r="C235" i="34"/>
  <c r="A235" i="34"/>
  <c r="J234" i="34"/>
  <c r="J234" i="34" a="1"/>
  <c r="I234" i="34"/>
  <c r="I234" i="34" a="1"/>
  <c r="G234" i="34"/>
  <c r="G234" i="34" a="1"/>
  <c r="F234" i="34"/>
  <c r="F234" i="34" a="1"/>
  <c r="D234" i="34"/>
  <c r="C234" i="34"/>
  <c r="A234" i="34"/>
  <c r="J233" i="34"/>
  <c r="J233" i="34" a="1"/>
  <c r="I233" i="34"/>
  <c r="I233" i="34" a="1"/>
  <c r="G233" i="34"/>
  <c r="G233" i="34" a="1"/>
  <c r="F233" i="34"/>
  <c r="F233" i="34" a="1"/>
  <c r="D233" i="34"/>
  <c r="C233" i="34"/>
  <c r="A233" i="34"/>
  <c r="J232" i="34"/>
  <c r="J232" i="34" a="1"/>
  <c r="I232" i="34"/>
  <c r="I232" i="34" a="1"/>
  <c r="G232" i="34"/>
  <c r="G232" i="34" a="1"/>
  <c r="F232" i="34"/>
  <c r="F232" i="34" a="1"/>
  <c r="D232" i="34"/>
  <c r="C232" i="34"/>
  <c r="A232" i="34"/>
  <c r="J231" i="34"/>
  <c r="J231" i="34" a="1"/>
  <c r="I231" i="34"/>
  <c r="I231" i="34" a="1"/>
  <c r="G231" i="34"/>
  <c r="G231" i="34" a="1"/>
  <c r="F231" i="34"/>
  <c r="F231" i="34" a="1"/>
  <c r="D231" i="34"/>
  <c r="C231" i="34"/>
  <c r="A231" i="34"/>
  <c r="J230" i="34"/>
  <c r="J230" i="34" a="1"/>
  <c r="I230" i="34"/>
  <c r="I230" i="34" a="1"/>
  <c r="G230" i="34"/>
  <c r="G230" i="34" a="1"/>
  <c r="F230" i="34"/>
  <c r="F230" i="34" a="1"/>
  <c r="D230" i="34"/>
  <c r="C230" i="34"/>
  <c r="A230" i="34"/>
  <c r="J229" i="34"/>
  <c r="J229" i="34" a="1"/>
  <c r="I229" i="34"/>
  <c r="I229" i="34" a="1"/>
  <c r="G229" i="34"/>
  <c r="G229" i="34" a="1"/>
  <c r="F229" i="34"/>
  <c r="F229" i="34" a="1"/>
  <c r="D229" i="34"/>
  <c r="C229" i="34"/>
  <c r="A229" i="34"/>
  <c r="J228" i="34"/>
  <c r="J228" i="34" a="1"/>
  <c r="I228" i="34"/>
  <c r="I228" i="34" a="1"/>
  <c r="G228" i="34"/>
  <c r="G228" i="34" a="1"/>
  <c r="F228" i="34"/>
  <c r="F228" i="34" a="1"/>
  <c r="D228" i="34"/>
  <c r="C228" i="34"/>
  <c r="A228" i="34"/>
  <c r="J227" i="34"/>
  <c r="J227" i="34" a="1"/>
  <c r="I227" i="34"/>
  <c r="I227" i="34" a="1"/>
  <c r="G227" i="34"/>
  <c r="G227" i="34" a="1"/>
  <c r="F227" i="34"/>
  <c r="F227" i="34" a="1"/>
  <c r="D227" i="34"/>
  <c r="C227" i="34"/>
  <c r="A227" i="34"/>
  <c r="J226" i="34"/>
  <c r="J226" i="34" a="1"/>
  <c r="I226" i="34"/>
  <c r="I226" i="34" a="1"/>
  <c r="G226" i="34"/>
  <c r="G226" i="34" a="1"/>
  <c r="F226" i="34"/>
  <c r="F226" i="34" a="1"/>
  <c r="D226" i="34"/>
  <c r="C226" i="34"/>
  <c r="A226" i="34"/>
  <c r="J225" i="34"/>
  <c r="J225" i="34" a="1"/>
  <c r="I225" i="34"/>
  <c r="I225" i="34" a="1"/>
  <c r="G225" i="34"/>
  <c r="G225" i="34" a="1"/>
  <c r="F225" i="34"/>
  <c r="F225" i="34" a="1"/>
  <c r="D225" i="34"/>
  <c r="C225" i="34"/>
  <c r="A225" i="34"/>
  <c r="J224" i="34"/>
  <c r="J224" i="34" a="1"/>
  <c r="I224" i="34"/>
  <c r="I224" i="34" a="1"/>
  <c r="G224" i="34"/>
  <c r="G224" i="34" a="1"/>
  <c r="F224" i="34"/>
  <c r="F224" i="34" a="1"/>
  <c r="D224" i="34"/>
  <c r="C224" i="34"/>
  <c r="A224" i="34"/>
  <c r="J223" i="34"/>
  <c r="J223" i="34" a="1"/>
  <c r="I223" i="34"/>
  <c r="I223" i="34" a="1"/>
  <c r="G223" i="34"/>
  <c r="G223" i="34" a="1"/>
  <c r="F223" i="34"/>
  <c r="F223" i="34" a="1"/>
  <c r="D223" i="34"/>
  <c r="C223" i="34"/>
  <c r="A223" i="34"/>
  <c r="J222" i="34"/>
  <c r="J222" i="34" a="1"/>
  <c r="I222" i="34"/>
  <c r="I222" i="34" a="1"/>
  <c r="G222" i="34"/>
  <c r="G222" i="34" a="1"/>
  <c r="F222" i="34"/>
  <c r="F222" i="34" a="1"/>
  <c r="D222" i="34"/>
  <c r="C222" i="34"/>
  <c r="A222" i="34"/>
  <c r="J221" i="34"/>
  <c r="J221" i="34" a="1"/>
  <c r="I221" i="34"/>
  <c r="I221" i="34" a="1"/>
  <c r="G221" i="34"/>
  <c r="G221" i="34" a="1"/>
  <c r="F221" i="34"/>
  <c r="F221" i="34" a="1"/>
  <c r="D221" i="34"/>
  <c r="C221" i="34"/>
  <c r="A221" i="34"/>
  <c r="J220" i="34"/>
  <c r="J220" i="34" a="1"/>
  <c r="I220" i="34"/>
  <c r="I220" i="34" a="1"/>
  <c r="G220" i="34"/>
  <c r="G220" i="34" a="1"/>
  <c r="F220" i="34"/>
  <c r="F220" i="34" a="1"/>
  <c r="D220" i="34"/>
  <c r="C220" i="34"/>
  <c r="A220" i="34"/>
  <c r="J219" i="34"/>
  <c r="J219" i="34" a="1"/>
  <c r="I219" i="34"/>
  <c r="I219" i="34" a="1"/>
  <c r="G219" i="34"/>
  <c r="G219" i="34" a="1"/>
  <c r="F219" i="34"/>
  <c r="F219" i="34" a="1"/>
  <c r="D219" i="34"/>
  <c r="C219" i="34"/>
  <c r="A219" i="34"/>
  <c r="J218" i="34"/>
  <c r="J218" i="34" a="1"/>
  <c r="I218" i="34"/>
  <c r="I218" i="34" a="1"/>
  <c r="G218" i="34"/>
  <c r="G218" i="34" a="1"/>
  <c r="F218" i="34"/>
  <c r="F218" i="34" a="1"/>
  <c r="D218" i="34"/>
  <c r="C218" i="34"/>
  <c r="A218" i="34"/>
  <c r="J217" i="34"/>
  <c r="J217" i="34" a="1"/>
  <c r="I217" i="34"/>
  <c r="I217" i="34" a="1"/>
  <c r="G217" i="34"/>
  <c r="G217" i="34" a="1"/>
  <c r="F217" i="34"/>
  <c r="F217" i="34" a="1"/>
  <c r="D217" i="34"/>
  <c r="C217" i="34"/>
  <c r="A217" i="34"/>
  <c r="J216" i="34"/>
  <c r="J216" i="34" a="1"/>
  <c r="I216" i="34"/>
  <c r="I216" i="34" a="1"/>
  <c r="G216" i="34"/>
  <c r="G216" i="34" a="1"/>
  <c r="F216" i="34"/>
  <c r="F216" i="34" a="1"/>
  <c r="D216" i="34"/>
  <c r="C216" i="34"/>
  <c r="A216" i="34"/>
  <c r="J215" i="34"/>
  <c r="J215" i="34" a="1"/>
  <c r="I215" i="34"/>
  <c r="I215" i="34" a="1"/>
  <c r="G215" i="34"/>
  <c r="G215" i="34" a="1"/>
  <c r="F215" i="34"/>
  <c r="F215" i="34" a="1"/>
  <c r="D215" i="34"/>
  <c r="C215" i="34"/>
  <c r="A215" i="34"/>
  <c r="J214" i="34"/>
  <c r="J214" i="34" a="1"/>
  <c r="I214" i="34"/>
  <c r="I214" i="34" a="1"/>
  <c r="G214" i="34"/>
  <c r="G214" i="34" a="1"/>
  <c r="F214" i="34"/>
  <c r="F214" i="34" a="1"/>
  <c r="D214" i="34"/>
  <c r="C214" i="34"/>
  <c r="A214" i="34"/>
  <c r="J213" i="34"/>
  <c r="J213" i="34" a="1"/>
  <c r="I213" i="34"/>
  <c r="I213" i="34" a="1"/>
  <c r="G213" i="34"/>
  <c r="G213" i="34" a="1"/>
  <c r="F213" i="34"/>
  <c r="F213" i="34" a="1"/>
  <c r="D213" i="34"/>
  <c r="C213" i="34"/>
  <c r="A213" i="34"/>
  <c r="J212" i="34"/>
  <c r="J212" i="34" a="1"/>
  <c r="I212" i="34"/>
  <c r="I212" i="34" a="1"/>
  <c r="G212" i="34"/>
  <c r="G212" i="34" a="1"/>
  <c r="F212" i="34"/>
  <c r="F212" i="34" a="1"/>
  <c r="D212" i="34"/>
  <c r="C212" i="34"/>
  <c r="A212" i="34"/>
  <c r="J211" i="34"/>
  <c r="J211" i="34" a="1"/>
  <c r="I211" i="34"/>
  <c r="I211" i="34" a="1"/>
  <c r="G211" i="34"/>
  <c r="G211" i="34" a="1"/>
  <c r="F211" i="34"/>
  <c r="F211" i="34" a="1"/>
  <c r="D211" i="34"/>
  <c r="C211" i="34"/>
  <c r="A211" i="34"/>
  <c r="J210" i="34"/>
  <c r="J210" i="34" a="1"/>
  <c r="I210" i="34"/>
  <c r="I210" i="34" a="1"/>
  <c r="G210" i="34"/>
  <c r="G210" i="34" a="1"/>
  <c r="F210" i="34"/>
  <c r="F210" i="34" a="1"/>
  <c r="D210" i="34"/>
  <c r="C210" i="34"/>
  <c r="A210" i="34"/>
  <c r="J209" i="34"/>
  <c r="J209" i="34" a="1"/>
  <c r="I209" i="34"/>
  <c r="I209" i="34" a="1"/>
  <c r="G209" i="34"/>
  <c r="G209" i="34" a="1"/>
  <c r="F209" i="34"/>
  <c r="F209" i="34" a="1"/>
  <c r="D209" i="34"/>
  <c r="C209" i="34"/>
  <c r="A209" i="34"/>
  <c r="J208" i="34"/>
  <c r="J208" i="34" a="1"/>
  <c r="I208" i="34"/>
  <c r="I208" i="34" a="1"/>
  <c r="G208" i="34"/>
  <c r="G208" i="34" a="1"/>
  <c r="F208" i="34"/>
  <c r="F208" i="34" a="1"/>
  <c r="D208" i="34"/>
  <c r="C208" i="34"/>
  <c r="A208" i="34"/>
  <c r="J207" i="34"/>
  <c r="J207" i="34" a="1"/>
  <c r="I207" i="34"/>
  <c r="I207" i="34" a="1"/>
  <c r="G207" i="34"/>
  <c r="G207" i="34" a="1"/>
  <c r="F207" i="34"/>
  <c r="F207" i="34" a="1"/>
  <c r="D207" i="34"/>
  <c r="C207" i="34"/>
  <c r="A207" i="34"/>
  <c r="J206" i="34"/>
  <c r="J206" i="34" a="1"/>
  <c r="I206" i="34"/>
  <c r="I206" i="34" a="1"/>
  <c r="G206" i="34"/>
  <c r="G206" i="34" a="1"/>
  <c r="F206" i="34"/>
  <c r="F206" i="34" a="1"/>
  <c r="D206" i="34"/>
  <c r="C206" i="34"/>
  <c r="A206" i="34"/>
  <c r="J205" i="34"/>
  <c r="J205" i="34" a="1"/>
  <c r="I205" i="34"/>
  <c r="I205" i="34" a="1"/>
  <c r="G205" i="34"/>
  <c r="G205" i="34" a="1"/>
  <c r="F205" i="34"/>
  <c r="F205" i="34" a="1"/>
  <c r="D205" i="34"/>
  <c r="C205" i="34"/>
  <c r="A205" i="34"/>
  <c r="J204" i="34"/>
  <c r="J204" i="34" a="1"/>
  <c r="I204" i="34"/>
  <c r="I204" i="34" a="1"/>
  <c r="G204" i="34"/>
  <c r="G204" i="34" a="1"/>
  <c r="F204" i="34"/>
  <c r="F204" i="34" a="1"/>
  <c r="D204" i="34"/>
  <c r="C204" i="34"/>
  <c r="A204" i="34"/>
  <c r="J203" i="34"/>
  <c r="J203" i="34" a="1"/>
  <c r="I203" i="34"/>
  <c r="I203" i="34" a="1"/>
  <c r="G203" i="34"/>
  <c r="G203" i="34" a="1"/>
  <c r="F203" i="34"/>
  <c r="F203" i="34" a="1"/>
  <c r="D203" i="34"/>
  <c r="C203" i="34"/>
  <c r="A203" i="34"/>
  <c r="J202" i="34"/>
  <c r="J202" i="34" a="1"/>
  <c r="I202" i="34"/>
  <c r="I202" i="34" a="1"/>
  <c r="G202" i="34"/>
  <c r="G202" i="34" a="1"/>
  <c r="F202" i="34"/>
  <c r="F202" i="34" a="1"/>
  <c r="D202" i="34"/>
  <c r="C202" i="34"/>
  <c r="A202" i="34"/>
  <c r="J201" i="34"/>
  <c r="J201" i="34" a="1"/>
  <c r="I201" i="34"/>
  <c r="I201" i="34" a="1"/>
  <c r="G201" i="34"/>
  <c r="G201" i="34" a="1"/>
  <c r="F201" i="34"/>
  <c r="F201" i="34" a="1"/>
  <c r="D201" i="34"/>
  <c r="C201" i="34"/>
  <c r="A201" i="34"/>
  <c r="J200" i="34"/>
  <c r="J200" i="34" a="1"/>
  <c r="I200" i="34"/>
  <c r="I200" i="34" a="1"/>
  <c r="G200" i="34"/>
  <c r="G200" i="34" a="1"/>
  <c r="F200" i="34"/>
  <c r="F200" i="34" a="1"/>
  <c r="D200" i="34"/>
  <c r="C200" i="34"/>
  <c r="A200" i="34"/>
  <c r="J199" i="34"/>
  <c r="J199" i="34" a="1"/>
  <c r="I199" i="34"/>
  <c r="I199" i="34" a="1"/>
  <c r="G199" i="34"/>
  <c r="G199" i="34" a="1"/>
  <c r="F199" i="34"/>
  <c r="F199" i="34" a="1"/>
  <c r="D199" i="34"/>
  <c r="C199" i="34"/>
  <c r="A199" i="34"/>
  <c r="J198" i="34"/>
  <c r="J198" i="34" a="1"/>
  <c r="I198" i="34"/>
  <c r="I198" i="34" a="1"/>
  <c r="G198" i="34"/>
  <c r="G198" i="34" a="1"/>
  <c r="F198" i="34"/>
  <c r="F198" i="34" a="1"/>
  <c r="D198" i="34"/>
  <c r="C198" i="34"/>
  <c r="A198" i="34"/>
  <c r="J197" i="34"/>
  <c r="J197" i="34" a="1"/>
  <c r="I197" i="34"/>
  <c r="I197" i="34" a="1"/>
  <c r="G197" i="34"/>
  <c r="G197" i="34" a="1"/>
  <c r="F197" i="34"/>
  <c r="F197" i="34" a="1"/>
  <c r="D197" i="34"/>
  <c r="C197" i="34"/>
  <c r="A197" i="34"/>
  <c r="J196" i="34"/>
  <c r="J196" i="34" a="1"/>
  <c r="I196" i="34"/>
  <c r="I196" i="34" a="1"/>
  <c r="G196" i="34"/>
  <c r="G196" i="34" a="1"/>
  <c r="F196" i="34"/>
  <c r="F196" i="34" a="1"/>
  <c r="D196" i="34"/>
  <c r="C196" i="34"/>
  <c r="A196" i="34"/>
  <c r="J195" i="34"/>
  <c r="J195" i="34" a="1"/>
  <c r="I195" i="34"/>
  <c r="I195" i="34" a="1"/>
  <c r="G195" i="34"/>
  <c r="G195" i="34" a="1"/>
  <c r="F195" i="34"/>
  <c r="F195" i="34" a="1"/>
  <c r="D195" i="34"/>
  <c r="C195" i="34"/>
  <c r="A195" i="34"/>
  <c r="J194" i="34"/>
  <c r="J194" i="34" a="1"/>
  <c r="I194" i="34"/>
  <c r="I194" i="34" a="1"/>
  <c r="G194" i="34"/>
  <c r="G194" i="34" a="1"/>
  <c r="F194" i="34"/>
  <c r="F194" i="34" a="1"/>
  <c r="D194" i="34"/>
  <c r="C194" i="34"/>
  <c r="A194" i="34"/>
  <c r="J193" i="34"/>
  <c r="J193" i="34" a="1"/>
  <c r="I193" i="34"/>
  <c r="I193" i="34" a="1"/>
  <c r="G193" i="34"/>
  <c r="G193" i="34" a="1"/>
  <c r="F193" i="34"/>
  <c r="F193" i="34" a="1"/>
  <c r="D193" i="34"/>
  <c r="C193" i="34"/>
  <c r="A193" i="34"/>
  <c r="J192" i="34"/>
  <c r="J192" i="34" a="1"/>
  <c r="I192" i="34"/>
  <c r="I192" i="34" a="1"/>
  <c r="G192" i="34"/>
  <c r="G192" i="34" a="1"/>
  <c r="F192" i="34"/>
  <c r="F192" i="34" a="1"/>
  <c r="D192" i="34"/>
  <c r="C192" i="34"/>
  <c r="A192" i="34"/>
  <c r="J191" i="34"/>
  <c r="J191" i="34" a="1"/>
  <c r="I191" i="34"/>
  <c r="I191" i="34" a="1"/>
  <c r="G191" i="34"/>
  <c r="G191" i="34" a="1"/>
  <c r="F191" i="34"/>
  <c r="F191" i="34" a="1"/>
  <c r="D191" i="34"/>
  <c r="C191" i="34"/>
  <c r="A191" i="34"/>
  <c r="J190" i="34"/>
  <c r="J190" i="34" a="1"/>
  <c r="I190" i="34"/>
  <c r="I190" i="34" a="1"/>
  <c r="G190" i="34"/>
  <c r="G190" i="34" a="1"/>
  <c r="F190" i="34"/>
  <c r="F190" i="34" a="1"/>
  <c r="D190" i="34"/>
  <c r="C190" i="34"/>
  <c r="A190" i="34"/>
  <c r="J189" i="34"/>
  <c r="J189" i="34" a="1"/>
  <c r="I189" i="34"/>
  <c r="I189" i="34" a="1"/>
  <c r="G189" i="34"/>
  <c r="G189" i="34" a="1"/>
  <c r="F189" i="34"/>
  <c r="F189" i="34" a="1"/>
  <c r="D189" i="34"/>
  <c r="C189" i="34"/>
  <c r="A189" i="34"/>
  <c r="J188" i="34"/>
  <c r="J188" i="34" a="1"/>
  <c r="I188" i="34"/>
  <c r="I188" i="34" a="1"/>
  <c r="G188" i="34"/>
  <c r="G188" i="34" a="1"/>
  <c r="F188" i="34"/>
  <c r="F188" i="34" a="1"/>
  <c r="D188" i="34"/>
  <c r="C188" i="34"/>
  <c r="A188" i="34"/>
  <c r="J187" i="34"/>
  <c r="J187" i="34" a="1"/>
  <c r="I187" i="34"/>
  <c r="I187" i="34" a="1"/>
  <c r="G187" i="34"/>
  <c r="G187" i="34" a="1"/>
  <c r="F187" i="34"/>
  <c r="F187" i="34" a="1"/>
  <c r="D187" i="34"/>
  <c r="C187" i="34"/>
  <c r="A187" i="34"/>
  <c r="J186" i="34"/>
  <c r="J186" i="34" a="1"/>
  <c r="I186" i="34"/>
  <c r="I186" i="34" a="1"/>
  <c r="G186" i="34"/>
  <c r="G186" i="34" a="1"/>
  <c r="F186" i="34"/>
  <c r="F186" i="34" a="1"/>
  <c r="D186" i="34"/>
  <c r="C186" i="34"/>
  <c r="A186" i="34"/>
  <c r="J185" i="34"/>
  <c r="J185" i="34" a="1"/>
  <c r="I185" i="34"/>
  <c r="I185" i="34" a="1"/>
  <c r="G185" i="34"/>
  <c r="G185" i="34" a="1"/>
  <c r="F185" i="34"/>
  <c r="F185" i="34" a="1"/>
  <c r="D185" i="34"/>
  <c r="C185" i="34"/>
  <c r="A185" i="34"/>
  <c r="J184" i="34"/>
  <c r="J184" i="34" a="1"/>
  <c r="I184" i="34"/>
  <c r="I184" i="34" a="1"/>
  <c r="G184" i="34"/>
  <c r="G184" i="34" a="1"/>
  <c r="F184" i="34"/>
  <c r="F184" i="34" a="1"/>
  <c r="D184" i="34"/>
  <c r="C184" i="34"/>
  <c r="A184" i="34"/>
  <c r="J183" i="34"/>
  <c r="J183" i="34" a="1"/>
  <c r="I183" i="34"/>
  <c r="I183" i="34" a="1"/>
  <c r="G183" i="34"/>
  <c r="G183" i="34" a="1"/>
  <c r="F183" i="34"/>
  <c r="F183" i="34" a="1"/>
  <c r="D183" i="34"/>
  <c r="C183" i="34"/>
  <c r="A183" i="34"/>
  <c r="J182" i="34"/>
  <c r="J182" i="34" a="1"/>
  <c r="I182" i="34"/>
  <c r="I182" i="34" a="1"/>
  <c r="G182" i="34"/>
  <c r="G182" i="34" a="1"/>
  <c r="F182" i="34"/>
  <c r="F182" i="34" a="1"/>
  <c r="D182" i="34"/>
  <c r="C182" i="34"/>
  <c r="A182" i="34"/>
  <c r="J181" i="34"/>
  <c r="J181" i="34" a="1"/>
  <c r="I181" i="34"/>
  <c r="I181" i="34" a="1"/>
  <c r="G181" i="34"/>
  <c r="G181" i="34" a="1"/>
  <c r="F181" i="34"/>
  <c r="F181" i="34" a="1"/>
  <c r="D181" i="34"/>
  <c r="C181" i="34"/>
  <c r="A181" i="34"/>
  <c r="J180" i="34"/>
  <c r="J180" i="34" a="1"/>
  <c r="I180" i="34"/>
  <c r="I180" i="34" a="1"/>
  <c r="G180" i="34"/>
  <c r="G180" i="34" a="1"/>
  <c r="F180" i="34"/>
  <c r="F180" i="34" a="1"/>
  <c r="D180" i="34"/>
  <c r="C180" i="34"/>
  <c r="A180" i="34"/>
  <c r="J179" i="34"/>
  <c r="J179" i="34" a="1"/>
  <c r="I179" i="34"/>
  <c r="I179" i="34" a="1"/>
  <c r="G179" i="34"/>
  <c r="G179" i="34" a="1"/>
  <c r="F179" i="34"/>
  <c r="F179" i="34" a="1"/>
  <c r="D179" i="34"/>
  <c r="C179" i="34"/>
  <c r="A179" i="34"/>
  <c r="J178" i="34"/>
  <c r="J178" i="34" a="1"/>
  <c r="I178" i="34"/>
  <c r="I178" i="34" a="1"/>
  <c r="G178" i="34"/>
  <c r="G178" i="34" a="1"/>
  <c r="F178" i="34"/>
  <c r="F178" i="34" a="1"/>
  <c r="D178" i="34"/>
  <c r="C178" i="34"/>
  <c r="A178" i="34"/>
  <c r="J177" i="34"/>
  <c r="J177" i="34" a="1"/>
  <c r="I177" i="34"/>
  <c r="I177" i="34" a="1"/>
  <c r="G177" i="34"/>
  <c r="G177" i="34" a="1"/>
  <c r="F177" i="34"/>
  <c r="F177" i="34" a="1"/>
  <c r="D177" i="34"/>
  <c r="C177" i="34"/>
  <c r="A177" i="34"/>
  <c r="J176" i="34"/>
  <c r="J176" i="34" a="1"/>
  <c r="I176" i="34"/>
  <c r="I176" i="34" a="1"/>
  <c r="G176" i="34"/>
  <c r="G176" i="34" a="1"/>
  <c r="F176" i="34"/>
  <c r="F176" i="34" a="1"/>
  <c r="D176" i="34"/>
  <c r="C176" i="34"/>
  <c r="A176" i="34"/>
  <c r="J175" i="34"/>
  <c r="J175" i="34" a="1"/>
  <c r="I175" i="34"/>
  <c r="I175" i="34" a="1"/>
  <c r="G175" i="34"/>
  <c r="G175" i="34" a="1"/>
  <c r="F175" i="34"/>
  <c r="F175" i="34" a="1"/>
  <c r="D175" i="34"/>
  <c r="C175" i="34"/>
  <c r="A175" i="34"/>
  <c r="J174" i="34"/>
  <c r="J174" i="34" a="1"/>
  <c r="I174" i="34"/>
  <c r="I174" i="34" a="1"/>
  <c r="G174" i="34"/>
  <c r="G174" i="34" a="1"/>
  <c r="F174" i="34"/>
  <c r="F174" i="34" a="1"/>
  <c r="D174" i="34"/>
  <c r="C174" i="34"/>
  <c r="A174" i="34"/>
  <c r="J173" i="34"/>
  <c r="J173" i="34" a="1"/>
  <c r="I173" i="34"/>
  <c r="I173" i="34" a="1"/>
  <c r="G173" i="34"/>
  <c r="G173" i="34" a="1"/>
  <c r="F173" i="34"/>
  <c r="F173" i="34" a="1"/>
  <c r="D173" i="34"/>
  <c r="C173" i="34"/>
  <c r="A173" i="34"/>
  <c r="J172" i="34"/>
  <c r="J172" i="34" a="1"/>
  <c r="I172" i="34"/>
  <c r="I172" i="34" a="1"/>
  <c r="G172" i="34"/>
  <c r="G172" i="34" a="1"/>
  <c r="F172" i="34"/>
  <c r="F172" i="34" a="1"/>
  <c r="D172" i="34"/>
  <c r="C172" i="34"/>
  <c r="A172" i="34"/>
  <c r="J171" i="34"/>
  <c r="J171" i="34" a="1"/>
  <c r="I171" i="34"/>
  <c r="I171" i="34" a="1"/>
  <c r="G171" i="34"/>
  <c r="G171" i="34" a="1"/>
  <c r="F171" i="34"/>
  <c r="F171" i="34" a="1"/>
  <c r="D171" i="34"/>
  <c r="C171" i="34"/>
  <c r="A171" i="34"/>
  <c r="J170" i="34"/>
  <c r="J170" i="34" a="1"/>
  <c r="I170" i="34"/>
  <c r="I170" i="34" a="1"/>
  <c r="G170" i="34"/>
  <c r="G170" i="34" a="1"/>
  <c r="F170" i="34"/>
  <c r="F170" i="34" a="1"/>
  <c r="D170" i="34"/>
  <c r="C170" i="34"/>
  <c r="A170" i="34"/>
  <c r="J169" i="34"/>
  <c r="J169" i="34" a="1"/>
  <c r="I169" i="34"/>
  <c r="I169" i="34" a="1"/>
  <c r="G169" i="34"/>
  <c r="G169" i="34" a="1"/>
  <c r="F169" i="34"/>
  <c r="F169" i="34" a="1"/>
  <c r="D169" i="34"/>
  <c r="C169" i="34"/>
  <c r="A169" i="34"/>
  <c r="J168" i="34"/>
  <c r="J168" i="34" a="1"/>
  <c r="I168" i="34"/>
  <c r="I168" i="34" a="1"/>
  <c r="G168" i="34"/>
  <c r="G168" i="34" a="1"/>
  <c r="F168" i="34"/>
  <c r="F168" i="34" a="1"/>
  <c r="D168" i="34"/>
  <c r="C168" i="34"/>
  <c r="A168" i="34"/>
  <c r="J167" i="34"/>
  <c r="J167" i="34" a="1"/>
  <c r="I167" i="34"/>
  <c r="I167" i="34" a="1"/>
  <c r="G167" i="34"/>
  <c r="G167" i="34" a="1"/>
  <c r="F167" i="34"/>
  <c r="F167" i="34" a="1"/>
  <c r="D167" i="34"/>
  <c r="C167" i="34"/>
  <c r="A167" i="34"/>
  <c r="J166" i="34"/>
  <c r="J166" i="34" a="1"/>
  <c r="I166" i="34"/>
  <c r="I166" i="34" a="1"/>
  <c r="G166" i="34"/>
  <c r="G166" i="34" a="1"/>
  <c r="F166" i="34"/>
  <c r="F166" i="34" a="1"/>
  <c r="D166" i="34"/>
  <c r="C166" i="34"/>
  <c r="A166" i="34"/>
  <c r="J165" i="34"/>
  <c r="J165" i="34" a="1"/>
  <c r="I165" i="34"/>
  <c r="I165" i="34" a="1"/>
  <c r="G165" i="34"/>
  <c r="G165" i="34" a="1"/>
  <c r="F165" i="34"/>
  <c r="F165" i="34" a="1"/>
  <c r="D165" i="34"/>
  <c r="C165" i="34"/>
  <c r="A165" i="34"/>
  <c r="J164" i="34"/>
  <c r="J164" i="34" a="1"/>
  <c r="I164" i="34"/>
  <c r="I164" i="34" a="1"/>
  <c r="G164" i="34"/>
  <c r="G164" i="34" a="1"/>
  <c r="F164" i="34"/>
  <c r="F164" i="34" a="1"/>
  <c r="D164" i="34"/>
  <c r="C164" i="34"/>
  <c r="A164" i="34"/>
  <c r="J163" i="34"/>
  <c r="J163" i="34" a="1"/>
  <c r="I163" i="34"/>
  <c r="I163" i="34" a="1"/>
  <c r="G163" i="34"/>
  <c r="G163" i="34" a="1"/>
  <c r="F163" i="34"/>
  <c r="F163" i="34" a="1"/>
  <c r="D163" i="34"/>
  <c r="C163" i="34"/>
  <c r="A163" i="34"/>
  <c r="J162" i="34"/>
  <c r="J162" i="34" a="1"/>
  <c r="I162" i="34"/>
  <c r="I162" i="34" a="1"/>
  <c r="G162" i="34"/>
  <c r="G162" i="34" a="1"/>
  <c r="F162" i="34"/>
  <c r="F162" i="34" a="1"/>
  <c r="D162" i="34"/>
  <c r="C162" i="34"/>
  <c r="A162" i="34"/>
  <c r="J161" i="34"/>
  <c r="J161" i="34" a="1"/>
  <c r="I161" i="34"/>
  <c r="I161" i="34" a="1"/>
  <c r="G161" i="34"/>
  <c r="G161" i="34" a="1"/>
  <c r="F161" i="34"/>
  <c r="F161" i="34" a="1"/>
  <c r="D161" i="34"/>
  <c r="C161" i="34"/>
  <c r="A161" i="34"/>
  <c r="J160" i="34"/>
  <c r="J160" i="34" a="1"/>
  <c r="I160" i="34"/>
  <c r="I160" i="34" a="1"/>
  <c r="G160" i="34"/>
  <c r="G160" i="34" a="1"/>
  <c r="F160" i="34"/>
  <c r="F160" i="34" a="1"/>
  <c r="D160" i="34"/>
  <c r="C160" i="34"/>
  <c r="A160" i="34"/>
  <c r="J159" i="34"/>
  <c r="J159" i="34" a="1"/>
  <c r="I159" i="34"/>
  <c r="I159" i="34" a="1"/>
  <c r="G159" i="34"/>
  <c r="G159" i="34" a="1"/>
  <c r="F159" i="34"/>
  <c r="F159" i="34" a="1"/>
  <c r="D159" i="34"/>
  <c r="C159" i="34"/>
  <c r="A159" i="34"/>
  <c r="J158" i="34"/>
  <c r="J158" i="34" a="1"/>
  <c r="I158" i="34"/>
  <c r="I158" i="34" a="1"/>
  <c r="G158" i="34"/>
  <c r="G158" i="34" a="1"/>
  <c r="F158" i="34"/>
  <c r="F158" i="34" a="1"/>
  <c r="D158" i="34"/>
  <c r="C158" i="34"/>
  <c r="A158" i="34"/>
  <c r="J157" i="34"/>
  <c r="J157" i="34" a="1"/>
  <c r="I157" i="34"/>
  <c r="I157" i="34" a="1"/>
  <c r="G157" i="34"/>
  <c r="G157" i="34" a="1"/>
  <c r="F157" i="34"/>
  <c r="F157" i="34" a="1"/>
  <c r="D157" i="34"/>
  <c r="C157" i="34"/>
  <c r="A157" i="34"/>
  <c r="J156" i="34"/>
  <c r="J156" i="34" a="1"/>
  <c r="I156" i="34"/>
  <c r="I156" i="34" a="1"/>
  <c r="G156" i="34"/>
  <c r="G156" i="34" a="1"/>
  <c r="F156" i="34"/>
  <c r="F156" i="34" a="1"/>
  <c r="D156" i="34"/>
  <c r="C156" i="34"/>
  <c r="A156" i="34"/>
  <c r="J155" i="34"/>
  <c r="J155" i="34" a="1"/>
  <c r="I155" i="34"/>
  <c r="I155" i="34" a="1"/>
  <c r="G155" i="34"/>
  <c r="G155" i="34" a="1"/>
  <c r="F155" i="34"/>
  <c r="F155" i="34" a="1"/>
  <c r="D155" i="34"/>
  <c r="C155" i="34"/>
  <c r="A155" i="34"/>
  <c r="J154" i="34"/>
  <c r="J154" i="34" a="1"/>
  <c r="I154" i="34"/>
  <c r="I154" i="34" a="1"/>
  <c r="G154" i="34"/>
  <c r="G154" i="34" a="1"/>
  <c r="F154" i="34"/>
  <c r="F154" i="34" a="1"/>
  <c r="D154" i="34"/>
  <c r="C154" i="34"/>
  <c r="A154" i="34"/>
  <c r="J153" i="34"/>
  <c r="J153" i="34" a="1"/>
  <c r="I153" i="34"/>
  <c r="I153" i="34" a="1"/>
  <c r="G153" i="34"/>
  <c r="G153" i="34" a="1"/>
  <c r="F153" i="34"/>
  <c r="F153" i="34" a="1"/>
  <c r="D153" i="34"/>
  <c r="C153" i="34"/>
  <c r="A153" i="34"/>
  <c r="J152" i="34"/>
  <c r="J152" i="34" a="1"/>
  <c r="I152" i="34"/>
  <c r="I152" i="34" a="1"/>
  <c r="G152" i="34"/>
  <c r="G152" i="34" a="1"/>
  <c r="F152" i="34"/>
  <c r="F152" i="34" a="1"/>
  <c r="D152" i="34"/>
  <c r="C152" i="34"/>
  <c r="A152" i="34"/>
  <c r="J151" i="34"/>
  <c r="J151" i="34" a="1"/>
  <c r="I151" i="34"/>
  <c r="I151" i="34" a="1"/>
  <c r="G151" i="34"/>
  <c r="G151" i="34" a="1"/>
  <c r="F151" i="34"/>
  <c r="F151" i="34" a="1"/>
  <c r="D151" i="34"/>
  <c r="C151" i="34"/>
  <c r="A151" i="34"/>
  <c r="J150" i="34"/>
  <c r="J150" i="34" a="1"/>
  <c r="I150" i="34"/>
  <c r="I150" i="34" a="1"/>
  <c r="G150" i="34"/>
  <c r="G150" i="34" a="1"/>
  <c r="F150" i="34"/>
  <c r="F150" i="34" a="1"/>
  <c r="D150" i="34"/>
  <c r="C150" i="34"/>
  <c r="A150" i="34"/>
  <c r="J149" i="34"/>
  <c r="J149" i="34" a="1"/>
  <c r="I149" i="34"/>
  <c r="I149" i="34" a="1"/>
  <c r="G149" i="34"/>
  <c r="G149" i="34" a="1"/>
  <c r="F149" i="34"/>
  <c r="F149" i="34" a="1"/>
  <c r="D149" i="34"/>
  <c r="C149" i="34"/>
  <c r="A149" i="34"/>
  <c r="J148" i="34"/>
  <c r="J148" i="34" a="1"/>
  <c r="I148" i="34"/>
  <c r="I148" i="34" a="1"/>
  <c r="G148" i="34"/>
  <c r="G148" i="34" a="1"/>
  <c r="F148" i="34"/>
  <c r="F148" i="34" a="1"/>
  <c r="D148" i="34"/>
  <c r="C148" i="34"/>
  <c r="A148" i="34"/>
  <c r="J147" i="34"/>
  <c r="J147" i="34" a="1"/>
  <c r="I147" i="34"/>
  <c r="I147" i="34" a="1"/>
  <c r="G147" i="34"/>
  <c r="G147" i="34" a="1"/>
  <c r="F147" i="34"/>
  <c r="F147" i="34" a="1"/>
  <c r="D147" i="34"/>
  <c r="C147" i="34"/>
  <c r="A147" i="34"/>
  <c r="J146" i="34"/>
  <c r="J146" i="34" a="1"/>
  <c r="I146" i="34"/>
  <c r="I146" i="34" a="1"/>
  <c r="G146" i="34"/>
  <c r="G146" i="34" a="1"/>
  <c r="F146" i="34"/>
  <c r="F146" i="34" a="1"/>
  <c r="D146" i="34"/>
  <c r="C146" i="34"/>
  <c r="A146" i="34"/>
  <c r="J145" i="34"/>
  <c r="J145" i="34" a="1"/>
  <c r="I145" i="34"/>
  <c r="I145" i="34" a="1"/>
  <c r="G145" i="34"/>
  <c r="G145" i="34" a="1"/>
  <c r="F145" i="34"/>
  <c r="F145" i="34" a="1"/>
  <c r="D145" i="34"/>
  <c r="C145" i="34"/>
  <c r="A145" i="34"/>
  <c r="J144" i="34"/>
  <c r="J144" i="34" a="1"/>
  <c r="I144" i="34"/>
  <c r="I144" i="34" a="1"/>
  <c r="G144" i="34"/>
  <c r="G144" i="34" a="1"/>
  <c r="F144" i="34"/>
  <c r="F144" i="34" a="1"/>
  <c r="D144" i="34"/>
  <c r="C144" i="34"/>
  <c r="A144" i="34"/>
  <c r="J143" i="34"/>
  <c r="J143" i="34" a="1"/>
  <c r="I143" i="34"/>
  <c r="I143" i="34" a="1"/>
  <c r="G143" i="34"/>
  <c r="G143" i="34" a="1"/>
  <c r="F143" i="34"/>
  <c r="F143" i="34" a="1"/>
  <c r="D143" i="34"/>
  <c r="C143" i="34"/>
  <c r="A143" i="34"/>
  <c r="J142" i="34"/>
  <c r="J142" i="34" a="1"/>
  <c r="I142" i="34"/>
  <c r="I142" i="34" a="1"/>
  <c r="G142" i="34"/>
  <c r="G142" i="34" a="1"/>
  <c r="F142" i="34"/>
  <c r="F142" i="34" a="1"/>
  <c r="D142" i="34"/>
  <c r="C142" i="34"/>
  <c r="A142" i="34"/>
  <c r="J141" i="34"/>
  <c r="J141" i="34" a="1"/>
  <c r="I141" i="34"/>
  <c r="I141" i="34" a="1"/>
  <c r="G141" i="34"/>
  <c r="G141" i="34" a="1"/>
  <c r="F141" i="34"/>
  <c r="F141" i="34" a="1"/>
  <c r="D141" i="34"/>
  <c r="C141" i="34"/>
  <c r="A141" i="34"/>
  <c r="J140" i="34"/>
  <c r="J140" i="34" a="1"/>
  <c r="I140" i="34"/>
  <c r="I140" i="34" a="1"/>
  <c r="G140" i="34"/>
  <c r="G140" i="34" a="1"/>
  <c r="F140" i="34"/>
  <c r="F140" i="34" a="1"/>
  <c r="D140" i="34"/>
  <c r="C140" i="34"/>
  <c r="A140" i="34"/>
  <c r="J139" i="34"/>
  <c r="J139" i="34" a="1"/>
  <c r="I139" i="34"/>
  <c r="I139" i="34" a="1"/>
  <c r="G139" i="34"/>
  <c r="G139" i="34" a="1"/>
  <c r="F139" i="34"/>
  <c r="F139" i="34" a="1"/>
  <c r="D139" i="34"/>
  <c r="C139" i="34"/>
  <c r="A139" i="34"/>
  <c r="J138" i="34"/>
  <c r="J138" i="34" a="1"/>
  <c r="I138" i="34"/>
  <c r="I138" i="34" a="1"/>
  <c r="G138" i="34"/>
  <c r="G138" i="34" a="1"/>
  <c r="F138" i="34"/>
  <c r="F138" i="34" a="1"/>
  <c r="D138" i="34"/>
  <c r="C138" i="34"/>
  <c r="A138" i="34"/>
  <c r="J137" i="34"/>
  <c r="J137" i="34" a="1"/>
  <c r="I137" i="34"/>
  <c r="I137" i="34" a="1"/>
  <c r="G137" i="34"/>
  <c r="G137" i="34" a="1"/>
  <c r="F137" i="34"/>
  <c r="F137" i="34" a="1"/>
  <c r="D137" i="34"/>
  <c r="C137" i="34"/>
  <c r="A137" i="34"/>
  <c r="J136" i="34"/>
  <c r="J136" i="34" a="1"/>
  <c r="I136" i="34"/>
  <c r="I136" i="34" a="1"/>
  <c r="G136" i="34"/>
  <c r="G136" i="34" a="1"/>
  <c r="F136" i="34"/>
  <c r="F136" i="34" a="1"/>
  <c r="D136" i="34"/>
  <c r="C136" i="34"/>
  <c r="A136" i="34"/>
  <c r="J135" i="34"/>
  <c r="J135" i="34" a="1"/>
  <c r="I135" i="34"/>
  <c r="I135" i="34" a="1"/>
  <c r="G135" i="34"/>
  <c r="G135" i="34" a="1"/>
  <c r="F135" i="34"/>
  <c r="F135" i="34" a="1"/>
  <c r="D135" i="34"/>
  <c r="C135" i="34"/>
  <c r="A135" i="34"/>
  <c r="J134" i="34"/>
  <c r="J134" i="34" a="1"/>
  <c r="I134" i="34"/>
  <c r="I134" i="34" a="1"/>
  <c r="G134" i="34"/>
  <c r="G134" i="34" a="1"/>
  <c r="F134" i="34"/>
  <c r="F134" i="34" a="1"/>
  <c r="D134" i="34"/>
  <c r="C134" i="34"/>
  <c r="A134" i="34"/>
  <c r="J133" i="34"/>
  <c r="J133" i="34" a="1"/>
  <c r="I133" i="34"/>
  <c r="I133" i="34" a="1"/>
  <c r="G133" i="34"/>
  <c r="G133" i="34" a="1"/>
  <c r="F133" i="34"/>
  <c r="F133" i="34" a="1"/>
  <c r="D133" i="34"/>
  <c r="C133" i="34"/>
  <c r="A133" i="34"/>
  <c r="J132" i="34"/>
  <c r="J132" i="34" a="1"/>
  <c r="I132" i="34"/>
  <c r="I132" i="34" a="1"/>
  <c r="G132" i="34"/>
  <c r="G132" i="34" a="1"/>
  <c r="F132" i="34"/>
  <c r="F132" i="34" a="1"/>
  <c r="D132" i="34"/>
  <c r="C132" i="34"/>
  <c r="A132" i="34"/>
  <c r="J131" i="34"/>
  <c r="J131" i="34" a="1"/>
  <c r="I131" i="34"/>
  <c r="I131" i="34" a="1"/>
  <c r="G131" i="34"/>
  <c r="G131" i="34" a="1"/>
  <c r="F131" i="34"/>
  <c r="F131" i="34" a="1"/>
  <c r="D131" i="34"/>
  <c r="C131" i="34"/>
  <c r="A131" i="34"/>
  <c r="J130" i="34"/>
  <c r="J130" i="34" a="1"/>
  <c r="I130" i="34"/>
  <c r="I130" i="34" a="1"/>
  <c r="G130" i="34"/>
  <c r="G130" i="34" a="1"/>
  <c r="F130" i="34"/>
  <c r="F130" i="34" a="1"/>
  <c r="D130" i="34"/>
  <c r="C130" i="34"/>
  <c r="A130" i="34"/>
  <c r="J129" i="34"/>
  <c r="J129" i="34" a="1"/>
  <c r="I129" i="34"/>
  <c r="I129" i="34" a="1"/>
  <c r="G129" i="34"/>
  <c r="G129" i="34" a="1"/>
  <c r="F129" i="34"/>
  <c r="F129" i="34" a="1"/>
  <c r="D129" i="34"/>
  <c r="C129" i="34"/>
  <c r="A129" i="34"/>
  <c r="J128" i="34"/>
  <c r="J128" i="34" a="1"/>
  <c r="I128" i="34"/>
  <c r="I128" i="34" a="1"/>
  <c r="G128" i="34"/>
  <c r="G128" i="34" a="1"/>
  <c r="F128" i="34"/>
  <c r="F128" i="34" a="1"/>
  <c r="D128" i="34"/>
  <c r="C128" i="34"/>
  <c r="A128" i="34"/>
  <c r="J127" i="34"/>
  <c r="J127" i="34" a="1"/>
  <c r="I127" i="34"/>
  <c r="I127" i="34" a="1"/>
  <c r="G127" i="34"/>
  <c r="G127" i="34" a="1"/>
  <c r="F127" i="34"/>
  <c r="F127" i="34" a="1"/>
  <c r="D127" i="34"/>
  <c r="C127" i="34"/>
  <c r="A127" i="34"/>
  <c r="J126" i="34"/>
  <c r="J126" i="34" a="1"/>
  <c r="I126" i="34"/>
  <c r="I126" i="34" a="1"/>
  <c r="G126" i="34"/>
  <c r="G126" i="34" a="1"/>
  <c r="F126" i="34"/>
  <c r="F126" i="34" a="1"/>
  <c r="D126" i="34"/>
  <c r="C126" i="34"/>
  <c r="A126" i="34"/>
  <c r="I125" i="34"/>
  <c r="I125" i="34" a="1"/>
  <c r="F125" i="34"/>
  <c r="F125" i="34" a="1"/>
  <c r="D125" i="34"/>
  <c r="C125" i="34"/>
  <c r="A125" i="34"/>
  <c r="I124" i="34"/>
  <c r="I124" i="34" a="1"/>
  <c r="F124" i="34"/>
  <c r="F124" i="34" a="1"/>
  <c r="D124" i="34"/>
  <c r="C124" i="34"/>
  <c r="A124" i="34"/>
  <c r="I123" i="34"/>
  <c r="I123" i="34" a="1"/>
  <c r="F123" i="34"/>
  <c r="F123" i="34" a="1"/>
  <c r="D123" i="34"/>
  <c r="C123" i="34"/>
  <c r="A123" i="34"/>
  <c r="I122" i="34"/>
  <c r="I122" i="34" a="1"/>
  <c r="F122" i="34"/>
  <c r="F122" i="34" a="1"/>
  <c r="D122" i="34"/>
  <c r="C122" i="34"/>
  <c r="A122" i="34"/>
  <c r="I121" i="34"/>
  <c r="I121" i="34" a="1"/>
  <c r="F121" i="34"/>
  <c r="F121" i="34" a="1"/>
  <c r="D121" i="34"/>
  <c r="C121" i="34"/>
  <c r="A121" i="34"/>
  <c r="I120" i="34"/>
  <c r="I120" i="34" a="1"/>
  <c r="F120" i="34"/>
  <c r="F120" i="34" a="1"/>
  <c r="D120" i="34"/>
  <c r="C120" i="34"/>
  <c r="A120" i="34"/>
  <c r="I119" i="34"/>
  <c r="I119" i="34" a="1"/>
  <c r="F119" i="34"/>
  <c r="F119" i="34" a="1"/>
  <c r="D119" i="34"/>
  <c r="C119" i="34"/>
  <c r="A119" i="34"/>
  <c r="I118" i="34"/>
  <c r="I118" i="34" a="1"/>
  <c r="F118" i="34"/>
  <c r="F118" i="34" a="1"/>
  <c r="D118" i="34"/>
  <c r="C118" i="34"/>
  <c r="A118" i="34"/>
  <c r="I117" i="34"/>
  <c r="I117" i="34" a="1"/>
  <c r="F117" i="34"/>
  <c r="F117" i="34" a="1"/>
  <c r="D117" i="34"/>
  <c r="C117" i="34"/>
  <c r="A117" i="34"/>
  <c r="D116" i="34"/>
  <c r="C116" i="34"/>
  <c r="A116" i="34"/>
  <c r="D115" i="34"/>
  <c r="C115" i="34"/>
  <c r="A115" i="34"/>
  <c r="D114" i="34"/>
  <c r="C114" i="34"/>
  <c r="A114" i="34"/>
  <c r="D113" i="34"/>
  <c r="C113" i="34"/>
  <c r="A113" i="34"/>
  <c r="D112" i="34"/>
  <c r="C112" i="34"/>
  <c r="A112" i="34"/>
  <c r="D111" i="34"/>
  <c r="C111" i="34"/>
  <c r="A111" i="34"/>
  <c r="D110" i="34"/>
  <c r="C110" i="34"/>
  <c r="A110" i="34"/>
  <c r="D109" i="34"/>
  <c r="C109" i="34"/>
  <c r="A109" i="34"/>
  <c r="D108" i="34"/>
  <c r="C108" i="34"/>
  <c r="A108" i="34"/>
  <c r="D107" i="34"/>
  <c r="C107" i="34"/>
  <c r="A107" i="34"/>
  <c r="D106" i="34"/>
  <c r="C106" i="34"/>
  <c r="A106" i="34"/>
  <c r="D105" i="34"/>
  <c r="C105" i="34"/>
  <c r="A105" i="34"/>
  <c r="D104" i="34"/>
  <c r="C104" i="34"/>
  <c r="A104" i="34"/>
  <c r="D103" i="34"/>
  <c r="C103" i="34"/>
  <c r="A103" i="34"/>
  <c r="D102" i="34"/>
  <c r="C102" i="34"/>
  <c r="A102" i="34"/>
  <c r="D101" i="34"/>
  <c r="C101" i="34"/>
  <c r="A101" i="34"/>
  <c r="D100" i="34"/>
  <c r="C100" i="34"/>
  <c r="A100" i="34"/>
  <c r="D99" i="34"/>
  <c r="C99" i="34"/>
  <c r="A99" i="34"/>
  <c r="D98" i="34"/>
  <c r="C98" i="34"/>
  <c r="A98" i="34"/>
  <c r="D97" i="34"/>
  <c r="C97" i="34"/>
  <c r="A97" i="34"/>
  <c r="D96" i="34"/>
  <c r="C96" i="34"/>
  <c r="A96" i="34"/>
  <c r="D95" i="34"/>
  <c r="C95" i="34"/>
  <c r="A95" i="34"/>
  <c r="D94" i="34"/>
  <c r="C94" i="34"/>
  <c r="A94" i="34"/>
  <c r="D93" i="34"/>
  <c r="C93" i="34"/>
  <c r="A93" i="34"/>
  <c r="D92" i="34"/>
  <c r="C92" i="34"/>
  <c r="A92" i="34"/>
  <c r="D91" i="34"/>
  <c r="C91" i="34"/>
  <c r="A91" i="34"/>
  <c r="D90" i="34"/>
  <c r="C90" i="34"/>
  <c r="A90" i="34"/>
  <c r="D89" i="34"/>
  <c r="C89" i="34"/>
  <c r="A89" i="34"/>
  <c r="D88" i="34"/>
  <c r="C88" i="34"/>
  <c r="A88" i="34"/>
  <c r="D87" i="34"/>
  <c r="C87" i="34"/>
  <c r="A87" i="34"/>
  <c r="D86" i="34"/>
  <c r="C86" i="34"/>
  <c r="A86" i="34"/>
  <c r="D85" i="34"/>
  <c r="C85" i="34"/>
  <c r="A85" i="34"/>
  <c r="D84" i="34"/>
  <c r="C84" i="34"/>
  <c r="A84" i="34"/>
  <c r="D83" i="34"/>
  <c r="C83" i="34"/>
  <c r="A83" i="34"/>
  <c r="D82" i="34"/>
  <c r="C82" i="34"/>
  <c r="A82" i="34"/>
  <c r="D81" i="34"/>
  <c r="C81" i="34"/>
  <c r="A81" i="34"/>
  <c r="D80" i="34"/>
  <c r="C80" i="34"/>
  <c r="A80" i="34"/>
  <c r="D79" i="34"/>
  <c r="C79" i="34"/>
  <c r="A79" i="34"/>
  <c r="D78" i="34"/>
  <c r="C78" i="34"/>
  <c r="A78" i="34"/>
  <c r="D77" i="34"/>
  <c r="C77" i="34"/>
  <c r="A77" i="34"/>
  <c r="D76" i="34"/>
  <c r="C76" i="34"/>
  <c r="A76" i="34"/>
  <c r="D75" i="34"/>
  <c r="C75" i="34"/>
  <c r="A75" i="34"/>
  <c r="D74" i="34"/>
  <c r="C74" i="34"/>
  <c r="A74" i="34"/>
  <c r="D73" i="34"/>
  <c r="C73" i="34"/>
  <c r="A73" i="34"/>
  <c r="D72" i="34"/>
  <c r="C72" i="34"/>
  <c r="A72" i="34"/>
  <c r="D71" i="34"/>
  <c r="C71" i="34"/>
  <c r="A71" i="34"/>
  <c r="D70" i="34"/>
  <c r="C70" i="34"/>
  <c r="A70" i="34"/>
  <c r="D69" i="34"/>
  <c r="C69" i="34"/>
  <c r="A69" i="34"/>
  <c r="D68" i="34"/>
  <c r="C68" i="34"/>
  <c r="A68" i="34"/>
  <c r="D67" i="34"/>
  <c r="C67" i="34"/>
  <c r="A67" i="34"/>
  <c r="D66" i="34"/>
  <c r="C66" i="34"/>
  <c r="A66" i="34"/>
  <c r="D65" i="34"/>
  <c r="C65" i="34"/>
  <c r="A65" i="34"/>
  <c r="D64" i="34"/>
  <c r="C64" i="34"/>
  <c r="A64" i="34"/>
  <c r="D63" i="34"/>
  <c r="C63" i="34"/>
  <c r="A63" i="34"/>
  <c r="D62" i="34"/>
  <c r="C62" i="34"/>
  <c r="A62" i="34"/>
  <c r="D61" i="34"/>
  <c r="C61" i="34"/>
  <c r="A61" i="34"/>
  <c r="D60" i="34"/>
  <c r="C60" i="34"/>
  <c r="A60" i="34"/>
  <c r="D59" i="34"/>
  <c r="C59" i="34"/>
  <c r="A59" i="34"/>
  <c r="D58" i="34"/>
  <c r="C58" i="34"/>
  <c r="A58" i="34"/>
  <c r="D57" i="34"/>
  <c r="C57" i="34"/>
  <c r="A57" i="34"/>
  <c r="D56" i="34"/>
  <c r="C56" i="34"/>
  <c r="A56" i="34"/>
  <c r="D55" i="34"/>
  <c r="C55" i="34"/>
  <c r="A55" i="34"/>
  <c r="D54" i="34"/>
  <c r="C54" i="34"/>
  <c r="A54" i="34"/>
  <c r="D53" i="34"/>
  <c r="C53" i="34"/>
  <c r="A53" i="34"/>
  <c r="D52" i="34"/>
  <c r="C52" i="34"/>
  <c r="A52" i="34"/>
  <c r="D51" i="34"/>
  <c r="C51" i="34"/>
  <c r="A51" i="34"/>
  <c r="D50" i="34"/>
  <c r="C50" i="34"/>
  <c r="A50" i="34"/>
  <c r="D49" i="34"/>
  <c r="C49" i="34"/>
  <c r="A49" i="34"/>
  <c r="D48" i="34"/>
  <c r="C48" i="34"/>
  <c r="A48" i="34"/>
  <c r="D47" i="34"/>
  <c r="C47" i="34"/>
  <c r="A47" i="34"/>
  <c r="D46" i="34"/>
  <c r="C46" i="34"/>
  <c r="A46" i="34"/>
  <c r="D45" i="34"/>
  <c r="C45" i="34"/>
  <c r="A45" i="34"/>
  <c r="D44" i="34"/>
  <c r="C44" i="34"/>
  <c r="A44" i="34"/>
  <c r="D43" i="34"/>
  <c r="C43" i="34"/>
  <c r="A43" i="34"/>
  <c r="D42" i="34"/>
  <c r="C42" i="34"/>
  <c r="A42" i="34"/>
  <c r="D41" i="34"/>
  <c r="C41" i="34"/>
  <c r="A41" i="34"/>
  <c r="D40" i="34"/>
  <c r="C40" i="34"/>
  <c r="A40" i="34"/>
  <c r="D39" i="34"/>
  <c r="C39" i="34"/>
  <c r="A39" i="34"/>
  <c r="D38" i="34"/>
  <c r="C38" i="34"/>
  <c r="A38" i="34"/>
  <c r="D37" i="34"/>
  <c r="C37" i="34"/>
  <c r="A37" i="34"/>
  <c r="D36" i="34"/>
  <c r="C36" i="34"/>
  <c r="A36" i="34"/>
  <c r="D35" i="34"/>
  <c r="C35" i="34"/>
  <c r="A35" i="34"/>
  <c r="D34" i="34"/>
  <c r="C34" i="34"/>
  <c r="A34" i="34"/>
  <c r="D33" i="34"/>
  <c r="C33" i="34"/>
  <c r="A33" i="34"/>
  <c r="D32" i="34"/>
  <c r="C32" i="34"/>
  <c r="A32" i="34"/>
  <c r="D31" i="34"/>
  <c r="C31" i="34"/>
  <c r="A31" i="34"/>
  <c r="D30" i="34"/>
  <c r="C30" i="34"/>
  <c r="A30" i="34"/>
  <c r="D29" i="34"/>
  <c r="C29" i="34"/>
  <c r="A29" i="34"/>
  <c r="D28" i="34"/>
  <c r="C28" i="34"/>
  <c r="A28" i="34"/>
  <c r="D27" i="34"/>
  <c r="C27" i="34"/>
  <c r="A27" i="34"/>
  <c r="D26" i="34"/>
  <c r="C26" i="34"/>
  <c r="A26" i="34"/>
  <c r="D25" i="34"/>
  <c r="C25" i="34"/>
  <c r="A25" i="34"/>
  <c r="D24" i="34"/>
  <c r="C24" i="34"/>
  <c r="A24" i="34"/>
  <c r="D23" i="34"/>
  <c r="C23" i="34"/>
  <c r="A23" i="34"/>
  <c r="D22" i="34"/>
  <c r="C22" i="34"/>
  <c r="A22" i="34"/>
  <c r="D21" i="34"/>
  <c r="C21" i="34"/>
  <c r="A21" i="34"/>
  <c r="D20" i="34"/>
  <c r="C20" i="34"/>
  <c r="A20" i="34"/>
  <c r="D19" i="34"/>
  <c r="C19" i="34"/>
  <c r="A19" i="34"/>
  <c r="D18" i="34"/>
  <c r="C18" i="34"/>
  <c r="A18" i="34"/>
  <c r="D17" i="34"/>
  <c r="C17" i="34"/>
  <c r="A17" i="34"/>
  <c r="D16" i="34"/>
  <c r="C16" i="34"/>
  <c r="A16" i="34"/>
  <c r="D15" i="34"/>
  <c r="C15" i="34"/>
  <c r="A15" i="34"/>
  <c r="D14" i="34"/>
  <c r="C14" i="34"/>
  <c r="A14" i="34"/>
  <c r="D13" i="34"/>
  <c r="C13" i="34"/>
  <c r="A13" i="34"/>
  <c r="D12" i="34"/>
  <c r="C12" i="34"/>
  <c r="A12" i="34"/>
  <c r="D11" i="34"/>
  <c r="C11" i="34"/>
  <c r="A11" i="34"/>
  <c r="D10" i="34"/>
  <c r="C10" i="34"/>
  <c r="A10" i="34"/>
  <c r="D9" i="34"/>
  <c r="C9" i="34"/>
  <c r="A9" i="34"/>
  <c r="D8" i="34"/>
  <c r="C8" i="34"/>
  <c r="A8" i="34"/>
  <c r="D7" i="34"/>
  <c r="C7" i="34"/>
  <c r="A7" i="34"/>
  <c r="D6" i="34"/>
  <c r="C6" i="34"/>
  <c r="A6" i="34"/>
  <c r="D5" i="34"/>
  <c r="C5" i="34"/>
  <c r="A5" i="34"/>
  <c r="D4" i="34"/>
  <c r="C4" i="34"/>
  <c r="A4" i="34"/>
  <c r="D3" i="34"/>
  <c r="C3" i="34"/>
  <c r="A3" i="34"/>
  <c r="C2" i="34"/>
  <c r="A2" i="34"/>
  <c r="GD25" i="72"/>
  <c r="J25" i="72"/>
  <c r="I25" i="72"/>
  <c r="F25" i="72"/>
  <c r="E25" i="72"/>
  <c r="L25" i="72" s="1"/>
  <c r="GD24" i="72"/>
  <c r="J24" i="72"/>
  <c r="I24" i="72"/>
  <c r="G24" i="72"/>
  <c r="F24" i="72"/>
  <c r="E24" i="72"/>
  <c r="L24" i="72" s="1"/>
  <c r="GD23" i="72"/>
  <c r="L23" i="72"/>
  <c r="J23" i="72"/>
  <c r="I23" i="72"/>
  <c r="F23" i="72"/>
  <c r="E23" i="72"/>
  <c r="AV23" i="72" s="1"/>
  <c r="AV22" i="72"/>
  <c r="L22" i="72"/>
  <c r="J22" i="72"/>
  <c r="I22" i="72"/>
  <c r="F22" i="72"/>
  <c r="E22" i="72"/>
  <c r="GD22" i="72" s="1"/>
  <c r="AV21" i="72"/>
  <c r="L21" i="72"/>
  <c r="J21" i="72"/>
  <c r="I21" i="72"/>
  <c r="F21" i="72"/>
  <c r="E21" i="72"/>
  <c r="GD21" i="72" s="1"/>
  <c r="B21" i="72"/>
  <c r="B22" i="72" s="1"/>
  <c r="B23" i="72" s="1"/>
  <c r="B24" i="72" s="1"/>
  <c r="B25" i="72" s="1"/>
  <c r="AV20" i="72"/>
  <c r="L20" i="72"/>
  <c r="J20" i="72"/>
  <c r="I20" i="72"/>
  <c r="F20" i="72"/>
  <c r="E20" i="72"/>
  <c r="GD20" i="72" s="1"/>
  <c r="M17" i="72"/>
  <c r="M16" i="72"/>
  <c r="GE15" i="72"/>
  <c r="GE14" i="72"/>
  <c r="GF14" i="72" s="1"/>
  <c r="GG14" i="72" s="1"/>
  <c r="GH14" i="72" s="1"/>
  <c r="GI14" i="72" s="1"/>
  <c r="GJ14" i="72" s="1"/>
  <c r="GK14" i="72" s="1"/>
  <c r="GL14" i="72" s="1"/>
  <c r="GM14" i="72" s="1"/>
  <c r="GN14" i="72" s="1"/>
  <c r="GO14" i="72" s="1"/>
  <c r="GP14" i="72" s="1"/>
  <c r="N14" i="72"/>
  <c r="GE13" i="72"/>
  <c r="AW13" i="72"/>
  <c r="M13" i="72"/>
  <c r="GF12" i="72"/>
  <c r="AX12" i="72"/>
  <c r="AW12" i="72"/>
  <c r="AW14" i="72" s="1"/>
  <c r="AX14" i="72" s="1"/>
  <c r="AY14" i="72" s="1"/>
  <c r="AZ14" i="72" s="1"/>
  <c r="N12" i="72"/>
  <c r="M12" i="72"/>
  <c r="M15" i="72" s="1"/>
  <c r="VV9" i="72"/>
  <c r="VU9" i="72"/>
  <c r="VT9" i="72"/>
  <c r="VS9" i="72"/>
  <c r="VR9" i="72"/>
  <c r="VQ9" i="72"/>
  <c r="VP9" i="72"/>
  <c r="VO9" i="72"/>
  <c r="VN9" i="72"/>
  <c r="VM9" i="72"/>
  <c r="VL9" i="72"/>
  <c r="VK9" i="72"/>
  <c r="VJ9" i="72"/>
  <c r="VI9" i="72"/>
  <c r="VH9" i="72"/>
  <c r="VG9" i="72"/>
  <c r="VF9" i="72"/>
  <c r="VE9" i="72"/>
  <c r="VD9" i="72"/>
  <c r="VC9" i="72"/>
  <c r="VB9" i="72"/>
  <c r="VA9" i="72"/>
  <c r="UZ9" i="72"/>
  <c r="UY9" i="72"/>
  <c r="UX9" i="72"/>
  <c r="UW9" i="72"/>
  <c r="UV9" i="72"/>
  <c r="UU9" i="72"/>
  <c r="UT9" i="72"/>
  <c r="US9" i="72"/>
  <c r="UR9" i="72"/>
  <c r="UQ9" i="72"/>
  <c r="UP9" i="72"/>
  <c r="UO9" i="72"/>
  <c r="UN9" i="72"/>
  <c r="UM9" i="72"/>
  <c r="UL9" i="72"/>
  <c r="UK9" i="72"/>
  <c r="UJ9" i="72"/>
  <c r="UI9" i="72"/>
  <c r="UH9" i="72"/>
  <c r="UG9" i="72"/>
  <c r="UF9" i="72"/>
  <c r="UE9" i="72"/>
  <c r="UD9" i="72"/>
  <c r="UC9" i="72"/>
  <c r="UB9" i="72"/>
  <c r="UA9" i="72"/>
  <c r="TZ9" i="72"/>
  <c r="TY9" i="72"/>
  <c r="TX9" i="72"/>
  <c r="TW9" i="72"/>
  <c r="TV9" i="72"/>
  <c r="TU9" i="72"/>
  <c r="TT9" i="72"/>
  <c r="TS9" i="72"/>
  <c r="TR9" i="72"/>
  <c r="TQ9" i="72"/>
  <c r="TP9" i="72"/>
  <c r="TO9" i="72"/>
  <c r="TN9" i="72"/>
  <c r="TM9" i="72"/>
  <c r="TL9" i="72"/>
  <c r="TK9" i="72"/>
  <c r="TJ9" i="72"/>
  <c r="TI9" i="72"/>
  <c r="TH9" i="72"/>
  <c r="TG9" i="72"/>
  <c r="TF9" i="72"/>
  <c r="TE9" i="72"/>
  <c r="TD9" i="72"/>
  <c r="TC9" i="72"/>
  <c r="TB9" i="72"/>
  <c r="TA9" i="72"/>
  <c r="SZ9" i="72"/>
  <c r="SY9" i="72"/>
  <c r="SX9" i="72"/>
  <c r="SW9" i="72"/>
  <c r="SV9" i="72"/>
  <c r="SU9" i="72"/>
  <c r="ST9" i="72"/>
  <c r="SS9" i="72"/>
  <c r="SR9" i="72"/>
  <c r="SQ9" i="72"/>
  <c r="SP9" i="72"/>
  <c r="SO9" i="72"/>
  <c r="SN9" i="72"/>
  <c r="SM9" i="72"/>
  <c r="SL9" i="72"/>
  <c r="SK9" i="72"/>
  <c r="SJ9" i="72"/>
  <c r="SI9" i="72"/>
  <c r="SH9" i="72"/>
  <c r="SG9" i="72"/>
  <c r="SF9" i="72"/>
  <c r="SE9" i="72"/>
  <c r="SD9" i="72"/>
  <c r="SC9" i="72"/>
  <c r="SB9" i="72"/>
  <c r="SA9" i="72"/>
  <c r="RZ9" i="72"/>
  <c r="RY9" i="72"/>
  <c r="RX9" i="72"/>
  <c r="RW9" i="72"/>
  <c r="RV9" i="72"/>
  <c r="RU9" i="72"/>
  <c r="RT9" i="72"/>
  <c r="RS9" i="72"/>
  <c r="RR9" i="72"/>
  <c r="RQ9" i="72"/>
  <c r="RP9" i="72"/>
  <c r="RO9" i="72"/>
  <c r="RN9" i="72"/>
  <c r="RM9" i="72"/>
  <c r="RL9" i="72"/>
  <c r="RK9" i="72"/>
  <c r="RJ9" i="72"/>
  <c r="RI9" i="72"/>
  <c r="RH9" i="72"/>
  <c r="RG9" i="72"/>
  <c r="RF9" i="72"/>
  <c r="RE9" i="72"/>
  <c r="RD9" i="72"/>
  <c r="RC9" i="72"/>
  <c r="RB9" i="72"/>
  <c r="RA9" i="72"/>
  <c r="QZ9" i="72"/>
  <c r="QY9" i="72"/>
  <c r="QX9" i="72"/>
  <c r="QW9" i="72"/>
  <c r="QV9" i="72"/>
  <c r="QU9" i="72"/>
  <c r="QT9" i="72"/>
  <c r="QS9" i="72"/>
  <c r="QR9" i="72"/>
  <c r="QQ9" i="72"/>
  <c r="QP9" i="72"/>
  <c r="QO9" i="72"/>
  <c r="QN9" i="72"/>
  <c r="QM9" i="72"/>
  <c r="QL9" i="72"/>
  <c r="QK9" i="72"/>
  <c r="QJ9" i="72"/>
  <c r="QI9" i="72"/>
  <c r="QH9" i="72"/>
  <c r="QG9" i="72"/>
  <c r="QF9" i="72"/>
  <c r="QE9" i="72"/>
  <c r="QD9" i="72"/>
  <c r="QC9" i="72"/>
  <c r="QB9" i="72"/>
  <c r="QA9" i="72"/>
  <c r="PZ9" i="72"/>
  <c r="PY9" i="72"/>
  <c r="PX9" i="72"/>
  <c r="PW9" i="72"/>
  <c r="PV9" i="72"/>
  <c r="PU9" i="72"/>
  <c r="PT9" i="72"/>
  <c r="PS9" i="72"/>
  <c r="PR9" i="72"/>
  <c r="PQ9" i="72"/>
  <c r="PP9" i="72"/>
  <c r="PO9" i="72"/>
  <c r="PN9" i="72"/>
  <c r="PM9" i="72"/>
  <c r="PL9" i="72"/>
  <c r="PK9" i="72"/>
  <c r="PJ9" i="72"/>
  <c r="PI9" i="72"/>
  <c r="PH9" i="72"/>
  <c r="PG9" i="72"/>
  <c r="PF9" i="72"/>
  <c r="PE9" i="72"/>
  <c r="PD9" i="72"/>
  <c r="PC9" i="72"/>
  <c r="PB9" i="72"/>
  <c r="PA9" i="72"/>
  <c r="OZ9" i="72"/>
  <c r="OY9" i="72"/>
  <c r="OX9" i="72"/>
  <c r="OW9" i="72"/>
  <c r="OV9" i="72"/>
  <c r="OU9" i="72"/>
  <c r="OT9" i="72"/>
  <c r="OS9" i="72"/>
  <c r="OR9" i="72"/>
  <c r="OQ9" i="72"/>
  <c r="OP9" i="72"/>
  <c r="OO9" i="72"/>
  <c r="ON9" i="72"/>
  <c r="OM9" i="72"/>
  <c r="OL9" i="72"/>
  <c r="OK9" i="72"/>
  <c r="OJ9" i="72"/>
  <c r="OI9" i="72"/>
  <c r="OH9" i="72"/>
  <c r="OG9" i="72"/>
  <c r="OF9" i="72"/>
  <c r="OE9" i="72"/>
  <c r="OD9" i="72"/>
  <c r="OC9" i="72"/>
  <c r="OB9" i="72"/>
  <c r="OA9" i="72"/>
  <c r="NZ9" i="72"/>
  <c r="NY9" i="72"/>
  <c r="NX9" i="72"/>
  <c r="NW9" i="72"/>
  <c r="NV9" i="72"/>
  <c r="NU9" i="72"/>
  <c r="NT9" i="72"/>
  <c r="NS9" i="72"/>
  <c r="NR9" i="72"/>
  <c r="NQ9" i="72"/>
  <c r="NP9" i="72"/>
  <c r="NO9" i="72"/>
  <c r="NN9" i="72"/>
  <c r="NM9" i="72"/>
  <c r="NL9" i="72"/>
  <c r="NK9" i="72"/>
  <c r="NJ9" i="72"/>
  <c r="NI9" i="72"/>
  <c r="NH9" i="72"/>
  <c r="NG9" i="72"/>
  <c r="NF9" i="72"/>
  <c r="NE9" i="72"/>
  <c r="ND9" i="72"/>
  <c r="NC9" i="72"/>
  <c r="NB9" i="72"/>
  <c r="NA9" i="72"/>
  <c r="MZ9" i="72"/>
  <c r="MY9" i="72"/>
  <c r="MX9" i="72"/>
  <c r="MW9" i="72"/>
  <c r="MV9" i="72"/>
  <c r="MU9" i="72"/>
  <c r="MT9" i="72"/>
  <c r="MS9" i="72"/>
  <c r="MR9" i="72"/>
  <c r="MQ9" i="72"/>
  <c r="MP9" i="72"/>
  <c r="MO9" i="72"/>
  <c r="MN9" i="72"/>
  <c r="MM9" i="72"/>
  <c r="ML9" i="72"/>
  <c r="MK9" i="72"/>
  <c r="MJ9" i="72"/>
  <c r="MI9" i="72"/>
  <c r="MH9" i="72"/>
  <c r="MG9" i="72"/>
  <c r="MF9" i="72"/>
  <c r="ME9" i="72"/>
  <c r="MD9" i="72"/>
  <c r="MC9" i="72"/>
  <c r="MB9" i="72"/>
  <c r="MA9" i="72"/>
  <c r="LZ9" i="72"/>
  <c r="LY9" i="72"/>
  <c r="LX9" i="72"/>
  <c r="LW9" i="72"/>
  <c r="LV9" i="72"/>
  <c r="LU9" i="72"/>
  <c r="LT9" i="72"/>
  <c r="LS9" i="72"/>
  <c r="LR9" i="72"/>
  <c r="LQ9" i="72"/>
  <c r="LP9" i="72"/>
  <c r="LO9" i="72"/>
  <c r="LN9" i="72"/>
  <c r="LM9" i="72"/>
  <c r="LL9" i="72"/>
  <c r="LK9" i="72"/>
  <c r="LJ9" i="72"/>
  <c r="LI9" i="72"/>
  <c r="LH9" i="72"/>
  <c r="LG9" i="72"/>
  <c r="LF9" i="72"/>
  <c r="LE9" i="72"/>
  <c r="LD9" i="72"/>
  <c r="LC9" i="72"/>
  <c r="LB9" i="72"/>
  <c r="LA9" i="72"/>
  <c r="KZ9" i="72"/>
  <c r="KY9" i="72"/>
  <c r="KX9" i="72"/>
  <c r="KW9" i="72"/>
  <c r="KV9" i="72"/>
  <c r="KU9" i="72"/>
  <c r="KT9" i="72"/>
  <c r="KS9" i="72"/>
  <c r="KR9" i="72"/>
  <c r="KQ9" i="72"/>
  <c r="KP9" i="72"/>
  <c r="KO9" i="72"/>
  <c r="KN9" i="72"/>
  <c r="KM9" i="72"/>
  <c r="KL9" i="72"/>
  <c r="KK9" i="72"/>
  <c r="KJ9" i="72"/>
  <c r="KI9" i="72"/>
  <c r="KH9" i="72"/>
  <c r="KG9" i="72"/>
  <c r="KF9" i="72"/>
  <c r="KE9" i="72"/>
  <c r="KD9" i="72"/>
  <c r="KC9" i="72"/>
  <c r="KB9" i="72"/>
  <c r="KA9" i="72"/>
  <c r="JZ9" i="72"/>
  <c r="JY9" i="72"/>
  <c r="JX9" i="72"/>
  <c r="JW9" i="72"/>
  <c r="JV9" i="72"/>
  <c r="JU9" i="72"/>
  <c r="JT9" i="72"/>
  <c r="JS9" i="72"/>
  <c r="JR9" i="72"/>
  <c r="JQ9" i="72"/>
  <c r="JP9" i="72"/>
  <c r="JO9" i="72"/>
  <c r="JN9" i="72"/>
  <c r="JM9" i="72"/>
  <c r="JL9" i="72"/>
  <c r="JK9" i="72"/>
  <c r="JJ9" i="72"/>
  <c r="JI9" i="72"/>
  <c r="JH9" i="72"/>
  <c r="JG9" i="72"/>
  <c r="JF9" i="72"/>
  <c r="JE9" i="72"/>
  <c r="JD9" i="72"/>
  <c r="JC9" i="72"/>
  <c r="JB9" i="72"/>
  <c r="JA9" i="72"/>
  <c r="IZ9" i="72"/>
  <c r="IY9" i="72"/>
  <c r="IX9" i="72"/>
  <c r="IW9" i="72"/>
  <c r="IV9" i="72"/>
  <c r="IU9" i="72"/>
  <c r="IT9" i="72"/>
  <c r="IS9" i="72"/>
  <c r="IR9" i="72"/>
  <c r="IQ9" i="72"/>
  <c r="IP9" i="72"/>
  <c r="IO9" i="72"/>
  <c r="IN9" i="72"/>
  <c r="IM9" i="72"/>
  <c r="IL9" i="72"/>
  <c r="IK9" i="72"/>
  <c r="IJ9" i="72"/>
  <c r="II9" i="72"/>
  <c r="IH9" i="72"/>
  <c r="IG9" i="72"/>
  <c r="IF9" i="72"/>
  <c r="IE9" i="72"/>
  <c r="ID9" i="72"/>
  <c r="IC9" i="72"/>
  <c r="IB9" i="72"/>
  <c r="IA9" i="72"/>
  <c r="HZ9" i="72"/>
  <c r="HY9" i="72"/>
  <c r="HX9" i="72"/>
  <c r="HW9" i="72"/>
  <c r="HV9" i="72"/>
  <c r="HU9" i="72"/>
  <c r="HT9" i="72"/>
  <c r="HS9" i="72"/>
  <c r="HR9" i="72"/>
  <c r="HQ9" i="72"/>
  <c r="HP9" i="72"/>
  <c r="HO9" i="72"/>
  <c r="HN9" i="72"/>
  <c r="HM9" i="72"/>
  <c r="HL9" i="72"/>
  <c r="HK9" i="72"/>
  <c r="HJ9" i="72"/>
  <c r="HI9" i="72"/>
  <c r="HH9" i="72"/>
  <c r="HG9" i="72"/>
  <c r="HF9" i="72"/>
  <c r="HE9" i="72"/>
  <c r="HD9" i="72"/>
  <c r="HC9" i="72"/>
  <c r="HB9" i="72"/>
  <c r="HA9" i="72"/>
  <c r="GZ9" i="72"/>
  <c r="GY9" i="72"/>
  <c r="GX9" i="72"/>
  <c r="GW9" i="72"/>
  <c r="GV9" i="72"/>
  <c r="GU9" i="72"/>
  <c r="GT9" i="72"/>
  <c r="GS9" i="72"/>
  <c r="GR9" i="72"/>
  <c r="GQ9" i="72"/>
  <c r="GP9" i="72"/>
  <c r="GO9" i="72"/>
  <c r="GN9" i="72"/>
  <c r="GM9" i="72"/>
  <c r="GL9" i="72"/>
  <c r="GK9" i="72"/>
  <c r="GJ9" i="72"/>
  <c r="GI9" i="72"/>
  <c r="GH9" i="72"/>
  <c r="GG9" i="72"/>
  <c r="GF9" i="72"/>
  <c r="GE9" i="72"/>
  <c r="GB9" i="72"/>
  <c r="GA9" i="72"/>
  <c r="FZ9" i="72"/>
  <c r="FY9" i="72"/>
  <c r="FX9" i="72"/>
  <c r="FW9" i="72"/>
  <c r="FV9" i="72"/>
  <c r="FU9" i="72"/>
  <c r="FT9" i="72"/>
  <c r="FS9" i="72"/>
  <c r="FR9" i="72"/>
  <c r="FQ9" i="72"/>
  <c r="FP9" i="72"/>
  <c r="FO9" i="72"/>
  <c r="FN9" i="72"/>
  <c r="FM9" i="72"/>
  <c r="FL9" i="72"/>
  <c r="FK9" i="72"/>
  <c r="FJ9" i="72"/>
  <c r="FI9" i="72"/>
  <c r="FH9" i="72"/>
  <c r="FG9" i="72"/>
  <c r="FF9" i="72"/>
  <c r="FE9" i="72"/>
  <c r="FD9" i="72"/>
  <c r="FC9" i="72"/>
  <c r="FB9" i="72"/>
  <c r="FA9" i="72"/>
  <c r="EZ9" i="72"/>
  <c r="EY9" i="72"/>
  <c r="EX9" i="72"/>
  <c r="EW9" i="72"/>
  <c r="EV9" i="72"/>
  <c r="EU9" i="72"/>
  <c r="ET9" i="72"/>
  <c r="ES9" i="72"/>
  <c r="ER9" i="72"/>
  <c r="EQ9" i="72"/>
  <c r="EP9" i="72"/>
  <c r="EO9" i="72"/>
  <c r="EN9" i="72"/>
  <c r="EM9" i="72"/>
  <c r="EL9" i="72"/>
  <c r="EK9" i="72"/>
  <c r="EJ9" i="72"/>
  <c r="EI9" i="72"/>
  <c r="EH9" i="72"/>
  <c r="EG9" i="72"/>
  <c r="EF9" i="72"/>
  <c r="EE9" i="72"/>
  <c r="ED9" i="72"/>
  <c r="EC9" i="72"/>
  <c r="EB9" i="72"/>
  <c r="EA9" i="72"/>
  <c r="DZ9" i="72"/>
  <c r="DY9" i="72"/>
  <c r="DX9" i="72"/>
  <c r="DW9" i="72"/>
  <c r="DV9" i="72"/>
  <c r="DU9" i="72"/>
  <c r="DT9" i="72"/>
  <c r="DS9" i="72"/>
  <c r="DR9" i="72"/>
  <c r="DQ9" i="72"/>
  <c r="DP9" i="72"/>
  <c r="DO9" i="72"/>
  <c r="DN9" i="72"/>
  <c r="DM9" i="72"/>
  <c r="DL9" i="72"/>
  <c r="DK9" i="72"/>
  <c r="DJ9" i="72"/>
  <c r="DI9" i="72"/>
  <c r="DH9" i="72"/>
  <c r="DG9" i="72"/>
  <c r="DF9" i="72"/>
  <c r="DE9" i="72"/>
  <c r="DD9" i="72"/>
  <c r="DC9" i="72"/>
  <c r="DB9" i="72"/>
  <c r="DA9" i="72"/>
  <c r="CZ9" i="72"/>
  <c r="CY9" i="72"/>
  <c r="CX9" i="72"/>
  <c r="CW9" i="72"/>
  <c r="CV9" i="72"/>
  <c r="CU9" i="72"/>
  <c r="CT9" i="72"/>
  <c r="CS9" i="72"/>
  <c r="CR9" i="72"/>
  <c r="CQ9" i="72"/>
  <c r="CP9" i="72"/>
  <c r="CO9" i="72"/>
  <c r="CN9" i="72"/>
  <c r="CM9" i="72"/>
  <c r="CL9" i="72"/>
  <c r="CK9" i="72"/>
  <c r="CJ9" i="72"/>
  <c r="CI9" i="72"/>
  <c r="CH9" i="72"/>
  <c r="CG9" i="72"/>
  <c r="CF9" i="72"/>
  <c r="CE9" i="72"/>
  <c r="CD9" i="72"/>
  <c r="CC9" i="72"/>
  <c r="CB9" i="72"/>
  <c r="CA9" i="72"/>
  <c r="BZ9" i="72"/>
  <c r="BY9" i="72"/>
  <c r="BX9" i="72"/>
  <c r="BW9" i="72"/>
  <c r="BV9" i="72"/>
  <c r="BU9" i="72"/>
  <c r="BT9" i="72"/>
  <c r="BS9" i="72"/>
  <c r="BR9" i="72"/>
  <c r="BQ9" i="72"/>
  <c r="BP9" i="72"/>
  <c r="BO9" i="72"/>
  <c r="BN9" i="72"/>
  <c r="BM9" i="72"/>
  <c r="BL9" i="72"/>
  <c r="BK9" i="72"/>
  <c r="BJ9" i="72"/>
  <c r="BI9" i="72"/>
  <c r="BH9" i="72"/>
  <c r="BG9" i="72"/>
  <c r="BF9" i="72"/>
  <c r="BE9" i="72"/>
  <c r="BD9" i="72"/>
  <c r="BC9" i="72"/>
  <c r="BB9" i="72"/>
  <c r="BA9" i="72"/>
  <c r="AZ9" i="72"/>
  <c r="AY9" i="72"/>
  <c r="AX9" i="72"/>
  <c r="AW9" i="72"/>
  <c r="AT9" i="72"/>
  <c r="AS9" i="72"/>
  <c r="AR9" i="72"/>
  <c r="AQ9" i="72"/>
  <c r="AI17" i="80" s="1"/>
  <c r="AP9" i="72"/>
  <c r="AH17" i="80" s="1"/>
  <c r="AO9" i="72"/>
  <c r="AG17" i="80" s="1"/>
  <c r="AN9" i="72"/>
  <c r="AF17" i="80" s="1"/>
  <c r="AM9" i="72"/>
  <c r="AE17" i="80" s="1"/>
  <c r="AL9" i="72"/>
  <c r="AD17" i="80" s="1"/>
  <c r="AK9" i="72"/>
  <c r="AC17" i="80" s="1"/>
  <c r="AJ9" i="72"/>
  <c r="AB17" i="80" s="1"/>
  <c r="AI9" i="72"/>
  <c r="AA17" i="80" s="1"/>
  <c r="AH9" i="72"/>
  <c r="Z17" i="80" s="1"/>
  <c r="AG9" i="72"/>
  <c r="Y17" i="80" s="1"/>
  <c r="AF9" i="72"/>
  <c r="X17" i="80" s="1"/>
  <c r="AE9" i="72"/>
  <c r="W17" i="80" s="1"/>
  <c r="AD9" i="72"/>
  <c r="V17" i="80" s="1"/>
  <c r="AC9" i="72"/>
  <c r="U17" i="80" s="1"/>
  <c r="AB9" i="72"/>
  <c r="T17" i="80" s="1"/>
  <c r="AA9" i="72"/>
  <c r="S17" i="80" s="1"/>
  <c r="Z9" i="72"/>
  <c r="R17" i="80" s="1"/>
  <c r="Y9" i="72"/>
  <c r="Q17" i="80" s="1"/>
  <c r="X9" i="72"/>
  <c r="P17" i="80" s="1"/>
  <c r="W9" i="72"/>
  <c r="O17" i="80" s="1"/>
  <c r="V9" i="72"/>
  <c r="N17" i="80" s="1"/>
  <c r="U9" i="72"/>
  <c r="M17" i="80" s="1"/>
  <c r="T9" i="72"/>
  <c r="L17" i="80" s="1"/>
  <c r="S9" i="72"/>
  <c r="K17" i="80" s="1"/>
  <c r="R9" i="72"/>
  <c r="J17" i="80" s="1"/>
  <c r="Q9" i="72"/>
  <c r="I17" i="80" s="1"/>
  <c r="P9" i="72"/>
  <c r="H17" i="80" s="1"/>
  <c r="O9" i="72"/>
  <c r="G17" i="80" s="1"/>
  <c r="N9" i="72"/>
  <c r="F17" i="80" s="1"/>
  <c r="M9" i="72"/>
  <c r="VV8" i="72"/>
  <c r="VU8" i="72"/>
  <c r="VT8" i="72"/>
  <c r="VS8" i="72"/>
  <c r="VR8" i="72"/>
  <c r="VQ8" i="72"/>
  <c r="VP8" i="72"/>
  <c r="VO8" i="72"/>
  <c r="VN8" i="72"/>
  <c r="VM8" i="72"/>
  <c r="VL8" i="72"/>
  <c r="VK8" i="72"/>
  <c r="VJ8" i="72"/>
  <c r="VI8" i="72"/>
  <c r="VH8" i="72"/>
  <c r="VG8" i="72"/>
  <c r="VF8" i="72"/>
  <c r="VE8" i="72"/>
  <c r="VD8" i="72"/>
  <c r="VC8" i="72"/>
  <c r="VB8" i="72"/>
  <c r="VA8" i="72"/>
  <c r="UZ8" i="72"/>
  <c r="UY8" i="72"/>
  <c r="UX8" i="72"/>
  <c r="UW8" i="72"/>
  <c r="UV8" i="72"/>
  <c r="UU8" i="72"/>
  <c r="UT8" i="72"/>
  <c r="US8" i="72"/>
  <c r="UR8" i="72"/>
  <c r="UQ8" i="72"/>
  <c r="UP8" i="72"/>
  <c r="UO8" i="72"/>
  <c r="UN8" i="72"/>
  <c r="UM8" i="72"/>
  <c r="UL8" i="72"/>
  <c r="UK8" i="72"/>
  <c r="UJ8" i="72"/>
  <c r="UI8" i="72"/>
  <c r="UH8" i="72"/>
  <c r="UG8" i="72"/>
  <c r="UF8" i="72"/>
  <c r="UE8" i="72"/>
  <c r="UD8" i="72"/>
  <c r="UC8" i="72"/>
  <c r="UB8" i="72"/>
  <c r="UA8" i="72"/>
  <c r="TZ8" i="72"/>
  <c r="TY8" i="72"/>
  <c r="TX8" i="72"/>
  <c r="TW8" i="72"/>
  <c r="TV8" i="72"/>
  <c r="TU8" i="72"/>
  <c r="TT8" i="72"/>
  <c r="TS8" i="72"/>
  <c r="TR8" i="72"/>
  <c r="TQ8" i="72"/>
  <c r="TP8" i="72"/>
  <c r="TO8" i="72"/>
  <c r="TN8" i="72"/>
  <c r="TM8" i="72"/>
  <c r="TL8" i="72"/>
  <c r="TK8" i="72"/>
  <c r="TJ8" i="72"/>
  <c r="TI8" i="72"/>
  <c r="TH8" i="72"/>
  <c r="TG8" i="72"/>
  <c r="TF8" i="72"/>
  <c r="TE8" i="72"/>
  <c r="TD8" i="72"/>
  <c r="TC8" i="72"/>
  <c r="TB8" i="72"/>
  <c r="TA8" i="72"/>
  <c r="SZ8" i="72"/>
  <c r="SY8" i="72"/>
  <c r="SX8" i="72"/>
  <c r="SW8" i="72"/>
  <c r="SV8" i="72"/>
  <c r="SU8" i="72"/>
  <c r="ST8" i="72"/>
  <c r="SS8" i="72"/>
  <c r="SR8" i="72"/>
  <c r="SQ8" i="72"/>
  <c r="SP8" i="72"/>
  <c r="SO8" i="72"/>
  <c r="SN8" i="72"/>
  <c r="SM8" i="72"/>
  <c r="SL8" i="72"/>
  <c r="SK8" i="72"/>
  <c r="SJ8" i="72"/>
  <c r="SI8" i="72"/>
  <c r="SH8" i="72"/>
  <c r="SG8" i="72"/>
  <c r="SF8" i="72"/>
  <c r="SE8" i="72"/>
  <c r="SD8" i="72"/>
  <c r="SC8" i="72"/>
  <c r="SB8" i="72"/>
  <c r="SA8" i="72"/>
  <c r="RZ8" i="72"/>
  <c r="RY8" i="72"/>
  <c r="RX8" i="72"/>
  <c r="RW8" i="72"/>
  <c r="RV8" i="72"/>
  <c r="RU8" i="72"/>
  <c r="RT8" i="72"/>
  <c r="RS8" i="72"/>
  <c r="RR8" i="72"/>
  <c r="RQ8" i="72"/>
  <c r="RP8" i="72"/>
  <c r="RO8" i="72"/>
  <c r="RN8" i="72"/>
  <c r="RM8" i="72"/>
  <c r="RL8" i="72"/>
  <c r="RK8" i="72"/>
  <c r="RJ8" i="72"/>
  <c r="RI8" i="72"/>
  <c r="RH8" i="72"/>
  <c r="RG8" i="72"/>
  <c r="RF8" i="72"/>
  <c r="RE8" i="72"/>
  <c r="RD8" i="72"/>
  <c r="RC8" i="72"/>
  <c r="RB8" i="72"/>
  <c r="RA8" i="72"/>
  <c r="QZ8" i="72"/>
  <c r="QY8" i="72"/>
  <c r="QX8" i="72"/>
  <c r="QW8" i="72"/>
  <c r="QV8" i="72"/>
  <c r="QU8" i="72"/>
  <c r="QT8" i="72"/>
  <c r="QS8" i="72"/>
  <c r="QR8" i="72"/>
  <c r="QQ8" i="72"/>
  <c r="QP8" i="72"/>
  <c r="QO8" i="72"/>
  <c r="QN8" i="72"/>
  <c r="QM8" i="72"/>
  <c r="QL8" i="72"/>
  <c r="QK8" i="72"/>
  <c r="QJ8" i="72"/>
  <c r="QI8" i="72"/>
  <c r="QH8" i="72"/>
  <c r="QG8" i="72"/>
  <c r="QF8" i="72"/>
  <c r="QE8" i="72"/>
  <c r="QD8" i="72"/>
  <c r="QC8" i="72"/>
  <c r="QB8" i="72"/>
  <c r="QA8" i="72"/>
  <c r="PZ8" i="72"/>
  <c r="PY8" i="72"/>
  <c r="PX8" i="72"/>
  <c r="PW8" i="72"/>
  <c r="PV8" i="72"/>
  <c r="PU8" i="72"/>
  <c r="PT8" i="72"/>
  <c r="PS8" i="72"/>
  <c r="PR8" i="72"/>
  <c r="PQ8" i="72"/>
  <c r="PP8" i="72"/>
  <c r="PO8" i="72"/>
  <c r="PN8" i="72"/>
  <c r="PM8" i="72"/>
  <c r="PL8" i="72"/>
  <c r="PK8" i="72"/>
  <c r="PJ8" i="72"/>
  <c r="PI8" i="72"/>
  <c r="PH8" i="72"/>
  <c r="PG8" i="72"/>
  <c r="PF8" i="72"/>
  <c r="PE8" i="72"/>
  <c r="PD8" i="72"/>
  <c r="PC8" i="72"/>
  <c r="PB8" i="72"/>
  <c r="PA8" i="72"/>
  <c r="OZ8" i="72"/>
  <c r="OY8" i="72"/>
  <c r="OX8" i="72"/>
  <c r="OW8" i="72"/>
  <c r="OV8" i="72"/>
  <c r="OU8" i="72"/>
  <c r="OT8" i="72"/>
  <c r="OS8" i="72"/>
  <c r="OR8" i="72"/>
  <c r="OQ8" i="72"/>
  <c r="OP8" i="72"/>
  <c r="OO8" i="72"/>
  <c r="ON8" i="72"/>
  <c r="OM8" i="72"/>
  <c r="OL8" i="72"/>
  <c r="OK8" i="72"/>
  <c r="OJ8" i="72"/>
  <c r="OI8" i="72"/>
  <c r="OH8" i="72"/>
  <c r="OG8" i="72"/>
  <c r="OF8" i="72"/>
  <c r="OE8" i="72"/>
  <c r="OD8" i="72"/>
  <c r="OC8" i="72"/>
  <c r="OB8" i="72"/>
  <c r="OA8" i="72"/>
  <c r="NZ8" i="72"/>
  <c r="NY8" i="72"/>
  <c r="NX8" i="72"/>
  <c r="NW8" i="72"/>
  <c r="NV8" i="72"/>
  <c r="NU8" i="72"/>
  <c r="NT8" i="72"/>
  <c r="NS8" i="72"/>
  <c r="NR8" i="72"/>
  <c r="NQ8" i="72"/>
  <c r="NP8" i="72"/>
  <c r="NO8" i="72"/>
  <c r="NN8" i="72"/>
  <c r="NM8" i="72"/>
  <c r="NL8" i="72"/>
  <c r="NK8" i="72"/>
  <c r="NJ8" i="72"/>
  <c r="NI8" i="72"/>
  <c r="NH8" i="72"/>
  <c r="NG8" i="72"/>
  <c r="NF8" i="72"/>
  <c r="NE8" i="72"/>
  <c r="ND8" i="72"/>
  <c r="NC8" i="72"/>
  <c r="NB8" i="72"/>
  <c r="NA8" i="72"/>
  <c r="MZ8" i="72"/>
  <c r="MY8" i="72"/>
  <c r="MX8" i="72"/>
  <c r="MW8" i="72"/>
  <c r="MV8" i="72"/>
  <c r="MU8" i="72"/>
  <c r="MT8" i="72"/>
  <c r="MS8" i="72"/>
  <c r="MR8" i="72"/>
  <c r="MQ8" i="72"/>
  <c r="MP8" i="72"/>
  <c r="MO8" i="72"/>
  <c r="MN8" i="72"/>
  <c r="MM8" i="72"/>
  <c r="ML8" i="72"/>
  <c r="MK8" i="72"/>
  <c r="MJ8" i="72"/>
  <c r="MI8" i="72"/>
  <c r="MH8" i="72"/>
  <c r="MG8" i="72"/>
  <c r="MF8" i="72"/>
  <c r="ME8" i="72"/>
  <c r="MD8" i="72"/>
  <c r="MC8" i="72"/>
  <c r="MB8" i="72"/>
  <c r="MA8" i="72"/>
  <c r="LZ8" i="72"/>
  <c r="LY8" i="72"/>
  <c r="LX8" i="72"/>
  <c r="LW8" i="72"/>
  <c r="LV8" i="72"/>
  <c r="LU8" i="72"/>
  <c r="LT8" i="72"/>
  <c r="LS8" i="72"/>
  <c r="LR8" i="72"/>
  <c r="LQ8" i="72"/>
  <c r="LP8" i="72"/>
  <c r="LO8" i="72"/>
  <c r="LN8" i="72"/>
  <c r="LM8" i="72"/>
  <c r="LL8" i="72"/>
  <c r="LK8" i="72"/>
  <c r="LJ8" i="72"/>
  <c r="LI8" i="72"/>
  <c r="LH8" i="72"/>
  <c r="LG8" i="72"/>
  <c r="LF8" i="72"/>
  <c r="LE8" i="72"/>
  <c r="LD8" i="72"/>
  <c r="LC8" i="72"/>
  <c r="LB8" i="72"/>
  <c r="LA8" i="72"/>
  <c r="KZ8" i="72"/>
  <c r="KY8" i="72"/>
  <c r="KX8" i="72"/>
  <c r="KW8" i="72"/>
  <c r="KV8" i="72"/>
  <c r="KU8" i="72"/>
  <c r="KT8" i="72"/>
  <c r="KS8" i="72"/>
  <c r="KR8" i="72"/>
  <c r="KQ8" i="72"/>
  <c r="KP8" i="72"/>
  <c r="KO8" i="72"/>
  <c r="KN8" i="72"/>
  <c r="KM8" i="72"/>
  <c r="KL8" i="72"/>
  <c r="KK8" i="72"/>
  <c r="KJ8" i="72"/>
  <c r="KI8" i="72"/>
  <c r="KH8" i="72"/>
  <c r="KG8" i="72"/>
  <c r="KF8" i="72"/>
  <c r="KE8" i="72"/>
  <c r="KD8" i="72"/>
  <c r="KC8" i="72"/>
  <c r="KB8" i="72"/>
  <c r="KA8" i="72"/>
  <c r="JZ8" i="72"/>
  <c r="JY8" i="72"/>
  <c r="JX8" i="72"/>
  <c r="JW8" i="72"/>
  <c r="JV8" i="72"/>
  <c r="JU8" i="72"/>
  <c r="JT8" i="72"/>
  <c r="JS8" i="72"/>
  <c r="JR8" i="72"/>
  <c r="JQ8" i="72"/>
  <c r="JP8" i="72"/>
  <c r="JO8" i="72"/>
  <c r="JN8" i="72"/>
  <c r="JM8" i="72"/>
  <c r="JL8" i="72"/>
  <c r="JK8" i="72"/>
  <c r="JJ8" i="72"/>
  <c r="JI8" i="72"/>
  <c r="JH8" i="72"/>
  <c r="JG8" i="72"/>
  <c r="JF8" i="72"/>
  <c r="JE8" i="72"/>
  <c r="JD8" i="72"/>
  <c r="JC8" i="72"/>
  <c r="JB8" i="72"/>
  <c r="JA8" i="72"/>
  <c r="IZ8" i="72"/>
  <c r="IY8" i="72"/>
  <c r="IX8" i="72"/>
  <c r="IW8" i="72"/>
  <c r="IV8" i="72"/>
  <c r="IU8" i="72"/>
  <c r="IT8" i="72"/>
  <c r="IS8" i="72"/>
  <c r="IR8" i="72"/>
  <c r="IQ8" i="72"/>
  <c r="IP8" i="72"/>
  <c r="IO8" i="72"/>
  <c r="IN8" i="72"/>
  <c r="IM8" i="72"/>
  <c r="IL8" i="72"/>
  <c r="IK8" i="72"/>
  <c r="IJ8" i="72"/>
  <c r="II8" i="72"/>
  <c r="IH8" i="72"/>
  <c r="IG8" i="72"/>
  <c r="IF8" i="72"/>
  <c r="IE8" i="72"/>
  <c r="ID8" i="72"/>
  <c r="IC8" i="72"/>
  <c r="IB8" i="72"/>
  <c r="IA8" i="72"/>
  <c r="HZ8" i="72"/>
  <c r="HY8" i="72"/>
  <c r="HX8" i="72"/>
  <c r="HW8" i="72"/>
  <c r="HV8" i="72"/>
  <c r="HU8" i="72"/>
  <c r="HT8" i="72"/>
  <c r="HS8" i="72"/>
  <c r="HR8" i="72"/>
  <c r="HQ8" i="72"/>
  <c r="HP8" i="72"/>
  <c r="HO8" i="72"/>
  <c r="HN8" i="72"/>
  <c r="HM8" i="72"/>
  <c r="HL8" i="72"/>
  <c r="HK8" i="72"/>
  <c r="HJ8" i="72"/>
  <c r="HI8" i="72"/>
  <c r="HH8" i="72"/>
  <c r="HG8" i="72"/>
  <c r="HF8" i="72"/>
  <c r="HE8" i="72"/>
  <c r="HD8" i="72"/>
  <c r="HC8" i="72"/>
  <c r="HB8" i="72"/>
  <c r="HA8" i="72"/>
  <c r="GZ8" i="72"/>
  <c r="GY8" i="72"/>
  <c r="GX8" i="72"/>
  <c r="GW8" i="72"/>
  <c r="GV8" i="72"/>
  <c r="GU8" i="72"/>
  <c r="GT8" i="72"/>
  <c r="GS8" i="72"/>
  <c r="GR8" i="72"/>
  <c r="GQ8" i="72"/>
  <c r="GP8" i="72"/>
  <c r="GO8" i="72"/>
  <c r="GN8" i="72"/>
  <c r="GM8" i="72"/>
  <c r="GL8" i="72"/>
  <c r="GK8" i="72"/>
  <c r="GJ8" i="72"/>
  <c r="GI8" i="72"/>
  <c r="GH8" i="72"/>
  <c r="GG8" i="72"/>
  <c r="GF8" i="72"/>
  <c r="GE8" i="72"/>
  <c r="GB8" i="72"/>
  <c r="GA8" i="72"/>
  <c r="FZ8" i="72"/>
  <c r="FY8" i="72"/>
  <c r="FX8" i="72"/>
  <c r="FW8" i="72"/>
  <c r="FV8" i="72"/>
  <c r="FU8" i="72"/>
  <c r="FT8" i="72"/>
  <c r="FS8" i="72"/>
  <c r="FR8" i="72"/>
  <c r="FQ8" i="72"/>
  <c r="FP8" i="72"/>
  <c r="FO8" i="72"/>
  <c r="FN8" i="72"/>
  <c r="FM8" i="72"/>
  <c r="FL8" i="72"/>
  <c r="FK8" i="72"/>
  <c r="FJ8" i="72"/>
  <c r="FI8" i="72"/>
  <c r="FH8" i="72"/>
  <c r="FG8" i="72"/>
  <c r="FF8" i="72"/>
  <c r="FE8" i="72"/>
  <c r="FD8" i="72"/>
  <c r="FC8" i="72"/>
  <c r="FB8" i="72"/>
  <c r="FA8" i="72"/>
  <c r="EZ8" i="72"/>
  <c r="EY8" i="72"/>
  <c r="EX8" i="72"/>
  <c r="EW8" i="72"/>
  <c r="EV8" i="72"/>
  <c r="EU8" i="72"/>
  <c r="ET8" i="72"/>
  <c r="ES8" i="72"/>
  <c r="ER8" i="72"/>
  <c r="EQ8" i="72"/>
  <c r="EP8" i="72"/>
  <c r="EO8" i="72"/>
  <c r="EN8" i="72"/>
  <c r="EM8" i="72"/>
  <c r="EL8" i="72"/>
  <c r="EK8" i="72"/>
  <c r="EJ8" i="72"/>
  <c r="EI8" i="72"/>
  <c r="EH8" i="72"/>
  <c r="EG8" i="72"/>
  <c r="EF8" i="72"/>
  <c r="EE8" i="72"/>
  <c r="ED8" i="72"/>
  <c r="EC8" i="72"/>
  <c r="EB8" i="72"/>
  <c r="EA8" i="72"/>
  <c r="DZ8" i="72"/>
  <c r="DY8" i="72"/>
  <c r="DX8" i="72"/>
  <c r="DW8" i="72"/>
  <c r="DV8" i="72"/>
  <c r="DU8" i="72"/>
  <c r="DT8" i="72"/>
  <c r="DS8" i="72"/>
  <c r="DR8" i="72"/>
  <c r="DQ8" i="72"/>
  <c r="DP8" i="72"/>
  <c r="DO8" i="72"/>
  <c r="DN8" i="72"/>
  <c r="DM8" i="72"/>
  <c r="DL8" i="72"/>
  <c r="DK8" i="72"/>
  <c r="DJ8" i="72"/>
  <c r="DI8" i="72"/>
  <c r="DH8" i="72"/>
  <c r="DG8" i="72"/>
  <c r="DF8" i="72"/>
  <c r="DE8" i="72"/>
  <c r="DD8" i="72"/>
  <c r="DC8" i="72"/>
  <c r="DB8" i="72"/>
  <c r="DA8" i="72"/>
  <c r="CZ8" i="72"/>
  <c r="CY8" i="72"/>
  <c r="CX8" i="72"/>
  <c r="CW8" i="72"/>
  <c r="CV8" i="72"/>
  <c r="CU8" i="72"/>
  <c r="CT8" i="72"/>
  <c r="CS8" i="72"/>
  <c r="CR8" i="72"/>
  <c r="CQ8" i="72"/>
  <c r="CP8" i="72"/>
  <c r="CO8" i="72"/>
  <c r="CN8" i="72"/>
  <c r="CM8" i="72"/>
  <c r="CL8" i="72"/>
  <c r="CK8" i="72"/>
  <c r="CJ8" i="72"/>
  <c r="CI8" i="72"/>
  <c r="CH8" i="72"/>
  <c r="CG8" i="72"/>
  <c r="CF8" i="72"/>
  <c r="CE8" i="72"/>
  <c r="CD8" i="72"/>
  <c r="CC8" i="72"/>
  <c r="CB8" i="72"/>
  <c r="CA8" i="72"/>
  <c r="BZ8" i="72"/>
  <c r="BY8" i="72"/>
  <c r="BX8" i="72"/>
  <c r="BW8" i="72"/>
  <c r="BV8" i="72"/>
  <c r="BU8" i="72"/>
  <c r="BT8" i="72"/>
  <c r="BS8" i="72"/>
  <c r="BR8" i="72"/>
  <c r="BQ8" i="72"/>
  <c r="BP8" i="72"/>
  <c r="BO8" i="72"/>
  <c r="BN8" i="72"/>
  <c r="BM8" i="72"/>
  <c r="BL8" i="72"/>
  <c r="BK8" i="72"/>
  <c r="BJ8" i="72"/>
  <c r="BI8" i="72"/>
  <c r="BH8" i="72"/>
  <c r="BG8" i="72"/>
  <c r="BF8" i="72"/>
  <c r="BE8" i="72"/>
  <c r="BD8" i="72"/>
  <c r="BC8" i="72"/>
  <c r="BB8" i="72"/>
  <c r="BA8" i="72"/>
  <c r="AZ8" i="72"/>
  <c r="AY8" i="72"/>
  <c r="AX8" i="72"/>
  <c r="AW8" i="72"/>
  <c r="AT8" i="72"/>
  <c r="AS8" i="72"/>
  <c r="AR8" i="72"/>
  <c r="AQ8" i="72"/>
  <c r="AI15" i="80" s="1"/>
  <c r="AP8" i="72"/>
  <c r="AH15" i="80" s="1"/>
  <c r="AO8" i="72"/>
  <c r="AG15" i="80" s="1"/>
  <c r="AN8" i="72"/>
  <c r="AF15" i="80" s="1"/>
  <c r="AM8" i="72"/>
  <c r="AE15" i="80" s="1"/>
  <c r="AL8" i="72"/>
  <c r="AD15" i="80" s="1"/>
  <c r="AK8" i="72"/>
  <c r="AC15" i="80" s="1"/>
  <c r="AJ8" i="72"/>
  <c r="AB15" i="80" s="1"/>
  <c r="AI8" i="72"/>
  <c r="AA15" i="80" s="1"/>
  <c r="AH8" i="72"/>
  <c r="Z15" i="80" s="1"/>
  <c r="AG8" i="72"/>
  <c r="Y15" i="80" s="1"/>
  <c r="AF8" i="72"/>
  <c r="X15" i="80" s="1"/>
  <c r="AE8" i="72"/>
  <c r="W15" i="80" s="1"/>
  <c r="AD8" i="72"/>
  <c r="V15" i="80" s="1"/>
  <c r="AC8" i="72"/>
  <c r="U15" i="80" s="1"/>
  <c r="AB8" i="72"/>
  <c r="T15" i="80" s="1"/>
  <c r="AA8" i="72"/>
  <c r="S15" i="80" s="1"/>
  <c r="Z8" i="72"/>
  <c r="R15" i="80" s="1"/>
  <c r="Y8" i="72"/>
  <c r="Q15" i="80" s="1"/>
  <c r="X8" i="72"/>
  <c r="P15" i="80" s="1"/>
  <c r="W8" i="72"/>
  <c r="O15" i="80" s="1"/>
  <c r="V8" i="72"/>
  <c r="N15" i="80" s="1"/>
  <c r="U8" i="72"/>
  <c r="M15" i="80" s="1"/>
  <c r="T8" i="72"/>
  <c r="L15" i="80" s="1"/>
  <c r="S8" i="72"/>
  <c r="K15" i="80" s="1"/>
  <c r="R8" i="72"/>
  <c r="J15" i="80" s="1"/>
  <c r="Q8" i="72"/>
  <c r="I15" i="80" s="1"/>
  <c r="P8" i="72"/>
  <c r="H15" i="80" s="1"/>
  <c r="O8" i="72"/>
  <c r="G15" i="80" s="1"/>
  <c r="N8" i="72"/>
  <c r="F15" i="80" s="1"/>
  <c r="M8" i="72"/>
  <c r="GF5" i="72"/>
  <c r="GG5" i="72" s="1"/>
  <c r="GH5" i="72" s="1"/>
  <c r="GI5" i="72" s="1"/>
  <c r="GE5" i="72"/>
  <c r="AX5" i="72"/>
  <c r="N5" i="72"/>
  <c r="N13" i="72" s="1"/>
  <c r="GH4" i="72"/>
  <c r="GG4" i="72"/>
  <c r="GF4" i="72"/>
  <c r="GE4" i="72"/>
  <c r="N4" i="72"/>
  <c r="GL89" i="50"/>
  <c r="BD89" i="50"/>
  <c r="T89" i="50"/>
  <c r="R89" i="50"/>
  <c r="Q89" i="50"/>
  <c r="K89" i="50"/>
  <c r="F89" i="50"/>
  <c r="H89" i="50" s="1"/>
  <c r="GL88" i="50"/>
  <c r="BD88" i="50"/>
  <c r="T88" i="50"/>
  <c r="R88" i="50"/>
  <c r="Q88" i="50"/>
  <c r="K88" i="50"/>
  <c r="F88" i="50"/>
  <c r="H88" i="50" s="1"/>
  <c r="GL87" i="50"/>
  <c r="BD87" i="50"/>
  <c r="T87" i="50"/>
  <c r="R87" i="50"/>
  <c r="Q87" i="50"/>
  <c r="K87" i="50"/>
  <c r="F87" i="50"/>
  <c r="H87" i="50" s="1"/>
  <c r="GL86" i="50"/>
  <c r="BD86" i="50"/>
  <c r="T86" i="50"/>
  <c r="R86" i="50"/>
  <c r="Q86" i="50"/>
  <c r="K86" i="50"/>
  <c r="F86" i="50"/>
  <c r="H86" i="50" s="1"/>
  <c r="B86" i="50"/>
  <c r="B87" i="50" s="1"/>
  <c r="B88" i="50" s="1"/>
  <c r="B89" i="50" s="1"/>
  <c r="GL85" i="50"/>
  <c r="BD85" i="50"/>
  <c r="T85" i="50"/>
  <c r="R85" i="50"/>
  <c r="Q85" i="50"/>
  <c r="K85" i="50"/>
  <c r="F85" i="50"/>
  <c r="H85" i="50" s="1"/>
  <c r="B85" i="50"/>
  <c r="GL84" i="50"/>
  <c r="BD84" i="50"/>
  <c r="T84" i="50"/>
  <c r="R84" i="50"/>
  <c r="Q84" i="50"/>
  <c r="K84" i="50"/>
  <c r="F84" i="50"/>
  <c r="H84" i="50" s="1"/>
  <c r="GL83" i="50"/>
  <c r="BD83" i="50"/>
  <c r="T83" i="50"/>
  <c r="R83" i="50"/>
  <c r="Q83" i="50"/>
  <c r="K83" i="50"/>
  <c r="F83" i="50"/>
  <c r="H83" i="50" s="1"/>
  <c r="GL82" i="50"/>
  <c r="BD82" i="50"/>
  <c r="T82" i="50"/>
  <c r="R82" i="50"/>
  <c r="Q82" i="50"/>
  <c r="K82" i="50"/>
  <c r="F82" i="50"/>
  <c r="H82" i="50" s="1"/>
  <c r="GL81" i="50"/>
  <c r="BD81" i="50"/>
  <c r="T81" i="50"/>
  <c r="R81" i="50"/>
  <c r="Q81" i="50"/>
  <c r="K81" i="50"/>
  <c r="F81" i="50"/>
  <c r="H81" i="50" s="1"/>
  <c r="GL80" i="50"/>
  <c r="BD80" i="50"/>
  <c r="T80" i="50"/>
  <c r="R80" i="50"/>
  <c r="Q80" i="50"/>
  <c r="K80" i="50"/>
  <c r="F80" i="50"/>
  <c r="H80" i="50" s="1"/>
  <c r="GL79" i="50"/>
  <c r="BD79" i="50"/>
  <c r="T79" i="50"/>
  <c r="R79" i="50"/>
  <c r="Q79" i="50"/>
  <c r="K79" i="50"/>
  <c r="F79" i="50"/>
  <c r="H79" i="50" s="1"/>
  <c r="GL78" i="50"/>
  <c r="BD78" i="50"/>
  <c r="T78" i="50"/>
  <c r="R78" i="50"/>
  <c r="Q78" i="50"/>
  <c r="K78" i="50"/>
  <c r="F78" i="50"/>
  <c r="H78" i="50" s="1"/>
  <c r="GL77" i="50"/>
  <c r="BD77" i="50"/>
  <c r="T77" i="50"/>
  <c r="R77" i="50"/>
  <c r="Q77" i="50"/>
  <c r="K77" i="50"/>
  <c r="F77" i="50"/>
  <c r="H77" i="50" s="1"/>
  <c r="GL76" i="50"/>
  <c r="BD76" i="50"/>
  <c r="T76" i="50"/>
  <c r="R76" i="50"/>
  <c r="Q76" i="50"/>
  <c r="K76" i="50"/>
  <c r="F76" i="50"/>
  <c r="H76" i="50" s="1"/>
  <c r="GL75" i="50"/>
  <c r="BD75" i="50"/>
  <c r="T75" i="50"/>
  <c r="R75" i="50"/>
  <c r="Q75" i="50"/>
  <c r="K75" i="50"/>
  <c r="F75" i="50"/>
  <c r="H75" i="50" s="1"/>
  <c r="GL74" i="50"/>
  <c r="BD74" i="50"/>
  <c r="T74" i="50"/>
  <c r="R74" i="50"/>
  <c r="Q74" i="50"/>
  <c r="K74" i="50"/>
  <c r="F74" i="50"/>
  <c r="H74" i="50" s="1"/>
  <c r="GL73" i="50"/>
  <c r="BD73" i="50"/>
  <c r="T73" i="50"/>
  <c r="R73" i="50"/>
  <c r="Q73" i="50"/>
  <c r="K73" i="50"/>
  <c r="F73" i="50"/>
  <c r="H73" i="50" s="1"/>
  <c r="GL72" i="50"/>
  <c r="BD72" i="50"/>
  <c r="T72" i="50"/>
  <c r="R72" i="50"/>
  <c r="Q72" i="50"/>
  <c r="K72" i="50"/>
  <c r="F72" i="50"/>
  <c r="H72" i="50" s="1"/>
  <c r="GL71" i="50"/>
  <c r="BD71" i="50"/>
  <c r="T71" i="50"/>
  <c r="R71" i="50"/>
  <c r="Q71" i="50"/>
  <c r="K71" i="50"/>
  <c r="F71" i="50"/>
  <c r="H71" i="50" s="1"/>
  <c r="GL70" i="50"/>
  <c r="BD70" i="50"/>
  <c r="T70" i="50"/>
  <c r="R70" i="50"/>
  <c r="Q70" i="50"/>
  <c r="K70" i="50"/>
  <c r="F70" i="50"/>
  <c r="H70" i="50" s="1"/>
  <c r="GL69" i="50"/>
  <c r="BD69" i="50"/>
  <c r="T69" i="50"/>
  <c r="R69" i="50"/>
  <c r="Q69" i="50"/>
  <c r="K69" i="50"/>
  <c r="F69" i="50"/>
  <c r="H69" i="50" s="1"/>
  <c r="GL68" i="50"/>
  <c r="BD68" i="50"/>
  <c r="T68" i="50"/>
  <c r="R68" i="50"/>
  <c r="Q68" i="50"/>
  <c r="K68" i="50"/>
  <c r="F68" i="50"/>
  <c r="H68" i="50" s="1"/>
  <c r="GL67" i="50"/>
  <c r="BD67" i="50"/>
  <c r="T67" i="50"/>
  <c r="R67" i="50"/>
  <c r="Q67" i="50"/>
  <c r="K67" i="50"/>
  <c r="SD16" i="50" s="1"/>
  <c r="F67" i="50"/>
  <c r="H67" i="50" s="1"/>
  <c r="GL66" i="50"/>
  <c r="BD66" i="50"/>
  <c r="T66" i="50"/>
  <c r="R66" i="50"/>
  <c r="Q66" i="50"/>
  <c r="K66" i="50"/>
  <c r="F66" i="50"/>
  <c r="H66" i="50" s="1"/>
  <c r="GL65" i="50"/>
  <c r="BD65" i="50"/>
  <c r="T65" i="50"/>
  <c r="R65" i="50"/>
  <c r="Q65" i="50"/>
  <c r="K65" i="50"/>
  <c r="F65" i="50"/>
  <c r="H65" i="50" s="1"/>
  <c r="GL64" i="50"/>
  <c r="BD64" i="50"/>
  <c r="T64" i="50"/>
  <c r="R64" i="50"/>
  <c r="Q64" i="50"/>
  <c r="K64" i="50"/>
  <c r="F64" i="50"/>
  <c r="H64" i="50" s="1"/>
  <c r="GL63" i="50"/>
  <c r="BD63" i="50"/>
  <c r="T63" i="50"/>
  <c r="R63" i="50"/>
  <c r="Q63" i="50"/>
  <c r="K63" i="50"/>
  <c r="F63" i="50"/>
  <c r="H63" i="50" s="1"/>
  <c r="GL62" i="50"/>
  <c r="BD62" i="50"/>
  <c r="T62" i="50"/>
  <c r="R62" i="50"/>
  <c r="Q62" i="50"/>
  <c r="K62" i="50"/>
  <c r="F62" i="50"/>
  <c r="H62" i="50" s="1"/>
  <c r="GL61" i="50"/>
  <c r="BD61" i="50"/>
  <c r="T61" i="50"/>
  <c r="R61" i="50"/>
  <c r="Q61" i="50"/>
  <c r="K61" i="50"/>
  <c r="F61" i="50"/>
  <c r="H61" i="50" s="1"/>
  <c r="GL60" i="50"/>
  <c r="BD60" i="50"/>
  <c r="T60" i="50"/>
  <c r="R60" i="50"/>
  <c r="Q60" i="50"/>
  <c r="K60" i="50"/>
  <c r="F60" i="50"/>
  <c r="H60" i="50" s="1"/>
  <c r="GL59" i="50"/>
  <c r="BD59" i="50"/>
  <c r="T59" i="50"/>
  <c r="R59" i="50"/>
  <c r="Q59" i="50"/>
  <c r="K59" i="50"/>
  <c r="F59" i="50"/>
  <c r="H59" i="50" s="1"/>
  <c r="GL58" i="50"/>
  <c r="BD58" i="50"/>
  <c r="T58" i="50"/>
  <c r="R58" i="50"/>
  <c r="Q58" i="50"/>
  <c r="K58" i="50"/>
  <c r="F58" i="50"/>
  <c r="H58" i="50" s="1"/>
  <c r="GL57" i="50"/>
  <c r="BD57" i="50"/>
  <c r="T57" i="50"/>
  <c r="R57" i="50"/>
  <c r="Q57" i="50"/>
  <c r="K57" i="50"/>
  <c r="F57" i="50"/>
  <c r="H57" i="50" s="1"/>
  <c r="GL56" i="50"/>
  <c r="BD56" i="50"/>
  <c r="T56" i="50"/>
  <c r="R56" i="50"/>
  <c r="Q56" i="50"/>
  <c r="K56" i="50"/>
  <c r="F56" i="50"/>
  <c r="H56" i="50" s="1"/>
  <c r="GL55" i="50"/>
  <c r="BD55" i="50"/>
  <c r="T55" i="50"/>
  <c r="R55" i="50"/>
  <c r="Q55" i="50"/>
  <c r="K55" i="50"/>
  <c r="F55" i="50"/>
  <c r="H55" i="50" s="1"/>
  <c r="GL54" i="50"/>
  <c r="BD54" i="50"/>
  <c r="T54" i="50"/>
  <c r="R54" i="50"/>
  <c r="Q54" i="50"/>
  <c r="K54" i="50"/>
  <c r="F54" i="50"/>
  <c r="H54" i="50" s="1"/>
  <c r="GL53" i="50"/>
  <c r="BD53" i="50"/>
  <c r="T53" i="50"/>
  <c r="R53" i="50"/>
  <c r="Q53" i="50"/>
  <c r="K53" i="50"/>
  <c r="F53" i="50"/>
  <c r="H53" i="50" s="1"/>
  <c r="GL52" i="50"/>
  <c r="BD52" i="50"/>
  <c r="T52" i="50"/>
  <c r="R52" i="50"/>
  <c r="Q52" i="50"/>
  <c r="K52" i="50"/>
  <c r="F52" i="50"/>
  <c r="H52" i="50" s="1"/>
  <c r="GL51" i="50"/>
  <c r="BD51" i="50"/>
  <c r="T51" i="50"/>
  <c r="R51" i="50"/>
  <c r="Q51" i="50"/>
  <c r="K51" i="50"/>
  <c r="F51" i="50"/>
  <c r="H51" i="50" s="1"/>
  <c r="B51" i="50"/>
  <c r="B52" i="50" s="1"/>
  <c r="B53" i="50" s="1"/>
  <c r="B54" i="50" s="1"/>
  <c r="B55" i="50" s="1"/>
  <c r="B56" i="50" s="1"/>
  <c r="B57" i="50" s="1"/>
  <c r="B58" i="50" s="1"/>
  <c r="B59" i="50" s="1"/>
  <c r="B60" i="50" s="1"/>
  <c r="B61" i="50" s="1"/>
  <c r="B62" i="50" s="1"/>
  <c r="B63" i="50" s="1"/>
  <c r="B64" i="50" s="1"/>
  <c r="B65" i="50" s="1"/>
  <c r="B66" i="50" s="1"/>
  <c r="B67" i="50" s="1"/>
  <c r="B68" i="50" s="1"/>
  <c r="B69" i="50" s="1"/>
  <c r="B70" i="50" s="1"/>
  <c r="B71" i="50" s="1"/>
  <c r="B72" i="50" s="1"/>
  <c r="B73" i="50" s="1"/>
  <c r="B74" i="50" s="1"/>
  <c r="B75" i="50" s="1"/>
  <c r="B76" i="50" s="1"/>
  <c r="B77" i="50" s="1"/>
  <c r="B78" i="50" s="1"/>
  <c r="B79" i="50" s="1"/>
  <c r="B80" i="50" s="1"/>
  <c r="B81" i="50" s="1"/>
  <c r="B82" i="50" s="1"/>
  <c r="B83" i="50" s="1"/>
  <c r="B84" i="50" s="1"/>
  <c r="GL50" i="50"/>
  <c r="BD50" i="50"/>
  <c r="T50" i="50"/>
  <c r="R50" i="50"/>
  <c r="Q50" i="50"/>
  <c r="K50" i="50"/>
  <c r="F50" i="50"/>
  <c r="H50" i="50" s="1"/>
  <c r="GL49" i="50"/>
  <c r="BD49" i="50"/>
  <c r="T49" i="50"/>
  <c r="R49" i="50"/>
  <c r="Q49" i="50"/>
  <c r="K49" i="50"/>
  <c r="F49" i="50"/>
  <c r="H49" i="50" s="1"/>
  <c r="GL48" i="50"/>
  <c r="BD48" i="50"/>
  <c r="T48" i="50"/>
  <c r="R48" i="50"/>
  <c r="Q48" i="50"/>
  <c r="K48" i="50"/>
  <c r="F48" i="50"/>
  <c r="H48" i="50" s="1"/>
  <c r="GL47" i="50"/>
  <c r="BD47" i="50"/>
  <c r="T47" i="50"/>
  <c r="R47" i="50"/>
  <c r="Q47" i="50"/>
  <c r="K47" i="50"/>
  <c r="F47" i="50"/>
  <c r="H47" i="50" s="1"/>
  <c r="GL46" i="50"/>
  <c r="BD46" i="50"/>
  <c r="T46" i="50"/>
  <c r="R46" i="50"/>
  <c r="Q46" i="50"/>
  <c r="K46" i="50"/>
  <c r="F46" i="50"/>
  <c r="H46" i="50" s="1"/>
  <c r="GL45" i="50"/>
  <c r="BD45" i="50"/>
  <c r="T45" i="50"/>
  <c r="R45" i="50"/>
  <c r="Q45" i="50"/>
  <c r="K45" i="50"/>
  <c r="F45" i="50"/>
  <c r="H45" i="50" s="1"/>
  <c r="GL44" i="50"/>
  <c r="BD44" i="50"/>
  <c r="T44" i="50"/>
  <c r="R44" i="50"/>
  <c r="Q44" i="50"/>
  <c r="K44" i="50"/>
  <c r="F44" i="50"/>
  <c r="H44" i="50" s="1"/>
  <c r="GL43" i="50"/>
  <c r="BD43" i="50"/>
  <c r="T43" i="50"/>
  <c r="R43" i="50"/>
  <c r="Q43" i="50"/>
  <c r="K43" i="50"/>
  <c r="F43" i="50"/>
  <c r="H43" i="50" s="1"/>
  <c r="GL42" i="50"/>
  <c r="BD42" i="50"/>
  <c r="T42" i="50"/>
  <c r="R42" i="50"/>
  <c r="Q42" i="50"/>
  <c r="K42" i="50"/>
  <c r="F42" i="50"/>
  <c r="H42" i="50" s="1"/>
  <c r="GL41" i="50"/>
  <c r="BD41" i="50"/>
  <c r="T41" i="50"/>
  <c r="R41" i="50"/>
  <c r="Q41" i="50"/>
  <c r="K41" i="50"/>
  <c r="F41" i="50"/>
  <c r="H41" i="50" s="1"/>
  <c r="GL40" i="50"/>
  <c r="BD40" i="50"/>
  <c r="T40" i="50"/>
  <c r="R40" i="50"/>
  <c r="Q40" i="50"/>
  <c r="K40" i="50"/>
  <c r="F40" i="50"/>
  <c r="H40" i="50" s="1"/>
  <c r="GL39" i="50"/>
  <c r="BD39" i="50"/>
  <c r="T39" i="50"/>
  <c r="R39" i="50"/>
  <c r="Q39" i="50"/>
  <c r="K39" i="50"/>
  <c r="F39" i="50"/>
  <c r="H39" i="50" s="1"/>
  <c r="GL38" i="50"/>
  <c r="BD38" i="50"/>
  <c r="T38" i="50"/>
  <c r="R38" i="50"/>
  <c r="Q38" i="50"/>
  <c r="K38" i="50"/>
  <c r="F38" i="50"/>
  <c r="H38" i="50" s="1"/>
  <c r="GL37" i="50"/>
  <c r="BD37" i="50"/>
  <c r="T37" i="50"/>
  <c r="R37" i="50"/>
  <c r="Q37" i="50"/>
  <c r="K37" i="50"/>
  <c r="F37" i="50"/>
  <c r="H37" i="50" s="1"/>
  <c r="GL36" i="50"/>
  <c r="BD36" i="50"/>
  <c r="T36" i="50"/>
  <c r="R36" i="50"/>
  <c r="Q36" i="50"/>
  <c r="K36" i="50"/>
  <c r="F36" i="50"/>
  <c r="H36" i="50" s="1"/>
  <c r="B36" i="50"/>
  <c r="B37" i="50" s="1"/>
  <c r="B38" i="50" s="1"/>
  <c r="B39" i="50" s="1"/>
  <c r="B40" i="50" s="1"/>
  <c r="B41" i="50" s="1"/>
  <c r="B42" i="50" s="1"/>
  <c r="B43" i="50" s="1"/>
  <c r="B44" i="50" s="1"/>
  <c r="B45" i="50" s="1"/>
  <c r="B46" i="50" s="1"/>
  <c r="B47" i="50" s="1"/>
  <c r="B48" i="50" s="1"/>
  <c r="B49" i="50" s="1"/>
  <c r="B50" i="50" s="1"/>
  <c r="GL35" i="50"/>
  <c r="BD35" i="50"/>
  <c r="T35" i="50"/>
  <c r="R35" i="50"/>
  <c r="Q35" i="50"/>
  <c r="K35" i="50"/>
  <c r="F35" i="50"/>
  <c r="H35" i="50" s="1"/>
  <c r="GL34" i="50"/>
  <c r="BD34" i="50"/>
  <c r="T34" i="50"/>
  <c r="R34" i="50"/>
  <c r="Q34" i="50"/>
  <c r="K34" i="50"/>
  <c r="F34" i="50"/>
  <c r="H34" i="50" s="1"/>
  <c r="GL33" i="50"/>
  <c r="BD33" i="50"/>
  <c r="T33" i="50"/>
  <c r="R33" i="50"/>
  <c r="Q33" i="50"/>
  <c r="K33" i="50"/>
  <c r="F33" i="50"/>
  <c r="H33" i="50" s="1"/>
  <c r="B33" i="50"/>
  <c r="B34" i="50" s="1"/>
  <c r="B35" i="50" s="1"/>
  <c r="GL32" i="50"/>
  <c r="BD32" i="50"/>
  <c r="T32" i="50"/>
  <c r="R32" i="50"/>
  <c r="Q32" i="50"/>
  <c r="K32" i="50"/>
  <c r="F32" i="50"/>
  <c r="H32" i="50" s="1"/>
  <c r="U28" i="50"/>
  <c r="GM26" i="50"/>
  <c r="GN26" i="50" s="1"/>
  <c r="GO26" i="50" s="1"/>
  <c r="GP26" i="50" s="1"/>
  <c r="GQ26" i="50" s="1"/>
  <c r="GR26" i="50" s="1"/>
  <c r="GS26" i="50" s="1"/>
  <c r="GT26" i="50" s="1"/>
  <c r="GU26" i="50" s="1"/>
  <c r="GV26" i="50" s="1"/>
  <c r="GW26" i="50" s="1"/>
  <c r="GX26" i="50" s="1"/>
  <c r="GM25" i="50"/>
  <c r="BE25" i="50"/>
  <c r="U25" i="50"/>
  <c r="U29" i="50" s="1"/>
  <c r="GN24" i="50"/>
  <c r="GN25" i="50" s="1"/>
  <c r="GO24" i="50" s="1"/>
  <c r="GO25" i="50" s="1"/>
  <c r="GP24" i="50" s="1"/>
  <c r="GP25" i="50" s="1"/>
  <c r="BE24" i="50"/>
  <c r="BE26" i="50" s="1"/>
  <c r="BF26" i="50" s="1"/>
  <c r="BG26" i="50" s="1"/>
  <c r="BH26" i="50" s="1"/>
  <c r="V24" i="50"/>
  <c r="V26" i="50" s="1"/>
  <c r="V4" i="50" s="1"/>
  <c r="U24" i="50"/>
  <c r="PC16" i="50"/>
  <c r="CT16" i="50"/>
  <c r="GM5" i="50"/>
  <c r="BF5" i="50"/>
  <c r="BF25" i="50" s="1"/>
  <c r="V5" i="50"/>
  <c r="F37" i="71"/>
  <c r="E37" i="71"/>
  <c r="D37" i="71"/>
  <c r="G36" i="71"/>
  <c r="G35" i="71"/>
  <c r="G34" i="71"/>
  <c r="C33" i="71"/>
  <c r="C37" i="71" s="1"/>
  <c r="G32" i="71"/>
  <c r="G28" i="71"/>
  <c r="G27" i="71"/>
  <c r="G26" i="71"/>
  <c r="C25" i="71"/>
  <c r="G25" i="71" s="1"/>
  <c r="G24" i="71"/>
  <c r="G23" i="71"/>
  <c r="G22" i="71"/>
  <c r="G21" i="71"/>
  <c r="F20" i="71"/>
  <c r="F14" i="71" s="1"/>
  <c r="F29" i="71" s="1"/>
  <c r="E20" i="71"/>
  <c r="E14" i="71" s="1"/>
  <c r="E29" i="71" s="1"/>
  <c r="D20" i="71"/>
  <c r="D14" i="71" s="1"/>
  <c r="D29" i="71" s="1"/>
  <c r="C20" i="71"/>
  <c r="G20" i="71" s="1"/>
  <c r="G19" i="71"/>
  <c r="G18" i="71"/>
  <c r="G17" i="71"/>
  <c r="G16" i="71"/>
  <c r="C15" i="71"/>
  <c r="G15" i="71" s="1"/>
  <c r="J91" i="46"/>
  <c r="H91" i="46"/>
  <c r="G91" i="46"/>
  <c r="F91" i="46"/>
  <c r="E91" i="46"/>
  <c r="K90" i="46"/>
  <c r="E89" i="50" s="1"/>
  <c r="I90" i="46"/>
  <c r="I89" i="46"/>
  <c r="S48" i="46" s="1"/>
  <c r="T48" i="46" s="1"/>
  <c r="I88" i="46"/>
  <c r="K88" i="46" s="1"/>
  <c r="E87" i="50" s="1"/>
  <c r="G87" i="50" s="1"/>
  <c r="I87" i="46"/>
  <c r="K87" i="46" s="1"/>
  <c r="E86" i="50" s="1"/>
  <c r="K86" i="46"/>
  <c r="E85" i="50" s="1"/>
  <c r="G85" i="50" s="1"/>
  <c r="I86" i="46"/>
  <c r="I85" i="46"/>
  <c r="K85" i="46" s="1"/>
  <c r="E84" i="50" s="1"/>
  <c r="G84" i="50" s="1"/>
  <c r="K84" i="46"/>
  <c r="E83" i="50" s="1"/>
  <c r="G83" i="50" s="1"/>
  <c r="I84" i="46"/>
  <c r="I83" i="46"/>
  <c r="K83" i="46" s="1"/>
  <c r="E82" i="50" s="1"/>
  <c r="G82" i="50" s="1"/>
  <c r="K82" i="46"/>
  <c r="E81" i="50" s="1"/>
  <c r="I82" i="46"/>
  <c r="K81" i="46"/>
  <c r="E80" i="50" s="1"/>
  <c r="I81" i="46"/>
  <c r="I80" i="46"/>
  <c r="K80" i="46" s="1"/>
  <c r="E79" i="50" s="1"/>
  <c r="G79" i="50" s="1"/>
  <c r="I79" i="46"/>
  <c r="K79" i="46" s="1"/>
  <c r="E78" i="50" s="1"/>
  <c r="K78" i="46"/>
  <c r="E77" i="50" s="1"/>
  <c r="G77" i="50" s="1"/>
  <c r="I78" i="46"/>
  <c r="I77" i="46"/>
  <c r="K77" i="46" s="1"/>
  <c r="I76" i="46"/>
  <c r="K76" i="46" s="1"/>
  <c r="E75" i="50" s="1"/>
  <c r="G75" i="50" s="1"/>
  <c r="K75" i="46"/>
  <c r="E74" i="50" s="1"/>
  <c r="G74" i="50" s="1"/>
  <c r="I75" i="46"/>
  <c r="K74" i="46"/>
  <c r="E73" i="50" s="1"/>
  <c r="I74" i="46"/>
  <c r="I73" i="46"/>
  <c r="K73" i="46" s="1"/>
  <c r="E72" i="50" s="1"/>
  <c r="G72" i="50" s="1"/>
  <c r="K72" i="46"/>
  <c r="E71" i="50" s="1"/>
  <c r="I72" i="46"/>
  <c r="K71" i="46"/>
  <c r="E70" i="50" s="1"/>
  <c r="G70" i="50" s="1"/>
  <c r="I71" i="46"/>
  <c r="I70" i="46"/>
  <c r="K70" i="46" s="1"/>
  <c r="E69" i="50" s="1"/>
  <c r="I69" i="46"/>
  <c r="K69" i="46" s="1"/>
  <c r="E68" i="50" s="1"/>
  <c r="G68" i="50" s="1"/>
  <c r="I68" i="46"/>
  <c r="K68" i="46" s="1"/>
  <c r="E67" i="50" s="1"/>
  <c r="G67" i="50" s="1"/>
  <c r="I67" i="46"/>
  <c r="K67" i="46" s="1"/>
  <c r="K66" i="46"/>
  <c r="E65" i="50" s="1"/>
  <c r="G65" i="50" s="1"/>
  <c r="I66" i="46"/>
  <c r="K65" i="46"/>
  <c r="E64" i="50" s="1"/>
  <c r="I65" i="46"/>
  <c r="S39" i="46" s="1"/>
  <c r="S64" i="46"/>
  <c r="R64" i="46"/>
  <c r="T64" i="46" s="1"/>
  <c r="I64" i="46"/>
  <c r="K64" i="46" s="1"/>
  <c r="E63" i="50" s="1"/>
  <c r="G63" i="50" s="1"/>
  <c r="T63" i="46"/>
  <c r="S63" i="46"/>
  <c r="R63" i="46"/>
  <c r="I63" i="46"/>
  <c r="K63" i="46" s="1"/>
  <c r="E62" i="50" s="1"/>
  <c r="S62" i="46"/>
  <c r="R62" i="46"/>
  <c r="T62" i="46" s="1"/>
  <c r="I62" i="46"/>
  <c r="K62" i="46" s="1"/>
  <c r="E61" i="50" s="1"/>
  <c r="S61" i="46"/>
  <c r="S65" i="46" s="1"/>
  <c r="R61" i="46"/>
  <c r="I61" i="46"/>
  <c r="K61" i="46" s="1"/>
  <c r="E60" i="50" s="1"/>
  <c r="G60" i="50" s="1"/>
  <c r="I60" i="46"/>
  <c r="K60" i="46" s="1"/>
  <c r="E59" i="50" s="1"/>
  <c r="I59" i="46"/>
  <c r="K59" i="46" s="1"/>
  <c r="E58" i="50" s="1"/>
  <c r="G58" i="50" s="1"/>
  <c r="I58" i="46"/>
  <c r="K58" i="46" s="1"/>
  <c r="E57" i="50" s="1"/>
  <c r="K57" i="46"/>
  <c r="I57" i="46"/>
  <c r="I56" i="46"/>
  <c r="K56" i="46" s="1"/>
  <c r="E55" i="50" s="1"/>
  <c r="G55" i="50" s="1"/>
  <c r="I55" i="46"/>
  <c r="K55" i="46" s="1"/>
  <c r="E54" i="50" s="1"/>
  <c r="G54" i="50" s="1"/>
  <c r="I54" i="46"/>
  <c r="K54" i="46" s="1"/>
  <c r="E53" i="50" s="1"/>
  <c r="G53" i="50" s="1"/>
  <c r="K53" i="46"/>
  <c r="E52" i="50" s="1"/>
  <c r="I53" i="46"/>
  <c r="K52" i="46"/>
  <c r="E51" i="50" s="1"/>
  <c r="I52" i="46"/>
  <c r="I51" i="46"/>
  <c r="K51" i="46" s="1"/>
  <c r="E50" i="50" s="1"/>
  <c r="G50" i="50" s="1"/>
  <c r="K50" i="46"/>
  <c r="E49" i="50" s="1"/>
  <c r="I50" i="46"/>
  <c r="I49" i="46"/>
  <c r="K49" i="46" s="1"/>
  <c r="E48" i="50" s="1"/>
  <c r="G48" i="50" s="1"/>
  <c r="I48" i="46"/>
  <c r="K48" i="46" s="1"/>
  <c r="E47" i="50" s="1"/>
  <c r="K47" i="46"/>
  <c r="E46" i="50" s="1"/>
  <c r="G46" i="50" s="1"/>
  <c r="I47" i="46"/>
  <c r="I46" i="46"/>
  <c r="K46" i="46" s="1"/>
  <c r="E45" i="50" s="1"/>
  <c r="S45" i="46"/>
  <c r="T45" i="46" s="1"/>
  <c r="K45" i="46"/>
  <c r="E44" i="50" s="1"/>
  <c r="I45" i="46"/>
  <c r="S44" i="46"/>
  <c r="T44" i="46" s="1"/>
  <c r="K44" i="46"/>
  <c r="E43" i="50" s="1"/>
  <c r="G43" i="50" s="1"/>
  <c r="I44" i="46"/>
  <c r="I43" i="46"/>
  <c r="K43" i="46" s="1"/>
  <c r="E42" i="50" s="1"/>
  <c r="I42" i="46"/>
  <c r="K42" i="46" s="1"/>
  <c r="E41" i="50" s="1"/>
  <c r="G41" i="50" s="1"/>
  <c r="I41" i="46"/>
  <c r="K41" i="46" s="1"/>
  <c r="E40" i="50" s="1"/>
  <c r="G40" i="50" s="1"/>
  <c r="I40" i="46"/>
  <c r="K40" i="46" s="1"/>
  <c r="E39" i="50" s="1"/>
  <c r="G39" i="50" s="1"/>
  <c r="I39" i="46"/>
  <c r="K39" i="46" s="1"/>
  <c r="E38" i="50" s="1"/>
  <c r="G38" i="50" s="1"/>
  <c r="I38" i="46"/>
  <c r="K38" i="46" s="1"/>
  <c r="E37" i="50" s="1"/>
  <c r="K37" i="46"/>
  <c r="E36" i="50" s="1"/>
  <c r="I37" i="46"/>
  <c r="I36" i="46"/>
  <c r="K36" i="46" s="1"/>
  <c r="E35" i="50" s="1"/>
  <c r="K35" i="46"/>
  <c r="E34" i="50" s="1"/>
  <c r="I35" i="46"/>
  <c r="I34" i="46"/>
  <c r="K33" i="46"/>
  <c r="I33" i="46"/>
  <c r="J15" i="46"/>
  <c r="I15" i="46"/>
  <c r="H15" i="46"/>
  <c r="G15" i="46"/>
  <c r="F15" i="46"/>
  <c r="K14" i="46"/>
  <c r="M14" i="46" s="1"/>
  <c r="R41" i="46" s="1"/>
  <c r="K13" i="46"/>
  <c r="M13" i="46" s="1"/>
  <c r="R38" i="46" s="1"/>
  <c r="K12" i="46"/>
  <c r="M12" i="46" s="1"/>
  <c r="R32" i="46" s="1"/>
  <c r="K11" i="46"/>
  <c r="R36" i="46" s="1"/>
  <c r="E28" i="47"/>
  <c r="D28" i="47"/>
  <c r="C28" i="47"/>
  <c r="E30" i="47"/>
  <c r="D30" i="47"/>
  <c r="C30" i="47"/>
  <c r="C32" i="47" s="1"/>
  <c r="E27" i="47"/>
  <c r="D27" i="47"/>
  <c r="C27" i="47"/>
  <c r="H22" i="63"/>
  <c r="G22" i="63"/>
  <c r="E22" i="63"/>
  <c r="D22" i="63"/>
  <c r="C22" i="63"/>
  <c r="H19" i="63"/>
  <c r="G19" i="63"/>
  <c r="F19" i="63"/>
  <c r="E19" i="63"/>
  <c r="D19" i="63"/>
  <c r="C19" i="63"/>
  <c r="H18" i="63"/>
  <c r="G18" i="63"/>
  <c r="F18" i="63"/>
  <c r="E18" i="63"/>
  <c r="D18" i="63"/>
  <c r="C18" i="63"/>
  <c r="H5" i="63"/>
  <c r="G5" i="63"/>
  <c r="F5" i="63"/>
  <c r="E5" i="63"/>
  <c r="D5" i="63"/>
  <c r="C5" i="63"/>
  <c r="C17" i="1"/>
  <c r="C13" i="1"/>
  <c r="C15" i="1" s="1"/>
  <c r="C8" i="1"/>
  <c r="C9" i="1" s="1"/>
  <c r="C20" i="1" s="1"/>
  <c r="C21" i="1" s="1"/>
  <c r="C268" i="11"/>
  <c r="C262" i="11"/>
  <c r="C261" i="11"/>
  <c r="C260" i="11"/>
  <c r="C259" i="11"/>
  <c r="C258" i="11"/>
  <c r="G257" i="11"/>
  <c r="F257" i="11"/>
  <c r="E257" i="11"/>
  <c r="D257" i="11"/>
  <c r="C256" i="11"/>
  <c r="C255" i="11"/>
  <c r="C254" i="11"/>
  <c r="C253" i="11"/>
  <c r="C252" i="11"/>
  <c r="C251" i="11"/>
  <c r="C245" i="11"/>
  <c r="C244" i="11"/>
  <c r="C243" i="11"/>
  <c r="C242" i="11"/>
  <c r="C241" i="11"/>
  <c r="C240" i="11"/>
  <c r="C239" i="11"/>
  <c r="C238" i="11"/>
  <c r="C237" i="11"/>
  <c r="C236" i="11"/>
  <c r="C235" i="11"/>
  <c r="C234" i="11"/>
  <c r="C224" i="11"/>
  <c r="C218" i="11"/>
  <c r="C217" i="11"/>
  <c r="C216" i="11"/>
  <c r="C215" i="11"/>
  <c r="C214" i="11"/>
  <c r="C213" i="11"/>
  <c r="C212" i="11"/>
  <c r="C211" i="11"/>
  <c r="C210" i="11"/>
  <c r="C209" i="11"/>
  <c r="C208" i="11"/>
  <c r="C207" i="11"/>
  <c r="C201" i="11"/>
  <c r="C184" i="11" s="1"/>
  <c r="C200" i="11"/>
  <c r="C183" i="11" s="1"/>
  <c r="C199" i="11"/>
  <c r="C182" i="11" s="1"/>
  <c r="C198" i="11"/>
  <c r="C181" i="11" s="1"/>
  <c r="C197" i="11"/>
  <c r="C180" i="11" s="1"/>
  <c r="C196" i="11"/>
  <c r="C179" i="11" s="1"/>
  <c r="C195" i="11"/>
  <c r="C178" i="11" s="1"/>
  <c r="C194" i="11"/>
  <c r="C177" i="11" s="1"/>
  <c r="C193" i="11"/>
  <c r="C176" i="11" s="1"/>
  <c r="C192" i="11"/>
  <c r="C175" i="11" s="1"/>
  <c r="C191" i="11"/>
  <c r="C174" i="11" s="1"/>
  <c r="C190" i="11"/>
  <c r="C173" i="11" s="1"/>
  <c r="G184" i="11"/>
  <c r="F184" i="11"/>
  <c r="E184" i="11"/>
  <c r="D184" i="11"/>
  <c r="G183" i="11"/>
  <c r="F183" i="11"/>
  <c r="E183" i="11"/>
  <c r="D183" i="11"/>
  <c r="G182" i="11"/>
  <c r="F182" i="11"/>
  <c r="E182" i="11"/>
  <c r="D182" i="11"/>
  <c r="G181" i="11"/>
  <c r="F181" i="11"/>
  <c r="E181" i="11"/>
  <c r="D181" i="11"/>
  <c r="G180" i="11"/>
  <c r="F180" i="11"/>
  <c r="E180" i="11"/>
  <c r="D180" i="11"/>
  <c r="G179" i="11"/>
  <c r="F179" i="11"/>
  <c r="E179" i="11"/>
  <c r="D179" i="11"/>
  <c r="G178" i="11"/>
  <c r="F178" i="11"/>
  <c r="E178" i="11"/>
  <c r="D178" i="11"/>
  <c r="G177" i="11"/>
  <c r="F177" i="11"/>
  <c r="E177" i="11"/>
  <c r="D177" i="11"/>
  <c r="G176" i="11"/>
  <c r="F176" i="11"/>
  <c r="E176" i="11"/>
  <c r="D176" i="11"/>
  <c r="G175" i="11"/>
  <c r="F175" i="11"/>
  <c r="E175" i="11"/>
  <c r="D175" i="11"/>
  <c r="G174" i="11"/>
  <c r="F174" i="11"/>
  <c r="E174" i="11"/>
  <c r="D174" i="11"/>
  <c r="G173" i="11"/>
  <c r="F173" i="11"/>
  <c r="E173" i="11"/>
  <c r="D173" i="11"/>
  <c r="C167" i="11"/>
  <c r="C166" i="11"/>
  <c r="C165" i="11"/>
  <c r="C164" i="11"/>
  <c r="C163" i="11"/>
  <c r="C162" i="11"/>
  <c r="C161" i="11"/>
  <c r="C160" i="11"/>
  <c r="C159" i="11"/>
  <c r="C158" i="11"/>
  <c r="C157" i="11"/>
  <c r="C156" i="11"/>
  <c r="H19" i="77"/>
  <c r="G19" i="77"/>
  <c r="F19" i="77"/>
  <c r="E19" i="77"/>
  <c r="H18" i="77"/>
  <c r="G18" i="77"/>
  <c r="F18" i="77"/>
  <c r="E18" i="77"/>
  <c r="H17" i="77"/>
  <c r="G17" i="77"/>
  <c r="F17" i="77"/>
  <c r="E17" i="77"/>
  <c r="H15" i="77"/>
  <c r="G15" i="77"/>
  <c r="F15" i="77"/>
  <c r="E15" i="77"/>
  <c r="H8" i="77"/>
  <c r="G8" i="77"/>
  <c r="F8" i="77"/>
  <c r="E8" i="77"/>
  <c r="D8" i="77"/>
  <c r="H7" i="77"/>
  <c r="G7" i="77"/>
  <c r="F7" i="77"/>
  <c r="E7" i="77"/>
  <c r="H6" i="77"/>
  <c r="G6" i="77"/>
  <c r="F6" i="77"/>
  <c r="E6" i="77"/>
  <c r="D6" i="77"/>
  <c r="H5" i="77"/>
  <c r="G5" i="77"/>
  <c r="F5" i="77"/>
  <c r="E5" i="77"/>
  <c r="D32" i="47" l="1"/>
  <c r="D29" i="47"/>
  <c r="C29" i="47"/>
  <c r="E29" i="47"/>
  <c r="E32" i="47"/>
  <c r="F28" i="47"/>
  <c r="F31" i="47"/>
  <c r="F30" i="47"/>
  <c r="F27" i="47"/>
  <c r="C26" i="47"/>
  <c r="D26" i="47"/>
  <c r="E26" i="47"/>
  <c r="GI4" i="72"/>
  <c r="GJ5" i="72"/>
  <c r="AY5" i="72"/>
  <c r="AX13" i="72"/>
  <c r="O5" i="72"/>
  <c r="N16" i="72"/>
  <c r="N15" i="72"/>
  <c r="O12" i="72"/>
  <c r="O14" i="72" s="1"/>
  <c r="N17" i="72"/>
  <c r="GF13" i="72"/>
  <c r="M14" i="72"/>
  <c r="GE17" i="72"/>
  <c r="GE16" i="72"/>
  <c r="AW16" i="72"/>
  <c r="AW17" i="72"/>
  <c r="AW15" i="72"/>
  <c r="GE21" i="72"/>
  <c r="GE20" i="72"/>
  <c r="GE25" i="72"/>
  <c r="GE24" i="72"/>
  <c r="GE7" i="72" s="1"/>
  <c r="AV25" i="72"/>
  <c r="GE23" i="72"/>
  <c r="AV24" i="72"/>
  <c r="GE22" i="72"/>
  <c r="FO16" i="50"/>
  <c r="SO16" i="50"/>
  <c r="PE16" i="50"/>
  <c r="MI16" i="50"/>
  <c r="IZ16" i="50"/>
  <c r="GE16" i="50"/>
  <c r="CU16" i="50"/>
  <c r="G62" i="50"/>
  <c r="SH16" i="50"/>
  <c r="IE16" i="50"/>
  <c r="GN5" i="50"/>
  <c r="GM4" i="50"/>
  <c r="LK16" i="50"/>
  <c r="AC16" i="50"/>
  <c r="LL16" i="50"/>
  <c r="AE16" i="50"/>
  <c r="LM16" i="50"/>
  <c r="FJ16" i="50"/>
  <c r="FR16" i="50"/>
  <c r="SM16" i="50"/>
  <c r="VS16" i="50"/>
  <c r="VY16" i="50"/>
  <c r="IW16" i="50"/>
  <c r="IX16" i="50"/>
  <c r="G81" i="50"/>
  <c r="CE16" i="50"/>
  <c r="OK16" i="50"/>
  <c r="G45" i="50"/>
  <c r="CR16" i="50"/>
  <c r="ON16" i="50"/>
  <c r="AF16" i="50"/>
  <c r="DQ16" i="50"/>
  <c r="GF16" i="50"/>
  <c r="JF16" i="50"/>
  <c r="MK16" i="50"/>
  <c r="PF16" i="50"/>
  <c r="TG16" i="50"/>
  <c r="G69" i="50"/>
  <c r="AL16" i="50"/>
  <c r="DR16" i="50"/>
  <c r="GH16" i="50"/>
  <c r="JS16" i="50"/>
  <c r="ML16" i="50"/>
  <c r="QD16" i="50"/>
  <c r="TH16" i="50"/>
  <c r="G57" i="50"/>
  <c r="AZ16" i="50"/>
  <c r="DT16" i="50"/>
  <c r="HF16" i="50"/>
  <c r="JT16" i="50"/>
  <c r="MT16" i="50"/>
  <c r="QE16" i="50"/>
  <c r="TJ16" i="50"/>
  <c r="VA16" i="50"/>
  <c r="BA16" i="50"/>
  <c r="DW16" i="50"/>
  <c r="HG16" i="50"/>
  <c r="JU16" i="50"/>
  <c r="NH16" i="50"/>
  <c r="QG16" i="50"/>
  <c r="UO16" i="50"/>
  <c r="G34" i="50"/>
  <c r="BB16" i="50"/>
  <c r="EJ16" i="50"/>
  <c r="HH16" i="50"/>
  <c r="KR16" i="50"/>
  <c r="NI16" i="50"/>
  <c r="QL16" i="50"/>
  <c r="UP16" i="50"/>
  <c r="G35" i="50"/>
  <c r="BV16" i="50"/>
  <c r="EO16" i="50"/>
  <c r="HK16" i="50"/>
  <c r="KS16" i="50"/>
  <c r="NJ16" i="50"/>
  <c r="RA16" i="50"/>
  <c r="UW16" i="50"/>
  <c r="CB16" i="50"/>
  <c r="EP16" i="50"/>
  <c r="HX16" i="50"/>
  <c r="KT16" i="50"/>
  <c r="OE16" i="50"/>
  <c r="RF16" i="50"/>
  <c r="UZ16" i="50"/>
  <c r="G36" i="50"/>
  <c r="CC16" i="50"/>
  <c r="FI16" i="50"/>
  <c r="HY16" i="50"/>
  <c r="KX16" i="50"/>
  <c r="OJ16" i="50"/>
  <c r="RJ16" i="50"/>
  <c r="KS18" i="82"/>
  <c r="KS6" i="82"/>
  <c r="PE5" i="82"/>
  <c r="PD4" i="82"/>
  <c r="KU25" i="82"/>
  <c r="KT15" i="82"/>
  <c r="R33" i="46"/>
  <c r="G37" i="50"/>
  <c r="G44" i="50"/>
  <c r="G64" i="50"/>
  <c r="R39" i="46"/>
  <c r="G52" i="50"/>
  <c r="G61" i="50"/>
  <c r="G73" i="50"/>
  <c r="R42" i="46"/>
  <c r="R43" i="46" s="1"/>
  <c r="G42" i="50"/>
  <c r="G49" i="50"/>
  <c r="G78" i="50"/>
  <c r="G86" i="50"/>
  <c r="G59" i="50"/>
  <c r="G47" i="50"/>
  <c r="G71" i="50"/>
  <c r="F37" i="75"/>
  <c r="P67" i="50"/>
  <c r="P76" i="50"/>
  <c r="P80" i="50"/>
  <c r="P38" i="50"/>
  <c r="F31" i="75"/>
  <c r="D47" i="75"/>
  <c r="E47" i="75"/>
  <c r="P66" i="50"/>
  <c r="P65" i="50"/>
  <c r="P58" i="50"/>
  <c r="P37" i="50"/>
  <c r="G28" i="75"/>
  <c r="D46" i="75"/>
  <c r="C2130" i="80"/>
  <c r="C1658" i="80"/>
  <c r="C1128" i="80"/>
  <c r="C656" i="80"/>
  <c r="C173" i="80"/>
  <c r="C2092" i="80"/>
  <c r="D2092" i="80" s="1"/>
  <c r="C1620" i="80"/>
  <c r="D1620" i="80" s="1"/>
  <c r="C1090" i="80"/>
  <c r="D1090" i="80" s="1"/>
  <c r="C618" i="80"/>
  <c r="D618" i="80" s="1"/>
  <c r="C119" i="80"/>
  <c r="D119" i="80" s="1"/>
  <c r="C1341" i="80"/>
  <c r="C748" i="80"/>
  <c r="C2049" i="80"/>
  <c r="C1577" i="80"/>
  <c r="C1065" i="80"/>
  <c r="C593" i="80"/>
  <c r="C1995" i="80"/>
  <c r="D1995" i="80" s="1"/>
  <c r="C1523" i="80"/>
  <c r="D1523" i="80" s="1"/>
  <c r="C1027" i="80"/>
  <c r="D1027" i="80" s="1"/>
  <c r="C555" i="80"/>
  <c r="D555" i="80" s="1"/>
  <c r="C1813" i="80"/>
  <c r="C1957" i="80"/>
  <c r="C1485" i="80"/>
  <c r="C984" i="80"/>
  <c r="C512" i="80"/>
  <c r="C829" i="80"/>
  <c r="C1759" i="80"/>
  <c r="D1759" i="80" s="1"/>
  <c r="C791" i="80"/>
  <c r="D791" i="80" s="1"/>
  <c r="C2193" i="80"/>
  <c r="C1238" i="80"/>
  <c r="C1683" i="80"/>
  <c r="D1683" i="80" s="1"/>
  <c r="C222" i="80"/>
  <c r="D222" i="80" s="1"/>
  <c r="C1919" i="80"/>
  <c r="D1919" i="80" s="1"/>
  <c r="C1447" i="80"/>
  <c r="D1447" i="80" s="1"/>
  <c r="C930" i="80"/>
  <c r="D930" i="80" s="1"/>
  <c r="C458" i="80"/>
  <c r="D458" i="80" s="1"/>
  <c r="C1894" i="80"/>
  <c r="C1422" i="80"/>
  <c r="C892" i="80"/>
  <c r="C420" i="80"/>
  <c r="C1856" i="80"/>
  <c r="D1856" i="80" s="1"/>
  <c r="C1384" i="80"/>
  <c r="D1384" i="80" s="1"/>
  <c r="C854" i="80"/>
  <c r="D854" i="80" s="1"/>
  <c r="C382" i="80"/>
  <c r="D382" i="80" s="1"/>
  <c r="C357" i="80"/>
  <c r="C1287" i="80"/>
  <c r="D1287" i="80" s="1"/>
  <c r="C319" i="80"/>
  <c r="D319" i="80" s="1"/>
  <c r="C1721" i="80"/>
  <c r="C276" i="80"/>
  <c r="C2155" i="80"/>
  <c r="D2155" i="80" s="1"/>
  <c r="C1184" i="80"/>
  <c r="D1184" i="80" s="1"/>
  <c r="C694" i="80"/>
  <c r="D694" i="80" s="1"/>
  <c r="G38" i="75"/>
  <c r="F29" i="75"/>
  <c r="F38" i="75"/>
  <c r="P78" i="50"/>
  <c r="D48" i="75"/>
  <c r="P57" i="50"/>
  <c r="E45" i="75"/>
  <c r="G45" i="75" s="1"/>
  <c r="G31" i="75"/>
  <c r="E46" i="75"/>
  <c r="P56" i="50"/>
  <c r="G39" i="75"/>
  <c r="D40" i="75"/>
  <c r="G36" i="75"/>
  <c r="E48" i="75"/>
  <c r="G48" i="75" s="1"/>
  <c r="P32" i="50"/>
  <c r="F30" i="75"/>
  <c r="D45" i="75"/>
  <c r="D48" i="79"/>
  <c r="C257" i="11"/>
  <c r="V25" i="50"/>
  <c r="W5" i="50"/>
  <c r="GP28" i="50"/>
  <c r="GP29" i="50"/>
  <c r="GP27" i="50"/>
  <c r="GQ24" i="50"/>
  <c r="AN16" i="50"/>
  <c r="CG16" i="50"/>
  <c r="EB16" i="50"/>
  <c r="FS16" i="50"/>
  <c r="HL16" i="50"/>
  <c r="JG16" i="50"/>
  <c r="KY16" i="50"/>
  <c r="MU16" i="50"/>
  <c r="OQ16" i="50"/>
  <c r="QQ16" i="50"/>
  <c r="SP16" i="50"/>
  <c r="U27" i="50"/>
  <c r="U26" i="50"/>
  <c r="U4" i="50" s="1"/>
  <c r="VX16" i="50"/>
  <c r="VJ16" i="50"/>
  <c r="UU16" i="50"/>
  <c r="UF16" i="50"/>
  <c r="QK16" i="50"/>
  <c r="PY16" i="50"/>
  <c r="PM16" i="50"/>
  <c r="PA16" i="50"/>
  <c r="OO16" i="50"/>
  <c r="OC16" i="50"/>
  <c r="NQ16" i="50"/>
  <c r="NE16" i="50"/>
  <c r="MS16" i="50"/>
  <c r="UD16" i="50"/>
  <c r="TQ16" i="50"/>
  <c r="TD16" i="50"/>
  <c r="SR16" i="50"/>
  <c r="SF16" i="50"/>
  <c r="RT16" i="50"/>
  <c r="RH16" i="50"/>
  <c r="QV16" i="50"/>
  <c r="QJ16" i="50"/>
  <c r="ES16" i="50"/>
  <c r="EG16" i="50"/>
  <c r="DU16" i="50"/>
  <c r="DI16" i="50"/>
  <c r="CW16" i="50"/>
  <c r="CK16" i="50"/>
  <c r="BY16" i="50"/>
  <c r="BM16" i="50"/>
  <c r="AY16" i="50"/>
  <c r="AM16" i="50"/>
  <c r="AA16" i="50"/>
  <c r="WD16" i="50"/>
  <c r="VK16" i="50"/>
  <c r="UM16" i="50"/>
  <c r="TT16" i="50"/>
  <c r="TA16" i="50"/>
  <c r="SL16" i="50"/>
  <c r="RW16" i="50"/>
  <c r="RE16" i="50"/>
  <c r="QP16" i="50"/>
  <c r="QA16" i="50"/>
  <c r="PL16" i="50"/>
  <c r="OW16" i="50"/>
  <c r="OI16" i="50"/>
  <c r="NU16" i="50"/>
  <c r="NG16" i="50"/>
  <c r="MR16" i="50"/>
  <c r="MD16" i="50"/>
  <c r="LQ16" i="50"/>
  <c r="LD16" i="50"/>
  <c r="KQ16" i="50"/>
  <c r="KD16" i="50"/>
  <c r="JQ16" i="50"/>
  <c r="JD16" i="50"/>
  <c r="IQ16" i="50"/>
  <c r="ID16" i="50"/>
  <c r="HQ16" i="50"/>
  <c r="HD16" i="50"/>
  <c r="GP16" i="50"/>
  <c r="GA16" i="50"/>
  <c r="FN16" i="50"/>
  <c r="FA16" i="50"/>
  <c r="EN16" i="50"/>
  <c r="EA16" i="50"/>
  <c r="DN16" i="50"/>
  <c r="DA16" i="50"/>
  <c r="CN16" i="50"/>
  <c r="CA16" i="50"/>
  <c r="BN16" i="50"/>
  <c r="AX16" i="50"/>
  <c r="AK16" i="50"/>
  <c r="X16" i="50"/>
  <c r="WB16" i="50"/>
  <c r="VD16" i="50"/>
  <c r="UL16" i="50"/>
  <c r="TS16" i="50"/>
  <c r="SZ16" i="50"/>
  <c r="SK16" i="50"/>
  <c r="RV16" i="50"/>
  <c r="RD16" i="50"/>
  <c r="QO16" i="50"/>
  <c r="PZ16" i="50"/>
  <c r="PJ16" i="50"/>
  <c r="OV16" i="50"/>
  <c r="OH16" i="50"/>
  <c r="NT16" i="50"/>
  <c r="NF16" i="50"/>
  <c r="MP16" i="50"/>
  <c r="MC16" i="50"/>
  <c r="LP16" i="50"/>
  <c r="LC16" i="50"/>
  <c r="KP16" i="50"/>
  <c r="KC16" i="50"/>
  <c r="JP16" i="50"/>
  <c r="JC16" i="50"/>
  <c r="IP16" i="50"/>
  <c r="IC16" i="50"/>
  <c r="HP16" i="50"/>
  <c r="HB16" i="50"/>
  <c r="GO16" i="50"/>
  <c r="FZ16" i="50"/>
  <c r="FM16" i="50"/>
  <c r="EZ16" i="50"/>
  <c r="EM16" i="50"/>
  <c r="DZ16" i="50"/>
  <c r="DM16" i="50"/>
  <c r="CZ16" i="50"/>
  <c r="CM16" i="50"/>
  <c r="BZ16" i="50"/>
  <c r="BL16" i="50"/>
  <c r="AW16" i="50"/>
  <c r="AJ16" i="50"/>
  <c r="W16" i="50"/>
  <c r="WA16" i="50"/>
  <c r="VC16" i="50"/>
  <c r="UK16" i="50"/>
  <c r="TO16" i="50"/>
  <c r="SY16" i="50"/>
  <c r="SJ16" i="50"/>
  <c r="RR16" i="50"/>
  <c r="RC16" i="50"/>
  <c r="QN16" i="50"/>
  <c r="PX16" i="50"/>
  <c r="PI16" i="50"/>
  <c r="OU16" i="50"/>
  <c r="OG16" i="50"/>
  <c r="NS16" i="50"/>
  <c r="ND16" i="50"/>
  <c r="MO16" i="50"/>
  <c r="MB16" i="50"/>
  <c r="LO16" i="50"/>
  <c r="LB16" i="50"/>
  <c r="KO16" i="50"/>
  <c r="KB16" i="50"/>
  <c r="JO16" i="50"/>
  <c r="JB16" i="50"/>
  <c r="IO16" i="50"/>
  <c r="IB16" i="50"/>
  <c r="HN16" i="50"/>
  <c r="HA16" i="50"/>
  <c r="GN16" i="50"/>
  <c r="FY16" i="50"/>
  <c r="FL16" i="50"/>
  <c r="EY16" i="50"/>
  <c r="EL16" i="50"/>
  <c r="DY16" i="50"/>
  <c r="DL16" i="50"/>
  <c r="CY16" i="50"/>
  <c r="CL16" i="50"/>
  <c r="BX16" i="50"/>
  <c r="BK16" i="50"/>
  <c r="AV16" i="50"/>
  <c r="AI16" i="50"/>
  <c r="V16" i="50"/>
  <c r="VZ16" i="50"/>
  <c r="VB16" i="50"/>
  <c r="UI16" i="50"/>
  <c r="TN16" i="50"/>
  <c r="SX16" i="50"/>
  <c r="SI16" i="50"/>
  <c r="RQ16" i="50"/>
  <c r="RB16" i="50"/>
  <c r="QM16" i="50"/>
  <c r="PV16" i="50"/>
  <c r="PH16" i="50"/>
  <c r="OT16" i="50"/>
  <c r="OF16" i="50"/>
  <c r="NR16" i="50"/>
  <c r="NB16" i="50"/>
  <c r="MN16" i="50"/>
  <c r="MA16" i="50"/>
  <c r="LN16" i="50"/>
  <c r="LA16" i="50"/>
  <c r="KN16" i="50"/>
  <c r="KA16" i="50"/>
  <c r="JN16" i="50"/>
  <c r="JA16" i="50"/>
  <c r="IN16" i="50"/>
  <c r="HZ16" i="50"/>
  <c r="HM16" i="50"/>
  <c r="GZ16" i="50"/>
  <c r="GM16" i="50"/>
  <c r="FX16" i="50"/>
  <c r="FK16" i="50"/>
  <c r="EX16" i="50"/>
  <c r="EK16" i="50"/>
  <c r="DX16" i="50"/>
  <c r="DK16" i="50"/>
  <c r="CX16" i="50"/>
  <c r="CJ16" i="50"/>
  <c r="BW16" i="50"/>
  <c r="BJ16" i="50"/>
  <c r="AU16" i="50"/>
  <c r="AH16" i="50"/>
  <c r="U16" i="50"/>
  <c r="VP16" i="50"/>
  <c r="UX16" i="50"/>
  <c r="TZ16" i="50"/>
  <c r="TI16" i="50"/>
  <c r="ST16" i="50"/>
  <c r="SB16" i="50"/>
  <c r="RM16" i="50"/>
  <c r="QX16" i="50"/>
  <c r="QF16" i="50"/>
  <c r="PR16" i="50"/>
  <c r="PD16" i="50"/>
  <c r="OP16" i="50"/>
  <c r="NZ16" i="50"/>
  <c r="NL16" i="50"/>
  <c r="MX16" i="50"/>
  <c r="MJ16" i="50"/>
  <c r="LW16" i="50"/>
  <c r="LJ16" i="50"/>
  <c r="KW16" i="50"/>
  <c r="KJ16" i="50"/>
  <c r="JV16" i="50"/>
  <c r="JI16" i="50"/>
  <c r="IV16" i="50"/>
  <c r="II16" i="50"/>
  <c r="HV16" i="50"/>
  <c r="HI16" i="50"/>
  <c r="GV16" i="50"/>
  <c r="GG16" i="50"/>
  <c r="FT16" i="50"/>
  <c r="FG16" i="50"/>
  <c r="ET16" i="50"/>
  <c r="EF16" i="50"/>
  <c r="DS16" i="50"/>
  <c r="DF16" i="50"/>
  <c r="CS16" i="50"/>
  <c r="CF16" i="50"/>
  <c r="BS16" i="50"/>
  <c r="BF16" i="50"/>
  <c r="AQ16" i="50"/>
  <c r="AD16" i="50"/>
  <c r="VR16" i="50"/>
  <c r="UH16" i="50"/>
  <c r="TF16" i="50"/>
  <c r="SA16" i="50"/>
  <c r="QZ16" i="50"/>
  <c r="QB16" i="50"/>
  <c r="PB16" i="50"/>
  <c r="OB16" i="50"/>
  <c r="NA16" i="50"/>
  <c r="MG16" i="50"/>
  <c r="LI16" i="50"/>
  <c r="KL16" i="50"/>
  <c r="JR16" i="50"/>
  <c r="IT16" i="50"/>
  <c r="HW16" i="50"/>
  <c r="GY16" i="50"/>
  <c r="GD16" i="50"/>
  <c r="FF16" i="50"/>
  <c r="EI16" i="50"/>
  <c r="DO16" i="50"/>
  <c r="CQ16" i="50"/>
  <c r="BT16" i="50"/>
  <c r="AT16" i="50"/>
  <c r="Z16" i="50"/>
  <c r="VO16" i="50"/>
  <c r="UB16" i="50"/>
  <c r="TB16" i="50"/>
  <c r="RZ16" i="50"/>
  <c r="QY16" i="50"/>
  <c r="PU16" i="50"/>
  <c r="OZ16" i="50"/>
  <c r="NY16" i="50"/>
  <c r="MZ16" i="50"/>
  <c r="MF16" i="50"/>
  <c r="LH16" i="50"/>
  <c r="KK16" i="50"/>
  <c r="JM16" i="50"/>
  <c r="IS16" i="50"/>
  <c r="HU16" i="50"/>
  <c r="GX16" i="50"/>
  <c r="GB16" i="50"/>
  <c r="FD16" i="50"/>
  <c r="EH16" i="50"/>
  <c r="DJ16" i="50"/>
  <c r="CP16" i="50"/>
  <c r="BR16" i="50"/>
  <c r="AS16" i="50"/>
  <c r="Y16" i="50"/>
  <c r="VN16" i="50"/>
  <c r="UA16" i="50"/>
  <c r="SW16" i="50"/>
  <c r="RY16" i="50"/>
  <c r="QT16" i="50"/>
  <c r="PT16" i="50"/>
  <c r="OX16" i="50"/>
  <c r="NX16" i="50"/>
  <c r="MY16" i="50"/>
  <c r="LZ16" i="50"/>
  <c r="LF16" i="50"/>
  <c r="KH16" i="50"/>
  <c r="JL16" i="50"/>
  <c r="IR16" i="50"/>
  <c r="HT16" i="50"/>
  <c r="GW16" i="50"/>
  <c r="FW16" i="50"/>
  <c r="FC16" i="50"/>
  <c r="EE16" i="50"/>
  <c r="DH16" i="50"/>
  <c r="CO16" i="50"/>
  <c r="BQ16" i="50"/>
  <c r="AR16" i="50"/>
  <c r="VM16" i="50"/>
  <c r="TY16" i="50"/>
  <c r="SV16" i="50"/>
  <c r="RX16" i="50"/>
  <c r="QS16" i="50"/>
  <c r="PS16" i="50"/>
  <c r="OS16" i="50"/>
  <c r="NW16" i="50"/>
  <c r="MW16" i="50"/>
  <c r="LY16" i="50"/>
  <c r="LE16" i="50"/>
  <c r="KG16" i="50"/>
  <c r="JJ16" i="50"/>
  <c r="IL16" i="50"/>
  <c r="HS16" i="50"/>
  <c r="GU16" i="50"/>
  <c r="FV16" i="50"/>
  <c r="FB16" i="50"/>
  <c r="ED16" i="50"/>
  <c r="DG16" i="50"/>
  <c r="CI16" i="50"/>
  <c r="BP16" i="50"/>
  <c r="AP16" i="50"/>
  <c r="VL16" i="50"/>
  <c r="TW16" i="50"/>
  <c r="SU16" i="50"/>
  <c r="RP16" i="50"/>
  <c r="QR16" i="50"/>
  <c r="PQ16" i="50"/>
  <c r="OR16" i="50"/>
  <c r="NV16" i="50"/>
  <c r="MV16" i="50"/>
  <c r="LX16" i="50"/>
  <c r="KZ16" i="50"/>
  <c r="KF16" i="50"/>
  <c r="JH16" i="50"/>
  <c r="IK16" i="50"/>
  <c r="HR16" i="50"/>
  <c r="GT16" i="50"/>
  <c r="FU16" i="50"/>
  <c r="EW16" i="50"/>
  <c r="EC16" i="50"/>
  <c r="DE16" i="50"/>
  <c r="CH16" i="50"/>
  <c r="BO16" i="50"/>
  <c r="AO16" i="50"/>
  <c r="UY16" i="50"/>
  <c r="TM16" i="50"/>
  <c r="SN16" i="50"/>
  <c r="RL16" i="50"/>
  <c r="QH16" i="50"/>
  <c r="PN16" i="50"/>
  <c r="OL16" i="50"/>
  <c r="NM16" i="50"/>
  <c r="MM16" i="50"/>
  <c r="LT16" i="50"/>
  <c r="KV16" i="50"/>
  <c r="JY16" i="50"/>
  <c r="JE16" i="50"/>
  <c r="IG16" i="50"/>
  <c r="HJ16" i="50"/>
  <c r="GJ16" i="50"/>
  <c r="FP16" i="50"/>
  <c r="ER16" i="50"/>
  <c r="DV16" i="50"/>
  <c r="DB16" i="50"/>
  <c r="CD16" i="50"/>
  <c r="BG16" i="50"/>
  <c r="AG16" i="50"/>
  <c r="BE16" i="50"/>
  <c r="CV16" i="50"/>
  <c r="EQ16" i="50"/>
  <c r="GI16" i="50"/>
  <c r="IF16" i="50"/>
  <c r="JX16" i="50"/>
  <c r="LR16" i="50"/>
  <c r="NK16" i="50"/>
  <c r="PG16" i="50"/>
  <c r="RK16" i="50"/>
  <c r="TK16" i="50"/>
  <c r="BH16" i="50"/>
  <c r="DC16" i="50"/>
  <c r="EU16" i="50"/>
  <c r="GR16" i="50"/>
  <c r="IH16" i="50"/>
  <c r="JZ16" i="50"/>
  <c r="LU16" i="50"/>
  <c r="NN16" i="50"/>
  <c r="PO16" i="50"/>
  <c r="RN16" i="50"/>
  <c r="TU16" i="50"/>
  <c r="BF29" i="50"/>
  <c r="BF4" i="50" s="1"/>
  <c r="BF28" i="50"/>
  <c r="BG24" i="50"/>
  <c r="BI16" i="50"/>
  <c r="DD16" i="50"/>
  <c r="EV16" i="50"/>
  <c r="IJ16" i="50"/>
  <c r="KE16" i="50"/>
  <c r="LV16" i="50"/>
  <c r="NP16" i="50"/>
  <c r="PP16" i="50"/>
  <c r="RO16" i="50"/>
  <c r="TV16" i="50"/>
  <c r="GS16" i="50"/>
  <c r="BG5" i="50"/>
  <c r="AB16" i="50"/>
  <c r="BU16" i="50"/>
  <c r="DP16" i="50"/>
  <c r="FH16" i="50"/>
  <c r="HE16" i="50"/>
  <c r="IU16" i="50"/>
  <c r="KM16" i="50"/>
  <c r="MH16" i="50"/>
  <c r="OD16" i="50"/>
  <c r="QC16" i="50"/>
  <c r="SC16" i="50"/>
  <c r="UN16" i="50"/>
  <c r="GN28" i="50"/>
  <c r="GN29" i="50"/>
  <c r="GN27" i="50"/>
  <c r="G89" i="50"/>
  <c r="GO29" i="50"/>
  <c r="GO28" i="50"/>
  <c r="GO27" i="50"/>
  <c r="BE29" i="50"/>
  <c r="BE4" i="50" s="1"/>
  <c r="BE27" i="50"/>
  <c r="BE28" i="50"/>
  <c r="BF24" i="50"/>
  <c r="BF27" i="50" s="1"/>
  <c r="G51" i="50"/>
  <c r="G80" i="50"/>
  <c r="VT16" i="50"/>
  <c r="VH16" i="50"/>
  <c r="UV16" i="50"/>
  <c r="UJ16" i="50"/>
  <c r="TX16" i="50"/>
  <c r="TL16" i="50"/>
  <c r="WC16" i="50"/>
  <c r="VQ16" i="50"/>
  <c r="VE16" i="50"/>
  <c r="US16" i="50"/>
  <c r="UG16" i="50"/>
  <c r="FE16" i="50"/>
  <c r="FQ16" i="50"/>
  <c r="GC16" i="50"/>
  <c r="GQ16" i="50"/>
  <c r="HC16" i="50"/>
  <c r="HO16" i="50"/>
  <c r="IA16" i="50"/>
  <c r="IM16" i="50"/>
  <c r="IY16" i="50"/>
  <c r="JK16" i="50"/>
  <c r="JW16" i="50"/>
  <c r="KI16" i="50"/>
  <c r="KU16" i="50"/>
  <c r="LG16" i="50"/>
  <c r="LS16" i="50"/>
  <c r="ME16" i="50"/>
  <c r="MQ16" i="50"/>
  <c r="NC16" i="50"/>
  <c r="NO16" i="50"/>
  <c r="OA16" i="50"/>
  <c r="OM16" i="50"/>
  <c r="OY16" i="50"/>
  <c r="PK16" i="50"/>
  <c r="PW16" i="50"/>
  <c r="QI16" i="50"/>
  <c r="QU16" i="50"/>
  <c r="RG16" i="50"/>
  <c r="RS16" i="50"/>
  <c r="SE16" i="50"/>
  <c r="SQ16" i="50"/>
  <c r="TC16" i="50"/>
  <c r="TP16" i="50"/>
  <c r="UC16" i="50"/>
  <c r="UQ16" i="50"/>
  <c r="VF16" i="50"/>
  <c r="VU16" i="50"/>
  <c r="UR16" i="50"/>
  <c r="VG16" i="50"/>
  <c r="VV16" i="50"/>
  <c r="QW16" i="50"/>
  <c r="RI16" i="50"/>
  <c r="RU16" i="50"/>
  <c r="SG16" i="50"/>
  <c r="SS16" i="50"/>
  <c r="TE16" i="50"/>
  <c r="TR16" i="50"/>
  <c r="UE16" i="50"/>
  <c r="UT16" i="50"/>
  <c r="VI16" i="50"/>
  <c r="VW16" i="50"/>
  <c r="GM29" i="50"/>
  <c r="GM28" i="50"/>
  <c r="GM27" i="50"/>
  <c r="E32" i="75"/>
  <c r="F28" i="75"/>
  <c r="F39" i="75"/>
  <c r="G30" i="75"/>
  <c r="G29" i="75"/>
  <c r="E40" i="75"/>
  <c r="G40" i="75" s="1"/>
  <c r="I25" i="76"/>
  <c r="D32" i="75"/>
  <c r="I21" i="76"/>
  <c r="I27" i="76"/>
  <c r="I30" i="76"/>
  <c r="F36" i="75"/>
  <c r="G37" i="75"/>
  <c r="F45" i="75"/>
  <c r="I26" i="76"/>
  <c r="I29" i="76"/>
  <c r="D39" i="71"/>
  <c r="E39" i="71"/>
  <c r="F39" i="71"/>
  <c r="G37" i="71"/>
  <c r="G33" i="71"/>
  <c r="C14" i="71"/>
  <c r="E66" i="50"/>
  <c r="G66" i="50" s="1"/>
  <c r="S38" i="46"/>
  <c r="S40" i="46" s="1"/>
  <c r="S36" i="46"/>
  <c r="T36" i="46"/>
  <c r="R34" i="46"/>
  <c r="I91" i="46"/>
  <c r="K34" i="46"/>
  <c r="S32" i="46" s="1"/>
  <c r="T32" i="46" s="1"/>
  <c r="S33" i="46"/>
  <c r="K15" i="46"/>
  <c r="K89" i="46"/>
  <c r="M11" i="46"/>
  <c r="T39" i="46"/>
  <c r="S42" i="46"/>
  <c r="E56" i="50"/>
  <c r="G56" i="50" s="1"/>
  <c r="S35" i="46"/>
  <c r="S37" i="46" s="1"/>
  <c r="E32" i="50"/>
  <c r="G32" i="50" s="1"/>
  <c r="T61" i="46"/>
  <c r="T65" i="46" s="1"/>
  <c r="R65" i="46"/>
  <c r="E76" i="50"/>
  <c r="G76" i="50" s="1"/>
  <c r="S41" i="46"/>
  <c r="T41" i="46" s="1"/>
  <c r="T33" i="46"/>
  <c r="R40" i="46"/>
  <c r="S46" i="46"/>
  <c r="T46" i="46" s="1"/>
  <c r="I19" i="76"/>
  <c r="H25" i="76"/>
  <c r="I20" i="76"/>
  <c r="I23" i="76"/>
  <c r="H21" i="76"/>
  <c r="D31" i="76"/>
  <c r="H23" i="76"/>
  <c r="I28" i="76"/>
  <c r="E31" i="76"/>
  <c r="G31" i="76"/>
  <c r="H19" i="76"/>
  <c r="I24" i="76"/>
  <c r="F31" i="76"/>
  <c r="I22" i="76"/>
  <c r="H29" i="76"/>
  <c r="H27" i="76"/>
  <c r="H20" i="76"/>
  <c r="H22" i="76"/>
  <c r="H24" i="76"/>
  <c r="H26" i="76"/>
  <c r="H28" i="76"/>
  <c r="H30" i="76"/>
  <c r="F29" i="47" l="1"/>
  <c r="F26" i="47"/>
  <c r="F32" i="47"/>
  <c r="T40" i="46"/>
  <c r="T38" i="46"/>
  <c r="E52" i="80"/>
  <c r="E49" i="80" s="1"/>
  <c r="E47" i="80" s="1"/>
  <c r="GE19" i="72"/>
  <c r="GE10" i="72"/>
  <c r="GE6" i="72" s="1"/>
  <c r="AW4" i="72"/>
  <c r="O13" i="72"/>
  <c r="P5" i="72"/>
  <c r="AX15" i="72"/>
  <c r="AY12" i="72"/>
  <c r="AX17" i="72"/>
  <c r="AX16" i="72"/>
  <c r="M4" i="72"/>
  <c r="GF17" i="72"/>
  <c r="GF16" i="72"/>
  <c r="GF15" i="72"/>
  <c r="GG12" i="72"/>
  <c r="AY13" i="72"/>
  <c r="AZ5" i="72"/>
  <c r="GK5" i="72"/>
  <c r="GJ4" i="72"/>
  <c r="O4" i="72"/>
  <c r="E35" i="80"/>
  <c r="GM13" i="50"/>
  <c r="GM20" i="50"/>
  <c r="GN20" i="50"/>
  <c r="GO5" i="50"/>
  <c r="GN4" i="50"/>
  <c r="F47" i="75"/>
  <c r="F46" i="75"/>
  <c r="KT21" i="82"/>
  <c r="KT20" i="82"/>
  <c r="KT22" i="82"/>
  <c r="KT7" i="82"/>
  <c r="KT19" i="82"/>
  <c r="KT10" i="82"/>
  <c r="KU27" i="82"/>
  <c r="KU29" i="82"/>
  <c r="KU28" i="82"/>
  <c r="KV24" i="82"/>
  <c r="KT13" i="82"/>
  <c r="KT9" i="82"/>
  <c r="KT31" i="82"/>
  <c r="KT14" i="82"/>
  <c r="KT8" i="82"/>
  <c r="PF5" i="82"/>
  <c r="PE4" i="82"/>
  <c r="GO15" i="50"/>
  <c r="R51" i="46"/>
  <c r="R56" i="46" s="1"/>
  <c r="GP15" i="50"/>
  <c r="T42" i="46"/>
  <c r="T51" i="46" s="1"/>
  <c r="GO13" i="50"/>
  <c r="F48" i="75"/>
  <c r="F32" i="75"/>
  <c r="G47" i="75"/>
  <c r="D49" i="75"/>
  <c r="D1721" i="80"/>
  <c r="C1713" i="80"/>
  <c r="C1714" i="80"/>
  <c r="C1715" i="80"/>
  <c r="E458" i="80"/>
  <c r="D456" i="80"/>
  <c r="D452" i="80"/>
  <c r="D984" i="80"/>
  <c r="C977" i="80"/>
  <c r="C976" i="80"/>
  <c r="C978" i="80"/>
  <c r="C741" i="80"/>
  <c r="D748" i="80"/>
  <c r="C742" i="80"/>
  <c r="C740" i="80"/>
  <c r="E319" i="80"/>
  <c r="D317" i="80"/>
  <c r="D313" i="80"/>
  <c r="E930" i="80"/>
  <c r="D928" i="80"/>
  <c r="D924" i="80"/>
  <c r="D1485" i="80"/>
  <c r="C1477" i="80"/>
  <c r="C1478" i="80"/>
  <c r="C1479" i="80"/>
  <c r="D1341" i="80"/>
  <c r="C1333" i="80"/>
  <c r="C1334" i="80"/>
  <c r="C1335" i="80"/>
  <c r="E1287" i="80"/>
  <c r="D1285" i="80"/>
  <c r="D1281" i="80"/>
  <c r="E1447" i="80"/>
  <c r="D1445" i="80"/>
  <c r="D1441" i="80"/>
  <c r="D1957" i="80"/>
  <c r="C1951" i="80"/>
  <c r="C1950" i="80"/>
  <c r="C1949" i="80"/>
  <c r="E119" i="80"/>
  <c r="D117" i="80"/>
  <c r="D113" i="80"/>
  <c r="D357" i="80"/>
  <c r="C350" i="80"/>
  <c r="C349" i="80"/>
  <c r="C351" i="80"/>
  <c r="E1919" i="80"/>
  <c r="D1917" i="80"/>
  <c r="D1913" i="80"/>
  <c r="D1813" i="80"/>
  <c r="C1806" i="80"/>
  <c r="C1805" i="80"/>
  <c r="C1807" i="80"/>
  <c r="E618" i="80"/>
  <c r="D616" i="80"/>
  <c r="D612" i="80"/>
  <c r="E555" i="80"/>
  <c r="D553" i="80"/>
  <c r="D549" i="80"/>
  <c r="E854" i="80"/>
  <c r="D852" i="80"/>
  <c r="D848" i="80"/>
  <c r="E1683" i="80"/>
  <c r="D1681" i="80"/>
  <c r="D1677" i="80"/>
  <c r="E1027" i="80"/>
  <c r="D1025" i="80"/>
  <c r="D1021" i="80"/>
  <c r="E1620" i="80"/>
  <c r="D1618" i="80"/>
  <c r="D1614" i="80"/>
  <c r="E1090" i="80"/>
  <c r="D1088" i="80"/>
  <c r="D1084" i="80"/>
  <c r="E1384" i="80"/>
  <c r="D1382" i="80"/>
  <c r="D1378" i="80"/>
  <c r="D1238" i="80"/>
  <c r="C1232" i="80"/>
  <c r="C1231" i="80"/>
  <c r="C1230" i="80"/>
  <c r="E1523" i="80"/>
  <c r="D1521" i="80"/>
  <c r="D1517" i="80"/>
  <c r="E2092" i="80"/>
  <c r="D2090" i="80"/>
  <c r="D2086" i="80"/>
  <c r="E1856" i="80"/>
  <c r="D1854" i="80"/>
  <c r="D1850" i="80"/>
  <c r="D2193" i="80"/>
  <c r="C2186" i="80"/>
  <c r="C2187" i="80"/>
  <c r="C2185" i="80"/>
  <c r="E1995" i="80"/>
  <c r="D1993" i="80"/>
  <c r="D1989" i="80"/>
  <c r="C166" i="80"/>
  <c r="C165" i="80"/>
  <c r="C167" i="80"/>
  <c r="D173" i="80"/>
  <c r="E694" i="80"/>
  <c r="D692" i="80"/>
  <c r="D688" i="80"/>
  <c r="D420" i="80"/>
  <c r="C414" i="80"/>
  <c r="C412" i="80"/>
  <c r="C413" i="80"/>
  <c r="E791" i="80"/>
  <c r="D789" i="80"/>
  <c r="D785" i="80"/>
  <c r="D593" i="80"/>
  <c r="C587" i="80"/>
  <c r="C585" i="80"/>
  <c r="C586" i="80"/>
  <c r="D656" i="80"/>
  <c r="C648" i="80"/>
  <c r="C650" i="80"/>
  <c r="C649" i="80"/>
  <c r="E222" i="80"/>
  <c r="D220" i="80"/>
  <c r="D216" i="80"/>
  <c r="E1184" i="80"/>
  <c r="D1182" i="80"/>
  <c r="D1178" i="80"/>
  <c r="C886" i="80"/>
  <c r="C885" i="80"/>
  <c r="D892" i="80"/>
  <c r="C884" i="80"/>
  <c r="E1759" i="80"/>
  <c r="D1757" i="80"/>
  <c r="D1753" i="80"/>
  <c r="D1065" i="80"/>
  <c r="C1057" i="80"/>
  <c r="C1059" i="80"/>
  <c r="C1058" i="80"/>
  <c r="D1128" i="80"/>
  <c r="C1121" i="80"/>
  <c r="C1120" i="80"/>
  <c r="C1122" i="80"/>
  <c r="E382" i="80"/>
  <c r="D380" i="80"/>
  <c r="D376" i="80"/>
  <c r="E2155" i="80"/>
  <c r="D2153" i="80"/>
  <c r="D2149" i="80"/>
  <c r="C1414" i="80"/>
  <c r="D1422" i="80"/>
  <c r="C1416" i="80"/>
  <c r="C1415" i="80"/>
  <c r="C821" i="80"/>
  <c r="D829" i="80"/>
  <c r="C823" i="80"/>
  <c r="C822" i="80"/>
  <c r="D1577" i="80"/>
  <c r="C1569" i="80"/>
  <c r="C1570" i="80"/>
  <c r="C1571" i="80"/>
  <c r="C1651" i="80"/>
  <c r="D1658" i="80"/>
  <c r="C1650" i="80"/>
  <c r="C1652" i="80"/>
  <c r="C269" i="80"/>
  <c r="C270" i="80"/>
  <c r="C268" i="80"/>
  <c r="D276" i="80"/>
  <c r="D1894" i="80"/>
  <c r="C1887" i="80"/>
  <c r="C1888" i="80"/>
  <c r="C1886" i="80"/>
  <c r="D512" i="80"/>
  <c r="C504" i="80"/>
  <c r="C506" i="80"/>
  <c r="C505" i="80"/>
  <c r="D2049" i="80"/>
  <c r="C2043" i="80"/>
  <c r="C2041" i="80"/>
  <c r="C2042" i="80"/>
  <c r="D2130" i="80"/>
  <c r="C2122" i="80"/>
  <c r="C2124" i="80"/>
  <c r="C2123" i="80"/>
  <c r="E49" i="75"/>
  <c r="G46" i="75"/>
  <c r="G32" i="75"/>
  <c r="C48" i="79"/>
  <c r="G48" i="79"/>
  <c r="GQ25" i="50"/>
  <c r="BG25" i="50"/>
  <c r="BH5" i="50"/>
  <c r="W25" i="50"/>
  <c r="X5" i="50"/>
  <c r="V28" i="50"/>
  <c r="V27" i="50"/>
  <c r="V29" i="50"/>
  <c r="W24" i="50"/>
  <c r="W26" i="50" s="1"/>
  <c r="W4" i="50" s="1"/>
  <c r="F40" i="75"/>
  <c r="G14" i="71"/>
  <c r="C29" i="71"/>
  <c r="GP13" i="50"/>
  <c r="GN15" i="50"/>
  <c r="GN13" i="50"/>
  <c r="E33" i="50"/>
  <c r="G33" i="50" s="1"/>
  <c r="K91" i="46"/>
  <c r="S34" i="46"/>
  <c r="S51" i="46"/>
  <c r="S56" i="46" s="1"/>
  <c r="M15" i="46"/>
  <c r="R35" i="46"/>
  <c r="S43" i="46"/>
  <c r="T43" i="46" s="1"/>
  <c r="E88" i="50"/>
  <c r="G88" i="50" s="1"/>
  <c r="S47" i="46"/>
  <c r="S50" i="46" s="1"/>
  <c r="S57" i="46" s="1"/>
  <c r="H31" i="76"/>
  <c r="I31" i="76"/>
  <c r="P13" i="72" l="1"/>
  <c r="Q5" i="72"/>
  <c r="E17" i="80"/>
  <c r="E15" i="80"/>
  <c r="O17" i="72"/>
  <c r="O15" i="72"/>
  <c r="P12" i="72"/>
  <c r="P14" i="72" s="1"/>
  <c r="O16" i="72"/>
  <c r="AZ13" i="72"/>
  <c r="BA5" i="72"/>
  <c r="AZ12" i="72"/>
  <c r="AY15" i="72"/>
  <c r="AY17" i="72"/>
  <c r="AY16" i="72"/>
  <c r="GG13" i="72"/>
  <c r="AX4" i="72"/>
  <c r="GL5" i="72"/>
  <c r="GK4" i="72"/>
  <c r="GF24" i="72"/>
  <c r="GF25" i="72"/>
  <c r="GF23" i="72"/>
  <c r="GF22" i="72"/>
  <c r="GF20" i="72"/>
  <c r="GF21" i="72"/>
  <c r="GP9" i="50"/>
  <c r="GP21" i="50"/>
  <c r="GN10" i="50"/>
  <c r="GN9" i="50"/>
  <c r="GN21" i="50"/>
  <c r="GO20" i="50"/>
  <c r="GN22" i="50"/>
  <c r="GP20" i="50"/>
  <c r="GM21" i="50"/>
  <c r="GO22" i="50"/>
  <c r="GO21" i="50"/>
  <c r="GP5" i="50"/>
  <c r="GO4" i="50"/>
  <c r="GP22" i="50"/>
  <c r="KT18" i="82"/>
  <c r="KT6" i="82"/>
  <c r="KU15" i="82"/>
  <c r="KU22" i="82"/>
  <c r="KU10" i="82"/>
  <c r="KU20" i="82"/>
  <c r="KU13" i="82"/>
  <c r="KU7" i="82"/>
  <c r="KV25" i="82"/>
  <c r="PF4" i="82"/>
  <c r="PG5" i="82"/>
  <c r="KU19" i="82"/>
  <c r="KT12" i="82"/>
  <c r="KU14" i="82"/>
  <c r="KU8" i="82"/>
  <c r="KU9" i="82"/>
  <c r="GP10" i="50"/>
  <c r="GO9" i="50"/>
  <c r="GO10" i="50"/>
  <c r="F2155" i="80"/>
  <c r="E2153" i="80"/>
  <c r="E1753" i="80"/>
  <c r="F222" i="80"/>
  <c r="E220" i="80"/>
  <c r="E1517" i="80"/>
  <c r="F1090" i="80"/>
  <c r="E1088" i="80"/>
  <c r="F854" i="80"/>
  <c r="E852" i="80"/>
  <c r="E1957" i="80"/>
  <c r="D1949" i="80"/>
  <c r="D1937" i="80" s="1"/>
  <c r="D1951" i="80"/>
  <c r="D1939" i="80" s="1"/>
  <c r="D1950" i="80"/>
  <c r="D1938" i="80" s="1"/>
  <c r="E2130" i="80"/>
  <c r="D2123" i="80"/>
  <c r="D2111" i="80" s="1"/>
  <c r="D2124" i="80"/>
  <c r="D2112" i="80" s="1"/>
  <c r="D2122" i="80"/>
  <c r="D2110" i="80" s="1"/>
  <c r="E1894" i="80"/>
  <c r="D1887" i="80"/>
  <c r="D1875" i="80" s="1"/>
  <c r="D1886" i="80"/>
  <c r="D1874" i="80" s="1"/>
  <c r="D1888" i="80"/>
  <c r="D1876" i="80" s="1"/>
  <c r="E1577" i="80"/>
  <c r="D1570" i="80"/>
  <c r="D1571" i="80"/>
  <c r="D1569" i="80"/>
  <c r="E376" i="80"/>
  <c r="F1995" i="80"/>
  <c r="E1993" i="80"/>
  <c r="E1614" i="80"/>
  <c r="E549" i="80"/>
  <c r="F1919" i="80"/>
  <c r="E1917" i="80"/>
  <c r="E1441" i="80"/>
  <c r="E892" i="80"/>
  <c r="D884" i="80"/>
  <c r="D872" i="80" s="1"/>
  <c r="D885" i="80"/>
  <c r="D873" i="80" s="1"/>
  <c r="D886" i="80"/>
  <c r="D874" i="80" s="1"/>
  <c r="E276" i="80"/>
  <c r="D269" i="80"/>
  <c r="D270" i="80"/>
  <c r="D268" i="80"/>
  <c r="F1759" i="80"/>
  <c r="E1757" i="80"/>
  <c r="F1523" i="80"/>
  <c r="E1521" i="80"/>
  <c r="E1485" i="80"/>
  <c r="D1477" i="80"/>
  <c r="D1465" i="80" s="1"/>
  <c r="D1478" i="80"/>
  <c r="D1466" i="80" s="1"/>
  <c r="D1479" i="80"/>
  <c r="D1467" i="80" s="1"/>
  <c r="E1021" i="80"/>
  <c r="F382" i="80"/>
  <c r="E380" i="80"/>
  <c r="E420" i="80"/>
  <c r="D413" i="80"/>
  <c r="D401" i="80" s="1"/>
  <c r="D412" i="80"/>
  <c r="D400" i="80" s="1"/>
  <c r="D414" i="80"/>
  <c r="D402" i="80" s="1"/>
  <c r="F1620" i="80"/>
  <c r="E1618" i="80"/>
  <c r="F555" i="80"/>
  <c r="E553" i="80"/>
  <c r="F1447" i="80"/>
  <c r="E1445" i="80"/>
  <c r="E924" i="80"/>
  <c r="E1281" i="80"/>
  <c r="E452" i="80"/>
  <c r="F694" i="80"/>
  <c r="E692" i="80"/>
  <c r="E1850" i="80"/>
  <c r="D1230" i="80"/>
  <c r="D1231" i="80"/>
  <c r="D1232" i="80"/>
  <c r="E1238" i="80"/>
  <c r="F1027" i="80"/>
  <c r="E1025" i="80"/>
  <c r="F618" i="80"/>
  <c r="E616" i="80"/>
  <c r="E113" i="80"/>
  <c r="F1287" i="80"/>
  <c r="E1285" i="80"/>
  <c r="E313" i="80"/>
  <c r="E829" i="80"/>
  <c r="D821" i="80"/>
  <c r="D809" i="80" s="1"/>
  <c r="D823" i="80"/>
  <c r="D811" i="80" s="1"/>
  <c r="D822" i="80"/>
  <c r="D810" i="80" s="1"/>
  <c r="E688" i="80"/>
  <c r="E984" i="80"/>
  <c r="D977" i="80"/>
  <c r="D976" i="80"/>
  <c r="D978" i="80"/>
  <c r="F930" i="80"/>
  <c r="E928" i="80"/>
  <c r="E1128" i="80"/>
  <c r="D1122" i="80"/>
  <c r="D1110" i="80" s="1"/>
  <c r="D1120" i="80"/>
  <c r="D1108" i="80" s="1"/>
  <c r="D1121" i="80"/>
  <c r="D1109" i="80" s="1"/>
  <c r="E1178" i="80"/>
  <c r="E173" i="80"/>
  <c r="D165" i="80"/>
  <c r="D167" i="80"/>
  <c r="D166" i="80"/>
  <c r="E1378" i="80"/>
  <c r="E1677" i="80"/>
  <c r="F458" i="80"/>
  <c r="E456" i="80"/>
  <c r="E612" i="80"/>
  <c r="E357" i="80"/>
  <c r="D350" i="80"/>
  <c r="D338" i="80" s="1"/>
  <c r="D349" i="80"/>
  <c r="D337" i="80" s="1"/>
  <c r="D351" i="80"/>
  <c r="D339" i="80" s="1"/>
  <c r="E1658" i="80"/>
  <c r="D1652" i="80"/>
  <c r="D1640" i="80" s="1"/>
  <c r="D1651" i="80"/>
  <c r="D1639" i="80" s="1"/>
  <c r="D1650" i="80"/>
  <c r="D1638" i="80" s="1"/>
  <c r="D1416" i="80"/>
  <c r="D1404" i="80" s="1"/>
  <c r="D1414" i="80"/>
  <c r="D1402" i="80" s="1"/>
  <c r="E1422" i="80"/>
  <c r="D1415" i="80"/>
  <c r="D1403" i="80" s="1"/>
  <c r="E593" i="80"/>
  <c r="D587" i="80"/>
  <c r="D575" i="80" s="1"/>
  <c r="D586" i="80"/>
  <c r="D574" i="80" s="1"/>
  <c r="D585" i="80"/>
  <c r="D573" i="80" s="1"/>
  <c r="F1856" i="80"/>
  <c r="E1854" i="80"/>
  <c r="F119" i="80"/>
  <c r="E117" i="80"/>
  <c r="F319" i="80"/>
  <c r="E317" i="80"/>
  <c r="E512" i="80"/>
  <c r="D506" i="80"/>
  <c r="D504" i="80"/>
  <c r="D505" i="80"/>
  <c r="F1184" i="80"/>
  <c r="E1182" i="80"/>
  <c r="E785" i="80"/>
  <c r="E2086" i="80"/>
  <c r="F1384" i="80"/>
  <c r="E1382" i="80"/>
  <c r="F1683" i="80"/>
  <c r="E1681" i="80"/>
  <c r="E2149" i="80"/>
  <c r="E216" i="80"/>
  <c r="E1084" i="80"/>
  <c r="E848" i="80"/>
  <c r="E1813" i="80"/>
  <c r="D1807" i="80"/>
  <c r="D1805" i="80"/>
  <c r="D1806" i="80"/>
  <c r="E1341" i="80"/>
  <c r="D1334" i="80"/>
  <c r="D1335" i="80"/>
  <c r="D1333" i="80"/>
  <c r="E656" i="80"/>
  <c r="D648" i="80"/>
  <c r="D636" i="80" s="1"/>
  <c r="D649" i="80"/>
  <c r="D637" i="80" s="1"/>
  <c r="D650" i="80"/>
  <c r="D638" i="80" s="1"/>
  <c r="E2049" i="80"/>
  <c r="D2041" i="80"/>
  <c r="D2042" i="80"/>
  <c r="D2043" i="80"/>
  <c r="E2193" i="80"/>
  <c r="D2185" i="80"/>
  <c r="D2173" i="80" s="1"/>
  <c r="D2187" i="80"/>
  <c r="D2175" i="80" s="1"/>
  <c r="D2186" i="80"/>
  <c r="D2174" i="80" s="1"/>
  <c r="E1065" i="80"/>
  <c r="D1059" i="80"/>
  <c r="D1047" i="80" s="1"/>
  <c r="D1057" i="80"/>
  <c r="D1045" i="80" s="1"/>
  <c r="D1058" i="80"/>
  <c r="D1046" i="80" s="1"/>
  <c r="F791" i="80"/>
  <c r="E789" i="80"/>
  <c r="E1989" i="80"/>
  <c r="F2092" i="80"/>
  <c r="E2090" i="80"/>
  <c r="E1913" i="80"/>
  <c r="E748" i="80"/>
  <c r="D741" i="80"/>
  <c r="D740" i="80"/>
  <c r="D742" i="80"/>
  <c r="E1721" i="80"/>
  <c r="D1715" i="80"/>
  <c r="D1703" i="80" s="1"/>
  <c r="D1713" i="80"/>
  <c r="D1701" i="80" s="1"/>
  <c r="D1714" i="80"/>
  <c r="D1702" i="80" s="1"/>
  <c r="G49" i="75"/>
  <c r="F49" i="75"/>
  <c r="X25" i="50"/>
  <c r="Y5" i="50"/>
  <c r="W28" i="50"/>
  <c r="W27" i="50"/>
  <c r="W29" i="50"/>
  <c r="X24" i="50"/>
  <c r="X26" i="50" s="1"/>
  <c r="BH25" i="50"/>
  <c r="BI5" i="50"/>
  <c r="GQ29" i="50"/>
  <c r="GQ28" i="50"/>
  <c r="GQ27" i="50"/>
  <c r="GR24" i="50"/>
  <c r="BG27" i="50"/>
  <c r="BG29" i="50"/>
  <c r="BH24" i="50"/>
  <c r="BG28" i="50"/>
  <c r="C39" i="71"/>
  <c r="G29" i="71"/>
  <c r="G39" i="71" s="1"/>
  <c r="GO14" i="50"/>
  <c r="GO12" i="50" s="1"/>
  <c r="GN8" i="50"/>
  <c r="T47" i="46"/>
  <c r="S49" i="46"/>
  <c r="T49" i="46" s="1"/>
  <c r="T34" i="46"/>
  <c r="R37" i="46"/>
  <c r="T35" i="46"/>
  <c r="R50" i="46"/>
  <c r="R57" i="46" s="1"/>
  <c r="GM15" i="50"/>
  <c r="GM9" i="50"/>
  <c r="GM10" i="50"/>
  <c r="GM22" i="50"/>
  <c r="T50" i="46" l="1"/>
  <c r="GG23" i="72"/>
  <c r="P4" i="72"/>
  <c r="GL4" i="72"/>
  <c r="GM5" i="72"/>
  <c r="GG25" i="72"/>
  <c r="AZ16" i="72"/>
  <c r="AZ17" i="72"/>
  <c r="AZ15" i="72"/>
  <c r="BA12" i="72"/>
  <c r="BA14" i="72" s="1"/>
  <c r="BB14" i="72" s="1"/>
  <c r="BC14" i="72" s="1"/>
  <c r="BD14" i="72" s="1"/>
  <c r="GF7" i="72"/>
  <c r="GF19" i="72"/>
  <c r="GF10" i="72"/>
  <c r="AY4" i="72"/>
  <c r="R5" i="72"/>
  <c r="Q13" i="72"/>
  <c r="GG17" i="72"/>
  <c r="GG16" i="72"/>
  <c r="GG15" i="72"/>
  <c r="GH12" i="72"/>
  <c r="BA13" i="72"/>
  <c r="BB5" i="72"/>
  <c r="P17" i="72"/>
  <c r="P15" i="72"/>
  <c r="Q12" i="72"/>
  <c r="Q14" i="72" s="1"/>
  <c r="P16" i="72"/>
  <c r="GQ5" i="50"/>
  <c r="GP4" i="50"/>
  <c r="KU31" i="82"/>
  <c r="PH5" i="82"/>
  <c r="PG4" i="82"/>
  <c r="KU21" i="82"/>
  <c r="KU18" i="82" s="1"/>
  <c r="KV29" i="82"/>
  <c r="KV28" i="82"/>
  <c r="KW24" i="82"/>
  <c r="KV27" i="82"/>
  <c r="KU6" i="82"/>
  <c r="KU12" i="82"/>
  <c r="GN14" i="50"/>
  <c r="GN12" i="50" s="1"/>
  <c r="D1636" i="80"/>
  <c r="D634" i="80"/>
  <c r="D1872" i="80"/>
  <c r="D1400" i="80"/>
  <c r="D2108" i="80"/>
  <c r="D807" i="80"/>
  <c r="D571" i="80"/>
  <c r="D335" i="80"/>
  <c r="D1463" i="80"/>
  <c r="D952" i="80"/>
  <c r="D966" i="80"/>
  <c r="D716" i="80"/>
  <c r="D730" i="80"/>
  <c r="E1231" i="80"/>
  <c r="F1238" i="80"/>
  <c r="E1230" i="80"/>
  <c r="E1232" i="80"/>
  <c r="D256" i="80"/>
  <c r="D242" i="80"/>
  <c r="D728" i="80"/>
  <c r="D714" i="80"/>
  <c r="D1043" i="80"/>
  <c r="F848" i="80"/>
  <c r="F2086" i="80"/>
  <c r="G119" i="80"/>
  <c r="F117" i="80"/>
  <c r="F1677" i="80"/>
  <c r="F1128" i="80"/>
  <c r="E1122" i="80"/>
  <c r="E1110" i="80" s="1"/>
  <c r="E1120" i="80"/>
  <c r="E1108" i="80" s="1"/>
  <c r="E1121" i="80"/>
  <c r="E1109" i="80" s="1"/>
  <c r="F829" i="80"/>
  <c r="E821" i="80"/>
  <c r="E809" i="80" s="1"/>
  <c r="E823" i="80"/>
  <c r="E811" i="80" s="1"/>
  <c r="E822" i="80"/>
  <c r="E810" i="80" s="1"/>
  <c r="D1220" i="80"/>
  <c r="D1206" i="80"/>
  <c r="F924" i="80"/>
  <c r="G382" i="80"/>
  <c r="F380" i="80"/>
  <c r="D258" i="80"/>
  <c r="D244" i="80"/>
  <c r="F549" i="80"/>
  <c r="G854" i="80"/>
  <c r="F852" i="80"/>
  <c r="D729" i="80"/>
  <c r="D715" i="80"/>
  <c r="D1219" i="80"/>
  <c r="D1205" i="80"/>
  <c r="D257" i="80"/>
  <c r="D243" i="80"/>
  <c r="E742" i="80"/>
  <c r="F748" i="80"/>
  <c r="E741" i="80"/>
  <c r="E740" i="80"/>
  <c r="F1065" i="80"/>
  <c r="E1059" i="80"/>
  <c r="E1047" i="80" s="1"/>
  <c r="E1057" i="80"/>
  <c r="E1045" i="80" s="1"/>
  <c r="E1058" i="80"/>
  <c r="E1046" i="80" s="1"/>
  <c r="F656" i="80"/>
  <c r="E649" i="80"/>
  <c r="E637" i="80" s="1"/>
  <c r="E648" i="80"/>
  <c r="E636" i="80" s="1"/>
  <c r="E650" i="80"/>
  <c r="E638" i="80" s="1"/>
  <c r="F1084" i="80"/>
  <c r="F785" i="80"/>
  <c r="G1856" i="80"/>
  <c r="F1854" i="80"/>
  <c r="F1658" i="80"/>
  <c r="E1650" i="80"/>
  <c r="E1638" i="80" s="1"/>
  <c r="E1652" i="80"/>
  <c r="E1640" i="80" s="1"/>
  <c r="E1651" i="80"/>
  <c r="E1639" i="80" s="1"/>
  <c r="F1378" i="80"/>
  <c r="G930" i="80"/>
  <c r="F928" i="80"/>
  <c r="F313" i="80"/>
  <c r="D1218" i="80"/>
  <c r="D1204" i="80"/>
  <c r="G1447" i="80"/>
  <c r="F1445" i="80"/>
  <c r="F1021" i="80"/>
  <c r="F276" i="80"/>
  <c r="E269" i="80"/>
  <c r="E268" i="80"/>
  <c r="E270" i="80"/>
  <c r="F1614" i="80"/>
  <c r="F1894" i="80"/>
  <c r="E1886" i="80"/>
  <c r="E1874" i="80" s="1"/>
  <c r="E1887" i="80"/>
  <c r="E1875" i="80" s="1"/>
  <c r="E1888" i="80"/>
  <c r="E1876" i="80" s="1"/>
  <c r="G1090" i="80"/>
  <c r="F1088" i="80"/>
  <c r="F216" i="80"/>
  <c r="G1287" i="80"/>
  <c r="F1285" i="80"/>
  <c r="D2171" i="80"/>
  <c r="D1322" i="80"/>
  <c r="D1308" i="80"/>
  <c r="D493" i="80"/>
  <c r="D479" i="80"/>
  <c r="D139" i="80"/>
  <c r="D153" i="80"/>
  <c r="D951" i="80"/>
  <c r="D965" i="80"/>
  <c r="D870" i="80"/>
  <c r="D141" i="80"/>
  <c r="D155" i="80"/>
  <c r="G1995" i="80"/>
  <c r="F1993" i="80"/>
  <c r="F1517" i="80"/>
  <c r="G2092" i="80"/>
  <c r="F2090" i="80"/>
  <c r="F2193" i="80"/>
  <c r="E2186" i="80"/>
  <c r="E2174" i="80" s="1"/>
  <c r="E2185" i="80"/>
  <c r="E2173" i="80" s="1"/>
  <c r="E2187" i="80"/>
  <c r="E2175" i="80" s="1"/>
  <c r="F1341" i="80"/>
  <c r="E1334" i="80"/>
  <c r="E1333" i="80"/>
  <c r="E1335" i="80"/>
  <c r="F2149" i="80"/>
  <c r="D492" i="80"/>
  <c r="D478" i="80"/>
  <c r="F593" i="80"/>
  <c r="E587" i="80"/>
  <c r="E575" i="80" s="1"/>
  <c r="E585" i="80"/>
  <c r="E573" i="80" s="1"/>
  <c r="E586" i="80"/>
  <c r="E574" i="80" s="1"/>
  <c r="F357" i="80"/>
  <c r="E350" i="80"/>
  <c r="E338" i="80" s="1"/>
  <c r="E351" i="80"/>
  <c r="E339" i="80" s="1"/>
  <c r="E349" i="80"/>
  <c r="E337" i="80" s="1"/>
  <c r="F173" i="80"/>
  <c r="E167" i="80"/>
  <c r="E166" i="80"/>
  <c r="E165" i="80"/>
  <c r="F984" i="80"/>
  <c r="E977" i="80"/>
  <c r="E978" i="80"/>
  <c r="E976" i="80"/>
  <c r="F113" i="80"/>
  <c r="G694" i="80"/>
  <c r="F692" i="80"/>
  <c r="G1620" i="80"/>
  <c r="F1618" i="80"/>
  <c r="F1485" i="80"/>
  <c r="E1477" i="80"/>
  <c r="E1465" i="80" s="1"/>
  <c r="E1478" i="80"/>
  <c r="E1466" i="80" s="1"/>
  <c r="E1479" i="80"/>
  <c r="E1467" i="80" s="1"/>
  <c r="F892" i="80"/>
  <c r="E886" i="80"/>
  <c r="E874" i="80" s="1"/>
  <c r="E884" i="80"/>
  <c r="E872" i="80" s="1"/>
  <c r="E885" i="80"/>
  <c r="E873" i="80" s="1"/>
  <c r="F376" i="80"/>
  <c r="F2130" i="80"/>
  <c r="E2123" i="80"/>
  <c r="E2111" i="80" s="1"/>
  <c r="E2124" i="80"/>
  <c r="E2112" i="80" s="1"/>
  <c r="E2122" i="80"/>
  <c r="E2110" i="80" s="1"/>
  <c r="G222" i="80"/>
  <c r="F220" i="80"/>
  <c r="G1184" i="80"/>
  <c r="F1182" i="80"/>
  <c r="D2031" i="80"/>
  <c r="D2017" i="80"/>
  <c r="D1780" i="80"/>
  <c r="D1794" i="80"/>
  <c r="D494" i="80"/>
  <c r="D480" i="80"/>
  <c r="D398" i="80"/>
  <c r="D1557" i="80"/>
  <c r="D1543" i="80"/>
  <c r="D140" i="80"/>
  <c r="D154" i="80"/>
  <c r="F1913" i="80"/>
  <c r="F1850" i="80"/>
  <c r="D1699" i="80"/>
  <c r="F1989" i="80"/>
  <c r="D2016" i="80"/>
  <c r="D2030" i="80"/>
  <c r="D1793" i="80"/>
  <c r="D1779" i="80"/>
  <c r="G1683" i="80"/>
  <c r="F1681" i="80"/>
  <c r="F512" i="80"/>
  <c r="E506" i="80"/>
  <c r="E504" i="80"/>
  <c r="E505" i="80"/>
  <c r="E1414" i="80"/>
  <c r="E1402" i="80" s="1"/>
  <c r="E1415" i="80"/>
  <c r="E1403" i="80" s="1"/>
  <c r="E1416" i="80"/>
  <c r="E1404" i="80" s="1"/>
  <c r="F1422" i="80"/>
  <c r="F612" i="80"/>
  <c r="F1178" i="80"/>
  <c r="F688" i="80"/>
  <c r="G618" i="80"/>
  <c r="F616" i="80"/>
  <c r="F452" i="80"/>
  <c r="G1523" i="80"/>
  <c r="F1521" i="80"/>
  <c r="F1441" i="80"/>
  <c r="D1559" i="80"/>
  <c r="D1545" i="80"/>
  <c r="F1753" i="80"/>
  <c r="D1321" i="80"/>
  <c r="D1307" i="80"/>
  <c r="D950" i="80"/>
  <c r="D964" i="80"/>
  <c r="D2015" i="80"/>
  <c r="D2029" i="80"/>
  <c r="D1795" i="80"/>
  <c r="D1781" i="80"/>
  <c r="D1558" i="80"/>
  <c r="D1544" i="80"/>
  <c r="D1935" i="80"/>
  <c r="D1323" i="80"/>
  <c r="D1309" i="80"/>
  <c r="G555" i="80"/>
  <c r="F553" i="80"/>
  <c r="F1721" i="80"/>
  <c r="E1714" i="80"/>
  <c r="E1702" i="80" s="1"/>
  <c r="E1713" i="80"/>
  <c r="E1701" i="80" s="1"/>
  <c r="E1715" i="80"/>
  <c r="E1703" i="80" s="1"/>
  <c r="G791" i="80"/>
  <c r="F789" i="80"/>
  <c r="F2049" i="80"/>
  <c r="E2041" i="80"/>
  <c r="E2042" i="80"/>
  <c r="E2043" i="80"/>
  <c r="E1807" i="80"/>
  <c r="F1813" i="80"/>
  <c r="E1805" i="80"/>
  <c r="E1806" i="80"/>
  <c r="G1384" i="80"/>
  <c r="F1382" i="80"/>
  <c r="G319" i="80"/>
  <c r="F317" i="80"/>
  <c r="G458" i="80"/>
  <c r="F456" i="80"/>
  <c r="D1106" i="80"/>
  <c r="G1027" i="80"/>
  <c r="F1025" i="80"/>
  <c r="F1281" i="80"/>
  <c r="F420" i="80"/>
  <c r="E412" i="80"/>
  <c r="E400" i="80" s="1"/>
  <c r="E413" i="80"/>
  <c r="E401" i="80" s="1"/>
  <c r="E414" i="80"/>
  <c r="E402" i="80" s="1"/>
  <c r="G1759" i="80"/>
  <c r="F1757" i="80"/>
  <c r="G1919" i="80"/>
  <c r="F1917" i="80"/>
  <c r="F1577" i="80"/>
  <c r="E1570" i="80"/>
  <c r="E1571" i="80"/>
  <c r="E1569" i="80"/>
  <c r="F1957" i="80"/>
  <c r="E1949" i="80"/>
  <c r="E1937" i="80" s="1"/>
  <c r="E1951" i="80"/>
  <c r="E1939" i="80" s="1"/>
  <c r="E1950" i="80"/>
  <c r="E1938" i="80" s="1"/>
  <c r="G2155" i="80"/>
  <c r="F2153" i="80"/>
  <c r="BG4" i="50"/>
  <c r="GO8" i="50"/>
  <c r="GR25" i="50"/>
  <c r="BH29" i="50"/>
  <c r="BH28" i="50"/>
  <c r="BH27" i="50"/>
  <c r="BI24" i="50"/>
  <c r="BI26" i="50" s="1"/>
  <c r="BJ26" i="50" s="1"/>
  <c r="BK26" i="50" s="1"/>
  <c r="BL26" i="50" s="1"/>
  <c r="Z5" i="50"/>
  <c r="Y25" i="50"/>
  <c r="GO31" i="50"/>
  <c r="GN31" i="50"/>
  <c r="X28" i="50"/>
  <c r="X29" i="50"/>
  <c r="X27" i="50"/>
  <c r="Y24" i="50"/>
  <c r="Y26" i="50" s="1"/>
  <c r="BJ5" i="50"/>
  <c r="BI25" i="50"/>
  <c r="X4" i="50"/>
  <c r="GQ14" i="50"/>
  <c r="GP14" i="50"/>
  <c r="GP12" i="50" s="1"/>
  <c r="GM19" i="50"/>
  <c r="GM18" i="50" s="1"/>
  <c r="GM7" i="50"/>
  <c r="T37" i="46"/>
  <c r="T52" i="46" s="1"/>
  <c r="R52" i="46"/>
  <c r="S52" i="46"/>
  <c r="GN19" i="50"/>
  <c r="GN18" i="50" s="1"/>
  <c r="GN7" i="50"/>
  <c r="GN6" i="50" s="1"/>
  <c r="GP7" i="50"/>
  <c r="GP19" i="50"/>
  <c r="GP18" i="50" s="1"/>
  <c r="GO7" i="50"/>
  <c r="GO19" i="50"/>
  <c r="GO18" i="50" s="1"/>
  <c r="GM8" i="50"/>
  <c r="GM31" i="50"/>
  <c r="GM14" i="50"/>
  <c r="GM12" i="50" s="1"/>
  <c r="GP8" i="50"/>
  <c r="GP31" i="50"/>
  <c r="GF6" i="72" l="1"/>
  <c r="GO6" i="50"/>
  <c r="Q16" i="72"/>
  <c r="Q15" i="72"/>
  <c r="R12" i="72"/>
  <c r="R14" i="72" s="1"/>
  <c r="Q17" i="72"/>
  <c r="Q4" i="72"/>
  <c r="R13" i="72"/>
  <c r="S5" i="72"/>
  <c r="GM4" i="72"/>
  <c r="GN5" i="72"/>
  <c r="BC5" i="72"/>
  <c r="BB13" i="72"/>
  <c r="GG24" i="72"/>
  <c r="GG20" i="72"/>
  <c r="GG22" i="72"/>
  <c r="GG21" i="72"/>
  <c r="GH13" i="72"/>
  <c r="AZ4" i="72"/>
  <c r="BA17" i="72"/>
  <c r="BB12" i="72"/>
  <c r="BA15" i="72"/>
  <c r="BA16" i="72"/>
  <c r="KV13" i="82"/>
  <c r="GQ10" i="50"/>
  <c r="GQ22" i="50"/>
  <c r="GQ13" i="50"/>
  <c r="GQ4" i="50"/>
  <c r="GR5" i="50"/>
  <c r="KW25" i="82"/>
  <c r="PH4" i="82"/>
  <c r="PI5" i="82"/>
  <c r="D948" i="80"/>
  <c r="D1006" i="80" s="1"/>
  <c r="D1216" i="80"/>
  <c r="D1305" i="80"/>
  <c r="D1363" i="80" s="1"/>
  <c r="D726" i="80"/>
  <c r="D151" i="80"/>
  <c r="D476" i="80"/>
  <c r="D534" i="80" s="1"/>
  <c r="E1636" i="80"/>
  <c r="D2013" i="80"/>
  <c r="D2071" i="80" s="1"/>
  <c r="E2108" i="80"/>
  <c r="D1319" i="80"/>
  <c r="D137" i="80"/>
  <c r="D189" i="80" s="1"/>
  <c r="D962" i="80"/>
  <c r="E335" i="80"/>
  <c r="D712" i="80"/>
  <c r="D770" i="80" s="1"/>
  <c r="D240" i="80"/>
  <c r="D298" i="80" s="1"/>
  <c r="D254" i="80"/>
  <c r="E1935" i="80"/>
  <c r="E634" i="80"/>
  <c r="D2027" i="80"/>
  <c r="E1043" i="80"/>
  <c r="E2171" i="80"/>
  <c r="H2155" i="80"/>
  <c r="H2153" i="80" s="1"/>
  <c r="G2153" i="80"/>
  <c r="H1759" i="80"/>
  <c r="H1757" i="80" s="1"/>
  <c r="G1757" i="80"/>
  <c r="G1178" i="80"/>
  <c r="H1683" i="80"/>
  <c r="H1681" i="80" s="1"/>
  <c r="G1681" i="80"/>
  <c r="H1184" i="80"/>
  <c r="H1182" i="80" s="1"/>
  <c r="G1182" i="80"/>
  <c r="G892" i="80"/>
  <c r="F886" i="80"/>
  <c r="F874" i="80" s="1"/>
  <c r="F885" i="80"/>
  <c r="F873" i="80" s="1"/>
  <c r="F884" i="80"/>
  <c r="F872" i="80" s="1"/>
  <c r="E952" i="80"/>
  <c r="E966" i="80"/>
  <c r="G216" i="80"/>
  <c r="G276" i="80"/>
  <c r="F269" i="80"/>
  <c r="F268" i="80"/>
  <c r="F270" i="80"/>
  <c r="G1378" i="80"/>
  <c r="E398" i="80"/>
  <c r="H319" i="80"/>
  <c r="H317" i="80" s="1"/>
  <c r="G317" i="80"/>
  <c r="H791" i="80"/>
  <c r="H789" i="80" s="1"/>
  <c r="G789" i="80"/>
  <c r="D1777" i="80"/>
  <c r="E1463" i="80"/>
  <c r="E951" i="80"/>
  <c r="E965" i="80"/>
  <c r="H382" i="80"/>
  <c r="H380" i="80" s="1"/>
  <c r="G380" i="80"/>
  <c r="G1128" i="80"/>
  <c r="F1122" i="80"/>
  <c r="F1110" i="80" s="1"/>
  <c r="F1120" i="80"/>
  <c r="F1108" i="80" s="1"/>
  <c r="F1121" i="80"/>
  <c r="F1109" i="80" s="1"/>
  <c r="G1441" i="80"/>
  <c r="G612" i="80"/>
  <c r="D1541" i="80"/>
  <c r="D1599" i="80" s="1"/>
  <c r="H222" i="80"/>
  <c r="H220" i="80" s="1"/>
  <c r="G220" i="80"/>
  <c r="G984" i="80"/>
  <c r="F978" i="80"/>
  <c r="F976" i="80"/>
  <c r="F977" i="80"/>
  <c r="G593" i="80"/>
  <c r="F587" i="80"/>
  <c r="F575" i="80" s="1"/>
  <c r="F585" i="80"/>
  <c r="F573" i="80" s="1"/>
  <c r="F586" i="80"/>
  <c r="F574" i="80" s="1"/>
  <c r="G2193" i="80"/>
  <c r="F2186" i="80"/>
  <c r="F2174" i="80" s="1"/>
  <c r="F2185" i="80"/>
  <c r="F2173" i="80" s="1"/>
  <c r="F2187" i="80"/>
  <c r="F2175" i="80" s="1"/>
  <c r="H1090" i="80"/>
  <c r="H1088" i="80" s="1"/>
  <c r="G1088" i="80"/>
  <c r="G1021" i="80"/>
  <c r="G656" i="80"/>
  <c r="F649" i="80"/>
  <c r="F637" i="80" s="1"/>
  <c r="F650" i="80"/>
  <c r="F638" i="80" s="1"/>
  <c r="F648" i="80"/>
  <c r="F636" i="80" s="1"/>
  <c r="G1677" i="80"/>
  <c r="H1384" i="80"/>
  <c r="H1382" i="80" s="1"/>
  <c r="G1382" i="80"/>
  <c r="E1699" i="80"/>
  <c r="F1414" i="80"/>
  <c r="F1402" i="80" s="1"/>
  <c r="G1422" i="80"/>
  <c r="F1415" i="80"/>
  <c r="F1403" i="80" s="1"/>
  <c r="F1416" i="80"/>
  <c r="F1404" i="80" s="1"/>
  <c r="D1555" i="80"/>
  <c r="E139" i="80"/>
  <c r="E153" i="80"/>
  <c r="E1872" i="80"/>
  <c r="G924" i="80"/>
  <c r="E1220" i="80"/>
  <c r="E1206" i="80"/>
  <c r="E1543" i="80"/>
  <c r="E1557" i="80"/>
  <c r="E1793" i="80"/>
  <c r="E1779" i="80"/>
  <c r="G1721" i="80"/>
  <c r="F1713" i="80"/>
  <c r="F1701" i="80" s="1"/>
  <c r="F1714" i="80"/>
  <c r="F1702" i="80" s="1"/>
  <c r="F1715" i="80"/>
  <c r="F1703" i="80" s="1"/>
  <c r="G1989" i="80"/>
  <c r="E141" i="80"/>
  <c r="E155" i="80"/>
  <c r="D490" i="80"/>
  <c r="D1202" i="80"/>
  <c r="D1254" i="80" s="1"/>
  <c r="H119" i="80"/>
  <c r="H117" i="80" s="1"/>
  <c r="G117" i="80"/>
  <c r="G1238" i="80"/>
  <c r="F1232" i="80"/>
  <c r="F1230" i="80"/>
  <c r="F1231" i="80"/>
  <c r="E1559" i="80"/>
  <c r="E1545" i="80"/>
  <c r="G1281" i="80"/>
  <c r="G1813" i="80"/>
  <c r="F1805" i="80"/>
  <c r="F1807" i="80"/>
  <c r="F1806" i="80"/>
  <c r="G452" i="80"/>
  <c r="E1400" i="80"/>
  <c r="G2130" i="80"/>
  <c r="F2123" i="80"/>
  <c r="F2111" i="80" s="1"/>
  <c r="F2124" i="80"/>
  <c r="F2112" i="80" s="1"/>
  <c r="F2122" i="80"/>
  <c r="F2110" i="80" s="1"/>
  <c r="H1620" i="80"/>
  <c r="H1618" i="80" s="1"/>
  <c r="G1618" i="80"/>
  <c r="G173" i="80"/>
  <c r="F167" i="80"/>
  <c r="F166" i="80"/>
  <c r="F165" i="80"/>
  <c r="G2149" i="80"/>
  <c r="G1517" i="80"/>
  <c r="G1894" i="80"/>
  <c r="F1886" i="80"/>
  <c r="F1874" i="80" s="1"/>
  <c r="F1887" i="80"/>
  <c r="F1875" i="80" s="1"/>
  <c r="F1888" i="80"/>
  <c r="F1876" i="80" s="1"/>
  <c r="H1856" i="80"/>
  <c r="H1854" i="80" s="1"/>
  <c r="G1854" i="80"/>
  <c r="G1065" i="80"/>
  <c r="F1059" i="80"/>
  <c r="F1047" i="80" s="1"/>
  <c r="F1058" i="80"/>
  <c r="F1046" i="80" s="1"/>
  <c r="F1057" i="80"/>
  <c r="F1045" i="80" s="1"/>
  <c r="E1219" i="80"/>
  <c r="E1205" i="80"/>
  <c r="E1558" i="80"/>
  <c r="E1544" i="80"/>
  <c r="E1795" i="80"/>
  <c r="E1781" i="80"/>
  <c r="H555" i="80"/>
  <c r="H553" i="80" s="1"/>
  <c r="G553" i="80"/>
  <c r="E493" i="80"/>
  <c r="E479" i="80"/>
  <c r="D1791" i="80"/>
  <c r="E1323" i="80"/>
  <c r="E1309" i="80"/>
  <c r="E714" i="80"/>
  <c r="E728" i="80"/>
  <c r="H854" i="80"/>
  <c r="H852" i="80" s="1"/>
  <c r="G852" i="80"/>
  <c r="G2086" i="80"/>
  <c r="G1957" i="80"/>
  <c r="F1949" i="80"/>
  <c r="F1937" i="80" s="1"/>
  <c r="F1951" i="80"/>
  <c r="F1939" i="80" s="1"/>
  <c r="F1950" i="80"/>
  <c r="F1938" i="80" s="1"/>
  <c r="G420" i="80"/>
  <c r="F412" i="80"/>
  <c r="F400" i="80" s="1"/>
  <c r="F413" i="80"/>
  <c r="F401" i="80" s="1"/>
  <c r="F414" i="80"/>
  <c r="F402" i="80" s="1"/>
  <c r="E1794" i="80"/>
  <c r="E1780" i="80"/>
  <c r="H1523" i="80"/>
  <c r="H1521" i="80" s="1"/>
  <c r="G1521" i="80"/>
  <c r="E140" i="80"/>
  <c r="E154" i="80"/>
  <c r="G1577" i="80"/>
  <c r="F1570" i="80"/>
  <c r="F1569" i="80"/>
  <c r="F1571" i="80"/>
  <c r="H1027" i="80"/>
  <c r="H1025" i="80" s="1"/>
  <c r="G1025" i="80"/>
  <c r="E2031" i="80"/>
  <c r="E2017" i="80"/>
  <c r="H618" i="80"/>
  <c r="H616" i="80" s="1"/>
  <c r="G616" i="80"/>
  <c r="E492" i="80"/>
  <c r="E478" i="80"/>
  <c r="G376" i="80"/>
  <c r="H694" i="80"/>
  <c r="H692" i="80" s="1"/>
  <c r="G692" i="80"/>
  <c r="E1321" i="80"/>
  <c r="E1307" i="80"/>
  <c r="H1995" i="80"/>
  <c r="H1993" i="80" s="1"/>
  <c r="G1993" i="80"/>
  <c r="G1614" i="80"/>
  <c r="G313" i="80"/>
  <c r="G785" i="80"/>
  <c r="E715" i="80"/>
  <c r="E729" i="80"/>
  <c r="E807" i="80"/>
  <c r="G1485" i="80"/>
  <c r="F1478" i="80"/>
  <c r="F1466" i="80" s="1"/>
  <c r="F1477" i="80"/>
  <c r="F1465" i="80" s="1"/>
  <c r="F1479" i="80"/>
  <c r="F1467" i="80" s="1"/>
  <c r="H2092" i="80"/>
  <c r="H2090" i="80" s="1"/>
  <c r="G2090" i="80"/>
  <c r="E1218" i="80"/>
  <c r="E1204" i="80"/>
  <c r="E2016" i="80"/>
  <c r="E2030" i="80"/>
  <c r="E494" i="80"/>
  <c r="E480" i="80"/>
  <c r="G1850" i="80"/>
  <c r="E1322" i="80"/>
  <c r="E1308" i="80"/>
  <c r="E258" i="80"/>
  <c r="E244" i="80"/>
  <c r="G748" i="80"/>
  <c r="F741" i="80"/>
  <c r="F742" i="80"/>
  <c r="F740" i="80"/>
  <c r="G549" i="80"/>
  <c r="G829" i="80"/>
  <c r="F823" i="80"/>
  <c r="F811" i="80" s="1"/>
  <c r="F821" i="80"/>
  <c r="F809" i="80" s="1"/>
  <c r="F822" i="80"/>
  <c r="F810" i="80" s="1"/>
  <c r="G848" i="80"/>
  <c r="G1658" i="80"/>
  <c r="F1652" i="80"/>
  <c r="F1640" i="80" s="1"/>
  <c r="F1650" i="80"/>
  <c r="F1638" i="80" s="1"/>
  <c r="F1651" i="80"/>
  <c r="F1639" i="80" s="1"/>
  <c r="H1919" i="80"/>
  <c r="H1917" i="80" s="1"/>
  <c r="G1917" i="80"/>
  <c r="E2029" i="80"/>
  <c r="E2015" i="80"/>
  <c r="G1753" i="80"/>
  <c r="G688" i="80"/>
  <c r="G512" i="80"/>
  <c r="F506" i="80"/>
  <c r="F504" i="80"/>
  <c r="F505" i="80"/>
  <c r="E870" i="80"/>
  <c r="G113" i="80"/>
  <c r="G357" i="80"/>
  <c r="F350" i="80"/>
  <c r="F338" i="80" s="1"/>
  <c r="F351" i="80"/>
  <c r="F339" i="80" s="1"/>
  <c r="F349" i="80"/>
  <c r="F337" i="80" s="1"/>
  <c r="G1341" i="80"/>
  <c r="F1334" i="80"/>
  <c r="F1335" i="80"/>
  <c r="F1333" i="80"/>
  <c r="H1287" i="80"/>
  <c r="H1285" i="80" s="1"/>
  <c r="G1285" i="80"/>
  <c r="E256" i="80"/>
  <c r="E242" i="80"/>
  <c r="H930" i="80"/>
  <c r="H928" i="80" s="1"/>
  <c r="G928" i="80"/>
  <c r="G1084" i="80"/>
  <c r="E730" i="80"/>
  <c r="E716" i="80"/>
  <c r="E1106" i="80"/>
  <c r="H1447" i="80"/>
  <c r="H1445" i="80" s="1"/>
  <c r="G1445" i="80"/>
  <c r="H458" i="80"/>
  <c r="H456" i="80" s="1"/>
  <c r="G456" i="80"/>
  <c r="G2049" i="80"/>
  <c r="F2041" i="80"/>
  <c r="F2042" i="80"/>
  <c r="F2043" i="80"/>
  <c r="G1913" i="80"/>
  <c r="E950" i="80"/>
  <c r="E964" i="80"/>
  <c r="E571" i="80"/>
  <c r="E257" i="80"/>
  <c r="E243" i="80"/>
  <c r="Y4" i="50"/>
  <c r="GQ21" i="50"/>
  <c r="GQ7" i="50"/>
  <c r="GR27" i="50"/>
  <c r="GR29" i="50"/>
  <c r="GR28" i="50"/>
  <c r="GS24" i="50"/>
  <c r="GQ19" i="50"/>
  <c r="Y29" i="50"/>
  <c r="Y27" i="50"/>
  <c r="Y28" i="50"/>
  <c r="Z24" i="50"/>
  <c r="Z26" i="50" s="1"/>
  <c r="AA5" i="50"/>
  <c r="Z25" i="50"/>
  <c r="BH4" i="50"/>
  <c r="GQ20" i="50"/>
  <c r="GQ9" i="50"/>
  <c r="GQ15" i="50"/>
  <c r="GQ8" i="50"/>
  <c r="BI29" i="50"/>
  <c r="BI28" i="50"/>
  <c r="BI27" i="50"/>
  <c r="BJ24" i="50"/>
  <c r="GQ31" i="50"/>
  <c r="BJ25" i="50"/>
  <c r="BK5" i="50"/>
  <c r="GM6" i="50"/>
  <c r="GP6" i="50"/>
  <c r="GQ12" i="50" l="1"/>
  <c r="BA4" i="72"/>
  <c r="GG19" i="72"/>
  <c r="GG10" i="72"/>
  <c r="BB17" i="72"/>
  <c r="BB16" i="72"/>
  <c r="BC12" i="72"/>
  <c r="BB15" i="72"/>
  <c r="GG7" i="72"/>
  <c r="BC13" i="72"/>
  <c r="BD5" i="72"/>
  <c r="S13" i="72"/>
  <c r="T5" i="72"/>
  <c r="R15" i="72"/>
  <c r="S12" i="72"/>
  <c r="S14" i="72" s="1"/>
  <c r="R16" i="72"/>
  <c r="R17" i="72"/>
  <c r="GO5" i="72"/>
  <c r="GN4" i="72"/>
  <c r="R4" i="72"/>
  <c r="GH17" i="72"/>
  <c r="GH15" i="72"/>
  <c r="GH16" i="72"/>
  <c r="GI12" i="72"/>
  <c r="KV10" i="82"/>
  <c r="GS5" i="50"/>
  <c r="GR4" i="50"/>
  <c r="D1200" i="80"/>
  <c r="D474" i="80"/>
  <c r="KV14" i="82"/>
  <c r="KV19" i="82"/>
  <c r="KV22" i="82"/>
  <c r="KV31" i="82"/>
  <c r="KV21" i="82"/>
  <c r="KV15" i="82"/>
  <c r="KV9" i="82"/>
  <c r="PJ5" i="82"/>
  <c r="PI4" i="82"/>
  <c r="KV8" i="82"/>
  <c r="KV20" i="82"/>
  <c r="KV7" i="82"/>
  <c r="KW29" i="82"/>
  <c r="KW28" i="82"/>
  <c r="KX24" i="82"/>
  <c r="KW27" i="82"/>
  <c r="GQ6" i="50"/>
  <c r="D946" i="80"/>
  <c r="D1303" i="80"/>
  <c r="E254" i="80"/>
  <c r="E948" i="80"/>
  <c r="D238" i="80"/>
  <c r="D217" i="80"/>
  <c r="D214" i="80" s="1"/>
  <c r="D2011" i="80"/>
  <c r="E137" i="80"/>
  <c r="E189" i="80" s="1"/>
  <c r="E962" i="80"/>
  <c r="D135" i="80"/>
  <c r="D1914" i="80"/>
  <c r="E1914" i="80" s="1"/>
  <c r="D1179" i="80"/>
  <c r="E1179" i="80" s="1"/>
  <c r="D1442" i="80"/>
  <c r="E1442" i="80" s="1"/>
  <c r="D1678" i="80"/>
  <c r="E1678" i="80" s="1"/>
  <c r="D1775" i="80"/>
  <c r="D1990" i="80"/>
  <c r="E1990" i="80" s="1"/>
  <c r="D689" i="80"/>
  <c r="E689" i="80" s="1"/>
  <c r="D114" i="80"/>
  <c r="E114" i="80" s="1"/>
  <c r="E476" i="80"/>
  <c r="E534" i="80" s="1"/>
  <c r="D925" i="80"/>
  <c r="E925" i="80" s="1"/>
  <c r="D710" i="80"/>
  <c r="E240" i="80"/>
  <c r="E298" i="80" s="1"/>
  <c r="E151" i="80"/>
  <c r="E726" i="80"/>
  <c r="E712" i="80"/>
  <c r="D453" i="80"/>
  <c r="E453" i="80" s="1"/>
  <c r="E1216" i="80"/>
  <c r="D1282" i="80"/>
  <c r="D1279" i="80" s="1"/>
  <c r="E1777" i="80"/>
  <c r="E1835" i="80" s="1"/>
  <c r="D1615" i="80"/>
  <c r="E1615" i="80" s="1"/>
  <c r="F634" i="80"/>
  <c r="D1851" i="80"/>
  <c r="D1848" i="80" s="1"/>
  <c r="D1022" i="80"/>
  <c r="E1022" i="80" s="1"/>
  <c r="D314" i="80"/>
  <c r="E314" i="80" s="1"/>
  <c r="F807" i="80"/>
  <c r="F335" i="80"/>
  <c r="D1835" i="80"/>
  <c r="F1043" i="80"/>
  <c r="E1791" i="80"/>
  <c r="D613" i="80"/>
  <c r="D610" i="80" s="1"/>
  <c r="E2027" i="80"/>
  <c r="D1085" i="80"/>
  <c r="E1085" i="80" s="1"/>
  <c r="D377" i="80"/>
  <c r="E377" i="80" s="1"/>
  <c r="F2030" i="80"/>
  <c r="F2016" i="80"/>
  <c r="H1753" i="80"/>
  <c r="D2087" i="80"/>
  <c r="H1614" i="80"/>
  <c r="H1957" i="80"/>
  <c r="G1949" i="80"/>
  <c r="G1937" i="80" s="1"/>
  <c r="G1950" i="80"/>
  <c r="G1938" i="80" s="1"/>
  <c r="G1951" i="80"/>
  <c r="G1939" i="80" s="1"/>
  <c r="E490" i="80"/>
  <c r="H2149" i="80"/>
  <c r="F1220" i="80"/>
  <c r="F1206" i="80"/>
  <c r="F1699" i="80"/>
  <c r="H1677" i="80"/>
  <c r="D1539" i="80"/>
  <c r="F256" i="80"/>
  <c r="F242" i="80"/>
  <c r="F2029" i="80"/>
  <c r="F2015" i="80"/>
  <c r="H357" i="80"/>
  <c r="G350" i="80"/>
  <c r="G338" i="80" s="1"/>
  <c r="G351" i="80"/>
  <c r="G339" i="80" s="1"/>
  <c r="G349" i="80"/>
  <c r="G337" i="80" s="1"/>
  <c r="H1065" i="80"/>
  <c r="G1059" i="80"/>
  <c r="G1047" i="80" s="1"/>
  <c r="G1057" i="80"/>
  <c r="G1045" i="80" s="1"/>
  <c r="G1058" i="80"/>
  <c r="G1046" i="80" s="1"/>
  <c r="F139" i="80"/>
  <c r="F153" i="80"/>
  <c r="H452" i="80"/>
  <c r="G1231" i="80"/>
  <c r="H1238" i="80"/>
  <c r="G1230" i="80"/>
  <c r="G1232" i="80"/>
  <c r="H1721" i="80"/>
  <c r="G1714" i="80"/>
  <c r="G1702" i="80" s="1"/>
  <c r="G1715" i="80"/>
  <c r="G1703" i="80" s="1"/>
  <c r="G1713" i="80"/>
  <c r="G1701" i="80" s="1"/>
  <c r="H2193" i="80"/>
  <c r="G2186" i="80"/>
  <c r="G2174" i="80" s="1"/>
  <c r="G2187" i="80"/>
  <c r="G2175" i="80" s="1"/>
  <c r="G2185" i="80"/>
  <c r="G2173" i="80" s="1"/>
  <c r="F257" i="80"/>
  <c r="F243" i="80"/>
  <c r="F1218" i="80"/>
  <c r="F1204" i="80"/>
  <c r="H2049" i="80"/>
  <c r="G2041" i="80"/>
  <c r="G2042" i="80"/>
  <c r="G2043" i="80"/>
  <c r="E2013" i="80"/>
  <c r="E2071" i="80" s="1"/>
  <c r="F1463" i="80"/>
  <c r="D1518" i="80"/>
  <c r="H2086" i="80"/>
  <c r="D550" i="80"/>
  <c r="F140" i="80"/>
  <c r="F154" i="80"/>
  <c r="F1780" i="80"/>
  <c r="F1794" i="80"/>
  <c r="F571" i="80"/>
  <c r="H612" i="80"/>
  <c r="H276" i="80"/>
  <c r="G269" i="80"/>
  <c r="G270" i="80"/>
  <c r="G268" i="80"/>
  <c r="H1084" i="80"/>
  <c r="F2171" i="80"/>
  <c r="F141" i="80"/>
  <c r="F155" i="80"/>
  <c r="F1795" i="80"/>
  <c r="F1781" i="80"/>
  <c r="H892" i="80"/>
  <c r="G885" i="80"/>
  <c r="G873" i="80" s="1"/>
  <c r="G886" i="80"/>
  <c r="G874" i="80" s="1"/>
  <c r="G884" i="80"/>
  <c r="G872" i="80" s="1"/>
  <c r="H113" i="80"/>
  <c r="H829" i="80"/>
  <c r="G822" i="80"/>
  <c r="G810" i="80" s="1"/>
  <c r="G821" i="80"/>
  <c r="G809" i="80" s="1"/>
  <c r="G823" i="80"/>
  <c r="G811" i="80" s="1"/>
  <c r="H1850" i="80"/>
  <c r="H549" i="80"/>
  <c r="H1485" i="80"/>
  <c r="G1477" i="80"/>
  <c r="G1465" i="80" s="1"/>
  <c r="G1478" i="80"/>
  <c r="G1466" i="80" s="1"/>
  <c r="G1479" i="80"/>
  <c r="G1467" i="80" s="1"/>
  <c r="E1305" i="80"/>
  <c r="E1363" i="80" s="1"/>
  <c r="D849" i="80"/>
  <c r="H173" i="80"/>
  <c r="G166" i="80"/>
  <c r="G167" i="80"/>
  <c r="G165" i="80"/>
  <c r="F1793" i="80"/>
  <c r="F1779" i="80"/>
  <c r="E1555" i="80"/>
  <c r="G1416" i="80"/>
  <c r="G1404" i="80" s="1"/>
  <c r="G1415" i="80"/>
  <c r="G1403" i="80" s="1"/>
  <c r="G1414" i="80"/>
  <c r="G1402" i="80" s="1"/>
  <c r="H1422" i="80"/>
  <c r="H656" i="80"/>
  <c r="G648" i="80"/>
  <c r="G636" i="80" s="1"/>
  <c r="G649" i="80"/>
  <c r="G637" i="80" s="1"/>
  <c r="G650" i="80"/>
  <c r="G638" i="80" s="1"/>
  <c r="H1441" i="80"/>
  <c r="D786" i="80"/>
  <c r="H216" i="80"/>
  <c r="H2130" i="80"/>
  <c r="G2123" i="80"/>
  <c r="G2111" i="80" s="1"/>
  <c r="G2122" i="80"/>
  <c r="G2110" i="80" s="1"/>
  <c r="G2124" i="80"/>
  <c r="G2112" i="80" s="1"/>
  <c r="F493" i="80"/>
  <c r="F479" i="80"/>
  <c r="E1319" i="80"/>
  <c r="F398" i="80"/>
  <c r="F1872" i="80"/>
  <c r="H1813" i="80"/>
  <c r="G1805" i="80"/>
  <c r="G1807" i="80"/>
  <c r="G1806" i="80"/>
  <c r="E1541" i="80"/>
  <c r="E1599" i="80" s="1"/>
  <c r="F1400" i="80"/>
  <c r="H1021" i="80"/>
  <c r="H593" i="80"/>
  <c r="G587" i="80"/>
  <c r="G575" i="80" s="1"/>
  <c r="G585" i="80"/>
  <c r="G573" i="80" s="1"/>
  <c r="G586" i="80"/>
  <c r="G574" i="80" s="1"/>
  <c r="F1106" i="80"/>
  <c r="H1178" i="80"/>
  <c r="F1219" i="80"/>
  <c r="F1205" i="80"/>
  <c r="H848" i="80"/>
  <c r="F1935" i="80"/>
  <c r="F1321" i="80"/>
  <c r="F1307" i="80"/>
  <c r="F492" i="80"/>
  <c r="F478" i="80"/>
  <c r="F714" i="80"/>
  <c r="F728" i="80"/>
  <c r="F951" i="80"/>
  <c r="F965" i="80"/>
  <c r="F2031" i="80"/>
  <c r="F2017" i="80"/>
  <c r="H313" i="80"/>
  <c r="E217" i="80"/>
  <c r="F1323" i="80"/>
  <c r="F1309" i="80"/>
  <c r="F494" i="80"/>
  <c r="F480" i="80"/>
  <c r="F1636" i="80"/>
  <c r="F730" i="80"/>
  <c r="F716" i="80"/>
  <c r="F1559" i="80"/>
  <c r="F1545" i="80"/>
  <c r="F2108" i="80"/>
  <c r="H1281" i="80"/>
  <c r="F950" i="80"/>
  <c r="F964" i="80"/>
  <c r="D1754" i="80"/>
  <c r="H1913" i="80"/>
  <c r="F1322" i="80"/>
  <c r="F1308" i="80"/>
  <c r="F729" i="80"/>
  <c r="F715" i="80"/>
  <c r="H785" i="80"/>
  <c r="H376" i="80"/>
  <c r="F1557" i="80"/>
  <c r="F1543" i="80"/>
  <c r="H420" i="80"/>
  <c r="G412" i="80"/>
  <c r="G400" i="80" s="1"/>
  <c r="G413" i="80"/>
  <c r="G401" i="80" s="1"/>
  <c r="G414" i="80"/>
  <c r="G402" i="80" s="1"/>
  <c r="H1894" i="80"/>
  <c r="G1886" i="80"/>
  <c r="G1874" i="80" s="1"/>
  <c r="G1887" i="80"/>
  <c r="G1875" i="80" s="1"/>
  <c r="G1888" i="80"/>
  <c r="G1876" i="80" s="1"/>
  <c r="H1989" i="80"/>
  <c r="H924" i="80"/>
  <c r="F952" i="80"/>
  <c r="F966" i="80"/>
  <c r="H1128" i="80"/>
  <c r="G1122" i="80"/>
  <c r="G1110" i="80" s="1"/>
  <c r="G1120" i="80"/>
  <c r="G1108" i="80" s="1"/>
  <c r="G1121" i="80"/>
  <c r="G1109" i="80" s="1"/>
  <c r="F870" i="80"/>
  <c r="H1577" i="80"/>
  <c r="G1570" i="80"/>
  <c r="G1569" i="80"/>
  <c r="G1571" i="80"/>
  <c r="H1517" i="80"/>
  <c r="F258" i="80"/>
  <c r="F244" i="80"/>
  <c r="H512" i="80"/>
  <c r="G506" i="80"/>
  <c r="G504" i="80"/>
  <c r="G505" i="80"/>
  <c r="H1341" i="80"/>
  <c r="G1334" i="80"/>
  <c r="G1333" i="80"/>
  <c r="G1335" i="80"/>
  <c r="H688" i="80"/>
  <c r="H1658" i="80"/>
  <c r="G1652" i="80"/>
  <c r="G1640" i="80" s="1"/>
  <c r="G1650" i="80"/>
  <c r="G1638" i="80" s="1"/>
  <c r="G1651" i="80"/>
  <c r="G1639" i="80" s="1"/>
  <c r="H748" i="80"/>
  <c r="G742" i="80"/>
  <c r="G741" i="80"/>
  <c r="G740" i="80"/>
  <c r="E1202" i="80"/>
  <c r="E1254" i="80" s="1"/>
  <c r="F1544" i="80"/>
  <c r="F1558" i="80"/>
  <c r="D1379" i="80"/>
  <c r="H984" i="80"/>
  <c r="G978" i="80"/>
  <c r="G977" i="80"/>
  <c r="G976" i="80"/>
  <c r="H1378" i="80"/>
  <c r="D2150" i="80"/>
  <c r="BJ29" i="50"/>
  <c r="BJ28" i="50"/>
  <c r="BJ27" i="50"/>
  <c r="BK24" i="50"/>
  <c r="AB5" i="50"/>
  <c r="AA25" i="50"/>
  <c r="BI4" i="50"/>
  <c r="GQ18" i="50"/>
  <c r="GS25" i="50"/>
  <c r="BK25" i="50"/>
  <c r="BL5" i="50"/>
  <c r="Z29" i="50"/>
  <c r="Z28" i="50"/>
  <c r="Z27" i="50"/>
  <c r="AA24" i="50"/>
  <c r="AA26" i="50" s="1"/>
  <c r="Z4" i="50"/>
  <c r="BE5" i="72" l="1"/>
  <c r="BD13" i="72"/>
  <c r="U5" i="72"/>
  <c r="T13" i="72"/>
  <c r="GG6" i="72"/>
  <c r="GH24" i="72"/>
  <c r="GH25" i="72"/>
  <c r="GH22" i="72"/>
  <c r="GH23" i="72"/>
  <c r="GH20" i="72"/>
  <c r="GH21" i="72"/>
  <c r="S15" i="72"/>
  <c r="T12" i="72"/>
  <c r="T14" i="72" s="1"/>
  <c r="S16" i="72"/>
  <c r="S17" i="72"/>
  <c r="BC16" i="72"/>
  <c r="BC17" i="72"/>
  <c r="BD12" i="72"/>
  <c r="BC15" i="72"/>
  <c r="GO4" i="72"/>
  <c r="GP5" i="72"/>
  <c r="GI13" i="72"/>
  <c r="S4" i="72"/>
  <c r="BB4" i="72"/>
  <c r="KV12" i="82"/>
  <c r="GT5" i="50"/>
  <c r="GS4" i="50"/>
  <c r="KV18" i="82"/>
  <c r="KX25" i="82"/>
  <c r="PK5" i="82"/>
  <c r="PJ4" i="82"/>
  <c r="KV6" i="82"/>
  <c r="E135" i="80"/>
  <c r="E238" i="80"/>
  <c r="D1082" i="80"/>
  <c r="E474" i="80"/>
  <c r="D374" i="80"/>
  <c r="D1612" i="80"/>
  <c r="D1911" i="80"/>
  <c r="E946" i="80"/>
  <c r="E1006" i="80"/>
  <c r="E613" i="80"/>
  <c r="F613" i="80" s="1"/>
  <c r="E1282" i="80"/>
  <c r="E1279" i="80" s="1"/>
  <c r="E710" i="80"/>
  <c r="F726" i="80"/>
  <c r="E1851" i="80"/>
  <c r="F1851" i="80" s="1"/>
  <c r="D1176" i="80"/>
  <c r="D1255" i="80" s="1"/>
  <c r="D1252" i="80" s="1"/>
  <c r="D1174" i="80" s="1"/>
  <c r="D1172" i="80" s="1"/>
  <c r="D1164" i="80" s="1"/>
  <c r="D1156" i="80" s="1"/>
  <c r="D111" i="80"/>
  <c r="D190" i="80" s="1"/>
  <c r="D187" i="80" s="1"/>
  <c r="D109" i="80" s="1"/>
  <c r="D107" i="80" s="1"/>
  <c r="D99" i="80" s="1"/>
  <c r="D91" i="80" s="1"/>
  <c r="F948" i="80"/>
  <c r="F1006" i="80" s="1"/>
  <c r="F476" i="80"/>
  <c r="F534" i="80" s="1"/>
  <c r="F240" i="80"/>
  <c r="D686" i="80"/>
  <c r="G335" i="80"/>
  <c r="D1987" i="80"/>
  <c r="D922" i="80"/>
  <c r="D1439" i="80"/>
  <c r="D1675" i="80"/>
  <c r="E770" i="80"/>
  <c r="D450" i="80"/>
  <c r="E1775" i="80"/>
  <c r="F712" i="80"/>
  <c r="F770" i="80" s="1"/>
  <c r="G870" i="80"/>
  <c r="F254" i="80"/>
  <c r="F490" i="80"/>
  <c r="F151" i="80"/>
  <c r="F137" i="80"/>
  <c r="F189" i="80" s="1"/>
  <c r="F962" i="80"/>
  <c r="G1400" i="80"/>
  <c r="G1463" i="80"/>
  <c r="D1019" i="80"/>
  <c r="G2171" i="80"/>
  <c r="G571" i="80"/>
  <c r="E1539" i="80"/>
  <c r="G1636" i="80"/>
  <c r="E1303" i="80"/>
  <c r="G1043" i="80"/>
  <c r="F2027" i="80"/>
  <c r="E1200" i="80"/>
  <c r="D311" i="80"/>
  <c r="D299" i="80" s="1"/>
  <c r="D294" i="80" s="1"/>
  <c r="F1216" i="80"/>
  <c r="F1319" i="80"/>
  <c r="H1886" i="80"/>
  <c r="H1874" i="80" s="1"/>
  <c r="H1887" i="80"/>
  <c r="H1875" i="80" s="1"/>
  <c r="H1888" i="80"/>
  <c r="H1876" i="80" s="1"/>
  <c r="E786" i="80"/>
  <c r="D783" i="80"/>
  <c r="H823" i="80"/>
  <c r="H811" i="80" s="1"/>
  <c r="H821" i="80"/>
  <c r="H809" i="80" s="1"/>
  <c r="H822" i="80"/>
  <c r="H810" i="80" s="1"/>
  <c r="E550" i="80"/>
  <c r="D547" i="80"/>
  <c r="H978" i="80"/>
  <c r="H977" i="80"/>
  <c r="H976" i="80"/>
  <c r="H1652" i="80"/>
  <c r="H1640" i="80" s="1"/>
  <c r="H1650" i="80"/>
  <c r="H1638" i="80" s="1"/>
  <c r="H1651" i="80"/>
  <c r="H1639" i="80" s="1"/>
  <c r="G398" i="80"/>
  <c r="F1914" i="80"/>
  <c r="E1911" i="80"/>
  <c r="G256" i="80"/>
  <c r="G242" i="80"/>
  <c r="F1179" i="80"/>
  <c r="E1176" i="80"/>
  <c r="E1255" i="80" s="1"/>
  <c r="E1252" i="80" s="1"/>
  <c r="H1713" i="80"/>
  <c r="H1701" i="80" s="1"/>
  <c r="H1715" i="80"/>
  <c r="H1703" i="80" s="1"/>
  <c r="H1714" i="80"/>
  <c r="H1702" i="80" s="1"/>
  <c r="H1059" i="80"/>
  <c r="H1047" i="80" s="1"/>
  <c r="H1057" i="80"/>
  <c r="H1045" i="80" s="1"/>
  <c r="H1058" i="80"/>
  <c r="H1046" i="80" s="1"/>
  <c r="G1935" i="80"/>
  <c r="H1122" i="80"/>
  <c r="H1110" i="80" s="1"/>
  <c r="H1120" i="80"/>
  <c r="H1108" i="80" s="1"/>
  <c r="H1121" i="80"/>
  <c r="H1109" i="80" s="1"/>
  <c r="E1379" i="80"/>
  <c r="D1376" i="80"/>
  <c r="G139" i="80"/>
  <c r="G153" i="80"/>
  <c r="F114" i="80"/>
  <c r="E111" i="80"/>
  <c r="E190" i="80" s="1"/>
  <c r="E187" i="80" s="1"/>
  <c r="G258" i="80"/>
  <c r="G244" i="80"/>
  <c r="G1220" i="80"/>
  <c r="G1206" i="80"/>
  <c r="F314" i="80"/>
  <c r="E311" i="80"/>
  <c r="G1545" i="80"/>
  <c r="G1559" i="80"/>
  <c r="H412" i="80"/>
  <c r="H400" i="80" s="1"/>
  <c r="H413" i="80"/>
  <c r="H401" i="80" s="1"/>
  <c r="H414" i="80"/>
  <c r="H402" i="80" s="1"/>
  <c r="F1442" i="80"/>
  <c r="E1439" i="80"/>
  <c r="G140" i="80"/>
  <c r="G154" i="80"/>
  <c r="F453" i="80"/>
  <c r="E450" i="80"/>
  <c r="G634" i="80"/>
  <c r="H167" i="80"/>
  <c r="H166" i="80"/>
  <c r="H165" i="80"/>
  <c r="G728" i="80"/>
  <c r="G714" i="80"/>
  <c r="G1322" i="80"/>
  <c r="G1308" i="80"/>
  <c r="G1558" i="80"/>
  <c r="G1544" i="80"/>
  <c r="F1555" i="80"/>
  <c r="F689" i="80"/>
  <c r="E686" i="80"/>
  <c r="G1793" i="80"/>
  <c r="G1779" i="80"/>
  <c r="H648" i="80"/>
  <c r="H636" i="80" s="1"/>
  <c r="H649" i="80"/>
  <c r="H637" i="80" s="1"/>
  <c r="H650" i="80"/>
  <c r="H638" i="80" s="1"/>
  <c r="E849" i="80"/>
  <c r="D846" i="80"/>
  <c r="F1990" i="80"/>
  <c r="E1987" i="80"/>
  <c r="H886" i="80"/>
  <c r="H874" i="80" s="1"/>
  <c r="H885" i="80"/>
  <c r="H873" i="80" s="1"/>
  <c r="H884" i="80"/>
  <c r="H872" i="80" s="1"/>
  <c r="G2031" i="80"/>
  <c r="G2017" i="80"/>
  <c r="E2087" i="80"/>
  <c r="D2084" i="80"/>
  <c r="G1219" i="80"/>
  <c r="G1205" i="80"/>
  <c r="E2150" i="80"/>
  <c r="D2147" i="80"/>
  <c r="G729" i="80"/>
  <c r="G715" i="80"/>
  <c r="H1334" i="80"/>
  <c r="H1333" i="80"/>
  <c r="H1335" i="80"/>
  <c r="H1570" i="80"/>
  <c r="H1569" i="80"/>
  <c r="H1571" i="80"/>
  <c r="E1754" i="80"/>
  <c r="D1751" i="80"/>
  <c r="H1807" i="80"/>
  <c r="H1805" i="80"/>
  <c r="H1806" i="80"/>
  <c r="G2108" i="80"/>
  <c r="H1416" i="80"/>
  <c r="H1404" i="80" s="1"/>
  <c r="H1415" i="80"/>
  <c r="H1403" i="80" s="1"/>
  <c r="H1414" i="80"/>
  <c r="H1402" i="80" s="1"/>
  <c r="G2016" i="80"/>
  <c r="G2030" i="80"/>
  <c r="H350" i="80"/>
  <c r="H338" i="80" s="1"/>
  <c r="H349" i="80"/>
  <c r="H337" i="80" s="1"/>
  <c r="H351" i="80"/>
  <c r="H339" i="80" s="1"/>
  <c r="G951" i="80"/>
  <c r="G965" i="80"/>
  <c r="H587" i="80"/>
  <c r="H575" i="80" s="1"/>
  <c r="H585" i="80"/>
  <c r="H573" i="80" s="1"/>
  <c r="H586" i="80"/>
  <c r="H574" i="80" s="1"/>
  <c r="H1477" i="80"/>
  <c r="H1465" i="80" s="1"/>
  <c r="H1478" i="80"/>
  <c r="H1466" i="80" s="1"/>
  <c r="H1479" i="80"/>
  <c r="H1467" i="80" s="1"/>
  <c r="E1518" i="80"/>
  <c r="D1515" i="80"/>
  <c r="G716" i="80"/>
  <c r="G730" i="80"/>
  <c r="F377" i="80"/>
  <c r="E374" i="80"/>
  <c r="F1791" i="80"/>
  <c r="G2029" i="80"/>
  <c r="G2015" i="80"/>
  <c r="H2187" i="80"/>
  <c r="H2175" i="80" s="1"/>
  <c r="H2186" i="80"/>
  <c r="H2174" i="80" s="1"/>
  <c r="H2185" i="80"/>
  <c r="H2173" i="80" s="1"/>
  <c r="G141" i="80"/>
  <c r="G155" i="80"/>
  <c r="G257" i="80"/>
  <c r="G243" i="80"/>
  <c r="G1323" i="80"/>
  <c r="G1309" i="80"/>
  <c r="H1231" i="80"/>
  <c r="H1230" i="80"/>
  <c r="H1232" i="80"/>
  <c r="G1543" i="80"/>
  <c r="G1557" i="80"/>
  <c r="G1872" i="80"/>
  <c r="H2123" i="80"/>
  <c r="H2111" i="80" s="1"/>
  <c r="H2124" i="80"/>
  <c r="H2112" i="80" s="1"/>
  <c r="H2122" i="80"/>
  <c r="H2110" i="80" s="1"/>
  <c r="E2011" i="80"/>
  <c r="F1777" i="80"/>
  <c r="F1835" i="80" s="1"/>
  <c r="H2041" i="80"/>
  <c r="H2043" i="80"/>
  <c r="H2042" i="80"/>
  <c r="F925" i="80"/>
  <c r="E922" i="80"/>
  <c r="H506" i="80"/>
  <c r="H504" i="80"/>
  <c r="H505" i="80"/>
  <c r="F1678" i="80"/>
  <c r="E1675" i="80"/>
  <c r="G952" i="80"/>
  <c r="G966" i="80"/>
  <c r="F1615" i="80"/>
  <c r="E1612" i="80"/>
  <c r="G1218" i="80"/>
  <c r="G1204" i="80"/>
  <c r="H1949" i="80"/>
  <c r="H1937" i="80" s="1"/>
  <c r="H1951" i="80"/>
  <c r="H1939" i="80" s="1"/>
  <c r="H1950" i="80"/>
  <c r="H1938" i="80" s="1"/>
  <c r="F1085" i="80"/>
  <c r="E1082" i="80"/>
  <c r="F217" i="80"/>
  <c r="E214" i="80"/>
  <c r="G1780" i="80"/>
  <c r="G1794" i="80"/>
  <c r="H269" i="80"/>
  <c r="H270" i="80"/>
  <c r="H268" i="80"/>
  <c r="G1321" i="80"/>
  <c r="G1307" i="80"/>
  <c r="F1541" i="80"/>
  <c r="F1599" i="80" s="1"/>
  <c r="F1022" i="80"/>
  <c r="E1019" i="80"/>
  <c r="G1795" i="80"/>
  <c r="G1781" i="80"/>
  <c r="G493" i="80"/>
  <c r="G479" i="80"/>
  <c r="H742" i="80"/>
  <c r="H741" i="80"/>
  <c r="H740" i="80"/>
  <c r="G492" i="80"/>
  <c r="G478" i="80"/>
  <c r="G1106" i="80"/>
  <c r="G950" i="80"/>
  <c r="G964" i="80"/>
  <c r="G494" i="80"/>
  <c r="G480" i="80"/>
  <c r="F1305" i="80"/>
  <c r="F298" i="80"/>
  <c r="G807" i="80"/>
  <c r="F1202" i="80"/>
  <c r="F1254" i="80" s="1"/>
  <c r="G1699" i="80"/>
  <c r="F2013" i="80"/>
  <c r="F2071" i="80" s="1"/>
  <c r="GR10" i="50"/>
  <c r="GR21" i="50"/>
  <c r="AA29" i="50"/>
  <c r="AA28" i="50"/>
  <c r="AA27" i="50"/>
  <c r="AB24" i="50"/>
  <c r="AB26" i="50" s="1"/>
  <c r="GR14" i="50"/>
  <c r="GR8" i="50"/>
  <c r="GR31" i="50"/>
  <c r="AC5" i="50"/>
  <c r="AB25" i="50"/>
  <c r="BK29" i="50"/>
  <c r="BK28" i="50"/>
  <c r="BK27" i="50"/>
  <c r="BL24" i="50"/>
  <c r="GR15" i="50"/>
  <c r="GR9" i="50"/>
  <c r="AA4" i="50"/>
  <c r="BJ4" i="50"/>
  <c r="GR22" i="50"/>
  <c r="GR13" i="50"/>
  <c r="GR7" i="50"/>
  <c r="GS27" i="50"/>
  <c r="GS28" i="50"/>
  <c r="GT24" i="50"/>
  <c r="GS29" i="50"/>
  <c r="GR20" i="50"/>
  <c r="GR19" i="50"/>
  <c r="BL25" i="50"/>
  <c r="BM5" i="50"/>
  <c r="E109" i="80" l="1"/>
  <c r="E107" i="80" s="1"/>
  <c r="E99" i="80" s="1"/>
  <c r="E91" i="80" s="1"/>
  <c r="GH19" i="72"/>
  <c r="GH10" i="72"/>
  <c r="BC4" i="72"/>
  <c r="V5" i="72"/>
  <c r="U13" i="72"/>
  <c r="GH7" i="72"/>
  <c r="GI17" i="72"/>
  <c r="GI16" i="72"/>
  <c r="GI15" i="72"/>
  <c r="GJ12" i="72"/>
  <c r="T17" i="72"/>
  <c r="T16" i="72"/>
  <c r="U12" i="72"/>
  <c r="U14" i="72" s="1"/>
  <c r="T15" i="72"/>
  <c r="T4" i="72"/>
  <c r="BD15" i="72"/>
  <c r="BD17" i="72"/>
  <c r="BD16" i="72"/>
  <c r="BE12" i="72"/>
  <c r="BE14" i="72" s="1"/>
  <c r="BF14" i="72" s="1"/>
  <c r="BG14" i="72" s="1"/>
  <c r="BH14" i="72" s="1"/>
  <c r="GQ5" i="72"/>
  <c r="GP4" i="72"/>
  <c r="GI25" i="72"/>
  <c r="BE13" i="72"/>
  <c r="BF5" i="72"/>
  <c r="GU5" i="50"/>
  <c r="GT4" i="50"/>
  <c r="KW13" i="82"/>
  <c r="KW7" i="82"/>
  <c r="KW15" i="82"/>
  <c r="KW9" i="82"/>
  <c r="KW22" i="82"/>
  <c r="KW10" i="82"/>
  <c r="KW20" i="82"/>
  <c r="KW31" i="82"/>
  <c r="KW14" i="82"/>
  <c r="KW8" i="82"/>
  <c r="PL5" i="82"/>
  <c r="PK4" i="82"/>
  <c r="KX29" i="82"/>
  <c r="KX28" i="82"/>
  <c r="KY24" i="82"/>
  <c r="KX27" i="82"/>
  <c r="KW21" i="82"/>
  <c r="KW19" i="82"/>
  <c r="E86" i="80"/>
  <c r="E81" i="80"/>
  <c r="D86" i="80"/>
  <c r="D81" i="80"/>
  <c r="D1151" i="80"/>
  <c r="D1146" i="80"/>
  <c r="E610" i="80"/>
  <c r="F238" i="80"/>
  <c r="D1836" i="80"/>
  <c r="D1831" i="80" s="1"/>
  <c r="D1832" i="80" s="1"/>
  <c r="D1968" i="80" s="1"/>
  <c r="D1909" i="80" s="1"/>
  <c r="F1282" i="80"/>
  <c r="F1279" i="80" s="1"/>
  <c r="E1848" i="80"/>
  <c r="F710" i="80"/>
  <c r="F474" i="80"/>
  <c r="D535" i="80"/>
  <c r="D530" i="80" s="1"/>
  <c r="D531" i="80" s="1"/>
  <c r="D532" i="80" s="1"/>
  <c r="D526" i="80" s="1"/>
  <c r="D448" i="80" s="1"/>
  <c r="F946" i="80"/>
  <c r="F135" i="80"/>
  <c r="D1364" i="80"/>
  <c r="D1359" i="80" s="1"/>
  <c r="D1360" i="80" s="1"/>
  <c r="D1496" i="80" s="1"/>
  <c r="D1437" i="80" s="1"/>
  <c r="G240" i="80"/>
  <c r="G298" i="80" s="1"/>
  <c r="G476" i="80"/>
  <c r="G534" i="80" s="1"/>
  <c r="D1007" i="80"/>
  <c r="D1002" i="80" s="1"/>
  <c r="D1003" i="80" s="1"/>
  <c r="D1004" i="80" s="1"/>
  <c r="D998" i="80" s="1"/>
  <c r="D920" i="80" s="1"/>
  <c r="F1303" i="80"/>
  <c r="D1600" i="80"/>
  <c r="D1595" i="80" s="1"/>
  <c r="D1596" i="80" s="1"/>
  <c r="D1732" i="80" s="1"/>
  <c r="D1673" i="80" s="1"/>
  <c r="G1791" i="80"/>
  <c r="F2011" i="80"/>
  <c r="H1636" i="80"/>
  <c r="D2072" i="80"/>
  <c r="D2067" i="80" s="1"/>
  <c r="D2068" i="80" s="1"/>
  <c r="D2069" i="80" s="1"/>
  <c r="D2063" i="80" s="1"/>
  <c r="D1985" i="80" s="1"/>
  <c r="H1463" i="80"/>
  <c r="H1400" i="80"/>
  <c r="E1174" i="80"/>
  <c r="E1172" i="80" s="1"/>
  <c r="E1164" i="80" s="1"/>
  <c r="E1156" i="80" s="1"/>
  <c r="G254" i="80"/>
  <c r="G490" i="80"/>
  <c r="G712" i="80"/>
  <c r="G770" i="80" s="1"/>
  <c r="G726" i="80"/>
  <c r="G151" i="80"/>
  <c r="G137" i="80"/>
  <c r="G189" i="80" s="1"/>
  <c r="G962" i="80"/>
  <c r="G948" i="80"/>
  <c r="G1006" i="80" s="1"/>
  <c r="H571" i="80"/>
  <c r="G1777" i="80"/>
  <c r="G1835" i="80" s="1"/>
  <c r="G2013" i="80"/>
  <c r="G2071" i="80" s="1"/>
  <c r="F1775" i="80"/>
  <c r="H2108" i="80"/>
  <c r="H870" i="80"/>
  <c r="G1305" i="80"/>
  <c r="G1363" i="80" s="1"/>
  <c r="G1319" i="80"/>
  <c r="H335" i="80"/>
  <c r="F1754" i="80"/>
  <c r="E1751" i="80"/>
  <c r="H1559" i="80"/>
  <c r="H1545" i="80"/>
  <c r="D295" i="80"/>
  <c r="D296" i="80" s="1"/>
  <c r="D290" i="80" s="1"/>
  <c r="D212" i="80" s="1"/>
  <c r="G1851" i="80"/>
  <c r="F1848" i="80"/>
  <c r="F1363" i="80"/>
  <c r="H258" i="80"/>
  <c r="H244" i="80"/>
  <c r="H494" i="80"/>
  <c r="H480" i="80"/>
  <c r="G1555" i="80"/>
  <c r="G377" i="80"/>
  <c r="F374" i="80"/>
  <c r="H1323" i="80"/>
  <c r="H1309" i="80"/>
  <c r="H1043" i="80"/>
  <c r="H257" i="80"/>
  <c r="H243" i="80"/>
  <c r="E1007" i="80"/>
  <c r="E1002" i="80" s="1"/>
  <c r="G1541" i="80"/>
  <c r="G1599" i="80" s="1"/>
  <c r="F1200" i="80"/>
  <c r="H1321" i="80"/>
  <c r="H1307" i="80"/>
  <c r="F2087" i="80"/>
  <c r="E2084" i="80"/>
  <c r="H492" i="80"/>
  <c r="H478" i="80"/>
  <c r="H1322" i="80"/>
  <c r="H1308" i="80"/>
  <c r="H634" i="80"/>
  <c r="E299" i="80"/>
  <c r="E294" i="80" s="1"/>
  <c r="D771" i="80"/>
  <c r="D766" i="80" s="1"/>
  <c r="D767" i="80" s="1"/>
  <c r="G613" i="80"/>
  <c r="F610" i="80"/>
  <c r="F1539" i="80"/>
  <c r="H256" i="80"/>
  <c r="H242" i="80"/>
  <c r="H1558" i="80"/>
  <c r="H1544" i="80"/>
  <c r="H2030" i="80"/>
  <c r="H2016" i="80"/>
  <c r="H2171" i="80"/>
  <c r="G314" i="80"/>
  <c r="F311" i="80"/>
  <c r="F786" i="80"/>
  <c r="E783" i="80"/>
  <c r="H1543" i="80"/>
  <c r="H1557" i="80"/>
  <c r="G1202" i="80"/>
  <c r="G1254" i="80" s="1"/>
  <c r="F849" i="80"/>
  <c r="E846" i="80"/>
  <c r="G1914" i="80"/>
  <c r="F1911" i="80"/>
  <c r="G1216" i="80"/>
  <c r="G925" i="80"/>
  <c r="F922" i="80"/>
  <c r="H1220" i="80"/>
  <c r="H1206" i="80"/>
  <c r="G1615" i="80"/>
  <c r="F1612" i="80"/>
  <c r="H1218" i="80"/>
  <c r="H1204" i="80"/>
  <c r="H2031" i="80"/>
  <c r="H2017" i="80"/>
  <c r="H1219" i="80"/>
  <c r="H1205" i="80"/>
  <c r="H1794" i="80"/>
  <c r="H1780" i="80"/>
  <c r="F1379" i="80"/>
  <c r="E1376" i="80"/>
  <c r="E1364" i="80" s="1"/>
  <c r="E1359" i="80" s="1"/>
  <c r="H1699" i="80"/>
  <c r="H1872" i="80"/>
  <c r="G1678" i="80"/>
  <c r="F1675" i="80"/>
  <c r="H730" i="80"/>
  <c r="H716" i="80"/>
  <c r="G1990" i="80"/>
  <c r="F1987" i="80"/>
  <c r="F550" i="80"/>
  <c r="E547" i="80"/>
  <c r="E535" i="80" s="1"/>
  <c r="E530" i="80" s="1"/>
  <c r="E531" i="80" s="1"/>
  <c r="H1935" i="80"/>
  <c r="H807" i="80"/>
  <c r="G217" i="80"/>
  <c r="F214" i="80"/>
  <c r="H2029" i="80"/>
  <c r="H2015" i="80"/>
  <c r="H1793" i="80"/>
  <c r="H1779" i="80"/>
  <c r="H153" i="80"/>
  <c r="H139" i="80"/>
  <c r="H950" i="80"/>
  <c r="H964" i="80"/>
  <c r="H493" i="80"/>
  <c r="H479" i="80"/>
  <c r="G114" i="80"/>
  <c r="F111" i="80"/>
  <c r="F190" i="80" s="1"/>
  <c r="F187" i="80" s="1"/>
  <c r="G453" i="80"/>
  <c r="F450" i="80"/>
  <c r="H1795" i="80"/>
  <c r="H1781" i="80"/>
  <c r="F2150" i="80"/>
  <c r="E2147" i="80"/>
  <c r="H140" i="80"/>
  <c r="H154" i="80"/>
  <c r="G1442" i="80"/>
  <c r="F1439" i="80"/>
  <c r="G1179" i="80"/>
  <c r="F1176" i="80"/>
  <c r="F1255" i="80" s="1"/>
  <c r="F1252" i="80" s="1"/>
  <c r="H951" i="80"/>
  <c r="H965" i="80"/>
  <c r="H729" i="80"/>
  <c r="H715" i="80"/>
  <c r="F1518" i="80"/>
  <c r="E1515" i="80"/>
  <c r="H728" i="80"/>
  <c r="H714" i="80"/>
  <c r="G1022" i="80"/>
  <c r="F1019" i="80"/>
  <c r="G1085" i="80"/>
  <c r="F1082" i="80"/>
  <c r="G2027" i="80"/>
  <c r="G689" i="80"/>
  <c r="F686" i="80"/>
  <c r="H141" i="80"/>
  <c r="H155" i="80"/>
  <c r="H398" i="80"/>
  <c r="H1106" i="80"/>
  <c r="H952" i="80"/>
  <c r="H966" i="80"/>
  <c r="AB27" i="50"/>
  <c r="AB28" i="50"/>
  <c r="AB29" i="50"/>
  <c r="AC24" i="50"/>
  <c r="AC26" i="50" s="1"/>
  <c r="GT25" i="50"/>
  <c r="GS13" i="50"/>
  <c r="BM25" i="50"/>
  <c r="BN5" i="50"/>
  <c r="BL28" i="50"/>
  <c r="BL29" i="50"/>
  <c r="BL27" i="50"/>
  <c r="BM24" i="50"/>
  <c r="BM26" i="50" s="1"/>
  <c r="BN26" i="50" s="1"/>
  <c r="BO26" i="50" s="1"/>
  <c r="BP26" i="50" s="1"/>
  <c r="AB4" i="50"/>
  <c r="GS15" i="50"/>
  <c r="AD5" i="50"/>
  <c r="AC25" i="50"/>
  <c r="GR6" i="50"/>
  <c r="GR12" i="50"/>
  <c r="GR18" i="50"/>
  <c r="BK4" i="50"/>
  <c r="D1833" i="80" l="1"/>
  <c r="D1827" i="80" s="1"/>
  <c r="D1749" i="80" s="1"/>
  <c r="GR5" i="72"/>
  <c r="GQ4" i="72"/>
  <c r="GJ13" i="72"/>
  <c r="W5" i="72"/>
  <c r="V13" i="72"/>
  <c r="BF13" i="72"/>
  <c r="BG5" i="72"/>
  <c r="GI21" i="72"/>
  <c r="GI20" i="72"/>
  <c r="GI23" i="72"/>
  <c r="GI22" i="72"/>
  <c r="GI24" i="72"/>
  <c r="U4" i="72"/>
  <c r="BE17" i="72"/>
  <c r="BE16" i="72"/>
  <c r="BE15" i="72"/>
  <c r="BF12" i="72"/>
  <c r="U17" i="72"/>
  <c r="U16" i="72"/>
  <c r="U15" i="72"/>
  <c r="V12" i="72"/>
  <c r="V14" i="72" s="1"/>
  <c r="BD4" i="72"/>
  <c r="GH6" i="72"/>
  <c r="KW12" i="82"/>
  <c r="GV5" i="50"/>
  <c r="GU4" i="50"/>
  <c r="G1282" i="80"/>
  <c r="KW6" i="82"/>
  <c r="KW18" i="82"/>
  <c r="PL4" i="82"/>
  <c r="PM5" i="82"/>
  <c r="KY25" i="82"/>
  <c r="GS9" i="50"/>
  <c r="GS7" i="50"/>
  <c r="E1151" i="80"/>
  <c r="E1146" i="80"/>
  <c r="G238" i="80"/>
  <c r="F109" i="80"/>
  <c r="F107" i="80" s="1"/>
  <c r="F99" i="80" s="1"/>
  <c r="F91" i="80" s="1"/>
  <c r="E1836" i="80"/>
  <c r="E1831" i="80" s="1"/>
  <c r="E1832" i="80" s="1"/>
  <c r="E1968" i="80" s="1"/>
  <c r="E1909" i="80" s="1"/>
  <c r="E1600" i="80"/>
  <c r="E1595" i="80" s="1"/>
  <c r="E1596" i="80" s="1"/>
  <c r="E1732" i="80" s="1"/>
  <c r="E1673" i="80" s="1"/>
  <c r="D68" i="80"/>
  <c r="D69" i="80"/>
  <c r="G474" i="80"/>
  <c r="G2011" i="80"/>
  <c r="D667" i="80"/>
  <c r="D608" i="80" s="1"/>
  <c r="D1361" i="80"/>
  <c r="D1355" i="80" s="1"/>
  <c r="H948" i="80"/>
  <c r="H1006" i="80" s="1"/>
  <c r="D1597" i="80"/>
  <c r="D1591" i="80" s="1"/>
  <c r="G1539" i="80"/>
  <c r="G135" i="80"/>
  <c r="H712" i="80"/>
  <c r="H770" i="80" s="1"/>
  <c r="H962" i="80"/>
  <c r="H476" i="80"/>
  <c r="H534" i="80" s="1"/>
  <c r="H726" i="80"/>
  <c r="G710" i="80"/>
  <c r="G1303" i="80"/>
  <c r="E2072" i="80"/>
  <c r="E2067" i="80" s="1"/>
  <c r="E2068" i="80" s="1"/>
  <c r="E2069" i="80" s="1"/>
  <c r="E2063" i="80" s="1"/>
  <c r="G1775" i="80"/>
  <c r="D1433" i="80"/>
  <c r="D1374" i="80" s="1"/>
  <c r="D61" i="80" s="1"/>
  <c r="H1777" i="80"/>
  <c r="H1835" i="80" s="1"/>
  <c r="H254" i="80"/>
  <c r="H137" i="80"/>
  <c r="H189" i="80" s="1"/>
  <c r="H240" i="80"/>
  <c r="H298" i="80" s="1"/>
  <c r="H151" i="80"/>
  <c r="G946" i="80"/>
  <c r="F1174" i="80"/>
  <c r="F1172" i="80" s="1"/>
  <c r="F1164" i="80" s="1"/>
  <c r="F1156" i="80" s="1"/>
  <c r="H1305" i="80"/>
  <c r="H1363" i="80" s="1"/>
  <c r="H1319" i="80"/>
  <c r="H1791" i="80"/>
  <c r="H2013" i="80"/>
  <c r="H2071" i="80" s="1"/>
  <c r="H490" i="80"/>
  <c r="F1007" i="80"/>
  <c r="F1002" i="80" s="1"/>
  <c r="F1003" i="80" s="1"/>
  <c r="D1905" i="80"/>
  <c r="D1846" i="80" s="1"/>
  <c r="D1669" i="80"/>
  <c r="D1610" i="80" s="1"/>
  <c r="D62" i="80" s="1"/>
  <c r="E532" i="80"/>
  <c r="E526" i="80" s="1"/>
  <c r="E448" i="80" s="1"/>
  <c r="E667" i="80"/>
  <c r="E608" i="80" s="1"/>
  <c r="G1518" i="80"/>
  <c r="F1515" i="80"/>
  <c r="F1600" i="80" s="1"/>
  <c r="F1595" i="80" s="1"/>
  <c r="F1596" i="80" s="1"/>
  <c r="G2150" i="80"/>
  <c r="F2147" i="80"/>
  <c r="H314" i="80"/>
  <c r="H311" i="80" s="1"/>
  <c r="G311" i="80"/>
  <c r="H1990" i="80"/>
  <c r="H1987" i="80" s="1"/>
  <c r="G1987" i="80"/>
  <c r="H925" i="80"/>
  <c r="H922" i="80" s="1"/>
  <c r="G922" i="80"/>
  <c r="H1555" i="80"/>
  <c r="E1003" i="80"/>
  <c r="E1004" i="80" s="1"/>
  <c r="E998" i="80" s="1"/>
  <c r="E920" i="80" s="1"/>
  <c r="G849" i="80"/>
  <c r="F846" i="80"/>
  <c r="G786" i="80"/>
  <c r="F783" i="80"/>
  <c r="G2087" i="80"/>
  <c r="F2084" i="80"/>
  <c r="H377" i="80"/>
  <c r="H374" i="80" s="1"/>
  <c r="G374" i="80"/>
  <c r="H689" i="80"/>
  <c r="H686" i="80" s="1"/>
  <c r="G686" i="80"/>
  <c r="E295" i="80"/>
  <c r="E296" i="80" s="1"/>
  <c r="E290" i="80" s="1"/>
  <c r="E212" i="80" s="1"/>
  <c r="H1541" i="80"/>
  <c r="H1599" i="80" s="1"/>
  <c r="H453" i="80"/>
  <c r="H450" i="80" s="1"/>
  <c r="G450" i="80"/>
  <c r="H2027" i="80"/>
  <c r="F299" i="80"/>
  <c r="F294" i="80" s="1"/>
  <c r="H1678" i="80"/>
  <c r="H1675" i="80" s="1"/>
  <c r="G1675" i="80"/>
  <c r="H1202" i="80"/>
  <c r="H1254" i="80" s="1"/>
  <c r="E1360" i="80"/>
  <c r="E1361" i="80" s="1"/>
  <c r="E1355" i="80" s="1"/>
  <c r="E66" i="80" s="1"/>
  <c r="D2204" i="80"/>
  <c r="D2145" i="80" s="1"/>
  <c r="H1282" i="80"/>
  <c r="H1279" i="80" s="1"/>
  <c r="G1279" i="80"/>
  <c r="D768" i="80"/>
  <c r="D762" i="80" s="1"/>
  <c r="D684" i="80" s="1"/>
  <c r="D903" i="80"/>
  <c r="D844" i="80" s="1"/>
  <c r="H1085" i="80"/>
  <c r="H1082" i="80" s="1"/>
  <c r="G1082" i="80"/>
  <c r="H1179" i="80"/>
  <c r="H1176" i="80" s="1"/>
  <c r="H1255" i="80" s="1"/>
  <c r="G1176" i="80"/>
  <c r="G1255" i="80" s="1"/>
  <c r="G1252" i="80" s="1"/>
  <c r="H114" i="80"/>
  <c r="H111" i="80" s="1"/>
  <c r="H190" i="80" s="1"/>
  <c r="G111" i="80"/>
  <c r="G190" i="80" s="1"/>
  <c r="G187" i="80" s="1"/>
  <c r="H217" i="80"/>
  <c r="H214" i="80" s="1"/>
  <c r="G214" i="80"/>
  <c r="H1216" i="80"/>
  <c r="G1200" i="80"/>
  <c r="D1139" i="80"/>
  <c r="D1080" i="80" s="1"/>
  <c r="H1851" i="80"/>
  <c r="H1848" i="80" s="1"/>
  <c r="G1848" i="80"/>
  <c r="G1379" i="80"/>
  <c r="F1376" i="80"/>
  <c r="F1364" i="80" s="1"/>
  <c r="F1359" i="80" s="1"/>
  <c r="F1360" i="80" s="1"/>
  <c r="E771" i="80"/>
  <c r="E766" i="80" s="1"/>
  <c r="G550" i="80"/>
  <c r="F547" i="80"/>
  <c r="F535" i="80" s="1"/>
  <c r="F530" i="80" s="1"/>
  <c r="F531" i="80" s="1"/>
  <c r="H613" i="80"/>
  <c r="H610" i="80" s="1"/>
  <c r="G610" i="80"/>
  <c r="G1754" i="80"/>
  <c r="F1751" i="80"/>
  <c r="F1836" i="80" s="1"/>
  <c r="F1831" i="80" s="1"/>
  <c r="F1832" i="80" s="1"/>
  <c r="H1022" i="80"/>
  <c r="H1019" i="80" s="1"/>
  <c r="G1019" i="80"/>
  <c r="H1442" i="80"/>
  <c r="H1439" i="80" s="1"/>
  <c r="G1439" i="80"/>
  <c r="H1615" i="80"/>
  <c r="H1612" i="80" s="1"/>
  <c r="G1612" i="80"/>
  <c r="H1914" i="80"/>
  <c r="H1911" i="80" s="1"/>
  <c r="G1911" i="80"/>
  <c r="D431" i="80"/>
  <c r="D372" i="80" s="1"/>
  <c r="GS19" i="50"/>
  <c r="GS21" i="50"/>
  <c r="AC28" i="50"/>
  <c r="AC27" i="50"/>
  <c r="AC29" i="50"/>
  <c r="AD24" i="50"/>
  <c r="AD26" i="50" s="1"/>
  <c r="AD25" i="50"/>
  <c r="AE5" i="50"/>
  <c r="GT29" i="50"/>
  <c r="GT27" i="50"/>
  <c r="GU24" i="50"/>
  <c r="GT28" i="50"/>
  <c r="GS20" i="50"/>
  <c r="BN25" i="50"/>
  <c r="BO5" i="50"/>
  <c r="BM29" i="50"/>
  <c r="BM28" i="50"/>
  <c r="BM27" i="50"/>
  <c r="BN24" i="50"/>
  <c r="BL4" i="50"/>
  <c r="GS10" i="50"/>
  <c r="GS22" i="50"/>
  <c r="GS31" i="50"/>
  <c r="GS8" i="50"/>
  <c r="GS14" i="50"/>
  <c r="GS12" i="50" s="1"/>
  <c r="AC4" i="50"/>
  <c r="GI7" i="72" l="1"/>
  <c r="GI19" i="72"/>
  <c r="GI10" i="72"/>
  <c r="BF17" i="72"/>
  <c r="BF16" i="72"/>
  <c r="BF15" i="72"/>
  <c r="BG12" i="72"/>
  <c r="X5" i="72"/>
  <c r="W13" i="72"/>
  <c r="BE4" i="72"/>
  <c r="BG13" i="72"/>
  <c r="BH5" i="72"/>
  <c r="V17" i="72"/>
  <c r="V16" i="72"/>
  <c r="V15" i="72"/>
  <c r="W12" i="72"/>
  <c r="W14" i="72" s="1"/>
  <c r="V4" i="72"/>
  <c r="GJ17" i="72"/>
  <c r="GJ15" i="72"/>
  <c r="GK12" i="72"/>
  <c r="GJ16" i="72"/>
  <c r="GS5" i="72"/>
  <c r="GR4" i="72"/>
  <c r="GV4" i="50"/>
  <c r="GW5" i="50"/>
  <c r="E1833" i="80"/>
  <c r="E1827" i="80" s="1"/>
  <c r="E1749" i="80" s="1"/>
  <c r="KX19" i="82"/>
  <c r="KX13" i="82"/>
  <c r="KX7" i="82"/>
  <c r="KX31" i="82"/>
  <c r="KX14" i="82"/>
  <c r="KX8" i="82"/>
  <c r="KY28" i="82"/>
  <c r="KY29" i="82"/>
  <c r="KZ24" i="82"/>
  <c r="KY27" i="82"/>
  <c r="KX15" i="82"/>
  <c r="KX9" i="82"/>
  <c r="PN5" i="82"/>
  <c r="PM4" i="82"/>
  <c r="KX21" i="82"/>
  <c r="KX20" i="82"/>
  <c r="KX22" i="82"/>
  <c r="KX10" i="82"/>
  <c r="GS6" i="50"/>
  <c r="F1151" i="80"/>
  <c r="F1146" i="80"/>
  <c r="F86" i="80"/>
  <c r="F81" i="80"/>
  <c r="E1597" i="80"/>
  <c r="E1591" i="80" s="1"/>
  <c r="E1513" i="80" s="1"/>
  <c r="H710" i="80"/>
  <c r="G109" i="80"/>
  <c r="G107" i="80" s="1"/>
  <c r="G99" i="80" s="1"/>
  <c r="G91" i="80" s="1"/>
  <c r="D1747" i="80"/>
  <c r="D1739" i="80" s="1"/>
  <c r="D1159" i="80" s="1"/>
  <c r="D63" i="80"/>
  <c r="D1513" i="80"/>
  <c r="D1511" i="80" s="1"/>
  <c r="D1503" i="80" s="1"/>
  <c r="D1158" i="80" s="1"/>
  <c r="D67" i="80"/>
  <c r="E68" i="80"/>
  <c r="D1277" i="80"/>
  <c r="D1275" i="80" s="1"/>
  <c r="D1267" i="80" s="1"/>
  <c r="D1157" i="80" s="1"/>
  <c r="D66" i="80"/>
  <c r="E1985" i="80"/>
  <c r="E69" i="80"/>
  <c r="D604" i="80"/>
  <c r="D545" i="80" s="1"/>
  <c r="D446" i="80" s="1"/>
  <c r="D438" i="80" s="1"/>
  <c r="D93" i="80" s="1"/>
  <c r="H1303" i="80"/>
  <c r="H474" i="80"/>
  <c r="H1775" i="80"/>
  <c r="H946" i="80"/>
  <c r="D2141" i="80"/>
  <c r="D2082" i="80" s="1"/>
  <c r="H1252" i="80"/>
  <c r="H187" i="80"/>
  <c r="H135" i="80"/>
  <c r="H238" i="80"/>
  <c r="E1905" i="80"/>
  <c r="E1846" i="80" s="1"/>
  <c r="E63" i="80" s="1"/>
  <c r="H2011" i="80"/>
  <c r="H1200" i="80"/>
  <c r="F2072" i="80"/>
  <c r="F2067" i="80" s="1"/>
  <c r="F2068" i="80" s="1"/>
  <c r="F2069" i="80" s="1"/>
  <c r="F2063" i="80" s="1"/>
  <c r="F1985" i="80" s="1"/>
  <c r="F1004" i="80"/>
  <c r="F998" i="80" s="1"/>
  <c r="F69" i="80" s="1"/>
  <c r="D368" i="80"/>
  <c r="D309" i="80" s="1"/>
  <c r="D210" i="80" s="1"/>
  <c r="D202" i="80" s="1"/>
  <c r="D92" i="80" s="1"/>
  <c r="E604" i="80"/>
  <c r="E545" i="80" s="1"/>
  <c r="E446" i="80" s="1"/>
  <c r="E438" i="80" s="1"/>
  <c r="E93" i="80" s="1"/>
  <c r="F771" i="80"/>
  <c r="F766" i="80" s="1"/>
  <c r="F767" i="80" s="1"/>
  <c r="F768" i="80" s="1"/>
  <c r="F762" i="80" s="1"/>
  <c r="F68" i="80" s="1"/>
  <c r="D1076" i="80"/>
  <c r="D1017" i="80" s="1"/>
  <c r="D918" i="80" s="1"/>
  <c r="D910" i="80" s="1"/>
  <c r="D95" i="80" s="1"/>
  <c r="D840" i="80"/>
  <c r="D781" i="80" s="1"/>
  <c r="D682" i="80" s="1"/>
  <c r="D674" i="80" s="1"/>
  <c r="D94" i="80" s="1"/>
  <c r="F532" i="80"/>
  <c r="F526" i="80" s="1"/>
  <c r="F67" i="80" s="1"/>
  <c r="F667" i="80"/>
  <c r="F608" i="80" s="1"/>
  <c r="H849" i="80"/>
  <c r="H846" i="80" s="1"/>
  <c r="G846" i="80"/>
  <c r="F1361" i="80"/>
  <c r="F1355" i="80" s="1"/>
  <c r="F1277" i="80" s="1"/>
  <c r="F1496" i="80"/>
  <c r="F1437" i="80" s="1"/>
  <c r="G1174" i="80"/>
  <c r="G1172" i="80" s="1"/>
  <c r="G1164" i="80" s="1"/>
  <c r="G1156" i="80" s="1"/>
  <c r="E1496" i="80"/>
  <c r="E1437" i="80" s="1"/>
  <c r="F1139" i="80"/>
  <c r="F1080" i="80" s="1"/>
  <c r="F1597" i="80"/>
  <c r="F1591" i="80" s="1"/>
  <c r="F1513" i="80" s="1"/>
  <c r="F1732" i="80"/>
  <c r="F1673" i="80" s="1"/>
  <c r="E1277" i="80"/>
  <c r="H1518" i="80"/>
  <c r="H1515" i="80" s="1"/>
  <c r="H1600" i="80" s="1"/>
  <c r="H1595" i="80" s="1"/>
  <c r="H1596" i="80" s="1"/>
  <c r="G1515" i="80"/>
  <c r="G1600" i="80" s="1"/>
  <c r="G1595" i="80" s="1"/>
  <c r="G1596" i="80" s="1"/>
  <c r="H2150" i="80"/>
  <c r="H2147" i="80" s="1"/>
  <c r="G2147" i="80"/>
  <c r="H550" i="80"/>
  <c r="H547" i="80" s="1"/>
  <c r="H535" i="80" s="1"/>
  <c r="H530" i="80" s="1"/>
  <c r="H531" i="80" s="1"/>
  <c r="G547" i="80"/>
  <c r="G535" i="80" s="1"/>
  <c r="G530" i="80" s="1"/>
  <c r="H1539" i="80"/>
  <c r="H1379" i="80"/>
  <c r="H1376" i="80" s="1"/>
  <c r="H1364" i="80" s="1"/>
  <c r="H1359" i="80" s="1"/>
  <c r="H1360" i="80" s="1"/>
  <c r="G1376" i="80"/>
  <c r="G1364" i="80" s="1"/>
  <c r="G1359" i="80" s="1"/>
  <c r="G1360" i="80" s="1"/>
  <c r="E1669" i="80"/>
  <c r="E1610" i="80" s="1"/>
  <c r="G1007" i="80"/>
  <c r="G1002" i="80" s="1"/>
  <c r="E2204" i="80"/>
  <c r="E2145" i="80" s="1"/>
  <c r="G299" i="80"/>
  <c r="G294" i="80" s="1"/>
  <c r="G295" i="80" s="1"/>
  <c r="H1754" i="80"/>
  <c r="H1751" i="80" s="1"/>
  <c r="H1836" i="80" s="1"/>
  <c r="H1831" i="80" s="1"/>
  <c r="H1832" i="80" s="1"/>
  <c r="G1751" i="80"/>
  <c r="G1836" i="80" s="1"/>
  <c r="G1831" i="80" s="1"/>
  <c r="G1832" i="80" s="1"/>
  <c r="E431" i="80"/>
  <c r="E372" i="80" s="1"/>
  <c r="H2087" i="80"/>
  <c r="H2084" i="80" s="1"/>
  <c r="G2084" i="80"/>
  <c r="H1007" i="80"/>
  <c r="H1002" i="80" s="1"/>
  <c r="H1003" i="80" s="1"/>
  <c r="E1139" i="80"/>
  <c r="E1080" i="80" s="1"/>
  <c r="F1833" i="80"/>
  <c r="F1827" i="80" s="1"/>
  <c r="F1749" i="80" s="1"/>
  <c r="F1968" i="80"/>
  <c r="F1909" i="80" s="1"/>
  <c r="H299" i="80"/>
  <c r="H294" i="80" s="1"/>
  <c r="E767" i="80"/>
  <c r="E768" i="80" s="1"/>
  <c r="E762" i="80" s="1"/>
  <c r="E684" i="80" s="1"/>
  <c r="F295" i="80"/>
  <c r="F296" i="80" s="1"/>
  <c r="F290" i="80" s="1"/>
  <c r="F66" i="80" s="1"/>
  <c r="H786" i="80"/>
  <c r="H783" i="80" s="1"/>
  <c r="G783" i="80"/>
  <c r="GT14" i="50"/>
  <c r="GU25" i="50"/>
  <c r="AF5" i="50"/>
  <c r="AE25" i="50"/>
  <c r="BM4" i="50"/>
  <c r="AD29" i="50"/>
  <c r="AD27" i="50"/>
  <c r="AE24" i="50"/>
  <c r="AE26" i="50" s="1"/>
  <c r="AD28" i="50"/>
  <c r="BO25" i="50"/>
  <c r="BP5" i="50"/>
  <c r="BN27" i="50"/>
  <c r="BN29" i="50"/>
  <c r="BN28" i="50"/>
  <c r="BO24" i="50"/>
  <c r="GT15" i="50"/>
  <c r="AD4" i="50"/>
  <c r="GS18" i="50"/>
  <c r="GI6" i="72" l="1"/>
  <c r="BF4" i="72"/>
  <c r="GK13" i="72"/>
  <c r="W16" i="72"/>
  <c r="W17" i="72"/>
  <c r="X12" i="72"/>
  <c r="X14" i="72" s="1"/>
  <c r="W15" i="72"/>
  <c r="GJ20" i="72"/>
  <c r="GJ24" i="72"/>
  <c r="GJ7" i="72" s="1"/>
  <c r="GJ25" i="72"/>
  <c r="GJ22" i="72"/>
  <c r="GJ21" i="72"/>
  <c r="GJ23" i="72"/>
  <c r="X13" i="72"/>
  <c r="Y5" i="72"/>
  <c r="BH13" i="72"/>
  <c r="BI5" i="72"/>
  <c r="BG17" i="72"/>
  <c r="BG16" i="72"/>
  <c r="BG15" i="72"/>
  <c r="BH12" i="72"/>
  <c r="W4" i="72"/>
  <c r="GS4" i="72"/>
  <c r="GT5" i="72"/>
  <c r="GW4" i="50"/>
  <c r="GX5" i="50"/>
  <c r="F65" i="80"/>
  <c r="E67" i="80"/>
  <c r="E65" i="80" s="1"/>
  <c r="KX18" i="82"/>
  <c r="KX6" i="82"/>
  <c r="KX12" i="82"/>
  <c r="KY13" i="82"/>
  <c r="PN4" i="82"/>
  <c r="PO5" i="82"/>
  <c r="KZ25" i="82"/>
  <c r="G1151" i="80"/>
  <c r="G1146" i="80"/>
  <c r="G86" i="80"/>
  <c r="G81" i="80"/>
  <c r="E1747" i="80"/>
  <c r="E1739" i="80" s="1"/>
  <c r="E1159" i="80" s="1"/>
  <c r="F448" i="80"/>
  <c r="D65" i="80"/>
  <c r="F684" i="80"/>
  <c r="D1983" i="80"/>
  <c r="D1975" i="80" s="1"/>
  <c r="D1160" i="80" s="1"/>
  <c r="D64" i="80"/>
  <c r="D60" i="80" s="1"/>
  <c r="E1511" i="80"/>
  <c r="E1503" i="80" s="1"/>
  <c r="E1158" i="80" s="1"/>
  <c r="E62" i="80"/>
  <c r="F920" i="80"/>
  <c r="H1174" i="80"/>
  <c r="H1172" i="80" s="1"/>
  <c r="H1164" i="80" s="1"/>
  <c r="H1156" i="80" s="1"/>
  <c r="H109" i="80"/>
  <c r="H107" i="80" s="1"/>
  <c r="H99" i="80" s="1"/>
  <c r="H91" i="80" s="1"/>
  <c r="F604" i="80"/>
  <c r="F545" i="80" s="1"/>
  <c r="F62" i="80" s="1"/>
  <c r="H2072" i="80"/>
  <c r="H2067" i="80" s="1"/>
  <c r="H2068" i="80" s="1"/>
  <c r="H2204" i="80" s="1"/>
  <c r="H2145" i="80" s="1"/>
  <c r="F1433" i="80"/>
  <c r="F1374" i="80" s="1"/>
  <c r="F1275" i="80" s="1"/>
  <c r="F1267" i="80" s="1"/>
  <c r="F1157" i="80" s="1"/>
  <c r="F1669" i="80"/>
  <c r="F1610" i="80" s="1"/>
  <c r="F1511" i="80" s="1"/>
  <c r="F1503" i="80" s="1"/>
  <c r="F1158" i="80" s="1"/>
  <c r="E368" i="80"/>
  <c r="E309" i="80" s="1"/>
  <c r="E210" i="80" s="1"/>
  <c r="E202" i="80" s="1"/>
  <c r="E92" i="80" s="1"/>
  <c r="H771" i="80"/>
  <c r="H766" i="80" s="1"/>
  <c r="H767" i="80" s="1"/>
  <c r="H768" i="80" s="1"/>
  <c r="H762" i="80" s="1"/>
  <c r="H68" i="80" s="1"/>
  <c r="G2072" i="80"/>
  <c r="G2067" i="80" s="1"/>
  <c r="G2068" i="80" s="1"/>
  <c r="G2069" i="80" s="1"/>
  <c r="G2063" i="80" s="1"/>
  <c r="G1985" i="80" s="1"/>
  <c r="F1076" i="80"/>
  <c r="F1017" i="80" s="1"/>
  <c r="F64" i="80" s="1"/>
  <c r="E2141" i="80"/>
  <c r="E2082" i="80" s="1"/>
  <c r="E1433" i="80"/>
  <c r="E1374" i="80" s="1"/>
  <c r="G771" i="80"/>
  <c r="G766" i="80" s="1"/>
  <c r="G767" i="80" s="1"/>
  <c r="G903" i="80" s="1"/>
  <c r="H1361" i="80"/>
  <c r="H1355" i="80" s="1"/>
  <c r="H1277" i="80" s="1"/>
  <c r="H1496" i="80"/>
  <c r="H1437" i="80" s="1"/>
  <c r="H532" i="80"/>
  <c r="H526" i="80" s="1"/>
  <c r="H67" i="80" s="1"/>
  <c r="H667" i="80"/>
  <c r="H608" i="80" s="1"/>
  <c r="G1361" i="80"/>
  <c r="G1355" i="80" s="1"/>
  <c r="G1277" i="80" s="1"/>
  <c r="G1496" i="80"/>
  <c r="G1437" i="80" s="1"/>
  <c r="G531" i="80"/>
  <c r="F2204" i="80"/>
  <c r="F2145" i="80" s="1"/>
  <c r="E1076" i="80"/>
  <c r="E1017" i="80" s="1"/>
  <c r="E918" i="80" s="1"/>
  <c r="E910" i="80" s="1"/>
  <c r="E95" i="80" s="1"/>
  <c r="F212" i="80"/>
  <c r="E903" i="80"/>
  <c r="E844" i="80" s="1"/>
  <c r="H1004" i="80"/>
  <c r="H998" i="80" s="1"/>
  <c r="H69" i="80" s="1"/>
  <c r="H1139" i="80"/>
  <c r="H1080" i="80" s="1"/>
  <c r="G1003" i="80"/>
  <c r="G1833" i="80"/>
  <c r="G1827" i="80" s="1"/>
  <c r="G1749" i="80" s="1"/>
  <c r="G1968" i="80"/>
  <c r="G1909" i="80" s="1"/>
  <c r="H1833" i="80"/>
  <c r="H1827" i="80" s="1"/>
  <c r="H1749" i="80" s="1"/>
  <c r="H1968" i="80"/>
  <c r="H1909" i="80" s="1"/>
  <c r="G296" i="80"/>
  <c r="G290" i="80" s="1"/>
  <c r="G66" i="80" s="1"/>
  <c r="G431" i="80"/>
  <c r="G372" i="80" s="1"/>
  <c r="F431" i="80"/>
  <c r="F372" i="80" s="1"/>
  <c r="G1597" i="80"/>
  <c r="G1591" i="80" s="1"/>
  <c r="G1513" i="80" s="1"/>
  <c r="G1732" i="80"/>
  <c r="G1673" i="80" s="1"/>
  <c r="H295" i="80"/>
  <c r="H296" i="80" s="1"/>
  <c r="H290" i="80" s="1"/>
  <c r="H66" i="80" s="1"/>
  <c r="H1597" i="80"/>
  <c r="H1591" i="80" s="1"/>
  <c r="H1513" i="80" s="1"/>
  <c r="H1732" i="80"/>
  <c r="H1673" i="80" s="1"/>
  <c r="F1905" i="80"/>
  <c r="F1846" i="80" s="1"/>
  <c r="F1747" i="80" s="1"/>
  <c r="F1739" i="80" s="1"/>
  <c r="F1159" i="80" s="1"/>
  <c r="F903" i="80"/>
  <c r="F844" i="80" s="1"/>
  <c r="BN4" i="50"/>
  <c r="AE27" i="50"/>
  <c r="AE28" i="50"/>
  <c r="AE29" i="50"/>
  <c r="AF24" i="50"/>
  <c r="AF26" i="50" s="1"/>
  <c r="GU29" i="50"/>
  <c r="GU27" i="50"/>
  <c r="GU28" i="50"/>
  <c r="GV24" i="50"/>
  <c r="GT20" i="50"/>
  <c r="AG5" i="50"/>
  <c r="AF25" i="50"/>
  <c r="GT13" i="50"/>
  <c r="GT12" i="50" s="1"/>
  <c r="GT7" i="50"/>
  <c r="GT19" i="50"/>
  <c r="AE4" i="50"/>
  <c r="GT9" i="50"/>
  <c r="GT21" i="50"/>
  <c r="GT8" i="50"/>
  <c r="GT10" i="50"/>
  <c r="GT22" i="50"/>
  <c r="BO28" i="50"/>
  <c r="BP24" i="50"/>
  <c r="BO29" i="50"/>
  <c r="BO27" i="50"/>
  <c r="BP25" i="50"/>
  <c r="BQ5" i="50"/>
  <c r="GT31" i="50"/>
  <c r="BG4" i="72" l="1"/>
  <c r="GJ19" i="72"/>
  <c r="GJ10" i="72"/>
  <c r="GJ6" i="72" s="1"/>
  <c r="BI13" i="72"/>
  <c r="BJ5" i="72"/>
  <c r="GU5" i="72"/>
  <c r="GT4" i="72"/>
  <c r="Y13" i="72"/>
  <c r="Z5" i="72"/>
  <c r="GK17" i="72"/>
  <c r="GK15" i="72"/>
  <c r="GK16" i="72"/>
  <c r="GL12" i="72"/>
  <c r="X4" i="72"/>
  <c r="X17" i="72"/>
  <c r="X15" i="72"/>
  <c r="X16" i="72"/>
  <c r="Y12" i="72"/>
  <c r="Y14" i="72" s="1"/>
  <c r="GK20" i="72"/>
  <c r="BH17" i="72"/>
  <c r="BH15" i="72"/>
  <c r="BH16" i="72"/>
  <c r="BI12" i="72"/>
  <c r="BI14" i="72" s="1"/>
  <c r="BJ14" i="72" s="1"/>
  <c r="BK14" i="72" s="1"/>
  <c r="BL14" i="72" s="1"/>
  <c r="KY15" i="82"/>
  <c r="GX4" i="50"/>
  <c r="GY5" i="50"/>
  <c r="H65" i="80"/>
  <c r="KY19" i="82"/>
  <c r="KY21" i="82"/>
  <c r="KZ29" i="82"/>
  <c r="KZ28" i="82"/>
  <c r="LA24" i="82"/>
  <c r="KZ27" i="82"/>
  <c r="KY22" i="82"/>
  <c r="KY10" i="82"/>
  <c r="PP5" i="82"/>
  <c r="PO4" i="82"/>
  <c r="KY20" i="82"/>
  <c r="KY9" i="82"/>
  <c r="KY7" i="82"/>
  <c r="KY31" i="82"/>
  <c r="KY14" i="82"/>
  <c r="KY8" i="82"/>
  <c r="GT18" i="50"/>
  <c r="GT6" i="50"/>
  <c r="H86" i="80"/>
  <c r="H81" i="80"/>
  <c r="H1151" i="80"/>
  <c r="H1146" i="80"/>
  <c r="D54" i="80"/>
  <c r="D76" i="80"/>
  <c r="F446" i="80"/>
  <c r="F438" i="80" s="1"/>
  <c r="F93" i="80" s="1"/>
  <c r="H448" i="80"/>
  <c r="E1275" i="80"/>
  <c r="E1267" i="80" s="1"/>
  <c r="E1157" i="80" s="1"/>
  <c r="E61" i="80"/>
  <c r="E1983" i="80"/>
  <c r="E1975" i="80" s="1"/>
  <c r="E1160" i="80" s="1"/>
  <c r="E64" i="80"/>
  <c r="H684" i="80"/>
  <c r="H920" i="80"/>
  <c r="F918" i="80"/>
  <c r="F910" i="80" s="1"/>
  <c r="F95" i="80" s="1"/>
  <c r="H903" i="80"/>
  <c r="H844" i="80" s="1"/>
  <c r="F840" i="80"/>
  <c r="F781" i="80" s="1"/>
  <c r="F63" i="80" s="1"/>
  <c r="H2069" i="80"/>
  <c r="H2063" i="80" s="1"/>
  <c r="H1985" i="80" s="1"/>
  <c r="G768" i="80"/>
  <c r="G762" i="80" s="1"/>
  <c r="G68" i="80" s="1"/>
  <c r="H1076" i="80"/>
  <c r="H1017" i="80" s="1"/>
  <c r="H64" i="80" s="1"/>
  <c r="G844" i="80"/>
  <c r="G840" i="80"/>
  <c r="G781" i="80" s="1"/>
  <c r="G368" i="80"/>
  <c r="G309" i="80" s="1"/>
  <c r="G61" i="80" s="1"/>
  <c r="F2141" i="80"/>
  <c r="F2082" i="80" s="1"/>
  <c r="F1983" i="80" s="1"/>
  <c r="F1975" i="80" s="1"/>
  <c r="F1160" i="80" s="1"/>
  <c r="H604" i="80"/>
  <c r="H545" i="80" s="1"/>
  <c r="H62" i="80" s="1"/>
  <c r="E840" i="80"/>
  <c r="E781" i="80" s="1"/>
  <c r="E682" i="80" s="1"/>
  <c r="E674" i="80" s="1"/>
  <c r="E94" i="80" s="1"/>
  <c r="H1669" i="80"/>
  <c r="H1610" i="80" s="1"/>
  <c r="H1511" i="80" s="1"/>
  <c r="H1503" i="80" s="1"/>
  <c r="H1158" i="80" s="1"/>
  <c r="H1905" i="80"/>
  <c r="H1846" i="80" s="1"/>
  <c r="H1747" i="80" s="1"/>
  <c r="H1739" i="80" s="1"/>
  <c r="H1159" i="80" s="1"/>
  <c r="H1433" i="80"/>
  <c r="H1374" i="80" s="1"/>
  <c r="H1275" i="80" s="1"/>
  <c r="H1267" i="80" s="1"/>
  <c r="H1157" i="80" s="1"/>
  <c r="G1669" i="80"/>
  <c r="G1610" i="80" s="1"/>
  <c r="G1511" i="80" s="1"/>
  <c r="G1503" i="80" s="1"/>
  <c r="G1158" i="80" s="1"/>
  <c r="G212" i="80"/>
  <c r="G1433" i="80"/>
  <c r="G1374" i="80" s="1"/>
  <c r="G1275" i="80" s="1"/>
  <c r="G1267" i="80" s="1"/>
  <c r="G1157" i="80" s="1"/>
  <c r="H212" i="80"/>
  <c r="G667" i="80"/>
  <c r="G608" i="80" s="1"/>
  <c r="G2204" i="80"/>
  <c r="G2145" i="80" s="1"/>
  <c r="H431" i="80"/>
  <c r="H372" i="80" s="1"/>
  <c r="G1905" i="80"/>
  <c r="G1846" i="80" s="1"/>
  <c r="G1747" i="80" s="1"/>
  <c r="G1739" i="80" s="1"/>
  <c r="G1159" i="80" s="1"/>
  <c r="G1139" i="80"/>
  <c r="G1080" i="80" s="1"/>
  <c r="F368" i="80"/>
  <c r="F309" i="80" s="1"/>
  <c r="F61" i="80" s="1"/>
  <c r="G1004" i="80"/>
  <c r="G998" i="80" s="1"/>
  <c r="G69" i="80" s="1"/>
  <c r="H2141" i="80"/>
  <c r="H2082" i="80" s="1"/>
  <c r="G532" i="80"/>
  <c r="G526" i="80" s="1"/>
  <c r="G67" i="80" s="1"/>
  <c r="BO4" i="50"/>
  <c r="GV25" i="50"/>
  <c r="BQ25" i="50"/>
  <c r="BR5" i="50"/>
  <c r="AF4" i="50"/>
  <c r="BP29" i="50"/>
  <c r="BP27" i="50"/>
  <c r="BP28" i="50"/>
  <c r="BQ24" i="50"/>
  <c r="BQ26" i="50" s="1"/>
  <c r="BR26" i="50" s="1"/>
  <c r="BS26" i="50" s="1"/>
  <c r="BT26" i="50" s="1"/>
  <c r="AG25" i="50"/>
  <c r="AH5" i="50"/>
  <c r="AF29" i="50"/>
  <c r="AF28" i="50"/>
  <c r="AF27" i="50"/>
  <c r="AG24" i="50"/>
  <c r="AG26" i="50" s="1"/>
  <c r="KY12" i="82" l="1"/>
  <c r="Y4" i="72"/>
  <c r="BI16" i="72"/>
  <c r="BI17" i="72"/>
  <c r="BI15" i="72"/>
  <c r="BJ12" i="72"/>
  <c r="GK25" i="72"/>
  <c r="GK24" i="72"/>
  <c r="GK7" i="72" s="1"/>
  <c r="Z13" i="72"/>
  <c r="AA5" i="72"/>
  <c r="BJ13" i="72"/>
  <c r="BK5" i="72"/>
  <c r="GK21" i="72"/>
  <c r="Y17" i="72"/>
  <c r="Z12" i="72"/>
  <c r="Z14" i="72" s="1"/>
  <c r="Y16" i="72"/>
  <c r="Y15" i="72"/>
  <c r="GL13" i="72"/>
  <c r="GK23" i="72"/>
  <c r="BH4" i="72"/>
  <c r="GK22" i="72"/>
  <c r="GK10" i="72" s="1"/>
  <c r="GU4" i="72"/>
  <c r="GV5" i="72"/>
  <c r="KZ14" i="82"/>
  <c r="GU21" i="50"/>
  <c r="GU13" i="50"/>
  <c r="GZ5" i="50"/>
  <c r="GY4" i="50"/>
  <c r="GU8" i="50"/>
  <c r="G63" i="80"/>
  <c r="F60" i="80"/>
  <c r="F76" i="80" s="1"/>
  <c r="G65" i="80"/>
  <c r="KY18" i="82"/>
  <c r="PP4" i="82"/>
  <c r="PQ5" i="82"/>
  <c r="KY6" i="82"/>
  <c r="KZ15" i="82"/>
  <c r="LA25" i="82"/>
  <c r="GU7" i="50"/>
  <c r="H1983" i="80"/>
  <c r="H1975" i="80" s="1"/>
  <c r="H1160" i="80" s="1"/>
  <c r="G448" i="80"/>
  <c r="G684" i="80"/>
  <c r="G682" i="80" s="1"/>
  <c r="G674" i="80" s="1"/>
  <c r="G94" i="80" s="1"/>
  <c r="H918" i="80"/>
  <c r="H910" i="80" s="1"/>
  <c r="H95" i="80" s="1"/>
  <c r="G920" i="80"/>
  <c r="F682" i="80"/>
  <c r="F674" i="80" s="1"/>
  <c r="F94" i="80" s="1"/>
  <c r="E60" i="80"/>
  <c r="H446" i="80"/>
  <c r="H438" i="80" s="1"/>
  <c r="H93" i="80" s="1"/>
  <c r="H840" i="80"/>
  <c r="H781" i="80" s="1"/>
  <c r="H63" i="80" s="1"/>
  <c r="G210" i="80"/>
  <c r="G202" i="80" s="1"/>
  <c r="G92" i="80" s="1"/>
  <c r="G604" i="80"/>
  <c r="G545" i="80" s="1"/>
  <c r="G62" i="80" s="1"/>
  <c r="G2141" i="80"/>
  <c r="G2082" i="80" s="1"/>
  <c r="G1983" i="80" s="1"/>
  <c r="G1975" i="80" s="1"/>
  <c r="G1160" i="80" s="1"/>
  <c r="G1076" i="80"/>
  <c r="G1017" i="80" s="1"/>
  <c r="G64" i="80" s="1"/>
  <c r="F210" i="80"/>
  <c r="F202" i="80" s="1"/>
  <c r="F92" i="80" s="1"/>
  <c r="H368" i="80"/>
  <c r="H309" i="80" s="1"/>
  <c r="H61" i="80" s="1"/>
  <c r="GU14" i="50"/>
  <c r="AH25" i="50"/>
  <c r="AI5" i="50"/>
  <c r="AG4" i="50"/>
  <c r="AG29" i="50"/>
  <c r="AH24" i="50"/>
  <c r="AH26" i="50" s="1"/>
  <c r="AG28" i="50"/>
  <c r="AG27" i="50"/>
  <c r="GU9" i="50"/>
  <c r="GU15" i="50"/>
  <c r="BR25" i="50"/>
  <c r="BS5" i="50"/>
  <c r="GU10" i="50"/>
  <c r="GU22" i="50"/>
  <c r="BP4" i="50"/>
  <c r="BQ29" i="50"/>
  <c r="BQ27" i="50"/>
  <c r="BQ28" i="50"/>
  <c r="BR24" i="50"/>
  <c r="GU19" i="50"/>
  <c r="GV29" i="50"/>
  <c r="GV27" i="50"/>
  <c r="GV28" i="50"/>
  <c r="GW24" i="50"/>
  <c r="GU20" i="50"/>
  <c r="GU31" i="50"/>
  <c r="GK19" i="72" l="1"/>
  <c r="BI4" i="72"/>
  <c r="Z4" i="72"/>
  <c r="BK13" i="72"/>
  <c r="BL5" i="72"/>
  <c r="BJ17" i="72"/>
  <c r="BJ15" i="72"/>
  <c r="BJ16" i="72"/>
  <c r="BK12" i="72"/>
  <c r="GV4" i="72"/>
  <c r="GW5" i="72"/>
  <c r="GL15" i="72"/>
  <c r="GL22" i="72" s="1"/>
  <c r="GL17" i="72"/>
  <c r="GL16" i="72"/>
  <c r="GM12" i="72"/>
  <c r="AA13" i="72"/>
  <c r="AB5" i="72"/>
  <c r="Z17" i="72"/>
  <c r="Z16" i="72"/>
  <c r="Z15" i="72"/>
  <c r="AA12" i="72"/>
  <c r="AA14" i="72" s="1"/>
  <c r="GK6" i="72"/>
  <c r="KZ19" i="82"/>
  <c r="GZ4" i="50"/>
  <c r="HA5" i="50"/>
  <c r="G60" i="80"/>
  <c r="G76" i="80" s="1"/>
  <c r="H60" i="80"/>
  <c r="H76" i="80" s="1"/>
  <c r="KZ21" i="82"/>
  <c r="KZ20" i="82"/>
  <c r="KZ22" i="82"/>
  <c r="KZ10" i="82"/>
  <c r="LA29" i="82"/>
  <c r="LA27" i="82"/>
  <c r="LB24" i="82"/>
  <c r="LA28" i="82"/>
  <c r="KZ13" i="82"/>
  <c r="KZ12" i="82" s="1"/>
  <c r="KZ7" i="82"/>
  <c r="KZ8" i="82"/>
  <c r="KZ31" i="82"/>
  <c r="PR5" i="82"/>
  <c r="PQ4" i="82"/>
  <c r="KZ9" i="82"/>
  <c r="GU6" i="50"/>
  <c r="GU12" i="50"/>
  <c r="F54" i="80"/>
  <c r="F53" i="80" s="1"/>
  <c r="G918" i="80"/>
  <c r="G910" i="80" s="1"/>
  <c r="G95" i="80" s="1"/>
  <c r="H682" i="80"/>
  <c r="H674" i="80" s="1"/>
  <c r="H94" i="80" s="1"/>
  <c r="H54" i="80"/>
  <c r="E54" i="80"/>
  <c r="E53" i="80" s="1"/>
  <c r="E76" i="80"/>
  <c r="G446" i="80"/>
  <c r="G438" i="80" s="1"/>
  <c r="G93" i="80" s="1"/>
  <c r="H210" i="80"/>
  <c r="H202" i="80" s="1"/>
  <c r="H92" i="80" s="1"/>
  <c r="BS25" i="50"/>
  <c r="BT5" i="50"/>
  <c r="AH4" i="50"/>
  <c r="GV14" i="50"/>
  <c r="GW25" i="50"/>
  <c r="BR29" i="50"/>
  <c r="BR28" i="50"/>
  <c r="BS24" i="50"/>
  <c r="BR27" i="50"/>
  <c r="AI25" i="50"/>
  <c r="AJ5" i="50"/>
  <c r="GU18" i="50"/>
  <c r="BQ4" i="50"/>
  <c r="AH29" i="50"/>
  <c r="AH27" i="50"/>
  <c r="AH28" i="50"/>
  <c r="AI24" i="50"/>
  <c r="AI26" i="50" s="1"/>
  <c r="GV13" i="50"/>
  <c r="AA4" i="72" l="1"/>
  <c r="GW4" i="72"/>
  <c r="GX5" i="72"/>
  <c r="BJ4" i="72"/>
  <c r="AB13" i="72"/>
  <c r="AC5" i="72"/>
  <c r="BL13" i="72"/>
  <c r="BM5" i="72"/>
  <c r="GL24" i="72"/>
  <c r="GL7" i="72" s="1"/>
  <c r="GL20" i="72"/>
  <c r="GL25" i="72"/>
  <c r="GL23" i="72"/>
  <c r="AA17" i="72"/>
  <c r="AA16" i="72"/>
  <c r="AA15" i="72"/>
  <c r="AB12" i="72"/>
  <c r="AB14" i="72" s="1"/>
  <c r="BL12" i="72"/>
  <c r="BK15" i="72"/>
  <c r="BK16" i="72"/>
  <c r="BK17" i="72"/>
  <c r="GL21" i="72"/>
  <c r="GM13" i="72"/>
  <c r="LA14" i="82"/>
  <c r="GV9" i="50"/>
  <c r="GV19" i="50"/>
  <c r="HB5" i="50"/>
  <c r="HA4" i="50"/>
  <c r="KZ6" i="82"/>
  <c r="KZ18" i="82"/>
  <c r="LA15" i="82"/>
  <c r="LB25" i="82"/>
  <c r="LA13" i="82"/>
  <c r="PR4" i="82"/>
  <c r="PS5" i="82"/>
  <c r="GV31" i="50"/>
  <c r="GV7" i="50"/>
  <c r="G54" i="80"/>
  <c r="G53" i="80"/>
  <c r="AI4" i="50"/>
  <c r="AJ25" i="50"/>
  <c r="AK5" i="50"/>
  <c r="BR4" i="50"/>
  <c r="GV15" i="50"/>
  <c r="GV12" i="50" s="1"/>
  <c r="BT25" i="50"/>
  <c r="BU5" i="50"/>
  <c r="GV8" i="50"/>
  <c r="GW29" i="50"/>
  <c r="GW27" i="50"/>
  <c r="GW28" i="50"/>
  <c r="GX24" i="50"/>
  <c r="GV10" i="50"/>
  <c r="GV22" i="50"/>
  <c r="BS28" i="50"/>
  <c r="BT24" i="50"/>
  <c r="BS27" i="50"/>
  <c r="BS29" i="50"/>
  <c r="AI28" i="50"/>
  <c r="AI29" i="50"/>
  <c r="AI27" i="50"/>
  <c r="AJ24" i="50"/>
  <c r="AJ26" i="50" s="1"/>
  <c r="GV21" i="50"/>
  <c r="GV20" i="50"/>
  <c r="GL19" i="72" l="1"/>
  <c r="GL10" i="72"/>
  <c r="GL6" i="72" s="1"/>
  <c r="BK4" i="72"/>
  <c r="BM13" i="72"/>
  <c r="BN5" i="72"/>
  <c r="GY5" i="72"/>
  <c r="GX4" i="72"/>
  <c r="BL15" i="72"/>
  <c r="BL16" i="72"/>
  <c r="BL17" i="72"/>
  <c r="BM12" i="72"/>
  <c r="BM14" i="72" s="1"/>
  <c r="BN14" i="72" s="1"/>
  <c r="BO14" i="72" s="1"/>
  <c r="BP14" i="72" s="1"/>
  <c r="GM16" i="72"/>
  <c r="GM15" i="72"/>
  <c r="GM17" i="72"/>
  <c r="GN12" i="72"/>
  <c r="AD5" i="72"/>
  <c r="AC13" i="72"/>
  <c r="AB4" i="72"/>
  <c r="AB17" i="72"/>
  <c r="AB16" i="72"/>
  <c r="AB15" i="72"/>
  <c r="AC12" i="72"/>
  <c r="AC14" i="72" s="1"/>
  <c r="LA9" i="82"/>
  <c r="LA19" i="82"/>
  <c r="LA20" i="82"/>
  <c r="GV6" i="50"/>
  <c r="HC5" i="50"/>
  <c r="HB4" i="50"/>
  <c r="LA21" i="82"/>
  <c r="LA22" i="82"/>
  <c r="LA12" i="82"/>
  <c r="LA7" i="82"/>
  <c r="PT5" i="82"/>
  <c r="PS4" i="82"/>
  <c r="LB29" i="82"/>
  <c r="LB27" i="82"/>
  <c r="LB28" i="82"/>
  <c r="LC24" i="82"/>
  <c r="LA8" i="82"/>
  <c r="LA31" i="82"/>
  <c r="LA10" i="82"/>
  <c r="GV18" i="50"/>
  <c r="F49" i="80"/>
  <c r="F47" i="80" s="1"/>
  <c r="G52" i="80"/>
  <c r="H53" i="80"/>
  <c r="H52" i="80" s="1"/>
  <c r="AJ4" i="50"/>
  <c r="BU25" i="50"/>
  <c r="BV5" i="50"/>
  <c r="BT29" i="50"/>
  <c r="BT27" i="50"/>
  <c r="BT28" i="50"/>
  <c r="BU24" i="50"/>
  <c r="BU26" i="50" s="1"/>
  <c r="BV26" i="50" s="1"/>
  <c r="BW26" i="50" s="1"/>
  <c r="BX26" i="50" s="1"/>
  <c r="AK25" i="50"/>
  <c r="AL5" i="50"/>
  <c r="AJ29" i="50"/>
  <c r="AJ28" i="50"/>
  <c r="AJ27" i="50"/>
  <c r="AK24" i="50"/>
  <c r="AK26" i="50" s="1"/>
  <c r="GX25" i="50"/>
  <c r="BS4" i="50"/>
  <c r="AD13" i="72" l="1"/>
  <c r="AE5" i="72"/>
  <c r="GM21" i="72"/>
  <c r="GM23" i="72"/>
  <c r="GM22" i="72"/>
  <c r="GM25" i="72"/>
  <c r="GM20" i="72"/>
  <c r="GM24" i="72"/>
  <c r="GM7" i="72" s="1"/>
  <c r="AC4" i="72"/>
  <c r="BL4" i="72"/>
  <c r="GN13" i="72"/>
  <c r="BM17" i="72"/>
  <c r="BM16" i="72"/>
  <c r="BN12" i="72"/>
  <c r="BM15" i="72"/>
  <c r="AC16" i="72"/>
  <c r="AC17" i="72"/>
  <c r="AC15" i="72"/>
  <c r="AD12" i="72"/>
  <c r="AD14" i="72" s="1"/>
  <c r="BN13" i="72"/>
  <c r="BO5" i="72"/>
  <c r="GZ5" i="72"/>
  <c r="GY4" i="72"/>
  <c r="LA18" i="82"/>
  <c r="GW20" i="50"/>
  <c r="HD5" i="50"/>
  <c r="HC4" i="50"/>
  <c r="LB15" i="82"/>
  <c r="PU5" i="82"/>
  <c r="PT4" i="82"/>
  <c r="LA6" i="82"/>
  <c r="LC26" i="82"/>
  <c r="LD26" i="82" s="1"/>
  <c r="LE26" i="82" s="1"/>
  <c r="LF26" i="82" s="1"/>
  <c r="LG26" i="82" s="1"/>
  <c r="LH26" i="82" s="1"/>
  <c r="LI26" i="82" s="1"/>
  <c r="LJ26" i="82" s="1"/>
  <c r="LK26" i="82" s="1"/>
  <c r="LL26" i="82" s="1"/>
  <c r="LM26" i="82" s="1"/>
  <c r="LN26" i="82" s="1"/>
  <c r="LC25" i="82"/>
  <c r="LB13" i="82"/>
  <c r="H49" i="80"/>
  <c r="H47" i="80" s="1"/>
  <c r="G49" i="80"/>
  <c r="G47" i="80" s="1"/>
  <c r="BT4" i="50"/>
  <c r="GW21" i="50"/>
  <c r="GX28" i="50"/>
  <c r="GY24" i="50"/>
  <c r="GX27" i="50"/>
  <c r="GX29" i="50"/>
  <c r="AL25" i="50"/>
  <c r="AM5" i="50"/>
  <c r="GW8" i="50"/>
  <c r="GW14" i="50"/>
  <c r="GW31" i="50"/>
  <c r="GW9" i="50"/>
  <c r="GW15" i="50"/>
  <c r="AK28" i="50"/>
  <c r="AK27" i="50"/>
  <c r="AK29" i="50"/>
  <c r="AL24" i="50"/>
  <c r="AL26" i="50" s="1"/>
  <c r="BV25" i="50"/>
  <c r="BW5" i="50"/>
  <c r="GW22" i="50"/>
  <c r="GW10" i="50"/>
  <c r="GW19" i="50"/>
  <c r="AK4" i="50"/>
  <c r="BU27" i="50"/>
  <c r="BU28" i="50"/>
  <c r="BU29" i="50"/>
  <c r="BV24" i="50"/>
  <c r="GW13" i="50"/>
  <c r="GW7" i="50"/>
  <c r="AE13" i="72" l="1"/>
  <c r="AF5" i="72"/>
  <c r="BM4" i="72"/>
  <c r="AD15" i="72"/>
  <c r="AD16" i="72"/>
  <c r="AD17" i="72"/>
  <c r="AE12" i="72"/>
  <c r="AE14" i="72" s="1"/>
  <c r="GM19" i="72"/>
  <c r="GM10" i="72"/>
  <c r="GM6" i="72" s="1"/>
  <c r="HA5" i="72"/>
  <c r="GZ4" i="72"/>
  <c r="BO13" i="72"/>
  <c r="BP5" i="72"/>
  <c r="GN15" i="72"/>
  <c r="GN22" i="72" s="1"/>
  <c r="GN17" i="72"/>
  <c r="GN16" i="72"/>
  <c r="GO12" i="72"/>
  <c r="AD4" i="72"/>
  <c r="BN17" i="72"/>
  <c r="BN16" i="72"/>
  <c r="BN15" i="72"/>
  <c r="BO12" i="72"/>
  <c r="LB20" i="82"/>
  <c r="LB14" i="82"/>
  <c r="LB12" i="82" s="1"/>
  <c r="HE5" i="50"/>
  <c r="HD4" i="50"/>
  <c r="LB19" i="82"/>
  <c r="LB21" i="82"/>
  <c r="LC29" i="82"/>
  <c r="LC27" i="82"/>
  <c r="LC28" i="82"/>
  <c r="LD24" i="82"/>
  <c r="LB22" i="82"/>
  <c r="LB10" i="82"/>
  <c r="LB9" i="82"/>
  <c r="LB8" i="82"/>
  <c r="LB31" i="82"/>
  <c r="LB7" i="82"/>
  <c r="PV5" i="82"/>
  <c r="PU4" i="82"/>
  <c r="GW18" i="50"/>
  <c r="BU4" i="50"/>
  <c r="AL4" i="50"/>
  <c r="GY25" i="50"/>
  <c r="GY26" i="50"/>
  <c r="AN5" i="50"/>
  <c r="AM25" i="50"/>
  <c r="AL28" i="50"/>
  <c r="AL27" i="50"/>
  <c r="AL29" i="50"/>
  <c r="AM24" i="50"/>
  <c r="AM26" i="50" s="1"/>
  <c r="BV27" i="50"/>
  <c r="BV28" i="50"/>
  <c r="BV29" i="50"/>
  <c r="BW24" i="50"/>
  <c r="GW6" i="50"/>
  <c r="BW25" i="50"/>
  <c r="BX5" i="50"/>
  <c r="GW12" i="50"/>
  <c r="GO13" i="72" l="1"/>
  <c r="GN20" i="72"/>
  <c r="BQ5" i="72"/>
  <c r="BP13" i="72"/>
  <c r="BO16" i="72"/>
  <c r="BO17" i="72"/>
  <c r="BO15" i="72"/>
  <c r="BP12" i="72"/>
  <c r="HA4" i="72"/>
  <c r="HB5" i="72"/>
  <c r="BN4" i="72"/>
  <c r="AE4" i="72"/>
  <c r="AF13" i="72"/>
  <c r="AG5" i="72"/>
  <c r="GN25" i="72"/>
  <c r="GN24" i="72"/>
  <c r="GN7" i="72" s="1"/>
  <c r="GN23" i="72"/>
  <c r="GN21" i="72"/>
  <c r="AE15" i="72"/>
  <c r="AE17" i="72"/>
  <c r="AF12" i="72"/>
  <c r="AF14" i="72" s="1"/>
  <c r="AE16" i="72"/>
  <c r="LB18" i="82"/>
  <c r="GX21" i="50"/>
  <c r="GX19" i="50"/>
  <c r="HF5" i="50"/>
  <c r="HE4" i="50"/>
  <c r="LB6" i="82"/>
  <c r="LC15" i="82"/>
  <c r="PV4" i="82"/>
  <c r="PW5" i="82"/>
  <c r="LC14" i="82"/>
  <c r="LD25" i="82"/>
  <c r="LC22" i="82"/>
  <c r="LC19" i="82"/>
  <c r="BV4" i="50"/>
  <c r="AO5" i="50"/>
  <c r="AN25" i="50"/>
  <c r="GX20" i="50"/>
  <c r="GZ26" i="50"/>
  <c r="GY28" i="50"/>
  <c r="GY27" i="50"/>
  <c r="GY29" i="50"/>
  <c r="GZ24" i="50"/>
  <c r="GX14" i="50"/>
  <c r="GX31" i="50"/>
  <c r="GX8" i="50"/>
  <c r="GX13" i="50"/>
  <c r="GX7" i="50"/>
  <c r="AM4" i="50"/>
  <c r="GX22" i="50"/>
  <c r="GX10" i="50"/>
  <c r="AM27" i="50"/>
  <c r="AM28" i="50"/>
  <c r="AM29" i="50"/>
  <c r="AN24" i="50"/>
  <c r="AN26" i="50" s="1"/>
  <c r="GX9" i="50"/>
  <c r="GX15" i="50"/>
  <c r="BX25" i="50"/>
  <c r="BY5" i="50"/>
  <c r="BW29" i="50"/>
  <c r="BW28" i="50"/>
  <c r="BW27" i="50"/>
  <c r="BX24" i="50"/>
  <c r="BQ13" i="72" l="1"/>
  <c r="BR5" i="72"/>
  <c r="GN19" i="72"/>
  <c r="GN10" i="72"/>
  <c r="GN6" i="72" s="1"/>
  <c r="AG13" i="72"/>
  <c r="AH5" i="72"/>
  <c r="HB4" i="72"/>
  <c r="HC5" i="72"/>
  <c r="GO20" i="72"/>
  <c r="AF4" i="72"/>
  <c r="BP15" i="72"/>
  <c r="BP17" i="72"/>
  <c r="BP16" i="72"/>
  <c r="BQ12" i="72"/>
  <c r="BQ14" i="72" s="1"/>
  <c r="BR14" i="72" s="1"/>
  <c r="BS14" i="72" s="1"/>
  <c r="BT14" i="72" s="1"/>
  <c r="AF15" i="72"/>
  <c r="AF17" i="72"/>
  <c r="AF16" i="72"/>
  <c r="AG12" i="72"/>
  <c r="AG14" i="72" s="1"/>
  <c r="GO17" i="72"/>
  <c r="GO16" i="72"/>
  <c r="GP12" i="72"/>
  <c r="GO15" i="72"/>
  <c r="GO23" i="72" s="1"/>
  <c r="GO24" i="72"/>
  <c r="GO7" i="72" s="1"/>
  <c r="BO4" i="72"/>
  <c r="GO25" i="72"/>
  <c r="HF4" i="50"/>
  <c r="HG5" i="50"/>
  <c r="LC31" i="82"/>
  <c r="LC9" i="82"/>
  <c r="LC20" i="82"/>
  <c r="LD29" i="82"/>
  <c r="LD28" i="82"/>
  <c r="LD27" i="82"/>
  <c r="LE24" i="82"/>
  <c r="LC21" i="82"/>
  <c r="LC8" i="82"/>
  <c r="LC10" i="82"/>
  <c r="PX5" i="82"/>
  <c r="PW4" i="82"/>
  <c r="LC13" i="82"/>
  <c r="LC12" i="82" s="1"/>
  <c r="LC7" i="82"/>
  <c r="GX6" i="50"/>
  <c r="GX18" i="50"/>
  <c r="AN29" i="50"/>
  <c r="AN27" i="50"/>
  <c r="AO24" i="50"/>
  <c r="AO26" i="50" s="1"/>
  <c r="AN28" i="50"/>
  <c r="BX28" i="50"/>
  <c r="BX29" i="50"/>
  <c r="BX27" i="50"/>
  <c r="BY24" i="50"/>
  <c r="BY26" i="50" s="1"/>
  <c r="BZ26" i="50" s="1"/>
  <c r="CA26" i="50" s="1"/>
  <c r="CB26" i="50" s="1"/>
  <c r="HA26" i="50"/>
  <c r="GX12" i="50"/>
  <c r="BW4" i="50"/>
  <c r="AP5" i="50"/>
  <c r="AO25" i="50"/>
  <c r="BZ5" i="50"/>
  <c r="BY25" i="50"/>
  <c r="AN4" i="50"/>
  <c r="GZ25" i="50"/>
  <c r="HC4" i="72" l="1"/>
  <c r="HD5" i="72"/>
  <c r="GO22" i="72"/>
  <c r="AH13" i="72"/>
  <c r="AI5" i="72"/>
  <c r="BP4" i="72"/>
  <c r="GP13" i="72"/>
  <c r="GO21" i="72"/>
  <c r="GO19" i="72" s="1"/>
  <c r="AG17" i="72"/>
  <c r="AG15" i="72"/>
  <c r="AG16" i="72"/>
  <c r="AH12" i="72"/>
  <c r="AH14" i="72" s="1"/>
  <c r="AG4" i="72"/>
  <c r="BR13" i="72"/>
  <c r="BS5" i="72"/>
  <c r="BQ17" i="72"/>
  <c r="BR12" i="72"/>
  <c r="BQ16" i="72"/>
  <c r="BQ15" i="72"/>
  <c r="GO10" i="72"/>
  <c r="GO6" i="72" s="1"/>
  <c r="LD13" i="82"/>
  <c r="HH5" i="50"/>
  <c r="HG4" i="50"/>
  <c r="LC18" i="82"/>
  <c r="PX4" i="82"/>
  <c r="PY5" i="82"/>
  <c r="LE25" i="82"/>
  <c r="LD15" i="82"/>
  <c r="LC6" i="82"/>
  <c r="GY10" i="50"/>
  <c r="GY22" i="50"/>
  <c r="GZ28" i="50"/>
  <c r="GZ27" i="50"/>
  <c r="GZ29" i="50"/>
  <c r="HA24" i="50"/>
  <c r="BZ25" i="50"/>
  <c r="CA5" i="50"/>
  <c r="GY31" i="50"/>
  <c r="GY8" i="50"/>
  <c r="GY14" i="50"/>
  <c r="GY20" i="50"/>
  <c r="GY9" i="50"/>
  <c r="GY15" i="50"/>
  <c r="AO27" i="50"/>
  <c r="AO29" i="50"/>
  <c r="AO28" i="50"/>
  <c r="AP24" i="50"/>
  <c r="AP26" i="50" s="1"/>
  <c r="AP25" i="50"/>
  <c r="AQ5" i="50"/>
  <c r="GY13" i="50"/>
  <c r="GY7" i="50"/>
  <c r="GY19" i="50"/>
  <c r="HB26" i="50"/>
  <c r="AO4" i="50"/>
  <c r="BY28" i="50"/>
  <c r="BY29" i="50"/>
  <c r="BY27" i="50"/>
  <c r="BZ24" i="50"/>
  <c r="BX4" i="50"/>
  <c r="GY21" i="50"/>
  <c r="GP17" i="72" l="1"/>
  <c r="GP16" i="72"/>
  <c r="GQ12" i="72"/>
  <c r="GP15" i="72"/>
  <c r="GP21" i="72" s="1"/>
  <c r="GP20" i="72"/>
  <c r="AJ5" i="72"/>
  <c r="AI13" i="72"/>
  <c r="BQ4" i="72"/>
  <c r="GP22" i="72"/>
  <c r="AH17" i="72"/>
  <c r="AI12" i="72"/>
  <c r="AI14" i="72" s="1"/>
  <c r="AH15" i="72"/>
  <c r="AH16" i="72"/>
  <c r="GP23" i="72"/>
  <c r="BS13" i="72"/>
  <c r="BT5" i="72"/>
  <c r="GP24" i="72"/>
  <c r="GP7" i="72" s="1"/>
  <c r="BR17" i="72"/>
  <c r="BR16" i="72"/>
  <c r="BR15" i="72"/>
  <c r="BS12" i="72"/>
  <c r="GP25" i="72"/>
  <c r="HD4" i="72"/>
  <c r="HE5" i="72"/>
  <c r="AH4" i="72"/>
  <c r="GZ13" i="50"/>
  <c r="HI5" i="50"/>
  <c r="HH4" i="50"/>
  <c r="LD7" i="82"/>
  <c r="LD31" i="82"/>
  <c r="LD21" i="82"/>
  <c r="LD20" i="82"/>
  <c r="LD22" i="82"/>
  <c r="LD10" i="82"/>
  <c r="LD19" i="82"/>
  <c r="LD9" i="82"/>
  <c r="LD14" i="82"/>
  <c r="LD12" i="82" s="1"/>
  <c r="LD8" i="82"/>
  <c r="LE28" i="82"/>
  <c r="LE27" i="82"/>
  <c r="LF24" i="82"/>
  <c r="LE29" i="82"/>
  <c r="PZ5" i="82"/>
  <c r="PY4" i="82"/>
  <c r="GY6" i="50"/>
  <c r="AP29" i="50"/>
  <c r="AP27" i="50"/>
  <c r="AP28" i="50"/>
  <c r="AQ24" i="50"/>
  <c r="AQ26" i="50" s="1"/>
  <c r="BY4" i="50"/>
  <c r="GY12" i="50"/>
  <c r="AP4" i="50"/>
  <c r="HA25" i="50"/>
  <c r="GY18" i="50"/>
  <c r="CA25" i="50"/>
  <c r="CB5" i="50"/>
  <c r="AQ25" i="50"/>
  <c r="AR5" i="50"/>
  <c r="HC26" i="50"/>
  <c r="BZ27" i="50"/>
  <c r="BZ28" i="50"/>
  <c r="BZ29" i="50"/>
  <c r="CA24" i="50"/>
  <c r="BT13" i="72" l="1"/>
  <c r="BU5" i="72"/>
  <c r="AI16" i="72"/>
  <c r="AI17" i="72"/>
  <c r="AI15" i="72"/>
  <c r="AJ12" i="72"/>
  <c r="AJ14" i="72" s="1"/>
  <c r="AJ13" i="72"/>
  <c r="AK5" i="72"/>
  <c r="AI4" i="72"/>
  <c r="GP19" i="72"/>
  <c r="GP10" i="72"/>
  <c r="GP6" i="72" s="1"/>
  <c r="BS17" i="72"/>
  <c r="BS15" i="72"/>
  <c r="BS16" i="72"/>
  <c r="BT12" i="72"/>
  <c r="HF5" i="72"/>
  <c r="HE4" i="72"/>
  <c r="GQ14" i="72"/>
  <c r="GQ13" i="72"/>
  <c r="BR4" i="72"/>
  <c r="GZ7" i="50"/>
  <c r="GZ14" i="50"/>
  <c r="GZ10" i="50"/>
  <c r="GZ19" i="50"/>
  <c r="HI4" i="50"/>
  <c r="HJ5" i="50"/>
  <c r="LD6" i="82"/>
  <c r="PZ4" i="82"/>
  <c r="QA5" i="82"/>
  <c r="LE15" i="82"/>
  <c r="LE13" i="82"/>
  <c r="LF25" i="82"/>
  <c r="LD18" i="82"/>
  <c r="CB25" i="50"/>
  <c r="CC5" i="50"/>
  <c r="HD26" i="50"/>
  <c r="CA28" i="50"/>
  <c r="CA27" i="50"/>
  <c r="CB24" i="50"/>
  <c r="CA29" i="50"/>
  <c r="HA29" i="50"/>
  <c r="HA27" i="50"/>
  <c r="HA28" i="50"/>
  <c r="HB24" i="50"/>
  <c r="GZ31" i="50"/>
  <c r="GZ22" i="50"/>
  <c r="AS5" i="50"/>
  <c r="AR25" i="50"/>
  <c r="AQ29" i="50"/>
  <c r="AQ28" i="50"/>
  <c r="AQ27" i="50"/>
  <c r="AR24" i="50"/>
  <c r="AR26" i="50" s="1"/>
  <c r="GZ21" i="50"/>
  <c r="BZ4" i="50"/>
  <c r="GZ8" i="50"/>
  <c r="AQ4" i="50"/>
  <c r="GZ15" i="50"/>
  <c r="GZ9" i="50"/>
  <c r="GZ20" i="50"/>
  <c r="AK13" i="72" l="1"/>
  <c r="AL5" i="72"/>
  <c r="GQ17" i="72"/>
  <c r="GQ16" i="72"/>
  <c r="GR12" i="72"/>
  <c r="GQ15" i="72"/>
  <c r="GR14" i="72"/>
  <c r="GQ24" i="72"/>
  <c r="GQ7" i="72" s="1"/>
  <c r="BS4" i="72"/>
  <c r="GQ20" i="72"/>
  <c r="AJ4" i="72"/>
  <c r="GQ23" i="72"/>
  <c r="GQ21" i="72"/>
  <c r="BU13" i="72"/>
  <c r="BV5" i="72"/>
  <c r="GQ22" i="72"/>
  <c r="BT17" i="72"/>
  <c r="BT15" i="72"/>
  <c r="BT16" i="72"/>
  <c r="BU12" i="72"/>
  <c r="BU14" i="72" s="1"/>
  <c r="BV14" i="72" s="1"/>
  <c r="BW14" i="72" s="1"/>
  <c r="BX14" i="72" s="1"/>
  <c r="HG5" i="72"/>
  <c r="HF4" i="72"/>
  <c r="AJ17" i="72"/>
  <c r="AJ16" i="72"/>
  <c r="AJ15" i="72"/>
  <c r="AK12" i="72"/>
  <c r="AK14" i="72" s="1"/>
  <c r="GQ25" i="72"/>
  <c r="GZ12" i="50"/>
  <c r="LE7" i="82"/>
  <c r="HA9" i="50"/>
  <c r="HK5" i="50"/>
  <c r="HJ4" i="50"/>
  <c r="LE22" i="82"/>
  <c r="LE20" i="82"/>
  <c r="LF28" i="82"/>
  <c r="LG24" i="82"/>
  <c r="LF27" i="82"/>
  <c r="LF29" i="82"/>
  <c r="LE10" i="82"/>
  <c r="LE21" i="82"/>
  <c r="LE9" i="82"/>
  <c r="QB5" i="82"/>
  <c r="QA4" i="82"/>
  <c r="LE31" i="82"/>
  <c r="LE14" i="82"/>
  <c r="LE12" i="82" s="1"/>
  <c r="LE8" i="82"/>
  <c r="LE19" i="82"/>
  <c r="GZ6" i="50"/>
  <c r="GZ18" i="50"/>
  <c r="HA14" i="50"/>
  <c r="HE26" i="50"/>
  <c r="AR4" i="50"/>
  <c r="CA4" i="50"/>
  <c r="HB25" i="50"/>
  <c r="CC25" i="50"/>
  <c r="CD5" i="50"/>
  <c r="CB29" i="50"/>
  <c r="CB28" i="50"/>
  <c r="CB27" i="50"/>
  <c r="CC24" i="50"/>
  <c r="CC26" i="50" s="1"/>
  <c r="CD26" i="50" s="1"/>
  <c r="CE26" i="50" s="1"/>
  <c r="CF26" i="50" s="1"/>
  <c r="AS25" i="50"/>
  <c r="AT5" i="50"/>
  <c r="AR29" i="50"/>
  <c r="AR28" i="50"/>
  <c r="AS24" i="50"/>
  <c r="AS26" i="50" s="1"/>
  <c r="AR27" i="50"/>
  <c r="BV13" i="72" l="1"/>
  <c r="BW5" i="72"/>
  <c r="GS14" i="72"/>
  <c r="AK4" i="72"/>
  <c r="HG4" i="72"/>
  <c r="HH5" i="72"/>
  <c r="GR13" i="72"/>
  <c r="BU16" i="72"/>
  <c r="BU17" i="72"/>
  <c r="BU15" i="72"/>
  <c r="BV12" i="72"/>
  <c r="GQ19" i="72"/>
  <c r="GQ10" i="72"/>
  <c r="GQ6" i="72" s="1"/>
  <c r="AL13" i="72"/>
  <c r="AM5" i="72"/>
  <c r="BT4" i="72"/>
  <c r="AK17" i="72"/>
  <c r="AL12" i="72"/>
  <c r="AL14" i="72" s="1"/>
  <c r="AK15" i="72"/>
  <c r="AK16" i="72"/>
  <c r="HA19" i="50"/>
  <c r="HA8" i="50"/>
  <c r="HA20" i="50"/>
  <c r="HL5" i="50"/>
  <c r="HK4" i="50"/>
  <c r="LE6" i="82"/>
  <c r="QC5" i="82"/>
  <c r="QB4" i="82"/>
  <c r="LF13" i="82"/>
  <c r="LG25" i="82"/>
  <c r="LE18" i="82"/>
  <c r="AS29" i="50"/>
  <c r="AS28" i="50"/>
  <c r="AT24" i="50"/>
  <c r="AT26" i="50" s="1"/>
  <c r="AS27" i="50"/>
  <c r="CD25" i="50"/>
  <c r="CE5" i="50"/>
  <c r="AU5" i="50"/>
  <c r="AT25" i="50"/>
  <c r="CC27" i="50"/>
  <c r="CC29" i="50"/>
  <c r="CC28" i="50"/>
  <c r="CD24" i="50"/>
  <c r="HA13" i="50"/>
  <c r="HA7" i="50"/>
  <c r="HA21" i="50"/>
  <c r="AS4" i="50"/>
  <c r="HA31" i="50"/>
  <c r="HA15" i="50"/>
  <c r="HA22" i="50"/>
  <c r="HA10" i="50"/>
  <c r="CB4" i="50"/>
  <c r="HB28" i="50"/>
  <c r="HB29" i="50"/>
  <c r="HB27" i="50"/>
  <c r="HC24" i="50"/>
  <c r="HF26" i="50"/>
  <c r="HH4" i="72" l="1"/>
  <c r="HI5" i="72"/>
  <c r="GT14" i="72"/>
  <c r="BW13" i="72"/>
  <c r="BX5" i="72"/>
  <c r="BV16" i="72"/>
  <c r="BV17" i="72"/>
  <c r="BV15" i="72"/>
  <c r="BW12" i="72"/>
  <c r="AN5" i="72"/>
  <c r="AM13" i="72"/>
  <c r="BU4" i="72"/>
  <c r="AL17" i="72"/>
  <c r="AL16" i="72"/>
  <c r="AL15" i="72"/>
  <c r="AM12" i="72"/>
  <c r="AM14" i="72" s="1"/>
  <c r="AL4" i="72"/>
  <c r="GR17" i="72"/>
  <c r="GR16" i="72"/>
  <c r="GS12" i="72"/>
  <c r="GR15" i="72"/>
  <c r="HL4" i="50"/>
  <c r="HM5" i="50"/>
  <c r="LF21" i="82"/>
  <c r="LF20" i="82"/>
  <c r="LF7" i="82"/>
  <c r="LF31" i="82"/>
  <c r="LF14" i="82"/>
  <c r="LF8" i="82"/>
  <c r="LF19" i="82"/>
  <c r="LG27" i="82"/>
  <c r="LH24" i="82"/>
  <c r="LG28" i="82"/>
  <c r="LG29" i="82"/>
  <c r="QD5" i="82"/>
  <c r="QC4" i="82"/>
  <c r="LF22" i="82"/>
  <c r="LF10" i="82"/>
  <c r="LF15" i="82"/>
  <c r="LF9" i="82"/>
  <c r="HA12" i="50"/>
  <c r="HA18" i="50"/>
  <c r="AV5" i="50"/>
  <c r="AU25" i="50"/>
  <c r="CE25" i="50"/>
  <c r="CF5" i="50"/>
  <c r="HG26" i="50"/>
  <c r="AT4" i="50"/>
  <c r="HC25" i="50"/>
  <c r="CC4" i="50"/>
  <c r="CD29" i="50"/>
  <c r="CD28" i="50"/>
  <c r="CD27" i="50"/>
  <c r="CE24" i="50"/>
  <c r="HA6" i="50"/>
  <c r="AT29" i="50"/>
  <c r="AT27" i="50"/>
  <c r="AT28" i="50"/>
  <c r="AU24" i="50"/>
  <c r="AU26" i="50" s="1"/>
  <c r="AM17" i="72" l="1"/>
  <c r="AM16" i="72"/>
  <c r="AM15" i="72"/>
  <c r="AN12" i="72"/>
  <c r="AN14" i="72" s="1"/>
  <c r="GR20" i="72"/>
  <c r="GR24" i="72"/>
  <c r="GR21" i="72"/>
  <c r="GR22" i="72"/>
  <c r="GR25" i="72"/>
  <c r="GS13" i="72"/>
  <c r="AN13" i="72"/>
  <c r="AO5" i="72"/>
  <c r="BV4" i="72"/>
  <c r="AM4" i="72"/>
  <c r="GU14" i="72"/>
  <c r="BX13" i="72"/>
  <c r="BY5" i="72"/>
  <c r="HJ5" i="72"/>
  <c r="HI4" i="72"/>
  <c r="BW17" i="72"/>
  <c r="BX12" i="72"/>
  <c r="BW15" i="72"/>
  <c r="BW16" i="72"/>
  <c r="GR23" i="72"/>
  <c r="LG14" i="82"/>
  <c r="HM4" i="50"/>
  <c r="HN5" i="50"/>
  <c r="LF6" i="82"/>
  <c r="LF12" i="82"/>
  <c r="LH25" i="82"/>
  <c r="QD4" i="82"/>
  <c r="QE5" i="82"/>
  <c r="LF18" i="82"/>
  <c r="LG13" i="82"/>
  <c r="AU4" i="50"/>
  <c r="HB9" i="50"/>
  <c r="HB15" i="50"/>
  <c r="HB14" i="50"/>
  <c r="HB8" i="50"/>
  <c r="HB31" i="50"/>
  <c r="HH26" i="50"/>
  <c r="HB22" i="50"/>
  <c r="HB10" i="50"/>
  <c r="CF25" i="50"/>
  <c r="CG5" i="50"/>
  <c r="HC28" i="50"/>
  <c r="HC27" i="50"/>
  <c r="HC29" i="50"/>
  <c r="HD24" i="50"/>
  <c r="HB21" i="50"/>
  <c r="CE29" i="50"/>
  <c r="CE27" i="50"/>
  <c r="CF24" i="50"/>
  <c r="CE28" i="50"/>
  <c r="HB13" i="50"/>
  <c r="HB7" i="50"/>
  <c r="HB19" i="50"/>
  <c r="HB20" i="50"/>
  <c r="AU29" i="50"/>
  <c r="AU27" i="50"/>
  <c r="AV24" i="50"/>
  <c r="AV26" i="50" s="1"/>
  <c r="AU28" i="50"/>
  <c r="AV25" i="50"/>
  <c r="AW5" i="50"/>
  <c r="CD4" i="50"/>
  <c r="BW4" i="72" l="1"/>
  <c r="AP5" i="72"/>
  <c r="AO13" i="72"/>
  <c r="GR7" i="72"/>
  <c r="AN17" i="72"/>
  <c r="AN16" i="72"/>
  <c r="AN15" i="72"/>
  <c r="AO12" i="72"/>
  <c r="AO14" i="72" s="1"/>
  <c r="GR19" i="72"/>
  <c r="GR10" i="72"/>
  <c r="HK5" i="72"/>
  <c r="HJ4" i="72"/>
  <c r="GS17" i="72"/>
  <c r="GS16" i="72"/>
  <c r="GS15" i="72"/>
  <c r="GT12" i="72"/>
  <c r="AN4" i="72"/>
  <c r="BY13" i="72"/>
  <c r="BZ5" i="72"/>
  <c r="GV14" i="72"/>
  <c r="GS23" i="72"/>
  <c r="BX17" i="72"/>
  <c r="BX15" i="72"/>
  <c r="BX16" i="72"/>
  <c r="BY12" i="72"/>
  <c r="BY14" i="72" s="1"/>
  <c r="BZ14" i="72" s="1"/>
  <c r="CA14" i="72" s="1"/>
  <c r="CB14" i="72" s="1"/>
  <c r="GS20" i="72"/>
  <c r="GS25" i="72"/>
  <c r="LG21" i="82"/>
  <c r="HC8" i="50"/>
  <c r="HC21" i="50"/>
  <c r="HN4" i="50"/>
  <c r="HO5" i="50"/>
  <c r="LG22" i="82"/>
  <c r="LG8" i="82"/>
  <c r="LG7" i="82"/>
  <c r="LG20" i="82"/>
  <c r="LG31" i="82"/>
  <c r="LG15" i="82"/>
  <c r="LG12" i="82" s="1"/>
  <c r="LG9" i="82"/>
  <c r="LG19" i="82"/>
  <c r="QE4" i="82"/>
  <c r="QF5" i="82"/>
  <c r="LG10" i="82"/>
  <c r="LH27" i="82"/>
  <c r="LI24" i="82"/>
  <c r="LH28" i="82"/>
  <c r="LH29" i="82"/>
  <c r="HB6" i="50"/>
  <c r="HB18" i="50"/>
  <c r="CG25" i="50"/>
  <c r="CH5" i="50"/>
  <c r="HD25" i="50"/>
  <c r="HB12" i="50"/>
  <c r="AV4" i="50"/>
  <c r="HI26" i="50"/>
  <c r="AW25" i="50"/>
  <c r="AX5" i="50"/>
  <c r="CE4" i="50"/>
  <c r="AV28" i="50"/>
  <c r="AV29" i="50"/>
  <c r="AV27" i="50"/>
  <c r="AW24" i="50"/>
  <c r="AW26" i="50" s="1"/>
  <c r="CF29" i="50"/>
  <c r="CF27" i="50"/>
  <c r="CG24" i="50"/>
  <c r="CG26" i="50" s="1"/>
  <c r="CH26" i="50" s="1"/>
  <c r="CI26" i="50" s="1"/>
  <c r="CJ26" i="50" s="1"/>
  <c r="CF28" i="50"/>
  <c r="GR6" i="72" l="1"/>
  <c r="GT13" i="72"/>
  <c r="GS22" i="72"/>
  <c r="GS24" i="72"/>
  <c r="GS21" i="72"/>
  <c r="AO4" i="72"/>
  <c r="GW14" i="72"/>
  <c r="BZ13" i="72"/>
  <c r="CA5" i="72"/>
  <c r="BY17" i="72"/>
  <c r="BY15" i="72"/>
  <c r="BY16" i="72"/>
  <c r="BZ12" i="72"/>
  <c r="AO16" i="72"/>
  <c r="AO17" i="72"/>
  <c r="AO15" i="72"/>
  <c r="AP12" i="72"/>
  <c r="AP14" i="72" s="1"/>
  <c r="GS10" i="72"/>
  <c r="HK4" i="72"/>
  <c r="HL5" i="72"/>
  <c r="AP13" i="72"/>
  <c r="AQ5" i="72"/>
  <c r="BX4" i="72"/>
  <c r="HC19" i="50"/>
  <c r="HP5" i="50"/>
  <c r="HO4" i="50"/>
  <c r="LG18" i="82"/>
  <c r="LG6" i="82"/>
  <c r="QG5" i="82"/>
  <c r="QF4" i="82"/>
  <c r="LI25" i="82"/>
  <c r="HJ26" i="50"/>
  <c r="HC20" i="50"/>
  <c r="CI5" i="50"/>
  <c r="CH25" i="50"/>
  <c r="HC31" i="50"/>
  <c r="AX25" i="50"/>
  <c r="AY5" i="50"/>
  <c r="HC9" i="50"/>
  <c r="HC15" i="50"/>
  <c r="HC14" i="50"/>
  <c r="AW29" i="50"/>
  <c r="AW28" i="50"/>
  <c r="AW27" i="50"/>
  <c r="AX24" i="50"/>
  <c r="AX26" i="50" s="1"/>
  <c r="CF4" i="50"/>
  <c r="AW4" i="50"/>
  <c r="HD27" i="50"/>
  <c r="HD29" i="50"/>
  <c r="HD28" i="50"/>
  <c r="HE24" i="50"/>
  <c r="HC13" i="50"/>
  <c r="HC7" i="50"/>
  <c r="CG29" i="50"/>
  <c r="CG27" i="50"/>
  <c r="CH24" i="50"/>
  <c r="CG28" i="50"/>
  <c r="HC22" i="50"/>
  <c r="HC10" i="50"/>
  <c r="AQ13" i="72" l="1"/>
  <c r="AR5" i="72"/>
  <c r="GT17" i="72"/>
  <c r="GT15" i="72"/>
  <c r="GT16" i="72"/>
  <c r="GU12" i="72"/>
  <c r="AP4" i="72"/>
  <c r="GX14" i="72"/>
  <c r="CB5" i="72"/>
  <c r="CA13" i="72"/>
  <c r="HM5" i="72"/>
  <c r="HL4" i="72"/>
  <c r="BZ17" i="72"/>
  <c r="BZ15" i="72"/>
  <c r="BZ16" i="72"/>
  <c r="CA12" i="72"/>
  <c r="GT24" i="72"/>
  <c r="GT7" i="72" s="1"/>
  <c r="AP15" i="72"/>
  <c r="AP17" i="72"/>
  <c r="AP16" i="72"/>
  <c r="AQ12" i="72"/>
  <c r="AQ14" i="72" s="1"/>
  <c r="GT22" i="72"/>
  <c r="GS7" i="72"/>
  <c r="GS6" i="72" s="1"/>
  <c r="GT23" i="72"/>
  <c r="BY4" i="72"/>
  <c r="GT25" i="72"/>
  <c r="GS19" i="72"/>
  <c r="HP4" i="50"/>
  <c r="HQ5" i="50"/>
  <c r="HD21" i="50"/>
  <c r="LH21" i="82"/>
  <c r="LH20" i="82"/>
  <c r="LH13" i="82"/>
  <c r="LH7" i="82"/>
  <c r="LH31" i="82"/>
  <c r="LH14" i="82"/>
  <c r="LH8" i="82"/>
  <c r="LH22" i="82"/>
  <c r="LH10" i="82"/>
  <c r="LH15" i="82"/>
  <c r="LH9" i="82"/>
  <c r="LH19" i="82"/>
  <c r="LI29" i="82"/>
  <c r="LJ24" i="82"/>
  <c r="LI28" i="82"/>
  <c r="LI27" i="82"/>
  <c r="QG4" i="82"/>
  <c r="QH5" i="82"/>
  <c r="HC18" i="50"/>
  <c r="HC12" i="50"/>
  <c r="AY25" i="50"/>
  <c r="AZ5" i="50"/>
  <c r="HE25" i="50"/>
  <c r="AX4" i="50"/>
  <c r="CG4" i="50"/>
  <c r="AX28" i="50"/>
  <c r="AX27" i="50"/>
  <c r="AX29" i="50"/>
  <c r="AY24" i="50"/>
  <c r="AY26" i="50" s="1"/>
  <c r="CH29" i="50"/>
  <c r="CH28" i="50"/>
  <c r="CH27" i="50"/>
  <c r="CI24" i="50"/>
  <c r="CJ5" i="50"/>
  <c r="CI25" i="50"/>
  <c r="HC6" i="50"/>
  <c r="AQ4" i="72" l="1"/>
  <c r="BZ4" i="72"/>
  <c r="GT21" i="72"/>
  <c r="GT20" i="72"/>
  <c r="GU13" i="72"/>
  <c r="GY14" i="72"/>
  <c r="AR13" i="72"/>
  <c r="AS5" i="72"/>
  <c r="HM4" i="72"/>
  <c r="HN5" i="72"/>
  <c r="AQ16" i="72"/>
  <c r="AQ17" i="72"/>
  <c r="AQ15" i="72"/>
  <c r="AR12" i="72"/>
  <c r="AR14" i="72" s="1"/>
  <c r="CA16" i="72"/>
  <c r="CA17" i="72"/>
  <c r="CB12" i="72"/>
  <c r="CA15" i="72"/>
  <c r="CC5" i="72"/>
  <c r="CB13" i="72"/>
  <c r="HR5" i="50"/>
  <c r="HQ4" i="50"/>
  <c r="LH6" i="82"/>
  <c r="LH18" i="82"/>
  <c r="LH12" i="82"/>
  <c r="LJ25" i="82"/>
  <c r="QI5" i="82"/>
  <c r="QH4" i="82"/>
  <c r="LI13" i="82"/>
  <c r="CK5" i="50"/>
  <c r="CJ25" i="50"/>
  <c r="CH4" i="50"/>
  <c r="AY4" i="50"/>
  <c r="AZ25" i="50"/>
  <c r="BA5" i="50"/>
  <c r="HD31" i="50"/>
  <c r="HD14" i="50"/>
  <c r="HD8" i="50"/>
  <c r="AY29" i="50"/>
  <c r="AY28" i="50"/>
  <c r="AY27" i="50"/>
  <c r="AZ24" i="50"/>
  <c r="AZ26" i="50" s="1"/>
  <c r="CI29" i="50"/>
  <c r="CI27" i="50"/>
  <c r="CI28" i="50"/>
  <c r="CJ24" i="50"/>
  <c r="HD15" i="50"/>
  <c r="HD9" i="50"/>
  <c r="HD19" i="50"/>
  <c r="HD20" i="50"/>
  <c r="HE29" i="50"/>
  <c r="HE27" i="50"/>
  <c r="HE28" i="50"/>
  <c r="HF24" i="50"/>
  <c r="HD13" i="50"/>
  <c r="HD7" i="50"/>
  <c r="HD22" i="50"/>
  <c r="HD10" i="50"/>
  <c r="HO5" i="72" l="1"/>
  <c r="HN4" i="72"/>
  <c r="GU17" i="72"/>
  <c r="GU16" i="72"/>
  <c r="GU15" i="72"/>
  <c r="GU20" i="72" s="1"/>
  <c r="GV12" i="72"/>
  <c r="CB15" i="72"/>
  <c r="CB16" i="72"/>
  <c r="CB17" i="72"/>
  <c r="CC12" i="72"/>
  <c r="CC14" i="72" s="1"/>
  <c r="CD14" i="72" s="1"/>
  <c r="CE14" i="72" s="1"/>
  <c r="CF14" i="72" s="1"/>
  <c r="CC13" i="72"/>
  <c r="CD5" i="72"/>
  <c r="AR17" i="72"/>
  <c r="AR16" i="72"/>
  <c r="AR15" i="72"/>
  <c r="AS12" i="72"/>
  <c r="AS14" i="72" s="1"/>
  <c r="GU23" i="72"/>
  <c r="GU24" i="72"/>
  <c r="GU7" i="72" s="1"/>
  <c r="AS13" i="72"/>
  <c r="AT5" i="72"/>
  <c r="AT13" i="72" s="1"/>
  <c r="CA4" i="72"/>
  <c r="GT19" i="72"/>
  <c r="GT10" i="72"/>
  <c r="GT6" i="72" s="1"/>
  <c r="AR4" i="72"/>
  <c r="GU25" i="72"/>
  <c r="GZ14" i="72"/>
  <c r="LI21" i="82"/>
  <c r="HS5" i="50"/>
  <c r="HR4" i="50"/>
  <c r="LI15" i="82"/>
  <c r="LI9" i="82"/>
  <c r="QJ5" i="82"/>
  <c r="QI4" i="82"/>
  <c r="LI19" i="82"/>
  <c r="LI31" i="82"/>
  <c r="LI14" i="82"/>
  <c r="LI8" i="82"/>
  <c r="LI22" i="82"/>
  <c r="LI10" i="82"/>
  <c r="LJ29" i="82"/>
  <c r="LK24" i="82"/>
  <c r="LJ28" i="82"/>
  <c r="LJ27" i="82"/>
  <c r="LI20" i="82"/>
  <c r="LI7" i="82"/>
  <c r="HD12" i="50"/>
  <c r="BB5" i="50"/>
  <c r="BB25" i="50" s="1"/>
  <c r="BA25" i="50"/>
  <c r="HF25" i="50"/>
  <c r="CI4" i="50"/>
  <c r="AZ4" i="50"/>
  <c r="AZ27" i="50"/>
  <c r="AZ28" i="50"/>
  <c r="AZ29" i="50"/>
  <c r="BA24" i="50"/>
  <c r="BA26" i="50" s="1"/>
  <c r="CJ28" i="50"/>
  <c r="CJ27" i="50"/>
  <c r="CJ29" i="50"/>
  <c r="CK24" i="50"/>
  <c r="CK26" i="50" s="1"/>
  <c r="CL26" i="50" s="1"/>
  <c r="CM26" i="50" s="1"/>
  <c r="CN26" i="50" s="1"/>
  <c r="CK25" i="50"/>
  <c r="CL5" i="50"/>
  <c r="HD18" i="50"/>
  <c r="HD6" i="50"/>
  <c r="AS4" i="72" l="1"/>
  <c r="CB4" i="72"/>
  <c r="HA14" i="72"/>
  <c r="GV13" i="72"/>
  <c r="HO4" i="72"/>
  <c r="HP5" i="72"/>
  <c r="AT16" i="72"/>
  <c r="AT17" i="72"/>
  <c r="CD13" i="72"/>
  <c r="CE5" i="72"/>
  <c r="GU21" i="72"/>
  <c r="AS17" i="72"/>
  <c r="AS16" i="72"/>
  <c r="AS15" i="72"/>
  <c r="AT12" i="72"/>
  <c r="AT14" i="72" s="1"/>
  <c r="CC17" i="72"/>
  <c r="CC16" i="72"/>
  <c r="CD12" i="72"/>
  <c r="CC15" i="72"/>
  <c r="GU22" i="72"/>
  <c r="HE21" i="50"/>
  <c r="HT5" i="50"/>
  <c r="HS4" i="50"/>
  <c r="LI12" i="82"/>
  <c r="LI18" i="82"/>
  <c r="LI6" i="82"/>
  <c r="LK25" i="82"/>
  <c r="QJ4" i="82"/>
  <c r="QK5" i="82"/>
  <c r="BA27" i="50"/>
  <c r="BB24" i="50"/>
  <c r="BB26" i="50" s="1"/>
  <c r="BA29" i="50"/>
  <c r="BA28" i="50"/>
  <c r="HE19" i="50"/>
  <c r="BB29" i="50"/>
  <c r="BB28" i="50"/>
  <c r="HE22" i="50"/>
  <c r="HE10" i="50"/>
  <c r="HE9" i="50"/>
  <c r="HE13" i="50"/>
  <c r="HE7" i="50"/>
  <c r="CJ4" i="50"/>
  <c r="HE15" i="50"/>
  <c r="HF29" i="50"/>
  <c r="HF27" i="50"/>
  <c r="HF28" i="50"/>
  <c r="HG24" i="50"/>
  <c r="HE20" i="50"/>
  <c r="CK27" i="50"/>
  <c r="CK29" i="50"/>
  <c r="CK28" i="50"/>
  <c r="CL24" i="50"/>
  <c r="BA4" i="50"/>
  <c r="HE14" i="50"/>
  <c r="HE8" i="50"/>
  <c r="HE31" i="50"/>
  <c r="CL25" i="50"/>
  <c r="CM5" i="50"/>
  <c r="GU19" i="72" l="1"/>
  <c r="CF5" i="72"/>
  <c r="CE13" i="72"/>
  <c r="CC4" i="72"/>
  <c r="AT4" i="72"/>
  <c r="AT15" i="72"/>
  <c r="HB14" i="72"/>
  <c r="GV17" i="72"/>
  <c r="GV16" i="72"/>
  <c r="GV15" i="72"/>
  <c r="GW12" i="72"/>
  <c r="HP4" i="72"/>
  <c r="HQ5" i="72"/>
  <c r="GV20" i="72"/>
  <c r="GU10" i="72"/>
  <c r="GU6" i="72" s="1"/>
  <c r="CD17" i="72"/>
  <c r="CD16" i="72"/>
  <c r="CD15" i="72"/>
  <c r="CE12" i="72"/>
  <c r="GV21" i="72"/>
  <c r="GV23" i="72"/>
  <c r="BB27" i="50"/>
  <c r="HF21" i="50"/>
  <c r="HF14" i="50"/>
  <c r="HT4" i="50"/>
  <c r="HU5" i="50"/>
  <c r="LJ31" i="82"/>
  <c r="LJ20" i="82"/>
  <c r="LJ13" i="82"/>
  <c r="LJ7" i="82"/>
  <c r="LJ21" i="82"/>
  <c r="LK28" i="82"/>
  <c r="LL24" i="82"/>
  <c r="LK29" i="82"/>
  <c r="LK27" i="82"/>
  <c r="LJ22" i="82"/>
  <c r="LJ10" i="82"/>
  <c r="LJ8" i="82"/>
  <c r="LJ15" i="82"/>
  <c r="LJ9" i="82"/>
  <c r="LJ14" i="82"/>
  <c r="LJ19" i="82"/>
  <c r="QL5" i="82"/>
  <c r="QK4" i="82"/>
  <c r="CK4" i="50"/>
  <c r="CL27" i="50"/>
  <c r="CL28" i="50"/>
  <c r="CL29" i="50"/>
  <c r="CM24" i="50"/>
  <c r="BB4" i="50"/>
  <c r="CM25" i="50"/>
  <c r="CN5" i="50"/>
  <c r="HG25" i="50"/>
  <c r="HE6" i="50"/>
  <c r="HE18" i="50"/>
  <c r="HE12" i="50"/>
  <c r="GW13" i="72" l="1"/>
  <c r="GV25" i="72"/>
  <c r="GV24" i="72"/>
  <c r="GV7" i="72" s="1"/>
  <c r="GV22" i="72"/>
  <c r="GV10" i="72" s="1"/>
  <c r="HQ4" i="72"/>
  <c r="HR5" i="72"/>
  <c r="CD4" i="72"/>
  <c r="CE17" i="72"/>
  <c r="CE16" i="72"/>
  <c r="CE15" i="72"/>
  <c r="CF12" i="72"/>
  <c r="CF13" i="72"/>
  <c r="CG5" i="72"/>
  <c r="HF31" i="50"/>
  <c r="HU4" i="50"/>
  <c r="HV5" i="50"/>
  <c r="LJ18" i="82"/>
  <c r="LJ12" i="82"/>
  <c r="QL4" i="82"/>
  <c r="QM5" i="82"/>
  <c r="LL25" i="82"/>
  <c r="LJ6" i="82"/>
  <c r="HF9" i="50"/>
  <c r="HF15" i="50"/>
  <c r="HF20" i="50"/>
  <c r="HF8" i="50"/>
  <c r="CL4" i="50"/>
  <c r="HF13" i="50"/>
  <c r="HF7" i="50"/>
  <c r="HF10" i="50"/>
  <c r="HF22" i="50"/>
  <c r="HG29" i="50"/>
  <c r="HG28" i="50"/>
  <c r="HH24" i="50"/>
  <c r="HG27" i="50"/>
  <c r="CN25" i="50"/>
  <c r="CO5" i="50"/>
  <c r="CM28" i="50"/>
  <c r="CM27" i="50"/>
  <c r="CM29" i="50"/>
  <c r="CN24" i="50"/>
  <c r="HF19" i="50"/>
  <c r="GV19" i="72" l="1"/>
  <c r="CE4" i="72"/>
  <c r="GW17" i="72"/>
  <c r="GW16" i="72"/>
  <c r="GW15" i="72"/>
  <c r="GX12" i="72"/>
  <c r="GV6" i="72"/>
  <c r="CG13" i="72"/>
  <c r="CH5" i="72"/>
  <c r="CF17" i="72"/>
  <c r="CF15" i="72"/>
  <c r="CF16" i="72"/>
  <c r="CG12" i="72"/>
  <c r="CG14" i="72" s="1"/>
  <c r="CH14" i="72" s="1"/>
  <c r="CI14" i="72" s="1"/>
  <c r="CJ14" i="72" s="1"/>
  <c r="HS5" i="72"/>
  <c r="HR4" i="72"/>
  <c r="LK14" i="82"/>
  <c r="LK15" i="82"/>
  <c r="HW5" i="50"/>
  <c r="HV4" i="50"/>
  <c r="HG21" i="50"/>
  <c r="LK21" i="82"/>
  <c r="LK9" i="82"/>
  <c r="LK19" i="82"/>
  <c r="LK20" i="82"/>
  <c r="LK22" i="82"/>
  <c r="LK10" i="82"/>
  <c r="LK13" i="82"/>
  <c r="LK7" i="82"/>
  <c r="LK31" i="82"/>
  <c r="QM4" i="82"/>
  <c r="QN5" i="82"/>
  <c r="LK8" i="82"/>
  <c r="LL29" i="82"/>
  <c r="LL28" i="82"/>
  <c r="LM24" i="82"/>
  <c r="LL27" i="82"/>
  <c r="HF12" i="50"/>
  <c r="HF6" i="50"/>
  <c r="HH25" i="50"/>
  <c r="HF18" i="50"/>
  <c r="HG22" i="50"/>
  <c r="CO25" i="50"/>
  <c r="CP5" i="50"/>
  <c r="CM4" i="50"/>
  <c r="CN29" i="50"/>
  <c r="CN28" i="50"/>
  <c r="CN27" i="50"/>
  <c r="CO24" i="50"/>
  <c r="CO26" i="50" s="1"/>
  <c r="CP26" i="50" s="1"/>
  <c r="CQ26" i="50" s="1"/>
  <c r="CR26" i="50" s="1"/>
  <c r="LK12" i="82" l="1"/>
  <c r="GX13" i="72"/>
  <c r="HS4" i="72"/>
  <c r="HT5" i="72"/>
  <c r="CF4" i="72"/>
  <c r="GW25" i="72"/>
  <c r="GW24" i="72"/>
  <c r="GW7" i="72" s="1"/>
  <c r="GW23" i="72"/>
  <c r="GW21" i="72"/>
  <c r="GW20" i="72"/>
  <c r="GW22" i="72"/>
  <c r="CH13" i="72"/>
  <c r="CI5" i="72"/>
  <c r="CG16" i="72"/>
  <c r="CG17" i="72"/>
  <c r="CG15" i="72"/>
  <c r="CH12" i="72"/>
  <c r="HX5" i="50"/>
  <c r="HW4" i="50"/>
  <c r="LK6" i="82"/>
  <c r="LK18" i="82"/>
  <c r="LM25" i="82"/>
  <c r="QO5" i="82"/>
  <c r="QN4" i="82"/>
  <c r="HG19" i="50"/>
  <c r="CN4" i="50"/>
  <c r="CP25" i="50"/>
  <c r="CQ5" i="50"/>
  <c r="HG20" i="50"/>
  <c r="CO28" i="50"/>
  <c r="CO29" i="50"/>
  <c r="CO27" i="50"/>
  <c r="CP24" i="50"/>
  <c r="HG10" i="50"/>
  <c r="HG31" i="50"/>
  <c r="HG7" i="50"/>
  <c r="HH29" i="50"/>
  <c r="HH28" i="50"/>
  <c r="HH27" i="50"/>
  <c r="HI24" i="50"/>
  <c r="HG9" i="50"/>
  <c r="HG15" i="50"/>
  <c r="HG8" i="50"/>
  <c r="HG14" i="50"/>
  <c r="HG13" i="50"/>
  <c r="CH15" i="72" l="1"/>
  <c r="CH17" i="72"/>
  <c r="CI12" i="72"/>
  <c r="CH16" i="72"/>
  <c r="GX17" i="72"/>
  <c r="GX16" i="72"/>
  <c r="GX15" i="72"/>
  <c r="GX24" i="72" s="1"/>
  <c r="GX7" i="72" s="1"/>
  <c r="GY12" i="72"/>
  <c r="GW19" i="72"/>
  <c r="GW10" i="72"/>
  <c r="GW6" i="72" s="1"/>
  <c r="HT4" i="72"/>
  <c r="HU5" i="72"/>
  <c r="CG4" i="72"/>
  <c r="GX25" i="72"/>
  <c r="GX21" i="72"/>
  <c r="CI13" i="72"/>
  <c r="CJ5" i="72"/>
  <c r="HY5" i="50"/>
  <c r="HX4" i="50"/>
  <c r="LL21" i="82"/>
  <c r="LL19" i="82"/>
  <c r="LM29" i="82"/>
  <c r="LM27" i="82"/>
  <c r="LN24" i="82"/>
  <c r="LM28" i="82"/>
  <c r="QP5" i="82"/>
  <c r="QO4" i="82"/>
  <c r="LL20" i="82"/>
  <c r="LL13" i="82"/>
  <c r="LL7" i="82"/>
  <c r="LL22" i="82"/>
  <c r="LL10" i="82"/>
  <c r="LL15" i="82"/>
  <c r="LL9" i="82"/>
  <c r="LL31" i="82"/>
  <c r="LL14" i="82"/>
  <c r="LL8" i="82"/>
  <c r="HG12" i="50"/>
  <c r="HG18" i="50"/>
  <c r="HG6" i="50"/>
  <c r="CO4" i="50"/>
  <c r="CQ25" i="50"/>
  <c r="CR5" i="50"/>
  <c r="CP29" i="50"/>
  <c r="CP27" i="50"/>
  <c r="CP28" i="50"/>
  <c r="CQ24" i="50"/>
  <c r="HI25" i="50"/>
  <c r="GY13" i="72" l="1"/>
  <c r="CJ13" i="72"/>
  <c r="CK5" i="72"/>
  <c r="GX20" i="72"/>
  <c r="CH4" i="72"/>
  <c r="GX23" i="72"/>
  <c r="CJ12" i="72"/>
  <c r="CI15" i="72"/>
  <c r="CI17" i="72"/>
  <c r="CI16" i="72"/>
  <c r="GX22" i="72"/>
  <c r="HV5" i="72"/>
  <c r="HU4" i="72"/>
  <c r="LM7" i="82"/>
  <c r="LM15" i="82"/>
  <c r="LM14" i="82"/>
  <c r="HY4" i="50"/>
  <c r="HZ5" i="50"/>
  <c r="QP4" i="82"/>
  <c r="QQ5" i="82"/>
  <c r="LM19" i="82"/>
  <c r="LL6" i="82"/>
  <c r="LL12" i="82"/>
  <c r="LN25" i="82"/>
  <c r="LM21" i="82"/>
  <c r="LM13" i="82"/>
  <c r="LL18" i="82"/>
  <c r="CP4" i="50"/>
  <c r="HH14" i="50"/>
  <c r="HH8" i="50"/>
  <c r="HH31" i="50"/>
  <c r="HH15" i="50"/>
  <c r="HH9" i="50"/>
  <c r="CR25" i="50"/>
  <c r="CS5" i="50"/>
  <c r="HI29" i="50"/>
  <c r="HI27" i="50"/>
  <c r="HI28" i="50"/>
  <c r="HJ24" i="50"/>
  <c r="CQ29" i="50"/>
  <c r="CR24" i="50"/>
  <c r="CQ27" i="50"/>
  <c r="CQ28" i="50"/>
  <c r="HH21" i="50"/>
  <c r="HH13" i="50"/>
  <c r="HH7" i="50"/>
  <c r="HH20" i="50"/>
  <c r="HH19" i="50"/>
  <c r="HH10" i="50"/>
  <c r="HH22" i="50"/>
  <c r="CK13" i="72" l="1"/>
  <c r="CL5" i="72"/>
  <c r="CJ16" i="72"/>
  <c r="CJ17" i="72"/>
  <c r="CJ15" i="72"/>
  <c r="CK12" i="72"/>
  <c r="CK14" i="72" s="1"/>
  <c r="CL14" i="72" s="1"/>
  <c r="CM14" i="72" s="1"/>
  <c r="CN14" i="72" s="1"/>
  <c r="GY16" i="72"/>
  <c r="GY17" i="72"/>
  <c r="GY15" i="72"/>
  <c r="GY20" i="72" s="1"/>
  <c r="GZ12" i="72"/>
  <c r="GY21" i="72"/>
  <c r="GY22" i="72"/>
  <c r="GX19" i="72"/>
  <c r="GX10" i="72"/>
  <c r="GX6" i="72" s="1"/>
  <c r="CI4" i="72"/>
  <c r="HV4" i="72"/>
  <c r="HW5" i="72"/>
  <c r="LM12" i="82"/>
  <c r="LM22" i="82"/>
  <c r="IA5" i="50"/>
  <c r="HZ4" i="50"/>
  <c r="HI14" i="50"/>
  <c r="LM20" i="82"/>
  <c r="LM10" i="82"/>
  <c r="LM9" i="82"/>
  <c r="LN29" i="82"/>
  <c r="LO24" i="82"/>
  <c r="LN28" i="82"/>
  <c r="LN27" i="82"/>
  <c r="LM8" i="82"/>
  <c r="LM31" i="82"/>
  <c r="QR5" i="82"/>
  <c r="QQ4" i="82"/>
  <c r="HH18" i="50"/>
  <c r="HH12" i="50"/>
  <c r="HJ25" i="50"/>
  <c r="CR29" i="50"/>
  <c r="CR28" i="50"/>
  <c r="CS24" i="50"/>
  <c r="CS26" i="50" s="1"/>
  <c r="CT26" i="50" s="1"/>
  <c r="CU26" i="50" s="1"/>
  <c r="CV26" i="50" s="1"/>
  <c r="CR27" i="50"/>
  <c r="HH6" i="50"/>
  <c r="CQ4" i="50"/>
  <c r="CS25" i="50"/>
  <c r="CT5" i="50"/>
  <c r="GY24" i="72" l="1"/>
  <c r="GY7" i="72" s="1"/>
  <c r="GZ13" i="72"/>
  <c r="CJ4" i="72"/>
  <c r="HX5" i="72"/>
  <c r="HW4" i="72"/>
  <c r="GY25" i="72"/>
  <c r="CL13" i="72"/>
  <c r="CM5" i="72"/>
  <c r="GY23" i="72"/>
  <c r="CK17" i="72"/>
  <c r="CK15" i="72"/>
  <c r="CL12" i="72"/>
  <c r="CK16" i="72"/>
  <c r="LM18" i="82"/>
  <c r="LM6" i="82"/>
  <c r="IB5" i="50"/>
  <c r="IA4" i="50"/>
  <c r="QS5" i="82"/>
  <c r="QR4" i="82"/>
  <c r="LN14" i="82"/>
  <c r="LO26" i="82"/>
  <c r="LP26" i="82" s="1"/>
  <c r="LQ26" i="82" s="1"/>
  <c r="LR26" i="82" s="1"/>
  <c r="LS26" i="82" s="1"/>
  <c r="LT26" i="82" s="1"/>
  <c r="LU26" i="82" s="1"/>
  <c r="LV26" i="82" s="1"/>
  <c r="LW26" i="82" s="1"/>
  <c r="LX26" i="82" s="1"/>
  <c r="LY26" i="82" s="1"/>
  <c r="LZ26" i="82" s="1"/>
  <c r="LO25" i="82"/>
  <c r="LN13" i="82"/>
  <c r="HI10" i="50"/>
  <c r="HI22" i="50"/>
  <c r="HI9" i="50"/>
  <c r="HI15" i="50"/>
  <c r="CR4" i="50"/>
  <c r="CT25" i="50"/>
  <c r="CU5" i="50"/>
  <c r="HI19" i="50"/>
  <c r="HI20" i="50"/>
  <c r="HI13" i="50"/>
  <c r="HI7" i="50"/>
  <c r="HI8" i="50"/>
  <c r="CS28" i="50"/>
  <c r="CS29" i="50"/>
  <c r="CT24" i="50"/>
  <c r="CS27" i="50"/>
  <c r="HI31" i="50"/>
  <c r="HJ29" i="50"/>
  <c r="HJ27" i="50"/>
  <c r="HK24" i="50"/>
  <c r="HJ28" i="50"/>
  <c r="HI21" i="50"/>
  <c r="GY19" i="72" l="1"/>
  <c r="HY5" i="72"/>
  <c r="HX4" i="72"/>
  <c r="CM13" i="72"/>
  <c r="CN5" i="72"/>
  <c r="GY10" i="72"/>
  <c r="GY6" i="72" s="1"/>
  <c r="CK4" i="72"/>
  <c r="CL17" i="72"/>
  <c r="CL15" i="72"/>
  <c r="CM12" i="72"/>
  <c r="CL16" i="72"/>
  <c r="GZ17" i="72"/>
  <c r="GZ15" i="72"/>
  <c r="GZ16" i="72"/>
  <c r="HA12" i="72"/>
  <c r="IC5" i="50"/>
  <c r="IB4" i="50"/>
  <c r="HJ9" i="50"/>
  <c r="LN8" i="82"/>
  <c r="LN7" i="82"/>
  <c r="LN20" i="82"/>
  <c r="LN31" i="82"/>
  <c r="LN21" i="82"/>
  <c r="LN19" i="82"/>
  <c r="LN22" i="82"/>
  <c r="LN10" i="82"/>
  <c r="LN9" i="82"/>
  <c r="LN15" i="82"/>
  <c r="LN12" i="82" s="1"/>
  <c r="QS4" i="82"/>
  <c r="QT5" i="82"/>
  <c r="LO29" i="82"/>
  <c r="LO28" i="82"/>
  <c r="LO27" i="82"/>
  <c r="LP24" i="82"/>
  <c r="HI12" i="50"/>
  <c r="HI6" i="50"/>
  <c r="CS4" i="50"/>
  <c r="CT29" i="50"/>
  <c r="CT28" i="50"/>
  <c r="CU24" i="50"/>
  <c r="CT27" i="50"/>
  <c r="HK25" i="50"/>
  <c r="HK26" i="50"/>
  <c r="HI18" i="50"/>
  <c r="CU25" i="50"/>
  <c r="CV5" i="50"/>
  <c r="HA13" i="72" l="1"/>
  <c r="CN13" i="72"/>
  <c r="CO5" i="72"/>
  <c r="CM17" i="72"/>
  <c r="CM16" i="72"/>
  <c r="CM15" i="72"/>
  <c r="CN12" i="72"/>
  <c r="GZ20" i="72"/>
  <c r="GZ21" i="72"/>
  <c r="GZ23" i="72"/>
  <c r="GZ24" i="72"/>
  <c r="GZ7" i="72" s="1"/>
  <c r="GZ22" i="72"/>
  <c r="CL4" i="72"/>
  <c r="HY4" i="72"/>
  <c r="HZ5" i="72"/>
  <c r="GZ25" i="72"/>
  <c r="HJ20" i="50"/>
  <c r="ID5" i="50"/>
  <c r="IC4" i="50"/>
  <c r="LN6" i="82"/>
  <c r="LP25" i="82"/>
  <c r="LO19" i="82"/>
  <c r="QT4" i="82"/>
  <c r="QU5" i="82"/>
  <c r="LN18" i="82"/>
  <c r="CU28" i="50"/>
  <c r="CU27" i="50"/>
  <c r="CV24" i="50"/>
  <c r="CU29" i="50"/>
  <c r="HK29" i="50"/>
  <c r="HK27" i="50"/>
  <c r="HK28" i="50"/>
  <c r="HL24" i="50"/>
  <c r="HJ15" i="50"/>
  <c r="HJ8" i="50"/>
  <c r="CT4" i="50"/>
  <c r="HJ14" i="50"/>
  <c r="HL26" i="50"/>
  <c r="HM26" i="50" s="1"/>
  <c r="HN26" i="50" s="1"/>
  <c r="HO26" i="50" s="1"/>
  <c r="HP26" i="50" s="1"/>
  <c r="HQ26" i="50" s="1"/>
  <c r="HR26" i="50" s="1"/>
  <c r="HS26" i="50" s="1"/>
  <c r="HT26" i="50" s="1"/>
  <c r="HU26" i="50" s="1"/>
  <c r="HV26" i="50" s="1"/>
  <c r="HJ31" i="50"/>
  <c r="HJ22" i="50"/>
  <c r="HJ10" i="50"/>
  <c r="HJ19" i="50"/>
  <c r="HJ21" i="50"/>
  <c r="HJ7" i="50"/>
  <c r="CV25" i="50"/>
  <c r="CW5" i="50"/>
  <c r="HJ13" i="50"/>
  <c r="GZ19" i="72" l="1"/>
  <c r="GZ10" i="72"/>
  <c r="GZ6" i="72" s="1"/>
  <c r="HA17" i="72"/>
  <c r="HA15" i="72"/>
  <c r="HB12" i="72"/>
  <c r="HA16" i="72"/>
  <c r="CM4" i="72"/>
  <c r="HA20" i="72"/>
  <c r="CO13" i="72"/>
  <c r="CP5" i="72"/>
  <c r="HA23" i="72"/>
  <c r="IA5" i="72"/>
  <c r="HZ4" i="72"/>
  <c r="CN15" i="72"/>
  <c r="CN17" i="72"/>
  <c r="CN16" i="72"/>
  <c r="CO12" i="72"/>
  <c r="CO14" i="72" s="1"/>
  <c r="CP14" i="72" s="1"/>
  <c r="CQ14" i="72" s="1"/>
  <c r="CR14" i="72" s="1"/>
  <c r="HA21" i="72"/>
  <c r="HA22" i="72"/>
  <c r="HA24" i="72"/>
  <c r="HA7" i="72" s="1"/>
  <c r="HA25" i="72"/>
  <c r="HK13" i="50"/>
  <c r="HK15" i="50"/>
  <c r="HK21" i="50"/>
  <c r="ID4" i="50"/>
  <c r="IE5" i="50"/>
  <c r="LO21" i="82"/>
  <c r="LO20" i="82"/>
  <c r="LO22" i="82"/>
  <c r="LO13" i="82"/>
  <c r="LO7" i="82"/>
  <c r="LO10" i="82"/>
  <c r="LO15" i="82"/>
  <c r="LO9" i="82"/>
  <c r="QU4" i="82"/>
  <c r="QV5" i="82"/>
  <c r="LO14" i="82"/>
  <c r="LO31" i="82"/>
  <c r="LO8" i="82"/>
  <c r="LP29" i="82"/>
  <c r="LP28" i="82"/>
  <c r="LP27" i="82"/>
  <c r="LQ24" i="82"/>
  <c r="HJ12" i="50"/>
  <c r="CV29" i="50"/>
  <c r="CV28" i="50"/>
  <c r="CW24" i="50"/>
  <c r="CW26" i="50" s="1"/>
  <c r="CX26" i="50" s="1"/>
  <c r="CY26" i="50" s="1"/>
  <c r="CZ26" i="50" s="1"/>
  <c r="CV27" i="50"/>
  <c r="HL25" i="50"/>
  <c r="HJ6" i="50"/>
  <c r="HK19" i="50"/>
  <c r="HK9" i="50"/>
  <c r="CU4" i="50"/>
  <c r="HJ18" i="50"/>
  <c r="CX5" i="50"/>
  <c r="CW25" i="50"/>
  <c r="CN4" i="72" l="1"/>
  <c r="IB5" i="72"/>
  <c r="IA4" i="72"/>
  <c r="HB13" i="72"/>
  <c r="CP13" i="72"/>
  <c r="CQ5" i="72"/>
  <c r="CO17" i="72"/>
  <c r="CO15" i="72"/>
  <c r="CO16" i="72"/>
  <c r="CP12" i="72"/>
  <c r="HA19" i="72"/>
  <c r="HA10" i="72"/>
  <c r="HA6" i="72" s="1"/>
  <c r="IE4" i="50"/>
  <c r="IF5" i="50"/>
  <c r="LO18" i="82"/>
  <c r="QW5" i="82"/>
  <c r="QV4" i="82"/>
  <c r="LQ25" i="82"/>
  <c r="LP8" i="82"/>
  <c r="LO6" i="82"/>
  <c r="LO12" i="82"/>
  <c r="CY5" i="50"/>
  <c r="CX25" i="50"/>
  <c r="HK20" i="50"/>
  <c r="HK7" i="50"/>
  <c r="HK10" i="50"/>
  <c r="HK22" i="50"/>
  <c r="CW29" i="50"/>
  <c r="CW28" i="50"/>
  <c r="CX24" i="50"/>
  <c r="CW27" i="50"/>
  <c r="HK14" i="50"/>
  <c r="HK12" i="50" s="1"/>
  <c r="HK8" i="50"/>
  <c r="HK31" i="50"/>
  <c r="HL29" i="50"/>
  <c r="HL28" i="50"/>
  <c r="HL27" i="50"/>
  <c r="HM24" i="50"/>
  <c r="CV4" i="50"/>
  <c r="IC5" i="72" l="1"/>
  <c r="IB4" i="72"/>
  <c r="CO4" i="72"/>
  <c r="CQ13" i="72"/>
  <c r="CR5" i="72"/>
  <c r="CP17" i="72"/>
  <c r="CP16" i="72"/>
  <c r="CQ12" i="72"/>
  <c r="CP15" i="72"/>
  <c r="HB17" i="72"/>
  <c r="HB15" i="72"/>
  <c r="HC12" i="72"/>
  <c r="HB16" i="72"/>
  <c r="HB21" i="72"/>
  <c r="HB22" i="72"/>
  <c r="HB20" i="72"/>
  <c r="HB23" i="72"/>
  <c r="IG5" i="50"/>
  <c r="IF4" i="50"/>
  <c r="HL19" i="50"/>
  <c r="QX5" i="82"/>
  <c r="QW4" i="82"/>
  <c r="LP15" i="82"/>
  <c r="LP9" i="82"/>
  <c r="LP21" i="82"/>
  <c r="LP13" i="82"/>
  <c r="LP7" i="82"/>
  <c r="LP20" i="82"/>
  <c r="LP14" i="82"/>
  <c r="LP22" i="82"/>
  <c r="LP10" i="82"/>
  <c r="LQ28" i="82"/>
  <c r="LQ27" i="82"/>
  <c r="LQ29" i="82"/>
  <c r="LR24" i="82"/>
  <c r="LP31" i="82"/>
  <c r="LP19" i="82"/>
  <c r="HK18" i="50"/>
  <c r="CX27" i="50"/>
  <c r="CX29" i="50"/>
  <c r="CX28" i="50"/>
  <c r="CY24" i="50"/>
  <c r="CZ5" i="50"/>
  <c r="CY25" i="50"/>
  <c r="CW4" i="50"/>
  <c r="HK6" i="50"/>
  <c r="HM25" i="50"/>
  <c r="CP4" i="72" l="1"/>
  <c r="CR13" i="72"/>
  <c r="CS5" i="72"/>
  <c r="CQ17" i="72"/>
  <c r="CQ16" i="72"/>
  <c r="CR12" i="72"/>
  <c r="CQ15" i="72"/>
  <c r="HC14" i="72"/>
  <c r="HC13" i="72"/>
  <c r="HB24" i="72"/>
  <c r="HB7" i="72" s="1"/>
  <c r="HB25" i="72"/>
  <c r="HB10" i="72" s="1"/>
  <c r="ID5" i="72"/>
  <c r="IC4" i="72"/>
  <c r="HL20" i="50"/>
  <c r="IG4" i="50"/>
  <c r="IH5" i="50"/>
  <c r="LP6" i="82"/>
  <c r="LP12" i="82"/>
  <c r="LR25" i="82"/>
  <c r="QX4" i="82"/>
  <c r="QY5" i="82"/>
  <c r="LP18" i="82"/>
  <c r="CZ25" i="50"/>
  <c r="DA5" i="50"/>
  <c r="HL15" i="50"/>
  <c r="HL9" i="50"/>
  <c r="HL13" i="50"/>
  <c r="HL7" i="50"/>
  <c r="HL21" i="50"/>
  <c r="HM28" i="50"/>
  <c r="HM29" i="50"/>
  <c r="HM27" i="50"/>
  <c r="HN24" i="50"/>
  <c r="HL22" i="50"/>
  <c r="HL10" i="50"/>
  <c r="HL8" i="50"/>
  <c r="HL14" i="50"/>
  <c r="HL31" i="50"/>
  <c r="CX4" i="50"/>
  <c r="CY29" i="50"/>
  <c r="CY27" i="50"/>
  <c r="CY28" i="50"/>
  <c r="CZ24" i="50"/>
  <c r="IE5" i="72" l="1"/>
  <c r="ID4" i="72"/>
  <c r="CQ4" i="72"/>
  <c r="HB6" i="72"/>
  <c r="HC17" i="72"/>
  <c r="HD12" i="72"/>
  <c r="HC15" i="72"/>
  <c r="HC16" i="72"/>
  <c r="CT5" i="72"/>
  <c r="CS13" i="72"/>
  <c r="HB19" i="72"/>
  <c r="HD14" i="72"/>
  <c r="HE14" i="72" s="1"/>
  <c r="HF14" i="72" s="1"/>
  <c r="HG14" i="72" s="1"/>
  <c r="HH14" i="72" s="1"/>
  <c r="HI14" i="72" s="1"/>
  <c r="HJ14" i="72" s="1"/>
  <c r="HK14" i="72" s="1"/>
  <c r="HL14" i="72" s="1"/>
  <c r="HM14" i="72" s="1"/>
  <c r="HN14" i="72" s="1"/>
  <c r="CR17" i="72"/>
  <c r="CR16" i="72"/>
  <c r="CS12" i="72"/>
  <c r="CS14" i="72" s="1"/>
  <c r="CT14" i="72" s="1"/>
  <c r="CU14" i="72" s="1"/>
  <c r="CV14" i="72" s="1"/>
  <c r="CR15" i="72"/>
  <c r="II5" i="50"/>
  <c r="IH4" i="50"/>
  <c r="LQ22" i="82"/>
  <c r="LQ10" i="82"/>
  <c r="LQ20" i="82"/>
  <c r="LQ15" i="82"/>
  <c r="LQ9" i="82"/>
  <c r="LQ21" i="82"/>
  <c r="LQ13" i="82"/>
  <c r="LQ7" i="82"/>
  <c r="LR28" i="82"/>
  <c r="LS24" i="82"/>
  <c r="LR27" i="82"/>
  <c r="LR29" i="82"/>
  <c r="QY4" i="82"/>
  <c r="QZ5" i="82"/>
  <c r="LQ19" i="82"/>
  <c r="LQ31" i="82"/>
  <c r="LQ14" i="82"/>
  <c r="LQ8" i="82"/>
  <c r="HL6" i="50"/>
  <c r="HL18" i="50"/>
  <c r="HL12" i="50"/>
  <c r="CY4" i="50"/>
  <c r="DA25" i="50"/>
  <c r="DB5" i="50"/>
  <c r="HN25" i="50"/>
  <c r="CZ29" i="50"/>
  <c r="CZ28" i="50"/>
  <c r="CZ27" i="50"/>
  <c r="DA24" i="50"/>
  <c r="DA26" i="50" s="1"/>
  <c r="DB26" i="50" s="1"/>
  <c r="DC26" i="50" s="1"/>
  <c r="DD26" i="50" s="1"/>
  <c r="CS16" i="72" l="1"/>
  <c r="CS17" i="72"/>
  <c r="CS15" i="72"/>
  <c r="CT12" i="72"/>
  <c r="CT13" i="72"/>
  <c r="CU5" i="72"/>
  <c r="HC25" i="72"/>
  <c r="HC21" i="72"/>
  <c r="HC22" i="72"/>
  <c r="HC20" i="72"/>
  <c r="IE4" i="72"/>
  <c r="IF5" i="72"/>
  <c r="CR4" i="72"/>
  <c r="HD13" i="72"/>
  <c r="HC23" i="72"/>
  <c r="HC24" i="72"/>
  <c r="HC7" i="72" s="1"/>
  <c r="II4" i="50"/>
  <c r="IJ5" i="50"/>
  <c r="RA5" i="82"/>
  <c r="QZ4" i="82"/>
  <c r="LS25" i="82"/>
  <c r="LQ18" i="82"/>
  <c r="LQ6" i="82"/>
  <c r="LQ12" i="82"/>
  <c r="HM21" i="50"/>
  <c r="HM19" i="50"/>
  <c r="HM13" i="50"/>
  <c r="HM7" i="50"/>
  <c r="HM9" i="50"/>
  <c r="HM15" i="50"/>
  <c r="HM20" i="50"/>
  <c r="DC5" i="50"/>
  <c r="DB25" i="50"/>
  <c r="HM22" i="50"/>
  <c r="HM10" i="50"/>
  <c r="DA29" i="50"/>
  <c r="DA28" i="50"/>
  <c r="DA27" i="50"/>
  <c r="DB24" i="50"/>
  <c r="HN28" i="50"/>
  <c r="HN27" i="50"/>
  <c r="HO24" i="50"/>
  <c r="HN29" i="50"/>
  <c r="HM8" i="50"/>
  <c r="HM14" i="50"/>
  <c r="HM31" i="50"/>
  <c r="CZ4" i="50"/>
  <c r="CT17" i="72" l="1"/>
  <c r="CT15" i="72"/>
  <c r="CT16" i="72"/>
  <c r="CU12" i="72"/>
  <c r="HD20" i="72"/>
  <c r="HD22" i="72"/>
  <c r="IG5" i="72"/>
  <c r="IF4" i="72"/>
  <c r="CU13" i="72"/>
  <c r="CV5" i="72"/>
  <c r="HC19" i="72"/>
  <c r="HC10" i="72"/>
  <c r="HC6" i="72" s="1"/>
  <c r="CS4" i="72"/>
  <c r="HD17" i="72"/>
  <c r="HD16" i="72"/>
  <c r="HE12" i="72"/>
  <c r="HD15" i="72"/>
  <c r="HD23" i="72" s="1"/>
  <c r="LR19" i="82"/>
  <c r="LR22" i="82"/>
  <c r="LR14" i="82"/>
  <c r="IJ4" i="50"/>
  <c r="IK5" i="50"/>
  <c r="HN9" i="50"/>
  <c r="HN15" i="50"/>
  <c r="HN20" i="50"/>
  <c r="LR21" i="82"/>
  <c r="LR7" i="82"/>
  <c r="LR10" i="82"/>
  <c r="LR20" i="82"/>
  <c r="LR13" i="82"/>
  <c r="LS28" i="82"/>
  <c r="LS27" i="82"/>
  <c r="LS29" i="82"/>
  <c r="LT24" i="82"/>
  <c r="LR15" i="82"/>
  <c r="LR9" i="82"/>
  <c r="RB5" i="82"/>
  <c r="RA4" i="82"/>
  <c r="LR8" i="82"/>
  <c r="LR31" i="82"/>
  <c r="HM12" i="50"/>
  <c r="HM6" i="50"/>
  <c r="DA4" i="50"/>
  <c r="HO25" i="50"/>
  <c r="HN14" i="50"/>
  <c r="DB29" i="50"/>
  <c r="DB28" i="50"/>
  <c r="DB27" i="50"/>
  <c r="DC24" i="50"/>
  <c r="HM18" i="50"/>
  <c r="DC25" i="50"/>
  <c r="DD5" i="50"/>
  <c r="CT4" i="72" l="1"/>
  <c r="HE13" i="72"/>
  <c r="HD25" i="72"/>
  <c r="HD24" i="72"/>
  <c r="HD7" i="72" s="1"/>
  <c r="CV13" i="72"/>
  <c r="CW5" i="72"/>
  <c r="HD21" i="72"/>
  <c r="IG4" i="72"/>
  <c r="IH5" i="72"/>
  <c r="CU17" i="72"/>
  <c r="CV12" i="72"/>
  <c r="CU16" i="72"/>
  <c r="CU15" i="72"/>
  <c r="LR18" i="82"/>
  <c r="HN22" i="50"/>
  <c r="IK4" i="50"/>
  <c r="IL5" i="50"/>
  <c r="LR6" i="82"/>
  <c r="LR12" i="82"/>
  <c r="LT25" i="82"/>
  <c r="RB4" i="82"/>
  <c r="RC5" i="82"/>
  <c r="HO28" i="50"/>
  <c r="HO27" i="50"/>
  <c r="HO29" i="50"/>
  <c r="HP24" i="50"/>
  <c r="HN13" i="50"/>
  <c r="HN12" i="50" s="1"/>
  <c r="HN7" i="50"/>
  <c r="HN31" i="50"/>
  <c r="DB4" i="50"/>
  <c r="HN8" i="50"/>
  <c r="HN21" i="50"/>
  <c r="HN19" i="50"/>
  <c r="DD25" i="50"/>
  <c r="DE5" i="50"/>
  <c r="DC28" i="50"/>
  <c r="DC27" i="50"/>
  <c r="DD24" i="50"/>
  <c r="DC29" i="50"/>
  <c r="HN10" i="50"/>
  <c r="HD19" i="72" l="1"/>
  <c r="IH4" i="72"/>
  <c r="II5" i="72"/>
  <c r="HD10" i="72"/>
  <c r="HD6" i="72" s="1"/>
  <c r="CV17" i="72"/>
  <c r="CV16" i="72"/>
  <c r="CV15" i="72"/>
  <c r="CW12" i="72"/>
  <c r="CW14" i="72" s="1"/>
  <c r="CX14" i="72" s="1"/>
  <c r="CY14" i="72" s="1"/>
  <c r="CZ14" i="72" s="1"/>
  <c r="CU4" i="72"/>
  <c r="HE17" i="72"/>
  <c r="HE16" i="72"/>
  <c r="HE15" i="72"/>
  <c r="HF12" i="72"/>
  <c r="HE20" i="72"/>
  <c r="HE23" i="72"/>
  <c r="HE21" i="72"/>
  <c r="CW13" i="72"/>
  <c r="CX5" i="72"/>
  <c r="HE22" i="72"/>
  <c r="IL4" i="50"/>
  <c r="IM5" i="50"/>
  <c r="HO15" i="50"/>
  <c r="HO10" i="50"/>
  <c r="HO7" i="50"/>
  <c r="LS21" i="82"/>
  <c r="LS19" i="82"/>
  <c r="LS20" i="82"/>
  <c r="LT28" i="82"/>
  <c r="LT27" i="82"/>
  <c r="LT29" i="82"/>
  <c r="LU24" i="82"/>
  <c r="LS15" i="82"/>
  <c r="LS9" i="82"/>
  <c r="LS22" i="82"/>
  <c r="LS10" i="82"/>
  <c r="LS13" i="82"/>
  <c r="LS7" i="82"/>
  <c r="LS31" i="82"/>
  <c r="LS14" i="82"/>
  <c r="LS8" i="82"/>
  <c r="RD5" i="82"/>
  <c r="RC4" i="82"/>
  <c r="HN6" i="50"/>
  <c r="DC4" i="50"/>
  <c r="HO14" i="50"/>
  <c r="HP25" i="50"/>
  <c r="HN18" i="50"/>
  <c r="DF5" i="50"/>
  <c r="DE25" i="50"/>
  <c r="DD28" i="50"/>
  <c r="DD27" i="50"/>
  <c r="DD29" i="50"/>
  <c r="DE24" i="50"/>
  <c r="DE26" i="50" s="1"/>
  <c r="DF26" i="50" s="1"/>
  <c r="DG26" i="50" s="1"/>
  <c r="DH26" i="50" s="1"/>
  <c r="CX13" i="72" l="1"/>
  <c r="CY5" i="72"/>
  <c r="HF13" i="72"/>
  <c r="HE24" i="72"/>
  <c r="HE7" i="72" s="1"/>
  <c r="HE25" i="72"/>
  <c r="HE10" i="72" s="1"/>
  <c r="CV4" i="72"/>
  <c r="CW17" i="72"/>
  <c r="CW15" i="72"/>
  <c r="CW16" i="72"/>
  <c r="CX12" i="72"/>
  <c r="IJ5" i="72"/>
  <c r="II4" i="72"/>
  <c r="HO20" i="50"/>
  <c r="HO21" i="50"/>
  <c r="HO9" i="50"/>
  <c r="HO13" i="50"/>
  <c r="HO12" i="50" s="1"/>
  <c r="HO8" i="50"/>
  <c r="HO22" i="50"/>
  <c r="IM4" i="50"/>
  <c r="IN5" i="50"/>
  <c r="RE5" i="82"/>
  <c r="RD4" i="82"/>
  <c r="LU25" i="82"/>
  <c r="LS18" i="82"/>
  <c r="LS12" i="82"/>
  <c r="LS6" i="82"/>
  <c r="DD4" i="50"/>
  <c r="DE27" i="50"/>
  <c r="DE28" i="50"/>
  <c r="DE29" i="50"/>
  <c r="DF24" i="50"/>
  <c r="DG5" i="50"/>
  <c r="DF25" i="50"/>
  <c r="HP27" i="50"/>
  <c r="HP28" i="50"/>
  <c r="HP29" i="50"/>
  <c r="HQ24" i="50"/>
  <c r="HO19" i="50"/>
  <c r="HO31" i="50"/>
  <c r="HE6" i="72" l="1"/>
  <c r="HO6" i="50"/>
  <c r="CW4" i="72"/>
  <c r="HF24" i="72"/>
  <c r="HF7" i="72" s="1"/>
  <c r="HF25" i="72"/>
  <c r="HF17" i="72"/>
  <c r="HF15" i="72"/>
  <c r="HF22" i="72" s="1"/>
  <c r="HF16" i="72"/>
  <c r="HG12" i="72"/>
  <c r="HF20" i="72"/>
  <c r="HE19" i="72"/>
  <c r="CY13" i="72"/>
  <c r="CZ5" i="72"/>
  <c r="HF23" i="72"/>
  <c r="CX17" i="72"/>
  <c r="CX16" i="72"/>
  <c r="CX15" i="72"/>
  <c r="CY12" i="72"/>
  <c r="IK5" i="72"/>
  <c r="IJ4" i="72"/>
  <c r="HO18" i="50"/>
  <c r="IO5" i="50"/>
  <c r="IN4" i="50"/>
  <c r="LT22" i="82"/>
  <c r="LT19" i="82"/>
  <c r="LT20" i="82"/>
  <c r="LT15" i="82"/>
  <c r="LT9" i="82"/>
  <c r="LT31" i="82"/>
  <c r="LT14" i="82"/>
  <c r="LT8" i="82"/>
  <c r="LU29" i="82"/>
  <c r="LU27" i="82"/>
  <c r="LV24" i="82"/>
  <c r="LU28" i="82"/>
  <c r="RE4" i="82"/>
  <c r="RF5" i="82"/>
  <c r="LT10" i="82"/>
  <c r="LT13" i="82"/>
  <c r="LT7" i="82"/>
  <c r="LT21" i="82"/>
  <c r="DG25" i="50"/>
  <c r="DH5" i="50"/>
  <c r="HQ25" i="50"/>
  <c r="DE4" i="50"/>
  <c r="DF29" i="50"/>
  <c r="DF28" i="50"/>
  <c r="DG24" i="50"/>
  <c r="DF27" i="50"/>
  <c r="DA5" i="72" l="1"/>
  <c r="CZ13" i="72"/>
  <c r="CX4" i="72"/>
  <c r="HF21" i="72"/>
  <c r="HF19" i="72" s="1"/>
  <c r="CY17" i="72"/>
  <c r="CY16" i="72"/>
  <c r="CY15" i="72"/>
  <c r="CZ12" i="72"/>
  <c r="HG13" i="72"/>
  <c r="IK4" i="72"/>
  <c r="IL5" i="72"/>
  <c r="HP8" i="50"/>
  <c r="IO4" i="50"/>
  <c r="IP5" i="50"/>
  <c r="LT18" i="82"/>
  <c r="LT12" i="82"/>
  <c r="RG5" i="82"/>
  <c r="RF4" i="82"/>
  <c r="LT6" i="82"/>
  <c r="LV25" i="82"/>
  <c r="HP20" i="50"/>
  <c r="HP31" i="50"/>
  <c r="HP13" i="50"/>
  <c r="HP7" i="50"/>
  <c r="HP14" i="50"/>
  <c r="DH25" i="50"/>
  <c r="DI5" i="50"/>
  <c r="HP19" i="50"/>
  <c r="HP22" i="50"/>
  <c r="HP10" i="50"/>
  <c r="DG29" i="50"/>
  <c r="DG28" i="50"/>
  <c r="DG27" i="50"/>
  <c r="DH24" i="50"/>
  <c r="HQ29" i="50"/>
  <c r="HQ27" i="50"/>
  <c r="HQ28" i="50"/>
  <c r="HR24" i="50"/>
  <c r="HP21" i="50"/>
  <c r="HP9" i="50"/>
  <c r="HP15" i="50"/>
  <c r="DF4" i="50"/>
  <c r="HG17" i="72" l="1"/>
  <c r="HG16" i="72"/>
  <c r="HG15" i="72"/>
  <c r="HH12" i="72"/>
  <c r="HF10" i="72"/>
  <c r="HF6" i="72" s="1"/>
  <c r="HG21" i="72"/>
  <c r="HG22" i="72"/>
  <c r="HG24" i="72"/>
  <c r="HG7" i="72" s="1"/>
  <c r="CZ15" i="72"/>
  <c r="DA12" i="72"/>
  <c r="DA14" i="72" s="1"/>
  <c r="DB14" i="72" s="1"/>
  <c r="DC14" i="72" s="1"/>
  <c r="DD14" i="72" s="1"/>
  <c r="CZ16" i="72"/>
  <c r="CZ17" i="72"/>
  <c r="HG25" i="72"/>
  <c r="DA13" i="72"/>
  <c r="DB5" i="72"/>
  <c r="IM5" i="72"/>
  <c r="IL4" i="72"/>
  <c r="CY4" i="72"/>
  <c r="HG20" i="72"/>
  <c r="HG23" i="72"/>
  <c r="IP4" i="50"/>
  <c r="IQ5" i="50"/>
  <c r="HQ13" i="50"/>
  <c r="LU19" i="82"/>
  <c r="LU21" i="82"/>
  <c r="LU15" i="82"/>
  <c r="LU9" i="82"/>
  <c r="LV29" i="82"/>
  <c r="LW24" i="82"/>
  <c r="LV28" i="82"/>
  <c r="LV27" i="82"/>
  <c r="RG4" i="82"/>
  <c r="RH5" i="82"/>
  <c r="LU20" i="82"/>
  <c r="LU31" i="82"/>
  <c r="LU14" i="82"/>
  <c r="LU8" i="82"/>
  <c r="LU13" i="82"/>
  <c r="LU7" i="82"/>
  <c r="LU22" i="82"/>
  <c r="LU10" i="82"/>
  <c r="DG4" i="50"/>
  <c r="HR25" i="50"/>
  <c r="HP12" i="50"/>
  <c r="DI25" i="50"/>
  <c r="DJ5" i="50"/>
  <c r="DH28" i="50"/>
  <c r="DH29" i="50"/>
  <c r="DI24" i="50"/>
  <c r="DI26" i="50" s="1"/>
  <c r="DJ26" i="50" s="1"/>
  <c r="DK26" i="50" s="1"/>
  <c r="DL26" i="50" s="1"/>
  <c r="DH27" i="50"/>
  <c r="HP6" i="50"/>
  <c r="HP18" i="50"/>
  <c r="IN5" i="72" l="1"/>
  <c r="IM4" i="72"/>
  <c r="HH13" i="72"/>
  <c r="CZ4" i="72"/>
  <c r="DB13" i="72"/>
  <c r="DC5" i="72"/>
  <c r="DA17" i="72"/>
  <c r="DA15" i="72"/>
  <c r="DB12" i="72"/>
  <c r="DA16" i="72"/>
  <c r="HG19" i="72"/>
  <c r="HG10" i="72"/>
  <c r="HG6" i="72" s="1"/>
  <c r="HQ8" i="50"/>
  <c r="HQ14" i="50"/>
  <c r="IQ4" i="50"/>
  <c r="IR5" i="50"/>
  <c r="LU6" i="82"/>
  <c r="LU12" i="82"/>
  <c r="LW25" i="82"/>
  <c r="LU18" i="82"/>
  <c r="RI5" i="82"/>
  <c r="RH4" i="82"/>
  <c r="HQ19" i="50"/>
  <c r="HQ7" i="50"/>
  <c r="HQ31" i="50"/>
  <c r="HQ21" i="50"/>
  <c r="HR29" i="50"/>
  <c r="HR28" i="50"/>
  <c r="HR27" i="50"/>
  <c r="HS24" i="50"/>
  <c r="DI29" i="50"/>
  <c r="DI27" i="50"/>
  <c r="DJ24" i="50"/>
  <c r="DI28" i="50"/>
  <c r="HQ15" i="50"/>
  <c r="HQ12" i="50" s="1"/>
  <c r="HQ9" i="50"/>
  <c r="HQ20" i="50"/>
  <c r="DH4" i="50"/>
  <c r="DJ25" i="50"/>
  <c r="DK5" i="50"/>
  <c r="HQ10" i="50"/>
  <c r="HQ22" i="50"/>
  <c r="HH17" i="72" l="1"/>
  <c r="HH16" i="72"/>
  <c r="HI12" i="72"/>
  <c r="HH15" i="72"/>
  <c r="DA4" i="72"/>
  <c r="HH20" i="72"/>
  <c r="HH23" i="72"/>
  <c r="DC13" i="72"/>
  <c r="DD5" i="72"/>
  <c r="HH21" i="72"/>
  <c r="DB17" i="72"/>
  <c r="DB15" i="72"/>
  <c r="DC12" i="72"/>
  <c r="DB16" i="72"/>
  <c r="HH22" i="72"/>
  <c r="HH24" i="72"/>
  <c r="HH7" i="72" s="1"/>
  <c r="HH25" i="72"/>
  <c r="IN4" i="72"/>
  <c r="IO5" i="72"/>
  <c r="LV22" i="82"/>
  <c r="IR4" i="50"/>
  <c r="IS5" i="50"/>
  <c r="LV19" i="82"/>
  <c r="LV20" i="82"/>
  <c r="LV21" i="82"/>
  <c r="LV31" i="82"/>
  <c r="LV14" i="82"/>
  <c r="LV8" i="82"/>
  <c r="LV10" i="82"/>
  <c r="LW28" i="82"/>
  <c r="LW29" i="82"/>
  <c r="LX24" i="82"/>
  <c r="LW27" i="82"/>
  <c r="LV13" i="82"/>
  <c r="LV7" i="82"/>
  <c r="LV15" i="82"/>
  <c r="LV9" i="82"/>
  <c r="RJ5" i="82"/>
  <c r="RI4" i="82"/>
  <c r="DK25" i="50"/>
  <c r="DL5" i="50"/>
  <c r="DJ29" i="50"/>
  <c r="DJ27" i="50"/>
  <c r="DJ28" i="50"/>
  <c r="DK24" i="50"/>
  <c r="HQ18" i="50"/>
  <c r="DI4" i="50"/>
  <c r="HS25" i="50"/>
  <c r="HQ6" i="50"/>
  <c r="HH19" i="72" l="1"/>
  <c r="HH10" i="72"/>
  <c r="HH6" i="72" s="1"/>
  <c r="DB4" i="72"/>
  <c r="DD13" i="72"/>
  <c r="DE5" i="72"/>
  <c r="HI13" i="72"/>
  <c r="DC17" i="72"/>
  <c r="DC15" i="72"/>
  <c r="DD12" i="72"/>
  <c r="DC16" i="72"/>
  <c r="IO4" i="72"/>
  <c r="IP5" i="72"/>
  <c r="HR14" i="50"/>
  <c r="IT5" i="50"/>
  <c r="IS4" i="50"/>
  <c r="LV6" i="82"/>
  <c r="LV18" i="82"/>
  <c r="LV12" i="82"/>
  <c r="RJ4" i="82"/>
  <c r="RK5" i="82"/>
  <c r="LX25" i="82"/>
  <c r="HR9" i="50"/>
  <c r="HR15" i="50"/>
  <c r="DJ4" i="50"/>
  <c r="HS27" i="50"/>
  <c r="HS29" i="50"/>
  <c r="HS28" i="50"/>
  <c r="HT24" i="50"/>
  <c r="HR8" i="50"/>
  <c r="HR31" i="50"/>
  <c r="HR19" i="50"/>
  <c r="HR10" i="50"/>
  <c r="HR22" i="50"/>
  <c r="DL25" i="50"/>
  <c r="DM5" i="50"/>
  <c r="DK28" i="50"/>
  <c r="DK27" i="50"/>
  <c r="DK29" i="50"/>
  <c r="DL24" i="50"/>
  <c r="HR20" i="50"/>
  <c r="HR21" i="50"/>
  <c r="HR13" i="50"/>
  <c r="HR7" i="50"/>
  <c r="DE13" i="72" l="1"/>
  <c r="DF5" i="72"/>
  <c r="DC4" i="72"/>
  <c r="HI17" i="72"/>
  <c r="HI16" i="72"/>
  <c r="HI15" i="72"/>
  <c r="HI24" i="72" s="1"/>
  <c r="HI7" i="72" s="1"/>
  <c r="HJ12" i="72"/>
  <c r="DD16" i="72"/>
  <c r="DE12" i="72"/>
  <c r="DE14" i="72" s="1"/>
  <c r="DF14" i="72" s="1"/>
  <c r="DG14" i="72" s="1"/>
  <c r="DH14" i="72" s="1"/>
  <c r="DD15" i="72"/>
  <c r="DD17" i="72"/>
  <c r="IQ5" i="72"/>
  <c r="IP4" i="72"/>
  <c r="IU5" i="50"/>
  <c r="IT4" i="50"/>
  <c r="HS20" i="50"/>
  <c r="HS13" i="50"/>
  <c r="LW20" i="82"/>
  <c r="LW15" i="82"/>
  <c r="LW9" i="82"/>
  <c r="LX29" i="82"/>
  <c r="LX28" i="82"/>
  <c r="LY24" i="82"/>
  <c r="LX27" i="82"/>
  <c r="LW22" i="82"/>
  <c r="LW10" i="82"/>
  <c r="LW21" i="82"/>
  <c r="RL5" i="82"/>
  <c r="RK4" i="82"/>
  <c r="LW13" i="82"/>
  <c r="LW7" i="82"/>
  <c r="LW19" i="82"/>
  <c r="LW31" i="82"/>
  <c r="LW14" i="82"/>
  <c r="LW8" i="82"/>
  <c r="HR6" i="50"/>
  <c r="HR12" i="50"/>
  <c r="DM25" i="50"/>
  <c r="DN5" i="50"/>
  <c r="DL29" i="50"/>
  <c r="DL28" i="50"/>
  <c r="DL27" i="50"/>
  <c r="DM24" i="50"/>
  <c r="DM26" i="50" s="1"/>
  <c r="DN26" i="50" s="1"/>
  <c r="DO26" i="50" s="1"/>
  <c r="DP26" i="50" s="1"/>
  <c r="HR18" i="50"/>
  <c r="HT25" i="50"/>
  <c r="DK4" i="50"/>
  <c r="IQ4" i="72" l="1"/>
  <c r="IR5" i="72"/>
  <c r="HI22" i="72"/>
  <c r="HI21" i="72"/>
  <c r="HI20" i="72"/>
  <c r="HI25" i="72"/>
  <c r="HI23" i="72"/>
  <c r="DF13" i="72"/>
  <c r="DG5" i="72"/>
  <c r="DD4" i="72"/>
  <c r="HJ13" i="72"/>
  <c r="DE16" i="72"/>
  <c r="DE15" i="72"/>
  <c r="DE17" i="72"/>
  <c r="DF12" i="72"/>
  <c r="HS22" i="50"/>
  <c r="IV5" i="50"/>
  <c r="IU4" i="50"/>
  <c r="LW18" i="82"/>
  <c r="LX19" i="82"/>
  <c r="LW6" i="82"/>
  <c r="LY25" i="82"/>
  <c r="LW12" i="82"/>
  <c r="LX13" i="82"/>
  <c r="RM5" i="82"/>
  <c r="RL4" i="82"/>
  <c r="HS10" i="50"/>
  <c r="HS8" i="50"/>
  <c r="HS31" i="50"/>
  <c r="HS14" i="50"/>
  <c r="HT29" i="50"/>
  <c r="HT27" i="50"/>
  <c r="HT28" i="50"/>
  <c r="HU24" i="50"/>
  <c r="HS21" i="50"/>
  <c r="HS15" i="50"/>
  <c r="HS9" i="50"/>
  <c r="HS19" i="50"/>
  <c r="DM29" i="50"/>
  <c r="DM28" i="50"/>
  <c r="DM27" i="50"/>
  <c r="DN24" i="50"/>
  <c r="DL4" i="50"/>
  <c r="DN25" i="50"/>
  <c r="DO5" i="50"/>
  <c r="HS7" i="50"/>
  <c r="DG13" i="72" l="1"/>
  <c r="DH5" i="72"/>
  <c r="IS5" i="72"/>
  <c r="IR4" i="72"/>
  <c r="HI19" i="72"/>
  <c r="HI10" i="72"/>
  <c r="HI6" i="72" s="1"/>
  <c r="HJ17" i="72"/>
  <c r="HJ16" i="72"/>
  <c r="HJ15" i="72"/>
  <c r="HK12" i="72"/>
  <c r="DF16" i="72"/>
  <c r="DF15" i="72"/>
  <c r="DF17" i="72"/>
  <c r="DG12" i="72"/>
  <c r="DE4" i="72"/>
  <c r="HJ20" i="72"/>
  <c r="HT15" i="50"/>
  <c r="HT14" i="50"/>
  <c r="HT19" i="50"/>
  <c r="IW5" i="50"/>
  <c r="IV4" i="50"/>
  <c r="LX21" i="82"/>
  <c r="LX15" i="82"/>
  <c r="LX9" i="82"/>
  <c r="LX31" i="82"/>
  <c r="LX14" i="82"/>
  <c r="LX8" i="82"/>
  <c r="LX20" i="82"/>
  <c r="LY29" i="82"/>
  <c r="LY27" i="82"/>
  <c r="LZ24" i="82"/>
  <c r="LY28" i="82"/>
  <c r="LX22" i="82"/>
  <c r="LX10" i="82"/>
  <c r="RN5" i="82"/>
  <c r="RM4" i="82"/>
  <c r="LX7" i="82"/>
  <c r="HS12" i="50"/>
  <c r="DO25" i="50"/>
  <c r="DP5" i="50"/>
  <c r="HU25" i="50"/>
  <c r="DM4" i="50"/>
  <c r="DN29" i="50"/>
  <c r="DN27" i="50"/>
  <c r="DN28" i="50"/>
  <c r="DO24" i="50"/>
  <c r="HS18" i="50"/>
  <c r="HS6" i="50"/>
  <c r="HK13" i="72" l="1"/>
  <c r="IT5" i="72"/>
  <c r="IS4" i="72"/>
  <c r="DI5" i="72"/>
  <c r="DH13" i="72"/>
  <c r="DF4" i="72"/>
  <c r="DH12" i="72"/>
  <c r="DG16" i="72"/>
  <c r="DG17" i="72"/>
  <c r="DG15" i="72"/>
  <c r="HJ21" i="72"/>
  <c r="HJ23" i="72"/>
  <c r="HJ25" i="72"/>
  <c r="HJ22" i="72"/>
  <c r="HJ24" i="72"/>
  <c r="HJ7" i="72" s="1"/>
  <c r="HT31" i="50"/>
  <c r="HT9" i="50"/>
  <c r="IW4" i="50"/>
  <c r="IX5" i="50"/>
  <c r="LX6" i="82"/>
  <c r="LX18" i="82"/>
  <c r="LY13" i="82"/>
  <c r="LX12" i="82"/>
  <c r="LY14" i="82"/>
  <c r="RN4" i="82"/>
  <c r="RO5" i="82"/>
  <c r="LZ25" i="82"/>
  <c r="HT22" i="50"/>
  <c r="HT8" i="50"/>
  <c r="HT21" i="50"/>
  <c r="DN4" i="50"/>
  <c r="DP25" i="50"/>
  <c r="DQ5" i="50"/>
  <c r="HT10" i="50"/>
  <c r="HU29" i="50"/>
  <c r="HU28" i="50"/>
  <c r="HV24" i="50"/>
  <c r="HU27" i="50"/>
  <c r="HT20" i="50"/>
  <c r="HT13" i="50"/>
  <c r="HT12" i="50" s="1"/>
  <c r="HT7" i="50"/>
  <c r="DO28" i="50"/>
  <c r="DO27" i="50"/>
  <c r="DO29" i="50"/>
  <c r="DP24" i="50"/>
  <c r="HJ19" i="72" l="1"/>
  <c r="DI13" i="72"/>
  <c r="DJ5" i="72"/>
  <c r="IU5" i="72"/>
  <c r="IT4" i="72"/>
  <c r="HK20" i="72"/>
  <c r="DG4" i="72"/>
  <c r="HJ10" i="72"/>
  <c r="HJ6" i="72" s="1"/>
  <c r="HK16" i="72"/>
  <c r="HK17" i="72"/>
  <c r="HK15" i="72"/>
  <c r="HK25" i="72" s="1"/>
  <c r="HL12" i="72"/>
  <c r="DH17" i="72"/>
  <c r="DH16" i="72"/>
  <c r="DH15" i="72"/>
  <c r="DI12" i="72"/>
  <c r="DI14" i="72" s="1"/>
  <c r="DJ14" i="72" s="1"/>
  <c r="DK14" i="72" s="1"/>
  <c r="DL14" i="72" s="1"/>
  <c r="HU15" i="50"/>
  <c r="IY5" i="50"/>
  <c r="IX4" i="50"/>
  <c r="LY21" i="82"/>
  <c r="LY9" i="82"/>
  <c r="LY22" i="82"/>
  <c r="LY20" i="82"/>
  <c r="LY19" i="82"/>
  <c r="LY15" i="82"/>
  <c r="LY12" i="82" s="1"/>
  <c r="LZ29" i="82"/>
  <c r="MA24" i="82"/>
  <c r="LZ28" i="82"/>
  <c r="LZ27" i="82"/>
  <c r="RP5" i="82"/>
  <c r="RO4" i="82"/>
  <c r="LY8" i="82"/>
  <c r="LY31" i="82"/>
  <c r="LY7" i="82"/>
  <c r="LY10" i="82"/>
  <c r="HT6" i="50"/>
  <c r="HT18" i="50"/>
  <c r="HU14" i="50"/>
  <c r="DQ25" i="50"/>
  <c r="DR5" i="50"/>
  <c r="HU21" i="50"/>
  <c r="DO4" i="50"/>
  <c r="DP27" i="50"/>
  <c r="DP28" i="50"/>
  <c r="DP29" i="50"/>
  <c r="DQ24" i="50"/>
  <c r="DQ26" i="50" s="1"/>
  <c r="DR26" i="50" s="1"/>
  <c r="DS26" i="50" s="1"/>
  <c r="DT26" i="50" s="1"/>
  <c r="HV25" i="50"/>
  <c r="IV5" i="72" l="1"/>
  <c r="IU4" i="72"/>
  <c r="HK23" i="72"/>
  <c r="HL13" i="72"/>
  <c r="HK24" i="72"/>
  <c r="HK7" i="72" s="1"/>
  <c r="HK22" i="72"/>
  <c r="HK21" i="72"/>
  <c r="DJ13" i="72"/>
  <c r="DK5" i="72"/>
  <c r="DI17" i="72"/>
  <c r="DI16" i="72"/>
  <c r="DI15" i="72"/>
  <c r="DJ12" i="72"/>
  <c r="DH4" i="72"/>
  <c r="HU8" i="50"/>
  <c r="HU7" i="50"/>
  <c r="HU22" i="50"/>
  <c r="HU31" i="50"/>
  <c r="HU13" i="50"/>
  <c r="HU12" i="50" s="1"/>
  <c r="IZ5" i="50"/>
  <c r="IY4" i="50"/>
  <c r="LY18" i="82"/>
  <c r="LY6" i="82"/>
  <c r="LZ15" i="82"/>
  <c r="LZ14" i="82"/>
  <c r="MA26" i="82"/>
  <c r="MB26" i="82" s="1"/>
  <c r="MC26" i="82" s="1"/>
  <c r="MD26" i="82" s="1"/>
  <c r="ME26" i="82" s="1"/>
  <c r="MF26" i="82" s="1"/>
  <c r="MG26" i="82" s="1"/>
  <c r="MH26" i="82" s="1"/>
  <c r="MI26" i="82" s="1"/>
  <c r="MJ26" i="82" s="1"/>
  <c r="MK26" i="82" s="1"/>
  <c r="ML26" i="82" s="1"/>
  <c r="MA25" i="82"/>
  <c r="LZ19" i="82"/>
  <c r="RP4" i="82"/>
  <c r="RQ5" i="82"/>
  <c r="HU19" i="50"/>
  <c r="DP4" i="50"/>
  <c r="DR25" i="50"/>
  <c r="DS5" i="50"/>
  <c r="DQ28" i="50"/>
  <c r="DQ29" i="50"/>
  <c r="DQ27" i="50"/>
  <c r="DR24" i="50"/>
  <c r="HU20" i="50"/>
  <c r="HV29" i="50"/>
  <c r="HW24" i="50"/>
  <c r="HV28" i="50"/>
  <c r="HV27" i="50"/>
  <c r="HU9" i="50"/>
  <c r="HU10" i="50"/>
  <c r="HK19" i="72" l="1"/>
  <c r="DI4" i="72"/>
  <c r="DK13" i="72"/>
  <c r="DL5" i="72"/>
  <c r="HL16" i="72"/>
  <c r="HL15" i="72"/>
  <c r="HL25" i="72" s="1"/>
  <c r="HL17" i="72"/>
  <c r="HM12" i="72"/>
  <c r="DJ17" i="72"/>
  <c r="DJ16" i="72"/>
  <c r="DJ15" i="72"/>
  <c r="DK12" i="72"/>
  <c r="IW5" i="72"/>
  <c r="IV4" i="72"/>
  <c r="HK10" i="72"/>
  <c r="HK6" i="72" s="1"/>
  <c r="JA5" i="50"/>
  <c r="IZ4" i="50"/>
  <c r="HV21" i="50"/>
  <c r="LZ13" i="82"/>
  <c r="LZ12" i="82" s="1"/>
  <c r="LZ21" i="82"/>
  <c r="LZ31" i="82"/>
  <c r="MA29" i="82"/>
  <c r="MB24" i="82"/>
  <c r="MA28" i="82"/>
  <c r="MA27" i="82"/>
  <c r="RR5" i="82"/>
  <c r="RQ4" i="82"/>
  <c r="LZ8" i="82"/>
  <c r="LZ22" i="82"/>
  <c r="LZ10" i="82"/>
  <c r="LZ7" i="82"/>
  <c r="LZ20" i="82"/>
  <c r="LZ9" i="82"/>
  <c r="HU6" i="50"/>
  <c r="DQ4" i="50"/>
  <c r="HU18" i="50"/>
  <c r="DS25" i="50"/>
  <c r="DT5" i="50"/>
  <c r="DR29" i="50"/>
  <c r="DR27" i="50"/>
  <c r="DR28" i="50"/>
  <c r="DS24" i="50"/>
  <c r="HW26" i="50"/>
  <c r="HW25" i="50"/>
  <c r="DJ4" i="72" l="1"/>
  <c r="HL23" i="72"/>
  <c r="HL20" i="72"/>
  <c r="HM13" i="72"/>
  <c r="DM5" i="72"/>
  <c r="DL13" i="72"/>
  <c r="HL21" i="72"/>
  <c r="DK17" i="72"/>
  <c r="DK16" i="72"/>
  <c r="DK15" i="72"/>
  <c r="DL12" i="72"/>
  <c r="HL22" i="72"/>
  <c r="IW4" i="72"/>
  <c r="IX5" i="72"/>
  <c r="HL24" i="72"/>
  <c r="HL7" i="72" s="1"/>
  <c r="JB5" i="50"/>
  <c r="JA4" i="50"/>
  <c r="LZ18" i="82"/>
  <c r="LZ6" i="82"/>
  <c r="MB25" i="82"/>
  <c r="RR4" i="82"/>
  <c r="RS5" i="82"/>
  <c r="MA15" i="82"/>
  <c r="DS29" i="50"/>
  <c r="DS27" i="50"/>
  <c r="DS28" i="50"/>
  <c r="DT24" i="50"/>
  <c r="DR4" i="50"/>
  <c r="DU5" i="50"/>
  <c r="DT25" i="50"/>
  <c r="HX26" i="50"/>
  <c r="HY26" i="50" s="1"/>
  <c r="HZ26" i="50" s="1"/>
  <c r="IA26" i="50" s="1"/>
  <c r="IB26" i="50" s="1"/>
  <c r="IC26" i="50" s="1"/>
  <c r="ID26" i="50" s="1"/>
  <c r="IE26" i="50" s="1"/>
  <c r="IF26" i="50" s="1"/>
  <c r="IG26" i="50" s="1"/>
  <c r="IH26" i="50" s="1"/>
  <c r="HW28" i="50"/>
  <c r="HW27" i="50"/>
  <c r="HW29" i="50"/>
  <c r="HX24" i="50"/>
  <c r="HV14" i="50"/>
  <c r="HV8" i="50"/>
  <c r="HV31" i="50"/>
  <c r="HV20" i="50"/>
  <c r="HV13" i="50"/>
  <c r="HV7" i="50"/>
  <c r="HV19" i="50"/>
  <c r="HV9" i="50"/>
  <c r="HV15" i="50"/>
  <c r="HV22" i="50"/>
  <c r="HV10" i="50"/>
  <c r="DK4" i="72" l="1"/>
  <c r="DL15" i="72"/>
  <c r="DL17" i="72"/>
  <c r="DL16" i="72"/>
  <c r="DM12" i="72"/>
  <c r="DM14" i="72" s="1"/>
  <c r="DN14" i="72" s="1"/>
  <c r="DO14" i="72" s="1"/>
  <c r="DP14" i="72" s="1"/>
  <c r="DM13" i="72"/>
  <c r="DN5" i="72"/>
  <c r="HM16" i="72"/>
  <c r="HM15" i="72"/>
  <c r="HM25" i="72" s="1"/>
  <c r="HM17" i="72"/>
  <c r="HN12" i="72"/>
  <c r="HL19" i="72"/>
  <c r="HL10" i="72"/>
  <c r="HL6" i="72" s="1"/>
  <c r="HM21" i="72"/>
  <c r="IY5" i="72"/>
  <c r="IX4" i="72"/>
  <c r="HM20" i="72"/>
  <c r="HM23" i="72"/>
  <c r="HM24" i="72"/>
  <c r="HM7" i="72" s="1"/>
  <c r="JC5" i="50"/>
  <c r="JB4" i="50"/>
  <c r="MA19" i="82"/>
  <c r="MA9" i="82"/>
  <c r="MA13" i="82"/>
  <c r="MA7" i="82"/>
  <c r="RT5" i="82"/>
  <c r="RS4" i="82"/>
  <c r="MB29" i="82"/>
  <c r="MB28" i="82"/>
  <c r="MB27" i="82"/>
  <c r="MC24" i="82"/>
  <c r="MA20" i="82"/>
  <c r="MA22" i="82"/>
  <c r="MA10" i="82"/>
  <c r="MA31" i="82"/>
  <c r="MA14" i="82"/>
  <c r="MA8" i="82"/>
  <c r="MA21" i="82"/>
  <c r="HV12" i="50"/>
  <c r="DV5" i="50"/>
  <c r="DU25" i="50"/>
  <c r="DT28" i="50"/>
  <c r="DT29" i="50"/>
  <c r="DU24" i="50"/>
  <c r="DU26" i="50" s="1"/>
  <c r="DV26" i="50" s="1"/>
  <c r="DW26" i="50" s="1"/>
  <c r="DX26" i="50" s="1"/>
  <c r="DT27" i="50"/>
  <c r="HW15" i="50"/>
  <c r="DS4" i="50"/>
  <c r="HX25" i="50"/>
  <c r="HV6" i="50"/>
  <c r="HV18" i="50"/>
  <c r="DL4" i="72" l="1"/>
  <c r="IY4" i="72"/>
  <c r="IZ5" i="72"/>
  <c r="HN13" i="72"/>
  <c r="DM17" i="72"/>
  <c r="DM16" i="72"/>
  <c r="DM15" i="72"/>
  <c r="DN12" i="72"/>
  <c r="HM22" i="72"/>
  <c r="HM19" i="72" s="1"/>
  <c r="DN13" i="72"/>
  <c r="DO5" i="72"/>
  <c r="HW21" i="50"/>
  <c r="JD5" i="50"/>
  <c r="JC4" i="50"/>
  <c r="MA18" i="82"/>
  <c r="MC25" i="82"/>
  <c r="RU5" i="82"/>
  <c r="RT4" i="82"/>
  <c r="MA6" i="82"/>
  <c r="MA12" i="82"/>
  <c r="DU29" i="50"/>
  <c r="DU28" i="50"/>
  <c r="DV24" i="50"/>
  <c r="DU27" i="50"/>
  <c r="HW19" i="50"/>
  <c r="HW9" i="50"/>
  <c r="HW14" i="50"/>
  <c r="HW8" i="50"/>
  <c r="HW31" i="50"/>
  <c r="DV25" i="50"/>
  <c r="DW5" i="50"/>
  <c r="HW13" i="50"/>
  <c r="HW7" i="50"/>
  <c r="HX29" i="50"/>
  <c r="HX28" i="50"/>
  <c r="HX27" i="50"/>
  <c r="HY24" i="50"/>
  <c r="HW22" i="50"/>
  <c r="HW10" i="50"/>
  <c r="DT4" i="50"/>
  <c r="HW20" i="50"/>
  <c r="HO12" i="72" l="1"/>
  <c r="HN16" i="72"/>
  <c r="HN15" i="72"/>
  <c r="HN17" i="72"/>
  <c r="HN21" i="72"/>
  <c r="HN22" i="72"/>
  <c r="DO13" i="72"/>
  <c r="DP5" i="72"/>
  <c r="HN20" i="72"/>
  <c r="HN23" i="72"/>
  <c r="DM4" i="72"/>
  <c r="HN24" i="72"/>
  <c r="HN7" i="72" s="1"/>
  <c r="HM10" i="72"/>
  <c r="HM6" i="72" s="1"/>
  <c r="HN25" i="72"/>
  <c r="DN17" i="72"/>
  <c r="DN16" i="72"/>
  <c r="DN15" i="72"/>
  <c r="DO12" i="72"/>
  <c r="IZ4" i="72"/>
  <c r="JA5" i="72"/>
  <c r="MB19" i="82"/>
  <c r="JE5" i="50"/>
  <c r="JD4" i="50"/>
  <c r="MB21" i="82"/>
  <c r="MB31" i="82"/>
  <c r="MB8" i="82"/>
  <c r="MB14" i="82"/>
  <c r="MB22" i="82"/>
  <c r="MB20" i="82"/>
  <c r="MC28" i="82"/>
  <c r="MC29" i="82"/>
  <c r="MC27" i="82"/>
  <c r="MD24" i="82"/>
  <c r="MB13" i="82"/>
  <c r="MB7" i="82"/>
  <c r="MB15" i="82"/>
  <c r="MB9" i="82"/>
  <c r="RV5" i="82"/>
  <c r="RU4" i="82"/>
  <c r="MB10" i="82"/>
  <c r="HW12" i="50"/>
  <c r="HW18" i="50"/>
  <c r="DW25" i="50"/>
  <c r="DX5" i="50"/>
  <c r="DV27" i="50"/>
  <c r="DV28" i="50"/>
  <c r="DV29" i="50"/>
  <c r="DW24" i="50"/>
  <c r="HW6" i="50"/>
  <c r="DU4" i="50"/>
  <c r="HY25" i="50"/>
  <c r="DN4" i="72" l="1"/>
  <c r="DP13" i="72"/>
  <c r="DQ5" i="72"/>
  <c r="DO17" i="72"/>
  <c r="DO15" i="72"/>
  <c r="DO16" i="72"/>
  <c r="DP12" i="72"/>
  <c r="HN19" i="72"/>
  <c r="HN10" i="72"/>
  <c r="HN6" i="72" s="1"/>
  <c r="JB5" i="72"/>
  <c r="JA4" i="72"/>
  <c r="HO14" i="72"/>
  <c r="HO13" i="72"/>
  <c r="JE4" i="50"/>
  <c r="JF5" i="50"/>
  <c r="MB18" i="82"/>
  <c r="MB6" i="82"/>
  <c r="RV4" i="82"/>
  <c r="RW5" i="82"/>
  <c r="MD25" i="82"/>
  <c r="MB12" i="82"/>
  <c r="HY28" i="50"/>
  <c r="HY27" i="50"/>
  <c r="HY29" i="50"/>
  <c r="HZ24" i="50"/>
  <c r="DW29" i="50"/>
  <c r="DX24" i="50"/>
  <c r="DW27" i="50"/>
  <c r="DW28" i="50"/>
  <c r="HX13" i="50"/>
  <c r="HX7" i="50"/>
  <c r="HX19" i="50"/>
  <c r="DV4" i="50"/>
  <c r="HX22" i="50"/>
  <c r="HX10" i="50"/>
  <c r="HX20" i="50"/>
  <c r="HX14" i="50"/>
  <c r="HX31" i="50"/>
  <c r="HX8" i="50"/>
  <c r="HX21" i="50"/>
  <c r="HX15" i="50"/>
  <c r="HX9" i="50"/>
  <c r="DX25" i="50"/>
  <c r="DY5" i="50"/>
  <c r="HO17" i="72" l="1"/>
  <c r="HO16" i="72"/>
  <c r="HO15" i="72"/>
  <c r="HP12" i="72"/>
  <c r="DQ13" i="72"/>
  <c r="DR5" i="72"/>
  <c r="HO20" i="72"/>
  <c r="DP17" i="72"/>
  <c r="DP15" i="72"/>
  <c r="DP16" i="72"/>
  <c r="DQ12" i="72"/>
  <c r="DQ14" i="72" s="1"/>
  <c r="DR14" i="72" s="1"/>
  <c r="DS14" i="72" s="1"/>
  <c r="DT14" i="72" s="1"/>
  <c r="HO25" i="72"/>
  <c r="JC5" i="72"/>
  <c r="JB4" i="72"/>
  <c r="HP14" i="72"/>
  <c r="HQ14" i="72" s="1"/>
  <c r="HR14" i="72" s="1"/>
  <c r="HS14" i="72" s="1"/>
  <c r="HT14" i="72" s="1"/>
  <c r="HU14" i="72" s="1"/>
  <c r="HV14" i="72" s="1"/>
  <c r="HW14" i="72" s="1"/>
  <c r="HX14" i="72" s="1"/>
  <c r="HY14" i="72" s="1"/>
  <c r="HZ14" i="72" s="1"/>
  <c r="HO23" i="72"/>
  <c r="HO22" i="72"/>
  <c r="HO21" i="72"/>
  <c r="DO4" i="72"/>
  <c r="HO24" i="72"/>
  <c r="HO7" i="72" s="1"/>
  <c r="HY15" i="50"/>
  <c r="HY8" i="50"/>
  <c r="HY21" i="50"/>
  <c r="HY19" i="50"/>
  <c r="JF4" i="50"/>
  <c r="JG5" i="50"/>
  <c r="MC20" i="82"/>
  <c r="MC19" i="82"/>
  <c r="MC22" i="82"/>
  <c r="MC10" i="82"/>
  <c r="MC21" i="82"/>
  <c r="MC13" i="82"/>
  <c r="MC7" i="82"/>
  <c r="MC15" i="82"/>
  <c r="MC9" i="82"/>
  <c r="MD28" i="82"/>
  <c r="ME24" i="82"/>
  <c r="MD29" i="82"/>
  <c r="MD27" i="82"/>
  <c r="MC31" i="82"/>
  <c r="MC14" i="82"/>
  <c r="MC8" i="82"/>
  <c r="RW4" i="82"/>
  <c r="RX5" i="82"/>
  <c r="HX18" i="50"/>
  <c r="HX12" i="50"/>
  <c r="DW4" i="50"/>
  <c r="DY25" i="50"/>
  <c r="DZ5" i="50"/>
  <c r="HZ25" i="50"/>
  <c r="HX6" i="50"/>
  <c r="HY13" i="50"/>
  <c r="DX29" i="50"/>
  <c r="DY24" i="50"/>
  <c r="DY26" i="50" s="1"/>
  <c r="DZ26" i="50" s="1"/>
  <c r="EA26" i="50" s="1"/>
  <c r="EB26" i="50" s="1"/>
  <c r="DX27" i="50"/>
  <c r="DX28" i="50"/>
  <c r="DP4" i="72" l="1"/>
  <c r="HO19" i="72"/>
  <c r="HO10" i="72"/>
  <c r="HO6" i="72" s="1"/>
  <c r="DR13" i="72"/>
  <c r="DS5" i="72"/>
  <c r="DQ16" i="72"/>
  <c r="DQ17" i="72"/>
  <c r="DQ15" i="72"/>
  <c r="DR12" i="72"/>
  <c r="HP13" i="72"/>
  <c r="JC4" i="72"/>
  <c r="JD5" i="72"/>
  <c r="HY14" i="50"/>
  <c r="HY12" i="50" s="1"/>
  <c r="HY22" i="50"/>
  <c r="HY7" i="50"/>
  <c r="HY9" i="50"/>
  <c r="HY10" i="50"/>
  <c r="JH5" i="50"/>
  <c r="JG4" i="50"/>
  <c r="MC18" i="82"/>
  <c r="MC6" i="82"/>
  <c r="MC12" i="82"/>
  <c r="RX4" i="82"/>
  <c r="RY5" i="82"/>
  <c r="ME25" i="82"/>
  <c r="HZ28" i="50"/>
  <c r="HZ27" i="50"/>
  <c r="HZ29" i="50"/>
  <c r="IA24" i="50"/>
  <c r="DY29" i="50"/>
  <c r="DY27" i="50"/>
  <c r="DY28" i="50"/>
  <c r="DZ24" i="50"/>
  <c r="DZ25" i="50"/>
  <c r="EA5" i="50"/>
  <c r="HY31" i="50"/>
  <c r="DX4" i="50"/>
  <c r="HY20" i="50"/>
  <c r="HY18" i="50" l="1"/>
  <c r="HP17" i="72"/>
  <c r="HP15" i="72"/>
  <c r="HP23" i="72" s="1"/>
  <c r="HQ12" i="72"/>
  <c r="HP16" i="72"/>
  <c r="DR17" i="72"/>
  <c r="DR15" i="72"/>
  <c r="DS12" i="72"/>
  <c r="DR16" i="72"/>
  <c r="DS13" i="72"/>
  <c r="DT5" i="72"/>
  <c r="JE5" i="72"/>
  <c r="JD4" i="72"/>
  <c r="DQ4" i="72"/>
  <c r="MD20" i="82"/>
  <c r="MD21" i="82"/>
  <c r="HY6" i="50"/>
  <c r="JH4" i="50"/>
  <c r="JI5" i="50"/>
  <c r="HZ31" i="50"/>
  <c r="MD10" i="82"/>
  <c r="MD9" i="82"/>
  <c r="MD7" i="82"/>
  <c r="MD22" i="82"/>
  <c r="MD19" i="82"/>
  <c r="MD13" i="82"/>
  <c r="RZ5" i="82"/>
  <c r="RY4" i="82"/>
  <c r="MD15" i="82"/>
  <c r="MD31" i="82"/>
  <c r="MD14" i="82"/>
  <c r="MD8" i="82"/>
  <c r="ME27" i="82"/>
  <c r="ME28" i="82"/>
  <c r="MF24" i="82"/>
  <c r="ME29" i="82"/>
  <c r="DZ29" i="50"/>
  <c r="DZ28" i="50"/>
  <c r="DZ27" i="50"/>
  <c r="EA24" i="50"/>
  <c r="DY4" i="50"/>
  <c r="IA25" i="50"/>
  <c r="EA25" i="50"/>
  <c r="EB5" i="50"/>
  <c r="HZ13" i="50"/>
  <c r="HP25" i="72" l="1"/>
  <c r="HP21" i="72"/>
  <c r="HP22" i="72"/>
  <c r="DT13" i="72"/>
  <c r="DU5" i="72"/>
  <c r="HP24" i="72"/>
  <c r="HP7" i="72" s="1"/>
  <c r="HQ13" i="72"/>
  <c r="DS17" i="72"/>
  <c r="DT12" i="72"/>
  <c r="DS16" i="72"/>
  <c r="DS15" i="72"/>
  <c r="HP20" i="72"/>
  <c r="DR4" i="72"/>
  <c r="JF5" i="72"/>
  <c r="JE4" i="72"/>
  <c r="HZ21" i="50"/>
  <c r="HZ19" i="50"/>
  <c r="JJ5" i="50"/>
  <c r="JI4" i="50"/>
  <c r="MD18" i="82"/>
  <c r="MD6" i="82"/>
  <c r="ME15" i="82"/>
  <c r="RZ4" i="82"/>
  <c r="SA5" i="82"/>
  <c r="MF25" i="82"/>
  <c r="ME21" i="82"/>
  <c r="MD12" i="82"/>
  <c r="HZ7" i="50"/>
  <c r="HZ15" i="50"/>
  <c r="HZ9" i="50"/>
  <c r="EA29" i="50"/>
  <c r="EA27" i="50"/>
  <c r="EA28" i="50"/>
  <c r="EB24" i="50"/>
  <c r="HZ10" i="50"/>
  <c r="HZ22" i="50"/>
  <c r="HZ8" i="50"/>
  <c r="HZ20" i="50"/>
  <c r="HZ14" i="50"/>
  <c r="EB25" i="50"/>
  <c r="EC5" i="50"/>
  <c r="IA29" i="50"/>
  <c r="IA28" i="50"/>
  <c r="IA27" i="50"/>
  <c r="IB24" i="50"/>
  <c r="DZ4" i="50"/>
  <c r="DU13" i="72" l="1"/>
  <c r="DV5" i="72"/>
  <c r="DT17" i="72"/>
  <c r="DT16" i="72"/>
  <c r="DT15" i="72"/>
  <c r="DU12" i="72"/>
  <c r="DU14" i="72" s="1"/>
  <c r="DV14" i="72" s="1"/>
  <c r="DW14" i="72" s="1"/>
  <c r="DX14" i="72" s="1"/>
  <c r="HP19" i="72"/>
  <c r="HP10" i="72"/>
  <c r="HP6" i="72" s="1"/>
  <c r="DS4" i="72"/>
  <c r="JF4" i="72"/>
  <c r="JG5" i="72"/>
  <c r="HQ17" i="72"/>
  <c r="HQ16" i="72"/>
  <c r="HQ15" i="72"/>
  <c r="HR12" i="72"/>
  <c r="IA22" i="50"/>
  <c r="IA14" i="50"/>
  <c r="IA19" i="50"/>
  <c r="IA13" i="50"/>
  <c r="IA9" i="50"/>
  <c r="JK5" i="50"/>
  <c r="JJ4" i="50"/>
  <c r="ME10" i="82"/>
  <c r="ME20" i="82"/>
  <c r="ME9" i="82"/>
  <c r="ME19" i="82"/>
  <c r="ME22" i="82"/>
  <c r="ME13" i="82"/>
  <c r="ME7" i="82"/>
  <c r="MF27" i="82"/>
  <c r="MF28" i="82"/>
  <c r="MG24" i="82"/>
  <c r="MF29" i="82"/>
  <c r="SB5" i="82"/>
  <c r="SA4" i="82"/>
  <c r="ME31" i="82"/>
  <c r="ME14" i="82"/>
  <c r="ME8" i="82"/>
  <c r="HZ12" i="50"/>
  <c r="HZ18" i="50"/>
  <c r="IA15" i="50"/>
  <c r="IB25" i="50"/>
  <c r="HZ6" i="50"/>
  <c r="EB28" i="50"/>
  <c r="EB27" i="50"/>
  <c r="EB29" i="50"/>
  <c r="EC24" i="50"/>
  <c r="EC26" i="50" s="1"/>
  <c r="ED26" i="50" s="1"/>
  <c r="EE26" i="50" s="1"/>
  <c r="EF26" i="50" s="1"/>
  <c r="EA4" i="50"/>
  <c r="EC25" i="50"/>
  <c r="ED5" i="50"/>
  <c r="JG4" i="72" l="1"/>
  <c r="JH5" i="72"/>
  <c r="HQ24" i="72"/>
  <c r="HQ7" i="72" s="1"/>
  <c r="HQ25" i="72"/>
  <c r="HQ20" i="72"/>
  <c r="HQ23" i="72"/>
  <c r="HQ21" i="72"/>
  <c r="HQ22" i="72"/>
  <c r="DT4" i="72"/>
  <c r="HR13" i="72"/>
  <c r="DW5" i="72"/>
  <c r="DV13" i="72"/>
  <c r="DU17" i="72"/>
  <c r="DV12" i="72"/>
  <c r="DU16" i="72"/>
  <c r="DU15" i="72"/>
  <c r="IA21" i="50"/>
  <c r="IA20" i="50"/>
  <c r="IA7" i="50"/>
  <c r="JL5" i="50"/>
  <c r="JK4" i="50"/>
  <c r="ME18" i="82"/>
  <c r="ME12" i="82"/>
  <c r="ME6" i="82"/>
  <c r="MG25" i="82"/>
  <c r="SB4" i="82"/>
  <c r="SC5" i="82"/>
  <c r="MF13" i="82"/>
  <c r="MF15" i="82"/>
  <c r="IA12" i="50"/>
  <c r="EB4" i="50"/>
  <c r="IA31" i="50"/>
  <c r="EC29" i="50"/>
  <c r="EC27" i="50"/>
  <c r="EC28" i="50"/>
  <c r="ED24" i="50"/>
  <c r="IA10" i="50"/>
  <c r="IB27" i="50"/>
  <c r="IB29" i="50"/>
  <c r="IB28" i="50"/>
  <c r="IC24" i="50"/>
  <c r="IA8" i="50"/>
  <c r="ED25" i="50"/>
  <c r="EE5" i="50"/>
  <c r="IA18" i="50" l="1"/>
  <c r="DU4" i="72"/>
  <c r="JI5" i="72"/>
  <c r="JH4" i="72"/>
  <c r="DW13" i="72"/>
  <c r="DX5" i="72"/>
  <c r="HR17" i="72"/>
  <c r="HR15" i="72"/>
  <c r="HS12" i="72"/>
  <c r="HR16" i="72"/>
  <c r="DV17" i="72"/>
  <c r="DV16" i="72"/>
  <c r="DW12" i="72"/>
  <c r="DV15" i="72"/>
  <c r="HQ19" i="72"/>
  <c r="HQ10" i="72"/>
  <c r="HQ6" i="72" s="1"/>
  <c r="JM5" i="50"/>
  <c r="JL4" i="50"/>
  <c r="MF20" i="82"/>
  <c r="MF21" i="82"/>
  <c r="SD5" i="82"/>
  <c r="SC4" i="82"/>
  <c r="MF19" i="82"/>
  <c r="MF10" i="82"/>
  <c r="MF22" i="82"/>
  <c r="MF31" i="82"/>
  <c r="MF8" i="82"/>
  <c r="MF14" i="82"/>
  <c r="MF12" i="82" s="1"/>
  <c r="MG29" i="82"/>
  <c r="MG27" i="82"/>
  <c r="MG28" i="82"/>
  <c r="MH24" i="82"/>
  <c r="MF7" i="82"/>
  <c r="MF9" i="82"/>
  <c r="IA6" i="50"/>
  <c r="EC4" i="50"/>
  <c r="IC25" i="50"/>
  <c r="EE25" i="50"/>
  <c r="EF5" i="50"/>
  <c r="ED28" i="50"/>
  <c r="ED29" i="50"/>
  <c r="ED27" i="50"/>
  <c r="EE24" i="50"/>
  <c r="JI4" i="72" l="1"/>
  <c r="JJ5" i="72"/>
  <c r="DV4" i="72"/>
  <c r="DW17" i="72"/>
  <c r="DW16" i="72"/>
  <c r="DX12" i="72"/>
  <c r="DW15" i="72"/>
  <c r="HS13" i="72"/>
  <c r="DY5" i="72"/>
  <c r="DX13" i="72"/>
  <c r="HR23" i="72"/>
  <c r="HR24" i="72"/>
  <c r="HR7" i="72" s="1"/>
  <c r="HR21" i="72"/>
  <c r="HR25" i="72"/>
  <c r="HR20" i="72"/>
  <c r="HR22" i="72"/>
  <c r="IB19" i="50"/>
  <c r="JM4" i="50"/>
  <c r="JN5" i="50"/>
  <c r="MF6" i="82"/>
  <c r="MH25" i="82"/>
  <c r="MF18" i="82"/>
  <c r="SD4" i="82"/>
  <c r="SE5" i="82"/>
  <c r="EE28" i="50"/>
  <c r="EE29" i="50"/>
  <c r="EE27" i="50"/>
  <c r="EF24" i="50"/>
  <c r="EF25" i="50"/>
  <c r="EG5" i="50"/>
  <c r="IB22" i="50"/>
  <c r="IB10" i="50"/>
  <c r="ED4" i="50"/>
  <c r="IB9" i="50"/>
  <c r="IB15" i="50"/>
  <c r="IB13" i="50"/>
  <c r="IB7" i="50"/>
  <c r="IC28" i="50"/>
  <c r="IC29" i="50"/>
  <c r="IC27" i="50"/>
  <c r="ID24" i="50"/>
  <c r="IB21" i="50"/>
  <c r="IB14" i="50"/>
  <c r="IB31" i="50"/>
  <c r="IB8" i="50"/>
  <c r="IB20" i="50"/>
  <c r="DY13" i="72" l="1"/>
  <c r="DZ5" i="72"/>
  <c r="JJ4" i="72"/>
  <c r="JK5" i="72"/>
  <c r="HS21" i="72"/>
  <c r="HS22" i="72"/>
  <c r="HR19" i="72"/>
  <c r="HR10" i="72"/>
  <c r="HR6" i="72" s="1"/>
  <c r="HS23" i="72"/>
  <c r="HS17" i="72"/>
  <c r="HS16" i="72"/>
  <c r="HT12" i="72"/>
  <c r="HS15" i="72"/>
  <c r="HS25" i="72" s="1"/>
  <c r="HS24" i="72"/>
  <c r="HS7" i="72" s="1"/>
  <c r="HS20" i="72"/>
  <c r="DW4" i="72"/>
  <c r="DX15" i="72"/>
  <c r="DX17" i="72"/>
  <c r="DX16" i="72"/>
  <c r="DY12" i="72"/>
  <c r="DY14" i="72" s="1"/>
  <c r="DZ14" i="72" s="1"/>
  <c r="EA14" i="72" s="1"/>
  <c r="EB14" i="72" s="1"/>
  <c r="JO5" i="50"/>
  <c r="JN4" i="50"/>
  <c r="MG19" i="82"/>
  <c r="MG21" i="82"/>
  <c r="MG13" i="82"/>
  <c r="MG7" i="82"/>
  <c r="MG20" i="82"/>
  <c r="MG31" i="82"/>
  <c r="MG14" i="82"/>
  <c r="MG8" i="82"/>
  <c r="SF5" i="82"/>
  <c r="SE4" i="82"/>
  <c r="MG15" i="82"/>
  <c r="MG9" i="82"/>
  <c r="MH29" i="82"/>
  <c r="MH27" i="82"/>
  <c r="MH28" i="82"/>
  <c r="MI24" i="82"/>
  <c r="MG22" i="82"/>
  <c r="MG10" i="82"/>
  <c r="IB18" i="50"/>
  <c r="IB12" i="50"/>
  <c r="EF28" i="50"/>
  <c r="EF29" i="50"/>
  <c r="EF27" i="50"/>
  <c r="EG24" i="50"/>
  <c r="EG26" i="50" s="1"/>
  <c r="EH26" i="50" s="1"/>
  <c r="EI26" i="50" s="1"/>
  <c r="EJ26" i="50" s="1"/>
  <c r="IB6" i="50"/>
  <c r="EE4" i="50"/>
  <c r="ID25" i="50"/>
  <c r="EH5" i="50"/>
  <c r="EG25" i="50"/>
  <c r="JK4" i="72" l="1"/>
  <c r="JL5" i="72"/>
  <c r="HS19" i="72"/>
  <c r="HS10" i="72"/>
  <c r="HS6" i="72" s="1"/>
  <c r="DZ13" i="72"/>
  <c r="EA5" i="72"/>
  <c r="DX4" i="72"/>
  <c r="DY17" i="72"/>
  <c r="DY16" i="72"/>
  <c r="DY15" i="72"/>
  <c r="DZ12" i="72"/>
  <c r="HT13" i="72"/>
  <c r="JP5" i="50"/>
  <c r="JO4" i="50"/>
  <c r="MG18" i="82"/>
  <c r="MG6" i="82"/>
  <c r="MG12" i="82"/>
  <c r="SG5" i="82"/>
  <c r="SF4" i="82"/>
  <c r="MI25" i="82"/>
  <c r="IC8" i="50"/>
  <c r="IC31" i="50"/>
  <c r="IC14" i="50"/>
  <c r="IC20" i="50"/>
  <c r="IC21" i="50"/>
  <c r="IC15" i="50"/>
  <c r="IC9" i="50"/>
  <c r="EF4" i="50"/>
  <c r="IC13" i="50"/>
  <c r="IC7" i="50"/>
  <c r="IC10" i="50"/>
  <c r="IC22" i="50"/>
  <c r="IC19" i="50"/>
  <c r="ID29" i="50"/>
  <c r="ID28" i="50"/>
  <c r="ID27" i="50"/>
  <c r="IE24" i="50"/>
  <c r="EG29" i="50"/>
  <c r="EG27" i="50"/>
  <c r="EG28" i="50"/>
  <c r="EH24" i="50"/>
  <c r="EI5" i="50"/>
  <c r="EH25" i="50"/>
  <c r="EA13" i="72" l="1"/>
  <c r="EB5" i="72"/>
  <c r="DZ17" i="72"/>
  <c r="DZ16" i="72"/>
  <c r="DZ15" i="72"/>
  <c r="EA12" i="72"/>
  <c r="DY4" i="72"/>
  <c r="JM5" i="72"/>
  <c r="JL4" i="72"/>
  <c r="HT17" i="72"/>
  <c r="HU12" i="72"/>
  <c r="HT16" i="72"/>
  <c r="HT15" i="72"/>
  <c r="HT25" i="72" s="1"/>
  <c r="HT20" i="72"/>
  <c r="HT21" i="72"/>
  <c r="HT22" i="72"/>
  <c r="HT23" i="72"/>
  <c r="HT24" i="72"/>
  <c r="HT7" i="72" s="1"/>
  <c r="JP4" i="50"/>
  <c r="JQ5" i="50"/>
  <c r="MH19" i="82"/>
  <c r="MH31" i="82"/>
  <c r="MH14" i="82"/>
  <c r="MH8" i="82"/>
  <c r="MH22" i="82"/>
  <c r="MH10" i="82"/>
  <c r="MH7" i="82"/>
  <c r="MH13" i="82"/>
  <c r="MH20" i="82"/>
  <c r="MH15" i="82"/>
  <c r="MH9" i="82"/>
  <c r="SH5" i="82"/>
  <c r="SG4" i="82"/>
  <c r="MI28" i="82"/>
  <c r="MJ24" i="82"/>
  <c r="MI27" i="82"/>
  <c r="MI29" i="82"/>
  <c r="MH21" i="82"/>
  <c r="IC6" i="50"/>
  <c r="EH27" i="50"/>
  <c r="EH29" i="50"/>
  <c r="EH28" i="50"/>
  <c r="EI24" i="50"/>
  <c r="IE25" i="50"/>
  <c r="IC18" i="50"/>
  <c r="EG4" i="50"/>
  <c r="IC12" i="50"/>
  <c r="EJ5" i="50"/>
  <c r="EI25" i="50"/>
  <c r="HU13" i="72" l="1"/>
  <c r="DZ4" i="72"/>
  <c r="HT10" i="72"/>
  <c r="HT6" i="72" s="1"/>
  <c r="HT19" i="72"/>
  <c r="JM4" i="72"/>
  <c r="JN5" i="72"/>
  <c r="EB13" i="72"/>
  <c r="EC5" i="72"/>
  <c r="EA17" i="72"/>
  <c r="EA16" i="72"/>
  <c r="EA15" i="72"/>
  <c r="EB12" i="72"/>
  <c r="ID31" i="50"/>
  <c r="JR5" i="50"/>
  <c r="JQ4" i="50"/>
  <c r="MH18" i="82"/>
  <c r="MJ25" i="82"/>
  <c r="MI13" i="82"/>
  <c r="SH4" i="82"/>
  <c r="SI5" i="82"/>
  <c r="MH12" i="82"/>
  <c r="MH6" i="82"/>
  <c r="IE29" i="50"/>
  <c r="IE27" i="50"/>
  <c r="IF24" i="50"/>
  <c r="IE28" i="50"/>
  <c r="EI29" i="50"/>
  <c r="EI28" i="50"/>
  <c r="EJ24" i="50"/>
  <c r="EI27" i="50"/>
  <c r="ID9" i="50"/>
  <c r="ID15" i="50"/>
  <c r="ID21" i="50"/>
  <c r="EJ25" i="50"/>
  <c r="EK5" i="50"/>
  <c r="EH4" i="50"/>
  <c r="ID20" i="50"/>
  <c r="ID19" i="50"/>
  <c r="ID13" i="50"/>
  <c r="ID7" i="50"/>
  <c r="ID14" i="50"/>
  <c r="ID8" i="50"/>
  <c r="ID22" i="50"/>
  <c r="ID10" i="50"/>
  <c r="EA4" i="72" l="1"/>
  <c r="EB16" i="72"/>
  <c r="EB15" i="72"/>
  <c r="EB17" i="72"/>
  <c r="EC12" i="72"/>
  <c r="EC14" i="72" s="1"/>
  <c r="ED14" i="72" s="1"/>
  <c r="EE14" i="72" s="1"/>
  <c r="EF14" i="72" s="1"/>
  <c r="HU17" i="72"/>
  <c r="HU16" i="72"/>
  <c r="HU15" i="72"/>
  <c r="HU23" i="72" s="1"/>
  <c r="HV12" i="72"/>
  <c r="JO5" i="72"/>
  <c r="JN4" i="72"/>
  <c r="HU20" i="72"/>
  <c r="EC13" i="72"/>
  <c r="ED5" i="72"/>
  <c r="HU21" i="72"/>
  <c r="HU24" i="72"/>
  <c r="HU7" i="72" s="1"/>
  <c r="HU25" i="72"/>
  <c r="IE21" i="50"/>
  <c r="JR4" i="50"/>
  <c r="JS5" i="50"/>
  <c r="MI21" i="82"/>
  <c r="MI7" i="82"/>
  <c r="MI19" i="82"/>
  <c r="MI22" i="82"/>
  <c r="MI10" i="82"/>
  <c r="MI20" i="82"/>
  <c r="MJ29" i="82"/>
  <c r="MJ28" i="82"/>
  <c r="MK24" i="82"/>
  <c r="MJ27" i="82"/>
  <c r="MI31" i="82"/>
  <c r="MI14" i="82"/>
  <c r="MI8" i="82"/>
  <c r="MI15" i="82"/>
  <c r="MI9" i="82"/>
  <c r="SJ5" i="82"/>
  <c r="SI4" i="82"/>
  <c r="ID12" i="50"/>
  <c r="ID18" i="50"/>
  <c r="IF25" i="50"/>
  <c r="ID6" i="50"/>
  <c r="EK25" i="50"/>
  <c r="EL5" i="50"/>
  <c r="EI4" i="50"/>
  <c r="EJ29" i="50"/>
  <c r="EJ28" i="50"/>
  <c r="EK24" i="50"/>
  <c r="EK26" i="50" s="1"/>
  <c r="EL26" i="50" s="1"/>
  <c r="EM26" i="50" s="1"/>
  <c r="EN26" i="50" s="1"/>
  <c r="EJ27" i="50"/>
  <c r="ED13" i="72" l="1"/>
  <c r="EE5" i="72"/>
  <c r="EB4" i="72"/>
  <c r="EC16" i="72"/>
  <c r="EC15" i="72"/>
  <c r="EC17" i="72"/>
  <c r="ED12" i="72"/>
  <c r="HU22" i="72"/>
  <c r="HU19" i="72" s="1"/>
  <c r="HU10" i="72"/>
  <c r="HU6" i="72" s="1"/>
  <c r="JO4" i="72"/>
  <c r="JP5" i="72"/>
  <c r="HV13" i="72"/>
  <c r="JS4" i="50"/>
  <c r="JT5" i="50"/>
  <c r="MI12" i="82"/>
  <c r="MI6" i="82"/>
  <c r="MI18" i="82"/>
  <c r="SJ4" i="82"/>
  <c r="SK5" i="82"/>
  <c r="MK25" i="82"/>
  <c r="MJ14" i="82"/>
  <c r="IF29" i="50"/>
  <c r="IF27" i="50"/>
  <c r="IF28" i="50"/>
  <c r="IG24" i="50"/>
  <c r="EK29" i="50"/>
  <c r="EK28" i="50"/>
  <c r="EL24" i="50"/>
  <c r="EK27" i="50"/>
  <c r="EJ4" i="50"/>
  <c r="IE9" i="50"/>
  <c r="IE15" i="50"/>
  <c r="IE20" i="50"/>
  <c r="IE14" i="50"/>
  <c r="IE8" i="50"/>
  <c r="IE31" i="50"/>
  <c r="IE19" i="50"/>
  <c r="EL25" i="50"/>
  <c r="EM5" i="50"/>
  <c r="IE10" i="50"/>
  <c r="IE22" i="50"/>
  <c r="IE13" i="50"/>
  <c r="IE7" i="50"/>
  <c r="HV17" i="72" l="1"/>
  <c r="HV16" i="72"/>
  <c r="HV15" i="72"/>
  <c r="HV25" i="72" s="1"/>
  <c r="HW12" i="72"/>
  <c r="HV21" i="72"/>
  <c r="JP4" i="72"/>
  <c r="JQ5" i="72"/>
  <c r="EE13" i="72"/>
  <c r="EF5" i="72"/>
  <c r="ED15" i="72"/>
  <c r="ED16" i="72"/>
  <c r="ED17" i="72"/>
  <c r="EE12" i="72"/>
  <c r="EC4" i="72"/>
  <c r="MJ21" i="82"/>
  <c r="MJ19" i="82"/>
  <c r="JT4" i="50"/>
  <c r="JU5" i="50"/>
  <c r="IF10" i="50"/>
  <c r="MJ8" i="82"/>
  <c r="MJ31" i="82"/>
  <c r="MK29" i="82"/>
  <c r="MK27" i="82"/>
  <c r="MK28" i="82"/>
  <c r="ML24" i="82"/>
  <c r="MJ15" i="82"/>
  <c r="MJ9" i="82"/>
  <c r="MJ13" i="82"/>
  <c r="MJ7" i="82"/>
  <c r="MJ22" i="82"/>
  <c r="MJ10" i="82"/>
  <c r="SL5" i="82"/>
  <c r="SK4" i="82"/>
  <c r="MJ20" i="82"/>
  <c r="IE6" i="50"/>
  <c r="IE18" i="50"/>
  <c r="IG25" i="50"/>
  <c r="IF19" i="50"/>
  <c r="EM25" i="50"/>
  <c r="EN5" i="50"/>
  <c r="IE12" i="50"/>
  <c r="EL29" i="50"/>
  <c r="EL27" i="50"/>
  <c r="EL28" i="50"/>
  <c r="EM24" i="50"/>
  <c r="IF21" i="50"/>
  <c r="EK4" i="50"/>
  <c r="ED4" i="72" l="1"/>
  <c r="HV23" i="72"/>
  <c r="HV22" i="72"/>
  <c r="HV20" i="72"/>
  <c r="JR5" i="72"/>
  <c r="JQ4" i="72"/>
  <c r="EF13" i="72"/>
  <c r="EG5" i="72"/>
  <c r="HV24" i="72"/>
  <c r="HV7" i="72" s="1"/>
  <c r="HW13" i="72"/>
  <c r="EE16" i="72"/>
  <c r="EF12" i="72"/>
  <c r="EE17" i="72"/>
  <c r="EE15" i="72"/>
  <c r="IF20" i="50"/>
  <c r="IF8" i="50"/>
  <c r="IF14" i="50"/>
  <c r="IF15" i="50"/>
  <c r="IF31" i="50"/>
  <c r="JV5" i="50"/>
  <c r="JU4" i="50"/>
  <c r="IF9" i="50"/>
  <c r="MJ18" i="82"/>
  <c r="MJ12" i="82"/>
  <c r="SL4" i="82"/>
  <c r="SM5" i="82"/>
  <c r="ML25" i="82"/>
  <c r="MK13" i="82"/>
  <c r="MK15" i="82"/>
  <c r="MJ6" i="82"/>
  <c r="MK19" i="82"/>
  <c r="MK21" i="82"/>
  <c r="EN25" i="50"/>
  <c r="EO5" i="50"/>
  <c r="EM28" i="50"/>
  <c r="EM29" i="50"/>
  <c r="EN24" i="50"/>
  <c r="EM27" i="50"/>
  <c r="IF13" i="50"/>
  <c r="IF7" i="50"/>
  <c r="IG29" i="50"/>
  <c r="IG27" i="50"/>
  <c r="IG28" i="50"/>
  <c r="IH24" i="50"/>
  <c r="EL4" i="50"/>
  <c r="IF22" i="50"/>
  <c r="IF18" i="50" l="1"/>
  <c r="EE4" i="72"/>
  <c r="EF17" i="72"/>
  <c r="EF15" i="72"/>
  <c r="EG12" i="72"/>
  <c r="EG14" i="72" s="1"/>
  <c r="EH14" i="72" s="1"/>
  <c r="EI14" i="72" s="1"/>
  <c r="EJ14" i="72" s="1"/>
  <c r="EF16" i="72"/>
  <c r="JS5" i="72"/>
  <c r="JR4" i="72"/>
  <c r="HV19" i="72"/>
  <c r="HV10" i="72"/>
  <c r="HV6" i="72" s="1"/>
  <c r="EG13" i="72"/>
  <c r="EH5" i="72"/>
  <c r="HW16" i="72"/>
  <c r="HW17" i="72"/>
  <c r="HW15" i="72"/>
  <c r="HX12" i="72"/>
  <c r="HW22" i="72"/>
  <c r="HW20" i="72"/>
  <c r="IF12" i="50"/>
  <c r="MK22" i="82"/>
  <c r="JV4" i="50"/>
  <c r="JW5" i="50"/>
  <c r="IF6" i="50"/>
  <c r="MK7" i="82"/>
  <c r="MK20" i="82"/>
  <c r="MK9" i="82"/>
  <c r="SN5" i="82"/>
  <c r="SM4" i="82"/>
  <c r="MK31" i="82"/>
  <c r="MK14" i="82"/>
  <c r="MK12" i="82" s="1"/>
  <c r="MK8" i="82"/>
  <c r="MK10" i="82"/>
  <c r="ML29" i="82"/>
  <c r="ML28" i="82"/>
  <c r="MM24" i="82"/>
  <c r="ML27" i="82"/>
  <c r="IH25" i="50"/>
  <c r="EM4" i="50"/>
  <c r="EO25" i="50"/>
  <c r="EP5" i="50"/>
  <c r="EN29" i="50"/>
  <c r="EN27" i="50"/>
  <c r="EN28" i="50"/>
  <c r="EO24" i="50"/>
  <c r="EO26" i="50" s="1"/>
  <c r="EP26" i="50" s="1"/>
  <c r="EQ26" i="50" s="1"/>
  <c r="ER26" i="50" s="1"/>
  <c r="MK18" i="82" l="1"/>
  <c r="EF4" i="72"/>
  <c r="EH13" i="72"/>
  <c r="EI5" i="72"/>
  <c r="HX13" i="72"/>
  <c r="HW24" i="72"/>
  <c r="HW7" i="72" s="1"/>
  <c r="HW25" i="72"/>
  <c r="EG17" i="72"/>
  <c r="EH12" i="72"/>
  <c r="EG15" i="72"/>
  <c r="EG16" i="72"/>
  <c r="HW23" i="72"/>
  <c r="HW21" i="72"/>
  <c r="JT5" i="72"/>
  <c r="JS4" i="72"/>
  <c r="JX5" i="50"/>
  <c r="JW4" i="50"/>
  <c r="MK6" i="82"/>
  <c r="SO5" i="82"/>
  <c r="SN4" i="82"/>
  <c r="MM26" i="82"/>
  <c r="MN26" i="82" s="1"/>
  <c r="MO26" i="82" s="1"/>
  <c r="MP26" i="82" s="1"/>
  <c r="MQ26" i="82" s="1"/>
  <c r="MR26" i="82" s="1"/>
  <c r="MS26" i="82" s="1"/>
  <c r="MT26" i="82" s="1"/>
  <c r="MU26" i="82" s="1"/>
  <c r="MV26" i="82" s="1"/>
  <c r="MW26" i="82" s="1"/>
  <c r="MX26" i="82" s="1"/>
  <c r="MM25" i="82"/>
  <c r="IG20" i="50"/>
  <c r="IG22" i="50"/>
  <c r="IG10" i="50"/>
  <c r="IG13" i="50"/>
  <c r="IG7" i="50"/>
  <c r="IG21" i="50"/>
  <c r="IG19" i="50"/>
  <c r="IG9" i="50"/>
  <c r="IG15" i="50"/>
  <c r="EP25" i="50"/>
  <c r="EQ5" i="50"/>
  <c r="EO29" i="50"/>
  <c r="EO28" i="50"/>
  <c r="EO27" i="50"/>
  <c r="EP24" i="50"/>
  <c r="IH29" i="50"/>
  <c r="IH28" i="50"/>
  <c r="II24" i="50"/>
  <c r="IH27" i="50"/>
  <c r="IG31" i="50"/>
  <c r="IG14" i="50"/>
  <c r="IG8" i="50"/>
  <c r="EN4" i="50"/>
  <c r="HW10" i="72" l="1"/>
  <c r="HW6" i="72" s="1"/>
  <c r="HW19" i="72"/>
  <c r="EG4" i="72"/>
  <c r="EI13" i="72"/>
  <c r="EJ5" i="72"/>
  <c r="EH17" i="72"/>
  <c r="EH16" i="72"/>
  <c r="EH15" i="72"/>
  <c r="EI12" i="72"/>
  <c r="HX17" i="72"/>
  <c r="HX15" i="72"/>
  <c r="HX23" i="72" s="1"/>
  <c r="HX16" i="72"/>
  <c r="HY12" i="72"/>
  <c r="JU5" i="72"/>
  <c r="JT4" i="72"/>
  <c r="HX22" i="72"/>
  <c r="HX21" i="72"/>
  <c r="JY5" i="50"/>
  <c r="JX4" i="50"/>
  <c r="IH19" i="50"/>
  <c r="ML21" i="82"/>
  <c r="ML9" i="82"/>
  <c r="ML15" i="82"/>
  <c r="ML22" i="82"/>
  <c r="ML10" i="82"/>
  <c r="MM29" i="82"/>
  <c r="MM28" i="82"/>
  <c r="MN24" i="82"/>
  <c r="MM27" i="82"/>
  <c r="ML13" i="82"/>
  <c r="ML7" i="82"/>
  <c r="ML20" i="82"/>
  <c r="ML31" i="82"/>
  <c r="ML14" i="82"/>
  <c r="ML8" i="82"/>
  <c r="ML19" i="82"/>
  <c r="SP5" i="82"/>
  <c r="SO4" i="82"/>
  <c r="IG6" i="50"/>
  <c r="IG18" i="50"/>
  <c r="EQ25" i="50"/>
  <c r="ER5" i="50"/>
  <c r="EP29" i="50"/>
  <c r="EP27" i="50"/>
  <c r="EQ24" i="50"/>
  <c r="EP28" i="50"/>
  <c r="II26" i="50"/>
  <c r="II25" i="50"/>
  <c r="IG12" i="50"/>
  <c r="EO4" i="50"/>
  <c r="EH4" i="72" l="1"/>
  <c r="HX20" i="72"/>
  <c r="EJ13" i="72"/>
  <c r="EK5" i="72"/>
  <c r="JU4" i="72"/>
  <c r="JV5" i="72"/>
  <c r="EI17" i="72"/>
  <c r="EI16" i="72"/>
  <c r="EI15" i="72"/>
  <c r="EJ12" i="72"/>
  <c r="HY13" i="72"/>
  <c r="HX24" i="72"/>
  <c r="HX7" i="72" s="1"/>
  <c r="HX25" i="72"/>
  <c r="JY4" i="50"/>
  <c r="JZ5" i="50"/>
  <c r="MM14" i="82"/>
  <c r="MN25" i="82"/>
  <c r="ML6" i="82"/>
  <c r="SP4" i="82"/>
  <c r="SQ5" i="82"/>
  <c r="ML18" i="82"/>
  <c r="ML12" i="82"/>
  <c r="MM13" i="82"/>
  <c r="IH8" i="50"/>
  <c r="IH31" i="50"/>
  <c r="IH14" i="50"/>
  <c r="EP4" i="50"/>
  <c r="ER25" i="50"/>
  <c r="ES5" i="50"/>
  <c r="IJ26" i="50"/>
  <c r="IK26" i="50" s="1"/>
  <c r="IL26" i="50" s="1"/>
  <c r="IM26" i="50" s="1"/>
  <c r="IN26" i="50" s="1"/>
  <c r="IO26" i="50" s="1"/>
  <c r="IP26" i="50" s="1"/>
  <c r="IQ26" i="50" s="1"/>
  <c r="IR26" i="50" s="1"/>
  <c r="IS26" i="50" s="1"/>
  <c r="IT26" i="50" s="1"/>
  <c r="IH13" i="50"/>
  <c r="IH7" i="50"/>
  <c r="IH21" i="50"/>
  <c r="EQ28" i="50"/>
  <c r="EQ27" i="50"/>
  <c r="EQ29" i="50"/>
  <c r="ER24" i="50"/>
  <c r="IH22" i="50"/>
  <c r="IH10" i="50"/>
  <c r="II29" i="50"/>
  <c r="II27" i="50"/>
  <c r="IJ24" i="50"/>
  <c r="II28" i="50"/>
  <c r="IH20" i="50"/>
  <c r="IH9" i="50"/>
  <c r="IH15" i="50"/>
  <c r="HX19" i="72" l="1"/>
  <c r="HX10" i="72"/>
  <c r="HX6" i="72" s="1"/>
  <c r="HY17" i="72"/>
  <c r="HY16" i="72"/>
  <c r="HY15" i="72"/>
  <c r="HY24" i="72" s="1"/>
  <c r="HY7" i="72" s="1"/>
  <c r="HZ12" i="72"/>
  <c r="EK13" i="72"/>
  <c r="EL5" i="72"/>
  <c r="HY25" i="72"/>
  <c r="EJ17" i="72"/>
  <c r="EJ15" i="72"/>
  <c r="EJ16" i="72"/>
  <c r="EK12" i="72"/>
  <c r="EK14" i="72" s="1"/>
  <c r="EL14" i="72" s="1"/>
  <c r="EM14" i="72" s="1"/>
  <c r="EN14" i="72" s="1"/>
  <c r="EI4" i="72"/>
  <c r="JW5" i="72"/>
  <c r="JV4" i="72"/>
  <c r="MM21" i="82"/>
  <c r="MM15" i="82"/>
  <c r="MM12" i="82" s="1"/>
  <c r="JZ4" i="50"/>
  <c r="KA5" i="50"/>
  <c r="MM19" i="82"/>
  <c r="MM31" i="82"/>
  <c r="MM9" i="82"/>
  <c r="SR5" i="82"/>
  <c r="SQ4" i="82"/>
  <c r="MM22" i="82"/>
  <c r="MM10" i="82"/>
  <c r="MM8" i="82"/>
  <c r="MN29" i="82"/>
  <c r="MN28" i="82"/>
  <c r="MO24" i="82"/>
  <c r="MN27" i="82"/>
  <c r="MM7" i="82"/>
  <c r="MM20" i="82"/>
  <c r="IH18" i="50"/>
  <c r="EQ4" i="50"/>
  <c r="IH6" i="50"/>
  <c r="IJ25" i="50"/>
  <c r="IH12" i="50"/>
  <c r="ES25" i="50"/>
  <c r="ET5" i="50"/>
  <c r="ER28" i="50"/>
  <c r="ER29" i="50"/>
  <c r="ER27" i="50"/>
  <c r="ES24" i="50"/>
  <c r="ES26" i="50" s="1"/>
  <c r="ET26" i="50" s="1"/>
  <c r="EU26" i="50" s="1"/>
  <c r="EV26" i="50" s="1"/>
  <c r="EK17" i="72" l="1"/>
  <c r="EL12" i="72"/>
  <c r="EK15" i="72"/>
  <c r="EK16" i="72"/>
  <c r="HY20" i="72"/>
  <c r="HY23" i="72"/>
  <c r="EL13" i="72"/>
  <c r="EM5" i="72"/>
  <c r="HZ13" i="72"/>
  <c r="JX5" i="72"/>
  <c r="JW4" i="72"/>
  <c r="EJ4" i="72"/>
  <c r="HY22" i="72"/>
  <c r="HY21" i="72"/>
  <c r="II10" i="50"/>
  <c r="KB5" i="50"/>
  <c r="KA4" i="50"/>
  <c r="MM18" i="82"/>
  <c r="MN13" i="82"/>
  <c r="SS5" i="82"/>
  <c r="SR4" i="82"/>
  <c r="MM6" i="82"/>
  <c r="MO25" i="82"/>
  <c r="ET25" i="50"/>
  <c r="EU5" i="50"/>
  <c r="ES28" i="50"/>
  <c r="ES29" i="50"/>
  <c r="ES27" i="50"/>
  <c r="ET24" i="50"/>
  <c r="II22" i="50"/>
  <c r="ER4" i="50"/>
  <c r="IJ29" i="50"/>
  <c r="IK24" i="50"/>
  <c r="IJ28" i="50"/>
  <c r="IJ27" i="50"/>
  <c r="II20" i="50"/>
  <c r="II31" i="50"/>
  <c r="II14" i="50"/>
  <c r="II8" i="50"/>
  <c r="II21" i="50"/>
  <c r="II9" i="50"/>
  <c r="II15" i="50"/>
  <c r="II19" i="50"/>
  <c r="II13" i="50"/>
  <c r="II7" i="50"/>
  <c r="HY19" i="72" l="1"/>
  <c r="HY10" i="72"/>
  <c r="HY6" i="72" s="1"/>
  <c r="HZ16" i="72"/>
  <c r="HZ17" i="72"/>
  <c r="IA12" i="72"/>
  <c r="HZ15" i="72"/>
  <c r="HZ22" i="72" s="1"/>
  <c r="HZ23" i="72"/>
  <c r="HZ24" i="72"/>
  <c r="HZ7" i="72" s="1"/>
  <c r="HZ25" i="72"/>
  <c r="EM13" i="72"/>
  <c r="EN5" i="72"/>
  <c r="EK4" i="72"/>
  <c r="JY5" i="72"/>
  <c r="JX4" i="72"/>
  <c r="EL17" i="72"/>
  <c r="EL15" i="72"/>
  <c r="EL16" i="72"/>
  <c r="EM12" i="72"/>
  <c r="KC5" i="50"/>
  <c r="KB4" i="50"/>
  <c r="MN7" i="82"/>
  <c r="MN15" i="82"/>
  <c r="MN21" i="82"/>
  <c r="MN14" i="82"/>
  <c r="MN8" i="82"/>
  <c r="MN22" i="82"/>
  <c r="MN10" i="82"/>
  <c r="MN31" i="82"/>
  <c r="MO28" i="82"/>
  <c r="MO27" i="82"/>
  <c r="MO29" i="82"/>
  <c r="MP24" i="82"/>
  <c r="MN19" i="82"/>
  <c r="ST5" i="82"/>
  <c r="SS4" i="82"/>
  <c r="MN20" i="82"/>
  <c r="MN9" i="82"/>
  <c r="II12" i="50"/>
  <c r="II6" i="50"/>
  <c r="ES4" i="50"/>
  <c r="EU25" i="50"/>
  <c r="EV5" i="50"/>
  <c r="ET27" i="50"/>
  <c r="ET28" i="50"/>
  <c r="ET29" i="50"/>
  <c r="EU24" i="50"/>
  <c r="IK25" i="50"/>
  <c r="II18" i="50"/>
  <c r="JZ5" i="72" l="1"/>
  <c r="JY4" i="72"/>
  <c r="HZ20" i="72"/>
  <c r="IA14" i="72"/>
  <c r="IA13" i="72"/>
  <c r="EN13" i="72"/>
  <c r="EO5" i="72"/>
  <c r="HZ21" i="72"/>
  <c r="EL4" i="72"/>
  <c r="EM17" i="72"/>
  <c r="EM16" i="72"/>
  <c r="EM15" i="72"/>
  <c r="EN12" i="72"/>
  <c r="MN12" i="82"/>
  <c r="IJ21" i="50"/>
  <c r="KD5" i="50"/>
  <c r="KC4" i="50"/>
  <c r="MN6" i="82"/>
  <c r="MP25" i="82"/>
  <c r="MO13" i="82"/>
  <c r="MO22" i="82"/>
  <c r="MO15" i="82"/>
  <c r="ST4" i="82"/>
  <c r="SU5" i="82"/>
  <c r="MN18" i="82"/>
  <c r="IJ20" i="50"/>
  <c r="IK29" i="50"/>
  <c r="IK28" i="50"/>
  <c r="IL24" i="50"/>
  <c r="IK27" i="50"/>
  <c r="IJ13" i="50"/>
  <c r="IJ7" i="50"/>
  <c r="IJ22" i="50"/>
  <c r="IJ10" i="50"/>
  <c r="IJ9" i="50"/>
  <c r="IJ15" i="50"/>
  <c r="EV25" i="50"/>
  <c r="EW5" i="50"/>
  <c r="IJ19" i="50"/>
  <c r="EU27" i="50"/>
  <c r="EU28" i="50"/>
  <c r="EV24" i="50"/>
  <c r="EU29" i="50"/>
  <c r="ET4" i="50"/>
  <c r="IJ8" i="50"/>
  <c r="IJ31" i="50"/>
  <c r="IJ14" i="50"/>
  <c r="EP5" i="72" l="1"/>
  <c r="EO13" i="72"/>
  <c r="EM4" i="72"/>
  <c r="IA17" i="72"/>
  <c r="IA15" i="72"/>
  <c r="IA23" i="72" s="1"/>
  <c r="IA16" i="72"/>
  <c r="IB12" i="72"/>
  <c r="IA24" i="72"/>
  <c r="IA7" i="72" s="1"/>
  <c r="IB14" i="72"/>
  <c r="IC14" i="72" s="1"/>
  <c r="ID14" i="72" s="1"/>
  <c r="IE14" i="72" s="1"/>
  <c r="IF14" i="72" s="1"/>
  <c r="IG14" i="72" s="1"/>
  <c r="IH14" i="72" s="1"/>
  <c r="II14" i="72" s="1"/>
  <c r="IJ14" i="72" s="1"/>
  <c r="IK14" i="72" s="1"/>
  <c r="IL14" i="72" s="1"/>
  <c r="HZ19" i="72"/>
  <c r="HZ10" i="72"/>
  <c r="HZ6" i="72" s="1"/>
  <c r="KA5" i="72"/>
  <c r="JZ4" i="72"/>
  <c r="EN17" i="72"/>
  <c r="EN16" i="72"/>
  <c r="EN15" i="72"/>
  <c r="EO12" i="72"/>
  <c r="EO14" i="72" s="1"/>
  <c r="EP14" i="72" s="1"/>
  <c r="EQ14" i="72" s="1"/>
  <c r="ER14" i="72" s="1"/>
  <c r="MO19" i="82"/>
  <c r="KD4" i="50"/>
  <c r="KE5" i="50"/>
  <c r="IK14" i="50"/>
  <c r="MO9" i="82"/>
  <c r="MO21" i="82"/>
  <c r="MO20" i="82"/>
  <c r="MO31" i="82"/>
  <c r="MO14" i="82"/>
  <c r="MO12" i="82" s="1"/>
  <c r="MO8" i="82"/>
  <c r="SV5" i="82"/>
  <c r="SU4" i="82"/>
  <c r="MO7" i="82"/>
  <c r="MP28" i="82"/>
  <c r="MQ24" i="82"/>
  <c r="MP27" i="82"/>
  <c r="MP29" i="82"/>
  <c r="MO10" i="82"/>
  <c r="EW25" i="50"/>
  <c r="EX5" i="50"/>
  <c r="IK21" i="50"/>
  <c r="IJ6" i="50"/>
  <c r="IL25" i="50"/>
  <c r="EV29" i="50"/>
  <c r="EV27" i="50"/>
  <c r="EW24" i="50"/>
  <c r="EW26" i="50" s="1"/>
  <c r="EX26" i="50" s="1"/>
  <c r="EY26" i="50" s="1"/>
  <c r="EZ26" i="50" s="1"/>
  <c r="EV28" i="50"/>
  <c r="EU4" i="50"/>
  <c r="IJ12" i="50"/>
  <c r="IJ18" i="50"/>
  <c r="EN4" i="72" l="1"/>
  <c r="IA25" i="72"/>
  <c r="IB13" i="72"/>
  <c r="KA4" i="72"/>
  <c r="KB5" i="72"/>
  <c r="IA20" i="72"/>
  <c r="EO16" i="72"/>
  <c r="EO17" i="72"/>
  <c r="EO15" i="72"/>
  <c r="EP12" i="72"/>
  <c r="IA21" i="72"/>
  <c r="EP13" i="72"/>
  <c r="EQ5" i="72"/>
  <c r="IA22" i="72"/>
  <c r="IK19" i="50"/>
  <c r="IK31" i="50"/>
  <c r="KF5" i="50"/>
  <c r="KE4" i="50"/>
  <c r="MO18" i="82"/>
  <c r="MP13" i="82"/>
  <c r="SW5" i="82"/>
  <c r="SV4" i="82"/>
  <c r="MQ25" i="82"/>
  <c r="MO6" i="82"/>
  <c r="MP21" i="82"/>
  <c r="IK10" i="50"/>
  <c r="IK22" i="50"/>
  <c r="IL29" i="50"/>
  <c r="IL28" i="50"/>
  <c r="IL27" i="50"/>
  <c r="IM24" i="50"/>
  <c r="IK13" i="50"/>
  <c r="IK7" i="50"/>
  <c r="EX25" i="50"/>
  <c r="EY5" i="50"/>
  <c r="EV4" i="50"/>
  <c r="IK15" i="50"/>
  <c r="IK9" i="50"/>
  <c r="IK20" i="50"/>
  <c r="IK8" i="50"/>
  <c r="EW27" i="50"/>
  <c r="EW29" i="50"/>
  <c r="EX24" i="50"/>
  <c r="EW28" i="50"/>
  <c r="EQ13" i="72" l="1"/>
  <c r="ER5" i="72"/>
  <c r="IA19" i="72"/>
  <c r="IA10" i="72"/>
  <c r="IA6" i="72" s="1"/>
  <c r="EP16" i="72"/>
  <c r="EP17" i="72"/>
  <c r="EP15" i="72"/>
  <c r="EQ12" i="72"/>
  <c r="KB4" i="72"/>
  <c r="KC5" i="72"/>
  <c r="IB17" i="72"/>
  <c r="IB15" i="72"/>
  <c r="IB16" i="72"/>
  <c r="IC12" i="72"/>
  <c r="EO4" i="72"/>
  <c r="IB21" i="72"/>
  <c r="IL21" i="50"/>
  <c r="IL14" i="50"/>
  <c r="KF4" i="50"/>
  <c r="KG5" i="50"/>
  <c r="MP20" i="82"/>
  <c r="MP22" i="82"/>
  <c r="MP19" i="82"/>
  <c r="MQ27" i="82"/>
  <c r="MQ29" i="82"/>
  <c r="MQ28" i="82"/>
  <c r="MR24" i="82"/>
  <c r="MP9" i="82"/>
  <c r="MP15" i="82"/>
  <c r="SX5" i="82"/>
  <c r="SW4" i="82"/>
  <c r="MP10" i="82"/>
  <c r="MP31" i="82"/>
  <c r="MP14" i="82"/>
  <c r="MP8" i="82"/>
  <c r="MP7" i="82"/>
  <c r="IK18" i="50"/>
  <c r="IK12" i="50"/>
  <c r="EW4" i="50"/>
  <c r="IL13" i="50"/>
  <c r="IL8" i="50"/>
  <c r="EX29" i="50"/>
  <c r="EX28" i="50"/>
  <c r="EX27" i="50"/>
  <c r="EY24" i="50"/>
  <c r="IK6" i="50"/>
  <c r="IM25" i="50"/>
  <c r="EY25" i="50"/>
  <c r="EZ5" i="50"/>
  <c r="IB25" i="72" l="1"/>
  <c r="IB23" i="72"/>
  <c r="KC4" i="72"/>
  <c r="KD5" i="72"/>
  <c r="EP4" i="72"/>
  <c r="IB24" i="72"/>
  <c r="IB7" i="72" s="1"/>
  <c r="IB22" i="72"/>
  <c r="IC13" i="72"/>
  <c r="ER13" i="72"/>
  <c r="ES5" i="72"/>
  <c r="IB20" i="72"/>
  <c r="EQ17" i="72"/>
  <c r="ER12" i="72"/>
  <c r="EQ15" i="72"/>
  <c r="EQ16" i="72"/>
  <c r="MQ14" i="82"/>
  <c r="IL19" i="50"/>
  <c r="IL10" i="50"/>
  <c r="IL9" i="50"/>
  <c r="KH5" i="50"/>
  <c r="KG4" i="50"/>
  <c r="IL15" i="50"/>
  <c r="IL12" i="50" s="1"/>
  <c r="MP18" i="82"/>
  <c r="MP12" i="82"/>
  <c r="MP6" i="82"/>
  <c r="SX4" i="82"/>
  <c r="SY5" i="82"/>
  <c r="MR25" i="82"/>
  <c r="MQ19" i="82"/>
  <c r="IL20" i="50"/>
  <c r="EX4" i="50"/>
  <c r="IL7" i="50"/>
  <c r="IL22" i="50"/>
  <c r="FA5" i="50"/>
  <c r="EZ25" i="50"/>
  <c r="EY28" i="50"/>
  <c r="EZ24" i="50"/>
  <c r="EY27" i="50"/>
  <c r="EY29" i="50"/>
  <c r="IM27" i="50"/>
  <c r="IM29" i="50"/>
  <c r="IM28" i="50"/>
  <c r="IN24" i="50"/>
  <c r="IL31" i="50"/>
  <c r="KD4" i="72" l="1"/>
  <c r="KE5" i="72"/>
  <c r="IB19" i="72"/>
  <c r="IB10" i="72"/>
  <c r="IB6" i="72" s="1"/>
  <c r="ES13" i="72"/>
  <c r="ET5" i="72"/>
  <c r="EQ4" i="72"/>
  <c r="IC17" i="72"/>
  <c r="IC16" i="72"/>
  <c r="IC15" i="72"/>
  <c r="IC22" i="72" s="1"/>
  <c r="ID12" i="72"/>
  <c r="ER17" i="72"/>
  <c r="ER15" i="72"/>
  <c r="ER16" i="72"/>
  <c r="ES12" i="72"/>
  <c r="ES14" i="72" s="1"/>
  <c r="ET14" i="72" s="1"/>
  <c r="EU14" i="72" s="1"/>
  <c r="EV14" i="72" s="1"/>
  <c r="IC20" i="72"/>
  <c r="IL6" i="50"/>
  <c r="MQ21" i="82"/>
  <c r="KH4" i="50"/>
  <c r="KI5" i="50"/>
  <c r="IM20" i="50"/>
  <c r="MQ20" i="82"/>
  <c r="MQ15" i="82"/>
  <c r="MQ9" i="82"/>
  <c r="MQ22" i="82"/>
  <c r="MQ10" i="82"/>
  <c r="MQ8" i="82"/>
  <c r="MQ31" i="82"/>
  <c r="MR27" i="82"/>
  <c r="MR29" i="82"/>
  <c r="MR28" i="82"/>
  <c r="MS24" i="82"/>
  <c r="SY4" i="82"/>
  <c r="SZ5" i="82"/>
  <c r="MQ13" i="82"/>
  <c r="MQ7" i="82"/>
  <c r="IL18" i="50"/>
  <c r="IN25" i="50"/>
  <c r="EY4" i="50"/>
  <c r="EZ28" i="50"/>
  <c r="EZ27" i="50"/>
  <c r="FA24" i="50"/>
  <c r="FA26" i="50" s="1"/>
  <c r="FB26" i="50" s="1"/>
  <c r="FC26" i="50" s="1"/>
  <c r="FD26" i="50" s="1"/>
  <c r="EZ29" i="50"/>
  <c r="FB5" i="50"/>
  <c r="FA25" i="50"/>
  <c r="ER4" i="72" l="1"/>
  <c r="ET13" i="72"/>
  <c r="EU5" i="72"/>
  <c r="ID13" i="72"/>
  <c r="ES17" i="72"/>
  <c r="ES15" i="72"/>
  <c r="ES16" i="72"/>
  <c r="ET12" i="72"/>
  <c r="IC24" i="72"/>
  <c r="IC7" i="72" s="1"/>
  <c r="IC21" i="72"/>
  <c r="IC25" i="72"/>
  <c r="KE4" i="72"/>
  <c r="KF5" i="72"/>
  <c r="IC23" i="72"/>
  <c r="IM22" i="50"/>
  <c r="KJ5" i="50"/>
  <c r="KI4" i="50"/>
  <c r="MQ12" i="82"/>
  <c r="MQ6" i="82"/>
  <c r="MR15" i="82"/>
  <c r="MR13" i="82"/>
  <c r="MQ18" i="82"/>
  <c r="MS25" i="82"/>
  <c r="SZ4" i="82"/>
  <c r="TA5" i="82"/>
  <c r="FC5" i="50"/>
  <c r="FB25" i="50"/>
  <c r="IM8" i="50"/>
  <c r="IM14" i="50"/>
  <c r="IM31" i="50"/>
  <c r="IM10" i="50"/>
  <c r="FA29" i="50"/>
  <c r="FA27" i="50"/>
  <c r="FA28" i="50"/>
  <c r="FB24" i="50"/>
  <c r="IN27" i="50"/>
  <c r="IN28" i="50"/>
  <c r="IN29" i="50"/>
  <c r="IO24" i="50"/>
  <c r="IM13" i="50"/>
  <c r="IM7" i="50"/>
  <c r="IM21" i="50"/>
  <c r="IM19" i="50"/>
  <c r="EZ4" i="50"/>
  <c r="IM9" i="50"/>
  <c r="IM15" i="50"/>
  <c r="IC19" i="72" l="1"/>
  <c r="EU13" i="72"/>
  <c r="EV5" i="72"/>
  <c r="ES4" i="72"/>
  <c r="ID17" i="72"/>
  <c r="ID15" i="72"/>
  <c r="ID22" i="72" s="1"/>
  <c r="ID16" i="72"/>
  <c r="IE12" i="72"/>
  <c r="ET17" i="72"/>
  <c r="ET15" i="72"/>
  <c r="ET16" i="72"/>
  <c r="EU12" i="72"/>
  <c r="IC10" i="72"/>
  <c r="IC6" i="72" s="1"/>
  <c r="KG5" i="72"/>
  <c r="KF4" i="72"/>
  <c r="KK5" i="50"/>
  <c r="KJ4" i="50"/>
  <c r="MR21" i="82"/>
  <c r="MR8" i="82"/>
  <c r="MR22" i="82"/>
  <c r="MR20" i="82"/>
  <c r="MR9" i="82"/>
  <c r="MR14" i="82"/>
  <c r="MR12" i="82" s="1"/>
  <c r="MR7" i="82"/>
  <c r="MR31" i="82"/>
  <c r="TA4" i="82"/>
  <c r="TB5" i="82"/>
  <c r="MR10" i="82"/>
  <c r="MR19" i="82"/>
  <c r="MS29" i="82"/>
  <c r="MS27" i="82"/>
  <c r="MT24" i="82"/>
  <c r="MS28" i="82"/>
  <c r="IM6" i="50"/>
  <c r="FB29" i="50"/>
  <c r="FB27" i="50"/>
  <c r="FC24" i="50"/>
  <c r="FB28" i="50"/>
  <c r="FA4" i="50"/>
  <c r="IO25" i="50"/>
  <c r="IM12" i="50"/>
  <c r="FC25" i="50"/>
  <c r="FD5" i="50"/>
  <c r="IM18" i="50"/>
  <c r="KG4" i="72" l="1"/>
  <c r="KH5" i="72"/>
  <c r="ID23" i="72"/>
  <c r="ID20" i="72"/>
  <c r="ID24" i="72"/>
  <c r="ID7" i="72" s="1"/>
  <c r="EW5" i="72"/>
  <c r="EV13" i="72"/>
  <c r="ID25" i="72"/>
  <c r="ET4" i="72"/>
  <c r="IE13" i="72"/>
  <c r="EU17" i="72"/>
  <c r="EU16" i="72"/>
  <c r="EV12" i="72"/>
  <c r="EU15" i="72"/>
  <c r="ID21" i="72"/>
  <c r="KL5" i="50"/>
  <c r="KK4" i="50"/>
  <c r="MR18" i="82"/>
  <c r="MR6" i="82"/>
  <c r="MS13" i="82"/>
  <c r="TC5" i="82"/>
  <c r="TB4" i="82"/>
  <c r="MT25" i="82"/>
  <c r="FC27" i="50"/>
  <c r="FC29" i="50"/>
  <c r="FC28" i="50"/>
  <c r="FD24" i="50"/>
  <c r="IN15" i="50"/>
  <c r="IN9" i="50"/>
  <c r="FD25" i="50"/>
  <c r="FE5" i="50"/>
  <c r="IN21" i="50"/>
  <c r="IN10" i="50"/>
  <c r="IN22" i="50"/>
  <c r="IO27" i="50"/>
  <c r="IO29" i="50"/>
  <c r="IO28" i="50"/>
  <c r="IP24" i="50"/>
  <c r="IN13" i="50"/>
  <c r="IN7" i="50"/>
  <c r="IN19" i="50"/>
  <c r="IN31" i="50"/>
  <c r="IN14" i="50"/>
  <c r="IN8" i="50"/>
  <c r="FB4" i="50"/>
  <c r="IN20" i="50"/>
  <c r="EW13" i="72" l="1"/>
  <c r="EX5" i="72"/>
  <c r="ID19" i="72"/>
  <c r="ID10" i="72"/>
  <c r="ID6" i="72" s="1"/>
  <c r="EU4" i="72"/>
  <c r="IE17" i="72"/>
  <c r="IE15" i="72"/>
  <c r="IE16" i="72"/>
  <c r="IF12" i="72"/>
  <c r="IE25" i="72"/>
  <c r="KI5" i="72"/>
  <c r="KH4" i="72"/>
  <c r="IE20" i="72"/>
  <c r="IE21" i="72"/>
  <c r="EV17" i="72"/>
  <c r="EV15" i="72"/>
  <c r="EV16" i="72"/>
  <c r="EW12" i="72"/>
  <c r="EW14" i="72" s="1"/>
  <c r="EX14" i="72" s="1"/>
  <c r="EY14" i="72" s="1"/>
  <c r="EZ14" i="72" s="1"/>
  <c r="KM5" i="50"/>
  <c r="KL4" i="50"/>
  <c r="MS10" i="82"/>
  <c r="MS15" i="82"/>
  <c r="MS22" i="82"/>
  <c r="MS21" i="82"/>
  <c r="MS20" i="82"/>
  <c r="MS19" i="82"/>
  <c r="MS31" i="82"/>
  <c r="MS14" i="82"/>
  <c r="MS8" i="82"/>
  <c r="MT29" i="82"/>
  <c r="MT27" i="82"/>
  <c r="MU24" i="82"/>
  <c r="MT28" i="82"/>
  <c r="MS7" i="82"/>
  <c r="MS9" i="82"/>
  <c r="TD5" i="82"/>
  <c r="TC4" i="82"/>
  <c r="IN18" i="50"/>
  <c r="IP25" i="50"/>
  <c r="IN6" i="50"/>
  <c r="IN12" i="50"/>
  <c r="FE25" i="50"/>
  <c r="FF5" i="50"/>
  <c r="FC4" i="50"/>
  <c r="FD28" i="50"/>
  <c r="FD29" i="50"/>
  <c r="FE24" i="50"/>
  <c r="FE26" i="50" s="1"/>
  <c r="FF26" i="50" s="1"/>
  <c r="FG26" i="50" s="1"/>
  <c r="FH26" i="50" s="1"/>
  <c r="FD27" i="50"/>
  <c r="MS12" i="82" l="1"/>
  <c r="EV4" i="72"/>
  <c r="IF13" i="72"/>
  <c r="KJ5" i="72"/>
  <c r="KI4" i="72"/>
  <c r="IE24" i="72"/>
  <c r="IE7" i="72" s="1"/>
  <c r="IE23" i="72"/>
  <c r="IE22" i="72"/>
  <c r="EX13" i="72"/>
  <c r="EY5" i="72"/>
  <c r="EW17" i="72"/>
  <c r="EW16" i="72"/>
  <c r="EX12" i="72"/>
  <c r="EW15" i="72"/>
  <c r="IO21" i="50"/>
  <c r="KM4" i="50"/>
  <c r="KN5" i="50"/>
  <c r="MS18" i="82"/>
  <c r="MS6" i="82"/>
  <c r="MU25" i="82"/>
  <c r="TD4" i="82"/>
  <c r="TE5" i="82"/>
  <c r="IO10" i="50"/>
  <c r="IO22" i="50"/>
  <c r="FD4" i="50"/>
  <c r="IO13" i="50"/>
  <c r="IO7" i="50"/>
  <c r="IO31" i="50"/>
  <c r="IO8" i="50"/>
  <c r="IO14" i="50"/>
  <c r="FF25" i="50"/>
  <c r="FG5" i="50"/>
  <c r="IO15" i="50"/>
  <c r="IO9" i="50"/>
  <c r="IO20" i="50"/>
  <c r="IP29" i="50"/>
  <c r="IP28" i="50"/>
  <c r="IP27" i="50"/>
  <c r="IQ24" i="50"/>
  <c r="FE29" i="50"/>
  <c r="FE28" i="50"/>
  <c r="FE27" i="50"/>
  <c r="FF24" i="50"/>
  <c r="IO19" i="50"/>
  <c r="IE19" i="72" l="1"/>
  <c r="EY13" i="72"/>
  <c r="EZ5" i="72"/>
  <c r="EW4" i="72"/>
  <c r="KK5" i="72"/>
  <c r="KJ4" i="72"/>
  <c r="IE10" i="72"/>
  <c r="IE6" i="72" s="1"/>
  <c r="EX17" i="72"/>
  <c r="EX16" i="72"/>
  <c r="EX15" i="72"/>
  <c r="EY12" i="72"/>
  <c r="IF17" i="72"/>
  <c r="IF16" i="72"/>
  <c r="IG12" i="72"/>
  <c r="IF15" i="72"/>
  <c r="IF25" i="72"/>
  <c r="IF24" i="72"/>
  <c r="IF7" i="72" s="1"/>
  <c r="KO5" i="50"/>
  <c r="KN4" i="50"/>
  <c r="MT19" i="82"/>
  <c r="MT21" i="82"/>
  <c r="MU28" i="82"/>
  <c r="MU27" i="82"/>
  <c r="MU29" i="82"/>
  <c r="MV24" i="82"/>
  <c r="MT20" i="82"/>
  <c r="MT7" i="82"/>
  <c r="MT13" i="82"/>
  <c r="MT22" i="82"/>
  <c r="MT10" i="82"/>
  <c r="TF5" i="82"/>
  <c r="TE4" i="82"/>
  <c r="MT15" i="82"/>
  <c r="MT9" i="82"/>
  <c r="MT31" i="82"/>
  <c r="MT14" i="82"/>
  <c r="MT8" i="82"/>
  <c r="IO18" i="50"/>
  <c r="IP13" i="50"/>
  <c r="FE4" i="50"/>
  <c r="IQ25" i="50"/>
  <c r="FG25" i="50"/>
  <c r="FH5" i="50"/>
  <c r="IO12" i="50"/>
  <c r="IP14" i="50"/>
  <c r="FF27" i="50"/>
  <c r="FF28" i="50"/>
  <c r="FF29" i="50"/>
  <c r="FG24" i="50"/>
  <c r="IO6" i="50"/>
  <c r="IG13" i="72" l="1"/>
  <c r="KL5" i="72"/>
  <c r="KK4" i="72"/>
  <c r="IF21" i="72"/>
  <c r="IF23" i="72"/>
  <c r="IF22" i="72"/>
  <c r="IF20" i="72"/>
  <c r="EX4" i="72"/>
  <c r="EZ13" i="72"/>
  <c r="FA5" i="72"/>
  <c r="EY17" i="72"/>
  <c r="EY16" i="72"/>
  <c r="EY15" i="72"/>
  <c r="EZ12" i="72"/>
  <c r="IP19" i="50"/>
  <c r="IP7" i="50"/>
  <c r="IP31" i="50"/>
  <c r="KP5" i="50"/>
  <c r="KO4" i="50"/>
  <c r="MT18" i="82"/>
  <c r="MU22" i="82"/>
  <c r="MU10" i="82"/>
  <c r="MT12" i="82"/>
  <c r="MT6" i="82"/>
  <c r="TF4" i="82"/>
  <c r="TG5" i="82"/>
  <c r="MU15" i="82"/>
  <c r="MU19" i="82"/>
  <c r="MV25" i="82"/>
  <c r="MU14" i="82"/>
  <c r="MU13" i="82"/>
  <c r="MU7" i="82"/>
  <c r="MU21" i="82"/>
  <c r="MU8" i="82"/>
  <c r="IQ28" i="50"/>
  <c r="IQ27" i="50"/>
  <c r="IQ29" i="50"/>
  <c r="IR24" i="50"/>
  <c r="FH25" i="50"/>
  <c r="FI5" i="50"/>
  <c r="IP21" i="50"/>
  <c r="IP20" i="50"/>
  <c r="IP8" i="50"/>
  <c r="IP22" i="50"/>
  <c r="IP10" i="50"/>
  <c r="FF4" i="50"/>
  <c r="IP15" i="50"/>
  <c r="IP12" i="50" s="1"/>
  <c r="IP9" i="50"/>
  <c r="FG29" i="50"/>
  <c r="FG28" i="50"/>
  <c r="FG27" i="50"/>
  <c r="FH24" i="50"/>
  <c r="IF19" i="72" l="1"/>
  <c r="IF10" i="72"/>
  <c r="IF6" i="72" s="1"/>
  <c r="IG17" i="72"/>
  <c r="IG16" i="72"/>
  <c r="IH12" i="72"/>
  <c r="IG15" i="72"/>
  <c r="IG23" i="72" s="1"/>
  <c r="FA13" i="72"/>
  <c r="FB5" i="72"/>
  <c r="EZ17" i="72"/>
  <c r="EZ16" i="72"/>
  <c r="EZ15" i="72"/>
  <c r="FA12" i="72"/>
  <c r="FA14" i="72" s="1"/>
  <c r="FB14" i="72" s="1"/>
  <c r="FC14" i="72" s="1"/>
  <c r="FD14" i="72" s="1"/>
  <c r="KM5" i="72"/>
  <c r="KL4" i="72"/>
  <c r="EY4" i="72"/>
  <c r="KQ5" i="50"/>
  <c r="KP4" i="50"/>
  <c r="IQ15" i="50"/>
  <c r="IQ21" i="50"/>
  <c r="MU9" i="82"/>
  <c r="MU6" i="82" s="1"/>
  <c r="MU31" i="82"/>
  <c r="MV29" i="82"/>
  <c r="MV28" i="82"/>
  <c r="MW24" i="82"/>
  <c r="MV27" i="82"/>
  <c r="TG4" i="82"/>
  <c r="TH5" i="82"/>
  <c r="MU20" i="82"/>
  <c r="MU18" i="82" s="1"/>
  <c r="MU12" i="82"/>
  <c r="IP18" i="50"/>
  <c r="IP6" i="50"/>
  <c r="IQ14" i="50"/>
  <c r="FG4" i="50"/>
  <c r="IR25" i="50"/>
  <c r="FI25" i="50"/>
  <c r="FJ5" i="50"/>
  <c r="FH29" i="50"/>
  <c r="FH28" i="50"/>
  <c r="FI24" i="50"/>
  <c r="FI26" i="50" s="1"/>
  <c r="FJ26" i="50" s="1"/>
  <c r="FK26" i="50" s="1"/>
  <c r="FL26" i="50" s="1"/>
  <c r="FH27" i="50"/>
  <c r="IH13" i="72" l="1"/>
  <c r="KM4" i="72"/>
  <c r="KN5" i="72"/>
  <c r="FA16" i="72"/>
  <c r="FA17" i="72"/>
  <c r="FA15" i="72"/>
  <c r="FB12" i="72"/>
  <c r="IG25" i="72"/>
  <c r="IG21" i="72"/>
  <c r="IG20" i="72"/>
  <c r="EZ4" i="72"/>
  <c r="IG22" i="72"/>
  <c r="FB13" i="72"/>
  <c r="FC5" i="72"/>
  <c r="IG24" i="72"/>
  <c r="IG7" i="72" s="1"/>
  <c r="IQ8" i="50"/>
  <c r="IQ22" i="50"/>
  <c r="IQ19" i="50"/>
  <c r="IQ20" i="50"/>
  <c r="IQ10" i="50"/>
  <c r="KR5" i="50"/>
  <c r="KQ4" i="50"/>
  <c r="IQ9" i="50"/>
  <c r="TI5" i="82"/>
  <c r="TH4" i="82"/>
  <c r="MV14" i="82"/>
  <c r="MV19" i="82"/>
  <c r="MV13" i="82"/>
  <c r="MW25" i="82"/>
  <c r="FJ25" i="50"/>
  <c r="FK5" i="50"/>
  <c r="IQ13" i="50"/>
  <c r="IQ12" i="50" s="1"/>
  <c r="IQ7" i="50"/>
  <c r="IQ31" i="50"/>
  <c r="IR29" i="50"/>
  <c r="IR28" i="50"/>
  <c r="IS24" i="50"/>
  <c r="IR27" i="50"/>
  <c r="FH4" i="50"/>
  <c r="FI29" i="50"/>
  <c r="FI28" i="50"/>
  <c r="FI27" i="50"/>
  <c r="FJ24" i="50"/>
  <c r="IQ18" i="50" l="1"/>
  <c r="FC13" i="72"/>
  <c r="FD5" i="72"/>
  <c r="FA4" i="72"/>
  <c r="KO5" i="72"/>
  <c r="KN4" i="72"/>
  <c r="IH17" i="72"/>
  <c r="IH16" i="72"/>
  <c r="IH15" i="72"/>
  <c r="II12" i="72"/>
  <c r="IH22" i="72"/>
  <c r="IH24" i="72"/>
  <c r="IH7" i="72" s="1"/>
  <c r="IH20" i="72"/>
  <c r="IH25" i="72"/>
  <c r="IG19" i="72"/>
  <c r="IG10" i="72"/>
  <c r="IG6" i="72" s="1"/>
  <c r="IH21" i="72"/>
  <c r="FB15" i="72"/>
  <c r="FB16" i="72"/>
  <c r="FB17" i="72"/>
  <c r="FC12" i="72"/>
  <c r="IH23" i="72"/>
  <c r="IQ6" i="50"/>
  <c r="KS5" i="50"/>
  <c r="KR4" i="50"/>
  <c r="IR15" i="50"/>
  <c r="MV20" i="82"/>
  <c r="MV31" i="82"/>
  <c r="MV15" i="82"/>
  <c r="MV12" i="82" s="1"/>
  <c r="MV9" i="82"/>
  <c r="MV21" i="82"/>
  <c r="MV22" i="82"/>
  <c r="MV10" i="82"/>
  <c r="MV8" i="82"/>
  <c r="MV7" i="82"/>
  <c r="MW29" i="82"/>
  <c r="MW27" i="82"/>
  <c r="MX24" i="82"/>
  <c r="MW28" i="82"/>
  <c r="TJ5" i="82"/>
  <c r="TI4" i="82"/>
  <c r="IS25" i="50"/>
  <c r="FK25" i="50"/>
  <c r="FL5" i="50"/>
  <c r="FJ29" i="50"/>
  <c r="FJ27" i="50"/>
  <c r="FJ28" i="50"/>
  <c r="FK24" i="50"/>
  <c r="FI4" i="50"/>
  <c r="KP5" i="72" l="1"/>
  <c r="KO4" i="72"/>
  <c r="IH19" i="72"/>
  <c r="IH10" i="72"/>
  <c r="IH6" i="72" s="1"/>
  <c r="II13" i="72"/>
  <c r="FD13" i="72"/>
  <c r="FE5" i="72"/>
  <c r="FB4" i="72"/>
  <c r="FD12" i="72"/>
  <c r="FC15" i="72"/>
  <c r="FC17" i="72"/>
  <c r="FC16" i="72"/>
  <c r="IR19" i="50"/>
  <c r="KS4" i="50"/>
  <c r="KT5" i="50"/>
  <c r="MV6" i="82"/>
  <c r="MV18" i="82"/>
  <c r="TJ4" i="82"/>
  <c r="TK5" i="82"/>
  <c r="MX25" i="82"/>
  <c r="IR31" i="50"/>
  <c r="IR14" i="50"/>
  <c r="IR8" i="50"/>
  <c r="FJ4" i="50"/>
  <c r="IR20" i="50"/>
  <c r="IR13" i="50"/>
  <c r="IR7" i="50"/>
  <c r="IR9" i="50"/>
  <c r="IR22" i="50"/>
  <c r="IR10" i="50"/>
  <c r="FL25" i="50"/>
  <c r="FM5" i="50"/>
  <c r="IR21" i="50"/>
  <c r="FK29" i="50"/>
  <c r="FK27" i="50"/>
  <c r="FK28" i="50"/>
  <c r="FL24" i="50"/>
  <c r="IS28" i="50"/>
  <c r="IS27" i="50"/>
  <c r="IS29" i="50"/>
  <c r="IT24" i="50"/>
  <c r="FC4" i="72" l="1"/>
  <c r="FD16" i="72"/>
  <c r="FD15" i="72"/>
  <c r="FD17" i="72"/>
  <c r="FE12" i="72"/>
  <c r="FE14" i="72" s="1"/>
  <c r="FF14" i="72" s="1"/>
  <c r="FG14" i="72" s="1"/>
  <c r="FH14" i="72" s="1"/>
  <c r="II16" i="72"/>
  <c r="II17" i="72"/>
  <c r="II15" i="72"/>
  <c r="II23" i="72" s="1"/>
  <c r="IJ12" i="72"/>
  <c r="KP4" i="72"/>
  <c r="KQ5" i="72"/>
  <c r="II21" i="72"/>
  <c r="II22" i="72"/>
  <c r="II25" i="72"/>
  <c r="FE13" i="72"/>
  <c r="FF5" i="72"/>
  <c r="KT4" i="50"/>
  <c r="KU5" i="50"/>
  <c r="IS20" i="50"/>
  <c r="MW21" i="82"/>
  <c r="MW13" i="82"/>
  <c r="MW7" i="82"/>
  <c r="TL5" i="82"/>
  <c r="TK4" i="82"/>
  <c r="MW9" i="82"/>
  <c r="MW15" i="82"/>
  <c r="MX29" i="82"/>
  <c r="MY24" i="82"/>
  <c r="MX28" i="82"/>
  <c r="MX27" i="82"/>
  <c r="MW22" i="82"/>
  <c r="MW10" i="82"/>
  <c r="MW31" i="82"/>
  <c r="MW14" i="82"/>
  <c r="MW8" i="82"/>
  <c r="MW20" i="82"/>
  <c r="MW19" i="82"/>
  <c r="IR6" i="50"/>
  <c r="IR18" i="50"/>
  <c r="IT25" i="50"/>
  <c r="FL27" i="50"/>
  <c r="FL28" i="50"/>
  <c r="FM24" i="50"/>
  <c r="FM26" i="50" s="1"/>
  <c r="FN26" i="50" s="1"/>
  <c r="FO26" i="50" s="1"/>
  <c r="FP26" i="50" s="1"/>
  <c r="FL29" i="50"/>
  <c r="IR12" i="50"/>
  <c r="FK4" i="50"/>
  <c r="FM25" i="50"/>
  <c r="FN5" i="50"/>
  <c r="FE17" i="72" l="1"/>
  <c r="FE15" i="72"/>
  <c r="FE16" i="72"/>
  <c r="FF12" i="72"/>
  <c r="II20" i="72"/>
  <c r="II24" i="72"/>
  <c r="II7" i="72" s="1"/>
  <c r="KR5" i="72"/>
  <c r="KQ4" i="72"/>
  <c r="IJ13" i="72"/>
  <c r="FF13" i="72"/>
  <c r="FG5" i="72"/>
  <c r="FD4" i="72"/>
  <c r="IS21" i="50"/>
  <c r="IS22" i="50"/>
  <c r="KV5" i="50"/>
  <c r="KU4" i="50"/>
  <c r="MW12" i="82"/>
  <c r="MY26" i="82"/>
  <c r="MZ26" i="82" s="1"/>
  <c r="NA26" i="82" s="1"/>
  <c r="NB26" i="82" s="1"/>
  <c r="NC26" i="82" s="1"/>
  <c r="ND26" i="82" s="1"/>
  <c r="NE26" i="82" s="1"/>
  <c r="NF26" i="82" s="1"/>
  <c r="NG26" i="82" s="1"/>
  <c r="NH26" i="82" s="1"/>
  <c r="NI26" i="82" s="1"/>
  <c r="NJ26" i="82" s="1"/>
  <c r="MY25" i="82"/>
  <c r="TM5" i="82"/>
  <c r="TL4" i="82"/>
  <c r="MW6" i="82"/>
  <c r="MW18" i="82"/>
  <c r="IS9" i="50"/>
  <c r="IS15" i="50"/>
  <c r="FL4" i="50"/>
  <c r="IS8" i="50"/>
  <c r="IS31" i="50"/>
  <c r="FN25" i="50"/>
  <c r="FO5" i="50"/>
  <c r="FM28" i="50"/>
  <c r="FM27" i="50"/>
  <c r="FN24" i="50"/>
  <c r="FM29" i="50"/>
  <c r="IS10" i="50"/>
  <c r="IT29" i="50"/>
  <c r="IT28" i="50"/>
  <c r="IU24" i="50"/>
  <c r="IT27" i="50"/>
  <c r="IS14" i="50"/>
  <c r="IS13" i="50"/>
  <c r="IS7" i="50"/>
  <c r="IS19" i="50"/>
  <c r="IS18" i="50" l="1"/>
  <c r="KS5" i="72"/>
  <c r="KR4" i="72"/>
  <c r="II19" i="72"/>
  <c r="II10" i="72"/>
  <c r="II6" i="72" s="1"/>
  <c r="IJ15" i="72"/>
  <c r="IJ16" i="72"/>
  <c r="IJ17" i="72"/>
  <c r="IK12" i="72"/>
  <c r="IJ22" i="72"/>
  <c r="FG13" i="72"/>
  <c r="FH5" i="72"/>
  <c r="FF17" i="72"/>
  <c r="FF15" i="72"/>
  <c r="FF16" i="72"/>
  <c r="FG12" i="72"/>
  <c r="FE4" i="72"/>
  <c r="KW5" i="50"/>
  <c r="KV4" i="50"/>
  <c r="MX21" i="82"/>
  <c r="MY29" i="82"/>
  <c r="MY28" i="82"/>
  <c r="MZ24" i="82"/>
  <c r="MY27" i="82"/>
  <c r="MX13" i="82"/>
  <c r="MX7" i="82"/>
  <c r="MX31" i="82"/>
  <c r="MX14" i="82"/>
  <c r="MX8" i="82"/>
  <c r="MX19" i="82"/>
  <c r="MX9" i="82"/>
  <c r="MX15" i="82"/>
  <c r="MX22" i="82"/>
  <c r="MX10" i="82"/>
  <c r="TM4" i="82"/>
  <c r="TN5" i="82"/>
  <c r="MX20" i="82"/>
  <c r="IS6" i="50"/>
  <c r="IS12" i="50"/>
  <c r="IT15" i="50"/>
  <c r="FM4" i="50"/>
  <c r="FO25" i="50"/>
  <c r="FP5" i="50"/>
  <c r="FN27" i="50"/>
  <c r="FN28" i="50"/>
  <c r="FO24" i="50"/>
  <c r="FN29" i="50"/>
  <c r="IU26" i="50"/>
  <c r="IU25" i="50"/>
  <c r="FG17" i="72" l="1"/>
  <c r="FG16" i="72"/>
  <c r="FG15" i="72"/>
  <c r="FH12" i="72"/>
  <c r="IJ21" i="72"/>
  <c r="IJ23" i="72"/>
  <c r="IJ24" i="72"/>
  <c r="IJ7" i="72" s="1"/>
  <c r="IJ25" i="72"/>
  <c r="IK13" i="72"/>
  <c r="FI5" i="72"/>
  <c r="FH13" i="72"/>
  <c r="IJ20" i="72"/>
  <c r="FF4" i="72"/>
  <c r="KS4" i="72"/>
  <c r="KT5" i="72"/>
  <c r="KW4" i="50"/>
  <c r="KX5" i="50"/>
  <c r="MX18" i="82"/>
  <c r="MX6" i="82"/>
  <c r="MX12" i="82"/>
  <c r="TO5" i="82"/>
  <c r="TN4" i="82"/>
  <c r="MY13" i="82"/>
  <c r="MZ25" i="82"/>
  <c r="IT21" i="50"/>
  <c r="IT20" i="50"/>
  <c r="IT9" i="50"/>
  <c r="IT13" i="50"/>
  <c r="IT7" i="50"/>
  <c r="IV26" i="50"/>
  <c r="IW26" i="50" s="1"/>
  <c r="IX26" i="50" s="1"/>
  <c r="IY26" i="50" s="1"/>
  <c r="IZ26" i="50" s="1"/>
  <c r="JA26" i="50" s="1"/>
  <c r="JB26" i="50" s="1"/>
  <c r="JC26" i="50" s="1"/>
  <c r="JD26" i="50" s="1"/>
  <c r="JE26" i="50" s="1"/>
  <c r="JF26" i="50" s="1"/>
  <c r="FP25" i="50"/>
  <c r="FQ5" i="50"/>
  <c r="FN4" i="50"/>
  <c r="FO29" i="50"/>
  <c r="FO28" i="50"/>
  <c r="FP24" i="50"/>
  <c r="FO27" i="50"/>
  <c r="IT10" i="50"/>
  <c r="IT22" i="50"/>
  <c r="IU29" i="50"/>
  <c r="IU28" i="50"/>
  <c r="IU27" i="50"/>
  <c r="IV24" i="50"/>
  <c r="IT19" i="50"/>
  <c r="IT8" i="50"/>
  <c r="IT31" i="50"/>
  <c r="IT14" i="50"/>
  <c r="FG4" i="72" l="1"/>
  <c r="IJ19" i="72"/>
  <c r="IJ10" i="72"/>
  <c r="IJ6" i="72" s="1"/>
  <c r="IK16" i="72"/>
  <c r="IK15" i="72"/>
  <c r="IK23" i="72" s="1"/>
  <c r="IL12" i="72"/>
  <c r="IK17" i="72"/>
  <c r="IK20" i="72"/>
  <c r="IK24" i="72"/>
  <c r="IK7" i="72" s="1"/>
  <c r="IK21" i="72"/>
  <c r="IK25" i="72"/>
  <c r="KT4" i="72"/>
  <c r="KU5" i="72"/>
  <c r="FH17" i="72"/>
  <c r="FH15" i="72"/>
  <c r="FH16" i="72"/>
  <c r="FI12" i="72"/>
  <c r="FI14" i="72" s="1"/>
  <c r="FJ14" i="72" s="1"/>
  <c r="FK14" i="72" s="1"/>
  <c r="FL14" i="72" s="1"/>
  <c r="FI13" i="72"/>
  <c r="FJ5" i="72"/>
  <c r="MY7" i="82"/>
  <c r="KX4" i="50"/>
  <c r="KY5" i="50"/>
  <c r="IU19" i="50"/>
  <c r="IU14" i="50"/>
  <c r="MY22" i="82"/>
  <c r="MY10" i="82"/>
  <c r="MY21" i="82"/>
  <c r="MY19" i="82"/>
  <c r="MY9" i="82"/>
  <c r="MY20" i="82"/>
  <c r="MY31" i="82"/>
  <c r="MY14" i="82"/>
  <c r="MY8" i="82"/>
  <c r="MY15" i="82"/>
  <c r="TP5" i="82"/>
  <c r="TO4" i="82"/>
  <c r="MZ29" i="82"/>
  <c r="MZ28" i="82"/>
  <c r="NA24" i="82"/>
  <c r="MZ27" i="82"/>
  <c r="IT18" i="50"/>
  <c r="IT6" i="50"/>
  <c r="IT12" i="50"/>
  <c r="IV25" i="50"/>
  <c r="FQ25" i="50"/>
  <c r="FR5" i="50"/>
  <c r="FP29" i="50"/>
  <c r="FP28" i="50"/>
  <c r="FP27" i="50"/>
  <c r="FQ24" i="50"/>
  <c r="FQ26" i="50" s="1"/>
  <c r="FR26" i="50" s="1"/>
  <c r="FS26" i="50" s="1"/>
  <c r="FT26" i="50" s="1"/>
  <c r="FO4" i="50"/>
  <c r="FH4" i="72" l="1"/>
  <c r="FJ13" i="72"/>
  <c r="FK5" i="72"/>
  <c r="KU4" i="72"/>
  <c r="KV5" i="72"/>
  <c r="FI17" i="72"/>
  <c r="FI15" i="72"/>
  <c r="FI16" i="72"/>
  <c r="FJ12" i="72"/>
  <c r="IL13" i="72"/>
  <c r="IK22" i="72"/>
  <c r="IK19" i="72" s="1"/>
  <c r="IU31" i="50"/>
  <c r="KY4" i="50"/>
  <c r="KZ5" i="50"/>
  <c r="MY12" i="82"/>
  <c r="MY18" i="82"/>
  <c r="MY6" i="82"/>
  <c r="NA25" i="82"/>
  <c r="TQ5" i="82"/>
  <c r="TP4" i="82"/>
  <c r="IU21" i="50"/>
  <c r="FR25" i="50"/>
  <c r="FS5" i="50"/>
  <c r="FP4" i="50"/>
  <c r="FQ28" i="50"/>
  <c r="FQ29" i="50"/>
  <c r="FQ27" i="50"/>
  <c r="FR24" i="50"/>
  <c r="IU22" i="50"/>
  <c r="IU10" i="50"/>
  <c r="IU13" i="50"/>
  <c r="IU7" i="50"/>
  <c r="IU9" i="50"/>
  <c r="IU15" i="50"/>
  <c r="IU8" i="50"/>
  <c r="IU20" i="50"/>
  <c r="IV29" i="50"/>
  <c r="IV28" i="50"/>
  <c r="IV27" i="50"/>
  <c r="IW24" i="50"/>
  <c r="FJ17" i="72" l="1"/>
  <c r="FJ16" i="72"/>
  <c r="FK12" i="72"/>
  <c r="FJ15" i="72"/>
  <c r="KW5" i="72"/>
  <c r="KV4" i="72"/>
  <c r="FK13" i="72"/>
  <c r="FL5" i="72"/>
  <c r="IK10" i="72"/>
  <c r="IK6" i="72" s="1"/>
  <c r="FI4" i="72"/>
  <c r="IM12" i="72"/>
  <c r="IL15" i="72"/>
  <c r="IL17" i="72"/>
  <c r="IL16" i="72"/>
  <c r="KZ4" i="50"/>
  <c r="LA5" i="50"/>
  <c r="MZ31" i="82"/>
  <c r="MZ20" i="82"/>
  <c r="MZ14" i="82"/>
  <c r="MZ8" i="82"/>
  <c r="NA28" i="82"/>
  <c r="NB24" i="82"/>
  <c r="NA29" i="82"/>
  <c r="NA27" i="82"/>
  <c r="MZ19" i="82"/>
  <c r="TR5" i="82"/>
  <c r="TQ4" i="82"/>
  <c r="MZ13" i="82"/>
  <c r="MZ7" i="82"/>
  <c r="MZ15" i="82"/>
  <c r="MZ9" i="82"/>
  <c r="MZ21" i="82"/>
  <c r="MZ22" i="82"/>
  <c r="MZ10" i="82"/>
  <c r="IU12" i="50"/>
  <c r="IU18" i="50"/>
  <c r="IW25" i="50"/>
  <c r="FQ4" i="50"/>
  <c r="FS25" i="50"/>
  <c r="FT5" i="50"/>
  <c r="FR27" i="50"/>
  <c r="FR28" i="50"/>
  <c r="FR29" i="50"/>
  <c r="FS24" i="50"/>
  <c r="IU6" i="50"/>
  <c r="IV21" i="50"/>
  <c r="IV19" i="50"/>
  <c r="FL13" i="72" l="1"/>
  <c r="FM5" i="72"/>
  <c r="FK17" i="72"/>
  <c r="FK16" i="72"/>
  <c r="FK15" i="72"/>
  <c r="FL12" i="72"/>
  <c r="IL23" i="72"/>
  <c r="IL22" i="72"/>
  <c r="IL25" i="72"/>
  <c r="IL20" i="72"/>
  <c r="IL21" i="72"/>
  <c r="IL24" i="72"/>
  <c r="IL7" i="72" s="1"/>
  <c r="KX5" i="72"/>
  <c r="KW4" i="72"/>
  <c r="IM14" i="72"/>
  <c r="IM13" i="72"/>
  <c r="FJ4" i="72"/>
  <c r="LB5" i="50"/>
  <c r="LA4" i="50"/>
  <c r="NB25" i="82"/>
  <c r="NA15" i="82"/>
  <c r="TR4" i="82"/>
  <c r="TS5" i="82"/>
  <c r="NA13" i="82"/>
  <c r="MZ18" i="82"/>
  <c r="MZ6" i="82"/>
  <c r="MZ12" i="82"/>
  <c r="NA19" i="82"/>
  <c r="NA22" i="82"/>
  <c r="IV22" i="50"/>
  <c r="IV10" i="50"/>
  <c r="FR4" i="50"/>
  <c r="IV13" i="50"/>
  <c r="IV7" i="50"/>
  <c r="IV9" i="50"/>
  <c r="IV15" i="50"/>
  <c r="IV31" i="50"/>
  <c r="IV8" i="50"/>
  <c r="IV14" i="50"/>
  <c r="FS29" i="50"/>
  <c r="FS28" i="50"/>
  <c r="FS27" i="50"/>
  <c r="FT24" i="50"/>
  <c r="IV20" i="50"/>
  <c r="FT25" i="50"/>
  <c r="FU5" i="50"/>
  <c r="IW29" i="50"/>
  <c r="IW28" i="50"/>
  <c r="IW27" i="50"/>
  <c r="IX24" i="50"/>
  <c r="IN14" i="72" l="1"/>
  <c r="IO14" i="72" s="1"/>
  <c r="IP14" i="72" s="1"/>
  <c r="IQ14" i="72" s="1"/>
  <c r="IR14" i="72" s="1"/>
  <c r="IS14" i="72" s="1"/>
  <c r="IT14" i="72" s="1"/>
  <c r="IU14" i="72" s="1"/>
  <c r="IV14" i="72" s="1"/>
  <c r="IW14" i="72" s="1"/>
  <c r="IX14" i="72" s="1"/>
  <c r="FK4" i="72"/>
  <c r="IL19" i="72"/>
  <c r="IL10" i="72"/>
  <c r="IL6" i="72" s="1"/>
  <c r="FM13" i="72"/>
  <c r="FN5" i="72"/>
  <c r="IM17" i="72"/>
  <c r="IM15" i="72"/>
  <c r="IM16" i="72"/>
  <c r="IN12" i="72"/>
  <c r="IM22" i="72"/>
  <c r="KY5" i="72"/>
  <c r="KX4" i="72"/>
  <c r="FL16" i="72"/>
  <c r="FL17" i="72"/>
  <c r="FL15" i="72"/>
  <c r="FM12" i="72"/>
  <c r="FM14" i="72" s="1"/>
  <c r="FN14" i="72" s="1"/>
  <c r="FO14" i="72" s="1"/>
  <c r="FP14" i="72" s="1"/>
  <c r="NA21" i="82"/>
  <c r="LB4" i="50"/>
  <c r="LC5" i="50"/>
  <c r="NA7" i="82"/>
  <c r="NA31" i="82"/>
  <c r="NA14" i="82"/>
  <c r="NA12" i="82" s="1"/>
  <c r="NA8" i="82"/>
  <c r="TS4" i="82"/>
  <c r="TT5" i="82"/>
  <c r="NA20" i="82"/>
  <c r="NA9" i="82"/>
  <c r="NA10" i="82"/>
  <c r="NB28" i="82"/>
  <c r="NC24" i="82"/>
  <c r="NB29" i="82"/>
  <c r="NB27" i="82"/>
  <c r="IV18" i="50"/>
  <c r="IX25" i="50"/>
  <c r="IV6" i="50"/>
  <c r="IV12" i="50"/>
  <c r="FS4" i="50"/>
  <c r="FU25" i="50"/>
  <c r="FV5" i="50"/>
  <c r="FT29" i="50"/>
  <c r="FT28" i="50"/>
  <c r="FT27" i="50"/>
  <c r="FU24" i="50"/>
  <c r="FU26" i="50" s="1"/>
  <c r="FV26" i="50" s="1"/>
  <c r="FW26" i="50" s="1"/>
  <c r="FX26" i="50" s="1"/>
  <c r="NA18" i="82" l="1"/>
  <c r="FL4" i="72"/>
  <c r="IN13" i="72"/>
  <c r="IM25" i="72"/>
  <c r="IM24" i="72"/>
  <c r="IM7" i="72" s="1"/>
  <c r="IM23" i="72"/>
  <c r="IM21" i="72"/>
  <c r="FN13" i="72"/>
  <c r="FO5" i="72"/>
  <c r="FM16" i="72"/>
  <c r="FM17" i="72"/>
  <c r="FM15" i="72"/>
  <c r="FN12" i="72"/>
  <c r="KY4" i="72"/>
  <c r="KZ5" i="72"/>
  <c r="IM20" i="72"/>
  <c r="LC4" i="50"/>
  <c r="LD5" i="50"/>
  <c r="NA6" i="82"/>
  <c r="NB13" i="82"/>
  <c r="NC25" i="82"/>
  <c r="TU5" i="82"/>
  <c r="TT4" i="82"/>
  <c r="IW20" i="50"/>
  <c r="IW22" i="50"/>
  <c r="IW8" i="50"/>
  <c r="IW14" i="50"/>
  <c r="IW31" i="50"/>
  <c r="FU29" i="50"/>
  <c r="FU28" i="50"/>
  <c r="FU27" i="50"/>
  <c r="FV24" i="50"/>
  <c r="FT4" i="50"/>
  <c r="IW19" i="50"/>
  <c r="IW10" i="50"/>
  <c r="IX28" i="50"/>
  <c r="IX27" i="50"/>
  <c r="IY24" i="50"/>
  <c r="IX29" i="50"/>
  <c r="IW13" i="50"/>
  <c r="IW7" i="50"/>
  <c r="FV25" i="50"/>
  <c r="FW5" i="50"/>
  <c r="IW21" i="50"/>
  <c r="IW15" i="50"/>
  <c r="IW9" i="50"/>
  <c r="FM4" i="72" l="1"/>
  <c r="FO13" i="72"/>
  <c r="FP5" i="72"/>
  <c r="FN17" i="72"/>
  <c r="FN15" i="72"/>
  <c r="FN16" i="72"/>
  <c r="FO12" i="72"/>
  <c r="LA5" i="72"/>
  <c r="KZ4" i="72"/>
  <c r="IN17" i="72"/>
  <c r="IN16" i="72"/>
  <c r="IN15" i="72"/>
  <c r="IO12" i="72"/>
  <c r="IM19" i="72"/>
  <c r="IM10" i="72"/>
  <c r="IM6" i="72" s="1"/>
  <c r="IN21" i="72"/>
  <c r="LE5" i="50"/>
  <c r="LD4" i="50"/>
  <c r="NB21" i="82"/>
  <c r="NB7" i="82"/>
  <c r="TV5" i="82"/>
  <c r="TU4" i="82"/>
  <c r="NB15" i="82"/>
  <c r="NB9" i="82"/>
  <c r="NB19" i="82"/>
  <c r="NB20" i="82"/>
  <c r="NB22" i="82"/>
  <c r="NB10" i="82"/>
  <c r="NB31" i="82"/>
  <c r="NB14" i="82"/>
  <c r="NB8" i="82"/>
  <c r="NC29" i="82"/>
  <c r="NC28" i="82"/>
  <c r="NC27" i="82"/>
  <c r="ND24" i="82"/>
  <c r="IW18" i="50"/>
  <c r="IW6" i="50"/>
  <c r="FU4" i="50"/>
  <c r="IY25" i="50"/>
  <c r="IW12" i="50"/>
  <c r="FW25" i="50"/>
  <c r="FX5" i="50"/>
  <c r="FV29" i="50"/>
  <c r="FV28" i="50"/>
  <c r="FV27" i="50"/>
  <c r="FW24" i="50"/>
  <c r="FN4" i="72" l="1"/>
  <c r="FO17" i="72"/>
  <c r="FP12" i="72"/>
  <c r="FO15" i="72"/>
  <c r="FO16" i="72"/>
  <c r="IN24" i="72"/>
  <c r="IN7" i="72" s="1"/>
  <c r="IN20" i="72"/>
  <c r="IN22" i="72"/>
  <c r="IN25" i="72"/>
  <c r="IO13" i="72"/>
  <c r="FP13" i="72"/>
  <c r="FQ5" i="72"/>
  <c r="LA4" i="72"/>
  <c r="LB5" i="72"/>
  <c r="IN23" i="72"/>
  <c r="LE4" i="50"/>
  <c r="LF5" i="50"/>
  <c r="NB12" i="82"/>
  <c r="NB6" i="82"/>
  <c r="NB18" i="82"/>
  <c r="ND25" i="82"/>
  <c r="TV4" i="82"/>
  <c r="TW5" i="82"/>
  <c r="IX20" i="50"/>
  <c r="IX14" i="50"/>
  <c r="IX31" i="50"/>
  <c r="IX8" i="50"/>
  <c r="IX22" i="50"/>
  <c r="IX10" i="50"/>
  <c r="IY29" i="50"/>
  <c r="IY27" i="50"/>
  <c r="IY28" i="50"/>
  <c r="IZ24" i="50"/>
  <c r="IX13" i="50"/>
  <c r="IX7" i="50"/>
  <c r="IX9" i="50"/>
  <c r="IX15" i="50"/>
  <c r="FV4" i="50"/>
  <c r="IX21" i="50"/>
  <c r="IX19" i="50"/>
  <c r="FX25" i="50"/>
  <c r="FY5" i="50"/>
  <c r="FW29" i="50"/>
  <c r="FW28" i="50"/>
  <c r="FW27" i="50"/>
  <c r="FX24" i="50"/>
  <c r="IO17" i="72" l="1"/>
  <c r="IO16" i="72"/>
  <c r="IO15" i="72"/>
  <c r="IP12" i="72"/>
  <c r="IO21" i="72"/>
  <c r="IO20" i="72"/>
  <c r="FO4" i="72"/>
  <c r="FQ13" i="72"/>
  <c r="FR5" i="72"/>
  <c r="IO23" i="72"/>
  <c r="IO22" i="72"/>
  <c r="LB4" i="72"/>
  <c r="LC5" i="72"/>
  <c r="IO24" i="72"/>
  <c r="IO7" i="72" s="1"/>
  <c r="IO25" i="72"/>
  <c r="FP17" i="72"/>
  <c r="FP15" i="72"/>
  <c r="FP16" i="72"/>
  <c r="FQ12" i="72"/>
  <c r="FQ14" i="72" s="1"/>
  <c r="FR14" i="72" s="1"/>
  <c r="FS14" i="72" s="1"/>
  <c r="FT14" i="72" s="1"/>
  <c r="IN19" i="72"/>
  <c r="IN10" i="72"/>
  <c r="IN6" i="72" s="1"/>
  <c r="LG5" i="50"/>
  <c r="LF4" i="50"/>
  <c r="NC31" i="82"/>
  <c r="NC14" i="82"/>
  <c r="NC8" i="82"/>
  <c r="ND29" i="82"/>
  <c r="ND28" i="82"/>
  <c r="ND27" i="82"/>
  <c r="NE24" i="82"/>
  <c r="NC20" i="82"/>
  <c r="NC22" i="82"/>
  <c r="NC10" i="82"/>
  <c r="TX5" i="82"/>
  <c r="TW4" i="82"/>
  <c r="NC21" i="82"/>
  <c r="NC19" i="82"/>
  <c r="NC15" i="82"/>
  <c r="NC9" i="82"/>
  <c r="NC13" i="82"/>
  <c r="NC7" i="82"/>
  <c r="IX12" i="50"/>
  <c r="IX18" i="50"/>
  <c r="IX6" i="50"/>
  <c r="FY25" i="50"/>
  <c r="FZ5" i="50"/>
  <c r="FW4" i="50"/>
  <c r="FX29" i="50"/>
  <c r="FX27" i="50"/>
  <c r="FX28" i="50"/>
  <c r="FY24" i="50"/>
  <c r="FY26" i="50" s="1"/>
  <c r="FZ26" i="50" s="1"/>
  <c r="GA26" i="50" s="1"/>
  <c r="GB26" i="50" s="1"/>
  <c r="IZ25" i="50"/>
  <c r="IO19" i="72" l="1"/>
  <c r="IO10" i="72"/>
  <c r="IO6" i="72" s="1"/>
  <c r="FP4" i="72"/>
  <c r="IP13" i="72"/>
  <c r="FR13" i="72"/>
  <c r="FS5" i="72"/>
  <c r="FQ17" i="72"/>
  <c r="FQ15" i="72"/>
  <c r="FR12" i="72"/>
  <c r="FQ16" i="72"/>
  <c r="LD5" i="72"/>
  <c r="LC4" i="72"/>
  <c r="LG4" i="50"/>
  <c r="LH5" i="50"/>
  <c r="NC12" i="82"/>
  <c r="NC6" i="82"/>
  <c r="TY5" i="82"/>
  <c r="TX4" i="82"/>
  <c r="NE25" i="82"/>
  <c r="NC18" i="82"/>
  <c r="ND13" i="82"/>
  <c r="ND15" i="82"/>
  <c r="IY13" i="50"/>
  <c r="IY7" i="50"/>
  <c r="IY9" i="50"/>
  <c r="IY15" i="50"/>
  <c r="IY19" i="50"/>
  <c r="FX4" i="50"/>
  <c r="IY20" i="50"/>
  <c r="IY21" i="50"/>
  <c r="IY22" i="50"/>
  <c r="IY10" i="50"/>
  <c r="FY29" i="50"/>
  <c r="FY27" i="50"/>
  <c r="FY28" i="50"/>
  <c r="FZ24" i="50"/>
  <c r="IY14" i="50"/>
  <c r="IY31" i="50"/>
  <c r="IY8" i="50"/>
  <c r="IZ29" i="50"/>
  <c r="IZ27" i="50"/>
  <c r="IZ28" i="50"/>
  <c r="JA24" i="50"/>
  <c r="FZ25" i="50"/>
  <c r="GA5" i="50"/>
  <c r="FQ4" i="72" l="1"/>
  <c r="FS13" i="72"/>
  <c r="FT5" i="72"/>
  <c r="LE5" i="72"/>
  <c r="LD4" i="72"/>
  <c r="FR17" i="72"/>
  <c r="FR16" i="72"/>
  <c r="FR15" i="72"/>
  <c r="FS12" i="72"/>
  <c r="IP17" i="72"/>
  <c r="IP15" i="72"/>
  <c r="IP21" i="72" s="1"/>
  <c r="IP16" i="72"/>
  <c r="IQ12" i="72"/>
  <c r="IP20" i="72"/>
  <c r="IP22" i="72"/>
  <c r="ND21" i="82"/>
  <c r="LI5" i="50"/>
  <c r="LH4" i="50"/>
  <c r="ND22" i="82"/>
  <c r="ND20" i="82"/>
  <c r="ND7" i="82"/>
  <c r="ND10" i="82"/>
  <c r="ND31" i="82"/>
  <c r="ND14" i="82"/>
  <c r="ND12" i="82" s="1"/>
  <c r="ND8" i="82"/>
  <c r="ND19" i="82"/>
  <c r="NE29" i="82"/>
  <c r="NE28" i="82"/>
  <c r="NE27" i="82"/>
  <c r="NF24" i="82"/>
  <c r="ND9" i="82"/>
  <c r="TZ5" i="82"/>
  <c r="TY4" i="82"/>
  <c r="IY6" i="50"/>
  <c r="GA25" i="50"/>
  <c r="GB5" i="50"/>
  <c r="FY4" i="50"/>
  <c r="JA25" i="50"/>
  <c r="IY18" i="50"/>
  <c r="IY12" i="50"/>
  <c r="FZ28" i="50"/>
  <c r="FZ27" i="50"/>
  <c r="FZ29" i="50"/>
  <c r="GA24" i="50"/>
  <c r="FR4" i="72" l="1"/>
  <c r="LE4" i="72"/>
  <c r="LF5" i="72"/>
  <c r="FU5" i="72"/>
  <c r="FT13" i="72"/>
  <c r="FS17" i="72"/>
  <c r="FS16" i="72"/>
  <c r="FS15" i="72"/>
  <c r="FT12" i="72"/>
  <c r="IP10" i="72"/>
  <c r="IQ13" i="72"/>
  <c r="IP24" i="72"/>
  <c r="IP7" i="72" s="1"/>
  <c r="IP23" i="72"/>
  <c r="IP25" i="72"/>
  <c r="LJ5" i="50"/>
  <c r="LI4" i="50"/>
  <c r="ND18" i="82"/>
  <c r="ND6" i="82"/>
  <c r="NE13" i="82"/>
  <c r="NF25" i="82"/>
  <c r="UA5" i="82"/>
  <c r="TZ4" i="82"/>
  <c r="NE15" i="82"/>
  <c r="NE19" i="82"/>
  <c r="IZ22" i="50"/>
  <c r="IZ10" i="50"/>
  <c r="JA28" i="50"/>
  <c r="JA27" i="50"/>
  <c r="JB24" i="50"/>
  <c r="JA29" i="50"/>
  <c r="IZ15" i="50"/>
  <c r="IZ9" i="50"/>
  <c r="IZ13" i="50"/>
  <c r="IZ7" i="50"/>
  <c r="GB25" i="50"/>
  <c r="GC5" i="50"/>
  <c r="GA27" i="50"/>
  <c r="GA29" i="50"/>
  <c r="GA28" i="50"/>
  <c r="GB24" i="50"/>
  <c r="IZ21" i="50"/>
  <c r="IZ31" i="50"/>
  <c r="IZ8" i="50"/>
  <c r="IZ14" i="50"/>
  <c r="IZ19" i="50"/>
  <c r="FZ4" i="50"/>
  <c r="IZ20" i="50"/>
  <c r="IP19" i="72" l="1"/>
  <c r="LF4" i="72"/>
  <c r="LG5" i="72"/>
  <c r="FS4" i="72"/>
  <c r="FT17" i="72"/>
  <c r="FT15" i="72"/>
  <c r="FU12" i="72"/>
  <c r="FU14" i="72" s="1"/>
  <c r="FV14" i="72" s="1"/>
  <c r="FW14" i="72" s="1"/>
  <c r="FX14" i="72" s="1"/>
  <c r="FT16" i="72"/>
  <c r="IQ17" i="72"/>
  <c r="IQ15" i="72"/>
  <c r="IQ20" i="72" s="1"/>
  <c r="IQ16" i="72"/>
  <c r="IR12" i="72"/>
  <c r="IQ21" i="72"/>
  <c r="FU13" i="72"/>
  <c r="FV5" i="72"/>
  <c r="IP6" i="72"/>
  <c r="JA9" i="50"/>
  <c r="LK5" i="50"/>
  <c r="LJ4" i="50"/>
  <c r="NE20" i="82"/>
  <c r="NE22" i="82"/>
  <c r="NE21" i="82"/>
  <c r="NE7" i="82"/>
  <c r="UA4" i="82"/>
  <c r="UB5" i="82"/>
  <c r="NE10" i="82"/>
  <c r="NF29" i="82"/>
  <c r="NF28" i="82"/>
  <c r="NF27" i="82"/>
  <c r="NG24" i="82"/>
  <c r="NE9" i="82"/>
  <c r="NE31" i="82"/>
  <c r="NE14" i="82"/>
  <c r="NE12" i="82" s="1"/>
  <c r="NE8" i="82"/>
  <c r="IZ6" i="50"/>
  <c r="JB25" i="50"/>
  <c r="IZ18" i="50"/>
  <c r="IZ12" i="50"/>
  <c r="GD5" i="50"/>
  <c r="GC25" i="50"/>
  <c r="GB28" i="50"/>
  <c r="GB27" i="50"/>
  <c r="GB29" i="50"/>
  <c r="GC24" i="50"/>
  <c r="GC26" i="50" s="1"/>
  <c r="GD26" i="50" s="1"/>
  <c r="GE26" i="50" s="1"/>
  <c r="GF26" i="50" s="1"/>
  <c r="JA14" i="50"/>
  <c r="GA4" i="50"/>
  <c r="FU17" i="72" l="1"/>
  <c r="FU15" i="72"/>
  <c r="FV12" i="72"/>
  <c r="FU16" i="72"/>
  <c r="IQ25" i="72"/>
  <c r="IQ24" i="72"/>
  <c r="IQ7" i="72" s="1"/>
  <c r="IR13" i="72"/>
  <c r="IQ23" i="72"/>
  <c r="LG4" i="72"/>
  <c r="LH5" i="72"/>
  <c r="FT4" i="72"/>
  <c r="IQ22" i="72"/>
  <c r="FV13" i="72"/>
  <c r="FW5" i="72"/>
  <c r="NE18" i="82"/>
  <c r="JA20" i="50"/>
  <c r="LL5" i="50"/>
  <c r="LK4" i="50"/>
  <c r="JA15" i="50"/>
  <c r="NE6" i="82"/>
  <c r="UC5" i="82"/>
  <c r="UB4" i="82"/>
  <c r="NG25" i="82"/>
  <c r="NF15" i="82"/>
  <c r="JA19" i="50"/>
  <c r="GB4" i="50"/>
  <c r="JA8" i="50"/>
  <c r="JA22" i="50"/>
  <c r="JA10" i="50"/>
  <c r="JA13" i="50"/>
  <c r="JA7" i="50"/>
  <c r="JA21" i="50"/>
  <c r="GC27" i="50"/>
  <c r="GC29" i="50"/>
  <c r="GC28" i="50"/>
  <c r="GD24" i="50"/>
  <c r="JA31" i="50"/>
  <c r="GE5" i="50"/>
  <c r="GD25" i="50"/>
  <c r="JB29" i="50"/>
  <c r="JB27" i="50"/>
  <c r="JB28" i="50"/>
  <c r="JC24" i="50"/>
  <c r="IQ19" i="72" l="1"/>
  <c r="LH4" i="72"/>
  <c r="LI5" i="72"/>
  <c r="IR17" i="72"/>
  <c r="IR15" i="72"/>
  <c r="IR16" i="72"/>
  <c r="IS12" i="72"/>
  <c r="FU4" i="72"/>
  <c r="IQ10" i="72"/>
  <c r="IQ6" i="72" s="1"/>
  <c r="FW13" i="72"/>
  <c r="FX5" i="72"/>
  <c r="FV17" i="72"/>
  <c r="FV15" i="72"/>
  <c r="FV16" i="72"/>
  <c r="FW12" i="72"/>
  <c r="IR21" i="72"/>
  <c r="IR23" i="72"/>
  <c r="NF21" i="82"/>
  <c r="JB14" i="50"/>
  <c r="LM5" i="50"/>
  <c r="LL4" i="50"/>
  <c r="JA12" i="50"/>
  <c r="NF9" i="82"/>
  <c r="NF22" i="82"/>
  <c r="NF19" i="82"/>
  <c r="NF20" i="82"/>
  <c r="NG28" i="82"/>
  <c r="NG27" i="82"/>
  <c r="NH24" i="82"/>
  <c r="NG29" i="82"/>
  <c r="NF31" i="82"/>
  <c r="NF14" i="82"/>
  <c r="NF8" i="82"/>
  <c r="UD5" i="82"/>
  <c r="UC4" i="82"/>
  <c r="NF13" i="82"/>
  <c r="NF7" i="82"/>
  <c r="NF10" i="82"/>
  <c r="JA6" i="50"/>
  <c r="GF5" i="50"/>
  <c r="GE25" i="50"/>
  <c r="GC4" i="50"/>
  <c r="JC25" i="50"/>
  <c r="JA18" i="50"/>
  <c r="GD29" i="50"/>
  <c r="GD27" i="50"/>
  <c r="GE24" i="50"/>
  <c r="GD28" i="50"/>
  <c r="IS13" i="72" l="1"/>
  <c r="FW17" i="72"/>
  <c r="FW15" i="72"/>
  <c r="FW16" i="72"/>
  <c r="FX12" i="72"/>
  <c r="IR24" i="72"/>
  <c r="IR7" i="72" s="1"/>
  <c r="IR22" i="72"/>
  <c r="IR25" i="72"/>
  <c r="LI4" i="72"/>
  <c r="LJ5" i="72"/>
  <c r="FV4" i="72"/>
  <c r="FX13" i="72"/>
  <c r="FY5" i="72"/>
  <c r="IR20" i="72"/>
  <c r="JB31" i="50"/>
  <c r="LM4" i="50"/>
  <c r="LN5" i="50"/>
  <c r="NF6" i="82"/>
  <c r="NF18" i="82"/>
  <c r="NG13" i="82"/>
  <c r="NF12" i="82"/>
  <c r="UD4" i="82"/>
  <c r="UE5" i="82"/>
  <c r="NH25" i="82"/>
  <c r="JB21" i="50"/>
  <c r="JC28" i="50"/>
  <c r="JC27" i="50"/>
  <c r="JD24" i="50"/>
  <c r="JC29" i="50"/>
  <c r="JB20" i="50"/>
  <c r="JB19" i="50"/>
  <c r="JB13" i="50"/>
  <c r="JB7" i="50"/>
  <c r="GD4" i="50"/>
  <c r="GE29" i="50"/>
  <c r="GE28" i="50"/>
  <c r="GE27" i="50"/>
  <c r="GF24" i="50"/>
  <c r="JB10" i="50"/>
  <c r="JB22" i="50"/>
  <c r="JB9" i="50"/>
  <c r="JB15" i="50"/>
  <c r="JB8" i="50"/>
  <c r="GF25" i="50"/>
  <c r="GG5" i="50"/>
  <c r="FW4" i="72" l="1"/>
  <c r="IS17" i="72"/>
  <c r="IS15" i="72"/>
  <c r="IS23" i="72" s="1"/>
  <c r="IS16" i="72"/>
  <c r="IT12" i="72"/>
  <c r="IS20" i="72"/>
  <c r="FX17" i="72"/>
  <c r="FX16" i="72"/>
  <c r="FY12" i="72"/>
  <c r="FY14" i="72" s="1"/>
  <c r="FZ14" i="72" s="1"/>
  <c r="GA14" i="72" s="1"/>
  <c r="GB14" i="72" s="1"/>
  <c r="FX15" i="72"/>
  <c r="IS21" i="72"/>
  <c r="IS22" i="72"/>
  <c r="LK5" i="72"/>
  <c r="LJ4" i="72"/>
  <c r="IS25" i="72"/>
  <c r="IR19" i="72"/>
  <c r="IR10" i="72"/>
  <c r="IR6" i="72" s="1"/>
  <c r="FY13" i="72"/>
  <c r="FZ5" i="72"/>
  <c r="LN4" i="50"/>
  <c r="LO5" i="50"/>
  <c r="NG19" i="82"/>
  <c r="NG21" i="82"/>
  <c r="NG31" i="82"/>
  <c r="NG14" i="82"/>
  <c r="NG8" i="82"/>
  <c r="NH29" i="82"/>
  <c r="NH28" i="82"/>
  <c r="NH27" i="82"/>
  <c r="NI24" i="82"/>
  <c r="NG20" i="82"/>
  <c r="UF5" i="82"/>
  <c r="UE4" i="82"/>
  <c r="NG7" i="82"/>
  <c r="NG15" i="82"/>
  <c r="NG9" i="82"/>
  <c r="NG22" i="82"/>
  <c r="NG10" i="82"/>
  <c r="JB12" i="50"/>
  <c r="JD25" i="50"/>
  <c r="GG25" i="50"/>
  <c r="GH5" i="50"/>
  <c r="JB18" i="50"/>
  <c r="GF29" i="50"/>
  <c r="GG24" i="50"/>
  <c r="GG26" i="50" s="1"/>
  <c r="GH26" i="50" s="1"/>
  <c r="GI26" i="50" s="1"/>
  <c r="GJ26" i="50" s="1"/>
  <c r="GF27" i="50"/>
  <c r="GF28" i="50"/>
  <c r="GE4" i="50"/>
  <c r="JB6" i="50"/>
  <c r="IS10" i="72" l="1"/>
  <c r="IT13" i="72"/>
  <c r="LK4" i="72"/>
  <c r="LL5" i="72"/>
  <c r="IS24" i="72"/>
  <c r="IS7" i="72" s="1"/>
  <c r="IS6" i="72" s="1"/>
  <c r="FZ13" i="72"/>
  <c r="GA5" i="72"/>
  <c r="FY16" i="72"/>
  <c r="FY17" i="72"/>
  <c r="FY15" i="72"/>
  <c r="FZ12" i="72"/>
  <c r="FX4" i="72"/>
  <c r="LP5" i="50"/>
  <c r="LO4" i="50"/>
  <c r="NG12" i="82"/>
  <c r="NG18" i="82"/>
  <c r="UG5" i="82"/>
  <c r="UF4" i="82"/>
  <c r="NH13" i="82"/>
  <c r="NI25" i="82"/>
  <c r="NH22" i="82"/>
  <c r="NH15" i="82"/>
  <c r="NG6" i="82"/>
  <c r="JC13" i="50"/>
  <c r="JC7" i="50"/>
  <c r="JC10" i="50"/>
  <c r="JC22" i="50"/>
  <c r="JC21" i="50"/>
  <c r="JC31" i="50"/>
  <c r="JC8" i="50"/>
  <c r="JC14" i="50"/>
  <c r="JC19" i="50"/>
  <c r="GF4" i="50"/>
  <c r="JC9" i="50"/>
  <c r="JC15" i="50"/>
  <c r="GH25" i="50"/>
  <c r="GI5" i="50"/>
  <c r="JD29" i="50"/>
  <c r="JD27" i="50"/>
  <c r="JD28" i="50"/>
  <c r="JE24" i="50"/>
  <c r="JC20" i="50"/>
  <c r="GG29" i="50"/>
  <c r="GH24" i="50"/>
  <c r="GG27" i="50"/>
  <c r="GG28" i="50"/>
  <c r="LM5" i="72" l="1"/>
  <c r="LL4" i="72"/>
  <c r="IT16" i="72"/>
  <c r="IT17" i="72"/>
  <c r="IU12" i="72"/>
  <c r="IT15" i="72"/>
  <c r="IT22" i="72" s="1"/>
  <c r="IT21" i="72"/>
  <c r="IT20" i="72"/>
  <c r="FZ17" i="72"/>
  <c r="FZ16" i="72"/>
  <c r="FZ15" i="72"/>
  <c r="GA12" i="72"/>
  <c r="FY4" i="72"/>
  <c r="GA13" i="72"/>
  <c r="GB5" i="72"/>
  <c r="GB13" i="72" s="1"/>
  <c r="IS19" i="72"/>
  <c r="LP4" i="50"/>
  <c r="LQ5" i="50"/>
  <c r="NH20" i="82"/>
  <c r="NH9" i="82"/>
  <c r="NH7" i="82"/>
  <c r="NH31" i="82"/>
  <c r="NH14" i="82"/>
  <c r="NH12" i="82" s="1"/>
  <c r="NH8" i="82"/>
  <c r="NH10" i="82"/>
  <c r="NI29" i="82"/>
  <c r="NI27" i="82"/>
  <c r="NI28" i="82"/>
  <c r="NJ24" i="82"/>
  <c r="NH21" i="82"/>
  <c r="NH19" i="82"/>
  <c r="UH5" i="82"/>
  <c r="UG4" i="82"/>
  <c r="JC12" i="50"/>
  <c r="JC18" i="50"/>
  <c r="JC6" i="50"/>
  <c r="GG4" i="50"/>
  <c r="GH29" i="50"/>
  <c r="GH28" i="50"/>
  <c r="GI24" i="50"/>
  <c r="GH27" i="50"/>
  <c r="JE25" i="50"/>
  <c r="GI25" i="50"/>
  <c r="GJ5" i="50"/>
  <c r="GJ25" i="50" s="1"/>
  <c r="GB12" i="72" l="1"/>
  <c r="GA16" i="72"/>
  <c r="GA15" i="72"/>
  <c r="GA17" i="72"/>
  <c r="FZ4" i="72"/>
  <c r="IU13" i="72"/>
  <c r="IT23" i="72"/>
  <c r="IT25" i="72"/>
  <c r="IT24" i="72"/>
  <c r="IT7" i="72" s="1"/>
  <c r="GB16" i="72"/>
  <c r="GB17" i="72"/>
  <c r="GB15" i="72"/>
  <c r="LN5" i="72"/>
  <c r="LM4" i="72"/>
  <c r="LR5" i="50"/>
  <c r="LQ4" i="50"/>
  <c r="NH18" i="82"/>
  <c r="NH6" i="82"/>
  <c r="NJ25" i="82"/>
  <c r="NI14" i="82"/>
  <c r="UH4" i="82"/>
  <c r="UI5" i="82"/>
  <c r="JD19" i="50"/>
  <c r="JD20" i="50"/>
  <c r="GJ28" i="50"/>
  <c r="GJ29" i="50"/>
  <c r="JE27" i="50"/>
  <c r="JE29" i="50"/>
  <c r="JE28" i="50"/>
  <c r="JF24" i="50"/>
  <c r="GI28" i="50"/>
  <c r="GJ24" i="50"/>
  <c r="GJ27" i="50" s="1"/>
  <c r="GI29" i="50"/>
  <c r="GI27" i="50"/>
  <c r="GH4" i="50"/>
  <c r="JD21" i="50"/>
  <c r="JD10" i="50"/>
  <c r="JD22" i="50"/>
  <c r="JD8" i="50"/>
  <c r="JD14" i="50"/>
  <c r="JD31" i="50"/>
  <c r="JD13" i="50"/>
  <c r="JD7" i="50"/>
  <c r="JD9" i="50"/>
  <c r="JD15" i="50"/>
  <c r="IT19" i="72" l="1"/>
  <c r="GB4" i="72"/>
  <c r="IU16" i="72"/>
  <c r="IU17" i="72"/>
  <c r="IV12" i="72"/>
  <c r="IU15" i="72"/>
  <c r="IT10" i="72"/>
  <c r="IT6" i="72" s="1"/>
  <c r="GA4" i="72"/>
  <c r="IU25" i="72"/>
  <c r="LN4" i="72"/>
  <c r="LO5" i="72"/>
  <c r="LS5" i="50"/>
  <c r="LR4" i="50"/>
  <c r="NI19" i="82"/>
  <c r="NI20" i="82"/>
  <c r="NI22" i="82"/>
  <c r="NI10" i="82"/>
  <c r="NI21" i="82"/>
  <c r="NJ29" i="82"/>
  <c r="NJ28" i="82"/>
  <c r="NK24" i="82"/>
  <c r="NJ27" i="82"/>
  <c r="NI9" i="82"/>
  <c r="NI15" i="82"/>
  <c r="NI13" i="82"/>
  <c r="NI7" i="82"/>
  <c r="UJ5" i="82"/>
  <c r="UI4" i="82"/>
  <c r="NI8" i="82"/>
  <c r="NI31" i="82"/>
  <c r="GI4" i="50"/>
  <c r="GJ4" i="50"/>
  <c r="JD18" i="50"/>
  <c r="JE13" i="50"/>
  <c r="JD6" i="50"/>
  <c r="JD12" i="50"/>
  <c r="JF25" i="50"/>
  <c r="IU20" i="72" l="1"/>
  <c r="IU22" i="72"/>
  <c r="IU24" i="72"/>
  <c r="IU7" i="72" s="1"/>
  <c r="IV13" i="72"/>
  <c r="LO4" i="72"/>
  <c r="LP5" i="72"/>
  <c r="IU23" i="72"/>
  <c r="IU21" i="72"/>
  <c r="LT5" i="50"/>
  <c r="LS4" i="50"/>
  <c r="NI18" i="82"/>
  <c r="NI6" i="82"/>
  <c r="NJ15" i="82"/>
  <c r="NI12" i="82"/>
  <c r="NK26" i="82"/>
  <c r="NL26" i="82" s="1"/>
  <c r="NM26" i="82" s="1"/>
  <c r="NN26" i="82" s="1"/>
  <c r="NO26" i="82" s="1"/>
  <c r="NP26" i="82" s="1"/>
  <c r="NQ26" i="82" s="1"/>
  <c r="NR26" i="82" s="1"/>
  <c r="NS26" i="82" s="1"/>
  <c r="NT26" i="82" s="1"/>
  <c r="NU26" i="82" s="1"/>
  <c r="NV26" i="82" s="1"/>
  <c r="NK25" i="82"/>
  <c r="NJ21" i="82"/>
  <c r="NJ14" i="82"/>
  <c r="UJ4" i="82"/>
  <c r="UK5" i="82"/>
  <c r="JE14" i="50"/>
  <c r="JE8" i="50"/>
  <c r="JE31" i="50"/>
  <c r="JF27" i="50"/>
  <c r="JF28" i="50"/>
  <c r="JF29" i="50"/>
  <c r="JG24" i="50"/>
  <c r="JE9" i="50"/>
  <c r="JE15" i="50"/>
  <c r="JE20" i="50"/>
  <c r="JE21" i="50"/>
  <c r="JE7" i="50"/>
  <c r="JE10" i="50"/>
  <c r="JE22" i="50"/>
  <c r="JE19" i="50"/>
  <c r="LQ5" i="72" l="1"/>
  <c r="LP4" i="72"/>
  <c r="IU19" i="72"/>
  <c r="IU10" i="72"/>
  <c r="IU6" i="72" s="1"/>
  <c r="IV17" i="72"/>
  <c r="IV16" i="72"/>
  <c r="IV15" i="72"/>
  <c r="IV20" i="72" s="1"/>
  <c r="IW12" i="72"/>
  <c r="IV22" i="72"/>
  <c r="IV24" i="72"/>
  <c r="IV7" i="72" s="1"/>
  <c r="NJ22" i="82"/>
  <c r="LU5" i="50"/>
  <c r="LT4" i="50"/>
  <c r="NJ13" i="82"/>
  <c r="NJ12" i="82" s="1"/>
  <c r="NJ7" i="82"/>
  <c r="NJ19" i="82"/>
  <c r="NJ8" i="82"/>
  <c r="NJ31" i="82"/>
  <c r="UL5" i="82"/>
  <c r="UK4" i="82"/>
  <c r="NJ20" i="82"/>
  <c r="NJ10" i="82"/>
  <c r="NJ9" i="82"/>
  <c r="NK29" i="82"/>
  <c r="NK28" i="82"/>
  <c r="NL24" i="82"/>
  <c r="NK27" i="82"/>
  <c r="JE12" i="50"/>
  <c r="JE6" i="50"/>
  <c r="JG25" i="50"/>
  <c r="JG26" i="50"/>
  <c r="JH26" i="50" s="1"/>
  <c r="JI26" i="50" s="1"/>
  <c r="JJ26" i="50" s="1"/>
  <c r="JK26" i="50" s="1"/>
  <c r="JL26" i="50" s="1"/>
  <c r="JM26" i="50" s="1"/>
  <c r="JN26" i="50" s="1"/>
  <c r="JO26" i="50" s="1"/>
  <c r="JP26" i="50" s="1"/>
  <c r="JQ26" i="50" s="1"/>
  <c r="JR26" i="50" s="1"/>
  <c r="JE18" i="50"/>
  <c r="IW13" i="72" l="1"/>
  <c r="IV21" i="72"/>
  <c r="IV25" i="72"/>
  <c r="IV23" i="72"/>
  <c r="LQ4" i="72"/>
  <c r="LR5" i="72"/>
  <c r="LV5" i="50"/>
  <c r="LU4" i="50"/>
  <c r="NJ18" i="82"/>
  <c r="NJ6" i="82"/>
  <c r="NL25" i="82"/>
  <c r="UL4" i="82"/>
  <c r="UM5" i="82"/>
  <c r="NK14" i="82"/>
  <c r="JF19" i="50"/>
  <c r="JF13" i="50"/>
  <c r="JF7" i="50"/>
  <c r="JF20" i="50"/>
  <c r="JF15" i="50"/>
  <c r="JF9" i="50"/>
  <c r="JF22" i="50"/>
  <c r="JF10" i="50"/>
  <c r="JG28" i="50"/>
  <c r="JG29" i="50"/>
  <c r="JG27" i="50"/>
  <c r="JH24" i="50"/>
  <c r="JF21" i="50"/>
  <c r="JF31" i="50"/>
  <c r="JF8" i="50"/>
  <c r="JF14" i="50"/>
  <c r="IV19" i="72" l="1"/>
  <c r="IW17" i="72"/>
  <c r="IW16" i="72"/>
  <c r="IW15" i="72"/>
  <c r="IW25" i="72" s="1"/>
  <c r="IX12" i="72"/>
  <c r="IV10" i="72"/>
  <c r="IV6" i="72" s="1"/>
  <c r="LS5" i="72"/>
  <c r="LR4" i="72"/>
  <c r="JG8" i="50"/>
  <c r="JG13" i="50"/>
  <c r="LW5" i="50"/>
  <c r="LV4" i="50"/>
  <c r="NK19" i="82"/>
  <c r="NK21" i="82"/>
  <c r="NK31" i="82"/>
  <c r="NK20" i="82"/>
  <c r="NK7" i="82"/>
  <c r="NK13" i="82"/>
  <c r="NK8" i="82"/>
  <c r="NK22" i="82"/>
  <c r="NK10" i="82"/>
  <c r="NL29" i="82"/>
  <c r="NL28" i="82"/>
  <c r="NM24" i="82"/>
  <c r="NL27" i="82"/>
  <c r="UN5" i="82"/>
  <c r="UM4" i="82"/>
  <c r="NK15" i="82"/>
  <c r="NK9" i="82"/>
  <c r="JF12" i="50"/>
  <c r="JF6" i="50"/>
  <c r="JG7" i="50"/>
  <c r="JH25" i="50"/>
  <c r="JF18" i="50"/>
  <c r="LS4" i="72" l="1"/>
  <c r="LT5" i="72"/>
  <c r="IX13" i="72"/>
  <c r="IW24" i="72"/>
  <c r="IW7" i="72" s="1"/>
  <c r="IW23" i="72"/>
  <c r="IW21" i="72"/>
  <c r="IW22" i="72"/>
  <c r="IW20" i="72"/>
  <c r="JG15" i="50"/>
  <c r="LX5" i="50"/>
  <c r="LW4" i="50"/>
  <c r="JG14" i="50"/>
  <c r="JG31" i="50"/>
  <c r="NK18" i="82"/>
  <c r="NK12" i="82"/>
  <c r="NM25" i="82"/>
  <c r="NK6" i="82"/>
  <c r="UO5" i="82"/>
  <c r="UN4" i="82"/>
  <c r="NL15" i="82"/>
  <c r="JH28" i="50"/>
  <c r="JH27" i="50"/>
  <c r="JH29" i="50"/>
  <c r="JI24" i="50"/>
  <c r="JG21" i="50"/>
  <c r="JG19" i="50"/>
  <c r="JG20" i="50"/>
  <c r="JG22" i="50"/>
  <c r="JG10" i="50"/>
  <c r="JG9" i="50"/>
  <c r="JG12" i="50" l="1"/>
  <c r="IX17" i="72"/>
  <c r="IX16" i="72"/>
  <c r="IY12" i="72"/>
  <c r="IX15" i="72"/>
  <c r="IX22" i="72"/>
  <c r="IX20" i="72"/>
  <c r="IX21" i="72"/>
  <c r="IX23" i="72"/>
  <c r="IX24" i="72"/>
  <c r="IX7" i="72" s="1"/>
  <c r="IX25" i="72"/>
  <c r="LU5" i="72"/>
  <c r="LT4" i="72"/>
  <c r="IW19" i="72"/>
  <c r="IW10" i="72"/>
  <c r="IW6" i="72" s="1"/>
  <c r="JH19" i="50"/>
  <c r="JH15" i="50"/>
  <c r="LY5" i="50"/>
  <c r="LX4" i="50"/>
  <c r="NL21" i="82"/>
  <c r="NL9" i="82"/>
  <c r="NL8" i="82"/>
  <c r="NL31" i="82"/>
  <c r="NL14" i="82"/>
  <c r="NM28" i="82"/>
  <c r="NN24" i="82"/>
  <c r="NM27" i="82"/>
  <c r="NM29" i="82"/>
  <c r="NL20" i="82"/>
  <c r="NL19" i="82"/>
  <c r="NL7" i="82"/>
  <c r="NL13" i="82"/>
  <c r="NL22" i="82"/>
  <c r="NL10" i="82"/>
  <c r="UP5" i="82"/>
  <c r="UO4" i="82"/>
  <c r="JG6" i="50"/>
  <c r="JG18" i="50"/>
  <c r="JI25" i="50"/>
  <c r="LV5" i="72" l="1"/>
  <c r="LU4" i="72"/>
  <c r="IX19" i="72"/>
  <c r="IX10" i="72"/>
  <c r="IX6" i="72" s="1"/>
  <c r="IY13" i="72"/>
  <c r="IY14" i="72"/>
  <c r="IZ14" i="72" s="1"/>
  <c r="JA14" i="72" s="1"/>
  <c r="JB14" i="72" s="1"/>
  <c r="JC14" i="72" s="1"/>
  <c r="JD14" i="72" s="1"/>
  <c r="JE14" i="72" s="1"/>
  <c r="JF14" i="72" s="1"/>
  <c r="JG14" i="72" s="1"/>
  <c r="JH14" i="72" s="1"/>
  <c r="JI14" i="72" s="1"/>
  <c r="JJ14" i="72" s="1"/>
  <c r="JH13" i="50"/>
  <c r="JH9" i="50"/>
  <c r="LY4" i="50"/>
  <c r="LZ5" i="50"/>
  <c r="NL18" i="82"/>
  <c r="NL12" i="82"/>
  <c r="UP4" i="82"/>
  <c r="UQ5" i="82"/>
  <c r="NN25" i="82"/>
  <c r="NM15" i="82"/>
  <c r="NM13" i="82"/>
  <c r="NL6" i="82"/>
  <c r="JH8" i="50"/>
  <c r="JH31" i="50"/>
  <c r="JH14" i="50"/>
  <c r="JH22" i="50"/>
  <c r="JH10" i="50"/>
  <c r="JH20" i="50"/>
  <c r="JH21" i="50"/>
  <c r="JH7" i="50"/>
  <c r="JI28" i="50"/>
  <c r="JI29" i="50"/>
  <c r="JI27" i="50"/>
  <c r="JJ24" i="50"/>
  <c r="JH12" i="50" l="1"/>
  <c r="IY17" i="72"/>
  <c r="IY15" i="72"/>
  <c r="IY24" i="72" s="1"/>
  <c r="IY7" i="72" s="1"/>
  <c r="IY16" i="72"/>
  <c r="IZ12" i="72"/>
  <c r="IY20" i="72"/>
  <c r="LW5" i="72"/>
  <c r="LV4" i="72"/>
  <c r="NM19" i="82"/>
  <c r="LZ4" i="50"/>
  <c r="MA5" i="50"/>
  <c r="NM7" i="82"/>
  <c r="NM9" i="82"/>
  <c r="NM20" i="82"/>
  <c r="NM21" i="82"/>
  <c r="NN28" i="82"/>
  <c r="NN27" i="82"/>
  <c r="NO24" i="82"/>
  <c r="NN29" i="82"/>
  <c r="UR5" i="82"/>
  <c r="UQ4" i="82"/>
  <c r="NM31" i="82"/>
  <c r="NM14" i="82"/>
  <c r="NM12" i="82" s="1"/>
  <c r="NM8" i="82"/>
  <c r="NM22" i="82"/>
  <c r="NM10" i="82"/>
  <c r="JH6" i="50"/>
  <c r="JH18" i="50"/>
  <c r="JJ25" i="50"/>
  <c r="IZ13" i="72" l="1"/>
  <c r="LW4" i="72"/>
  <c r="LX5" i="72"/>
  <c r="IY25" i="72"/>
  <c r="IY22" i="72"/>
  <c r="IY21" i="72"/>
  <c r="IY23" i="72"/>
  <c r="NN19" i="82"/>
  <c r="NN13" i="82"/>
  <c r="MA4" i="50"/>
  <c r="MB5" i="50"/>
  <c r="NM18" i="82"/>
  <c r="NN15" i="82"/>
  <c r="NN14" i="82"/>
  <c r="NM6" i="82"/>
  <c r="US5" i="82"/>
  <c r="UR4" i="82"/>
  <c r="NO25" i="82"/>
  <c r="JI31" i="50"/>
  <c r="JI14" i="50"/>
  <c r="JI22" i="50"/>
  <c r="JI10" i="50"/>
  <c r="JJ28" i="50"/>
  <c r="JJ27" i="50"/>
  <c r="JJ29" i="50"/>
  <c r="JK24" i="50"/>
  <c r="JI8" i="50"/>
  <c r="JI13" i="50"/>
  <c r="JI7" i="50"/>
  <c r="JI19" i="50"/>
  <c r="JI15" i="50"/>
  <c r="JI9" i="50"/>
  <c r="JI20" i="50"/>
  <c r="JI21" i="50"/>
  <c r="IY19" i="72" l="1"/>
  <c r="LX4" i="72"/>
  <c r="LY5" i="72"/>
  <c r="IZ17" i="72"/>
  <c r="IZ15" i="72"/>
  <c r="IZ21" i="72" s="1"/>
  <c r="IZ16" i="72"/>
  <c r="JA12" i="72"/>
  <c r="IZ22" i="72"/>
  <c r="IZ24" i="72"/>
  <c r="IZ7" i="72" s="1"/>
  <c r="IZ20" i="72"/>
  <c r="IZ25" i="72"/>
  <c r="IZ23" i="72"/>
  <c r="IY10" i="72"/>
  <c r="IY6" i="72" s="1"/>
  <c r="NN22" i="82"/>
  <c r="NN7" i="82"/>
  <c r="JJ19" i="50"/>
  <c r="JJ20" i="50"/>
  <c r="MB4" i="50"/>
  <c r="MC5" i="50"/>
  <c r="NN9" i="82"/>
  <c r="NN20" i="82"/>
  <c r="NN10" i="82"/>
  <c r="NN21" i="82"/>
  <c r="NN8" i="82"/>
  <c r="NP24" i="82"/>
  <c r="NO27" i="82"/>
  <c r="NO29" i="82"/>
  <c r="NO28" i="82"/>
  <c r="NN31" i="82"/>
  <c r="NN12" i="82"/>
  <c r="UT5" i="82"/>
  <c r="US4" i="82"/>
  <c r="JI12" i="50"/>
  <c r="JI6" i="50"/>
  <c r="JK25" i="50"/>
  <c r="JI18" i="50"/>
  <c r="IZ19" i="72" l="1"/>
  <c r="IZ10" i="72"/>
  <c r="IZ6" i="72" s="1"/>
  <c r="JA13" i="72"/>
  <c r="LY4" i="72"/>
  <c r="LZ5" i="72"/>
  <c r="NN18" i="82"/>
  <c r="NO15" i="82"/>
  <c r="JJ31" i="50"/>
  <c r="JJ9" i="50"/>
  <c r="JJ15" i="50"/>
  <c r="JJ14" i="50"/>
  <c r="JJ8" i="50"/>
  <c r="MC4" i="50"/>
  <c r="MD5" i="50"/>
  <c r="NN6" i="82"/>
  <c r="UT4" i="82"/>
  <c r="UU5" i="82"/>
  <c r="NO14" i="82"/>
  <c r="NP25" i="82"/>
  <c r="JJ13" i="50"/>
  <c r="JJ7" i="50"/>
  <c r="JJ22" i="50"/>
  <c r="JJ10" i="50"/>
  <c r="JJ21" i="50"/>
  <c r="JK29" i="50"/>
  <c r="JK27" i="50"/>
  <c r="JL24" i="50"/>
  <c r="JK28" i="50"/>
  <c r="JJ12" i="50" l="1"/>
  <c r="LZ4" i="72"/>
  <c r="MA5" i="72"/>
  <c r="JA17" i="72"/>
  <c r="JA16" i="72"/>
  <c r="JA15" i="72"/>
  <c r="JA23" i="72" s="1"/>
  <c r="JB12" i="72"/>
  <c r="JA20" i="72"/>
  <c r="JA22" i="72"/>
  <c r="JA25" i="72"/>
  <c r="JA24" i="72"/>
  <c r="JA7" i="72" s="1"/>
  <c r="ME5" i="50"/>
  <c r="MD4" i="50"/>
  <c r="NO9" i="82"/>
  <c r="NO21" i="82"/>
  <c r="NP27" i="82"/>
  <c r="NP29" i="82"/>
  <c r="NQ24" i="82"/>
  <c r="NP28" i="82"/>
  <c r="NO22" i="82"/>
  <c r="NO10" i="82"/>
  <c r="NO20" i="82"/>
  <c r="NO8" i="82"/>
  <c r="NO13" i="82"/>
  <c r="NO12" i="82" s="1"/>
  <c r="NO7" i="82"/>
  <c r="NO31" i="82"/>
  <c r="UV5" i="82"/>
  <c r="UU4" i="82"/>
  <c r="NO19" i="82"/>
  <c r="JJ18" i="50"/>
  <c r="JJ6" i="50"/>
  <c r="JL25" i="50"/>
  <c r="JA21" i="72" l="1"/>
  <c r="JA19" i="72" s="1"/>
  <c r="JB13" i="72"/>
  <c r="MB5" i="72"/>
  <c r="MA4" i="72"/>
  <c r="JK21" i="50"/>
  <c r="MF5" i="50"/>
  <c r="ME4" i="50"/>
  <c r="NO18" i="82"/>
  <c r="NQ25" i="82"/>
  <c r="NP13" i="82"/>
  <c r="NO6" i="82"/>
  <c r="UV4" i="82"/>
  <c r="UW5" i="82"/>
  <c r="NP14" i="82"/>
  <c r="JK22" i="50"/>
  <c r="JK10" i="50"/>
  <c r="JL27" i="50"/>
  <c r="JL29" i="50"/>
  <c r="JM24" i="50"/>
  <c r="JL28" i="50"/>
  <c r="JK31" i="50"/>
  <c r="JK8" i="50"/>
  <c r="JK14" i="50"/>
  <c r="JK13" i="50"/>
  <c r="JK7" i="50"/>
  <c r="JK15" i="50"/>
  <c r="JK9" i="50"/>
  <c r="JK20" i="50"/>
  <c r="JK19" i="50"/>
  <c r="MC5" i="72" l="1"/>
  <c r="MB4" i="72"/>
  <c r="JB17" i="72"/>
  <c r="JB15" i="72"/>
  <c r="JB23" i="72" s="1"/>
  <c r="JC12" i="72"/>
  <c r="JB16" i="72"/>
  <c r="JB22" i="72"/>
  <c r="JB21" i="72"/>
  <c r="JB25" i="72"/>
  <c r="JB24" i="72"/>
  <c r="JB7" i="72" s="1"/>
  <c r="JA10" i="72"/>
  <c r="JA6" i="72" s="1"/>
  <c r="JL21" i="50"/>
  <c r="MF4" i="50"/>
  <c r="MG5" i="50"/>
  <c r="NP7" i="82"/>
  <c r="NP31" i="82"/>
  <c r="NP19" i="82"/>
  <c r="NP22" i="82"/>
  <c r="NP10" i="82"/>
  <c r="NP21" i="82"/>
  <c r="NQ29" i="82"/>
  <c r="NQ27" i="82"/>
  <c r="NR24" i="82"/>
  <c r="NQ28" i="82"/>
  <c r="NP8" i="82"/>
  <c r="NP20" i="82"/>
  <c r="UX5" i="82"/>
  <c r="UW4" i="82"/>
  <c r="NP15" i="82"/>
  <c r="NP12" i="82" s="1"/>
  <c r="NP9" i="82"/>
  <c r="JK18" i="50"/>
  <c r="JK6" i="50"/>
  <c r="JM25" i="50"/>
  <c r="JK12" i="50"/>
  <c r="JC13" i="72" l="1"/>
  <c r="MC4" i="72"/>
  <c r="MD5" i="72"/>
  <c r="JB20" i="72"/>
  <c r="MG4" i="50"/>
  <c r="MH5" i="50"/>
  <c r="NP6" i="82"/>
  <c r="NP18" i="82"/>
  <c r="UY5" i="82"/>
  <c r="UX4" i="82"/>
  <c r="NR25" i="82"/>
  <c r="JL19" i="50"/>
  <c r="JL20" i="50"/>
  <c r="JL31" i="50"/>
  <c r="JL14" i="50"/>
  <c r="JL8" i="50"/>
  <c r="JL13" i="50"/>
  <c r="JL7" i="50"/>
  <c r="JM29" i="50"/>
  <c r="JM28" i="50"/>
  <c r="JM27" i="50"/>
  <c r="JN24" i="50"/>
  <c r="JL9" i="50"/>
  <c r="JL15" i="50"/>
  <c r="JL10" i="50"/>
  <c r="JL22" i="50"/>
  <c r="JB19" i="72" l="1"/>
  <c r="JB10" i="72"/>
  <c r="JB6" i="72" s="1"/>
  <c r="ME5" i="72"/>
  <c r="MD4" i="72"/>
  <c r="JC17" i="72"/>
  <c r="JC16" i="72"/>
  <c r="JC15" i="72"/>
  <c r="JC25" i="72" s="1"/>
  <c r="JD12" i="72"/>
  <c r="JC20" i="72"/>
  <c r="JC23" i="72"/>
  <c r="JC21" i="72"/>
  <c r="JC22" i="72"/>
  <c r="MI5" i="50"/>
  <c r="MH4" i="50"/>
  <c r="NQ13" i="82"/>
  <c r="NQ7" i="82"/>
  <c r="NQ19" i="82"/>
  <c r="UZ5" i="82"/>
  <c r="UY4" i="82"/>
  <c r="NR29" i="82"/>
  <c r="NR27" i="82"/>
  <c r="NR28" i="82"/>
  <c r="NS24" i="82"/>
  <c r="NQ22" i="82"/>
  <c r="NQ10" i="82"/>
  <c r="NQ20" i="82"/>
  <c r="NQ15" i="82"/>
  <c r="NQ9" i="82"/>
  <c r="NQ21" i="82"/>
  <c r="NQ31" i="82"/>
  <c r="NQ14" i="82"/>
  <c r="NQ8" i="82"/>
  <c r="JL18" i="50"/>
  <c r="JN25" i="50"/>
  <c r="JL6" i="50"/>
  <c r="JL12" i="50"/>
  <c r="JC10" i="72" l="1"/>
  <c r="JD13" i="72"/>
  <c r="JC24" i="72"/>
  <c r="JC7" i="72" s="1"/>
  <c r="JC6" i="72" s="1"/>
  <c r="ME4" i="72"/>
  <c r="MF5" i="72"/>
  <c r="MI4" i="50"/>
  <c r="MJ5" i="50"/>
  <c r="VA5" i="82"/>
  <c r="UZ4" i="82"/>
  <c r="NQ18" i="82"/>
  <c r="NQ6" i="82"/>
  <c r="NS25" i="82"/>
  <c r="NQ12" i="82"/>
  <c r="JM15" i="50"/>
  <c r="JM9" i="50"/>
  <c r="JM19" i="50"/>
  <c r="JM13" i="50"/>
  <c r="JM7" i="50"/>
  <c r="JM21" i="50"/>
  <c r="JM22" i="50"/>
  <c r="JM10" i="50"/>
  <c r="JM8" i="50"/>
  <c r="JM31" i="50"/>
  <c r="JN29" i="50"/>
  <c r="JN28" i="50"/>
  <c r="JN27" i="50"/>
  <c r="JO24" i="50"/>
  <c r="JM20" i="50"/>
  <c r="JM14" i="50"/>
  <c r="MG5" i="72" l="1"/>
  <c r="MF4" i="72"/>
  <c r="JD17" i="72"/>
  <c r="JD15" i="72"/>
  <c r="JD23" i="72" s="1"/>
  <c r="JE12" i="72"/>
  <c r="JD16" i="72"/>
  <c r="JD20" i="72"/>
  <c r="JD21" i="72"/>
  <c r="JD22" i="72"/>
  <c r="JD25" i="72"/>
  <c r="JD24" i="72"/>
  <c r="JD7" i="72" s="1"/>
  <c r="JC19" i="72"/>
  <c r="JN14" i="50"/>
  <c r="MK5" i="50"/>
  <c r="MJ4" i="50"/>
  <c r="JN21" i="50"/>
  <c r="NR19" i="82"/>
  <c r="NR21" i="82"/>
  <c r="NS28" i="82"/>
  <c r="NS27" i="82"/>
  <c r="NS29" i="82"/>
  <c r="NT24" i="82"/>
  <c r="NR22" i="82"/>
  <c r="NR10" i="82"/>
  <c r="NR20" i="82"/>
  <c r="NR31" i="82"/>
  <c r="NR14" i="82"/>
  <c r="NR8" i="82"/>
  <c r="NR13" i="82"/>
  <c r="NR7" i="82"/>
  <c r="NR15" i="82"/>
  <c r="NR9" i="82"/>
  <c r="VB5" i="82"/>
  <c r="VA4" i="82"/>
  <c r="JM18" i="50"/>
  <c r="JM6" i="50"/>
  <c r="JO25" i="50"/>
  <c r="JN15" i="50"/>
  <c r="JM12" i="50"/>
  <c r="JD19" i="72" l="1"/>
  <c r="JD10" i="72"/>
  <c r="JD6" i="72" s="1"/>
  <c r="JE13" i="72"/>
  <c r="MG4" i="72"/>
  <c r="MH5" i="72"/>
  <c r="JN19" i="50"/>
  <c r="ML5" i="50"/>
  <c r="MK4" i="50"/>
  <c r="NR18" i="82"/>
  <c r="NR12" i="82"/>
  <c r="VB4" i="82"/>
  <c r="VC5" i="82"/>
  <c r="NT25" i="82"/>
  <c r="NR6" i="82"/>
  <c r="JO29" i="50"/>
  <c r="JO28" i="50"/>
  <c r="JP24" i="50"/>
  <c r="JO27" i="50"/>
  <c r="JN20" i="50"/>
  <c r="JN9" i="50"/>
  <c r="JN10" i="50"/>
  <c r="JN22" i="50"/>
  <c r="JN31" i="50"/>
  <c r="JN8" i="50"/>
  <c r="JN13" i="50"/>
  <c r="JN12" i="50" s="1"/>
  <c r="JN7" i="50"/>
  <c r="MI5" i="72" l="1"/>
  <c r="MH4" i="72"/>
  <c r="JE17" i="72"/>
  <c r="JE15" i="72"/>
  <c r="JE22" i="72" s="1"/>
  <c r="JF12" i="72"/>
  <c r="JE16" i="72"/>
  <c r="JE20" i="72"/>
  <c r="JE21" i="72"/>
  <c r="JE23" i="72"/>
  <c r="JE24" i="72"/>
  <c r="JE7" i="72" s="1"/>
  <c r="JE25" i="72"/>
  <c r="ML4" i="50"/>
  <c r="MM5" i="50"/>
  <c r="NS22" i="82"/>
  <c r="NS19" i="82"/>
  <c r="NS20" i="82"/>
  <c r="NS21" i="82"/>
  <c r="NS13" i="82"/>
  <c r="NS7" i="82"/>
  <c r="NT29" i="82"/>
  <c r="NT28" i="82"/>
  <c r="NT27" i="82"/>
  <c r="NU24" i="82"/>
  <c r="VD5" i="82"/>
  <c r="VC4" i="82"/>
  <c r="NS31" i="82"/>
  <c r="NS14" i="82"/>
  <c r="NS8" i="82"/>
  <c r="NS10" i="82"/>
  <c r="NS15" i="82"/>
  <c r="NS9" i="82"/>
  <c r="JN18" i="50"/>
  <c r="JN6" i="50"/>
  <c r="JP25" i="50"/>
  <c r="JF13" i="72" l="1"/>
  <c r="JE19" i="72"/>
  <c r="JE10" i="72"/>
  <c r="JE6" i="72" s="1"/>
  <c r="MI4" i="72"/>
  <c r="MJ5" i="72"/>
  <c r="MN5" i="50"/>
  <c r="MM4" i="50"/>
  <c r="NS18" i="82"/>
  <c r="NU25" i="82"/>
  <c r="NS6" i="82"/>
  <c r="NS12" i="82"/>
  <c r="NT14" i="82"/>
  <c r="VD4" i="82"/>
  <c r="VE5" i="82"/>
  <c r="JO31" i="50"/>
  <c r="JO14" i="50"/>
  <c r="JO8" i="50"/>
  <c r="JP29" i="50"/>
  <c r="JP28" i="50"/>
  <c r="JQ24" i="50"/>
  <c r="JP27" i="50"/>
  <c r="JO13" i="50"/>
  <c r="JO7" i="50"/>
  <c r="JO19" i="50"/>
  <c r="JO21" i="50"/>
  <c r="JO9" i="50"/>
  <c r="JO15" i="50"/>
  <c r="JO22" i="50"/>
  <c r="JO10" i="50"/>
  <c r="JO20" i="50"/>
  <c r="MK5" i="72" l="1"/>
  <c r="MJ4" i="72"/>
  <c r="JF17" i="72"/>
  <c r="JF15" i="72"/>
  <c r="JF16" i="72"/>
  <c r="JG12" i="72"/>
  <c r="JF20" i="72"/>
  <c r="JF21" i="72"/>
  <c r="JF24" i="72"/>
  <c r="JF7" i="72" s="1"/>
  <c r="JF22" i="72"/>
  <c r="JF23" i="72"/>
  <c r="JF25" i="72"/>
  <c r="MN4" i="50"/>
  <c r="MO5" i="50"/>
  <c r="JP19" i="50"/>
  <c r="NT19" i="82"/>
  <c r="NT20" i="82"/>
  <c r="NT21" i="82"/>
  <c r="NT9" i="82"/>
  <c r="VF5" i="82"/>
  <c r="VE4" i="82"/>
  <c r="NU29" i="82"/>
  <c r="NU27" i="82"/>
  <c r="NV24" i="82"/>
  <c r="NU28" i="82"/>
  <c r="NT22" i="82"/>
  <c r="NT10" i="82"/>
  <c r="NT15" i="82"/>
  <c r="NT13" i="82"/>
  <c r="NT7" i="82"/>
  <c r="NT8" i="82"/>
  <c r="NT31" i="82"/>
  <c r="JO12" i="50"/>
  <c r="JQ25" i="50"/>
  <c r="JO18" i="50"/>
  <c r="JO6" i="50"/>
  <c r="JF19" i="72" l="1"/>
  <c r="JF10" i="72"/>
  <c r="JF6" i="72" s="1"/>
  <c r="JG13" i="72"/>
  <c r="MK4" i="72"/>
  <c r="ML5" i="72"/>
  <c r="NU15" i="82"/>
  <c r="JP20" i="50"/>
  <c r="JP15" i="50"/>
  <c r="JP9" i="50"/>
  <c r="MP5" i="50"/>
  <c r="MO4" i="50"/>
  <c r="NT18" i="82"/>
  <c r="NV25" i="82"/>
  <c r="VF4" i="82"/>
  <c r="VG5" i="82"/>
  <c r="NT6" i="82"/>
  <c r="NT12" i="82"/>
  <c r="NU21" i="82"/>
  <c r="NU19" i="82"/>
  <c r="JQ29" i="50"/>
  <c r="JQ27" i="50"/>
  <c r="JQ28" i="50"/>
  <c r="JR24" i="50"/>
  <c r="JP10" i="50"/>
  <c r="JP22" i="50"/>
  <c r="JP14" i="50"/>
  <c r="JP31" i="50"/>
  <c r="JP8" i="50"/>
  <c r="JP21" i="50"/>
  <c r="JP13" i="50"/>
  <c r="JP7" i="50"/>
  <c r="JG16" i="72" l="1"/>
  <c r="JG17" i="72"/>
  <c r="JG15" i="72"/>
  <c r="JH12" i="72"/>
  <c r="ML4" i="72"/>
  <c r="MM5" i="72"/>
  <c r="JG24" i="72"/>
  <c r="JG7" i="72" s="1"/>
  <c r="JG21" i="72"/>
  <c r="JG20" i="72"/>
  <c r="JG22" i="72"/>
  <c r="JG25" i="72"/>
  <c r="JG23" i="72"/>
  <c r="NU22" i="82"/>
  <c r="NU10" i="82"/>
  <c r="MQ5" i="50"/>
  <c r="MP4" i="50"/>
  <c r="JQ9" i="50"/>
  <c r="JQ7" i="50"/>
  <c r="JQ14" i="50"/>
  <c r="NU20" i="82"/>
  <c r="NU7" i="82"/>
  <c r="NU13" i="82"/>
  <c r="VG4" i="82"/>
  <c r="VH5" i="82"/>
  <c r="NU31" i="82"/>
  <c r="NU14" i="82"/>
  <c r="NU8" i="82"/>
  <c r="NU9" i="82"/>
  <c r="NV29" i="82"/>
  <c r="NV27" i="82"/>
  <c r="NW24" i="82"/>
  <c r="NV28" i="82"/>
  <c r="JP18" i="50"/>
  <c r="JP6" i="50"/>
  <c r="JP12" i="50"/>
  <c r="JR25" i="50"/>
  <c r="JQ13" i="50"/>
  <c r="JG19" i="72" l="1"/>
  <c r="JG10" i="72"/>
  <c r="JG6" i="72" s="1"/>
  <c r="MM4" i="72"/>
  <c r="MN5" i="72"/>
  <c r="JH13" i="72"/>
  <c r="NU18" i="82"/>
  <c r="JQ19" i="50"/>
  <c r="JQ20" i="50"/>
  <c r="JQ15" i="50"/>
  <c r="JQ12" i="50" s="1"/>
  <c r="MR5" i="50"/>
  <c r="MQ4" i="50"/>
  <c r="NU12" i="82"/>
  <c r="NU6" i="82"/>
  <c r="VI5" i="82"/>
  <c r="VH4" i="82"/>
  <c r="NW26" i="82"/>
  <c r="NX26" i="82" s="1"/>
  <c r="NY26" i="82" s="1"/>
  <c r="NZ26" i="82" s="1"/>
  <c r="OA26" i="82" s="1"/>
  <c r="OB26" i="82" s="1"/>
  <c r="OC26" i="82" s="1"/>
  <c r="OD26" i="82" s="1"/>
  <c r="OE26" i="82" s="1"/>
  <c r="OF26" i="82" s="1"/>
  <c r="OG26" i="82" s="1"/>
  <c r="OH26" i="82" s="1"/>
  <c r="NW25" i="82"/>
  <c r="JQ31" i="50"/>
  <c r="JQ10" i="50"/>
  <c r="JQ22" i="50"/>
  <c r="JQ21" i="50"/>
  <c r="JR29" i="50"/>
  <c r="JR27" i="50"/>
  <c r="JS24" i="50"/>
  <c r="JR28" i="50"/>
  <c r="JQ8" i="50"/>
  <c r="JH17" i="72" l="1"/>
  <c r="JH15" i="72"/>
  <c r="JH20" i="72" s="1"/>
  <c r="JH16" i="72"/>
  <c r="JI12" i="72"/>
  <c r="JH24" i="72"/>
  <c r="JH7" i="72" s="1"/>
  <c r="JH21" i="72"/>
  <c r="JH22" i="72"/>
  <c r="JH23" i="72"/>
  <c r="JH25" i="72"/>
  <c r="MO5" i="72"/>
  <c r="MN4" i="72"/>
  <c r="MS5" i="50"/>
  <c r="MR4" i="50"/>
  <c r="JR21" i="50"/>
  <c r="NV21" i="82"/>
  <c r="NV20" i="82"/>
  <c r="NV22" i="82"/>
  <c r="NV10" i="82"/>
  <c r="NV9" i="82"/>
  <c r="NV15" i="82"/>
  <c r="VJ5" i="82"/>
  <c r="VI4" i="82"/>
  <c r="NW29" i="82"/>
  <c r="NW28" i="82"/>
  <c r="NW27" i="82"/>
  <c r="NX24" i="82"/>
  <c r="NV31" i="82"/>
  <c r="NV14" i="82"/>
  <c r="NV8" i="82"/>
  <c r="NV19" i="82"/>
  <c r="NV13" i="82"/>
  <c r="NV7" i="82"/>
  <c r="JQ18" i="50"/>
  <c r="JQ6" i="50"/>
  <c r="JS26" i="50"/>
  <c r="JT26" i="50" s="1"/>
  <c r="JU26" i="50" s="1"/>
  <c r="JV26" i="50" s="1"/>
  <c r="JW26" i="50" s="1"/>
  <c r="JX26" i="50" s="1"/>
  <c r="JY26" i="50" s="1"/>
  <c r="JZ26" i="50" s="1"/>
  <c r="KA26" i="50" s="1"/>
  <c r="KB26" i="50" s="1"/>
  <c r="KC26" i="50" s="1"/>
  <c r="KD26" i="50" s="1"/>
  <c r="JS25" i="50"/>
  <c r="JR20" i="50"/>
  <c r="JH19" i="72" l="1"/>
  <c r="JH10" i="72"/>
  <c r="JH6" i="72" s="1"/>
  <c r="MO4" i="72"/>
  <c r="MP5" i="72"/>
  <c r="JI13" i="72"/>
  <c r="MT5" i="50"/>
  <c r="MS4" i="50"/>
  <c r="NV18" i="82"/>
  <c r="NV12" i="82"/>
  <c r="NW19" i="82"/>
  <c r="VJ4" i="82"/>
  <c r="VK5" i="82"/>
  <c r="NX25" i="82"/>
  <c r="NV6" i="82"/>
  <c r="JR14" i="50"/>
  <c r="JR31" i="50"/>
  <c r="JR19" i="50"/>
  <c r="JR13" i="50"/>
  <c r="JR7" i="50"/>
  <c r="JR8" i="50"/>
  <c r="JR22" i="50"/>
  <c r="JR10" i="50"/>
  <c r="JR9" i="50"/>
  <c r="JR15" i="50"/>
  <c r="JS27" i="50"/>
  <c r="JS29" i="50"/>
  <c r="JS28" i="50"/>
  <c r="JT24" i="50"/>
  <c r="JI17" i="72" l="1"/>
  <c r="JI16" i="72"/>
  <c r="JJ12" i="72"/>
  <c r="JI15" i="72"/>
  <c r="JI25" i="72" s="1"/>
  <c r="JI23" i="72"/>
  <c r="JI22" i="72"/>
  <c r="JI24" i="72"/>
  <c r="JI7" i="72" s="1"/>
  <c r="MP4" i="72"/>
  <c r="MQ5" i="72"/>
  <c r="MT4" i="50"/>
  <c r="MU5" i="50"/>
  <c r="NW21" i="82"/>
  <c r="NW20" i="82"/>
  <c r="NW31" i="82"/>
  <c r="NW13" i="82"/>
  <c r="NW7" i="82"/>
  <c r="VL5" i="82"/>
  <c r="VK4" i="82"/>
  <c r="NX29" i="82"/>
  <c r="NX28" i="82"/>
  <c r="NX27" i="82"/>
  <c r="NY24" i="82"/>
  <c r="NW22" i="82"/>
  <c r="NW10" i="82"/>
  <c r="NW8" i="82"/>
  <c r="NW14" i="82"/>
  <c r="NW15" i="82"/>
  <c r="NW9" i="82"/>
  <c r="JR18" i="50"/>
  <c r="JR12" i="50"/>
  <c r="JR6" i="50"/>
  <c r="JT25" i="50"/>
  <c r="JJ13" i="72" l="1"/>
  <c r="MR5" i="72"/>
  <c r="MQ4" i="72"/>
  <c r="JI20" i="72"/>
  <c r="JI21" i="72"/>
  <c r="MU4" i="50"/>
  <c r="MV5" i="50"/>
  <c r="NW18" i="82"/>
  <c r="NY25" i="82"/>
  <c r="NX19" i="82"/>
  <c r="VM5" i="82"/>
  <c r="VL4" i="82"/>
  <c r="NW6" i="82"/>
  <c r="NW12" i="82"/>
  <c r="JS15" i="50"/>
  <c r="JS9" i="50"/>
  <c r="JS8" i="50"/>
  <c r="JS31" i="50"/>
  <c r="JS14" i="50"/>
  <c r="JS19" i="50"/>
  <c r="JS7" i="50"/>
  <c r="JS13" i="50"/>
  <c r="JS21" i="50"/>
  <c r="JS10" i="50"/>
  <c r="JS22" i="50"/>
  <c r="JS20" i="50"/>
  <c r="JT27" i="50"/>
  <c r="JT29" i="50"/>
  <c r="JT28" i="50"/>
  <c r="JU24" i="50"/>
  <c r="JI19" i="72" l="1"/>
  <c r="JI10" i="72"/>
  <c r="JI6" i="72" s="1"/>
  <c r="MS5" i="72"/>
  <c r="MR4" i="72"/>
  <c r="JJ16" i="72"/>
  <c r="JK12" i="72"/>
  <c r="JJ17" i="72"/>
  <c r="JJ15" i="72"/>
  <c r="JJ24" i="72" s="1"/>
  <c r="JJ7" i="72" s="1"/>
  <c r="JJ20" i="72"/>
  <c r="JJ21" i="72"/>
  <c r="JJ22" i="72"/>
  <c r="JJ23" i="72"/>
  <c r="MW5" i="50"/>
  <c r="MV4" i="50"/>
  <c r="JT19" i="50"/>
  <c r="JT20" i="50"/>
  <c r="JT9" i="50"/>
  <c r="NX20" i="82"/>
  <c r="NX22" i="82"/>
  <c r="NX10" i="82"/>
  <c r="VN5" i="82"/>
  <c r="VM4" i="82"/>
  <c r="NX15" i="82"/>
  <c r="NX9" i="82"/>
  <c r="NX13" i="82"/>
  <c r="NX7" i="82"/>
  <c r="NX31" i="82"/>
  <c r="NX8" i="82"/>
  <c r="NX14" i="82"/>
  <c r="NY28" i="82"/>
  <c r="NZ24" i="82"/>
  <c r="NY29" i="82"/>
  <c r="NY27" i="82"/>
  <c r="NX21" i="82"/>
  <c r="JS18" i="50"/>
  <c r="JS6" i="50"/>
  <c r="JT13" i="50"/>
  <c r="JU25" i="50"/>
  <c r="JS12" i="50"/>
  <c r="MT5" i="72" l="1"/>
  <c r="MS4" i="72"/>
  <c r="JJ25" i="72"/>
  <c r="JJ19" i="72" s="1"/>
  <c r="JK13" i="72"/>
  <c r="JK14" i="72"/>
  <c r="JL14" i="72" s="1"/>
  <c r="JM14" i="72" s="1"/>
  <c r="JN14" i="72" s="1"/>
  <c r="JO14" i="72" s="1"/>
  <c r="JP14" i="72" s="1"/>
  <c r="JQ14" i="72" s="1"/>
  <c r="JR14" i="72" s="1"/>
  <c r="JS14" i="72" s="1"/>
  <c r="JT14" i="72" s="1"/>
  <c r="JU14" i="72" s="1"/>
  <c r="JV14" i="72" s="1"/>
  <c r="JT7" i="50"/>
  <c r="JT15" i="50"/>
  <c r="JT21" i="50"/>
  <c r="MX5" i="50"/>
  <c r="MW4" i="50"/>
  <c r="NX18" i="82"/>
  <c r="NZ25" i="82"/>
  <c r="NX6" i="82"/>
  <c r="NX12" i="82"/>
  <c r="VN4" i="82"/>
  <c r="VO5" i="82"/>
  <c r="JT8" i="50"/>
  <c r="JT14" i="50"/>
  <c r="JT31" i="50"/>
  <c r="JT22" i="50"/>
  <c r="JT10" i="50"/>
  <c r="JU28" i="50"/>
  <c r="JU27" i="50"/>
  <c r="JU29" i="50"/>
  <c r="JV24" i="50"/>
  <c r="JJ10" i="72" l="1"/>
  <c r="JJ6" i="72" s="1"/>
  <c r="JT18" i="50"/>
  <c r="JT12" i="50"/>
  <c r="MU5" i="72"/>
  <c r="MT4" i="72"/>
  <c r="JK17" i="72"/>
  <c r="JK16" i="72"/>
  <c r="JL12" i="72"/>
  <c r="JK15" i="72"/>
  <c r="JU21" i="50"/>
  <c r="JU14" i="50"/>
  <c r="MY5" i="50"/>
  <c r="MX4" i="50"/>
  <c r="NY19" i="82"/>
  <c r="NY21" i="82"/>
  <c r="NY22" i="82"/>
  <c r="NY10" i="82"/>
  <c r="NY20" i="82"/>
  <c r="NY13" i="82"/>
  <c r="NY7" i="82"/>
  <c r="VO4" i="82"/>
  <c r="VP5" i="82"/>
  <c r="NY31" i="82"/>
  <c r="NY14" i="82"/>
  <c r="NY8" i="82"/>
  <c r="NY15" i="82"/>
  <c r="NY9" i="82"/>
  <c r="NZ28" i="82"/>
  <c r="NZ27" i="82"/>
  <c r="OA24" i="82"/>
  <c r="NZ29" i="82"/>
  <c r="JT6" i="50"/>
  <c r="JV25" i="50"/>
  <c r="JK23" i="72" l="1"/>
  <c r="JK25" i="72"/>
  <c r="JK22" i="72"/>
  <c r="JK24" i="72"/>
  <c r="JK7" i="72" s="1"/>
  <c r="JK20" i="72"/>
  <c r="JK21" i="72"/>
  <c r="JL13" i="72"/>
  <c r="MU4" i="72"/>
  <c r="MV5" i="72"/>
  <c r="MZ5" i="50"/>
  <c r="MY4" i="50"/>
  <c r="NY18" i="82"/>
  <c r="NY6" i="82"/>
  <c r="NY12" i="82"/>
  <c r="VQ5" i="82"/>
  <c r="VP4" i="82"/>
  <c r="OA25" i="82"/>
  <c r="JV28" i="50"/>
  <c r="JV27" i="50"/>
  <c r="JV29" i="50"/>
  <c r="JW24" i="50"/>
  <c r="JU10" i="50"/>
  <c r="JU22" i="50"/>
  <c r="JU20" i="50"/>
  <c r="JU19" i="50"/>
  <c r="JU31" i="50"/>
  <c r="JU8" i="50"/>
  <c r="JU15" i="50"/>
  <c r="JU9" i="50"/>
  <c r="JU13" i="50"/>
  <c r="JU7" i="50"/>
  <c r="JK19" i="72" l="1"/>
  <c r="JK10" i="72"/>
  <c r="JK6" i="72" s="1"/>
  <c r="MV4" i="72"/>
  <c r="MW5" i="72"/>
  <c r="JL17" i="72"/>
  <c r="JL16" i="72"/>
  <c r="JL15" i="72"/>
  <c r="JM12" i="72"/>
  <c r="MZ4" i="50"/>
  <c r="NA5" i="50"/>
  <c r="JV20" i="50"/>
  <c r="JV9" i="50"/>
  <c r="NZ21" i="82"/>
  <c r="NZ31" i="82"/>
  <c r="NZ14" i="82"/>
  <c r="NZ8" i="82"/>
  <c r="NZ19" i="82"/>
  <c r="VR5" i="82"/>
  <c r="VQ4" i="82"/>
  <c r="NZ15" i="82"/>
  <c r="NZ9" i="82"/>
  <c r="OB24" i="82"/>
  <c r="OA29" i="82"/>
  <c r="OA28" i="82"/>
  <c r="OA27" i="82"/>
  <c r="NZ7" i="82"/>
  <c r="NZ13" i="82"/>
  <c r="NZ20" i="82"/>
  <c r="NZ22" i="82"/>
  <c r="NZ10" i="82"/>
  <c r="JU18" i="50"/>
  <c r="JU12" i="50"/>
  <c r="JW25" i="50"/>
  <c r="JU6" i="50"/>
  <c r="JM13" i="72" l="1"/>
  <c r="JL23" i="72"/>
  <c r="JL25" i="72"/>
  <c r="JL20" i="72"/>
  <c r="JL22" i="72"/>
  <c r="JL24" i="72"/>
  <c r="JL7" i="72" s="1"/>
  <c r="JL21" i="72"/>
  <c r="MX5" i="72"/>
  <c r="MW4" i="72"/>
  <c r="JV31" i="50"/>
  <c r="JV19" i="50"/>
  <c r="NB5" i="50"/>
  <c r="NA4" i="50"/>
  <c r="JV14" i="50"/>
  <c r="NZ12" i="82"/>
  <c r="VR4" i="82"/>
  <c r="VS5" i="82"/>
  <c r="OB25" i="82"/>
  <c r="NZ18" i="82"/>
  <c r="OA15" i="82"/>
  <c r="NZ6" i="82"/>
  <c r="JV8" i="50"/>
  <c r="JV10" i="50"/>
  <c r="JV22" i="50"/>
  <c r="JV21" i="50"/>
  <c r="JV13" i="50"/>
  <c r="JV7" i="50"/>
  <c r="JW28" i="50"/>
  <c r="JW29" i="50"/>
  <c r="JW27" i="50"/>
  <c r="JX24" i="50"/>
  <c r="JV15" i="50"/>
  <c r="JM17" i="72" l="1"/>
  <c r="JM16" i="72"/>
  <c r="JM15" i="72"/>
  <c r="JM23" i="72" s="1"/>
  <c r="JN12" i="72"/>
  <c r="JL19" i="72"/>
  <c r="JL10" i="72"/>
  <c r="JL6" i="72" s="1"/>
  <c r="JM21" i="72"/>
  <c r="JM20" i="72"/>
  <c r="JM25" i="72"/>
  <c r="JM22" i="72"/>
  <c r="MY5" i="72"/>
  <c r="MX4" i="72"/>
  <c r="NC5" i="50"/>
  <c r="NB4" i="50"/>
  <c r="JW20" i="50"/>
  <c r="OA9" i="82"/>
  <c r="OA22" i="82"/>
  <c r="OA10" i="82"/>
  <c r="OA31" i="82"/>
  <c r="OA14" i="82"/>
  <c r="OA8" i="82"/>
  <c r="OA19" i="82"/>
  <c r="OA20" i="82"/>
  <c r="OA13" i="82"/>
  <c r="OA7" i="82"/>
  <c r="OA21" i="82"/>
  <c r="OB27" i="82"/>
  <c r="OC24" i="82"/>
  <c r="OB29" i="82"/>
  <c r="OB28" i="82"/>
  <c r="VS4" i="82"/>
  <c r="VT5" i="82"/>
  <c r="JV12" i="50"/>
  <c r="JV18" i="50"/>
  <c r="JX25" i="50"/>
  <c r="JV6" i="50"/>
  <c r="MZ5" i="72" l="1"/>
  <c r="MY4" i="72"/>
  <c r="JM10" i="72"/>
  <c r="JM24" i="72"/>
  <c r="JM7" i="72" s="1"/>
  <c r="JM6" i="72" s="1"/>
  <c r="JN13" i="72"/>
  <c r="JW19" i="50"/>
  <c r="JW21" i="50"/>
  <c r="NC4" i="50"/>
  <c r="ND5" i="50"/>
  <c r="OA6" i="82"/>
  <c r="OA18" i="82"/>
  <c r="OA12" i="82"/>
  <c r="OC25" i="82"/>
  <c r="VU5" i="82"/>
  <c r="VT4" i="82"/>
  <c r="JW31" i="50"/>
  <c r="JW14" i="50"/>
  <c r="JW8" i="50"/>
  <c r="JW9" i="50"/>
  <c r="JW15" i="50"/>
  <c r="JX27" i="50"/>
  <c r="JX28" i="50"/>
  <c r="JX29" i="50"/>
  <c r="JY24" i="50"/>
  <c r="JW22" i="50"/>
  <c r="JW10" i="50"/>
  <c r="JW13" i="50"/>
  <c r="JW7" i="50"/>
  <c r="JN17" i="72" l="1"/>
  <c r="JN15" i="72"/>
  <c r="JN24" i="72" s="1"/>
  <c r="JN7" i="72" s="1"/>
  <c r="JN16" i="72"/>
  <c r="JO12" i="72"/>
  <c r="JN25" i="72"/>
  <c r="JN21" i="72"/>
  <c r="JN20" i="72"/>
  <c r="JM19" i="72"/>
  <c r="NA5" i="72"/>
  <c r="MZ4" i="72"/>
  <c r="JW18" i="50"/>
  <c r="NE5" i="50"/>
  <c r="ND4" i="50"/>
  <c r="JX19" i="50"/>
  <c r="OB21" i="82"/>
  <c r="OC29" i="82"/>
  <c r="OC28" i="82"/>
  <c r="OD24" i="82"/>
  <c r="OC27" i="82"/>
  <c r="OB20" i="82"/>
  <c r="OB19" i="82"/>
  <c r="VV5" i="82"/>
  <c r="VU4" i="82"/>
  <c r="OB13" i="82"/>
  <c r="OB7" i="82"/>
  <c r="OB31" i="82"/>
  <c r="OB14" i="82"/>
  <c r="OB8" i="82"/>
  <c r="OB15" i="82"/>
  <c r="OB9" i="82"/>
  <c r="OB22" i="82"/>
  <c r="OB10" i="82"/>
  <c r="JW12" i="50"/>
  <c r="JY25" i="50"/>
  <c r="JW6" i="50"/>
  <c r="NA4" i="72" l="1"/>
  <c r="NB5" i="72"/>
  <c r="JO13" i="72"/>
  <c r="JN23" i="72"/>
  <c r="JN22" i="72"/>
  <c r="JN19" i="72" s="1"/>
  <c r="JX20" i="50"/>
  <c r="NF5" i="50"/>
  <c r="NE4" i="50"/>
  <c r="VW5" i="82"/>
  <c r="VV4" i="82"/>
  <c r="OB18" i="82"/>
  <c r="OD25" i="82"/>
  <c r="OC13" i="82"/>
  <c r="OB6" i="82"/>
  <c r="OB12" i="82"/>
  <c r="JX15" i="50"/>
  <c r="JX9" i="50"/>
  <c r="JX8" i="50"/>
  <c r="JX14" i="50"/>
  <c r="JX31" i="50"/>
  <c r="JY29" i="50"/>
  <c r="JY28" i="50"/>
  <c r="JY27" i="50"/>
  <c r="JZ24" i="50"/>
  <c r="JX13" i="50"/>
  <c r="JX7" i="50"/>
  <c r="JX22" i="50"/>
  <c r="JX10" i="50"/>
  <c r="JX21" i="50"/>
  <c r="JN10" i="72" l="1"/>
  <c r="JN6" i="72" s="1"/>
  <c r="JO17" i="72"/>
  <c r="JO16" i="72"/>
  <c r="JO15" i="72"/>
  <c r="JO25" i="72" s="1"/>
  <c r="JP12" i="72"/>
  <c r="JO23" i="72"/>
  <c r="JO24" i="72"/>
  <c r="JO7" i="72" s="1"/>
  <c r="NB4" i="72"/>
  <c r="NC5" i="72"/>
  <c r="NG5" i="50"/>
  <c r="NF4" i="50"/>
  <c r="OC19" i="82"/>
  <c r="OC7" i="82"/>
  <c r="OC20" i="82"/>
  <c r="OD29" i="82"/>
  <c r="OD28" i="82"/>
  <c r="OD27" i="82"/>
  <c r="OE24" i="82"/>
  <c r="OC22" i="82"/>
  <c r="OC10" i="82"/>
  <c r="OC21" i="82"/>
  <c r="OC31" i="82"/>
  <c r="OC14" i="82"/>
  <c r="OC8" i="82"/>
  <c r="OC15" i="82"/>
  <c r="OC9" i="82"/>
  <c r="VX5" i="82"/>
  <c r="VW4" i="82"/>
  <c r="JX18" i="50"/>
  <c r="JX6" i="50"/>
  <c r="JX12" i="50"/>
  <c r="JZ25" i="50"/>
  <c r="NC4" i="72" l="1"/>
  <c r="ND5" i="72"/>
  <c r="JO21" i="72"/>
  <c r="JP13" i="72"/>
  <c r="JO20" i="72"/>
  <c r="JO22" i="72"/>
  <c r="NG4" i="50"/>
  <c r="NH5" i="50"/>
  <c r="OC6" i="82"/>
  <c r="OC18" i="82"/>
  <c r="OC12" i="82"/>
  <c r="OD15" i="82"/>
  <c r="OD13" i="82"/>
  <c r="VX4" i="82"/>
  <c r="VY5" i="82"/>
  <c r="OE25" i="82"/>
  <c r="JZ29" i="50"/>
  <c r="JZ27" i="50"/>
  <c r="JZ28" i="50"/>
  <c r="KA24" i="50"/>
  <c r="JY9" i="50"/>
  <c r="JY15" i="50"/>
  <c r="JY21" i="50"/>
  <c r="JY19" i="50"/>
  <c r="JY13" i="50"/>
  <c r="JY7" i="50"/>
  <c r="JY20" i="50"/>
  <c r="JY8" i="50"/>
  <c r="JY31" i="50"/>
  <c r="JY14" i="50"/>
  <c r="JY22" i="50"/>
  <c r="JY10" i="50"/>
  <c r="JO19" i="72" l="1"/>
  <c r="JO10" i="72"/>
  <c r="JO6" i="72" s="1"/>
  <c r="JP17" i="72"/>
  <c r="JP15" i="72"/>
  <c r="JP21" i="72" s="1"/>
  <c r="JQ12" i="72"/>
  <c r="JP16" i="72"/>
  <c r="JP22" i="72"/>
  <c r="JP20" i="72"/>
  <c r="JP24" i="72"/>
  <c r="JP7" i="72" s="1"/>
  <c r="JP23" i="72"/>
  <c r="JP25" i="72"/>
  <c r="ND4" i="72"/>
  <c r="NE5" i="72"/>
  <c r="OD22" i="82"/>
  <c r="JZ21" i="50"/>
  <c r="JZ14" i="50"/>
  <c r="NI5" i="50"/>
  <c r="NH4" i="50"/>
  <c r="OD9" i="82"/>
  <c r="OD20" i="82"/>
  <c r="OD10" i="82"/>
  <c r="OD31" i="82"/>
  <c r="VZ5" i="82"/>
  <c r="VY4" i="82"/>
  <c r="OE28" i="82"/>
  <c r="OE29" i="82"/>
  <c r="OE27" i="82"/>
  <c r="OF24" i="82"/>
  <c r="OD8" i="82"/>
  <c r="OD14" i="82"/>
  <c r="OD12" i="82" s="1"/>
  <c r="OD19" i="82"/>
  <c r="OD7" i="82"/>
  <c r="OD21" i="82"/>
  <c r="JY6" i="50"/>
  <c r="JY12" i="50"/>
  <c r="JY18" i="50"/>
  <c r="KA25" i="50"/>
  <c r="JP19" i="72" l="1"/>
  <c r="JP10" i="72"/>
  <c r="JP6" i="72" s="1"/>
  <c r="JQ13" i="72"/>
  <c r="NE4" i="72"/>
  <c r="NF5" i="72"/>
  <c r="NJ5" i="50"/>
  <c r="NI4" i="50"/>
  <c r="OD18" i="82"/>
  <c r="OF25" i="82"/>
  <c r="OE13" i="82"/>
  <c r="OE15" i="82"/>
  <c r="OD6" i="82"/>
  <c r="VZ4" i="82"/>
  <c r="WA5" i="82"/>
  <c r="JZ19" i="50"/>
  <c r="JZ20" i="50"/>
  <c r="JZ31" i="50"/>
  <c r="JZ22" i="50"/>
  <c r="JZ10" i="50"/>
  <c r="JZ9" i="50"/>
  <c r="JZ15" i="50"/>
  <c r="KA28" i="50"/>
  <c r="KA29" i="50"/>
  <c r="KB24" i="50"/>
  <c r="KA27" i="50"/>
  <c r="JZ13" i="50"/>
  <c r="JZ7" i="50"/>
  <c r="JZ8" i="50"/>
  <c r="NG5" i="72" l="1"/>
  <c r="NF4" i="72"/>
  <c r="JQ17" i="72"/>
  <c r="JQ16" i="72"/>
  <c r="JQ15" i="72"/>
  <c r="JQ22" i="72" s="1"/>
  <c r="JR12" i="72"/>
  <c r="JQ21" i="72"/>
  <c r="JQ20" i="72"/>
  <c r="JQ23" i="72"/>
  <c r="JQ24" i="72"/>
  <c r="JQ7" i="72" s="1"/>
  <c r="JQ25" i="72"/>
  <c r="OE19" i="82"/>
  <c r="OE20" i="82"/>
  <c r="OE9" i="82"/>
  <c r="KA22" i="50"/>
  <c r="KA19" i="50"/>
  <c r="KA20" i="50"/>
  <c r="NK5" i="50"/>
  <c r="NJ4" i="50"/>
  <c r="OE21" i="82"/>
  <c r="WA4" i="82"/>
  <c r="WB5" i="82"/>
  <c r="OE31" i="82"/>
  <c r="OE14" i="82"/>
  <c r="OE12" i="82" s="1"/>
  <c r="OE8" i="82"/>
  <c r="OE22" i="82"/>
  <c r="OE10" i="82"/>
  <c r="OF29" i="82"/>
  <c r="OF28" i="82"/>
  <c r="OF27" i="82"/>
  <c r="OG24" i="82"/>
  <c r="OE7" i="82"/>
  <c r="JZ12" i="50"/>
  <c r="JZ18" i="50"/>
  <c r="JZ6" i="50"/>
  <c r="KA13" i="50"/>
  <c r="KB25" i="50"/>
  <c r="JQ19" i="72" l="1"/>
  <c r="JQ10" i="72"/>
  <c r="JQ6" i="72" s="1"/>
  <c r="JR13" i="72"/>
  <c r="NG4" i="72"/>
  <c r="NH5" i="72"/>
  <c r="NL5" i="50"/>
  <c r="NK4" i="50"/>
  <c r="OE18" i="82"/>
  <c r="OG25" i="82"/>
  <c r="WC5" i="82"/>
  <c r="WB4" i="82"/>
  <c r="OE6" i="82"/>
  <c r="KA9" i="50"/>
  <c r="KA15" i="50"/>
  <c r="KA7" i="50"/>
  <c r="KA10" i="50"/>
  <c r="KB29" i="50"/>
  <c r="KB28" i="50"/>
  <c r="KC24" i="50"/>
  <c r="KB27" i="50"/>
  <c r="KA8" i="50"/>
  <c r="KA14" i="50"/>
  <c r="KA31" i="50"/>
  <c r="KA21" i="50"/>
  <c r="KA18" i="50" s="1"/>
  <c r="NI5" i="72" l="1"/>
  <c r="NH4" i="72"/>
  <c r="JR17" i="72"/>
  <c r="JR15" i="72"/>
  <c r="JR21" i="72" s="1"/>
  <c r="JR16" i="72"/>
  <c r="JS12" i="72"/>
  <c r="JR24" i="72"/>
  <c r="JR7" i="72" s="1"/>
  <c r="JR20" i="72"/>
  <c r="JR22" i="72"/>
  <c r="JR25" i="72"/>
  <c r="JR23" i="72"/>
  <c r="NM5" i="50"/>
  <c r="NL4" i="50"/>
  <c r="KB20" i="50"/>
  <c r="OF21" i="82"/>
  <c r="OF22" i="82"/>
  <c r="OF10" i="82"/>
  <c r="WD5" i="82"/>
  <c r="WD4" i="82" s="1"/>
  <c r="WC4" i="82"/>
  <c r="OF15" i="82"/>
  <c r="OF9" i="82"/>
  <c r="OF19" i="82"/>
  <c r="OF20" i="82"/>
  <c r="OF13" i="82"/>
  <c r="OF7" i="82"/>
  <c r="OG29" i="82"/>
  <c r="OG27" i="82"/>
  <c r="OG28" i="82"/>
  <c r="OH24" i="82"/>
  <c r="OF31" i="82"/>
  <c r="OF14" i="82"/>
  <c r="OF8" i="82"/>
  <c r="KA12" i="50"/>
  <c r="KA6" i="50"/>
  <c r="KC25" i="50"/>
  <c r="JR19" i="72" l="1"/>
  <c r="JR10" i="72"/>
  <c r="JR6" i="72" s="1"/>
  <c r="JS13" i="72"/>
  <c r="NJ5" i="72"/>
  <c r="NI4" i="72"/>
  <c r="NM4" i="50"/>
  <c r="NN5" i="50"/>
  <c r="OG14" i="82"/>
  <c r="OF18" i="82"/>
  <c r="OH25" i="82"/>
  <c r="OF6" i="82"/>
  <c r="OF12" i="82"/>
  <c r="KB21" i="50"/>
  <c r="KB22" i="50"/>
  <c r="KB10" i="50"/>
  <c r="KC28" i="50"/>
  <c r="KC29" i="50"/>
  <c r="KC27" i="50"/>
  <c r="KD24" i="50"/>
  <c r="KB13" i="50"/>
  <c r="KB7" i="50"/>
  <c r="KB19" i="50"/>
  <c r="KB15" i="50"/>
  <c r="KB9" i="50"/>
  <c r="KB31" i="50"/>
  <c r="KB14" i="50"/>
  <c r="KB8" i="50"/>
  <c r="NJ4" i="72" l="1"/>
  <c r="NK5" i="72"/>
  <c r="JS16" i="72"/>
  <c r="JS17" i="72"/>
  <c r="JS15" i="72"/>
  <c r="JS20" i="72" s="1"/>
  <c r="JT12" i="72"/>
  <c r="JS25" i="72"/>
  <c r="JS21" i="72"/>
  <c r="JS23" i="72"/>
  <c r="JS22" i="72"/>
  <c r="JS24" i="72"/>
  <c r="JS7" i="72" s="1"/>
  <c r="NO5" i="50"/>
  <c r="NN4" i="50"/>
  <c r="OG15" i="82"/>
  <c r="OG19" i="82"/>
  <c r="OG22" i="82"/>
  <c r="OG31" i="82"/>
  <c r="OG21" i="82"/>
  <c r="OG13" i="82"/>
  <c r="OG7" i="82"/>
  <c r="OG20" i="82"/>
  <c r="OH29" i="82"/>
  <c r="OH28" i="82"/>
  <c r="OH27" i="82"/>
  <c r="OI24" i="82"/>
  <c r="OG9" i="82"/>
  <c r="OG10" i="82"/>
  <c r="OG8" i="82"/>
  <c r="KB12" i="50"/>
  <c r="KB18" i="50"/>
  <c r="KD25" i="50"/>
  <c r="KB6" i="50"/>
  <c r="OG12" i="82" l="1"/>
  <c r="JS19" i="72"/>
  <c r="JS10" i="72"/>
  <c r="JS6" i="72" s="1"/>
  <c r="JT13" i="72"/>
  <c r="NK4" i="72"/>
  <c r="NL5" i="72"/>
  <c r="OH14" i="82"/>
  <c r="KC20" i="50"/>
  <c r="KC10" i="50"/>
  <c r="KC21" i="50"/>
  <c r="NO4" i="50"/>
  <c r="NP5" i="50"/>
  <c r="OG18" i="82"/>
  <c r="OG6" i="82"/>
  <c r="OH10" i="82"/>
  <c r="OI26" i="82"/>
  <c r="OJ26" i="82" s="1"/>
  <c r="OK26" i="82" s="1"/>
  <c r="OL26" i="82" s="1"/>
  <c r="OM26" i="82" s="1"/>
  <c r="ON26" i="82" s="1"/>
  <c r="OO26" i="82" s="1"/>
  <c r="OP26" i="82" s="1"/>
  <c r="OQ26" i="82" s="1"/>
  <c r="OR26" i="82" s="1"/>
  <c r="OS26" i="82" s="1"/>
  <c r="OT26" i="82" s="1"/>
  <c r="OI25" i="82"/>
  <c r="KC22" i="50"/>
  <c r="KC13" i="50"/>
  <c r="KC7" i="50"/>
  <c r="KC8" i="50"/>
  <c r="KC14" i="50"/>
  <c r="KC31" i="50"/>
  <c r="KC19" i="50"/>
  <c r="KD29" i="50"/>
  <c r="KD27" i="50"/>
  <c r="KE24" i="50"/>
  <c r="KD28" i="50"/>
  <c r="KC9" i="50"/>
  <c r="KC15" i="50"/>
  <c r="NM5" i="72" l="1"/>
  <c r="NL4" i="72"/>
  <c r="JT15" i="72"/>
  <c r="JT21" i="72" s="1"/>
  <c r="JT17" i="72"/>
  <c r="JT16" i="72"/>
  <c r="JU12" i="72"/>
  <c r="JT20" i="72"/>
  <c r="JT22" i="72"/>
  <c r="JT23" i="72"/>
  <c r="JT24" i="72"/>
  <c r="JT7" i="72" s="1"/>
  <c r="JT25" i="72"/>
  <c r="OH22" i="82"/>
  <c r="OH21" i="82"/>
  <c r="NQ5" i="50"/>
  <c r="NP4" i="50"/>
  <c r="KD7" i="50"/>
  <c r="OH19" i="82"/>
  <c r="OH9" i="82"/>
  <c r="OH20" i="82"/>
  <c r="OH8" i="82"/>
  <c r="OH31" i="82"/>
  <c r="OH15" i="82"/>
  <c r="OI29" i="82"/>
  <c r="OI28" i="82"/>
  <c r="OI27" i="82"/>
  <c r="OJ24" i="82"/>
  <c r="OH13" i="82"/>
  <c r="OH7" i="82"/>
  <c r="KC18" i="50"/>
  <c r="KC12" i="50"/>
  <c r="KC6" i="50"/>
  <c r="KE25" i="50"/>
  <c r="KE26" i="50"/>
  <c r="JU13" i="72" l="1"/>
  <c r="JT19" i="72"/>
  <c r="JT10" i="72"/>
  <c r="JT6" i="72" s="1"/>
  <c r="NM4" i="72"/>
  <c r="NN5" i="72"/>
  <c r="KD31" i="50"/>
  <c r="KD21" i="50"/>
  <c r="NQ4" i="50"/>
  <c r="NR5" i="50"/>
  <c r="OH18" i="82"/>
  <c r="OH6" i="82"/>
  <c r="OI13" i="82"/>
  <c r="OH12" i="82"/>
  <c r="OJ25" i="82"/>
  <c r="KD20" i="50"/>
  <c r="KD13" i="50"/>
  <c r="KD19" i="50"/>
  <c r="KD15" i="50"/>
  <c r="KD9" i="50"/>
  <c r="KD22" i="50"/>
  <c r="KD10" i="50"/>
  <c r="KE29" i="50"/>
  <c r="KE28" i="50"/>
  <c r="KE27" i="50"/>
  <c r="KF24" i="50"/>
  <c r="KD14" i="50"/>
  <c r="KD8" i="50"/>
  <c r="KF26" i="50"/>
  <c r="KG26" i="50" s="1"/>
  <c r="KH26" i="50" s="1"/>
  <c r="KI26" i="50" s="1"/>
  <c r="KJ26" i="50" s="1"/>
  <c r="KK26" i="50" s="1"/>
  <c r="KL26" i="50" s="1"/>
  <c r="KM26" i="50" s="1"/>
  <c r="KN26" i="50" s="1"/>
  <c r="KO26" i="50" s="1"/>
  <c r="KP26" i="50" s="1"/>
  <c r="NO5" i="72" l="1"/>
  <c r="NN4" i="72"/>
  <c r="JU17" i="72"/>
  <c r="JU15" i="72"/>
  <c r="JU20" i="72" s="1"/>
  <c r="JU16" i="72"/>
  <c r="JV12" i="72"/>
  <c r="JU22" i="72"/>
  <c r="JU21" i="72"/>
  <c r="JU23" i="72"/>
  <c r="JU24" i="72"/>
  <c r="JU7" i="72" s="1"/>
  <c r="JU25" i="72"/>
  <c r="OI22" i="82"/>
  <c r="NS5" i="50"/>
  <c r="NR4" i="50"/>
  <c r="KE7" i="50"/>
  <c r="KE15" i="50"/>
  <c r="KE22" i="50"/>
  <c r="OI19" i="82"/>
  <c r="OI9" i="82"/>
  <c r="OI20" i="82"/>
  <c r="OI10" i="82"/>
  <c r="OI21" i="82"/>
  <c r="OI31" i="82"/>
  <c r="OI14" i="82"/>
  <c r="OI8" i="82"/>
  <c r="OI7" i="82"/>
  <c r="OI15" i="82"/>
  <c r="OJ29" i="82"/>
  <c r="OJ28" i="82"/>
  <c r="OJ27" i="82"/>
  <c r="OK24" i="82"/>
  <c r="KD6" i="50"/>
  <c r="KF25" i="50"/>
  <c r="KD12" i="50"/>
  <c r="KD18" i="50"/>
  <c r="JU19" i="72" l="1"/>
  <c r="JU10" i="72"/>
  <c r="JU6" i="72" s="1"/>
  <c r="JV13" i="72"/>
  <c r="NP5" i="72"/>
  <c r="NO4" i="72"/>
  <c r="OI18" i="82"/>
  <c r="KE10" i="50"/>
  <c r="KE19" i="50"/>
  <c r="KE13" i="50"/>
  <c r="KE9" i="50"/>
  <c r="KE20" i="50"/>
  <c r="NS4" i="50"/>
  <c r="NT5" i="50"/>
  <c r="OI12" i="82"/>
  <c r="OI6" i="82"/>
  <c r="OK25" i="82"/>
  <c r="KE21" i="50"/>
  <c r="KF29" i="50"/>
  <c r="KF27" i="50"/>
  <c r="KF28" i="50"/>
  <c r="KG24" i="50"/>
  <c r="KE31" i="50"/>
  <c r="KE14" i="50"/>
  <c r="KE8" i="50"/>
  <c r="KE12" i="50" l="1"/>
  <c r="KE18" i="50"/>
  <c r="NQ5" i="72"/>
  <c r="NP4" i="72"/>
  <c r="JV17" i="72"/>
  <c r="JV15" i="72"/>
  <c r="JV20" i="72" s="1"/>
  <c r="JW12" i="72"/>
  <c r="JV16" i="72"/>
  <c r="JV21" i="72"/>
  <c r="JV22" i="72"/>
  <c r="JV23" i="72"/>
  <c r="JV24" i="72"/>
  <c r="JV7" i="72" s="1"/>
  <c r="JV25" i="72"/>
  <c r="OJ21" i="82"/>
  <c r="KE6" i="50"/>
  <c r="NT4" i="50"/>
  <c r="NU5" i="50"/>
  <c r="OJ13" i="82"/>
  <c r="OJ7" i="82"/>
  <c r="OJ9" i="82"/>
  <c r="OJ15" i="82"/>
  <c r="OJ22" i="82"/>
  <c r="OJ10" i="82"/>
  <c r="OK28" i="82"/>
  <c r="OK29" i="82"/>
  <c r="OK27" i="82"/>
  <c r="OL24" i="82"/>
  <c r="OJ31" i="82"/>
  <c r="OJ8" i="82"/>
  <c r="OJ14" i="82"/>
  <c r="OJ19" i="82"/>
  <c r="OJ20" i="82"/>
  <c r="KG25" i="50"/>
  <c r="JV19" i="72" l="1"/>
  <c r="JV10" i="72"/>
  <c r="JV6" i="72" s="1"/>
  <c r="JW14" i="72"/>
  <c r="JX14" i="72" s="1"/>
  <c r="JY14" i="72" s="1"/>
  <c r="JZ14" i="72" s="1"/>
  <c r="KA14" i="72" s="1"/>
  <c r="KB14" i="72" s="1"/>
  <c r="KC14" i="72" s="1"/>
  <c r="KD14" i="72" s="1"/>
  <c r="KE14" i="72" s="1"/>
  <c r="KF14" i="72" s="1"/>
  <c r="KG14" i="72" s="1"/>
  <c r="KH14" i="72" s="1"/>
  <c r="JW13" i="72"/>
  <c r="NR5" i="72"/>
  <c r="NQ4" i="72"/>
  <c r="NV5" i="50"/>
  <c r="NU4" i="50"/>
  <c r="OL25" i="82"/>
  <c r="OJ6" i="82"/>
  <c r="OJ12" i="82"/>
  <c r="OJ18" i="82"/>
  <c r="KG29" i="50"/>
  <c r="KG28" i="50"/>
  <c r="KH24" i="50"/>
  <c r="KG27" i="50"/>
  <c r="KF31" i="50"/>
  <c r="KF14" i="50"/>
  <c r="KF8" i="50"/>
  <c r="KF13" i="50"/>
  <c r="KF7" i="50"/>
  <c r="KF19" i="50"/>
  <c r="KF10" i="50"/>
  <c r="KF22" i="50"/>
  <c r="KF20" i="50"/>
  <c r="KF21" i="50"/>
  <c r="KF15" i="50"/>
  <c r="KF9" i="50"/>
  <c r="NS5" i="72" l="1"/>
  <c r="NR4" i="72"/>
  <c r="JW17" i="72"/>
  <c r="JW16" i="72"/>
  <c r="JX12" i="72"/>
  <c r="JW15" i="72"/>
  <c r="JW21" i="72" s="1"/>
  <c r="JW20" i="72"/>
  <c r="JW25" i="72"/>
  <c r="JW22" i="72"/>
  <c r="JW23" i="72"/>
  <c r="JW24" i="72"/>
  <c r="JW7" i="72" s="1"/>
  <c r="OK21" i="82"/>
  <c r="KG22" i="50"/>
  <c r="KG15" i="50"/>
  <c r="KG19" i="50"/>
  <c r="KG9" i="50"/>
  <c r="KG13" i="50"/>
  <c r="KG8" i="50"/>
  <c r="NV4" i="50"/>
  <c r="NW5" i="50"/>
  <c r="OK22" i="82"/>
  <c r="OK19" i="82"/>
  <c r="OL28" i="82"/>
  <c r="OL27" i="82"/>
  <c r="OM24" i="82"/>
  <c r="OL29" i="82"/>
  <c r="OK31" i="82"/>
  <c r="OK14" i="82"/>
  <c r="OK8" i="82"/>
  <c r="OK13" i="82"/>
  <c r="OK7" i="82"/>
  <c r="OK20" i="82"/>
  <c r="OK10" i="82"/>
  <c r="OK15" i="82"/>
  <c r="OK9" i="82"/>
  <c r="KF12" i="50"/>
  <c r="KF18" i="50"/>
  <c r="KF6" i="50"/>
  <c r="KH25" i="50"/>
  <c r="KG14" i="50"/>
  <c r="JW19" i="72" l="1"/>
  <c r="JW10" i="72"/>
  <c r="JW6" i="72" s="1"/>
  <c r="JX13" i="72"/>
  <c r="NS4" i="72"/>
  <c r="NT5" i="72"/>
  <c r="OK18" i="82"/>
  <c r="KG21" i="50"/>
  <c r="NX5" i="50"/>
  <c r="NW4" i="50"/>
  <c r="OM25" i="82"/>
  <c r="OK6" i="82"/>
  <c r="OK12" i="82"/>
  <c r="OL15" i="82"/>
  <c r="KG31" i="50"/>
  <c r="KG10" i="50"/>
  <c r="KG7" i="50"/>
  <c r="KG20" i="50"/>
  <c r="KH28" i="50"/>
  <c r="KH29" i="50"/>
  <c r="KH27" i="50"/>
  <c r="KI24" i="50"/>
  <c r="KG12" i="50"/>
  <c r="JX17" i="72" l="1"/>
  <c r="JX16" i="72"/>
  <c r="JY12" i="72"/>
  <c r="JX15" i="72"/>
  <c r="JX21" i="72" s="1"/>
  <c r="NT4" i="72"/>
  <c r="NU5" i="72"/>
  <c r="JX24" i="72"/>
  <c r="JX7" i="72" s="1"/>
  <c r="JX22" i="72"/>
  <c r="JX20" i="72"/>
  <c r="JX25" i="72"/>
  <c r="JX23" i="72"/>
  <c r="KG18" i="50"/>
  <c r="NX4" i="50"/>
  <c r="NY5" i="50"/>
  <c r="KH22" i="50"/>
  <c r="OL21" i="82"/>
  <c r="OL19" i="82"/>
  <c r="OL9" i="82"/>
  <c r="OM27" i="82"/>
  <c r="ON24" i="82"/>
  <c r="OM29" i="82"/>
  <c r="OM28" i="82"/>
  <c r="OL7" i="82"/>
  <c r="OL13" i="82"/>
  <c r="OL10" i="82"/>
  <c r="OL22" i="82"/>
  <c r="OL20" i="82"/>
  <c r="OL31" i="82"/>
  <c r="OL14" i="82"/>
  <c r="OL8" i="82"/>
  <c r="KG6" i="50"/>
  <c r="KH15" i="50"/>
  <c r="KH14" i="50"/>
  <c r="KI25" i="50"/>
  <c r="JY13" i="72" l="1"/>
  <c r="JX19" i="72"/>
  <c r="JX10" i="72"/>
  <c r="JX6" i="72" s="1"/>
  <c r="NU4" i="72"/>
  <c r="NV5" i="72"/>
  <c r="OL18" i="82"/>
  <c r="OM7" i="82"/>
  <c r="OM14" i="82"/>
  <c r="KH31" i="50"/>
  <c r="KH21" i="50"/>
  <c r="NZ5" i="50"/>
  <c r="NY4" i="50"/>
  <c r="OM19" i="82"/>
  <c r="OM13" i="82"/>
  <c r="OL12" i="82"/>
  <c r="OM15" i="82"/>
  <c r="OL6" i="82"/>
  <c r="ON25" i="82"/>
  <c r="OM9" i="82"/>
  <c r="KH8" i="50"/>
  <c r="KH19" i="50"/>
  <c r="KH13" i="50"/>
  <c r="KH12" i="50" s="1"/>
  <c r="KH7" i="50"/>
  <c r="KI29" i="50"/>
  <c r="KI28" i="50"/>
  <c r="KI27" i="50"/>
  <c r="KJ24" i="50"/>
  <c r="KH10" i="50"/>
  <c r="KH20" i="50"/>
  <c r="KH9" i="50"/>
  <c r="NW5" i="72" l="1"/>
  <c r="NV4" i="72"/>
  <c r="JY17" i="72"/>
  <c r="JY16" i="72"/>
  <c r="JY15" i="72"/>
  <c r="JY20" i="72" s="1"/>
  <c r="JZ12" i="72"/>
  <c r="JY21" i="72"/>
  <c r="JY23" i="72"/>
  <c r="JY25" i="72"/>
  <c r="JY24" i="72"/>
  <c r="JY7" i="72" s="1"/>
  <c r="OM22" i="82"/>
  <c r="OM8" i="82"/>
  <c r="OA5" i="50"/>
  <c r="NZ4" i="50"/>
  <c r="OM10" i="82"/>
  <c r="OM21" i="82"/>
  <c r="OM31" i="82"/>
  <c r="OM20" i="82"/>
  <c r="ON27" i="82"/>
  <c r="OO24" i="82"/>
  <c r="ON29" i="82"/>
  <c r="ON28" i="82"/>
  <c r="OM12" i="82"/>
  <c r="KH18" i="50"/>
  <c r="KJ25" i="50"/>
  <c r="KH6" i="50"/>
  <c r="JZ13" i="72" l="1"/>
  <c r="JY22" i="72"/>
  <c r="JY19" i="72" s="1"/>
  <c r="NX5" i="72"/>
  <c r="NW4" i="72"/>
  <c r="OM6" i="82"/>
  <c r="OB5" i="50"/>
  <c r="OA4" i="50"/>
  <c r="OO25" i="82"/>
  <c r="OM18" i="82"/>
  <c r="KJ27" i="50"/>
  <c r="KJ28" i="50"/>
  <c r="KJ29" i="50"/>
  <c r="KK24" i="50"/>
  <c r="KI19" i="50"/>
  <c r="KI14" i="50"/>
  <c r="KI31" i="50"/>
  <c r="KI8" i="50"/>
  <c r="KI20" i="50"/>
  <c r="KI21" i="50"/>
  <c r="KI13" i="50"/>
  <c r="KI7" i="50"/>
  <c r="KI15" i="50"/>
  <c r="KI9" i="50"/>
  <c r="KI10" i="50"/>
  <c r="KI22" i="50"/>
  <c r="NY5" i="72" l="1"/>
  <c r="NX4" i="72"/>
  <c r="JZ17" i="72"/>
  <c r="JZ15" i="72"/>
  <c r="JZ20" i="72" s="1"/>
  <c r="JZ16" i="72"/>
  <c r="KA12" i="72"/>
  <c r="JZ21" i="72"/>
  <c r="JZ23" i="72"/>
  <c r="JZ24" i="72"/>
  <c r="JZ7" i="72" s="1"/>
  <c r="JZ22" i="72"/>
  <c r="JZ25" i="72"/>
  <c r="JY10" i="72"/>
  <c r="JY6" i="72" s="1"/>
  <c r="KJ14" i="50"/>
  <c r="OB4" i="50"/>
  <c r="OC5" i="50"/>
  <c r="KJ22" i="50"/>
  <c r="ON19" i="82"/>
  <c r="ON15" i="82"/>
  <c r="ON9" i="82"/>
  <c r="ON21" i="82"/>
  <c r="ON13" i="82"/>
  <c r="ON7" i="82"/>
  <c r="OO29" i="82"/>
  <c r="OO27" i="82"/>
  <c r="OP24" i="82"/>
  <c r="OO28" i="82"/>
  <c r="ON22" i="82"/>
  <c r="ON10" i="82"/>
  <c r="ON20" i="82"/>
  <c r="ON31" i="82"/>
  <c r="ON14" i="82"/>
  <c r="ON8" i="82"/>
  <c r="KK25" i="50"/>
  <c r="KI12" i="50"/>
  <c r="KJ8" i="50"/>
  <c r="KI6" i="50"/>
  <c r="KI18" i="50"/>
  <c r="JZ19" i="72" l="1"/>
  <c r="JZ10" i="72"/>
  <c r="JZ6" i="72" s="1"/>
  <c r="KA13" i="72"/>
  <c r="NY4" i="72"/>
  <c r="NZ5" i="72"/>
  <c r="KJ19" i="50"/>
  <c r="KJ9" i="50"/>
  <c r="KJ20" i="50"/>
  <c r="KJ15" i="50"/>
  <c r="OD5" i="50"/>
  <c r="OC4" i="50"/>
  <c r="ON18" i="82"/>
  <c r="OP25" i="82"/>
  <c r="ON6" i="82"/>
  <c r="ON12" i="82"/>
  <c r="KJ31" i="50"/>
  <c r="KJ10" i="50"/>
  <c r="KJ21" i="50"/>
  <c r="KK28" i="50"/>
  <c r="KK27" i="50"/>
  <c r="KK29" i="50"/>
  <c r="KL24" i="50"/>
  <c r="KJ13" i="50"/>
  <c r="KJ7" i="50"/>
  <c r="NZ4" i="72" l="1"/>
  <c r="OA5" i="72"/>
  <c r="KA17" i="72"/>
  <c r="KA16" i="72"/>
  <c r="KA15" i="72"/>
  <c r="KA20" i="72" s="1"/>
  <c r="KB12" i="72"/>
  <c r="KA25" i="72"/>
  <c r="KA22" i="72"/>
  <c r="KA23" i="72"/>
  <c r="KA24" i="72"/>
  <c r="KA7" i="72" s="1"/>
  <c r="KJ18" i="50"/>
  <c r="OO19" i="82"/>
  <c r="KJ12" i="50"/>
  <c r="OE5" i="50"/>
  <c r="OD4" i="50"/>
  <c r="OO21" i="82"/>
  <c r="OO31" i="82"/>
  <c r="OP29" i="82"/>
  <c r="OP28" i="82"/>
  <c r="OP27" i="82"/>
  <c r="OQ24" i="82"/>
  <c r="OO15" i="82"/>
  <c r="OO9" i="82"/>
  <c r="OO20" i="82"/>
  <c r="OO22" i="82"/>
  <c r="OO10" i="82"/>
  <c r="OO13" i="82"/>
  <c r="OO7" i="82"/>
  <c r="OO8" i="82"/>
  <c r="OO14" i="82"/>
  <c r="KJ6" i="50"/>
  <c r="KL25" i="50"/>
  <c r="KA21" i="72" l="1"/>
  <c r="KA19" i="72" s="1"/>
  <c r="KB13" i="72"/>
  <c r="OA4" i="72"/>
  <c r="OB5" i="72"/>
  <c r="OE4" i="50"/>
  <c r="OF5" i="50"/>
  <c r="OO18" i="82"/>
  <c r="OQ25" i="82"/>
  <c r="OO6" i="82"/>
  <c r="OP19" i="82"/>
  <c r="OP21" i="82"/>
  <c r="OP15" i="82"/>
  <c r="OO12" i="82"/>
  <c r="OP13" i="82"/>
  <c r="KK20" i="50"/>
  <c r="KK14" i="50"/>
  <c r="KK8" i="50"/>
  <c r="KK31" i="50"/>
  <c r="KK9" i="50"/>
  <c r="KK15" i="50"/>
  <c r="KK21" i="50"/>
  <c r="KL29" i="50"/>
  <c r="KL28" i="50"/>
  <c r="KL27" i="50"/>
  <c r="KM24" i="50"/>
  <c r="KK19" i="50"/>
  <c r="KK13" i="50"/>
  <c r="KK7" i="50"/>
  <c r="KK10" i="50"/>
  <c r="KK22" i="50"/>
  <c r="KB17" i="72" l="1"/>
  <c r="KB16" i="72"/>
  <c r="KC12" i="72"/>
  <c r="KB15" i="72"/>
  <c r="KB21" i="72" s="1"/>
  <c r="KB20" i="72"/>
  <c r="KB25" i="72"/>
  <c r="KB23" i="72"/>
  <c r="KB22" i="72"/>
  <c r="KB24" i="72"/>
  <c r="KB7" i="72" s="1"/>
  <c r="KA10" i="72"/>
  <c r="KA6" i="72" s="1"/>
  <c r="OB4" i="72"/>
  <c r="OC5" i="72"/>
  <c r="KL21" i="50"/>
  <c r="OG5" i="50"/>
  <c r="OF4" i="50"/>
  <c r="OP9" i="82"/>
  <c r="OP20" i="82"/>
  <c r="OP7" i="82"/>
  <c r="OP22" i="82"/>
  <c r="OP10" i="82"/>
  <c r="OP31" i="82"/>
  <c r="OP14" i="82"/>
  <c r="OP12" i="82" s="1"/>
  <c r="OP8" i="82"/>
  <c r="OQ28" i="82"/>
  <c r="OQ29" i="82"/>
  <c r="OQ27" i="82"/>
  <c r="OR24" i="82"/>
  <c r="KK6" i="50"/>
  <c r="KK12" i="50"/>
  <c r="KK18" i="50"/>
  <c r="KM25" i="50"/>
  <c r="KB19" i="72" l="1"/>
  <c r="KB10" i="72"/>
  <c r="KB6" i="72" s="1"/>
  <c r="KC13" i="72"/>
  <c r="OC4" i="72"/>
  <c r="OD5" i="72"/>
  <c r="OH5" i="50"/>
  <c r="OG4" i="50"/>
  <c r="OP18" i="82"/>
  <c r="OP6" i="82"/>
  <c r="OR25" i="82"/>
  <c r="KL14" i="50"/>
  <c r="KL31" i="50"/>
  <c r="KL8" i="50"/>
  <c r="KL19" i="50"/>
  <c r="KL13" i="50"/>
  <c r="KL7" i="50"/>
  <c r="KL20" i="50"/>
  <c r="KM28" i="50"/>
  <c r="KM29" i="50"/>
  <c r="KM27" i="50"/>
  <c r="KN24" i="50"/>
  <c r="KL15" i="50"/>
  <c r="KL9" i="50"/>
  <c r="KL22" i="50"/>
  <c r="KL10" i="50"/>
  <c r="OE5" i="72" l="1"/>
  <c r="OD4" i="72"/>
  <c r="KC17" i="72"/>
  <c r="KC16" i="72"/>
  <c r="KC15" i="72"/>
  <c r="KC21" i="72" s="1"/>
  <c r="KD12" i="72"/>
  <c r="KC22" i="72"/>
  <c r="KC23" i="72"/>
  <c r="KC24" i="72"/>
  <c r="KC7" i="72" s="1"/>
  <c r="KC25" i="72"/>
  <c r="KM13" i="50"/>
  <c r="KM19" i="50"/>
  <c r="OH4" i="50"/>
  <c r="OI5" i="50"/>
  <c r="OQ21" i="82"/>
  <c r="OQ20" i="82"/>
  <c r="OQ15" i="82"/>
  <c r="OQ9" i="82"/>
  <c r="OQ13" i="82"/>
  <c r="OQ7" i="82"/>
  <c r="OQ22" i="82"/>
  <c r="OQ10" i="82"/>
  <c r="OQ19" i="82"/>
  <c r="OR29" i="82"/>
  <c r="OR28" i="82"/>
  <c r="OR27" i="82"/>
  <c r="OS24" i="82"/>
  <c r="OQ31" i="82"/>
  <c r="OQ14" i="82"/>
  <c r="OQ8" i="82"/>
  <c r="KL6" i="50"/>
  <c r="KL18" i="50"/>
  <c r="KL12" i="50"/>
  <c r="KM15" i="50"/>
  <c r="KN25" i="50"/>
  <c r="KC20" i="72" l="1"/>
  <c r="KD13" i="72"/>
  <c r="OE4" i="72"/>
  <c r="OF5" i="72"/>
  <c r="KM10" i="50"/>
  <c r="OI4" i="50"/>
  <c r="OJ5" i="50"/>
  <c r="KM7" i="50"/>
  <c r="OR13" i="82"/>
  <c r="OS25" i="82"/>
  <c r="OR15" i="82"/>
  <c r="OQ6" i="82"/>
  <c r="OQ12" i="82"/>
  <c r="OQ18" i="82"/>
  <c r="KM22" i="50"/>
  <c r="KM21" i="50"/>
  <c r="KM14" i="50"/>
  <c r="KM12" i="50" s="1"/>
  <c r="KM8" i="50"/>
  <c r="KM31" i="50"/>
  <c r="KM20" i="50"/>
  <c r="KN29" i="50"/>
  <c r="KN28" i="50"/>
  <c r="KN27" i="50"/>
  <c r="KO24" i="50"/>
  <c r="KM9" i="50"/>
  <c r="OG5" i="72" l="1"/>
  <c r="OF4" i="72"/>
  <c r="KD16" i="72"/>
  <c r="KD17" i="72"/>
  <c r="KD15" i="72"/>
  <c r="KE12" i="72"/>
  <c r="KD21" i="72"/>
  <c r="KD22" i="72"/>
  <c r="KD20" i="72"/>
  <c r="KD24" i="72"/>
  <c r="KD7" i="72" s="1"/>
  <c r="KD25" i="72"/>
  <c r="KD23" i="72"/>
  <c r="KC19" i="72"/>
  <c r="KC10" i="72"/>
  <c r="KC6" i="72" s="1"/>
  <c r="OJ4" i="50"/>
  <c r="OK5" i="50"/>
  <c r="KN21" i="50"/>
  <c r="OR20" i="82"/>
  <c r="OR19" i="82"/>
  <c r="OR21" i="82"/>
  <c r="OR9" i="82"/>
  <c r="OR22" i="82"/>
  <c r="OR10" i="82"/>
  <c r="OS29" i="82"/>
  <c r="OS27" i="82"/>
  <c r="OS28" i="82"/>
  <c r="OT24" i="82"/>
  <c r="OR31" i="82"/>
  <c r="OR14" i="82"/>
  <c r="OR12" i="82" s="1"/>
  <c r="OR8" i="82"/>
  <c r="OR7" i="82"/>
  <c r="KM6" i="50"/>
  <c r="KM18" i="50"/>
  <c r="KO25" i="50"/>
  <c r="KE13" i="72" l="1"/>
  <c r="KD19" i="72"/>
  <c r="KD10" i="72"/>
  <c r="KD6" i="72" s="1"/>
  <c r="OH5" i="72"/>
  <c r="OG4" i="72"/>
  <c r="OL5" i="50"/>
  <c r="OK4" i="50"/>
  <c r="OR18" i="82"/>
  <c r="OR6" i="82"/>
  <c r="OT25" i="82"/>
  <c r="KN13" i="50"/>
  <c r="KN7" i="50"/>
  <c r="KN20" i="50"/>
  <c r="KN31" i="50"/>
  <c r="KN8" i="50"/>
  <c r="KN14" i="50"/>
  <c r="KN9" i="50"/>
  <c r="KN15" i="50"/>
  <c r="KO28" i="50"/>
  <c r="KO27" i="50"/>
  <c r="KO29" i="50"/>
  <c r="KP24" i="50"/>
  <c r="KN22" i="50"/>
  <c r="KN10" i="50"/>
  <c r="KN19" i="50"/>
  <c r="OH4" i="72" l="1"/>
  <c r="OI5" i="72"/>
  <c r="KE16" i="72"/>
  <c r="KE17" i="72"/>
  <c r="KE15" i="72"/>
  <c r="KF12" i="72"/>
  <c r="KE21" i="72"/>
  <c r="KE20" i="72"/>
  <c r="KE24" i="72"/>
  <c r="KE7" i="72" s="1"/>
  <c r="KE22" i="72"/>
  <c r="KE23" i="72"/>
  <c r="KE25" i="72"/>
  <c r="KO31" i="50"/>
  <c r="OM5" i="50"/>
  <c r="OL4" i="50"/>
  <c r="OS31" i="82"/>
  <c r="OS14" i="82"/>
  <c r="OS8" i="82"/>
  <c r="OS13" i="82"/>
  <c r="OS7" i="82"/>
  <c r="OT29" i="82"/>
  <c r="OT28" i="82"/>
  <c r="OU24" i="82"/>
  <c r="OT27" i="82"/>
  <c r="OS20" i="82"/>
  <c r="OS22" i="82"/>
  <c r="OS10" i="82"/>
  <c r="OS21" i="82"/>
  <c r="OS19" i="82"/>
  <c r="OS9" i="82"/>
  <c r="OS15" i="82"/>
  <c r="KN12" i="50"/>
  <c r="KN18" i="50"/>
  <c r="KP25" i="50"/>
  <c r="KN6" i="50"/>
  <c r="KE19" i="72" l="1"/>
  <c r="KE10" i="72"/>
  <c r="KE6" i="72" s="1"/>
  <c r="KF13" i="72"/>
  <c r="OI4" i="72"/>
  <c r="OJ5" i="72"/>
  <c r="ON5" i="50"/>
  <c r="OM4" i="50"/>
  <c r="OT13" i="82"/>
  <c r="OT14" i="82"/>
  <c r="OT19" i="82"/>
  <c r="OS18" i="82"/>
  <c r="OS6" i="82"/>
  <c r="OS12" i="82"/>
  <c r="OU26" i="82"/>
  <c r="OV26" i="82" s="1"/>
  <c r="OW26" i="82" s="1"/>
  <c r="OX26" i="82" s="1"/>
  <c r="OY26" i="82" s="1"/>
  <c r="OZ26" i="82" s="1"/>
  <c r="PA26" i="82" s="1"/>
  <c r="PB26" i="82" s="1"/>
  <c r="PC26" i="82" s="1"/>
  <c r="PD26" i="82" s="1"/>
  <c r="PE26" i="82" s="1"/>
  <c r="PF26" i="82" s="1"/>
  <c r="OU25" i="82"/>
  <c r="KO22" i="50"/>
  <c r="KO10" i="50"/>
  <c r="KO15" i="50"/>
  <c r="KO9" i="50"/>
  <c r="KO20" i="50"/>
  <c r="KO21" i="50"/>
  <c r="KO8" i="50"/>
  <c r="KO19" i="50"/>
  <c r="KO14" i="50"/>
  <c r="KP28" i="50"/>
  <c r="KP29" i="50"/>
  <c r="KP27" i="50"/>
  <c r="KQ24" i="50"/>
  <c r="KO13" i="50"/>
  <c r="KO7" i="50"/>
  <c r="OK5" i="72" l="1"/>
  <c r="OJ4" i="72"/>
  <c r="KF16" i="72"/>
  <c r="KF17" i="72"/>
  <c r="KF15" i="72"/>
  <c r="KF23" i="72" s="1"/>
  <c r="KG12" i="72"/>
  <c r="KF21" i="72"/>
  <c r="KF22" i="72"/>
  <c r="KF24" i="72"/>
  <c r="KF7" i="72" s="1"/>
  <c r="KF25" i="72"/>
  <c r="OO5" i="50"/>
  <c r="ON4" i="50"/>
  <c r="KP21" i="50"/>
  <c r="KP10" i="50"/>
  <c r="OT21" i="82"/>
  <c r="OT10" i="82"/>
  <c r="OT22" i="82"/>
  <c r="OT31" i="82"/>
  <c r="OT7" i="82"/>
  <c r="OT8" i="82"/>
  <c r="OT20" i="82"/>
  <c r="OU29" i="82"/>
  <c r="OU28" i="82"/>
  <c r="OV24" i="82"/>
  <c r="OU27" i="82"/>
  <c r="OT9" i="82"/>
  <c r="OT15" i="82"/>
  <c r="OT12" i="82" s="1"/>
  <c r="KO18" i="50"/>
  <c r="KO12" i="50"/>
  <c r="KO6" i="50"/>
  <c r="KP15" i="50"/>
  <c r="KQ25" i="50"/>
  <c r="KQ26" i="50"/>
  <c r="KF20" i="72" l="1"/>
  <c r="KG13" i="72"/>
  <c r="OK4" i="72"/>
  <c r="OL5" i="72"/>
  <c r="OT18" i="82"/>
  <c r="KP20" i="50"/>
  <c r="KP22" i="50"/>
  <c r="KP19" i="50"/>
  <c r="OP5" i="50"/>
  <c r="OO4" i="50"/>
  <c r="OT6" i="82"/>
  <c r="OV25" i="82"/>
  <c r="KP9" i="50"/>
  <c r="KP31" i="50"/>
  <c r="KP8" i="50"/>
  <c r="KP14" i="50"/>
  <c r="KP13" i="50"/>
  <c r="KP7" i="50"/>
  <c r="KR26" i="50"/>
  <c r="KS26" i="50" s="1"/>
  <c r="KT26" i="50" s="1"/>
  <c r="KU26" i="50" s="1"/>
  <c r="KV26" i="50" s="1"/>
  <c r="KW26" i="50" s="1"/>
  <c r="KX26" i="50" s="1"/>
  <c r="KY26" i="50" s="1"/>
  <c r="KZ26" i="50" s="1"/>
  <c r="LA26" i="50" s="1"/>
  <c r="LB26" i="50" s="1"/>
  <c r="KQ27" i="50"/>
  <c r="KQ28" i="50"/>
  <c r="KQ29" i="50"/>
  <c r="KR24" i="50"/>
  <c r="OM5" i="72" l="1"/>
  <c r="OL4" i="72"/>
  <c r="KG17" i="72"/>
  <c r="KG16" i="72"/>
  <c r="KG15" i="72"/>
  <c r="KG23" i="72" s="1"/>
  <c r="KH12" i="72"/>
  <c r="KG20" i="72"/>
  <c r="KG22" i="72"/>
  <c r="KG21" i="72"/>
  <c r="KG24" i="72"/>
  <c r="KG7" i="72" s="1"/>
  <c r="KG25" i="72"/>
  <c r="KF19" i="72"/>
  <c r="KF10" i="72"/>
  <c r="KF6" i="72" s="1"/>
  <c r="KP18" i="50"/>
  <c r="OQ5" i="50"/>
  <c r="OP4" i="50"/>
  <c r="OU19" i="82"/>
  <c r="OV29" i="82"/>
  <c r="OV28" i="82"/>
  <c r="OW24" i="82"/>
  <c r="OV27" i="82"/>
  <c r="OU31" i="82"/>
  <c r="OU14" i="82"/>
  <c r="OU8" i="82"/>
  <c r="OU22" i="82"/>
  <c r="OU10" i="82"/>
  <c r="OU15" i="82"/>
  <c r="OU9" i="82"/>
  <c r="OU21" i="82"/>
  <c r="OU13" i="82"/>
  <c r="OU7" i="82"/>
  <c r="OU20" i="82"/>
  <c r="KP6" i="50"/>
  <c r="KP12" i="50"/>
  <c r="KR25" i="50"/>
  <c r="KH13" i="72" l="1"/>
  <c r="KG19" i="72"/>
  <c r="KG10" i="72"/>
  <c r="KG6" i="72" s="1"/>
  <c r="OM4" i="72"/>
  <c r="ON5" i="72"/>
  <c r="OV15" i="82"/>
  <c r="KQ21" i="50"/>
  <c r="OR5" i="50"/>
  <c r="OQ4" i="50"/>
  <c r="OU12" i="82"/>
  <c r="OU6" i="82"/>
  <c r="OV21" i="82"/>
  <c r="OW25" i="82"/>
  <c r="OU18" i="82"/>
  <c r="KQ22" i="50"/>
  <c r="KQ10" i="50"/>
  <c r="KQ20" i="50"/>
  <c r="KQ15" i="50"/>
  <c r="KQ9" i="50"/>
  <c r="KR29" i="50"/>
  <c r="KR28" i="50"/>
  <c r="KS24" i="50"/>
  <c r="KR27" i="50"/>
  <c r="KQ8" i="50"/>
  <c r="KQ31" i="50"/>
  <c r="KQ14" i="50"/>
  <c r="KQ19" i="50"/>
  <c r="KQ13" i="50"/>
  <c r="KQ7" i="50"/>
  <c r="OO5" i="72" l="1"/>
  <c r="ON4" i="72"/>
  <c r="KH17" i="72"/>
  <c r="KI12" i="72"/>
  <c r="KH16" i="72"/>
  <c r="KH15" i="72"/>
  <c r="KH22" i="72" s="1"/>
  <c r="KH21" i="72"/>
  <c r="KH20" i="72"/>
  <c r="KH23" i="72"/>
  <c r="KH24" i="72"/>
  <c r="KH7" i="72" s="1"/>
  <c r="KH25" i="72"/>
  <c r="OV13" i="82"/>
  <c r="OS5" i="50"/>
  <c r="OR4" i="50"/>
  <c r="OV9" i="82"/>
  <c r="OV19" i="82"/>
  <c r="OV20" i="82"/>
  <c r="OV31" i="82"/>
  <c r="OW28" i="82"/>
  <c r="OX24" i="82"/>
  <c r="OW27" i="82"/>
  <c r="OW29" i="82"/>
  <c r="OV7" i="82"/>
  <c r="OV14" i="82"/>
  <c r="OV8" i="82"/>
  <c r="OV22" i="82"/>
  <c r="OV10" i="82"/>
  <c r="KQ18" i="50"/>
  <c r="KS25" i="50"/>
  <c r="KQ6" i="50"/>
  <c r="KQ12" i="50"/>
  <c r="OV12" i="82" l="1"/>
  <c r="KH19" i="72"/>
  <c r="KH10" i="72"/>
  <c r="KH6" i="72" s="1"/>
  <c r="KI14" i="72"/>
  <c r="KJ14" i="72" s="1"/>
  <c r="KK14" i="72" s="1"/>
  <c r="KL14" i="72" s="1"/>
  <c r="KM14" i="72" s="1"/>
  <c r="KN14" i="72" s="1"/>
  <c r="KO14" i="72" s="1"/>
  <c r="KP14" i="72" s="1"/>
  <c r="KQ14" i="72" s="1"/>
  <c r="KR14" i="72" s="1"/>
  <c r="KS14" i="72" s="1"/>
  <c r="KT14" i="72" s="1"/>
  <c r="KI13" i="72"/>
  <c r="OP5" i="72"/>
  <c r="OO4" i="72"/>
  <c r="OV18" i="82"/>
  <c r="OT5" i="50"/>
  <c r="OS4" i="50"/>
  <c r="OW21" i="82"/>
  <c r="OW13" i="82"/>
  <c r="OW15" i="82"/>
  <c r="OW14" i="82"/>
  <c r="OX25" i="82"/>
  <c r="OV6" i="82"/>
  <c r="KR15" i="50"/>
  <c r="KR9" i="50"/>
  <c r="KR13" i="50"/>
  <c r="KR7" i="50"/>
  <c r="KR22" i="50"/>
  <c r="KR10" i="50"/>
  <c r="KR20" i="50"/>
  <c r="KR19" i="50"/>
  <c r="KS29" i="50"/>
  <c r="KS27" i="50"/>
  <c r="KS28" i="50"/>
  <c r="KT24" i="50"/>
  <c r="KR8" i="50"/>
  <c r="KR31" i="50"/>
  <c r="KR14" i="50"/>
  <c r="KR21" i="50"/>
  <c r="OQ5" i="72" l="1"/>
  <c r="OP4" i="72"/>
  <c r="KI17" i="72"/>
  <c r="KI16" i="72"/>
  <c r="KI15" i="72"/>
  <c r="KI25" i="72" s="1"/>
  <c r="KJ12" i="72"/>
  <c r="KI20" i="72"/>
  <c r="KI24" i="72"/>
  <c r="KI7" i="72" s="1"/>
  <c r="KI21" i="72"/>
  <c r="KI22" i="72"/>
  <c r="KI23" i="72"/>
  <c r="OW19" i="82"/>
  <c r="OW22" i="82"/>
  <c r="OW20" i="82"/>
  <c r="OT4" i="50"/>
  <c r="OU5" i="50"/>
  <c r="KS19" i="50"/>
  <c r="OW9" i="82"/>
  <c r="OW31" i="82"/>
  <c r="OW7" i="82"/>
  <c r="OW8" i="82"/>
  <c r="OW10" i="82"/>
  <c r="OW12" i="82"/>
  <c r="OX28" i="82"/>
  <c r="OX27" i="82"/>
  <c r="OY24" i="82"/>
  <c r="OX29" i="82"/>
  <c r="KR12" i="50"/>
  <c r="KR6" i="50"/>
  <c r="KT25" i="50"/>
  <c r="KR18" i="50"/>
  <c r="KI19" i="72" l="1"/>
  <c r="KI10" i="72"/>
  <c r="KI6" i="72" s="1"/>
  <c r="KJ13" i="72"/>
  <c r="OQ4" i="72"/>
  <c r="OR5" i="72"/>
  <c r="OW18" i="82"/>
  <c r="OV5" i="50"/>
  <c r="OU4" i="50"/>
  <c r="OW6" i="82"/>
  <c r="OX15" i="82"/>
  <c r="OY25" i="82"/>
  <c r="KS9" i="50"/>
  <c r="KS15" i="50"/>
  <c r="KT28" i="50"/>
  <c r="KT29" i="50"/>
  <c r="KT27" i="50"/>
  <c r="KU24" i="50"/>
  <c r="KS20" i="50"/>
  <c r="KS8" i="50"/>
  <c r="KS14" i="50"/>
  <c r="KS31" i="50"/>
  <c r="KS21" i="50"/>
  <c r="KS13" i="50"/>
  <c r="KS7" i="50"/>
  <c r="KS10" i="50"/>
  <c r="KS22" i="50"/>
  <c r="KJ17" i="72" l="1"/>
  <c r="KJ15" i="72"/>
  <c r="KK12" i="72"/>
  <c r="KJ16" i="72"/>
  <c r="KJ25" i="72"/>
  <c r="OR4" i="72"/>
  <c r="OS5" i="72"/>
  <c r="KJ22" i="72"/>
  <c r="KJ21" i="72"/>
  <c r="KJ20" i="72"/>
  <c r="KJ24" i="72"/>
  <c r="KJ7" i="72" s="1"/>
  <c r="KJ23" i="72"/>
  <c r="OW5" i="50"/>
  <c r="OV4" i="50"/>
  <c r="OX19" i="82"/>
  <c r="OX20" i="82"/>
  <c r="OX7" i="82"/>
  <c r="OX9" i="82"/>
  <c r="OZ24" i="82"/>
  <c r="OY27" i="82"/>
  <c r="OY29" i="82"/>
  <c r="OY28" i="82"/>
  <c r="OX22" i="82"/>
  <c r="OX10" i="82"/>
  <c r="OX31" i="82"/>
  <c r="OX14" i="82"/>
  <c r="OX8" i="82"/>
  <c r="OX21" i="82"/>
  <c r="OX13" i="82"/>
  <c r="KS18" i="50"/>
  <c r="KS6" i="50"/>
  <c r="KS12" i="50"/>
  <c r="KU25" i="50"/>
  <c r="KJ19" i="72" l="1"/>
  <c r="KJ10" i="72"/>
  <c r="KJ6" i="72" s="1"/>
  <c r="OS4" i="72"/>
  <c r="OT5" i="72"/>
  <c r="KK13" i="72"/>
  <c r="KT19" i="50"/>
  <c r="OX5" i="50"/>
  <c r="OW4" i="50"/>
  <c r="OX12" i="82"/>
  <c r="OX18" i="82"/>
  <c r="OX6" i="82"/>
  <c r="OY15" i="82"/>
  <c r="OY19" i="82"/>
  <c r="OY14" i="82"/>
  <c r="OY22" i="82"/>
  <c r="OY13" i="82"/>
  <c r="OY21" i="82"/>
  <c r="OZ25" i="82"/>
  <c r="KT20" i="50"/>
  <c r="KT15" i="50"/>
  <c r="KT9" i="50"/>
  <c r="KT13" i="50"/>
  <c r="KT7" i="50"/>
  <c r="KT14" i="50"/>
  <c r="KT31" i="50"/>
  <c r="KT8" i="50"/>
  <c r="KU29" i="50"/>
  <c r="KU27" i="50"/>
  <c r="KV24" i="50"/>
  <c r="KU28" i="50"/>
  <c r="KT10" i="50"/>
  <c r="KT22" i="50"/>
  <c r="KT21" i="50"/>
  <c r="KK17" i="72" l="1"/>
  <c r="KK16" i="72"/>
  <c r="KL12" i="72"/>
  <c r="KK15" i="72"/>
  <c r="KK20" i="72" s="1"/>
  <c r="KK24" i="72"/>
  <c r="KK7" i="72" s="1"/>
  <c r="KK23" i="72"/>
  <c r="KK22" i="72"/>
  <c r="KK25" i="72"/>
  <c r="KK21" i="72"/>
  <c r="OU5" i="72"/>
  <c r="OT4" i="72"/>
  <c r="KU19" i="50"/>
  <c r="OX4" i="50"/>
  <c r="OY5" i="50"/>
  <c r="OY12" i="82"/>
  <c r="OY20" i="82"/>
  <c r="OY18" i="82" s="1"/>
  <c r="OY8" i="82"/>
  <c r="OY31" i="82"/>
  <c r="OY7" i="82"/>
  <c r="OY10" i="82"/>
  <c r="OZ27" i="82"/>
  <c r="PA24" i="82"/>
  <c r="OZ29" i="82"/>
  <c r="OZ28" i="82"/>
  <c r="OY9" i="82"/>
  <c r="KT18" i="50"/>
  <c r="KT12" i="50"/>
  <c r="KT6" i="50"/>
  <c r="KV25" i="50"/>
  <c r="KK19" i="72" l="1"/>
  <c r="KK10" i="72"/>
  <c r="KK6" i="72" s="1"/>
  <c r="OU4" i="72"/>
  <c r="OV5" i="72"/>
  <c r="KL13" i="72"/>
  <c r="OY4" i="50"/>
  <c r="OZ5" i="50"/>
  <c r="PA25" i="82"/>
  <c r="OY6" i="82"/>
  <c r="KU15" i="50"/>
  <c r="KU9" i="50"/>
  <c r="KU21" i="50"/>
  <c r="KU10" i="50"/>
  <c r="KU22" i="50"/>
  <c r="KU31" i="50"/>
  <c r="KU14" i="50"/>
  <c r="KU8" i="50"/>
  <c r="KV27" i="50"/>
  <c r="KV29" i="50"/>
  <c r="KV28" i="50"/>
  <c r="KW24" i="50"/>
  <c r="KU20" i="50"/>
  <c r="KU13" i="50"/>
  <c r="KU7" i="50"/>
  <c r="KL17" i="72" l="1"/>
  <c r="KL15" i="72"/>
  <c r="KL23" i="72" s="1"/>
  <c r="KM12" i="72"/>
  <c r="KL16" i="72"/>
  <c r="KL21" i="72"/>
  <c r="KL25" i="72"/>
  <c r="KL22" i="72"/>
  <c r="KL24" i="72"/>
  <c r="KL7" i="72" s="1"/>
  <c r="OW5" i="72"/>
  <c r="OV4" i="72"/>
  <c r="PA5" i="50"/>
  <c r="OZ4" i="50"/>
  <c r="OZ21" i="82"/>
  <c r="OZ20" i="82"/>
  <c r="OZ19" i="82"/>
  <c r="OZ31" i="82"/>
  <c r="OZ8" i="82"/>
  <c r="OZ14" i="82"/>
  <c r="OZ13" i="82"/>
  <c r="OZ7" i="82"/>
  <c r="OZ15" i="82"/>
  <c r="OZ9" i="82"/>
  <c r="PA29" i="82"/>
  <c r="PB24" i="82"/>
  <c r="PA28" i="82"/>
  <c r="PA27" i="82"/>
  <c r="OZ22" i="82"/>
  <c r="OZ10" i="82"/>
  <c r="KU18" i="50"/>
  <c r="KU6" i="50"/>
  <c r="KU12" i="50"/>
  <c r="KW25" i="50"/>
  <c r="KM13" i="72" l="1"/>
  <c r="OW4" i="72"/>
  <c r="OX5" i="72"/>
  <c r="KL20" i="72"/>
  <c r="KV21" i="50"/>
  <c r="PA4" i="50"/>
  <c r="PB5" i="50"/>
  <c r="OZ18" i="82"/>
  <c r="OZ6" i="82"/>
  <c r="PB25" i="82"/>
  <c r="OZ12" i="82"/>
  <c r="KV20" i="50"/>
  <c r="KV19" i="50"/>
  <c r="KV13" i="50"/>
  <c r="KV7" i="50"/>
  <c r="KV31" i="50"/>
  <c r="KV8" i="50"/>
  <c r="KV14" i="50"/>
  <c r="KV15" i="50"/>
  <c r="KV9" i="50"/>
  <c r="KW28" i="50"/>
  <c r="KW27" i="50"/>
  <c r="KX24" i="50"/>
  <c r="KW29" i="50"/>
  <c r="KV10" i="50"/>
  <c r="KV22" i="50"/>
  <c r="KL19" i="72" l="1"/>
  <c r="KL10" i="72"/>
  <c r="KL6" i="72" s="1"/>
  <c r="OX4" i="72"/>
  <c r="OY5" i="72"/>
  <c r="KM17" i="72"/>
  <c r="KM16" i="72"/>
  <c r="KM15" i="72"/>
  <c r="KM23" i="72" s="1"/>
  <c r="KN12" i="72"/>
  <c r="KM20" i="72"/>
  <c r="KM21" i="72"/>
  <c r="KM22" i="72"/>
  <c r="KM25" i="72"/>
  <c r="PA21" i="82"/>
  <c r="PB4" i="50"/>
  <c r="PC5" i="50"/>
  <c r="PA19" i="82"/>
  <c r="PA13" i="82"/>
  <c r="PA7" i="82"/>
  <c r="PA31" i="82"/>
  <c r="PA14" i="82"/>
  <c r="PA8" i="82"/>
  <c r="PA22" i="82"/>
  <c r="PA10" i="82"/>
  <c r="PA20" i="82"/>
  <c r="PB29" i="82"/>
  <c r="PC24" i="82"/>
  <c r="PB28" i="82"/>
  <c r="PB27" i="82"/>
  <c r="PA15" i="82"/>
  <c r="PA9" i="82"/>
  <c r="KV18" i="50"/>
  <c r="KV12" i="50"/>
  <c r="KX25" i="50"/>
  <c r="KV6" i="50"/>
  <c r="KM10" i="72" l="1"/>
  <c r="KN13" i="72"/>
  <c r="KM24" i="72"/>
  <c r="KM7" i="72" s="1"/>
  <c r="KM6" i="72" s="1"/>
  <c r="OY4" i="72"/>
  <c r="OZ5" i="72"/>
  <c r="PD5" i="50"/>
  <c r="PC4" i="50"/>
  <c r="PA18" i="82"/>
  <c r="PC25" i="82"/>
  <c r="PA6" i="82"/>
  <c r="PA12" i="82"/>
  <c r="KW9" i="50"/>
  <c r="KW15" i="50"/>
  <c r="KW13" i="50"/>
  <c r="KW7" i="50"/>
  <c r="KW21" i="50"/>
  <c r="KW19" i="50"/>
  <c r="KW10" i="50"/>
  <c r="KW22" i="50"/>
  <c r="KW20" i="50"/>
  <c r="KX29" i="50"/>
  <c r="KX27" i="50"/>
  <c r="KX28" i="50"/>
  <c r="KY24" i="50"/>
  <c r="KW8" i="50"/>
  <c r="KW31" i="50"/>
  <c r="KW14" i="50"/>
  <c r="KN17" i="72" l="1"/>
  <c r="KN16" i="72"/>
  <c r="KO12" i="72"/>
  <c r="KN15" i="72"/>
  <c r="PA5" i="72"/>
  <c r="OZ4" i="72"/>
  <c r="KN23" i="72"/>
  <c r="KN20" i="72"/>
  <c r="KN21" i="72"/>
  <c r="KN22" i="72"/>
  <c r="KN25" i="72"/>
  <c r="KN24" i="72"/>
  <c r="KN7" i="72" s="1"/>
  <c r="KM19" i="72"/>
  <c r="PD4" i="50"/>
  <c r="PE5" i="50"/>
  <c r="PB19" i="82"/>
  <c r="PB21" i="82"/>
  <c r="PB7" i="82"/>
  <c r="PB13" i="82"/>
  <c r="PB15" i="82"/>
  <c r="PB9" i="82"/>
  <c r="PC28" i="82"/>
  <c r="PC27" i="82"/>
  <c r="PC29" i="82"/>
  <c r="PD24" i="82"/>
  <c r="PB22" i="82"/>
  <c r="PB10" i="82"/>
  <c r="PB31" i="82"/>
  <c r="PB14" i="82"/>
  <c r="PB8" i="82"/>
  <c r="PB20" i="82"/>
  <c r="KW12" i="50"/>
  <c r="KY25" i="50"/>
  <c r="KW18" i="50"/>
  <c r="KW6" i="50"/>
  <c r="KN19" i="72" l="1"/>
  <c r="KN10" i="72"/>
  <c r="KN6" i="72" s="1"/>
  <c r="PA4" i="72"/>
  <c r="PB5" i="72"/>
  <c r="KO13" i="72"/>
  <c r="PE4" i="50"/>
  <c r="PF5" i="50"/>
  <c r="PB18" i="82"/>
  <c r="PD25" i="82"/>
  <c r="PB12" i="82"/>
  <c r="PB6" i="82"/>
  <c r="KX13" i="50"/>
  <c r="KX7" i="50"/>
  <c r="KX31" i="50"/>
  <c r="KX14" i="50"/>
  <c r="KX8" i="50"/>
  <c r="KX19" i="50"/>
  <c r="KX21" i="50"/>
  <c r="KX10" i="50"/>
  <c r="KX22" i="50"/>
  <c r="KX15" i="50"/>
  <c r="KX9" i="50"/>
  <c r="KX20" i="50"/>
  <c r="KY29" i="50"/>
  <c r="KY27" i="50"/>
  <c r="KZ24" i="50"/>
  <c r="KY28" i="50"/>
  <c r="KO17" i="72" l="1"/>
  <c r="KO16" i="72"/>
  <c r="KP12" i="72"/>
  <c r="KO15" i="72"/>
  <c r="KO25" i="72" s="1"/>
  <c r="PC5" i="72"/>
  <c r="PB4" i="72"/>
  <c r="PF4" i="50"/>
  <c r="PG5" i="50"/>
  <c r="PC21" i="82"/>
  <c r="PD29" i="82"/>
  <c r="PD28" i="82"/>
  <c r="PD27" i="82"/>
  <c r="PE24" i="82"/>
  <c r="PC19" i="82"/>
  <c r="PC31" i="82"/>
  <c r="PC14" i="82"/>
  <c r="PC8" i="82"/>
  <c r="PC15" i="82"/>
  <c r="PC9" i="82"/>
  <c r="PC22" i="82"/>
  <c r="PC10" i="82"/>
  <c r="PC20" i="82"/>
  <c r="PC13" i="82"/>
  <c r="PC7" i="82"/>
  <c r="KX18" i="50"/>
  <c r="KX12" i="50"/>
  <c r="KZ25" i="50"/>
  <c r="KX6" i="50"/>
  <c r="KO22" i="72" l="1"/>
  <c r="PC4" i="72"/>
  <c r="PD5" i="72"/>
  <c r="KP13" i="72"/>
  <c r="KO24" i="72"/>
  <c r="KO7" i="72" s="1"/>
  <c r="KO20" i="72"/>
  <c r="KO21" i="72"/>
  <c r="KO23" i="72"/>
  <c r="KY20" i="50"/>
  <c r="PG4" i="50"/>
  <c r="PH5" i="50"/>
  <c r="PC12" i="82"/>
  <c r="PD19" i="82"/>
  <c r="PC6" i="82"/>
  <c r="PD13" i="82"/>
  <c r="PE25" i="82"/>
  <c r="PD15" i="82"/>
  <c r="PC18" i="82"/>
  <c r="KY19" i="50"/>
  <c r="KZ29" i="50"/>
  <c r="KZ28" i="50"/>
  <c r="KZ27" i="50"/>
  <c r="LA24" i="50"/>
  <c r="KY9" i="50"/>
  <c r="KY15" i="50"/>
  <c r="KY21" i="50"/>
  <c r="KY14" i="50"/>
  <c r="KY8" i="50"/>
  <c r="KY22" i="50"/>
  <c r="KY10" i="50"/>
  <c r="KY13" i="50"/>
  <c r="KY7" i="50"/>
  <c r="KY31" i="50"/>
  <c r="KP17" i="72" l="1"/>
  <c r="KP16" i="72"/>
  <c r="KQ12" i="72"/>
  <c r="KP15" i="72"/>
  <c r="KP25" i="72" s="1"/>
  <c r="KP24" i="72"/>
  <c r="KP7" i="72" s="1"/>
  <c r="KO19" i="72"/>
  <c r="KO10" i="72"/>
  <c r="KO6" i="72" s="1"/>
  <c r="KP21" i="72"/>
  <c r="KP20" i="72"/>
  <c r="KP22" i="72"/>
  <c r="KP23" i="72"/>
  <c r="PE5" i="72"/>
  <c r="PD4" i="72"/>
  <c r="PD21" i="82"/>
  <c r="KZ19" i="50"/>
  <c r="PH4" i="50"/>
  <c r="PI5" i="50"/>
  <c r="PD20" i="82"/>
  <c r="PD7" i="82"/>
  <c r="PD22" i="82"/>
  <c r="PD31" i="82"/>
  <c r="PD14" i="82"/>
  <c r="PD12" i="82" s="1"/>
  <c r="PD8" i="82"/>
  <c r="PE29" i="82"/>
  <c r="PE27" i="82"/>
  <c r="PE28" i="82"/>
  <c r="PF24" i="82"/>
  <c r="PD9" i="82"/>
  <c r="PD10" i="82"/>
  <c r="KY6" i="50"/>
  <c r="KY12" i="50"/>
  <c r="LA25" i="50"/>
  <c r="KY18" i="50"/>
  <c r="KP19" i="72" l="1"/>
  <c r="KP10" i="72"/>
  <c r="KP6" i="72" s="1"/>
  <c r="KQ13" i="72"/>
  <c r="PF5" i="72"/>
  <c r="PE4" i="72"/>
  <c r="PD18" i="82"/>
  <c r="PI4" i="50"/>
  <c r="PJ5" i="50"/>
  <c r="PD6" i="82"/>
  <c r="PF25" i="82"/>
  <c r="KZ14" i="50"/>
  <c r="KZ8" i="50"/>
  <c r="KZ31" i="50"/>
  <c r="KZ21" i="50"/>
  <c r="KZ13" i="50"/>
  <c r="KZ7" i="50"/>
  <c r="KZ15" i="50"/>
  <c r="KZ9" i="50"/>
  <c r="LA28" i="50"/>
  <c r="LA29" i="50"/>
  <c r="LA27" i="50"/>
  <c r="LB24" i="50"/>
  <c r="KZ22" i="50"/>
  <c r="KZ10" i="50"/>
  <c r="KZ20" i="50"/>
  <c r="KQ16" i="72" l="1"/>
  <c r="KQ15" i="72"/>
  <c r="KR12" i="72"/>
  <c r="KQ17" i="72"/>
  <c r="PG5" i="72"/>
  <c r="PF4" i="72"/>
  <c r="KQ21" i="72"/>
  <c r="KQ20" i="72"/>
  <c r="KQ22" i="72"/>
  <c r="KQ25" i="72"/>
  <c r="KQ23" i="72"/>
  <c r="KQ24" i="72"/>
  <c r="KQ7" i="72" s="1"/>
  <c r="PE14" i="82"/>
  <c r="PK5" i="50"/>
  <c r="PJ4" i="50"/>
  <c r="PE22" i="82"/>
  <c r="PE19" i="82"/>
  <c r="PE31" i="82"/>
  <c r="PE8" i="82"/>
  <c r="PF29" i="82"/>
  <c r="PF28" i="82"/>
  <c r="PG24" i="82"/>
  <c r="PF27" i="82"/>
  <c r="PE9" i="82"/>
  <c r="PE15" i="82"/>
  <c r="PE13" i="82"/>
  <c r="PE7" i="82"/>
  <c r="PE21" i="82"/>
  <c r="PE20" i="82"/>
  <c r="PE10" i="82"/>
  <c r="KZ6" i="50"/>
  <c r="KZ18" i="50"/>
  <c r="KZ12" i="50"/>
  <c r="LB25" i="50"/>
  <c r="KQ19" i="72" l="1"/>
  <c r="KQ10" i="72"/>
  <c r="KQ6" i="72" s="1"/>
  <c r="PH5" i="72"/>
  <c r="PG4" i="72"/>
  <c r="KR13" i="72"/>
  <c r="PK4" i="50"/>
  <c r="PL5" i="50"/>
  <c r="PE18" i="82"/>
  <c r="PE12" i="82"/>
  <c r="PF13" i="82"/>
  <c r="PF14" i="82"/>
  <c r="PE6" i="82"/>
  <c r="PF7" i="82"/>
  <c r="PG26" i="82"/>
  <c r="PH26" i="82" s="1"/>
  <c r="PI26" i="82" s="1"/>
  <c r="PJ26" i="82" s="1"/>
  <c r="PK26" i="82" s="1"/>
  <c r="PL26" i="82" s="1"/>
  <c r="PM26" i="82" s="1"/>
  <c r="PN26" i="82" s="1"/>
  <c r="PO26" i="82" s="1"/>
  <c r="PP26" i="82" s="1"/>
  <c r="PQ26" i="82" s="1"/>
  <c r="PR26" i="82" s="1"/>
  <c r="PG25" i="82"/>
  <c r="PF19" i="82"/>
  <c r="PF15" i="82"/>
  <c r="LA21" i="50"/>
  <c r="LA22" i="50"/>
  <c r="LA10" i="50"/>
  <c r="LA19" i="50"/>
  <c r="LA9" i="50"/>
  <c r="LA15" i="50"/>
  <c r="LA13" i="50"/>
  <c r="LA7" i="50"/>
  <c r="LA31" i="50"/>
  <c r="LA14" i="50"/>
  <c r="LA8" i="50"/>
  <c r="LA20" i="50"/>
  <c r="LB29" i="50"/>
  <c r="LB28" i="50"/>
  <c r="LC24" i="50"/>
  <c r="LB27" i="50"/>
  <c r="KR15" i="72" l="1"/>
  <c r="KR21" i="72" s="1"/>
  <c r="KR16" i="72"/>
  <c r="KS12" i="72"/>
  <c r="KR17" i="72"/>
  <c r="KR24" i="72"/>
  <c r="KR7" i="72" s="1"/>
  <c r="KR20" i="72"/>
  <c r="KR23" i="72"/>
  <c r="KR22" i="72"/>
  <c r="KR25" i="72"/>
  <c r="PI5" i="72"/>
  <c r="PH4" i="72"/>
  <c r="PL4" i="50"/>
  <c r="PM5" i="50"/>
  <c r="LB21" i="50"/>
  <c r="LB20" i="50"/>
  <c r="PF21" i="82"/>
  <c r="PF31" i="82"/>
  <c r="PF9" i="82"/>
  <c r="PG29" i="82"/>
  <c r="PG28" i="82"/>
  <c r="PH24" i="82"/>
  <c r="PG27" i="82"/>
  <c r="PF22" i="82"/>
  <c r="PF10" i="82"/>
  <c r="PF8" i="82"/>
  <c r="PF20" i="82"/>
  <c r="PF12" i="82"/>
  <c r="LA18" i="50"/>
  <c r="LA6" i="50"/>
  <c r="LC26" i="50"/>
  <c r="LC25" i="50"/>
  <c r="LB19" i="50"/>
  <c r="LA12" i="50"/>
  <c r="PI4" i="72" l="1"/>
  <c r="PJ5" i="72"/>
  <c r="KR19" i="72"/>
  <c r="KR10" i="72"/>
  <c r="KR6" i="72" s="1"/>
  <c r="KS13" i="72"/>
  <c r="PM4" i="50"/>
  <c r="PN5" i="50"/>
  <c r="PF6" i="82"/>
  <c r="PF18" i="82"/>
  <c r="PH25" i="82"/>
  <c r="LB13" i="50"/>
  <c r="LB7" i="50"/>
  <c r="LB10" i="50"/>
  <c r="LB22" i="50"/>
  <c r="LB18" i="50" s="1"/>
  <c r="LB31" i="50"/>
  <c r="LB14" i="50"/>
  <c r="LB8" i="50"/>
  <c r="LC28" i="50"/>
  <c r="LC29" i="50"/>
  <c r="LC27" i="50"/>
  <c r="LD24" i="50"/>
  <c r="LD26" i="50"/>
  <c r="LE26" i="50" s="1"/>
  <c r="LF26" i="50" s="1"/>
  <c r="LG26" i="50" s="1"/>
  <c r="LH26" i="50" s="1"/>
  <c r="LI26" i="50" s="1"/>
  <c r="LJ26" i="50" s="1"/>
  <c r="LK26" i="50" s="1"/>
  <c r="LL26" i="50" s="1"/>
  <c r="LM26" i="50" s="1"/>
  <c r="LN26" i="50" s="1"/>
  <c r="LB15" i="50"/>
  <c r="LB9" i="50"/>
  <c r="KS16" i="72" l="1"/>
  <c r="KS15" i="72"/>
  <c r="KS23" i="72" s="1"/>
  <c r="KS17" i="72"/>
  <c r="KT12" i="72"/>
  <c r="KS22" i="72"/>
  <c r="KS20" i="72"/>
  <c r="KS24" i="72"/>
  <c r="KS7" i="72" s="1"/>
  <c r="KS25" i="72"/>
  <c r="PK5" i="72"/>
  <c r="PJ4" i="72"/>
  <c r="PO5" i="50"/>
  <c r="PN4" i="50"/>
  <c r="PG21" i="82"/>
  <c r="PG20" i="82"/>
  <c r="PG15" i="82"/>
  <c r="PG9" i="82"/>
  <c r="PH29" i="82"/>
  <c r="PH28" i="82"/>
  <c r="PI24" i="82"/>
  <c r="PH27" i="82"/>
  <c r="PG13" i="82"/>
  <c r="PG7" i="82"/>
  <c r="PG31" i="82"/>
  <c r="PG14" i="82"/>
  <c r="PG8" i="82"/>
  <c r="PG19" i="82"/>
  <c r="PG22" i="82"/>
  <c r="PG10" i="82"/>
  <c r="LD25" i="50"/>
  <c r="LB6" i="50"/>
  <c r="LB12" i="50"/>
  <c r="PL5" i="72" l="1"/>
  <c r="PK4" i="72"/>
  <c r="KT13" i="72"/>
  <c r="KS21" i="72"/>
  <c r="KS19" i="72" s="1"/>
  <c r="PO4" i="50"/>
  <c r="PP5" i="50"/>
  <c r="PG6" i="82"/>
  <c r="PH14" i="82"/>
  <c r="PH15" i="82"/>
  <c r="PI25" i="82"/>
  <c r="PG12" i="82"/>
  <c r="PG18" i="82"/>
  <c r="PH13" i="82"/>
  <c r="LC10" i="50"/>
  <c r="LC22" i="50"/>
  <c r="LC13" i="50"/>
  <c r="LC7" i="50"/>
  <c r="LC9" i="50"/>
  <c r="LC15" i="50"/>
  <c r="LC20" i="50"/>
  <c r="LC19" i="50"/>
  <c r="LC31" i="50"/>
  <c r="LC8" i="50"/>
  <c r="LC14" i="50"/>
  <c r="LC21" i="50"/>
  <c r="LD28" i="50"/>
  <c r="LD27" i="50"/>
  <c r="LD29" i="50"/>
  <c r="LE24" i="50"/>
  <c r="KS10" i="72" l="1"/>
  <c r="KS6" i="72" s="1"/>
  <c r="KT16" i="72"/>
  <c r="KU12" i="72"/>
  <c r="KT15" i="72"/>
  <c r="KT17" i="72"/>
  <c r="KT22" i="72"/>
  <c r="KT23" i="72"/>
  <c r="KT20" i="72"/>
  <c r="KT25" i="72"/>
  <c r="KT21" i="72"/>
  <c r="KT24" i="72"/>
  <c r="KT7" i="72" s="1"/>
  <c r="PM5" i="72"/>
  <c r="PL4" i="72"/>
  <c r="PH19" i="82"/>
  <c r="PQ5" i="50"/>
  <c r="PP4" i="50"/>
  <c r="PH9" i="82"/>
  <c r="PH21" i="82"/>
  <c r="PH22" i="82"/>
  <c r="PH20" i="82"/>
  <c r="PH8" i="82"/>
  <c r="PH31" i="82"/>
  <c r="PH7" i="82"/>
  <c r="PI28" i="82"/>
  <c r="PI29" i="82"/>
  <c r="PJ24" i="82"/>
  <c r="PI27" i="82"/>
  <c r="PH12" i="82"/>
  <c r="PH10" i="82"/>
  <c r="LC12" i="50"/>
  <c r="LC18" i="50"/>
  <c r="LE25" i="50"/>
  <c r="LC6" i="50"/>
  <c r="PM4" i="72" l="1"/>
  <c r="PN5" i="72"/>
  <c r="KT19" i="72"/>
  <c r="KT10" i="72"/>
  <c r="KT6" i="72" s="1"/>
  <c r="KU14" i="72"/>
  <c r="KV14" i="72" s="1"/>
  <c r="KW14" i="72" s="1"/>
  <c r="KX14" i="72" s="1"/>
  <c r="KY14" i="72" s="1"/>
  <c r="KZ14" i="72" s="1"/>
  <c r="LA14" i="72" s="1"/>
  <c r="LB14" i="72" s="1"/>
  <c r="LC14" i="72" s="1"/>
  <c r="LD14" i="72" s="1"/>
  <c r="LE14" i="72" s="1"/>
  <c r="LF14" i="72" s="1"/>
  <c r="KU13" i="72"/>
  <c r="LD21" i="50"/>
  <c r="LD19" i="50"/>
  <c r="PR5" i="50"/>
  <c r="PQ4" i="50"/>
  <c r="PH6" i="82"/>
  <c r="PH18" i="82"/>
  <c r="PJ25" i="82"/>
  <c r="LD10" i="50"/>
  <c r="LD22" i="50"/>
  <c r="LD9" i="50"/>
  <c r="LD15" i="50"/>
  <c r="LD13" i="50"/>
  <c r="LD7" i="50"/>
  <c r="LD8" i="50"/>
  <c r="LD31" i="50"/>
  <c r="LD14" i="50"/>
  <c r="LD20" i="50"/>
  <c r="LE29" i="50"/>
  <c r="LE28" i="50"/>
  <c r="LE27" i="50"/>
  <c r="LF24" i="50"/>
  <c r="PO5" i="72" l="1"/>
  <c r="PN4" i="72"/>
  <c r="KU17" i="72"/>
  <c r="KU15" i="72"/>
  <c r="KU16" i="72"/>
  <c r="KV12" i="72"/>
  <c r="PS5" i="50"/>
  <c r="PR4" i="50"/>
  <c r="PI22" i="82"/>
  <c r="PI10" i="82"/>
  <c r="PI19" i="82"/>
  <c r="PJ28" i="82"/>
  <c r="PJ27" i="82"/>
  <c r="PK24" i="82"/>
  <c r="PJ29" i="82"/>
  <c r="PI15" i="82"/>
  <c r="PI9" i="82"/>
  <c r="PI14" i="82"/>
  <c r="PI8" i="82"/>
  <c r="PI31" i="82"/>
  <c r="PI20" i="82"/>
  <c r="PI21" i="82"/>
  <c r="PI13" i="82"/>
  <c r="PI7" i="82"/>
  <c r="LD12" i="50"/>
  <c r="LD18" i="50"/>
  <c r="LD6" i="50"/>
  <c r="LF25" i="50"/>
  <c r="KV13" i="72" l="1"/>
  <c r="KU21" i="72"/>
  <c r="KU24" i="72"/>
  <c r="KU7" i="72" s="1"/>
  <c r="KU22" i="72"/>
  <c r="KU25" i="72"/>
  <c r="KU23" i="72"/>
  <c r="KU20" i="72"/>
  <c r="PO4" i="72"/>
  <c r="PP5" i="72"/>
  <c r="PT5" i="50"/>
  <c r="PS4" i="50"/>
  <c r="PI12" i="82"/>
  <c r="PI6" i="82"/>
  <c r="PK25" i="82"/>
  <c r="PI18" i="82"/>
  <c r="LE21" i="50"/>
  <c r="LE19" i="50"/>
  <c r="LE15" i="50"/>
  <c r="LE9" i="50"/>
  <c r="LE22" i="50"/>
  <c r="LE10" i="50"/>
  <c r="LF29" i="50"/>
  <c r="LF28" i="50"/>
  <c r="LF27" i="50"/>
  <c r="LG24" i="50"/>
  <c r="LE13" i="50"/>
  <c r="LE7" i="50"/>
  <c r="LE20" i="50"/>
  <c r="LE31" i="50"/>
  <c r="LE8" i="50"/>
  <c r="LE14" i="50"/>
  <c r="KV17" i="72" l="1"/>
  <c r="KV15" i="72"/>
  <c r="KV16" i="72"/>
  <c r="KW12" i="72"/>
  <c r="KV21" i="72"/>
  <c r="KV24" i="72"/>
  <c r="KV7" i="72" s="1"/>
  <c r="KV20" i="72"/>
  <c r="PP4" i="72"/>
  <c r="PQ5" i="72"/>
  <c r="KV22" i="72"/>
  <c r="KV25" i="72"/>
  <c r="KU19" i="72"/>
  <c r="KU10" i="72"/>
  <c r="KU6" i="72" s="1"/>
  <c r="KV23" i="72"/>
  <c r="PT4" i="50"/>
  <c r="PU5" i="50"/>
  <c r="PJ21" i="82"/>
  <c r="PJ22" i="82"/>
  <c r="PJ7" i="82"/>
  <c r="PJ13" i="82"/>
  <c r="PK29" i="82"/>
  <c r="PL24" i="82"/>
  <c r="PK27" i="82"/>
  <c r="PK28" i="82"/>
  <c r="PJ19" i="82"/>
  <c r="PJ10" i="82"/>
  <c r="PJ31" i="82"/>
  <c r="PJ14" i="82"/>
  <c r="PJ8" i="82"/>
  <c r="PJ20" i="82"/>
  <c r="PJ9" i="82"/>
  <c r="PJ15" i="82"/>
  <c r="LE12" i="50"/>
  <c r="LE18" i="50"/>
  <c r="LG25" i="50"/>
  <c r="LE6" i="50"/>
  <c r="KV19" i="72" l="1"/>
  <c r="KV10" i="72"/>
  <c r="KV6" i="72" s="1"/>
  <c r="KW13" i="72"/>
  <c r="PQ4" i="72"/>
  <c r="PR5" i="72"/>
  <c r="LF19" i="50"/>
  <c r="PU4" i="50"/>
  <c r="PV5" i="50"/>
  <c r="PL25" i="82"/>
  <c r="PJ12" i="82"/>
  <c r="PJ6" i="82"/>
  <c r="PJ18" i="82"/>
  <c r="PK15" i="82"/>
  <c r="PK19" i="82"/>
  <c r="PK13" i="82"/>
  <c r="LF22" i="50"/>
  <c r="LF10" i="50"/>
  <c r="LF15" i="50"/>
  <c r="LF9" i="50"/>
  <c r="LF14" i="50"/>
  <c r="LF31" i="50"/>
  <c r="LF8" i="50"/>
  <c r="LF13" i="50"/>
  <c r="LF7" i="50"/>
  <c r="LF20" i="50"/>
  <c r="LF21" i="50"/>
  <c r="LG28" i="50"/>
  <c r="LH24" i="50"/>
  <c r="LG29" i="50"/>
  <c r="LG27" i="50"/>
  <c r="PS5" i="72" l="1"/>
  <c r="PR4" i="72"/>
  <c r="KW17" i="72"/>
  <c r="KW16" i="72"/>
  <c r="KW15" i="72"/>
  <c r="KW20" i="72" s="1"/>
  <c r="KX12" i="72"/>
  <c r="KW25" i="72"/>
  <c r="KW21" i="72"/>
  <c r="KW23" i="72"/>
  <c r="KW24" i="72"/>
  <c r="KW7" i="72" s="1"/>
  <c r="PV4" i="50"/>
  <c r="PW5" i="50"/>
  <c r="LG20" i="50"/>
  <c r="PK22" i="82"/>
  <c r="PK21" i="82"/>
  <c r="PK20" i="82"/>
  <c r="PK31" i="82"/>
  <c r="PK14" i="82"/>
  <c r="PK12" i="82" s="1"/>
  <c r="PK8" i="82"/>
  <c r="PK7" i="82"/>
  <c r="PL27" i="82"/>
  <c r="PM24" i="82"/>
  <c r="PL29" i="82"/>
  <c r="PL28" i="82"/>
  <c r="PK9" i="82"/>
  <c r="PK10" i="82"/>
  <c r="LF18" i="50"/>
  <c r="LF6" i="50"/>
  <c r="LH25" i="50"/>
  <c r="LF12" i="50"/>
  <c r="PK18" i="82" l="1"/>
  <c r="KW22" i="72"/>
  <c r="KW19" i="72" s="1"/>
  <c r="KX13" i="72"/>
  <c r="PT5" i="72"/>
  <c r="PS4" i="72"/>
  <c r="PW4" i="50"/>
  <c r="PX5" i="50"/>
  <c r="PM25" i="82"/>
  <c r="PK6" i="82"/>
  <c r="LH27" i="50"/>
  <c r="LH29" i="50"/>
  <c r="LH28" i="50"/>
  <c r="LI24" i="50"/>
  <c r="LG19" i="50"/>
  <c r="LG21" i="50"/>
  <c r="LG13" i="50"/>
  <c r="LG7" i="50"/>
  <c r="LG9" i="50"/>
  <c r="LG15" i="50"/>
  <c r="LG22" i="50"/>
  <c r="LG10" i="50"/>
  <c r="LG8" i="50"/>
  <c r="LG14" i="50"/>
  <c r="LG31" i="50"/>
  <c r="KX17" i="72" l="1"/>
  <c r="KX15" i="72"/>
  <c r="KX16" i="72"/>
  <c r="KY12" i="72"/>
  <c r="KX24" i="72"/>
  <c r="KX7" i="72" s="1"/>
  <c r="PU5" i="72"/>
  <c r="PT4" i="72"/>
  <c r="KX22" i="72"/>
  <c r="KX20" i="72"/>
  <c r="KX21" i="72"/>
  <c r="KX23" i="72"/>
  <c r="KX25" i="72"/>
  <c r="KW10" i="72"/>
  <c r="KW6" i="72" s="1"/>
  <c r="PY5" i="50"/>
  <c r="PX4" i="50"/>
  <c r="LH22" i="50"/>
  <c r="PL20" i="82"/>
  <c r="PL19" i="82"/>
  <c r="PL31" i="82"/>
  <c r="PL21" i="82"/>
  <c r="PL9" i="82"/>
  <c r="PL15" i="82"/>
  <c r="PL14" i="82"/>
  <c r="PL8" i="82"/>
  <c r="PL13" i="82"/>
  <c r="PL7" i="82"/>
  <c r="PL22" i="82"/>
  <c r="PL10" i="82"/>
  <c r="PM29" i="82"/>
  <c r="PN24" i="82"/>
  <c r="PM27" i="82"/>
  <c r="PM28" i="82"/>
  <c r="LG12" i="50"/>
  <c r="LG18" i="50"/>
  <c r="LH15" i="50"/>
  <c r="LH21" i="50"/>
  <c r="LH13" i="50"/>
  <c r="LI25" i="50"/>
  <c r="LG6" i="50"/>
  <c r="PU4" i="72" l="1"/>
  <c r="PV5" i="72"/>
  <c r="KX19" i="72"/>
  <c r="KX10" i="72"/>
  <c r="KX6" i="72" s="1"/>
  <c r="KY13" i="72"/>
  <c r="LH8" i="50"/>
  <c r="LH7" i="50"/>
  <c r="LH9" i="50"/>
  <c r="LH20" i="50"/>
  <c r="PY4" i="50"/>
  <c r="PZ5" i="50"/>
  <c r="PL18" i="82"/>
  <c r="PL6" i="82"/>
  <c r="PL12" i="82"/>
  <c r="PN25" i="82"/>
  <c r="LH31" i="50"/>
  <c r="LH10" i="50"/>
  <c r="LH14" i="50"/>
  <c r="LH12" i="50" s="1"/>
  <c r="LH19" i="50"/>
  <c r="LI29" i="50"/>
  <c r="LI28" i="50"/>
  <c r="LJ24" i="50"/>
  <c r="LI27" i="50"/>
  <c r="KY17" i="72" l="1"/>
  <c r="KY15" i="72"/>
  <c r="KY16" i="72"/>
  <c r="KZ12" i="72"/>
  <c r="KY20" i="72"/>
  <c r="KY22" i="72"/>
  <c r="KY25" i="72"/>
  <c r="KY21" i="72"/>
  <c r="KY23" i="72"/>
  <c r="KY24" i="72"/>
  <c r="KY7" i="72" s="1"/>
  <c r="PV4" i="72"/>
  <c r="PW5" i="72"/>
  <c r="LH6" i="50"/>
  <c r="PM20" i="82"/>
  <c r="PZ4" i="50"/>
  <c r="QA5" i="50"/>
  <c r="LI21" i="50"/>
  <c r="LH18" i="50"/>
  <c r="PM22" i="82"/>
  <c r="PM19" i="82"/>
  <c r="PM10" i="82"/>
  <c r="PM13" i="82"/>
  <c r="PN29" i="82"/>
  <c r="PO24" i="82"/>
  <c r="PN27" i="82"/>
  <c r="PN28" i="82"/>
  <c r="PM7" i="82"/>
  <c r="PM31" i="82"/>
  <c r="PM8" i="82"/>
  <c r="PM14" i="82"/>
  <c r="PM21" i="82"/>
  <c r="PM15" i="82"/>
  <c r="PM9" i="82"/>
  <c r="LJ25" i="50"/>
  <c r="PX5" i="72" l="1"/>
  <c r="PW4" i="72"/>
  <c r="KY19" i="72"/>
  <c r="KY10" i="72"/>
  <c r="KY6" i="72" s="1"/>
  <c r="KZ13" i="72"/>
  <c r="PM18" i="82"/>
  <c r="QB5" i="50"/>
  <c r="QA4" i="50"/>
  <c r="PM12" i="82"/>
  <c r="PN13" i="82"/>
  <c r="PN14" i="82"/>
  <c r="PM6" i="82"/>
  <c r="PO25" i="82"/>
  <c r="LJ29" i="50"/>
  <c r="LJ27" i="50"/>
  <c r="LJ28" i="50"/>
  <c r="LK24" i="50"/>
  <c r="LI13" i="50"/>
  <c r="LI7" i="50"/>
  <c r="LI10" i="50"/>
  <c r="LI22" i="50"/>
  <c r="LI31" i="50"/>
  <c r="LI14" i="50"/>
  <c r="LI8" i="50"/>
  <c r="LI19" i="50"/>
  <c r="LI20" i="50"/>
  <c r="LI9" i="50"/>
  <c r="LI15" i="50"/>
  <c r="KZ17" i="72" l="1"/>
  <c r="KZ16" i="72"/>
  <c r="LA12" i="72"/>
  <c r="KZ15" i="72"/>
  <c r="KZ21" i="72" s="1"/>
  <c r="KZ24" i="72"/>
  <c r="KZ7" i="72" s="1"/>
  <c r="KZ22" i="72"/>
  <c r="KZ20" i="72"/>
  <c r="KZ23" i="72"/>
  <c r="KZ25" i="72"/>
  <c r="PY5" i="72"/>
  <c r="PX4" i="72"/>
  <c r="QC5" i="50"/>
  <c r="QB4" i="50"/>
  <c r="LJ19" i="50"/>
  <c r="PN21" i="82"/>
  <c r="PN7" i="82"/>
  <c r="PN31" i="82"/>
  <c r="PN8" i="82"/>
  <c r="PN19" i="82"/>
  <c r="PO28" i="82"/>
  <c r="PP24" i="82"/>
  <c r="PO27" i="82"/>
  <c r="PO29" i="82"/>
  <c r="PN20" i="82"/>
  <c r="PN22" i="82"/>
  <c r="PN10" i="82"/>
  <c r="PN15" i="82"/>
  <c r="PN12" i="82" s="1"/>
  <c r="PN9" i="82"/>
  <c r="LI12" i="50"/>
  <c r="LJ15" i="50"/>
  <c r="LI6" i="50"/>
  <c r="LI18" i="50"/>
  <c r="LK25" i="50"/>
  <c r="PZ5" i="72" l="1"/>
  <c r="PY4" i="72"/>
  <c r="KZ19" i="72"/>
  <c r="KZ10" i="72"/>
  <c r="KZ6" i="72" s="1"/>
  <c r="LA13" i="72"/>
  <c r="LJ14" i="50"/>
  <c r="LJ9" i="50"/>
  <c r="LJ13" i="50"/>
  <c r="LJ21" i="50"/>
  <c r="LJ22" i="50"/>
  <c r="QD5" i="50"/>
  <c r="QC4" i="50"/>
  <c r="LJ7" i="50"/>
  <c r="PN18" i="82"/>
  <c r="PN6" i="82"/>
  <c r="PP25" i="82"/>
  <c r="LJ31" i="50"/>
  <c r="LK29" i="50"/>
  <c r="LL24" i="50"/>
  <c r="LK27" i="50"/>
  <c r="LK28" i="50"/>
  <c r="LJ10" i="50"/>
  <c r="LJ20" i="50"/>
  <c r="LJ8" i="50"/>
  <c r="LJ12" i="50" l="1"/>
  <c r="LA17" i="72"/>
  <c r="LA16" i="72"/>
  <c r="LB12" i="72"/>
  <c r="LA15" i="72"/>
  <c r="LA24" i="72"/>
  <c r="LA7" i="72" s="1"/>
  <c r="LA22" i="72"/>
  <c r="LA21" i="72"/>
  <c r="LA20" i="72"/>
  <c r="LA23" i="72"/>
  <c r="LA25" i="72"/>
  <c r="QA5" i="72"/>
  <c r="PZ4" i="72"/>
  <c r="LJ18" i="50"/>
  <c r="QE5" i="50"/>
  <c r="QD4" i="50"/>
  <c r="LK13" i="50"/>
  <c r="LJ6" i="50"/>
  <c r="PO15" i="82"/>
  <c r="PO9" i="82"/>
  <c r="PO20" i="82"/>
  <c r="PO22" i="82"/>
  <c r="PO10" i="82"/>
  <c r="PO31" i="82"/>
  <c r="PO14" i="82"/>
  <c r="PO8" i="82"/>
  <c r="PO7" i="82"/>
  <c r="PO13" i="82"/>
  <c r="PO19" i="82"/>
  <c r="PP29" i="82"/>
  <c r="PP28" i="82"/>
  <c r="PP27" i="82"/>
  <c r="PQ24" i="82"/>
  <c r="PO21" i="82"/>
  <c r="LL25" i="50"/>
  <c r="QA4" i="72" l="1"/>
  <c r="QB5" i="72"/>
  <c r="LA19" i="72"/>
  <c r="LA10" i="72"/>
  <c r="LA6" i="72" s="1"/>
  <c r="LB13" i="72"/>
  <c r="LK20" i="50"/>
  <c r="LK21" i="50"/>
  <c r="QE4" i="50"/>
  <c r="QF5" i="50"/>
  <c r="PO6" i="82"/>
  <c r="PO12" i="82"/>
  <c r="PQ25" i="82"/>
  <c r="PO18" i="82"/>
  <c r="LK10" i="50"/>
  <c r="LK22" i="50"/>
  <c r="LL29" i="50"/>
  <c r="LL28" i="50"/>
  <c r="LL27" i="50"/>
  <c r="LM24" i="50"/>
  <c r="LK9" i="50"/>
  <c r="LK15" i="50"/>
  <c r="LK19" i="50"/>
  <c r="LK7" i="50"/>
  <c r="LK31" i="50"/>
  <c r="LK8" i="50"/>
  <c r="LK14" i="50"/>
  <c r="LB16" i="72" l="1"/>
  <c r="LB17" i="72"/>
  <c r="LB15" i="72"/>
  <c r="LC12" i="72"/>
  <c r="LB21" i="72"/>
  <c r="LB23" i="72"/>
  <c r="LB24" i="72"/>
  <c r="LB7" i="72" s="1"/>
  <c r="LB20" i="72"/>
  <c r="LB22" i="72"/>
  <c r="LB25" i="72"/>
  <c r="QC5" i="72"/>
  <c r="QB4" i="72"/>
  <c r="LL19" i="50"/>
  <c r="QG5" i="50"/>
  <c r="QF4" i="50"/>
  <c r="PP31" i="82"/>
  <c r="PP14" i="82"/>
  <c r="PP8" i="82"/>
  <c r="PP20" i="82"/>
  <c r="PP7" i="82"/>
  <c r="PP13" i="82"/>
  <c r="PP22" i="82"/>
  <c r="PP10" i="82"/>
  <c r="PQ29" i="82"/>
  <c r="PQ27" i="82"/>
  <c r="PQ28" i="82"/>
  <c r="PR24" i="82"/>
  <c r="PP19" i="82"/>
  <c r="PP21" i="82"/>
  <c r="PP15" i="82"/>
  <c r="PP9" i="82"/>
  <c r="LK18" i="50"/>
  <c r="LK6" i="50"/>
  <c r="LM25" i="50"/>
  <c r="LK12" i="50"/>
  <c r="QD5" i="72" l="1"/>
  <c r="QC4" i="72"/>
  <c r="LB19" i="72"/>
  <c r="LB10" i="72"/>
  <c r="LB6" i="72" s="1"/>
  <c r="LC13" i="72"/>
  <c r="QH5" i="50"/>
  <c r="QG4" i="50"/>
  <c r="PP12" i="82"/>
  <c r="PP6" i="82"/>
  <c r="PP18" i="82"/>
  <c r="PR25" i="82"/>
  <c r="LM27" i="50"/>
  <c r="LM29" i="50"/>
  <c r="LM28" i="50"/>
  <c r="LN24" i="50"/>
  <c r="LL8" i="50"/>
  <c r="LL31" i="50"/>
  <c r="LL14" i="50"/>
  <c r="LL15" i="50"/>
  <c r="LL9" i="50"/>
  <c r="LL10" i="50"/>
  <c r="LL22" i="50"/>
  <c r="LL20" i="50"/>
  <c r="LL21" i="50"/>
  <c r="LL13" i="50"/>
  <c r="LL7" i="50"/>
  <c r="LC16" i="72" l="1"/>
  <c r="LC17" i="72"/>
  <c r="LC15" i="72"/>
  <c r="LD12" i="72"/>
  <c r="LC20" i="72"/>
  <c r="LC24" i="72"/>
  <c r="LC7" i="72" s="1"/>
  <c r="LC21" i="72"/>
  <c r="LC22" i="72"/>
  <c r="LC25" i="72"/>
  <c r="LC23" i="72"/>
  <c r="QD4" i="72"/>
  <c r="QE5" i="72"/>
  <c r="LM14" i="50"/>
  <c r="QH4" i="50"/>
  <c r="QI5" i="50"/>
  <c r="LM9" i="50"/>
  <c r="LM19" i="50"/>
  <c r="LM20" i="50"/>
  <c r="PQ20" i="82"/>
  <c r="PQ21" i="82"/>
  <c r="PQ31" i="82"/>
  <c r="PQ22" i="82"/>
  <c r="PQ10" i="82"/>
  <c r="PQ19" i="82"/>
  <c r="PQ8" i="82"/>
  <c r="PQ9" i="82"/>
  <c r="PQ15" i="82"/>
  <c r="PR29" i="82"/>
  <c r="PR27" i="82"/>
  <c r="PR28" i="82"/>
  <c r="PS24" i="82"/>
  <c r="PQ14" i="82"/>
  <c r="PQ13" i="82"/>
  <c r="PQ7" i="82"/>
  <c r="LL18" i="50"/>
  <c r="LN25" i="50"/>
  <c r="LM22" i="50"/>
  <c r="LM13" i="50"/>
  <c r="LL6" i="50"/>
  <c r="LL12" i="50"/>
  <c r="QE4" i="72" l="1"/>
  <c r="QF5" i="72"/>
  <c r="LC19" i="72"/>
  <c r="LC10" i="72"/>
  <c r="LC6" i="72" s="1"/>
  <c r="LD13" i="72"/>
  <c r="LM21" i="50"/>
  <c r="LM18" i="50" s="1"/>
  <c r="LM10" i="50"/>
  <c r="LM15" i="50"/>
  <c r="LM12" i="50" s="1"/>
  <c r="QI4" i="50"/>
  <c r="QJ5" i="50"/>
  <c r="PQ6" i="82"/>
  <c r="PQ18" i="82"/>
  <c r="PQ12" i="82"/>
  <c r="PS26" i="82"/>
  <c r="PT26" i="82" s="1"/>
  <c r="PU26" i="82" s="1"/>
  <c r="PV26" i="82" s="1"/>
  <c r="PW26" i="82" s="1"/>
  <c r="PX26" i="82" s="1"/>
  <c r="PY26" i="82" s="1"/>
  <c r="PZ26" i="82" s="1"/>
  <c r="QA26" i="82" s="1"/>
  <c r="QB26" i="82" s="1"/>
  <c r="QC26" i="82" s="1"/>
  <c r="QD26" i="82" s="1"/>
  <c r="PS25" i="82"/>
  <c r="PR14" i="82"/>
  <c r="LN28" i="50"/>
  <c r="LN27" i="50"/>
  <c r="LN29" i="50"/>
  <c r="LO24" i="50"/>
  <c r="LM31" i="50"/>
  <c r="LM8" i="50"/>
  <c r="LM7" i="50"/>
  <c r="LD17" i="72" l="1"/>
  <c r="LD15" i="72"/>
  <c r="LD23" i="72" s="1"/>
  <c r="LD16" i="72"/>
  <c r="LE12" i="72"/>
  <c r="LD22" i="72"/>
  <c r="LD24" i="72"/>
  <c r="LD7" i="72" s="1"/>
  <c r="LD25" i="72"/>
  <c r="QG5" i="72"/>
  <c r="QF4" i="72"/>
  <c r="QK5" i="50"/>
  <c r="QJ4" i="50"/>
  <c r="PR20" i="82"/>
  <c r="PR21" i="82"/>
  <c r="PR22" i="82"/>
  <c r="PR8" i="82"/>
  <c r="PR19" i="82"/>
  <c r="PR13" i="82"/>
  <c r="PR9" i="82"/>
  <c r="PR15" i="82"/>
  <c r="PR31" i="82"/>
  <c r="PR7" i="82"/>
  <c r="PS29" i="82"/>
  <c r="PS28" i="82"/>
  <c r="PS27" i="82"/>
  <c r="PT24" i="82"/>
  <c r="PR10" i="82"/>
  <c r="LO25" i="50"/>
  <c r="LO26" i="50"/>
  <c r="LP26" i="50" s="1"/>
  <c r="LQ26" i="50" s="1"/>
  <c r="LR26" i="50" s="1"/>
  <c r="LS26" i="50" s="1"/>
  <c r="LT26" i="50" s="1"/>
  <c r="LU26" i="50" s="1"/>
  <c r="LV26" i="50" s="1"/>
  <c r="LW26" i="50" s="1"/>
  <c r="LX26" i="50" s="1"/>
  <c r="LY26" i="50" s="1"/>
  <c r="LZ26" i="50" s="1"/>
  <c r="LM6" i="50"/>
  <c r="QG4" i="72" l="1"/>
  <c r="QH5" i="72"/>
  <c r="LE13" i="72"/>
  <c r="LD21" i="72"/>
  <c r="LD20" i="72"/>
  <c r="PR18" i="82"/>
  <c r="QK4" i="50"/>
  <c r="QL5" i="50"/>
  <c r="PR6" i="82"/>
  <c r="PR12" i="82"/>
  <c r="PT25" i="82"/>
  <c r="LN20" i="50"/>
  <c r="LN9" i="50"/>
  <c r="LN15" i="50"/>
  <c r="LN21" i="50"/>
  <c r="LN13" i="50"/>
  <c r="LN7" i="50"/>
  <c r="LN10" i="50"/>
  <c r="LN22" i="50"/>
  <c r="LN19" i="50"/>
  <c r="LN8" i="50"/>
  <c r="LN31" i="50"/>
  <c r="LN14" i="50"/>
  <c r="LO27" i="50"/>
  <c r="LO29" i="50"/>
  <c r="LO28" i="50"/>
  <c r="LP24" i="50"/>
  <c r="LD19" i="72" l="1"/>
  <c r="LD10" i="72"/>
  <c r="LD6" i="72" s="1"/>
  <c r="LE17" i="72"/>
  <c r="LE16" i="72"/>
  <c r="LE15" i="72"/>
  <c r="LF12" i="72"/>
  <c r="LE20" i="72"/>
  <c r="LE21" i="72"/>
  <c r="LE22" i="72"/>
  <c r="LE23" i="72"/>
  <c r="LE24" i="72"/>
  <c r="LE7" i="72" s="1"/>
  <c r="LE25" i="72"/>
  <c r="QI5" i="72"/>
  <c r="QH4" i="72"/>
  <c r="QL4" i="50"/>
  <c r="QM5" i="50"/>
  <c r="PS22" i="82"/>
  <c r="PS10" i="82"/>
  <c r="PS21" i="82"/>
  <c r="PS13" i="82"/>
  <c r="PS7" i="82"/>
  <c r="PT29" i="82"/>
  <c r="PT28" i="82"/>
  <c r="PT27" i="82"/>
  <c r="PU24" i="82"/>
  <c r="PS20" i="82"/>
  <c r="PS31" i="82"/>
  <c r="PS14" i="82"/>
  <c r="PS8" i="82"/>
  <c r="PS19" i="82"/>
  <c r="PS15" i="82"/>
  <c r="PS9" i="82"/>
  <c r="LN6" i="50"/>
  <c r="LN12" i="50"/>
  <c r="LN18" i="50"/>
  <c r="LP25" i="50"/>
  <c r="LE19" i="72" l="1"/>
  <c r="LE10" i="72"/>
  <c r="LE6" i="72" s="1"/>
  <c r="LF13" i="72"/>
  <c r="QJ5" i="72"/>
  <c r="QI4" i="72"/>
  <c r="LO21" i="50"/>
  <c r="QM4" i="50"/>
  <c r="QN5" i="50"/>
  <c r="PS18" i="82"/>
  <c r="PS6" i="82"/>
  <c r="PS12" i="82"/>
  <c r="PU25" i="82"/>
  <c r="LP28" i="50"/>
  <c r="LP29" i="50"/>
  <c r="LP27" i="50"/>
  <c r="LQ24" i="50"/>
  <c r="LO20" i="50"/>
  <c r="LO31" i="50"/>
  <c r="LO8" i="50"/>
  <c r="LO14" i="50"/>
  <c r="LO19" i="50"/>
  <c r="LO15" i="50"/>
  <c r="LO9" i="50"/>
  <c r="LO22" i="50"/>
  <c r="LO10" i="50"/>
  <c r="LO13" i="50"/>
  <c r="LO7" i="50"/>
  <c r="QK5" i="72" l="1"/>
  <c r="QJ4" i="72"/>
  <c r="LF17" i="72"/>
  <c r="LG12" i="72"/>
  <c r="LF15" i="72"/>
  <c r="LF20" i="72" s="1"/>
  <c r="LF16" i="72"/>
  <c r="LF22" i="72"/>
  <c r="LF23" i="72"/>
  <c r="LF24" i="72"/>
  <c r="LF7" i="72" s="1"/>
  <c r="LF25" i="72"/>
  <c r="PT10" i="82"/>
  <c r="PT13" i="82"/>
  <c r="QN4" i="50"/>
  <c r="QO5" i="50"/>
  <c r="LP7" i="50"/>
  <c r="LP19" i="50"/>
  <c r="PT7" i="82"/>
  <c r="PT20" i="82"/>
  <c r="PT21" i="82"/>
  <c r="PT22" i="82"/>
  <c r="PT31" i="82"/>
  <c r="PT8" i="82"/>
  <c r="PT14" i="82"/>
  <c r="PU28" i="82"/>
  <c r="PV24" i="82"/>
  <c r="PU27" i="82"/>
  <c r="PU29" i="82"/>
  <c r="PT19" i="82"/>
  <c r="PT15" i="82"/>
  <c r="PT9" i="82"/>
  <c r="LO12" i="50"/>
  <c r="LO18" i="50"/>
  <c r="LQ25" i="50"/>
  <c r="LP14" i="50"/>
  <c r="LP15" i="50"/>
  <c r="LO6" i="50"/>
  <c r="LF21" i="72" l="1"/>
  <c r="LF19" i="72" s="1"/>
  <c r="LG14" i="72"/>
  <c r="LH14" i="72" s="1"/>
  <c r="LI14" i="72" s="1"/>
  <c r="LJ14" i="72" s="1"/>
  <c r="LK14" i="72" s="1"/>
  <c r="LL14" i="72" s="1"/>
  <c r="LM14" i="72" s="1"/>
  <c r="LN14" i="72" s="1"/>
  <c r="LO14" i="72" s="1"/>
  <c r="LP14" i="72" s="1"/>
  <c r="LQ14" i="72" s="1"/>
  <c r="LR14" i="72" s="1"/>
  <c r="LG13" i="72"/>
  <c r="QL5" i="72"/>
  <c r="QK4" i="72"/>
  <c r="PT18" i="82"/>
  <c r="LP20" i="50"/>
  <c r="LP9" i="50"/>
  <c r="LP21" i="50"/>
  <c r="QP5" i="50"/>
  <c r="QO4" i="50"/>
  <c r="LP13" i="50"/>
  <c r="LP12" i="50" s="1"/>
  <c r="PT12" i="82"/>
  <c r="PT6" i="82"/>
  <c r="PV25" i="82"/>
  <c r="LQ29" i="50"/>
  <c r="LQ28" i="50"/>
  <c r="LQ27" i="50"/>
  <c r="LR24" i="50"/>
  <c r="LP31" i="50"/>
  <c r="LP8" i="50"/>
  <c r="LP22" i="50"/>
  <c r="LP10" i="50"/>
  <c r="LG17" i="72" l="1"/>
  <c r="LG16" i="72"/>
  <c r="LG15" i="72"/>
  <c r="LH12" i="72"/>
  <c r="LG25" i="72"/>
  <c r="LG24" i="72"/>
  <c r="LG7" i="72" s="1"/>
  <c r="LG22" i="72"/>
  <c r="LG20" i="72"/>
  <c r="LG21" i="72"/>
  <c r="LG23" i="72"/>
  <c r="LF10" i="72"/>
  <c r="LF6" i="72" s="1"/>
  <c r="QM5" i="72"/>
  <c r="QL4" i="72"/>
  <c r="LP18" i="50"/>
  <c r="LQ19" i="50"/>
  <c r="QQ5" i="50"/>
  <c r="QP4" i="50"/>
  <c r="PU21" i="82"/>
  <c r="PU19" i="82"/>
  <c r="PU20" i="82"/>
  <c r="PU15" i="82"/>
  <c r="PU9" i="82"/>
  <c r="PU13" i="82"/>
  <c r="PU7" i="82"/>
  <c r="PU31" i="82"/>
  <c r="PU14" i="82"/>
  <c r="PU8" i="82"/>
  <c r="PU22" i="82"/>
  <c r="PU10" i="82"/>
  <c r="PV28" i="82"/>
  <c r="PV27" i="82"/>
  <c r="PW24" i="82"/>
  <c r="PV29" i="82"/>
  <c r="LP6" i="50"/>
  <c r="LR25" i="50"/>
  <c r="QM4" i="72" l="1"/>
  <c r="QN5" i="72"/>
  <c r="LG19" i="72"/>
  <c r="LG10" i="72"/>
  <c r="LG6" i="72" s="1"/>
  <c r="LH13" i="72"/>
  <c r="LQ20" i="50"/>
  <c r="LQ8" i="50"/>
  <c r="LQ22" i="50"/>
  <c r="QR5" i="50"/>
  <c r="QQ4" i="50"/>
  <c r="PU18" i="82"/>
  <c r="PU12" i="82"/>
  <c r="PU6" i="82"/>
  <c r="PW25" i="82"/>
  <c r="LQ15" i="50"/>
  <c r="LQ9" i="50"/>
  <c r="LR28" i="50"/>
  <c r="LR29" i="50"/>
  <c r="LR27" i="50"/>
  <c r="LS24" i="50"/>
  <c r="LQ13" i="50"/>
  <c r="LQ7" i="50"/>
  <c r="LQ10" i="50"/>
  <c r="LQ31" i="50"/>
  <c r="LQ21" i="50"/>
  <c r="LQ14" i="50"/>
  <c r="LH17" i="72" l="1"/>
  <c r="LH16" i="72"/>
  <c r="LH15" i="72"/>
  <c r="LH21" i="72" s="1"/>
  <c r="LI12" i="72"/>
  <c r="LH22" i="72"/>
  <c r="LH25" i="72"/>
  <c r="LH23" i="72"/>
  <c r="QN4" i="72"/>
  <c r="QO5" i="72"/>
  <c r="LQ18" i="50"/>
  <c r="QR4" i="50"/>
  <c r="QS5" i="50"/>
  <c r="LR19" i="50"/>
  <c r="PV7" i="82"/>
  <c r="PV15" i="82"/>
  <c r="PV9" i="82"/>
  <c r="PV19" i="82"/>
  <c r="PV21" i="82"/>
  <c r="PV22" i="82"/>
  <c r="PV10" i="82"/>
  <c r="PV31" i="82"/>
  <c r="PV14" i="82"/>
  <c r="PV8" i="82"/>
  <c r="PW28" i="82"/>
  <c r="PX24" i="82"/>
  <c r="PW29" i="82"/>
  <c r="PW27" i="82"/>
  <c r="PV13" i="82"/>
  <c r="PV20" i="82"/>
  <c r="LQ12" i="50"/>
  <c r="LS25" i="50"/>
  <c r="LQ6" i="50"/>
  <c r="QP5" i="72" l="1"/>
  <c r="QO4" i="72"/>
  <c r="LH24" i="72"/>
  <c r="LH7" i="72" s="1"/>
  <c r="LI13" i="72"/>
  <c r="LH20" i="72"/>
  <c r="QT5" i="50"/>
  <c r="QS4" i="50"/>
  <c r="PV12" i="82"/>
  <c r="PV6" i="82"/>
  <c r="PX25" i="82"/>
  <c r="PV18" i="82"/>
  <c r="LR22" i="50"/>
  <c r="LR10" i="50"/>
  <c r="LR20" i="50"/>
  <c r="LR13" i="50"/>
  <c r="LR7" i="50"/>
  <c r="LR15" i="50"/>
  <c r="LR9" i="50"/>
  <c r="LR31" i="50"/>
  <c r="LR8" i="50"/>
  <c r="LR14" i="50"/>
  <c r="LR21" i="50"/>
  <c r="LS29" i="50"/>
  <c r="LS27" i="50"/>
  <c r="LS28" i="50"/>
  <c r="LT24" i="50"/>
  <c r="LH19" i="72" l="1"/>
  <c r="LH10" i="72"/>
  <c r="LH6" i="72" s="1"/>
  <c r="LI17" i="72"/>
  <c r="LI16" i="72"/>
  <c r="LI15" i="72"/>
  <c r="LI22" i="72" s="1"/>
  <c r="LJ12" i="72"/>
  <c r="LI21" i="72"/>
  <c r="LI25" i="72"/>
  <c r="QQ5" i="72"/>
  <c r="QP4" i="72"/>
  <c r="QU5" i="50"/>
  <c r="QT4" i="50"/>
  <c r="LS19" i="50"/>
  <c r="PW21" i="82"/>
  <c r="PW19" i="82"/>
  <c r="PW13" i="82"/>
  <c r="PW7" i="82"/>
  <c r="PW31" i="82"/>
  <c r="PW14" i="82"/>
  <c r="PW8" i="82"/>
  <c r="PX27" i="82"/>
  <c r="PX28" i="82"/>
  <c r="PY24" i="82"/>
  <c r="PX29" i="82"/>
  <c r="PW15" i="82"/>
  <c r="PW9" i="82"/>
  <c r="PW20" i="82"/>
  <c r="PW22" i="82"/>
  <c r="PW10" i="82"/>
  <c r="LR18" i="50"/>
  <c r="LR6" i="50"/>
  <c r="LR12" i="50"/>
  <c r="LT25" i="50"/>
  <c r="LI20" i="72" l="1"/>
  <c r="LJ13" i="72"/>
  <c r="LI24" i="72"/>
  <c r="LI7" i="72" s="1"/>
  <c r="QR5" i="72"/>
  <c r="QQ4" i="72"/>
  <c r="LI23" i="72"/>
  <c r="LS8" i="50"/>
  <c r="LS14" i="50"/>
  <c r="QV5" i="50"/>
  <c r="QU4" i="50"/>
  <c r="PW18" i="82"/>
  <c r="PW6" i="82"/>
  <c r="PY25" i="82"/>
  <c r="PW12" i="82"/>
  <c r="LS31" i="50"/>
  <c r="LS20" i="50"/>
  <c r="LS13" i="50"/>
  <c r="LS7" i="50"/>
  <c r="LS10" i="50"/>
  <c r="LS22" i="50"/>
  <c r="LS15" i="50"/>
  <c r="LS9" i="50"/>
  <c r="LT29" i="50"/>
  <c r="LT27" i="50"/>
  <c r="LT28" i="50"/>
  <c r="LU24" i="50"/>
  <c r="LS21" i="50"/>
  <c r="QS5" i="72" l="1"/>
  <c r="QR4" i="72"/>
  <c r="LJ17" i="72"/>
  <c r="LJ15" i="72"/>
  <c r="LJ24" i="72" s="1"/>
  <c r="LJ7" i="72" s="1"/>
  <c r="LK12" i="72"/>
  <c r="LJ16" i="72"/>
  <c r="LJ25" i="72"/>
  <c r="LJ20" i="72"/>
  <c r="LJ23" i="72"/>
  <c r="LJ21" i="72"/>
  <c r="LJ22" i="72"/>
  <c r="LI19" i="72"/>
  <c r="LI10" i="72"/>
  <c r="LI6" i="72" s="1"/>
  <c r="QW5" i="50"/>
  <c r="QV4" i="50"/>
  <c r="PX19" i="82"/>
  <c r="PX21" i="82"/>
  <c r="PX20" i="82"/>
  <c r="PX9" i="82"/>
  <c r="PX15" i="82"/>
  <c r="PX22" i="82"/>
  <c r="PX10" i="82"/>
  <c r="PX13" i="82"/>
  <c r="PX7" i="82"/>
  <c r="PY29" i="82"/>
  <c r="PY28" i="82"/>
  <c r="PZ24" i="82"/>
  <c r="PY27" i="82"/>
  <c r="PX31" i="82"/>
  <c r="PX14" i="82"/>
  <c r="PX8" i="82"/>
  <c r="LS12" i="50"/>
  <c r="LS6" i="50"/>
  <c r="LS18" i="50"/>
  <c r="LU25" i="50"/>
  <c r="LT14" i="50"/>
  <c r="LK13" i="72" l="1"/>
  <c r="LJ19" i="72"/>
  <c r="LJ10" i="72"/>
  <c r="LJ6" i="72" s="1"/>
  <c r="QS4" i="72"/>
  <c r="QT5" i="72"/>
  <c r="QX5" i="50"/>
  <c r="QW4" i="50"/>
  <c r="PX18" i="82"/>
  <c r="PZ25" i="82"/>
  <c r="PX6" i="82"/>
  <c r="PX12" i="82"/>
  <c r="LT9" i="50"/>
  <c r="LT15" i="50"/>
  <c r="LT21" i="50"/>
  <c r="LT8" i="50"/>
  <c r="LT20" i="50"/>
  <c r="LT19" i="50"/>
  <c r="LU27" i="50"/>
  <c r="LU28" i="50"/>
  <c r="LV24" i="50"/>
  <c r="LU29" i="50"/>
  <c r="LT31" i="50"/>
  <c r="LT13" i="50"/>
  <c r="LT7" i="50"/>
  <c r="LT10" i="50"/>
  <c r="LT22" i="50"/>
  <c r="QT4" i="72" l="1"/>
  <c r="QU5" i="72"/>
  <c r="LK17" i="72"/>
  <c r="LK15" i="72"/>
  <c r="LL12" i="72"/>
  <c r="LK16" i="72"/>
  <c r="LK20" i="72"/>
  <c r="LK23" i="72"/>
  <c r="LK21" i="72"/>
  <c r="LK22" i="72"/>
  <c r="LK25" i="72"/>
  <c r="LK24" i="72"/>
  <c r="LK7" i="72" s="1"/>
  <c r="QY5" i="50"/>
  <c r="QX4" i="50"/>
  <c r="PY19" i="82"/>
  <c r="PY21" i="82"/>
  <c r="PY31" i="82"/>
  <c r="PY14" i="82"/>
  <c r="PY8" i="82"/>
  <c r="PY20" i="82"/>
  <c r="PY15" i="82"/>
  <c r="PY9" i="82"/>
  <c r="PY22" i="82"/>
  <c r="PY10" i="82"/>
  <c r="PY13" i="82"/>
  <c r="PY7" i="82"/>
  <c r="PZ29" i="82"/>
  <c r="PZ28" i="82"/>
  <c r="QA24" i="82"/>
  <c r="PZ27" i="82"/>
  <c r="LT12" i="50"/>
  <c r="LT18" i="50"/>
  <c r="LU14" i="50"/>
  <c r="LT6" i="50"/>
  <c r="LV25" i="50"/>
  <c r="LK19" i="72" l="1"/>
  <c r="LK10" i="72"/>
  <c r="LK6" i="72" s="1"/>
  <c r="LL13" i="72"/>
  <c r="QU4" i="72"/>
  <c r="QV5" i="72"/>
  <c r="LU31" i="50"/>
  <c r="QZ5" i="50"/>
  <c r="QY4" i="50"/>
  <c r="PY18" i="82"/>
  <c r="PY12" i="82"/>
  <c r="PY6" i="82"/>
  <c r="PZ15" i="82"/>
  <c r="QA25" i="82"/>
  <c r="LU15" i="50"/>
  <c r="LU9" i="50"/>
  <c r="LU13" i="50"/>
  <c r="LU7" i="50"/>
  <c r="LU8" i="50"/>
  <c r="LU22" i="50"/>
  <c r="LU10" i="50"/>
  <c r="LU20" i="50"/>
  <c r="LU19" i="50"/>
  <c r="LV29" i="50"/>
  <c r="LV27" i="50"/>
  <c r="LV28" i="50"/>
  <c r="LW24" i="50"/>
  <c r="LU21" i="50"/>
  <c r="QV4" i="72" l="1"/>
  <c r="QW5" i="72"/>
  <c r="LL17" i="72"/>
  <c r="LL15" i="72"/>
  <c r="LL23" i="72" s="1"/>
  <c r="LM12" i="72"/>
  <c r="LL16" i="72"/>
  <c r="LL20" i="72"/>
  <c r="LL24" i="72"/>
  <c r="LL7" i="72" s="1"/>
  <c r="LL21" i="72"/>
  <c r="LL22" i="72"/>
  <c r="LL25" i="72"/>
  <c r="PZ10" i="82"/>
  <c r="LV19" i="50"/>
  <c r="RA5" i="50"/>
  <c r="QZ4" i="50"/>
  <c r="PZ22" i="82"/>
  <c r="PZ9" i="82"/>
  <c r="PZ21" i="82"/>
  <c r="PZ19" i="82"/>
  <c r="PZ13" i="82"/>
  <c r="PZ7" i="82"/>
  <c r="QA28" i="82"/>
  <c r="QB24" i="82"/>
  <c r="QA29" i="82"/>
  <c r="QA27" i="82"/>
  <c r="PZ20" i="82"/>
  <c r="PZ31" i="82"/>
  <c r="PZ14" i="82"/>
  <c r="PZ8" i="82"/>
  <c r="LU6" i="50"/>
  <c r="LU12" i="50"/>
  <c r="LU18" i="50"/>
  <c r="LV14" i="50"/>
  <c r="LV13" i="50"/>
  <c r="LW25" i="50"/>
  <c r="LL19" i="72" l="1"/>
  <c r="LL10" i="72"/>
  <c r="LL6" i="72" s="1"/>
  <c r="LM13" i="72"/>
  <c r="QX5" i="72"/>
  <c r="QW4" i="72"/>
  <c r="LV20" i="50"/>
  <c r="LV7" i="50"/>
  <c r="RB5" i="50"/>
  <c r="RA4" i="50"/>
  <c r="PZ18" i="82"/>
  <c r="QA13" i="82"/>
  <c r="PZ6" i="82"/>
  <c r="PZ12" i="82"/>
  <c r="QB25" i="82"/>
  <c r="LV9" i="50"/>
  <c r="LV15" i="50"/>
  <c r="LV12" i="50" s="1"/>
  <c r="LV31" i="50"/>
  <c r="LV8" i="50"/>
  <c r="LV10" i="50"/>
  <c r="LV22" i="50"/>
  <c r="LV21" i="50"/>
  <c r="LW27" i="50"/>
  <c r="LW28" i="50"/>
  <c r="LX24" i="50"/>
  <c r="LW29" i="50"/>
  <c r="QY5" i="72" l="1"/>
  <c r="QX4" i="72"/>
  <c r="LM17" i="72"/>
  <c r="LM15" i="72"/>
  <c r="LM22" i="72" s="1"/>
  <c r="LM16" i="72"/>
  <c r="LN12" i="72"/>
  <c r="LM20" i="72"/>
  <c r="LM21" i="72"/>
  <c r="LM23" i="72"/>
  <c r="LM24" i="72"/>
  <c r="LM7" i="72" s="1"/>
  <c r="LM25" i="72"/>
  <c r="RB4" i="50"/>
  <c r="RC5" i="50"/>
  <c r="LW19" i="50"/>
  <c r="QA22" i="82"/>
  <c r="QA19" i="82"/>
  <c r="QA20" i="82"/>
  <c r="QB29" i="82"/>
  <c r="QB28" i="82"/>
  <c r="QC24" i="82"/>
  <c r="QB27" i="82"/>
  <c r="QA7" i="82"/>
  <c r="QA21" i="82"/>
  <c r="QA9" i="82"/>
  <c r="QA15" i="82"/>
  <c r="QA31" i="82"/>
  <c r="QA14" i="82"/>
  <c r="QA8" i="82"/>
  <c r="QA10" i="82"/>
  <c r="LV18" i="50"/>
  <c r="LV6" i="50"/>
  <c r="LX25" i="50"/>
  <c r="LM19" i="72" l="1"/>
  <c r="LM10" i="72"/>
  <c r="LM6" i="72" s="1"/>
  <c r="LN13" i="72"/>
  <c r="QY4" i="72"/>
  <c r="QZ5" i="72"/>
  <c r="QA12" i="82"/>
  <c r="QA18" i="82"/>
  <c r="LW10" i="50"/>
  <c r="RD5" i="50"/>
  <c r="RC4" i="50"/>
  <c r="QA6" i="82"/>
  <c r="QC25" i="82"/>
  <c r="LW9" i="50"/>
  <c r="LW15" i="50"/>
  <c r="LW21" i="50"/>
  <c r="LW22" i="50"/>
  <c r="LW20" i="50"/>
  <c r="LW31" i="50"/>
  <c r="LW8" i="50"/>
  <c r="LW14" i="50"/>
  <c r="LX29" i="50"/>
  <c r="LX28" i="50"/>
  <c r="LX27" i="50"/>
  <c r="LY24" i="50"/>
  <c r="LW13" i="50"/>
  <c r="LW7" i="50"/>
  <c r="RA5" i="72" l="1"/>
  <c r="QZ4" i="72"/>
  <c r="LN17" i="72"/>
  <c r="LN16" i="72"/>
  <c r="LN15" i="72"/>
  <c r="LN20" i="72" s="1"/>
  <c r="LO12" i="72"/>
  <c r="LN21" i="72"/>
  <c r="LN25" i="72"/>
  <c r="LN24" i="72"/>
  <c r="LN7" i="72" s="1"/>
  <c r="LN23" i="72"/>
  <c r="QB22" i="82"/>
  <c r="RE5" i="50"/>
  <c r="RD4" i="50"/>
  <c r="QB21" i="82"/>
  <c r="QB20" i="82"/>
  <c r="QB19" i="82"/>
  <c r="QB9" i="82"/>
  <c r="QB15" i="82"/>
  <c r="QB10" i="82"/>
  <c r="QB13" i="82"/>
  <c r="QB7" i="82"/>
  <c r="QB31" i="82"/>
  <c r="QB14" i="82"/>
  <c r="QB8" i="82"/>
  <c r="QC29" i="82"/>
  <c r="QC27" i="82"/>
  <c r="QC28" i="82"/>
  <c r="QD24" i="82"/>
  <c r="LW12" i="50"/>
  <c r="LW18" i="50"/>
  <c r="LW6" i="50"/>
  <c r="LY25" i="50"/>
  <c r="LO13" i="72" l="1"/>
  <c r="RB5" i="72"/>
  <c r="RA4" i="72"/>
  <c r="LN22" i="72"/>
  <c r="LN19" i="72" s="1"/>
  <c r="RE4" i="50"/>
  <c r="RF5" i="50"/>
  <c r="QB18" i="82"/>
  <c r="QC15" i="82"/>
  <c r="QD25" i="82"/>
  <c r="QC13" i="82"/>
  <c r="QB12" i="82"/>
  <c r="QB6" i="82"/>
  <c r="LX13" i="50"/>
  <c r="LX7" i="50"/>
  <c r="LX20" i="50"/>
  <c r="LY29" i="50"/>
  <c r="LY28" i="50"/>
  <c r="LY27" i="50"/>
  <c r="LZ24" i="50"/>
  <c r="LX21" i="50"/>
  <c r="LX31" i="50"/>
  <c r="LX8" i="50"/>
  <c r="LX14" i="50"/>
  <c r="LX19" i="50"/>
  <c r="LX10" i="50"/>
  <c r="LX22" i="50"/>
  <c r="LX9" i="50"/>
  <c r="LX15" i="50"/>
  <c r="LN10" i="72" l="1"/>
  <c r="LN6" i="72" s="1"/>
  <c r="RC5" i="72"/>
  <c r="RB4" i="72"/>
  <c r="LO16" i="72"/>
  <c r="LO17" i="72"/>
  <c r="LO15" i="72"/>
  <c r="LO24" i="72" s="1"/>
  <c r="LO7" i="72" s="1"/>
  <c r="LP12" i="72"/>
  <c r="LO22" i="72"/>
  <c r="LO21" i="72"/>
  <c r="LO20" i="72"/>
  <c r="LO23" i="72"/>
  <c r="LO25" i="72"/>
  <c r="QC19" i="82"/>
  <c r="RF4" i="50"/>
  <c r="RG5" i="50"/>
  <c r="QC10" i="82"/>
  <c r="QC9" i="82"/>
  <c r="QC22" i="82"/>
  <c r="QC20" i="82"/>
  <c r="QD29" i="82"/>
  <c r="QD28" i="82"/>
  <c r="QD27" i="82"/>
  <c r="QE24" i="82"/>
  <c r="QC21" i="82"/>
  <c r="QC31" i="82"/>
  <c r="QC14" i="82"/>
  <c r="QC12" i="82" s="1"/>
  <c r="QC8" i="82"/>
  <c r="QC7" i="82"/>
  <c r="LX18" i="50"/>
  <c r="LX12" i="50"/>
  <c r="LX6" i="50"/>
  <c r="LZ25" i="50"/>
  <c r="LO19" i="72" l="1"/>
  <c r="LO10" i="72"/>
  <c r="LO6" i="72" s="1"/>
  <c r="LP13" i="72"/>
  <c r="RD5" i="72"/>
  <c r="RC4" i="72"/>
  <c r="LY19" i="50"/>
  <c r="LY22" i="50"/>
  <c r="RH5" i="50"/>
  <c r="RG4" i="50"/>
  <c r="QC18" i="82"/>
  <c r="QC6" i="82"/>
  <c r="QD19" i="82"/>
  <c r="QD14" i="82"/>
  <c r="QD15" i="82"/>
  <c r="QD13" i="82"/>
  <c r="QD7" i="82"/>
  <c r="QE26" i="82"/>
  <c r="QF26" i="82" s="1"/>
  <c r="QG26" i="82" s="1"/>
  <c r="QH26" i="82" s="1"/>
  <c r="QI26" i="82" s="1"/>
  <c r="QJ26" i="82" s="1"/>
  <c r="QK26" i="82" s="1"/>
  <c r="QL26" i="82" s="1"/>
  <c r="QM26" i="82" s="1"/>
  <c r="QN26" i="82" s="1"/>
  <c r="QO26" i="82" s="1"/>
  <c r="QP26" i="82" s="1"/>
  <c r="QE25" i="82"/>
  <c r="QD21" i="82"/>
  <c r="LZ28" i="50"/>
  <c r="MA24" i="50"/>
  <c r="LZ27" i="50"/>
  <c r="LZ29" i="50"/>
  <c r="LY8" i="50"/>
  <c r="LY31" i="50"/>
  <c r="LY14" i="50"/>
  <c r="LY13" i="50"/>
  <c r="LY7" i="50"/>
  <c r="LY10" i="50"/>
  <c r="LY21" i="50"/>
  <c r="LY20" i="50"/>
  <c r="LY9" i="50"/>
  <c r="LY15" i="50"/>
  <c r="LP17" i="72" l="1"/>
  <c r="LP16" i="72"/>
  <c r="LP15" i="72"/>
  <c r="LQ12" i="72"/>
  <c r="LP20" i="72"/>
  <c r="LP24" i="72"/>
  <c r="LP7" i="72" s="1"/>
  <c r="RE5" i="72"/>
  <c r="RD4" i="72"/>
  <c r="LP22" i="72"/>
  <c r="LP21" i="72"/>
  <c r="LP23" i="72"/>
  <c r="LP25" i="72"/>
  <c r="RH4" i="50"/>
  <c r="RI5" i="50"/>
  <c r="LZ14" i="50"/>
  <c r="QD31" i="82"/>
  <c r="QD12" i="82"/>
  <c r="QD22" i="82"/>
  <c r="QD10" i="82"/>
  <c r="QE29" i="82"/>
  <c r="QE28" i="82"/>
  <c r="QE27" i="82"/>
  <c r="QF24" i="82"/>
  <c r="QD20" i="82"/>
  <c r="QD9" i="82"/>
  <c r="QD8" i="82"/>
  <c r="LY18" i="50"/>
  <c r="LY6" i="50"/>
  <c r="LZ21" i="50"/>
  <c r="MA26" i="50"/>
  <c r="MA25" i="50"/>
  <c r="LY12" i="50"/>
  <c r="RE4" i="72" l="1"/>
  <c r="RF5" i="72"/>
  <c r="LP19" i="72"/>
  <c r="LP10" i="72"/>
  <c r="LP6" i="72" s="1"/>
  <c r="LQ13" i="72"/>
  <c r="LZ20" i="50"/>
  <c r="LZ19" i="50"/>
  <c r="RI4" i="50"/>
  <c r="RJ5" i="50"/>
  <c r="QD6" i="82"/>
  <c r="QD18" i="82"/>
  <c r="QF25" i="82"/>
  <c r="MB26" i="50"/>
  <c r="MC26" i="50" s="1"/>
  <c r="MD26" i="50" s="1"/>
  <c r="ME26" i="50" s="1"/>
  <c r="MF26" i="50" s="1"/>
  <c r="MG26" i="50" s="1"/>
  <c r="MH26" i="50" s="1"/>
  <c r="MI26" i="50" s="1"/>
  <c r="MJ26" i="50" s="1"/>
  <c r="MK26" i="50" s="1"/>
  <c r="ML26" i="50" s="1"/>
  <c r="LZ8" i="50"/>
  <c r="LZ13" i="50"/>
  <c r="LZ7" i="50"/>
  <c r="LZ22" i="50"/>
  <c r="LZ10" i="50"/>
  <c r="LZ31" i="50"/>
  <c r="LZ9" i="50"/>
  <c r="LZ15" i="50"/>
  <c r="MA29" i="50"/>
  <c r="MA28" i="50"/>
  <c r="MB24" i="50"/>
  <c r="MA27" i="50"/>
  <c r="LZ18" i="50" l="1"/>
  <c r="LQ16" i="72"/>
  <c r="LQ17" i="72"/>
  <c r="LQ15" i="72"/>
  <c r="LQ20" i="72" s="1"/>
  <c r="LR12" i="72"/>
  <c r="LQ21" i="72"/>
  <c r="LQ24" i="72"/>
  <c r="LQ7" i="72" s="1"/>
  <c r="LQ22" i="72"/>
  <c r="LQ23" i="72"/>
  <c r="LQ25" i="72"/>
  <c r="RG5" i="72"/>
  <c r="RF4" i="72"/>
  <c r="RJ4" i="50"/>
  <c r="RK5" i="50"/>
  <c r="QE21" i="82"/>
  <c r="QE15" i="82"/>
  <c r="QE9" i="82"/>
  <c r="QE22" i="82"/>
  <c r="QE10" i="82"/>
  <c r="QE19" i="82"/>
  <c r="QE31" i="82"/>
  <c r="QE14" i="82"/>
  <c r="QE8" i="82"/>
  <c r="QE20" i="82"/>
  <c r="QE13" i="82"/>
  <c r="QE7" i="82"/>
  <c r="QF29" i="82"/>
  <c r="QF28" i="82"/>
  <c r="QF27" i="82"/>
  <c r="QG24" i="82"/>
  <c r="LZ12" i="50"/>
  <c r="MA14" i="50"/>
  <c r="MA21" i="50"/>
  <c r="LZ6" i="50"/>
  <c r="MB25" i="50"/>
  <c r="LQ19" i="72" l="1"/>
  <c r="LQ10" i="72"/>
  <c r="LQ6" i="72" s="1"/>
  <c r="RG4" i="72"/>
  <c r="RH5" i="72"/>
  <c r="LR13" i="72"/>
  <c r="RK4" i="50"/>
  <c r="RL5" i="50"/>
  <c r="QE6" i="82"/>
  <c r="QF13" i="82"/>
  <c r="QG25" i="82"/>
  <c r="QE18" i="82"/>
  <c r="QE12" i="82"/>
  <c r="MB29" i="50"/>
  <c r="MB27" i="50"/>
  <c r="MB28" i="50"/>
  <c r="MC24" i="50"/>
  <c r="MA31" i="50"/>
  <c r="MA8" i="50"/>
  <c r="MA19" i="50"/>
  <c r="MA20" i="50"/>
  <c r="MA10" i="50"/>
  <c r="MA22" i="50"/>
  <c r="MA13" i="50"/>
  <c r="MA7" i="50"/>
  <c r="MA15" i="50"/>
  <c r="MA9" i="50"/>
  <c r="LS12" i="72" l="1"/>
  <c r="LR17" i="72"/>
  <c r="LR16" i="72"/>
  <c r="LR15" i="72"/>
  <c r="LR22" i="72" s="1"/>
  <c r="LR21" i="72"/>
  <c r="LR24" i="72"/>
  <c r="LR7" i="72" s="1"/>
  <c r="LR20" i="72"/>
  <c r="LR23" i="72"/>
  <c r="LR25" i="72"/>
  <c r="RI5" i="72"/>
  <c r="RH4" i="72"/>
  <c r="RL4" i="50"/>
  <c r="RM5" i="50"/>
  <c r="MB13" i="50"/>
  <c r="MB14" i="50"/>
  <c r="MB9" i="50"/>
  <c r="QF9" i="82"/>
  <c r="QF19" i="82"/>
  <c r="QF15" i="82"/>
  <c r="QF7" i="82"/>
  <c r="QF20" i="82"/>
  <c r="QF22" i="82"/>
  <c r="QF10" i="82"/>
  <c r="QG28" i="82"/>
  <c r="QG27" i="82"/>
  <c r="QG29" i="82"/>
  <c r="QH24" i="82"/>
  <c r="QF21" i="82"/>
  <c r="QF31" i="82"/>
  <c r="QF8" i="82"/>
  <c r="QF14" i="82"/>
  <c r="MA12" i="50"/>
  <c r="MA18" i="50"/>
  <c r="MA6" i="50"/>
  <c r="MC25" i="50"/>
  <c r="MB15" i="50"/>
  <c r="RI4" i="72" l="1"/>
  <c r="RJ5" i="72"/>
  <c r="LR19" i="72"/>
  <c r="LR10" i="72"/>
  <c r="LR6" i="72" s="1"/>
  <c r="LS13" i="72"/>
  <c r="LS14" i="72"/>
  <c r="LT14" i="72" s="1"/>
  <c r="LU14" i="72" s="1"/>
  <c r="LV14" i="72" s="1"/>
  <c r="LW14" i="72" s="1"/>
  <c r="LX14" i="72" s="1"/>
  <c r="LY14" i="72" s="1"/>
  <c r="LZ14" i="72" s="1"/>
  <c r="MA14" i="72" s="1"/>
  <c r="MB14" i="72" s="1"/>
  <c r="MC14" i="72" s="1"/>
  <c r="MD14" i="72" s="1"/>
  <c r="MB22" i="50"/>
  <c r="MB10" i="50"/>
  <c r="RN5" i="50"/>
  <c r="RM4" i="50"/>
  <c r="QF12" i="82"/>
  <c r="QF6" i="82"/>
  <c r="QF18" i="82"/>
  <c r="QH25" i="82"/>
  <c r="MC28" i="50"/>
  <c r="MC29" i="50"/>
  <c r="MC27" i="50"/>
  <c r="MD24" i="50"/>
  <c r="MB20" i="50"/>
  <c r="MB12" i="50"/>
  <c r="MB31" i="50"/>
  <c r="MB8" i="50"/>
  <c r="MB19" i="50"/>
  <c r="MB7" i="50"/>
  <c r="MB21" i="50"/>
  <c r="RK5" i="72" l="1"/>
  <c r="RJ4" i="72"/>
  <c r="LS17" i="72"/>
  <c r="LS16" i="72"/>
  <c r="LS15" i="72"/>
  <c r="LS21" i="72" s="1"/>
  <c r="LT12" i="72"/>
  <c r="LS23" i="72"/>
  <c r="LS24" i="72"/>
  <c r="LS7" i="72" s="1"/>
  <c r="LS22" i="72"/>
  <c r="RO5" i="50"/>
  <c r="RN4" i="50"/>
  <c r="MC19" i="50"/>
  <c r="MC14" i="50"/>
  <c r="MC13" i="50"/>
  <c r="MC22" i="50"/>
  <c r="QG19" i="82"/>
  <c r="QG21" i="82"/>
  <c r="QG15" i="82"/>
  <c r="QG9" i="82"/>
  <c r="QG20" i="82"/>
  <c r="QH28" i="82"/>
  <c r="QH27" i="82"/>
  <c r="QI24" i="82"/>
  <c r="QH29" i="82"/>
  <c r="QG22" i="82"/>
  <c r="QG10" i="82"/>
  <c r="QG13" i="82"/>
  <c r="QG7" i="82"/>
  <c r="QG31" i="82"/>
  <c r="QG14" i="82"/>
  <c r="QG8" i="82"/>
  <c r="MB6" i="50"/>
  <c r="MD25" i="50"/>
  <c r="MB18" i="50"/>
  <c r="LT13" i="72" l="1"/>
  <c r="RK4" i="72"/>
  <c r="RL5" i="72"/>
  <c r="LS25" i="72"/>
  <c r="LS20" i="72"/>
  <c r="MC31" i="50"/>
  <c r="MC10" i="50"/>
  <c r="MC20" i="50"/>
  <c r="MC15" i="50"/>
  <c r="MC12" i="50" s="1"/>
  <c r="MC21" i="50"/>
  <c r="MC9" i="50"/>
  <c r="MC7" i="50"/>
  <c r="RO4" i="50"/>
  <c r="RP5" i="50"/>
  <c r="QG18" i="82"/>
  <c r="QI25" i="82"/>
  <c r="QG6" i="82"/>
  <c r="QG12" i="82"/>
  <c r="MD28" i="50"/>
  <c r="MD27" i="50"/>
  <c r="MD29" i="50"/>
  <c r="ME24" i="50"/>
  <c r="MC8" i="50"/>
  <c r="LT17" i="72" l="1"/>
  <c r="LT16" i="72"/>
  <c r="LT15" i="72"/>
  <c r="LT25" i="72" s="1"/>
  <c r="LU12" i="72"/>
  <c r="LS19" i="72"/>
  <c r="LS10" i="72"/>
  <c r="LS6" i="72" s="1"/>
  <c r="RL4" i="72"/>
  <c r="RM5" i="72"/>
  <c r="LT24" i="72"/>
  <c r="LT7" i="72" s="1"/>
  <c r="LT22" i="72"/>
  <c r="LT21" i="72"/>
  <c r="LT20" i="72"/>
  <c r="LT23" i="72"/>
  <c r="MC18" i="50"/>
  <c r="MC6" i="50"/>
  <c r="MD19" i="50"/>
  <c r="MD14" i="50"/>
  <c r="RQ5" i="50"/>
  <c r="RP4" i="50"/>
  <c r="MD21" i="50"/>
  <c r="QH10" i="82"/>
  <c r="QH7" i="82"/>
  <c r="QH31" i="82"/>
  <c r="QH14" i="82"/>
  <c r="QH8" i="82"/>
  <c r="QH19" i="82"/>
  <c r="QH15" i="82"/>
  <c r="QH9" i="82"/>
  <c r="QH21" i="82"/>
  <c r="QH20" i="82"/>
  <c r="QH22" i="82"/>
  <c r="QH13" i="82"/>
  <c r="QI27" i="82"/>
  <c r="QI29" i="82"/>
  <c r="QJ24" i="82"/>
  <c r="QI28" i="82"/>
  <c r="ME25" i="50"/>
  <c r="LT19" i="72" l="1"/>
  <c r="LT10" i="72"/>
  <c r="LT6" i="72" s="1"/>
  <c r="LU13" i="72"/>
  <c r="RN5" i="72"/>
  <c r="RM4" i="72"/>
  <c r="MD20" i="50"/>
  <c r="MD22" i="50"/>
  <c r="MD10" i="50"/>
  <c r="MD15" i="50"/>
  <c r="MD8" i="50"/>
  <c r="RR5" i="50"/>
  <c r="RQ4" i="50"/>
  <c r="QH12" i="82"/>
  <c r="QH6" i="82"/>
  <c r="QH18" i="82"/>
  <c r="QJ25" i="82"/>
  <c r="QI15" i="82"/>
  <c r="QI13" i="82"/>
  <c r="MD31" i="50"/>
  <c r="MD13" i="50"/>
  <c r="MD7" i="50"/>
  <c r="ME27" i="50"/>
  <c r="ME28" i="50"/>
  <c r="MF24" i="50"/>
  <c r="ME29" i="50"/>
  <c r="MD9" i="50"/>
  <c r="MD12" i="50" l="1"/>
  <c r="MD18" i="50"/>
  <c r="LU17" i="72"/>
  <c r="LU16" i="72"/>
  <c r="LU15" i="72"/>
  <c r="LU25" i="72" s="1"/>
  <c r="LV12" i="72"/>
  <c r="RO5" i="72"/>
  <c r="RN4" i="72"/>
  <c r="LU20" i="72"/>
  <c r="LU21" i="72"/>
  <c r="LU23" i="72"/>
  <c r="ME21" i="50"/>
  <c r="RS5" i="50"/>
  <c r="RR4" i="50"/>
  <c r="QI19" i="82"/>
  <c r="QI21" i="82"/>
  <c r="QI20" i="82"/>
  <c r="QI22" i="82"/>
  <c r="QI31" i="82"/>
  <c r="QI14" i="82"/>
  <c r="QI12" i="82" s="1"/>
  <c r="QI8" i="82"/>
  <c r="QJ27" i="82"/>
  <c r="QJ29" i="82"/>
  <c r="QK24" i="82"/>
  <c r="QJ28" i="82"/>
  <c r="QI7" i="82"/>
  <c r="QI9" i="82"/>
  <c r="QI10" i="82"/>
  <c r="MD6" i="50"/>
  <c r="MF25" i="50"/>
  <c r="LV13" i="72" l="1"/>
  <c r="RO4" i="72"/>
  <c r="RP5" i="72"/>
  <c r="LU24" i="72"/>
  <c r="LU7" i="72" s="1"/>
  <c r="LU22" i="72"/>
  <c r="LU10" i="72" s="1"/>
  <c r="ME19" i="50"/>
  <c r="RS4" i="50"/>
  <c r="RT5" i="50"/>
  <c r="QI18" i="82"/>
  <c r="QJ22" i="82"/>
  <c r="QJ20" i="82"/>
  <c r="QJ13" i="82"/>
  <c r="QJ15" i="82"/>
  <c r="QJ19" i="82"/>
  <c r="QK25" i="82"/>
  <c r="QI6" i="82"/>
  <c r="ME8" i="50"/>
  <c r="ME14" i="50"/>
  <c r="ME31" i="50"/>
  <c r="ME10" i="50"/>
  <c r="ME22" i="50"/>
  <c r="ME15" i="50"/>
  <c r="ME9" i="50"/>
  <c r="ME13" i="50"/>
  <c r="ME7" i="50"/>
  <c r="MF27" i="50"/>
  <c r="MF29" i="50"/>
  <c r="MG24" i="50"/>
  <c r="MF28" i="50"/>
  <c r="ME20" i="50"/>
  <c r="LU19" i="72" l="1"/>
  <c r="LU6" i="72"/>
  <c r="RQ5" i="72"/>
  <c r="RP4" i="72"/>
  <c r="LV17" i="72"/>
  <c r="LV15" i="72"/>
  <c r="LV23" i="72" s="1"/>
  <c r="LV16" i="72"/>
  <c r="LW12" i="72"/>
  <c r="LV25" i="72"/>
  <c r="LV20" i="72"/>
  <c r="LV24" i="72"/>
  <c r="LV7" i="72" s="1"/>
  <c r="QJ9" i="82"/>
  <c r="QJ10" i="82"/>
  <c r="QJ21" i="82"/>
  <c r="QJ18" i="82" s="1"/>
  <c r="MF15" i="50"/>
  <c r="MF8" i="50"/>
  <c r="MF19" i="50"/>
  <c r="RT4" i="50"/>
  <c r="RU5" i="50"/>
  <c r="QJ7" i="82"/>
  <c r="QJ31" i="82"/>
  <c r="QJ14" i="82"/>
  <c r="QJ12" i="82" s="1"/>
  <c r="QJ8" i="82"/>
  <c r="QK29" i="82"/>
  <c r="QK27" i="82"/>
  <c r="QL24" i="82"/>
  <c r="QK28" i="82"/>
  <c r="ME6" i="50"/>
  <c r="ME12" i="50"/>
  <c r="ME18" i="50"/>
  <c r="MG25" i="50"/>
  <c r="LW13" i="72" l="1"/>
  <c r="RQ4" i="72"/>
  <c r="RR5" i="72"/>
  <c r="LV22" i="72"/>
  <c r="LV21" i="72"/>
  <c r="LV19" i="72" s="1"/>
  <c r="QJ6" i="82"/>
  <c r="MF9" i="50"/>
  <c r="MF31" i="50"/>
  <c r="RV5" i="50"/>
  <c r="RU4" i="50"/>
  <c r="QL25" i="82"/>
  <c r="MF13" i="50"/>
  <c r="MF7" i="50"/>
  <c r="MF21" i="50"/>
  <c r="MF20" i="50"/>
  <c r="MF22" i="50"/>
  <c r="MF10" i="50"/>
  <c r="MF14" i="50"/>
  <c r="MG27" i="50"/>
  <c r="MG28" i="50"/>
  <c r="MG29" i="50"/>
  <c r="MH24" i="50"/>
  <c r="LV10" i="72" l="1"/>
  <c r="LV6" i="72" s="1"/>
  <c r="RR4" i="72"/>
  <c r="RS5" i="72"/>
  <c r="LW17" i="72"/>
  <c r="LW16" i="72"/>
  <c r="LW15" i="72"/>
  <c r="LX12" i="72"/>
  <c r="LW20" i="72"/>
  <c r="LW21" i="72"/>
  <c r="LW22" i="72"/>
  <c r="LW25" i="72"/>
  <c r="LW23" i="72"/>
  <c r="LW24" i="72"/>
  <c r="LW7" i="72" s="1"/>
  <c r="MG21" i="50"/>
  <c r="RW5" i="50"/>
  <c r="RV4" i="50"/>
  <c r="QK13" i="82"/>
  <c r="QK7" i="82"/>
  <c r="QK22" i="82"/>
  <c r="QK10" i="82"/>
  <c r="QK20" i="82"/>
  <c r="QK15" i="82"/>
  <c r="QK9" i="82"/>
  <c r="QK19" i="82"/>
  <c r="QL29" i="82"/>
  <c r="QM24" i="82"/>
  <c r="QL28" i="82"/>
  <c r="QL27" i="82"/>
  <c r="QK31" i="82"/>
  <c r="QK14" i="82"/>
  <c r="QK8" i="82"/>
  <c r="QK21" i="82"/>
  <c r="MF12" i="50"/>
  <c r="MF18" i="50"/>
  <c r="MF6" i="50"/>
  <c r="MH25" i="50"/>
  <c r="LX13" i="72" l="1"/>
  <c r="LW19" i="72"/>
  <c r="LW10" i="72"/>
  <c r="LW6" i="72" s="1"/>
  <c r="RT5" i="72"/>
  <c r="RS4" i="72"/>
  <c r="RX5" i="50"/>
  <c r="RW4" i="50"/>
  <c r="QM25" i="82"/>
  <c r="QK18" i="82"/>
  <c r="QK6" i="82"/>
  <c r="QK12" i="82"/>
  <c r="MG19" i="50"/>
  <c r="MG20" i="50"/>
  <c r="MG15" i="50"/>
  <c r="MG9" i="50"/>
  <c r="MG10" i="50"/>
  <c r="MG22" i="50"/>
  <c r="MH29" i="50"/>
  <c r="MH28" i="50"/>
  <c r="MH27" i="50"/>
  <c r="MI24" i="50"/>
  <c r="MG13" i="50"/>
  <c r="MG7" i="50"/>
  <c r="MG8" i="50"/>
  <c r="MG31" i="50"/>
  <c r="MG14" i="50"/>
  <c r="RU5" i="72" l="1"/>
  <c r="RT4" i="72"/>
  <c r="LX17" i="72"/>
  <c r="LX16" i="72"/>
  <c r="LX15" i="72"/>
  <c r="LY12" i="72"/>
  <c r="LX20" i="72"/>
  <c r="LX24" i="72"/>
  <c r="LX7" i="72" s="1"/>
  <c r="LX22" i="72"/>
  <c r="LX23" i="72"/>
  <c r="LX21" i="72"/>
  <c r="LX25" i="72"/>
  <c r="MH22" i="50"/>
  <c r="RY5" i="50"/>
  <c r="RX4" i="50"/>
  <c r="QL20" i="82"/>
  <c r="QL13" i="82"/>
  <c r="QL7" i="82"/>
  <c r="QL15" i="82"/>
  <c r="QL9" i="82"/>
  <c r="QL22" i="82"/>
  <c r="QL10" i="82"/>
  <c r="QL19" i="82"/>
  <c r="QM28" i="82"/>
  <c r="QM29" i="82"/>
  <c r="QN24" i="82"/>
  <c r="QM27" i="82"/>
  <c r="QL21" i="82"/>
  <c r="QL31" i="82"/>
  <c r="QL14" i="82"/>
  <c r="QL8" i="82"/>
  <c r="MG12" i="50"/>
  <c r="MH15" i="50"/>
  <c r="MG6" i="50"/>
  <c r="MI25" i="50"/>
  <c r="MG18" i="50"/>
  <c r="LY13" i="72" l="1"/>
  <c r="LX19" i="72"/>
  <c r="LX10" i="72"/>
  <c r="LX6" i="72" s="1"/>
  <c r="RU4" i="72"/>
  <c r="RV5" i="72"/>
  <c r="MH7" i="50"/>
  <c r="MH31" i="50"/>
  <c r="MH9" i="50"/>
  <c r="MH10" i="50"/>
  <c r="MH13" i="50"/>
  <c r="MH14" i="50"/>
  <c r="RY4" i="50"/>
  <c r="RZ5" i="50"/>
  <c r="QN25" i="82"/>
  <c r="QL18" i="82"/>
  <c r="QM15" i="82"/>
  <c r="QL6" i="82"/>
  <c r="QL12" i="82"/>
  <c r="MH21" i="50"/>
  <c r="MH8" i="50"/>
  <c r="MH19" i="50"/>
  <c r="MH20" i="50"/>
  <c r="MI29" i="50"/>
  <c r="MI28" i="50"/>
  <c r="MJ24" i="50"/>
  <c r="MI27" i="50"/>
  <c r="MH6" i="50" l="1"/>
  <c r="MH12" i="50"/>
  <c r="LY17" i="72"/>
  <c r="LY16" i="72"/>
  <c r="LY15" i="72"/>
  <c r="LY25" i="72" s="1"/>
  <c r="LZ12" i="72"/>
  <c r="LY20" i="72"/>
  <c r="LY22" i="72"/>
  <c r="LY23" i="72"/>
  <c r="LY21" i="72"/>
  <c r="RW5" i="72"/>
  <c r="RV4" i="72"/>
  <c r="LY24" i="72"/>
  <c r="LY7" i="72" s="1"/>
  <c r="SA5" i="50"/>
  <c r="RZ4" i="50"/>
  <c r="QM19" i="82"/>
  <c r="QM22" i="82"/>
  <c r="QM10" i="82"/>
  <c r="QN29" i="82"/>
  <c r="QN28" i="82"/>
  <c r="QO24" i="82"/>
  <c r="QN27" i="82"/>
  <c r="QM20" i="82"/>
  <c r="QM31" i="82"/>
  <c r="QM14" i="82"/>
  <c r="QM8" i="82"/>
  <c r="QM21" i="82"/>
  <c r="QM13" i="82"/>
  <c r="QM7" i="82"/>
  <c r="QM9" i="82"/>
  <c r="MH18" i="50"/>
  <c r="MJ25" i="50"/>
  <c r="MI21" i="50"/>
  <c r="LZ13" i="72" l="1"/>
  <c r="RW4" i="72"/>
  <c r="RX5" i="72"/>
  <c r="LY19" i="72"/>
  <c r="LY10" i="72"/>
  <c r="LY6" i="72" s="1"/>
  <c r="SA4" i="50"/>
  <c r="SB5" i="50"/>
  <c r="QM18" i="82"/>
  <c r="QM12" i="82"/>
  <c r="QM6" i="82"/>
  <c r="QN13" i="82"/>
  <c r="QO25" i="82"/>
  <c r="MJ29" i="50"/>
  <c r="MJ28" i="50"/>
  <c r="MJ27" i="50"/>
  <c r="MK24" i="50"/>
  <c r="MI13" i="50"/>
  <c r="MI7" i="50"/>
  <c r="MI9" i="50"/>
  <c r="MI15" i="50"/>
  <c r="MI19" i="50"/>
  <c r="MI8" i="50"/>
  <c r="MI14" i="50"/>
  <c r="MI31" i="50"/>
  <c r="MI20" i="50"/>
  <c r="MI10" i="50"/>
  <c r="MI22" i="50"/>
  <c r="RY5" i="72" l="1"/>
  <c r="RX4" i="72"/>
  <c r="LZ16" i="72"/>
  <c r="LZ15" i="72"/>
  <c r="LZ24" i="72" s="1"/>
  <c r="LZ7" i="72" s="1"/>
  <c r="LZ17" i="72"/>
  <c r="MA12" i="72"/>
  <c r="LZ22" i="72"/>
  <c r="LZ21" i="72"/>
  <c r="LZ23" i="72"/>
  <c r="LZ20" i="72"/>
  <c r="LZ25" i="72"/>
  <c r="SC5" i="50"/>
  <c r="SB4" i="50"/>
  <c r="QN20" i="82"/>
  <c r="QN21" i="82"/>
  <c r="QN7" i="82"/>
  <c r="QO29" i="82"/>
  <c r="QO27" i="82"/>
  <c r="QP24" i="82"/>
  <c r="QO28" i="82"/>
  <c r="QN22" i="82"/>
  <c r="QN10" i="82"/>
  <c r="QN31" i="82"/>
  <c r="QN14" i="82"/>
  <c r="QN8" i="82"/>
  <c r="QN15" i="82"/>
  <c r="QN9" i="82"/>
  <c r="QN19" i="82"/>
  <c r="MI12" i="50"/>
  <c r="MI18" i="50"/>
  <c r="MI6" i="50"/>
  <c r="MK25" i="50"/>
  <c r="LZ19" i="72" l="1"/>
  <c r="LZ10" i="72"/>
  <c r="LZ6" i="72" s="1"/>
  <c r="MA13" i="72"/>
  <c r="RY4" i="72"/>
  <c r="RZ5" i="72"/>
  <c r="SC4" i="50"/>
  <c r="SD5" i="50"/>
  <c r="QN12" i="82"/>
  <c r="QN18" i="82"/>
  <c r="QP25" i="82"/>
  <c r="QN6" i="82"/>
  <c r="MJ14" i="50"/>
  <c r="MJ31" i="50"/>
  <c r="MJ8" i="50"/>
  <c r="MJ15" i="50"/>
  <c r="MJ9" i="50"/>
  <c r="MJ10" i="50"/>
  <c r="MJ22" i="50"/>
  <c r="MK29" i="50"/>
  <c r="MK28" i="50"/>
  <c r="MK27" i="50"/>
  <c r="ML24" i="50"/>
  <c r="MJ20" i="50"/>
  <c r="MJ13" i="50"/>
  <c r="MJ7" i="50"/>
  <c r="MJ21" i="50"/>
  <c r="MJ19" i="50"/>
  <c r="RZ4" i="72" l="1"/>
  <c r="SA5" i="72"/>
  <c r="MA16" i="72"/>
  <c r="MA15" i="72"/>
  <c r="MA24" i="72" s="1"/>
  <c r="MA7" i="72" s="1"/>
  <c r="MA17" i="72"/>
  <c r="MB12" i="72"/>
  <c r="MA21" i="72"/>
  <c r="MA23" i="72"/>
  <c r="MA25" i="72"/>
  <c r="SD4" i="50"/>
  <c r="SE5" i="50"/>
  <c r="QO19" i="82"/>
  <c r="QP29" i="82"/>
  <c r="QP28" i="82"/>
  <c r="QP27" i="82"/>
  <c r="QQ24" i="82"/>
  <c r="QO21" i="82"/>
  <c r="QO9" i="82"/>
  <c r="QO15" i="82"/>
  <c r="QO22" i="82"/>
  <c r="QO10" i="82"/>
  <c r="QO20" i="82"/>
  <c r="QO31" i="82"/>
  <c r="QO14" i="82"/>
  <c r="QO8" i="82"/>
  <c r="QO13" i="82"/>
  <c r="QO7" i="82"/>
  <c r="MJ6" i="50"/>
  <c r="MJ18" i="50"/>
  <c r="ML25" i="50"/>
  <c r="MJ12" i="50"/>
  <c r="MB13" i="72" l="1"/>
  <c r="MA22" i="72"/>
  <c r="MA20" i="72"/>
  <c r="SA4" i="72"/>
  <c r="SB5" i="72"/>
  <c r="SF5" i="50"/>
  <c r="SE4" i="50"/>
  <c r="QO18" i="82"/>
  <c r="QO12" i="82"/>
  <c r="QO6" i="82"/>
  <c r="QQ26" i="82"/>
  <c r="QR26" i="82" s="1"/>
  <c r="QS26" i="82" s="1"/>
  <c r="QT26" i="82" s="1"/>
  <c r="QU26" i="82" s="1"/>
  <c r="QV26" i="82" s="1"/>
  <c r="QW26" i="82" s="1"/>
  <c r="QX26" i="82" s="1"/>
  <c r="QY26" i="82" s="1"/>
  <c r="QZ26" i="82" s="1"/>
  <c r="RA26" i="82" s="1"/>
  <c r="RB26" i="82" s="1"/>
  <c r="QQ25" i="82"/>
  <c r="QP19" i="82"/>
  <c r="MK14" i="50"/>
  <c r="MK8" i="50"/>
  <c r="MK31" i="50"/>
  <c r="ML29" i="50"/>
  <c r="MM24" i="50"/>
  <c r="ML28" i="50"/>
  <c r="ML27" i="50"/>
  <c r="MK19" i="50"/>
  <c r="MK13" i="50"/>
  <c r="MK7" i="50"/>
  <c r="MK9" i="50"/>
  <c r="MK15" i="50"/>
  <c r="MK10" i="50"/>
  <c r="MK22" i="50"/>
  <c r="MK21" i="50"/>
  <c r="MK20" i="50"/>
  <c r="SC5" i="72" l="1"/>
  <c r="SB4" i="72"/>
  <c r="MA19" i="72"/>
  <c r="MA10" i="72"/>
  <c r="MA6" i="72" s="1"/>
  <c r="MB15" i="72"/>
  <c r="MB24" i="72" s="1"/>
  <c r="MB7" i="72" s="1"/>
  <c r="MB17" i="72"/>
  <c r="MB16" i="72"/>
  <c r="MC12" i="72"/>
  <c r="MB21" i="72"/>
  <c r="MB20" i="72"/>
  <c r="MB23" i="72"/>
  <c r="MB22" i="72"/>
  <c r="SF4" i="50"/>
  <c r="SG5" i="50"/>
  <c r="ML14" i="50"/>
  <c r="QP21" i="82"/>
  <c r="QP20" i="82"/>
  <c r="QP31" i="82"/>
  <c r="QP14" i="82"/>
  <c r="QP8" i="82"/>
  <c r="QP13" i="82"/>
  <c r="QP7" i="82"/>
  <c r="QP22" i="82"/>
  <c r="QP10" i="82"/>
  <c r="QQ29" i="82"/>
  <c r="QQ28" i="82"/>
  <c r="QQ27" i="82"/>
  <c r="QR24" i="82"/>
  <c r="QP9" i="82"/>
  <c r="QP15" i="82"/>
  <c r="MK12" i="50"/>
  <c r="MK6" i="50"/>
  <c r="MK18" i="50"/>
  <c r="ML22" i="50"/>
  <c r="ML19" i="50"/>
  <c r="MM25" i="50"/>
  <c r="MM26" i="50"/>
  <c r="MC13" i="72" l="1"/>
  <c r="MB25" i="72"/>
  <c r="MB19" i="72" s="1"/>
  <c r="SC4" i="72"/>
  <c r="SD5" i="72"/>
  <c r="QP18" i="82"/>
  <c r="ML8" i="50"/>
  <c r="SG4" i="50"/>
  <c r="SH5" i="50"/>
  <c r="QP6" i="82"/>
  <c r="QP12" i="82"/>
  <c r="QR25" i="82"/>
  <c r="ML10" i="50"/>
  <c r="MN26" i="50"/>
  <c r="MO26" i="50" s="1"/>
  <c r="MP26" i="50" s="1"/>
  <c r="MQ26" i="50" s="1"/>
  <c r="MR26" i="50" s="1"/>
  <c r="MS26" i="50" s="1"/>
  <c r="MT26" i="50" s="1"/>
  <c r="MU26" i="50" s="1"/>
  <c r="MV26" i="50" s="1"/>
  <c r="MW26" i="50" s="1"/>
  <c r="MX26" i="50" s="1"/>
  <c r="ML9" i="50"/>
  <c r="ML15" i="50"/>
  <c r="MM29" i="50"/>
  <c r="MM28" i="50"/>
  <c r="MM27" i="50"/>
  <c r="MN24" i="50"/>
  <c r="ML21" i="50"/>
  <c r="ML13" i="50"/>
  <c r="ML7" i="50"/>
  <c r="ML20" i="50"/>
  <c r="ML31" i="50"/>
  <c r="MB10" i="72" l="1"/>
  <c r="MB6" i="72" s="1"/>
  <c r="MC17" i="72"/>
  <c r="MC16" i="72"/>
  <c r="MD12" i="72"/>
  <c r="MC15" i="72"/>
  <c r="MC20" i="72" s="1"/>
  <c r="MC21" i="72"/>
  <c r="MC22" i="72"/>
  <c r="MC24" i="72"/>
  <c r="MC7" i="72" s="1"/>
  <c r="MC23" i="72"/>
  <c r="MC25" i="72"/>
  <c r="SE5" i="72"/>
  <c r="SD4" i="72"/>
  <c r="SH4" i="50"/>
  <c r="SI5" i="50"/>
  <c r="QQ20" i="82"/>
  <c r="QR29" i="82"/>
  <c r="QR28" i="82"/>
  <c r="QR27" i="82"/>
  <c r="QS24" i="82"/>
  <c r="QQ22" i="82"/>
  <c r="QQ10" i="82"/>
  <c r="QQ19" i="82"/>
  <c r="QQ21" i="82"/>
  <c r="QQ13" i="82"/>
  <c r="QQ7" i="82"/>
  <c r="QQ15" i="82"/>
  <c r="QQ9" i="82"/>
  <c r="QQ31" i="82"/>
  <c r="QQ14" i="82"/>
  <c r="QQ8" i="82"/>
  <c r="ML18" i="50"/>
  <c r="ML6" i="50"/>
  <c r="ML12" i="50"/>
  <c r="MN25" i="50"/>
  <c r="MC19" i="72" l="1"/>
  <c r="MC10" i="72"/>
  <c r="MC6" i="72" s="1"/>
  <c r="SF5" i="72"/>
  <c r="SE4" i="72"/>
  <c r="MD13" i="72"/>
  <c r="MM14" i="50"/>
  <c r="SI4" i="50"/>
  <c r="SJ5" i="50"/>
  <c r="QQ6" i="82"/>
  <c r="QR15" i="82"/>
  <c r="QS25" i="82"/>
  <c r="QQ18" i="82"/>
  <c r="QQ12" i="82"/>
  <c r="QR13" i="82"/>
  <c r="MN29" i="50"/>
  <c r="MN28" i="50"/>
  <c r="MN27" i="50"/>
  <c r="MO24" i="50"/>
  <c r="MM21" i="50"/>
  <c r="MM19" i="50"/>
  <c r="MM22" i="50"/>
  <c r="MM10" i="50"/>
  <c r="MM20" i="50"/>
  <c r="MM31" i="50"/>
  <c r="MM8" i="50"/>
  <c r="MM15" i="50"/>
  <c r="MM9" i="50"/>
  <c r="MM13" i="50"/>
  <c r="MM7" i="50"/>
  <c r="MD17" i="72" l="1"/>
  <c r="MD16" i="72"/>
  <c r="ME12" i="72"/>
  <c r="MD15" i="72"/>
  <c r="MD23" i="72"/>
  <c r="MD22" i="72"/>
  <c r="MD21" i="72"/>
  <c r="MD20" i="72"/>
  <c r="MD24" i="72"/>
  <c r="MD7" i="72" s="1"/>
  <c r="MD25" i="72"/>
  <c r="SG5" i="72"/>
  <c r="SF4" i="72"/>
  <c r="QR22" i="82"/>
  <c r="QR14" i="82"/>
  <c r="QR12" i="82" s="1"/>
  <c r="QR19" i="82"/>
  <c r="QR9" i="82"/>
  <c r="SJ4" i="50"/>
  <c r="SK5" i="50"/>
  <c r="MN9" i="50"/>
  <c r="MN14" i="50"/>
  <c r="QR8" i="82"/>
  <c r="QR7" i="82"/>
  <c r="QR10" i="82"/>
  <c r="QR20" i="82"/>
  <c r="QR31" i="82"/>
  <c r="QR21" i="82"/>
  <c r="QS28" i="82"/>
  <c r="QS27" i="82"/>
  <c r="QT24" i="82"/>
  <c r="QS29" i="82"/>
  <c r="MM12" i="50"/>
  <c r="MM18" i="50"/>
  <c r="MM6" i="50"/>
  <c r="MN13" i="50"/>
  <c r="MO25" i="50"/>
  <c r="MN15" i="50"/>
  <c r="SH5" i="72" l="1"/>
  <c r="SG4" i="72"/>
  <c r="MD19" i="72"/>
  <c r="MD10" i="72"/>
  <c r="MD6" i="72" s="1"/>
  <c r="ME14" i="72"/>
  <c r="MF14" i="72" s="1"/>
  <c r="MG14" i="72" s="1"/>
  <c r="MH14" i="72" s="1"/>
  <c r="MI14" i="72" s="1"/>
  <c r="MJ14" i="72" s="1"/>
  <c r="MK14" i="72" s="1"/>
  <c r="ML14" i="72" s="1"/>
  <c r="MM14" i="72" s="1"/>
  <c r="MN14" i="72" s="1"/>
  <c r="MO14" i="72" s="1"/>
  <c r="MP14" i="72" s="1"/>
  <c r="ME13" i="72"/>
  <c r="QR6" i="82"/>
  <c r="MN8" i="50"/>
  <c r="MN22" i="50"/>
  <c r="MN10" i="50"/>
  <c r="MN19" i="50"/>
  <c r="SK4" i="50"/>
  <c r="SL5" i="50"/>
  <c r="QR18" i="82"/>
  <c r="QS19" i="82"/>
  <c r="QS13" i="82"/>
  <c r="QT25" i="82"/>
  <c r="MN12" i="50"/>
  <c r="MN20" i="50"/>
  <c r="MN31" i="50"/>
  <c r="MN7" i="50"/>
  <c r="MN21" i="50"/>
  <c r="MO29" i="50"/>
  <c r="MO27" i="50"/>
  <c r="MO28" i="50"/>
  <c r="MP24" i="50"/>
  <c r="ME17" i="72" l="1"/>
  <c r="ME16" i="72"/>
  <c r="ME15" i="72"/>
  <c r="MF12" i="72"/>
  <c r="SI5" i="72"/>
  <c r="SH4" i="72"/>
  <c r="QS20" i="82"/>
  <c r="MN6" i="50"/>
  <c r="MO21" i="50"/>
  <c r="SL4" i="50"/>
  <c r="SM5" i="50"/>
  <c r="QS21" i="82"/>
  <c r="QS22" i="82"/>
  <c r="QS15" i="82"/>
  <c r="QS9" i="82"/>
  <c r="QS10" i="82"/>
  <c r="QS7" i="82"/>
  <c r="QT28" i="82"/>
  <c r="QT27" i="82"/>
  <c r="QU24" i="82"/>
  <c r="QT29" i="82"/>
  <c r="QS31" i="82"/>
  <c r="QS14" i="82"/>
  <c r="QS8" i="82"/>
  <c r="MN18" i="50"/>
  <c r="MP25" i="50"/>
  <c r="MO14" i="50"/>
  <c r="SI4" i="72" l="1"/>
  <c r="SJ5" i="72"/>
  <c r="MF13" i="72"/>
  <c r="ME21" i="72"/>
  <c r="ME25" i="72"/>
  <c r="ME23" i="72"/>
  <c r="ME22" i="72"/>
  <c r="ME24" i="72"/>
  <c r="ME7" i="72" s="1"/>
  <c r="ME20" i="72"/>
  <c r="QS12" i="82"/>
  <c r="MO20" i="50"/>
  <c r="SM4" i="50"/>
  <c r="SN5" i="50"/>
  <c r="QS18" i="82"/>
  <c r="QT15" i="82"/>
  <c r="QS6" i="82"/>
  <c r="QU25" i="82"/>
  <c r="QT13" i="82"/>
  <c r="MO13" i="50"/>
  <c r="MO7" i="50"/>
  <c r="MO31" i="50"/>
  <c r="MO8" i="50"/>
  <c r="MO15" i="50"/>
  <c r="MO9" i="50"/>
  <c r="MP28" i="50"/>
  <c r="MP29" i="50"/>
  <c r="MP27" i="50"/>
  <c r="MQ24" i="50"/>
  <c r="MO10" i="50"/>
  <c r="MO22" i="50"/>
  <c r="MO19" i="50"/>
  <c r="MF17" i="72" l="1"/>
  <c r="MF15" i="72"/>
  <c r="MF16" i="72"/>
  <c r="MG12" i="72"/>
  <c r="MF25" i="72"/>
  <c r="MF23" i="72"/>
  <c r="ME19" i="72"/>
  <c r="ME10" i="72"/>
  <c r="ME6" i="72" s="1"/>
  <c r="MF21" i="72"/>
  <c r="MF20" i="72"/>
  <c r="MF22" i="72"/>
  <c r="MF24" i="72"/>
  <c r="MF7" i="72" s="1"/>
  <c r="SJ4" i="72"/>
  <c r="SK5" i="72"/>
  <c r="QT22" i="82"/>
  <c r="QT19" i="82"/>
  <c r="MP21" i="50"/>
  <c r="SO5" i="50"/>
  <c r="SN4" i="50"/>
  <c r="MO12" i="50"/>
  <c r="QT9" i="82"/>
  <c r="QT20" i="82"/>
  <c r="QT31" i="82"/>
  <c r="QT14" i="82"/>
  <c r="QT12" i="82" s="1"/>
  <c r="QT8" i="82"/>
  <c r="QU27" i="82"/>
  <c r="QU28" i="82"/>
  <c r="QV24" i="82"/>
  <c r="QU29" i="82"/>
  <c r="QT7" i="82"/>
  <c r="QT10" i="82"/>
  <c r="QT21" i="82"/>
  <c r="MQ25" i="50"/>
  <c r="MO6" i="50"/>
  <c r="MO18" i="50"/>
  <c r="MG13" i="72" l="1"/>
  <c r="MF19" i="72"/>
  <c r="MF10" i="72"/>
  <c r="MF6" i="72" s="1"/>
  <c r="SL5" i="72"/>
  <c r="SK4" i="72"/>
  <c r="MP7" i="50"/>
  <c r="SP5" i="50"/>
  <c r="SO4" i="50"/>
  <c r="QT18" i="82"/>
  <c r="QV25" i="82"/>
  <c r="QU13" i="82"/>
  <c r="QU14" i="82"/>
  <c r="QT6" i="82"/>
  <c r="MQ28" i="50"/>
  <c r="MQ27" i="50"/>
  <c r="MQ29" i="50"/>
  <c r="MR24" i="50"/>
  <c r="MP20" i="50"/>
  <c r="MP10" i="50"/>
  <c r="MP22" i="50"/>
  <c r="MP19" i="50"/>
  <c r="MP13" i="50"/>
  <c r="MP31" i="50"/>
  <c r="MP8" i="50"/>
  <c r="MP14" i="50"/>
  <c r="MP15" i="50"/>
  <c r="MP9" i="50"/>
  <c r="SM5" i="72" l="1"/>
  <c r="SL4" i="72"/>
  <c r="MG17" i="72"/>
  <c r="MG16" i="72"/>
  <c r="MG15" i="72"/>
  <c r="MH12" i="72"/>
  <c r="MG20" i="72"/>
  <c r="MG23" i="72"/>
  <c r="MG22" i="72"/>
  <c r="MG25" i="72"/>
  <c r="MG21" i="72"/>
  <c r="MG24" i="72"/>
  <c r="MG7" i="72" s="1"/>
  <c r="QU21" i="82"/>
  <c r="QU22" i="82"/>
  <c r="SQ5" i="50"/>
  <c r="SP4" i="50"/>
  <c r="QU7" i="82"/>
  <c r="QU10" i="82"/>
  <c r="QU20" i="82"/>
  <c r="QV27" i="82"/>
  <c r="QV28" i="82"/>
  <c r="QW24" i="82"/>
  <c r="QV29" i="82"/>
  <c r="QU15" i="82"/>
  <c r="QU12" i="82" s="1"/>
  <c r="QU9" i="82"/>
  <c r="QU8" i="82"/>
  <c r="QU19" i="82"/>
  <c r="QU31" i="82"/>
  <c r="MP6" i="50"/>
  <c r="MR25" i="50"/>
  <c r="MP12" i="50"/>
  <c r="MP18" i="50"/>
  <c r="MH13" i="72" l="1"/>
  <c r="MG19" i="72"/>
  <c r="MG10" i="72"/>
  <c r="MG6" i="72" s="1"/>
  <c r="SN5" i="72"/>
  <c r="SM4" i="72"/>
  <c r="QV14" i="82"/>
  <c r="SR5" i="50"/>
  <c r="SQ4" i="50"/>
  <c r="QU6" i="82"/>
  <c r="QV13" i="82"/>
  <c r="QU18" i="82"/>
  <c r="QW25" i="82"/>
  <c r="QV15" i="82"/>
  <c r="MQ14" i="50"/>
  <c r="MQ8" i="50"/>
  <c r="MQ31" i="50"/>
  <c r="MQ21" i="50"/>
  <c r="MQ10" i="50"/>
  <c r="MQ22" i="50"/>
  <c r="MQ15" i="50"/>
  <c r="MQ9" i="50"/>
  <c r="MQ13" i="50"/>
  <c r="MQ7" i="50"/>
  <c r="MQ19" i="50"/>
  <c r="MR27" i="50"/>
  <c r="MR29" i="50"/>
  <c r="MR28" i="50"/>
  <c r="MS24" i="50"/>
  <c r="MQ20" i="50"/>
  <c r="SO5" i="72" l="1"/>
  <c r="SN4" i="72"/>
  <c r="MH17" i="72"/>
  <c r="MH15" i="72"/>
  <c r="MH16" i="72"/>
  <c r="MI12" i="72"/>
  <c r="MH20" i="72"/>
  <c r="MH21" i="72"/>
  <c r="MH22" i="72"/>
  <c r="MH23" i="72"/>
  <c r="MH24" i="72"/>
  <c r="MH7" i="72" s="1"/>
  <c r="MH25" i="72"/>
  <c r="SS5" i="50"/>
  <c r="SR4" i="50"/>
  <c r="QV22" i="82"/>
  <c r="QV7" i="82"/>
  <c r="QV9" i="82"/>
  <c r="QV10" i="82"/>
  <c r="QV20" i="82"/>
  <c r="QV8" i="82"/>
  <c r="QV19" i="82"/>
  <c r="QV21" i="82"/>
  <c r="QV31" i="82"/>
  <c r="QW29" i="82"/>
  <c r="QW28" i="82"/>
  <c r="QW27" i="82"/>
  <c r="QX24" i="82"/>
  <c r="QV12" i="82"/>
  <c r="MQ12" i="50"/>
  <c r="MS25" i="50"/>
  <c r="MQ6" i="50"/>
  <c r="MQ18" i="50"/>
  <c r="MI13" i="72" l="1"/>
  <c r="MH19" i="72"/>
  <c r="MH10" i="72"/>
  <c r="MH6" i="72" s="1"/>
  <c r="SO4" i="72"/>
  <c r="SP5" i="72"/>
  <c r="ST5" i="50"/>
  <c r="SS4" i="50"/>
  <c r="QV6" i="82"/>
  <c r="QV18" i="82"/>
  <c r="QX25" i="82"/>
  <c r="MR14" i="50"/>
  <c r="MR8" i="50"/>
  <c r="MR31" i="50"/>
  <c r="MR21" i="50"/>
  <c r="MR9" i="50"/>
  <c r="MR15" i="50"/>
  <c r="MS28" i="50"/>
  <c r="MS27" i="50"/>
  <c r="MS29" i="50"/>
  <c r="MT24" i="50"/>
  <c r="MR13" i="50"/>
  <c r="MR7" i="50"/>
  <c r="MR19" i="50"/>
  <c r="MR10" i="50"/>
  <c r="MR22" i="50"/>
  <c r="MR20" i="50"/>
  <c r="SP4" i="72" l="1"/>
  <c r="SQ5" i="72"/>
  <c r="MI17" i="72"/>
  <c r="MI15" i="72"/>
  <c r="MI16" i="72"/>
  <c r="MJ12" i="72"/>
  <c r="MI20" i="72"/>
  <c r="MI25" i="72"/>
  <c r="MI21" i="72"/>
  <c r="MI22" i="72"/>
  <c r="MI23" i="72"/>
  <c r="MI24" i="72"/>
  <c r="MI7" i="72" s="1"/>
  <c r="SU5" i="50"/>
  <c r="ST4" i="50"/>
  <c r="QW22" i="82"/>
  <c r="QW14" i="82"/>
  <c r="QW19" i="82"/>
  <c r="QW10" i="82"/>
  <c r="QW31" i="82"/>
  <c r="QW21" i="82"/>
  <c r="QW13" i="82"/>
  <c r="QW7" i="82"/>
  <c r="QW15" i="82"/>
  <c r="QW9" i="82"/>
  <c r="QW20" i="82"/>
  <c r="QW8" i="82"/>
  <c r="QX29" i="82"/>
  <c r="QX28" i="82"/>
  <c r="QX27" i="82"/>
  <c r="QY24" i="82"/>
  <c r="MR18" i="50"/>
  <c r="MR6" i="50"/>
  <c r="MR12" i="50"/>
  <c r="MT25" i="50"/>
  <c r="MJ13" i="72" l="1"/>
  <c r="MI19" i="72"/>
  <c r="MI10" i="72"/>
  <c r="MI6" i="72" s="1"/>
  <c r="SQ4" i="72"/>
  <c r="SR5" i="72"/>
  <c r="MS20" i="50"/>
  <c r="SV5" i="50"/>
  <c r="SU4" i="50"/>
  <c r="QW18" i="82"/>
  <c r="QY25" i="82"/>
  <c r="QX14" i="82"/>
  <c r="QW6" i="82"/>
  <c r="QW12" i="82"/>
  <c r="MS21" i="50"/>
  <c r="MS7" i="50"/>
  <c r="MS19" i="50"/>
  <c r="MS13" i="50"/>
  <c r="MT29" i="50"/>
  <c r="MT27" i="50"/>
  <c r="MT28" i="50"/>
  <c r="MU24" i="50"/>
  <c r="MS14" i="50"/>
  <c r="MS8" i="50"/>
  <c r="MS22" i="50"/>
  <c r="MS10" i="50"/>
  <c r="MS31" i="50"/>
  <c r="MS9" i="50"/>
  <c r="MS15" i="50"/>
  <c r="SS5" i="72" l="1"/>
  <c r="SR4" i="72"/>
  <c r="MJ17" i="72"/>
  <c r="MJ16" i="72"/>
  <c r="MJ15" i="72"/>
  <c r="MK12" i="72"/>
  <c r="MJ22" i="72"/>
  <c r="MJ23" i="72"/>
  <c r="MJ20" i="72"/>
  <c r="MJ25" i="72"/>
  <c r="MJ21" i="72"/>
  <c r="MJ24" i="72"/>
  <c r="MJ7" i="72" s="1"/>
  <c r="SV4" i="50"/>
  <c r="SW5" i="50"/>
  <c r="QX8" i="82"/>
  <c r="QX20" i="82"/>
  <c r="QX21" i="82"/>
  <c r="QX31" i="82"/>
  <c r="QX22" i="82"/>
  <c r="QX10" i="82"/>
  <c r="QX19" i="82"/>
  <c r="QX15" i="82"/>
  <c r="QX9" i="82"/>
  <c r="QX13" i="82"/>
  <c r="QX7" i="82"/>
  <c r="QY28" i="82"/>
  <c r="QY27" i="82"/>
  <c r="QZ24" i="82"/>
  <c r="QY29" i="82"/>
  <c r="MS6" i="50"/>
  <c r="MU25" i="50"/>
  <c r="MS12" i="50"/>
  <c r="MS18" i="50"/>
  <c r="MJ19" i="72" l="1"/>
  <c r="MJ10" i="72"/>
  <c r="MJ6" i="72" s="1"/>
  <c r="MK13" i="72"/>
  <c r="ST5" i="72"/>
  <c r="SS4" i="72"/>
  <c r="MT21" i="50"/>
  <c r="SX5" i="50"/>
  <c r="SW4" i="50"/>
  <c r="QX6" i="82"/>
  <c r="QY15" i="82"/>
  <c r="QX12" i="82"/>
  <c r="QZ25" i="82"/>
  <c r="QX18" i="82"/>
  <c r="MT22" i="50"/>
  <c r="MT10" i="50"/>
  <c r="MT31" i="50"/>
  <c r="MT14" i="50"/>
  <c r="MT8" i="50"/>
  <c r="MT20" i="50"/>
  <c r="MT13" i="50"/>
  <c r="MT7" i="50"/>
  <c r="MU28" i="50"/>
  <c r="MU27" i="50"/>
  <c r="MU29" i="50"/>
  <c r="MV24" i="50"/>
  <c r="MT19" i="50"/>
  <c r="MT15" i="50"/>
  <c r="MT9" i="50"/>
  <c r="SU5" i="72" l="1"/>
  <c r="ST4" i="72"/>
  <c r="MK17" i="72"/>
  <c r="MK16" i="72"/>
  <c r="MK15" i="72"/>
  <c r="MK23" i="72" s="1"/>
  <c r="ML12" i="72"/>
  <c r="MK20" i="72"/>
  <c r="MK21" i="72"/>
  <c r="MK22" i="72"/>
  <c r="MK24" i="72"/>
  <c r="MK7" i="72" s="1"/>
  <c r="MK25" i="72"/>
  <c r="QY19" i="82"/>
  <c r="SY5" i="50"/>
  <c r="SX4" i="50"/>
  <c r="QY9" i="82"/>
  <c r="QY31" i="82"/>
  <c r="QY14" i="82"/>
  <c r="QY8" i="82"/>
  <c r="QZ29" i="82"/>
  <c r="QZ28" i="82"/>
  <c r="QZ27" i="82"/>
  <c r="RA24" i="82"/>
  <c r="QY22" i="82"/>
  <c r="QY10" i="82"/>
  <c r="QY13" i="82"/>
  <c r="QY7" i="82"/>
  <c r="QY20" i="82"/>
  <c r="QY21" i="82"/>
  <c r="MT6" i="50"/>
  <c r="MT12" i="50"/>
  <c r="MT18" i="50"/>
  <c r="MV25" i="50"/>
  <c r="ML13" i="72" l="1"/>
  <c r="MK19" i="72"/>
  <c r="MK10" i="72"/>
  <c r="MK6" i="72" s="1"/>
  <c r="SU4" i="72"/>
  <c r="SV5" i="72"/>
  <c r="SZ5" i="50"/>
  <c r="SY4" i="50"/>
  <c r="QY18" i="82"/>
  <c r="RA25" i="82"/>
  <c r="QZ13" i="82"/>
  <c r="QY6" i="82"/>
  <c r="QY12" i="82"/>
  <c r="MU19" i="50"/>
  <c r="MU9" i="50"/>
  <c r="MU15" i="50"/>
  <c r="MU21" i="50"/>
  <c r="MU13" i="50"/>
  <c r="MU7" i="50"/>
  <c r="MU10" i="50"/>
  <c r="MU22" i="50"/>
  <c r="MU31" i="50"/>
  <c r="MU8" i="50"/>
  <c r="MU14" i="50"/>
  <c r="MV29" i="50"/>
  <c r="MV28" i="50"/>
  <c r="MV27" i="50"/>
  <c r="MW24" i="50"/>
  <c r="MU20" i="50"/>
  <c r="SV4" i="72" l="1"/>
  <c r="SW5" i="72"/>
  <c r="ML17" i="72"/>
  <c r="ML15" i="72"/>
  <c r="ML16" i="72"/>
  <c r="MM12" i="72"/>
  <c r="ML20" i="72"/>
  <c r="ML25" i="72"/>
  <c r="ML21" i="72"/>
  <c r="ML24" i="72"/>
  <c r="ML7" i="72" s="1"/>
  <c r="ML22" i="72"/>
  <c r="ML23" i="72"/>
  <c r="SZ4" i="50"/>
  <c r="TA5" i="50"/>
  <c r="QZ21" i="82"/>
  <c r="QZ20" i="82"/>
  <c r="QZ22" i="82"/>
  <c r="QZ10" i="82"/>
  <c r="RA29" i="82"/>
  <c r="RA27" i="82"/>
  <c r="RA28" i="82"/>
  <c r="RB24" i="82"/>
  <c r="QZ19" i="82"/>
  <c r="QZ7" i="82"/>
  <c r="QZ31" i="82"/>
  <c r="QZ14" i="82"/>
  <c r="QZ8" i="82"/>
  <c r="QZ15" i="82"/>
  <c r="QZ9" i="82"/>
  <c r="MU12" i="50"/>
  <c r="MW25" i="50"/>
  <c r="MU18" i="50"/>
  <c r="MU6" i="50"/>
  <c r="ML19" i="72" l="1"/>
  <c r="ML10" i="72"/>
  <c r="ML6" i="72" s="1"/>
  <c r="MM13" i="72"/>
  <c r="SX5" i="72"/>
  <c r="SW4" i="72"/>
  <c r="TA4" i="50"/>
  <c r="TB5" i="50"/>
  <c r="QZ18" i="82"/>
  <c r="QZ12" i="82"/>
  <c r="RA15" i="82"/>
  <c r="QZ6" i="82"/>
  <c r="RB25" i="82"/>
  <c r="MV13" i="50"/>
  <c r="MV7" i="50"/>
  <c r="MV19" i="50"/>
  <c r="MV10" i="50"/>
  <c r="MV22" i="50"/>
  <c r="MV8" i="50"/>
  <c r="MV14" i="50"/>
  <c r="MV31" i="50"/>
  <c r="MV15" i="50"/>
  <c r="MV9" i="50"/>
  <c r="MV21" i="50"/>
  <c r="MV20" i="50"/>
  <c r="MW28" i="50"/>
  <c r="MW29" i="50"/>
  <c r="MW27" i="50"/>
  <c r="MX24" i="50"/>
  <c r="MM16" i="72" l="1"/>
  <c r="MM17" i="72"/>
  <c r="MM15" i="72"/>
  <c r="MN12" i="72"/>
  <c r="MM21" i="72"/>
  <c r="SX4" i="72"/>
  <c r="SY5" i="72"/>
  <c r="MM22" i="72"/>
  <c r="MM20" i="72"/>
  <c r="MM25" i="72"/>
  <c r="MM23" i="72"/>
  <c r="MM24" i="72"/>
  <c r="MM7" i="72" s="1"/>
  <c r="TB4" i="50"/>
  <c r="TC5" i="50"/>
  <c r="MW21" i="50"/>
  <c r="RA20" i="82"/>
  <c r="RA21" i="82"/>
  <c r="RA31" i="82"/>
  <c r="RA14" i="82"/>
  <c r="RA8" i="82"/>
  <c r="RA19" i="82"/>
  <c r="RA9" i="82"/>
  <c r="RA13" i="82"/>
  <c r="RA7" i="82"/>
  <c r="RB29" i="82"/>
  <c r="RB28" i="82"/>
  <c r="RC24" i="82"/>
  <c r="RB27" i="82"/>
  <c r="RA22" i="82"/>
  <c r="RA10" i="82"/>
  <c r="MV18" i="50"/>
  <c r="MX25" i="50"/>
  <c r="MV6" i="50"/>
  <c r="MV12" i="50"/>
  <c r="MM19" i="72" l="1"/>
  <c r="MM10" i="72"/>
  <c r="MM6" i="72" s="1"/>
  <c r="MN13" i="72"/>
  <c r="SY4" i="72"/>
  <c r="SZ5" i="72"/>
  <c r="TD5" i="50"/>
  <c r="TC4" i="50"/>
  <c r="RA12" i="82"/>
  <c r="RC26" i="82"/>
  <c r="RD26" i="82" s="1"/>
  <c r="RE26" i="82" s="1"/>
  <c r="RF26" i="82" s="1"/>
  <c r="RG26" i="82" s="1"/>
  <c r="RH26" i="82" s="1"/>
  <c r="RI26" i="82" s="1"/>
  <c r="RJ26" i="82" s="1"/>
  <c r="RK26" i="82" s="1"/>
  <c r="RL26" i="82" s="1"/>
  <c r="RM26" i="82" s="1"/>
  <c r="RN26" i="82" s="1"/>
  <c r="RC25" i="82"/>
  <c r="RA18" i="82"/>
  <c r="RA6" i="82"/>
  <c r="MW22" i="50"/>
  <c r="MW10" i="50"/>
  <c r="MW13" i="50"/>
  <c r="MW7" i="50"/>
  <c r="MX29" i="50"/>
  <c r="MX28" i="50"/>
  <c r="MX27" i="50"/>
  <c r="MY24" i="50"/>
  <c r="MW14" i="50"/>
  <c r="MW8" i="50"/>
  <c r="MW31" i="50"/>
  <c r="MW9" i="50"/>
  <c r="MW15" i="50"/>
  <c r="MW20" i="50"/>
  <c r="MW19" i="50"/>
  <c r="TA5" i="72" l="1"/>
  <c r="SZ4" i="72"/>
  <c r="MN17" i="72"/>
  <c r="MN15" i="72"/>
  <c r="MN16" i="72"/>
  <c r="MO12" i="72"/>
  <c r="MN21" i="72"/>
  <c r="MN20" i="72"/>
  <c r="MN22" i="72"/>
  <c r="MN23" i="72"/>
  <c r="MN24" i="72"/>
  <c r="MN7" i="72" s="1"/>
  <c r="MN25" i="72"/>
  <c r="TE5" i="50"/>
  <c r="TD4" i="50"/>
  <c r="RB31" i="82"/>
  <c r="RB9" i="82"/>
  <c r="RB21" i="82"/>
  <c r="RB13" i="82"/>
  <c r="RB7" i="82"/>
  <c r="RB19" i="82"/>
  <c r="RC29" i="82"/>
  <c r="RC28" i="82"/>
  <c r="RC27" i="82"/>
  <c r="RD24" i="82"/>
  <c r="RB8" i="82"/>
  <c r="RB14" i="82"/>
  <c r="RB22" i="82"/>
  <c r="RB10" i="82"/>
  <c r="RB15" i="82"/>
  <c r="RB20" i="82"/>
  <c r="MW6" i="50"/>
  <c r="MW12" i="50"/>
  <c r="MY26" i="50"/>
  <c r="MZ26" i="50" s="1"/>
  <c r="NA26" i="50" s="1"/>
  <c r="NB26" i="50" s="1"/>
  <c r="NC26" i="50" s="1"/>
  <c r="ND26" i="50" s="1"/>
  <c r="NE26" i="50" s="1"/>
  <c r="NF26" i="50" s="1"/>
  <c r="NG26" i="50" s="1"/>
  <c r="NH26" i="50" s="1"/>
  <c r="NI26" i="50" s="1"/>
  <c r="NJ26" i="50" s="1"/>
  <c r="MY25" i="50"/>
  <c r="MW18" i="50"/>
  <c r="MN19" i="72" l="1"/>
  <c r="MN10" i="72"/>
  <c r="MN6" i="72" s="1"/>
  <c r="MO13" i="72"/>
  <c r="TA4" i="72"/>
  <c r="TB5" i="72"/>
  <c r="MX9" i="50"/>
  <c r="TF5" i="50"/>
  <c r="TE4" i="50"/>
  <c r="RC14" i="82"/>
  <c r="RC13" i="82"/>
  <c r="RB6" i="82"/>
  <c r="RB12" i="82"/>
  <c r="RC15" i="82"/>
  <c r="RB18" i="82"/>
  <c r="RD25" i="82"/>
  <c r="RC19" i="82"/>
  <c r="MX21" i="50"/>
  <c r="MX19" i="50"/>
  <c r="MX15" i="50"/>
  <c r="MX20" i="50"/>
  <c r="MY29" i="50"/>
  <c r="MY28" i="50"/>
  <c r="MY27" i="50"/>
  <c r="MZ24" i="50"/>
  <c r="MX8" i="50"/>
  <c r="MX31" i="50"/>
  <c r="MX14" i="50"/>
  <c r="MX10" i="50"/>
  <c r="MX22" i="50"/>
  <c r="MX13" i="50"/>
  <c r="MX7" i="50"/>
  <c r="TC5" i="72" l="1"/>
  <c r="TB4" i="72"/>
  <c r="MO17" i="72"/>
  <c r="MO15" i="72"/>
  <c r="MO20" i="72" s="1"/>
  <c r="MO16" i="72"/>
  <c r="MP12" i="72"/>
  <c r="MO23" i="72"/>
  <c r="MO21" i="72"/>
  <c r="MO22" i="72"/>
  <c r="MO24" i="72"/>
  <c r="MO7" i="72" s="1"/>
  <c r="MO25" i="72"/>
  <c r="TG5" i="50"/>
  <c r="TF4" i="50"/>
  <c r="MY15" i="50"/>
  <c r="RC21" i="82"/>
  <c r="RC22" i="82"/>
  <c r="RC9" i="82"/>
  <c r="RC31" i="82"/>
  <c r="RC7" i="82"/>
  <c r="RC12" i="82"/>
  <c r="RC10" i="82"/>
  <c r="RD29" i="82"/>
  <c r="RD28" i="82"/>
  <c r="RD27" i="82"/>
  <c r="RE24" i="82"/>
  <c r="RC8" i="82"/>
  <c r="RC20" i="82"/>
  <c r="MX6" i="50"/>
  <c r="MX12" i="50"/>
  <c r="MZ25" i="50"/>
  <c r="MX18" i="50"/>
  <c r="MY13" i="50"/>
  <c r="MO10" i="72" l="1"/>
  <c r="MO6" i="72" s="1"/>
  <c r="MO19" i="72"/>
  <c r="MP13" i="72"/>
  <c r="TD5" i="72"/>
  <c r="TC4" i="72"/>
  <c r="MY19" i="50"/>
  <c r="TG4" i="50"/>
  <c r="TH5" i="50"/>
  <c r="RC18" i="82"/>
  <c r="RE25" i="82"/>
  <c r="RC6" i="82"/>
  <c r="MY7" i="50"/>
  <c r="MY21" i="50"/>
  <c r="MY20" i="50"/>
  <c r="MY10" i="50"/>
  <c r="MY22" i="50"/>
  <c r="MZ29" i="50"/>
  <c r="MZ27" i="50"/>
  <c r="MZ28" i="50"/>
  <c r="NA24" i="50"/>
  <c r="MY8" i="50"/>
  <c r="MY14" i="50"/>
  <c r="MY12" i="50" s="1"/>
  <c r="MY31" i="50"/>
  <c r="MY9" i="50"/>
  <c r="MP17" i="72" l="1"/>
  <c r="MP15" i="72"/>
  <c r="MP20" i="72" s="1"/>
  <c r="MQ12" i="72"/>
  <c r="MP16" i="72"/>
  <c r="TD4" i="72"/>
  <c r="TE5" i="72"/>
  <c r="MP21" i="72"/>
  <c r="MP22" i="72"/>
  <c r="MP23" i="72"/>
  <c r="MP24" i="72"/>
  <c r="MP7" i="72" s="1"/>
  <c r="MP25" i="72"/>
  <c r="TI5" i="50"/>
  <c r="TH4" i="50"/>
  <c r="RD21" i="82"/>
  <c r="RD15" i="82"/>
  <c r="RD9" i="82"/>
  <c r="RD20" i="82"/>
  <c r="RE28" i="82"/>
  <c r="RE29" i="82"/>
  <c r="RE27" i="82"/>
  <c r="RF24" i="82"/>
  <c r="RD19" i="82"/>
  <c r="RD8" i="82"/>
  <c r="RD31" i="82"/>
  <c r="RD14" i="82"/>
  <c r="RD22" i="82"/>
  <c r="RD10" i="82"/>
  <c r="RD13" i="82"/>
  <c r="RD7" i="82"/>
  <c r="MY18" i="50"/>
  <c r="NA25" i="50"/>
  <c r="MY6" i="50"/>
  <c r="MP19" i="72" l="1"/>
  <c r="MP10" i="72"/>
  <c r="MP6" i="72" s="1"/>
  <c r="TE4" i="72"/>
  <c r="TF5" i="72"/>
  <c r="MQ14" i="72"/>
  <c r="MR14" i="72" s="1"/>
  <c r="MS14" i="72" s="1"/>
  <c r="MT14" i="72" s="1"/>
  <c r="MU14" i="72" s="1"/>
  <c r="MV14" i="72" s="1"/>
  <c r="MW14" i="72" s="1"/>
  <c r="MX14" i="72" s="1"/>
  <c r="MY14" i="72" s="1"/>
  <c r="MZ14" i="72" s="1"/>
  <c r="NA14" i="72" s="1"/>
  <c r="NB14" i="72" s="1"/>
  <c r="MQ13" i="72"/>
  <c r="TI4" i="50"/>
  <c r="TJ5" i="50"/>
  <c r="RD6" i="82"/>
  <c r="RD18" i="82"/>
  <c r="RD12" i="82"/>
  <c r="RF25" i="82"/>
  <c r="MZ15" i="50"/>
  <c r="MZ9" i="50"/>
  <c r="MZ20" i="50"/>
  <c r="MZ22" i="50"/>
  <c r="MZ10" i="50"/>
  <c r="NA28" i="50"/>
  <c r="NA29" i="50"/>
  <c r="NA27" i="50"/>
  <c r="NB24" i="50"/>
  <c r="MZ8" i="50"/>
  <c r="MZ14" i="50"/>
  <c r="MZ31" i="50"/>
  <c r="MZ19" i="50"/>
  <c r="MZ13" i="50"/>
  <c r="MZ7" i="50"/>
  <c r="MZ21" i="50"/>
  <c r="TG5" i="72" l="1"/>
  <c r="TF4" i="72"/>
  <c r="MQ17" i="72"/>
  <c r="MQ16" i="72"/>
  <c r="MR12" i="72"/>
  <c r="MQ15" i="72"/>
  <c r="RE19" i="82"/>
  <c r="TJ4" i="50"/>
  <c r="TK5" i="50"/>
  <c r="RE15" i="82"/>
  <c r="RE9" i="82"/>
  <c r="RE31" i="82"/>
  <c r="RE14" i="82"/>
  <c r="RE8" i="82"/>
  <c r="RE22" i="82"/>
  <c r="RE10" i="82"/>
  <c r="RE21" i="82"/>
  <c r="RE20" i="82"/>
  <c r="RE13" i="82"/>
  <c r="RE7" i="82"/>
  <c r="RF28" i="82"/>
  <c r="RF27" i="82"/>
  <c r="RG24" i="82"/>
  <c r="RF29" i="82"/>
  <c r="MZ6" i="50"/>
  <c r="NB25" i="50"/>
  <c r="MZ12" i="50"/>
  <c r="MZ18" i="50"/>
  <c r="MQ23" i="72" l="1"/>
  <c r="MQ25" i="72"/>
  <c r="MQ20" i="72"/>
  <c r="MQ24" i="72"/>
  <c r="MQ7" i="72" s="1"/>
  <c r="MQ21" i="72"/>
  <c r="MQ22" i="72"/>
  <c r="MR13" i="72"/>
  <c r="TG4" i="72"/>
  <c r="TH5" i="72"/>
  <c r="TL5" i="50"/>
  <c r="TK4" i="50"/>
  <c r="RE18" i="82"/>
  <c r="RE12" i="82"/>
  <c r="RF13" i="82"/>
  <c r="RE6" i="82"/>
  <c r="RG25" i="82"/>
  <c r="RF7" i="82"/>
  <c r="NA14" i="50"/>
  <c r="NA31" i="50"/>
  <c r="NA8" i="50"/>
  <c r="NA22" i="50"/>
  <c r="NA10" i="50"/>
  <c r="NA15" i="50"/>
  <c r="NA9" i="50"/>
  <c r="NB28" i="50"/>
  <c r="NB29" i="50"/>
  <c r="NB27" i="50"/>
  <c r="NC24" i="50"/>
  <c r="NA20" i="50"/>
  <c r="NA13" i="50"/>
  <c r="NA7" i="50"/>
  <c r="NA21" i="50"/>
  <c r="NA19" i="50"/>
  <c r="TI5" i="72" l="1"/>
  <c r="TH4" i="72"/>
  <c r="MQ19" i="72"/>
  <c r="MQ10" i="72"/>
  <c r="MQ6" i="72" s="1"/>
  <c r="MR17" i="72"/>
  <c r="MR16" i="72"/>
  <c r="MS12" i="72"/>
  <c r="MR15" i="72"/>
  <c r="NB7" i="50"/>
  <c r="NB10" i="50"/>
  <c r="NB20" i="50"/>
  <c r="TM5" i="50"/>
  <c r="TL4" i="50"/>
  <c r="NB21" i="50"/>
  <c r="RF21" i="82"/>
  <c r="RF19" i="82"/>
  <c r="RF22" i="82"/>
  <c r="RF20" i="82"/>
  <c r="RF15" i="82"/>
  <c r="RF9" i="82"/>
  <c r="RG29" i="82"/>
  <c r="RG27" i="82"/>
  <c r="RH24" i="82"/>
  <c r="RG28" i="82"/>
  <c r="RF10" i="82"/>
  <c r="RF31" i="82"/>
  <c r="RF14" i="82"/>
  <c r="RF8" i="82"/>
  <c r="NA18" i="50"/>
  <c r="NA6" i="50"/>
  <c r="NC25" i="50"/>
  <c r="NB13" i="50"/>
  <c r="NA12" i="50"/>
  <c r="MR23" i="72" l="1"/>
  <c r="MR24" i="72"/>
  <c r="MR7" i="72" s="1"/>
  <c r="MR25" i="72"/>
  <c r="MR21" i="72"/>
  <c r="MR20" i="72"/>
  <c r="MR22" i="72"/>
  <c r="MS13" i="72"/>
  <c r="TJ5" i="72"/>
  <c r="TI4" i="72"/>
  <c r="NB15" i="50"/>
  <c r="NB19" i="50"/>
  <c r="TN5" i="50"/>
  <c r="TM4" i="50"/>
  <c r="RF12" i="82"/>
  <c r="RF18" i="82"/>
  <c r="RF6" i="82"/>
  <c r="RG13" i="82"/>
  <c r="RG14" i="82"/>
  <c r="RH25" i="82"/>
  <c r="RG19" i="82"/>
  <c r="NB9" i="50"/>
  <c r="NB31" i="50"/>
  <c r="NB8" i="50"/>
  <c r="NB14" i="50"/>
  <c r="NB22" i="50"/>
  <c r="NC29" i="50"/>
  <c r="NC27" i="50"/>
  <c r="NC28" i="50"/>
  <c r="ND24" i="50"/>
  <c r="NB18" i="50" l="1"/>
  <c r="TK5" i="72"/>
  <c r="TJ4" i="72"/>
  <c r="MR19" i="72"/>
  <c r="MR10" i="72"/>
  <c r="MR6" i="72" s="1"/>
  <c r="MS17" i="72"/>
  <c r="MS16" i="72"/>
  <c r="MS15" i="72"/>
  <c r="MT12" i="72"/>
  <c r="NB12" i="50"/>
  <c r="RG21" i="82"/>
  <c r="TO5" i="50"/>
  <c r="TN4" i="50"/>
  <c r="RG22" i="82"/>
  <c r="RG31" i="82"/>
  <c r="RG15" i="82"/>
  <c r="RG12" i="82" s="1"/>
  <c r="RG9" i="82"/>
  <c r="RG20" i="82"/>
  <c r="RH27" i="82"/>
  <c r="RH29" i="82"/>
  <c r="RI24" i="82"/>
  <c r="RH28" i="82"/>
  <c r="RG8" i="82"/>
  <c r="RG7" i="82"/>
  <c r="RG10" i="82"/>
  <c r="NB6" i="50"/>
  <c r="ND25" i="50"/>
  <c r="MS25" i="72" l="1"/>
  <c r="MS22" i="72"/>
  <c r="MS20" i="72"/>
  <c r="MS21" i="72"/>
  <c r="MS24" i="72"/>
  <c r="MS7" i="72" s="1"/>
  <c r="MS23" i="72"/>
  <c r="MT13" i="72"/>
  <c r="TL5" i="72"/>
  <c r="TK4" i="72"/>
  <c r="RG18" i="82"/>
  <c r="NC21" i="50"/>
  <c r="TP5" i="50"/>
  <c r="TO4" i="50"/>
  <c r="RG6" i="82"/>
  <c r="RH13" i="82"/>
  <c r="RI25" i="82"/>
  <c r="NC19" i="50"/>
  <c r="NC13" i="50"/>
  <c r="NC7" i="50"/>
  <c r="NC31" i="50"/>
  <c r="NC14" i="50"/>
  <c r="NC8" i="50"/>
  <c r="NC20" i="50"/>
  <c r="ND27" i="50"/>
  <c r="ND28" i="50"/>
  <c r="ND29" i="50"/>
  <c r="NE24" i="50"/>
  <c r="NC10" i="50"/>
  <c r="NC22" i="50"/>
  <c r="NC15" i="50"/>
  <c r="NC9" i="50"/>
  <c r="MS19" i="72" l="1"/>
  <c r="MS10" i="72"/>
  <c r="MS6" i="72" s="1"/>
  <c r="TM5" i="72"/>
  <c r="TL4" i="72"/>
  <c r="MT17" i="72"/>
  <c r="MT15" i="72"/>
  <c r="MT16" i="72"/>
  <c r="MU12" i="72"/>
  <c r="RH21" i="82"/>
  <c r="TQ5" i="50"/>
  <c r="TP4" i="50"/>
  <c r="RH20" i="82"/>
  <c r="RH31" i="82"/>
  <c r="RH14" i="82"/>
  <c r="RH8" i="82"/>
  <c r="RH15" i="82"/>
  <c r="RH9" i="82"/>
  <c r="RI29" i="82"/>
  <c r="RI27" i="82"/>
  <c r="RJ24" i="82"/>
  <c r="RI28" i="82"/>
  <c r="RH22" i="82"/>
  <c r="RH10" i="82"/>
  <c r="RH19" i="82"/>
  <c r="RH7" i="82"/>
  <c r="NC6" i="50"/>
  <c r="NC12" i="50"/>
  <c r="NE25" i="50"/>
  <c r="NC18" i="50"/>
  <c r="MU13" i="72" l="1"/>
  <c r="MT21" i="72"/>
  <c r="MT23" i="72"/>
  <c r="MT22" i="72"/>
  <c r="MT25" i="72"/>
  <c r="MT24" i="72"/>
  <c r="MT7" i="72" s="1"/>
  <c r="MT20" i="72"/>
  <c r="TM4" i="72"/>
  <c r="TN5" i="72"/>
  <c r="ND20" i="50"/>
  <c r="ND21" i="50"/>
  <c r="TR5" i="50"/>
  <c r="TQ4" i="50"/>
  <c r="RH6" i="82"/>
  <c r="RH12" i="82"/>
  <c r="RH18" i="82"/>
  <c r="RJ25" i="82"/>
  <c r="NE29" i="50"/>
  <c r="NE27" i="50"/>
  <c r="NE28" i="50"/>
  <c r="NF24" i="50"/>
  <c r="ND19" i="50"/>
  <c r="ND9" i="50"/>
  <c r="ND15" i="50"/>
  <c r="ND31" i="50"/>
  <c r="ND14" i="50"/>
  <c r="ND8" i="50"/>
  <c r="ND10" i="50"/>
  <c r="ND22" i="50"/>
  <c r="ND13" i="50"/>
  <c r="ND7" i="50"/>
  <c r="MU17" i="72" l="1"/>
  <c r="MU16" i="72"/>
  <c r="MU15" i="72"/>
  <c r="MV12" i="72"/>
  <c r="MU20" i="72"/>
  <c r="MU23" i="72"/>
  <c r="MU21" i="72"/>
  <c r="TN4" i="72"/>
  <c r="TO5" i="72"/>
  <c r="MU22" i="72"/>
  <c r="MU25" i="72"/>
  <c r="MT19" i="72"/>
  <c r="MT10" i="72"/>
  <c r="MT6" i="72" s="1"/>
  <c r="MU24" i="72"/>
  <c r="MU7" i="72" s="1"/>
  <c r="RI19" i="82"/>
  <c r="TS5" i="50"/>
  <c r="TR4" i="50"/>
  <c r="NE10" i="50"/>
  <c r="RI8" i="82"/>
  <c r="RI21" i="82"/>
  <c r="RI14" i="82"/>
  <c r="RI31" i="82"/>
  <c r="RI15" i="82"/>
  <c r="RI9" i="82"/>
  <c r="RJ29" i="82"/>
  <c r="RJ27" i="82"/>
  <c r="RK24" i="82"/>
  <c r="RJ28" i="82"/>
  <c r="RI13" i="82"/>
  <c r="RI7" i="82"/>
  <c r="RI22" i="82"/>
  <c r="RI10" i="82"/>
  <c r="RI20" i="82"/>
  <c r="ND18" i="50"/>
  <c r="ND6" i="50"/>
  <c r="NE15" i="50"/>
  <c r="NF25" i="50"/>
  <c r="ND12" i="50"/>
  <c r="MU19" i="72" l="1"/>
  <c r="MU10" i="72"/>
  <c r="MU6" i="72" s="1"/>
  <c r="TO4" i="72"/>
  <c r="TP5" i="72"/>
  <c r="MV13" i="72"/>
  <c r="TS4" i="50"/>
  <c r="TT5" i="50"/>
  <c r="RI18" i="82"/>
  <c r="RJ19" i="82"/>
  <c r="RI12" i="82"/>
  <c r="RK25" i="82"/>
  <c r="RI6" i="82"/>
  <c r="RJ21" i="82"/>
  <c r="NE22" i="50"/>
  <c r="NE21" i="50"/>
  <c r="NE20" i="50"/>
  <c r="NE31" i="50"/>
  <c r="NE14" i="50"/>
  <c r="NE8" i="50"/>
  <c r="NE19" i="50"/>
  <c r="NE9" i="50"/>
  <c r="NE13" i="50"/>
  <c r="NE7" i="50"/>
  <c r="NF29" i="50"/>
  <c r="NF27" i="50"/>
  <c r="NG24" i="50"/>
  <c r="NF28" i="50"/>
  <c r="MV17" i="72" l="1"/>
  <c r="MV16" i="72"/>
  <c r="MW12" i="72"/>
  <c r="MV15" i="72"/>
  <c r="MV24" i="72" s="1"/>
  <c r="MV7" i="72" s="1"/>
  <c r="MV22" i="72"/>
  <c r="TQ5" i="72"/>
  <c r="TP4" i="72"/>
  <c r="TU5" i="50"/>
  <c r="TT4" i="50"/>
  <c r="RJ20" i="82"/>
  <c r="RJ31" i="82"/>
  <c r="RJ14" i="82"/>
  <c r="RJ8" i="82"/>
  <c r="RJ22" i="82"/>
  <c r="RJ10" i="82"/>
  <c r="RK28" i="82"/>
  <c r="RK29" i="82"/>
  <c r="RK27" i="82"/>
  <c r="RL24" i="82"/>
  <c r="RJ13" i="82"/>
  <c r="RJ7" i="82"/>
  <c r="RJ15" i="82"/>
  <c r="RJ9" i="82"/>
  <c r="NE18" i="50"/>
  <c r="NG25" i="50"/>
  <c r="NE12" i="50"/>
  <c r="NE6" i="50"/>
  <c r="TQ4" i="72" l="1"/>
  <c r="TR5" i="72"/>
  <c r="MV23" i="72"/>
  <c r="MW13" i="72"/>
  <c r="MV21" i="72"/>
  <c r="MV20" i="72"/>
  <c r="MV25" i="72"/>
  <c r="NF21" i="50"/>
  <c r="TV5" i="50"/>
  <c r="TU4" i="50"/>
  <c r="RJ18" i="82"/>
  <c r="RJ6" i="82"/>
  <c r="RK13" i="82"/>
  <c r="RL25" i="82"/>
  <c r="RJ12" i="82"/>
  <c r="NF15" i="50"/>
  <c r="NF9" i="50"/>
  <c r="NF14" i="50"/>
  <c r="NF31" i="50"/>
  <c r="NF8" i="50"/>
  <c r="NF13" i="50"/>
  <c r="NF7" i="50"/>
  <c r="NF19" i="50"/>
  <c r="NF10" i="50"/>
  <c r="NF22" i="50"/>
  <c r="NG29" i="50"/>
  <c r="NG27" i="50"/>
  <c r="NG28" i="50"/>
  <c r="NH24" i="50"/>
  <c r="NF20" i="50"/>
  <c r="MW17" i="72" l="1"/>
  <c r="MW15" i="72"/>
  <c r="MW24" i="72" s="1"/>
  <c r="MW7" i="72" s="1"/>
  <c r="MW16" i="72"/>
  <c r="MX12" i="72"/>
  <c r="MW25" i="72"/>
  <c r="MW23" i="72"/>
  <c r="TS5" i="72"/>
  <c r="TR4" i="72"/>
  <c r="MV19" i="72"/>
  <c r="MV10" i="72"/>
  <c r="MV6" i="72" s="1"/>
  <c r="NG21" i="50"/>
  <c r="TW5" i="50"/>
  <c r="TV4" i="50"/>
  <c r="RK7" i="82"/>
  <c r="RK21" i="82"/>
  <c r="RK31" i="82"/>
  <c r="RK14" i="82"/>
  <c r="RK8" i="82"/>
  <c r="RK19" i="82"/>
  <c r="RK20" i="82"/>
  <c r="RK15" i="82"/>
  <c r="RK9" i="82"/>
  <c r="RK22" i="82"/>
  <c r="RK10" i="82"/>
  <c r="RL29" i="82"/>
  <c r="RL28" i="82"/>
  <c r="RL27" i="82"/>
  <c r="RM24" i="82"/>
  <c r="NF12" i="50"/>
  <c r="NF18" i="50"/>
  <c r="NH25" i="50"/>
  <c r="NF6" i="50"/>
  <c r="TS4" i="72" l="1"/>
  <c r="TT5" i="72"/>
  <c r="MX13" i="72"/>
  <c r="MW20" i="72"/>
  <c r="MW22" i="72"/>
  <c r="MW21" i="72"/>
  <c r="TW4" i="50"/>
  <c r="TX5" i="50"/>
  <c r="RK6" i="82"/>
  <c r="RK12" i="82"/>
  <c r="RM25" i="82"/>
  <c r="RK18" i="82"/>
  <c r="NG19" i="50"/>
  <c r="NG20" i="50"/>
  <c r="NG9" i="50"/>
  <c r="NG15" i="50"/>
  <c r="NH29" i="50"/>
  <c r="NH28" i="50"/>
  <c r="NI24" i="50"/>
  <c r="NH27" i="50"/>
  <c r="NG13" i="50"/>
  <c r="NG7" i="50"/>
  <c r="NG8" i="50"/>
  <c r="NG31" i="50"/>
  <c r="NG14" i="50"/>
  <c r="NG10" i="50"/>
  <c r="NG22" i="50"/>
  <c r="MW19" i="72" l="1"/>
  <c r="MW10" i="72"/>
  <c r="MW6" i="72" s="1"/>
  <c r="MX16" i="72"/>
  <c r="MX17" i="72"/>
  <c r="MX15" i="72"/>
  <c r="MX22" i="72" s="1"/>
  <c r="MY12" i="72"/>
  <c r="MX23" i="72"/>
  <c r="TT4" i="72"/>
  <c r="TU5" i="72"/>
  <c r="RL21" i="82"/>
  <c r="TX4" i="50"/>
  <c r="TY5" i="50"/>
  <c r="RL19" i="82"/>
  <c r="RL20" i="82"/>
  <c r="RL15" i="82"/>
  <c r="RL9" i="82"/>
  <c r="RL31" i="82"/>
  <c r="RL14" i="82"/>
  <c r="RL8" i="82"/>
  <c r="RL13" i="82"/>
  <c r="RL7" i="82"/>
  <c r="RM29" i="82"/>
  <c r="RM27" i="82"/>
  <c r="RN24" i="82"/>
  <c r="RM28" i="82"/>
  <c r="RL22" i="82"/>
  <c r="RL10" i="82"/>
  <c r="NG12" i="50"/>
  <c r="NG18" i="50"/>
  <c r="NI25" i="50"/>
  <c r="NG6" i="50"/>
  <c r="MX25" i="72" l="1"/>
  <c r="MY13" i="72"/>
  <c r="MX21" i="72"/>
  <c r="TU4" i="72"/>
  <c r="TV5" i="72"/>
  <c r="MX20" i="72"/>
  <c r="MX24" i="72"/>
  <c r="MX7" i="72" s="1"/>
  <c r="NH21" i="50"/>
  <c r="TZ5" i="50"/>
  <c r="TY4" i="50"/>
  <c r="RL18" i="82"/>
  <c r="RN25" i="82"/>
  <c r="RL6" i="82"/>
  <c r="RL12" i="82"/>
  <c r="NI27" i="50"/>
  <c r="NI28" i="50"/>
  <c r="NJ24" i="50"/>
  <c r="NI29" i="50"/>
  <c r="NH19" i="50"/>
  <c r="NH22" i="50"/>
  <c r="NH10" i="50"/>
  <c r="NH13" i="50"/>
  <c r="NH7" i="50"/>
  <c r="NH31" i="50"/>
  <c r="NH14" i="50"/>
  <c r="NH8" i="50"/>
  <c r="NH20" i="50"/>
  <c r="NH15" i="50"/>
  <c r="NH9" i="50"/>
  <c r="MX19" i="72" l="1"/>
  <c r="MX10" i="72"/>
  <c r="MX6" i="72" s="1"/>
  <c r="TV4" i="72"/>
  <c r="TW5" i="72"/>
  <c r="MY16" i="72"/>
  <c r="MY17" i="72"/>
  <c r="MY15" i="72"/>
  <c r="MY22" i="72" s="1"/>
  <c r="MZ12" i="72"/>
  <c r="RM22" i="82"/>
  <c r="NI7" i="50"/>
  <c r="NI22" i="50"/>
  <c r="NI15" i="50"/>
  <c r="UA5" i="50"/>
  <c r="TZ4" i="50"/>
  <c r="RM7" i="82"/>
  <c r="RM21" i="82"/>
  <c r="RM13" i="82"/>
  <c r="RM19" i="82"/>
  <c r="RM9" i="82"/>
  <c r="RM31" i="82"/>
  <c r="RM14" i="82"/>
  <c r="RM8" i="82"/>
  <c r="RM15" i="82"/>
  <c r="RN29" i="82"/>
  <c r="RO24" i="82"/>
  <c r="RN27" i="82"/>
  <c r="RN28" i="82"/>
  <c r="RM10" i="82"/>
  <c r="RM20" i="82"/>
  <c r="NH12" i="50"/>
  <c r="NJ25" i="50"/>
  <c r="NH6" i="50"/>
  <c r="NI13" i="50"/>
  <c r="NH18" i="50"/>
  <c r="TX5" i="72" l="1"/>
  <c r="TW4" i="72"/>
  <c r="MZ13" i="72"/>
  <c r="MY20" i="72"/>
  <c r="MY24" i="72"/>
  <c r="MY7" i="72" s="1"/>
  <c r="MY21" i="72"/>
  <c r="MY25" i="72"/>
  <c r="MY23" i="72"/>
  <c r="NI20" i="50"/>
  <c r="NI19" i="50"/>
  <c r="NI9" i="50"/>
  <c r="UB5" i="50"/>
  <c r="UA4" i="50"/>
  <c r="RM18" i="82"/>
  <c r="RM12" i="82"/>
  <c r="RM6" i="82"/>
  <c r="RO26" i="82"/>
  <c r="RP26" i="82" s="1"/>
  <c r="RQ26" i="82" s="1"/>
  <c r="RR26" i="82" s="1"/>
  <c r="RS26" i="82" s="1"/>
  <c r="RT26" i="82" s="1"/>
  <c r="RU26" i="82" s="1"/>
  <c r="RV26" i="82" s="1"/>
  <c r="RW26" i="82" s="1"/>
  <c r="RX26" i="82" s="1"/>
  <c r="RY26" i="82" s="1"/>
  <c r="RZ26" i="82" s="1"/>
  <c r="RO25" i="82"/>
  <c r="RN15" i="82"/>
  <c r="RN22" i="82"/>
  <c r="NJ27" i="50"/>
  <c r="NJ28" i="50"/>
  <c r="NK24" i="50"/>
  <c r="NJ29" i="50"/>
  <c r="NI10" i="50"/>
  <c r="NI31" i="50"/>
  <c r="NI8" i="50"/>
  <c r="NI14" i="50"/>
  <c r="NI12" i="50" s="1"/>
  <c r="NI21" i="50"/>
  <c r="MY19" i="72" l="1"/>
  <c r="MY10" i="72"/>
  <c r="MY6" i="72" s="1"/>
  <c r="MZ16" i="72"/>
  <c r="MZ15" i="72"/>
  <c r="MZ25" i="72" s="1"/>
  <c r="MZ17" i="72"/>
  <c r="NA12" i="72"/>
  <c r="TY5" i="72"/>
  <c r="TX4" i="72"/>
  <c r="NI18" i="50"/>
  <c r="RN19" i="82"/>
  <c r="UC5" i="50"/>
  <c r="UB4" i="50"/>
  <c r="NJ20" i="50"/>
  <c r="RN31" i="82"/>
  <c r="RN8" i="82"/>
  <c r="RN21" i="82"/>
  <c r="RN20" i="82"/>
  <c r="RN9" i="82"/>
  <c r="RN14" i="82"/>
  <c r="RN13" i="82"/>
  <c r="RN7" i="82"/>
  <c r="RO29" i="82"/>
  <c r="RO28" i="82"/>
  <c r="RP24" i="82"/>
  <c r="RO27" i="82"/>
  <c r="RN10" i="82"/>
  <c r="NI6" i="50"/>
  <c r="NJ19" i="50"/>
  <c r="NK26" i="50"/>
  <c r="NL26" i="50" s="1"/>
  <c r="NM26" i="50" s="1"/>
  <c r="NN26" i="50" s="1"/>
  <c r="NO26" i="50" s="1"/>
  <c r="NP26" i="50" s="1"/>
  <c r="NQ26" i="50" s="1"/>
  <c r="NR26" i="50" s="1"/>
  <c r="NS26" i="50" s="1"/>
  <c r="NT26" i="50" s="1"/>
  <c r="NU26" i="50" s="1"/>
  <c r="NV26" i="50" s="1"/>
  <c r="NK25" i="50"/>
  <c r="NA13" i="72" l="1"/>
  <c r="MZ20" i="72"/>
  <c r="MZ23" i="72"/>
  <c r="MZ24" i="72"/>
  <c r="MZ7" i="72" s="1"/>
  <c r="MZ21" i="72"/>
  <c r="TY4" i="72"/>
  <c r="TZ5" i="72"/>
  <c r="MZ22" i="72"/>
  <c r="NJ22" i="50"/>
  <c r="UC4" i="50"/>
  <c r="UD5" i="50"/>
  <c r="RN18" i="82"/>
  <c r="RN6" i="82"/>
  <c r="RN12" i="82"/>
  <c r="RP25" i="82"/>
  <c r="NJ21" i="50"/>
  <c r="NJ14" i="50"/>
  <c r="NJ31" i="50"/>
  <c r="NJ8" i="50"/>
  <c r="NJ13" i="50"/>
  <c r="NJ7" i="50"/>
  <c r="NJ9" i="50"/>
  <c r="NJ15" i="50"/>
  <c r="NJ10" i="50"/>
  <c r="NK28" i="50"/>
  <c r="NK27" i="50"/>
  <c r="NK29" i="50"/>
  <c r="NL24" i="50"/>
  <c r="NJ18" i="50" l="1"/>
  <c r="NA15" i="72"/>
  <c r="NA17" i="72"/>
  <c r="NB12" i="72"/>
  <c r="NA16" i="72"/>
  <c r="NA20" i="72"/>
  <c r="MZ19" i="72"/>
  <c r="MZ10" i="72"/>
  <c r="MZ6" i="72" s="1"/>
  <c r="NA22" i="72"/>
  <c r="NA21" i="72"/>
  <c r="NA23" i="72"/>
  <c r="NA24" i="72"/>
  <c r="NA7" i="72" s="1"/>
  <c r="UA5" i="72"/>
  <c r="TZ4" i="72"/>
  <c r="NA25" i="72"/>
  <c r="UD4" i="50"/>
  <c r="UE5" i="50"/>
  <c r="RO21" i="82"/>
  <c r="RO19" i="82"/>
  <c r="RO13" i="82"/>
  <c r="RO7" i="82"/>
  <c r="RO22" i="82"/>
  <c r="RO10" i="82"/>
  <c r="RP29" i="82"/>
  <c r="RP28" i="82"/>
  <c r="RP27" i="82"/>
  <c r="RQ24" i="82"/>
  <c r="RO31" i="82"/>
  <c r="RO14" i="82"/>
  <c r="RO8" i="82"/>
  <c r="RO20" i="82"/>
  <c r="RO15" i="82"/>
  <c r="RO9" i="82"/>
  <c r="NJ12" i="50"/>
  <c r="NJ6" i="50"/>
  <c r="NL25" i="50"/>
  <c r="NA19" i="72" l="1"/>
  <c r="NA10" i="72"/>
  <c r="NA6" i="72" s="1"/>
  <c r="NB13" i="72"/>
  <c r="UA4" i="72"/>
  <c r="UB5" i="72"/>
  <c r="NK20" i="50"/>
  <c r="UE4" i="50"/>
  <c r="UF5" i="50"/>
  <c r="RO18" i="82"/>
  <c r="RP19" i="82"/>
  <c r="RO6" i="82"/>
  <c r="RO12" i="82"/>
  <c r="RQ25" i="82"/>
  <c r="NK31" i="50"/>
  <c r="NK14" i="50"/>
  <c r="NK8" i="50"/>
  <c r="NK13" i="50"/>
  <c r="NK7" i="50"/>
  <c r="NL29" i="50"/>
  <c r="NL28" i="50"/>
  <c r="NL27" i="50"/>
  <c r="NM24" i="50"/>
  <c r="NK22" i="50"/>
  <c r="NK10" i="50"/>
  <c r="NK19" i="50"/>
  <c r="NK21" i="50"/>
  <c r="NK9" i="50"/>
  <c r="NK15" i="50"/>
  <c r="NC12" i="72" l="1"/>
  <c r="NB15" i="72"/>
  <c r="NB17" i="72"/>
  <c r="NB16" i="72"/>
  <c r="UC5" i="72"/>
  <c r="UB4" i="72"/>
  <c r="NB22" i="72"/>
  <c r="NB25" i="72"/>
  <c r="NB21" i="72"/>
  <c r="NB20" i="72"/>
  <c r="NB23" i="72"/>
  <c r="NB24" i="72"/>
  <c r="NB7" i="72" s="1"/>
  <c r="UG5" i="50"/>
  <c r="UF4" i="50"/>
  <c r="RP13" i="82"/>
  <c r="RP7" i="82"/>
  <c r="RQ28" i="82"/>
  <c r="RQ29" i="82"/>
  <c r="RR24" i="82"/>
  <c r="RQ27" i="82"/>
  <c r="RP22" i="82"/>
  <c r="RP10" i="82"/>
  <c r="RP20" i="82"/>
  <c r="RP21" i="82"/>
  <c r="RP31" i="82"/>
  <c r="RP8" i="82"/>
  <c r="RP14" i="82"/>
  <c r="RP15" i="82"/>
  <c r="RP9" i="82"/>
  <c r="NK6" i="50"/>
  <c r="NM25" i="50"/>
  <c r="NK12" i="50"/>
  <c r="NK18" i="50"/>
  <c r="NB19" i="72" l="1"/>
  <c r="NB10" i="72"/>
  <c r="NB6" i="72" s="1"/>
  <c r="UC4" i="72"/>
  <c r="UD5" i="72"/>
  <c r="NC14" i="72"/>
  <c r="ND14" i="72" s="1"/>
  <c r="NE14" i="72" s="1"/>
  <c r="NF14" i="72" s="1"/>
  <c r="NG14" i="72" s="1"/>
  <c r="NH14" i="72" s="1"/>
  <c r="NI14" i="72" s="1"/>
  <c r="NJ14" i="72" s="1"/>
  <c r="NK14" i="72" s="1"/>
  <c r="NL14" i="72" s="1"/>
  <c r="NM14" i="72" s="1"/>
  <c r="NN14" i="72" s="1"/>
  <c r="NC13" i="72"/>
  <c r="NL19" i="50"/>
  <c r="NL21" i="50"/>
  <c r="UG4" i="50"/>
  <c r="UH5" i="50"/>
  <c r="RP18" i="82"/>
  <c r="RR25" i="82"/>
  <c r="RQ13" i="82"/>
  <c r="RP6" i="82"/>
  <c r="RP12" i="82"/>
  <c r="NM28" i="50"/>
  <c r="NM29" i="50"/>
  <c r="NM27" i="50"/>
  <c r="NN24" i="50"/>
  <c r="NL8" i="50"/>
  <c r="NL31" i="50"/>
  <c r="NL14" i="50"/>
  <c r="NL20" i="50"/>
  <c r="NL22" i="50"/>
  <c r="NL10" i="50"/>
  <c r="NL15" i="50"/>
  <c r="NL9" i="50"/>
  <c r="NL13" i="50"/>
  <c r="NL7" i="50"/>
  <c r="UE5" i="72" l="1"/>
  <c r="UD4" i="72"/>
  <c r="NC17" i="72"/>
  <c r="NC15" i="72"/>
  <c r="ND12" i="72"/>
  <c r="NC16" i="72"/>
  <c r="UI5" i="50"/>
  <c r="UH4" i="50"/>
  <c r="NM21" i="50"/>
  <c r="RQ19" i="82"/>
  <c r="RQ21" i="82"/>
  <c r="RQ7" i="82"/>
  <c r="RQ20" i="82"/>
  <c r="RR28" i="82"/>
  <c r="RR27" i="82"/>
  <c r="RS24" i="82"/>
  <c r="RR29" i="82"/>
  <c r="RQ22" i="82"/>
  <c r="RQ10" i="82"/>
  <c r="RQ9" i="82"/>
  <c r="RQ15" i="82"/>
  <c r="RQ31" i="82"/>
  <c r="RQ14" i="82"/>
  <c r="RQ8" i="82"/>
  <c r="NL18" i="50"/>
  <c r="NL12" i="50"/>
  <c r="NL6" i="50"/>
  <c r="NN25" i="50"/>
  <c r="ND13" i="72" l="1"/>
  <c r="NC22" i="72"/>
  <c r="NC23" i="72"/>
  <c r="NC24" i="72"/>
  <c r="NC7" i="72" s="1"/>
  <c r="NC25" i="72"/>
  <c r="NC21" i="72"/>
  <c r="NC20" i="72"/>
  <c r="UE4" i="72"/>
  <c r="UF5" i="72"/>
  <c r="RQ12" i="82"/>
  <c r="NM19" i="50"/>
  <c r="UJ5" i="50"/>
  <c r="UI4" i="50"/>
  <c r="RQ6" i="82"/>
  <c r="RQ18" i="82"/>
  <c r="RS25" i="82"/>
  <c r="RR15" i="82"/>
  <c r="NM13" i="50"/>
  <c r="NM7" i="50"/>
  <c r="NM15" i="50"/>
  <c r="NM9" i="50"/>
  <c r="NN28" i="50"/>
  <c r="NN29" i="50"/>
  <c r="NO24" i="50"/>
  <c r="NN27" i="50"/>
  <c r="NM20" i="50"/>
  <c r="NM22" i="50"/>
  <c r="NM10" i="50"/>
  <c r="NM14" i="50"/>
  <c r="NM31" i="50"/>
  <c r="NM8" i="50"/>
  <c r="ND17" i="72" l="1"/>
  <c r="ND15" i="72"/>
  <c r="NE12" i="72"/>
  <c r="ND16" i="72"/>
  <c r="ND22" i="72"/>
  <c r="ND21" i="72"/>
  <c r="ND20" i="72"/>
  <c r="UG5" i="72"/>
  <c r="UF4" i="72"/>
  <c r="ND25" i="72"/>
  <c r="ND23" i="72"/>
  <c r="NC19" i="72"/>
  <c r="NC10" i="72"/>
  <c r="NC6" i="72" s="1"/>
  <c r="ND24" i="72"/>
  <c r="ND7" i="72" s="1"/>
  <c r="UJ4" i="50"/>
  <c r="UK5" i="50"/>
  <c r="NN13" i="50"/>
  <c r="NN21" i="50"/>
  <c r="RR31" i="82"/>
  <c r="RR21" i="82"/>
  <c r="RR9" i="82"/>
  <c r="RR7" i="82"/>
  <c r="RR13" i="82"/>
  <c r="RR20" i="82"/>
  <c r="RR19" i="82"/>
  <c r="RS28" i="82"/>
  <c r="RT24" i="82"/>
  <c r="RS27" i="82"/>
  <c r="RS29" i="82"/>
  <c r="RR8" i="82"/>
  <c r="RR14" i="82"/>
  <c r="RR22" i="82"/>
  <c r="RR10" i="82"/>
  <c r="NM18" i="50"/>
  <c r="NM12" i="50"/>
  <c r="NM6" i="50"/>
  <c r="NN20" i="50"/>
  <c r="NO25" i="50"/>
  <c r="UG4" i="72" l="1"/>
  <c r="UH5" i="72"/>
  <c r="ND19" i="72"/>
  <c r="ND10" i="72"/>
  <c r="ND6" i="72" s="1"/>
  <c r="NE13" i="72"/>
  <c r="NN10" i="50"/>
  <c r="NN15" i="50"/>
  <c r="NN19" i="50"/>
  <c r="NN22" i="50"/>
  <c r="UL5" i="50"/>
  <c r="UK4" i="50"/>
  <c r="RR18" i="82"/>
  <c r="RR12" i="82"/>
  <c r="RR6" i="82"/>
  <c r="RS15" i="82"/>
  <c r="RT25" i="82"/>
  <c r="NN31" i="50"/>
  <c r="NN8" i="50"/>
  <c r="NN14" i="50"/>
  <c r="NN9" i="50"/>
  <c r="NN7" i="50"/>
  <c r="NO28" i="50"/>
  <c r="NO29" i="50"/>
  <c r="NP24" i="50"/>
  <c r="NO27" i="50"/>
  <c r="NN18" i="50" l="1"/>
  <c r="NE17" i="72"/>
  <c r="NE16" i="72"/>
  <c r="NF12" i="72"/>
  <c r="NE15" i="72"/>
  <c r="NE25" i="72" s="1"/>
  <c r="NE23" i="72"/>
  <c r="UH4" i="72"/>
  <c r="UI5" i="72"/>
  <c r="NE22" i="72"/>
  <c r="NE24" i="72"/>
  <c r="NE7" i="72" s="1"/>
  <c r="NN12" i="50"/>
  <c r="RS21" i="82"/>
  <c r="UM5" i="50"/>
  <c r="UL4" i="50"/>
  <c r="RS22" i="82"/>
  <c r="RS20" i="82"/>
  <c r="RS19" i="82"/>
  <c r="RS31" i="82"/>
  <c r="RS10" i="82"/>
  <c r="RS13" i="82"/>
  <c r="RS7" i="82"/>
  <c r="RS9" i="82"/>
  <c r="RS14" i="82"/>
  <c r="RS8" i="82"/>
  <c r="RT27" i="82"/>
  <c r="RT28" i="82"/>
  <c r="RU24" i="82"/>
  <c r="RT29" i="82"/>
  <c r="NN6" i="50"/>
  <c r="NP25" i="50"/>
  <c r="UI4" i="72" l="1"/>
  <c r="UJ5" i="72"/>
  <c r="NF13" i="72"/>
  <c r="NE20" i="72"/>
  <c r="NE21" i="72"/>
  <c r="UM4" i="50"/>
  <c r="UN5" i="50"/>
  <c r="RS18" i="82"/>
  <c r="RT14" i="82"/>
  <c r="RS6" i="82"/>
  <c r="RS12" i="82"/>
  <c r="RU25" i="82"/>
  <c r="NO20" i="50"/>
  <c r="NO22" i="50"/>
  <c r="NO10" i="50"/>
  <c r="NO13" i="50"/>
  <c r="NO7" i="50"/>
  <c r="NO15" i="50"/>
  <c r="NO9" i="50"/>
  <c r="NP27" i="50"/>
  <c r="NP28" i="50"/>
  <c r="NP29" i="50"/>
  <c r="NQ24" i="50"/>
  <c r="NO21" i="50"/>
  <c r="NO19" i="50"/>
  <c r="NO31" i="50"/>
  <c r="NO8" i="50"/>
  <c r="NO14" i="50"/>
  <c r="NE19" i="72" l="1"/>
  <c r="NE10" i="72"/>
  <c r="NE6" i="72" s="1"/>
  <c r="NF17" i="72"/>
  <c r="NF15" i="72"/>
  <c r="NF24" i="72" s="1"/>
  <c r="NF7" i="72" s="1"/>
  <c r="NF16" i="72"/>
  <c r="NG12" i="72"/>
  <c r="NF25" i="72"/>
  <c r="NF20" i="72"/>
  <c r="UK5" i="72"/>
  <c r="UJ4" i="72"/>
  <c r="RT19" i="82"/>
  <c r="RT20" i="82"/>
  <c r="RT10" i="82"/>
  <c r="RT15" i="82"/>
  <c r="UO5" i="50"/>
  <c r="UN4" i="50"/>
  <c r="RT9" i="82"/>
  <c r="RT13" i="82"/>
  <c r="RT7" i="82"/>
  <c r="RT21" i="82"/>
  <c r="RU29" i="82"/>
  <c r="RU28" i="82"/>
  <c r="RV24" i="82"/>
  <c r="RU27" i="82"/>
  <c r="RT22" i="82"/>
  <c r="RT8" i="82"/>
  <c r="RT31" i="82"/>
  <c r="NO12" i="50"/>
  <c r="NO18" i="50"/>
  <c r="NQ25" i="50"/>
  <c r="NO6" i="50"/>
  <c r="RT12" i="82" l="1"/>
  <c r="NF22" i="72"/>
  <c r="UK4" i="72"/>
  <c r="UL5" i="72"/>
  <c r="NG13" i="72"/>
  <c r="NF23" i="72"/>
  <c r="NF21" i="72"/>
  <c r="UO4" i="50"/>
  <c r="UP5" i="50"/>
  <c r="RT18" i="82"/>
  <c r="RV25" i="82"/>
  <c r="RT6" i="82"/>
  <c r="NQ28" i="50"/>
  <c r="NQ29" i="50"/>
  <c r="NR24" i="50"/>
  <c r="NQ27" i="50"/>
  <c r="NP21" i="50"/>
  <c r="NP19" i="50"/>
  <c r="NP13" i="50"/>
  <c r="NP7" i="50"/>
  <c r="NP10" i="50"/>
  <c r="NP22" i="50"/>
  <c r="NP15" i="50"/>
  <c r="NP9" i="50"/>
  <c r="NP20" i="50"/>
  <c r="NP31" i="50"/>
  <c r="NP8" i="50"/>
  <c r="NP14" i="50"/>
  <c r="NF19" i="72" l="1"/>
  <c r="UL4" i="72"/>
  <c r="UM5" i="72"/>
  <c r="NF10" i="72"/>
  <c r="NF6" i="72" s="1"/>
  <c r="NG17" i="72"/>
  <c r="NG16" i="72"/>
  <c r="NH12" i="72"/>
  <c r="NG15" i="72"/>
  <c r="NQ20" i="50"/>
  <c r="NQ7" i="50"/>
  <c r="NQ15" i="50"/>
  <c r="UP4" i="50"/>
  <c r="UQ5" i="50"/>
  <c r="RV29" i="82"/>
  <c r="RV28" i="82"/>
  <c r="RW24" i="82"/>
  <c r="RV27" i="82"/>
  <c r="RU22" i="82"/>
  <c r="RU10" i="82"/>
  <c r="RU31" i="82"/>
  <c r="RU14" i="82"/>
  <c r="RU8" i="82"/>
  <c r="RU19" i="82"/>
  <c r="RU20" i="82"/>
  <c r="RU7" i="82"/>
  <c r="RU13" i="82"/>
  <c r="RU15" i="82"/>
  <c r="RU9" i="82"/>
  <c r="RU21" i="82"/>
  <c r="NP18" i="50"/>
  <c r="NQ13" i="50"/>
  <c r="NP6" i="50"/>
  <c r="NP12" i="50"/>
  <c r="NR25" i="50"/>
  <c r="NH13" i="72" l="1"/>
  <c r="NG20" i="72"/>
  <c r="NG23" i="72"/>
  <c r="NG22" i="72"/>
  <c r="NG21" i="72"/>
  <c r="NG25" i="72"/>
  <c r="UN5" i="72"/>
  <c r="UM4" i="72"/>
  <c r="NG24" i="72"/>
  <c r="NG7" i="72" s="1"/>
  <c r="RV19" i="82"/>
  <c r="NQ31" i="50"/>
  <c r="NQ21" i="50"/>
  <c r="NQ14" i="50"/>
  <c r="NQ12" i="50" s="1"/>
  <c r="UQ4" i="50"/>
  <c r="UR5" i="50"/>
  <c r="NQ9" i="50"/>
  <c r="RU6" i="82"/>
  <c r="RV20" i="82"/>
  <c r="RV9" i="82"/>
  <c r="RU18" i="82"/>
  <c r="RV22" i="82"/>
  <c r="RV10" i="82"/>
  <c r="RV7" i="82"/>
  <c r="RV13" i="82"/>
  <c r="RV15" i="82"/>
  <c r="RW25" i="82"/>
  <c r="RU12" i="82"/>
  <c r="NQ10" i="50"/>
  <c r="NQ22" i="50"/>
  <c r="NQ19" i="50"/>
  <c r="NR29" i="50"/>
  <c r="NR27" i="50"/>
  <c r="NR28" i="50"/>
  <c r="NS24" i="50"/>
  <c r="NQ8" i="50"/>
  <c r="NH17" i="72" l="1"/>
  <c r="NH16" i="72"/>
  <c r="NI12" i="72"/>
  <c r="NH15" i="72"/>
  <c r="NH20" i="72"/>
  <c r="NH22" i="72"/>
  <c r="NG19" i="72"/>
  <c r="NG10" i="72"/>
  <c r="NG6" i="72" s="1"/>
  <c r="NH24" i="72"/>
  <c r="NH7" i="72" s="1"/>
  <c r="NH21" i="72"/>
  <c r="NH23" i="72"/>
  <c r="UO5" i="72"/>
  <c r="UN4" i="72"/>
  <c r="NH25" i="72"/>
  <c r="RV31" i="82"/>
  <c r="RV21" i="82"/>
  <c r="RV18" i="82" s="1"/>
  <c r="UR4" i="50"/>
  <c r="US5" i="50"/>
  <c r="NR19" i="50"/>
  <c r="RV8" i="82"/>
  <c r="RV6" i="82" s="1"/>
  <c r="RV14" i="82"/>
  <c r="RV12" i="82" s="1"/>
  <c r="RW28" i="82"/>
  <c r="RX24" i="82"/>
  <c r="RW27" i="82"/>
  <c r="RW29" i="82"/>
  <c r="NQ6" i="50"/>
  <c r="NQ18" i="50"/>
  <c r="NS25" i="50"/>
  <c r="NH19" i="72" l="1"/>
  <c r="NH10" i="72"/>
  <c r="NH6" i="72" s="1"/>
  <c r="NI13" i="72"/>
  <c r="UO4" i="72"/>
  <c r="UP5" i="72"/>
  <c r="UT5" i="50"/>
  <c r="US4" i="50"/>
  <c r="RX25" i="82"/>
  <c r="NR13" i="50"/>
  <c r="NR7" i="50"/>
  <c r="NR15" i="50"/>
  <c r="NR9" i="50"/>
  <c r="NR20" i="50"/>
  <c r="NS29" i="50"/>
  <c r="NS28" i="50"/>
  <c r="NS27" i="50"/>
  <c r="NT24" i="50"/>
  <c r="NR10" i="50"/>
  <c r="NR22" i="50"/>
  <c r="NR21" i="50"/>
  <c r="NR14" i="50"/>
  <c r="NR31" i="50"/>
  <c r="NR8" i="50"/>
  <c r="UQ5" i="72" l="1"/>
  <c r="UP4" i="72"/>
  <c r="NI17" i="72"/>
  <c r="NI16" i="72"/>
  <c r="NJ12" i="72"/>
  <c r="NI15" i="72"/>
  <c r="NI23" i="72" s="1"/>
  <c r="UU5" i="50"/>
  <c r="UT4" i="50"/>
  <c r="RW21" i="82"/>
  <c r="RW20" i="82"/>
  <c r="RW19" i="82"/>
  <c r="RW13" i="82"/>
  <c r="RW7" i="82"/>
  <c r="RW22" i="82"/>
  <c r="RW10" i="82"/>
  <c r="RW15" i="82"/>
  <c r="RW9" i="82"/>
  <c r="RW31" i="82"/>
  <c r="RW14" i="82"/>
  <c r="RW8" i="82"/>
  <c r="RX29" i="82"/>
  <c r="RX28" i="82"/>
  <c r="RY24" i="82"/>
  <c r="RX27" i="82"/>
  <c r="NR12" i="50"/>
  <c r="NR18" i="50"/>
  <c r="NR6" i="50"/>
  <c r="NS14" i="50"/>
  <c r="NT25" i="50"/>
  <c r="NI22" i="72" l="1"/>
  <c r="NI25" i="72"/>
  <c r="NI20" i="72"/>
  <c r="NI24" i="72"/>
  <c r="NI7" i="72" s="1"/>
  <c r="NJ13" i="72"/>
  <c r="UQ4" i="72"/>
  <c r="UR5" i="72"/>
  <c r="NI21" i="72"/>
  <c r="UU4" i="50"/>
  <c r="UV5" i="50"/>
  <c r="RW6" i="82"/>
  <c r="RW12" i="82"/>
  <c r="RW18" i="82"/>
  <c r="RX13" i="82"/>
  <c r="RY25" i="82"/>
  <c r="NS20" i="50"/>
  <c r="NS9" i="50"/>
  <c r="NS15" i="50"/>
  <c r="NS8" i="50"/>
  <c r="NS31" i="50"/>
  <c r="NS13" i="50"/>
  <c r="NS7" i="50"/>
  <c r="NS22" i="50"/>
  <c r="NS10" i="50"/>
  <c r="NT29" i="50"/>
  <c r="NT27" i="50"/>
  <c r="NT28" i="50"/>
  <c r="NU24" i="50"/>
  <c r="NS21" i="50"/>
  <c r="NS19" i="50"/>
  <c r="NJ17" i="72" l="1"/>
  <c r="NJ16" i="72"/>
  <c r="NJ15" i="72"/>
  <c r="NJ22" i="72" s="1"/>
  <c r="NK12" i="72"/>
  <c r="NJ25" i="72"/>
  <c r="NJ20" i="72"/>
  <c r="NI19" i="72"/>
  <c r="NI10" i="72"/>
  <c r="NI6" i="72" s="1"/>
  <c r="UR4" i="72"/>
  <c r="US5" i="72"/>
  <c r="NT10" i="50"/>
  <c r="NT13" i="50"/>
  <c r="UV4" i="50"/>
  <c r="UW5" i="50"/>
  <c r="NT21" i="50"/>
  <c r="RX19" i="82"/>
  <c r="RX21" i="82"/>
  <c r="RX31" i="82"/>
  <c r="RX14" i="82"/>
  <c r="RX8" i="82"/>
  <c r="RX22" i="82"/>
  <c r="RX10" i="82"/>
  <c r="RX15" i="82"/>
  <c r="RX9" i="82"/>
  <c r="RX20" i="82"/>
  <c r="RX7" i="82"/>
  <c r="RY29" i="82"/>
  <c r="RY27" i="82"/>
  <c r="RY28" i="82"/>
  <c r="RZ24" i="82"/>
  <c r="NS12" i="50"/>
  <c r="NS18" i="50"/>
  <c r="NS6" i="50"/>
  <c r="NU25" i="50"/>
  <c r="NK13" i="72" l="1"/>
  <c r="UT5" i="72"/>
  <c r="US4" i="72"/>
  <c r="NJ21" i="72"/>
  <c r="NJ23" i="72"/>
  <c r="NJ24" i="72"/>
  <c r="NJ7" i="72" s="1"/>
  <c r="RY13" i="82"/>
  <c r="NT19" i="50"/>
  <c r="UX5" i="50"/>
  <c r="UW4" i="50"/>
  <c r="RX18" i="82"/>
  <c r="RX12" i="82"/>
  <c r="RX6" i="82"/>
  <c r="RY7" i="82"/>
  <c r="RY14" i="82"/>
  <c r="RZ25" i="82"/>
  <c r="NT20" i="50"/>
  <c r="NU27" i="50"/>
  <c r="NU29" i="50"/>
  <c r="NV24" i="50"/>
  <c r="NU28" i="50"/>
  <c r="NT8" i="50"/>
  <c r="NT31" i="50"/>
  <c r="NT14" i="50"/>
  <c r="NT15" i="50"/>
  <c r="NT9" i="50"/>
  <c r="NT22" i="50"/>
  <c r="NT7" i="50"/>
  <c r="NJ10" i="72" l="1"/>
  <c r="NJ6" i="72" s="1"/>
  <c r="NJ19" i="72"/>
  <c r="NK16" i="72"/>
  <c r="NK17" i="72"/>
  <c r="NK15" i="72"/>
  <c r="NL12" i="72"/>
  <c r="NK20" i="72"/>
  <c r="NK22" i="72"/>
  <c r="NK21" i="72"/>
  <c r="UU5" i="72"/>
  <c r="UT4" i="72"/>
  <c r="NK24" i="72"/>
  <c r="NK7" i="72" s="1"/>
  <c r="NK23" i="72"/>
  <c r="NK25" i="72"/>
  <c r="NU15" i="50"/>
  <c r="UX4" i="50"/>
  <c r="UY5" i="50"/>
  <c r="NU13" i="50"/>
  <c r="NU19" i="50"/>
  <c r="RY19" i="82"/>
  <c r="RY15" i="82"/>
  <c r="RY12" i="82" s="1"/>
  <c r="RY21" i="82"/>
  <c r="RY31" i="82"/>
  <c r="RY9" i="82"/>
  <c r="RZ29" i="82"/>
  <c r="RZ28" i="82"/>
  <c r="SA24" i="82"/>
  <c r="RZ27" i="82"/>
  <c r="RY8" i="82"/>
  <c r="RY22" i="82"/>
  <c r="RY10" i="82"/>
  <c r="RY20" i="82"/>
  <c r="NT18" i="50"/>
  <c r="NT6" i="50"/>
  <c r="NT12" i="50"/>
  <c r="NV25" i="50"/>
  <c r="NK19" i="72" l="1"/>
  <c r="NK10" i="72"/>
  <c r="NK6" i="72" s="1"/>
  <c r="UV5" i="72"/>
  <c r="UU4" i="72"/>
  <c r="NL13" i="72"/>
  <c r="NU20" i="50"/>
  <c r="NU22" i="50"/>
  <c r="UZ5" i="50"/>
  <c r="UY4" i="50"/>
  <c r="RY6" i="82"/>
  <c r="RY18" i="82"/>
  <c r="RZ14" i="82"/>
  <c r="RZ19" i="82"/>
  <c r="SA26" i="82"/>
  <c r="SB26" i="82" s="1"/>
  <c r="SC26" i="82" s="1"/>
  <c r="SD26" i="82" s="1"/>
  <c r="SE26" i="82" s="1"/>
  <c r="SF26" i="82" s="1"/>
  <c r="SG26" i="82" s="1"/>
  <c r="SH26" i="82" s="1"/>
  <c r="SI26" i="82" s="1"/>
  <c r="SJ26" i="82" s="1"/>
  <c r="SK26" i="82" s="1"/>
  <c r="SL26" i="82" s="1"/>
  <c r="SA25" i="82"/>
  <c r="RZ13" i="82"/>
  <c r="NU31" i="50"/>
  <c r="NU14" i="50"/>
  <c r="NU12" i="50" s="1"/>
  <c r="NU8" i="50"/>
  <c r="NU21" i="50"/>
  <c r="NU10" i="50"/>
  <c r="NV29" i="50"/>
  <c r="NV27" i="50"/>
  <c r="NW24" i="50"/>
  <c r="NV28" i="50"/>
  <c r="NU9" i="50"/>
  <c r="NU7" i="50"/>
  <c r="NU18" i="50" l="1"/>
  <c r="NL17" i="72"/>
  <c r="NL15" i="72"/>
  <c r="NL20" i="72" s="1"/>
  <c r="NL16" i="72"/>
  <c r="NM12" i="72"/>
  <c r="UW5" i="72"/>
  <c r="UV4" i="72"/>
  <c r="NL23" i="72"/>
  <c r="NL25" i="72"/>
  <c r="VA5" i="50"/>
  <c r="UZ4" i="50"/>
  <c r="RZ21" i="82"/>
  <c r="RZ22" i="82"/>
  <c r="RZ20" i="82"/>
  <c r="RZ7" i="82"/>
  <c r="SA29" i="82"/>
  <c r="SA28" i="82"/>
  <c r="SB24" i="82"/>
  <c r="SA27" i="82"/>
  <c r="RZ8" i="82"/>
  <c r="RZ31" i="82"/>
  <c r="RZ9" i="82"/>
  <c r="RZ15" i="82"/>
  <c r="RZ12" i="82" s="1"/>
  <c r="RZ10" i="82"/>
  <c r="NU6" i="50"/>
  <c r="NW25" i="50"/>
  <c r="NW26" i="50"/>
  <c r="NX26" i="50" s="1"/>
  <c r="NY26" i="50" s="1"/>
  <c r="NZ26" i="50" s="1"/>
  <c r="OA26" i="50" s="1"/>
  <c r="OB26" i="50" s="1"/>
  <c r="OC26" i="50" s="1"/>
  <c r="OD26" i="50" s="1"/>
  <c r="OE26" i="50" s="1"/>
  <c r="OF26" i="50" s="1"/>
  <c r="OG26" i="50" s="1"/>
  <c r="OH26" i="50" s="1"/>
  <c r="UW4" i="72" l="1"/>
  <c r="UX5" i="72"/>
  <c r="NM13" i="72"/>
  <c r="NL24" i="72"/>
  <c r="NL7" i="72" s="1"/>
  <c r="NL22" i="72"/>
  <c r="NL21" i="72"/>
  <c r="VA4" i="50"/>
  <c r="VB5" i="50"/>
  <c r="RZ18" i="82"/>
  <c r="RZ6" i="82"/>
  <c r="SA13" i="82"/>
  <c r="SA14" i="82"/>
  <c r="SB25" i="82"/>
  <c r="SA15" i="82"/>
  <c r="SA19" i="82"/>
  <c r="NV22" i="50"/>
  <c r="NV10" i="50"/>
  <c r="NV13" i="50"/>
  <c r="NV7" i="50"/>
  <c r="NV31" i="50"/>
  <c r="NV14" i="50"/>
  <c r="NV9" i="50"/>
  <c r="NV15" i="50"/>
  <c r="NV8" i="50"/>
  <c r="NV19" i="50"/>
  <c r="NW29" i="50"/>
  <c r="NW27" i="50"/>
  <c r="NX24" i="50"/>
  <c r="NW28" i="50"/>
  <c r="NV21" i="50"/>
  <c r="NV20" i="50"/>
  <c r="NL19" i="72" l="1"/>
  <c r="NL10" i="72"/>
  <c r="NL6" i="72" s="1"/>
  <c r="UY5" i="72"/>
  <c r="UX4" i="72"/>
  <c r="NM16" i="72"/>
  <c r="NM17" i="72"/>
  <c r="NM15" i="72"/>
  <c r="NM25" i="72" s="1"/>
  <c r="NN12" i="72"/>
  <c r="VB4" i="50"/>
  <c r="VC5" i="50"/>
  <c r="SA21" i="82"/>
  <c r="SA9" i="82"/>
  <c r="SA22" i="82"/>
  <c r="SA20" i="82"/>
  <c r="SB29" i="82"/>
  <c r="SB28" i="82"/>
  <c r="SC24" i="82"/>
  <c r="SB27" i="82"/>
  <c r="SA8" i="82"/>
  <c r="SA7" i="82"/>
  <c r="SA31" i="82"/>
  <c r="SA12" i="82"/>
  <c r="SA10" i="82"/>
  <c r="NV6" i="50"/>
  <c r="NV12" i="50"/>
  <c r="NV18" i="50"/>
  <c r="NX25" i="50"/>
  <c r="NN13" i="72" l="1"/>
  <c r="NM23" i="72"/>
  <c r="NM22" i="72"/>
  <c r="UY4" i="72"/>
  <c r="UZ5" i="72"/>
  <c r="NM21" i="72"/>
  <c r="NM20" i="72"/>
  <c r="NM24" i="72"/>
  <c r="NM7" i="72" s="1"/>
  <c r="VC4" i="50"/>
  <c r="VD5" i="50"/>
  <c r="SA18" i="82"/>
  <c r="SB13" i="82"/>
  <c r="SC25" i="82"/>
  <c r="SA6" i="82"/>
  <c r="SB14" i="82"/>
  <c r="NW10" i="50"/>
  <c r="NW22" i="50"/>
  <c r="NW21" i="50"/>
  <c r="NW9" i="50"/>
  <c r="NW15" i="50"/>
  <c r="NW8" i="50"/>
  <c r="NW31" i="50"/>
  <c r="NW14" i="50"/>
  <c r="NW19" i="50"/>
  <c r="NX29" i="50"/>
  <c r="NX27" i="50"/>
  <c r="NY24" i="50"/>
  <c r="NX28" i="50"/>
  <c r="NW13" i="50"/>
  <c r="NW7" i="50"/>
  <c r="NW20" i="50"/>
  <c r="NN16" i="72" l="1"/>
  <c r="NN17" i="72"/>
  <c r="NO12" i="72"/>
  <c r="NN15" i="72"/>
  <c r="NN21" i="72"/>
  <c r="NN22" i="72"/>
  <c r="NN20" i="72"/>
  <c r="UZ4" i="72"/>
  <c r="VA5" i="72"/>
  <c r="NN23" i="72"/>
  <c r="NN24" i="72"/>
  <c r="NN7" i="72" s="1"/>
  <c r="NM19" i="72"/>
  <c r="NM10" i="72"/>
  <c r="NM6" i="72" s="1"/>
  <c r="NN25" i="72"/>
  <c r="SB22" i="82"/>
  <c r="SB21" i="82"/>
  <c r="VE5" i="50"/>
  <c r="VD4" i="50"/>
  <c r="NX15" i="50"/>
  <c r="SB7" i="82"/>
  <c r="SB31" i="82"/>
  <c r="SB20" i="82"/>
  <c r="SB8" i="82"/>
  <c r="SB19" i="82"/>
  <c r="SB15" i="82"/>
  <c r="SB12" i="82" s="1"/>
  <c r="SB9" i="82"/>
  <c r="SC28" i="82"/>
  <c r="SC27" i="82"/>
  <c r="SC29" i="82"/>
  <c r="SD24" i="82"/>
  <c r="SB10" i="82"/>
  <c r="NW6" i="50"/>
  <c r="NY25" i="50"/>
  <c r="NW18" i="50"/>
  <c r="NW12" i="50"/>
  <c r="VA4" i="72" l="1"/>
  <c r="VB5" i="72"/>
  <c r="NN19" i="72"/>
  <c r="NN10" i="72"/>
  <c r="NN6" i="72" s="1"/>
  <c r="NO14" i="72"/>
  <c r="NP14" i="72" s="1"/>
  <c r="NQ14" i="72" s="1"/>
  <c r="NR14" i="72" s="1"/>
  <c r="NS14" i="72" s="1"/>
  <c r="NT14" i="72" s="1"/>
  <c r="NU14" i="72" s="1"/>
  <c r="NV14" i="72" s="1"/>
  <c r="NW14" i="72" s="1"/>
  <c r="NX14" i="72" s="1"/>
  <c r="NY14" i="72" s="1"/>
  <c r="NZ14" i="72" s="1"/>
  <c r="NO13" i="72"/>
  <c r="VE4" i="50"/>
  <c r="VF5" i="50"/>
  <c r="SB6" i="82"/>
  <c r="SB18" i="82"/>
  <c r="SD25" i="82"/>
  <c r="SC13" i="82"/>
  <c r="NX21" i="50"/>
  <c r="NX20" i="50"/>
  <c r="NX9" i="50"/>
  <c r="NX22" i="50"/>
  <c r="NX10" i="50"/>
  <c r="NX8" i="50"/>
  <c r="NX31" i="50"/>
  <c r="NX14" i="50"/>
  <c r="NX19" i="50"/>
  <c r="NX13" i="50"/>
  <c r="NX7" i="50"/>
  <c r="NY29" i="50"/>
  <c r="NY27" i="50"/>
  <c r="NY28" i="50"/>
  <c r="NZ24" i="50"/>
  <c r="VC5" i="72" l="1"/>
  <c r="VB4" i="72"/>
  <c r="NO17" i="72"/>
  <c r="NO16" i="72"/>
  <c r="NO15" i="72"/>
  <c r="NP12" i="72"/>
  <c r="VG5" i="50"/>
  <c r="VF4" i="50"/>
  <c r="NY21" i="50"/>
  <c r="SC19" i="82"/>
  <c r="SC7" i="82"/>
  <c r="SC21" i="82"/>
  <c r="SC20" i="82"/>
  <c r="SC31" i="82"/>
  <c r="SC14" i="82"/>
  <c r="SC8" i="82"/>
  <c r="SC22" i="82"/>
  <c r="SC10" i="82"/>
  <c r="SC15" i="82"/>
  <c r="SC9" i="82"/>
  <c r="SD28" i="82"/>
  <c r="SD27" i="82"/>
  <c r="SE24" i="82"/>
  <c r="SD29" i="82"/>
  <c r="NX18" i="50"/>
  <c r="NX12" i="50"/>
  <c r="NX6" i="50"/>
  <c r="NZ25" i="50"/>
  <c r="NO23" i="72" l="1"/>
  <c r="NO22" i="72"/>
  <c r="NO21" i="72"/>
  <c r="NO25" i="72"/>
  <c r="NO24" i="72"/>
  <c r="NO7" i="72" s="1"/>
  <c r="NO20" i="72"/>
  <c r="NP13" i="72"/>
  <c r="VC4" i="72"/>
  <c r="VD5" i="72"/>
  <c r="VH5" i="50"/>
  <c r="VG4" i="50"/>
  <c r="SC12" i="82"/>
  <c r="SC18" i="82"/>
  <c r="SC6" i="82"/>
  <c r="SE25" i="82"/>
  <c r="NY13" i="50"/>
  <c r="NY7" i="50"/>
  <c r="NY20" i="50"/>
  <c r="NY19" i="50"/>
  <c r="NY8" i="50"/>
  <c r="NY14" i="50"/>
  <c r="NY31" i="50"/>
  <c r="NY22" i="50"/>
  <c r="NY10" i="50"/>
  <c r="NY15" i="50"/>
  <c r="NY9" i="50"/>
  <c r="NZ29" i="50"/>
  <c r="NZ28" i="50"/>
  <c r="NZ27" i="50"/>
  <c r="OA24" i="50"/>
  <c r="NO10" i="72" l="1"/>
  <c r="NO6" i="72" s="1"/>
  <c r="NO19" i="72"/>
  <c r="VD4" i="72"/>
  <c r="VE5" i="72"/>
  <c r="NP17" i="72"/>
  <c r="NP16" i="72"/>
  <c r="NP15" i="72"/>
  <c r="NQ12" i="72"/>
  <c r="VH4" i="50"/>
  <c r="VI5" i="50"/>
  <c r="SD20" i="82"/>
  <c r="SD21" i="82"/>
  <c r="SD31" i="82"/>
  <c r="SD19" i="82"/>
  <c r="SD7" i="82"/>
  <c r="SD13" i="82"/>
  <c r="SD9" i="82"/>
  <c r="SD15" i="82"/>
  <c r="SE27" i="82"/>
  <c r="SE29" i="82"/>
  <c r="SE28" i="82"/>
  <c r="SF24" i="82"/>
  <c r="SD8" i="82"/>
  <c r="SD14" i="82"/>
  <c r="SD22" i="82"/>
  <c r="SD10" i="82"/>
  <c r="OA25" i="50"/>
  <c r="NY12" i="50"/>
  <c r="NY18" i="50"/>
  <c r="NY6" i="50"/>
  <c r="NQ13" i="72" l="1"/>
  <c r="VF5" i="72"/>
  <c r="VE4" i="72"/>
  <c r="NP20" i="72"/>
  <c r="NP25" i="72"/>
  <c r="NP23" i="72"/>
  <c r="NP22" i="72"/>
  <c r="NP24" i="72"/>
  <c r="NP7" i="72" s="1"/>
  <c r="NP21" i="72"/>
  <c r="NZ21" i="50"/>
  <c r="VJ5" i="50"/>
  <c r="VI4" i="50"/>
  <c r="SD18" i="82"/>
  <c r="SF25" i="82"/>
  <c r="SD12" i="82"/>
  <c r="SD6" i="82"/>
  <c r="NZ15" i="50"/>
  <c r="NZ9" i="50"/>
  <c r="NZ20" i="50"/>
  <c r="NZ19" i="50"/>
  <c r="NZ22" i="50"/>
  <c r="NZ10" i="50"/>
  <c r="NZ14" i="50"/>
  <c r="NZ8" i="50"/>
  <c r="NZ31" i="50"/>
  <c r="NZ13" i="50"/>
  <c r="NZ7" i="50"/>
  <c r="OA28" i="50"/>
  <c r="OA29" i="50"/>
  <c r="OA27" i="50"/>
  <c r="OB24" i="50"/>
  <c r="NQ17" i="72" l="1"/>
  <c r="NQ16" i="72"/>
  <c r="NQ15" i="72"/>
  <c r="NR12" i="72"/>
  <c r="NQ20" i="72"/>
  <c r="NP19" i="72"/>
  <c r="NP10" i="72"/>
  <c r="NP6" i="72" s="1"/>
  <c r="NQ25" i="72"/>
  <c r="VF4" i="72"/>
  <c r="VG5" i="72"/>
  <c r="NQ21" i="72"/>
  <c r="NQ23" i="72"/>
  <c r="NQ22" i="72"/>
  <c r="NQ24" i="72"/>
  <c r="NQ7" i="72" s="1"/>
  <c r="OA19" i="50"/>
  <c r="VJ4" i="50"/>
  <c r="VK5" i="50"/>
  <c r="SE20" i="82"/>
  <c r="SF27" i="82"/>
  <c r="SF29" i="82"/>
  <c r="SF28" i="82"/>
  <c r="SG24" i="82"/>
  <c r="SE19" i="82"/>
  <c r="SE31" i="82"/>
  <c r="SE14" i="82"/>
  <c r="SE8" i="82"/>
  <c r="SE21" i="82"/>
  <c r="SE13" i="82"/>
  <c r="SE7" i="82"/>
  <c r="SE15" i="82"/>
  <c r="SE9" i="82"/>
  <c r="SE22" i="82"/>
  <c r="SE10" i="82"/>
  <c r="NZ6" i="50"/>
  <c r="NZ12" i="50"/>
  <c r="NZ18" i="50"/>
  <c r="OB25" i="50"/>
  <c r="VG4" i="72" l="1"/>
  <c r="VH5" i="72"/>
  <c r="NQ10" i="72"/>
  <c r="NQ6" i="72" s="1"/>
  <c r="NQ19" i="72"/>
  <c r="NR13" i="72"/>
  <c r="SE6" i="82"/>
  <c r="OA21" i="50"/>
  <c r="VL5" i="50"/>
  <c r="VK4" i="50"/>
  <c r="SE12" i="82"/>
  <c r="SF13" i="82"/>
  <c r="SF14" i="82"/>
  <c r="SE18" i="82"/>
  <c r="SG25" i="82"/>
  <c r="SF15" i="82"/>
  <c r="OA13" i="50"/>
  <c r="OA7" i="50"/>
  <c r="OA15" i="50"/>
  <c r="OA9" i="50"/>
  <c r="OA20" i="50"/>
  <c r="OA10" i="50"/>
  <c r="OA22" i="50"/>
  <c r="OB27" i="50"/>
  <c r="OB28" i="50"/>
  <c r="OB29" i="50"/>
  <c r="OC24" i="50"/>
  <c r="OA31" i="50"/>
  <c r="OA14" i="50"/>
  <c r="OA8" i="50"/>
  <c r="NR17" i="72" l="1"/>
  <c r="NR15" i="72"/>
  <c r="NR22" i="72" s="1"/>
  <c r="NR16" i="72"/>
  <c r="NS12" i="72"/>
  <c r="NR20" i="72"/>
  <c r="NR24" i="72"/>
  <c r="NR7" i="72" s="1"/>
  <c r="NR21" i="72"/>
  <c r="VI5" i="72"/>
  <c r="VH4" i="72"/>
  <c r="NR23" i="72"/>
  <c r="NR25" i="72"/>
  <c r="OB20" i="50"/>
  <c r="VL4" i="50"/>
  <c r="VM5" i="50"/>
  <c r="SF31" i="82"/>
  <c r="SF21" i="82"/>
  <c r="SF9" i="82"/>
  <c r="SF19" i="82"/>
  <c r="SF22" i="82"/>
  <c r="SF10" i="82"/>
  <c r="SG29" i="82"/>
  <c r="SG27" i="82"/>
  <c r="SH24" i="82"/>
  <c r="SG28" i="82"/>
  <c r="SF20" i="82"/>
  <c r="SF8" i="82"/>
  <c r="SF7" i="82"/>
  <c r="SF12" i="82"/>
  <c r="OA12" i="50"/>
  <c r="OA18" i="50"/>
  <c r="OA6" i="50"/>
  <c r="OC25" i="50"/>
  <c r="OB15" i="50"/>
  <c r="VI4" i="72" l="1"/>
  <c r="VJ5" i="72"/>
  <c r="NR10" i="72"/>
  <c r="NR6" i="72" s="1"/>
  <c r="NR19" i="72"/>
  <c r="NS13" i="72"/>
  <c r="VM4" i="50"/>
  <c r="VN5" i="50"/>
  <c r="SF6" i="82"/>
  <c r="SH25" i="82"/>
  <c r="SF18" i="82"/>
  <c r="OB19" i="50"/>
  <c r="OC28" i="50"/>
  <c r="OC29" i="50"/>
  <c r="OC27" i="50"/>
  <c r="OD24" i="50"/>
  <c r="OB9" i="50"/>
  <c r="OB13" i="50"/>
  <c r="OB7" i="50"/>
  <c r="OB31" i="50"/>
  <c r="OB8" i="50"/>
  <c r="OB14" i="50"/>
  <c r="OB21" i="50"/>
  <c r="OB22" i="50"/>
  <c r="OB10" i="50"/>
  <c r="NS17" i="72" l="1"/>
  <c r="NS15" i="72"/>
  <c r="NT12" i="72"/>
  <c r="NS16" i="72"/>
  <c r="NS20" i="72"/>
  <c r="NS23" i="72"/>
  <c r="NS25" i="72"/>
  <c r="NS22" i="72"/>
  <c r="VJ4" i="72"/>
  <c r="VK5" i="72"/>
  <c r="NS21" i="72"/>
  <c r="NS24" i="72"/>
  <c r="NS7" i="72" s="1"/>
  <c r="SG19" i="82"/>
  <c r="VN4" i="50"/>
  <c r="VO5" i="50"/>
  <c r="SG22" i="82"/>
  <c r="SG20" i="82"/>
  <c r="SG10" i="82"/>
  <c r="SG31" i="82"/>
  <c r="SG14" i="82"/>
  <c r="SG8" i="82"/>
  <c r="SH29" i="82"/>
  <c r="SI24" i="82"/>
  <c r="SH28" i="82"/>
  <c r="SH27" i="82"/>
  <c r="SG21" i="82"/>
  <c r="SG15" i="82"/>
  <c r="SG9" i="82"/>
  <c r="SG13" i="82"/>
  <c r="SG7" i="82"/>
  <c r="OB12" i="50"/>
  <c r="OB18" i="50"/>
  <c r="OB6" i="50"/>
  <c r="OD25" i="50"/>
  <c r="NS10" i="72" l="1"/>
  <c r="NS6" i="72" s="1"/>
  <c r="NS19" i="72"/>
  <c r="VL5" i="72"/>
  <c r="VK4" i="72"/>
  <c r="NT13" i="72"/>
  <c r="SH9" i="82"/>
  <c r="SG18" i="82"/>
  <c r="SH21" i="82"/>
  <c r="SH13" i="82"/>
  <c r="VO4" i="50"/>
  <c r="VP5" i="50"/>
  <c r="SH15" i="82"/>
  <c r="SH7" i="82"/>
  <c r="SH19" i="82"/>
  <c r="SI25" i="82"/>
  <c r="SH14" i="82"/>
  <c r="SG6" i="82"/>
  <c r="SG12" i="82"/>
  <c r="OC20" i="50"/>
  <c r="OC21" i="50"/>
  <c r="OC19" i="50"/>
  <c r="OD29" i="50"/>
  <c r="OD28" i="50"/>
  <c r="OD27" i="50"/>
  <c r="OE24" i="50"/>
  <c r="OC15" i="50"/>
  <c r="OC9" i="50"/>
  <c r="OC31" i="50"/>
  <c r="OC8" i="50"/>
  <c r="OC14" i="50"/>
  <c r="OC13" i="50"/>
  <c r="OC7" i="50"/>
  <c r="OC10" i="50"/>
  <c r="OC22" i="50"/>
  <c r="NT17" i="72" l="1"/>
  <c r="NU12" i="72"/>
  <c r="NT16" i="72"/>
  <c r="NT15" i="72"/>
  <c r="NT24" i="72"/>
  <c r="NT7" i="72" s="1"/>
  <c r="NT20" i="72"/>
  <c r="NT22" i="72"/>
  <c r="NT23" i="72"/>
  <c r="VM5" i="72"/>
  <c r="VL4" i="72"/>
  <c r="NT21" i="72"/>
  <c r="NT25" i="72"/>
  <c r="SH20" i="82"/>
  <c r="VP4" i="50"/>
  <c r="VQ5" i="50"/>
  <c r="OD20" i="50"/>
  <c r="SH22" i="82"/>
  <c r="SH10" i="82"/>
  <c r="SH8" i="82"/>
  <c r="SH31" i="82"/>
  <c r="SH12" i="82"/>
  <c r="SI28" i="82"/>
  <c r="SI29" i="82"/>
  <c r="SJ24" i="82"/>
  <c r="SI27" i="82"/>
  <c r="OC12" i="50"/>
  <c r="OE25" i="50"/>
  <c r="OC18" i="50"/>
  <c r="OC6" i="50"/>
  <c r="VN5" i="72" l="1"/>
  <c r="VM4" i="72"/>
  <c r="NT19" i="72"/>
  <c r="NT10" i="72"/>
  <c r="NT6" i="72" s="1"/>
  <c r="NU13" i="72"/>
  <c r="SH18" i="82"/>
  <c r="OD19" i="50"/>
  <c r="VQ4" i="50"/>
  <c r="VR5" i="50"/>
  <c r="SH6" i="82"/>
  <c r="SI13" i="82"/>
  <c r="SJ25" i="82"/>
  <c r="OD21" i="50"/>
  <c r="OD15" i="50"/>
  <c r="OD9" i="50"/>
  <c r="OD8" i="50"/>
  <c r="OD31" i="50"/>
  <c r="OD22" i="50"/>
  <c r="OD10" i="50"/>
  <c r="OD13" i="50"/>
  <c r="OD7" i="50"/>
  <c r="OE28" i="50"/>
  <c r="OE27" i="50"/>
  <c r="OF24" i="50"/>
  <c r="OE29" i="50"/>
  <c r="OD14" i="50"/>
  <c r="NU17" i="72" l="1"/>
  <c r="NU16" i="72"/>
  <c r="NV12" i="72"/>
  <c r="NU15" i="72"/>
  <c r="NU24" i="72"/>
  <c r="NU7" i="72" s="1"/>
  <c r="NU21" i="72"/>
  <c r="NU23" i="72"/>
  <c r="NU20" i="72"/>
  <c r="VO5" i="72"/>
  <c r="VN4" i="72"/>
  <c r="NU22" i="72"/>
  <c r="NU25" i="72"/>
  <c r="SI20" i="82"/>
  <c r="VR4" i="50"/>
  <c r="VS5" i="50"/>
  <c r="SI21" i="82"/>
  <c r="SI19" i="82"/>
  <c r="SJ29" i="82"/>
  <c r="SJ28" i="82"/>
  <c r="SK24" i="82"/>
  <c r="SJ27" i="82"/>
  <c r="SI22" i="82"/>
  <c r="SI10" i="82"/>
  <c r="SI31" i="82"/>
  <c r="SI14" i="82"/>
  <c r="SI8" i="82"/>
  <c r="SI15" i="82"/>
  <c r="SI9" i="82"/>
  <c r="SI7" i="82"/>
  <c r="OD6" i="50"/>
  <c r="OD18" i="50"/>
  <c r="OD12" i="50"/>
  <c r="OF25" i="50"/>
  <c r="NU19" i="72" l="1"/>
  <c r="NU10" i="72"/>
  <c r="NU6" i="72" s="1"/>
  <c r="NV13" i="72"/>
  <c r="VO4" i="72"/>
  <c r="VP5" i="72"/>
  <c r="SJ15" i="82"/>
  <c r="VT5" i="50"/>
  <c r="VS4" i="50"/>
  <c r="SI12" i="82"/>
  <c r="SI6" i="82"/>
  <c r="SJ13" i="82"/>
  <c r="SI18" i="82"/>
  <c r="SJ14" i="82"/>
  <c r="SK25" i="82"/>
  <c r="OE19" i="50"/>
  <c r="OF29" i="50"/>
  <c r="OF27" i="50"/>
  <c r="OF28" i="50"/>
  <c r="OG24" i="50"/>
  <c r="OE21" i="50"/>
  <c r="OE14" i="50"/>
  <c r="OE31" i="50"/>
  <c r="OE8" i="50"/>
  <c r="OE10" i="50"/>
  <c r="OE22" i="50"/>
  <c r="OE9" i="50"/>
  <c r="OE15" i="50"/>
  <c r="OE13" i="50"/>
  <c r="OE7" i="50"/>
  <c r="OE20" i="50"/>
  <c r="NV17" i="72" l="1"/>
  <c r="NV16" i="72"/>
  <c r="NV15" i="72"/>
  <c r="NV22" i="72" s="1"/>
  <c r="NW12" i="72"/>
  <c r="NV20" i="72"/>
  <c r="NV23" i="72"/>
  <c r="NV21" i="72"/>
  <c r="VP4" i="72"/>
  <c r="VQ5" i="72"/>
  <c r="NV24" i="72"/>
  <c r="NV7" i="72" s="1"/>
  <c r="SJ9" i="82"/>
  <c r="VU5" i="50"/>
  <c r="VT4" i="50"/>
  <c r="OF19" i="50"/>
  <c r="OF10" i="50"/>
  <c r="OF20" i="50"/>
  <c r="SJ31" i="82"/>
  <c r="SJ19" i="82"/>
  <c r="SJ21" i="82"/>
  <c r="SJ20" i="82"/>
  <c r="SJ22" i="82"/>
  <c r="SJ10" i="82"/>
  <c r="SJ8" i="82"/>
  <c r="SK29" i="82"/>
  <c r="SK27" i="82"/>
  <c r="SL24" i="82"/>
  <c r="SK28" i="82"/>
  <c r="SJ7" i="82"/>
  <c r="SJ12" i="82"/>
  <c r="OG25" i="50"/>
  <c r="OF15" i="50"/>
  <c r="OE12" i="50"/>
  <c r="OE18" i="50"/>
  <c r="OE6" i="50"/>
  <c r="VR5" i="72" l="1"/>
  <c r="VQ4" i="72"/>
  <c r="NV25" i="72"/>
  <c r="NV19" i="72" s="1"/>
  <c r="NW13" i="72"/>
  <c r="SK14" i="82"/>
  <c r="OF9" i="50"/>
  <c r="OF22" i="50"/>
  <c r="VU4" i="50"/>
  <c r="VV5" i="50"/>
  <c r="SJ18" i="82"/>
  <c r="SJ6" i="82"/>
  <c r="SL25" i="82"/>
  <c r="OF13" i="50"/>
  <c r="OF7" i="50"/>
  <c r="OF21" i="50"/>
  <c r="OG27" i="50"/>
  <c r="OG28" i="50"/>
  <c r="OG29" i="50"/>
  <c r="OH24" i="50"/>
  <c r="OF14" i="50"/>
  <c r="OF31" i="50"/>
  <c r="OF8" i="50"/>
  <c r="NV10" i="72" l="1"/>
  <c r="NV6" i="72" s="1"/>
  <c r="NW16" i="72"/>
  <c r="NW17" i="72"/>
  <c r="NW15" i="72"/>
  <c r="NX12" i="72"/>
  <c r="VR4" i="72"/>
  <c r="VS5" i="72"/>
  <c r="OF18" i="50"/>
  <c r="VW5" i="50"/>
  <c r="VV4" i="50"/>
  <c r="OG19" i="50"/>
  <c r="SK21" i="82"/>
  <c r="SK19" i="82"/>
  <c r="SK22" i="82"/>
  <c r="SK10" i="82"/>
  <c r="SK20" i="82"/>
  <c r="SK8" i="82"/>
  <c r="SK9" i="82"/>
  <c r="SK15" i="82"/>
  <c r="SK13" i="82"/>
  <c r="SK7" i="82"/>
  <c r="SL29" i="82"/>
  <c r="SM24" i="82"/>
  <c r="SL28" i="82"/>
  <c r="SL27" i="82"/>
  <c r="SK31" i="82"/>
  <c r="OF12" i="50"/>
  <c r="OF6" i="50"/>
  <c r="OH25" i="50"/>
  <c r="NX13" i="72" l="1"/>
  <c r="NW22" i="72"/>
  <c r="NW23" i="72"/>
  <c r="NW21" i="72"/>
  <c r="NW24" i="72"/>
  <c r="NW7" i="72" s="1"/>
  <c r="NW25" i="72"/>
  <c r="NW20" i="72"/>
  <c r="VT5" i="72"/>
  <c r="VS4" i="72"/>
  <c r="SK12" i="82"/>
  <c r="OG20" i="50"/>
  <c r="VW4" i="50"/>
  <c r="VX5" i="50"/>
  <c r="SL15" i="82"/>
  <c r="SM26" i="82"/>
  <c r="SN26" i="82" s="1"/>
  <c r="SO26" i="82" s="1"/>
  <c r="SP26" i="82" s="1"/>
  <c r="SQ26" i="82" s="1"/>
  <c r="SR26" i="82" s="1"/>
  <c r="SS26" i="82" s="1"/>
  <c r="ST26" i="82" s="1"/>
  <c r="SU26" i="82" s="1"/>
  <c r="SV26" i="82" s="1"/>
  <c r="SW26" i="82" s="1"/>
  <c r="SX26" i="82" s="1"/>
  <c r="SM25" i="82"/>
  <c r="SK6" i="82"/>
  <c r="SK18" i="82"/>
  <c r="OH29" i="50"/>
  <c r="OI24" i="50"/>
  <c r="OH28" i="50"/>
  <c r="OH27" i="50"/>
  <c r="OG21" i="50"/>
  <c r="OG13" i="50"/>
  <c r="OG7" i="50"/>
  <c r="OG10" i="50"/>
  <c r="OG22" i="50"/>
  <c r="OG8" i="50"/>
  <c r="OG31" i="50"/>
  <c r="OG14" i="50"/>
  <c r="OG9" i="50"/>
  <c r="OG15" i="50"/>
  <c r="NX16" i="72" l="1"/>
  <c r="NX15" i="72"/>
  <c r="NX17" i="72"/>
  <c r="NY12" i="72"/>
  <c r="NX20" i="72"/>
  <c r="NX22" i="72"/>
  <c r="NX21" i="72"/>
  <c r="NX23" i="72"/>
  <c r="VU5" i="72"/>
  <c r="VT4" i="72"/>
  <c r="NX24" i="72"/>
  <c r="NX7" i="72" s="1"/>
  <c r="NW19" i="72"/>
  <c r="NW10" i="72"/>
  <c r="NW6" i="72" s="1"/>
  <c r="NX25" i="72"/>
  <c r="VY5" i="50"/>
  <c r="VX4" i="50"/>
  <c r="SL9" i="82"/>
  <c r="SL20" i="82"/>
  <c r="SM29" i="82"/>
  <c r="SM28" i="82"/>
  <c r="SN24" i="82"/>
  <c r="SM27" i="82"/>
  <c r="SL31" i="82"/>
  <c r="SL14" i="82"/>
  <c r="SL8" i="82"/>
  <c r="SL19" i="82"/>
  <c r="SL21" i="82"/>
  <c r="SL22" i="82"/>
  <c r="SL10" i="82"/>
  <c r="SL13" i="82"/>
  <c r="SL7" i="82"/>
  <c r="OG6" i="50"/>
  <c r="OG18" i="50"/>
  <c r="OH14" i="50"/>
  <c r="OH19" i="50"/>
  <c r="OI26" i="50"/>
  <c r="OI25" i="50"/>
  <c r="OG12" i="50"/>
  <c r="VU4" i="72" l="1"/>
  <c r="VV5" i="72"/>
  <c r="VV4" i="72" s="1"/>
  <c r="NX19" i="72"/>
  <c r="NX10" i="72"/>
  <c r="NX6" i="72" s="1"/>
  <c r="NY13" i="72"/>
  <c r="SL12" i="82"/>
  <c r="OH13" i="50"/>
  <c r="OH20" i="50"/>
  <c r="OH7" i="50"/>
  <c r="VY4" i="50"/>
  <c r="VZ5" i="50"/>
  <c r="SM15" i="82"/>
  <c r="SL18" i="82"/>
  <c r="SN25" i="82"/>
  <c r="SL6" i="82"/>
  <c r="OH22" i="50"/>
  <c r="OH10" i="50"/>
  <c r="OH8" i="50"/>
  <c r="OH31" i="50"/>
  <c r="OH21" i="50"/>
  <c r="OI29" i="50"/>
  <c r="OI28" i="50"/>
  <c r="OI27" i="50"/>
  <c r="OJ24" i="50"/>
  <c r="OH9" i="50"/>
  <c r="OH15" i="50"/>
  <c r="OJ26" i="50"/>
  <c r="OK26" i="50" s="1"/>
  <c r="OL26" i="50" s="1"/>
  <c r="OM26" i="50" s="1"/>
  <c r="ON26" i="50" s="1"/>
  <c r="OO26" i="50" s="1"/>
  <c r="OP26" i="50" s="1"/>
  <c r="OQ26" i="50" s="1"/>
  <c r="OR26" i="50" s="1"/>
  <c r="OS26" i="50" s="1"/>
  <c r="OT26" i="50" s="1"/>
  <c r="NY16" i="72" l="1"/>
  <c r="NY15" i="72"/>
  <c r="NZ12" i="72"/>
  <c r="NY17" i="72"/>
  <c r="NY22" i="72"/>
  <c r="NY24" i="72"/>
  <c r="NY7" i="72" s="1"/>
  <c r="NY25" i="72"/>
  <c r="NY23" i="72"/>
  <c r="NY21" i="72"/>
  <c r="NY20" i="72"/>
  <c r="OH12" i="50"/>
  <c r="SM22" i="82"/>
  <c r="SM21" i="82"/>
  <c r="WA5" i="50"/>
  <c r="VZ4" i="50"/>
  <c r="OI14" i="50"/>
  <c r="SM20" i="82"/>
  <c r="SM19" i="82"/>
  <c r="SN29" i="82"/>
  <c r="SN28" i="82"/>
  <c r="SO24" i="82"/>
  <c r="SN27" i="82"/>
  <c r="SM13" i="82"/>
  <c r="SM7" i="82"/>
  <c r="SM9" i="82"/>
  <c r="SM31" i="82"/>
  <c r="SM14" i="82"/>
  <c r="SM8" i="82"/>
  <c r="SM10" i="82"/>
  <c r="OH18" i="50"/>
  <c r="OH6" i="50"/>
  <c r="OJ25" i="50"/>
  <c r="NY19" i="72" l="1"/>
  <c r="NY10" i="72"/>
  <c r="NY6" i="72" s="1"/>
  <c r="NZ13" i="72"/>
  <c r="WA4" i="50"/>
  <c r="WB5" i="50"/>
  <c r="SM18" i="82"/>
  <c r="SO25" i="82"/>
  <c r="SM6" i="82"/>
  <c r="SM12" i="82"/>
  <c r="OI21" i="50"/>
  <c r="OI20" i="50"/>
  <c r="OJ28" i="50"/>
  <c r="OJ29" i="50"/>
  <c r="OJ27" i="50"/>
  <c r="OK24" i="50"/>
  <c r="OI22" i="50"/>
  <c r="OI10" i="50"/>
  <c r="OI19" i="50"/>
  <c r="OI13" i="50"/>
  <c r="OI7" i="50"/>
  <c r="OI15" i="50"/>
  <c r="OI9" i="50"/>
  <c r="OI31" i="50"/>
  <c r="OI8" i="50"/>
  <c r="NZ16" i="72" l="1"/>
  <c r="OA12" i="72"/>
  <c r="NZ17" i="72"/>
  <c r="NZ15" i="72"/>
  <c r="NZ25" i="72" s="1"/>
  <c r="NZ20" i="72"/>
  <c r="NZ21" i="72"/>
  <c r="NZ23" i="72"/>
  <c r="NZ24" i="72"/>
  <c r="NZ7" i="72" s="1"/>
  <c r="WC5" i="50"/>
  <c r="WB4" i="50"/>
  <c r="OJ10" i="50"/>
  <c r="OJ13" i="50"/>
  <c r="SN15" i="82"/>
  <c r="SN19" i="82"/>
  <c r="SN22" i="82"/>
  <c r="SN20" i="82"/>
  <c r="SO28" i="82"/>
  <c r="SP24" i="82"/>
  <c r="SO29" i="82"/>
  <c r="SO27" i="82"/>
  <c r="SN31" i="82"/>
  <c r="SN8" i="82"/>
  <c r="SN14" i="82"/>
  <c r="SN13" i="82"/>
  <c r="SN7" i="82"/>
  <c r="SN10" i="82"/>
  <c r="SN9" i="82"/>
  <c r="SN21" i="82"/>
  <c r="OI6" i="50"/>
  <c r="OI12" i="50"/>
  <c r="OI18" i="50"/>
  <c r="OK25" i="50"/>
  <c r="OJ22" i="50"/>
  <c r="NZ22" i="72" l="1"/>
  <c r="NZ19" i="72" s="1"/>
  <c r="OA13" i="72"/>
  <c r="OA14" i="72"/>
  <c r="OB14" i="72" s="1"/>
  <c r="OC14" i="72" s="1"/>
  <c r="OD14" i="72" s="1"/>
  <c r="OE14" i="72" s="1"/>
  <c r="OF14" i="72" s="1"/>
  <c r="OG14" i="72" s="1"/>
  <c r="OH14" i="72" s="1"/>
  <c r="OI14" i="72" s="1"/>
  <c r="OJ14" i="72" s="1"/>
  <c r="OK14" i="72" s="1"/>
  <c r="OL14" i="72" s="1"/>
  <c r="OJ19" i="50"/>
  <c r="WC4" i="50"/>
  <c r="WD5" i="50"/>
  <c r="WD4" i="50" s="1"/>
  <c r="OJ7" i="50"/>
  <c r="SN18" i="82"/>
  <c r="SO9" i="82"/>
  <c r="SO14" i="82"/>
  <c r="SP25" i="82"/>
  <c r="SN6" i="82"/>
  <c r="SN12" i="82"/>
  <c r="SO15" i="82"/>
  <c r="OJ21" i="50"/>
  <c r="OJ20" i="50"/>
  <c r="OJ8" i="50"/>
  <c r="OJ31" i="50"/>
  <c r="OJ14" i="50"/>
  <c r="OJ15" i="50"/>
  <c r="OJ9" i="50"/>
  <c r="OK29" i="50"/>
  <c r="OK28" i="50"/>
  <c r="OK27" i="50"/>
  <c r="OL24" i="50"/>
  <c r="NZ10" i="72" l="1"/>
  <c r="NZ6" i="72" s="1"/>
  <c r="OA17" i="72"/>
  <c r="OA16" i="72"/>
  <c r="OA15" i="72"/>
  <c r="OB12" i="72"/>
  <c r="OA21" i="72"/>
  <c r="OA20" i="72"/>
  <c r="OA23" i="72"/>
  <c r="OA24" i="72"/>
  <c r="OA7" i="72" s="1"/>
  <c r="OA22" i="72"/>
  <c r="OA25" i="72"/>
  <c r="SO22" i="82"/>
  <c r="SO19" i="82"/>
  <c r="SO21" i="82"/>
  <c r="SO8" i="82"/>
  <c r="SO20" i="82"/>
  <c r="SP28" i="82"/>
  <c r="SP27" i="82"/>
  <c r="SQ24" i="82"/>
  <c r="SP29" i="82"/>
  <c r="SO31" i="82"/>
  <c r="SO13" i="82"/>
  <c r="SO12" i="82" s="1"/>
  <c r="SO7" i="82"/>
  <c r="SO10" i="82"/>
  <c r="OJ12" i="50"/>
  <c r="OJ6" i="50"/>
  <c r="OJ18" i="50"/>
  <c r="OL25" i="50"/>
  <c r="OB13" i="72" l="1"/>
  <c r="OA19" i="72"/>
  <c r="OA10" i="72"/>
  <c r="OA6" i="72" s="1"/>
  <c r="SO18" i="82"/>
  <c r="SP14" i="82"/>
  <c r="SO6" i="82"/>
  <c r="SQ25" i="82"/>
  <c r="OK20" i="50"/>
  <c r="OK15" i="50"/>
  <c r="OK9" i="50"/>
  <c r="OK13" i="50"/>
  <c r="OK7" i="50"/>
  <c r="OK21" i="50"/>
  <c r="OK19" i="50"/>
  <c r="OL28" i="50"/>
  <c r="OL29" i="50"/>
  <c r="OL27" i="50"/>
  <c r="OM24" i="50"/>
  <c r="OK14" i="50"/>
  <c r="OK31" i="50"/>
  <c r="OK8" i="50"/>
  <c r="OK22" i="50"/>
  <c r="OK10" i="50"/>
  <c r="OB17" i="72" l="1"/>
  <c r="OB16" i="72"/>
  <c r="OB15" i="72"/>
  <c r="OB23" i="72" s="1"/>
  <c r="OC12" i="72"/>
  <c r="OB22" i="72"/>
  <c r="SP10" i="82"/>
  <c r="OL22" i="50"/>
  <c r="OL19" i="50"/>
  <c r="OL31" i="50"/>
  <c r="SP19" i="82"/>
  <c r="SP20" i="82"/>
  <c r="SP31" i="82"/>
  <c r="SP21" i="82"/>
  <c r="SP22" i="82"/>
  <c r="SP15" i="82"/>
  <c r="SP9" i="82"/>
  <c r="SP7" i="82"/>
  <c r="SP13" i="82"/>
  <c r="SQ29" i="82"/>
  <c r="SQ27" i="82"/>
  <c r="SQ28" i="82"/>
  <c r="SR24" i="82"/>
  <c r="SP8" i="82"/>
  <c r="OK12" i="50"/>
  <c r="OK18" i="50"/>
  <c r="OL13" i="50"/>
  <c r="OL21" i="50"/>
  <c r="OM25" i="50"/>
  <c r="OK6" i="50"/>
  <c r="OB20" i="72" l="1"/>
  <c r="OC13" i="72"/>
  <c r="OB24" i="72"/>
  <c r="OB7" i="72" s="1"/>
  <c r="OB21" i="72"/>
  <c r="OB25" i="72"/>
  <c r="SP18" i="82"/>
  <c r="SP12" i="82"/>
  <c r="SP6" i="82"/>
  <c r="SQ15" i="82"/>
  <c r="SR25" i="82"/>
  <c r="OL14" i="50"/>
  <c r="OL8" i="50"/>
  <c r="OL9" i="50"/>
  <c r="OL15" i="50"/>
  <c r="OM27" i="50"/>
  <c r="ON24" i="50"/>
  <c r="OM28" i="50"/>
  <c r="OM29" i="50"/>
  <c r="OL7" i="50"/>
  <c r="OL20" i="50"/>
  <c r="OL18" i="50" s="1"/>
  <c r="OL10" i="50"/>
  <c r="OC17" i="72" l="1"/>
  <c r="OC16" i="72"/>
  <c r="OC15" i="72"/>
  <c r="OC23" i="72" s="1"/>
  <c r="OD12" i="72"/>
  <c r="OC24" i="72"/>
  <c r="OC7" i="72" s="1"/>
  <c r="OC20" i="72"/>
  <c r="OB19" i="72"/>
  <c r="OB10" i="72"/>
  <c r="OB6" i="72" s="1"/>
  <c r="SQ19" i="82"/>
  <c r="SQ31" i="82"/>
  <c r="SQ20" i="82"/>
  <c r="SQ14" i="82"/>
  <c r="SQ8" i="82"/>
  <c r="SQ13" i="82"/>
  <c r="SQ7" i="82"/>
  <c r="SQ21" i="82"/>
  <c r="SQ22" i="82"/>
  <c r="SQ10" i="82"/>
  <c r="SQ9" i="82"/>
  <c r="SR27" i="82"/>
  <c r="SR29" i="82"/>
  <c r="SR28" i="82"/>
  <c r="SS24" i="82"/>
  <c r="OL12" i="50"/>
  <c r="OL6" i="50"/>
  <c r="ON25" i="50"/>
  <c r="OM21" i="50"/>
  <c r="OC22" i="72" l="1"/>
  <c r="OC21" i="72"/>
  <c r="OC25" i="72"/>
  <c r="OC10" i="72" s="1"/>
  <c r="OC6" i="72" s="1"/>
  <c r="OD13" i="72"/>
  <c r="SQ12" i="82"/>
  <c r="SQ18" i="82"/>
  <c r="SS25" i="82"/>
  <c r="SQ6" i="82"/>
  <c r="OM13" i="50"/>
  <c r="OM7" i="50"/>
  <c r="OM19" i="50"/>
  <c r="OM20" i="50"/>
  <c r="ON29" i="50"/>
  <c r="ON27" i="50"/>
  <c r="OO24" i="50"/>
  <c r="ON28" i="50"/>
  <c r="OM31" i="50"/>
  <c r="OM14" i="50"/>
  <c r="OM8" i="50"/>
  <c r="OM15" i="50"/>
  <c r="OM9" i="50"/>
  <c r="OM22" i="50"/>
  <c r="OM10" i="50"/>
  <c r="OC19" i="72" l="1"/>
  <c r="OD17" i="72"/>
  <c r="OD15" i="72"/>
  <c r="OD16" i="72"/>
  <c r="OE12" i="72"/>
  <c r="SR21" i="82"/>
  <c r="SR22" i="82"/>
  <c r="SR10" i="82"/>
  <c r="SR13" i="82"/>
  <c r="SR7" i="82"/>
  <c r="SR31" i="82"/>
  <c r="SR14" i="82"/>
  <c r="SR8" i="82"/>
  <c r="SR9" i="82"/>
  <c r="SR15" i="82"/>
  <c r="SR20" i="82"/>
  <c r="SR19" i="82"/>
  <c r="SS29" i="82"/>
  <c r="SS28" i="82"/>
  <c r="SS27" i="82"/>
  <c r="ST24" i="82"/>
  <c r="OM6" i="50"/>
  <c r="OO25" i="50"/>
  <c r="OM12" i="50"/>
  <c r="OM18" i="50"/>
  <c r="OE13" i="72" l="1"/>
  <c r="OD22" i="72"/>
  <c r="OD21" i="72"/>
  <c r="OD25" i="72"/>
  <c r="OD20" i="72"/>
  <c r="OD24" i="72"/>
  <c r="OD7" i="72" s="1"/>
  <c r="OD23" i="72"/>
  <c r="ON19" i="50"/>
  <c r="SS15" i="82"/>
  <c r="ST25" i="82"/>
  <c r="SR6" i="82"/>
  <c r="SR12" i="82"/>
  <c r="SS19" i="82"/>
  <c r="SR18" i="82"/>
  <c r="ON14" i="50"/>
  <c r="ON31" i="50"/>
  <c r="ON8" i="50"/>
  <c r="ON15" i="50"/>
  <c r="ON9" i="50"/>
  <c r="ON21" i="50"/>
  <c r="OO28" i="50"/>
  <c r="OO29" i="50"/>
  <c r="OO27" i="50"/>
  <c r="OP24" i="50"/>
  <c r="ON20" i="50"/>
  <c r="ON10" i="50"/>
  <c r="ON22" i="50"/>
  <c r="ON13" i="50"/>
  <c r="ON7" i="50"/>
  <c r="OD19" i="72" l="1"/>
  <c r="OD10" i="72"/>
  <c r="OD6" i="72" s="1"/>
  <c r="OE17" i="72"/>
  <c r="OE15" i="72"/>
  <c r="OE21" i="72" s="1"/>
  <c r="OE16" i="72"/>
  <c r="OF12" i="72"/>
  <c r="OE22" i="72"/>
  <c r="OE20" i="72"/>
  <c r="OE24" i="72"/>
  <c r="OE7" i="72" s="1"/>
  <c r="SS22" i="82"/>
  <c r="SS21" i="82"/>
  <c r="SS10" i="82"/>
  <c r="ST29" i="82"/>
  <c r="ST28" i="82"/>
  <c r="ST27" i="82"/>
  <c r="SU24" i="82"/>
  <c r="SS13" i="82"/>
  <c r="SS7" i="82"/>
  <c r="SS9" i="82"/>
  <c r="SS31" i="82"/>
  <c r="SS14" i="82"/>
  <c r="SS8" i="82"/>
  <c r="SS20" i="82"/>
  <c r="ON18" i="50"/>
  <c r="ON12" i="50"/>
  <c r="OP25" i="50"/>
  <c r="ON6" i="50"/>
  <c r="OO19" i="50"/>
  <c r="OO21" i="50"/>
  <c r="SS18" i="82" l="1"/>
  <c r="OE23" i="72"/>
  <c r="OF13" i="72"/>
  <c r="OE25" i="72"/>
  <c r="OE10" i="72" s="1"/>
  <c r="OE6" i="72" s="1"/>
  <c r="SU25" i="82"/>
  <c r="SS6" i="82"/>
  <c r="SS12" i="82"/>
  <c r="ST21" i="82"/>
  <c r="ST13" i="82"/>
  <c r="OO9" i="50"/>
  <c r="OO15" i="50"/>
  <c r="OO10" i="50"/>
  <c r="OO22" i="50"/>
  <c r="OO20" i="50"/>
  <c r="OO13" i="50"/>
  <c r="OO7" i="50"/>
  <c r="OO8" i="50"/>
  <c r="OO31" i="50"/>
  <c r="OO14" i="50"/>
  <c r="OP29" i="50"/>
  <c r="OP27" i="50"/>
  <c r="OP28" i="50"/>
  <c r="OQ24" i="50"/>
  <c r="OE19" i="72" l="1"/>
  <c r="OF17" i="72"/>
  <c r="OF15" i="72"/>
  <c r="OG12" i="72"/>
  <c r="OF16" i="72"/>
  <c r="OF21" i="72"/>
  <c r="OF23" i="72"/>
  <c r="OF20" i="72"/>
  <c r="OF22" i="72"/>
  <c r="OF25" i="72"/>
  <c r="OF24" i="72"/>
  <c r="OF7" i="72" s="1"/>
  <c r="ST19" i="82"/>
  <c r="ST20" i="82"/>
  <c r="ST31" i="82"/>
  <c r="ST14" i="82"/>
  <c r="ST8" i="82"/>
  <c r="ST15" i="82"/>
  <c r="ST9" i="82"/>
  <c r="ST22" i="82"/>
  <c r="ST10" i="82"/>
  <c r="ST7" i="82"/>
  <c r="SU28" i="82"/>
  <c r="SU27" i="82"/>
  <c r="SV24" i="82"/>
  <c r="SU29" i="82"/>
  <c r="OO18" i="50"/>
  <c r="OO6" i="50"/>
  <c r="OQ25" i="50"/>
  <c r="OO12" i="50"/>
  <c r="OF19" i="72" l="1"/>
  <c r="OF10" i="72"/>
  <c r="OF6" i="72" s="1"/>
  <c r="OG13" i="72"/>
  <c r="ST18" i="82"/>
  <c r="OP31" i="50"/>
  <c r="ST12" i="82"/>
  <c r="ST6" i="82"/>
  <c r="SV25" i="82"/>
  <c r="SU15" i="82"/>
  <c r="OQ28" i="50"/>
  <c r="OQ29" i="50"/>
  <c r="OQ27" i="50"/>
  <c r="OR24" i="50"/>
  <c r="OP21" i="50"/>
  <c r="OP8" i="50"/>
  <c r="OP14" i="50"/>
  <c r="OP22" i="50"/>
  <c r="OP10" i="50"/>
  <c r="OP15" i="50"/>
  <c r="OP9" i="50"/>
  <c r="OP20" i="50"/>
  <c r="OP19" i="50"/>
  <c r="OP13" i="50"/>
  <c r="OP7" i="50"/>
  <c r="OG17" i="72" l="1"/>
  <c r="OG15" i="72"/>
  <c r="OG16" i="72"/>
  <c r="OH12" i="72"/>
  <c r="OG22" i="72"/>
  <c r="OG21" i="72"/>
  <c r="OG25" i="72"/>
  <c r="OG20" i="72"/>
  <c r="OG23" i="72"/>
  <c r="OG24" i="72"/>
  <c r="OG7" i="72" s="1"/>
  <c r="OQ19" i="50"/>
  <c r="SU10" i="82"/>
  <c r="SU20" i="82"/>
  <c r="SU22" i="82"/>
  <c r="SU9" i="82"/>
  <c r="SU13" i="82"/>
  <c r="SU7" i="82"/>
  <c r="SU31" i="82"/>
  <c r="SU14" i="82"/>
  <c r="SU8" i="82"/>
  <c r="SV29" i="82"/>
  <c r="SV28" i="82"/>
  <c r="SV27" i="82"/>
  <c r="SW24" i="82"/>
  <c r="SU19" i="82"/>
  <c r="SU21" i="82"/>
  <c r="OP6" i="50"/>
  <c r="OQ13" i="50"/>
  <c r="OQ14" i="50"/>
  <c r="OR25" i="50"/>
  <c r="OP12" i="50"/>
  <c r="OQ15" i="50"/>
  <c r="OP18" i="50"/>
  <c r="OH13" i="72" l="1"/>
  <c r="OG19" i="72"/>
  <c r="OG10" i="72"/>
  <c r="OG6" i="72" s="1"/>
  <c r="OQ31" i="50"/>
  <c r="OQ21" i="50"/>
  <c r="OQ7" i="50"/>
  <c r="OQ8" i="50"/>
  <c r="OQ9" i="50"/>
  <c r="SU18" i="82"/>
  <c r="SW25" i="82"/>
  <c r="SU6" i="82"/>
  <c r="SU12" i="82"/>
  <c r="OQ12" i="50"/>
  <c r="OQ20" i="50"/>
  <c r="OR29" i="50"/>
  <c r="OR28" i="50"/>
  <c r="OR27" i="50"/>
  <c r="OS24" i="50"/>
  <c r="OQ10" i="50"/>
  <c r="OQ22" i="50"/>
  <c r="OQ6" i="50" l="1"/>
  <c r="OH17" i="72"/>
  <c r="OH16" i="72"/>
  <c r="OH15" i="72"/>
  <c r="OH25" i="72" s="1"/>
  <c r="OI12" i="72"/>
  <c r="OH23" i="72"/>
  <c r="SV22" i="82"/>
  <c r="SV21" i="82"/>
  <c r="SV14" i="82"/>
  <c r="SV20" i="82"/>
  <c r="SV10" i="82"/>
  <c r="SV31" i="82"/>
  <c r="SV8" i="82"/>
  <c r="SW29" i="82"/>
  <c r="SW27" i="82"/>
  <c r="SW28" i="82"/>
  <c r="SX24" i="82"/>
  <c r="SV15" i="82"/>
  <c r="SV9" i="82"/>
  <c r="SV19" i="82"/>
  <c r="SV13" i="82"/>
  <c r="SV7" i="82"/>
  <c r="OQ18" i="50"/>
  <c r="OS25" i="50"/>
  <c r="OH20" i="72" l="1"/>
  <c r="OI13" i="72"/>
  <c r="OH21" i="72"/>
  <c r="OH24" i="72"/>
  <c r="OH7" i="72" s="1"/>
  <c r="OH22" i="72"/>
  <c r="SV18" i="82"/>
  <c r="OR21" i="50"/>
  <c r="OR20" i="50"/>
  <c r="OR8" i="50"/>
  <c r="SV6" i="82"/>
  <c r="SV12" i="82"/>
  <c r="SW9" i="82"/>
  <c r="SW15" i="82"/>
  <c r="SW14" i="82"/>
  <c r="SX25" i="82"/>
  <c r="SW21" i="82"/>
  <c r="SW13" i="82"/>
  <c r="OR15" i="50"/>
  <c r="OR9" i="50"/>
  <c r="OR19" i="50"/>
  <c r="OR10" i="50"/>
  <c r="OR22" i="50"/>
  <c r="OR31" i="50"/>
  <c r="OR14" i="50"/>
  <c r="OS29" i="50"/>
  <c r="OS28" i="50"/>
  <c r="OT24" i="50"/>
  <c r="OS27" i="50"/>
  <c r="OR13" i="50"/>
  <c r="OR7" i="50"/>
  <c r="OI16" i="72" l="1"/>
  <c r="OI17" i="72"/>
  <c r="OJ12" i="72"/>
  <c r="OI15" i="72"/>
  <c r="OI20" i="72"/>
  <c r="OI21" i="72"/>
  <c r="OI22" i="72"/>
  <c r="OI23" i="72"/>
  <c r="OI24" i="72"/>
  <c r="OI7" i="72" s="1"/>
  <c r="OI25" i="72"/>
  <c r="OH19" i="72"/>
  <c r="OH10" i="72"/>
  <c r="OH6" i="72" s="1"/>
  <c r="SW19" i="82"/>
  <c r="SW12" i="82"/>
  <c r="SW7" i="82"/>
  <c r="SW22" i="82"/>
  <c r="SW31" i="82"/>
  <c r="SW10" i="82"/>
  <c r="SW20" i="82"/>
  <c r="SX29" i="82"/>
  <c r="SX28" i="82"/>
  <c r="SY24" i="82"/>
  <c r="SX27" i="82"/>
  <c r="SW8" i="82"/>
  <c r="OR6" i="50"/>
  <c r="OR12" i="50"/>
  <c r="OR18" i="50"/>
  <c r="OT25" i="50"/>
  <c r="OI19" i="72" l="1"/>
  <c r="OI10" i="72"/>
  <c r="OI6" i="72" s="1"/>
  <c r="OJ13" i="72"/>
  <c r="SW18" i="82"/>
  <c r="SW6" i="82"/>
  <c r="SY26" i="82"/>
  <c r="SZ26" i="82" s="1"/>
  <c r="TA26" i="82" s="1"/>
  <c r="TB26" i="82" s="1"/>
  <c r="TC26" i="82" s="1"/>
  <c r="TD26" i="82" s="1"/>
  <c r="TE26" i="82" s="1"/>
  <c r="TF26" i="82" s="1"/>
  <c r="TG26" i="82" s="1"/>
  <c r="TH26" i="82" s="1"/>
  <c r="TI26" i="82" s="1"/>
  <c r="TJ26" i="82" s="1"/>
  <c r="SY25" i="82"/>
  <c r="OS14" i="50"/>
  <c r="OS31" i="50"/>
  <c r="OS9" i="50"/>
  <c r="OS15" i="50"/>
  <c r="OS19" i="50"/>
  <c r="OT28" i="50"/>
  <c r="OT27" i="50"/>
  <c r="OU24" i="50"/>
  <c r="OT29" i="50"/>
  <c r="OS20" i="50"/>
  <c r="OS13" i="50"/>
  <c r="OS7" i="50"/>
  <c r="OS10" i="50"/>
  <c r="OS22" i="50"/>
  <c r="OS21" i="50"/>
  <c r="OS8" i="50"/>
  <c r="OJ17" i="72" l="1"/>
  <c r="OJ16" i="72"/>
  <c r="OJ15" i="72"/>
  <c r="OJ21" i="72" s="1"/>
  <c r="OK12" i="72"/>
  <c r="OJ20" i="72"/>
  <c r="OJ22" i="72"/>
  <c r="OJ23" i="72"/>
  <c r="OJ24" i="72"/>
  <c r="OJ7" i="72" s="1"/>
  <c r="OJ25" i="72"/>
  <c r="SX9" i="82"/>
  <c r="OT20" i="50"/>
  <c r="OT19" i="50"/>
  <c r="SX20" i="82"/>
  <c r="SX19" i="82"/>
  <c r="SX22" i="82"/>
  <c r="SX13" i="82"/>
  <c r="SX7" i="82"/>
  <c r="SY29" i="82"/>
  <c r="SY28" i="82"/>
  <c r="SZ24" i="82"/>
  <c r="SY27" i="82"/>
  <c r="SX10" i="82"/>
  <c r="SX21" i="82"/>
  <c r="SX15" i="82"/>
  <c r="SX31" i="82"/>
  <c r="SX14" i="82"/>
  <c r="SX8" i="82"/>
  <c r="OU25" i="50"/>
  <c r="OU26" i="50"/>
  <c r="OS12" i="50"/>
  <c r="OS18" i="50"/>
  <c r="OS6" i="50"/>
  <c r="OK13" i="72" l="1"/>
  <c r="OJ19" i="72"/>
  <c r="OJ10" i="72"/>
  <c r="OJ6" i="72" s="1"/>
  <c r="SX18" i="82"/>
  <c r="SX6" i="82"/>
  <c r="SY14" i="82"/>
  <c r="SX12" i="82"/>
  <c r="SY15" i="82"/>
  <c r="SY13" i="82"/>
  <c r="SZ25" i="82"/>
  <c r="OT9" i="50"/>
  <c r="OT15" i="50"/>
  <c r="OT31" i="50"/>
  <c r="OT21" i="50"/>
  <c r="OT8" i="50"/>
  <c r="OU28" i="50"/>
  <c r="OU27" i="50"/>
  <c r="OU29" i="50"/>
  <c r="OV24" i="50"/>
  <c r="OT10" i="50"/>
  <c r="OT22" i="50"/>
  <c r="OT13" i="50"/>
  <c r="OT7" i="50"/>
  <c r="OV26" i="50"/>
  <c r="OW26" i="50" s="1"/>
  <c r="OX26" i="50" s="1"/>
  <c r="OY26" i="50" s="1"/>
  <c r="OZ26" i="50" s="1"/>
  <c r="PA26" i="50" s="1"/>
  <c r="PB26" i="50" s="1"/>
  <c r="PC26" i="50" s="1"/>
  <c r="PD26" i="50" s="1"/>
  <c r="PE26" i="50" s="1"/>
  <c r="PF26" i="50" s="1"/>
  <c r="OT14" i="50"/>
  <c r="OK17" i="72" l="1"/>
  <c r="OK16" i="72"/>
  <c r="OK15" i="72"/>
  <c r="OL12" i="72"/>
  <c r="OK24" i="72"/>
  <c r="OK7" i="72" s="1"/>
  <c r="OK20" i="72"/>
  <c r="OK21" i="72"/>
  <c r="OK22" i="72"/>
  <c r="OK23" i="72"/>
  <c r="OK25" i="72"/>
  <c r="OU13" i="50"/>
  <c r="OU8" i="50"/>
  <c r="OU14" i="50"/>
  <c r="SY21" i="82"/>
  <c r="SY19" i="82"/>
  <c r="SY22" i="82"/>
  <c r="SY12" i="82"/>
  <c r="SY31" i="82"/>
  <c r="SY20" i="82"/>
  <c r="SY8" i="82"/>
  <c r="SZ29" i="82"/>
  <c r="SZ28" i="82"/>
  <c r="TA24" i="82"/>
  <c r="SZ27" i="82"/>
  <c r="SY7" i="82"/>
  <c r="SY10" i="82"/>
  <c r="SY9" i="82"/>
  <c r="OT18" i="50"/>
  <c r="OT12" i="50"/>
  <c r="OT6" i="50"/>
  <c r="OU15" i="50"/>
  <c r="OV25" i="50"/>
  <c r="OU19" i="50"/>
  <c r="OK19" i="72" l="1"/>
  <c r="OK10" i="72"/>
  <c r="OK6" i="72" s="1"/>
  <c r="OL13" i="72"/>
  <c r="OU22" i="50"/>
  <c r="OU21" i="50"/>
  <c r="SY18" i="82"/>
  <c r="SY6" i="82"/>
  <c r="TA25" i="82"/>
  <c r="SZ15" i="82"/>
  <c r="OU12" i="50"/>
  <c r="OU20" i="50"/>
  <c r="OU7" i="50"/>
  <c r="OV27" i="50"/>
  <c r="OV29" i="50"/>
  <c r="OV28" i="50"/>
  <c r="OW24" i="50"/>
  <c r="OU10" i="50"/>
  <c r="OU9" i="50"/>
  <c r="OU31" i="50"/>
  <c r="OL17" i="72" l="1"/>
  <c r="OL16" i="72"/>
  <c r="OM12" i="72"/>
  <c r="OL15" i="72"/>
  <c r="OL20" i="72" s="1"/>
  <c r="OL21" i="72"/>
  <c r="OL22" i="72"/>
  <c r="OL23" i="72"/>
  <c r="OL24" i="72"/>
  <c r="OL7" i="72" s="1"/>
  <c r="OL25" i="72"/>
  <c r="SZ9" i="82"/>
  <c r="OU18" i="50"/>
  <c r="SZ21" i="82"/>
  <c r="SZ22" i="82"/>
  <c r="SZ19" i="82"/>
  <c r="SZ13" i="82"/>
  <c r="SZ7" i="82"/>
  <c r="SZ8" i="82"/>
  <c r="SZ31" i="82"/>
  <c r="SZ14" i="82"/>
  <c r="SZ10" i="82"/>
  <c r="TA28" i="82"/>
  <c r="TB24" i="82"/>
  <c r="TA27" i="82"/>
  <c r="TA29" i="82"/>
  <c r="SZ20" i="82"/>
  <c r="OU6" i="50"/>
  <c r="OW25" i="50"/>
  <c r="OL19" i="72" l="1"/>
  <c r="OL10" i="72"/>
  <c r="OL6" i="72" s="1"/>
  <c r="OM13" i="72"/>
  <c r="OM14" i="72"/>
  <c r="ON14" i="72" s="1"/>
  <c r="OO14" i="72" s="1"/>
  <c r="OP14" i="72" s="1"/>
  <c r="OQ14" i="72" s="1"/>
  <c r="OR14" i="72" s="1"/>
  <c r="OS14" i="72" s="1"/>
  <c r="OT14" i="72" s="1"/>
  <c r="OU14" i="72" s="1"/>
  <c r="OV14" i="72" s="1"/>
  <c r="OW14" i="72" s="1"/>
  <c r="OX14" i="72" s="1"/>
  <c r="OV21" i="50"/>
  <c r="SZ18" i="82"/>
  <c r="TB25" i="82"/>
  <c r="SZ6" i="82"/>
  <c r="SZ12" i="82"/>
  <c r="OV9" i="50"/>
  <c r="OV15" i="50"/>
  <c r="OV20" i="50"/>
  <c r="OV22" i="50"/>
  <c r="OV10" i="50"/>
  <c r="OW29" i="50"/>
  <c r="OW28" i="50"/>
  <c r="OW27" i="50"/>
  <c r="OX24" i="50"/>
  <c r="OV7" i="50"/>
  <c r="OV13" i="50"/>
  <c r="OV19" i="50"/>
  <c r="OV8" i="50"/>
  <c r="OV14" i="50"/>
  <c r="OV31" i="50"/>
  <c r="OM17" i="72" l="1"/>
  <c r="OM16" i="72"/>
  <c r="OM15" i="72"/>
  <c r="ON12" i="72"/>
  <c r="OM22" i="72"/>
  <c r="OM20" i="72"/>
  <c r="OM25" i="72"/>
  <c r="OM21" i="72"/>
  <c r="OM24" i="72"/>
  <c r="OM7" i="72" s="1"/>
  <c r="OM23" i="72"/>
  <c r="TA21" i="82"/>
  <c r="TA20" i="82"/>
  <c r="TA31" i="82"/>
  <c r="TA14" i="82"/>
  <c r="TA8" i="82"/>
  <c r="TA19" i="82"/>
  <c r="TA13" i="82"/>
  <c r="TA7" i="82"/>
  <c r="TB28" i="82"/>
  <c r="TB27" i="82"/>
  <c r="TC24" i="82"/>
  <c r="TB29" i="82"/>
  <c r="TA22" i="82"/>
  <c r="TA10" i="82"/>
  <c r="TA15" i="82"/>
  <c r="TA9" i="82"/>
  <c r="OV18" i="50"/>
  <c r="OV12" i="50"/>
  <c r="OV6" i="50"/>
  <c r="OX25" i="50"/>
  <c r="OM19" i="72" l="1"/>
  <c r="OM10" i="72"/>
  <c r="OM6" i="72" s="1"/>
  <c r="ON13" i="72"/>
  <c r="OW21" i="50"/>
  <c r="TA6" i="82"/>
  <c r="TB14" i="82"/>
  <c r="TA12" i="82"/>
  <c r="TB13" i="82"/>
  <c r="TC25" i="82"/>
  <c r="TA18" i="82"/>
  <c r="OW19" i="50"/>
  <c r="OX28" i="50"/>
  <c r="OX29" i="50"/>
  <c r="OX27" i="50"/>
  <c r="OY24" i="50"/>
  <c r="OW13" i="50"/>
  <c r="OW7" i="50"/>
  <c r="OW20" i="50"/>
  <c r="OW14" i="50"/>
  <c r="OW8" i="50"/>
  <c r="OW31" i="50"/>
  <c r="OW9" i="50"/>
  <c r="OW15" i="50"/>
  <c r="OW22" i="50"/>
  <c r="OW10" i="50"/>
  <c r="ON17" i="72" l="1"/>
  <c r="ON16" i="72"/>
  <c r="ON15" i="72"/>
  <c r="OO12" i="72"/>
  <c r="ON24" i="72"/>
  <c r="ON7" i="72" s="1"/>
  <c r="ON22" i="72"/>
  <c r="ON21" i="72"/>
  <c r="ON20" i="72"/>
  <c r="ON23" i="72"/>
  <c r="ON25" i="72"/>
  <c r="TB19" i="82"/>
  <c r="TB22" i="82"/>
  <c r="TB20" i="82"/>
  <c r="TB21" i="82"/>
  <c r="TB10" i="82"/>
  <c r="TD24" i="82"/>
  <c r="TC27" i="82"/>
  <c r="TC29" i="82"/>
  <c r="TC28" i="82"/>
  <c r="TB7" i="82"/>
  <c r="TB8" i="82"/>
  <c r="TB15" i="82"/>
  <c r="TB12" i="82" s="1"/>
  <c r="TB9" i="82"/>
  <c r="TB31" i="82"/>
  <c r="OW12" i="50"/>
  <c r="OW6" i="50"/>
  <c r="OY25" i="50"/>
  <c r="OW18" i="50"/>
  <c r="ON19" i="72" l="1"/>
  <c r="ON10" i="72"/>
  <c r="ON6" i="72" s="1"/>
  <c r="OO13" i="72"/>
  <c r="TC15" i="82"/>
  <c r="OX20" i="50"/>
  <c r="TB18" i="82"/>
  <c r="TC14" i="82"/>
  <c r="TB6" i="82"/>
  <c r="TD25" i="82"/>
  <c r="OX15" i="50"/>
  <c r="OX9" i="50"/>
  <c r="OX22" i="50"/>
  <c r="OX10" i="50"/>
  <c r="OX13" i="50"/>
  <c r="OX7" i="50"/>
  <c r="OY29" i="50"/>
  <c r="OY27" i="50"/>
  <c r="OY28" i="50"/>
  <c r="OZ24" i="50"/>
  <c r="OX19" i="50"/>
  <c r="OX21" i="50"/>
  <c r="OX8" i="50"/>
  <c r="OX14" i="50"/>
  <c r="OX31" i="50"/>
  <c r="OO17" i="72" l="1"/>
  <c r="OO16" i="72"/>
  <c r="OO15" i="72"/>
  <c r="OP12" i="72"/>
  <c r="OO22" i="72"/>
  <c r="OO24" i="72"/>
  <c r="OO7" i="72" s="1"/>
  <c r="OO20" i="72"/>
  <c r="OO21" i="72"/>
  <c r="OO25" i="72"/>
  <c r="OO23" i="72"/>
  <c r="TC9" i="82"/>
  <c r="TC19" i="82"/>
  <c r="TC21" i="82"/>
  <c r="TC22" i="82"/>
  <c r="TC20" i="82"/>
  <c r="TC13" i="82"/>
  <c r="TC12" i="82" s="1"/>
  <c r="TC7" i="82"/>
  <c r="TC8" i="82"/>
  <c r="TC31" i="82"/>
  <c r="TC10" i="82"/>
  <c r="TD27" i="82"/>
  <c r="TD29" i="82"/>
  <c r="TD28" i="82"/>
  <c r="TE24" i="82"/>
  <c r="OX12" i="50"/>
  <c r="OZ25" i="50"/>
  <c r="OX6" i="50"/>
  <c r="OX18" i="50"/>
  <c r="OO19" i="72" l="1"/>
  <c r="OO10" i="72"/>
  <c r="OO6" i="72" s="1"/>
  <c r="OP13" i="72"/>
  <c r="TC18" i="82"/>
  <c r="TE25" i="82"/>
  <c r="TC6" i="82"/>
  <c r="OY19" i="50"/>
  <c r="OZ27" i="50"/>
  <c r="OZ29" i="50"/>
  <c r="OZ28" i="50"/>
  <c r="PA24" i="50"/>
  <c r="OY20" i="50"/>
  <c r="OY21" i="50"/>
  <c r="OY13" i="50"/>
  <c r="OY7" i="50"/>
  <c r="OY15" i="50"/>
  <c r="OY9" i="50"/>
  <c r="OY8" i="50"/>
  <c r="OY31" i="50"/>
  <c r="OY14" i="50"/>
  <c r="OY10" i="50"/>
  <c r="OY22" i="50"/>
  <c r="OP17" i="72" l="1"/>
  <c r="OP15" i="72"/>
  <c r="OP16" i="72"/>
  <c r="OQ12" i="72"/>
  <c r="OP21" i="72"/>
  <c r="OP24" i="72"/>
  <c r="OP7" i="72" s="1"/>
  <c r="OP20" i="72"/>
  <c r="OP23" i="72"/>
  <c r="OP22" i="72"/>
  <c r="OP25" i="72"/>
  <c r="TD21" i="82"/>
  <c r="TD15" i="82"/>
  <c r="TD9" i="82"/>
  <c r="TD19" i="82"/>
  <c r="TD20" i="82"/>
  <c r="TD13" i="82"/>
  <c r="TD7" i="82"/>
  <c r="TD22" i="82"/>
  <c r="TD10" i="82"/>
  <c r="TE29" i="82"/>
  <c r="TE27" i="82"/>
  <c r="TE28" i="82"/>
  <c r="TF24" i="82"/>
  <c r="TD31" i="82"/>
  <c r="TD14" i="82"/>
  <c r="TD8" i="82"/>
  <c r="OY18" i="50"/>
  <c r="OY12" i="50"/>
  <c r="OY6" i="50"/>
  <c r="PA25" i="50"/>
  <c r="OP19" i="72" l="1"/>
  <c r="OP10" i="72"/>
  <c r="OP6" i="72" s="1"/>
  <c r="OQ13" i="72"/>
  <c r="OZ20" i="50"/>
  <c r="TD18" i="82"/>
  <c r="TD12" i="82"/>
  <c r="TF25" i="82"/>
  <c r="TD6" i="82"/>
  <c r="OZ19" i="50"/>
  <c r="OZ31" i="50"/>
  <c r="OZ14" i="50"/>
  <c r="OZ8" i="50"/>
  <c r="OZ21" i="50"/>
  <c r="OZ22" i="50"/>
  <c r="OZ10" i="50"/>
  <c r="OZ13" i="50"/>
  <c r="OZ7" i="50"/>
  <c r="OZ15" i="50"/>
  <c r="OZ9" i="50"/>
  <c r="PA29" i="50"/>
  <c r="PA27" i="50"/>
  <c r="PA28" i="50"/>
  <c r="PB24" i="50"/>
  <c r="OQ17" i="72" l="1"/>
  <c r="OQ16" i="72"/>
  <c r="OQ15" i="72"/>
  <c r="OR12" i="72"/>
  <c r="OQ20" i="72"/>
  <c r="OQ25" i="72"/>
  <c r="OQ21" i="72"/>
  <c r="OQ22" i="72"/>
  <c r="OQ23" i="72"/>
  <c r="OQ24" i="72"/>
  <c r="OQ7" i="72" s="1"/>
  <c r="TE21" i="82"/>
  <c r="TE19" i="82"/>
  <c r="TE15" i="82"/>
  <c r="TE9" i="82"/>
  <c r="TE31" i="82"/>
  <c r="TE14" i="82"/>
  <c r="TE8" i="82"/>
  <c r="TE22" i="82"/>
  <c r="TE10" i="82"/>
  <c r="TE20" i="82"/>
  <c r="TE13" i="82"/>
  <c r="TE7" i="82"/>
  <c r="TF29" i="82"/>
  <c r="TF27" i="82"/>
  <c r="TF28" i="82"/>
  <c r="TG24" i="82"/>
  <c r="OZ18" i="50"/>
  <c r="OZ12" i="50"/>
  <c r="OZ6" i="50"/>
  <c r="PB25" i="50"/>
  <c r="OQ19" i="72" l="1"/>
  <c r="OQ10" i="72"/>
  <c r="OQ6" i="72" s="1"/>
  <c r="OR13" i="72"/>
  <c r="PA21" i="50"/>
  <c r="TG25" i="82"/>
  <c r="TE18" i="82"/>
  <c r="TE6" i="82"/>
  <c r="TE12" i="82"/>
  <c r="PA14" i="50"/>
  <c r="PA31" i="50"/>
  <c r="PA8" i="50"/>
  <c r="PA13" i="50"/>
  <c r="PA7" i="50"/>
  <c r="PA19" i="50"/>
  <c r="PA22" i="50"/>
  <c r="PA10" i="50"/>
  <c r="PA15" i="50"/>
  <c r="PA9" i="50"/>
  <c r="PB29" i="50"/>
  <c r="PB28" i="50"/>
  <c r="PB27" i="50"/>
  <c r="PC24" i="50"/>
  <c r="PA20" i="50"/>
  <c r="OR17" i="72" l="1"/>
  <c r="OR15" i="72"/>
  <c r="OR25" i="72" s="1"/>
  <c r="OR16" i="72"/>
  <c r="OS12" i="72"/>
  <c r="OR20" i="72"/>
  <c r="OR21" i="72"/>
  <c r="OR23" i="72"/>
  <c r="OR22" i="72"/>
  <c r="OR24" i="72"/>
  <c r="OR7" i="72" s="1"/>
  <c r="PB31" i="50"/>
  <c r="PB19" i="50"/>
  <c r="TF19" i="82"/>
  <c r="TF20" i="82"/>
  <c r="TF21" i="82"/>
  <c r="TG28" i="82"/>
  <c r="TG27" i="82"/>
  <c r="TG29" i="82"/>
  <c r="TH24" i="82"/>
  <c r="TF15" i="82"/>
  <c r="TF9" i="82"/>
  <c r="TF22" i="82"/>
  <c r="TF10" i="82"/>
  <c r="TF31" i="82"/>
  <c r="TF14" i="82"/>
  <c r="TF8" i="82"/>
  <c r="TF13" i="82"/>
  <c r="TF7" i="82"/>
  <c r="PC25" i="50"/>
  <c r="PA18" i="50"/>
  <c r="PA12" i="50"/>
  <c r="PA6" i="50"/>
  <c r="OR19" i="72" l="1"/>
  <c r="OR10" i="72"/>
  <c r="OR6" i="72" s="1"/>
  <c r="OS13" i="72"/>
  <c r="TG19" i="82"/>
  <c r="TG9" i="82"/>
  <c r="TG13" i="82"/>
  <c r="TG8" i="82"/>
  <c r="TF6" i="82"/>
  <c r="TF18" i="82"/>
  <c r="TG20" i="82"/>
  <c r="TF12" i="82"/>
  <c r="TH25" i="82"/>
  <c r="TG22" i="82"/>
  <c r="TG10" i="82"/>
  <c r="TG21" i="82"/>
  <c r="PB20" i="50"/>
  <c r="PB13" i="50"/>
  <c r="PB7" i="50"/>
  <c r="PC29" i="50"/>
  <c r="PC28" i="50"/>
  <c r="PC27" i="50"/>
  <c r="PD24" i="50"/>
  <c r="PB14" i="50"/>
  <c r="PB21" i="50"/>
  <c r="PB8" i="50"/>
  <c r="PB22" i="50"/>
  <c r="PB10" i="50"/>
  <c r="PB15" i="50"/>
  <c r="PB9" i="50"/>
  <c r="OS17" i="72" l="1"/>
  <c r="OS15" i="72"/>
  <c r="OS21" i="72" s="1"/>
  <c r="OS16" i="72"/>
  <c r="OT12" i="72"/>
  <c r="OS20" i="72"/>
  <c r="OS22" i="72"/>
  <c r="OS23" i="72"/>
  <c r="OS24" i="72"/>
  <c r="OS7" i="72" s="1"/>
  <c r="OS25" i="72"/>
  <c r="TG31" i="82"/>
  <c r="TG7" i="82"/>
  <c r="TG6" i="82" s="1"/>
  <c r="TG14" i="82"/>
  <c r="TG12" i="82" s="1"/>
  <c r="TG15" i="82"/>
  <c r="TG18" i="82"/>
  <c r="TH29" i="82"/>
  <c r="TH28" i="82"/>
  <c r="TH27" i="82"/>
  <c r="TI24" i="82"/>
  <c r="PB12" i="50"/>
  <c r="PB18" i="50"/>
  <c r="PB6" i="50"/>
  <c r="PD25" i="50"/>
  <c r="OS19" i="72" l="1"/>
  <c r="OS10" i="72"/>
  <c r="OS6" i="72" s="1"/>
  <c r="OT13" i="72"/>
  <c r="TH14" i="82"/>
  <c r="TI25" i="82"/>
  <c r="TH19" i="82"/>
  <c r="TH13" i="82"/>
  <c r="PC20" i="50"/>
  <c r="PC8" i="50"/>
  <c r="PC14" i="50"/>
  <c r="PD29" i="50"/>
  <c r="PD28" i="50"/>
  <c r="PD27" i="50"/>
  <c r="PE24" i="50"/>
  <c r="PC19" i="50"/>
  <c r="PC13" i="50"/>
  <c r="PC7" i="50"/>
  <c r="PC15" i="50"/>
  <c r="PC9" i="50"/>
  <c r="PC21" i="50"/>
  <c r="PC22" i="50"/>
  <c r="PC10" i="50"/>
  <c r="PC31" i="50"/>
  <c r="OT17" i="72" l="1"/>
  <c r="OT15" i="72"/>
  <c r="OT16" i="72"/>
  <c r="OU12" i="72"/>
  <c r="OT20" i="72"/>
  <c r="OT25" i="72"/>
  <c r="OT21" i="72"/>
  <c r="OT24" i="72"/>
  <c r="OT7" i="72" s="1"/>
  <c r="OT23" i="72"/>
  <c r="OT22" i="72"/>
  <c r="TH21" i="82"/>
  <c r="TH20" i="82"/>
  <c r="TH31" i="82"/>
  <c r="TI29" i="82"/>
  <c r="TI27" i="82"/>
  <c r="TJ24" i="82"/>
  <c r="TI28" i="82"/>
  <c r="TH22" i="82"/>
  <c r="TH10" i="82"/>
  <c r="TH8" i="82"/>
  <c r="TH9" i="82"/>
  <c r="TH15" i="82"/>
  <c r="TH12" i="82" s="1"/>
  <c r="TH7" i="82"/>
  <c r="PC12" i="50"/>
  <c r="PC18" i="50"/>
  <c r="PE25" i="50"/>
  <c r="PC6" i="50"/>
  <c r="OT19" i="72" l="1"/>
  <c r="OT10" i="72"/>
  <c r="OT6" i="72" s="1"/>
  <c r="OU13" i="72"/>
  <c r="TH18" i="82"/>
  <c r="TI15" i="82"/>
  <c r="TH6" i="82"/>
  <c r="TJ25" i="82"/>
  <c r="PD21" i="50"/>
  <c r="PD19" i="50"/>
  <c r="PD13" i="50"/>
  <c r="PD7" i="50"/>
  <c r="PD14" i="50"/>
  <c r="PD8" i="50"/>
  <c r="PD22" i="50"/>
  <c r="PD31" i="50"/>
  <c r="PD20" i="50"/>
  <c r="PD15" i="50"/>
  <c r="PD9" i="50"/>
  <c r="PE27" i="50"/>
  <c r="PE28" i="50"/>
  <c r="PE29" i="50"/>
  <c r="PF24" i="50"/>
  <c r="PD10" i="50"/>
  <c r="OU16" i="72" l="1"/>
  <c r="OU17" i="72"/>
  <c r="OU15" i="72"/>
  <c r="OU21" i="72" s="1"/>
  <c r="OV12" i="72"/>
  <c r="OU22" i="72"/>
  <c r="OU20" i="72"/>
  <c r="OU24" i="72"/>
  <c r="OU7" i="72" s="1"/>
  <c r="OU23" i="72"/>
  <c r="PE19" i="50"/>
  <c r="TI20" i="82"/>
  <c r="TI21" i="82"/>
  <c r="TJ29" i="82"/>
  <c r="TJ27" i="82"/>
  <c r="TK24" i="82"/>
  <c r="TJ28" i="82"/>
  <c r="TI31" i="82"/>
  <c r="TI14" i="82"/>
  <c r="TI8" i="82"/>
  <c r="TI22" i="82"/>
  <c r="TI10" i="82"/>
  <c r="TI9" i="82"/>
  <c r="TI19" i="82"/>
  <c r="TI13" i="82"/>
  <c r="TI7" i="82"/>
  <c r="PD6" i="50"/>
  <c r="PD18" i="50"/>
  <c r="PF25" i="50"/>
  <c r="PD12" i="50"/>
  <c r="OU25" i="72" l="1"/>
  <c r="OU19" i="72" s="1"/>
  <c r="OV13" i="72"/>
  <c r="TI18" i="82"/>
  <c r="PE21" i="50"/>
  <c r="TI12" i="82"/>
  <c r="TJ15" i="82"/>
  <c r="TJ13" i="82"/>
  <c r="TJ14" i="82"/>
  <c r="TK26" i="82"/>
  <c r="TL26" i="82" s="1"/>
  <c r="TM26" i="82" s="1"/>
  <c r="TN26" i="82" s="1"/>
  <c r="TO26" i="82" s="1"/>
  <c r="TP26" i="82" s="1"/>
  <c r="TQ26" i="82" s="1"/>
  <c r="TR26" i="82" s="1"/>
  <c r="TS26" i="82" s="1"/>
  <c r="TT26" i="82" s="1"/>
  <c r="TU26" i="82" s="1"/>
  <c r="TV26" i="82" s="1"/>
  <c r="TK25" i="82"/>
  <c r="TI6" i="82"/>
  <c r="PE20" i="50"/>
  <c r="PF28" i="50"/>
  <c r="PF27" i="50"/>
  <c r="PF29" i="50"/>
  <c r="PG24" i="50"/>
  <c r="PE31" i="50"/>
  <c r="PE14" i="50"/>
  <c r="PE8" i="50"/>
  <c r="PE9" i="50"/>
  <c r="PE15" i="50"/>
  <c r="PE13" i="50"/>
  <c r="PE7" i="50"/>
  <c r="PE10" i="50"/>
  <c r="PE22" i="50"/>
  <c r="OV17" i="72" l="1"/>
  <c r="OV15" i="72"/>
  <c r="OV22" i="72" s="1"/>
  <c r="OV16" i="72"/>
  <c r="OW12" i="72"/>
  <c r="OV23" i="72"/>
  <c r="OV25" i="72"/>
  <c r="OV20" i="72"/>
  <c r="OV21" i="72"/>
  <c r="OV24" i="72"/>
  <c r="OV7" i="72" s="1"/>
  <c r="OU10" i="72"/>
  <c r="OU6" i="72" s="1"/>
  <c r="TJ9" i="82"/>
  <c r="TJ19" i="82"/>
  <c r="TJ22" i="82"/>
  <c r="TJ20" i="82"/>
  <c r="TJ8" i="82"/>
  <c r="TK29" i="82"/>
  <c r="TK28" i="82"/>
  <c r="TK27" i="82"/>
  <c r="TL24" i="82"/>
  <c r="TJ31" i="82"/>
  <c r="TJ10" i="82"/>
  <c r="TJ21" i="82"/>
  <c r="TJ7" i="82"/>
  <c r="TJ12" i="82"/>
  <c r="PE18" i="50"/>
  <c r="PE12" i="50"/>
  <c r="PE6" i="50"/>
  <c r="PG26" i="50"/>
  <c r="PH26" i="50" s="1"/>
  <c r="PI26" i="50" s="1"/>
  <c r="PJ26" i="50" s="1"/>
  <c r="PK26" i="50" s="1"/>
  <c r="PL26" i="50" s="1"/>
  <c r="PM26" i="50" s="1"/>
  <c r="PN26" i="50" s="1"/>
  <c r="PO26" i="50" s="1"/>
  <c r="PP26" i="50" s="1"/>
  <c r="PQ26" i="50" s="1"/>
  <c r="PR26" i="50" s="1"/>
  <c r="PG25" i="50"/>
  <c r="OV19" i="72" l="1"/>
  <c r="OV10" i="72"/>
  <c r="OV6" i="72" s="1"/>
  <c r="OW13" i="72"/>
  <c r="TJ18" i="82"/>
  <c r="PF19" i="50"/>
  <c r="TJ6" i="82"/>
  <c r="TL25" i="82"/>
  <c r="PF13" i="50"/>
  <c r="PF7" i="50"/>
  <c r="PF20" i="50"/>
  <c r="PF15" i="50"/>
  <c r="PF9" i="50"/>
  <c r="PF14" i="50"/>
  <c r="PF31" i="50"/>
  <c r="PF8" i="50"/>
  <c r="PF21" i="50"/>
  <c r="PG27" i="50"/>
  <c r="PG28" i="50"/>
  <c r="PG29" i="50"/>
  <c r="PH24" i="50"/>
  <c r="PF10" i="50"/>
  <c r="PF22" i="50"/>
  <c r="OW17" i="72" l="1"/>
  <c r="OW16" i="72"/>
  <c r="OX12" i="72"/>
  <c r="OW15" i="72"/>
  <c r="OW20" i="72"/>
  <c r="OW21" i="72"/>
  <c r="OW22" i="72"/>
  <c r="OW23" i="72"/>
  <c r="OW24" i="72"/>
  <c r="OW7" i="72" s="1"/>
  <c r="OW25" i="72"/>
  <c r="TK21" i="82"/>
  <c r="TK31" i="82"/>
  <c r="TK19" i="82"/>
  <c r="TK13" i="82"/>
  <c r="TK7" i="82"/>
  <c r="TK22" i="82"/>
  <c r="TK10" i="82"/>
  <c r="TK8" i="82"/>
  <c r="TK14" i="82"/>
  <c r="TK15" i="82"/>
  <c r="TK9" i="82"/>
  <c r="TK20" i="82"/>
  <c r="TL29" i="82"/>
  <c r="TL28" i="82"/>
  <c r="TL27" i="82"/>
  <c r="TM24" i="82"/>
  <c r="PF12" i="50"/>
  <c r="PF18" i="50"/>
  <c r="PF6" i="50"/>
  <c r="PH25" i="50"/>
  <c r="TK18" i="82" l="1"/>
  <c r="OW19" i="72"/>
  <c r="OW10" i="72"/>
  <c r="OW6" i="72" s="1"/>
  <c r="OX13" i="72"/>
  <c r="PG20" i="50"/>
  <c r="TK6" i="82"/>
  <c r="TK12" i="82"/>
  <c r="TL13" i="82"/>
  <c r="TM25" i="82"/>
  <c r="PG9" i="50"/>
  <c r="PG15" i="50"/>
  <c r="PG10" i="50"/>
  <c r="PG22" i="50"/>
  <c r="PH28" i="50"/>
  <c r="PH29" i="50"/>
  <c r="PH27" i="50"/>
  <c r="PI24" i="50"/>
  <c r="PG21" i="50"/>
  <c r="PG8" i="50"/>
  <c r="PG14" i="50"/>
  <c r="PG31" i="50"/>
  <c r="PG19" i="50"/>
  <c r="PG13" i="50"/>
  <c r="PG7" i="50"/>
  <c r="OX16" i="72" l="1"/>
  <c r="OY12" i="72"/>
  <c r="OX17" i="72"/>
  <c r="OX15" i="72"/>
  <c r="OX22" i="72"/>
  <c r="OX23" i="72"/>
  <c r="OX21" i="72"/>
  <c r="OX20" i="72"/>
  <c r="OX24" i="72"/>
  <c r="OX7" i="72" s="1"/>
  <c r="OX25" i="72"/>
  <c r="PH21" i="50"/>
  <c r="PH19" i="50"/>
  <c r="PH10" i="50"/>
  <c r="PH22" i="50"/>
  <c r="PH14" i="50"/>
  <c r="TL7" i="82"/>
  <c r="TL21" i="82"/>
  <c r="TM28" i="82"/>
  <c r="TN24" i="82"/>
  <c r="TM29" i="82"/>
  <c r="TM27" i="82"/>
  <c r="TL19" i="82"/>
  <c r="TL31" i="82"/>
  <c r="TL8" i="82"/>
  <c r="TL14" i="82"/>
  <c r="TL22" i="82"/>
  <c r="TL10" i="82"/>
  <c r="TL15" i="82"/>
  <c r="TL9" i="82"/>
  <c r="TL20" i="82"/>
  <c r="PI25" i="50"/>
  <c r="PG6" i="50"/>
  <c r="PG18" i="50"/>
  <c r="PG12" i="50"/>
  <c r="OX19" i="72" l="1"/>
  <c r="OX10" i="72"/>
  <c r="OX6" i="72" s="1"/>
  <c r="OY14" i="72"/>
  <c r="OZ14" i="72" s="1"/>
  <c r="PA14" i="72" s="1"/>
  <c r="PB14" i="72" s="1"/>
  <c r="PC14" i="72" s="1"/>
  <c r="PD14" i="72" s="1"/>
  <c r="PE14" i="72" s="1"/>
  <c r="PF14" i="72" s="1"/>
  <c r="PG14" i="72" s="1"/>
  <c r="PH14" i="72" s="1"/>
  <c r="PI14" i="72" s="1"/>
  <c r="PJ14" i="72" s="1"/>
  <c r="OY13" i="72"/>
  <c r="PH8" i="50"/>
  <c r="PH13" i="50"/>
  <c r="PH7" i="50"/>
  <c r="TL12" i="82"/>
  <c r="TL6" i="82"/>
  <c r="TM13" i="82"/>
  <c r="TL18" i="82"/>
  <c r="TM15" i="82"/>
  <c r="TN25" i="82"/>
  <c r="PI28" i="50"/>
  <c r="PI29" i="50"/>
  <c r="PI27" i="50"/>
  <c r="PJ24" i="50"/>
  <c r="PH9" i="50"/>
  <c r="PH15" i="50"/>
  <c r="PH20" i="50"/>
  <c r="PH18" i="50" s="1"/>
  <c r="PH31" i="50"/>
  <c r="PH12" i="50" l="1"/>
  <c r="OY17" i="72"/>
  <c r="OY16" i="72"/>
  <c r="OY15" i="72"/>
  <c r="OZ12" i="72"/>
  <c r="OY23" i="72"/>
  <c r="OY20" i="72"/>
  <c r="OY22" i="72"/>
  <c r="OY21" i="72"/>
  <c r="OY24" i="72"/>
  <c r="OY7" i="72" s="1"/>
  <c r="OY25" i="72"/>
  <c r="TM21" i="82"/>
  <c r="TM20" i="82"/>
  <c r="PH6" i="50"/>
  <c r="PI7" i="50"/>
  <c r="PI22" i="50"/>
  <c r="TM7" i="82"/>
  <c r="TM22" i="82"/>
  <c r="TM31" i="82"/>
  <c r="TM14" i="82"/>
  <c r="TM12" i="82" s="1"/>
  <c r="TM8" i="82"/>
  <c r="TM9" i="82"/>
  <c r="TM19" i="82"/>
  <c r="TM10" i="82"/>
  <c r="TN28" i="82"/>
  <c r="TN27" i="82"/>
  <c r="TO24" i="82"/>
  <c r="TN29" i="82"/>
  <c r="PI13" i="50"/>
  <c r="PI15" i="50"/>
  <c r="PJ25" i="50"/>
  <c r="PI14" i="50"/>
  <c r="PI9" i="50"/>
  <c r="OY19" i="72" l="1"/>
  <c r="OY10" i="72"/>
  <c r="OY6" i="72" s="1"/>
  <c r="OZ13" i="72"/>
  <c r="TN14" i="82"/>
  <c r="TM18" i="82"/>
  <c r="PI31" i="50"/>
  <c r="PI19" i="50"/>
  <c r="PI10" i="50"/>
  <c r="TN13" i="82"/>
  <c r="TM6" i="82"/>
  <c r="TO25" i="82"/>
  <c r="PI12" i="50"/>
  <c r="PI20" i="50"/>
  <c r="PI8" i="50"/>
  <c r="PJ28" i="50"/>
  <c r="PJ29" i="50"/>
  <c r="PK24" i="50"/>
  <c r="PJ27" i="50"/>
  <c r="PI21" i="50"/>
  <c r="OZ17" i="72" l="1"/>
  <c r="OZ16" i="72"/>
  <c r="OZ15" i="72"/>
  <c r="PA12" i="72"/>
  <c r="OZ22" i="72"/>
  <c r="OZ21" i="72"/>
  <c r="OZ25" i="72"/>
  <c r="OZ20" i="72"/>
  <c r="OZ23" i="72"/>
  <c r="OZ24" i="72"/>
  <c r="OZ7" i="72" s="1"/>
  <c r="PI6" i="50"/>
  <c r="TN22" i="82"/>
  <c r="TN19" i="82"/>
  <c r="TN31" i="82"/>
  <c r="TN21" i="82"/>
  <c r="TP24" i="82"/>
  <c r="TO29" i="82"/>
  <c r="TO28" i="82"/>
  <c r="TO27" i="82"/>
  <c r="TN7" i="82"/>
  <c r="TN20" i="82"/>
  <c r="TN8" i="82"/>
  <c r="TN15" i="82"/>
  <c r="TN12" i="82" s="1"/>
  <c r="TN9" i="82"/>
  <c r="TN10" i="82"/>
  <c r="PI18" i="50"/>
  <c r="PK25" i="50"/>
  <c r="OZ19" i="72" l="1"/>
  <c r="OZ10" i="72"/>
  <c r="OZ6" i="72" s="1"/>
  <c r="PA13" i="72"/>
  <c r="TO15" i="82"/>
  <c r="TN18" i="82"/>
  <c r="TN6" i="82"/>
  <c r="TP25" i="82"/>
  <c r="PJ20" i="50"/>
  <c r="PJ31" i="50"/>
  <c r="PJ14" i="50"/>
  <c r="PJ8" i="50"/>
  <c r="PJ21" i="50"/>
  <c r="PJ15" i="50"/>
  <c r="PJ9" i="50"/>
  <c r="PJ19" i="50"/>
  <c r="PK28" i="50"/>
  <c r="PK27" i="50"/>
  <c r="PK29" i="50"/>
  <c r="PL24" i="50"/>
  <c r="PJ13" i="50"/>
  <c r="PJ7" i="50"/>
  <c r="PJ10" i="50"/>
  <c r="PJ22" i="50"/>
  <c r="PA17" i="72" l="1"/>
  <c r="PA16" i="72"/>
  <c r="PA15" i="72"/>
  <c r="PB12" i="72"/>
  <c r="PA20" i="72"/>
  <c r="PA23" i="72"/>
  <c r="PA24" i="72"/>
  <c r="PA7" i="72" s="1"/>
  <c r="PA22" i="72"/>
  <c r="PA21" i="72"/>
  <c r="PA25" i="72"/>
  <c r="TO19" i="82"/>
  <c r="PK22" i="50"/>
  <c r="TO20" i="82"/>
  <c r="TO21" i="82"/>
  <c r="TO9" i="82"/>
  <c r="TO13" i="82"/>
  <c r="TO7" i="82"/>
  <c r="TO22" i="82"/>
  <c r="TO10" i="82"/>
  <c r="TO31" i="82"/>
  <c r="TO14" i="82"/>
  <c r="TO8" i="82"/>
  <c r="TP27" i="82"/>
  <c r="TQ24" i="82"/>
  <c r="TP29" i="82"/>
  <c r="TP28" i="82"/>
  <c r="PL25" i="50"/>
  <c r="PJ6" i="50"/>
  <c r="PJ18" i="50"/>
  <c r="PJ12" i="50"/>
  <c r="PA19" i="72" l="1"/>
  <c r="PA10" i="72"/>
  <c r="PA6" i="72" s="1"/>
  <c r="PB13" i="72"/>
  <c r="PK10" i="50"/>
  <c r="PK21" i="50"/>
  <c r="TO18" i="82"/>
  <c r="TO6" i="82"/>
  <c r="TO12" i="82"/>
  <c r="TQ25" i="82"/>
  <c r="PK13" i="50"/>
  <c r="PK7" i="50"/>
  <c r="PK20" i="50"/>
  <c r="PK15" i="50"/>
  <c r="PK9" i="50"/>
  <c r="PK8" i="50"/>
  <c r="PK31" i="50"/>
  <c r="PK14" i="50"/>
  <c r="PL27" i="50"/>
  <c r="PL29" i="50"/>
  <c r="PM24" i="50"/>
  <c r="PL28" i="50"/>
  <c r="PK19" i="50"/>
  <c r="PB17" i="72" l="1"/>
  <c r="PB15" i="72"/>
  <c r="PB16" i="72"/>
  <c r="PC12" i="72"/>
  <c r="PB20" i="72"/>
  <c r="PB21" i="72"/>
  <c r="PB22" i="72"/>
  <c r="PB24" i="72"/>
  <c r="PB7" i="72" s="1"/>
  <c r="PB25" i="72"/>
  <c r="PB23" i="72"/>
  <c r="TP21" i="82"/>
  <c r="TP15" i="82"/>
  <c r="TP9" i="82"/>
  <c r="TP13" i="82"/>
  <c r="TP7" i="82"/>
  <c r="TP20" i="82"/>
  <c r="TQ29" i="82"/>
  <c r="TQ28" i="82"/>
  <c r="TR24" i="82"/>
  <c r="TQ27" i="82"/>
  <c r="TP19" i="82"/>
  <c r="TP31" i="82"/>
  <c r="TP14" i="82"/>
  <c r="TP8" i="82"/>
  <c r="TP22" i="82"/>
  <c r="TP10" i="82"/>
  <c r="PK18" i="50"/>
  <c r="PK12" i="50"/>
  <c r="PK6" i="50"/>
  <c r="PM25" i="50"/>
  <c r="PB19" i="72" l="1"/>
  <c r="PB10" i="72"/>
  <c r="PB6" i="72" s="1"/>
  <c r="PC13" i="72"/>
  <c r="TQ10" i="82"/>
  <c r="TQ13" i="82"/>
  <c r="TQ15" i="82"/>
  <c r="TP18" i="82"/>
  <c r="TP6" i="82"/>
  <c r="TP12" i="82"/>
  <c r="TQ22" i="82"/>
  <c r="TR25" i="82"/>
  <c r="PL21" i="50"/>
  <c r="PL15" i="50"/>
  <c r="PL9" i="50"/>
  <c r="PL13" i="50"/>
  <c r="PL7" i="50"/>
  <c r="PL19" i="50"/>
  <c r="PM29" i="50"/>
  <c r="PM28" i="50"/>
  <c r="PN24" i="50"/>
  <c r="PM27" i="50"/>
  <c r="PL20" i="50"/>
  <c r="PL31" i="50"/>
  <c r="PL14" i="50"/>
  <c r="PL8" i="50"/>
  <c r="PL22" i="50"/>
  <c r="PL10" i="50"/>
  <c r="PC17" i="72" l="1"/>
  <c r="PC16" i="72"/>
  <c r="PC15" i="72"/>
  <c r="PD12" i="72"/>
  <c r="PC20" i="72"/>
  <c r="PC23" i="72"/>
  <c r="PC21" i="72"/>
  <c r="PC25" i="72"/>
  <c r="PC22" i="72"/>
  <c r="PC24" i="72"/>
  <c r="PC7" i="72" s="1"/>
  <c r="TQ21" i="82"/>
  <c r="TQ19" i="82"/>
  <c r="TQ20" i="82"/>
  <c r="TQ7" i="82"/>
  <c r="TR29" i="82"/>
  <c r="TR28" i="82"/>
  <c r="TR27" i="82"/>
  <c r="TS24" i="82"/>
  <c r="TQ9" i="82"/>
  <c r="TQ31" i="82"/>
  <c r="TQ14" i="82"/>
  <c r="TQ12" i="82" s="1"/>
  <c r="TQ8" i="82"/>
  <c r="PL18" i="50"/>
  <c r="PL6" i="50"/>
  <c r="PM21" i="50"/>
  <c r="PN25" i="50"/>
  <c r="PL12" i="50"/>
  <c r="PC19" i="72" l="1"/>
  <c r="PC10" i="72"/>
  <c r="PC6" i="72" s="1"/>
  <c r="PD13" i="72"/>
  <c r="TQ18" i="82"/>
  <c r="TQ6" i="82"/>
  <c r="TS25" i="82"/>
  <c r="PM9" i="50"/>
  <c r="PM15" i="50"/>
  <c r="PM22" i="50"/>
  <c r="PM10" i="50"/>
  <c r="PM13" i="50"/>
  <c r="PM7" i="50"/>
  <c r="PM19" i="50"/>
  <c r="PN29" i="50"/>
  <c r="PN28" i="50"/>
  <c r="PO24" i="50"/>
  <c r="PN27" i="50"/>
  <c r="PM20" i="50"/>
  <c r="PM8" i="50"/>
  <c r="PM14" i="50"/>
  <c r="PM31" i="50"/>
  <c r="PD17" i="72" l="1"/>
  <c r="PD16" i="72"/>
  <c r="PD15" i="72"/>
  <c r="PE12" i="72"/>
  <c r="PD20" i="72"/>
  <c r="PD24" i="72"/>
  <c r="PD7" i="72" s="1"/>
  <c r="PD22" i="72"/>
  <c r="PD21" i="72"/>
  <c r="PD23" i="72"/>
  <c r="PD25" i="72"/>
  <c r="TR19" i="82"/>
  <c r="PN20" i="50"/>
  <c r="PN10" i="50"/>
  <c r="TR21" i="82"/>
  <c r="TR20" i="82"/>
  <c r="TR22" i="82"/>
  <c r="TR31" i="82"/>
  <c r="TR14" i="82"/>
  <c r="TR8" i="82"/>
  <c r="TS28" i="82"/>
  <c r="TS29" i="82"/>
  <c r="TS27" i="82"/>
  <c r="TT24" i="82"/>
  <c r="TR13" i="82"/>
  <c r="TR7" i="82"/>
  <c r="TR15" i="82"/>
  <c r="TR9" i="82"/>
  <c r="TR10" i="82"/>
  <c r="PM12" i="50"/>
  <c r="PO25" i="50"/>
  <c r="PM18" i="50"/>
  <c r="PM6" i="50"/>
  <c r="PD19" i="72" l="1"/>
  <c r="PD10" i="72"/>
  <c r="PD6" i="72" s="1"/>
  <c r="PE13" i="72"/>
  <c r="PN19" i="50"/>
  <c r="TR18" i="82"/>
  <c r="TR12" i="82"/>
  <c r="TS13" i="82"/>
  <c r="TT25" i="82"/>
  <c r="TR6" i="82"/>
  <c r="PN8" i="50"/>
  <c r="PN31" i="50"/>
  <c r="PN14" i="50"/>
  <c r="PN22" i="50"/>
  <c r="PN9" i="50"/>
  <c r="PN15" i="50"/>
  <c r="PN13" i="50"/>
  <c r="PN7" i="50"/>
  <c r="PN21" i="50"/>
  <c r="PO28" i="50"/>
  <c r="PP24" i="50"/>
  <c r="PO27" i="50"/>
  <c r="PO29" i="50"/>
  <c r="PE17" i="72" l="1"/>
  <c r="PE16" i="72"/>
  <c r="PE15" i="72"/>
  <c r="PF12" i="72"/>
  <c r="PE21" i="72"/>
  <c r="PE20" i="72"/>
  <c r="PE22" i="72"/>
  <c r="PE23" i="72"/>
  <c r="PE24" i="72"/>
  <c r="PE7" i="72" s="1"/>
  <c r="PE25" i="72"/>
  <c r="TS21" i="82"/>
  <c r="TS31" i="82"/>
  <c r="TS19" i="82"/>
  <c r="TS15" i="82"/>
  <c r="TS9" i="82"/>
  <c r="TS20" i="82"/>
  <c r="TS8" i="82"/>
  <c r="TS7" i="82"/>
  <c r="TS14" i="82"/>
  <c r="TT29" i="82"/>
  <c r="TT28" i="82"/>
  <c r="TT27" i="82"/>
  <c r="TU24" i="82"/>
  <c r="TS22" i="82"/>
  <c r="TS10" i="82"/>
  <c r="PN18" i="50"/>
  <c r="PN12" i="50"/>
  <c r="PN6" i="50"/>
  <c r="PP25" i="50"/>
  <c r="PE19" i="72" l="1"/>
  <c r="PE10" i="72"/>
  <c r="PE6" i="72" s="1"/>
  <c r="PF13" i="72"/>
  <c r="TS12" i="82"/>
  <c r="TS18" i="82"/>
  <c r="TU25" i="82"/>
  <c r="TT13" i="82"/>
  <c r="TS6" i="82"/>
  <c r="TT7" i="82"/>
  <c r="PO31" i="50"/>
  <c r="PO14" i="50"/>
  <c r="PO8" i="50"/>
  <c r="PO19" i="50"/>
  <c r="PP29" i="50"/>
  <c r="PP27" i="50"/>
  <c r="PQ24" i="50"/>
  <c r="PP28" i="50"/>
  <c r="PO15" i="50"/>
  <c r="PO9" i="50"/>
  <c r="PO21" i="50"/>
  <c r="PO22" i="50"/>
  <c r="PO10" i="50"/>
  <c r="PO13" i="50"/>
  <c r="PO7" i="50"/>
  <c r="PO20" i="50"/>
  <c r="PF17" i="72" l="1"/>
  <c r="PF15" i="72"/>
  <c r="PF20" i="72" s="1"/>
  <c r="PG12" i="72"/>
  <c r="PF16" i="72"/>
  <c r="PF21" i="72"/>
  <c r="PF24" i="72"/>
  <c r="PF7" i="72" s="1"/>
  <c r="PF23" i="72"/>
  <c r="PF22" i="72"/>
  <c r="PF25" i="72"/>
  <c r="TT21" i="82"/>
  <c r="TT20" i="82"/>
  <c r="TT22" i="82"/>
  <c r="TT10" i="82"/>
  <c r="TU29" i="82"/>
  <c r="TU27" i="82"/>
  <c r="TU28" i="82"/>
  <c r="TV24" i="82"/>
  <c r="TT31" i="82"/>
  <c r="TT14" i="82"/>
  <c r="TT8" i="82"/>
  <c r="TT15" i="82"/>
  <c r="TT9" i="82"/>
  <c r="TT19" i="82"/>
  <c r="PO18" i="50"/>
  <c r="PO12" i="50"/>
  <c r="PO6" i="50"/>
  <c r="PQ25" i="50"/>
  <c r="PF19" i="72" l="1"/>
  <c r="PF10" i="72"/>
  <c r="PF6" i="72" s="1"/>
  <c r="PG13" i="72"/>
  <c r="TT18" i="82"/>
  <c r="TU9" i="82"/>
  <c r="TU21" i="82"/>
  <c r="TU14" i="82"/>
  <c r="TT6" i="82"/>
  <c r="TT12" i="82"/>
  <c r="TU13" i="82"/>
  <c r="TV25" i="82"/>
  <c r="TU15" i="82"/>
  <c r="PP15" i="50"/>
  <c r="PP9" i="50"/>
  <c r="PQ29" i="50"/>
  <c r="PQ28" i="50"/>
  <c r="PQ27" i="50"/>
  <c r="PR24" i="50"/>
  <c r="PP13" i="50"/>
  <c r="PP7" i="50"/>
  <c r="PP20" i="50"/>
  <c r="PP22" i="50"/>
  <c r="PP10" i="50"/>
  <c r="PP19" i="50"/>
  <c r="PP31" i="50"/>
  <c r="PP8" i="50"/>
  <c r="PP14" i="50"/>
  <c r="PP21" i="50"/>
  <c r="PG16" i="72" l="1"/>
  <c r="PG17" i="72"/>
  <c r="PG15" i="72"/>
  <c r="PG23" i="72" s="1"/>
  <c r="PH12" i="72"/>
  <c r="PG21" i="72"/>
  <c r="PG20" i="72"/>
  <c r="PG22" i="72"/>
  <c r="PG24" i="72"/>
  <c r="PG7" i="72" s="1"/>
  <c r="PG25" i="72"/>
  <c r="TU31" i="82"/>
  <c r="TU22" i="82"/>
  <c r="TU19" i="82"/>
  <c r="TU20" i="82"/>
  <c r="TU7" i="82"/>
  <c r="TV29" i="82"/>
  <c r="TV28" i="82"/>
  <c r="TV27" i="82"/>
  <c r="TW24" i="82"/>
  <c r="TU12" i="82"/>
  <c r="TU8" i="82"/>
  <c r="TU10" i="82"/>
  <c r="PP12" i="50"/>
  <c r="PP6" i="50"/>
  <c r="PR25" i="50"/>
  <c r="PP18" i="50"/>
  <c r="PG19" i="72" l="1"/>
  <c r="PG10" i="72"/>
  <c r="PG6" i="72" s="1"/>
  <c r="PH13" i="72"/>
  <c r="TV13" i="82"/>
  <c r="TW26" i="82"/>
  <c r="TX26" i="82" s="1"/>
  <c r="TY26" i="82" s="1"/>
  <c r="TZ26" i="82" s="1"/>
  <c r="UA26" i="82" s="1"/>
  <c r="UB26" i="82" s="1"/>
  <c r="UC26" i="82" s="1"/>
  <c r="UD26" i="82" s="1"/>
  <c r="UE26" i="82" s="1"/>
  <c r="UF26" i="82" s="1"/>
  <c r="UG26" i="82" s="1"/>
  <c r="UH26" i="82" s="1"/>
  <c r="TW25" i="82"/>
  <c r="TU18" i="82"/>
  <c r="TU6" i="82"/>
  <c r="PQ15" i="50"/>
  <c r="PQ9" i="50"/>
  <c r="PQ31" i="50"/>
  <c r="PQ8" i="50"/>
  <c r="PQ14" i="50"/>
  <c r="PQ20" i="50"/>
  <c r="PR29" i="50"/>
  <c r="PR27" i="50"/>
  <c r="PS24" i="50"/>
  <c r="PR28" i="50"/>
  <c r="PQ21" i="50"/>
  <c r="PQ19" i="50"/>
  <c r="PQ10" i="50"/>
  <c r="PQ22" i="50"/>
  <c r="PQ13" i="50"/>
  <c r="PQ7" i="50"/>
  <c r="PH15" i="72" l="1"/>
  <c r="PH17" i="72"/>
  <c r="PI12" i="72"/>
  <c r="PH16" i="72"/>
  <c r="PH21" i="72"/>
  <c r="PH20" i="72"/>
  <c r="PH23" i="72"/>
  <c r="PH22" i="72"/>
  <c r="PH24" i="72"/>
  <c r="PH7" i="72" s="1"/>
  <c r="PH25" i="72"/>
  <c r="TV7" i="82"/>
  <c r="TV20" i="82"/>
  <c r="TV9" i="82"/>
  <c r="TV15" i="82"/>
  <c r="TV22" i="82"/>
  <c r="TV10" i="82"/>
  <c r="TV19" i="82"/>
  <c r="TV31" i="82"/>
  <c r="TV14" i="82"/>
  <c r="TV8" i="82"/>
  <c r="TW29" i="82"/>
  <c r="TW28" i="82"/>
  <c r="TW27" i="82"/>
  <c r="TX24" i="82"/>
  <c r="TV21" i="82"/>
  <c r="PQ18" i="50"/>
  <c r="PQ12" i="50"/>
  <c r="PQ6" i="50"/>
  <c r="PS26" i="50"/>
  <c r="PT26" i="50" s="1"/>
  <c r="PU26" i="50" s="1"/>
  <c r="PV26" i="50" s="1"/>
  <c r="PW26" i="50" s="1"/>
  <c r="PX26" i="50" s="1"/>
  <c r="PY26" i="50" s="1"/>
  <c r="PZ26" i="50" s="1"/>
  <c r="QA26" i="50" s="1"/>
  <c r="QB26" i="50" s="1"/>
  <c r="QC26" i="50" s="1"/>
  <c r="QD26" i="50" s="1"/>
  <c r="PS25" i="50"/>
  <c r="PH19" i="72" l="1"/>
  <c r="PH10" i="72"/>
  <c r="PH6" i="72" s="1"/>
  <c r="PI13" i="72"/>
  <c r="PR20" i="50"/>
  <c r="TV12" i="82"/>
  <c r="TV6" i="82"/>
  <c r="TV18" i="82"/>
  <c r="TX25" i="82"/>
  <c r="PS27" i="50"/>
  <c r="PS28" i="50"/>
  <c r="PT24" i="50"/>
  <c r="PS29" i="50"/>
  <c r="PR31" i="50"/>
  <c r="PR14" i="50"/>
  <c r="PR8" i="50"/>
  <c r="PR19" i="50"/>
  <c r="PR9" i="50"/>
  <c r="PR15" i="50"/>
  <c r="PR13" i="50"/>
  <c r="PR7" i="50"/>
  <c r="PR10" i="50"/>
  <c r="PR22" i="50"/>
  <c r="PR21" i="50"/>
  <c r="PI15" i="72" l="1"/>
  <c r="PJ12" i="72"/>
  <c r="PI16" i="72"/>
  <c r="PI17" i="72"/>
  <c r="PI20" i="72"/>
  <c r="PI21" i="72"/>
  <c r="PI22" i="72"/>
  <c r="PI23" i="72"/>
  <c r="PI24" i="72"/>
  <c r="PI7" i="72" s="1"/>
  <c r="PI25" i="72"/>
  <c r="PS19" i="50"/>
  <c r="TW22" i="82"/>
  <c r="TW10" i="82"/>
  <c r="TW13" i="82"/>
  <c r="TW7" i="82"/>
  <c r="TW21" i="82"/>
  <c r="TW9" i="82"/>
  <c r="TW15" i="82"/>
  <c r="TW31" i="82"/>
  <c r="TW14" i="82"/>
  <c r="TW8" i="82"/>
  <c r="TX29" i="82"/>
  <c r="TX28" i="82"/>
  <c r="TX27" i="82"/>
  <c r="TY24" i="82"/>
  <c r="TW20" i="82"/>
  <c r="TW19" i="82"/>
  <c r="PR6" i="50"/>
  <c r="PR18" i="50"/>
  <c r="PS13" i="50"/>
  <c r="PT25" i="50"/>
  <c r="PR12" i="50"/>
  <c r="PI19" i="72" l="1"/>
  <c r="PI10" i="72"/>
  <c r="PI6" i="72" s="1"/>
  <c r="PJ13" i="72"/>
  <c r="PS22" i="50"/>
  <c r="PS7" i="50"/>
  <c r="TW18" i="82"/>
  <c r="TY25" i="82"/>
  <c r="TW6" i="82"/>
  <c r="TW12" i="82"/>
  <c r="PS10" i="50"/>
  <c r="PS8" i="50"/>
  <c r="PS31" i="50"/>
  <c r="PS14" i="50"/>
  <c r="PS21" i="50"/>
  <c r="PS20" i="50"/>
  <c r="PS9" i="50"/>
  <c r="PS15" i="50"/>
  <c r="PT27" i="50"/>
  <c r="PT29" i="50"/>
  <c r="PT28" i="50"/>
  <c r="PU24" i="50"/>
  <c r="PJ17" i="72" l="1"/>
  <c r="PJ15" i="72"/>
  <c r="PK12" i="72"/>
  <c r="PJ16" i="72"/>
  <c r="PJ21" i="72"/>
  <c r="PJ20" i="72"/>
  <c r="PJ22" i="72"/>
  <c r="PJ23" i="72"/>
  <c r="PJ24" i="72"/>
  <c r="PJ7" i="72" s="1"/>
  <c r="PJ25" i="72"/>
  <c r="PT20" i="50"/>
  <c r="TX22" i="82"/>
  <c r="TX10" i="82"/>
  <c r="TX20" i="82"/>
  <c r="TX31" i="82"/>
  <c r="TX8" i="82"/>
  <c r="TX14" i="82"/>
  <c r="TX19" i="82"/>
  <c r="TX9" i="82"/>
  <c r="TX15" i="82"/>
  <c r="TX21" i="82"/>
  <c r="TY28" i="82"/>
  <c r="TY29" i="82"/>
  <c r="TY27" i="82"/>
  <c r="TZ24" i="82"/>
  <c r="TX13" i="82"/>
  <c r="TX7" i="82"/>
  <c r="PS6" i="50"/>
  <c r="PS18" i="50"/>
  <c r="PS12" i="50"/>
  <c r="PU25" i="50"/>
  <c r="PJ19" i="72" l="1"/>
  <c r="PJ10" i="72"/>
  <c r="PJ6" i="72" s="1"/>
  <c r="PK14" i="72"/>
  <c r="PL14" i="72" s="1"/>
  <c r="PM14" i="72" s="1"/>
  <c r="PN14" i="72" s="1"/>
  <c r="PO14" i="72" s="1"/>
  <c r="PP14" i="72" s="1"/>
  <c r="PQ14" i="72" s="1"/>
  <c r="PR14" i="72" s="1"/>
  <c r="PS14" i="72" s="1"/>
  <c r="PT14" i="72" s="1"/>
  <c r="PU14" i="72" s="1"/>
  <c r="PV14" i="72" s="1"/>
  <c r="PK13" i="72"/>
  <c r="TY14" i="82"/>
  <c r="TX6" i="82"/>
  <c r="TX12" i="82"/>
  <c r="TZ25" i="82"/>
  <c r="TX18" i="82"/>
  <c r="PT19" i="50"/>
  <c r="PT21" i="50"/>
  <c r="PT8" i="50"/>
  <c r="PT14" i="50"/>
  <c r="PT31" i="50"/>
  <c r="PT15" i="50"/>
  <c r="PT9" i="50"/>
  <c r="PT22" i="50"/>
  <c r="PT10" i="50"/>
  <c r="PT13" i="50"/>
  <c r="PT7" i="50"/>
  <c r="PU27" i="50"/>
  <c r="PU29" i="50"/>
  <c r="PU28" i="50"/>
  <c r="PV24" i="50"/>
  <c r="PK17" i="72" l="1"/>
  <c r="PL12" i="72"/>
  <c r="PK15" i="72"/>
  <c r="PK16" i="72"/>
  <c r="PK20" i="72"/>
  <c r="PK22" i="72"/>
  <c r="PK25" i="72"/>
  <c r="PK21" i="72"/>
  <c r="PK23" i="72"/>
  <c r="PK24" i="72"/>
  <c r="PK7" i="72" s="1"/>
  <c r="TY13" i="82"/>
  <c r="TY21" i="82"/>
  <c r="PU21" i="50"/>
  <c r="PU9" i="50"/>
  <c r="PU20" i="50"/>
  <c r="TY20" i="82"/>
  <c r="TY19" i="82"/>
  <c r="TY7" i="82"/>
  <c r="TY31" i="82"/>
  <c r="TY15" i="82"/>
  <c r="TY9" i="82"/>
  <c r="TY22" i="82"/>
  <c r="TY10" i="82"/>
  <c r="TY8" i="82"/>
  <c r="TZ28" i="82"/>
  <c r="TZ27" i="82"/>
  <c r="UA24" i="82"/>
  <c r="TZ29" i="82"/>
  <c r="PT6" i="50"/>
  <c r="PV25" i="50"/>
  <c r="PT18" i="50"/>
  <c r="PU13" i="50"/>
  <c r="PT12" i="50"/>
  <c r="PK19" i="72" l="1"/>
  <c r="PK10" i="72"/>
  <c r="PK6" i="72" s="1"/>
  <c r="PL13" i="72"/>
  <c r="TY12" i="82"/>
  <c r="TY18" i="82"/>
  <c r="PU10" i="50"/>
  <c r="PU7" i="50"/>
  <c r="TY6" i="82"/>
  <c r="UA25" i="82"/>
  <c r="PU22" i="50"/>
  <c r="PV28" i="50"/>
  <c r="PV27" i="50"/>
  <c r="PV29" i="50"/>
  <c r="PW24" i="50"/>
  <c r="PU8" i="50"/>
  <c r="PU31" i="50"/>
  <c r="PU14" i="50"/>
  <c r="PU15" i="50"/>
  <c r="PU19" i="50"/>
  <c r="PU6" i="50" l="1"/>
  <c r="PL17" i="72"/>
  <c r="PL16" i="72"/>
  <c r="PM12" i="72"/>
  <c r="PL15" i="72"/>
  <c r="PL21" i="72"/>
  <c r="PL23" i="72"/>
  <c r="PL24" i="72"/>
  <c r="PL7" i="72" s="1"/>
  <c r="PL20" i="72"/>
  <c r="PL22" i="72"/>
  <c r="PL25" i="72"/>
  <c r="PV19" i="50"/>
  <c r="TZ19" i="82"/>
  <c r="TZ20" i="82"/>
  <c r="TZ10" i="82"/>
  <c r="TZ22" i="82"/>
  <c r="TZ21" i="82"/>
  <c r="TZ7" i="82"/>
  <c r="TZ13" i="82"/>
  <c r="UA28" i="82"/>
  <c r="UA27" i="82"/>
  <c r="UB24" i="82"/>
  <c r="UA29" i="82"/>
  <c r="TZ31" i="82"/>
  <c r="TZ8" i="82"/>
  <c r="TZ14" i="82"/>
  <c r="TZ15" i="82"/>
  <c r="TZ9" i="82"/>
  <c r="PU18" i="50"/>
  <c r="PU12" i="50"/>
  <c r="PW25" i="50"/>
  <c r="PL19" i="72" l="1"/>
  <c r="PL10" i="72"/>
  <c r="PL6" i="72" s="1"/>
  <c r="PM13" i="72"/>
  <c r="UA14" i="82"/>
  <c r="TZ12" i="82"/>
  <c r="TZ6" i="82"/>
  <c r="TZ18" i="82"/>
  <c r="UA15" i="82"/>
  <c r="UB25" i="82"/>
  <c r="PV15" i="50"/>
  <c r="PV9" i="50"/>
  <c r="PV20" i="50"/>
  <c r="PV13" i="50"/>
  <c r="PV7" i="50"/>
  <c r="PV21" i="50"/>
  <c r="PW28" i="50"/>
  <c r="PW29" i="50"/>
  <c r="PW27" i="50"/>
  <c r="PX24" i="50"/>
  <c r="PV14" i="50"/>
  <c r="PV31" i="50"/>
  <c r="PV8" i="50"/>
  <c r="PV22" i="50"/>
  <c r="PV10" i="50"/>
  <c r="PM17" i="72" l="1"/>
  <c r="PM16" i="72"/>
  <c r="PM15" i="72"/>
  <c r="PN12" i="72"/>
  <c r="PM22" i="72"/>
  <c r="PM25" i="72"/>
  <c r="PM20" i="72"/>
  <c r="PM21" i="72"/>
  <c r="PM23" i="72"/>
  <c r="PM24" i="72"/>
  <c r="PM7" i="72" s="1"/>
  <c r="PW20" i="50"/>
  <c r="PW19" i="50"/>
  <c r="UA20" i="82"/>
  <c r="UA9" i="82"/>
  <c r="UA19" i="82"/>
  <c r="UA7" i="82"/>
  <c r="UA22" i="82"/>
  <c r="UA13" i="82"/>
  <c r="UA12" i="82" s="1"/>
  <c r="UA21" i="82"/>
  <c r="UA10" i="82"/>
  <c r="UA8" i="82"/>
  <c r="UA31" i="82"/>
  <c r="UB27" i="82"/>
  <c r="UC24" i="82"/>
  <c r="UB28" i="82"/>
  <c r="UB29" i="82"/>
  <c r="PV18" i="50"/>
  <c r="PV6" i="50"/>
  <c r="PV12" i="50"/>
  <c r="PX25" i="50"/>
  <c r="PM19" i="72" l="1"/>
  <c r="PM10" i="72"/>
  <c r="PM6" i="72" s="1"/>
  <c r="PN13" i="72"/>
  <c r="UA18" i="82"/>
  <c r="UA6" i="82"/>
  <c r="UC25" i="82"/>
  <c r="PW31" i="50"/>
  <c r="PW8" i="50"/>
  <c r="PW14" i="50"/>
  <c r="PW9" i="50"/>
  <c r="PW15" i="50"/>
  <c r="PW13" i="50"/>
  <c r="PW7" i="50"/>
  <c r="PW21" i="50"/>
  <c r="PW10" i="50"/>
  <c r="PW22" i="50"/>
  <c r="PX27" i="50"/>
  <c r="PX28" i="50"/>
  <c r="PX29" i="50"/>
  <c r="PY24" i="50"/>
  <c r="PN17" i="72" l="1"/>
  <c r="PN15" i="72"/>
  <c r="PN16" i="72"/>
  <c r="PO12" i="72"/>
  <c r="PN20" i="72"/>
  <c r="PN21" i="72"/>
  <c r="PN24" i="72"/>
  <c r="PN7" i="72" s="1"/>
  <c r="PN23" i="72"/>
  <c r="PN22" i="72"/>
  <c r="PN25" i="72"/>
  <c r="UB19" i="82"/>
  <c r="UB21" i="82"/>
  <c r="UB22" i="82"/>
  <c r="UB10" i="82"/>
  <c r="UB20" i="82"/>
  <c r="UC29" i="82"/>
  <c r="UC27" i="82"/>
  <c r="UD24" i="82"/>
  <c r="UC28" i="82"/>
  <c r="UB31" i="82"/>
  <c r="UB14" i="82"/>
  <c r="UB8" i="82"/>
  <c r="UB7" i="82"/>
  <c r="UB13" i="82"/>
  <c r="UB15" i="82"/>
  <c r="UB9" i="82"/>
  <c r="PW18" i="50"/>
  <c r="PY25" i="50"/>
  <c r="PW6" i="50"/>
  <c r="PW12" i="50"/>
  <c r="PN19" i="72" l="1"/>
  <c r="PN10" i="72"/>
  <c r="PN6" i="72" s="1"/>
  <c r="PO13" i="72"/>
  <c r="UB18" i="82"/>
  <c r="UB12" i="82"/>
  <c r="UC14" i="82"/>
  <c r="UD25" i="82"/>
  <c r="UC15" i="82"/>
  <c r="UB6" i="82"/>
  <c r="PX15" i="50"/>
  <c r="PX9" i="50"/>
  <c r="PX22" i="50"/>
  <c r="PX10" i="50"/>
  <c r="PX20" i="50"/>
  <c r="PX19" i="50"/>
  <c r="PX21" i="50"/>
  <c r="PX8" i="50"/>
  <c r="PX14" i="50"/>
  <c r="PX31" i="50"/>
  <c r="PX13" i="50"/>
  <c r="PX7" i="50"/>
  <c r="PY28" i="50"/>
  <c r="PY29" i="50"/>
  <c r="PY27" i="50"/>
  <c r="PZ24" i="50"/>
  <c r="PO17" i="72" l="1"/>
  <c r="PO16" i="72"/>
  <c r="PO15" i="72"/>
  <c r="PP12" i="72"/>
  <c r="PO20" i="72"/>
  <c r="PO25" i="72"/>
  <c r="PO21" i="72"/>
  <c r="PO22" i="72"/>
  <c r="PO23" i="72"/>
  <c r="PO24" i="72"/>
  <c r="PO7" i="72" s="1"/>
  <c r="PY21" i="50"/>
  <c r="UC19" i="82"/>
  <c r="UC8" i="82"/>
  <c r="UC31" i="82"/>
  <c r="UC20" i="82"/>
  <c r="UD29" i="82"/>
  <c r="UE24" i="82"/>
  <c r="UD27" i="82"/>
  <c r="UD28" i="82"/>
  <c r="UC13" i="82"/>
  <c r="UC12" i="82" s="1"/>
  <c r="UC7" i="82"/>
  <c r="UC21" i="82"/>
  <c r="UC9" i="82"/>
  <c r="UC22" i="82"/>
  <c r="UC10" i="82"/>
  <c r="PX6" i="50"/>
  <c r="PX18" i="50"/>
  <c r="PZ25" i="50"/>
  <c r="PX12" i="50"/>
  <c r="PO19" i="72" l="1"/>
  <c r="PO10" i="72"/>
  <c r="PO6" i="72" s="1"/>
  <c r="PP13" i="72"/>
  <c r="UC18" i="82"/>
  <c r="UE25" i="82"/>
  <c r="UD15" i="82"/>
  <c r="UC6" i="82"/>
  <c r="UD13" i="82"/>
  <c r="PY19" i="50"/>
  <c r="PY14" i="50"/>
  <c r="PY8" i="50"/>
  <c r="PY31" i="50"/>
  <c r="PY13" i="50"/>
  <c r="PY7" i="50"/>
  <c r="PY20" i="50"/>
  <c r="PY15" i="50"/>
  <c r="PY9" i="50"/>
  <c r="PZ29" i="50"/>
  <c r="PZ28" i="50"/>
  <c r="PZ27" i="50"/>
  <c r="QA24" i="50"/>
  <c r="PY10" i="50"/>
  <c r="PY22" i="50"/>
  <c r="PP17" i="72" l="1"/>
  <c r="PP16" i="72"/>
  <c r="PQ12" i="72"/>
  <c r="PP15" i="72"/>
  <c r="PP20" i="72" s="1"/>
  <c r="PP22" i="72"/>
  <c r="PP25" i="72"/>
  <c r="PP21" i="72"/>
  <c r="PP24" i="72"/>
  <c r="PP7" i="72" s="1"/>
  <c r="PP23" i="72"/>
  <c r="UD7" i="82"/>
  <c r="UD22" i="82"/>
  <c r="UD20" i="82"/>
  <c r="UD9" i="82"/>
  <c r="UD19" i="82"/>
  <c r="UD10" i="82"/>
  <c r="UE28" i="82"/>
  <c r="UE29" i="82"/>
  <c r="UE27" i="82"/>
  <c r="UF24" i="82"/>
  <c r="UD31" i="82"/>
  <c r="UD14" i="82"/>
  <c r="UD12" i="82" s="1"/>
  <c r="UD8" i="82"/>
  <c r="UD21" i="82"/>
  <c r="PY6" i="50"/>
  <c r="QA25" i="50"/>
  <c r="PY12" i="50"/>
  <c r="PY18" i="50"/>
  <c r="PP19" i="72" l="1"/>
  <c r="PP10" i="72"/>
  <c r="PP6" i="72" s="1"/>
  <c r="PQ13" i="72"/>
  <c r="UD6" i="82"/>
  <c r="UD18" i="82"/>
  <c r="UF25" i="82"/>
  <c r="PZ20" i="50"/>
  <c r="PZ9" i="50"/>
  <c r="PZ15" i="50"/>
  <c r="PZ21" i="50"/>
  <c r="PZ13" i="50"/>
  <c r="PZ7" i="50"/>
  <c r="PZ10" i="50"/>
  <c r="PZ22" i="50"/>
  <c r="PZ8" i="50"/>
  <c r="PZ14" i="50"/>
  <c r="PZ19" i="50"/>
  <c r="QA29" i="50"/>
  <c r="QA28" i="50"/>
  <c r="QB24" i="50"/>
  <c r="QA27" i="50"/>
  <c r="PZ31" i="50"/>
  <c r="PQ17" i="72" l="1"/>
  <c r="PQ16" i="72"/>
  <c r="PQ15" i="72"/>
  <c r="PR12" i="72"/>
  <c r="PQ20" i="72"/>
  <c r="PQ22" i="72"/>
  <c r="PQ21" i="72"/>
  <c r="PQ23" i="72"/>
  <c r="PQ24" i="72"/>
  <c r="PQ7" i="72" s="1"/>
  <c r="PQ25" i="72"/>
  <c r="UE19" i="82"/>
  <c r="UE22" i="82"/>
  <c r="UE20" i="82"/>
  <c r="UE21" i="82"/>
  <c r="UE13" i="82"/>
  <c r="UE7" i="82"/>
  <c r="UE15" i="82"/>
  <c r="UE9" i="82"/>
  <c r="UE31" i="82"/>
  <c r="UE14" i="82"/>
  <c r="UE8" i="82"/>
  <c r="UF29" i="82"/>
  <c r="UF28" i="82"/>
  <c r="UF27" i="82"/>
  <c r="UG24" i="82"/>
  <c r="UE10" i="82"/>
  <c r="PZ18" i="50"/>
  <c r="QB25" i="50"/>
  <c r="PZ6" i="50"/>
  <c r="PZ12" i="50"/>
  <c r="PQ19" i="72" l="1"/>
  <c r="PQ10" i="72"/>
  <c r="PQ6" i="72" s="1"/>
  <c r="PR13" i="72"/>
  <c r="UE18" i="82"/>
  <c r="UE6" i="82"/>
  <c r="UE12" i="82"/>
  <c r="UG25" i="82"/>
  <c r="QA10" i="50"/>
  <c r="QA22" i="50"/>
  <c r="QA19" i="50"/>
  <c r="QA31" i="50"/>
  <c r="QA14" i="50"/>
  <c r="QA8" i="50"/>
  <c r="QA21" i="50"/>
  <c r="QA20" i="50"/>
  <c r="QB29" i="50"/>
  <c r="QB28" i="50"/>
  <c r="QB27" i="50"/>
  <c r="QC24" i="50"/>
  <c r="QA15" i="50"/>
  <c r="QA9" i="50"/>
  <c r="QA13" i="50"/>
  <c r="QA7" i="50"/>
  <c r="PR16" i="72" l="1"/>
  <c r="PR17" i="72"/>
  <c r="PR15" i="72"/>
  <c r="PS12" i="72"/>
  <c r="PR25" i="72"/>
  <c r="PR20" i="72"/>
  <c r="PR23" i="72"/>
  <c r="PR24" i="72"/>
  <c r="PR7" i="72" s="1"/>
  <c r="PR21" i="72"/>
  <c r="PR22" i="72"/>
  <c r="QB19" i="50"/>
  <c r="UF19" i="82"/>
  <c r="UF20" i="82"/>
  <c r="UF9" i="82"/>
  <c r="UF15" i="82"/>
  <c r="UF31" i="82"/>
  <c r="UF14" i="82"/>
  <c r="UF8" i="82"/>
  <c r="UF13" i="82"/>
  <c r="UF7" i="82"/>
  <c r="UF22" i="82"/>
  <c r="UF10" i="82"/>
  <c r="UG29" i="82"/>
  <c r="UG27" i="82"/>
  <c r="UG28" i="82"/>
  <c r="UH24" i="82"/>
  <c r="UF21" i="82"/>
  <c r="QA6" i="50"/>
  <c r="QA18" i="50"/>
  <c r="QC25" i="50"/>
  <c r="QA12" i="50"/>
  <c r="PR19" i="72" l="1"/>
  <c r="PR10" i="72"/>
  <c r="PR6" i="72" s="1"/>
  <c r="PS13" i="72"/>
  <c r="UF18" i="82"/>
  <c r="UF12" i="82"/>
  <c r="UG15" i="82"/>
  <c r="UF6" i="82"/>
  <c r="UH25" i="82"/>
  <c r="UG19" i="82"/>
  <c r="QC29" i="50"/>
  <c r="QC28" i="50"/>
  <c r="QC27" i="50"/>
  <c r="QD24" i="50"/>
  <c r="QB13" i="50"/>
  <c r="QB7" i="50"/>
  <c r="QB31" i="50"/>
  <c r="QB8" i="50"/>
  <c r="QB14" i="50"/>
  <c r="QB15" i="50"/>
  <c r="QB9" i="50"/>
  <c r="QB22" i="50"/>
  <c r="QB10" i="50"/>
  <c r="QB20" i="50"/>
  <c r="QB21" i="50"/>
  <c r="PS16" i="72" l="1"/>
  <c r="PS17" i="72"/>
  <c r="PS15" i="72"/>
  <c r="PT12" i="72"/>
  <c r="PS21" i="72"/>
  <c r="PS22" i="72"/>
  <c r="PS20" i="72"/>
  <c r="PS23" i="72"/>
  <c r="PS24" i="72"/>
  <c r="PS7" i="72" s="1"/>
  <c r="PS25" i="72"/>
  <c r="UG21" i="82"/>
  <c r="UG9" i="82"/>
  <c r="UG20" i="82"/>
  <c r="UG13" i="82"/>
  <c r="UG7" i="82"/>
  <c r="UG31" i="82"/>
  <c r="UG14" i="82"/>
  <c r="UG8" i="82"/>
  <c r="UH29" i="82"/>
  <c r="UH28" i="82"/>
  <c r="UI24" i="82"/>
  <c r="UH27" i="82"/>
  <c r="UG22" i="82"/>
  <c r="UG10" i="82"/>
  <c r="QB12" i="50"/>
  <c r="QB18" i="50"/>
  <c r="QB6" i="50"/>
  <c r="QD25" i="50"/>
  <c r="PS19" i="72" l="1"/>
  <c r="PS10" i="72"/>
  <c r="PS6" i="72" s="1"/>
  <c r="PT13" i="72"/>
  <c r="UG18" i="82"/>
  <c r="UG6" i="82"/>
  <c r="UG12" i="82"/>
  <c r="UI26" i="82"/>
  <c r="UJ26" i="82" s="1"/>
  <c r="UK26" i="82" s="1"/>
  <c r="UL26" i="82" s="1"/>
  <c r="UM26" i="82" s="1"/>
  <c r="UN26" i="82" s="1"/>
  <c r="UO26" i="82" s="1"/>
  <c r="UP26" i="82" s="1"/>
  <c r="UQ26" i="82" s="1"/>
  <c r="UR26" i="82" s="1"/>
  <c r="US26" i="82" s="1"/>
  <c r="UT26" i="82" s="1"/>
  <c r="UI25" i="82"/>
  <c r="QC13" i="50"/>
  <c r="QC7" i="50"/>
  <c r="QC14" i="50"/>
  <c r="QC8" i="50"/>
  <c r="QC31" i="50"/>
  <c r="QC19" i="50"/>
  <c r="QC15" i="50"/>
  <c r="QC9" i="50"/>
  <c r="QC10" i="50"/>
  <c r="QC22" i="50"/>
  <c r="QC20" i="50"/>
  <c r="QC21" i="50"/>
  <c r="QD28" i="50"/>
  <c r="QD29" i="50"/>
  <c r="QD27" i="50"/>
  <c r="QE24" i="50"/>
  <c r="PT16" i="72" l="1"/>
  <c r="PT17" i="72"/>
  <c r="PT15" i="72"/>
  <c r="PU12" i="72"/>
  <c r="PT21" i="72"/>
  <c r="PT20" i="72"/>
  <c r="PT22" i="72"/>
  <c r="PT23" i="72"/>
  <c r="PT24" i="72"/>
  <c r="PT7" i="72" s="1"/>
  <c r="PT25" i="72"/>
  <c r="UH19" i="82"/>
  <c r="UH21" i="82"/>
  <c r="UI29" i="82"/>
  <c r="UI28" i="82"/>
  <c r="UJ24" i="82"/>
  <c r="UI27" i="82"/>
  <c r="UH31" i="82"/>
  <c r="UH14" i="82"/>
  <c r="UH8" i="82"/>
  <c r="UH22" i="82"/>
  <c r="UH10" i="82"/>
  <c r="UH20" i="82"/>
  <c r="UH9" i="82"/>
  <c r="UH15" i="82"/>
  <c r="UH13" i="82"/>
  <c r="UH7" i="82"/>
  <c r="QC6" i="50"/>
  <c r="QC12" i="50"/>
  <c r="QC18" i="50"/>
  <c r="QE26" i="50"/>
  <c r="QF26" i="50" s="1"/>
  <c r="QG26" i="50" s="1"/>
  <c r="QH26" i="50" s="1"/>
  <c r="QI26" i="50" s="1"/>
  <c r="QJ26" i="50" s="1"/>
  <c r="QK26" i="50" s="1"/>
  <c r="QL26" i="50" s="1"/>
  <c r="QM26" i="50" s="1"/>
  <c r="QN26" i="50" s="1"/>
  <c r="QO26" i="50" s="1"/>
  <c r="QP26" i="50" s="1"/>
  <c r="QE25" i="50"/>
  <c r="PT19" i="72" l="1"/>
  <c r="PT10" i="72"/>
  <c r="PT6" i="72" s="1"/>
  <c r="PU13" i="72"/>
  <c r="UH18" i="82"/>
  <c r="UJ25" i="82"/>
  <c r="UH6" i="82"/>
  <c r="UI13" i="82"/>
  <c r="UH12" i="82"/>
  <c r="QE28" i="50"/>
  <c r="QE27" i="50"/>
  <c r="QF24" i="50"/>
  <c r="QE29" i="50"/>
  <c r="QD13" i="50"/>
  <c r="QD7" i="50"/>
  <c r="QD8" i="50"/>
  <c r="QD14" i="50"/>
  <c r="QD31" i="50"/>
  <c r="QD20" i="50"/>
  <c r="QD10" i="50"/>
  <c r="QD22" i="50"/>
  <c r="QD9" i="50"/>
  <c r="QD15" i="50"/>
  <c r="QD19" i="50"/>
  <c r="QD21" i="50"/>
  <c r="PU17" i="72" l="1"/>
  <c r="PU15" i="72"/>
  <c r="PU16" i="72"/>
  <c r="PV12" i="72"/>
  <c r="PU24" i="72"/>
  <c r="PU7" i="72" s="1"/>
  <c r="PU21" i="72"/>
  <c r="PU20" i="72"/>
  <c r="PU22" i="72"/>
  <c r="PU23" i="72"/>
  <c r="PU25" i="72"/>
  <c r="UI21" i="82"/>
  <c r="UI7" i="82"/>
  <c r="UI20" i="82"/>
  <c r="UI31" i="82"/>
  <c r="UI14" i="82"/>
  <c r="UI8" i="82"/>
  <c r="UI15" i="82"/>
  <c r="UI9" i="82"/>
  <c r="UI19" i="82"/>
  <c r="UJ29" i="82"/>
  <c r="UJ28" i="82"/>
  <c r="UK24" i="82"/>
  <c r="UJ27" i="82"/>
  <c r="UI22" i="82"/>
  <c r="UI10" i="82"/>
  <c r="QD12" i="50"/>
  <c r="QF25" i="50"/>
  <c r="QD6" i="50"/>
  <c r="QD18" i="50"/>
  <c r="PU19" i="72" l="1"/>
  <c r="PU10" i="72"/>
  <c r="PU6" i="72" s="1"/>
  <c r="PV13" i="72"/>
  <c r="UI6" i="82"/>
  <c r="UI12" i="82"/>
  <c r="UK25" i="82"/>
  <c r="UI18" i="82"/>
  <c r="QE13" i="50"/>
  <c r="QE7" i="50"/>
  <c r="QE14" i="50"/>
  <c r="QE8" i="50"/>
  <c r="QE31" i="50"/>
  <c r="QE21" i="50"/>
  <c r="QE22" i="50"/>
  <c r="QE10" i="50"/>
  <c r="QE19" i="50"/>
  <c r="QE20" i="50"/>
  <c r="QF29" i="50"/>
  <c r="QF27" i="50"/>
  <c r="QG24" i="50"/>
  <c r="QF28" i="50"/>
  <c r="QE15" i="50"/>
  <c r="QE9" i="50"/>
  <c r="PV17" i="72" l="1"/>
  <c r="PW12" i="72"/>
  <c r="PV15" i="72"/>
  <c r="PV16" i="72"/>
  <c r="PV21" i="72"/>
  <c r="PV22" i="72"/>
  <c r="PV20" i="72"/>
  <c r="PV23" i="72"/>
  <c r="PV24" i="72"/>
  <c r="PV7" i="72" s="1"/>
  <c r="PV25" i="72"/>
  <c r="UJ9" i="82"/>
  <c r="UK28" i="82"/>
  <c r="UL24" i="82"/>
  <c r="UK27" i="82"/>
  <c r="UK29" i="82"/>
  <c r="UJ19" i="82"/>
  <c r="UJ13" i="82"/>
  <c r="UJ7" i="82"/>
  <c r="UJ22" i="82"/>
  <c r="UJ10" i="82"/>
  <c r="UJ21" i="82"/>
  <c r="UJ31" i="82"/>
  <c r="UJ8" i="82"/>
  <c r="UJ14" i="82"/>
  <c r="UJ20" i="82"/>
  <c r="UJ15" i="82"/>
  <c r="QE12" i="50"/>
  <c r="QE6" i="50"/>
  <c r="QE18" i="50"/>
  <c r="QG25" i="50"/>
  <c r="QF21" i="50"/>
  <c r="PV19" i="72" l="1"/>
  <c r="PV10" i="72"/>
  <c r="PV6" i="72" s="1"/>
  <c r="PW14" i="72"/>
  <c r="PX14" i="72" s="1"/>
  <c r="PY14" i="72" s="1"/>
  <c r="PZ14" i="72" s="1"/>
  <c r="QA14" i="72" s="1"/>
  <c r="QB14" i="72" s="1"/>
  <c r="QC14" i="72" s="1"/>
  <c r="QD14" i="72" s="1"/>
  <c r="QE14" i="72" s="1"/>
  <c r="QF14" i="72" s="1"/>
  <c r="QG14" i="72" s="1"/>
  <c r="QH14" i="72" s="1"/>
  <c r="PW13" i="72"/>
  <c r="UK9" i="82"/>
  <c r="UK8" i="82"/>
  <c r="UK22" i="82"/>
  <c r="UK31" i="82"/>
  <c r="UK7" i="82"/>
  <c r="UL25" i="82"/>
  <c r="UJ6" i="82"/>
  <c r="UJ18" i="82"/>
  <c r="UJ12" i="82"/>
  <c r="UK19" i="82"/>
  <c r="UK14" i="82"/>
  <c r="UK15" i="82"/>
  <c r="QF13" i="50"/>
  <c r="QF7" i="50"/>
  <c r="QF19" i="50"/>
  <c r="QF22" i="50"/>
  <c r="QF10" i="50"/>
  <c r="QF20" i="50"/>
  <c r="QG29" i="50"/>
  <c r="QG27" i="50"/>
  <c r="QH24" i="50"/>
  <c r="QG28" i="50"/>
  <c r="QF15" i="50"/>
  <c r="QF9" i="50"/>
  <c r="QF8" i="50"/>
  <c r="QF14" i="50"/>
  <c r="QF31" i="50"/>
  <c r="PW17" i="72" l="1"/>
  <c r="PW15" i="72"/>
  <c r="PW16" i="72"/>
  <c r="PX12" i="72"/>
  <c r="PW24" i="72"/>
  <c r="PW7" i="72" s="1"/>
  <c r="PW20" i="72"/>
  <c r="PW21" i="72"/>
  <c r="PW22" i="72"/>
  <c r="PW23" i="72"/>
  <c r="PW25" i="72"/>
  <c r="UK13" i="82"/>
  <c r="UK12" i="82" s="1"/>
  <c r="UK21" i="82"/>
  <c r="UK10" i="82"/>
  <c r="UK6" i="82" s="1"/>
  <c r="UK20" i="82"/>
  <c r="UL28" i="82"/>
  <c r="UL27" i="82"/>
  <c r="UM24" i="82"/>
  <c r="UL29" i="82"/>
  <c r="QF18" i="50"/>
  <c r="QH25" i="50"/>
  <c r="QF6" i="50"/>
  <c r="QF12" i="50"/>
  <c r="UK18" i="82" l="1"/>
  <c r="PW19" i="72"/>
  <c r="PW10" i="72"/>
  <c r="PW6" i="72" s="1"/>
  <c r="PX13" i="72"/>
  <c r="QG19" i="50"/>
  <c r="UM25" i="82"/>
  <c r="UL15" i="82"/>
  <c r="UL9" i="82"/>
  <c r="QG15" i="50"/>
  <c r="QG9" i="50"/>
  <c r="QG13" i="50"/>
  <c r="QG7" i="50"/>
  <c r="QG14" i="50"/>
  <c r="QG8" i="50"/>
  <c r="QG31" i="50"/>
  <c r="QG21" i="50"/>
  <c r="QG22" i="50"/>
  <c r="QG10" i="50"/>
  <c r="QG20" i="50"/>
  <c r="QH27" i="50"/>
  <c r="QH28" i="50"/>
  <c r="QI24" i="50"/>
  <c r="QH29" i="50"/>
  <c r="PX17" i="72" l="1"/>
  <c r="PX15" i="72"/>
  <c r="PX16" i="72"/>
  <c r="PY12" i="72"/>
  <c r="PX21" i="72"/>
  <c r="PX20" i="72"/>
  <c r="PX22" i="72"/>
  <c r="PX24" i="72"/>
  <c r="PX7" i="72" s="1"/>
  <c r="PX23" i="72"/>
  <c r="PX25" i="72"/>
  <c r="UL20" i="82"/>
  <c r="UN24" i="82"/>
  <c r="UM27" i="82"/>
  <c r="UM29" i="82"/>
  <c r="UM28" i="82"/>
  <c r="UL21" i="82"/>
  <c r="UL19" i="82"/>
  <c r="UL7" i="82"/>
  <c r="UL13" i="82"/>
  <c r="UL22" i="82"/>
  <c r="UL10" i="82"/>
  <c r="UL31" i="82"/>
  <c r="UL14" i="82"/>
  <c r="UL8" i="82"/>
  <c r="QG18" i="50"/>
  <c r="QG6" i="50"/>
  <c r="QG12" i="50"/>
  <c r="QI25" i="50"/>
  <c r="PX19" i="72" l="1"/>
  <c r="PX10" i="72"/>
  <c r="PX6" i="72" s="1"/>
  <c r="PY13" i="72"/>
  <c r="QH20" i="50"/>
  <c r="UL12" i="82"/>
  <c r="UN25" i="82"/>
  <c r="UL6" i="82"/>
  <c r="UL18" i="82"/>
  <c r="QH13" i="50"/>
  <c r="QH7" i="50"/>
  <c r="QH21" i="50"/>
  <c r="QH9" i="50"/>
  <c r="QH15" i="50"/>
  <c r="QI28" i="50"/>
  <c r="QI27" i="50"/>
  <c r="QI29" i="50"/>
  <c r="QJ24" i="50"/>
  <c r="QH14" i="50"/>
  <c r="QH31" i="50"/>
  <c r="QH8" i="50"/>
  <c r="QH22" i="50"/>
  <c r="QH10" i="50"/>
  <c r="QH19" i="50"/>
  <c r="PY17" i="72" l="1"/>
  <c r="PY16" i="72"/>
  <c r="PZ12" i="72"/>
  <c r="PY15" i="72"/>
  <c r="PY25" i="72"/>
  <c r="PY20" i="72"/>
  <c r="PY21" i="72"/>
  <c r="PY22" i="72"/>
  <c r="PY23" i="72"/>
  <c r="PY24" i="72"/>
  <c r="PY7" i="72" s="1"/>
  <c r="UM21" i="82"/>
  <c r="UM19" i="82"/>
  <c r="UM22" i="82"/>
  <c r="UM31" i="82"/>
  <c r="UM14" i="82"/>
  <c r="UM8" i="82"/>
  <c r="UN27" i="82"/>
  <c r="UO24" i="82"/>
  <c r="UN29" i="82"/>
  <c r="UN28" i="82"/>
  <c r="UM10" i="82"/>
  <c r="UM20" i="82"/>
  <c r="UM13" i="82"/>
  <c r="UM7" i="82"/>
  <c r="UM15" i="82"/>
  <c r="UM9" i="82"/>
  <c r="QH18" i="50"/>
  <c r="QH6" i="50"/>
  <c r="QI13" i="50"/>
  <c r="QH12" i="50"/>
  <c r="QJ25" i="50"/>
  <c r="UM18" i="82" l="1"/>
  <c r="PY19" i="72"/>
  <c r="PY10" i="72"/>
  <c r="PY6" i="72" s="1"/>
  <c r="PZ13" i="72"/>
  <c r="QI20" i="50"/>
  <c r="UO25" i="82"/>
  <c r="UN21" i="82"/>
  <c r="UN13" i="82"/>
  <c r="UM6" i="82"/>
  <c r="UM12" i="82"/>
  <c r="QI15" i="50"/>
  <c r="QI9" i="50"/>
  <c r="QI22" i="50"/>
  <c r="QI10" i="50"/>
  <c r="QI21" i="50"/>
  <c r="QI19" i="50"/>
  <c r="QI31" i="50"/>
  <c r="QI7" i="50"/>
  <c r="QI8" i="50"/>
  <c r="QI14" i="50"/>
  <c r="QJ27" i="50"/>
  <c r="QJ28" i="50"/>
  <c r="QJ29" i="50"/>
  <c r="QK24" i="50"/>
  <c r="PZ17" i="72" l="1"/>
  <c r="PZ15" i="72"/>
  <c r="PZ16" i="72"/>
  <c r="QA12" i="72"/>
  <c r="PZ24" i="72"/>
  <c r="PZ7" i="72" s="1"/>
  <c r="PZ20" i="72"/>
  <c r="PZ21" i="72"/>
  <c r="PZ25" i="72"/>
  <c r="PZ22" i="72"/>
  <c r="PZ23" i="72"/>
  <c r="QJ10" i="50"/>
  <c r="QJ15" i="50"/>
  <c r="UN19" i="82"/>
  <c r="UN20" i="82"/>
  <c r="UN15" i="82"/>
  <c r="UN9" i="82"/>
  <c r="UO29" i="82"/>
  <c r="UP24" i="82"/>
  <c r="UO27" i="82"/>
  <c r="UO28" i="82"/>
  <c r="UN31" i="82"/>
  <c r="UN8" i="82"/>
  <c r="UN14" i="82"/>
  <c r="UN7" i="82"/>
  <c r="UN22" i="82"/>
  <c r="UN10" i="82"/>
  <c r="QI12" i="50"/>
  <c r="QI6" i="50"/>
  <c r="QJ14" i="50"/>
  <c r="QK25" i="50"/>
  <c r="QJ21" i="50"/>
  <c r="QI18" i="50"/>
  <c r="PZ19" i="72" l="1"/>
  <c r="PZ10" i="72"/>
  <c r="PZ6" i="72" s="1"/>
  <c r="QA13" i="72"/>
  <c r="UN18" i="82"/>
  <c r="UN12" i="82"/>
  <c r="UO15" i="82"/>
  <c r="UN6" i="82"/>
  <c r="UP25" i="82"/>
  <c r="UO14" i="82"/>
  <c r="QK27" i="50"/>
  <c r="QK29" i="50"/>
  <c r="QK28" i="50"/>
  <c r="QL24" i="50"/>
  <c r="QJ9" i="50"/>
  <c r="QJ20" i="50"/>
  <c r="QJ31" i="50"/>
  <c r="QJ19" i="50"/>
  <c r="QJ8" i="50"/>
  <c r="QJ22" i="50"/>
  <c r="QJ13" i="50"/>
  <c r="QJ12" i="50" s="1"/>
  <c r="QJ7" i="50"/>
  <c r="QA17" i="72" l="1"/>
  <c r="QA16" i="72"/>
  <c r="QB12" i="72"/>
  <c r="QA15" i="72"/>
  <c r="QA20" i="72"/>
  <c r="QA21" i="72"/>
  <c r="QA22" i="72"/>
  <c r="QA24" i="72"/>
  <c r="QA7" i="72" s="1"/>
  <c r="QA23" i="72"/>
  <c r="QA25" i="72"/>
  <c r="UO21" i="82"/>
  <c r="QK19" i="50"/>
  <c r="QK8" i="50"/>
  <c r="QK15" i="50"/>
  <c r="UO9" i="82"/>
  <c r="UO19" i="82"/>
  <c r="UO8" i="82"/>
  <c r="UO31" i="82"/>
  <c r="UO22" i="82"/>
  <c r="UP29" i="82"/>
  <c r="UQ24" i="82"/>
  <c r="UP27" i="82"/>
  <c r="UP28" i="82"/>
  <c r="UO10" i="82"/>
  <c r="UO13" i="82"/>
  <c r="UO12" i="82" s="1"/>
  <c r="UO7" i="82"/>
  <c r="UO20" i="82"/>
  <c r="QJ18" i="50"/>
  <c r="QL25" i="50"/>
  <c r="QJ6" i="50"/>
  <c r="QA19" i="72" l="1"/>
  <c r="QA10" i="72"/>
  <c r="QA6" i="72" s="1"/>
  <c r="QB13" i="72"/>
  <c r="UO6" i="82"/>
  <c r="UO18" i="82"/>
  <c r="UP13" i="82"/>
  <c r="UP15" i="82"/>
  <c r="UQ25" i="82"/>
  <c r="UP21" i="82"/>
  <c r="QK13" i="50"/>
  <c r="QK7" i="50"/>
  <c r="QK21" i="50"/>
  <c r="QL29" i="50"/>
  <c r="QL27" i="50"/>
  <c r="QL28" i="50"/>
  <c r="QM24" i="50"/>
  <c r="QK22" i="50"/>
  <c r="QK9" i="50"/>
  <c r="QK20" i="50"/>
  <c r="QK14" i="50"/>
  <c r="QK31" i="50"/>
  <c r="QK10" i="50"/>
  <c r="QB17" i="72" l="1"/>
  <c r="QB16" i="72"/>
  <c r="QC12" i="72"/>
  <c r="QB15" i="72"/>
  <c r="QB20" i="72"/>
  <c r="QB21" i="72"/>
  <c r="QB22" i="72"/>
  <c r="QB23" i="72"/>
  <c r="QB25" i="72"/>
  <c r="QB24" i="72"/>
  <c r="QB7" i="72" s="1"/>
  <c r="UP14" i="82"/>
  <c r="UP12" i="82" s="1"/>
  <c r="QL21" i="50"/>
  <c r="QL19" i="50"/>
  <c r="UP22" i="82"/>
  <c r="UP19" i="82"/>
  <c r="UP7" i="82"/>
  <c r="UP9" i="82"/>
  <c r="UP20" i="82"/>
  <c r="UQ28" i="82"/>
  <c r="UQ27" i="82"/>
  <c r="UQ29" i="82"/>
  <c r="UR24" i="82"/>
  <c r="UP8" i="82"/>
  <c r="UP10" i="82"/>
  <c r="UP31" i="82"/>
  <c r="QK18" i="50"/>
  <c r="QK6" i="50"/>
  <c r="QK12" i="50"/>
  <c r="QM25" i="50"/>
  <c r="UP18" i="82" l="1"/>
  <c r="QB19" i="72"/>
  <c r="QB10" i="72"/>
  <c r="QB6" i="72" s="1"/>
  <c r="QC13" i="72"/>
  <c r="UQ15" i="82"/>
  <c r="UQ14" i="82"/>
  <c r="UP6" i="82"/>
  <c r="UR25" i="82"/>
  <c r="QL9" i="50"/>
  <c r="QL15" i="50"/>
  <c r="QM28" i="50"/>
  <c r="QM27" i="50"/>
  <c r="QN24" i="50"/>
  <c r="QM29" i="50"/>
  <c r="QL14" i="50"/>
  <c r="QL8" i="50"/>
  <c r="QL31" i="50"/>
  <c r="QL20" i="50"/>
  <c r="QL13" i="50"/>
  <c r="QL7" i="50"/>
  <c r="QL10" i="50"/>
  <c r="QL22" i="50"/>
  <c r="QC17" i="72" l="1"/>
  <c r="QC16" i="72"/>
  <c r="QC15" i="72"/>
  <c r="QD12" i="72"/>
  <c r="QC20" i="72"/>
  <c r="QC21" i="72"/>
  <c r="QC22" i="72"/>
  <c r="QC23" i="72"/>
  <c r="QC24" i="72"/>
  <c r="QC7" i="72" s="1"/>
  <c r="QC25" i="72"/>
  <c r="UQ19" i="82"/>
  <c r="QM21" i="50"/>
  <c r="QM10" i="50"/>
  <c r="QM7" i="50"/>
  <c r="UQ21" i="82"/>
  <c r="UQ20" i="82"/>
  <c r="UR29" i="82"/>
  <c r="UR28" i="82"/>
  <c r="UR27" i="82"/>
  <c r="US24" i="82"/>
  <c r="UQ22" i="82"/>
  <c r="UQ10" i="82"/>
  <c r="UQ8" i="82"/>
  <c r="UQ9" i="82"/>
  <c r="UQ31" i="82"/>
  <c r="UQ13" i="82"/>
  <c r="UQ12" i="82" s="1"/>
  <c r="UQ7" i="82"/>
  <c r="QL18" i="50"/>
  <c r="QL12" i="50"/>
  <c r="QN25" i="50"/>
  <c r="QM13" i="50"/>
  <c r="QL6" i="50"/>
  <c r="QC19" i="72" l="1"/>
  <c r="QC10" i="72"/>
  <c r="QC6" i="72" s="1"/>
  <c r="QD13" i="72"/>
  <c r="QM19" i="50"/>
  <c r="UQ18" i="82"/>
  <c r="UQ6" i="82"/>
  <c r="US25" i="82"/>
  <c r="QN29" i="50"/>
  <c r="QN28" i="50"/>
  <c r="QN27" i="50"/>
  <c r="QO24" i="50"/>
  <c r="QM8" i="50"/>
  <c r="QM31" i="50"/>
  <c r="QM14" i="50"/>
  <c r="QM22" i="50"/>
  <c r="QM15" i="50"/>
  <c r="QM9" i="50"/>
  <c r="QM20" i="50"/>
  <c r="QD17" i="72" l="1"/>
  <c r="QD16" i="72"/>
  <c r="QD15" i="72"/>
  <c r="QE12" i="72"/>
  <c r="QD20" i="72"/>
  <c r="QD21" i="72"/>
  <c r="QD24" i="72"/>
  <c r="QD7" i="72" s="1"/>
  <c r="QD22" i="72"/>
  <c r="QD23" i="72"/>
  <c r="QD25" i="72"/>
  <c r="QN7" i="50"/>
  <c r="UR20" i="82"/>
  <c r="UR9" i="82"/>
  <c r="UR15" i="82"/>
  <c r="US29" i="82"/>
  <c r="US27" i="82"/>
  <c r="US28" i="82"/>
  <c r="UT24" i="82"/>
  <c r="UR21" i="82"/>
  <c r="UR31" i="82"/>
  <c r="UR14" i="82"/>
  <c r="UR8" i="82"/>
  <c r="UR19" i="82"/>
  <c r="UR13" i="82"/>
  <c r="UR7" i="82"/>
  <c r="UR22" i="82"/>
  <c r="UR10" i="82"/>
  <c r="QM18" i="50"/>
  <c r="QM6" i="50"/>
  <c r="QO25" i="50"/>
  <c r="QM12" i="50"/>
  <c r="QN21" i="50"/>
  <c r="QD19" i="72" l="1"/>
  <c r="QD10" i="72"/>
  <c r="QD6" i="72" s="1"/>
  <c r="QE13" i="72"/>
  <c r="QN13" i="50"/>
  <c r="UR18" i="82"/>
  <c r="UR6" i="82"/>
  <c r="UT25" i="82"/>
  <c r="UR12" i="82"/>
  <c r="QN15" i="50"/>
  <c r="QN9" i="50"/>
  <c r="QN14" i="50"/>
  <c r="QN31" i="50"/>
  <c r="QN8" i="50"/>
  <c r="QN22" i="50"/>
  <c r="QN10" i="50"/>
  <c r="QO28" i="50"/>
  <c r="QO29" i="50"/>
  <c r="QO27" i="50"/>
  <c r="QP24" i="50"/>
  <c r="QN20" i="50"/>
  <c r="QN19" i="50"/>
  <c r="QE16" i="72" l="1"/>
  <c r="QE15" i="72"/>
  <c r="QE23" i="72" s="1"/>
  <c r="QF12" i="72"/>
  <c r="QE17" i="72"/>
  <c r="QE20" i="72"/>
  <c r="QE21" i="72"/>
  <c r="QE22" i="72"/>
  <c r="QE24" i="72"/>
  <c r="QE7" i="72" s="1"/>
  <c r="QE25" i="72"/>
  <c r="US14" i="82"/>
  <c r="US8" i="82"/>
  <c r="US22" i="82"/>
  <c r="US19" i="82"/>
  <c r="US21" i="82"/>
  <c r="US31" i="82"/>
  <c r="US20" i="82"/>
  <c r="US10" i="82"/>
  <c r="US13" i="82"/>
  <c r="US7" i="82"/>
  <c r="US9" i="82"/>
  <c r="US15" i="82"/>
  <c r="UT29" i="82"/>
  <c r="UT28" i="82"/>
  <c r="UU24" i="82"/>
  <c r="UT27" i="82"/>
  <c r="QN12" i="50"/>
  <c r="QN6" i="50"/>
  <c r="QP25" i="50"/>
  <c r="QN18" i="50"/>
  <c r="QE19" i="72" l="1"/>
  <c r="QE10" i="72"/>
  <c r="QE6" i="72" s="1"/>
  <c r="QF13" i="72"/>
  <c r="QO19" i="50"/>
  <c r="QO21" i="50"/>
  <c r="US18" i="82"/>
  <c r="UT15" i="82"/>
  <c r="UU26" i="82"/>
  <c r="UV26" i="82" s="1"/>
  <c r="UW26" i="82" s="1"/>
  <c r="UX26" i="82" s="1"/>
  <c r="UY26" i="82" s="1"/>
  <c r="UZ26" i="82" s="1"/>
  <c r="VA26" i="82" s="1"/>
  <c r="VB26" i="82" s="1"/>
  <c r="VC26" i="82" s="1"/>
  <c r="VD26" i="82" s="1"/>
  <c r="VE26" i="82" s="1"/>
  <c r="VF26" i="82" s="1"/>
  <c r="UU25" i="82"/>
  <c r="US6" i="82"/>
  <c r="US12" i="82"/>
  <c r="QP28" i="50"/>
  <c r="QP27" i="50"/>
  <c r="QQ24" i="50"/>
  <c r="QP29" i="50"/>
  <c r="QO15" i="50"/>
  <c r="QO9" i="50"/>
  <c r="QO13" i="50"/>
  <c r="QO7" i="50"/>
  <c r="QO31" i="50"/>
  <c r="QO20" i="50"/>
  <c r="QO22" i="50"/>
  <c r="QO10" i="50"/>
  <c r="QO8" i="50"/>
  <c r="QO14" i="50"/>
  <c r="QF16" i="72" l="1"/>
  <c r="QF15" i="72"/>
  <c r="QF17" i="72"/>
  <c r="QG12" i="72"/>
  <c r="QF20" i="72"/>
  <c r="QF21" i="72"/>
  <c r="QF22" i="72"/>
  <c r="QF23" i="72"/>
  <c r="QF24" i="72"/>
  <c r="QF7" i="72" s="1"/>
  <c r="QF25" i="72"/>
  <c r="QP15" i="50"/>
  <c r="QP20" i="50"/>
  <c r="QP19" i="50"/>
  <c r="UT19" i="82"/>
  <c r="UT20" i="82"/>
  <c r="UT21" i="82"/>
  <c r="UT13" i="82"/>
  <c r="UT7" i="82"/>
  <c r="UT22" i="82"/>
  <c r="UT10" i="82"/>
  <c r="UU29" i="82"/>
  <c r="UU28" i="82"/>
  <c r="UV24" i="82"/>
  <c r="UU27" i="82"/>
  <c r="UT31" i="82"/>
  <c r="UT14" i="82"/>
  <c r="UT8" i="82"/>
  <c r="UT9" i="82"/>
  <c r="QO18" i="50"/>
  <c r="QO12" i="50"/>
  <c r="QQ26" i="50"/>
  <c r="QQ25" i="50"/>
  <c r="QO6" i="50"/>
  <c r="QP21" i="50"/>
  <c r="QF19" i="72" l="1"/>
  <c r="QF10" i="72"/>
  <c r="QF6" i="72" s="1"/>
  <c r="QG13" i="72"/>
  <c r="QP22" i="50"/>
  <c r="QP18" i="50" s="1"/>
  <c r="QP14" i="50"/>
  <c r="UT18" i="82"/>
  <c r="UU13" i="82"/>
  <c r="UV25" i="82"/>
  <c r="UT6" i="82"/>
  <c r="UT12" i="82"/>
  <c r="QP8" i="50"/>
  <c r="QQ28" i="50"/>
  <c r="QQ27" i="50"/>
  <c r="QQ29" i="50"/>
  <c r="QR24" i="50"/>
  <c r="QR26" i="50"/>
  <c r="QS26" i="50" s="1"/>
  <c r="QT26" i="50" s="1"/>
  <c r="QU26" i="50" s="1"/>
  <c r="QV26" i="50" s="1"/>
  <c r="QW26" i="50" s="1"/>
  <c r="QX26" i="50" s="1"/>
  <c r="QY26" i="50" s="1"/>
  <c r="QZ26" i="50" s="1"/>
  <c r="RA26" i="50" s="1"/>
  <c r="RB26" i="50" s="1"/>
  <c r="QP13" i="50"/>
  <c r="QP7" i="50"/>
  <c r="QP9" i="50"/>
  <c r="QP10" i="50"/>
  <c r="QP31" i="50"/>
  <c r="QG16" i="72" l="1"/>
  <c r="QG15" i="72"/>
  <c r="QG22" i="72" s="1"/>
  <c r="QH12" i="72"/>
  <c r="QG17" i="72"/>
  <c r="QG21" i="72"/>
  <c r="QG20" i="72"/>
  <c r="QG23" i="72"/>
  <c r="QG24" i="72"/>
  <c r="QG7" i="72" s="1"/>
  <c r="QG25" i="72"/>
  <c r="QP12" i="50"/>
  <c r="UU7" i="82"/>
  <c r="UU20" i="82"/>
  <c r="UU21" i="82"/>
  <c r="UU31" i="82"/>
  <c r="UU14" i="82"/>
  <c r="UU8" i="82"/>
  <c r="UU22" i="82"/>
  <c r="UU10" i="82"/>
  <c r="UU15" i="82"/>
  <c r="UU9" i="82"/>
  <c r="UV29" i="82"/>
  <c r="UV28" i="82"/>
  <c r="UW24" i="82"/>
  <c r="UV27" i="82"/>
  <c r="UU19" i="82"/>
  <c r="QP6" i="50"/>
  <c r="QR25" i="50"/>
  <c r="QG19" i="72" l="1"/>
  <c r="QG10" i="72"/>
  <c r="QG6" i="72" s="1"/>
  <c r="QH13" i="72"/>
  <c r="QQ22" i="50"/>
  <c r="UU6" i="82"/>
  <c r="UU12" i="82"/>
  <c r="UU18" i="82"/>
  <c r="UV14" i="82"/>
  <c r="UW25" i="82"/>
  <c r="QQ20" i="50"/>
  <c r="QR29" i="50"/>
  <c r="QR27" i="50"/>
  <c r="QR28" i="50"/>
  <c r="QS24" i="50"/>
  <c r="QQ21" i="50"/>
  <c r="QQ13" i="50"/>
  <c r="QQ7" i="50"/>
  <c r="QQ8" i="50"/>
  <c r="QQ14" i="50"/>
  <c r="QQ31" i="50"/>
  <c r="QQ15" i="50"/>
  <c r="QQ9" i="50"/>
  <c r="QQ10" i="50"/>
  <c r="QQ19" i="50"/>
  <c r="QH16" i="72" l="1"/>
  <c r="QI12" i="72"/>
  <c r="QH15" i="72"/>
  <c r="QH22" i="72" s="1"/>
  <c r="QH17" i="72"/>
  <c r="QH21" i="72"/>
  <c r="QH20" i="72"/>
  <c r="QH23" i="72"/>
  <c r="QH24" i="72"/>
  <c r="QH7" i="72" s="1"/>
  <c r="QH25" i="72"/>
  <c r="UV21" i="82"/>
  <c r="UV19" i="82"/>
  <c r="UV8" i="82"/>
  <c r="UV20" i="82"/>
  <c r="UV31" i="82"/>
  <c r="UV15" i="82"/>
  <c r="UV9" i="82"/>
  <c r="UV13" i="82"/>
  <c r="UV7" i="82"/>
  <c r="UW28" i="82"/>
  <c r="UW29" i="82"/>
  <c r="UX24" i="82"/>
  <c r="UW27" i="82"/>
  <c r="UV22" i="82"/>
  <c r="UV10" i="82"/>
  <c r="QQ18" i="50"/>
  <c r="QQ12" i="50"/>
  <c r="QS25" i="50"/>
  <c r="QQ6" i="50"/>
  <c r="QH19" i="72" l="1"/>
  <c r="QH10" i="72"/>
  <c r="QH6" i="72" s="1"/>
  <c r="QI14" i="72"/>
  <c r="QJ14" i="72" s="1"/>
  <c r="QK14" i="72" s="1"/>
  <c r="QL14" i="72" s="1"/>
  <c r="QM14" i="72" s="1"/>
  <c r="QN14" i="72" s="1"/>
  <c r="QO14" i="72" s="1"/>
  <c r="QP14" i="72" s="1"/>
  <c r="QQ14" i="72" s="1"/>
  <c r="QR14" i="72" s="1"/>
  <c r="QS14" i="72" s="1"/>
  <c r="QT14" i="72" s="1"/>
  <c r="QI13" i="72"/>
  <c r="UV12" i="82"/>
  <c r="UV18" i="82"/>
  <c r="UV6" i="82"/>
  <c r="UX25" i="82"/>
  <c r="QR31" i="50"/>
  <c r="QR14" i="50"/>
  <c r="QR8" i="50"/>
  <c r="QR13" i="50"/>
  <c r="QR7" i="50"/>
  <c r="QR20" i="50"/>
  <c r="QR21" i="50"/>
  <c r="QR10" i="50"/>
  <c r="QR22" i="50"/>
  <c r="QR9" i="50"/>
  <c r="QR15" i="50"/>
  <c r="QS28" i="50"/>
  <c r="QS29" i="50"/>
  <c r="QS27" i="50"/>
  <c r="QT24" i="50"/>
  <c r="QR19" i="50"/>
  <c r="QI17" i="72" l="1"/>
  <c r="QI16" i="72"/>
  <c r="QI15" i="72"/>
  <c r="QJ12" i="72"/>
  <c r="QI20" i="72"/>
  <c r="QI23" i="72"/>
  <c r="QI22" i="72"/>
  <c r="QI25" i="72"/>
  <c r="QI21" i="72"/>
  <c r="QI24" i="72"/>
  <c r="QI7" i="72" s="1"/>
  <c r="QS21" i="50"/>
  <c r="QS19" i="50"/>
  <c r="QS20" i="50"/>
  <c r="UW22" i="82"/>
  <c r="UW19" i="82"/>
  <c r="UW13" i="82"/>
  <c r="UW7" i="82"/>
  <c r="UW21" i="82"/>
  <c r="UX28" i="82"/>
  <c r="UX27" i="82"/>
  <c r="UY24" i="82"/>
  <c r="UX29" i="82"/>
  <c r="UW31" i="82"/>
  <c r="UW14" i="82"/>
  <c r="UW8" i="82"/>
  <c r="UW10" i="82"/>
  <c r="UW15" i="82"/>
  <c r="UW9" i="82"/>
  <c r="UW20" i="82"/>
  <c r="QR12" i="50"/>
  <c r="QR6" i="50"/>
  <c r="QR18" i="50"/>
  <c r="QT25" i="50"/>
  <c r="QI19" i="72" l="1"/>
  <c r="QI10" i="72"/>
  <c r="QI6" i="72" s="1"/>
  <c r="QJ13" i="72"/>
  <c r="UW18" i="82"/>
  <c r="UY25" i="82"/>
  <c r="UW6" i="82"/>
  <c r="UW12" i="82"/>
  <c r="QS9" i="50"/>
  <c r="QS15" i="50"/>
  <c r="QS8" i="50"/>
  <c r="QS14" i="50"/>
  <c r="QS31" i="50"/>
  <c r="QT29" i="50"/>
  <c r="QT27" i="50"/>
  <c r="QT28" i="50"/>
  <c r="QU24" i="50"/>
  <c r="QS13" i="50"/>
  <c r="QS7" i="50"/>
  <c r="QS22" i="50"/>
  <c r="QS18" i="50" s="1"/>
  <c r="QS10" i="50"/>
  <c r="QJ17" i="72" l="1"/>
  <c r="QJ16" i="72"/>
  <c r="QJ15" i="72"/>
  <c r="QK12" i="72"/>
  <c r="QJ22" i="72"/>
  <c r="QJ23" i="72"/>
  <c r="QJ20" i="72"/>
  <c r="QJ21" i="72"/>
  <c r="QJ25" i="72"/>
  <c r="QJ24" i="72"/>
  <c r="QJ7" i="72" s="1"/>
  <c r="UX20" i="82"/>
  <c r="QT19" i="50"/>
  <c r="UX21" i="82"/>
  <c r="UX7" i="82"/>
  <c r="UX13" i="82"/>
  <c r="UY29" i="82"/>
  <c r="UY28" i="82"/>
  <c r="UZ24" i="82"/>
  <c r="UY27" i="82"/>
  <c r="UX9" i="82"/>
  <c r="UX15" i="82"/>
  <c r="UX19" i="82"/>
  <c r="UX31" i="82"/>
  <c r="UX14" i="82"/>
  <c r="UX8" i="82"/>
  <c r="UX22" i="82"/>
  <c r="UX10" i="82"/>
  <c r="QS12" i="50"/>
  <c r="QU25" i="50"/>
  <c r="QS6" i="50"/>
  <c r="QJ19" i="72" l="1"/>
  <c r="QJ10" i="72"/>
  <c r="QJ6" i="72" s="1"/>
  <c r="QK13" i="72"/>
  <c r="QT20" i="50"/>
  <c r="QT10" i="50"/>
  <c r="UX18" i="82"/>
  <c r="UZ25" i="82"/>
  <c r="UX12" i="82"/>
  <c r="UX6" i="82"/>
  <c r="UY13" i="82"/>
  <c r="QU29" i="50"/>
  <c r="QU28" i="50"/>
  <c r="QU27" i="50"/>
  <c r="QV24" i="50"/>
  <c r="QT22" i="50"/>
  <c r="QT14" i="50"/>
  <c r="QT31" i="50"/>
  <c r="QT8" i="50"/>
  <c r="QT21" i="50"/>
  <c r="QT15" i="50"/>
  <c r="QT9" i="50"/>
  <c r="QT13" i="50"/>
  <c r="QT7" i="50"/>
  <c r="QK17" i="72" l="1"/>
  <c r="QK16" i="72"/>
  <c r="QK15" i="72"/>
  <c r="QL12" i="72"/>
  <c r="QK20" i="72"/>
  <c r="QK21" i="72"/>
  <c r="QK24" i="72"/>
  <c r="QK7" i="72" s="1"/>
  <c r="QK22" i="72"/>
  <c r="QK25" i="72"/>
  <c r="QK23" i="72"/>
  <c r="UY19" i="82"/>
  <c r="QU10" i="50"/>
  <c r="QU21" i="50"/>
  <c r="QU15" i="50"/>
  <c r="QU19" i="50"/>
  <c r="UY20" i="82"/>
  <c r="UY21" i="82"/>
  <c r="UY15" i="82"/>
  <c r="UY9" i="82"/>
  <c r="UY31" i="82"/>
  <c r="UY14" i="82"/>
  <c r="UY8" i="82"/>
  <c r="UZ27" i="82"/>
  <c r="UZ28" i="82"/>
  <c r="VA24" i="82"/>
  <c r="UZ29" i="82"/>
  <c r="UY22" i="82"/>
  <c r="UY10" i="82"/>
  <c r="UY7" i="82"/>
  <c r="QT18" i="50"/>
  <c r="QT6" i="50"/>
  <c r="QV25" i="50"/>
  <c r="QU14" i="50"/>
  <c r="QT12" i="50"/>
  <c r="UY12" i="82" l="1"/>
  <c r="QK19" i="72"/>
  <c r="QK10" i="72"/>
  <c r="QK6" i="72" s="1"/>
  <c r="QL13" i="72"/>
  <c r="UY18" i="82"/>
  <c r="QU22" i="50"/>
  <c r="UY6" i="82"/>
  <c r="UZ15" i="82"/>
  <c r="VA25" i="82"/>
  <c r="QU9" i="50"/>
  <c r="QU13" i="50"/>
  <c r="QU12" i="50" s="1"/>
  <c r="QU7" i="50"/>
  <c r="QU20" i="50"/>
  <c r="QU31" i="50"/>
  <c r="QV28" i="50"/>
  <c r="QV27" i="50"/>
  <c r="QV29" i="50"/>
  <c r="QW24" i="50"/>
  <c r="QU8" i="50"/>
  <c r="QU18" i="50" l="1"/>
  <c r="QL17" i="72"/>
  <c r="QL15" i="72"/>
  <c r="QM12" i="72"/>
  <c r="QL16" i="72"/>
  <c r="QL20" i="72"/>
  <c r="QL21" i="72"/>
  <c r="QL24" i="72"/>
  <c r="QL7" i="72" s="1"/>
  <c r="QL25" i="72"/>
  <c r="QL22" i="72"/>
  <c r="QL23" i="72"/>
  <c r="UZ19" i="82"/>
  <c r="UZ21" i="82"/>
  <c r="UZ31" i="82"/>
  <c r="UZ9" i="82"/>
  <c r="VA29" i="82"/>
  <c r="VA28" i="82"/>
  <c r="VB24" i="82"/>
  <c r="VA27" i="82"/>
  <c r="UZ22" i="82"/>
  <c r="UZ10" i="82"/>
  <c r="UZ20" i="82"/>
  <c r="UZ14" i="82"/>
  <c r="UZ8" i="82"/>
  <c r="UZ13" i="82"/>
  <c r="UZ7" i="82"/>
  <c r="QW25" i="50"/>
  <c r="QU6" i="50"/>
  <c r="QL19" i="72" l="1"/>
  <c r="QL10" i="72"/>
  <c r="QL6" i="72" s="1"/>
  <c r="QM13" i="72"/>
  <c r="UZ18" i="82"/>
  <c r="VA15" i="82"/>
  <c r="VA9" i="82"/>
  <c r="VA13" i="82"/>
  <c r="VA7" i="82"/>
  <c r="VA14" i="82"/>
  <c r="VA19" i="82"/>
  <c r="UZ12" i="82"/>
  <c r="UZ6" i="82"/>
  <c r="VA21" i="82"/>
  <c r="VA22" i="82"/>
  <c r="VA10" i="82"/>
  <c r="VB25" i="82"/>
  <c r="QV10" i="50"/>
  <c r="QV22" i="50"/>
  <c r="QV15" i="50"/>
  <c r="QV9" i="50"/>
  <c r="QV21" i="50"/>
  <c r="QV19" i="50"/>
  <c r="QV20" i="50"/>
  <c r="QV7" i="50"/>
  <c r="QV13" i="50"/>
  <c r="QV14" i="50"/>
  <c r="QV31" i="50"/>
  <c r="QV8" i="50"/>
  <c r="QW29" i="50"/>
  <c r="QW28" i="50"/>
  <c r="QX24" i="50"/>
  <c r="QW27" i="50"/>
  <c r="QM17" i="72" l="1"/>
  <c r="QM15" i="72"/>
  <c r="QM20" i="72" s="1"/>
  <c r="QN12" i="72"/>
  <c r="QM16" i="72"/>
  <c r="QM23" i="72"/>
  <c r="QM21" i="72"/>
  <c r="QM24" i="72"/>
  <c r="QM7" i="72" s="1"/>
  <c r="QM25" i="72"/>
  <c r="QM22" i="72"/>
  <c r="VA20" i="82"/>
  <c r="VA18" i="82" s="1"/>
  <c r="VB29" i="82"/>
  <c r="VC24" i="82"/>
  <c r="VB27" i="82"/>
  <c r="VB28" i="82"/>
  <c r="VA8" i="82"/>
  <c r="VA6" i="82" s="1"/>
  <c r="VA31" i="82"/>
  <c r="VA12" i="82"/>
  <c r="QV12" i="50"/>
  <c r="QV18" i="50"/>
  <c r="QX25" i="50"/>
  <c r="QV6" i="50"/>
  <c r="QM19" i="72" l="1"/>
  <c r="QM10" i="72"/>
  <c r="QM6" i="72" s="1"/>
  <c r="QN13" i="72"/>
  <c r="VB15" i="82"/>
  <c r="VC25" i="82"/>
  <c r="QX29" i="50"/>
  <c r="QX28" i="50"/>
  <c r="QY24" i="50"/>
  <c r="QX27" i="50"/>
  <c r="QW9" i="50"/>
  <c r="QW15" i="50"/>
  <c r="QW13" i="50"/>
  <c r="QW7" i="50"/>
  <c r="QW21" i="50"/>
  <c r="QW10" i="50"/>
  <c r="QW22" i="50"/>
  <c r="QW19" i="50"/>
  <c r="QW20" i="50"/>
  <c r="QW31" i="50"/>
  <c r="QW8" i="50"/>
  <c r="QW14" i="50"/>
  <c r="QN17" i="72" l="1"/>
  <c r="QO12" i="72"/>
  <c r="QN16" i="72"/>
  <c r="QN15" i="72"/>
  <c r="QN20" i="72"/>
  <c r="QN21" i="72"/>
  <c r="QN22" i="72"/>
  <c r="QN23" i="72"/>
  <c r="QN24" i="72"/>
  <c r="QN7" i="72" s="1"/>
  <c r="QN25" i="72"/>
  <c r="QX19" i="50"/>
  <c r="QX22" i="50"/>
  <c r="QX9" i="50"/>
  <c r="QX13" i="50"/>
  <c r="VB9" i="82"/>
  <c r="VB21" i="82"/>
  <c r="VB31" i="82"/>
  <c r="VB19" i="82"/>
  <c r="VC28" i="82"/>
  <c r="VD24" i="82"/>
  <c r="VC27" i="82"/>
  <c r="VC29" i="82"/>
  <c r="VB20" i="82"/>
  <c r="VB8" i="82"/>
  <c r="VB14" i="82"/>
  <c r="VB7" i="82"/>
  <c r="VB13" i="82"/>
  <c r="VB22" i="82"/>
  <c r="VB10" i="82"/>
  <c r="QW6" i="50"/>
  <c r="QY25" i="50"/>
  <c r="QX15" i="50"/>
  <c r="QW12" i="50"/>
  <c r="QW18" i="50"/>
  <c r="QN19" i="72" l="1"/>
  <c r="QN10" i="72"/>
  <c r="QN6" i="72" s="1"/>
  <c r="QO13" i="72"/>
  <c r="QX31" i="50"/>
  <c r="QX14" i="50"/>
  <c r="QX12" i="50" s="1"/>
  <c r="QX7" i="50"/>
  <c r="VB12" i="82"/>
  <c r="VB18" i="82"/>
  <c r="VC15" i="82"/>
  <c r="VC13" i="82"/>
  <c r="VC7" i="82"/>
  <c r="VC14" i="82"/>
  <c r="VD25" i="82"/>
  <c r="VB6" i="82"/>
  <c r="QX21" i="50"/>
  <c r="QX10" i="50"/>
  <c r="QX20" i="50"/>
  <c r="QY28" i="50"/>
  <c r="QY29" i="50"/>
  <c r="QY27" i="50"/>
  <c r="QZ24" i="50"/>
  <c r="QX8" i="50"/>
  <c r="QO17" i="72" l="1"/>
  <c r="QO16" i="72"/>
  <c r="QP12" i="72"/>
  <c r="QO15" i="72"/>
  <c r="QO20" i="72"/>
  <c r="QO21" i="72"/>
  <c r="QO22" i="72"/>
  <c r="QO23" i="72"/>
  <c r="QO24" i="72"/>
  <c r="QO7" i="72" s="1"/>
  <c r="QO25" i="72"/>
  <c r="VC19" i="82"/>
  <c r="VC20" i="82"/>
  <c r="VC9" i="82"/>
  <c r="VC22" i="82"/>
  <c r="VC8" i="82"/>
  <c r="VC10" i="82"/>
  <c r="VC31" i="82"/>
  <c r="VC21" i="82"/>
  <c r="VC12" i="82"/>
  <c r="VD29" i="82"/>
  <c r="VD28" i="82"/>
  <c r="VD27" i="82"/>
  <c r="VE24" i="82"/>
  <c r="QX18" i="50"/>
  <c r="QX6" i="50"/>
  <c r="QZ25" i="50"/>
  <c r="QO19" i="72" l="1"/>
  <c r="QO10" i="72"/>
  <c r="QO6" i="72" s="1"/>
  <c r="QP13" i="72"/>
  <c r="VC18" i="82"/>
  <c r="VC6" i="82"/>
  <c r="VE25" i="82"/>
  <c r="VD13" i="82"/>
  <c r="QY21" i="50"/>
  <c r="QY19" i="50"/>
  <c r="QZ29" i="50"/>
  <c r="QZ28" i="50"/>
  <c r="QZ27" i="50"/>
  <c r="RA24" i="50"/>
  <c r="QY13" i="50"/>
  <c r="QY7" i="50"/>
  <c r="QY31" i="50"/>
  <c r="QY10" i="50"/>
  <c r="QY22" i="50"/>
  <c r="QY20" i="50"/>
  <c r="QY14" i="50"/>
  <c r="QY8" i="50"/>
  <c r="QY9" i="50"/>
  <c r="QY15" i="50"/>
  <c r="QP16" i="72" l="1"/>
  <c r="QP17" i="72"/>
  <c r="QP15" i="72"/>
  <c r="QP20" i="72" s="1"/>
  <c r="QQ12" i="72"/>
  <c r="QP21" i="72"/>
  <c r="QP22" i="72"/>
  <c r="QP24" i="72"/>
  <c r="QP7" i="72" s="1"/>
  <c r="QP25" i="72"/>
  <c r="QP23" i="72"/>
  <c r="VD21" i="82"/>
  <c r="VD22" i="82"/>
  <c r="VD20" i="82"/>
  <c r="VD19" i="82"/>
  <c r="VE29" i="82"/>
  <c r="VE27" i="82"/>
  <c r="VF24" i="82"/>
  <c r="VE28" i="82"/>
  <c r="VD10" i="82"/>
  <c r="VD9" i="82"/>
  <c r="VD15" i="82"/>
  <c r="VD31" i="82"/>
  <c r="VD14" i="82"/>
  <c r="VD8" i="82"/>
  <c r="VD7" i="82"/>
  <c r="QY12" i="50"/>
  <c r="QY18" i="50"/>
  <c r="QY6" i="50"/>
  <c r="QZ15" i="50"/>
  <c r="RA25" i="50"/>
  <c r="QZ13" i="50"/>
  <c r="QP19" i="72" l="1"/>
  <c r="QP10" i="72"/>
  <c r="QP6" i="72" s="1"/>
  <c r="QQ13" i="72"/>
  <c r="QZ21" i="50"/>
  <c r="VD18" i="82"/>
  <c r="VD6" i="82"/>
  <c r="VD12" i="82"/>
  <c r="VE19" i="82"/>
  <c r="VE15" i="82"/>
  <c r="VF25" i="82"/>
  <c r="QZ19" i="50"/>
  <c r="QZ7" i="50"/>
  <c r="QZ10" i="50"/>
  <c r="QZ22" i="50"/>
  <c r="QZ9" i="50"/>
  <c r="QZ31" i="50"/>
  <c r="QZ14" i="50"/>
  <c r="QZ12" i="50" s="1"/>
  <c r="QZ8" i="50"/>
  <c r="QZ20" i="50"/>
  <c r="RA27" i="50"/>
  <c r="RA29" i="50"/>
  <c r="RA28" i="50"/>
  <c r="RB24" i="50"/>
  <c r="QQ16" i="72" l="1"/>
  <c r="QQ17" i="72"/>
  <c r="QQ15" i="72"/>
  <c r="QR12" i="72"/>
  <c r="QQ24" i="72"/>
  <c r="QQ7" i="72" s="1"/>
  <c r="QQ22" i="72"/>
  <c r="QQ20" i="72"/>
  <c r="QQ21" i="72"/>
  <c r="QQ23" i="72"/>
  <c r="QQ25" i="72"/>
  <c r="VE21" i="82"/>
  <c r="VE22" i="82"/>
  <c r="VE31" i="82"/>
  <c r="VE13" i="82"/>
  <c r="VE7" i="82"/>
  <c r="VE20" i="82"/>
  <c r="VF29" i="82"/>
  <c r="VF28" i="82"/>
  <c r="VF27" i="82"/>
  <c r="VG24" i="82"/>
  <c r="VE9" i="82"/>
  <c r="VE10" i="82"/>
  <c r="VE8" i="82"/>
  <c r="VE14" i="82"/>
  <c r="RB25" i="50"/>
  <c r="QZ6" i="50"/>
  <c r="QZ18" i="50"/>
  <c r="QQ19" i="72" l="1"/>
  <c r="QQ10" i="72"/>
  <c r="QQ6" i="72" s="1"/>
  <c r="QR13" i="72"/>
  <c r="VE18" i="82"/>
  <c r="VG26" i="82"/>
  <c r="VH26" i="82" s="1"/>
  <c r="VI26" i="82" s="1"/>
  <c r="VJ26" i="82" s="1"/>
  <c r="VK26" i="82" s="1"/>
  <c r="VL26" i="82" s="1"/>
  <c r="VM26" i="82" s="1"/>
  <c r="VN26" i="82" s="1"/>
  <c r="VO26" i="82" s="1"/>
  <c r="VP26" i="82" s="1"/>
  <c r="VQ26" i="82" s="1"/>
  <c r="VR26" i="82" s="1"/>
  <c r="VG25" i="82"/>
  <c r="VE6" i="82"/>
  <c r="VE12" i="82"/>
  <c r="VF9" i="82"/>
  <c r="RA8" i="50"/>
  <c r="RA21" i="50"/>
  <c r="RA20" i="50"/>
  <c r="RB28" i="50"/>
  <c r="RB29" i="50"/>
  <c r="RB27" i="50"/>
  <c r="RC24" i="50"/>
  <c r="RA19" i="50"/>
  <c r="RA15" i="50"/>
  <c r="RA9" i="50"/>
  <c r="RA31" i="50"/>
  <c r="RA14" i="50"/>
  <c r="RA22" i="50"/>
  <c r="RA10" i="50"/>
  <c r="RA13" i="50"/>
  <c r="RA7" i="50"/>
  <c r="QR16" i="72" l="1"/>
  <c r="QR17" i="72"/>
  <c r="QR15" i="72"/>
  <c r="QS12" i="72"/>
  <c r="QR20" i="72"/>
  <c r="QR22" i="72"/>
  <c r="QR21" i="72"/>
  <c r="QR23" i="72"/>
  <c r="QR24" i="72"/>
  <c r="QR7" i="72" s="1"/>
  <c r="QR25" i="72"/>
  <c r="VF20" i="82"/>
  <c r="VF14" i="82"/>
  <c r="VF15" i="82"/>
  <c r="VF22" i="82"/>
  <c r="VF8" i="82"/>
  <c r="VG29" i="82"/>
  <c r="VG28" i="82"/>
  <c r="VG27" i="82"/>
  <c r="VH24" i="82"/>
  <c r="VF13" i="82"/>
  <c r="VF7" i="82"/>
  <c r="VF31" i="82"/>
  <c r="VF21" i="82"/>
  <c r="VF19" i="82"/>
  <c r="VF10" i="82"/>
  <c r="RC26" i="50"/>
  <c r="RD26" i="50" s="1"/>
  <c r="RE26" i="50" s="1"/>
  <c r="RF26" i="50" s="1"/>
  <c r="RG26" i="50" s="1"/>
  <c r="RH26" i="50" s="1"/>
  <c r="RI26" i="50" s="1"/>
  <c r="RJ26" i="50" s="1"/>
  <c r="RK26" i="50" s="1"/>
  <c r="RL26" i="50" s="1"/>
  <c r="RM26" i="50" s="1"/>
  <c r="RN26" i="50" s="1"/>
  <c r="RC25" i="50"/>
  <c r="RA6" i="50"/>
  <c r="RA18" i="50"/>
  <c r="RA12" i="50"/>
  <c r="QR19" i="72" l="1"/>
  <c r="QR10" i="72"/>
  <c r="QR6" i="72" s="1"/>
  <c r="QS13" i="72"/>
  <c r="VF12" i="82"/>
  <c r="VH25" i="82"/>
  <c r="VF6" i="82"/>
  <c r="VG13" i="82"/>
  <c r="VF18" i="82"/>
  <c r="RB9" i="50"/>
  <c r="RB15" i="50"/>
  <c r="RB19" i="50"/>
  <c r="RB21" i="50"/>
  <c r="RB14" i="50"/>
  <c r="RB31" i="50"/>
  <c r="RB8" i="50"/>
  <c r="RB7" i="50"/>
  <c r="RB13" i="50"/>
  <c r="RB20" i="50"/>
  <c r="RB22" i="50"/>
  <c r="RB10" i="50"/>
  <c r="RC29" i="50"/>
  <c r="RC28" i="50"/>
  <c r="RD24" i="50"/>
  <c r="RC27" i="50"/>
  <c r="QS16" i="72" l="1"/>
  <c r="QS17" i="72"/>
  <c r="QS15" i="72"/>
  <c r="QT12" i="72"/>
  <c r="QS20" i="72"/>
  <c r="QS23" i="72"/>
  <c r="QS21" i="72"/>
  <c r="QS22" i="72"/>
  <c r="QS24" i="72"/>
  <c r="QS7" i="72" s="1"/>
  <c r="QS25" i="72"/>
  <c r="VG22" i="82"/>
  <c r="VG7" i="82"/>
  <c r="VG21" i="82"/>
  <c r="VG10" i="82"/>
  <c r="VG19" i="82"/>
  <c r="VG20" i="82"/>
  <c r="VH29" i="82"/>
  <c r="VH28" i="82"/>
  <c r="VH27" i="82"/>
  <c r="VI24" i="82"/>
  <c r="VG31" i="82"/>
  <c r="VG14" i="82"/>
  <c r="VG8" i="82"/>
  <c r="VG15" i="82"/>
  <c r="VG9" i="82"/>
  <c r="RB18" i="50"/>
  <c r="RB12" i="50"/>
  <c r="RD25" i="50"/>
  <c r="RB6" i="50"/>
  <c r="QS19" i="72" l="1"/>
  <c r="QS10" i="72"/>
  <c r="QS6" i="72" s="1"/>
  <c r="QT13" i="72"/>
  <c r="VG6" i="82"/>
  <c r="VG12" i="82"/>
  <c r="VI25" i="82"/>
  <c r="VG18" i="82"/>
  <c r="RC31" i="50"/>
  <c r="RC14" i="50"/>
  <c r="RC8" i="50"/>
  <c r="RC21" i="50"/>
  <c r="RC15" i="50"/>
  <c r="RC9" i="50"/>
  <c r="RC20" i="50"/>
  <c r="RC19" i="50"/>
  <c r="RC22" i="50"/>
  <c r="RC10" i="50"/>
  <c r="RD29" i="50"/>
  <c r="RD28" i="50"/>
  <c r="RE24" i="50"/>
  <c r="RD27" i="50"/>
  <c r="RC13" i="50"/>
  <c r="RC7" i="50"/>
  <c r="QT16" i="72" l="1"/>
  <c r="QT17" i="72"/>
  <c r="QU12" i="72"/>
  <c r="QT15" i="72"/>
  <c r="QT22" i="72"/>
  <c r="QT20" i="72"/>
  <c r="QT21" i="72"/>
  <c r="QT23" i="72"/>
  <c r="QT24" i="72"/>
  <c r="QT7" i="72" s="1"/>
  <c r="QT25" i="72"/>
  <c r="RD21" i="50"/>
  <c r="RD20" i="50"/>
  <c r="VH10" i="82"/>
  <c r="VH19" i="82"/>
  <c r="VH22" i="82"/>
  <c r="VH31" i="82"/>
  <c r="VH8" i="82"/>
  <c r="VH14" i="82"/>
  <c r="VH15" i="82"/>
  <c r="VH9" i="82"/>
  <c r="VH21" i="82"/>
  <c r="VI28" i="82"/>
  <c r="VJ24" i="82"/>
  <c r="VI29" i="82"/>
  <c r="VI27" i="82"/>
  <c r="VH13" i="82"/>
  <c r="VH7" i="82"/>
  <c r="VH20" i="82"/>
  <c r="RC18" i="50"/>
  <c r="RC12" i="50"/>
  <c r="RC6" i="50"/>
  <c r="RE25" i="50"/>
  <c r="QT19" i="72" l="1"/>
  <c r="QT10" i="72"/>
  <c r="QT6" i="72" s="1"/>
  <c r="QU13" i="72"/>
  <c r="QU14" i="72"/>
  <c r="QV14" i="72" s="1"/>
  <c r="QW14" i="72" s="1"/>
  <c r="QX14" i="72" s="1"/>
  <c r="QY14" i="72" s="1"/>
  <c r="QZ14" i="72" s="1"/>
  <c r="RA14" i="72" s="1"/>
  <c r="RB14" i="72" s="1"/>
  <c r="RC14" i="72" s="1"/>
  <c r="RD14" i="72" s="1"/>
  <c r="RE14" i="72" s="1"/>
  <c r="RF14" i="72" s="1"/>
  <c r="RD19" i="50"/>
  <c r="VH12" i="82"/>
  <c r="VH18" i="82"/>
  <c r="VH6" i="82"/>
  <c r="VI14" i="82"/>
  <c r="VJ25" i="82"/>
  <c r="VI13" i="82"/>
  <c r="RD10" i="50"/>
  <c r="RD22" i="50"/>
  <c r="RD15" i="50"/>
  <c r="RD9" i="50"/>
  <c r="RD31" i="50"/>
  <c r="RD13" i="50"/>
  <c r="RD7" i="50"/>
  <c r="RE28" i="50"/>
  <c r="RE27" i="50"/>
  <c r="RE29" i="50"/>
  <c r="RF24" i="50"/>
  <c r="RD8" i="50"/>
  <c r="RD14" i="50"/>
  <c r="RD18" i="50" l="1"/>
  <c r="QU17" i="72"/>
  <c r="QU16" i="72"/>
  <c r="QU15" i="72"/>
  <c r="QU20" i="72" s="1"/>
  <c r="QV12" i="72"/>
  <c r="QU24" i="72"/>
  <c r="QU7" i="72" s="1"/>
  <c r="QU22" i="72"/>
  <c r="QU21" i="72"/>
  <c r="QU23" i="72"/>
  <c r="QU25" i="72"/>
  <c r="VI7" i="82"/>
  <c r="RE13" i="50"/>
  <c r="RE19" i="50"/>
  <c r="VI22" i="82"/>
  <c r="VI19" i="82"/>
  <c r="VI15" i="82"/>
  <c r="VI12" i="82" s="1"/>
  <c r="VI10" i="82"/>
  <c r="VI20" i="82"/>
  <c r="VI21" i="82"/>
  <c r="VJ28" i="82"/>
  <c r="VJ27" i="82"/>
  <c r="VK24" i="82"/>
  <c r="VJ29" i="82"/>
  <c r="VI8" i="82"/>
  <c r="VI31" i="82"/>
  <c r="VI9" i="82"/>
  <c r="RD12" i="50"/>
  <c r="RF25" i="50"/>
  <c r="RD6" i="50"/>
  <c r="RE15" i="50"/>
  <c r="QU19" i="72" l="1"/>
  <c r="QU10" i="72"/>
  <c r="QU6" i="72" s="1"/>
  <c r="QV13" i="72"/>
  <c r="RE21" i="50"/>
  <c r="VI18" i="82"/>
  <c r="VJ21" i="82"/>
  <c r="VI6" i="82"/>
  <c r="VJ7" i="82"/>
  <c r="VJ13" i="82"/>
  <c r="VJ22" i="82"/>
  <c r="VJ10" i="82"/>
  <c r="VJ20" i="82"/>
  <c r="VJ19" i="82"/>
  <c r="VK25" i="82"/>
  <c r="VJ31" i="82"/>
  <c r="VJ14" i="82"/>
  <c r="VJ8" i="82"/>
  <c r="VJ15" i="82"/>
  <c r="VJ9" i="82"/>
  <c r="RE10" i="50"/>
  <c r="RE22" i="50"/>
  <c r="RE14" i="50"/>
  <c r="RE12" i="50" s="1"/>
  <c r="RE31" i="50"/>
  <c r="RE8" i="50"/>
  <c r="RE7" i="50"/>
  <c r="RF28" i="50"/>
  <c r="RF27" i="50"/>
  <c r="RF29" i="50"/>
  <c r="RG24" i="50"/>
  <c r="RE9" i="50"/>
  <c r="RE20" i="50"/>
  <c r="QV17" i="72" l="1"/>
  <c r="QV16" i="72"/>
  <c r="QV15" i="72"/>
  <c r="QW12" i="72"/>
  <c r="QV25" i="72"/>
  <c r="QV22" i="72"/>
  <c r="QV20" i="72"/>
  <c r="QV21" i="72"/>
  <c r="QV23" i="72"/>
  <c r="QV24" i="72"/>
  <c r="QV7" i="72" s="1"/>
  <c r="RF14" i="50"/>
  <c r="VL24" i="82"/>
  <c r="VK29" i="82"/>
  <c r="VK28" i="82"/>
  <c r="VK27" i="82"/>
  <c r="VJ18" i="82"/>
  <c r="VJ12" i="82"/>
  <c r="VJ6" i="82"/>
  <c r="RE18" i="50"/>
  <c r="RG25" i="50"/>
  <c r="RE6" i="50"/>
  <c r="QV19" i="72" l="1"/>
  <c r="QV10" i="72"/>
  <c r="QV6" i="72" s="1"/>
  <c r="QW13" i="72"/>
  <c r="RF8" i="50"/>
  <c r="VL25" i="82"/>
  <c r="RF15" i="50"/>
  <c r="RF9" i="50"/>
  <c r="RF22" i="50"/>
  <c r="RF13" i="50"/>
  <c r="RF7" i="50"/>
  <c r="RF10" i="50"/>
  <c r="RG27" i="50"/>
  <c r="RG28" i="50"/>
  <c r="RG29" i="50"/>
  <c r="RH24" i="50"/>
  <c r="RF19" i="50"/>
  <c r="RF20" i="50"/>
  <c r="RF31" i="50"/>
  <c r="RF21" i="50"/>
  <c r="QW17" i="72" l="1"/>
  <c r="QW16" i="72"/>
  <c r="QW15" i="72"/>
  <c r="QX12" i="72"/>
  <c r="QW20" i="72"/>
  <c r="QW23" i="72"/>
  <c r="QW24" i="72"/>
  <c r="QW7" i="72" s="1"/>
  <c r="QW22" i="72"/>
  <c r="QW21" i="72"/>
  <c r="QW25" i="72"/>
  <c r="RG19" i="50"/>
  <c r="RG21" i="50"/>
  <c r="VK22" i="82"/>
  <c r="VK21" i="82"/>
  <c r="VK19" i="82"/>
  <c r="VK20" i="82"/>
  <c r="VK15" i="82"/>
  <c r="VK9" i="82"/>
  <c r="VK31" i="82"/>
  <c r="VK14" i="82"/>
  <c r="VK8" i="82"/>
  <c r="VL27" i="82"/>
  <c r="VM24" i="82"/>
  <c r="VL29" i="82"/>
  <c r="VL28" i="82"/>
  <c r="VK10" i="82"/>
  <c r="VK13" i="82"/>
  <c r="VK7" i="82"/>
  <c r="RF12" i="50"/>
  <c r="RF18" i="50"/>
  <c r="RH25" i="50"/>
  <c r="RF6" i="50"/>
  <c r="QW19" i="72" l="1"/>
  <c r="QW10" i="72"/>
  <c r="QW6" i="72" s="1"/>
  <c r="QX13" i="72"/>
  <c r="VK18" i="82"/>
  <c r="VK12" i="82"/>
  <c r="VK6" i="82"/>
  <c r="VM25" i="82"/>
  <c r="RG9" i="50"/>
  <c r="RG15" i="50"/>
  <c r="RG14" i="50"/>
  <c r="RG31" i="50"/>
  <c r="RG8" i="50"/>
  <c r="RH29" i="50"/>
  <c r="RH27" i="50"/>
  <c r="RH28" i="50"/>
  <c r="RI24" i="50"/>
  <c r="RG7" i="50"/>
  <c r="RG22" i="50"/>
  <c r="RG10" i="50"/>
  <c r="RG13" i="50"/>
  <c r="RG20" i="50"/>
  <c r="QX17" i="72" l="1"/>
  <c r="QX15" i="72"/>
  <c r="QX16" i="72"/>
  <c r="QY12" i="72"/>
  <c r="QX20" i="72"/>
  <c r="QX21" i="72"/>
  <c r="QX25" i="72"/>
  <c r="QX23" i="72"/>
  <c r="QX22" i="72"/>
  <c r="QX24" i="72"/>
  <c r="QX7" i="72" s="1"/>
  <c r="VL19" i="82"/>
  <c r="RH21" i="50"/>
  <c r="VL21" i="82"/>
  <c r="VL15" i="82"/>
  <c r="VL9" i="82"/>
  <c r="VL20" i="82"/>
  <c r="VL13" i="82"/>
  <c r="VL7" i="82"/>
  <c r="VL22" i="82"/>
  <c r="VL10" i="82"/>
  <c r="VM29" i="82"/>
  <c r="VN24" i="82"/>
  <c r="VM28" i="82"/>
  <c r="VM27" i="82"/>
  <c r="VL31" i="82"/>
  <c r="VL14" i="82"/>
  <c r="VL8" i="82"/>
  <c r="RG18" i="50"/>
  <c r="RG12" i="50"/>
  <c r="RG6" i="50"/>
  <c r="RI25" i="50"/>
  <c r="QX19" i="72" l="1"/>
  <c r="QX10" i="72"/>
  <c r="QX6" i="72" s="1"/>
  <c r="QY13" i="72"/>
  <c r="VM22" i="82"/>
  <c r="VM31" i="82"/>
  <c r="VM21" i="82"/>
  <c r="VM20" i="82"/>
  <c r="VM9" i="82"/>
  <c r="VM7" i="82"/>
  <c r="VM14" i="82"/>
  <c r="RH20" i="50"/>
  <c r="VL18" i="82"/>
  <c r="VL12" i="82"/>
  <c r="VN25" i="82"/>
  <c r="VM13" i="82"/>
  <c r="VM15" i="82"/>
  <c r="VL6" i="82"/>
  <c r="RH19" i="50"/>
  <c r="RI29" i="50"/>
  <c r="RI28" i="50"/>
  <c r="RI27" i="50"/>
  <c r="RJ24" i="50"/>
  <c r="RH14" i="50"/>
  <c r="RH8" i="50"/>
  <c r="RH31" i="50"/>
  <c r="RH22" i="50"/>
  <c r="RH10" i="50"/>
  <c r="RH13" i="50"/>
  <c r="RH7" i="50"/>
  <c r="RH9" i="50"/>
  <c r="RH15" i="50"/>
  <c r="QY17" i="72" l="1"/>
  <c r="QY15" i="72"/>
  <c r="QY25" i="72" s="1"/>
  <c r="QY16" i="72"/>
  <c r="QZ12" i="72"/>
  <c r="QY21" i="72"/>
  <c r="QY22" i="72"/>
  <c r="VM19" i="82"/>
  <c r="VM18" i="82" s="1"/>
  <c r="VM10" i="82"/>
  <c r="VM8" i="82"/>
  <c r="VM12" i="82"/>
  <c r="VN29" i="82"/>
  <c r="VO24" i="82"/>
  <c r="VN28" i="82"/>
  <c r="VN27" i="82"/>
  <c r="RH18" i="50"/>
  <c r="RH6" i="50"/>
  <c r="RJ25" i="50"/>
  <c r="RH12" i="50"/>
  <c r="VM6" i="82" l="1"/>
  <c r="QZ13" i="72"/>
  <c r="QY20" i="72"/>
  <c r="QY23" i="72"/>
  <c r="QY24" i="72"/>
  <c r="QY7" i="72" s="1"/>
  <c r="VN22" i="82"/>
  <c r="VN19" i="82"/>
  <c r="VN9" i="82"/>
  <c r="VO25" i="82"/>
  <c r="VN13" i="82"/>
  <c r="VN14" i="82"/>
  <c r="VN15" i="82"/>
  <c r="VN10" i="82"/>
  <c r="RI20" i="50"/>
  <c r="RJ29" i="50"/>
  <c r="RJ28" i="50"/>
  <c r="RJ27" i="50"/>
  <c r="RK24" i="50"/>
  <c r="RI19" i="50"/>
  <c r="RI13" i="50"/>
  <c r="RI7" i="50"/>
  <c r="RI21" i="50"/>
  <c r="RI9" i="50"/>
  <c r="RI15" i="50"/>
  <c r="RI10" i="50"/>
  <c r="RI22" i="50"/>
  <c r="RI14" i="50"/>
  <c r="RI8" i="50"/>
  <c r="RI31" i="50"/>
  <c r="QY19" i="72" l="1"/>
  <c r="QY10" i="72"/>
  <c r="QY6" i="72" s="1"/>
  <c r="QZ17" i="72"/>
  <c r="QZ15" i="72"/>
  <c r="QZ23" i="72" s="1"/>
  <c r="QZ16" i="72"/>
  <c r="RA12" i="72"/>
  <c r="QZ20" i="72"/>
  <c r="QZ21" i="72"/>
  <c r="QZ25" i="72"/>
  <c r="QZ22" i="72"/>
  <c r="QZ24" i="72"/>
  <c r="QZ7" i="72" s="1"/>
  <c r="VN21" i="82"/>
  <c r="VN7" i="82"/>
  <c r="VN20" i="82"/>
  <c r="RJ21" i="50"/>
  <c r="RJ10" i="50"/>
  <c r="VO28" i="82"/>
  <c r="VP24" i="82"/>
  <c r="VO29" i="82"/>
  <c r="VO27" i="82"/>
  <c r="VN8" i="82"/>
  <c r="VN31" i="82"/>
  <c r="VN12" i="82"/>
  <c r="RI12" i="50"/>
  <c r="RK25" i="50"/>
  <c r="RJ15" i="50"/>
  <c r="RJ14" i="50"/>
  <c r="RJ13" i="50"/>
  <c r="RI6" i="50"/>
  <c r="RI18" i="50"/>
  <c r="VN18" i="82" l="1"/>
  <c r="RA13" i="72"/>
  <c r="QZ19" i="72"/>
  <c r="QZ10" i="72"/>
  <c r="QZ6" i="72" s="1"/>
  <c r="VN6" i="82"/>
  <c r="RJ19" i="50"/>
  <c r="RJ22" i="50"/>
  <c r="VP25" i="82"/>
  <c r="VO15" i="82"/>
  <c r="RJ20" i="50"/>
  <c r="RJ8" i="50"/>
  <c r="RJ12" i="50"/>
  <c r="RK29" i="50"/>
  <c r="RK27" i="50"/>
  <c r="RL24" i="50"/>
  <c r="RK28" i="50"/>
  <c r="RJ31" i="50"/>
  <c r="RJ9" i="50"/>
  <c r="RJ7" i="50"/>
  <c r="RJ18" i="50" l="1"/>
  <c r="RA17" i="72"/>
  <c r="RA15" i="72"/>
  <c r="RA16" i="72"/>
  <c r="RB12" i="72"/>
  <c r="RA21" i="72"/>
  <c r="RA22" i="72"/>
  <c r="RA20" i="72"/>
  <c r="RA23" i="72"/>
  <c r="RA24" i="72"/>
  <c r="RA7" i="72" s="1"/>
  <c r="RA25" i="72"/>
  <c r="VO14" i="82"/>
  <c r="VO21" i="82"/>
  <c r="RK14" i="50"/>
  <c r="VO19" i="82"/>
  <c r="VO10" i="82"/>
  <c r="VO8" i="82"/>
  <c r="VO22" i="82"/>
  <c r="VO9" i="82"/>
  <c r="VP29" i="82"/>
  <c r="VP28" i="82"/>
  <c r="VQ24" i="82"/>
  <c r="VP27" i="82"/>
  <c r="VO13" i="82"/>
  <c r="VO7" i="82"/>
  <c r="VO20" i="82"/>
  <c r="VO31" i="82"/>
  <c r="RL25" i="50"/>
  <c r="RJ6" i="50"/>
  <c r="RK19" i="50"/>
  <c r="VO12" i="82" l="1"/>
  <c r="RA19" i="72"/>
  <c r="RA10" i="72"/>
  <c r="RA6" i="72" s="1"/>
  <c r="RB13" i="72"/>
  <c r="VO6" i="82"/>
  <c r="VO18" i="82"/>
  <c r="VQ25" i="82"/>
  <c r="RK20" i="50"/>
  <c r="RK10" i="50"/>
  <c r="RK22" i="50"/>
  <c r="RK31" i="50"/>
  <c r="RK21" i="50"/>
  <c r="RK9" i="50"/>
  <c r="RK15" i="50"/>
  <c r="RK13" i="50"/>
  <c r="RK7" i="50"/>
  <c r="RL29" i="50"/>
  <c r="RL28" i="50"/>
  <c r="RL27" i="50"/>
  <c r="RM24" i="50"/>
  <c r="RK8" i="50"/>
  <c r="RB17" i="72" l="1"/>
  <c r="RB16" i="72"/>
  <c r="RC12" i="72"/>
  <c r="RB15" i="72"/>
  <c r="RB21" i="72"/>
  <c r="RB20" i="72"/>
  <c r="RB25" i="72"/>
  <c r="RB24" i="72"/>
  <c r="RB7" i="72" s="1"/>
  <c r="RB22" i="72"/>
  <c r="RB23" i="72"/>
  <c r="VP21" i="82"/>
  <c r="VP22" i="82"/>
  <c r="VP10" i="82"/>
  <c r="VP9" i="82"/>
  <c r="VP15" i="82"/>
  <c r="VP31" i="82"/>
  <c r="VP14" i="82"/>
  <c r="VP8" i="82"/>
  <c r="VQ29" i="82"/>
  <c r="VQ27" i="82"/>
  <c r="VQ28" i="82"/>
  <c r="VR24" i="82"/>
  <c r="VP20" i="82"/>
  <c r="VP13" i="82"/>
  <c r="VP7" i="82"/>
  <c r="VP19" i="82"/>
  <c r="RK12" i="50"/>
  <c r="RK18" i="50"/>
  <c r="RM25" i="50"/>
  <c r="RK6" i="50"/>
  <c r="RB19" i="72" l="1"/>
  <c r="RB10" i="72"/>
  <c r="RB6" i="72" s="1"/>
  <c r="RC13" i="72"/>
  <c r="RL19" i="50"/>
  <c r="VP18" i="82"/>
  <c r="VP6" i="82"/>
  <c r="VQ14" i="82"/>
  <c r="VR25" i="82"/>
  <c r="VP12" i="82"/>
  <c r="RL21" i="50"/>
  <c r="RL10" i="50"/>
  <c r="RL22" i="50"/>
  <c r="RL31" i="50"/>
  <c r="RL14" i="50"/>
  <c r="RL8" i="50"/>
  <c r="RL13" i="50"/>
  <c r="RL7" i="50"/>
  <c r="RL15" i="50"/>
  <c r="RL9" i="50"/>
  <c r="RM29" i="50"/>
  <c r="RM27" i="50"/>
  <c r="RM28" i="50"/>
  <c r="RN24" i="50"/>
  <c r="RL20" i="50"/>
  <c r="RC16" i="72" l="1"/>
  <c r="RC17" i="72"/>
  <c r="RD12" i="72"/>
  <c r="RC15" i="72"/>
  <c r="RC22" i="72"/>
  <c r="RC21" i="72"/>
  <c r="RC20" i="72"/>
  <c r="RC23" i="72"/>
  <c r="RC24" i="72"/>
  <c r="RC7" i="72" s="1"/>
  <c r="RC25" i="72"/>
  <c r="RM20" i="50"/>
  <c r="VQ13" i="82"/>
  <c r="VQ20" i="82"/>
  <c r="VQ22" i="82"/>
  <c r="VQ19" i="82"/>
  <c r="VQ8" i="82"/>
  <c r="VQ21" i="82"/>
  <c r="VQ31" i="82"/>
  <c r="VQ7" i="82"/>
  <c r="VQ10" i="82"/>
  <c r="VR29" i="82"/>
  <c r="VR28" i="82"/>
  <c r="VR27" i="82"/>
  <c r="VS24" i="82"/>
  <c r="VQ9" i="82"/>
  <c r="VQ15" i="82"/>
  <c r="RL18" i="50"/>
  <c r="RL12" i="50"/>
  <c r="RL6" i="50"/>
  <c r="RN25" i="50"/>
  <c r="RC19" i="72" l="1"/>
  <c r="RC10" i="72"/>
  <c r="RC6" i="72" s="1"/>
  <c r="RD13" i="72"/>
  <c r="VQ12" i="82"/>
  <c r="VQ18" i="82"/>
  <c r="VQ6" i="82"/>
  <c r="VS26" i="82"/>
  <c r="VT26" i="82" s="1"/>
  <c r="VU26" i="82" s="1"/>
  <c r="VV26" i="82" s="1"/>
  <c r="VW26" i="82" s="1"/>
  <c r="VX26" i="82" s="1"/>
  <c r="VY26" i="82" s="1"/>
  <c r="VZ26" i="82" s="1"/>
  <c r="WA26" i="82" s="1"/>
  <c r="WB26" i="82" s="1"/>
  <c r="WC26" i="82" s="1"/>
  <c r="WD26" i="82" s="1"/>
  <c r="VS25" i="82"/>
  <c r="RM14" i="50"/>
  <c r="RM31" i="50"/>
  <c r="RM8" i="50"/>
  <c r="RN28" i="50"/>
  <c r="RN29" i="50"/>
  <c r="RN27" i="50"/>
  <c r="RO24" i="50"/>
  <c r="RM21" i="50"/>
  <c r="RM10" i="50"/>
  <c r="RM22" i="50"/>
  <c r="RM15" i="50"/>
  <c r="RM9" i="50"/>
  <c r="RM19" i="50"/>
  <c r="RM13" i="50"/>
  <c r="RM7" i="50"/>
  <c r="RD17" i="72" l="1"/>
  <c r="RD16" i="72"/>
  <c r="RD15" i="72"/>
  <c r="RE12" i="72"/>
  <c r="RD20" i="72"/>
  <c r="RD21" i="72"/>
  <c r="RD22" i="72"/>
  <c r="RD23" i="72"/>
  <c r="RD24" i="72"/>
  <c r="RD7" i="72" s="1"/>
  <c r="RD25" i="72"/>
  <c r="RN21" i="50"/>
  <c r="VR21" i="82"/>
  <c r="VR22" i="82"/>
  <c r="VR10" i="82"/>
  <c r="VR31" i="82"/>
  <c r="VR14" i="82"/>
  <c r="VR8" i="82"/>
  <c r="VR20" i="82"/>
  <c r="VS29" i="82"/>
  <c r="VS28" i="82"/>
  <c r="VS27" i="82"/>
  <c r="VT24" i="82"/>
  <c r="AR40" i="82"/>
  <c r="AR76" i="82"/>
  <c r="AR69" i="82"/>
  <c r="AB55" i="82"/>
  <c r="AG76" i="82"/>
  <c r="AL50" i="82"/>
  <c r="AE32" i="82"/>
  <c r="AI42" i="82"/>
  <c r="AR46" i="82"/>
  <c r="Z88" i="82"/>
  <c r="AB37" i="82"/>
  <c r="Y69" i="82"/>
  <c r="AN49" i="82"/>
  <c r="W83" i="82"/>
  <c r="AG62" i="82"/>
  <c r="AR41" i="82"/>
  <c r="AG32" i="82"/>
  <c r="AR50" i="82"/>
  <c r="AR62" i="82"/>
  <c r="AK43" i="82"/>
  <c r="AI75" i="82"/>
  <c r="AH81" i="82"/>
  <c r="AC77" i="82"/>
  <c r="AP81" i="82"/>
  <c r="Z76" i="82"/>
  <c r="AO64" i="82"/>
  <c r="AF48" i="82"/>
  <c r="Y76" i="82"/>
  <c r="Z44" i="82"/>
  <c r="AI36" i="82"/>
  <c r="AK66" i="82"/>
  <c r="AA35" i="82"/>
  <c r="Z48" i="82"/>
  <c r="AL62" i="82"/>
  <c r="AP48" i="82"/>
  <c r="Z39" i="82"/>
  <c r="AF39" i="82"/>
  <c r="AH89" i="82"/>
  <c r="AD44" i="82"/>
  <c r="AL65" i="82"/>
  <c r="AH38" i="82"/>
  <c r="AF68" i="82"/>
  <c r="AO43" i="82"/>
  <c r="AB43" i="82"/>
  <c r="AR38" i="82"/>
  <c r="AB73" i="82"/>
  <c r="AC48" i="82"/>
  <c r="AP61" i="82"/>
  <c r="AM60" i="82"/>
  <c r="AN80" i="82"/>
  <c r="AT60" i="82"/>
  <c r="AP82" i="82"/>
  <c r="AI51" i="82"/>
  <c r="X50" i="82"/>
  <c r="AE52" i="82"/>
  <c r="AQ80" i="82"/>
  <c r="AB63" i="82"/>
  <c r="AJ89" i="82"/>
  <c r="AK35" i="82"/>
  <c r="AM44" i="82"/>
  <c r="Y53" i="82"/>
  <c r="Y70" i="82"/>
  <c r="AP74" i="82"/>
  <c r="AQ33" i="82"/>
  <c r="AB42" i="82"/>
  <c r="AG65" i="82"/>
  <c r="W56" i="82"/>
  <c r="AQ52" i="82"/>
  <c r="AG33" i="82"/>
  <c r="AN84" i="82"/>
  <c r="AQ42" i="82"/>
  <c r="AA70" i="82"/>
  <c r="AB65" i="82"/>
  <c r="AF36" i="82"/>
  <c r="AD61" i="82"/>
  <c r="Z32" i="82"/>
  <c r="AI53" i="82"/>
  <c r="AO37" i="82"/>
  <c r="AN89" i="82"/>
  <c r="W39" i="82"/>
  <c r="W81" i="82"/>
  <c r="AG55" i="82"/>
  <c r="AI59" i="82"/>
  <c r="AK60" i="82"/>
  <c r="AU57" i="82"/>
  <c r="AA43" i="82"/>
  <c r="AD71" i="82"/>
  <c r="AA50" i="82"/>
  <c r="X44" i="82"/>
  <c r="AL59" i="82"/>
  <c r="AF42" i="82"/>
  <c r="AA78" i="82"/>
  <c r="AF69" i="82"/>
  <c r="AG73" i="82"/>
  <c r="AE38" i="82"/>
  <c r="AQ37" i="82"/>
  <c r="AQ56" i="82"/>
  <c r="AL54" i="82"/>
  <c r="AR63" i="82"/>
  <c r="AC34" i="82"/>
  <c r="AL69" i="82"/>
  <c r="AB40" i="82"/>
  <c r="AI61" i="82"/>
  <c r="AG86" i="82"/>
  <c r="AO32" i="82"/>
  <c r="AE37" i="82"/>
  <c r="Z73" i="82"/>
  <c r="Z75" i="82"/>
  <c r="AR81" i="82"/>
  <c r="AD50" i="82"/>
  <c r="AK81" i="82"/>
  <c r="X74" i="82"/>
  <c r="AH75" i="82"/>
  <c r="AP59" i="82"/>
  <c r="AO41" i="82"/>
  <c r="AA88" i="82"/>
  <c r="AC33" i="82"/>
  <c r="AE42" i="82"/>
  <c r="AD33" i="82"/>
  <c r="X79" i="82"/>
  <c r="W71" i="82"/>
  <c r="AQ51" i="82"/>
  <c r="AG54" i="82"/>
  <c r="AN42" i="82"/>
  <c r="AL80" i="82"/>
  <c r="Z36" i="82"/>
  <c r="AA32" i="82"/>
  <c r="AN36" i="82"/>
  <c r="AL38" i="82"/>
  <c r="AK53" i="82"/>
  <c r="AF44" i="82"/>
  <c r="AP65" i="82"/>
  <c r="Y78" i="82"/>
  <c r="AL64" i="82"/>
  <c r="AG45" i="82"/>
  <c r="AC60" i="82"/>
  <c r="AD57" i="82"/>
  <c r="AC51" i="82"/>
  <c r="AL48" i="82"/>
  <c r="AO58" i="82"/>
  <c r="AR72" i="82"/>
  <c r="Z74" i="82"/>
  <c r="W49" i="82"/>
  <c r="W75" i="82"/>
  <c r="AM54" i="82"/>
  <c r="X54" i="82"/>
  <c r="AF89" i="82"/>
  <c r="AB72" i="82"/>
  <c r="AK33" i="82"/>
  <c r="Y88" i="82"/>
  <c r="X64" i="82"/>
  <c r="AR47" i="82"/>
  <c r="AN62" i="82"/>
  <c r="AF82" i="82"/>
  <c r="AM53" i="82"/>
  <c r="X34" i="82"/>
  <c r="AQ64" i="82"/>
  <c r="AL75" i="82"/>
  <c r="AA80" i="82"/>
  <c r="AI84" i="82"/>
  <c r="AH83" i="82"/>
  <c r="AQ46" i="82"/>
  <c r="AJ51" i="82"/>
  <c r="AI81" i="82"/>
  <c r="AF77" i="82"/>
  <c r="AE89" i="82"/>
  <c r="AA75" i="82"/>
  <c r="AM57" i="82"/>
  <c r="AQ74" i="82"/>
  <c r="AF59" i="82"/>
  <c r="X53" i="82"/>
  <c r="AM85" i="82"/>
  <c r="AB35" i="82"/>
  <c r="Y81" i="82"/>
  <c r="AF32" i="82"/>
  <c r="AR73" i="82"/>
  <c r="AR49" i="82"/>
  <c r="AK52" i="82"/>
  <c r="AO39" i="82"/>
  <c r="Z69" i="82"/>
  <c r="AB84" i="82"/>
  <c r="AI45" i="82"/>
  <c r="AR71" i="82"/>
  <c r="AG59" i="82"/>
  <c r="AM43" i="82"/>
  <c r="AJ60" i="82"/>
  <c r="AO54" i="82"/>
  <c r="AN37" i="82"/>
  <c r="AB44" i="82"/>
  <c r="AK67" i="82"/>
  <c r="Y68" i="82"/>
  <c r="AL52" i="82"/>
  <c r="AC61" i="82"/>
  <c r="AK47" i="82"/>
  <c r="AB89" i="82"/>
  <c r="AN63" i="82"/>
  <c r="Y48" i="82"/>
  <c r="AE64" i="82"/>
  <c r="AI48" i="82"/>
  <c r="AK51" i="82"/>
  <c r="Z85" i="82"/>
  <c r="AO77" i="82"/>
  <c r="AG50" i="82"/>
  <c r="W46" i="82"/>
  <c r="AA59" i="82"/>
  <c r="W65" i="82"/>
  <c r="AE68" i="82"/>
  <c r="AN65" i="82"/>
  <c r="AP49" i="82"/>
  <c r="AQ41" i="82"/>
  <c r="W58" i="82"/>
  <c r="AN66" i="82"/>
  <c r="AR43" i="82"/>
  <c r="AA55" i="82"/>
  <c r="AH70" i="82"/>
  <c r="AD47" i="82"/>
  <c r="AK87" i="82"/>
  <c r="AQ79" i="82"/>
  <c r="X55" i="82"/>
  <c r="AE51" i="82"/>
  <c r="AD55" i="82"/>
  <c r="AL57" i="82"/>
  <c r="AD86" i="82"/>
  <c r="Y75" i="82"/>
  <c r="AF37" i="82"/>
  <c r="AN40" i="82"/>
  <c r="AJ38" i="82"/>
  <c r="AQ53" i="82"/>
  <c r="AC32" i="82"/>
  <c r="AD43" i="82"/>
  <c r="AI33" i="82"/>
  <c r="AB51" i="82"/>
  <c r="AD49" i="82"/>
  <c r="AM77" i="82"/>
  <c r="AB70" i="82"/>
  <c r="AP41" i="82"/>
  <c r="Y47" i="82"/>
  <c r="AJ42" i="82"/>
  <c r="AK79" i="82"/>
  <c r="AP47" i="82"/>
  <c r="AI58" i="82"/>
  <c r="AJ45" i="82"/>
  <c r="AO73" i="82"/>
  <c r="Y46" i="82"/>
  <c r="AF60" i="82"/>
  <c r="AO89" i="82"/>
  <c r="W34" i="82"/>
  <c r="Y67" i="82"/>
  <c r="AN59" i="82"/>
  <c r="AG35" i="82"/>
  <c r="AI69" i="82"/>
  <c r="AQ44" i="82"/>
  <c r="Z87" i="82"/>
  <c r="AG64" i="82"/>
  <c r="AO69" i="82"/>
  <c r="AD58" i="82"/>
  <c r="AK84" i="82"/>
  <c r="AI67" i="82"/>
  <c r="W62" i="82"/>
  <c r="Y79" i="82"/>
  <c r="AL46" i="82"/>
  <c r="AC54" i="82"/>
  <c r="W72" i="82"/>
  <c r="X38" i="82"/>
  <c r="AF34" i="82"/>
  <c r="AI77" i="82"/>
  <c r="AM48" i="82"/>
  <c r="AR79" i="82"/>
  <c r="W38" i="82"/>
  <c r="AK45" i="82"/>
  <c r="AC76" i="82"/>
  <c r="AF64" i="82"/>
  <c r="AI57" i="82"/>
  <c r="AF52" i="82"/>
  <c r="AD52" i="82"/>
  <c r="AL78" i="82"/>
  <c r="AQ34" i="82"/>
  <c r="AE58" i="82"/>
  <c r="AA65" i="82"/>
  <c r="AF66" i="82"/>
  <c r="AQ49" i="82"/>
  <c r="AH45" i="82"/>
  <c r="AA89" i="82"/>
  <c r="AC81" i="82"/>
  <c r="AK54" i="82"/>
  <c r="AN83" i="82"/>
  <c r="AO71" i="82"/>
  <c r="AI76" i="82"/>
  <c r="X36" i="82"/>
  <c r="AF81" i="82"/>
  <c r="AE45" i="82"/>
  <c r="AO46" i="82"/>
  <c r="AR55" i="82"/>
  <c r="AR37" i="82"/>
  <c r="AR89" i="82"/>
  <c r="AR66" i="82"/>
  <c r="AO56" i="82"/>
  <c r="Z65" i="82"/>
  <c r="AE62" i="82"/>
  <c r="AC87" i="82"/>
  <c r="AD63" i="82"/>
  <c r="AM83" i="82"/>
  <c r="W80" i="82"/>
  <c r="Z64" i="82"/>
  <c r="AC68" i="82"/>
  <c r="AA46" i="82"/>
  <c r="X87" i="82"/>
  <c r="AF54" i="82"/>
  <c r="AM50" i="82"/>
  <c r="AP54" i="82"/>
  <c r="AC70" i="82"/>
  <c r="AA69" i="82"/>
  <c r="AB48" i="82"/>
  <c r="X60" i="82"/>
  <c r="AM79" i="82"/>
  <c r="AE63" i="82"/>
  <c r="AJ75" i="82"/>
  <c r="AI74" i="82"/>
  <c r="AR65" i="82"/>
  <c r="AO47" i="82"/>
  <c r="AG81" i="82"/>
  <c r="AA33" i="82"/>
  <c r="AI44" i="82"/>
  <c r="AO57" i="82"/>
  <c r="AN88" i="82"/>
  <c r="AI37" i="82"/>
  <c r="AA49" i="82"/>
  <c r="AR36" i="82"/>
  <c r="AD41" i="82"/>
  <c r="X76" i="82"/>
  <c r="X63" i="82"/>
  <c r="AI85" i="82"/>
  <c r="AP89" i="82"/>
  <c r="W40" i="82"/>
  <c r="W51" i="82"/>
  <c r="AP69" i="82"/>
  <c r="AA44" i="82"/>
  <c r="AI54" i="82"/>
  <c r="AK83" i="82"/>
  <c r="AL72" i="82"/>
  <c r="AQ88" i="82"/>
  <c r="AK61" i="82"/>
  <c r="AK62" i="82"/>
  <c r="AR64" i="82"/>
  <c r="W43" i="82"/>
  <c r="AL89" i="82"/>
  <c r="Y83" i="82"/>
  <c r="AN51" i="82"/>
  <c r="Y87" i="82"/>
  <c r="AF55" i="82"/>
  <c r="AB66" i="82"/>
  <c r="AQ48" i="82"/>
  <c r="AJ44" i="82"/>
  <c r="Y64" i="82"/>
  <c r="W79" i="82"/>
  <c r="AC67" i="82"/>
  <c r="AL36" i="82"/>
  <c r="AI86" i="82"/>
  <c r="AI62" i="82"/>
  <c r="AD85" i="82"/>
  <c r="AM69" i="82"/>
  <c r="AN87" i="82"/>
  <c r="AT82" i="82"/>
  <c r="W48" i="82"/>
  <c r="Z79" i="82"/>
  <c r="AQ77" i="82"/>
  <c r="W54" i="82"/>
  <c r="AC42" i="82"/>
  <c r="AJ78" i="82"/>
  <c r="AP78" i="82"/>
  <c r="AO74" i="82"/>
  <c r="AK69" i="82"/>
  <c r="AO52" i="82"/>
  <c r="AC52" i="82"/>
  <c r="AE35" i="82"/>
  <c r="AF61" i="82"/>
  <c r="AL67" i="82"/>
  <c r="AO38" i="82"/>
  <c r="AR87" i="82"/>
  <c r="AI83" i="82"/>
  <c r="X78" i="82"/>
  <c r="AN33" i="82"/>
  <c r="AL61" i="82"/>
  <c r="X32" i="82"/>
  <c r="AD87" i="82"/>
  <c r="AO48" i="82"/>
  <c r="AM63" i="82"/>
  <c r="AK78" i="82"/>
  <c r="AF73" i="82"/>
  <c r="AI68" i="82"/>
  <c r="W82" i="82"/>
  <c r="AE50" i="82"/>
  <c r="AM62" i="82"/>
  <c r="AN75" i="82"/>
  <c r="AC56" i="82"/>
  <c r="AO55" i="82"/>
  <c r="AM56" i="82"/>
  <c r="AH67" i="82"/>
  <c r="AH48" i="82"/>
  <c r="AF63" i="82"/>
  <c r="AH57" i="82"/>
  <c r="AB75" i="82"/>
  <c r="AR53" i="82"/>
  <c r="AE72" i="82"/>
  <c r="AJ85" i="82"/>
  <c r="W47" i="82"/>
  <c r="AJ88" i="82"/>
  <c r="AI35" i="82"/>
  <c r="AE36" i="82"/>
  <c r="AA47" i="82"/>
  <c r="AP62" i="82"/>
  <c r="AH62" i="82"/>
  <c r="AI34" i="82"/>
  <c r="AH33" i="82"/>
  <c r="AF47" i="82"/>
  <c r="AG63" i="82"/>
  <c r="AE34" i="82"/>
  <c r="AH88" i="82"/>
  <c r="AR70" i="82"/>
  <c r="AB50" i="82"/>
  <c r="AJ79" i="82"/>
  <c r="X84" i="82"/>
  <c r="AJ77" i="82"/>
  <c r="W87" i="82"/>
  <c r="AJ48" i="82"/>
  <c r="AG85" i="82"/>
  <c r="X77" i="82"/>
  <c r="Y34" i="82"/>
  <c r="AN86" i="82"/>
  <c r="AB59" i="82"/>
  <c r="AG49" i="82"/>
  <c r="AR33" i="82"/>
  <c r="AQ63" i="82"/>
  <c r="AM32" i="82"/>
  <c r="AO76" i="82"/>
  <c r="AL82" i="82"/>
  <c r="AH35" i="82"/>
  <c r="W53" i="82"/>
  <c r="AA74" i="82"/>
  <c r="AA51" i="82"/>
  <c r="AD67" i="82"/>
  <c r="Z33" i="82"/>
  <c r="AP60" i="82"/>
  <c r="AM58" i="82"/>
  <c r="AM41" i="82"/>
  <c r="AF76" i="82"/>
  <c r="AC64" i="82"/>
  <c r="AH51" i="82"/>
  <c r="AE43" i="82"/>
  <c r="AC69" i="82"/>
  <c r="AQ68" i="82"/>
  <c r="AN85" i="82"/>
  <c r="AQ85" i="82"/>
  <c r="AJ68" i="82"/>
  <c r="AE41" i="82"/>
  <c r="AN46" i="82"/>
  <c r="AI52" i="82"/>
  <c r="AB56" i="82"/>
  <c r="AN82" i="82"/>
  <c r="AN35" i="82"/>
  <c r="Y52" i="82"/>
  <c r="AI46" i="82"/>
  <c r="AC45" i="82"/>
  <c r="Y40" i="82"/>
  <c r="AB85" i="82"/>
  <c r="AM45" i="82"/>
  <c r="AQ70" i="82"/>
  <c r="AA45" i="82"/>
  <c r="AK57" i="82"/>
  <c r="Z38" i="82"/>
  <c r="AP32" i="82"/>
  <c r="AD65" i="82"/>
  <c r="AE47" i="82"/>
  <c r="AP50" i="82"/>
  <c r="AB60" i="82"/>
  <c r="AM42" i="82"/>
  <c r="AG40" i="82"/>
  <c r="AA52" i="82"/>
  <c r="AP73" i="82"/>
  <c r="AA77" i="82"/>
  <c r="AF43" i="82"/>
  <c r="AI32" i="82"/>
  <c r="AA36" i="82"/>
  <c r="AK72" i="82"/>
  <c r="AH84" i="82"/>
  <c r="AD81" i="82"/>
  <c r="AJ57" i="82"/>
  <c r="AI55" i="82"/>
  <c r="AC72" i="82"/>
  <c r="AP46" i="82"/>
  <c r="AL33" i="82"/>
  <c r="X41" i="82"/>
  <c r="AG75" i="82"/>
  <c r="AP84" i="82"/>
  <c r="AQ50" i="82"/>
  <c r="AP83" i="82"/>
  <c r="AJ55" i="82"/>
  <c r="AR42" i="82"/>
  <c r="AD46" i="82"/>
  <c r="AN70" i="82"/>
  <c r="AQ39" i="82"/>
  <c r="Y57" i="82"/>
  <c r="AJ49" i="82"/>
  <c r="X61" i="82"/>
  <c r="AA41" i="82"/>
  <c r="Z89" i="82"/>
  <c r="X46" i="82"/>
  <c r="AL40" i="82"/>
  <c r="AM80" i="82"/>
  <c r="AA86" i="82"/>
  <c r="Y58" i="82"/>
  <c r="AG67" i="82"/>
  <c r="AI43" i="82"/>
  <c r="AR78" i="82"/>
  <c r="AD68" i="82"/>
  <c r="AU80" i="82"/>
  <c r="AL56" i="82"/>
  <c r="Z77" i="82"/>
  <c r="AH78" i="82"/>
  <c r="Y61" i="82"/>
  <c r="AK32" i="82"/>
  <c r="AB52" i="82"/>
  <c r="AH34" i="82"/>
  <c r="AJ53" i="82"/>
  <c r="Y59" i="82"/>
  <c r="AC46" i="82"/>
  <c r="AG70" i="82"/>
  <c r="AG52" i="82"/>
  <c r="AB76" i="82"/>
  <c r="AM52" i="82"/>
  <c r="AD59" i="82"/>
  <c r="AM66" i="82"/>
  <c r="X71" i="82"/>
  <c r="AQ57" i="82"/>
  <c r="AK41" i="82"/>
  <c r="AG47" i="82"/>
  <c r="AL44" i="82"/>
  <c r="AJ59" i="82"/>
  <c r="AM36" i="82"/>
  <c r="AO62" i="82"/>
  <c r="AF33" i="82"/>
  <c r="AF83" i="82"/>
  <c r="AK49" i="82"/>
  <c r="AK38" i="82"/>
  <c r="AQ75" i="82"/>
  <c r="AK46" i="82"/>
  <c r="AH63" i="82"/>
  <c r="Y50" i="82"/>
  <c r="AP42" i="82"/>
  <c r="AD70" i="82"/>
  <c r="AB68" i="82"/>
  <c r="X45" i="82"/>
  <c r="AN53" i="82"/>
  <c r="AL70" i="82"/>
  <c r="AE71" i="82"/>
  <c r="Y42" i="82"/>
  <c r="AO35" i="82"/>
  <c r="AC39" i="82"/>
  <c r="Z55" i="82"/>
  <c r="AL35" i="82"/>
  <c r="AD38" i="82"/>
  <c r="AF87" i="82"/>
  <c r="AN58" i="82"/>
  <c r="AQ86" i="82"/>
  <c r="AF74" i="82"/>
  <c r="AD88" i="82"/>
  <c r="AR34" i="82"/>
  <c r="W37" i="82"/>
  <c r="AP68" i="82"/>
  <c r="AI65" i="82"/>
  <c r="Y72" i="82"/>
  <c r="AD51" i="82"/>
  <c r="AE73" i="82"/>
  <c r="AH64" i="82"/>
  <c r="AC78" i="82"/>
  <c r="Y38" i="82"/>
  <c r="Y54" i="82"/>
  <c r="AP66" i="82"/>
  <c r="AM49" i="82"/>
  <c r="AE54" i="82"/>
  <c r="AL39" i="82"/>
  <c r="Y49" i="82"/>
  <c r="AJ86" i="82"/>
  <c r="AH65" i="82"/>
  <c r="AR85" i="82"/>
  <c r="AD39" i="82"/>
  <c r="W67" i="82"/>
  <c r="AC86" i="82"/>
  <c r="AD62" i="82"/>
  <c r="AI82" i="82"/>
  <c r="AB61" i="82"/>
  <c r="AL53" i="82"/>
  <c r="AQ38" i="82"/>
  <c r="AE70" i="82"/>
  <c r="AC58" i="82"/>
  <c r="AE48" i="82"/>
  <c r="AR58" i="82"/>
  <c r="X70" i="82"/>
  <c r="AG84" i="82"/>
  <c r="AL83" i="82"/>
  <c r="AO66" i="82"/>
  <c r="AQ87" i="82"/>
  <c r="AL87" i="82"/>
  <c r="AO33" i="82"/>
  <c r="AM46" i="82"/>
  <c r="AM40" i="82"/>
  <c r="AF75" i="82"/>
  <c r="AQ35" i="82"/>
  <c r="X85" i="82"/>
  <c r="AJ82" i="82"/>
  <c r="AH32" i="82"/>
  <c r="AF45" i="82"/>
  <c r="Z81" i="82"/>
  <c r="AD53" i="82"/>
  <c r="X65" i="82"/>
  <c r="AC71" i="82"/>
  <c r="Y36" i="82"/>
  <c r="W68" i="82"/>
  <c r="AI63" i="82"/>
  <c r="AG87" i="82"/>
  <c r="AJ69" i="82"/>
  <c r="AG39" i="82"/>
  <c r="AB82" i="82"/>
  <c r="X59" i="82"/>
  <c r="AP40" i="82"/>
  <c r="AK76" i="82"/>
  <c r="W50" i="82"/>
  <c r="Z83" i="82"/>
  <c r="AF85" i="82"/>
  <c r="AG41" i="82"/>
  <c r="AJ73" i="82"/>
  <c r="AA66" i="82"/>
  <c r="AI38" i="82"/>
  <c r="AN79" i="82"/>
  <c r="AE59" i="82"/>
  <c r="AI88" i="82"/>
  <c r="AK58" i="82"/>
  <c r="AL74" i="82"/>
  <c r="AG34" i="82"/>
  <c r="AG44" i="82"/>
  <c r="AM72" i="82"/>
  <c r="AH41" i="82"/>
  <c r="AE66" i="82"/>
  <c r="AL41" i="82"/>
  <c r="W55" i="82"/>
  <c r="AL86" i="82"/>
  <c r="Y80" i="82"/>
  <c r="AE44" i="82"/>
  <c r="AP51" i="82"/>
  <c r="AN73" i="82"/>
  <c r="AC66" i="82"/>
  <c r="AB41" i="82"/>
  <c r="AC57" i="82"/>
  <c r="AA62" i="82"/>
  <c r="AO68" i="82"/>
  <c r="AO78" i="82"/>
  <c r="AG43" i="82"/>
  <c r="AR54" i="82"/>
  <c r="AI64" i="82"/>
  <c r="AG48" i="82"/>
  <c r="AP44" i="82"/>
  <c r="AQ66" i="82"/>
  <c r="AB33" i="82"/>
  <c r="W36" i="82"/>
  <c r="AL43" i="82"/>
  <c r="AP77" i="82"/>
  <c r="Z78" i="82"/>
  <c r="AD64" i="82"/>
  <c r="AQ40" i="82"/>
  <c r="AL60" i="82"/>
  <c r="AG37" i="82"/>
  <c r="AK70" i="82"/>
  <c r="Z61" i="82"/>
  <c r="AQ60" i="82"/>
  <c r="W59" i="82"/>
  <c r="AL88" i="82"/>
  <c r="X35" i="82"/>
  <c r="AB45" i="82"/>
  <c r="AO49" i="82"/>
  <c r="AM74" i="82"/>
  <c r="X62" i="82"/>
  <c r="AE87" i="82"/>
  <c r="AO72" i="82"/>
  <c r="AL42" i="82"/>
  <c r="AP43" i="82"/>
  <c r="AO88" i="82"/>
  <c r="AC65" i="82"/>
  <c r="AO60" i="82"/>
  <c r="AM70" i="82"/>
  <c r="AF86" i="82"/>
  <c r="Y77" i="82"/>
  <c r="AH69" i="82"/>
  <c r="AA76" i="82"/>
  <c r="W89" i="82"/>
  <c r="AB71" i="82"/>
  <c r="AB57" i="82"/>
  <c r="AE67" i="82"/>
  <c r="X37" i="82"/>
  <c r="AO85" i="82"/>
  <c r="AJ84" i="82"/>
  <c r="AM35" i="82"/>
  <c r="Y71" i="82"/>
  <c r="AK56" i="82"/>
  <c r="AK77" i="82"/>
  <c r="AQ69" i="82"/>
  <c r="AB81" i="82"/>
  <c r="AO79" i="82"/>
  <c r="AL55" i="82"/>
  <c r="AN60" i="82"/>
  <c r="AM81" i="82"/>
  <c r="AK80" i="82"/>
  <c r="Y44" i="82"/>
  <c r="AA60" i="82"/>
  <c r="AE88" i="82"/>
  <c r="AJ81" i="82"/>
  <c r="X83" i="82"/>
  <c r="AI87" i="82"/>
  <c r="AM84" i="82"/>
  <c r="AN72" i="82"/>
  <c r="AJ66" i="82"/>
  <c r="AF35" i="82"/>
  <c r="X48" i="82"/>
  <c r="Y62" i="82"/>
  <c r="AA68" i="82"/>
  <c r="AM78" i="82"/>
  <c r="AK65" i="82"/>
  <c r="AD78" i="82"/>
  <c r="AF49" i="82"/>
  <c r="AD74" i="82"/>
  <c r="Y89" i="82"/>
  <c r="AA63" i="82"/>
  <c r="AJ83" i="82"/>
  <c r="X51" i="82"/>
  <c r="AE53" i="82"/>
  <c r="AG56" i="82"/>
  <c r="AQ32" i="82"/>
  <c r="AH52" i="82"/>
  <c r="AC53" i="82"/>
  <c r="AA34" i="82"/>
  <c r="AF84" i="82"/>
  <c r="AA54" i="82"/>
  <c r="AD48" i="82"/>
  <c r="AP64" i="82"/>
  <c r="AP58" i="82"/>
  <c r="AC82" i="82"/>
  <c r="AH79" i="82"/>
  <c r="AU40" i="82"/>
  <c r="X68" i="82"/>
  <c r="AI79" i="82"/>
  <c r="Z63" i="82"/>
  <c r="AH50" i="82"/>
  <c r="AH55" i="82"/>
  <c r="AF56" i="82"/>
  <c r="AK64" i="82"/>
  <c r="Z68" i="82"/>
  <c r="AQ47" i="82"/>
  <c r="AC43" i="82"/>
  <c r="AF67" i="82"/>
  <c r="AD54" i="82"/>
  <c r="AR88" i="82"/>
  <c r="Z84" i="82"/>
  <c r="AL71" i="82"/>
  <c r="AG68" i="82"/>
  <c r="AC62" i="82"/>
  <c r="AG82" i="82"/>
  <c r="AH72" i="82"/>
  <c r="AJ41" i="82"/>
  <c r="AA61" i="82"/>
  <c r="AN81" i="82"/>
  <c r="AF72" i="82"/>
  <c r="AC55" i="82"/>
  <c r="AF79" i="82"/>
  <c r="AH61" i="82"/>
  <c r="AI40" i="82"/>
  <c r="Z58" i="82"/>
  <c r="AJ67" i="82"/>
  <c r="AE40" i="82"/>
  <c r="AP76" i="82"/>
  <c r="AC50" i="82"/>
  <c r="AP80" i="82"/>
  <c r="Y85" i="82"/>
  <c r="AH86" i="82"/>
  <c r="AG57" i="82"/>
  <c r="AR77" i="82"/>
  <c r="AD75" i="82"/>
  <c r="AH46" i="82"/>
  <c r="AQ71" i="82"/>
  <c r="AP79" i="82"/>
  <c r="AG36" i="82"/>
  <c r="Z59" i="82"/>
  <c r="AJ39" i="82"/>
  <c r="AO75" i="82"/>
  <c r="AB53" i="82"/>
  <c r="Z70" i="82"/>
  <c r="AP38" i="82"/>
  <c r="AO65" i="82"/>
  <c r="AH54" i="82"/>
  <c r="Y63" i="82"/>
  <c r="AD84" i="82"/>
  <c r="AD32" i="82"/>
  <c r="AG72" i="82"/>
  <c r="AD56" i="82"/>
  <c r="AO84" i="82"/>
  <c r="AJ65" i="82"/>
  <c r="AJ70" i="82"/>
  <c r="AA53" i="82"/>
  <c r="Y86" i="82"/>
  <c r="AG77" i="82"/>
  <c r="AO40" i="82"/>
  <c r="AC35" i="82"/>
  <c r="AA83" i="82"/>
  <c r="AP57" i="82"/>
  <c r="AC88" i="82"/>
  <c r="AE39" i="82"/>
  <c r="Z86" i="82"/>
  <c r="AN77" i="82"/>
  <c r="AC74" i="82"/>
  <c r="Z41" i="82"/>
  <c r="AA72" i="82"/>
  <c r="AG79" i="82"/>
  <c r="Y33" i="82"/>
  <c r="AC85" i="82"/>
  <c r="AL79" i="82"/>
  <c r="AN57" i="82"/>
  <c r="AS41" i="82"/>
  <c r="AN50" i="82"/>
  <c r="W41" i="82"/>
  <c r="Y37" i="82"/>
  <c r="Y45" i="82"/>
  <c r="Z43" i="82"/>
  <c r="X88" i="82"/>
  <c r="AE55" i="82"/>
  <c r="AS86" i="82"/>
  <c r="Y41" i="82"/>
  <c r="AG89" i="82"/>
  <c r="AJ74" i="82"/>
  <c r="AK63" i="82"/>
  <c r="X33" i="82"/>
  <c r="W45" i="82"/>
  <c r="AG69" i="82"/>
  <c r="Z80" i="82"/>
  <c r="AL63" i="82"/>
  <c r="AJ32" i="82"/>
  <c r="AB77" i="82"/>
  <c r="AH44" i="82"/>
  <c r="AK75" i="82"/>
  <c r="Y51" i="82"/>
  <c r="W86" i="82"/>
  <c r="AG60" i="82"/>
  <c r="AD82" i="82"/>
  <c r="AK74" i="82"/>
  <c r="AI89" i="82"/>
  <c r="AN68" i="82"/>
  <c r="Z35" i="82"/>
  <c r="AL84" i="82"/>
  <c r="AJ37" i="82"/>
  <c r="AF58" i="82"/>
  <c r="AR80" i="82"/>
  <c r="AO61" i="82"/>
  <c r="AH87" i="82"/>
  <c r="AB38" i="82"/>
  <c r="W44" i="82"/>
  <c r="AE81" i="82"/>
  <c r="AN71" i="82"/>
  <c r="AA58" i="82"/>
  <c r="Y73" i="82"/>
  <c r="AK50" i="82"/>
  <c r="AB87" i="82"/>
  <c r="AA48" i="82"/>
  <c r="Y65" i="82"/>
  <c r="AJ54" i="82"/>
  <c r="AM76" i="82"/>
  <c r="AD34" i="82"/>
  <c r="AP71" i="82"/>
  <c r="AR84" i="82"/>
  <c r="AG88" i="82"/>
  <c r="AD77" i="82"/>
  <c r="AC38" i="82"/>
  <c r="AO83" i="82"/>
  <c r="AN67" i="82"/>
  <c r="AM47" i="82"/>
  <c r="AD66" i="82"/>
  <c r="AI80" i="82"/>
  <c r="AJ72" i="82"/>
  <c r="AM55" i="82"/>
  <c r="AM38" i="82"/>
  <c r="AN48" i="82"/>
  <c r="AI47" i="82"/>
  <c r="AE83" i="82"/>
  <c r="AP35" i="82"/>
  <c r="AE74" i="82"/>
  <c r="AL34" i="82"/>
  <c r="AF41" i="82"/>
  <c r="AK42" i="82"/>
  <c r="AF46" i="82"/>
  <c r="AN34" i="82"/>
  <c r="AI66" i="82"/>
  <c r="AH77" i="82"/>
  <c r="AM68" i="82"/>
  <c r="AN56" i="82"/>
  <c r="AP75" i="82"/>
  <c r="AM33" i="82"/>
  <c r="X66" i="82"/>
  <c r="AE56" i="82"/>
  <c r="AF53" i="82"/>
  <c r="AP37" i="82"/>
  <c r="AO34" i="82"/>
  <c r="AP86" i="82"/>
  <c r="AC41" i="82"/>
  <c r="AA85" i="82"/>
  <c r="AR35" i="82"/>
  <c r="AD60" i="82"/>
  <c r="W57" i="82"/>
  <c r="AQ67" i="82"/>
  <c r="AO81" i="82"/>
  <c r="AN78" i="82"/>
  <c r="AP45" i="82"/>
  <c r="AE84" i="82"/>
  <c r="AQ73" i="82"/>
  <c r="AO51" i="82"/>
  <c r="AN41" i="82"/>
  <c r="AQ83" i="82"/>
  <c r="AN76" i="82"/>
  <c r="AH58" i="82"/>
  <c r="AC40" i="82"/>
  <c r="AI41" i="82"/>
  <c r="AK86" i="82"/>
  <c r="AH60" i="82"/>
  <c r="AE57" i="82"/>
  <c r="AK55" i="82"/>
  <c r="AG61" i="82"/>
  <c r="AC83" i="82"/>
  <c r="AA67" i="82"/>
  <c r="W88" i="82"/>
  <c r="Y35" i="82"/>
  <c r="AK40" i="82"/>
  <c r="AH39" i="82"/>
  <c r="AB67" i="82"/>
  <c r="Z54" i="82"/>
  <c r="AA42" i="82"/>
  <c r="AJ36" i="82"/>
  <c r="AN43" i="82"/>
  <c r="AP85" i="82"/>
  <c r="AQ54" i="82"/>
  <c r="W69" i="82"/>
  <c r="AI56" i="82"/>
  <c r="AE75" i="82"/>
  <c r="AO70" i="82"/>
  <c r="AD72" i="82"/>
  <c r="AQ72" i="82"/>
  <c r="W73" i="82"/>
  <c r="AJ43" i="82"/>
  <c r="AQ62" i="82"/>
  <c r="AD37" i="82"/>
  <c r="AO36" i="82"/>
  <c r="AM67" i="82"/>
  <c r="W52" i="82"/>
  <c r="AP52" i="82"/>
  <c r="Z47" i="82"/>
  <c r="X86" i="82"/>
  <c r="AM87" i="82"/>
  <c r="AR45" i="82"/>
  <c r="AN44" i="82"/>
  <c r="AK68" i="82"/>
  <c r="AA37" i="82"/>
  <c r="AI72" i="82"/>
  <c r="AR68" i="82"/>
  <c r="AJ35" i="82"/>
  <c r="AM39" i="82"/>
  <c r="Z51" i="82"/>
  <c r="AK44" i="82"/>
  <c r="AU62" i="82"/>
  <c r="AA82" i="82"/>
  <c r="W66" i="82"/>
  <c r="AJ40" i="82"/>
  <c r="AN69" i="82"/>
  <c r="AR51" i="82"/>
  <c r="Z72" i="82"/>
  <c r="X43" i="82"/>
  <c r="AN39" i="82"/>
  <c r="AI73" i="82"/>
  <c r="AR82" i="82"/>
  <c r="AL68" i="82"/>
  <c r="Z45" i="82"/>
  <c r="X49" i="82"/>
  <c r="AE33" i="82"/>
  <c r="AN55" i="82"/>
  <c r="W77" i="82"/>
  <c r="X56" i="82"/>
  <c r="AL77" i="82"/>
  <c r="AC89" i="82"/>
  <c r="AG66" i="82"/>
  <c r="Z66" i="82"/>
  <c r="Y74" i="82"/>
  <c r="X42" i="82"/>
  <c r="AB69" i="82"/>
  <c r="AK71" i="82"/>
  <c r="Y43" i="82"/>
  <c r="W74" i="82"/>
  <c r="AO50" i="82"/>
  <c r="AE61" i="82"/>
  <c r="AB34" i="82"/>
  <c r="AI60" i="82"/>
  <c r="W60" i="82"/>
  <c r="AB62" i="82"/>
  <c r="AN45" i="82"/>
  <c r="AL73" i="82"/>
  <c r="AJ47" i="82"/>
  <c r="AP39" i="82"/>
  <c r="AM51" i="82"/>
  <c r="AF78" i="82"/>
  <c r="AR57" i="82"/>
  <c r="AA73" i="82"/>
  <c r="AB83" i="82"/>
  <c r="AD80" i="82"/>
  <c r="W42" i="82"/>
  <c r="AH53" i="82"/>
  <c r="Z40" i="82"/>
  <c r="AH80" i="82"/>
  <c r="AD36" i="82"/>
  <c r="AA79" i="82"/>
  <c r="AP55" i="82"/>
  <c r="X67" i="82"/>
  <c r="AG71" i="82"/>
  <c r="AB79" i="82"/>
  <c r="AQ59" i="82"/>
  <c r="AB86" i="82"/>
  <c r="AJ87" i="82"/>
  <c r="Z56" i="82"/>
  <c r="AA56" i="82"/>
  <c r="AQ78" i="82"/>
  <c r="AD45" i="82"/>
  <c r="AJ52" i="82"/>
  <c r="W33" i="82"/>
  <c r="W78" i="82"/>
  <c r="AE79" i="82"/>
  <c r="AN52" i="82"/>
  <c r="AE65" i="82"/>
  <c r="AC79" i="82"/>
  <c r="AO42" i="82"/>
  <c r="AE80" i="82"/>
  <c r="AM64" i="82"/>
  <c r="AC59" i="82"/>
  <c r="AJ63" i="82"/>
  <c r="AO63" i="82"/>
  <c r="AQ45" i="82"/>
  <c r="AO59" i="82"/>
  <c r="AI50" i="82"/>
  <c r="AN47" i="82"/>
  <c r="AP87" i="82"/>
  <c r="AF57" i="82"/>
  <c r="AJ64" i="82"/>
  <c r="AR75" i="82"/>
  <c r="AE78" i="82"/>
  <c r="X40" i="82"/>
  <c r="AJ62" i="82"/>
  <c r="AJ56" i="82"/>
  <c r="Z60" i="82"/>
  <c r="AM34" i="82"/>
  <c r="AQ61" i="82"/>
  <c r="AF62" i="82"/>
  <c r="AQ43" i="82"/>
  <c r="AB78" i="82"/>
  <c r="AD79" i="82"/>
  <c r="AM73" i="82"/>
  <c r="Y56" i="82"/>
  <c r="AF40" i="82"/>
  <c r="AO82" i="82"/>
  <c r="AR67" i="82"/>
  <c r="AH36" i="82"/>
  <c r="AM88" i="82"/>
  <c r="AP72" i="82"/>
  <c r="AD73" i="82"/>
  <c r="AI71" i="82"/>
  <c r="AL47" i="82"/>
  <c r="X81" i="82"/>
  <c r="Y55" i="82"/>
  <c r="AM75" i="82"/>
  <c r="X58" i="82"/>
  <c r="AN54" i="82"/>
  <c r="AE82" i="82"/>
  <c r="AN64" i="82"/>
  <c r="AT78" i="82"/>
  <c r="AD83" i="82"/>
  <c r="Y39" i="82"/>
  <c r="AA71" i="82"/>
  <c r="AB54" i="82"/>
  <c r="AH76" i="82"/>
  <c r="AM71" i="82"/>
  <c r="AH74" i="82"/>
  <c r="AB88" i="82"/>
  <c r="AR32" i="82"/>
  <c r="AG80" i="82"/>
  <c r="AD42" i="82"/>
  <c r="X52" i="82"/>
  <c r="AB64" i="82"/>
  <c r="AC73" i="82"/>
  <c r="AL49" i="82"/>
  <c r="AH47" i="82"/>
  <c r="AC84" i="82"/>
  <c r="AK73" i="82"/>
  <c r="AM37" i="82"/>
  <c r="AF38" i="82"/>
  <c r="AC36" i="82"/>
  <c r="Z62" i="82"/>
  <c r="AG51" i="82"/>
  <c r="AQ81" i="82"/>
  <c r="AE49" i="82"/>
  <c r="AC37" i="82"/>
  <c r="AQ84" i="82"/>
  <c r="X82" i="82"/>
  <c r="AK85" i="82"/>
  <c r="AH49" i="82"/>
  <c r="W76" i="82"/>
  <c r="Y32" i="82"/>
  <c r="AP67" i="82"/>
  <c r="AB58" i="82"/>
  <c r="AH37" i="82"/>
  <c r="AF71" i="82"/>
  <c r="Z53" i="82"/>
  <c r="AK39" i="82"/>
  <c r="AR56" i="82"/>
  <c r="AK36" i="82"/>
  <c r="AB39" i="82"/>
  <c r="AG58" i="82"/>
  <c r="AG42" i="82"/>
  <c r="AJ46" i="82"/>
  <c r="AH40" i="82"/>
  <c r="AG83" i="82"/>
  <c r="AB36" i="82"/>
  <c r="AQ36" i="82"/>
  <c r="AH43" i="82"/>
  <c r="Y66" i="82"/>
  <c r="W64" i="82"/>
  <c r="AD89" i="82"/>
  <c r="AM86" i="82"/>
  <c r="Z52" i="82"/>
  <c r="X69" i="82"/>
  <c r="AE46" i="82"/>
  <c r="AP56" i="82"/>
  <c r="AD69" i="82"/>
  <c r="AF65" i="82"/>
  <c r="Y84" i="82"/>
  <c r="AJ50" i="82"/>
  <c r="AO87" i="82"/>
  <c r="AC49" i="82"/>
  <c r="AA57" i="82"/>
  <c r="AO44" i="82"/>
  <c r="AD40" i="82"/>
  <c r="AK89" i="82"/>
  <c r="AI39" i="82"/>
  <c r="AL32" i="82"/>
  <c r="AP34" i="82"/>
  <c r="AB80" i="82"/>
  <c r="Z49" i="82"/>
  <c r="AE69" i="82"/>
  <c r="W32" i="82"/>
  <c r="AA39" i="82"/>
  <c r="AR39" i="82"/>
  <c r="AL66" i="82"/>
  <c r="X57" i="82"/>
  <c r="AF51" i="82"/>
  <c r="Y60" i="82"/>
  <c r="AV88" i="82"/>
  <c r="AH56" i="82"/>
  <c r="AM65" i="82"/>
  <c r="AH42" i="82"/>
  <c r="AQ58" i="82"/>
  <c r="AP53" i="82"/>
  <c r="Z50" i="82"/>
  <c r="AO80" i="82"/>
  <c r="X47" i="82"/>
  <c r="AJ71" i="82"/>
  <c r="AM82" i="82"/>
  <c r="AB74" i="82"/>
  <c r="AA84" i="82"/>
  <c r="AQ65" i="82"/>
  <c r="AR74" i="82"/>
  <c r="AA64" i="82"/>
  <c r="AN38" i="82"/>
  <c r="AJ58" i="82"/>
  <c r="AF88" i="82"/>
  <c r="W63" i="82"/>
  <c r="AI78" i="82"/>
  <c r="Z57" i="82"/>
  <c r="AF70" i="82"/>
  <c r="AL81" i="82"/>
  <c r="AK34" i="82"/>
  <c r="AC44" i="82"/>
  <c r="AH85" i="82"/>
  <c r="AA40" i="82"/>
  <c r="AC80" i="82"/>
  <c r="AG38" i="82"/>
  <c r="AQ76" i="82"/>
  <c r="Z71" i="82"/>
  <c r="AJ33" i="82"/>
  <c r="Z67" i="82"/>
  <c r="AL45" i="82"/>
  <c r="AJ61" i="82"/>
  <c r="AL58" i="82"/>
  <c r="AQ89" i="82"/>
  <c r="AG53" i="82"/>
  <c r="AC47" i="82"/>
  <c r="X72" i="82"/>
  <c r="AL76" i="82"/>
  <c r="AG46" i="82"/>
  <c r="Z42" i="82"/>
  <c r="AK37" i="82"/>
  <c r="AI49" i="82"/>
  <c r="AK82" i="82"/>
  <c r="AH73" i="82"/>
  <c r="AP33" i="82"/>
  <c r="AO86" i="82"/>
  <c r="AD76" i="82"/>
  <c r="W84" i="82"/>
  <c r="AH82" i="82"/>
  <c r="AL37" i="82"/>
  <c r="Z34" i="82"/>
  <c r="X75" i="82"/>
  <c r="AA38" i="82"/>
  <c r="AA81" i="82"/>
  <c r="W61" i="82"/>
  <c r="AP88" i="82"/>
  <c r="AH68" i="82"/>
  <c r="AK88" i="82"/>
  <c r="AM59" i="82"/>
  <c r="AN74" i="82"/>
  <c r="AN61" i="82"/>
  <c r="AB47" i="82"/>
  <c r="W85" i="82"/>
  <c r="AO53" i="82"/>
  <c r="AM89" i="82"/>
  <c r="AM61" i="82"/>
  <c r="AI70" i="82"/>
  <c r="AB46" i="82"/>
  <c r="AJ76" i="82"/>
  <c r="AF80" i="82"/>
  <c r="AD35" i="82"/>
  <c r="Y82" i="82"/>
  <c r="X80" i="82"/>
  <c r="AL51" i="82"/>
  <c r="AL85" i="82"/>
  <c r="AE86" i="82"/>
  <c r="AO45" i="82"/>
  <c r="AB49" i="82"/>
  <c r="AG78" i="82"/>
  <c r="AE60" i="82"/>
  <c r="AC63" i="82"/>
  <c r="AQ82" i="82"/>
  <c r="AO67" i="82"/>
  <c r="AG74" i="82"/>
  <c r="AH66" i="82"/>
  <c r="AR61" i="82"/>
  <c r="AH59" i="82"/>
  <c r="AJ80" i="82"/>
  <c r="AF50" i="82"/>
  <c r="X73" i="82"/>
  <c r="Z82" i="82"/>
  <c r="AP36" i="82"/>
  <c r="W70" i="82"/>
  <c r="W35" i="82"/>
  <c r="AE76" i="82"/>
  <c r="AP70" i="82"/>
  <c r="AE77" i="82"/>
  <c r="AP63" i="82"/>
  <c r="AB32" i="82"/>
  <c r="AN32" i="82"/>
  <c r="AE85" i="82"/>
  <c r="AA87" i="82"/>
  <c r="AH71" i="82"/>
  <c r="AK48" i="82"/>
  <c r="X39" i="82"/>
  <c r="AC75" i="82"/>
  <c r="Z46" i="82"/>
  <c r="AJ34" i="82"/>
  <c r="X89" i="82"/>
  <c r="Z37" i="82"/>
  <c r="AQ55" i="82"/>
  <c r="AK59" i="82"/>
  <c r="AT67" i="82"/>
  <c r="AT81" i="82"/>
  <c r="AU36" i="82"/>
  <c r="AT61" i="82"/>
  <c r="AT39" i="82"/>
  <c r="AR48" i="82"/>
  <c r="AT74" i="82"/>
  <c r="AS56" i="82"/>
  <c r="AR60" i="82"/>
  <c r="AS38" i="82"/>
  <c r="AU39" i="82"/>
  <c r="AT63" i="82"/>
  <c r="AT88" i="82"/>
  <c r="AS67" i="82"/>
  <c r="AU78" i="82"/>
  <c r="AS89" i="82"/>
  <c r="AS51" i="82"/>
  <c r="AT46" i="82"/>
  <c r="AS71" i="82"/>
  <c r="AT44" i="82"/>
  <c r="AR52" i="82"/>
  <c r="AT37" i="82"/>
  <c r="AR44" i="82"/>
  <c r="AT85" i="82"/>
  <c r="AS73" i="82"/>
  <c r="AT52" i="82"/>
  <c r="AS42" i="82"/>
  <c r="AT84" i="82"/>
  <c r="AU65" i="82"/>
  <c r="AS74" i="82"/>
  <c r="AS79" i="82"/>
  <c r="AT62" i="82"/>
  <c r="AT36" i="82"/>
  <c r="AS82" i="82"/>
  <c r="AS45" i="82"/>
  <c r="AR86" i="82"/>
  <c r="AR59" i="82"/>
  <c r="AT56" i="82"/>
  <c r="AT72" i="82"/>
  <c r="AS70" i="82"/>
  <c r="AS48" i="82"/>
  <c r="AS39" i="82"/>
  <c r="AR83" i="82"/>
  <c r="AT73" i="82"/>
  <c r="AV56" i="82"/>
  <c r="AV78" i="82"/>
  <c r="AU75" i="82"/>
  <c r="AS50" i="82"/>
  <c r="AS80" i="82"/>
  <c r="AS37" i="82"/>
  <c r="AS32" i="82"/>
  <c r="AS57" i="82"/>
  <c r="AS84" i="82"/>
  <c r="AS49" i="82"/>
  <c r="AU66" i="82"/>
  <c r="AV52" i="82"/>
  <c r="AV40" i="82"/>
  <c r="AS35" i="82"/>
  <c r="AS87" i="82"/>
  <c r="AS65" i="82"/>
  <c r="AT59" i="82"/>
  <c r="AV65" i="82"/>
  <c r="AT33" i="82"/>
  <c r="AS77" i="82"/>
  <c r="AV46" i="82"/>
  <c r="AT45" i="82"/>
  <c r="AT53" i="82"/>
  <c r="AS55" i="82"/>
  <c r="AT71" i="82"/>
  <c r="AU42" i="82"/>
  <c r="AT70" i="82"/>
  <c r="AT49" i="82"/>
  <c r="AT83" i="82"/>
  <c r="AS83" i="82"/>
  <c r="AS60" i="82"/>
  <c r="AT66" i="82"/>
  <c r="AU89" i="82"/>
  <c r="AU52" i="82"/>
  <c r="AT34" i="82"/>
  <c r="AU56" i="82"/>
  <c r="AU74" i="82"/>
  <c r="AS76" i="82"/>
  <c r="AS53" i="82"/>
  <c r="AS81" i="82"/>
  <c r="AU64" i="82"/>
  <c r="AS66" i="82"/>
  <c r="AU71" i="82"/>
  <c r="AT55" i="82"/>
  <c r="AT76" i="82"/>
  <c r="AS44" i="82"/>
  <c r="AS61" i="82"/>
  <c r="AS46" i="82"/>
  <c r="AT47" i="82"/>
  <c r="AT51" i="82"/>
  <c r="AT69" i="82"/>
  <c r="AS64" i="82"/>
  <c r="AS36" i="82"/>
  <c r="AS58" i="82"/>
  <c r="AU59" i="82"/>
  <c r="AS33" i="82"/>
  <c r="AT68" i="82"/>
  <c r="AS78" i="82"/>
  <c r="AS34" i="82"/>
  <c r="AU61" i="82"/>
  <c r="AS43" i="82"/>
  <c r="AT38" i="82"/>
  <c r="AT43" i="82"/>
  <c r="AS40" i="82"/>
  <c r="AT80" i="82"/>
  <c r="AT87" i="82"/>
  <c r="AU86" i="82"/>
  <c r="AS68" i="82"/>
  <c r="AS52" i="82"/>
  <c r="AS47" i="82"/>
  <c r="AS62" i="82"/>
  <c r="AT79" i="82"/>
  <c r="AS54" i="82"/>
  <c r="AT89" i="82"/>
  <c r="AS75" i="82"/>
  <c r="AS63" i="82"/>
  <c r="AS59" i="82"/>
  <c r="AT32" i="82"/>
  <c r="AS88" i="82"/>
  <c r="AS69" i="82"/>
  <c r="AU48" i="82"/>
  <c r="AT50" i="82"/>
  <c r="AT77" i="82"/>
  <c r="AS85" i="82"/>
  <c r="AS72" i="82"/>
  <c r="AX89" i="82"/>
  <c r="AU49" i="82"/>
  <c r="AV53" i="82"/>
  <c r="AV76" i="82"/>
  <c r="AV61" i="82"/>
  <c r="AT75" i="82"/>
  <c r="AU67" i="82"/>
  <c r="AV35" i="82"/>
  <c r="AV60" i="82"/>
  <c r="AV42" i="82"/>
  <c r="AV44" i="82"/>
  <c r="AV41" i="82"/>
  <c r="AT58" i="82"/>
  <c r="AV71" i="82"/>
  <c r="AV73" i="82"/>
  <c r="AV54" i="82"/>
  <c r="AU84" i="82"/>
  <c r="AV64" i="82"/>
  <c r="AV85" i="82"/>
  <c r="AV68" i="82"/>
  <c r="AU68" i="82"/>
  <c r="AU55" i="82"/>
  <c r="AU35" i="82"/>
  <c r="AT57" i="82"/>
  <c r="AV75" i="82"/>
  <c r="AU73" i="82"/>
  <c r="AU53" i="82"/>
  <c r="AT48" i="82"/>
  <c r="AT42" i="82"/>
  <c r="AT86" i="82"/>
  <c r="AT65" i="82"/>
  <c r="AT40" i="82"/>
  <c r="AT41" i="82"/>
  <c r="AT35" i="82"/>
  <c r="AT54" i="82"/>
  <c r="AU88" i="82"/>
  <c r="AV77" i="82"/>
  <c r="AU76" i="82"/>
  <c r="AX79" i="82"/>
  <c r="AT64" i="82"/>
  <c r="AV84" i="82"/>
  <c r="AV89" i="82"/>
  <c r="AU70" i="82"/>
  <c r="AV50" i="82"/>
  <c r="AV47" i="82"/>
  <c r="AU81" i="82"/>
  <c r="AU32" i="82"/>
  <c r="AV43" i="82"/>
  <c r="AV36" i="82"/>
  <c r="AU77" i="82"/>
  <c r="AV51" i="82"/>
  <c r="AU83" i="82"/>
  <c r="AU37" i="82"/>
  <c r="AX59" i="82"/>
  <c r="AU46" i="82"/>
  <c r="AU44" i="82"/>
  <c r="AU72" i="82"/>
  <c r="AU82" i="82"/>
  <c r="AU54" i="82"/>
  <c r="AV57" i="82"/>
  <c r="AV80" i="82"/>
  <c r="AU41" i="82"/>
  <c r="AV67" i="82"/>
  <c r="AU38" i="82"/>
  <c r="AU63" i="82"/>
  <c r="AV55" i="82"/>
  <c r="AV59" i="82"/>
  <c r="AX75" i="82"/>
  <c r="AU85" i="82"/>
  <c r="AV72" i="82"/>
  <c r="AU87" i="82"/>
  <c r="AU43" i="82"/>
  <c r="AV45" i="82"/>
  <c r="AX82" i="82"/>
  <c r="AV69" i="82"/>
  <c r="AU47" i="82"/>
  <c r="AV79" i="82"/>
  <c r="AU34" i="82"/>
  <c r="AX73" i="82"/>
  <c r="AU79" i="82"/>
  <c r="AV37" i="82"/>
  <c r="AU50" i="82"/>
  <c r="AV62" i="82"/>
  <c r="AV32" i="82"/>
  <c r="AU33" i="82"/>
  <c r="AV63" i="82"/>
  <c r="AU69" i="82"/>
  <c r="AV66" i="82"/>
  <c r="AV58" i="82"/>
  <c r="AV87" i="82"/>
  <c r="AU58" i="82"/>
  <c r="AU45" i="82"/>
  <c r="AU60" i="82"/>
  <c r="AV83" i="82"/>
  <c r="AU51" i="82"/>
  <c r="AV74" i="82"/>
  <c r="AV81" i="82"/>
  <c r="AV70" i="82"/>
  <c r="AV33" i="82"/>
  <c r="AV82" i="82"/>
  <c r="AV48" i="82"/>
  <c r="AX76" i="82"/>
  <c r="AV34" i="82"/>
  <c r="AX81" i="82"/>
  <c r="AW43" i="82"/>
  <c r="AW83" i="82"/>
  <c r="AV49" i="82"/>
  <c r="AV38" i="82"/>
  <c r="AV86" i="82"/>
  <c r="BA71" i="82"/>
  <c r="AV39" i="82"/>
  <c r="AW64" i="82"/>
  <c r="AW49" i="82"/>
  <c r="AX69" i="82"/>
  <c r="AW79" i="82"/>
  <c r="AX68" i="82"/>
  <c r="AX43" i="82"/>
  <c r="AX40" i="82"/>
  <c r="AW75" i="82"/>
  <c r="AX57" i="82"/>
  <c r="AW42" i="82"/>
  <c r="AX41" i="82"/>
  <c r="AW58" i="82"/>
  <c r="AW87" i="82"/>
  <c r="AX85" i="82"/>
  <c r="AX44" i="82"/>
  <c r="AX37" i="82"/>
  <c r="AW48" i="82"/>
  <c r="AX83" i="82"/>
  <c r="AX36" i="82"/>
  <c r="AX52" i="82"/>
  <c r="AX47" i="82"/>
  <c r="AW70" i="82"/>
  <c r="AZ63" i="82"/>
  <c r="AW72" i="82"/>
  <c r="AX55" i="82"/>
  <c r="AW34" i="82"/>
  <c r="AW60" i="82"/>
  <c r="AW61" i="82"/>
  <c r="AW35" i="82"/>
  <c r="AX42" i="82"/>
  <c r="AW37" i="82"/>
  <c r="AZ34" i="82"/>
  <c r="AX48" i="82"/>
  <c r="AX34" i="82"/>
  <c r="AW71" i="82"/>
  <c r="AZ66" i="82"/>
  <c r="AX63" i="82"/>
  <c r="AX39" i="82"/>
  <c r="AX86" i="82"/>
  <c r="AW55" i="82"/>
  <c r="AW68" i="82"/>
  <c r="AW32" i="82"/>
  <c r="AW38" i="82"/>
  <c r="AW67" i="82"/>
  <c r="AW39" i="82"/>
  <c r="AW51" i="82"/>
  <c r="AX67" i="82"/>
  <c r="AW78" i="82"/>
  <c r="AW80" i="82"/>
  <c r="AX77" i="82"/>
  <c r="AX50" i="82"/>
  <c r="AX35" i="82"/>
  <c r="AZ75" i="82"/>
  <c r="AW74" i="82"/>
  <c r="AZ84" i="82"/>
  <c r="AX71" i="82"/>
  <c r="AW36" i="82"/>
  <c r="AX58" i="82"/>
  <c r="AX53" i="82"/>
  <c r="AX88" i="82"/>
  <c r="AW65" i="82"/>
  <c r="AX70" i="82"/>
  <c r="AX61" i="82"/>
  <c r="AW62" i="82"/>
  <c r="AW59" i="82"/>
  <c r="AW40" i="82"/>
  <c r="AW69" i="82"/>
  <c r="AX80" i="82"/>
  <c r="AW73" i="82"/>
  <c r="AX33" i="82"/>
  <c r="AW44" i="82"/>
  <c r="AW82" i="82"/>
  <c r="AW47" i="82"/>
  <c r="AX72" i="82"/>
  <c r="AW86" i="82"/>
  <c r="AX51" i="82"/>
  <c r="AX65" i="82"/>
  <c r="AW53" i="82"/>
  <c r="AW50" i="82"/>
  <c r="AX45" i="82"/>
  <c r="AZ36" i="82"/>
  <c r="AZ59" i="82"/>
  <c r="AX56" i="82"/>
  <c r="AW52" i="82"/>
  <c r="AW66" i="82"/>
  <c r="AX46" i="82"/>
  <c r="AX32" i="82"/>
  <c r="AW85" i="82"/>
  <c r="AW46" i="82"/>
  <c r="AX74" i="82"/>
  <c r="AX84" i="82"/>
  <c r="AX87" i="82"/>
  <c r="AX49" i="82"/>
  <c r="AW76" i="82"/>
  <c r="AW56" i="82"/>
  <c r="AW89" i="82"/>
  <c r="AW77" i="82"/>
  <c r="AW54" i="82"/>
  <c r="AW63" i="82"/>
  <c r="AW57" i="82"/>
  <c r="AW81" i="82"/>
  <c r="AX62" i="82"/>
  <c r="AX66" i="82"/>
  <c r="AZ55" i="82"/>
  <c r="AW41" i="82"/>
  <c r="AX60" i="82"/>
  <c r="AX38" i="82"/>
  <c r="AX64" i="82"/>
  <c r="AW88" i="82"/>
  <c r="AZ48" i="82"/>
  <c r="AW33" i="82"/>
  <c r="AX78" i="82"/>
  <c r="AW84" i="82"/>
  <c r="AX54" i="82"/>
  <c r="AW45" i="82"/>
  <c r="AZ39" i="82"/>
  <c r="AY83" i="82"/>
  <c r="AY77" i="82"/>
  <c r="BA78" i="82"/>
  <c r="AZ64" i="82"/>
  <c r="AZ89" i="82"/>
  <c r="AZ57" i="82"/>
  <c r="AY36" i="82"/>
  <c r="BA63" i="82"/>
  <c r="AY70" i="82"/>
  <c r="AZ67" i="82"/>
  <c r="AY63" i="82"/>
  <c r="AZ54" i="82"/>
  <c r="AZ71" i="82"/>
  <c r="BA66" i="82"/>
  <c r="AZ45" i="82"/>
  <c r="AY56" i="82"/>
  <c r="AY71" i="82"/>
  <c r="AZ33" i="82"/>
  <c r="AY66" i="82"/>
  <c r="AY43" i="82"/>
  <c r="AZ86" i="82"/>
  <c r="AY78" i="82"/>
  <c r="AZ88" i="82"/>
  <c r="AY54" i="82"/>
  <c r="AZ52" i="82"/>
  <c r="AY44" i="82"/>
  <c r="AY47" i="82"/>
  <c r="AZ38" i="82"/>
  <c r="AY76" i="82"/>
  <c r="BA45" i="82"/>
  <c r="AY48" i="82"/>
  <c r="AY49" i="82"/>
  <c r="AY50" i="82"/>
  <c r="AY55" i="82"/>
  <c r="AY82" i="82"/>
  <c r="AZ58" i="82"/>
  <c r="BA81" i="82"/>
  <c r="AY65" i="82"/>
  <c r="AZ53" i="82"/>
  <c r="AZ77" i="82"/>
  <c r="AY67" i="82"/>
  <c r="AY61" i="82"/>
  <c r="AY42" i="82"/>
  <c r="AY35" i="82"/>
  <c r="AY64" i="82"/>
  <c r="BA82" i="82"/>
  <c r="AZ50" i="82"/>
  <c r="BA57" i="82"/>
  <c r="AZ74" i="82"/>
  <c r="AY81" i="82"/>
  <c r="AZ41" i="82"/>
  <c r="AZ79" i="82"/>
  <c r="BA70" i="82"/>
  <c r="AY59" i="82"/>
  <c r="AZ70" i="82"/>
  <c r="AZ82" i="82"/>
  <c r="AY84" i="82"/>
  <c r="AZ72" i="82"/>
  <c r="AZ65" i="82"/>
  <c r="AY85" i="82"/>
  <c r="AY69" i="82"/>
  <c r="AY57" i="82"/>
  <c r="AZ78" i="82"/>
  <c r="AZ60" i="82"/>
  <c r="AY79" i="82"/>
  <c r="AZ47" i="82"/>
  <c r="AZ73" i="82"/>
  <c r="BA84" i="82"/>
  <c r="AY60" i="82"/>
  <c r="AZ51" i="82"/>
  <c r="AY62" i="82"/>
  <c r="AY73" i="82"/>
  <c r="AY75" i="82"/>
  <c r="AZ61" i="82"/>
  <c r="BA56" i="82"/>
  <c r="AY68" i="82"/>
  <c r="AY40" i="82"/>
  <c r="AZ87" i="82"/>
  <c r="AY37" i="82"/>
  <c r="AY53" i="82"/>
  <c r="BA64" i="82"/>
  <c r="AZ76" i="82"/>
  <c r="AY34" i="82"/>
  <c r="AY32" i="82"/>
  <c r="AZ37" i="82"/>
  <c r="AY39" i="82"/>
  <c r="AY46" i="82"/>
  <c r="BA75" i="82"/>
  <c r="AZ69" i="82"/>
  <c r="AY38" i="82"/>
  <c r="AY74" i="82"/>
  <c r="BA40" i="82"/>
  <c r="AZ42" i="82"/>
  <c r="AY58" i="82"/>
  <c r="AZ40" i="82"/>
  <c r="BA35" i="82"/>
  <c r="AY86" i="82"/>
  <c r="AZ49" i="82"/>
  <c r="AZ35" i="82"/>
  <c r="BA47" i="82"/>
  <c r="AZ32" i="82"/>
  <c r="AZ81" i="82"/>
  <c r="AY72" i="82"/>
  <c r="AZ85" i="82"/>
  <c r="AY89" i="82"/>
  <c r="BA48" i="82"/>
  <c r="AY80" i="82"/>
  <c r="AZ46" i="82"/>
  <c r="BA68" i="82"/>
  <c r="BA44" i="82"/>
  <c r="BA72" i="82"/>
  <c r="BA89" i="82"/>
  <c r="AY45" i="82"/>
  <c r="BA39" i="82"/>
  <c r="BA59" i="82"/>
  <c r="BA33" i="82"/>
  <c r="BA55" i="82"/>
  <c r="BA32" i="82"/>
  <c r="AY88" i="82"/>
  <c r="BA60" i="82"/>
  <c r="BA73" i="82"/>
  <c r="BA86" i="82"/>
  <c r="AZ83" i="82"/>
  <c r="BA38" i="82"/>
  <c r="BA77" i="82"/>
  <c r="BA67" i="82"/>
  <c r="BA80" i="82"/>
  <c r="BA37" i="82"/>
  <c r="BA54" i="82"/>
  <c r="BA49" i="82"/>
  <c r="AZ44" i="82"/>
  <c r="BA83" i="82"/>
  <c r="BA53" i="82"/>
  <c r="BA61" i="82"/>
  <c r="AY41" i="82"/>
  <c r="BA85" i="82"/>
  <c r="BA46" i="82"/>
  <c r="BA50" i="82"/>
  <c r="BA34" i="82"/>
  <c r="AY87" i="82"/>
  <c r="AY51" i="82"/>
  <c r="BA88" i="82"/>
  <c r="BA79" i="82"/>
  <c r="BA36" i="82"/>
  <c r="BA76" i="82"/>
  <c r="BA42" i="82"/>
  <c r="AZ56" i="82"/>
  <c r="AZ62" i="82"/>
  <c r="BA43" i="82"/>
  <c r="AZ43" i="82"/>
  <c r="AY33" i="82"/>
  <c r="BA87" i="82"/>
  <c r="BA74" i="82"/>
  <c r="BA51" i="82"/>
  <c r="AZ68" i="82"/>
  <c r="AZ80" i="82"/>
  <c r="BA65" i="82"/>
  <c r="BA41" i="82"/>
  <c r="AY52" i="82"/>
  <c r="BA52" i="82"/>
  <c r="BA62" i="82"/>
  <c r="BA58" i="82"/>
  <c r="BA69" i="82"/>
  <c r="VR19" i="82"/>
  <c r="VR13" i="82"/>
  <c r="VR7" i="82"/>
  <c r="VR9" i="82"/>
  <c r="VR15" i="82"/>
  <c r="RM18" i="50"/>
  <c r="RM12" i="50"/>
  <c r="RM6" i="50"/>
  <c r="RN19" i="50"/>
  <c r="RO25" i="50"/>
  <c r="RO26" i="50"/>
  <c r="RP26" i="50" s="1"/>
  <c r="RQ26" i="50" s="1"/>
  <c r="RR26" i="50" s="1"/>
  <c r="RS26" i="50" s="1"/>
  <c r="RT26" i="50" s="1"/>
  <c r="RU26" i="50" s="1"/>
  <c r="RV26" i="50" s="1"/>
  <c r="RW26" i="50" s="1"/>
  <c r="RX26" i="50" s="1"/>
  <c r="RY26" i="50" s="1"/>
  <c r="RZ26" i="50" s="1"/>
  <c r="RD19" i="72" l="1"/>
  <c r="RD10" i="72"/>
  <c r="RD6" i="72" s="1"/>
  <c r="RE13" i="72"/>
  <c r="VR18" i="82"/>
  <c r="AG19" i="82"/>
  <c r="Q43" i="80" s="1"/>
  <c r="AT19" i="82"/>
  <c r="AD43" i="80" s="1"/>
  <c r="AJ19" i="82"/>
  <c r="T43" i="80" s="1"/>
  <c r="AB19" i="82"/>
  <c r="L43" i="80" s="1"/>
  <c r="AL19" i="82"/>
  <c r="V43" i="80" s="1"/>
  <c r="AX21" i="82"/>
  <c r="AH42" i="80" s="1"/>
  <c r="AG21" i="82"/>
  <c r="Q42" i="80" s="1"/>
  <c r="AV19" i="82"/>
  <c r="AF43" i="80" s="1"/>
  <c r="AX19" i="82"/>
  <c r="AH43" i="80" s="1"/>
  <c r="AX20" i="82"/>
  <c r="AH40" i="80" s="1"/>
  <c r="AM21" i="82"/>
  <c r="W42" i="80" s="1"/>
  <c r="AN21" i="82"/>
  <c r="X42" i="80" s="1"/>
  <c r="AW15" i="82"/>
  <c r="AG36" i="80" s="1"/>
  <c r="AW9" i="82"/>
  <c r="AG30" i="80" s="1"/>
  <c r="AV21" i="82"/>
  <c r="AF42" i="80" s="1"/>
  <c r="W31" i="82"/>
  <c r="W8" i="82"/>
  <c r="G28" i="80" s="1"/>
  <c r="W14" i="82"/>
  <c r="G34" i="80" s="1"/>
  <c r="X13" i="82"/>
  <c r="H37" i="80" s="1"/>
  <c r="X7" i="82"/>
  <c r="H31" i="80" s="1"/>
  <c r="AF19" i="82"/>
  <c r="P43" i="80" s="1"/>
  <c r="AK31" i="82"/>
  <c r="AK14" i="82"/>
  <c r="U34" i="80" s="1"/>
  <c r="AK8" i="82"/>
  <c r="U28" i="80" s="1"/>
  <c r="AI20" i="82"/>
  <c r="S40" i="80" s="1"/>
  <c r="AG31" i="82"/>
  <c r="AG14" i="82"/>
  <c r="Q34" i="80" s="1"/>
  <c r="AG8" i="82"/>
  <c r="Q28" i="80" s="1"/>
  <c r="AG15" i="82"/>
  <c r="Q36" i="80" s="1"/>
  <c r="AG9" i="82"/>
  <c r="Q30" i="80" s="1"/>
  <c r="AV31" i="82"/>
  <c r="AV8" i="82"/>
  <c r="AF28" i="80" s="1"/>
  <c r="AV14" i="82"/>
  <c r="AF34" i="80" s="1"/>
  <c r="AV7" i="82"/>
  <c r="AF31" i="80" s="1"/>
  <c r="AV13" i="82"/>
  <c r="AF37" i="80" s="1"/>
  <c r="AQ19" i="82"/>
  <c r="AA43" i="80" s="1"/>
  <c r="AB22" i="82"/>
  <c r="L41" i="80" s="1"/>
  <c r="AB10" i="82"/>
  <c r="L29" i="80" s="1"/>
  <c r="AE13" i="82"/>
  <c r="O37" i="80" s="1"/>
  <c r="AE7" i="82"/>
  <c r="O31" i="80" s="1"/>
  <c r="AL20" i="82"/>
  <c r="V40" i="80" s="1"/>
  <c r="AQ31" i="82"/>
  <c r="AQ14" i="82"/>
  <c r="AA34" i="80" s="1"/>
  <c r="AQ8" i="82"/>
  <c r="AA28" i="80" s="1"/>
  <c r="AK21" i="82"/>
  <c r="U42" i="80" s="1"/>
  <c r="Z22" i="82"/>
  <c r="J41" i="80" s="1"/>
  <c r="Z10" i="82"/>
  <c r="J29" i="80" s="1"/>
  <c r="AD19" i="82"/>
  <c r="N43" i="80" s="1"/>
  <c r="AC20" i="82"/>
  <c r="M40" i="80" s="1"/>
  <c r="Z31" i="82"/>
  <c r="Z14" i="82"/>
  <c r="J34" i="80" s="1"/>
  <c r="Z8" i="82"/>
  <c r="J28" i="80" s="1"/>
  <c r="Y15" i="82"/>
  <c r="I36" i="80" s="1"/>
  <c r="Y9" i="82"/>
  <c r="I30" i="80" s="1"/>
  <c r="AS15" i="82"/>
  <c r="AC36" i="80" s="1"/>
  <c r="AS9" i="82"/>
  <c r="AC30" i="80" s="1"/>
  <c r="AL15" i="82"/>
  <c r="V36" i="80" s="1"/>
  <c r="AL9" i="82"/>
  <c r="V30" i="80" s="1"/>
  <c r="BA19" i="82"/>
  <c r="AY31" i="82"/>
  <c r="AY14" i="82"/>
  <c r="AI34" i="80" s="1"/>
  <c r="AY8" i="82"/>
  <c r="AI28" i="80" s="1"/>
  <c r="AZ19" i="82"/>
  <c r="AZ20" i="82"/>
  <c r="AU31" i="82"/>
  <c r="AU14" i="82"/>
  <c r="AE34" i="80" s="1"/>
  <c r="AU8" i="82"/>
  <c r="AE28" i="80" s="1"/>
  <c r="AU7" i="82"/>
  <c r="AE31" i="80" s="1"/>
  <c r="AU13" i="82"/>
  <c r="AE37" i="80" s="1"/>
  <c r="AS13" i="82"/>
  <c r="AC37" i="80" s="1"/>
  <c r="AS7" i="82"/>
  <c r="AC31" i="80" s="1"/>
  <c r="AJ20" i="82"/>
  <c r="T40" i="80" s="1"/>
  <c r="AA22" i="82"/>
  <c r="K41" i="80" s="1"/>
  <c r="AA10" i="82"/>
  <c r="K29" i="80" s="1"/>
  <c r="AT21" i="82"/>
  <c r="AD42" i="80" s="1"/>
  <c r="AM20" i="82"/>
  <c r="W40" i="80" s="1"/>
  <c r="W21" i="82"/>
  <c r="G42" i="80" s="1"/>
  <c r="AF21" i="82"/>
  <c r="P42" i="80" s="1"/>
  <c r="AJ31" i="82"/>
  <c r="AJ8" i="82"/>
  <c r="T28" i="80" s="1"/>
  <c r="AJ14" i="82"/>
  <c r="T34" i="80" s="1"/>
  <c r="AG7" i="82"/>
  <c r="Q31" i="80" s="1"/>
  <c r="AG13" i="82"/>
  <c r="AG20" i="82"/>
  <c r="Q40" i="80" s="1"/>
  <c r="AR20" i="82"/>
  <c r="AB40" i="80" s="1"/>
  <c r="AH21" i="82"/>
  <c r="R42" i="80" s="1"/>
  <c r="AP31" i="82"/>
  <c r="AP14" i="82"/>
  <c r="Z34" i="80" s="1"/>
  <c r="AP8" i="82"/>
  <c r="Z28" i="80" s="1"/>
  <c r="AC22" i="82"/>
  <c r="M41" i="80" s="1"/>
  <c r="AC10" i="82"/>
  <c r="M29" i="80" s="1"/>
  <c r="AO15" i="82"/>
  <c r="Y36" i="80" s="1"/>
  <c r="AO9" i="82"/>
  <c r="Y30" i="80" s="1"/>
  <c r="VT25" i="82"/>
  <c r="AZ13" i="82"/>
  <c r="AZ7" i="82"/>
  <c r="BA20" i="82"/>
  <c r="AY20" i="82"/>
  <c r="AI40" i="80" s="1"/>
  <c r="AS20" i="82"/>
  <c r="AC40" i="80" s="1"/>
  <c r="AT20" i="82"/>
  <c r="AD40" i="80" s="1"/>
  <c r="AE15" i="82"/>
  <c r="O36" i="80" s="1"/>
  <c r="AE9" i="82"/>
  <c r="O30" i="80" s="1"/>
  <c r="AD15" i="82"/>
  <c r="N36" i="80" s="1"/>
  <c r="AD9" i="82"/>
  <c r="N30" i="80" s="1"/>
  <c r="AN22" i="82"/>
  <c r="X41" i="80" s="1"/>
  <c r="AN10" i="82"/>
  <c r="X29" i="80" s="1"/>
  <c r="AK15" i="82"/>
  <c r="U36" i="80" s="1"/>
  <c r="AK9" i="82"/>
  <c r="U30" i="80" s="1"/>
  <c r="AI31" i="82"/>
  <c r="AI14" i="82"/>
  <c r="S34" i="80" s="1"/>
  <c r="AI8" i="82"/>
  <c r="S28" i="80" s="1"/>
  <c r="AB13" i="82"/>
  <c r="L37" i="80" s="1"/>
  <c r="AB7" i="82"/>
  <c r="L31" i="80" s="1"/>
  <c r="AF15" i="82"/>
  <c r="P36" i="80" s="1"/>
  <c r="AF9" i="82"/>
  <c r="P30" i="80" s="1"/>
  <c r="AM31" i="82"/>
  <c r="AM14" i="82"/>
  <c r="W34" i="80" s="1"/>
  <c r="AM8" i="82"/>
  <c r="W28" i="80" s="1"/>
  <c r="AE19" i="82"/>
  <c r="O43" i="80" s="1"/>
  <c r="AG22" i="82"/>
  <c r="Q41" i="80" s="1"/>
  <c r="AG10" i="82"/>
  <c r="Q29" i="80" s="1"/>
  <c r="AL22" i="82"/>
  <c r="V41" i="80" s="1"/>
  <c r="AL10" i="82"/>
  <c r="V29" i="80" s="1"/>
  <c r="AO22" i="82"/>
  <c r="Y41" i="80" s="1"/>
  <c r="AO10" i="82"/>
  <c r="Y29" i="80" s="1"/>
  <c r="AR15" i="82"/>
  <c r="AB36" i="80" s="1"/>
  <c r="AR9" i="82"/>
  <c r="AB30" i="80" s="1"/>
  <c r="AY19" i="82"/>
  <c r="AI43" i="80" s="1"/>
  <c r="AZ15" i="82"/>
  <c r="AZ9" i="82"/>
  <c r="AY21" i="82"/>
  <c r="AI42" i="80" s="1"/>
  <c r="AW14" i="82"/>
  <c r="AG34" i="80" s="1"/>
  <c r="AW31" i="82"/>
  <c r="AW8" i="82"/>
  <c r="AG28" i="80" s="1"/>
  <c r="AS21" i="82"/>
  <c r="AC42" i="80" s="1"/>
  <c r="AH13" i="82"/>
  <c r="R37" i="80" s="1"/>
  <c r="AH7" i="82"/>
  <c r="R31" i="80" s="1"/>
  <c r="AP20" i="82"/>
  <c r="Z40" i="80" s="1"/>
  <c r="AJ13" i="82"/>
  <c r="T37" i="80" s="1"/>
  <c r="AJ7" i="82"/>
  <c r="T31" i="80" s="1"/>
  <c r="AA19" i="82"/>
  <c r="K43" i="80" s="1"/>
  <c r="AK19" i="82"/>
  <c r="U43" i="80" s="1"/>
  <c r="AB15" i="82"/>
  <c r="L36" i="80" s="1"/>
  <c r="AB9" i="82"/>
  <c r="L30" i="80" s="1"/>
  <c r="AL7" i="82"/>
  <c r="V31" i="80" s="1"/>
  <c r="AL13" i="82"/>
  <c r="V37" i="80" s="1"/>
  <c r="AM13" i="82"/>
  <c r="W37" i="80" s="1"/>
  <c r="AM7" i="82"/>
  <c r="W31" i="80" s="1"/>
  <c r="AQ20" i="82"/>
  <c r="AA40" i="80" s="1"/>
  <c r="AF20" i="82"/>
  <c r="P40" i="80" s="1"/>
  <c r="AI19" i="82"/>
  <c r="S43" i="80" s="1"/>
  <c r="AC31" i="82"/>
  <c r="AC14" i="82"/>
  <c r="M34" i="80" s="1"/>
  <c r="AC8" i="82"/>
  <c r="M28" i="80" s="1"/>
  <c r="AQ22" i="82"/>
  <c r="AA41" i="80" s="1"/>
  <c r="AQ10" i="82"/>
  <c r="AA29" i="80" s="1"/>
  <c r="Y21" i="82"/>
  <c r="I42" i="80" s="1"/>
  <c r="AQ13" i="82"/>
  <c r="AA37" i="80" s="1"/>
  <c r="AQ7" i="82"/>
  <c r="AA31" i="80" s="1"/>
  <c r="Z15" i="82"/>
  <c r="J36" i="80" s="1"/>
  <c r="Z9" i="82"/>
  <c r="J30" i="80" s="1"/>
  <c r="BA22" i="82"/>
  <c r="BA10" i="82"/>
  <c r="AY22" i="82"/>
  <c r="AI41" i="80" s="1"/>
  <c r="AY10" i="82"/>
  <c r="AI29" i="80" s="1"/>
  <c r="AT9" i="82"/>
  <c r="AD30" i="80" s="1"/>
  <c r="AT15" i="82"/>
  <c r="AD36" i="80" s="1"/>
  <c r="AJ15" i="82"/>
  <c r="T36" i="80" s="1"/>
  <c r="AJ9" i="82"/>
  <c r="T30" i="80" s="1"/>
  <c r="AK20" i="82"/>
  <c r="U40" i="80" s="1"/>
  <c r="AL31" i="82"/>
  <c r="AL14" i="82"/>
  <c r="V34" i="80" s="1"/>
  <c r="AL8" i="82"/>
  <c r="V28" i="80" s="1"/>
  <c r="AP7" i="82"/>
  <c r="Z31" i="80" s="1"/>
  <c r="AP13" i="82"/>
  <c r="Z37" i="80" s="1"/>
  <c r="AR31" i="82"/>
  <c r="AR14" i="82"/>
  <c r="AB34" i="80" s="1"/>
  <c r="AR8" i="82"/>
  <c r="AB28" i="80" s="1"/>
  <c r="AH19" i="82"/>
  <c r="R43" i="80" s="1"/>
  <c r="AN7" i="82"/>
  <c r="X31" i="80" s="1"/>
  <c r="AN13" i="82"/>
  <c r="X37" i="80" s="1"/>
  <c r="AP19" i="82"/>
  <c r="Z43" i="80" s="1"/>
  <c r="AM19" i="82"/>
  <c r="W43" i="80" s="1"/>
  <c r="X8" i="82"/>
  <c r="H28" i="80" s="1"/>
  <c r="X31" i="82"/>
  <c r="X14" i="82"/>
  <c r="H34" i="80" s="1"/>
  <c r="AI15" i="82"/>
  <c r="S36" i="80" s="1"/>
  <c r="AI9" i="82"/>
  <c r="S30" i="80" s="1"/>
  <c r="AL21" i="82"/>
  <c r="X20" i="82"/>
  <c r="H40" i="80" s="1"/>
  <c r="BA15" i="82"/>
  <c r="BA9" i="82"/>
  <c r="AV20" i="82"/>
  <c r="AF40" i="80" s="1"/>
  <c r="AU19" i="82"/>
  <c r="AE43" i="80" s="1"/>
  <c r="Y31" i="82"/>
  <c r="Y14" i="82"/>
  <c r="I34" i="80" s="1"/>
  <c r="Y8" i="82"/>
  <c r="I28" i="80" s="1"/>
  <c r="X19" i="82"/>
  <c r="H43" i="80" s="1"/>
  <c r="AQ21" i="82"/>
  <c r="AA42" i="80" s="1"/>
  <c r="AN15" i="82"/>
  <c r="X36" i="80" s="1"/>
  <c r="AN9" i="82"/>
  <c r="X30" i="80" s="1"/>
  <c r="AP22" i="82"/>
  <c r="Z41" i="80" s="1"/>
  <c r="AP10" i="82"/>
  <c r="Z29" i="80" s="1"/>
  <c r="AI22" i="82"/>
  <c r="S41" i="80" s="1"/>
  <c r="AI10" i="82"/>
  <c r="S29" i="80" s="1"/>
  <c r="AH31" i="82"/>
  <c r="AH14" i="82"/>
  <c r="R34" i="80" s="1"/>
  <c r="AH8" i="82"/>
  <c r="R28" i="80" s="1"/>
  <c r="AC21" i="82"/>
  <c r="M42" i="80" s="1"/>
  <c r="AN19" i="82"/>
  <c r="X43" i="80" s="1"/>
  <c r="AC13" i="82"/>
  <c r="M37" i="80" s="1"/>
  <c r="AC7" i="82"/>
  <c r="M31" i="80" s="1"/>
  <c r="AX31" i="82"/>
  <c r="AX14" i="82"/>
  <c r="AH34" i="80" s="1"/>
  <c r="AX8" i="82"/>
  <c r="AH28" i="80" s="1"/>
  <c r="AX9" i="82"/>
  <c r="AH30" i="80" s="1"/>
  <c r="AX15" i="82"/>
  <c r="AH36" i="80" s="1"/>
  <c r="AU20" i="82"/>
  <c r="AE40" i="80" s="1"/>
  <c r="AV22" i="82"/>
  <c r="AF41" i="80" s="1"/>
  <c r="AV10" i="82"/>
  <c r="AF29" i="80" s="1"/>
  <c r="AS31" i="82"/>
  <c r="AS14" i="82"/>
  <c r="AC34" i="80" s="1"/>
  <c r="AS8" i="82"/>
  <c r="AC28" i="80" s="1"/>
  <c r="AU21" i="82"/>
  <c r="AE42" i="80" s="1"/>
  <c r="W15" i="82"/>
  <c r="G36" i="80" s="1"/>
  <c r="W9" i="82"/>
  <c r="G30" i="80" s="1"/>
  <c r="Y7" i="82"/>
  <c r="I31" i="80" s="1"/>
  <c r="Y13" i="82"/>
  <c r="AE21" i="82"/>
  <c r="O42" i="80" s="1"/>
  <c r="AM22" i="82"/>
  <c r="W41" i="80" s="1"/>
  <c r="AM10" i="82"/>
  <c r="W29" i="80" s="1"/>
  <c r="AA13" i="82"/>
  <c r="K37" i="80" s="1"/>
  <c r="AA7" i="82"/>
  <c r="K31" i="80" s="1"/>
  <c r="AI7" i="82"/>
  <c r="S31" i="80" s="1"/>
  <c r="AI13" i="82"/>
  <c r="S37" i="80" s="1"/>
  <c r="AD13" i="82"/>
  <c r="N37" i="80" s="1"/>
  <c r="AD7" i="82"/>
  <c r="N31" i="80" s="1"/>
  <c r="AP15" i="82"/>
  <c r="Z36" i="80" s="1"/>
  <c r="AP9" i="82"/>
  <c r="Z30" i="80" s="1"/>
  <c r="AK22" i="82"/>
  <c r="U41" i="80" s="1"/>
  <c r="AK10" i="82"/>
  <c r="U29" i="80" s="1"/>
  <c r="AH22" i="82"/>
  <c r="R41" i="80" s="1"/>
  <c r="AH10" i="82"/>
  <c r="R29" i="80" s="1"/>
  <c r="AR21" i="82"/>
  <c r="AB42" i="80" s="1"/>
  <c r="AP21" i="82"/>
  <c r="Z42" i="80" s="1"/>
  <c r="AW20" i="82"/>
  <c r="AG40" i="80" s="1"/>
  <c r="AT31" i="82"/>
  <c r="AT14" i="82"/>
  <c r="AD34" i="80" s="1"/>
  <c r="AT8" i="82"/>
  <c r="AD28" i="80" s="1"/>
  <c r="AS19" i="82"/>
  <c r="AC43" i="80" s="1"/>
  <c r="AT13" i="82"/>
  <c r="AT7" i="82"/>
  <c r="AD31" i="80" s="1"/>
  <c r="Z7" i="82"/>
  <c r="Z13" i="82"/>
  <c r="AD20" i="82"/>
  <c r="N40" i="80" s="1"/>
  <c r="AF13" i="82"/>
  <c r="P37" i="80" s="1"/>
  <c r="AF7" i="82"/>
  <c r="P31" i="80" s="1"/>
  <c r="AA15" i="82"/>
  <c r="K36" i="80" s="1"/>
  <c r="AA9" i="82"/>
  <c r="K30" i="80" s="1"/>
  <c r="AR19" i="82"/>
  <c r="AB43" i="80" s="1"/>
  <c r="AE20" i="82"/>
  <c r="O40" i="80" s="1"/>
  <c r="X21" i="82"/>
  <c r="H42" i="80" s="1"/>
  <c r="AJ21" i="82"/>
  <c r="T42" i="80" s="1"/>
  <c r="AO7" i="82"/>
  <c r="Y31" i="80" s="1"/>
  <c r="AO13" i="82"/>
  <c r="Y37" i="80" s="1"/>
  <c r="AO31" i="82"/>
  <c r="AO14" i="82"/>
  <c r="Y34" i="80" s="1"/>
  <c r="AO8" i="82"/>
  <c r="Y28" i="80" s="1"/>
  <c r="AZ31" i="82"/>
  <c r="AZ8" i="82"/>
  <c r="AZ14" i="82"/>
  <c r="AY15" i="82"/>
  <c r="AI36" i="80" s="1"/>
  <c r="AY9" i="82"/>
  <c r="AI30" i="80" s="1"/>
  <c r="AW22" i="82"/>
  <c r="AG41" i="80" s="1"/>
  <c r="AW10" i="82"/>
  <c r="AG29" i="80" s="1"/>
  <c r="AT22" i="82"/>
  <c r="AD41" i="80" s="1"/>
  <c r="AT10" i="82"/>
  <c r="AD29" i="80" s="1"/>
  <c r="AV15" i="82"/>
  <c r="AF36" i="80" s="1"/>
  <c r="AV9" i="82"/>
  <c r="AF30" i="80" s="1"/>
  <c r="AU22" i="82"/>
  <c r="AE41" i="80" s="1"/>
  <c r="AU10" i="82"/>
  <c r="AE29" i="80" s="1"/>
  <c r="AI21" i="82"/>
  <c r="S42" i="80" s="1"/>
  <c r="AH9" i="82"/>
  <c r="R30" i="80" s="1"/>
  <c r="AH15" i="82"/>
  <c r="R36" i="80" s="1"/>
  <c r="AJ22" i="82"/>
  <c r="T41" i="80" s="1"/>
  <c r="AJ10" i="82"/>
  <c r="T29" i="80" s="1"/>
  <c r="AN20" i="82"/>
  <c r="X40" i="80" s="1"/>
  <c r="AM15" i="82"/>
  <c r="W36" i="80" s="1"/>
  <c r="AM9" i="82"/>
  <c r="W30" i="80" s="1"/>
  <c r="AD31" i="82"/>
  <c r="AD14" i="82"/>
  <c r="N34" i="80" s="1"/>
  <c r="AD8" i="82"/>
  <c r="N28" i="80" s="1"/>
  <c r="AD22" i="82"/>
  <c r="N41" i="80" s="1"/>
  <c r="AD10" i="82"/>
  <c r="N29" i="80" s="1"/>
  <c r="AO21" i="82"/>
  <c r="Y42" i="80" s="1"/>
  <c r="Y20" i="82"/>
  <c r="I40" i="80" s="1"/>
  <c r="AR22" i="82"/>
  <c r="AB41" i="80" s="1"/>
  <c r="AR10" i="82"/>
  <c r="AB29" i="80" s="1"/>
  <c r="AF22" i="82"/>
  <c r="P41" i="80" s="1"/>
  <c r="AF10" i="82"/>
  <c r="P29" i="80" s="1"/>
  <c r="AO19" i="82"/>
  <c r="Y43" i="80" s="1"/>
  <c r="AA21" i="82"/>
  <c r="K42" i="80" s="1"/>
  <c r="BA31" i="82"/>
  <c r="BA14" i="82"/>
  <c r="BA8" i="82"/>
  <c r="AY13" i="82"/>
  <c r="AY7" i="82"/>
  <c r="AZ22" i="82"/>
  <c r="AZ10" i="82"/>
  <c r="AX22" i="82"/>
  <c r="AH41" i="80" s="1"/>
  <c r="AX10" i="82"/>
  <c r="AH29" i="80" s="1"/>
  <c r="AW21" i="82"/>
  <c r="AG42" i="80" s="1"/>
  <c r="AW19" i="82"/>
  <c r="AG43" i="80" s="1"/>
  <c r="AS22" i="82"/>
  <c r="AC41" i="80" s="1"/>
  <c r="AS10" i="82"/>
  <c r="AC29" i="80" s="1"/>
  <c r="AN31" i="82"/>
  <c r="AN14" i="82"/>
  <c r="X34" i="80" s="1"/>
  <c r="AN8" i="82"/>
  <c r="X28" i="80" s="1"/>
  <c r="AB21" i="82"/>
  <c r="L42" i="80" s="1"/>
  <c r="AO20" i="82"/>
  <c r="Y40" i="80" s="1"/>
  <c r="Z19" i="82"/>
  <c r="J43" i="80" s="1"/>
  <c r="AA20" i="82"/>
  <c r="K40" i="80" s="1"/>
  <c r="AD21" i="82"/>
  <c r="N42" i="80" s="1"/>
  <c r="AK13" i="82"/>
  <c r="AK7" i="82"/>
  <c r="U31" i="80" s="1"/>
  <c r="Z21" i="82"/>
  <c r="J42" i="80" s="1"/>
  <c r="AC19" i="82"/>
  <c r="M43" i="80" s="1"/>
  <c r="AH20" i="82"/>
  <c r="R40" i="80" s="1"/>
  <c r="Y19" i="82"/>
  <c r="I43" i="80" s="1"/>
  <c r="AC15" i="82"/>
  <c r="M36" i="80" s="1"/>
  <c r="AC9" i="82"/>
  <c r="M30" i="80" s="1"/>
  <c r="W20" i="82"/>
  <c r="G40" i="80" s="1"/>
  <c r="W19" i="82"/>
  <c r="G43" i="80" s="1"/>
  <c r="AF31" i="82"/>
  <c r="AF14" i="82"/>
  <c r="P34" i="80" s="1"/>
  <c r="AF8" i="82"/>
  <c r="P28" i="80" s="1"/>
  <c r="X22" i="82"/>
  <c r="H41" i="80" s="1"/>
  <c r="X10" i="82"/>
  <c r="H29" i="80" s="1"/>
  <c r="AA31" i="82"/>
  <c r="AA14" i="82"/>
  <c r="K34" i="80" s="1"/>
  <c r="AA8" i="82"/>
  <c r="K28" i="80" s="1"/>
  <c r="W13" i="82"/>
  <c r="W7" i="82"/>
  <c r="G31" i="80" s="1"/>
  <c r="AE31" i="82"/>
  <c r="AE14" i="82"/>
  <c r="O34" i="80" s="1"/>
  <c r="AE8" i="82"/>
  <c r="O28" i="80" s="1"/>
  <c r="VR6" i="82"/>
  <c r="VR12" i="82"/>
  <c r="BA13" i="82"/>
  <c r="BA7" i="82"/>
  <c r="AZ21" i="82"/>
  <c r="BA21" i="82"/>
  <c r="AW7" i="82"/>
  <c r="AG31" i="80" s="1"/>
  <c r="AW13" i="82"/>
  <c r="AX7" i="82"/>
  <c r="AX13" i="82"/>
  <c r="AU15" i="82"/>
  <c r="AE36" i="80" s="1"/>
  <c r="AU9" i="82"/>
  <c r="AE30" i="80" s="1"/>
  <c r="AB31" i="82"/>
  <c r="AB14" i="82"/>
  <c r="L34" i="80" s="1"/>
  <c r="AB8" i="82"/>
  <c r="L28" i="80" s="1"/>
  <c r="Z20" i="82"/>
  <c r="J40" i="80" s="1"/>
  <c r="AQ15" i="82"/>
  <c r="AA36" i="80" s="1"/>
  <c r="AQ9" i="82"/>
  <c r="AA30" i="80" s="1"/>
  <c r="W22" i="82"/>
  <c r="G41" i="80" s="1"/>
  <c r="W10" i="82"/>
  <c r="G29" i="80" s="1"/>
  <c r="AR13" i="82"/>
  <c r="AR7" i="82"/>
  <c r="AB31" i="80" s="1"/>
  <c r="AB20" i="82"/>
  <c r="L40" i="80" s="1"/>
  <c r="Y22" i="82"/>
  <c r="I41" i="80" s="1"/>
  <c r="Y10" i="82"/>
  <c r="I29" i="80" s="1"/>
  <c r="X15" i="82"/>
  <c r="H36" i="80" s="1"/>
  <c r="X9" i="82"/>
  <c r="H30" i="80" s="1"/>
  <c r="AE22" i="82"/>
  <c r="O41" i="80" s="1"/>
  <c r="AE10" i="82"/>
  <c r="O29" i="80" s="1"/>
  <c r="RO29" i="50"/>
  <c r="RO27" i="50"/>
  <c r="RO28" i="50"/>
  <c r="RP24" i="50"/>
  <c r="RN9" i="50"/>
  <c r="RN15" i="50"/>
  <c r="RN13" i="50"/>
  <c r="RN7" i="50"/>
  <c r="RN10" i="50"/>
  <c r="RN22" i="50"/>
  <c r="RN31" i="50"/>
  <c r="RN8" i="50"/>
  <c r="RN14" i="50"/>
  <c r="RN20" i="50"/>
  <c r="RE16" i="72" l="1"/>
  <c r="RE17" i="72"/>
  <c r="RF12" i="72"/>
  <c r="RE15" i="72"/>
  <c r="RE20" i="72" s="1"/>
  <c r="RE21" i="72"/>
  <c r="RE23" i="72"/>
  <c r="RE22" i="72"/>
  <c r="RE24" i="72"/>
  <c r="RE7" i="72" s="1"/>
  <c r="RE25" i="72"/>
  <c r="VS14" i="82"/>
  <c r="W12" i="82"/>
  <c r="G37" i="80"/>
  <c r="AX12" i="82"/>
  <c r="AH37" i="80"/>
  <c r="AR12" i="82"/>
  <c r="AB37" i="80"/>
  <c r="AX6" i="82"/>
  <c r="AH31" i="80"/>
  <c r="AW12" i="82"/>
  <c r="AG37" i="80"/>
  <c r="Z12" i="82"/>
  <c r="J37" i="80"/>
  <c r="AY6" i="82"/>
  <c r="AI31" i="80"/>
  <c r="Z6" i="82"/>
  <c r="J31" i="80"/>
  <c r="AY12" i="82"/>
  <c r="AI37" i="80"/>
  <c r="AT12" i="82"/>
  <c r="AD37" i="80"/>
  <c r="Y12" i="82"/>
  <c r="I37" i="80"/>
  <c r="AL18" i="82"/>
  <c r="V42" i="80"/>
  <c r="AK12" i="82"/>
  <c r="U37" i="80"/>
  <c r="AG12" i="82"/>
  <c r="Q37" i="80"/>
  <c r="AI12" i="82"/>
  <c r="AV18" i="82"/>
  <c r="AW6" i="82"/>
  <c r="AG18" i="82"/>
  <c r="Y18" i="82"/>
  <c r="AK6" i="82"/>
  <c r="AD12" i="82"/>
  <c r="AI6" i="82"/>
  <c r="AC18" i="82"/>
  <c r="AB18" i="82"/>
  <c r="AX18" i="82"/>
  <c r="AJ18" i="82"/>
  <c r="BA6" i="82"/>
  <c r="BA12" i="82"/>
  <c r="AT18" i="82"/>
  <c r="VS8" i="82"/>
  <c r="W6" i="82"/>
  <c r="AD6" i="82"/>
  <c r="AP18" i="82"/>
  <c r="AM6" i="82"/>
  <c r="AH6" i="82"/>
  <c r="AS6" i="82"/>
  <c r="BA18" i="82"/>
  <c r="AV12" i="82"/>
  <c r="AN12" i="82"/>
  <c r="AQ6" i="82"/>
  <c r="AM12" i="82"/>
  <c r="AH12" i="82"/>
  <c r="AZ6" i="82"/>
  <c r="AG6" i="82"/>
  <c r="AS12" i="82"/>
  <c r="AV6" i="82"/>
  <c r="AO12" i="82"/>
  <c r="AN6" i="82"/>
  <c r="AQ12" i="82"/>
  <c r="AL12" i="82"/>
  <c r="VS15" i="82"/>
  <c r="VS9" i="82"/>
  <c r="AE18" i="82"/>
  <c r="AZ12" i="82"/>
  <c r="AU12" i="82"/>
  <c r="AO6" i="82"/>
  <c r="VS13" i="82"/>
  <c r="VS7" i="82"/>
  <c r="AH18" i="82"/>
  <c r="AL6" i="82"/>
  <c r="VS19" i="82"/>
  <c r="AU6" i="82"/>
  <c r="AF18" i="82"/>
  <c r="AT6" i="82"/>
  <c r="AA6" i="82"/>
  <c r="VT29" i="82"/>
  <c r="VT28" i="82"/>
  <c r="VT27" i="82"/>
  <c r="VU24" i="82"/>
  <c r="X6" i="82"/>
  <c r="AA12" i="82"/>
  <c r="AC6" i="82"/>
  <c r="X12" i="82"/>
  <c r="AW18" i="82"/>
  <c r="AS18" i="82"/>
  <c r="AC12" i="82"/>
  <c r="AK18" i="82"/>
  <c r="VS22" i="82"/>
  <c r="VS10" i="82"/>
  <c r="VS20" i="82"/>
  <c r="AR18" i="82"/>
  <c r="AN18" i="82"/>
  <c r="X18" i="82"/>
  <c r="AP12" i="82"/>
  <c r="AA18" i="82"/>
  <c r="AE6" i="82"/>
  <c r="VS31" i="82"/>
  <c r="AP6" i="82"/>
  <c r="AJ6" i="82"/>
  <c r="AB6" i="82"/>
  <c r="AZ18" i="82"/>
  <c r="AE12" i="82"/>
  <c r="AR6" i="82"/>
  <c r="AI18" i="82"/>
  <c r="AJ12" i="82"/>
  <c r="AY18" i="82"/>
  <c r="AB12" i="82"/>
  <c r="VS21" i="82"/>
  <c r="W18" i="82"/>
  <c r="Z18" i="82"/>
  <c r="AO18" i="82"/>
  <c r="AF6" i="82"/>
  <c r="Y6" i="82"/>
  <c r="AF12" i="82"/>
  <c r="AU18" i="82"/>
  <c r="AM18" i="82"/>
  <c r="AD18" i="82"/>
  <c r="AQ18" i="82"/>
  <c r="RN18" i="50"/>
  <c r="RN12" i="50"/>
  <c r="RP25" i="50"/>
  <c r="RN6" i="50"/>
  <c r="RE19" i="72" l="1"/>
  <c r="RE10" i="72"/>
  <c r="RE6" i="72" s="1"/>
  <c r="RF13" i="72"/>
  <c r="VS6" i="82"/>
  <c r="VS12" i="82"/>
  <c r="VU25" i="82"/>
  <c r="VS18" i="82"/>
  <c r="RO21" i="50"/>
  <c r="RO31" i="50"/>
  <c r="RO14" i="50"/>
  <c r="RO8" i="50"/>
  <c r="RO22" i="50"/>
  <c r="RO10" i="50"/>
  <c r="RO20" i="50"/>
  <c r="RO13" i="50"/>
  <c r="RO7" i="50"/>
  <c r="RO9" i="50"/>
  <c r="RO15" i="50"/>
  <c r="RO19" i="50"/>
  <c r="RP29" i="50"/>
  <c r="RP27" i="50"/>
  <c r="RP28" i="50"/>
  <c r="RQ24" i="50"/>
  <c r="RF16" i="72" l="1"/>
  <c r="RG12" i="72"/>
  <c r="RF17" i="72"/>
  <c r="RF15" i="72"/>
  <c r="RF22" i="72"/>
  <c r="RF21" i="72"/>
  <c r="RF20" i="72"/>
  <c r="RF23" i="72"/>
  <c r="RF24" i="72"/>
  <c r="RF7" i="72" s="1"/>
  <c r="RF25" i="72"/>
  <c r="VT20" i="82"/>
  <c r="VT14" i="82"/>
  <c r="VT8" i="82"/>
  <c r="VT21" i="82"/>
  <c r="VT10" i="82"/>
  <c r="VU28" i="82"/>
  <c r="VU27" i="82"/>
  <c r="VU29" i="82"/>
  <c r="VV24" i="82"/>
  <c r="VT22" i="82"/>
  <c r="VT15" i="82"/>
  <c r="VT9" i="82"/>
  <c r="VT13" i="82"/>
  <c r="VT7" i="82"/>
  <c r="VT19" i="82"/>
  <c r="VT31" i="82"/>
  <c r="RO6" i="50"/>
  <c r="RQ25" i="50"/>
  <c r="RO12" i="50"/>
  <c r="RO18" i="50"/>
  <c r="RF19" i="72" l="1"/>
  <c r="RF10" i="72"/>
  <c r="RF6" i="72" s="1"/>
  <c r="RG13" i="72"/>
  <c r="RG14" i="72"/>
  <c r="RH14" i="72" s="1"/>
  <c r="RI14" i="72" s="1"/>
  <c r="RJ14" i="72" s="1"/>
  <c r="RK14" i="72" s="1"/>
  <c r="RL14" i="72" s="1"/>
  <c r="RM14" i="72" s="1"/>
  <c r="RN14" i="72" s="1"/>
  <c r="RO14" i="72" s="1"/>
  <c r="RP14" i="72" s="1"/>
  <c r="RQ14" i="72" s="1"/>
  <c r="RR14" i="72" s="1"/>
  <c r="VT12" i="82"/>
  <c r="VT18" i="82"/>
  <c r="VT6" i="82"/>
  <c r="VV25" i="82"/>
  <c r="RP20" i="50"/>
  <c r="RP8" i="50"/>
  <c r="RP14" i="50"/>
  <c r="RP31" i="50"/>
  <c r="RP15" i="50"/>
  <c r="RP9" i="50"/>
  <c r="RP19" i="50"/>
  <c r="RP22" i="50"/>
  <c r="RP10" i="50"/>
  <c r="RP21" i="50"/>
  <c r="RP13" i="50"/>
  <c r="RP7" i="50"/>
  <c r="RQ27" i="50"/>
  <c r="RQ29" i="50"/>
  <c r="RR24" i="50"/>
  <c r="RQ28" i="50"/>
  <c r="RG17" i="72" l="1"/>
  <c r="RG16" i="72"/>
  <c r="RG15" i="72"/>
  <c r="RH12" i="72"/>
  <c r="RG22" i="72"/>
  <c r="RG20" i="72"/>
  <c r="RG24" i="72"/>
  <c r="RG7" i="72" s="1"/>
  <c r="RG25" i="72"/>
  <c r="RG21" i="72"/>
  <c r="RG23" i="72"/>
  <c r="VU15" i="82"/>
  <c r="VU9" i="82"/>
  <c r="VU31" i="82"/>
  <c r="VU14" i="82"/>
  <c r="VU8" i="82"/>
  <c r="VU20" i="82"/>
  <c r="VU22" i="82"/>
  <c r="VU10" i="82"/>
  <c r="VV28" i="82"/>
  <c r="VV27" i="82"/>
  <c r="VW24" i="82"/>
  <c r="VV29" i="82"/>
  <c r="VU13" i="82"/>
  <c r="VU7" i="82"/>
  <c r="VU21" i="82"/>
  <c r="VU19" i="82"/>
  <c r="RP12" i="50"/>
  <c r="RP18" i="50"/>
  <c r="RR25" i="50"/>
  <c r="RP6" i="50"/>
  <c r="RG19" i="72" l="1"/>
  <c r="RG10" i="72"/>
  <c r="RG6" i="72" s="1"/>
  <c r="RH13" i="72"/>
  <c r="RQ19" i="50"/>
  <c r="VU6" i="82"/>
  <c r="VU12" i="82"/>
  <c r="VW25" i="82"/>
  <c r="VV15" i="82"/>
  <c r="VU18" i="82"/>
  <c r="RQ10" i="50"/>
  <c r="RQ22" i="50"/>
  <c r="RQ13" i="50"/>
  <c r="RQ7" i="50"/>
  <c r="RQ21" i="50"/>
  <c r="RQ15" i="50"/>
  <c r="RQ9" i="50"/>
  <c r="RQ14" i="50"/>
  <c r="RQ31" i="50"/>
  <c r="RQ8" i="50"/>
  <c r="RR27" i="50"/>
  <c r="RR29" i="50"/>
  <c r="RR28" i="50"/>
  <c r="RS24" i="50"/>
  <c r="RQ20" i="50"/>
  <c r="RH17" i="72" l="1"/>
  <c r="RH16" i="72"/>
  <c r="RH15" i="72"/>
  <c r="RI12" i="72"/>
  <c r="RH25" i="72"/>
  <c r="RH23" i="72"/>
  <c r="RH20" i="72"/>
  <c r="RH21" i="72"/>
  <c r="RH22" i="72"/>
  <c r="RH24" i="72"/>
  <c r="RH7" i="72" s="1"/>
  <c r="VV7" i="82"/>
  <c r="VV22" i="82"/>
  <c r="VV13" i="82"/>
  <c r="VV31" i="82"/>
  <c r="VV21" i="82"/>
  <c r="VV19" i="82"/>
  <c r="VV9" i="82"/>
  <c r="VV20" i="82"/>
  <c r="VW27" i="82"/>
  <c r="VW29" i="82"/>
  <c r="VW28" i="82"/>
  <c r="VX24" i="82"/>
  <c r="VV8" i="82"/>
  <c r="VV14" i="82"/>
  <c r="VV10" i="82"/>
  <c r="RQ18" i="50"/>
  <c r="RQ12" i="50"/>
  <c r="RQ6" i="50"/>
  <c r="RS25" i="50"/>
  <c r="RH19" i="72" l="1"/>
  <c r="RH10" i="72"/>
  <c r="RH6" i="72" s="1"/>
  <c r="RI13" i="72"/>
  <c r="VV12" i="82"/>
  <c r="VV18" i="82"/>
  <c r="VV6" i="82"/>
  <c r="VW14" i="82"/>
  <c r="VX25" i="82"/>
  <c r="VW13" i="82"/>
  <c r="RR13" i="50"/>
  <c r="RR7" i="50"/>
  <c r="RR15" i="50"/>
  <c r="RR9" i="50"/>
  <c r="RR10" i="50"/>
  <c r="RR22" i="50"/>
  <c r="RR21" i="50"/>
  <c r="RR20" i="50"/>
  <c r="RR19" i="50"/>
  <c r="RS27" i="50"/>
  <c r="RS28" i="50"/>
  <c r="RS29" i="50"/>
  <c r="RT24" i="50"/>
  <c r="RR8" i="50"/>
  <c r="RR31" i="50"/>
  <c r="RR14" i="50"/>
  <c r="RI17" i="72" l="1"/>
  <c r="RI16" i="72"/>
  <c r="RI15" i="72"/>
  <c r="RI22" i="72" s="1"/>
  <c r="RJ12" i="72"/>
  <c r="RI25" i="72"/>
  <c r="RI20" i="72"/>
  <c r="RI21" i="72"/>
  <c r="RI23" i="72"/>
  <c r="RI24" i="72"/>
  <c r="RI7" i="72" s="1"/>
  <c r="RS14" i="50"/>
  <c r="VW19" i="82"/>
  <c r="VW21" i="82"/>
  <c r="VW15" i="82"/>
  <c r="VW12" i="82" s="1"/>
  <c r="VW8" i="82"/>
  <c r="VW22" i="82"/>
  <c r="VW9" i="82"/>
  <c r="VX27" i="82"/>
  <c r="VX29" i="82"/>
  <c r="VX28" i="82"/>
  <c r="VY24" i="82"/>
  <c r="VW7" i="82"/>
  <c r="VW10" i="82"/>
  <c r="VW20" i="82"/>
  <c r="VW31" i="82"/>
  <c r="RR12" i="50"/>
  <c r="RR18" i="50"/>
  <c r="RR6" i="50"/>
  <c r="RT25" i="50"/>
  <c r="RI19" i="72" l="1"/>
  <c r="RI10" i="72"/>
  <c r="RI6" i="72" s="1"/>
  <c r="RJ13" i="72"/>
  <c r="VW18" i="82"/>
  <c r="VX13" i="82"/>
  <c r="RS20" i="50"/>
  <c r="VY25" i="82"/>
  <c r="VW6" i="82"/>
  <c r="VX15" i="82"/>
  <c r="RS10" i="50"/>
  <c r="RS22" i="50"/>
  <c r="RS31" i="50"/>
  <c r="RT27" i="50"/>
  <c r="RT28" i="50"/>
  <c r="RT29" i="50"/>
  <c r="RU24" i="50"/>
  <c r="RS9" i="50"/>
  <c r="RS15" i="50"/>
  <c r="RS21" i="50"/>
  <c r="RS8" i="50"/>
  <c r="RS13" i="50"/>
  <c r="RS7" i="50"/>
  <c r="RS19" i="50"/>
  <c r="RJ17" i="72" l="1"/>
  <c r="RJ15" i="72"/>
  <c r="RJ16" i="72"/>
  <c r="RK12" i="72"/>
  <c r="RJ20" i="72"/>
  <c r="RJ21" i="72"/>
  <c r="RJ23" i="72"/>
  <c r="RJ22" i="72"/>
  <c r="RJ24" i="72"/>
  <c r="RJ7" i="72" s="1"/>
  <c r="RJ25" i="72"/>
  <c r="VX21" i="82"/>
  <c r="VX19" i="82"/>
  <c r="VX22" i="82"/>
  <c r="VX9" i="82"/>
  <c r="VX31" i="82"/>
  <c r="VX20" i="82"/>
  <c r="VX7" i="82"/>
  <c r="VY29" i="82"/>
  <c r="VY27" i="82"/>
  <c r="VY28" i="82"/>
  <c r="VZ24" i="82"/>
  <c r="VX10" i="82"/>
  <c r="VX8" i="82"/>
  <c r="VX14" i="82"/>
  <c r="VX12" i="82" s="1"/>
  <c r="RS12" i="50"/>
  <c r="RS6" i="50"/>
  <c r="RS18" i="50"/>
  <c r="RU25" i="50"/>
  <c r="RJ19" i="72" l="1"/>
  <c r="RJ10" i="72"/>
  <c r="RJ6" i="72" s="1"/>
  <c r="RK13" i="72"/>
  <c r="VX18" i="82"/>
  <c r="RT19" i="50"/>
  <c r="RT20" i="50"/>
  <c r="VZ25" i="82"/>
  <c r="VX6" i="82"/>
  <c r="VY15" i="82"/>
  <c r="RT31" i="50"/>
  <c r="RT14" i="50"/>
  <c r="RT8" i="50"/>
  <c r="RT22" i="50"/>
  <c r="RT10" i="50"/>
  <c r="RT21" i="50"/>
  <c r="RT13" i="50"/>
  <c r="RT7" i="50"/>
  <c r="RU28" i="50"/>
  <c r="RU27" i="50"/>
  <c r="RU29" i="50"/>
  <c r="RV24" i="50"/>
  <c r="RT15" i="50"/>
  <c r="RT9" i="50"/>
  <c r="RK17" i="72" l="1"/>
  <c r="RK16" i="72"/>
  <c r="RK15" i="72"/>
  <c r="RK20" i="72" s="1"/>
  <c r="RL12" i="72"/>
  <c r="RK23" i="72"/>
  <c r="RK24" i="72"/>
  <c r="RK7" i="72" s="1"/>
  <c r="RK21" i="72"/>
  <c r="RK22" i="72"/>
  <c r="RK25" i="72"/>
  <c r="VY21" i="82"/>
  <c r="VY19" i="82"/>
  <c r="RU19" i="50"/>
  <c r="VY22" i="82"/>
  <c r="VY20" i="82"/>
  <c r="VZ29" i="82"/>
  <c r="VZ28" i="82"/>
  <c r="WA24" i="82"/>
  <c r="VZ27" i="82"/>
  <c r="VY13" i="82"/>
  <c r="VY7" i="82"/>
  <c r="VY10" i="82"/>
  <c r="VY31" i="82"/>
  <c r="VY14" i="82"/>
  <c r="VY8" i="82"/>
  <c r="VY9" i="82"/>
  <c r="RT18" i="50"/>
  <c r="RT12" i="50"/>
  <c r="RV25" i="50"/>
  <c r="RT6" i="50"/>
  <c r="RK19" i="72" l="1"/>
  <c r="RK10" i="72"/>
  <c r="RK6" i="72" s="1"/>
  <c r="RL13" i="72"/>
  <c r="VY18" i="82"/>
  <c r="VY6" i="82"/>
  <c r="WA25" i="82"/>
  <c r="VY12" i="82"/>
  <c r="RU22" i="50"/>
  <c r="RU10" i="50"/>
  <c r="RU21" i="50"/>
  <c r="RU13" i="50"/>
  <c r="RU7" i="50"/>
  <c r="RV29" i="50"/>
  <c r="RV28" i="50"/>
  <c r="RV27" i="50"/>
  <c r="RW24" i="50"/>
  <c r="RU15" i="50"/>
  <c r="RU9" i="50"/>
  <c r="RU14" i="50"/>
  <c r="RU31" i="50"/>
  <c r="RU8" i="50"/>
  <c r="RU20" i="50"/>
  <c r="RL17" i="72" l="1"/>
  <c r="RL16" i="72"/>
  <c r="RL15" i="72"/>
  <c r="RL20" i="72" s="1"/>
  <c r="RM12" i="72"/>
  <c r="RL23" i="72"/>
  <c r="RL22" i="72"/>
  <c r="RL21" i="72"/>
  <c r="RL25" i="72"/>
  <c r="RL24" i="72"/>
  <c r="RL7" i="72" s="1"/>
  <c r="RV21" i="50"/>
  <c r="VZ20" i="82"/>
  <c r="VZ21" i="82"/>
  <c r="WA28" i="82"/>
  <c r="WA29" i="82"/>
  <c r="WB24" i="82"/>
  <c r="WA27" i="82"/>
  <c r="VZ13" i="82"/>
  <c r="VZ7" i="82"/>
  <c r="VZ19" i="82"/>
  <c r="VZ22" i="82"/>
  <c r="VZ10" i="82"/>
  <c r="VZ31" i="82"/>
  <c r="VZ14" i="82"/>
  <c r="VZ8" i="82"/>
  <c r="VZ15" i="82"/>
  <c r="VZ9" i="82"/>
  <c r="RU12" i="50"/>
  <c r="RU18" i="50"/>
  <c r="RU6" i="50"/>
  <c r="RW25" i="50"/>
  <c r="RL19" i="72" l="1"/>
  <c r="RL10" i="72"/>
  <c r="RL6" i="72" s="1"/>
  <c r="RM13" i="72"/>
  <c r="VZ6" i="82"/>
  <c r="VZ12" i="82"/>
  <c r="WB25" i="82"/>
  <c r="VZ18" i="82"/>
  <c r="WA21" i="82"/>
  <c r="RV22" i="50"/>
  <c r="RV10" i="50"/>
  <c r="RV31" i="50"/>
  <c r="RV14" i="50"/>
  <c r="RV8" i="50"/>
  <c r="RV20" i="50"/>
  <c r="RW29" i="50"/>
  <c r="RW28" i="50"/>
  <c r="RW27" i="50"/>
  <c r="RX24" i="50"/>
  <c r="RV19" i="50"/>
  <c r="RV9" i="50"/>
  <c r="RV15" i="50"/>
  <c r="RV13" i="50"/>
  <c r="RV7" i="50"/>
  <c r="RM17" i="72" l="1"/>
  <c r="RM16" i="72"/>
  <c r="RM15" i="72"/>
  <c r="RN12" i="72"/>
  <c r="RM20" i="72"/>
  <c r="RM22" i="72"/>
  <c r="RM21" i="72"/>
  <c r="RM23" i="72"/>
  <c r="RM24" i="72"/>
  <c r="RM7" i="72" s="1"/>
  <c r="RM25" i="72"/>
  <c r="WA22" i="82"/>
  <c r="WA10" i="82"/>
  <c r="WA9" i="82"/>
  <c r="WA19" i="82"/>
  <c r="WA20" i="82"/>
  <c r="WA15" i="82"/>
  <c r="WB29" i="82"/>
  <c r="WB28" i="82"/>
  <c r="WC24" i="82"/>
  <c r="WB27" i="82"/>
  <c r="WA31" i="82"/>
  <c r="WA14" i="82"/>
  <c r="WA8" i="82"/>
  <c r="WA13" i="82"/>
  <c r="WA7" i="82"/>
  <c r="RV18" i="50"/>
  <c r="RX25" i="50"/>
  <c r="RV12" i="50"/>
  <c r="RV6" i="50"/>
  <c r="RM19" i="72" l="1"/>
  <c r="RM10" i="72"/>
  <c r="RM6" i="72" s="1"/>
  <c r="RN13" i="72"/>
  <c r="WB21" i="82"/>
  <c r="WB13" i="82"/>
  <c r="WA18" i="82"/>
  <c r="WA6" i="82"/>
  <c r="WB19" i="82"/>
  <c r="WA12" i="82"/>
  <c r="WB10" i="82"/>
  <c r="WC25" i="82"/>
  <c r="WB14" i="82"/>
  <c r="RW21" i="50"/>
  <c r="RW13" i="50"/>
  <c r="RW7" i="50"/>
  <c r="RW22" i="50"/>
  <c r="RW10" i="50"/>
  <c r="RW19" i="50"/>
  <c r="RW31" i="50"/>
  <c r="RW8" i="50"/>
  <c r="RW14" i="50"/>
  <c r="RW9" i="50"/>
  <c r="RW15" i="50"/>
  <c r="RX29" i="50"/>
  <c r="RX28" i="50"/>
  <c r="RX27" i="50"/>
  <c r="RY24" i="50"/>
  <c r="RW20" i="50"/>
  <c r="RN16" i="72" l="1"/>
  <c r="RN15" i="72"/>
  <c r="RN17" i="72"/>
  <c r="RO12" i="72"/>
  <c r="RN24" i="72"/>
  <c r="RN7" i="72" s="1"/>
  <c r="RN21" i="72"/>
  <c r="RN20" i="72"/>
  <c r="RN25" i="72"/>
  <c r="RN22" i="72"/>
  <c r="RN23" i="72"/>
  <c r="WB20" i="82"/>
  <c r="WB7" i="82"/>
  <c r="WB9" i="82"/>
  <c r="WB22" i="82"/>
  <c r="WB8" i="82"/>
  <c r="WC29" i="82"/>
  <c r="WC27" i="82"/>
  <c r="WC28" i="82"/>
  <c r="WD24" i="82"/>
  <c r="WB15" i="82"/>
  <c r="WB12" i="82" s="1"/>
  <c r="WB31" i="82"/>
  <c r="RW18" i="50"/>
  <c r="RW12" i="50"/>
  <c r="RW6" i="50"/>
  <c r="RY25" i="50"/>
  <c r="WB18" i="82" l="1"/>
  <c r="RN19" i="72"/>
  <c r="RN10" i="72"/>
  <c r="RN6" i="72" s="1"/>
  <c r="RO13" i="72"/>
  <c r="WB6" i="82"/>
  <c r="WD25" i="82"/>
  <c r="WC13" i="82"/>
  <c r="RX15" i="50"/>
  <c r="RX9" i="50"/>
  <c r="RX13" i="50"/>
  <c r="RX7" i="50"/>
  <c r="RY28" i="50"/>
  <c r="RY29" i="50"/>
  <c r="RY27" i="50"/>
  <c r="RZ24" i="50"/>
  <c r="RX22" i="50"/>
  <c r="RX10" i="50"/>
  <c r="RX21" i="50"/>
  <c r="RX19" i="50"/>
  <c r="RX20" i="50"/>
  <c r="RX31" i="50"/>
  <c r="RX8" i="50"/>
  <c r="RX14" i="50"/>
  <c r="RO16" i="72" l="1"/>
  <c r="RO15" i="72"/>
  <c r="RO17" i="72"/>
  <c r="RP12" i="72"/>
  <c r="RO21" i="72"/>
  <c r="RO20" i="72"/>
  <c r="RO22" i="72"/>
  <c r="RO23" i="72"/>
  <c r="RO24" i="72"/>
  <c r="RO7" i="72" s="1"/>
  <c r="RO25" i="72"/>
  <c r="WC22" i="82"/>
  <c r="WC20" i="82"/>
  <c r="WC21" i="82"/>
  <c r="WC19" i="82"/>
  <c r="WC9" i="82"/>
  <c r="WC15" i="82"/>
  <c r="WC7" i="82"/>
  <c r="WC10" i="82"/>
  <c r="WD29" i="82"/>
  <c r="WD28" i="82"/>
  <c r="WD27" i="82"/>
  <c r="WC31" i="82"/>
  <c r="WC14" i="82"/>
  <c r="WC8" i="82"/>
  <c r="RX18" i="50"/>
  <c r="RZ25" i="50"/>
  <c r="RX12" i="50"/>
  <c r="RX6" i="50"/>
  <c r="RO19" i="72" l="1"/>
  <c r="RO10" i="72"/>
  <c r="RO6" i="72" s="1"/>
  <c r="RP13" i="72"/>
  <c r="RY21" i="50"/>
  <c r="WC12" i="82"/>
  <c r="WC18" i="82"/>
  <c r="U55" i="82"/>
  <c r="V55" i="82"/>
  <c r="BB55" i="82"/>
  <c r="U63" i="82"/>
  <c r="V63" i="82"/>
  <c r="BB63" i="82"/>
  <c r="BF34" i="82"/>
  <c r="U34" i="82"/>
  <c r="V34" i="82"/>
  <c r="BB34" i="82"/>
  <c r="U75" i="82"/>
  <c r="V75" i="82"/>
  <c r="BB75" i="82"/>
  <c r="U70" i="82"/>
  <c r="V70" i="82"/>
  <c r="BB70" i="82"/>
  <c r="U52" i="82"/>
  <c r="V52" i="82"/>
  <c r="BB52" i="82"/>
  <c r="U87" i="82"/>
  <c r="V87" i="82"/>
  <c r="BB87" i="82"/>
  <c r="U60" i="82"/>
  <c r="BF60" i="82"/>
  <c r="V60" i="82"/>
  <c r="BB60" i="82"/>
  <c r="U59" i="82"/>
  <c r="V59" i="82"/>
  <c r="BB59" i="82"/>
  <c r="U43" i="82"/>
  <c r="V43" i="82"/>
  <c r="BB43" i="82"/>
  <c r="U78" i="82"/>
  <c r="V78" i="82"/>
  <c r="BB78" i="82"/>
  <c r="U48" i="82"/>
  <c r="V48" i="82"/>
  <c r="BB48" i="82"/>
  <c r="U77" i="82"/>
  <c r="BF77" i="82"/>
  <c r="V77" i="82"/>
  <c r="BB77" i="82"/>
  <c r="U89" i="82"/>
  <c r="BF89" i="82"/>
  <c r="V89" i="82"/>
  <c r="BB89" i="82"/>
  <c r="U67" i="82"/>
  <c r="BF67" i="82"/>
  <c r="V67" i="82"/>
  <c r="BB67" i="82"/>
  <c r="U73" i="82"/>
  <c r="BF73" i="82"/>
  <c r="V73" i="82"/>
  <c r="BB73" i="82"/>
  <c r="U54" i="82"/>
  <c r="V54" i="82"/>
  <c r="BB54" i="82"/>
  <c r="U84" i="82"/>
  <c r="V84" i="82"/>
  <c r="BB84" i="82"/>
  <c r="U57" i="82"/>
  <c r="V57" i="82"/>
  <c r="BB57" i="82"/>
  <c r="U58" i="82"/>
  <c r="BF58" i="82"/>
  <c r="V58" i="82"/>
  <c r="BB58" i="82"/>
  <c r="U38" i="82"/>
  <c r="BF38" i="82"/>
  <c r="V38" i="82"/>
  <c r="BB38" i="82"/>
  <c r="U44" i="82"/>
  <c r="V44" i="82"/>
  <c r="BB44" i="82"/>
  <c r="U53" i="82"/>
  <c r="BF53" i="82"/>
  <c r="V53" i="82"/>
  <c r="BB53" i="82"/>
  <c r="U86" i="82"/>
  <c r="V86" i="82"/>
  <c r="BB86" i="82"/>
  <c r="WD22" i="82"/>
  <c r="U79" i="82"/>
  <c r="V79" i="82"/>
  <c r="BB79" i="82"/>
  <c r="U66" i="82"/>
  <c r="BF66" i="82"/>
  <c r="V66" i="82"/>
  <c r="BB66" i="82"/>
  <c r="WD13" i="82"/>
  <c r="U56" i="82"/>
  <c r="V56" i="82"/>
  <c r="BB56" i="82"/>
  <c r="BE62" i="82"/>
  <c r="BE86" i="82"/>
  <c r="BE45" i="82"/>
  <c r="BE51" i="82"/>
  <c r="BE83" i="82"/>
  <c r="BE66" i="82"/>
  <c r="BE44" i="82"/>
  <c r="BE79" i="82"/>
  <c r="BE37" i="82"/>
  <c r="BE71" i="82"/>
  <c r="BE36" i="82"/>
  <c r="BE33" i="82"/>
  <c r="BE64" i="82"/>
  <c r="BE34" i="82"/>
  <c r="BE63" i="82"/>
  <c r="BE53" i="82"/>
  <c r="BE39" i="82"/>
  <c r="BE70" i="82"/>
  <c r="BE32" i="82"/>
  <c r="BE56" i="82"/>
  <c r="BE69" i="82"/>
  <c r="BE61" i="82"/>
  <c r="BE57" i="82"/>
  <c r="BE55" i="82"/>
  <c r="BE48" i="82"/>
  <c r="BE74" i="82"/>
  <c r="BE47" i="82"/>
  <c r="BE84" i="82"/>
  <c r="BE80" i="82"/>
  <c r="BE40" i="82"/>
  <c r="BE68" i="82"/>
  <c r="BE35" i="82"/>
  <c r="BE76" i="82"/>
  <c r="BE38" i="82"/>
  <c r="BE50" i="82"/>
  <c r="BE54" i="82"/>
  <c r="BE87" i="82"/>
  <c r="BE88" i="82"/>
  <c r="BE82" i="82"/>
  <c r="BE58" i="82"/>
  <c r="BE75" i="82"/>
  <c r="BE89" i="82"/>
  <c r="BE77" i="82"/>
  <c r="BE65" i="82"/>
  <c r="BE52" i="82"/>
  <c r="BE85" i="82"/>
  <c r="BE72" i="82"/>
  <c r="BE78" i="82"/>
  <c r="BE41" i="82"/>
  <c r="BE46" i="82"/>
  <c r="BE67" i="82"/>
  <c r="BE73" i="82"/>
  <c r="BE59" i="82"/>
  <c r="BE43" i="82"/>
  <c r="BE42" i="82"/>
  <c r="BF62" i="82"/>
  <c r="BF82" i="82"/>
  <c r="BF63" i="82"/>
  <c r="BF46" i="82"/>
  <c r="BF71" i="82"/>
  <c r="BF48" i="82"/>
  <c r="BF54" i="82"/>
  <c r="BF35" i="82"/>
  <c r="BF47" i="82"/>
  <c r="BF83" i="82"/>
  <c r="BF33" i="82"/>
  <c r="BF57" i="82"/>
  <c r="BF84" i="82"/>
  <c r="BF44" i="82"/>
  <c r="BF70" i="82"/>
  <c r="BF41" i="82"/>
  <c r="BF74" i="82"/>
  <c r="BH83" i="82"/>
  <c r="BF79" i="82"/>
  <c r="BF43" i="82"/>
  <c r="BF45" i="82"/>
  <c r="BF88" i="82"/>
  <c r="BE81" i="82"/>
  <c r="BF40" i="82"/>
  <c r="BF86" i="82"/>
  <c r="BF64" i="82"/>
  <c r="BF87" i="82"/>
  <c r="BF55" i="82"/>
  <c r="BF76" i="82"/>
  <c r="BF81" i="82"/>
  <c r="BF42" i="82"/>
  <c r="BF39" i="82"/>
  <c r="BE60" i="82"/>
  <c r="BF85" i="82"/>
  <c r="BF52" i="82"/>
  <c r="BF78" i="82"/>
  <c r="BF59" i="82"/>
  <c r="BF56" i="82"/>
  <c r="BF32" i="82"/>
  <c r="BF69" i="82"/>
  <c r="BF75" i="82"/>
  <c r="BH61" i="82"/>
  <c r="BG40" i="82"/>
  <c r="BH48" i="82"/>
  <c r="BG88" i="82"/>
  <c r="BH47" i="82"/>
  <c r="BH51" i="82"/>
  <c r="BH41" i="82"/>
  <c r="BG85" i="82"/>
  <c r="BG57" i="82"/>
  <c r="BG50" i="82"/>
  <c r="BG69" i="82"/>
  <c r="BH77" i="82"/>
  <c r="BH54" i="82"/>
  <c r="BG34" i="82"/>
  <c r="BH32" i="82"/>
  <c r="BH44" i="82"/>
  <c r="BG53" i="82"/>
  <c r="BG87" i="82"/>
  <c r="BH79" i="82"/>
  <c r="BG62" i="82"/>
  <c r="BG81" i="82"/>
  <c r="BH73" i="82"/>
  <c r="BG89" i="82"/>
  <c r="BH45" i="82"/>
  <c r="BG83" i="82"/>
  <c r="BG42" i="82"/>
  <c r="BH35" i="82"/>
  <c r="BG60" i="82"/>
  <c r="BG41" i="82"/>
  <c r="BG80" i="82"/>
  <c r="BH87" i="82"/>
  <c r="BG58" i="82"/>
  <c r="BG36" i="82"/>
  <c r="BH63" i="82"/>
  <c r="BG43" i="82"/>
  <c r="BG46" i="82"/>
  <c r="BG45" i="82"/>
  <c r="BG63" i="82"/>
  <c r="BG39" i="82"/>
  <c r="BG68" i="82"/>
  <c r="BH76" i="82"/>
  <c r="BG72" i="82"/>
  <c r="BH66" i="82"/>
  <c r="BG32" i="82"/>
  <c r="BH53" i="82"/>
  <c r="BH75" i="82"/>
  <c r="BG76" i="82"/>
  <c r="BH59" i="82"/>
  <c r="BG66" i="82"/>
  <c r="BG84" i="82"/>
  <c r="BH52" i="82"/>
  <c r="BG49" i="82"/>
  <c r="BH86" i="82"/>
  <c r="BG55" i="82"/>
  <c r="BG44" i="82"/>
  <c r="BG37" i="82"/>
  <c r="BG64" i="82"/>
  <c r="BG52" i="82"/>
  <c r="BH89" i="82"/>
  <c r="BG71" i="82"/>
  <c r="BH62" i="82"/>
  <c r="BG51" i="82"/>
  <c r="BH64" i="82"/>
  <c r="BG82" i="82"/>
  <c r="BG48" i="82"/>
  <c r="BG54" i="82"/>
  <c r="BG74" i="82"/>
  <c r="BH71" i="82"/>
  <c r="BH85" i="82"/>
  <c r="BG73" i="82"/>
  <c r="BH88" i="82"/>
  <c r="BG78" i="82"/>
  <c r="BG70" i="82"/>
  <c r="BH49" i="82"/>
  <c r="BH68" i="82"/>
  <c r="BH74" i="82"/>
  <c r="BG33" i="82"/>
  <c r="BH58" i="82"/>
  <c r="BG59" i="82"/>
  <c r="BH43" i="82"/>
  <c r="BG47" i="82"/>
  <c r="BG86" i="82"/>
  <c r="BH65" i="82"/>
  <c r="BG67" i="82"/>
  <c r="BH40" i="82"/>
  <c r="BG75" i="82"/>
  <c r="BH34" i="82"/>
  <c r="BH56" i="82"/>
  <c r="BG56" i="82"/>
  <c r="BH82" i="82"/>
  <c r="BG61" i="82"/>
  <c r="BG79" i="82"/>
  <c r="BH33" i="82"/>
  <c r="BJ78" i="82"/>
  <c r="BG35" i="82"/>
  <c r="BG77" i="82"/>
  <c r="BG65" i="82"/>
  <c r="BH39" i="82"/>
  <c r="BH78" i="82"/>
  <c r="BG38" i="82"/>
  <c r="BH67" i="82"/>
  <c r="BJ81" i="82"/>
  <c r="BJ61" i="82"/>
  <c r="BJ72" i="82"/>
  <c r="BI58" i="82"/>
  <c r="BH42" i="82"/>
  <c r="BJ77" i="82"/>
  <c r="BJ47" i="82"/>
  <c r="BJ75" i="82"/>
  <c r="BH38" i="82"/>
  <c r="BJ58" i="82"/>
  <c r="BI64" i="82"/>
  <c r="BJ64" i="82"/>
  <c r="BH46" i="82"/>
  <c r="BI43" i="82"/>
  <c r="BI66" i="82"/>
  <c r="BI77" i="82"/>
  <c r="BJ51" i="82"/>
  <c r="BJ70" i="82"/>
  <c r="BJ79" i="82"/>
  <c r="BI41" i="82"/>
  <c r="BI34" i="82"/>
  <c r="BI75" i="82"/>
  <c r="BI78" i="82"/>
  <c r="BI63" i="82"/>
  <c r="BJ89" i="82"/>
  <c r="BI50" i="82"/>
  <c r="BI37" i="82"/>
  <c r="BI53" i="82"/>
  <c r="BI73" i="82"/>
  <c r="BI87" i="82"/>
  <c r="BJ40" i="82"/>
  <c r="BJ43" i="82"/>
  <c r="BH60" i="82"/>
  <c r="BI52" i="82"/>
  <c r="BI81" i="82"/>
  <c r="BJ46" i="82"/>
  <c r="BJ62" i="82"/>
  <c r="BJ53" i="82"/>
  <c r="BI89" i="82"/>
  <c r="BI67" i="82"/>
  <c r="BJ38" i="82"/>
  <c r="BJ84" i="82"/>
  <c r="BJ86" i="82"/>
  <c r="BI69" i="82"/>
  <c r="BJ59" i="82"/>
  <c r="BI70" i="82"/>
  <c r="BI84" i="82"/>
  <c r="BJ32" i="82"/>
  <c r="BI38" i="82"/>
  <c r="BH70" i="82"/>
  <c r="BJ52" i="82"/>
  <c r="BI47" i="82"/>
  <c r="BI40" i="82"/>
  <c r="BI80" i="82"/>
  <c r="BJ85" i="82"/>
  <c r="BJ56" i="82"/>
  <c r="BI60" i="82"/>
  <c r="BJ50" i="82"/>
  <c r="BI82" i="82"/>
  <c r="BI51" i="82"/>
  <c r="BJ83" i="82"/>
  <c r="BJ36" i="82"/>
  <c r="BI46" i="82"/>
  <c r="BH50" i="82"/>
  <c r="BJ60" i="82"/>
  <c r="BJ33" i="82"/>
  <c r="BJ73" i="82"/>
  <c r="BI45" i="82"/>
  <c r="BH81" i="82"/>
  <c r="BI57" i="82"/>
  <c r="BJ42" i="82"/>
  <c r="BH37" i="82"/>
  <c r="BJ87" i="82"/>
  <c r="BI56" i="82"/>
  <c r="BI48" i="82"/>
  <c r="BH55" i="82"/>
  <c r="BJ63" i="82"/>
  <c r="BJ68" i="82"/>
  <c r="BJ76" i="82"/>
  <c r="BI33" i="82"/>
  <c r="BI72" i="82"/>
  <c r="BI49" i="82"/>
  <c r="BJ67" i="82"/>
  <c r="BJ34" i="82"/>
  <c r="BJ35" i="82"/>
  <c r="BJ71" i="82"/>
  <c r="BI88" i="82"/>
  <c r="BI76" i="82"/>
  <c r="BJ57" i="82"/>
  <c r="BJ49" i="82"/>
  <c r="BJ39" i="82"/>
  <c r="BI79" i="82"/>
  <c r="BI71" i="82"/>
  <c r="BJ44" i="82"/>
  <c r="BH69" i="82"/>
  <c r="BH84" i="82"/>
  <c r="BH72" i="82"/>
  <c r="BI68" i="82"/>
  <c r="BI36" i="82"/>
  <c r="BH36" i="82"/>
  <c r="BJ37" i="82"/>
  <c r="BI65" i="82"/>
  <c r="BJ80" i="82"/>
  <c r="BL82" i="82"/>
  <c r="BI85" i="82"/>
  <c r="BI44" i="82"/>
  <c r="BH57" i="82"/>
  <c r="BI83" i="82"/>
  <c r="BJ41" i="82"/>
  <c r="BJ65" i="82"/>
  <c r="BH80" i="82"/>
  <c r="BI32" i="82"/>
  <c r="BI61" i="82"/>
  <c r="BJ66" i="82"/>
  <c r="BI35" i="82"/>
  <c r="BI42" i="82"/>
  <c r="BI55" i="82"/>
  <c r="BJ54" i="82"/>
  <c r="BI86" i="82"/>
  <c r="BJ69" i="82"/>
  <c r="BJ55" i="82"/>
  <c r="BI62" i="82"/>
  <c r="BI54" i="82"/>
  <c r="BJ88" i="82"/>
  <c r="BJ48" i="82"/>
  <c r="BJ74" i="82"/>
  <c r="BJ45" i="82"/>
  <c r="BI39" i="82"/>
  <c r="BI74" i="82"/>
  <c r="BI59" i="82"/>
  <c r="BJ82" i="82"/>
  <c r="BK56" i="82"/>
  <c r="BL44" i="82"/>
  <c r="BL89" i="82"/>
  <c r="BK63" i="82"/>
  <c r="BK41" i="82"/>
  <c r="BK87" i="82"/>
  <c r="BL54" i="82"/>
  <c r="BK33" i="82"/>
  <c r="BK78" i="82"/>
  <c r="BK72" i="82"/>
  <c r="BL67" i="82"/>
  <c r="BK73" i="82"/>
  <c r="BL84" i="82"/>
  <c r="BK77" i="82"/>
  <c r="BL49" i="82"/>
  <c r="BL52" i="82"/>
  <c r="BL87" i="82"/>
  <c r="BL33" i="82"/>
  <c r="BK61" i="82"/>
  <c r="BL46" i="82"/>
  <c r="BK89" i="82"/>
  <c r="BL51" i="82"/>
  <c r="BK47" i="82"/>
  <c r="BK53" i="82"/>
  <c r="BL71" i="82"/>
  <c r="BK85" i="82"/>
  <c r="BK64" i="82"/>
  <c r="BK69" i="82"/>
  <c r="BK76" i="82"/>
  <c r="BL81" i="82"/>
  <c r="BK59" i="82"/>
  <c r="BL38" i="82"/>
  <c r="BL42" i="82"/>
  <c r="BL58" i="82"/>
  <c r="BL47" i="82"/>
  <c r="BL75" i="82"/>
  <c r="BL88" i="82"/>
  <c r="BL69" i="82"/>
  <c r="BK70" i="82"/>
  <c r="BK81" i="82"/>
  <c r="BL55" i="82"/>
  <c r="BL64" i="82"/>
  <c r="BK32" i="82"/>
  <c r="BK66" i="82"/>
  <c r="BL80" i="82"/>
  <c r="BL37" i="82"/>
  <c r="BL68" i="82"/>
  <c r="BL39" i="82"/>
  <c r="BL70" i="82"/>
  <c r="BK45" i="82"/>
  <c r="BL35" i="82"/>
  <c r="BK60" i="82"/>
  <c r="BL56" i="82"/>
  <c r="BL57" i="82"/>
  <c r="BK38" i="82"/>
  <c r="BK84" i="82"/>
  <c r="BK39" i="82"/>
  <c r="BK46" i="82"/>
  <c r="BK83" i="82"/>
  <c r="BL83" i="82"/>
  <c r="BK74" i="82"/>
  <c r="BL61" i="82"/>
  <c r="BL77" i="82"/>
  <c r="BK68" i="82"/>
  <c r="BK35" i="82"/>
  <c r="BL73" i="82"/>
  <c r="BK71" i="82"/>
  <c r="BL62" i="82"/>
  <c r="BK36" i="82"/>
  <c r="BK86" i="82"/>
  <c r="BK43" i="82"/>
  <c r="BK48" i="82"/>
  <c r="BL32" i="82"/>
  <c r="BK58" i="82"/>
  <c r="BK57" i="82"/>
  <c r="BK62" i="82"/>
  <c r="BL76" i="82"/>
  <c r="BK88" i="82"/>
  <c r="BK49" i="82"/>
  <c r="BL43" i="82"/>
  <c r="BL34" i="82"/>
  <c r="BL48" i="82"/>
  <c r="BK37" i="82"/>
  <c r="BL86" i="82"/>
  <c r="BL74" i="82"/>
  <c r="BL63" i="82"/>
  <c r="BK44" i="82"/>
  <c r="BK50" i="82"/>
  <c r="BL59" i="82"/>
  <c r="BL72" i="82"/>
  <c r="BL41" i="82"/>
  <c r="BL36" i="82"/>
  <c r="BK55" i="82"/>
  <c r="BK52" i="82"/>
  <c r="BK40" i="82"/>
  <c r="BL79" i="82"/>
  <c r="BK34" i="82"/>
  <c r="BK80" i="82"/>
  <c r="BK79" i="82"/>
  <c r="BK42" i="82"/>
  <c r="BK75" i="82"/>
  <c r="BL50" i="82"/>
  <c r="BL85" i="82"/>
  <c r="BK65" i="82"/>
  <c r="BK51" i="82"/>
  <c r="BK82" i="82"/>
  <c r="BK54" i="82"/>
  <c r="BL66" i="82"/>
  <c r="BL45" i="82"/>
  <c r="BL65" i="82"/>
  <c r="BK67" i="82"/>
  <c r="BM77" i="82"/>
  <c r="BL78" i="82"/>
  <c r="BM35" i="82"/>
  <c r="BM71" i="82"/>
  <c r="BM56" i="82"/>
  <c r="BM45" i="82"/>
  <c r="BM33" i="82"/>
  <c r="BM64" i="82"/>
  <c r="BM72" i="82"/>
  <c r="BM36" i="82"/>
  <c r="BP88" i="82"/>
  <c r="BM82" i="82"/>
  <c r="BM65" i="82"/>
  <c r="BM75" i="82"/>
  <c r="BM60" i="82"/>
  <c r="BM41" i="82"/>
  <c r="BM43" i="82"/>
  <c r="BM39" i="82"/>
  <c r="BM67" i="82"/>
  <c r="BM85" i="82"/>
  <c r="BM46" i="82"/>
  <c r="BM50" i="82"/>
  <c r="BM61" i="82"/>
  <c r="BM76" i="82"/>
  <c r="BM55" i="82"/>
  <c r="BM47" i="82"/>
  <c r="BM80" i="82"/>
  <c r="BM49" i="82"/>
  <c r="BM44" i="82"/>
  <c r="BM81" i="82"/>
  <c r="BM69" i="82"/>
  <c r="BM83" i="82"/>
  <c r="BM54" i="82"/>
  <c r="BL60" i="82"/>
  <c r="BM66" i="82"/>
  <c r="BM52" i="82"/>
  <c r="BM89" i="82"/>
  <c r="BM58" i="82"/>
  <c r="BM38" i="82"/>
  <c r="BM88" i="82"/>
  <c r="BM37" i="82"/>
  <c r="BM87" i="82"/>
  <c r="BM57" i="82"/>
  <c r="BM42" i="82"/>
  <c r="BL40" i="82"/>
  <c r="BM51" i="82"/>
  <c r="BL53" i="82"/>
  <c r="BM73" i="82"/>
  <c r="BM53" i="82"/>
  <c r="BM84" i="82"/>
  <c r="BM48" i="82"/>
  <c r="BM62" i="82"/>
  <c r="BM86" i="82"/>
  <c r="BM34" i="82"/>
  <c r="BM70" i="82"/>
  <c r="BM78" i="82"/>
  <c r="BM59" i="82"/>
  <c r="BM79" i="82"/>
  <c r="BM68" i="82"/>
  <c r="BM40" i="82"/>
  <c r="BM32" i="82"/>
  <c r="BM74" i="82"/>
  <c r="BM63" i="82"/>
  <c r="BO86" i="82"/>
  <c r="BN58" i="82"/>
  <c r="BN64" i="82"/>
  <c r="BN46" i="82"/>
  <c r="BN67" i="82"/>
  <c r="BO44" i="82"/>
  <c r="BN53" i="82"/>
  <c r="BO50" i="82"/>
  <c r="BO84" i="82"/>
  <c r="BN48" i="82"/>
  <c r="BN40" i="82"/>
  <c r="BN35" i="82"/>
  <c r="BN74" i="82"/>
  <c r="BN45" i="82"/>
  <c r="BO52" i="82"/>
  <c r="BO74" i="82"/>
  <c r="BO61" i="82"/>
  <c r="BN51" i="82"/>
  <c r="BP65" i="82"/>
  <c r="BN84" i="82"/>
  <c r="BN85" i="82"/>
  <c r="BO35" i="82"/>
  <c r="BO67" i="82"/>
  <c r="BO66" i="82"/>
  <c r="BN57" i="82"/>
  <c r="BO73" i="82"/>
  <c r="BP44" i="82"/>
  <c r="BO62" i="82"/>
  <c r="BN65" i="82"/>
  <c r="BO56" i="82"/>
  <c r="BP32" i="82"/>
  <c r="BO87" i="82"/>
  <c r="BP78" i="82"/>
  <c r="BO72" i="82"/>
  <c r="BN71" i="82"/>
  <c r="BN44" i="82"/>
  <c r="BN77" i="82"/>
  <c r="BP59" i="82"/>
  <c r="BO88" i="82"/>
  <c r="BN88" i="82"/>
  <c r="BP75" i="82"/>
  <c r="BO48" i="82"/>
  <c r="BO36" i="82"/>
  <c r="BN32" i="82"/>
  <c r="BN82" i="82"/>
  <c r="BO85" i="82"/>
  <c r="BN37" i="82"/>
  <c r="BN42" i="82"/>
  <c r="BO60" i="82"/>
  <c r="BN72" i="82"/>
  <c r="BP61" i="82"/>
  <c r="BN43" i="82"/>
  <c r="BO33" i="82"/>
  <c r="BN56" i="82"/>
  <c r="BN79" i="82"/>
  <c r="BO45" i="82"/>
  <c r="BO47" i="82"/>
  <c r="BN73" i="82"/>
  <c r="BO80" i="82"/>
  <c r="BN52" i="82"/>
  <c r="BN33" i="82"/>
  <c r="BP63" i="82"/>
  <c r="BN81" i="82"/>
  <c r="BN70" i="82"/>
  <c r="BP85" i="82"/>
  <c r="BO57" i="82"/>
  <c r="BP79" i="82"/>
  <c r="BO68" i="82"/>
  <c r="BN34" i="82"/>
  <c r="BN86" i="82"/>
  <c r="BO46" i="82"/>
  <c r="BN47" i="82"/>
  <c r="BP39" i="82"/>
  <c r="BO39" i="82"/>
  <c r="BO69" i="82"/>
  <c r="BO54" i="82"/>
  <c r="BO53" i="82"/>
  <c r="BO83" i="82"/>
  <c r="BP52" i="82"/>
  <c r="BN83" i="82"/>
  <c r="BN38" i="82"/>
  <c r="BN59" i="82"/>
  <c r="BO59" i="82"/>
  <c r="BO65" i="82"/>
  <c r="BN76" i="82"/>
  <c r="BO82" i="82"/>
  <c r="BN62" i="82"/>
  <c r="BO37" i="82"/>
  <c r="BO63" i="82"/>
  <c r="BN60" i="82"/>
  <c r="BP74" i="82"/>
  <c r="BN50" i="82"/>
  <c r="BP58" i="82"/>
  <c r="BO64" i="82"/>
  <c r="BO81" i="82"/>
  <c r="BO32" i="82"/>
  <c r="BO41" i="82"/>
  <c r="BO38" i="82"/>
  <c r="BO43" i="82"/>
  <c r="BN61" i="82"/>
  <c r="BP51" i="82"/>
  <c r="BN78" i="82"/>
  <c r="BN49" i="82"/>
  <c r="BP67" i="82"/>
  <c r="BN80" i="82"/>
  <c r="BO77" i="82"/>
  <c r="BN69" i="82"/>
  <c r="BN39" i="82"/>
  <c r="BO34" i="82"/>
  <c r="BO79" i="82"/>
  <c r="BN87" i="82"/>
  <c r="BN63" i="82"/>
  <c r="BP42" i="82"/>
  <c r="BN36" i="82"/>
  <c r="BO71" i="82"/>
  <c r="BO76" i="82"/>
  <c r="BN66" i="82"/>
  <c r="BN68" i="82"/>
  <c r="BO89" i="82"/>
  <c r="BO49" i="82"/>
  <c r="BO75" i="82"/>
  <c r="BO42" i="82"/>
  <c r="BO55" i="82"/>
  <c r="BO51" i="82"/>
  <c r="BO40" i="82"/>
  <c r="BN41" i="82"/>
  <c r="BO78" i="82"/>
  <c r="BN55" i="82"/>
  <c r="BO58" i="82"/>
  <c r="BN89" i="82"/>
  <c r="BN54" i="82"/>
  <c r="BO70" i="82"/>
  <c r="BP38" i="82"/>
  <c r="BN75" i="82"/>
  <c r="BQ59" i="82"/>
  <c r="BR55" i="82"/>
  <c r="BQ72" i="82"/>
  <c r="BQ81" i="82"/>
  <c r="BP60" i="82"/>
  <c r="BQ34" i="82"/>
  <c r="BQ58" i="82"/>
  <c r="BQ55" i="82"/>
  <c r="BQ68" i="82"/>
  <c r="BQ36" i="82"/>
  <c r="BP81" i="82"/>
  <c r="BQ77" i="82"/>
  <c r="BP84" i="82"/>
  <c r="BQ39" i="82"/>
  <c r="BQ66" i="82"/>
  <c r="BP72" i="82"/>
  <c r="BQ69" i="82"/>
  <c r="BP49" i="82"/>
  <c r="BQ67" i="82"/>
  <c r="BP35" i="82"/>
  <c r="BP40" i="82"/>
  <c r="BP76" i="82"/>
  <c r="BQ84" i="82"/>
  <c r="BP89" i="82"/>
  <c r="BP43" i="82"/>
  <c r="BQ47" i="82"/>
  <c r="BQ57" i="82"/>
  <c r="BP73" i="82"/>
  <c r="BQ70" i="82"/>
  <c r="BP50" i="82"/>
  <c r="BQ40" i="82"/>
  <c r="BP80" i="82"/>
  <c r="BQ43" i="82"/>
  <c r="BQ86" i="82"/>
  <c r="BQ73" i="82"/>
  <c r="BP41" i="82"/>
  <c r="BR41" i="82"/>
  <c r="BP82" i="82"/>
  <c r="BQ50" i="82"/>
  <c r="BQ85" i="82"/>
  <c r="BQ87" i="82"/>
  <c r="BP68" i="82"/>
  <c r="BQ33" i="82"/>
  <c r="BP64" i="82"/>
  <c r="BQ83" i="82"/>
  <c r="BP77" i="82"/>
  <c r="BP47" i="82"/>
  <c r="BP37" i="82"/>
  <c r="BQ63" i="82"/>
  <c r="BP48" i="82"/>
  <c r="BQ78" i="82"/>
  <c r="BQ52" i="82"/>
  <c r="BQ74" i="82"/>
  <c r="BQ65" i="82"/>
  <c r="BP46" i="82"/>
  <c r="BP56" i="82"/>
  <c r="BP33" i="82"/>
  <c r="BQ62" i="82"/>
  <c r="BQ80" i="82"/>
  <c r="BP66" i="82"/>
  <c r="BQ64" i="82"/>
  <c r="BQ75" i="82"/>
  <c r="BQ46" i="82"/>
  <c r="BQ35" i="82"/>
  <c r="BP86" i="82"/>
  <c r="BQ88" i="82"/>
  <c r="BQ89" i="82"/>
  <c r="BP54" i="82"/>
  <c r="BP36" i="82"/>
  <c r="BQ76" i="82"/>
  <c r="BQ56" i="82"/>
  <c r="BQ51" i="82"/>
  <c r="BP55" i="82"/>
  <c r="BQ44" i="82"/>
  <c r="BP45" i="82"/>
  <c r="BP34" i="82"/>
  <c r="BQ38" i="82"/>
  <c r="BP62" i="82"/>
  <c r="BP70" i="82"/>
  <c r="BQ71" i="82"/>
  <c r="BR63" i="82"/>
  <c r="BQ79" i="82"/>
  <c r="BQ42" i="82"/>
  <c r="BQ48" i="82"/>
  <c r="BQ61" i="82"/>
  <c r="BP87" i="82"/>
  <c r="BQ45" i="82"/>
  <c r="BP71" i="82"/>
  <c r="BR78" i="82"/>
  <c r="BP57" i="82"/>
  <c r="BQ82" i="82"/>
  <c r="BQ49" i="82"/>
  <c r="BQ37" i="82"/>
  <c r="BQ60" i="82"/>
  <c r="BQ32" i="82"/>
  <c r="BQ41" i="82"/>
  <c r="BQ53" i="82"/>
  <c r="BP83" i="82"/>
  <c r="BP69" i="82"/>
  <c r="BP53" i="82"/>
  <c r="BQ54" i="82"/>
  <c r="BS81" i="82"/>
  <c r="BR64" i="82"/>
  <c r="BS83" i="82"/>
  <c r="BS42" i="82"/>
  <c r="BR66" i="82"/>
  <c r="BS41" i="82"/>
  <c r="BR62" i="82"/>
  <c r="BS82" i="82"/>
  <c r="BR51" i="82"/>
  <c r="BR81" i="82"/>
  <c r="BR36" i="82"/>
  <c r="BS66" i="82"/>
  <c r="BR39" i="82"/>
  <c r="BR79" i="82"/>
  <c r="BR71" i="82"/>
  <c r="BS45" i="82"/>
  <c r="BR88" i="82"/>
  <c r="BS37" i="82"/>
  <c r="BS44" i="82"/>
  <c r="BR87" i="82"/>
  <c r="BR75" i="82"/>
  <c r="BS68" i="82"/>
  <c r="BR83" i="82"/>
  <c r="BS48" i="82"/>
  <c r="BS71" i="82"/>
  <c r="BR58" i="82"/>
  <c r="BS79" i="82"/>
  <c r="BS43" i="82"/>
  <c r="BS54" i="82"/>
  <c r="BS38" i="82"/>
  <c r="BS75" i="82"/>
  <c r="BR67" i="82"/>
  <c r="BS67" i="82"/>
  <c r="BS72" i="82"/>
  <c r="BS52" i="82"/>
  <c r="BR57" i="82"/>
  <c r="BS33" i="82"/>
  <c r="BR32" i="82"/>
  <c r="BR44" i="82"/>
  <c r="BR59" i="82"/>
  <c r="BS40" i="82"/>
  <c r="BR47" i="82"/>
  <c r="BR82" i="82"/>
  <c r="BR77" i="82"/>
  <c r="BS60" i="82"/>
  <c r="BR61" i="82"/>
  <c r="BR89" i="82"/>
  <c r="BS57" i="82"/>
  <c r="BS64" i="82"/>
  <c r="BS62" i="82"/>
  <c r="BR33" i="82"/>
  <c r="BS70" i="82"/>
  <c r="BS89" i="82"/>
  <c r="BS50" i="82"/>
  <c r="BS36" i="82"/>
  <c r="BS84" i="82"/>
  <c r="BR45" i="82"/>
  <c r="BS73" i="82"/>
  <c r="BS34" i="82"/>
  <c r="BR69" i="82"/>
  <c r="BS47" i="82"/>
  <c r="BS80" i="82"/>
  <c r="BS53" i="82"/>
  <c r="BS56" i="82"/>
  <c r="BR46" i="82"/>
  <c r="BR35" i="82"/>
  <c r="BS87" i="82"/>
  <c r="BS46" i="82"/>
  <c r="BR40" i="82"/>
  <c r="BR65" i="82"/>
  <c r="BR60" i="82"/>
  <c r="BV78" i="82"/>
  <c r="BS76" i="82"/>
  <c r="BR86" i="82"/>
  <c r="BR52" i="82"/>
  <c r="BS58" i="82"/>
  <c r="BR42" i="82"/>
  <c r="BR50" i="82"/>
  <c r="BR72" i="82"/>
  <c r="BR68" i="82"/>
  <c r="BS69" i="82"/>
  <c r="BR48" i="82"/>
  <c r="BS63" i="82"/>
  <c r="BS65" i="82"/>
  <c r="BR49" i="82"/>
  <c r="BS78" i="82"/>
  <c r="BR80" i="82"/>
  <c r="BS59" i="82"/>
  <c r="BR76" i="82"/>
  <c r="BS88" i="82"/>
  <c r="BR73" i="82"/>
  <c r="BS32" i="82"/>
  <c r="BR38" i="82"/>
  <c r="BR37" i="82"/>
  <c r="BS85" i="82"/>
  <c r="BR74" i="82"/>
  <c r="BS61" i="82"/>
  <c r="BS86" i="82"/>
  <c r="BS51" i="82"/>
  <c r="BR70" i="82"/>
  <c r="BR34" i="82"/>
  <c r="BR85" i="82"/>
  <c r="BR56" i="82"/>
  <c r="BS77" i="82"/>
  <c r="BS39" i="82"/>
  <c r="BR53" i="82"/>
  <c r="BS55" i="82"/>
  <c r="BS74" i="82"/>
  <c r="BR54" i="82"/>
  <c r="BS35" i="82"/>
  <c r="BR43" i="82"/>
  <c r="BS49" i="82"/>
  <c r="BR84" i="82"/>
  <c r="BU87" i="82"/>
  <c r="BU62" i="82"/>
  <c r="BU52" i="82"/>
  <c r="BT72" i="82"/>
  <c r="BV84" i="82"/>
  <c r="BU80" i="82"/>
  <c r="BT70" i="82"/>
  <c r="BV38" i="82"/>
  <c r="BU85" i="82"/>
  <c r="BT32" i="82"/>
  <c r="BV49" i="82"/>
  <c r="BT75" i="82"/>
  <c r="BU60" i="82"/>
  <c r="BU58" i="82"/>
  <c r="BT33" i="82"/>
  <c r="BX87" i="82"/>
  <c r="BU39" i="82"/>
  <c r="BT66" i="82"/>
  <c r="BT61" i="82"/>
  <c r="BV87" i="82"/>
  <c r="BU37" i="82"/>
  <c r="BT39" i="82"/>
  <c r="BT55" i="82"/>
  <c r="BV41" i="82"/>
  <c r="BU78" i="82"/>
  <c r="BU38" i="82"/>
  <c r="BT53" i="82"/>
  <c r="BT68" i="82"/>
  <c r="BV35" i="82"/>
  <c r="BT89" i="82"/>
  <c r="BU34" i="82"/>
  <c r="BT48" i="82"/>
  <c r="BU36" i="82"/>
  <c r="BU72" i="82"/>
  <c r="BT65" i="82"/>
  <c r="BT87" i="82"/>
  <c r="BV54" i="82"/>
  <c r="BV88" i="82"/>
  <c r="BU61" i="82"/>
  <c r="BT46" i="82"/>
  <c r="BU43" i="82"/>
  <c r="BT67" i="82"/>
  <c r="BT85" i="82"/>
  <c r="BU74" i="82"/>
  <c r="BU55" i="82"/>
  <c r="BU86" i="82"/>
  <c r="BT86" i="82"/>
  <c r="BU45" i="82"/>
  <c r="BU48" i="82"/>
  <c r="BU40" i="82"/>
  <c r="BT88" i="82"/>
  <c r="BT71" i="82"/>
  <c r="BU88" i="82"/>
  <c r="BU46" i="82"/>
  <c r="BT74" i="82"/>
  <c r="BT80" i="82"/>
  <c r="BU63" i="82"/>
  <c r="BU69" i="82"/>
  <c r="BU35" i="82"/>
  <c r="BT40" i="82"/>
  <c r="BU41" i="82"/>
  <c r="BT60" i="82"/>
  <c r="BT44" i="82"/>
  <c r="BV42" i="82"/>
  <c r="BT62" i="82"/>
  <c r="BT81" i="82"/>
  <c r="BU50" i="82"/>
  <c r="BV44" i="82"/>
  <c r="BU67" i="82"/>
  <c r="BU79" i="82"/>
  <c r="BT38" i="82"/>
  <c r="BU83" i="82"/>
  <c r="BT36" i="82"/>
  <c r="BT77" i="82"/>
  <c r="BT57" i="82"/>
  <c r="BT76" i="82"/>
  <c r="BU65" i="82"/>
  <c r="BV79" i="82"/>
  <c r="BU54" i="82"/>
  <c r="BV56" i="82"/>
  <c r="BU75" i="82"/>
  <c r="BV65" i="82"/>
  <c r="BU59" i="82"/>
  <c r="BT42" i="82"/>
  <c r="BU57" i="82"/>
  <c r="BT37" i="82"/>
  <c r="BT45" i="82"/>
  <c r="BV53" i="82"/>
  <c r="BT73" i="82"/>
  <c r="BU44" i="82"/>
  <c r="BT43" i="82"/>
  <c r="BV62" i="82"/>
  <c r="BT84" i="82"/>
  <c r="BV77" i="82"/>
  <c r="BT41" i="82"/>
  <c r="BU49" i="82"/>
  <c r="BT50" i="82"/>
  <c r="BV55" i="82"/>
  <c r="BT78" i="82"/>
  <c r="BU47" i="82"/>
  <c r="BU71" i="82"/>
  <c r="BV75" i="82"/>
  <c r="BU77" i="82"/>
  <c r="BV50" i="82"/>
  <c r="BU56" i="82"/>
  <c r="BT79" i="82"/>
  <c r="BU42" i="82"/>
  <c r="BV67" i="82"/>
  <c r="BU70" i="82"/>
  <c r="BT52" i="82"/>
  <c r="BT63" i="82"/>
  <c r="BU64" i="82"/>
  <c r="BV43" i="82"/>
  <c r="BU76" i="82"/>
  <c r="BU33" i="82"/>
  <c r="BT54" i="82"/>
  <c r="BT82" i="82"/>
  <c r="BT59" i="82"/>
  <c r="BT34" i="82"/>
  <c r="BT58" i="82"/>
  <c r="BU66" i="82"/>
  <c r="BU51" i="82"/>
  <c r="BU73" i="82"/>
  <c r="BT47" i="82"/>
  <c r="BU81" i="82"/>
  <c r="BU32" i="82"/>
  <c r="BT49" i="82"/>
  <c r="BU53" i="82"/>
  <c r="BU89" i="82"/>
  <c r="BV33" i="82"/>
  <c r="BT83" i="82"/>
  <c r="BT69" i="82"/>
  <c r="BT56" i="82"/>
  <c r="BU84" i="82"/>
  <c r="BT51" i="82"/>
  <c r="BT35" i="82"/>
  <c r="BV70" i="82"/>
  <c r="BV63" i="82"/>
  <c r="BU82" i="82"/>
  <c r="BV64" i="82"/>
  <c r="BT64" i="82"/>
  <c r="BV86" i="82"/>
  <c r="BU68" i="82"/>
  <c r="BV74" i="82"/>
  <c r="BW47" i="82"/>
  <c r="BV81" i="82"/>
  <c r="BX57" i="82"/>
  <c r="BV61" i="82"/>
  <c r="BW66" i="82"/>
  <c r="BW64" i="82"/>
  <c r="BV89" i="82"/>
  <c r="BX43" i="82"/>
  <c r="BX84" i="82"/>
  <c r="BW87" i="82"/>
  <c r="BW34" i="82"/>
  <c r="BV34" i="82"/>
  <c r="BV68" i="82"/>
  <c r="BX76" i="82"/>
  <c r="BV58" i="82"/>
  <c r="BW74" i="82"/>
  <c r="BW48" i="82"/>
  <c r="BW40" i="82"/>
  <c r="BW75" i="82"/>
  <c r="BV72" i="82"/>
  <c r="BX82" i="82"/>
  <c r="BW62" i="82"/>
  <c r="BX35" i="82"/>
  <c r="BW52" i="82"/>
  <c r="BW58" i="82"/>
  <c r="BX81" i="82"/>
  <c r="BX73" i="82"/>
  <c r="BV32" i="82"/>
  <c r="BX78" i="82"/>
  <c r="BX67" i="82"/>
  <c r="BW37" i="82"/>
  <c r="BW85" i="82"/>
  <c r="BW68" i="82"/>
  <c r="BV60" i="82"/>
  <c r="BW43" i="82"/>
  <c r="BW71" i="82"/>
  <c r="BW53" i="82"/>
  <c r="BX70" i="82"/>
  <c r="BX85" i="82"/>
  <c r="BV59" i="82"/>
  <c r="BW65" i="82"/>
  <c r="BV36" i="82"/>
  <c r="BV47" i="82"/>
  <c r="BW60" i="82"/>
  <c r="BX55" i="82"/>
  <c r="BV66" i="82"/>
  <c r="BW42" i="82"/>
  <c r="BW50" i="82"/>
  <c r="BW80" i="82"/>
  <c r="BV76" i="82"/>
  <c r="BX74" i="82"/>
  <c r="BW32" i="82"/>
  <c r="BX48" i="82"/>
  <c r="BV48" i="82"/>
  <c r="BV40" i="82"/>
  <c r="BX60" i="82"/>
  <c r="BX83" i="82"/>
  <c r="BV80" i="82"/>
  <c r="BX39" i="82"/>
  <c r="BW39" i="82"/>
  <c r="BW57" i="82"/>
  <c r="BW79" i="82"/>
  <c r="BV69" i="82"/>
  <c r="BX80" i="82"/>
  <c r="BW41" i="82"/>
  <c r="BW70" i="82"/>
  <c r="BW59" i="82"/>
  <c r="BW56" i="82"/>
  <c r="BX41" i="82"/>
  <c r="BV71" i="82"/>
  <c r="BW61" i="82"/>
  <c r="BW72" i="82"/>
  <c r="BV39" i="82"/>
  <c r="BV82" i="82"/>
  <c r="BZ78" i="82"/>
  <c r="BX50" i="82"/>
  <c r="BW81" i="82"/>
  <c r="BV46" i="82"/>
  <c r="BX40" i="82"/>
  <c r="BW38" i="82"/>
  <c r="BW44" i="82"/>
  <c r="BW54" i="82"/>
  <c r="BX53" i="82"/>
  <c r="BW82" i="82"/>
  <c r="BW63" i="82"/>
  <c r="BV83" i="82"/>
  <c r="BW67" i="82"/>
  <c r="BW86" i="82"/>
  <c r="BW89" i="82"/>
  <c r="BX68" i="82"/>
  <c r="BW88" i="82"/>
  <c r="BX79" i="82"/>
  <c r="BW83" i="82"/>
  <c r="BW78" i="82"/>
  <c r="BW33" i="82"/>
  <c r="BX52" i="82"/>
  <c r="BW84" i="82"/>
  <c r="BW49" i="82"/>
  <c r="BW45" i="82"/>
  <c r="BW76" i="82"/>
  <c r="BX71" i="82"/>
  <c r="BX37" i="82"/>
  <c r="BV51" i="82"/>
  <c r="BV57" i="82"/>
  <c r="BW35" i="82"/>
  <c r="BX59" i="82"/>
  <c r="BW51" i="82"/>
  <c r="BW77" i="82"/>
  <c r="BX51" i="82"/>
  <c r="BW69" i="82"/>
  <c r="BV37" i="82"/>
  <c r="BX61" i="82"/>
  <c r="BV52" i="82"/>
  <c r="BV45" i="82"/>
  <c r="BV85" i="82"/>
  <c r="BW36" i="82"/>
  <c r="BW46" i="82"/>
  <c r="BV73" i="82"/>
  <c r="BW55" i="82"/>
  <c r="BW73" i="82"/>
  <c r="BZ49" i="82"/>
  <c r="BZ41" i="82"/>
  <c r="BY88" i="82"/>
  <c r="BY71" i="82"/>
  <c r="BY41" i="82"/>
  <c r="BY73" i="82"/>
  <c r="BZ57" i="82"/>
  <c r="BY79" i="82"/>
  <c r="BZ44" i="82"/>
  <c r="BX36" i="82"/>
  <c r="BZ75" i="82"/>
  <c r="BX49" i="82"/>
  <c r="BY57" i="82"/>
  <c r="BY39" i="82"/>
  <c r="BY48" i="82"/>
  <c r="BZ47" i="82"/>
  <c r="BX77" i="82"/>
  <c r="BY77" i="82"/>
  <c r="BY84" i="82"/>
  <c r="BZ80" i="82"/>
  <c r="BZ70" i="82"/>
  <c r="BY78" i="82"/>
  <c r="BY81" i="82"/>
  <c r="BZ69" i="82"/>
  <c r="BY86" i="82"/>
  <c r="BX38" i="82"/>
  <c r="BY76" i="82"/>
  <c r="BX33" i="82"/>
  <c r="BY62" i="82"/>
  <c r="BY44" i="82"/>
  <c r="BY32" i="82"/>
  <c r="BY64" i="82"/>
  <c r="BZ63" i="82"/>
  <c r="BY33" i="82"/>
  <c r="BY34" i="82"/>
  <c r="BY49" i="82"/>
  <c r="BY38" i="82"/>
  <c r="BX56" i="82"/>
  <c r="BZ48" i="82"/>
  <c r="BZ43" i="82"/>
  <c r="BZ56" i="82"/>
  <c r="BX65" i="82"/>
  <c r="BZ66" i="82"/>
  <c r="BY63" i="82"/>
  <c r="BX54" i="82"/>
  <c r="BZ39" i="82"/>
  <c r="BZ87" i="82"/>
  <c r="BY58" i="82"/>
  <c r="BX75" i="82"/>
  <c r="BZ86" i="82"/>
  <c r="BZ51" i="82"/>
  <c r="BY36" i="82"/>
  <c r="BZ55" i="82"/>
  <c r="BX62" i="82"/>
  <c r="BX86" i="82"/>
  <c r="BY46" i="82"/>
  <c r="BY43" i="82"/>
  <c r="BY42" i="82"/>
  <c r="BX34" i="82"/>
  <c r="BX66" i="82"/>
  <c r="BY83" i="82"/>
  <c r="BY55" i="82"/>
  <c r="BY69" i="82"/>
  <c r="BX69" i="82"/>
  <c r="BZ81" i="82"/>
  <c r="BZ89" i="82"/>
  <c r="BX89" i="82"/>
  <c r="BX72" i="82"/>
  <c r="BY80" i="82"/>
  <c r="BZ72" i="82"/>
  <c r="BY51" i="82"/>
  <c r="BY66" i="82"/>
  <c r="BY75" i="82"/>
  <c r="BZ83" i="82"/>
  <c r="BY89" i="82"/>
  <c r="BY37" i="82"/>
  <c r="BY59" i="82"/>
  <c r="BX32" i="82"/>
  <c r="BX42" i="82"/>
  <c r="BX63" i="82"/>
  <c r="BY82" i="82"/>
  <c r="BZ54" i="82"/>
  <c r="BY85" i="82"/>
  <c r="BZ50" i="82"/>
  <c r="BZ36" i="82"/>
  <c r="BY70" i="82"/>
  <c r="BZ37" i="82"/>
  <c r="BZ77" i="82"/>
  <c r="BX58" i="82"/>
  <c r="BY65" i="82"/>
  <c r="BX45" i="82"/>
  <c r="BY40" i="82"/>
  <c r="BY50" i="82"/>
  <c r="BZ59" i="82"/>
  <c r="BZ38" i="82"/>
  <c r="BY56" i="82"/>
  <c r="BY67" i="82"/>
  <c r="BZ61" i="82"/>
  <c r="BZ73" i="82"/>
  <c r="BY47" i="82"/>
  <c r="BY52" i="82"/>
  <c r="BY53" i="82"/>
  <c r="BY45" i="82"/>
  <c r="BY87" i="82"/>
  <c r="BZ32" i="82"/>
  <c r="BZ40" i="82"/>
  <c r="BZ84" i="82"/>
  <c r="BZ33" i="82"/>
  <c r="BY74" i="82"/>
  <c r="BY61" i="82"/>
  <c r="BY54" i="82"/>
  <c r="BX47" i="82"/>
  <c r="BZ74" i="82"/>
  <c r="BZ71" i="82"/>
  <c r="BZ62" i="82"/>
  <c r="BY60" i="82"/>
  <c r="BX88" i="82"/>
  <c r="BZ85" i="82"/>
  <c r="BY35" i="82"/>
  <c r="BY68" i="82"/>
  <c r="BY72" i="82"/>
  <c r="BZ65" i="82"/>
  <c r="BZ64" i="82"/>
  <c r="BX64" i="82"/>
  <c r="BX46" i="82"/>
  <c r="BX44" i="82"/>
  <c r="CA64" i="82"/>
  <c r="BZ82" i="82"/>
  <c r="BZ76" i="82"/>
  <c r="CA63" i="82"/>
  <c r="BZ58" i="82"/>
  <c r="BZ45" i="82"/>
  <c r="CA55" i="82"/>
  <c r="BZ68" i="82"/>
  <c r="CA51" i="82"/>
  <c r="BZ42" i="82"/>
  <c r="CA50" i="82"/>
  <c r="CA72" i="82"/>
  <c r="CA47" i="82"/>
  <c r="CA84" i="82"/>
  <c r="CA83" i="82"/>
  <c r="CA62" i="82"/>
  <c r="CA39" i="82"/>
  <c r="CA85" i="82"/>
  <c r="CA86" i="82"/>
  <c r="CA48" i="82"/>
  <c r="CA49" i="82"/>
  <c r="BZ88" i="82"/>
  <c r="CA58" i="82"/>
  <c r="CA78" i="82"/>
  <c r="CA71" i="82"/>
  <c r="CA61" i="82"/>
  <c r="BZ46" i="82"/>
  <c r="CA41" i="82"/>
  <c r="CA79" i="82"/>
  <c r="BZ34" i="82"/>
  <c r="CA56" i="82"/>
  <c r="CA43" i="82"/>
  <c r="CA66" i="82"/>
  <c r="CA34" i="82"/>
  <c r="CA76" i="82"/>
  <c r="CA53" i="82"/>
  <c r="CA45" i="82"/>
  <c r="CA42" i="82"/>
  <c r="BZ52" i="82"/>
  <c r="CA87" i="82"/>
  <c r="CA60" i="82"/>
  <c r="CA80" i="82"/>
  <c r="CA52" i="82"/>
  <c r="BZ35" i="82"/>
  <c r="CA70" i="82"/>
  <c r="CA35" i="82"/>
  <c r="CA44" i="82"/>
  <c r="CA89" i="82"/>
  <c r="CA54" i="82"/>
  <c r="BZ79" i="82"/>
  <c r="CA67" i="82"/>
  <c r="CA57" i="82"/>
  <c r="CA38" i="82"/>
  <c r="CA81" i="82"/>
  <c r="BZ67" i="82"/>
  <c r="CA36" i="82"/>
  <c r="CA69" i="82"/>
  <c r="CA82" i="82"/>
  <c r="CA40" i="82"/>
  <c r="CA32" i="82"/>
  <c r="CA59" i="82"/>
  <c r="CA73" i="82"/>
  <c r="CA75" i="82"/>
  <c r="BZ53" i="82"/>
  <c r="CA74" i="82"/>
  <c r="CA65" i="82"/>
  <c r="BZ60" i="82"/>
  <c r="CA37" i="82"/>
  <c r="CA46" i="82"/>
  <c r="CA33" i="82"/>
  <c r="CA88" i="82"/>
  <c r="CA68" i="82"/>
  <c r="CA77" i="82"/>
  <c r="CB59" i="82"/>
  <c r="CD32" i="82"/>
  <c r="CD70" i="82"/>
  <c r="CC66" i="82"/>
  <c r="CD64" i="82"/>
  <c r="CD50" i="82"/>
  <c r="CC78" i="82"/>
  <c r="CB45" i="82"/>
  <c r="CD71" i="82"/>
  <c r="CB39" i="82"/>
  <c r="CD47" i="82"/>
  <c r="CD81" i="82"/>
  <c r="CD79" i="82"/>
  <c r="CB33" i="82"/>
  <c r="CB56" i="82"/>
  <c r="CD72" i="82"/>
  <c r="CC57" i="82"/>
  <c r="CB53" i="82"/>
  <c r="CC71" i="82"/>
  <c r="CD56" i="82"/>
  <c r="CC73" i="82"/>
  <c r="CC88" i="82"/>
  <c r="CB62" i="82"/>
  <c r="CB50" i="82"/>
  <c r="CB64" i="82"/>
  <c r="CB86" i="82"/>
  <c r="CB63" i="82"/>
  <c r="CB84" i="82"/>
  <c r="CD53" i="82"/>
  <c r="CB72" i="82"/>
  <c r="CB71" i="82"/>
  <c r="CD43" i="82"/>
  <c r="CD36" i="82"/>
  <c r="CD33" i="82"/>
  <c r="CB60" i="82"/>
  <c r="CB46" i="82"/>
  <c r="CC79" i="82"/>
  <c r="CD67" i="82"/>
  <c r="CD73" i="82"/>
  <c r="CB79" i="82"/>
  <c r="CB89" i="82"/>
  <c r="CB88" i="82"/>
  <c r="CC72" i="82"/>
  <c r="CC87" i="82"/>
  <c r="CC63" i="82"/>
  <c r="CD44" i="82"/>
  <c r="CB52" i="82"/>
  <c r="CD48" i="82"/>
  <c r="CC49" i="82"/>
  <c r="CC53" i="82"/>
  <c r="CB43" i="82"/>
  <c r="CB48" i="82"/>
  <c r="CC61" i="82"/>
  <c r="CD39" i="82"/>
  <c r="CC86" i="82"/>
  <c r="CC84" i="82"/>
  <c r="CC44" i="82"/>
  <c r="CC85" i="82"/>
  <c r="CF78" i="82"/>
  <c r="CB67" i="82"/>
  <c r="CC64" i="82"/>
  <c r="CC42" i="82"/>
  <c r="CB66" i="82"/>
  <c r="CC32" i="82"/>
  <c r="CD49" i="82"/>
  <c r="CB54" i="82"/>
  <c r="CB42" i="82"/>
  <c r="CC37" i="82"/>
  <c r="CC43" i="82"/>
  <c r="CD52" i="82"/>
  <c r="CD45" i="82"/>
  <c r="CC36" i="82"/>
  <c r="CB40" i="82"/>
  <c r="CD69" i="82"/>
  <c r="CD84" i="82"/>
  <c r="CD54" i="82"/>
  <c r="CB49" i="82"/>
  <c r="CC48" i="82"/>
  <c r="CB70" i="82"/>
  <c r="CC68" i="82"/>
  <c r="CB74" i="82"/>
  <c r="CC52" i="82"/>
  <c r="CC35" i="82"/>
  <c r="CC65" i="82"/>
  <c r="CD78" i="82"/>
  <c r="CC46" i="82"/>
  <c r="CC33" i="82"/>
  <c r="CC39" i="82"/>
  <c r="CB51" i="82"/>
  <c r="CB47" i="82"/>
  <c r="CC38" i="82"/>
  <c r="CD59" i="82"/>
  <c r="CD68" i="82"/>
  <c r="CC83" i="82"/>
  <c r="CB65" i="82"/>
  <c r="CC54" i="82"/>
  <c r="CC62" i="82"/>
  <c r="CB75" i="82"/>
  <c r="CD77" i="82"/>
  <c r="CD35" i="82"/>
  <c r="CD62" i="82"/>
  <c r="CD76" i="82"/>
  <c r="CB35" i="82"/>
  <c r="CB78" i="82"/>
  <c r="CB77" i="82"/>
  <c r="CD38" i="82"/>
  <c r="CB34" i="82"/>
  <c r="CD34" i="82"/>
  <c r="CB68" i="82"/>
  <c r="CC41" i="82"/>
  <c r="CD40" i="82"/>
  <c r="CB44" i="82"/>
  <c r="CB76" i="82"/>
  <c r="CD74" i="82"/>
  <c r="CC75" i="82"/>
  <c r="CB81" i="82"/>
  <c r="CC59" i="82"/>
  <c r="CD42" i="82"/>
  <c r="CD86" i="82"/>
  <c r="CB69" i="82"/>
  <c r="CD82" i="82"/>
  <c r="CD89" i="82"/>
  <c r="CD61" i="82"/>
  <c r="CC69" i="82"/>
  <c r="CB61" i="82"/>
  <c r="CB38" i="82"/>
  <c r="CC50" i="82"/>
  <c r="CC74" i="82"/>
  <c r="CB32" i="82"/>
  <c r="CD57" i="82"/>
  <c r="CC76" i="82"/>
  <c r="CB57" i="82"/>
  <c r="CB82" i="82"/>
  <c r="CB41" i="82"/>
  <c r="CC82" i="82"/>
  <c r="CC45" i="82"/>
  <c r="CD63" i="82"/>
  <c r="CB73" i="82"/>
  <c r="CD87" i="82"/>
  <c r="CD75" i="82"/>
  <c r="CC47" i="82"/>
  <c r="CD85" i="82"/>
  <c r="CC58" i="82"/>
  <c r="CD88" i="82"/>
  <c r="CD51" i="82"/>
  <c r="CC70" i="82"/>
  <c r="CC60" i="82"/>
  <c r="CD66" i="82"/>
  <c r="CB80" i="82"/>
  <c r="CC51" i="82"/>
  <c r="CB58" i="82"/>
  <c r="CC80" i="82"/>
  <c r="CC67" i="82"/>
  <c r="CC89" i="82"/>
  <c r="CB85" i="82"/>
  <c r="CD55" i="82"/>
  <c r="CC40" i="82"/>
  <c r="CD37" i="82"/>
  <c r="CC81" i="82"/>
  <c r="CB55" i="82"/>
  <c r="CD60" i="82"/>
  <c r="CC55" i="82"/>
  <c r="CC34" i="82"/>
  <c r="CC56" i="82"/>
  <c r="CB36" i="82"/>
  <c r="CD83" i="82"/>
  <c r="CB37" i="82"/>
  <c r="CC77" i="82"/>
  <c r="CB87" i="82"/>
  <c r="CB83" i="82"/>
  <c r="CE35" i="82"/>
  <c r="CE40" i="82"/>
  <c r="CE74" i="82"/>
  <c r="CF72" i="82"/>
  <c r="CE67" i="82"/>
  <c r="CE69" i="82"/>
  <c r="CE70" i="82"/>
  <c r="CF43" i="82"/>
  <c r="CE65" i="82"/>
  <c r="CE88" i="82"/>
  <c r="CE63" i="82"/>
  <c r="CF42" i="82"/>
  <c r="CF84" i="82"/>
  <c r="CF74" i="82"/>
  <c r="CE85" i="82"/>
  <c r="CE32" i="82"/>
  <c r="CE41" i="82"/>
  <c r="CD65" i="82"/>
  <c r="CF57" i="82"/>
  <c r="CE51" i="82"/>
  <c r="CH85" i="82"/>
  <c r="CE77" i="82"/>
  <c r="CE64" i="82"/>
  <c r="CF34" i="82"/>
  <c r="CF46" i="82"/>
  <c r="CF33" i="82"/>
  <c r="CF40" i="82"/>
  <c r="CE66" i="82"/>
  <c r="CE52" i="82"/>
  <c r="CE72" i="82"/>
  <c r="CE38" i="82"/>
  <c r="CF53" i="82"/>
  <c r="CE56" i="82"/>
  <c r="CE55" i="82"/>
  <c r="CF45" i="82"/>
  <c r="CF39" i="82"/>
  <c r="CF68" i="82"/>
  <c r="CF80" i="82"/>
  <c r="CF38" i="82"/>
  <c r="CE62" i="82"/>
  <c r="CF49" i="82"/>
  <c r="CE42" i="82"/>
  <c r="CE79" i="82"/>
  <c r="CE83" i="82"/>
  <c r="CF44" i="82"/>
  <c r="CD46" i="82"/>
  <c r="CF83" i="82"/>
  <c r="CF76" i="82"/>
  <c r="CF88" i="82"/>
  <c r="CE68" i="82"/>
  <c r="CE43" i="82"/>
  <c r="CE80" i="82"/>
  <c r="CE54" i="82"/>
  <c r="CE89" i="82"/>
  <c r="CE45" i="82"/>
  <c r="CF66" i="82"/>
  <c r="CF59" i="82"/>
  <c r="CE78" i="82"/>
  <c r="CF79" i="82"/>
  <c r="CE34" i="82"/>
  <c r="CE60" i="82"/>
  <c r="CE82" i="82"/>
  <c r="CE84" i="82"/>
  <c r="CF52" i="82"/>
  <c r="CE50" i="82"/>
  <c r="CE53" i="82"/>
  <c r="CE46" i="82"/>
  <c r="CF36" i="82"/>
  <c r="CF82" i="82"/>
  <c r="CF32" i="82"/>
  <c r="CF64" i="82"/>
  <c r="CF81" i="82"/>
  <c r="CE47" i="82"/>
  <c r="CF51" i="82"/>
  <c r="CE36" i="82"/>
  <c r="CD80" i="82"/>
  <c r="CF65" i="82"/>
  <c r="CE71" i="82"/>
  <c r="CE75" i="82"/>
  <c r="CF89" i="82"/>
  <c r="CE58" i="82"/>
  <c r="CF37" i="82"/>
  <c r="CF54" i="82"/>
  <c r="CF77" i="82"/>
  <c r="CF69" i="82"/>
  <c r="CE33" i="82"/>
  <c r="CF86" i="82"/>
  <c r="CF70" i="82"/>
  <c r="CF75" i="82"/>
  <c r="CF62" i="82"/>
  <c r="CF67" i="82"/>
  <c r="CD58" i="82"/>
  <c r="CE48" i="82"/>
  <c r="CF47" i="82"/>
  <c r="CE73" i="82"/>
  <c r="CF35" i="82"/>
  <c r="CE44" i="82"/>
  <c r="CE87" i="82"/>
  <c r="CE86" i="82"/>
  <c r="CF61" i="82"/>
  <c r="CE39" i="82"/>
  <c r="CE76" i="82"/>
  <c r="CE37" i="82"/>
  <c r="CF50" i="82"/>
  <c r="CF63" i="82"/>
  <c r="CE81" i="82"/>
  <c r="CF55" i="82"/>
  <c r="CF56" i="82"/>
  <c r="CE49" i="82"/>
  <c r="CE61" i="82"/>
  <c r="CF58" i="82"/>
  <c r="CE57" i="82"/>
  <c r="CF71" i="82"/>
  <c r="CF87" i="82"/>
  <c r="CD41" i="82"/>
  <c r="CE59" i="82"/>
  <c r="CF48" i="82"/>
  <c r="CG36" i="82"/>
  <c r="CH39" i="82"/>
  <c r="CG46" i="82"/>
  <c r="CH82" i="82"/>
  <c r="CG48" i="82"/>
  <c r="CG63" i="82"/>
  <c r="CH77" i="82"/>
  <c r="CH74" i="82"/>
  <c r="CG32" i="82"/>
  <c r="CH60" i="82"/>
  <c r="CG40" i="82"/>
  <c r="CH69" i="82"/>
  <c r="CH40" i="82"/>
  <c r="CG61" i="82"/>
  <c r="CH46" i="82"/>
  <c r="CG86" i="82"/>
  <c r="CH52" i="82"/>
  <c r="CG83" i="82"/>
  <c r="CG76" i="82"/>
  <c r="CG67" i="82"/>
  <c r="CH83" i="82"/>
  <c r="CG78" i="82"/>
  <c r="CG44" i="82"/>
  <c r="CG80" i="82"/>
  <c r="CG66" i="82"/>
  <c r="CJ83" i="82"/>
  <c r="CH35" i="82"/>
  <c r="CG42" i="82"/>
  <c r="CG41" i="82"/>
  <c r="CG74" i="82"/>
  <c r="CH58" i="82"/>
  <c r="CG58" i="82"/>
  <c r="CG69" i="82"/>
  <c r="CH70" i="82"/>
  <c r="CH62" i="82"/>
  <c r="CH48" i="82"/>
  <c r="CH49" i="82"/>
  <c r="CG59" i="82"/>
  <c r="CH37" i="82"/>
  <c r="CG52" i="82"/>
  <c r="CG35" i="82"/>
  <c r="CG82" i="82"/>
  <c r="CH79" i="82"/>
  <c r="CH67" i="82"/>
  <c r="CG75" i="82"/>
  <c r="CG65" i="82"/>
  <c r="CG37" i="82"/>
  <c r="CG50" i="82"/>
  <c r="CG72" i="82"/>
  <c r="CG47" i="82"/>
  <c r="CG73" i="82"/>
  <c r="CH50" i="82"/>
  <c r="CG56" i="82"/>
  <c r="CG85" i="82"/>
  <c r="CG64" i="82"/>
  <c r="CG87" i="82"/>
  <c r="CH47" i="82"/>
  <c r="CG77" i="82"/>
  <c r="CG49" i="82"/>
  <c r="CH61" i="82"/>
  <c r="CH72" i="82"/>
  <c r="CG54" i="82"/>
  <c r="CG71" i="82"/>
  <c r="CG70" i="82"/>
  <c r="CH65" i="82"/>
  <c r="CG60" i="82"/>
  <c r="CG39" i="82"/>
  <c r="CF41" i="82"/>
  <c r="CG89" i="82"/>
  <c r="CG62" i="82"/>
  <c r="CG68" i="82"/>
  <c r="CG53" i="82"/>
  <c r="CH34" i="82"/>
  <c r="CG55" i="82"/>
  <c r="CG79" i="82"/>
  <c r="CG38" i="82"/>
  <c r="CH59" i="82"/>
  <c r="CG45" i="82"/>
  <c r="CG33" i="82"/>
  <c r="CF60" i="82"/>
  <c r="CG57" i="82"/>
  <c r="CH32" i="82"/>
  <c r="CH88" i="82"/>
  <c r="CH43" i="82"/>
  <c r="CG43" i="82"/>
  <c r="CH86" i="82"/>
  <c r="CG81" i="82"/>
  <c r="CH87" i="82"/>
  <c r="CH36" i="82"/>
  <c r="CF73" i="82"/>
  <c r="CG51" i="82"/>
  <c r="CF85" i="82"/>
  <c r="CG88" i="82"/>
  <c r="CH80" i="82"/>
  <c r="CG84" i="82"/>
  <c r="CH56" i="82"/>
  <c r="CG34" i="82"/>
  <c r="CI52" i="82"/>
  <c r="CI77" i="82"/>
  <c r="CI81" i="82"/>
  <c r="CI55" i="82"/>
  <c r="CI43" i="82"/>
  <c r="CJ84" i="82"/>
  <c r="CI88" i="82"/>
  <c r="CI61" i="82"/>
  <c r="CJ63" i="82"/>
  <c r="CH89" i="82"/>
  <c r="CJ47" i="82"/>
  <c r="CJ33" i="82"/>
  <c r="CJ81" i="82"/>
  <c r="CI36" i="82"/>
  <c r="CH51" i="82"/>
  <c r="CI54" i="82"/>
  <c r="CJ36" i="82"/>
  <c r="CH63" i="82"/>
  <c r="CI68" i="82"/>
  <c r="CJ54" i="82"/>
  <c r="CI50" i="82"/>
  <c r="CH75" i="82"/>
  <c r="CI42" i="82"/>
  <c r="CI57" i="82"/>
  <c r="CH66" i="82"/>
  <c r="CI87" i="82"/>
  <c r="CI74" i="82"/>
  <c r="CI89" i="82"/>
  <c r="CJ57" i="82"/>
  <c r="CJ67" i="82"/>
  <c r="CI79" i="82"/>
  <c r="CH55" i="82"/>
  <c r="CI66" i="82"/>
  <c r="CJ87" i="82"/>
  <c r="CH68" i="82"/>
  <c r="CI86" i="82"/>
  <c r="CI56" i="82"/>
  <c r="CI46" i="82"/>
  <c r="CI58" i="82"/>
  <c r="CJ45" i="82"/>
  <c r="CH41" i="82"/>
  <c r="CJ32" i="82"/>
  <c r="CI64" i="82"/>
  <c r="CI75" i="82"/>
  <c r="CI40" i="82"/>
  <c r="CI53" i="82"/>
  <c r="CH45" i="82"/>
  <c r="CI65" i="82"/>
  <c r="CJ60" i="82"/>
  <c r="CI45" i="82"/>
  <c r="CH64" i="82"/>
  <c r="CI41" i="82"/>
  <c r="CI80" i="82"/>
  <c r="CH38" i="82"/>
  <c r="CH73" i="82"/>
  <c r="CJ55" i="82"/>
  <c r="CI47" i="82"/>
  <c r="CJ66" i="82"/>
  <c r="CI49" i="82"/>
  <c r="CI48" i="82"/>
  <c r="CH53" i="82"/>
  <c r="CH81" i="82"/>
  <c r="CJ40" i="82"/>
  <c r="CH57" i="82"/>
  <c r="CJ56" i="82"/>
  <c r="CJ79" i="82"/>
  <c r="CI82" i="82"/>
  <c r="CH71" i="82"/>
  <c r="CI33" i="82"/>
  <c r="CH78" i="82"/>
  <c r="CH44" i="82"/>
  <c r="CI76" i="82"/>
  <c r="CI44" i="82"/>
  <c r="CH84" i="82"/>
  <c r="CI32" i="82"/>
  <c r="CI62" i="82"/>
  <c r="CJ42" i="82"/>
  <c r="CH42" i="82"/>
  <c r="CI70" i="82"/>
  <c r="CI38" i="82"/>
  <c r="CI67" i="82"/>
  <c r="CI63" i="82"/>
  <c r="CJ53" i="82"/>
  <c r="CJ41" i="82"/>
  <c r="CI85" i="82"/>
  <c r="CI59" i="82"/>
  <c r="CI83" i="82"/>
  <c r="CI35" i="82"/>
  <c r="CI39" i="82"/>
  <c r="CH54" i="82"/>
  <c r="CI60" i="82"/>
  <c r="CI78" i="82"/>
  <c r="CJ73" i="82"/>
  <c r="CI84" i="82"/>
  <c r="CI69" i="82"/>
  <c r="CI72" i="82"/>
  <c r="CI34" i="82"/>
  <c r="CJ62" i="82"/>
  <c r="CH76" i="82"/>
  <c r="CI37" i="82"/>
  <c r="CJ37" i="82"/>
  <c r="CJ78" i="82"/>
  <c r="CI51" i="82"/>
  <c r="CI73" i="82"/>
  <c r="CH33" i="82"/>
  <c r="CJ59" i="82"/>
  <c r="CJ69" i="82"/>
  <c r="CI71" i="82"/>
  <c r="CK51" i="82"/>
  <c r="CJ38" i="82"/>
  <c r="CK60" i="82"/>
  <c r="CK37" i="82"/>
  <c r="CJ74" i="82"/>
  <c r="CK89" i="82"/>
  <c r="CJ44" i="82"/>
  <c r="CK88" i="82"/>
  <c r="CK74" i="82"/>
  <c r="CK57" i="82"/>
  <c r="CK70" i="82"/>
  <c r="CK34" i="82"/>
  <c r="CJ72" i="82"/>
  <c r="CJ89" i="82"/>
  <c r="CJ82" i="82"/>
  <c r="CK75" i="82"/>
  <c r="CK40" i="82"/>
  <c r="CJ68" i="82"/>
  <c r="CJ88" i="82"/>
  <c r="CK82" i="82"/>
  <c r="CK64" i="82"/>
  <c r="CK47" i="82"/>
  <c r="CJ76" i="82"/>
  <c r="CK52" i="82"/>
  <c r="CK81" i="82"/>
  <c r="CK50" i="82"/>
  <c r="CK33" i="82"/>
  <c r="CJ71" i="82"/>
  <c r="CK66" i="82"/>
  <c r="CK69" i="82"/>
  <c r="CJ77" i="82"/>
  <c r="CK65" i="82"/>
  <c r="CJ49" i="82"/>
  <c r="CJ52" i="82"/>
  <c r="CK38" i="82"/>
  <c r="CK72" i="82"/>
  <c r="CK42" i="82"/>
  <c r="CJ65" i="82"/>
  <c r="CK83" i="82"/>
  <c r="CK67" i="82"/>
  <c r="CK39" i="82"/>
  <c r="CK68" i="82"/>
  <c r="CK78" i="82"/>
  <c r="CJ85" i="82"/>
  <c r="CK59" i="82"/>
  <c r="CK76" i="82"/>
  <c r="CJ58" i="82"/>
  <c r="CJ75" i="82"/>
  <c r="CJ50" i="82"/>
  <c r="CK73" i="82"/>
  <c r="CJ46" i="82"/>
  <c r="CK62" i="82"/>
  <c r="CK41" i="82"/>
  <c r="CJ39" i="82"/>
  <c r="CJ51" i="82"/>
  <c r="CK58" i="82"/>
  <c r="CJ64" i="82"/>
  <c r="CK86" i="82"/>
  <c r="CK79" i="82"/>
  <c r="CK32" i="82"/>
  <c r="CJ70" i="82"/>
  <c r="CK77" i="82"/>
  <c r="CJ61" i="82"/>
  <c r="CK84" i="82"/>
  <c r="CK56" i="82"/>
  <c r="CK55" i="82"/>
  <c r="CK49" i="82"/>
  <c r="CK80" i="82"/>
  <c r="CK85" i="82"/>
  <c r="CJ80" i="82"/>
  <c r="CK71" i="82"/>
  <c r="CK61" i="82"/>
  <c r="CJ48" i="82"/>
  <c r="CJ34" i="82"/>
  <c r="CK54" i="82"/>
  <c r="CK87" i="82"/>
  <c r="CK36" i="82"/>
  <c r="CJ43" i="82"/>
  <c r="CK45" i="82"/>
  <c r="CK63" i="82"/>
  <c r="CK53" i="82"/>
  <c r="CK48" i="82"/>
  <c r="CK35" i="82"/>
  <c r="CK46" i="82"/>
  <c r="CK43" i="82"/>
  <c r="CN88" i="82"/>
  <c r="CJ35" i="82"/>
  <c r="CJ86" i="82"/>
  <c r="CK44" i="82"/>
  <c r="CL54" i="82"/>
  <c r="CM46" i="82"/>
  <c r="CM57" i="82"/>
  <c r="CM54" i="82"/>
  <c r="CL58" i="82"/>
  <c r="CL44" i="82"/>
  <c r="CM47" i="82"/>
  <c r="CN79" i="82"/>
  <c r="CL32" i="82"/>
  <c r="CL59" i="82"/>
  <c r="CL62" i="82"/>
  <c r="CM81" i="82"/>
  <c r="CL64" i="82"/>
  <c r="CL42" i="82"/>
  <c r="CM35" i="82"/>
  <c r="CM65" i="82"/>
  <c r="CN65" i="82"/>
  <c r="CL66" i="82"/>
  <c r="CL75" i="82"/>
  <c r="CL33" i="82"/>
  <c r="CM50" i="82"/>
  <c r="CL45" i="82"/>
  <c r="CM58" i="82"/>
  <c r="CL55" i="82"/>
  <c r="CM52" i="82"/>
  <c r="CL79" i="82"/>
  <c r="CN75" i="82"/>
  <c r="CM33" i="82"/>
  <c r="CL89" i="82"/>
  <c r="CL86" i="82"/>
  <c r="CN50" i="82"/>
  <c r="CM38" i="82"/>
  <c r="CM45" i="82"/>
  <c r="CM63" i="82"/>
  <c r="CL83" i="82"/>
  <c r="CM72" i="82"/>
  <c r="CM73" i="82"/>
  <c r="CN64" i="82"/>
  <c r="CM84" i="82"/>
  <c r="CL48" i="82"/>
  <c r="CM87" i="82"/>
  <c r="CN49" i="82"/>
  <c r="CM77" i="82"/>
  <c r="CL51" i="82"/>
  <c r="CM86" i="82"/>
  <c r="CN66" i="82"/>
  <c r="CL87" i="82"/>
  <c r="CL68" i="82"/>
  <c r="CL69" i="82"/>
  <c r="CM34" i="82"/>
  <c r="CL50" i="82"/>
  <c r="CL60" i="82"/>
  <c r="CM42" i="82"/>
  <c r="CL70" i="82"/>
  <c r="CM83" i="82"/>
  <c r="CM75" i="82"/>
  <c r="CL52" i="82"/>
  <c r="CL78" i="82"/>
  <c r="CM40" i="82"/>
  <c r="CM80" i="82"/>
  <c r="CM32" i="82"/>
  <c r="CL81" i="82"/>
  <c r="CL77" i="82"/>
  <c r="CN70" i="82"/>
  <c r="CM36" i="82"/>
  <c r="CN42" i="82"/>
  <c r="CL37" i="82"/>
  <c r="CN77" i="82"/>
  <c r="CN43" i="82"/>
  <c r="CL57" i="82"/>
  <c r="CM55" i="82"/>
  <c r="CP84" i="82"/>
  <c r="CL53" i="82"/>
  <c r="CM51" i="82"/>
  <c r="CM59" i="82"/>
  <c r="CM67" i="82"/>
  <c r="CL56" i="82"/>
  <c r="CL71" i="82"/>
  <c r="CM48" i="82"/>
  <c r="CM39" i="82"/>
  <c r="CM44" i="82"/>
  <c r="CN52" i="82"/>
  <c r="CL46" i="82"/>
  <c r="CL72" i="82"/>
  <c r="CL39" i="82"/>
  <c r="CL61" i="82"/>
  <c r="CL67" i="82"/>
  <c r="CM56" i="82"/>
  <c r="CM61" i="82"/>
  <c r="CN59" i="82"/>
  <c r="CL76" i="82"/>
  <c r="CM74" i="82"/>
  <c r="CL41" i="82"/>
  <c r="CM88" i="82"/>
  <c r="CL40" i="82"/>
  <c r="CM71" i="82"/>
  <c r="CN63" i="82"/>
  <c r="CL36" i="82"/>
  <c r="CL43" i="82"/>
  <c r="CM62" i="82"/>
  <c r="CM85" i="82"/>
  <c r="CM82" i="82"/>
  <c r="CM41" i="82"/>
  <c r="CN86" i="82"/>
  <c r="CL73" i="82"/>
  <c r="CM64" i="82"/>
  <c r="CL88" i="82"/>
  <c r="CL34" i="82"/>
  <c r="CM66" i="82"/>
  <c r="CL85" i="82"/>
  <c r="CL65" i="82"/>
  <c r="CM89" i="82"/>
  <c r="CL49" i="82"/>
  <c r="CM68" i="82"/>
  <c r="CL74" i="82"/>
  <c r="CL63" i="82"/>
  <c r="CM60" i="82"/>
  <c r="CM76" i="82"/>
  <c r="CL35" i="82"/>
  <c r="CN38" i="82"/>
  <c r="CM70" i="82"/>
  <c r="CL47" i="82"/>
  <c r="CL80" i="82"/>
  <c r="CM69" i="82"/>
  <c r="CM49" i="82"/>
  <c r="CM79" i="82"/>
  <c r="CM78" i="82"/>
  <c r="CL82" i="82"/>
  <c r="CN87" i="82"/>
  <c r="CL84" i="82"/>
  <c r="CM37" i="82"/>
  <c r="CM53" i="82"/>
  <c r="CM43" i="82"/>
  <c r="CL38" i="82"/>
  <c r="CO49" i="82"/>
  <c r="CP80" i="82"/>
  <c r="CO86" i="82"/>
  <c r="CN60" i="82"/>
  <c r="CO43" i="82"/>
  <c r="CO78" i="82"/>
  <c r="CO80" i="82"/>
  <c r="CN48" i="82"/>
  <c r="CP75" i="82"/>
  <c r="CO68" i="82"/>
  <c r="CN33" i="82"/>
  <c r="CO39" i="82"/>
  <c r="CO65" i="82"/>
  <c r="CP66" i="82"/>
  <c r="CN73" i="82"/>
  <c r="CO56" i="82"/>
  <c r="CO61" i="82"/>
  <c r="CP69" i="82"/>
  <c r="CN41" i="82"/>
  <c r="CO85" i="82"/>
  <c r="CO79" i="82"/>
  <c r="CP49" i="82"/>
  <c r="CO35" i="82"/>
  <c r="CO47" i="82"/>
  <c r="CP57" i="82"/>
  <c r="CP78" i="82"/>
  <c r="CN76" i="82"/>
  <c r="CP79" i="82"/>
  <c r="CO66" i="82"/>
  <c r="CO51" i="82"/>
  <c r="CN74" i="82"/>
  <c r="CO63" i="82"/>
  <c r="CO41" i="82"/>
  <c r="CN37" i="82"/>
  <c r="CO82" i="82"/>
  <c r="CP59" i="82"/>
  <c r="CN46" i="82"/>
  <c r="CO73" i="82"/>
  <c r="CO36" i="82"/>
  <c r="CP48" i="82"/>
  <c r="CN47" i="82"/>
  <c r="CO62" i="82"/>
  <c r="CO84" i="82"/>
  <c r="CO89" i="82"/>
  <c r="CO87" i="82"/>
  <c r="CR84" i="82"/>
  <c r="CN32" i="82"/>
  <c r="CP64" i="82"/>
  <c r="CO67" i="82"/>
  <c r="CN84" i="82"/>
  <c r="CN35" i="82"/>
  <c r="CO50" i="82"/>
  <c r="CO42" i="82"/>
  <c r="CO72" i="82"/>
  <c r="CO45" i="82"/>
  <c r="CP46" i="82"/>
  <c r="CO71" i="82"/>
  <c r="CO40" i="82"/>
  <c r="CO81" i="82"/>
  <c r="CO77" i="82"/>
  <c r="CN54" i="82"/>
  <c r="CN68" i="82"/>
  <c r="CN80" i="82"/>
  <c r="CP36" i="82"/>
  <c r="CN62" i="82"/>
  <c r="CN81" i="82"/>
  <c r="CO60" i="82"/>
  <c r="CP70" i="82"/>
  <c r="CP83" i="82"/>
  <c r="CN83" i="82"/>
  <c r="CN36" i="82"/>
  <c r="CO57" i="82"/>
  <c r="CN45" i="82"/>
  <c r="CO74" i="82"/>
  <c r="CN51" i="82"/>
  <c r="CN34" i="82"/>
  <c r="CO37" i="82"/>
  <c r="CO52" i="82"/>
  <c r="CN72" i="82"/>
  <c r="CP88" i="82"/>
  <c r="CO46" i="82"/>
  <c r="CN58" i="82"/>
  <c r="CO64" i="82"/>
  <c r="CO76" i="82"/>
  <c r="CN55" i="82"/>
  <c r="CN56" i="82"/>
  <c r="CP72" i="82"/>
  <c r="CO34" i="82"/>
  <c r="CN82" i="82"/>
  <c r="CN39" i="82"/>
  <c r="CN67" i="82"/>
  <c r="CO32" i="82"/>
  <c r="CP39" i="82"/>
  <c r="CP56" i="82"/>
  <c r="CP45" i="82"/>
  <c r="CO33" i="82"/>
  <c r="CN53" i="82"/>
  <c r="CO83" i="82"/>
  <c r="CO69" i="82"/>
  <c r="CN78" i="82"/>
  <c r="CO58" i="82"/>
  <c r="CO75" i="82"/>
  <c r="CN85" i="82"/>
  <c r="CO59" i="82"/>
  <c r="CO48" i="82"/>
  <c r="CN57" i="82"/>
  <c r="CO38" i="82"/>
  <c r="CN69" i="82"/>
  <c r="CO53" i="82"/>
  <c r="CO70" i="82"/>
  <c r="CP55" i="82"/>
  <c r="CN71" i="82"/>
  <c r="CN40" i="82"/>
  <c r="CO44" i="82"/>
  <c r="CN89" i="82"/>
  <c r="CP35" i="82"/>
  <c r="CO54" i="82"/>
  <c r="CO88" i="82"/>
  <c r="CP34" i="82"/>
  <c r="CO55" i="82"/>
  <c r="CN44" i="82"/>
  <c r="CN61" i="82"/>
  <c r="CP61" i="82"/>
  <c r="CR35" i="82"/>
  <c r="CP67" i="82"/>
  <c r="CQ50" i="82"/>
  <c r="CR79" i="82"/>
  <c r="CP89" i="82"/>
  <c r="CP41" i="82"/>
  <c r="CR63" i="82"/>
  <c r="CP73" i="82"/>
  <c r="CR72" i="82"/>
  <c r="CQ40" i="82"/>
  <c r="CQ48" i="82"/>
  <c r="CQ83" i="82"/>
  <c r="CR34" i="82"/>
  <c r="CQ61" i="82"/>
  <c r="CR74" i="82"/>
  <c r="CP47" i="82"/>
  <c r="CQ33" i="82"/>
  <c r="CQ89" i="82"/>
  <c r="CP65" i="82"/>
  <c r="CP50" i="82"/>
  <c r="CP52" i="82"/>
  <c r="CR48" i="82"/>
  <c r="CR32" i="82"/>
  <c r="CR45" i="82"/>
  <c r="CQ67" i="82"/>
  <c r="CP32" i="82"/>
  <c r="CR33" i="82"/>
  <c r="CR56" i="82"/>
  <c r="CQ45" i="82"/>
  <c r="CR70" i="82"/>
  <c r="CP42" i="82"/>
  <c r="CQ35" i="82"/>
  <c r="CR60" i="82"/>
  <c r="CQ38" i="82"/>
  <c r="CR50" i="82"/>
  <c r="CR42" i="82"/>
  <c r="CR86" i="82"/>
  <c r="CQ34" i="82"/>
  <c r="CQ86" i="82"/>
  <c r="CQ85" i="82"/>
  <c r="CP68" i="82"/>
  <c r="CP33" i="82"/>
  <c r="CQ78" i="82"/>
  <c r="CR47" i="82"/>
  <c r="CR49" i="82"/>
  <c r="CQ44" i="82"/>
  <c r="CQ32" i="82"/>
  <c r="CR76" i="82"/>
  <c r="CR67" i="82"/>
  <c r="CQ70" i="82"/>
  <c r="CR44" i="82"/>
  <c r="CQ73" i="82"/>
  <c r="CR75" i="82"/>
  <c r="CR73" i="82"/>
  <c r="CQ42" i="82"/>
  <c r="CR81" i="82"/>
  <c r="CP54" i="82"/>
  <c r="CP51" i="82"/>
  <c r="CQ76" i="82"/>
  <c r="CR89" i="82"/>
  <c r="CP37" i="82"/>
  <c r="CQ80" i="82"/>
  <c r="CQ71" i="82"/>
  <c r="CQ47" i="82"/>
  <c r="CQ41" i="82"/>
  <c r="CR55" i="82"/>
  <c r="CP74" i="82"/>
  <c r="CQ62" i="82"/>
  <c r="CR82" i="82"/>
  <c r="CR54" i="82"/>
  <c r="CQ37" i="82"/>
  <c r="CQ56" i="82"/>
  <c r="CP85" i="82"/>
  <c r="CQ63" i="82"/>
  <c r="CQ66" i="82"/>
  <c r="CR40" i="82"/>
  <c r="CP53" i="82"/>
  <c r="CQ77" i="82"/>
  <c r="CR53" i="82"/>
  <c r="CQ68" i="82"/>
  <c r="CR59" i="82"/>
  <c r="CQ84" i="82"/>
  <c r="CQ82" i="82"/>
  <c r="CP77" i="82"/>
  <c r="CQ49" i="82"/>
  <c r="CP62" i="82"/>
  <c r="CR65" i="82"/>
  <c r="CQ39" i="82"/>
  <c r="CP87" i="82"/>
  <c r="CR68" i="82"/>
  <c r="CQ53" i="82"/>
  <c r="CR71" i="82"/>
  <c r="CQ43" i="82"/>
  <c r="CQ59" i="82"/>
  <c r="CR58" i="82"/>
  <c r="CP86" i="82"/>
  <c r="CQ51" i="82"/>
  <c r="CQ64" i="82"/>
  <c r="CQ46" i="82"/>
  <c r="CQ72" i="82"/>
  <c r="CR46" i="82"/>
  <c r="CR87" i="82"/>
  <c r="CP40" i="82"/>
  <c r="CR38" i="82"/>
  <c r="CQ75" i="82"/>
  <c r="CR66" i="82"/>
  <c r="CP43" i="82"/>
  <c r="CQ60" i="82"/>
  <c r="CP60" i="82"/>
  <c r="CQ88" i="82"/>
  <c r="CP38" i="82"/>
  <c r="CR85" i="82"/>
  <c r="CR57" i="82"/>
  <c r="CR64" i="82"/>
  <c r="CR52" i="82"/>
  <c r="CQ57" i="82"/>
  <c r="CR41" i="82"/>
  <c r="CQ65" i="82"/>
  <c r="CR69" i="82"/>
  <c r="CR61" i="82"/>
  <c r="CQ52" i="82"/>
  <c r="CQ81" i="82"/>
  <c r="CP76" i="82"/>
  <c r="CR77" i="82"/>
  <c r="CP63" i="82"/>
  <c r="CR36" i="82"/>
  <c r="CR39" i="82"/>
  <c r="CR78" i="82"/>
  <c r="CQ69" i="82"/>
  <c r="CQ74" i="82"/>
  <c r="CP58" i="82"/>
  <c r="CP82" i="82"/>
  <c r="CQ36" i="82"/>
  <c r="CP44" i="82"/>
  <c r="CR43" i="82"/>
  <c r="CQ55" i="82"/>
  <c r="CQ54" i="82"/>
  <c r="CR37" i="82"/>
  <c r="CQ87" i="82"/>
  <c r="CR83" i="82"/>
  <c r="CQ79" i="82"/>
  <c r="CP81" i="82"/>
  <c r="CQ58" i="82"/>
  <c r="CR80" i="82"/>
  <c r="CR62" i="82"/>
  <c r="CP71" i="82"/>
  <c r="CS69" i="82"/>
  <c r="CR88" i="82"/>
  <c r="CS63" i="82"/>
  <c r="CS62" i="82"/>
  <c r="CS65" i="82"/>
  <c r="CS64" i="82"/>
  <c r="CS37" i="82"/>
  <c r="CS52" i="82"/>
  <c r="CS89" i="82"/>
  <c r="CS86" i="82"/>
  <c r="CS48" i="82"/>
  <c r="CS77" i="82"/>
  <c r="CS55" i="82"/>
  <c r="CS72" i="82"/>
  <c r="CS81" i="82"/>
  <c r="CS46" i="82"/>
  <c r="CS75" i="82"/>
  <c r="CS80" i="82"/>
  <c r="CS32" i="82"/>
  <c r="CS88" i="82"/>
  <c r="CS41" i="82"/>
  <c r="CS42" i="82"/>
  <c r="CS43" i="82"/>
  <c r="CS82" i="82"/>
  <c r="CS35" i="82"/>
  <c r="CS36" i="82"/>
  <c r="CS34" i="82"/>
  <c r="CS33" i="82"/>
  <c r="CS84" i="82"/>
  <c r="CS61" i="82"/>
  <c r="CS73" i="82"/>
  <c r="CS51" i="82"/>
  <c r="CS67" i="82"/>
  <c r="CS45" i="82"/>
  <c r="CS68" i="82"/>
  <c r="CS50" i="82"/>
  <c r="CS58" i="82"/>
  <c r="CS47" i="82"/>
  <c r="CS87" i="82"/>
  <c r="CS59" i="82"/>
  <c r="CS83" i="82"/>
  <c r="CS54" i="82"/>
  <c r="CS66" i="82"/>
  <c r="CS71" i="82"/>
  <c r="CS44" i="82"/>
  <c r="CS85" i="82"/>
  <c r="CS76" i="82"/>
  <c r="CS70" i="82"/>
  <c r="CS53" i="82"/>
  <c r="CS38" i="82"/>
  <c r="CS79" i="82"/>
  <c r="CR51" i="82"/>
  <c r="CS60" i="82"/>
  <c r="CS78" i="82"/>
  <c r="CS56" i="82"/>
  <c r="CS39" i="82"/>
  <c r="CS74" i="82"/>
  <c r="CS57" i="82"/>
  <c r="CS40" i="82"/>
  <c r="CS49" i="82"/>
  <c r="CU65" i="82"/>
  <c r="CU39" i="82"/>
  <c r="CT66" i="82"/>
  <c r="CT72" i="82"/>
  <c r="CT50" i="82"/>
  <c r="CT67" i="82"/>
  <c r="CU83" i="82"/>
  <c r="CT77" i="82"/>
  <c r="CU86" i="82"/>
  <c r="CT58" i="82"/>
  <c r="CU50" i="82"/>
  <c r="CU52" i="82"/>
  <c r="CU49" i="82"/>
  <c r="CV81" i="82"/>
  <c r="CT73" i="82"/>
  <c r="CT41" i="82"/>
  <c r="CU56" i="82"/>
  <c r="CU74" i="82"/>
  <c r="CT88" i="82"/>
  <c r="CU47" i="82"/>
  <c r="CT51" i="82"/>
  <c r="CU40" i="82"/>
  <c r="CT80" i="82"/>
  <c r="CU58" i="82"/>
  <c r="CT59" i="82"/>
  <c r="CU34" i="82"/>
  <c r="CU48" i="82"/>
  <c r="CU67" i="82"/>
  <c r="CU70" i="82"/>
  <c r="CU80" i="82"/>
  <c r="CT56" i="82"/>
  <c r="CU54" i="82"/>
  <c r="CU43" i="82"/>
  <c r="CT62" i="82"/>
  <c r="CT39" i="82"/>
  <c r="CT44" i="82"/>
  <c r="CU62" i="82"/>
  <c r="CT46" i="82"/>
  <c r="CU44" i="82"/>
  <c r="CT74" i="82"/>
  <c r="CT45" i="82"/>
  <c r="CT47" i="82"/>
  <c r="CT55" i="82"/>
  <c r="CU51" i="82"/>
  <c r="CU63" i="82"/>
  <c r="CT32" i="82"/>
  <c r="CT69" i="82"/>
  <c r="CT34" i="82"/>
  <c r="CU38" i="82"/>
  <c r="CU46" i="82"/>
  <c r="CU78" i="82"/>
  <c r="CT57" i="82"/>
  <c r="CT85" i="82"/>
  <c r="CT75" i="82"/>
  <c r="CU79" i="82"/>
  <c r="CT81" i="82"/>
  <c r="CT43" i="82"/>
  <c r="CT60" i="82"/>
  <c r="CT68" i="82"/>
  <c r="CU72" i="82"/>
  <c r="CT70" i="82"/>
  <c r="CU87" i="82"/>
  <c r="CT71" i="82"/>
  <c r="CU36" i="82"/>
  <c r="CU81" i="82"/>
  <c r="CT65" i="82"/>
  <c r="CU68" i="82"/>
  <c r="CU73" i="82"/>
  <c r="CT40" i="82"/>
  <c r="CT61" i="82"/>
  <c r="CU55" i="82"/>
  <c r="CU59" i="82"/>
  <c r="CT89" i="82"/>
  <c r="CT78" i="82"/>
  <c r="CU45" i="82"/>
  <c r="CU88" i="82"/>
  <c r="CU42" i="82"/>
  <c r="CU82" i="82"/>
  <c r="CT36" i="82"/>
  <c r="CU69" i="82"/>
  <c r="CT48" i="82"/>
  <c r="CU53" i="82"/>
  <c r="CU57" i="82"/>
  <c r="CT64" i="82"/>
  <c r="CU75" i="82"/>
  <c r="CT53" i="82"/>
  <c r="CU77" i="82"/>
  <c r="CU71" i="82"/>
  <c r="CT37" i="82"/>
  <c r="CU64" i="82"/>
  <c r="CT49" i="82"/>
  <c r="CT33" i="82"/>
  <c r="CT42" i="82"/>
  <c r="CT87" i="82"/>
  <c r="CT86" i="82"/>
  <c r="CU76" i="82"/>
  <c r="CT52" i="82"/>
  <c r="CU84" i="82"/>
  <c r="CT35" i="82"/>
  <c r="CT76" i="82"/>
  <c r="CT54" i="82"/>
  <c r="CU89" i="82"/>
  <c r="CU33" i="82"/>
  <c r="CU61" i="82"/>
  <c r="CT63" i="82"/>
  <c r="CU85" i="82"/>
  <c r="CT84" i="82"/>
  <c r="CU41" i="82"/>
  <c r="CU35" i="82"/>
  <c r="CU66" i="82"/>
  <c r="CU60" i="82"/>
  <c r="CT38" i="82"/>
  <c r="CT83" i="82"/>
  <c r="CT79" i="82"/>
  <c r="CU37" i="82"/>
  <c r="CT82" i="82"/>
  <c r="CU32" i="82"/>
  <c r="CV63" i="82"/>
  <c r="CV65" i="82"/>
  <c r="CW48" i="82"/>
  <c r="CV75" i="82"/>
  <c r="CV36" i="82"/>
  <c r="CW63" i="82"/>
  <c r="CV32" i="82"/>
  <c r="CW67" i="82"/>
  <c r="CW82" i="82"/>
  <c r="CW68" i="82"/>
  <c r="CV57" i="82"/>
  <c r="CW88" i="82"/>
  <c r="CV62" i="82"/>
  <c r="CW38" i="82"/>
  <c r="CW32" i="82"/>
  <c r="CW34" i="82"/>
  <c r="CW64" i="82"/>
  <c r="CV54" i="82"/>
  <c r="CW47" i="82"/>
  <c r="CV60" i="82"/>
  <c r="CV80" i="82"/>
  <c r="CV47" i="82"/>
  <c r="CW73" i="82"/>
  <c r="CW44" i="82"/>
  <c r="CV45" i="82"/>
  <c r="CW72" i="82"/>
  <c r="CW66" i="82"/>
  <c r="CV68" i="82"/>
  <c r="CV87" i="82"/>
  <c r="CV78" i="82"/>
  <c r="CW36" i="82"/>
  <c r="CW80" i="82"/>
  <c r="CV52" i="82"/>
  <c r="CV83" i="82"/>
  <c r="CV58" i="82"/>
  <c r="CW52" i="82"/>
  <c r="CW85" i="82"/>
  <c r="CW50" i="82"/>
  <c r="CV85" i="82"/>
  <c r="CV40" i="82"/>
  <c r="CV38" i="82"/>
  <c r="CW40" i="82"/>
  <c r="CW51" i="82"/>
  <c r="CV66" i="82"/>
  <c r="CV67" i="82"/>
  <c r="CW37" i="82"/>
  <c r="CW41" i="82"/>
  <c r="CW59" i="82"/>
  <c r="CV51" i="82"/>
  <c r="CV84" i="82"/>
  <c r="CV64" i="82"/>
  <c r="CW87" i="82"/>
  <c r="CV59" i="82"/>
  <c r="CV50" i="82"/>
  <c r="CW53" i="82"/>
  <c r="CV42" i="82"/>
  <c r="CW70" i="82"/>
  <c r="CV44" i="82"/>
  <c r="CV34" i="82"/>
  <c r="CV86" i="82"/>
  <c r="CW43" i="82"/>
  <c r="CW75" i="82"/>
  <c r="CV82" i="82"/>
  <c r="CW39" i="82"/>
  <c r="CV76" i="82"/>
  <c r="CV77" i="82"/>
  <c r="CV89" i="82"/>
  <c r="CV69" i="82"/>
  <c r="CV41" i="82"/>
  <c r="CW74" i="82"/>
  <c r="CW60" i="82"/>
  <c r="CV53" i="82"/>
  <c r="CW56" i="82"/>
  <c r="CW69" i="82"/>
  <c r="CW79" i="82"/>
  <c r="CW65" i="82"/>
  <c r="CW45" i="82"/>
  <c r="CV74" i="82"/>
  <c r="CW54" i="82"/>
  <c r="CV43" i="82"/>
  <c r="CW55" i="82"/>
  <c r="CW58" i="82"/>
  <c r="CV56" i="82"/>
  <c r="CV35" i="82"/>
  <c r="CW81" i="82"/>
  <c r="CZ76" i="82"/>
  <c r="CV49" i="82"/>
  <c r="CW57" i="82"/>
  <c r="CV70" i="82"/>
  <c r="CW86" i="82"/>
  <c r="CW46" i="82"/>
  <c r="CW61" i="82"/>
  <c r="CV72" i="82"/>
  <c r="CV33" i="82"/>
  <c r="CV37" i="82"/>
  <c r="CW49" i="82"/>
  <c r="CW71" i="82"/>
  <c r="CW77" i="82"/>
  <c r="CV48" i="82"/>
  <c r="CV73" i="82"/>
  <c r="CW83" i="82"/>
  <c r="CV46" i="82"/>
  <c r="CV79" i="82"/>
  <c r="CW35" i="82"/>
  <c r="CV71" i="82"/>
  <c r="CV55" i="82"/>
  <c r="CV61" i="82"/>
  <c r="CV88" i="82"/>
  <c r="CW62" i="82"/>
  <c r="CV39" i="82"/>
  <c r="CW42" i="82"/>
  <c r="CW89" i="82"/>
  <c r="CW33" i="82"/>
  <c r="CW84" i="82"/>
  <c r="CW78" i="82"/>
  <c r="CW76" i="82"/>
  <c r="CZ80" i="82"/>
  <c r="CX69" i="82"/>
  <c r="CZ40" i="82"/>
  <c r="CX82" i="82"/>
  <c r="CX32" i="82"/>
  <c r="CZ82" i="82"/>
  <c r="CZ36" i="82"/>
  <c r="CX89" i="82"/>
  <c r="CY73" i="82"/>
  <c r="CZ78" i="82"/>
  <c r="CZ50" i="82"/>
  <c r="CY45" i="82"/>
  <c r="CX38" i="82"/>
  <c r="CZ53" i="82"/>
  <c r="CZ81" i="82"/>
  <c r="CX54" i="82"/>
  <c r="CY76" i="82"/>
  <c r="CX46" i="82"/>
  <c r="CZ88" i="82"/>
  <c r="CZ89" i="82"/>
  <c r="CY84" i="82"/>
  <c r="CY63" i="82"/>
  <c r="CZ48" i="82"/>
  <c r="CZ58" i="82"/>
  <c r="CZ67" i="82"/>
  <c r="CY32" i="82"/>
  <c r="CY61" i="82"/>
  <c r="CX45" i="82"/>
  <c r="CZ37" i="82"/>
  <c r="CX86" i="82"/>
  <c r="CY51" i="82"/>
  <c r="CY35" i="82"/>
  <c r="CZ51" i="82"/>
  <c r="CY34" i="82"/>
  <c r="CZ84" i="82"/>
  <c r="CX63" i="82"/>
  <c r="CZ56" i="82"/>
  <c r="CZ47" i="82"/>
  <c r="CZ59" i="82"/>
  <c r="CY50" i="82"/>
  <c r="CX52" i="82"/>
  <c r="CX71" i="82"/>
  <c r="CY57" i="82"/>
  <c r="CY46" i="82"/>
  <c r="CY47" i="82"/>
  <c r="CX66" i="82"/>
  <c r="CZ86" i="82"/>
  <c r="CZ44" i="82"/>
  <c r="CZ63" i="82"/>
  <c r="CY88" i="82"/>
  <c r="CZ33" i="82"/>
  <c r="CZ64" i="82"/>
  <c r="CZ45" i="82"/>
  <c r="CY79" i="82"/>
  <c r="CX36" i="82"/>
  <c r="CZ73" i="82"/>
  <c r="CX33" i="82"/>
  <c r="CX88" i="82"/>
  <c r="CX48" i="82"/>
  <c r="CX67" i="82"/>
  <c r="CY87" i="82"/>
  <c r="CY66" i="82"/>
  <c r="CY89" i="82"/>
  <c r="CZ65" i="82"/>
  <c r="CX76" i="82"/>
  <c r="CY54" i="82"/>
  <c r="CZ38" i="82"/>
  <c r="CZ39" i="82"/>
  <c r="CX60" i="82"/>
  <c r="CY72" i="82"/>
  <c r="CX42" i="82"/>
  <c r="CZ83" i="82"/>
  <c r="CZ32" i="82"/>
  <c r="CY74" i="82"/>
  <c r="CX80" i="82"/>
  <c r="CX43" i="82"/>
  <c r="CX78" i="82"/>
  <c r="CX50" i="82"/>
  <c r="CZ72" i="82"/>
  <c r="CX37" i="82"/>
  <c r="CX34" i="82"/>
  <c r="CX59" i="82"/>
  <c r="CX49" i="82"/>
  <c r="CZ74" i="82"/>
  <c r="CX83" i="82"/>
  <c r="CZ66" i="82"/>
  <c r="CY64" i="82"/>
  <c r="CZ85" i="82"/>
  <c r="CY43" i="82"/>
  <c r="CX44" i="82"/>
  <c r="CX65" i="82"/>
  <c r="CY83" i="82"/>
  <c r="CZ42" i="82"/>
  <c r="CY59" i="82"/>
  <c r="CY39" i="82"/>
  <c r="CY52" i="82"/>
  <c r="CZ52" i="82"/>
  <c r="CX39" i="82"/>
  <c r="CZ46" i="82"/>
  <c r="CZ70" i="82"/>
  <c r="CX57" i="82"/>
  <c r="CX64" i="82"/>
  <c r="CX75" i="82"/>
  <c r="CX55" i="82"/>
  <c r="CY75" i="82"/>
  <c r="CX56" i="82"/>
  <c r="CY37" i="82"/>
  <c r="CY81" i="82"/>
  <c r="CY82" i="82"/>
  <c r="CX72" i="82"/>
  <c r="CZ35" i="82"/>
  <c r="CY71" i="82"/>
  <c r="CZ79" i="82"/>
  <c r="CX68" i="82"/>
  <c r="CY86" i="82"/>
  <c r="CY44" i="82"/>
  <c r="CZ54" i="82"/>
  <c r="CY77" i="82"/>
  <c r="CX87" i="82"/>
  <c r="CY60" i="82"/>
  <c r="CX77" i="82"/>
  <c r="CZ57" i="82"/>
  <c r="CX35" i="82"/>
  <c r="CX40" i="82"/>
  <c r="CX62" i="82"/>
  <c r="CZ60" i="82"/>
  <c r="CX84" i="82"/>
  <c r="CX53" i="82"/>
  <c r="CY33" i="82"/>
  <c r="CX85" i="82"/>
  <c r="CY49" i="82"/>
  <c r="CX51" i="82"/>
  <c r="CZ49" i="82"/>
  <c r="CX41" i="82"/>
  <c r="CY36" i="82"/>
  <c r="CX47" i="82"/>
  <c r="CX79" i="82"/>
  <c r="DB83" i="82"/>
  <c r="CZ34" i="82"/>
  <c r="CY41" i="82"/>
  <c r="CZ55" i="82"/>
  <c r="CZ41" i="82"/>
  <c r="CY80" i="82"/>
  <c r="CY65" i="82"/>
  <c r="CX74" i="82"/>
  <c r="CY62" i="82"/>
  <c r="CZ62" i="82"/>
  <c r="CY85" i="82"/>
  <c r="CY40" i="82"/>
  <c r="CY70" i="82"/>
  <c r="CZ69" i="82"/>
  <c r="CY78" i="82"/>
  <c r="CY38" i="82"/>
  <c r="CX73" i="82"/>
  <c r="CY48" i="82"/>
  <c r="CY58" i="82"/>
  <c r="CY56" i="82"/>
  <c r="CY67" i="82"/>
  <c r="CY55" i="82"/>
  <c r="CY68" i="82"/>
  <c r="CZ61" i="82"/>
  <c r="CZ71" i="82"/>
  <c r="CX58" i="82"/>
  <c r="CZ77" i="82"/>
  <c r="CY69" i="82"/>
  <c r="CZ68" i="82"/>
  <c r="CZ75" i="82"/>
  <c r="CX70" i="82"/>
  <c r="CZ43" i="82"/>
  <c r="CX81" i="82"/>
  <c r="CY42" i="82"/>
  <c r="CZ87" i="82"/>
  <c r="CX61" i="82"/>
  <c r="CY53" i="82"/>
  <c r="DA70" i="82"/>
  <c r="DB65" i="82"/>
  <c r="DA38" i="82"/>
  <c r="DB77" i="82"/>
  <c r="DB70" i="82"/>
  <c r="DA41" i="82"/>
  <c r="DA47" i="82"/>
  <c r="DB71" i="82"/>
  <c r="DB42" i="82"/>
  <c r="DA66" i="82"/>
  <c r="DA67" i="82"/>
  <c r="DB75" i="82"/>
  <c r="DB40" i="82"/>
  <c r="DB82" i="82"/>
  <c r="DB50" i="82"/>
  <c r="DB56" i="82"/>
  <c r="DA58" i="82"/>
  <c r="DA44" i="82"/>
  <c r="DA85" i="82"/>
  <c r="DA83" i="82"/>
  <c r="DB41" i="82"/>
  <c r="DA53" i="82"/>
  <c r="DB46" i="82"/>
  <c r="DA64" i="82"/>
  <c r="DA40" i="82"/>
  <c r="DA48" i="82"/>
  <c r="DB54" i="82"/>
  <c r="DB61" i="82"/>
  <c r="DA33" i="82"/>
  <c r="DA82" i="82"/>
  <c r="DA75" i="82"/>
  <c r="DB55" i="82"/>
  <c r="DA71" i="82"/>
  <c r="DB47" i="82"/>
  <c r="DA87" i="82"/>
  <c r="DA78" i="82"/>
  <c r="DA39" i="82"/>
  <c r="DA54" i="82"/>
  <c r="DA34" i="82"/>
  <c r="DB84" i="82"/>
  <c r="DB68" i="82"/>
  <c r="DB60" i="82"/>
  <c r="DB38" i="82"/>
  <c r="DA88" i="82"/>
  <c r="DA49" i="82"/>
  <c r="DA79" i="82"/>
  <c r="DA65" i="82"/>
  <c r="DA86" i="82"/>
  <c r="DB51" i="82"/>
  <c r="DA45" i="82"/>
  <c r="DB39" i="82"/>
  <c r="DB87" i="82"/>
  <c r="DB37" i="82"/>
  <c r="DB80" i="82"/>
  <c r="DA42" i="82"/>
  <c r="DB53" i="82"/>
  <c r="DA56" i="82"/>
  <c r="DA43" i="82"/>
  <c r="DA61" i="82"/>
  <c r="DB88" i="82"/>
  <c r="DB69" i="82"/>
  <c r="DA37" i="82"/>
  <c r="DB52" i="82"/>
  <c r="DB73" i="82"/>
  <c r="DA46" i="82"/>
  <c r="DB76" i="82"/>
  <c r="DA35" i="82"/>
  <c r="DB59" i="82"/>
  <c r="DA52" i="82"/>
  <c r="DA36" i="82"/>
  <c r="DB33" i="82"/>
  <c r="DA55" i="82"/>
  <c r="DB44" i="82"/>
  <c r="DB36" i="82"/>
  <c r="DB72" i="82"/>
  <c r="DB78" i="82"/>
  <c r="DB79" i="82"/>
  <c r="DA89" i="82"/>
  <c r="DB89" i="82"/>
  <c r="DA69" i="82"/>
  <c r="DB67" i="82"/>
  <c r="DA50" i="82"/>
  <c r="DA84" i="82"/>
  <c r="DA77" i="82"/>
  <c r="DB58" i="82"/>
  <c r="DB34" i="82"/>
  <c r="DA81" i="82"/>
  <c r="DA57" i="82"/>
  <c r="DA73" i="82"/>
  <c r="DB32" i="82"/>
  <c r="DA80" i="82"/>
  <c r="DB45" i="82"/>
  <c r="DB48" i="82"/>
  <c r="DA72" i="82"/>
  <c r="DA62" i="82"/>
  <c r="DB64" i="82"/>
  <c r="DB63" i="82"/>
  <c r="DA68" i="82"/>
  <c r="DA63" i="82"/>
  <c r="DA60" i="82"/>
  <c r="DB85" i="82"/>
  <c r="DA76" i="82"/>
  <c r="DA74" i="82"/>
  <c r="DA51" i="82"/>
  <c r="DB62" i="82"/>
  <c r="DB43" i="82"/>
  <c r="DA32" i="82"/>
  <c r="DB57" i="82"/>
  <c r="DA59" i="82"/>
  <c r="DB81" i="82"/>
  <c r="DC77" i="82"/>
  <c r="DC47" i="82"/>
  <c r="DC35" i="82"/>
  <c r="DC49" i="82"/>
  <c r="DC74" i="82"/>
  <c r="DC88" i="82"/>
  <c r="DC79" i="82"/>
  <c r="DB86" i="82"/>
  <c r="DC66" i="82"/>
  <c r="DC50" i="82"/>
  <c r="DC84" i="82"/>
  <c r="DC69" i="82"/>
  <c r="DC53" i="82"/>
  <c r="DC63" i="82"/>
  <c r="DC40" i="82"/>
  <c r="DC82" i="82"/>
  <c r="DC70" i="82"/>
  <c r="DC51" i="82"/>
  <c r="DC61" i="82"/>
  <c r="DC73" i="82"/>
  <c r="DC76" i="82"/>
  <c r="DB74" i="82"/>
  <c r="DC57" i="82"/>
  <c r="DC36" i="82"/>
  <c r="DC44" i="82"/>
  <c r="DC48" i="82"/>
  <c r="DC46" i="82"/>
  <c r="DC39" i="82"/>
  <c r="DC38" i="82"/>
  <c r="DB35" i="82"/>
  <c r="DC68" i="82"/>
  <c r="DC60" i="82"/>
  <c r="DB49" i="82"/>
  <c r="DB66" i="82"/>
  <c r="DC65" i="82"/>
  <c r="DC33" i="82"/>
  <c r="DC86" i="82"/>
  <c r="DC81" i="82"/>
  <c r="DC87" i="82"/>
  <c r="DC55" i="82"/>
  <c r="DC43" i="82"/>
  <c r="DC85" i="82"/>
  <c r="DC59" i="82"/>
  <c r="DC37" i="82"/>
  <c r="DC56" i="82"/>
  <c r="DC41" i="82"/>
  <c r="DC42" i="82"/>
  <c r="DC71" i="82"/>
  <c r="DF89" i="82"/>
  <c r="DC80" i="82"/>
  <c r="DC64" i="82"/>
  <c r="DC67" i="82"/>
  <c r="DC45" i="82"/>
  <c r="DC89" i="82"/>
  <c r="DC54" i="82"/>
  <c r="DC62" i="82"/>
  <c r="DC58" i="82"/>
  <c r="DC52" i="82"/>
  <c r="DC72" i="82"/>
  <c r="DC34" i="82"/>
  <c r="DC83" i="82"/>
  <c r="DC78" i="82"/>
  <c r="DC32" i="82"/>
  <c r="DC75" i="82"/>
  <c r="DF88" i="82"/>
  <c r="DD55" i="82"/>
  <c r="DD78" i="82"/>
  <c r="DF65" i="82"/>
  <c r="DD44" i="82"/>
  <c r="DF78" i="82"/>
  <c r="DF80" i="82"/>
  <c r="DE82" i="82"/>
  <c r="DE62" i="82"/>
  <c r="DF35" i="82"/>
  <c r="DF40" i="82"/>
  <c r="DE85" i="82"/>
  <c r="DE53" i="82"/>
  <c r="DD51" i="82"/>
  <c r="DF34" i="82"/>
  <c r="DD64" i="82"/>
  <c r="DF49" i="82"/>
  <c r="DD57" i="82"/>
  <c r="DD34" i="82"/>
  <c r="DD82" i="82"/>
  <c r="DE72" i="82"/>
  <c r="DF79" i="82"/>
  <c r="DE63" i="82"/>
  <c r="DD40" i="82"/>
  <c r="DF41" i="82"/>
  <c r="DE86" i="82"/>
  <c r="DF55" i="82"/>
  <c r="DD59" i="82"/>
  <c r="DF85" i="82"/>
  <c r="DE51" i="82"/>
  <c r="DF82" i="82"/>
  <c r="DE44" i="82"/>
  <c r="DE42" i="82"/>
  <c r="DF37" i="82"/>
  <c r="DD83" i="82"/>
  <c r="DE88" i="82"/>
  <c r="DD38" i="82"/>
  <c r="DF76" i="82"/>
  <c r="DE67" i="82"/>
  <c r="DE69" i="82"/>
  <c r="DD60" i="82"/>
  <c r="DF83" i="82"/>
  <c r="DE87" i="82"/>
  <c r="DE36" i="82"/>
  <c r="DF77" i="82"/>
  <c r="DD75" i="82"/>
  <c r="DF75" i="82"/>
  <c r="DD63" i="82"/>
  <c r="DE56" i="82"/>
  <c r="DD74" i="82"/>
  <c r="DF42" i="82"/>
  <c r="DE64" i="82"/>
  <c r="DD45" i="82"/>
  <c r="DD72" i="82"/>
  <c r="DF54" i="82"/>
  <c r="DD32" i="82"/>
  <c r="DE74" i="82"/>
  <c r="DE73" i="82"/>
  <c r="DF57" i="82"/>
  <c r="DE68" i="82"/>
  <c r="DE38" i="82"/>
  <c r="DF84" i="82"/>
  <c r="DD70" i="82"/>
  <c r="DF56" i="82"/>
  <c r="DE52" i="82"/>
  <c r="DF52" i="82"/>
  <c r="DD77" i="82"/>
  <c r="DF74" i="82"/>
  <c r="DE81" i="82"/>
  <c r="DD69" i="82"/>
  <c r="DF50" i="82"/>
  <c r="DF48" i="82"/>
  <c r="DE45" i="82"/>
  <c r="DD46" i="82"/>
  <c r="DD58" i="82"/>
  <c r="DD33" i="82"/>
  <c r="DD36" i="82"/>
  <c r="DE49" i="82"/>
  <c r="DD68" i="82"/>
  <c r="DE43" i="82"/>
  <c r="DF63" i="82"/>
  <c r="DH83" i="82"/>
  <c r="DD52" i="82"/>
  <c r="DE46" i="82"/>
  <c r="DE80" i="82"/>
  <c r="DF66" i="82"/>
  <c r="DF61" i="82"/>
  <c r="DE55" i="82"/>
  <c r="DF69" i="82"/>
  <c r="DD80" i="82"/>
  <c r="DF36" i="82"/>
  <c r="DD67" i="82"/>
  <c r="DE58" i="82"/>
  <c r="DF70" i="82"/>
  <c r="DE61" i="82"/>
  <c r="DD41" i="82"/>
  <c r="DD87" i="82"/>
  <c r="DE35" i="82"/>
  <c r="DD65" i="82"/>
  <c r="DD39" i="82"/>
  <c r="DE78" i="82"/>
  <c r="DF46" i="82"/>
  <c r="DE76" i="82"/>
  <c r="DE75" i="82"/>
  <c r="DE48" i="82"/>
  <c r="DD37" i="82"/>
  <c r="DE65" i="82"/>
  <c r="DE37" i="82"/>
  <c r="DE71" i="82"/>
  <c r="DE54" i="82"/>
  <c r="DF59" i="82"/>
  <c r="DF71" i="82"/>
  <c r="DD47" i="82"/>
  <c r="DE41" i="82"/>
  <c r="DD62" i="82"/>
  <c r="DF43" i="82"/>
  <c r="DF38" i="82"/>
  <c r="DE57" i="82"/>
  <c r="DF67" i="82"/>
  <c r="DF62" i="82"/>
  <c r="DF47" i="82"/>
  <c r="DD35" i="82"/>
  <c r="DD86" i="82"/>
  <c r="DF87" i="82"/>
  <c r="DD53" i="82"/>
  <c r="DE60" i="82"/>
  <c r="DF33" i="82"/>
  <c r="DD48" i="82"/>
  <c r="DF53" i="82"/>
  <c r="DF45" i="82"/>
  <c r="DD61" i="82"/>
  <c r="DF44" i="82"/>
  <c r="DE47" i="82"/>
  <c r="DD54" i="82"/>
  <c r="DD88" i="82"/>
  <c r="DE40" i="82"/>
  <c r="DF68" i="82"/>
  <c r="DD43" i="82"/>
  <c r="DE77" i="82"/>
  <c r="DE66" i="82"/>
  <c r="DF64" i="82"/>
  <c r="DD66" i="82"/>
  <c r="DF39" i="82"/>
  <c r="DD85" i="82"/>
  <c r="DF51" i="82"/>
  <c r="DE34" i="82"/>
  <c r="DD56" i="82"/>
  <c r="DD49" i="82"/>
  <c r="DF60" i="82"/>
  <c r="DE50" i="82"/>
  <c r="DD73" i="82"/>
  <c r="DD76" i="82"/>
  <c r="DE32" i="82"/>
  <c r="DE79" i="82"/>
  <c r="DF32" i="82"/>
  <c r="DF86" i="82"/>
  <c r="DD71" i="82"/>
  <c r="DF58" i="82"/>
  <c r="DD81" i="82"/>
  <c r="DD79" i="82"/>
  <c r="DD89" i="82"/>
  <c r="DD42" i="82"/>
  <c r="DF72" i="82"/>
  <c r="DE84" i="82"/>
  <c r="DE83" i="82"/>
  <c r="DD50" i="82"/>
  <c r="DE89" i="82"/>
  <c r="DE33" i="82"/>
  <c r="DE59" i="82"/>
  <c r="DF73" i="82"/>
  <c r="DE70" i="82"/>
  <c r="DD84" i="82"/>
  <c r="DE39" i="82"/>
  <c r="DF81" i="82"/>
  <c r="DG48" i="82"/>
  <c r="DH78" i="82"/>
  <c r="DG55" i="82"/>
  <c r="DH66" i="82"/>
  <c r="DG77" i="82"/>
  <c r="DH45" i="82"/>
  <c r="DH68" i="82"/>
  <c r="DG38" i="82"/>
  <c r="DH72" i="82"/>
  <c r="DH55" i="82"/>
  <c r="DG37" i="82"/>
  <c r="DH82" i="82"/>
  <c r="DG70" i="82"/>
  <c r="DG67" i="82"/>
  <c r="DH59" i="82"/>
  <c r="DG56" i="82"/>
  <c r="DH84" i="82"/>
  <c r="DH81" i="82"/>
  <c r="DG54" i="82"/>
  <c r="DH75" i="82"/>
  <c r="DH85" i="82"/>
  <c r="DH63" i="82"/>
  <c r="DH89" i="82"/>
  <c r="DH38" i="82"/>
  <c r="DG59" i="82"/>
  <c r="DG69" i="82"/>
  <c r="DH32" i="82"/>
  <c r="DG53" i="82"/>
  <c r="DG61" i="82"/>
  <c r="DH79" i="82"/>
  <c r="DH53" i="82"/>
  <c r="DG50" i="82"/>
  <c r="DH88" i="82"/>
  <c r="DH61" i="82"/>
  <c r="DG45" i="82"/>
  <c r="DG63" i="82"/>
  <c r="DH64" i="82"/>
  <c r="DG88" i="82"/>
  <c r="DG81" i="82"/>
  <c r="DH39" i="82"/>
  <c r="DH60" i="82"/>
  <c r="DH35" i="82"/>
  <c r="DG75" i="82"/>
  <c r="DG46" i="82"/>
  <c r="DG66" i="82"/>
  <c r="DG36" i="82"/>
  <c r="DH36" i="82"/>
  <c r="DG58" i="82"/>
  <c r="DH56" i="82"/>
  <c r="DH77" i="82"/>
  <c r="DG68" i="82"/>
  <c r="DH46" i="82"/>
  <c r="DG84" i="82"/>
  <c r="DH69" i="82"/>
  <c r="DG87" i="82"/>
  <c r="DH76" i="82"/>
  <c r="DH86" i="82"/>
  <c r="DH73" i="82"/>
  <c r="DG49" i="82"/>
  <c r="DG74" i="82"/>
  <c r="DG76" i="82"/>
  <c r="DG51" i="82"/>
  <c r="DG52" i="82"/>
  <c r="DH71" i="82"/>
  <c r="DH67" i="82"/>
  <c r="DG33" i="82"/>
  <c r="DG62" i="82"/>
  <c r="DG83" i="82"/>
  <c r="DH62" i="82"/>
  <c r="DG71" i="82"/>
  <c r="DG85" i="82"/>
  <c r="DH34" i="82"/>
  <c r="DH80" i="82"/>
  <c r="DH43" i="82"/>
  <c r="DG79" i="82"/>
  <c r="DG82" i="82"/>
  <c r="DG57" i="82"/>
  <c r="DG60" i="82"/>
  <c r="DG34" i="82"/>
  <c r="DH70" i="82"/>
  <c r="DH52" i="82"/>
  <c r="DG32" i="82"/>
  <c r="DH42" i="82"/>
  <c r="DG73" i="82"/>
  <c r="DH51" i="82"/>
  <c r="DH33" i="82"/>
  <c r="DG39" i="82"/>
  <c r="DG65" i="82"/>
  <c r="DG43" i="82"/>
  <c r="DH57" i="82"/>
  <c r="DH74" i="82"/>
  <c r="DH47" i="82"/>
  <c r="DH49" i="82"/>
  <c r="DG86" i="82"/>
  <c r="DH37" i="82"/>
  <c r="DH48" i="82"/>
  <c r="DJ77" i="82"/>
  <c r="DG72" i="82"/>
  <c r="DH41" i="82"/>
  <c r="DH44" i="82"/>
  <c r="DG78" i="82"/>
  <c r="DH65" i="82"/>
  <c r="DG64" i="82"/>
  <c r="DG42" i="82"/>
  <c r="DG40" i="82"/>
  <c r="DG47" i="82"/>
  <c r="DH54" i="82"/>
  <c r="DG44" i="82"/>
  <c r="DG89" i="82"/>
  <c r="DG80" i="82"/>
  <c r="DG35" i="82"/>
  <c r="DH58" i="82"/>
  <c r="DH50" i="82"/>
  <c r="DG41" i="82"/>
  <c r="DH87" i="82"/>
  <c r="DI83" i="82"/>
  <c r="DI35" i="82"/>
  <c r="DJ33" i="82"/>
  <c r="DI68" i="82"/>
  <c r="DJ61" i="82"/>
  <c r="DI71" i="82"/>
  <c r="DJ41" i="82"/>
  <c r="DJ47" i="82"/>
  <c r="DI38" i="82"/>
  <c r="DI80" i="82"/>
  <c r="DJ51" i="82"/>
  <c r="DJ86" i="82"/>
  <c r="DJ83" i="82"/>
  <c r="DJ44" i="82"/>
  <c r="DI58" i="82"/>
  <c r="DJ72" i="82"/>
  <c r="DI43" i="82"/>
  <c r="DI64" i="82"/>
  <c r="DI34" i="82"/>
  <c r="DI53" i="82"/>
  <c r="DI87" i="82"/>
  <c r="DI41" i="82"/>
  <c r="DJ76" i="82"/>
  <c r="DI72" i="82"/>
  <c r="DJ81" i="82"/>
  <c r="DJ39" i="82"/>
  <c r="DI67" i="82"/>
  <c r="DJ67" i="82"/>
  <c r="DJ82" i="82"/>
  <c r="DI39" i="82"/>
  <c r="DI51" i="82"/>
  <c r="DJ53" i="82"/>
  <c r="DI46" i="82"/>
  <c r="DJ37" i="82"/>
  <c r="DJ89" i="82"/>
  <c r="DJ36" i="82"/>
  <c r="DI40" i="82"/>
  <c r="DI60" i="82"/>
  <c r="DJ75" i="82"/>
  <c r="DJ73" i="82"/>
  <c r="DJ54" i="82"/>
  <c r="DI59" i="82"/>
  <c r="DJ69" i="82"/>
  <c r="DJ64" i="82"/>
  <c r="DI81" i="82"/>
  <c r="DJ57" i="82"/>
  <c r="DI74" i="82"/>
  <c r="DI84" i="82"/>
  <c r="DI48" i="82"/>
  <c r="DI45" i="82"/>
  <c r="DJ38" i="82"/>
  <c r="DI62" i="82"/>
  <c r="DJ55" i="82"/>
  <c r="DI49" i="82"/>
  <c r="DI82" i="82"/>
  <c r="DI78" i="82"/>
  <c r="DJ49" i="82"/>
  <c r="DI47" i="82"/>
  <c r="DJ56" i="82"/>
  <c r="DJ87" i="82"/>
  <c r="DJ78" i="82"/>
  <c r="DJ50" i="82"/>
  <c r="DI65" i="82"/>
  <c r="DI33" i="82"/>
  <c r="DI61" i="82"/>
  <c r="DI86" i="82"/>
  <c r="DI54" i="82"/>
  <c r="DI36" i="82"/>
  <c r="DI42" i="82"/>
  <c r="DJ71" i="82"/>
  <c r="DI63" i="82"/>
  <c r="DJ70" i="82"/>
  <c r="DJ40" i="82"/>
  <c r="DL76" i="82"/>
  <c r="DJ80" i="82"/>
  <c r="DJ68" i="82"/>
  <c r="DJ63" i="82"/>
  <c r="DJ42" i="82"/>
  <c r="DI85" i="82"/>
  <c r="DI70" i="82"/>
  <c r="DI55" i="82"/>
  <c r="DI32" i="82"/>
  <c r="DI88" i="82"/>
  <c r="DJ46" i="82"/>
  <c r="DJ60" i="82"/>
  <c r="DJ59" i="82"/>
  <c r="DJ45" i="82"/>
  <c r="DJ65" i="82"/>
  <c r="DI75" i="82"/>
  <c r="DJ32" i="82"/>
  <c r="DI37" i="82"/>
  <c r="DI44" i="82"/>
  <c r="DI73" i="82"/>
  <c r="DJ58" i="82"/>
  <c r="DH40" i="82"/>
  <c r="DJ43" i="82"/>
  <c r="DJ85" i="82"/>
  <c r="DJ52" i="82"/>
  <c r="DJ35" i="82"/>
  <c r="DJ79" i="82"/>
  <c r="DI77" i="82"/>
  <c r="DI66" i="82"/>
  <c r="DI76" i="82"/>
  <c r="DJ88" i="82"/>
  <c r="DI50" i="82"/>
  <c r="DI79" i="82"/>
  <c r="DI69" i="82"/>
  <c r="DI52" i="82"/>
  <c r="DI56" i="82"/>
  <c r="DI57" i="82"/>
  <c r="DJ66" i="82"/>
  <c r="DI89" i="82"/>
  <c r="DK41" i="82"/>
  <c r="DK62" i="82"/>
  <c r="DL75" i="82"/>
  <c r="DK87" i="82"/>
  <c r="DL61" i="82"/>
  <c r="DL46" i="82"/>
  <c r="DL67" i="82"/>
  <c r="DJ48" i="82"/>
  <c r="DL70" i="82"/>
  <c r="DL47" i="82"/>
  <c r="DL40" i="82"/>
  <c r="DL35" i="82"/>
  <c r="DK68" i="82"/>
  <c r="DK32" i="82"/>
  <c r="DL32" i="82"/>
  <c r="DL64" i="82"/>
  <c r="DL71" i="82"/>
  <c r="DK45" i="82"/>
  <c r="DL60" i="82"/>
  <c r="DK53" i="82"/>
  <c r="DK89" i="82"/>
  <c r="DK52" i="82"/>
  <c r="DK51" i="82"/>
  <c r="DL84" i="82"/>
  <c r="DL41" i="82"/>
  <c r="DK76" i="82"/>
  <c r="DK86" i="82"/>
  <c r="DJ34" i="82"/>
  <c r="DL59" i="82"/>
  <c r="DL65" i="82"/>
  <c r="DL78" i="82"/>
  <c r="DL53" i="82"/>
  <c r="DL69" i="82"/>
  <c r="DL77" i="82"/>
  <c r="DL39" i="82"/>
  <c r="DL37" i="82"/>
  <c r="DK43" i="82"/>
  <c r="DK37" i="82"/>
  <c r="DL33" i="82"/>
  <c r="DK38" i="82"/>
  <c r="DK85" i="82"/>
  <c r="DK80" i="82"/>
  <c r="DJ62" i="82"/>
  <c r="DL87" i="82"/>
  <c r="DK33" i="82"/>
  <c r="DL81" i="82"/>
  <c r="DK44" i="82"/>
  <c r="DK74" i="82"/>
  <c r="DK79" i="82"/>
  <c r="DK88" i="82"/>
  <c r="DL79" i="82"/>
  <c r="DL74" i="82"/>
  <c r="DK70" i="82"/>
  <c r="DK73" i="82"/>
  <c r="DJ74" i="82"/>
  <c r="DL48" i="82"/>
  <c r="DK39" i="82"/>
  <c r="DK36" i="82"/>
  <c r="DK60" i="82"/>
  <c r="DL57" i="82"/>
  <c r="DL43" i="82"/>
  <c r="DK59" i="82"/>
  <c r="DJ84" i="82"/>
  <c r="DL63" i="82"/>
  <c r="DK55" i="82"/>
  <c r="DL44" i="82"/>
  <c r="DK82" i="82"/>
  <c r="DK63" i="82"/>
  <c r="DK61" i="82"/>
  <c r="DN84" i="82"/>
  <c r="DK78" i="82"/>
  <c r="DK77" i="82"/>
  <c r="DL82" i="82"/>
  <c r="DK40" i="82"/>
  <c r="DK58" i="82"/>
  <c r="DL88" i="82"/>
  <c r="DK48" i="82"/>
  <c r="DL58" i="82"/>
  <c r="DK34" i="82"/>
  <c r="DL66" i="82"/>
  <c r="DL54" i="82"/>
  <c r="DL83" i="82"/>
  <c r="DK65" i="82"/>
  <c r="DK71" i="82"/>
  <c r="DK69" i="82"/>
  <c r="DK46" i="82"/>
  <c r="DL38" i="82"/>
  <c r="DK50" i="82"/>
  <c r="DK47" i="82"/>
  <c r="DL51" i="82"/>
  <c r="DK35" i="82"/>
  <c r="DK81" i="82"/>
  <c r="DK66" i="82"/>
  <c r="DK64" i="82"/>
  <c r="DL80" i="82"/>
  <c r="DL55" i="82"/>
  <c r="DL49" i="82"/>
  <c r="DK49" i="82"/>
  <c r="DL86" i="82"/>
  <c r="DK42" i="82"/>
  <c r="DK54" i="82"/>
  <c r="DL68" i="82"/>
  <c r="DK84" i="82"/>
  <c r="DL50" i="82"/>
  <c r="DL72" i="82"/>
  <c r="DK75" i="82"/>
  <c r="DL45" i="82"/>
  <c r="DK72" i="82"/>
  <c r="DK67" i="82"/>
  <c r="DL42" i="82"/>
  <c r="DL89" i="82"/>
  <c r="DK57" i="82"/>
  <c r="DK56" i="82"/>
  <c r="DK83" i="82"/>
  <c r="DL34" i="82"/>
  <c r="DL56" i="82"/>
  <c r="DM50" i="82"/>
  <c r="DN89" i="82"/>
  <c r="DM53" i="82"/>
  <c r="DM60" i="82"/>
  <c r="DN69" i="82"/>
  <c r="DN65" i="82"/>
  <c r="DN44" i="82"/>
  <c r="DN40" i="82"/>
  <c r="DM52" i="82"/>
  <c r="DM69" i="82"/>
  <c r="DN43" i="82"/>
  <c r="DN58" i="82"/>
  <c r="DM40" i="82"/>
  <c r="DM81" i="82"/>
  <c r="DM35" i="82"/>
  <c r="DN61" i="82"/>
  <c r="DN33" i="82"/>
  <c r="DN57" i="82"/>
  <c r="DM64" i="82"/>
  <c r="DM46" i="82"/>
  <c r="DN79" i="82"/>
  <c r="DN75" i="82"/>
  <c r="DN73" i="82"/>
  <c r="DM43" i="82"/>
  <c r="DN86" i="82"/>
  <c r="DN71" i="82"/>
  <c r="DM39" i="82"/>
  <c r="DN74" i="82"/>
  <c r="DN47" i="82"/>
  <c r="DM79" i="82"/>
  <c r="DN63" i="82"/>
  <c r="DM66" i="82"/>
  <c r="DN53" i="82"/>
  <c r="DM32" i="82"/>
  <c r="DM67" i="82"/>
  <c r="DN38" i="82"/>
  <c r="DN52" i="82"/>
  <c r="DN72" i="82"/>
  <c r="DM88" i="82"/>
  <c r="DN49" i="82"/>
  <c r="DN34" i="82"/>
  <c r="DN87" i="82"/>
  <c r="DM83" i="82"/>
  <c r="DM78" i="82"/>
  <c r="DM86" i="82"/>
  <c r="DN83" i="82"/>
  <c r="DN88" i="82"/>
  <c r="DN62" i="82"/>
  <c r="DL52" i="82"/>
  <c r="DM36" i="82"/>
  <c r="DM37" i="82"/>
  <c r="DM76" i="82"/>
  <c r="DL36" i="82"/>
  <c r="DN77" i="82"/>
  <c r="DN67" i="82"/>
  <c r="DM77" i="82"/>
  <c r="DN51" i="82"/>
  <c r="DM55" i="82"/>
  <c r="DM68" i="82"/>
  <c r="DN56" i="82"/>
  <c r="DM65" i="82"/>
  <c r="DN45" i="82"/>
  <c r="DN55" i="82"/>
  <c r="DM58" i="82"/>
  <c r="DN78" i="82"/>
  <c r="DM87" i="82"/>
  <c r="DM74" i="82"/>
  <c r="DN85" i="82"/>
  <c r="DM72" i="82"/>
  <c r="DM33" i="82"/>
  <c r="DM56" i="82"/>
  <c r="DL85" i="82"/>
  <c r="DM44" i="82"/>
  <c r="DM89" i="82"/>
  <c r="DM61" i="82"/>
  <c r="DM51" i="82"/>
  <c r="DN64" i="82"/>
  <c r="DM49" i="82"/>
  <c r="DN59" i="82"/>
  <c r="DN82" i="82"/>
  <c r="DN37" i="82"/>
  <c r="DM47" i="82"/>
  <c r="DM70" i="82"/>
  <c r="DM63" i="82"/>
  <c r="DN39" i="82"/>
  <c r="DL73" i="82"/>
  <c r="DN54" i="82"/>
  <c r="DM57" i="82"/>
  <c r="DN42" i="82"/>
  <c r="DM75" i="82"/>
  <c r="DN35" i="82"/>
  <c r="DN32" i="82"/>
  <c r="DN36" i="82"/>
  <c r="DM80" i="82"/>
  <c r="DN80" i="82"/>
  <c r="DN81" i="82"/>
  <c r="DM54" i="82"/>
  <c r="DM82" i="82"/>
  <c r="DN50" i="82"/>
  <c r="DM41" i="82"/>
  <c r="DM42" i="82"/>
  <c r="DM71" i="82"/>
  <c r="DN68" i="82"/>
  <c r="DM38" i="82"/>
  <c r="DM34" i="82"/>
  <c r="DN46" i="82"/>
  <c r="DN70" i="82"/>
  <c r="DM73" i="82"/>
  <c r="DN48" i="82"/>
  <c r="DM85" i="82"/>
  <c r="DM59" i="82"/>
  <c r="DM84" i="82"/>
  <c r="DM45" i="82"/>
  <c r="DM62" i="82"/>
  <c r="DM48" i="82"/>
  <c r="DL62" i="82"/>
  <c r="DO36" i="82"/>
  <c r="DN41" i="82"/>
  <c r="DP56" i="82"/>
  <c r="DO70" i="82"/>
  <c r="DO45" i="82"/>
  <c r="DO71" i="82"/>
  <c r="DO86" i="82"/>
  <c r="DP86" i="82"/>
  <c r="DP79" i="82"/>
  <c r="DP52" i="82"/>
  <c r="DO46" i="82"/>
  <c r="DO63" i="82"/>
  <c r="DO69" i="82"/>
  <c r="DP76" i="82"/>
  <c r="DO83" i="82"/>
  <c r="DO66" i="82"/>
  <c r="DP68" i="82"/>
  <c r="DO64" i="82"/>
  <c r="DP66" i="82"/>
  <c r="DO77" i="82"/>
  <c r="DP57" i="82"/>
  <c r="DO42" i="82"/>
  <c r="DP81" i="82"/>
  <c r="DO39" i="82"/>
  <c r="DO38" i="82"/>
  <c r="DP83" i="82"/>
  <c r="DP46" i="82"/>
  <c r="DO56" i="82"/>
  <c r="DO73" i="82"/>
  <c r="DO62" i="82"/>
  <c r="DO80" i="82"/>
  <c r="DP54" i="82"/>
  <c r="DO51" i="82"/>
  <c r="DP88" i="82"/>
  <c r="DO35" i="82"/>
  <c r="DO32" i="82"/>
  <c r="DO52" i="82"/>
  <c r="DN76" i="82"/>
  <c r="DO76" i="82"/>
  <c r="DO58" i="82"/>
  <c r="DO57" i="82"/>
  <c r="DO87" i="82"/>
  <c r="DO54" i="82"/>
  <c r="DO59" i="82"/>
  <c r="DO49" i="82"/>
  <c r="DO43" i="82"/>
  <c r="DO44" i="82"/>
  <c r="DP37" i="82"/>
  <c r="DP87" i="82"/>
  <c r="DP67" i="82"/>
  <c r="DO72" i="82"/>
  <c r="DO75" i="82"/>
  <c r="DO82" i="82"/>
  <c r="DP34" i="82"/>
  <c r="DO65" i="82"/>
  <c r="DO55" i="82"/>
  <c r="DP35" i="82"/>
  <c r="DP36" i="82"/>
  <c r="DO41" i="82"/>
  <c r="DO81" i="82"/>
  <c r="DO79" i="82"/>
  <c r="DO68" i="82"/>
  <c r="DO74" i="82"/>
  <c r="DP62" i="82"/>
  <c r="DN60" i="82"/>
  <c r="DO40" i="82"/>
  <c r="DP53" i="82"/>
  <c r="DP50" i="82"/>
  <c r="DO53" i="82"/>
  <c r="DN66" i="82"/>
  <c r="DO89" i="82"/>
  <c r="DP73" i="82"/>
  <c r="DP32" i="82"/>
  <c r="DO61" i="82"/>
  <c r="DO88" i="82"/>
  <c r="DO60" i="82"/>
  <c r="DP89" i="82"/>
  <c r="DP75" i="82"/>
  <c r="DO85" i="82"/>
  <c r="DP38" i="82"/>
  <c r="DO34" i="82"/>
  <c r="DO84" i="82"/>
  <c r="DO37" i="82"/>
  <c r="DO48" i="82"/>
  <c r="DP70" i="82"/>
  <c r="DO33" i="82"/>
  <c r="DP77" i="82"/>
  <c r="DP84" i="82"/>
  <c r="DO50" i="82"/>
  <c r="DP44" i="82"/>
  <c r="DO67" i="82"/>
  <c r="DO47" i="82"/>
  <c r="DO78" i="82"/>
  <c r="DR83" i="82"/>
  <c r="DQ70" i="82"/>
  <c r="DQ51" i="82"/>
  <c r="DP45" i="82"/>
  <c r="DP69" i="82"/>
  <c r="DR39" i="82"/>
  <c r="DP60" i="82"/>
  <c r="DP64" i="82"/>
  <c r="DQ32" i="82"/>
  <c r="DR82" i="82"/>
  <c r="DQ62" i="82"/>
  <c r="DQ66" i="82"/>
  <c r="DP42" i="82"/>
  <c r="DQ75" i="82"/>
  <c r="DQ71" i="82"/>
  <c r="DQ43" i="82"/>
  <c r="DQ81" i="82"/>
  <c r="DQ72" i="82"/>
  <c r="DQ59" i="82"/>
  <c r="DQ79" i="82"/>
  <c r="DQ38" i="82"/>
  <c r="DQ67" i="82"/>
  <c r="DQ40" i="82"/>
  <c r="DR87" i="82"/>
  <c r="DQ68" i="82"/>
  <c r="DQ42" i="82"/>
  <c r="DP61" i="82"/>
  <c r="DR52" i="82"/>
  <c r="DQ61" i="82"/>
  <c r="DQ57" i="82"/>
  <c r="DQ88" i="82"/>
  <c r="DQ86" i="82"/>
  <c r="DQ82" i="82"/>
  <c r="DP33" i="82"/>
  <c r="DP49" i="82"/>
  <c r="DQ58" i="82"/>
  <c r="DR68" i="82"/>
  <c r="DQ34" i="82"/>
  <c r="DP48" i="82"/>
  <c r="DQ65" i="82"/>
  <c r="DQ64" i="82"/>
  <c r="DQ41" i="82"/>
  <c r="DP63" i="82"/>
  <c r="DR74" i="82"/>
  <c r="DP55" i="82"/>
  <c r="DQ87" i="82"/>
  <c r="DQ76" i="82"/>
  <c r="DQ84" i="82"/>
  <c r="DQ52" i="82"/>
  <c r="DQ55" i="82"/>
  <c r="DP39" i="82"/>
  <c r="DR69" i="82"/>
  <c r="DP43" i="82"/>
  <c r="DQ69" i="82"/>
  <c r="DQ47" i="82"/>
  <c r="DQ44" i="82"/>
  <c r="DQ36" i="82"/>
  <c r="DQ39" i="82"/>
  <c r="DP82" i="82"/>
  <c r="DQ77" i="82"/>
  <c r="DQ83" i="82"/>
  <c r="DP85" i="82"/>
  <c r="DR86" i="82"/>
  <c r="DQ89" i="82"/>
  <c r="DP71" i="82"/>
  <c r="DQ46" i="82"/>
  <c r="DP78" i="82"/>
  <c r="DQ33" i="82"/>
  <c r="DQ60" i="82"/>
  <c r="DQ85" i="82"/>
  <c r="DQ35" i="82"/>
  <c r="DT88" i="82"/>
  <c r="DR80" i="82"/>
  <c r="DQ73" i="82"/>
  <c r="DR71" i="82"/>
  <c r="DQ37" i="82"/>
  <c r="DR75" i="82"/>
  <c r="DP74" i="82"/>
  <c r="DR57" i="82"/>
  <c r="DP40" i="82"/>
  <c r="DP51" i="82"/>
  <c r="DQ63" i="82"/>
  <c r="DP59" i="82"/>
  <c r="DQ50" i="82"/>
  <c r="DQ45" i="82"/>
  <c r="DQ78" i="82"/>
  <c r="DP80" i="82"/>
  <c r="DP72" i="82"/>
  <c r="DQ54" i="82"/>
  <c r="DR67" i="82"/>
  <c r="DQ48" i="82"/>
  <c r="DP47" i="82"/>
  <c r="DP65" i="82"/>
  <c r="DP58" i="82"/>
  <c r="DQ80" i="82"/>
  <c r="DQ56" i="82"/>
  <c r="DQ74" i="82"/>
  <c r="DP41" i="82"/>
  <c r="DQ49" i="82"/>
  <c r="DQ53" i="82"/>
  <c r="DS87" i="82"/>
  <c r="DR50" i="82"/>
  <c r="DT46" i="82"/>
  <c r="DR85" i="82"/>
  <c r="DR40" i="82"/>
  <c r="DR55" i="82"/>
  <c r="DS63" i="82"/>
  <c r="DR64" i="82"/>
  <c r="DS68" i="82"/>
  <c r="DR37" i="82"/>
  <c r="DS81" i="82"/>
  <c r="DT62" i="82"/>
  <c r="DR33" i="82"/>
  <c r="DS57" i="82"/>
  <c r="DS51" i="82"/>
  <c r="DS67" i="82"/>
  <c r="DT86" i="82"/>
  <c r="DR53" i="82"/>
  <c r="DT84" i="82"/>
  <c r="DT49" i="82"/>
  <c r="DS36" i="82"/>
  <c r="DT44" i="82"/>
  <c r="DT54" i="82"/>
  <c r="DS44" i="82"/>
  <c r="DS52" i="82"/>
  <c r="DS33" i="82"/>
  <c r="DT42" i="82"/>
  <c r="DR58" i="82"/>
  <c r="DS45" i="82"/>
  <c r="DS34" i="82"/>
  <c r="DT85" i="82"/>
  <c r="DT33" i="82"/>
  <c r="DS62" i="82"/>
  <c r="DS32" i="82"/>
  <c r="DS83" i="82"/>
  <c r="DT47" i="82"/>
  <c r="DR63" i="82"/>
  <c r="DT57" i="82"/>
  <c r="DT48" i="82"/>
  <c r="DT74" i="82"/>
  <c r="DR61" i="82"/>
  <c r="DS75" i="82"/>
  <c r="DR89" i="82"/>
  <c r="DV87" i="82"/>
  <c r="DS78" i="82"/>
  <c r="DT63" i="82"/>
  <c r="DS79" i="82"/>
  <c r="DS88" i="82"/>
  <c r="DT66" i="82"/>
  <c r="DT67" i="82"/>
  <c r="DR51" i="82"/>
  <c r="DT82" i="82"/>
  <c r="DS40" i="82"/>
  <c r="DT58" i="82"/>
  <c r="DS65" i="82"/>
  <c r="DT40" i="82"/>
  <c r="DT64" i="82"/>
  <c r="DS55" i="82"/>
  <c r="DS86" i="82"/>
  <c r="DT53" i="82"/>
  <c r="DT39" i="82"/>
  <c r="DT77" i="82"/>
  <c r="DT87" i="82"/>
  <c r="DT65" i="82"/>
  <c r="DT41" i="82"/>
  <c r="DR43" i="82"/>
  <c r="DS85" i="82"/>
  <c r="DT56" i="82"/>
  <c r="DS69" i="82"/>
  <c r="DR84" i="82"/>
  <c r="DR60" i="82"/>
  <c r="DS76" i="82"/>
  <c r="DS58" i="82"/>
  <c r="DS41" i="82"/>
  <c r="DT37" i="82"/>
  <c r="DS74" i="82"/>
  <c r="DR34" i="82"/>
  <c r="DS66" i="82"/>
  <c r="DR32" i="82"/>
  <c r="DR81" i="82"/>
  <c r="DR65" i="82"/>
  <c r="DS46" i="82"/>
  <c r="DR38" i="82"/>
  <c r="DR76" i="82"/>
  <c r="DS80" i="82"/>
  <c r="DS77" i="82"/>
  <c r="DS49" i="82"/>
  <c r="DT32" i="82"/>
  <c r="DR72" i="82"/>
  <c r="DR78" i="82"/>
  <c r="DS64" i="82"/>
  <c r="DT79" i="82"/>
  <c r="DS56" i="82"/>
  <c r="DS53" i="82"/>
  <c r="DT34" i="82"/>
  <c r="DT89" i="82"/>
  <c r="DS73" i="82"/>
  <c r="DS89" i="82"/>
  <c r="DT55" i="82"/>
  <c r="DS50" i="82"/>
  <c r="DR88" i="82"/>
  <c r="DS38" i="82"/>
  <c r="DR41" i="82"/>
  <c r="DS48" i="82"/>
  <c r="DR35" i="82"/>
  <c r="DS35" i="82"/>
  <c r="DR36" i="82"/>
  <c r="DS61" i="82"/>
  <c r="DT51" i="82"/>
  <c r="DT76" i="82"/>
  <c r="DS82" i="82"/>
  <c r="DR42" i="82"/>
  <c r="DS54" i="82"/>
  <c r="DR54" i="82"/>
  <c r="DT68" i="82"/>
  <c r="DR48" i="82"/>
  <c r="DR66" i="82"/>
  <c r="DT71" i="82"/>
  <c r="DR77" i="82"/>
  <c r="DS37" i="82"/>
  <c r="DT81" i="82"/>
  <c r="DS39" i="82"/>
  <c r="DR56" i="82"/>
  <c r="DR49" i="82"/>
  <c r="DR79" i="82"/>
  <c r="DS43" i="82"/>
  <c r="DR62" i="82"/>
  <c r="DR45" i="82"/>
  <c r="DT43" i="82"/>
  <c r="DR46" i="82"/>
  <c r="DT60" i="82"/>
  <c r="DT75" i="82"/>
  <c r="DS84" i="82"/>
  <c r="DS71" i="82"/>
  <c r="DS60" i="82"/>
  <c r="DT70" i="82"/>
  <c r="DS59" i="82"/>
  <c r="DR73" i="82"/>
  <c r="DR70" i="82"/>
  <c r="DT73" i="82"/>
  <c r="DS42" i="82"/>
  <c r="DS70" i="82"/>
  <c r="DT50" i="82"/>
  <c r="DR47" i="82"/>
  <c r="DR59" i="82"/>
  <c r="DT78" i="82"/>
  <c r="DR44" i="82"/>
  <c r="DS47" i="82"/>
  <c r="DS72" i="82"/>
  <c r="DU46" i="82"/>
  <c r="DV82" i="82"/>
  <c r="DU79" i="82"/>
  <c r="DV66" i="82"/>
  <c r="DV65" i="82"/>
  <c r="DU38" i="82"/>
  <c r="DV73" i="82"/>
  <c r="DV71" i="82"/>
  <c r="DU60" i="82"/>
  <c r="DU37" i="82"/>
  <c r="DU55" i="82"/>
  <c r="DT35" i="82"/>
  <c r="DV36" i="82"/>
  <c r="DV80" i="82"/>
  <c r="DV40" i="82"/>
  <c r="DT69" i="82"/>
  <c r="DV43" i="82"/>
  <c r="DU66" i="82"/>
  <c r="DU65" i="82"/>
  <c r="DU33" i="82"/>
  <c r="DV52" i="82"/>
  <c r="DT38" i="82"/>
  <c r="DV41" i="82"/>
  <c r="DU59" i="82"/>
  <c r="DU71" i="82"/>
  <c r="DT72" i="82"/>
  <c r="DU42" i="82"/>
  <c r="DV42" i="82"/>
  <c r="DU62" i="82"/>
  <c r="DU43" i="82"/>
  <c r="DU58" i="82"/>
  <c r="DU47" i="82"/>
  <c r="DT83" i="82"/>
  <c r="DV35" i="82"/>
  <c r="DV39" i="82"/>
  <c r="DU67" i="82"/>
  <c r="DV64" i="82"/>
  <c r="DU53" i="82"/>
  <c r="DU45" i="82"/>
  <c r="DV77" i="82"/>
  <c r="DU57" i="82"/>
  <c r="DU70" i="82"/>
  <c r="DU61" i="82"/>
  <c r="DV46" i="82"/>
  <c r="DV75" i="82"/>
  <c r="DT61" i="82"/>
  <c r="DV37" i="82"/>
  <c r="DU54" i="82"/>
  <c r="DU88" i="82"/>
  <c r="DV89" i="82"/>
  <c r="DV56" i="82"/>
  <c r="DU81" i="82"/>
  <c r="DU73" i="82"/>
  <c r="DU74" i="82"/>
  <c r="DV84" i="82"/>
  <c r="DV69" i="82"/>
  <c r="DV59" i="82"/>
  <c r="DV88" i="82"/>
  <c r="DV74" i="82"/>
  <c r="DU86" i="82"/>
  <c r="DV79" i="82"/>
  <c r="DX86" i="82"/>
  <c r="DV86" i="82"/>
  <c r="DV32" i="82"/>
  <c r="DU83" i="82"/>
  <c r="DV57" i="82"/>
  <c r="DU35" i="82"/>
  <c r="DV58" i="82"/>
  <c r="DV63" i="82"/>
  <c r="DV44" i="82"/>
  <c r="DV55" i="82"/>
  <c r="DV48" i="82"/>
  <c r="DU77" i="82"/>
  <c r="DV60" i="82"/>
  <c r="DV51" i="82"/>
  <c r="DV70" i="82"/>
  <c r="DU36" i="82"/>
  <c r="DV81" i="82"/>
  <c r="DU78" i="82"/>
  <c r="DU68" i="82"/>
  <c r="DV38" i="82"/>
  <c r="DU51" i="82"/>
  <c r="DU44" i="82"/>
  <c r="DV54" i="82"/>
  <c r="DV33" i="82"/>
  <c r="DU34" i="82"/>
  <c r="DU72" i="82"/>
  <c r="DV47" i="82"/>
  <c r="DV85" i="82"/>
  <c r="DT80" i="82"/>
  <c r="DU69" i="82"/>
  <c r="DV78" i="82"/>
  <c r="DU41" i="82"/>
  <c r="DV76" i="82"/>
  <c r="DT45" i="82"/>
  <c r="DV34" i="82"/>
  <c r="DU49" i="82"/>
  <c r="DU40" i="82"/>
  <c r="DU64" i="82"/>
  <c r="DU76" i="82"/>
  <c r="DV68" i="82"/>
  <c r="DU39" i="82"/>
  <c r="DV72" i="82"/>
  <c r="DU80" i="82"/>
  <c r="DV50" i="82"/>
  <c r="DU89" i="82"/>
  <c r="DT59" i="82"/>
  <c r="DU75" i="82"/>
  <c r="DV83" i="82"/>
  <c r="DV61" i="82"/>
  <c r="DU56" i="82"/>
  <c r="DV62" i="82"/>
  <c r="DU50" i="82"/>
  <c r="DV53" i="82"/>
  <c r="DV49" i="82"/>
  <c r="DU87" i="82"/>
  <c r="DT52" i="82"/>
  <c r="DU85" i="82"/>
  <c r="DT36" i="82"/>
  <c r="DU84" i="82"/>
  <c r="DU48" i="82"/>
  <c r="DV45" i="82"/>
  <c r="DU63" i="82"/>
  <c r="DU82" i="82"/>
  <c r="DU52" i="82"/>
  <c r="DU32" i="82"/>
  <c r="DV67" i="82"/>
  <c r="DX75" i="82"/>
  <c r="DX77" i="82"/>
  <c r="DW87" i="82"/>
  <c r="DW67" i="82"/>
  <c r="DX43" i="82"/>
  <c r="DX41" i="82"/>
  <c r="DX56" i="82"/>
  <c r="DX87" i="82"/>
  <c r="DX35" i="82"/>
  <c r="DX64" i="82"/>
  <c r="DX58" i="82"/>
  <c r="DW39" i="82"/>
  <c r="DX79" i="82"/>
  <c r="DX42" i="82"/>
  <c r="DX46" i="82"/>
  <c r="DX66" i="82"/>
  <c r="DX70" i="82"/>
  <c r="DX59" i="82"/>
  <c r="DW84" i="82"/>
  <c r="DX38" i="82"/>
  <c r="DW53" i="82"/>
  <c r="DW50" i="82"/>
  <c r="DX84" i="82"/>
  <c r="DW89" i="82"/>
  <c r="DW48" i="82"/>
  <c r="DX89" i="82"/>
  <c r="DX76" i="82"/>
  <c r="DX62" i="82"/>
  <c r="DX60" i="82"/>
  <c r="DX48" i="82"/>
  <c r="DW35" i="82"/>
  <c r="DW55" i="82"/>
  <c r="DW40" i="82"/>
  <c r="DX40" i="82"/>
  <c r="DX72" i="82"/>
  <c r="DX69" i="82"/>
  <c r="DX67" i="82"/>
  <c r="DW57" i="82"/>
  <c r="DX68" i="82"/>
  <c r="DX45" i="82"/>
  <c r="DX32" i="82"/>
  <c r="DX54" i="82"/>
  <c r="DW80" i="82"/>
  <c r="DW83" i="82"/>
  <c r="DX53" i="82"/>
  <c r="DW49" i="82"/>
  <c r="DW44" i="82"/>
  <c r="DW64" i="82"/>
  <c r="DW68" i="82"/>
  <c r="DW36" i="82"/>
  <c r="DW41" i="82"/>
  <c r="DW58" i="82"/>
  <c r="DW78" i="82"/>
  <c r="DX71" i="82"/>
  <c r="DX83" i="82"/>
  <c r="DX34" i="82"/>
  <c r="DX57" i="82"/>
  <c r="DW60" i="82"/>
  <c r="DW76" i="82"/>
  <c r="DW61" i="82"/>
  <c r="DW33" i="82"/>
  <c r="DW77" i="82"/>
  <c r="DW37" i="82"/>
  <c r="DX36" i="82"/>
  <c r="DW59" i="82"/>
  <c r="DW51" i="82"/>
  <c r="DW66" i="82"/>
  <c r="DW43" i="82"/>
  <c r="DX33" i="82"/>
  <c r="DW79" i="82"/>
  <c r="DX39" i="82"/>
  <c r="DX81" i="82"/>
  <c r="DW73" i="82"/>
  <c r="DX85" i="82"/>
  <c r="DW69" i="82"/>
  <c r="DW71" i="82"/>
  <c r="DX82" i="82"/>
  <c r="DW72" i="82"/>
  <c r="DX49" i="82"/>
  <c r="DX74" i="82"/>
  <c r="DW81" i="82"/>
  <c r="DW86" i="82"/>
  <c r="DX88" i="82"/>
  <c r="DX50" i="82"/>
  <c r="DX80" i="82"/>
  <c r="DW45" i="82"/>
  <c r="DW52" i="82"/>
  <c r="DW65" i="82"/>
  <c r="DW63" i="82"/>
  <c r="DW46" i="82"/>
  <c r="DW56" i="82"/>
  <c r="DX55" i="82"/>
  <c r="DW32" i="82"/>
  <c r="DW88" i="82"/>
  <c r="DX51" i="82"/>
  <c r="DX47" i="82"/>
  <c r="DX61" i="82"/>
  <c r="DW70" i="82"/>
  <c r="DX78" i="82"/>
  <c r="DX63" i="82"/>
  <c r="DX37" i="82"/>
  <c r="DX65" i="82"/>
  <c r="DX73" i="82"/>
  <c r="DW42" i="82"/>
  <c r="DX52" i="82"/>
  <c r="DW62" i="82"/>
  <c r="DW75" i="82"/>
  <c r="DW38" i="82"/>
  <c r="DW54" i="82"/>
  <c r="DW85" i="82"/>
  <c r="DW47" i="82"/>
  <c r="DW82" i="82"/>
  <c r="DW74" i="82"/>
  <c r="DW34" i="82"/>
  <c r="DZ89" i="82"/>
  <c r="DY87" i="82"/>
  <c r="DY39" i="82"/>
  <c r="DY47" i="82"/>
  <c r="DY82" i="82"/>
  <c r="DZ54" i="82"/>
  <c r="DY43" i="82"/>
  <c r="DY49" i="82"/>
  <c r="DZ59" i="82"/>
  <c r="DY50" i="82"/>
  <c r="DY55" i="82"/>
  <c r="DY35" i="82"/>
  <c r="DY48" i="82"/>
  <c r="DY33" i="82"/>
  <c r="DZ36" i="82"/>
  <c r="DY44" i="82"/>
  <c r="DY41" i="82"/>
  <c r="DZ38" i="82"/>
  <c r="DY86" i="82"/>
  <c r="DZ32" i="82"/>
  <c r="DZ50" i="82"/>
  <c r="DY74" i="82"/>
  <c r="DY75" i="82"/>
  <c r="DY84" i="82"/>
  <c r="DZ61" i="82"/>
  <c r="DY72" i="82"/>
  <c r="DY77" i="82"/>
  <c r="DY56" i="82"/>
  <c r="DY45" i="82"/>
  <c r="DZ77" i="82"/>
  <c r="DY80" i="82"/>
  <c r="DZ48" i="82"/>
  <c r="DZ65" i="82"/>
  <c r="DY52" i="82"/>
  <c r="DY60" i="82"/>
  <c r="DY81" i="82"/>
  <c r="DX44" i="82"/>
  <c r="DY51" i="82"/>
  <c r="DY62" i="82"/>
  <c r="DZ69" i="82"/>
  <c r="DY79" i="82"/>
  <c r="DY34" i="82"/>
  <c r="DZ83" i="82"/>
  <c r="DY69" i="82"/>
  <c r="DY58" i="82"/>
  <c r="DZ80" i="82"/>
  <c r="DY63" i="82"/>
  <c r="DZ47" i="82"/>
  <c r="DY71" i="82"/>
  <c r="DY83" i="82"/>
  <c r="DY57" i="82"/>
  <c r="DY32" i="82"/>
  <c r="DY59" i="82"/>
  <c r="DZ87" i="82"/>
  <c r="EB85" i="82"/>
  <c r="DY46" i="82"/>
  <c r="DY78" i="82"/>
  <c r="DZ71" i="82"/>
  <c r="DY88" i="82"/>
  <c r="DY70" i="82"/>
  <c r="DY37" i="82"/>
  <c r="DY65" i="82"/>
  <c r="DY64" i="82"/>
  <c r="DZ35" i="82"/>
  <c r="DY89" i="82"/>
  <c r="DY54" i="82"/>
  <c r="DY36" i="82"/>
  <c r="DY53" i="82"/>
  <c r="DY68" i="82"/>
  <c r="DY38" i="82"/>
  <c r="DY76" i="82"/>
  <c r="DY85" i="82"/>
  <c r="DY61" i="82"/>
  <c r="DY40" i="82"/>
  <c r="DY42" i="82"/>
  <c r="DZ51" i="82"/>
  <c r="DY73" i="82"/>
  <c r="DY67" i="82"/>
  <c r="DZ88" i="82"/>
  <c r="DY66" i="82"/>
  <c r="DZ82" i="82"/>
  <c r="EB80" i="82"/>
  <c r="EA79" i="82"/>
  <c r="EA69" i="82"/>
  <c r="DZ70" i="82"/>
  <c r="EB49" i="82"/>
  <c r="EA44" i="82"/>
  <c r="EA37" i="82"/>
  <c r="EA41" i="82"/>
  <c r="DZ72" i="82"/>
  <c r="EB41" i="82"/>
  <c r="DZ66" i="82"/>
  <c r="EA62" i="82"/>
  <c r="EB37" i="82"/>
  <c r="EA48" i="82"/>
  <c r="EA75" i="82"/>
  <c r="EA52" i="82"/>
  <c r="EB58" i="82"/>
  <c r="EA64" i="82"/>
  <c r="DZ44" i="82"/>
  <c r="EA35" i="82"/>
  <c r="EA66" i="82"/>
  <c r="DZ52" i="82"/>
  <c r="EB55" i="82"/>
  <c r="EA86" i="82"/>
  <c r="EA36" i="82"/>
  <c r="EB87" i="82"/>
  <c r="EB42" i="82"/>
  <c r="EA83" i="82"/>
  <c r="EB66" i="82"/>
  <c r="EA45" i="82"/>
  <c r="DZ42" i="82"/>
  <c r="EB38" i="82"/>
  <c r="EA85" i="82"/>
  <c r="EB45" i="82"/>
  <c r="EB34" i="82"/>
  <c r="EA32" i="82"/>
  <c r="EB47" i="82"/>
  <c r="EB83" i="82"/>
  <c r="EB54" i="82"/>
  <c r="EB50" i="82"/>
  <c r="EA34" i="82"/>
  <c r="EA70" i="82"/>
  <c r="EB64" i="82"/>
  <c r="DZ74" i="82"/>
  <c r="EB84" i="82"/>
  <c r="EA77" i="82"/>
  <c r="EB77" i="82"/>
  <c r="EB72" i="82"/>
  <c r="EB82" i="82"/>
  <c r="EA33" i="82"/>
  <c r="DZ79" i="82"/>
  <c r="DZ41" i="82"/>
  <c r="EB89" i="82"/>
  <c r="EB63" i="82"/>
  <c r="EB56" i="82"/>
  <c r="EB32" i="82"/>
  <c r="DZ57" i="82"/>
  <c r="EA81" i="82"/>
  <c r="EA39" i="82"/>
  <c r="EA43" i="82"/>
  <c r="EB69" i="82"/>
  <c r="DZ55" i="82"/>
  <c r="EA87" i="82"/>
  <c r="DZ85" i="82"/>
  <c r="DZ46" i="82"/>
  <c r="EA84" i="82"/>
  <c r="EB62" i="82"/>
  <c r="EB65" i="82"/>
  <c r="DZ39" i="82"/>
  <c r="EA56" i="82"/>
  <c r="DZ81" i="82"/>
  <c r="EA72" i="82"/>
  <c r="DZ62" i="82"/>
  <c r="EB61" i="82"/>
  <c r="DZ49" i="82"/>
  <c r="EA89" i="82"/>
  <c r="EB76" i="82"/>
  <c r="DZ53" i="82"/>
  <c r="EB81" i="82"/>
  <c r="EB36" i="82"/>
  <c r="EA76" i="82"/>
  <c r="EB48" i="82"/>
  <c r="EA63" i="82"/>
  <c r="EB86" i="82"/>
  <c r="EA80" i="82"/>
  <c r="ED82" i="82"/>
  <c r="EA58" i="82"/>
  <c r="EA59" i="82"/>
  <c r="EA61" i="82"/>
  <c r="EA68" i="82"/>
  <c r="DZ43" i="82"/>
  <c r="EB75" i="82"/>
  <c r="EB44" i="82"/>
  <c r="EB73" i="82"/>
  <c r="DZ64" i="82"/>
  <c r="DZ34" i="82"/>
  <c r="DZ60" i="82"/>
  <c r="EB53" i="82"/>
  <c r="DZ73" i="82"/>
  <c r="DZ86" i="82"/>
  <c r="EA57" i="82"/>
  <c r="EA65" i="82"/>
  <c r="DZ76" i="82"/>
  <c r="EB79" i="82"/>
  <c r="DZ63" i="82"/>
  <c r="DZ58" i="82"/>
  <c r="EB57" i="82"/>
  <c r="EA51" i="82"/>
  <c r="EA50" i="82"/>
  <c r="EB67" i="82"/>
  <c r="EA47" i="82"/>
  <c r="EA53" i="82"/>
  <c r="EB51" i="82"/>
  <c r="EB74" i="82"/>
  <c r="EB88" i="82"/>
  <c r="DZ68" i="82"/>
  <c r="EA78" i="82"/>
  <c r="EA88" i="82"/>
  <c r="EB33" i="82"/>
  <c r="EA67" i="82"/>
  <c r="DZ67" i="82"/>
  <c r="EA82" i="82"/>
  <c r="DZ75" i="82"/>
  <c r="EB71" i="82"/>
  <c r="EB43" i="82"/>
  <c r="DZ37" i="82"/>
  <c r="EA49" i="82"/>
  <c r="EA74" i="82"/>
  <c r="EB46" i="82"/>
  <c r="EA42" i="82"/>
  <c r="DZ84" i="82"/>
  <c r="EA54" i="82"/>
  <c r="EA55" i="82"/>
  <c r="DZ56" i="82"/>
  <c r="EA38" i="82"/>
  <c r="EB35" i="82"/>
  <c r="EA71" i="82"/>
  <c r="EB60" i="82"/>
  <c r="EA60" i="82"/>
  <c r="EA46" i="82"/>
  <c r="DZ78" i="82"/>
  <c r="DZ45" i="82"/>
  <c r="EA40" i="82"/>
  <c r="EA73" i="82"/>
  <c r="EB70" i="82"/>
  <c r="EB52" i="82"/>
  <c r="DZ33" i="82"/>
  <c r="DZ40" i="82"/>
  <c r="EC75" i="82"/>
  <c r="EC73" i="82"/>
  <c r="EC63" i="82"/>
  <c r="EC60" i="82"/>
  <c r="ED67" i="82"/>
  <c r="EC86" i="82"/>
  <c r="ED80" i="82"/>
  <c r="EC42" i="82"/>
  <c r="ED32" i="82"/>
  <c r="EC61" i="82"/>
  <c r="ED36" i="82"/>
  <c r="EC35" i="82"/>
  <c r="EC49" i="82"/>
  <c r="EC48" i="82"/>
  <c r="EC36" i="82"/>
  <c r="ED74" i="82"/>
  <c r="EC33" i="82"/>
  <c r="ED41" i="82"/>
  <c r="EC82" i="82"/>
  <c r="ED85" i="82"/>
  <c r="EC68" i="82"/>
  <c r="ED39" i="82"/>
  <c r="ED34" i="82"/>
  <c r="EC78" i="82"/>
  <c r="ED56" i="82"/>
  <c r="ED53" i="82"/>
  <c r="EC56" i="82"/>
  <c r="EC77" i="82"/>
  <c r="ED87" i="82"/>
  <c r="EC41" i="82"/>
  <c r="EC53" i="82"/>
  <c r="EC50" i="82"/>
  <c r="ED37" i="82"/>
  <c r="EC58" i="82"/>
  <c r="ED64" i="82"/>
  <c r="EC64" i="82"/>
  <c r="EC51" i="82"/>
  <c r="ED44" i="82"/>
  <c r="EC65" i="82"/>
  <c r="ED66" i="82"/>
  <c r="ED48" i="82"/>
  <c r="EC79" i="82"/>
  <c r="ED55" i="82"/>
  <c r="EC76" i="82"/>
  <c r="ED38" i="82"/>
  <c r="ED70" i="82"/>
  <c r="EC45" i="82"/>
  <c r="ED49" i="82"/>
  <c r="ED75" i="82"/>
  <c r="ED51" i="82"/>
  <c r="EC84" i="82"/>
  <c r="ED65" i="82"/>
  <c r="ED68" i="82"/>
  <c r="ED43" i="82"/>
  <c r="EC40" i="82"/>
  <c r="ED47" i="82"/>
  <c r="ED79" i="82"/>
  <c r="ED46" i="82"/>
  <c r="EF84" i="82"/>
  <c r="ED52" i="82"/>
  <c r="ED71" i="82"/>
  <c r="ED50" i="82"/>
  <c r="ED40" i="82"/>
  <c r="ED72" i="82"/>
  <c r="EC80" i="82"/>
  <c r="ED59" i="82"/>
  <c r="EC55" i="82"/>
  <c r="ED58" i="82"/>
  <c r="EC52" i="82"/>
  <c r="EC34" i="82"/>
  <c r="EC59" i="82"/>
  <c r="EC32" i="82"/>
  <c r="ED60" i="82"/>
  <c r="EB78" i="82"/>
  <c r="EC38" i="82"/>
  <c r="ED78" i="82"/>
  <c r="EC57" i="82"/>
  <c r="EC70" i="82"/>
  <c r="EC88" i="82"/>
  <c r="EB59" i="82"/>
  <c r="EC89" i="82"/>
  <c r="EC62" i="82"/>
  <c r="ED54" i="82"/>
  <c r="ED73" i="82"/>
  <c r="EC71" i="82"/>
  <c r="EB39" i="82"/>
  <c r="ED69" i="82"/>
  <c r="EC66" i="82"/>
  <c r="ED35" i="82"/>
  <c r="ED77" i="82"/>
  <c r="ED86" i="82"/>
  <c r="EC83" i="82"/>
  <c r="ED81" i="82"/>
  <c r="EC81" i="82"/>
  <c r="EC54" i="82"/>
  <c r="EC72" i="82"/>
  <c r="ED42" i="82"/>
  <c r="EC47" i="82"/>
  <c r="EC69" i="82"/>
  <c r="ED57" i="82"/>
  <c r="EC67" i="82"/>
  <c r="EC37" i="82"/>
  <c r="ED33" i="82"/>
  <c r="EC44" i="82"/>
  <c r="ED89" i="82"/>
  <c r="EC74" i="82"/>
  <c r="EC39" i="82"/>
  <c r="ED83" i="82"/>
  <c r="ED45" i="82"/>
  <c r="ED61" i="82"/>
  <c r="EC43" i="82"/>
  <c r="EB68" i="82"/>
  <c r="EC46" i="82"/>
  <c r="ED63" i="82"/>
  <c r="ED62" i="82"/>
  <c r="EC85" i="82"/>
  <c r="ED84" i="82"/>
  <c r="EB40" i="82"/>
  <c r="ED76" i="82"/>
  <c r="EC87" i="82"/>
  <c r="ED88" i="82"/>
  <c r="EF61" i="82"/>
  <c r="EE53" i="82"/>
  <c r="EF41" i="82"/>
  <c r="EE44" i="82"/>
  <c r="EF81" i="82"/>
  <c r="EE50" i="82"/>
  <c r="EF53" i="82"/>
  <c r="EF87" i="82"/>
  <c r="EF70" i="82"/>
  <c r="EF51" i="82"/>
  <c r="EE49" i="82"/>
  <c r="EF49" i="82"/>
  <c r="EE80" i="82"/>
  <c r="EE32" i="82"/>
  <c r="EF86" i="82"/>
  <c r="EF65" i="82"/>
  <c r="EE83" i="82"/>
  <c r="EE82" i="82"/>
  <c r="EF88" i="82"/>
  <c r="EE64" i="82"/>
  <c r="EE87" i="82"/>
  <c r="EE79" i="82"/>
  <c r="EF39" i="82"/>
  <c r="EE35" i="82"/>
  <c r="EE48" i="82"/>
  <c r="EF68" i="82"/>
  <c r="EE40" i="82"/>
  <c r="EE46" i="82"/>
  <c r="EE37" i="82"/>
  <c r="EE67" i="82"/>
  <c r="EE76" i="82"/>
  <c r="EF37" i="82"/>
  <c r="EF55" i="82"/>
  <c r="EE81" i="82"/>
  <c r="EF43" i="82"/>
  <c r="EF76" i="82"/>
  <c r="EE72" i="82"/>
  <c r="EE63" i="82"/>
  <c r="EF64" i="82"/>
  <c r="EF34" i="82"/>
  <c r="EE51" i="82"/>
  <c r="EE38" i="82"/>
  <c r="EF59" i="82"/>
  <c r="EF47" i="82"/>
  <c r="EE88" i="82"/>
  <c r="EF54" i="82"/>
  <c r="EE65" i="82"/>
  <c r="EF79" i="82"/>
  <c r="EF35" i="82"/>
  <c r="EE34" i="82"/>
  <c r="EF82" i="82"/>
  <c r="EF75" i="82"/>
  <c r="EF67" i="82"/>
  <c r="EE54" i="82"/>
  <c r="EE56" i="82"/>
  <c r="EF71" i="82"/>
  <c r="EF42" i="82"/>
  <c r="EE89" i="82"/>
  <c r="EE70" i="82"/>
  <c r="EE41" i="82"/>
  <c r="EE86" i="82"/>
  <c r="EE45" i="82"/>
  <c r="EF36" i="82"/>
  <c r="EE75" i="82"/>
  <c r="EE39" i="82"/>
  <c r="EF73" i="82"/>
  <c r="EF50" i="82"/>
  <c r="EF72" i="82"/>
  <c r="EF63" i="82"/>
  <c r="EF32" i="82"/>
  <c r="EF58" i="82"/>
  <c r="EF74" i="82"/>
  <c r="EF77" i="82"/>
  <c r="EE36" i="82"/>
  <c r="EF80" i="82"/>
  <c r="EF85" i="82"/>
  <c r="EF62" i="82"/>
  <c r="EE66" i="82"/>
  <c r="EE77" i="82"/>
  <c r="EE47" i="82"/>
  <c r="EE59" i="82"/>
  <c r="EF89" i="82"/>
  <c r="EF69" i="82"/>
  <c r="EF66" i="82"/>
  <c r="EE43" i="82"/>
  <c r="EE60" i="82"/>
  <c r="EE68" i="82"/>
  <c r="EE33" i="82"/>
  <c r="EF45" i="82"/>
  <c r="EE58" i="82"/>
  <c r="EE57" i="82"/>
  <c r="EE42" i="82"/>
  <c r="EF56" i="82"/>
  <c r="EF78" i="82"/>
  <c r="EF40" i="82"/>
  <c r="EF33" i="82"/>
  <c r="EE73" i="82"/>
  <c r="EE61" i="82"/>
  <c r="EE55" i="82"/>
  <c r="EE62" i="82"/>
  <c r="EF44" i="82"/>
  <c r="EF46" i="82"/>
  <c r="EE84" i="82"/>
  <c r="EE74" i="82"/>
  <c r="EE85" i="82"/>
  <c r="EE52" i="82"/>
  <c r="EE71" i="82"/>
  <c r="EE78" i="82"/>
  <c r="EE69" i="82"/>
  <c r="EF83" i="82"/>
  <c r="EG82" i="82"/>
  <c r="EG40" i="82"/>
  <c r="EG78" i="82"/>
  <c r="EG37" i="82"/>
  <c r="EG75" i="82"/>
  <c r="EG53" i="82"/>
  <c r="EG68" i="82"/>
  <c r="EG33" i="82"/>
  <c r="EG83" i="82"/>
  <c r="EG35" i="82"/>
  <c r="EG48" i="82"/>
  <c r="EF38" i="82"/>
  <c r="EG46" i="82"/>
  <c r="EH86" i="82"/>
  <c r="EG45" i="82"/>
  <c r="EG42" i="82"/>
  <c r="EF57" i="82"/>
  <c r="EG43" i="82"/>
  <c r="EG87" i="82"/>
  <c r="EG64" i="82"/>
  <c r="EG63" i="82"/>
  <c r="EF48" i="82"/>
  <c r="EG79" i="82"/>
  <c r="EG70" i="82"/>
  <c r="EG55" i="82"/>
  <c r="EG65" i="82"/>
  <c r="EG69" i="82"/>
  <c r="EG61" i="82"/>
  <c r="EG71" i="82"/>
  <c r="EF52" i="82"/>
  <c r="EG34" i="82"/>
  <c r="EG38" i="82"/>
  <c r="EG88" i="82"/>
  <c r="EG36" i="82"/>
  <c r="EG58" i="82"/>
  <c r="EG84" i="82"/>
  <c r="EG32" i="82"/>
  <c r="EG66" i="82"/>
  <c r="EG80" i="82"/>
  <c r="EG67" i="82"/>
  <c r="EG59" i="82"/>
  <c r="EG72" i="82"/>
  <c r="EG54" i="82"/>
  <c r="EG41" i="82"/>
  <c r="EG56" i="82"/>
  <c r="EG73" i="82"/>
  <c r="EG57" i="82"/>
  <c r="EF60" i="82"/>
  <c r="EG47" i="82"/>
  <c r="EG74" i="82"/>
  <c r="EG49" i="82"/>
  <c r="EG89" i="82"/>
  <c r="EG39" i="82"/>
  <c r="EG86" i="82"/>
  <c r="EG60" i="82"/>
  <c r="EG62" i="82"/>
  <c r="EG50" i="82"/>
  <c r="EG81" i="82"/>
  <c r="EG77" i="82"/>
  <c r="EG52" i="82"/>
  <c r="EG85" i="82"/>
  <c r="EG51" i="82"/>
  <c r="EG76" i="82"/>
  <c r="EJ77" i="82"/>
  <c r="EG44" i="82"/>
  <c r="EI63" i="82"/>
  <c r="EH76" i="82"/>
  <c r="EH52" i="82"/>
  <c r="EI49" i="82"/>
  <c r="EI79" i="82"/>
  <c r="EH71" i="82"/>
  <c r="EI68" i="82"/>
  <c r="EI58" i="82"/>
  <c r="EI55" i="82"/>
  <c r="EJ40" i="82"/>
  <c r="EH70" i="82"/>
  <c r="EI57" i="82"/>
  <c r="EI76" i="82"/>
  <c r="EH88" i="82"/>
  <c r="EH41" i="82"/>
  <c r="EI69" i="82"/>
  <c r="EJ74" i="82"/>
  <c r="EI82" i="82"/>
  <c r="EH40" i="82"/>
  <c r="EH69" i="82"/>
  <c r="EJ68" i="82"/>
  <c r="EJ45" i="82"/>
  <c r="EI67" i="82"/>
  <c r="EI39" i="82"/>
  <c r="EI62" i="82"/>
  <c r="EI70" i="82"/>
  <c r="EJ35" i="82"/>
  <c r="EI40" i="82"/>
  <c r="EH61" i="82"/>
  <c r="EI42" i="82"/>
  <c r="EH54" i="82"/>
  <c r="EI80" i="82"/>
  <c r="EJ37" i="82"/>
  <c r="EI36" i="82"/>
  <c r="EJ55" i="82"/>
  <c r="EJ71" i="82"/>
  <c r="EH42" i="82"/>
  <c r="EI75" i="82"/>
  <c r="EJ75" i="82"/>
  <c r="EI51" i="82"/>
  <c r="EI86" i="82"/>
  <c r="EJ83" i="82"/>
  <c r="EI44" i="82"/>
  <c r="EL79" i="82"/>
  <c r="EH87" i="82"/>
  <c r="EI46" i="82"/>
  <c r="EJ34" i="82"/>
  <c r="EI87" i="82"/>
  <c r="EJ64" i="82"/>
  <c r="EI73" i="82"/>
  <c r="EJ62" i="82"/>
  <c r="EH62" i="82"/>
  <c r="EI48" i="82"/>
  <c r="EI83" i="82"/>
  <c r="EH36" i="82"/>
  <c r="EH74" i="82"/>
  <c r="EJ78" i="82"/>
  <c r="EH59" i="82"/>
  <c r="EI41" i="82"/>
  <c r="EJ33" i="82"/>
  <c r="EJ56" i="82"/>
  <c r="EI81" i="82"/>
  <c r="EH73" i="82"/>
  <c r="EJ69" i="82"/>
  <c r="EJ47" i="82"/>
  <c r="EJ88" i="82"/>
  <c r="EH68" i="82"/>
  <c r="EH56" i="82"/>
  <c r="EJ38" i="82"/>
  <c r="EJ76" i="82"/>
  <c r="EH81" i="82"/>
  <c r="EI78" i="82"/>
  <c r="EH39" i="82"/>
  <c r="EJ89" i="82"/>
  <c r="EJ66" i="82"/>
  <c r="EJ53" i="82"/>
  <c r="EH82" i="82"/>
  <c r="EH49" i="82"/>
  <c r="EH83" i="82"/>
  <c r="EI66" i="82"/>
  <c r="EI77" i="82"/>
  <c r="EJ65" i="82"/>
  <c r="EH45" i="82"/>
  <c r="EJ86" i="82"/>
  <c r="EJ70" i="82"/>
  <c r="EH44" i="82"/>
  <c r="EJ32" i="82"/>
  <c r="EJ72" i="82"/>
  <c r="EH48" i="82"/>
  <c r="EJ42" i="82"/>
  <c r="EJ50" i="82"/>
  <c r="EJ49" i="82"/>
  <c r="EH63" i="82"/>
  <c r="EH51" i="82"/>
  <c r="EH85" i="82"/>
  <c r="EJ87" i="82"/>
  <c r="EI64" i="82"/>
  <c r="EH65" i="82"/>
  <c r="EH46" i="82"/>
  <c r="EI38" i="82"/>
  <c r="EJ46" i="82"/>
  <c r="EH55" i="82"/>
  <c r="EI34" i="82"/>
  <c r="EI33" i="82"/>
  <c r="EI61" i="82"/>
  <c r="EI53" i="82"/>
  <c r="EI50" i="82"/>
  <c r="EI89" i="82"/>
  <c r="EH58" i="82"/>
  <c r="EI74" i="82"/>
  <c r="EH47" i="82"/>
  <c r="EH80" i="82"/>
  <c r="EI72" i="82"/>
  <c r="EH67" i="82"/>
  <c r="EJ67" i="82"/>
  <c r="EJ82" i="82"/>
  <c r="EH79" i="82"/>
  <c r="EH37" i="82"/>
  <c r="EI35" i="82"/>
  <c r="EH33" i="82"/>
  <c r="EH77" i="82"/>
  <c r="EJ57" i="82"/>
  <c r="EH75" i="82"/>
  <c r="EI59" i="82"/>
  <c r="EH50" i="82"/>
  <c r="EJ39" i="82"/>
  <c r="EJ43" i="82"/>
  <c r="EJ79" i="82"/>
  <c r="EI60" i="82"/>
  <c r="EH35" i="82"/>
  <c r="EJ54" i="82"/>
  <c r="EI32" i="82"/>
  <c r="EI47" i="82"/>
  <c r="EI84" i="82"/>
  <c r="EH72" i="82"/>
  <c r="EJ80" i="82"/>
  <c r="EH84" i="82"/>
  <c r="EH53" i="82"/>
  <c r="EH38" i="82"/>
  <c r="EH66" i="82"/>
  <c r="EI37" i="82"/>
  <c r="EJ59" i="82"/>
  <c r="EI52" i="82"/>
  <c r="EJ58" i="82"/>
  <c r="EI56" i="82"/>
  <c r="EI45" i="82"/>
  <c r="EH34" i="82"/>
  <c r="EJ44" i="82"/>
  <c r="EJ41" i="82"/>
  <c r="EJ63" i="82"/>
  <c r="EJ51" i="82"/>
  <c r="EJ85" i="82"/>
  <c r="EH60" i="82"/>
  <c r="EH32" i="82"/>
  <c r="EI65" i="82"/>
  <c r="EH78" i="82"/>
  <c r="EH64" i="82"/>
  <c r="EI43" i="82"/>
  <c r="EI85" i="82"/>
  <c r="EJ52" i="82"/>
  <c r="EI88" i="82"/>
  <c r="EI54" i="82"/>
  <c r="EH89" i="82"/>
  <c r="EH43" i="82"/>
  <c r="EI71" i="82"/>
  <c r="EJ81" i="82"/>
  <c r="EJ61" i="82"/>
  <c r="EH57" i="82"/>
  <c r="EL38" i="82"/>
  <c r="EK43" i="82"/>
  <c r="EL64" i="82"/>
  <c r="EL41" i="82"/>
  <c r="EL89" i="82"/>
  <c r="EL85" i="82"/>
  <c r="EL84" i="82"/>
  <c r="EK39" i="82"/>
  <c r="EL43" i="82"/>
  <c r="EK54" i="82"/>
  <c r="EK88" i="82"/>
  <c r="EK67" i="82"/>
  <c r="EK36" i="82"/>
  <c r="EK51" i="82"/>
  <c r="EL50" i="82"/>
  <c r="EL63" i="82"/>
  <c r="EL51" i="82"/>
  <c r="EK58" i="82"/>
  <c r="EL57" i="82"/>
  <c r="EK70" i="82"/>
  <c r="EK50" i="82"/>
  <c r="EK87" i="82"/>
  <c r="EK79" i="82"/>
  <c r="EL69" i="82"/>
  <c r="EL77" i="82"/>
  <c r="EL40" i="82"/>
  <c r="EJ36" i="82"/>
  <c r="EL66" i="82"/>
  <c r="EK75" i="82"/>
  <c r="EK66" i="82"/>
  <c r="EL82" i="82"/>
  <c r="EL87" i="82"/>
  <c r="EK44" i="82"/>
  <c r="EK42" i="82"/>
  <c r="EK80" i="82"/>
  <c r="EK34" i="82"/>
  <c r="EJ84" i="82"/>
  <c r="EL32" i="82"/>
  <c r="EK40" i="82"/>
  <c r="EL62" i="82"/>
  <c r="EK46" i="82"/>
  <c r="EK57" i="82"/>
  <c r="EK77" i="82"/>
  <c r="EK81" i="82"/>
  <c r="EL59" i="82"/>
  <c r="EL33" i="82"/>
  <c r="EK60" i="82"/>
  <c r="EJ48" i="82"/>
  <c r="EL44" i="82"/>
  <c r="EK48" i="82"/>
  <c r="EL34" i="82"/>
  <c r="EJ73" i="82"/>
  <c r="EL65" i="82"/>
  <c r="EL81" i="82"/>
  <c r="EL60" i="82"/>
  <c r="EK61" i="82"/>
  <c r="EL48" i="82"/>
  <c r="EL70" i="82"/>
  <c r="EL88" i="82"/>
  <c r="EK76" i="82"/>
  <c r="EL55" i="82"/>
  <c r="EK82" i="82"/>
  <c r="EK53" i="82"/>
  <c r="EK73" i="82"/>
  <c r="EL42" i="82"/>
  <c r="EK59" i="82"/>
  <c r="EK38" i="82"/>
  <c r="EK68" i="82"/>
  <c r="EK78" i="82"/>
  <c r="EL83" i="82"/>
  <c r="EK35" i="82"/>
  <c r="EL58" i="82"/>
  <c r="EK49" i="82"/>
  <c r="EK41" i="82"/>
  <c r="EL76" i="82"/>
  <c r="EL61" i="82"/>
  <c r="EL73" i="82"/>
  <c r="EL35" i="82"/>
  <c r="EK63" i="82"/>
  <c r="EL75" i="82"/>
  <c r="EK32" i="82"/>
  <c r="EL39" i="82"/>
  <c r="EK37" i="82"/>
  <c r="EK64" i="82"/>
  <c r="EK86" i="82"/>
  <c r="EK56" i="82"/>
  <c r="EK74" i="82"/>
  <c r="EK65" i="82"/>
  <c r="EL68" i="82"/>
  <c r="EL72" i="82"/>
  <c r="EL78" i="82"/>
  <c r="EK33" i="82"/>
  <c r="EK69" i="82"/>
  <c r="EL47" i="82"/>
  <c r="EK55" i="82"/>
  <c r="EL52" i="82"/>
  <c r="EK71" i="82"/>
  <c r="EK84" i="82"/>
  <c r="EL54" i="82"/>
  <c r="EK45" i="82"/>
  <c r="EL36" i="82"/>
  <c r="EL86" i="82"/>
  <c r="EL67" i="82"/>
  <c r="EL71" i="82"/>
  <c r="EK47" i="82"/>
  <c r="EK62" i="82"/>
  <c r="EL56" i="82"/>
  <c r="EL80" i="82"/>
  <c r="EK85" i="82"/>
  <c r="EK83" i="82"/>
  <c r="EK89" i="82"/>
  <c r="EK52" i="82"/>
  <c r="EL46" i="82"/>
  <c r="EL49" i="82"/>
  <c r="EK72" i="82"/>
  <c r="EL53" i="82"/>
  <c r="EJ60" i="82"/>
  <c r="EM55" i="82"/>
  <c r="EM63" i="82"/>
  <c r="EM78" i="82"/>
  <c r="EM33" i="82"/>
  <c r="EM66" i="82"/>
  <c r="EM67" i="82"/>
  <c r="EM42" i="82"/>
  <c r="EN62" i="82"/>
  <c r="EM68" i="82"/>
  <c r="EM64" i="82"/>
  <c r="EM39" i="82"/>
  <c r="EM38" i="82"/>
  <c r="EM34" i="82"/>
  <c r="EM80" i="82"/>
  <c r="EM50" i="82"/>
  <c r="EM54" i="82"/>
  <c r="EM88" i="82"/>
  <c r="EL74" i="82"/>
  <c r="EM49" i="82"/>
  <c r="EM47" i="82"/>
  <c r="EL37" i="82"/>
  <c r="EM73" i="82"/>
  <c r="EM62" i="82"/>
  <c r="EM58" i="82"/>
  <c r="EM53" i="82"/>
  <c r="EM41" i="82"/>
  <c r="EM43" i="82"/>
  <c r="EL45" i="82"/>
  <c r="EM32" i="82"/>
  <c r="EM60" i="82"/>
  <c r="EM77" i="82"/>
  <c r="EM44" i="82"/>
  <c r="EM72" i="82"/>
  <c r="EM70" i="82"/>
  <c r="EM56" i="82"/>
  <c r="EM37" i="82"/>
  <c r="EP78" i="82"/>
  <c r="EM35" i="82"/>
  <c r="EM69" i="82"/>
  <c r="EM89" i="82"/>
  <c r="EM36" i="82"/>
  <c r="EM52" i="82"/>
  <c r="EM45" i="82"/>
  <c r="EM86" i="82"/>
  <c r="EM61" i="82"/>
  <c r="EM59" i="82"/>
  <c r="EM48" i="82"/>
  <c r="EM76" i="82"/>
  <c r="EM75" i="82"/>
  <c r="EM82" i="82"/>
  <c r="EM83" i="82"/>
  <c r="EM46" i="82"/>
  <c r="EM84" i="82"/>
  <c r="EM40" i="82"/>
  <c r="EM79" i="82"/>
  <c r="EM71" i="82"/>
  <c r="EN89" i="82"/>
  <c r="EM74" i="82"/>
  <c r="EM81" i="82"/>
  <c r="EN79" i="82"/>
  <c r="EM57" i="82"/>
  <c r="EM65" i="82"/>
  <c r="EM85" i="82"/>
  <c r="EM87" i="82"/>
  <c r="EM51" i="82"/>
  <c r="EP37" i="82"/>
  <c r="EO61" i="82"/>
  <c r="EP43" i="82"/>
  <c r="EN74" i="82"/>
  <c r="EP75" i="82"/>
  <c r="EP86" i="82"/>
  <c r="EN49" i="82"/>
  <c r="ER87" i="82"/>
  <c r="EN52" i="82"/>
  <c r="EN54" i="82"/>
  <c r="EO80" i="82"/>
  <c r="EP55" i="82"/>
  <c r="EP48" i="82"/>
  <c r="EP53" i="82"/>
  <c r="EP60" i="82"/>
  <c r="EO57" i="82"/>
  <c r="EP36" i="82"/>
  <c r="EP40" i="82"/>
  <c r="EO50" i="82"/>
  <c r="EO85" i="82"/>
  <c r="EO73" i="82"/>
  <c r="EN68" i="82"/>
  <c r="EN64" i="82"/>
  <c r="EP72" i="82"/>
  <c r="EP45" i="82"/>
  <c r="EP85" i="82"/>
  <c r="EN75" i="82"/>
  <c r="EO36" i="82"/>
  <c r="EP84" i="82"/>
  <c r="EN33" i="82"/>
  <c r="EP56" i="82"/>
  <c r="EO68" i="82"/>
  <c r="EO71" i="82"/>
  <c r="EP64" i="82"/>
  <c r="EP32" i="82"/>
  <c r="EN58" i="82"/>
  <c r="EO76" i="82"/>
  <c r="EO62" i="82"/>
  <c r="EN81" i="82"/>
  <c r="EP34" i="82"/>
  <c r="EN47" i="82"/>
  <c r="EP73" i="82"/>
  <c r="EN72" i="82"/>
  <c r="EP82" i="82"/>
  <c r="EN37" i="82"/>
  <c r="EO82" i="82"/>
  <c r="EP89" i="82"/>
  <c r="EP41" i="82"/>
  <c r="EN42" i="82"/>
  <c r="EN43" i="82"/>
  <c r="EO32" i="82"/>
  <c r="EP88" i="82"/>
  <c r="EN56" i="82"/>
  <c r="EN86" i="82"/>
  <c r="EO51" i="82"/>
  <c r="EN63" i="82"/>
  <c r="EO33" i="82"/>
  <c r="EP63" i="82"/>
  <c r="EP66" i="82"/>
  <c r="EN76" i="82"/>
  <c r="EO52" i="82"/>
  <c r="EN46" i="82"/>
  <c r="EP46" i="82"/>
  <c r="EO72" i="82"/>
  <c r="EO42" i="82"/>
  <c r="EP71" i="82"/>
  <c r="EN48" i="82"/>
  <c r="EP68" i="82"/>
  <c r="EO63" i="82"/>
  <c r="EN41" i="82"/>
  <c r="EO69" i="82"/>
  <c r="EN55" i="82"/>
  <c r="EN78" i="82"/>
  <c r="EN57" i="82"/>
  <c r="EP59" i="82"/>
  <c r="EP50" i="82"/>
  <c r="EP77" i="82"/>
  <c r="EN38" i="82"/>
  <c r="EN51" i="82"/>
  <c r="EN69" i="82"/>
  <c r="EN80" i="82"/>
  <c r="EN73" i="82"/>
  <c r="EN83" i="82"/>
  <c r="EP62" i="82"/>
  <c r="EO55" i="82"/>
  <c r="EO43" i="82"/>
  <c r="EP83" i="82"/>
  <c r="EP61" i="82"/>
  <c r="EP47" i="82"/>
  <c r="EO47" i="82"/>
  <c r="EP57" i="82"/>
  <c r="EP65" i="82"/>
  <c r="EP49" i="82"/>
  <c r="EO46" i="82"/>
  <c r="EN67" i="82"/>
  <c r="EO54" i="82"/>
  <c r="EN39" i="82"/>
  <c r="EO34" i="82"/>
  <c r="EO66" i="82"/>
  <c r="EO74" i="82"/>
  <c r="EP42" i="82"/>
  <c r="EO86" i="82"/>
  <c r="EO48" i="82"/>
  <c r="EO60" i="82"/>
  <c r="EO77" i="82"/>
  <c r="EP54" i="82"/>
  <c r="EP70" i="82"/>
  <c r="EN84" i="82"/>
  <c r="EN71" i="82"/>
  <c r="EP76" i="82"/>
  <c r="EP44" i="82"/>
  <c r="EO79" i="82"/>
  <c r="EO35" i="82"/>
  <c r="EO37" i="82"/>
  <c r="EP39" i="82"/>
  <c r="EN87" i="82"/>
  <c r="EO41" i="82"/>
  <c r="EN35" i="82"/>
  <c r="EO44" i="82"/>
  <c r="EN61" i="82"/>
  <c r="EN34" i="82"/>
  <c r="EN36" i="82"/>
  <c r="EO81" i="82"/>
  <c r="EN77" i="82"/>
  <c r="EO65" i="82"/>
  <c r="EP69" i="82"/>
  <c r="EO88" i="82"/>
  <c r="EP80" i="82"/>
  <c r="EO58" i="82"/>
  <c r="EN88" i="82"/>
  <c r="EO45" i="82"/>
  <c r="EP51" i="82"/>
  <c r="EO40" i="82"/>
  <c r="EN44" i="82"/>
  <c r="EN32" i="82"/>
  <c r="EN82" i="82"/>
  <c r="EO83" i="82"/>
  <c r="EO87" i="82"/>
  <c r="EO59" i="82"/>
  <c r="EO53" i="82"/>
  <c r="EP33" i="82"/>
  <c r="EO39" i="82"/>
  <c r="EP87" i="82"/>
  <c r="EP35" i="82"/>
  <c r="EN85" i="82"/>
  <c r="EO75" i="82"/>
  <c r="EN66" i="82"/>
  <c r="EN65" i="82"/>
  <c r="EN53" i="82"/>
  <c r="EO49" i="82"/>
  <c r="EN45" i="82"/>
  <c r="EN40" i="82"/>
  <c r="EP74" i="82"/>
  <c r="EP38" i="82"/>
  <c r="EO70" i="82"/>
  <c r="EN59" i="82"/>
  <c r="EN50" i="82"/>
  <c r="EP81" i="82"/>
  <c r="EO89" i="82"/>
  <c r="EO78" i="82"/>
  <c r="EO64" i="82"/>
  <c r="EP79" i="82"/>
  <c r="EP58" i="82"/>
  <c r="EP52" i="82"/>
  <c r="EO56" i="82"/>
  <c r="EN60" i="82"/>
  <c r="EP67" i="82"/>
  <c r="EO84" i="82"/>
  <c r="EN70" i="82"/>
  <c r="EO38" i="82"/>
  <c r="EO67" i="82"/>
  <c r="ER47" i="82"/>
  <c r="ER41" i="82"/>
  <c r="EQ71" i="82"/>
  <c r="EQ54" i="82"/>
  <c r="EQ37" i="82"/>
  <c r="ER68" i="82"/>
  <c r="EQ83" i="82"/>
  <c r="ER58" i="82"/>
  <c r="EQ82" i="82"/>
  <c r="ER45" i="82"/>
  <c r="ER82" i="82"/>
  <c r="ER46" i="82"/>
  <c r="EQ32" i="82"/>
  <c r="EQ48" i="82"/>
  <c r="EQ45" i="82"/>
  <c r="ER74" i="82"/>
  <c r="EQ63" i="82"/>
  <c r="ER38" i="82"/>
  <c r="EQ57" i="82"/>
  <c r="ER73" i="82"/>
  <c r="ER77" i="82"/>
  <c r="ER37" i="82"/>
  <c r="EQ33" i="82"/>
  <c r="ER48" i="82"/>
  <c r="EQ81" i="82"/>
  <c r="EQ36" i="82"/>
  <c r="ER60" i="82"/>
  <c r="EQ79" i="82"/>
  <c r="EQ73" i="82"/>
  <c r="ER43" i="82"/>
  <c r="ER64" i="82"/>
  <c r="EQ47" i="82"/>
  <c r="EQ75" i="82"/>
  <c r="EQ59" i="82"/>
  <c r="EQ53" i="82"/>
  <c r="EQ85" i="82"/>
  <c r="ER39" i="82"/>
  <c r="ER71" i="82"/>
  <c r="EQ78" i="82"/>
  <c r="EQ34" i="82"/>
  <c r="EQ67" i="82"/>
  <c r="EQ62" i="82"/>
  <c r="EQ65" i="82"/>
  <c r="EQ68" i="82"/>
  <c r="EQ74" i="82"/>
  <c r="EQ80" i="82"/>
  <c r="EQ77" i="82"/>
  <c r="ER67" i="82"/>
  <c r="ER88" i="82"/>
  <c r="EQ42" i="82"/>
  <c r="EQ56" i="82"/>
  <c r="EQ89" i="82"/>
  <c r="EQ60" i="82"/>
  <c r="ER70" i="82"/>
  <c r="ER59" i="82"/>
  <c r="EQ84" i="82"/>
  <c r="EQ52" i="82"/>
  <c r="ER79" i="82"/>
  <c r="EQ72" i="82"/>
  <c r="EQ58" i="82"/>
  <c r="ER80" i="82"/>
  <c r="EQ66" i="82"/>
  <c r="EQ51" i="82"/>
  <c r="ER84" i="82"/>
  <c r="ER66" i="82"/>
  <c r="ER36" i="82"/>
  <c r="EQ39" i="82"/>
  <c r="EQ49" i="82"/>
  <c r="EQ88" i="82"/>
  <c r="EQ76" i="82"/>
  <c r="ER85" i="82"/>
  <c r="EQ86" i="82"/>
  <c r="ER63" i="82"/>
  <c r="ER75" i="82"/>
  <c r="ER50" i="82"/>
  <c r="ER76" i="82"/>
  <c r="EQ87" i="82"/>
  <c r="ER72" i="82"/>
  <c r="ER69" i="82"/>
  <c r="ER89" i="82"/>
  <c r="EQ69" i="82"/>
  <c r="ER83" i="82"/>
  <c r="ER81" i="82"/>
  <c r="ER65" i="82"/>
  <c r="ER55" i="82"/>
  <c r="EQ35" i="82"/>
  <c r="ER61" i="82"/>
  <c r="EQ38" i="82"/>
  <c r="EQ41" i="82"/>
  <c r="EQ70" i="82"/>
  <c r="EQ44" i="82"/>
  <c r="EQ43" i="82"/>
  <c r="EQ50" i="82"/>
  <c r="EQ46" i="82"/>
  <c r="EQ40" i="82"/>
  <c r="ER86" i="82"/>
  <c r="EQ55" i="82"/>
  <c r="EQ61" i="82"/>
  <c r="EQ64" i="82"/>
  <c r="ER49" i="82"/>
  <c r="ET66" i="82"/>
  <c r="ER51" i="82"/>
  <c r="ES36" i="82"/>
  <c r="ES32" i="82"/>
  <c r="ET55" i="82"/>
  <c r="ER78" i="82"/>
  <c r="ES49" i="82"/>
  <c r="ES57" i="82"/>
  <c r="ER52" i="82"/>
  <c r="ET57" i="82"/>
  <c r="ES77" i="82"/>
  <c r="ES83" i="82"/>
  <c r="ES39" i="82"/>
  <c r="ER40" i="82"/>
  <c r="ES69" i="82"/>
  <c r="ES72" i="82"/>
  <c r="ET81" i="82"/>
  <c r="ET64" i="82"/>
  <c r="ES64" i="82"/>
  <c r="ET82" i="82"/>
  <c r="ET46" i="82"/>
  <c r="ES40" i="82"/>
  <c r="ES61" i="82"/>
  <c r="ES50" i="82"/>
  <c r="ET37" i="82"/>
  <c r="ET69" i="82"/>
  <c r="ET41" i="82"/>
  <c r="ET76" i="82"/>
  <c r="ES68" i="82"/>
  <c r="ET71" i="82"/>
  <c r="ES60" i="82"/>
  <c r="ES89" i="82"/>
  <c r="ET84" i="82"/>
  <c r="ER56" i="82"/>
  <c r="ES65" i="82"/>
  <c r="ET33" i="82"/>
  <c r="ES85" i="82"/>
  <c r="ES67" i="82"/>
  <c r="ET63" i="82"/>
  <c r="ER44" i="82"/>
  <c r="ES47" i="82"/>
  <c r="ES33" i="82"/>
  <c r="ER53" i="82"/>
  <c r="ES87" i="82"/>
  <c r="ES52" i="82"/>
  <c r="ES75" i="82"/>
  <c r="ET70" i="82"/>
  <c r="ET35" i="82"/>
  <c r="ES59" i="82"/>
  <c r="ET40" i="82"/>
  <c r="ES80" i="82"/>
  <c r="ET85" i="82"/>
  <c r="ES71" i="82"/>
  <c r="ET53" i="82"/>
  <c r="ET68" i="82"/>
  <c r="ES41" i="82"/>
  <c r="ET58" i="82"/>
  <c r="ET42" i="82"/>
  <c r="ES79" i="82"/>
  <c r="ET83" i="82"/>
  <c r="ET80" i="82"/>
  <c r="ET88" i="82"/>
  <c r="ES48" i="82"/>
  <c r="ES51" i="82"/>
  <c r="ET44" i="82"/>
  <c r="ES73" i="82"/>
  <c r="ET59" i="82"/>
  <c r="ET34" i="82"/>
  <c r="ET67" i="82"/>
  <c r="ES88" i="82"/>
  <c r="ES82" i="82"/>
  <c r="ET65" i="82"/>
  <c r="ES38" i="82"/>
  <c r="ER32" i="82"/>
  <c r="ES54" i="82"/>
  <c r="ER35" i="82"/>
  <c r="ER54" i="82"/>
  <c r="ES81" i="82"/>
  <c r="ES70" i="82"/>
  <c r="ES63" i="82"/>
  <c r="ES43" i="82"/>
  <c r="ES53" i="82"/>
  <c r="ET49" i="82"/>
  <c r="ET51" i="82"/>
  <c r="ET47" i="82"/>
  <c r="ER34" i="82"/>
  <c r="ES62" i="82"/>
  <c r="ER62" i="82"/>
  <c r="ET87" i="82"/>
  <c r="ET74" i="82"/>
  <c r="ET32" i="82"/>
  <c r="ES66" i="82"/>
  <c r="ET54" i="82"/>
  <c r="ES45" i="82"/>
  <c r="ES78" i="82"/>
  <c r="ES42" i="82"/>
  <c r="ET73" i="82"/>
  <c r="ER42" i="82"/>
  <c r="ES56" i="82"/>
  <c r="ET78" i="82"/>
  <c r="ET89" i="82"/>
  <c r="ER33" i="82"/>
  <c r="ES34" i="82"/>
  <c r="ET60" i="82"/>
  <c r="ET56" i="82"/>
  <c r="ET62" i="82"/>
  <c r="ET39" i="82"/>
  <c r="ES55" i="82"/>
  <c r="ES84" i="82"/>
  <c r="ES86" i="82"/>
  <c r="ET45" i="82"/>
  <c r="ES58" i="82"/>
  <c r="ET50" i="82"/>
  <c r="ET72" i="82"/>
  <c r="ES74" i="82"/>
  <c r="ES46" i="82"/>
  <c r="ER57" i="82"/>
  <c r="ES76" i="82"/>
  <c r="ES37" i="82"/>
  <c r="ET77" i="82"/>
  <c r="ES35" i="82"/>
  <c r="ET79" i="82"/>
  <c r="ES44" i="82"/>
  <c r="EU50" i="82"/>
  <c r="EU84" i="82"/>
  <c r="ET36" i="82"/>
  <c r="EU41" i="82"/>
  <c r="EU51" i="82"/>
  <c r="EU70" i="82"/>
  <c r="EU35" i="82"/>
  <c r="EU54" i="82"/>
  <c r="EU53" i="82"/>
  <c r="EU83" i="82"/>
  <c r="EU32" i="82"/>
  <c r="EU76" i="82"/>
  <c r="EU88" i="82"/>
  <c r="EU48" i="82"/>
  <c r="EU46" i="82"/>
  <c r="ET86" i="82"/>
  <c r="EU42" i="82"/>
  <c r="EU36" i="82"/>
  <c r="EU61" i="82"/>
  <c r="EU80" i="82"/>
  <c r="EU44" i="82"/>
  <c r="EU59" i="82"/>
  <c r="EU38" i="82"/>
  <c r="ET61" i="82"/>
  <c r="EU57" i="82"/>
  <c r="EU69" i="82"/>
  <c r="EU87" i="82"/>
  <c r="ET43" i="82"/>
  <c r="EU75" i="82"/>
  <c r="EU43" i="82"/>
  <c r="EU89" i="82"/>
  <c r="EU81" i="82"/>
  <c r="EU64" i="82"/>
  <c r="EU58" i="82"/>
  <c r="EU77" i="82"/>
  <c r="EU52" i="82"/>
  <c r="EU49" i="82"/>
  <c r="EU82" i="82"/>
  <c r="EU86" i="82"/>
  <c r="EU85" i="82"/>
  <c r="EU68" i="82"/>
  <c r="EU40" i="82"/>
  <c r="EU67" i="82"/>
  <c r="EU45" i="82"/>
  <c r="ET75" i="82"/>
  <c r="EU62" i="82"/>
  <c r="ET38" i="82"/>
  <c r="EU55" i="82"/>
  <c r="EU73" i="82"/>
  <c r="EU47" i="82"/>
  <c r="EV77" i="82"/>
  <c r="EV71" i="82"/>
  <c r="EU39" i="82"/>
  <c r="EU65" i="82"/>
  <c r="EU63" i="82"/>
  <c r="EU60" i="82"/>
  <c r="EX78" i="82"/>
  <c r="EU71" i="82"/>
  <c r="EU66" i="82"/>
  <c r="EU72" i="82"/>
  <c r="ET48" i="82"/>
  <c r="EU56" i="82"/>
  <c r="EU74" i="82"/>
  <c r="EU79" i="82"/>
  <c r="EU37" i="82"/>
  <c r="EU34" i="82"/>
  <c r="EU33" i="82"/>
  <c r="ET52" i="82"/>
  <c r="EU78" i="82"/>
  <c r="EX68" i="82"/>
  <c r="EV40" i="82"/>
  <c r="EW54" i="82"/>
  <c r="EV48" i="82"/>
  <c r="EV73" i="82"/>
  <c r="EW72" i="82"/>
  <c r="EX84" i="82"/>
  <c r="EX80" i="82"/>
  <c r="EW75" i="82"/>
  <c r="EV39" i="82"/>
  <c r="EW87" i="82"/>
  <c r="EV59" i="82"/>
  <c r="EW68" i="82"/>
  <c r="EX85" i="82"/>
  <c r="EZ83" i="82"/>
  <c r="EW35" i="82"/>
  <c r="EW84" i="82"/>
  <c r="EW33" i="82"/>
  <c r="EV82" i="82"/>
  <c r="EW39" i="82"/>
  <c r="EV60" i="82"/>
  <c r="EW40" i="82"/>
  <c r="EW36" i="82"/>
  <c r="EW74" i="82"/>
  <c r="EX87" i="82"/>
  <c r="EV68" i="82"/>
  <c r="EW57" i="82"/>
  <c r="EV65" i="82"/>
  <c r="EX73" i="82"/>
  <c r="EV81" i="82"/>
  <c r="EV52" i="82"/>
  <c r="EW42" i="82"/>
  <c r="EV34" i="82"/>
  <c r="EW49" i="82"/>
  <c r="EV54" i="82"/>
  <c r="EV83" i="82"/>
  <c r="EV50" i="82"/>
  <c r="EX79" i="82"/>
  <c r="EX77" i="82"/>
  <c r="EW89" i="82"/>
  <c r="EV51" i="82"/>
  <c r="EW37" i="82"/>
  <c r="EX88" i="82"/>
  <c r="EW56" i="82"/>
  <c r="EV80" i="82"/>
  <c r="EX72" i="82"/>
  <c r="EV61" i="82"/>
  <c r="EW79" i="82"/>
  <c r="EV44" i="82"/>
  <c r="EX70" i="82"/>
  <c r="EV64" i="82"/>
  <c r="EV86" i="82"/>
  <c r="EV36" i="82"/>
  <c r="EW81" i="82"/>
  <c r="EW61" i="82"/>
  <c r="EV75" i="82"/>
  <c r="EX86" i="82"/>
  <c r="EW48" i="82"/>
  <c r="EW50" i="82"/>
  <c r="EV84" i="82"/>
  <c r="EW64" i="82"/>
  <c r="EV74" i="82"/>
  <c r="EW77" i="82"/>
  <c r="EW44" i="82"/>
  <c r="EV87" i="82"/>
  <c r="EV78" i="82"/>
  <c r="EV49" i="82"/>
  <c r="EW46" i="82"/>
  <c r="EW71" i="82"/>
  <c r="EV63" i="82"/>
  <c r="EW55" i="82"/>
  <c r="EV69" i="82"/>
  <c r="EV85" i="82"/>
  <c r="EV41" i="82"/>
  <c r="EW76" i="82"/>
  <c r="EW60" i="82"/>
  <c r="EW63" i="82"/>
  <c r="EW41" i="82"/>
  <c r="EX46" i="82"/>
  <c r="EW80" i="82"/>
  <c r="EX89" i="82"/>
  <c r="EV38" i="82"/>
  <c r="EW59" i="82"/>
  <c r="EV67" i="82"/>
  <c r="EW62" i="82"/>
  <c r="EW67" i="82"/>
  <c r="EV57" i="82"/>
  <c r="EV66" i="82"/>
  <c r="EW78" i="82"/>
  <c r="EW43" i="82"/>
  <c r="EV35" i="82"/>
  <c r="EW47" i="82"/>
  <c r="EW38" i="82"/>
  <c r="EV70" i="82"/>
  <c r="EX74" i="82"/>
  <c r="EW73" i="82"/>
  <c r="EX66" i="82"/>
  <c r="EW82" i="82"/>
  <c r="EV53" i="82"/>
  <c r="EV43" i="82"/>
  <c r="EV79" i="82"/>
  <c r="EV33" i="82"/>
  <c r="EV46" i="82"/>
  <c r="EW69" i="82"/>
  <c r="EW58" i="82"/>
  <c r="EW66" i="82"/>
  <c r="EW53" i="82"/>
  <c r="EV55" i="82"/>
  <c r="EW45" i="82"/>
  <c r="EW34" i="82"/>
  <c r="EW70" i="82"/>
  <c r="EV37" i="82"/>
  <c r="EV42" i="82"/>
  <c r="EV62" i="82"/>
  <c r="EW88" i="82"/>
  <c r="EV72" i="82"/>
  <c r="EW85" i="82"/>
  <c r="EV88" i="82"/>
  <c r="EV89" i="82"/>
  <c r="EV58" i="82"/>
  <c r="EX76" i="82"/>
  <c r="EW52" i="82"/>
  <c r="EV32" i="82"/>
  <c r="EW65" i="82"/>
  <c r="EV47" i="82"/>
  <c r="EW32" i="82"/>
  <c r="EX55" i="82"/>
  <c r="EW86" i="82"/>
  <c r="EX75" i="82"/>
  <c r="EW83" i="82"/>
  <c r="EW51" i="82"/>
  <c r="EV45" i="82"/>
  <c r="EV56" i="82"/>
  <c r="EV76" i="82"/>
  <c r="EX81" i="82"/>
  <c r="EY52" i="82"/>
  <c r="EZ79" i="82"/>
  <c r="EY88" i="82"/>
  <c r="EY34" i="82"/>
  <c r="EZ53" i="82"/>
  <c r="EY37" i="82"/>
  <c r="EX39" i="82"/>
  <c r="EX48" i="82"/>
  <c r="EY53" i="82"/>
  <c r="EX64" i="82"/>
  <c r="EX69" i="82"/>
  <c r="EY54" i="82"/>
  <c r="EX32" i="82"/>
  <c r="EY68" i="82"/>
  <c r="EY59" i="82"/>
  <c r="EX37" i="82"/>
  <c r="EX54" i="82"/>
  <c r="EY75" i="82"/>
  <c r="EX71" i="82"/>
  <c r="EY45" i="82"/>
  <c r="EX63" i="82"/>
  <c r="EY38" i="82"/>
  <c r="EY71" i="82"/>
  <c r="EY46" i="82"/>
  <c r="EX41" i="82"/>
  <c r="EX61" i="82"/>
  <c r="EY70" i="82"/>
  <c r="EX42" i="82"/>
  <c r="EX51" i="82"/>
  <c r="EY58" i="82"/>
  <c r="EY67" i="82"/>
  <c r="EY43" i="82"/>
  <c r="EY78" i="82"/>
  <c r="EY64" i="82"/>
  <c r="EY40" i="82"/>
  <c r="EX33" i="82"/>
  <c r="EZ82" i="82"/>
  <c r="EX40" i="82"/>
  <c r="EY36" i="82"/>
  <c r="EX57" i="82"/>
  <c r="EY73" i="82"/>
  <c r="EY48" i="82"/>
  <c r="EX49" i="82"/>
  <c r="EY47" i="82"/>
  <c r="FB83" i="82"/>
  <c r="EY65" i="82"/>
  <c r="EY32" i="82"/>
  <c r="EX36" i="82"/>
  <c r="EY82" i="82"/>
  <c r="EY41" i="82"/>
  <c r="EX60" i="82"/>
  <c r="EX52" i="82"/>
  <c r="EX35" i="82"/>
  <c r="EZ89" i="82"/>
  <c r="EX58" i="82"/>
  <c r="EY57" i="82"/>
  <c r="EY87" i="82"/>
  <c r="EY51" i="82"/>
  <c r="EX65" i="82"/>
  <c r="EY50" i="82"/>
  <c r="EY72" i="82"/>
  <c r="EX44" i="82"/>
  <c r="EX47" i="82"/>
  <c r="EX50" i="82"/>
  <c r="EY39" i="82"/>
  <c r="EX83" i="82"/>
  <c r="EX53" i="82"/>
  <c r="EX59" i="82"/>
  <c r="EY74" i="82"/>
  <c r="EY89" i="82"/>
  <c r="EY66" i="82"/>
  <c r="EX56" i="82"/>
  <c r="EY85" i="82"/>
  <c r="EZ85" i="82"/>
  <c r="EY77" i="82"/>
  <c r="EY79" i="82"/>
  <c r="EY35" i="82"/>
  <c r="EY84" i="82"/>
  <c r="EX62" i="82"/>
  <c r="EY42" i="82"/>
  <c r="EX34" i="82"/>
  <c r="EZ72" i="82"/>
  <c r="EX67" i="82"/>
  <c r="EY83" i="82"/>
  <c r="EX82" i="82"/>
  <c r="EZ87" i="82"/>
  <c r="EY81" i="82"/>
  <c r="EY61" i="82"/>
  <c r="EY63" i="82"/>
  <c r="EZ64" i="82"/>
  <c r="EY69" i="82"/>
  <c r="EY62" i="82"/>
  <c r="EY49" i="82"/>
  <c r="EX45" i="82"/>
  <c r="EY33" i="82"/>
  <c r="EY55" i="82"/>
  <c r="EX38" i="82"/>
  <c r="EY60" i="82"/>
  <c r="EY86" i="82"/>
  <c r="EY80" i="82"/>
  <c r="EZ81" i="82"/>
  <c r="EX43" i="82"/>
  <c r="EY76" i="82"/>
  <c r="EY56" i="82"/>
  <c r="EY44" i="82"/>
  <c r="FA53" i="82"/>
  <c r="EZ61" i="82"/>
  <c r="EZ34" i="82"/>
  <c r="EZ70" i="82"/>
  <c r="FA51" i="82"/>
  <c r="EZ44" i="82"/>
  <c r="EZ74" i="82"/>
  <c r="EZ60" i="82"/>
  <c r="EZ66" i="82"/>
  <c r="FB72" i="82"/>
  <c r="EZ42" i="82"/>
  <c r="FB69" i="82"/>
  <c r="FA47" i="82"/>
  <c r="FA35" i="82"/>
  <c r="FB74" i="82"/>
  <c r="FB55" i="82"/>
  <c r="FA70" i="82"/>
  <c r="FA52" i="82"/>
  <c r="FD88" i="82"/>
  <c r="EZ48" i="82"/>
  <c r="FB61" i="82"/>
  <c r="EZ40" i="82"/>
  <c r="FA81" i="82"/>
  <c r="FA32" i="82"/>
  <c r="FB58" i="82"/>
  <c r="FA69" i="82"/>
  <c r="FA63" i="82"/>
  <c r="EZ45" i="82"/>
  <c r="FA86" i="82"/>
  <c r="EZ69" i="82"/>
  <c r="EZ68" i="82"/>
  <c r="EZ67" i="82"/>
  <c r="FA55" i="82"/>
  <c r="FB63" i="82"/>
  <c r="EZ73" i="82"/>
  <c r="FA64" i="82"/>
  <c r="EZ86" i="82"/>
  <c r="FA79" i="82"/>
  <c r="EZ54" i="82"/>
  <c r="FB38" i="82"/>
  <c r="FB42" i="82"/>
  <c r="FB46" i="82"/>
  <c r="FA76" i="82"/>
  <c r="FA40" i="82"/>
  <c r="FA61" i="82"/>
  <c r="FB75" i="82"/>
  <c r="FA39" i="82"/>
  <c r="FB60" i="82"/>
  <c r="FA37" i="82"/>
  <c r="FA57" i="82"/>
  <c r="FA82" i="82"/>
  <c r="FA65" i="82"/>
  <c r="FB79" i="82"/>
  <c r="EZ39" i="82"/>
  <c r="FA45" i="82"/>
  <c r="FB66" i="82"/>
  <c r="EZ52" i="82"/>
  <c r="FB87" i="82"/>
  <c r="FA89" i="82"/>
  <c r="FA50" i="82"/>
  <c r="FA36" i="82"/>
  <c r="FA34" i="82"/>
  <c r="EZ56" i="82"/>
  <c r="FB52" i="82"/>
  <c r="EZ37" i="82"/>
  <c r="FA72" i="82"/>
  <c r="FA71" i="82"/>
  <c r="EZ59" i="82"/>
  <c r="FA87" i="82"/>
  <c r="EZ33" i="82"/>
  <c r="EZ78" i="82"/>
  <c r="EZ38" i="82"/>
  <c r="FA77" i="82"/>
  <c r="FA73" i="82"/>
  <c r="FB34" i="82"/>
  <c r="FA41" i="82"/>
  <c r="FA84" i="82"/>
  <c r="FB73" i="82"/>
  <c r="FB77" i="82"/>
  <c r="FB62" i="82"/>
  <c r="FB80" i="82"/>
  <c r="FA33" i="82"/>
  <c r="FA83" i="82"/>
  <c r="EZ75" i="82"/>
  <c r="FA60" i="82"/>
  <c r="FA38" i="82"/>
  <c r="FB76" i="82"/>
  <c r="FA85" i="82"/>
  <c r="FA78" i="82"/>
  <c r="FA66" i="82"/>
  <c r="FB65" i="82"/>
  <c r="FA80" i="82"/>
  <c r="FA62" i="82"/>
  <c r="EZ51" i="82"/>
  <c r="EZ49" i="82"/>
  <c r="FB64" i="82"/>
  <c r="FA49" i="82"/>
  <c r="EZ41" i="82"/>
  <c r="FB70" i="82"/>
  <c r="FA42" i="82"/>
  <c r="FA48" i="82"/>
  <c r="FA58" i="82"/>
  <c r="FB89" i="82"/>
  <c r="FA59" i="82"/>
  <c r="FA67" i="82"/>
  <c r="EZ57" i="82"/>
  <c r="FB85" i="82"/>
  <c r="EZ36" i="82"/>
  <c r="EZ35" i="82"/>
  <c r="FA54" i="82"/>
  <c r="FA68" i="82"/>
  <c r="EZ65" i="82"/>
  <c r="FB53" i="82"/>
  <c r="EZ63" i="82"/>
  <c r="EZ55" i="82"/>
  <c r="FA46" i="82"/>
  <c r="FB82" i="82"/>
  <c r="FB57" i="82"/>
  <c r="FB40" i="82"/>
  <c r="EZ32" i="82"/>
  <c r="FA56" i="82"/>
  <c r="EZ46" i="82"/>
  <c r="FB88" i="82"/>
  <c r="FA88" i="82"/>
  <c r="FA75" i="82"/>
  <c r="FA43" i="82"/>
  <c r="EZ71" i="82"/>
  <c r="EZ47" i="82"/>
  <c r="EZ43" i="82"/>
  <c r="EZ62" i="82"/>
  <c r="EZ76" i="82"/>
  <c r="EZ50" i="82"/>
  <c r="EZ77" i="82"/>
  <c r="EZ84" i="82"/>
  <c r="EZ88" i="82"/>
  <c r="FA74" i="82"/>
  <c r="EZ80" i="82"/>
  <c r="FB84" i="82"/>
  <c r="EZ58" i="82"/>
  <c r="FB68" i="82"/>
  <c r="FA44" i="82"/>
  <c r="FB78" i="82"/>
  <c r="FB51" i="82"/>
  <c r="FD85" i="82"/>
  <c r="FC86" i="82"/>
  <c r="FD86" i="82"/>
  <c r="FC57" i="82"/>
  <c r="FD38" i="82"/>
  <c r="FC51" i="82"/>
  <c r="FC75" i="82"/>
  <c r="FC39" i="82"/>
  <c r="FC56" i="82"/>
  <c r="FD57" i="82"/>
  <c r="FC79" i="82"/>
  <c r="FC35" i="82"/>
  <c r="FD35" i="82"/>
  <c r="FB48" i="82"/>
  <c r="FD87" i="82"/>
  <c r="FD89" i="82"/>
  <c r="FC48" i="82"/>
  <c r="FD56" i="82"/>
  <c r="FD81" i="82"/>
  <c r="FC81" i="82"/>
  <c r="FD69" i="82"/>
  <c r="FB39" i="82"/>
  <c r="FC46" i="82"/>
  <c r="FB44" i="82"/>
  <c r="FD78" i="82"/>
  <c r="FB56" i="82"/>
  <c r="FC59" i="82"/>
  <c r="FC68" i="82"/>
  <c r="FD39" i="82"/>
  <c r="FD71" i="82"/>
  <c r="FC50" i="82"/>
  <c r="FC54" i="82"/>
  <c r="FD83" i="82"/>
  <c r="FC67" i="82"/>
  <c r="FD47" i="82"/>
  <c r="FC60" i="82"/>
  <c r="FD84" i="82"/>
  <c r="FB37" i="82"/>
  <c r="FD70" i="82"/>
  <c r="FD59" i="82"/>
  <c r="FB86" i="82"/>
  <c r="FC38" i="82"/>
  <c r="FD79" i="82"/>
  <c r="FD44" i="82"/>
  <c r="FC64" i="82"/>
  <c r="FC87" i="82"/>
  <c r="FB43" i="82"/>
  <c r="FC44" i="82"/>
  <c r="FC69" i="82"/>
  <c r="FC47" i="82"/>
  <c r="FC55" i="82"/>
  <c r="FC88" i="82"/>
  <c r="FD67" i="82"/>
  <c r="FC37" i="82"/>
  <c r="FC82" i="82"/>
  <c r="FB35" i="82"/>
  <c r="FB54" i="82"/>
  <c r="FF84" i="82"/>
  <c r="FD51" i="82"/>
  <c r="FC78" i="82"/>
  <c r="FD75" i="82"/>
  <c r="FC61" i="82"/>
  <c r="FC42" i="82"/>
  <c r="FB71" i="82"/>
  <c r="FB32" i="82"/>
  <c r="FC65" i="82"/>
  <c r="FC85" i="82"/>
  <c r="FD40" i="82"/>
  <c r="FD66" i="82"/>
  <c r="FD54" i="82"/>
  <c r="FC49" i="82"/>
  <c r="FC45" i="82"/>
  <c r="FD48" i="82"/>
  <c r="FC43" i="82"/>
  <c r="FD52" i="82"/>
  <c r="FC53" i="82"/>
  <c r="FD49" i="82"/>
  <c r="FC72" i="82"/>
  <c r="FC34" i="82"/>
  <c r="FD61" i="82"/>
  <c r="FD62" i="82"/>
  <c r="FB45" i="82"/>
  <c r="FB47" i="82"/>
  <c r="FD45" i="82"/>
  <c r="FC83" i="82"/>
  <c r="FD72" i="82"/>
  <c r="FD65" i="82"/>
  <c r="FC58" i="82"/>
  <c r="FD74" i="82"/>
  <c r="FB36" i="82"/>
  <c r="FD34" i="82"/>
  <c r="FD37" i="82"/>
  <c r="FC62" i="82"/>
  <c r="FD82" i="82"/>
  <c r="FC41" i="82"/>
  <c r="FC76" i="82"/>
  <c r="FC40" i="82"/>
  <c r="FC32" i="82"/>
  <c r="FD73" i="82"/>
  <c r="FD42" i="82"/>
  <c r="FD33" i="82"/>
  <c r="FC36" i="82"/>
  <c r="FC52" i="82"/>
  <c r="FD36" i="82"/>
  <c r="FC77" i="82"/>
  <c r="FC70" i="82"/>
  <c r="FD80" i="82"/>
  <c r="FD68" i="82"/>
  <c r="FC71" i="82"/>
  <c r="FC89" i="82"/>
  <c r="FD58" i="82"/>
  <c r="FB50" i="82"/>
  <c r="FC73" i="82"/>
  <c r="FB49" i="82"/>
  <c r="FD50" i="82"/>
  <c r="FD41" i="82"/>
  <c r="FD63" i="82"/>
  <c r="FB59" i="82"/>
  <c r="FC84" i="82"/>
  <c r="FC74" i="82"/>
  <c r="FD53" i="82"/>
  <c r="FD76" i="82"/>
  <c r="FD43" i="82"/>
  <c r="FD60" i="82"/>
  <c r="FD46" i="82"/>
  <c r="FC80" i="82"/>
  <c r="FC63" i="82"/>
  <c r="FB41" i="82"/>
  <c r="FD77" i="82"/>
  <c r="FC33" i="82"/>
  <c r="FB33" i="82"/>
  <c r="FD55" i="82"/>
  <c r="FB81" i="82"/>
  <c r="FD64" i="82"/>
  <c r="FC66" i="82"/>
  <c r="FD32" i="82"/>
  <c r="FB67" i="82"/>
  <c r="FF41" i="82"/>
  <c r="FF88" i="82"/>
  <c r="FE76" i="82"/>
  <c r="FE43" i="82"/>
  <c r="FE78" i="82"/>
  <c r="FF48" i="82"/>
  <c r="FF72" i="82"/>
  <c r="FF67" i="82"/>
  <c r="FE49" i="82"/>
  <c r="FE62" i="82"/>
  <c r="FE42" i="82"/>
  <c r="FF77" i="82"/>
  <c r="FE58" i="82"/>
  <c r="FF52" i="82"/>
  <c r="FE83" i="82"/>
  <c r="FE84" i="82"/>
  <c r="FE87" i="82"/>
  <c r="FF40" i="82"/>
  <c r="FF39" i="82"/>
  <c r="FE51" i="82"/>
  <c r="FF76" i="82"/>
  <c r="FE47" i="82"/>
  <c r="FE53" i="82"/>
  <c r="FF57" i="82"/>
  <c r="FF78" i="82"/>
  <c r="FF55" i="82"/>
  <c r="FE73" i="82"/>
  <c r="FF87" i="82"/>
  <c r="FF80" i="82"/>
  <c r="FE44" i="82"/>
  <c r="FF85" i="82"/>
  <c r="FF62" i="82"/>
  <c r="FE89" i="82"/>
  <c r="FE70" i="82"/>
  <c r="FF70" i="82"/>
  <c r="FE74" i="82"/>
  <c r="FF38" i="82"/>
  <c r="FF45" i="82"/>
  <c r="FE56" i="82"/>
  <c r="FE37" i="82"/>
  <c r="FE35" i="82"/>
  <c r="FE67" i="82"/>
  <c r="FE71" i="82"/>
  <c r="FF58" i="82"/>
  <c r="FF86" i="82"/>
  <c r="FF61" i="82"/>
  <c r="FF44" i="82"/>
  <c r="FF63" i="82"/>
  <c r="FF51" i="82"/>
  <c r="FE65" i="82"/>
  <c r="FE52" i="82"/>
  <c r="FF35" i="82"/>
  <c r="FE85" i="82"/>
  <c r="FE63" i="82"/>
  <c r="FE45" i="82"/>
  <c r="FE59" i="82"/>
  <c r="FE40" i="82"/>
  <c r="FE57" i="82"/>
  <c r="FE38" i="82"/>
  <c r="FE33" i="82"/>
  <c r="FE66" i="82"/>
  <c r="FE68" i="82"/>
  <c r="FF53" i="82"/>
  <c r="FF75" i="82"/>
  <c r="FE64" i="82"/>
  <c r="FE77" i="82"/>
  <c r="FF82" i="82"/>
  <c r="FE86" i="82"/>
  <c r="FH81" i="82"/>
  <c r="FE39" i="82"/>
  <c r="FE46" i="82"/>
  <c r="FF33" i="82"/>
  <c r="FE82" i="82"/>
  <c r="FF65" i="82"/>
  <c r="FE32" i="82"/>
  <c r="FE79" i="82"/>
  <c r="FF50" i="82"/>
  <c r="FE80" i="82"/>
  <c r="FE50" i="82"/>
  <c r="FE48" i="82"/>
  <c r="FE34" i="82"/>
  <c r="FF74" i="82"/>
  <c r="FE75" i="82"/>
  <c r="FF69" i="82"/>
  <c r="FF89" i="82"/>
  <c r="FF56" i="82"/>
  <c r="FE41" i="82"/>
  <c r="FE60" i="82"/>
  <c r="FE88" i="82"/>
  <c r="FE54" i="82"/>
  <c r="FE55" i="82"/>
  <c r="FE61" i="82"/>
  <c r="FF54" i="82"/>
  <c r="FE72" i="82"/>
  <c r="FE81" i="82"/>
  <c r="FE69" i="82"/>
  <c r="FF43" i="82"/>
  <c r="FE36" i="82"/>
  <c r="FF79" i="82"/>
  <c r="FG39" i="82"/>
  <c r="FG36" i="82"/>
  <c r="FF32" i="82"/>
  <c r="FG33" i="82"/>
  <c r="FH38" i="82"/>
  <c r="FF60" i="82"/>
  <c r="FH35" i="82"/>
  <c r="FG48" i="82"/>
  <c r="FF81" i="82"/>
  <c r="FG58" i="82"/>
  <c r="FH80" i="82"/>
  <c r="FH86" i="82"/>
  <c r="FH85" i="82"/>
  <c r="FF59" i="82"/>
  <c r="FF68" i="82"/>
  <c r="FG52" i="82"/>
  <c r="FG45" i="82"/>
  <c r="FG67" i="82"/>
  <c r="FH59" i="82"/>
  <c r="FG43" i="82"/>
  <c r="FF34" i="82"/>
  <c r="FH65" i="82"/>
  <c r="FG79" i="82"/>
  <c r="FH76" i="82"/>
  <c r="FF46" i="82"/>
  <c r="FG84" i="82"/>
  <c r="FH89" i="82"/>
  <c r="FF83" i="82"/>
  <c r="FG37" i="82"/>
  <c r="FH43" i="82"/>
  <c r="FH54" i="82"/>
  <c r="FG70" i="82"/>
  <c r="FH56" i="82"/>
  <c r="FG65" i="82"/>
  <c r="FF37" i="82"/>
  <c r="FG64" i="82"/>
  <c r="FH53" i="82"/>
  <c r="FH36" i="82"/>
  <c r="FH88" i="82"/>
  <c r="FH58" i="82"/>
  <c r="FG44" i="82"/>
  <c r="FF36" i="82"/>
  <c r="FG73" i="82"/>
  <c r="FH72" i="82"/>
  <c r="FH41" i="82"/>
  <c r="FH84" i="82"/>
  <c r="FH48" i="82"/>
  <c r="FG60" i="82"/>
  <c r="FG42" i="82"/>
  <c r="FH47" i="82"/>
  <c r="FG85" i="82"/>
  <c r="FG68" i="82"/>
  <c r="FG88" i="82"/>
  <c r="FH46" i="82"/>
  <c r="FG81" i="82"/>
  <c r="FH87" i="82"/>
  <c r="FH40" i="82"/>
  <c r="FG78" i="82"/>
  <c r="FH68" i="82"/>
  <c r="FH34" i="82"/>
  <c r="FH61" i="82"/>
  <c r="FG87" i="82"/>
  <c r="FG54" i="82"/>
  <c r="FG35" i="82"/>
  <c r="FG62" i="82"/>
  <c r="FH39" i="82"/>
  <c r="FH77" i="82"/>
  <c r="FH83" i="82"/>
  <c r="FH74" i="82"/>
  <c r="FG82" i="82"/>
  <c r="FH73" i="82"/>
  <c r="FG77" i="82"/>
  <c r="FG74" i="82"/>
  <c r="FG47" i="82"/>
  <c r="FH52" i="82"/>
  <c r="FH37" i="82"/>
  <c r="FG61" i="82"/>
  <c r="FH66" i="82"/>
  <c r="FG40" i="82"/>
  <c r="FF47" i="82"/>
  <c r="FG56" i="82"/>
  <c r="FG76" i="82"/>
  <c r="FH50" i="82"/>
  <c r="FG72" i="82"/>
  <c r="FH51" i="82"/>
  <c r="FH79" i="82"/>
  <c r="FH78" i="82"/>
  <c r="FH42" i="82"/>
  <c r="FG71" i="82"/>
  <c r="FH60" i="82"/>
  <c r="FH70" i="82"/>
  <c r="FH75" i="82"/>
  <c r="FG63" i="82"/>
  <c r="FH69" i="82"/>
  <c r="FF66" i="82"/>
  <c r="FG53" i="82"/>
  <c r="FH64" i="82"/>
  <c r="FF71" i="82"/>
  <c r="FG75" i="82"/>
  <c r="FG50" i="82"/>
  <c r="FH45" i="82"/>
  <c r="FH49" i="82"/>
  <c r="FG83" i="82"/>
  <c r="FH71" i="82"/>
  <c r="FG38" i="82"/>
  <c r="FG34" i="82"/>
  <c r="FH33" i="82"/>
  <c r="FJ87" i="82"/>
  <c r="FF49" i="82"/>
  <c r="FG55" i="82"/>
  <c r="FG89" i="82"/>
  <c r="FG49" i="82"/>
  <c r="FH82" i="82"/>
  <c r="FH57" i="82"/>
  <c r="FG59" i="82"/>
  <c r="FF73" i="82"/>
  <c r="FF64" i="82"/>
  <c r="FH63" i="82"/>
  <c r="FG32" i="82"/>
  <c r="FG57" i="82"/>
  <c r="FF42" i="82"/>
  <c r="FG46" i="82"/>
  <c r="FG51" i="82"/>
  <c r="FG69" i="82"/>
  <c r="FG80" i="82"/>
  <c r="FG86" i="82"/>
  <c r="FG66" i="82"/>
  <c r="FG41" i="82"/>
  <c r="FH55" i="82"/>
  <c r="FJ64" i="82"/>
  <c r="FI84" i="82"/>
  <c r="FI77" i="82"/>
  <c r="FJ72" i="82"/>
  <c r="FI88" i="82"/>
  <c r="FJ33" i="82"/>
  <c r="FI83" i="82"/>
  <c r="FH32" i="82"/>
  <c r="FI57" i="82"/>
  <c r="FJ43" i="82"/>
  <c r="FJ32" i="82"/>
  <c r="FJ69" i="82"/>
  <c r="FJ68" i="82"/>
  <c r="FI70" i="82"/>
  <c r="FJ51" i="82"/>
  <c r="FI52" i="82"/>
  <c r="FI68" i="82"/>
  <c r="FI55" i="82"/>
  <c r="FI48" i="82"/>
  <c r="FI79" i="82"/>
  <c r="FJ76" i="82"/>
  <c r="FI51" i="82"/>
  <c r="FJ57" i="82"/>
  <c r="FJ77" i="82"/>
  <c r="FJ89" i="82"/>
  <c r="FI46" i="82"/>
  <c r="FJ47" i="82"/>
  <c r="FJ85" i="82"/>
  <c r="FI86" i="82"/>
  <c r="FI50" i="82"/>
  <c r="FI74" i="82"/>
  <c r="FJ50" i="82"/>
  <c r="FJ36" i="82"/>
  <c r="FI35" i="82"/>
  <c r="FI80" i="82"/>
  <c r="FJ35" i="82"/>
  <c r="FI44" i="82"/>
  <c r="FI49" i="82"/>
  <c r="FI39" i="82"/>
  <c r="FJ63" i="82"/>
  <c r="FI37" i="82"/>
  <c r="FI53" i="82"/>
  <c r="FJ37" i="82"/>
  <c r="FH62" i="82"/>
  <c r="FI87" i="82"/>
  <c r="FJ79" i="82"/>
  <c r="FJ60" i="82"/>
  <c r="FI71" i="82"/>
  <c r="FJ70" i="82"/>
  <c r="FI61" i="82"/>
  <c r="FJ88" i="82"/>
  <c r="FJ84" i="82"/>
  <c r="FI73" i="82"/>
  <c r="FJ75" i="82"/>
  <c r="FI45" i="82"/>
  <c r="FI59" i="82"/>
  <c r="FI47" i="82"/>
  <c r="FI34" i="82"/>
  <c r="FJ81" i="82"/>
  <c r="FI78" i="82"/>
  <c r="FJ61" i="82"/>
  <c r="FI64" i="82"/>
  <c r="FL82" i="82"/>
  <c r="FI85" i="82"/>
  <c r="FJ80" i="82"/>
  <c r="FJ48" i="82"/>
  <c r="FJ45" i="82"/>
  <c r="FI63" i="82"/>
  <c r="FJ44" i="82"/>
  <c r="FI36" i="82"/>
  <c r="FH67" i="82"/>
  <c r="FI38" i="82"/>
  <c r="FJ42" i="82"/>
  <c r="FI69" i="82"/>
  <c r="FI54" i="82"/>
  <c r="FI81" i="82"/>
  <c r="FJ34" i="82"/>
  <c r="FI72" i="82"/>
  <c r="FJ65" i="82"/>
  <c r="FH44" i="82"/>
  <c r="FJ83" i="82"/>
  <c r="FJ74" i="82"/>
  <c r="FJ58" i="82"/>
  <c r="FI76" i="82"/>
  <c r="FJ86" i="82"/>
  <c r="FI66" i="82"/>
  <c r="FI58" i="82"/>
  <c r="FJ49" i="82"/>
  <c r="FJ71" i="82"/>
  <c r="FJ54" i="82"/>
  <c r="FJ59" i="82"/>
  <c r="FJ52" i="82"/>
  <c r="FI32" i="82"/>
  <c r="FI75" i="82"/>
  <c r="FJ39" i="82"/>
  <c r="FJ62" i="82"/>
  <c r="FI82" i="82"/>
  <c r="FJ82" i="82"/>
  <c r="FI33" i="82"/>
  <c r="FJ66" i="82"/>
  <c r="FJ46" i="82"/>
  <c r="FI40" i="82"/>
  <c r="FI42" i="82"/>
  <c r="FJ56" i="82"/>
  <c r="FJ55" i="82"/>
  <c r="FJ53" i="82"/>
  <c r="FI89" i="82"/>
  <c r="FI65" i="82"/>
  <c r="FJ40" i="82"/>
  <c r="FI62" i="82"/>
  <c r="FI60" i="82"/>
  <c r="FJ38" i="82"/>
  <c r="FI43" i="82"/>
  <c r="FJ41" i="82"/>
  <c r="FJ73" i="82"/>
  <c r="FI56" i="82"/>
  <c r="FJ78" i="82"/>
  <c r="FI41" i="82"/>
  <c r="FJ67" i="82"/>
  <c r="FI67" i="82"/>
  <c r="FK72" i="82"/>
  <c r="FK64" i="82"/>
  <c r="FL58" i="82"/>
  <c r="FK83" i="82"/>
  <c r="FL80" i="82"/>
  <c r="FL56" i="82"/>
  <c r="FK85" i="82"/>
  <c r="FL39" i="82"/>
  <c r="FL89" i="82"/>
  <c r="FK63" i="82"/>
  <c r="FK38" i="82"/>
  <c r="FL44" i="82"/>
  <c r="FK40" i="82"/>
  <c r="FL76" i="82"/>
  <c r="FL60" i="82"/>
  <c r="FK59" i="82"/>
  <c r="FK57" i="82"/>
  <c r="FK35" i="82"/>
  <c r="FL86" i="82"/>
  <c r="FK39" i="82"/>
  <c r="FK69" i="82"/>
  <c r="FL52" i="82"/>
  <c r="FK33" i="82"/>
  <c r="FK78" i="82"/>
  <c r="FL42" i="82"/>
  <c r="FK62" i="82"/>
  <c r="FL48" i="82"/>
  <c r="FL83" i="82"/>
  <c r="FK34" i="82"/>
  <c r="FL74" i="82"/>
  <c r="FK53" i="82"/>
  <c r="FK46" i="82"/>
  <c r="FL63" i="82"/>
  <c r="FK74" i="82"/>
  <c r="FL47" i="82"/>
  <c r="FK45" i="82"/>
  <c r="FL35" i="82"/>
  <c r="FK66" i="82"/>
  <c r="FL68" i="82"/>
  <c r="FK32" i="82"/>
  <c r="FL73" i="82"/>
  <c r="FK71" i="82"/>
  <c r="FL69" i="82"/>
  <c r="FL87" i="82"/>
  <c r="FK67" i="82"/>
  <c r="FL36" i="82"/>
  <c r="FK37" i="82"/>
  <c r="FK61" i="82"/>
  <c r="FL49" i="82"/>
  <c r="FK47" i="82"/>
  <c r="FL77" i="82"/>
  <c r="FK84" i="82"/>
  <c r="FK89" i="82"/>
  <c r="FK68" i="82"/>
  <c r="FK54" i="82"/>
  <c r="FK76" i="82"/>
  <c r="FK43" i="82"/>
  <c r="FL40" i="82"/>
  <c r="FK80" i="82"/>
  <c r="FK88" i="82"/>
  <c r="FL64" i="82"/>
  <c r="FK49" i="82"/>
  <c r="FL71" i="82"/>
  <c r="FK70" i="82"/>
  <c r="FK60" i="82"/>
  <c r="FK75" i="82"/>
  <c r="FL75" i="82"/>
  <c r="FL55" i="82"/>
  <c r="FK65" i="82"/>
  <c r="FL67" i="82"/>
  <c r="FK86" i="82"/>
  <c r="FK82" i="82"/>
  <c r="FL50" i="82"/>
  <c r="FL32" i="82"/>
  <c r="FK58" i="82"/>
  <c r="FL46" i="82"/>
  <c r="FL45" i="82"/>
  <c r="FK42" i="82"/>
  <c r="FK48" i="82"/>
  <c r="FL84" i="82"/>
  <c r="FK87" i="82"/>
  <c r="FK73" i="82"/>
  <c r="FK79" i="82"/>
  <c r="FL53" i="82"/>
  <c r="FL72" i="82"/>
  <c r="FL57" i="82"/>
  <c r="FL51" i="82"/>
  <c r="FK51" i="82"/>
  <c r="FL65" i="82"/>
  <c r="FK77" i="82"/>
  <c r="FL70" i="82"/>
  <c r="FK56" i="82"/>
  <c r="FL85" i="82"/>
  <c r="FL88" i="82"/>
  <c r="FN79" i="82"/>
  <c r="FL66" i="82"/>
  <c r="FK44" i="82"/>
  <c r="FK81" i="82"/>
  <c r="FK36" i="82"/>
  <c r="FK52" i="82"/>
  <c r="FL33" i="82"/>
  <c r="FL79" i="82"/>
  <c r="FK41" i="82"/>
  <c r="FK55" i="82"/>
  <c r="FL61" i="82"/>
  <c r="FK50" i="82"/>
  <c r="FL43" i="82"/>
  <c r="FL81" i="82"/>
  <c r="FL59" i="82"/>
  <c r="FM62" i="82"/>
  <c r="FM39" i="82"/>
  <c r="FM44" i="82"/>
  <c r="FM73" i="82"/>
  <c r="FM87" i="82"/>
  <c r="FL38" i="82"/>
  <c r="FM81" i="82"/>
  <c r="FM75" i="82"/>
  <c r="FL62" i="82"/>
  <c r="FM58" i="82"/>
  <c r="FM77" i="82"/>
  <c r="FM89" i="82"/>
  <c r="FM83" i="82"/>
  <c r="FM88" i="82"/>
  <c r="FM52" i="82"/>
  <c r="FM54" i="82"/>
  <c r="FM47" i="82"/>
  <c r="FM68" i="82"/>
  <c r="FM50" i="82"/>
  <c r="FM48" i="82"/>
  <c r="FM61" i="82"/>
  <c r="FM59" i="82"/>
  <c r="FL37" i="82"/>
  <c r="FM76" i="82"/>
  <c r="FM86" i="82"/>
  <c r="FM82" i="82"/>
  <c r="FM79" i="82"/>
  <c r="FM33" i="82"/>
  <c r="FM42" i="82"/>
  <c r="FM37" i="82"/>
  <c r="FM70" i="82"/>
  <c r="FM72" i="82"/>
  <c r="FM46" i="82"/>
  <c r="FM51" i="82"/>
  <c r="FM60" i="82"/>
  <c r="FL34" i="82"/>
  <c r="FL54" i="82"/>
  <c r="FM40" i="82"/>
  <c r="FM71" i="82"/>
  <c r="FM35" i="82"/>
  <c r="FM63" i="82"/>
  <c r="FM32" i="82"/>
  <c r="FM56" i="82"/>
  <c r="FM69" i="82"/>
  <c r="FM85" i="82"/>
  <c r="FM65" i="82"/>
  <c r="FM34" i="82"/>
  <c r="FM49" i="82"/>
  <c r="FM67" i="82"/>
  <c r="FM45" i="82"/>
  <c r="FM78" i="82"/>
  <c r="FM41" i="82"/>
  <c r="FL78" i="82"/>
  <c r="FM80" i="82"/>
  <c r="FM53" i="82"/>
  <c r="FM64" i="82"/>
  <c r="FM74" i="82"/>
  <c r="FM38" i="82"/>
  <c r="FM36" i="82"/>
  <c r="FM57" i="82"/>
  <c r="FL41" i="82"/>
  <c r="FP84" i="82"/>
  <c r="FM66" i="82"/>
  <c r="FM55" i="82"/>
  <c r="FM43" i="82"/>
  <c r="FN66" i="82"/>
  <c r="FM84" i="82"/>
  <c r="FN81" i="82"/>
  <c r="FN49" i="82"/>
  <c r="FN70" i="82"/>
  <c r="FO61" i="82"/>
  <c r="FN55" i="82"/>
  <c r="FP76" i="82"/>
  <c r="FO64" i="82"/>
  <c r="FO59" i="82"/>
  <c r="FO34" i="82"/>
  <c r="FN64" i="82"/>
  <c r="FP88" i="82"/>
  <c r="FO60" i="82"/>
  <c r="FO49" i="82"/>
  <c r="FP57" i="82"/>
  <c r="FN85" i="82"/>
  <c r="FN73" i="82"/>
  <c r="FN80" i="82"/>
  <c r="FO52" i="82"/>
  <c r="FN87" i="82"/>
  <c r="FN61" i="82"/>
  <c r="FN51" i="82"/>
  <c r="FO72" i="82"/>
  <c r="FN48" i="82"/>
  <c r="FN58" i="82"/>
  <c r="FP82" i="82"/>
  <c r="FN54" i="82"/>
  <c r="FP53" i="82"/>
  <c r="FN76" i="82"/>
  <c r="FN88" i="82"/>
  <c r="FN50" i="82"/>
  <c r="FO43" i="82"/>
  <c r="FN82" i="82"/>
  <c r="FO37" i="82"/>
  <c r="FN40" i="82"/>
  <c r="FO85" i="82"/>
  <c r="FN59" i="82"/>
  <c r="FO54" i="82"/>
  <c r="FP60" i="82"/>
  <c r="FN39" i="82"/>
  <c r="FN63" i="82"/>
  <c r="FN86" i="82"/>
  <c r="FP81" i="82"/>
  <c r="FO58" i="82"/>
  <c r="FN35" i="82"/>
  <c r="FN83" i="82"/>
  <c r="FO79" i="82"/>
  <c r="FO39" i="82"/>
  <c r="FO46" i="82"/>
  <c r="FN74" i="82"/>
  <c r="FO41" i="82"/>
  <c r="FO68" i="82"/>
  <c r="FN68" i="82"/>
  <c r="FO81" i="82"/>
  <c r="FN32" i="82"/>
  <c r="FO71" i="82"/>
  <c r="FN53" i="82"/>
  <c r="FN38" i="82"/>
  <c r="FO87" i="82"/>
  <c r="FO36" i="82"/>
  <c r="FO66" i="82"/>
  <c r="FN77" i="82"/>
  <c r="FN69" i="82"/>
  <c r="FN45" i="82"/>
  <c r="FO32" i="82"/>
  <c r="FN84" i="82"/>
  <c r="FO88" i="82"/>
  <c r="FO76" i="82"/>
  <c r="FO62" i="82"/>
  <c r="FN37" i="82"/>
  <c r="FN67" i="82"/>
  <c r="FO57" i="82"/>
  <c r="FN72" i="82"/>
  <c r="FO38" i="82"/>
  <c r="FO48" i="82"/>
  <c r="FP56" i="82"/>
  <c r="FO83" i="82"/>
  <c r="FN47" i="82"/>
  <c r="FO47" i="82"/>
  <c r="FN44" i="82"/>
  <c r="FN42" i="82"/>
  <c r="FN52" i="82"/>
  <c r="FN56" i="82"/>
  <c r="FN41" i="82"/>
  <c r="FP80" i="82"/>
  <c r="FO75" i="82"/>
  <c r="FN60" i="82"/>
  <c r="FN65" i="82"/>
  <c r="FN34" i="82"/>
  <c r="FO55" i="82"/>
  <c r="FO74" i="82"/>
  <c r="FN62" i="82"/>
  <c r="FO42" i="82"/>
  <c r="FO63" i="82"/>
  <c r="FP78" i="82"/>
  <c r="FO73" i="82"/>
  <c r="FN57" i="82"/>
  <c r="FN71" i="82"/>
  <c r="FN46" i="82"/>
  <c r="FO56" i="82"/>
  <c r="FP77" i="82"/>
  <c r="FO51" i="82"/>
  <c r="FO84" i="82"/>
  <c r="FN36" i="82"/>
  <c r="FO50" i="82"/>
  <c r="FO89" i="82"/>
  <c r="FO35" i="82"/>
  <c r="FP59" i="82"/>
  <c r="FO65" i="82"/>
  <c r="FO82" i="82"/>
  <c r="FN75" i="82"/>
  <c r="FO78" i="82"/>
  <c r="FO86" i="82"/>
  <c r="FO77" i="82"/>
  <c r="FO45" i="82"/>
  <c r="FO53" i="82"/>
  <c r="FN78" i="82"/>
  <c r="FP70" i="82"/>
  <c r="FO69" i="82"/>
  <c r="FO40" i="82"/>
  <c r="FO70" i="82"/>
  <c r="FP74" i="82"/>
  <c r="FN33" i="82"/>
  <c r="FO33" i="82"/>
  <c r="FO80" i="82"/>
  <c r="FN43" i="82"/>
  <c r="FN89" i="82"/>
  <c r="FO67" i="82"/>
  <c r="FO44" i="82"/>
  <c r="FQ84" i="82"/>
  <c r="FP61" i="82"/>
  <c r="FP86" i="82"/>
  <c r="FP58" i="82"/>
  <c r="FQ76" i="82"/>
  <c r="FQ88" i="82"/>
  <c r="FP64" i="82"/>
  <c r="FQ85" i="82"/>
  <c r="FP69" i="82"/>
  <c r="FP50" i="82"/>
  <c r="FQ70" i="82"/>
  <c r="FQ65" i="82"/>
  <c r="FQ82" i="82"/>
  <c r="FQ49" i="82"/>
  <c r="FQ55" i="82"/>
  <c r="FQ72" i="82"/>
  <c r="FP44" i="82"/>
  <c r="FP54" i="82"/>
  <c r="FQ67" i="82"/>
  <c r="FQ58" i="82"/>
  <c r="FQ59" i="82"/>
  <c r="FQ33" i="82"/>
  <c r="FP40" i="82"/>
  <c r="FQ66" i="82"/>
  <c r="FP42" i="82"/>
  <c r="FQ78" i="82"/>
  <c r="FQ35" i="82"/>
  <c r="FQ89" i="82"/>
  <c r="FQ68" i="82"/>
  <c r="FQ60" i="82"/>
  <c r="FQ53" i="82"/>
  <c r="FP67" i="82"/>
  <c r="FP85" i="82"/>
  <c r="FQ87" i="82"/>
  <c r="FP65" i="82"/>
  <c r="FQ79" i="82"/>
  <c r="FQ80" i="82"/>
  <c r="FQ46" i="82"/>
  <c r="FQ69" i="82"/>
  <c r="FQ34" i="82"/>
  <c r="FP35" i="82"/>
  <c r="FP68" i="82"/>
  <c r="FQ64" i="82"/>
  <c r="FQ44" i="82"/>
  <c r="FP66" i="82"/>
  <c r="FQ32" i="82"/>
  <c r="FP83" i="82"/>
  <c r="FP79" i="82"/>
  <c r="FQ74" i="82"/>
  <c r="FQ45" i="82"/>
  <c r="FP37" i="82"/>
  <c r="FQ75" i="82"/>
  <c r="FP36" i="82"/>
  <c r="FQ37" i="82"/>
  <c r="FQ63" i="82"/>
  <c r="FQ51" i="82"/>
  <c r="FQ42" i="82"/>
  <c r="FP33" i="82"/>
  <c r="FP75" i="82"/>
  <c r="FP49" i="82"/>
  <c r="FP32" i="82"/>
  <c r="FQ56" i="82"/>
  <c r="FQ77" i="82"/>
  <c r="FP87" i="82"/>
  <c r="FP45" i="82"/>
  <c r="FT82" i="82"/>
  <c r="FQ54" i="82"/>
  <c r="FP34" i="82"/>
  <c r="FP38" i="82"/>
  <c r="FQ39" i="82"/>
  <c r="FQ48" i="82"/>
  <c r="FQ43" i="82"/>
  <c r="FQ47" i="82"/>
  <c r="FP47" i="82"/>
  <c r="FP51" i="82"/>
  <c r="FQ86" i="82"/>
  <c r="FP39" i="82"/>
  <c r="FQ38" i="82"/>
  <c r="FQ71" i="82"/>
  <c r="FQ61" i="82"/>
  <c r="FQ52" i="82"/>
  <c r="FP72" i="82"/>
  <c r="FQ62" i="82"/>
  <c r="FP43" i="82"/>
  <c r="FP73" i="82"/>
  <c r="FP46" i="82"/>
  <c r="FQ73" i="82"/>
  <c r="FP63" i="82"/>
  <c r="FP55" i="82"/>
  <c r="FP41" i="82"/>
  <c r="FP62" i="82"/>
  <c r="FP89" i="82"/>
  <c r="FQ36" i="82"/>
  <c r="FQ81" i="82"/>
  <c r="FQ50" i="82"/>
  <c r="FQ41" i="82"/>
  <c r="FP52" i="82"/>
  <c r="FQ40" i="82"/>
  <c r="FQ57" i="82"/>
  <c r="FP71" i="82"/>
  <c r="FQ83" i="82"/>
  <c r="FP48" i="82"/>
  <c r="FS54" i="82"/>
  <c r="FR53" i="82"/>
  <c r="FR72" i="82"/>
  <c r="FR87" i="82"/>
  <c r="FS44" i="82"/>
  <c r="FS76" i="82"/>
  <c r="FS55" i="82"/>
  <c r="FS84" i="82"/>
  <c r="FR36" i="82"/>
  <c r="FR32" i="82"/>
  <c r="FS68" i="82"/>
  <c r="FS45" i="82"/>
  <c r="FR77" i="82"/>
  <c r="FS87" i="82"/>
  <c r="FR44" i="82"/>
  <c r="FS80" i="82"/>
  <c r="FS82" i="82"/>
  <c r="FR85" i="82"/>
  <c r="FS79" i="82"/>
  <c r="FS81" i="82"/>
  <c r="FS33" i="82"/>
  <c r="FR39" i="82"/>
  <c r="FS43" i="82"/>
  <c r="FS73" i="82"/>
  <c r="FS65" i="82"/>
  <c r="FS61" i="82"/>
  <c r="FR68" i="82"/>
  <c r="FR52" i="82"/>
  <c r="FS50" i="82"/>
  <c r="FV85" i="82"/>
  <c r="FS78" i="82"/>
  <c r="FS41" i="82"/>
  <c r="FR67" i="82"/>
  <c r="FR82" i="82"/>
  <c r="FR42" i="82"/>
  <c r="FR51" i="82"/>
  <c r="FR78" i="82"/>
  <c r="FS83" i="82"/>
  <c r="FS72" i="82"/>
  <c r="FR65" i="82"/>
  <c r="FR62" i="82"/>
  <c r="FS35" i="82"/>
  <c r="FS88" i="82"/>
  <c r="FR74" i="82"/>
  <c r="FS86" i="82"/>
  <c r="FS40" i="82"/>
  <c r="FR64" i="82"/>
  <c r="FS38" i="82"/>
  <c r="FS39" i="82"/>
  <c r="FS36" i="82"/>
  <c r="FR58" i="82"/>
  <c r="FR38" i="82"/>
  <c r="FR83" i="82"/>
  <c r="FS42" i="82"/>
  <c r="FR73" i="82"/>
  <c r="FS75" i="82"/>
  <c r="FS77" i="82"/>
  <c r="FR69" i="82"/>
  <c r="FS32" i="82"/>
  <c r="FR47" i="82"/>
  <c r="FS89" i="82"/>
  <c r="FS48" i="82"/>
  <c r="FR54" i="82"/>
  <c r="FS60" i="82"/>
  <c r="FS57" i="82"/>
  <c r="FS63" i="82"/>
  <c r="FS62" i="82"/>
  <c r="FS47" i="82"/>
  <c r="FR50" i="82"/>
  <c r="FR43" i="82"/>
  <c r="FR76" i="82"/>
  <c r="FS70" i="82"/>
  <c r="FS58" i="82"/>
  <c r="FR56" i="82"/>
  <c r="FS52" i="82"/>
  <c r="FS71" i="82"/>
  <c r="FS56" i="82"/>
  <c r="FS49" i="82"/>
  <c r="FT68" i="82"/>
  <c r="FR66" i="82"/>
  <c r="FS53" i="82"/>
  <c r="FR63" i="82"/>
  <c r="FR55" i="82"/>
  <c r="FT79" i="82"/>
  <c r="FS51" i="82"/>
  <c r="FR88" i="82"/>
  <c r="FR59" i="82"/>
  <c r="FR86" i="82"/>
  <c r="FR46" i="82"/>
  <c r="FS64" i="82"/>
  <c r="FR49" i="82"/>
  <c r="FR84" i="82"/>
  <c r="FR37" i="82"/>
  <c r="FR89" i="82"/>
  <c r="FS85" i="82"/>
  <c r="FR71" i="82"/>
  <c r="FR33" i="82"/>
  <c r="FR61" i="82"/>
  <c r="FS59" i="82"/>
  <c r="FR41" i="82"/>
  <c r="FR70" i="82"/>
  <c r="FR34" i="82"/>
  <c r="FS66" i="82"/>
  <c r="FR80" i="82"/>
  <c r="FS46" i="82"/>
  <c r="FS37" i="82"/>
  <c r="FS74" i="82"/>
  <c r="FR45" i="82"/>
  <c r="FS67" i="82"/>
  <c r="FR57" i="82"/>
  <c r="FR40" i="82"/>
  <c r="FS34" i="82"/>
  <c r="FR48" i="82"/>
  <c r="FS69" i="82"/>
  <c r="FR60" i="82"/>
  <c r="FR35" i="82"/>
  <c r="FR79" i="82"/>
  <c r="FR75" i="82"/>
  <c r="FR81" i="82"/>
  <c r="FT73" i="82"/>
  <c r="FT87" i="82"/>
  <c r="FU32" i="82"/>
  <c r="FT52" i="82"/>
  <c r="FT51" i="82"/>
  <c r="FT39" i="82"/>
  <c r="FV80" i="82"/>
  <c r="FV72" i="82"/>
  <c r="FV82" i="82"/>
  <c r="FU86" i="82"/>
  <c r="FT77" i="82"/>
  <c r="FU85" i="82"/>
  <c r="FU43" i="82"/>
  <c r="FU38" i="82"/>
  <c r="FV62" i="82"/>
  <c r="FU71" i="82"/>
  <c r="FT48" i="82"/>
  <c r="FU89" i="82"/>
  <c r="FT69" i="82"/>
  <c r="FU42" i="82"/>
  <c r="FT44" i="82"/>
  <c r="FT75" i="82"/>
  <c r="FT84" i="82"/>
  <c r="FV60" i="82"/>
  <c r="FV52" i="82"/>
  <c r="FU79" i="82"/>
  <c r="FT32" i="82"/>
  <c r="FU76" i="82"/>
  <c r="FT88" i="82"/>
  <c r="FU58" i="82"/>
  <c r="FU82" i="82"/>
  <c r="FU75" i="82"/>
  <c r="FU55" i="82"/>
  <c r="FV40" i="82"/>
  <c r="FT81" i="82"/>
  <c r="FT33" i="82"/>
  <c r="FU53" i="82"/>
  <c r="FT58" i="82"/>
  <c r="FV71" i="82"/>
  <c r="FT71" i="82"/>
  <c r="FT47" i="82"/>
  <c r="FU74" i="82"/>
  <c r="FV58" i="82"/>
  <c r="FT78" i="82"/>
  <c r="FU59" i="82"/>
  <c r="FT66" i="82"/>
  <c r="FT54" i="82"/>
  <c r="FV55" i="82"/>
  <c r="FV57" i="82"/>
  <c r="FV54" i="82"/>
  <c r="FU70" i="82"/>
  <c r="FV48" i="82"/>
  <c r="FV42" i="82"/>
  <c r="FU80" i="82"/>
  <c r="FU39" i="82"/>
  <c r="FT57" i="82"/>
  <c r="FU34" i="82"/>
  <c r="FU41" i="82"/>
  <c r="FV76" i="82"/>
  <c r="FU48" i="82"/>
  <c r="FT34" i="82"/>
  <c r="FT70" i="82"/>
  <c r="FV61" i="82"/>
  <c r="FU35" i="82"/>
  <c r="FU69" i="82"/>
  <c r="FV69" i="82"/>
  <c r="FU47" i="82"/>
  <c r="FT60" i="82"/>
  <c r="FV86" i="82"/>
  <c r="FU62" i="82"/>
  <c r="FT72" i="82"/>
  <c r="FT76" i="82"/>
  <c r="FU84" i="82"/>
  <c r="FV89" i="82"/>
  <c r="FT41" i="82"/>
  <c r="FT64" i="82"/>
  <c r="FU44" i="82"/>
  <c r="FV79" i="82"/>
  <c r="FU87" i="82"/>
  <c r="FU46" i="82"/>
  <c r="FV74" i="82"/>
  <c r="FT43" i="82"/>
  <c r="FU68" i="82"/>
  <c r="FV65" i="82"/>
  <c r="FT38" i="82"/>
  <c r="FV88" i="82"/>
  <c r="FT49" i="82"/>
  <c r="FV81" i="82"/>
  <c r="FV84" i="82"/>
  <c r="FT53" i="82"/>
  <c r="FU65" i="82"/>
  <c r="FV66" i="82"/>
  <c r="FU37" i="82"/>
  <c r="FV63" i="82"/>
  <c r="FV56" i="82"/>
  <c r="FT83" i="82"/>
  <c r="FU77" i="82"/>
  <c r="FV59" i="82"/>
  <c r="FU50" i="82"/>
  <c r="FU81" i="82"/>
  <c r="FV39" i="82"/>
  <c r="FV73" i="82"/>
  <c r="FT86" i="82"/>
  <c r="FT61" i="82"/>
  <c r="FV87" i="82"/>
  <c r="FT59" i="82"/>
  <c r="FV67" i="82"/>
  <c r="FT80" i="82"/>
  <c r="FU78" i="82"/>
  <c r="FT65" i="82"/>
  <c r="FT40" i="82"/>
  <c r="FU52" i="82"/>
  <c r="FU72" i="82"/>
  <c r="FU40" i="82"/>
  <c r="FU49" i="82"/>
  <c r="FU56" i="82"/>
  <c r="FT55" i="82"/>
  <c r="FU51" i="82"/>
  <c r="FU63" i="82"/>
  <c r="FU45" i="82"/>
  <c r="FU88" i="82"/>
  <c r="FV45" i="82"/>
  <c r="FU54" i="82"/>
  <c r="FV75" i="82"/>
  <c r="FT56" i="82"/>
  <c r="FU61" i="82"/>
  <c r="FV50" i="82"/>
  <c r="FT89" i="82"/>
  <c r="FU36" i="82"/>
  <c r="FU66" i="82"/>
  <c r="FU64" i="82"/>
  <c r="FU57" i="82"/>
  <c r="FT42" i="82"/>
  <c r="FT74" i="82"/>
  <c r="FT67" i="82"/>
  <c r="FU67" i="82"/>
  <c r="FU60" i="82"/>
  <c r="FU33" i="82"/>
  <c r="FV77" i="82"/>
  <c r="FT45" i="82"/>
  <c r="FU73" i="82"/>
  <c r="FV43" i="82"/>
  <c r="FV83" i="82"/>
  <c r="FT36" i="82"/>
  <c r="FT85" i="82"/>
  <c r="FT46" i="82"/>
  <c r="FT35" i="82"/>
  <c r="FV68" i="82"/>
  <c r="FV44" i="82"/>
  <c r="FU83" i="82"/>
  <c r="FV78" i="82"/>
  <c r="FT62" i="82"/>
  <c r="FT37" i="82"/>
  <c r="FT50" i="82"/>
  <c r="FT63" i="82"/>
  <c r="FW87" i="82"/>
  <c r="FW36" i="82"/>
  <c r="FV36" i="82"/>
  <c r="FW75" i="82"/>
  <c r="FV34" i="82"/>
  <c r="FW45" i="82"/>
  <c r="FW39" i="82"/>
  <c r="FW34" i="82"/>
  <c r="FV64" i="82"/>
  <c r="FV41" i="82"/>
  <c r="FW35" i="82"/>
  <c r="FW68" i="82"/>
  <c r="FW63" i="82"/>
  <c r="FW37" i="82"/>
  <c r="FZ81" i="82"/>
  <c r="FW82" i="82"/>
  <c r="FV47" i="82"/>
  <c r="FW77" i="82"/>
  <c r="FX70" i="82"/>
  <c r="FW72" i="82"/>
  <c r="FW48" i="82"/>
  <c r="FW79" i="82"/>
  <c r="FW44" i="82"/>
  <c r="FW89" i="82"/>
  <c r="FX80" i="82"/>
  <c r="FW71" i="82"/>
  <c r="FW43" i="82"/>
  <c r="FV38" i="82"/>
  <c r="FW65" i="82"/>
  <c r="FX57" i="82"/>
  <c r="FW70" i="82"/>
  <c r="FW69" i="82"/>
  <c r="FV70" i="82"/>
  <c r="FW67" i="82"/>
  <c r="FW74" i="82"/>
  <c r="FW76" i="82"/>
  <c r="FW85" i="82"/>
  <c r="FW41" i="82"/>
  <c r="FW86" i="82"/>
  <c r="FW54" i="82"/>
  <c r="FW80" i="82"/>
  <c r="FW46" i="82"/>
  <c r="FW73" i="82"/>
  <c r="FW59" i="82"/>
  <c r="FX78" i="82"/>
  <c r="FV49" i="82"/>
  <c r="FW50" i="82"/>
  <c r="FV53" i="82"/>
  <c r="FW84" i="82"/>
  <c r="FV35" i="82"/>
  <c r="FW56" i="82"/>
  <c r="FW32" i="82"/>
  <c r="FW57" i="82"/>
  <c r="FW33" i="82"/>
  <c r="FV33" i="82"/>
  <c r="FW42" i="82"/>
  <c r="FW61" i="82"/>
  <c r="FW49" i="82"/>
  <c r="FW53" i="82"/>
  <c r="FW52" i="82"/>
  <c r="FW88" i="82"/>
  <c r="FW78" i="82"/>
  <c r="FW60" i="82"/>
  <c r="FV32" i="82"/>
  <c r="FW58" i="82"/>
  <c r="FW40" i="82"/>
  <c r="FV51" i="82"/>
  <c r="FW64" i="82"/>
  <c r="FW83" i="82"/>
  <c r="FW38" i="82"/>
  <c r="FW81" i="82"/>
  <c r="FW47" i="82"/>
  <c r="FW51" i="82"/>
  <c r="FW62" i="82"/>
  <c r="FW55" i="82"/>
  <c r="FW66" i="82"/>
  <c r="FV37" i="82"/>
  <c r="FV46" i="82"/>
  <c r="FY54" i="82"/>
  <c r="FX45" i="82"/>
  <c r="FX85" i="82"/>
  <c r="FZ88" i="82"/>
  <c r="FY76" i="82"/>
  <c r="FX64" i="82"/>
  <c r="FX88" i="82"/>
  <c r="FX75" i="82"/>
  <c r="FX50" i="82"/>
  <c r="FX40" i="82"/>
  <c r="FY73" i="82"/>
  <c r="FX58" i="82"/>
  <c r="FY69" i="82"/>
  <c r="FX76" i="82"/>
  <c r="FY64" i="82"/>
  <c r="FZ64" i="82"/>
  <c r="FX72" i="82"/>
  <c r="FX73" i="82"/>
  <c r="FY53" i="82"/>
  <c r="GB89" i="82"/>
  <c r="FZ85" i="82"/>
  <c r="FZ84" i="82"/>
  <c r="FY49" i="82"/>
  <c r="FX81" i="82"/>
  <c r="FY33" i="82"/>
  <c r="FX51" i="82"/>
  <c r="FX67" i="82"/>
  <c r="FX44" i="82"/>
  <c r="FX47" i="82"/>
  <c r="FY67" i="82"/>
  <c r="FY39" i="82"/>
  <c r="FY60" i="82"/>
  <c r="FX89" i="82"/>
  <c r="FY88" i="82"/>
  <c r="FY59" i="82"/>
  <c r="FY37" i="82"/>
  <c r="FY87" i="82"/>
  <c r="FY80" i="82"/>
  <c r="FX87" i="82"/>
  <c r="FZ83" i="82"/>
  <c r="FY44" i="82"/>
  <c r="FX46" i="82"/>
  <c r="FZ82" i="82"/>
  <c r="FY48" i="82"/>
  <c r="FZ67" i="82"/>
  <c r="FY40" i="82"/>
  <c r="FX86" i="82"/>
  <c r="FY61" i="82"/>
  <c r="FZ74" i="82"/>
  <c r="FX41" i="82"/>
  <c r="FY45" i="82"/>
  <c r="FX59" i="82"/>
  <c r="FY72" i="82"/>
  <c r="FY51" i="82"/>
  <c r="FX38" i="82"/>
  <c r="FX48" i="82"/>
  <c r="FY55" i="82"/>
  <c r="FY83" i="82"/>
  <c r="FZ78" i="82"/>
  <c r="FY75" i="82"/>
  <c r="FY79" i="82"/>
  <c r="FY89" i="82"/>
  <c r="FY34" i="82"/>
  <c r="FY43" i="82"/>
  <c r="FX84" i="82"/>
  <c r="FX39" i="82"/>
  <c r="FX83" i="82"/>
  <c r="FY84" i="82"/>
  <c r="FY52" i="82"/>
  <c r="FX35" i="82"/>
  <c r="FX77" i="82"/>
  <c r="FY65" i="82"/>
  <c r="FZ58" i="82"/>
  <c r="FX68" i="82"/>
  <c r="FX60" i="82"/>
  <c r="FX55" i="82"/>
  <c r="FY66" i="82"/>
  <c r="FX53" i="82"/>
  <c r="FY50" i="82"/>
  <c r="FY78" i="82"/>
  <c r="FX54" i="82"/>
  <c r="FZ53" i="82"/>
  <c r="FX69" i="82"/>
  <c r="FY71" i="82"/>
  <c r="FY42" i="82"/>
  <c r="FX61" i="82"/>
  <c r="FZ71" i="82"/>
  <c r="FZ50" i="82"/>
  <c r="FY62" i="82"/>
  <c r="FZ75" i="82"/>
  <c r="FY68" i="82"/>
  <c r="FX34" i="82"/>
  <c r="FX66" i="82"/>
  <c r="FX82" i="82"/>
  <c r="FY58" i="82"/>
  <c r="FX52" i="82"/>
  <c r="FY86" i="82"/>
  <c r="FY56" i="82"/>
  <c r="FY70" i="82"/>
  <c r="FY85" i="82"/>
  <c r="FZ87" i="82"/>
  <c r="FX79" i="82"/>
  <c r="FY38" i="82"/>
  <c r="FY81" i="82"/>
  <c r="FY74" i="82"/>
  <c r="FY63" i="82"/>
  <c r="FX43" i="82"/>
  <c r="FX62" i="82"/>
  <c r="FX32" i="82"/>
  <c r="FY41" i="82"/>
  <c r="FY47" i="82"/>
  <c r="FY46" i="82"/>
  <c r="FZ77" i="82"/>
  <c r="FX37" i="82"/>
  <c r="FY82" i="82"/>
  <c r="FY57" i="82"/>
  <c r="FX56" i="82"/>
  <c r="FY77" i="82"/>
  <c r="FX49" i="82"/>
  <c r="FX42" i="82"/>
  <c r="FY36" i="82"/>
  <c r="FX33" i="82"/>
  <c r="FX36" i="82"/>
  <c r="FX63" i="82"/>
  <c r="FX71" i="82"/>
  <c r="FX74" i="82"/>
  <c r="FY32" i="82"/>
  <c r="FY35" i="82"/>
  <c r="FX65" i="82"/>
  <c r="GA85" i="82"/>
  <c r="FZ79" i="82"/>
  <c r="GA80" i="82"/>
  <c r="FZ66" i="82"/>
  <c r="GA76" i="82"/>
  <c r="FZ76" i="82"/>
  <c r="GA51" i="82"/>
  <c r="GB84" i="82"/>
  <c r="GA50" i="82"/>
  <c r="GA57" i="82"/>
  <c r="FZ44" i="82"/>
  <c r="GA68" i="82"/>
  <c r="GA86" i="82"/>
  <c r="FZ48" i="82"/>
  <c r="GA69" i="82"/>
  <c r="GA37" i="82"/>
  <c r="FZ89" i="82"/>
  <c r="GA64" i="82"/>
  <c r="FZ80" i="82"/>
  <c r="GA52" i="82"/>
  <c r="GA44" i="82"/>
  <c r="FZ57" i="82"/>
  <c r="GA40" i="82"/>
  <c r="GB82" i="82"/>
  <c r="GA38" i="82"/>
  <c r="FZ63" i="82"/>
  <c r="GA65" i="82"/>
  <c r="FZ37" i="82"/>
  <c r="GB87" i="82"/>
  <c r="GA66" i="82"/>
  <c r="FZ72" i="82"/>
  <c r="GB81" i="82"/>
  <c r="GA58" i="82"/>
  <c r="GA55" i="82"/>
  <c r="FZ41" i="82"/>
  <c r="GA35" i="82"/>
  <c r="GA54" i="82"/>
  <c r="GA41" i="82"/>
  <c r="FZ42" i="82"/>
  <c r="GB36" i="82"/>
  <c r="GA63" i="82"/>
  <c r="FZ70" i="82"/>
  <c r="FZ49" i="82"/>
  <c r="FZ47" i="82"/>
  <c r="GA53" i="82"/>
  <c r="GA49" i="82"/>
  <c r="FZ65" i="82"/>
  <c r="FZ38" i="82"/>
  <c r="FZ54" i="82"/>
  <c r="GA60" i="82"/>
  <c r="GA75" i="82"/>
  <c r="FZ46" i="82"/>
  <c r="GA39" i="82"/>
  <c r="GA61" i="82"/>
  <c r="FZ86" i="82"/>
  <c r="FZ36" i="82"/>
  <c r="GA83" i="82"/>
  <c r="GB68" i="82"/>
  <c r="FZ56" i="82"/>
  <c r="GA77" i="82"/>
  <c r="GA73" i="82"/>
  <c r="FZ34" i="82"/>
  <c r="FZ73" i="82"/>
  <c r="GA81" i="82"/>
  <c r="FZ51" i="82"/>
  <c r="GA34" i="82"/>
  <c r="GA42" i="82"/>
  <c r="GD87" i="82"/>
  <c r="GB85" i="82"/>
  <c r="GB54" i="82"/>
  <c r="GA82" i="82"/>
  <c r="FZ43" i="82"/>
  <c r="GA88" i="82"/>
  <c r="GA71" i="82"/>
  <c r="FZ55" i="82"/>
  <c r="GA87" i="82"/>
  <c r="GA89" i="82"/>
  <c r="FZ32" i="82"/>
  <c r="GA43" i="82"/>
  <c r="GA70" i="82"/>
  <c r="GA79" i="82"/>
  <c r="GB67" i="82"/>
  <c r="GA56" i="82"/>
  <c r="FZ60" i="82"/>
  <c r="GA36" i="82"/>
  <c r="FZ45" i="82"/>
  <c r="GA48" i="82"/>
  <c r="GB83" i="82"/>
  <c r="FZ62" i="82"/>
  <c r="GA45" i="82"/>
  <c r="GA59" i="82"/>
  <c r="FZ40" i="82"/>
  <c r="FZ33" i="82"/>
  <c r="FZ61" i="82"/>
  <c r="GA33" i="82"/>
  <c r="FZ52" i="82"/>
  <c r="FZ59" i="82"/>
  <c r="GA78" i="82"/>
  <c r="FZ35" i="82"/>
  <c r="FZ69" i="82"/>
  <c r="GA46" i="82"/>
  <c r="GA74" i="82"/>
  <c r="FZ68" i="82"/>
  <c r="FZ39" i="82"/>
  <c r="GA32" i="82"/>
  <c r="GA72" i="82"/>
  <c r="GA47" i="82"/>
  <c r="GA62" i="82"/>
  <c r="GA84" i="82"/>
  <c r="GA67" i="82"/>
  <c r="GD47" i="82"/>
  <c r="GB63" i="82"/>
  <c r="GC85" i="82"/>
  <c r="GB74" i="82"/>
  <c r="GC46" i="82"/>
  <c r="GC56" i="82"/>
  <c r="GB66" i="82"/>
  <c r="GC52" i="82"/>
  <c r="GD58" i="82"/>
  <c r="GD65" i="82"/>
  <c r="GD82" i="82"/>
  <c r="GC45" i="82"/>
  <c r="GC65" i="82"/>
  <c r="GB47" i="82"/>
  <c r="GD40" i="82"/>
  <c r="GB53" i="82"/>
  <c r="GB34" i="82"/>
  <c r="GD46" i="82"/>
  <c r="GC36" i="82"/>
  <c r="GB79" i="82"/>
  <c r="GC47" i="82"/>
  <c r="GC50" i="82"/>
  <c r="GB88" i="82"/>
  <c r="GB71" i="82"/>
  <c r="GC75" i="82"/>
  <c r="GC73" i="82"/>
  <c r="GB55" i="82"/>
  <c r="GC49" i="82"/>
  <c r="GD43" i="82"/>
  <c r="GC59" i="82"/>
  <c r="GC74" i="82"/>
  <c r="GD88" i="82"/>
  <c r="GB33" i="82"/>
  <c r="GB51" i="82"/>
  <c r="GC71" i="82"/>
  <c r="GC64" i="82"/>
  <c r="GD49" i="82"/>
  <c r="GC42" i="82"/>
  <c r="GD89" i="82"/>
  <c r="GC43" i="82"/>
  <c r="GC33" i="82"/>
  <c r="GB62" i="82"/>
  <c r="GD48" i="82"/>
  <c r="GB59" i="82"/>
  <c r="GD38" i="82"/>
  <c r="GD60" i="82"/>
  <c r="GC70" i="82"/>
  <c r="GD86" i="82"/>
  <c r="GB65" i="82"/>
  <c r="GB50" i="82"/>
  <c r="GC39" i="82"/>
  <c r="GB77" i="82"/>
  <c r="GC88" i="82"/>
  <c r="GB44" i="82"/>
  <c r="GD59" i="82"/>
  <c r="GC48" i="82"/>
  <c r="GD42" i="82"/>
  <c r="GD44" i="82"/>
  <c r="GD64" i="82"/>
  <c r="GC76" i="82"/>
  <c r="GD35" i="82"/>
  <c r="GB41" i="82"/>
  <c r="GD69" i="82"/>
  <c r="GD67" i="82"/>
  <c r="GC44" i="82"/>
  <c r="GD76" i="82"/>
  <c r="GC60" i="82"/>
  <c r="GD73" i="82"/>
  <c r="GC57" i="82"/>
  <c r="GD54" i="82"/>
  <c r="GB60" i="82"/>
  <c r="GB40" i="82"/>
  <c r="GD45" i="82"/>
  <c r="GD79" i="82"/>
  <c r="GD81" i="82"/>
  <c r="GD57" i="82"/>
  <c r="GD52" i="82"/>
  <c r="GC79" i="82"/>
  <c r="GB72" i="82"/>
  <c r="GB78" i="82"/>
  <c r="GC32" i="82"/>
  <c r="GB39" i="82"/>
  <c r="GB56" i="82"/>
  <c r="GC51" i="82"/>
  <c r="GB45" i="82"/>
  <c r="GC67" i="82"/>
  <c r="GB57" i="82"/>
  <c r="GB61" i="82"/>
  <c r="GB46" i="82"/>
  <c r="GB52" i="82"/>
  <c r="GD71" i="82"/>
  <c r="GC66" i="82"/>
  <c r="GC89" i="82"/>
  <c r="GC63" i="82"/>
  <c r="GC82" i="82"/>
  <c r="GC53" i="82"/>
  <c r="GC54" i="82"/>
  <c r="GC77" i="82"/>
  <c r="GC61" i="82"/>
  <c r="GB42" i="82"/>
  <c r="GD75" i="82"/>
  <c r="GC37" i="82"/>
  <c r="GD62" i="82"/>
  <c r="GC72" i="82"/>
  <c r="GD55" i="82"/>
  <c r="GF78" i="82"/>
  <c r="GD84" i="82"/>
  <c r="GD33" i="82"/>
  <c r="GD66" i="82"/>
  <c r="GC84" i="82"/>
  <c r="GB86" i="82"/>
  <c r="GC41" i="82"/>
  <c r="GD39" i="82"/>
  <c r="GB48" i="82"/>
  <c r="GC69" i="82"/>
  <c r="GD77" i="82"/>
  <c r="GD63" i="82"/>
  <c r="GB70" i="82"/>
  <c r="GC68" i="82"/>
  <c r="GC80" i="82"/>
  <c r="GB80" i="82"/>
  <c r="GB38" i="82"/>
  <c r="GB37" i="82"/>
  <c r="GB32" i="82"/>
  <c r="GD56" i="82"/>
  <c r="GD50" i="82"/>
  <c r="GD72" i="82"/>
  <c r="GC86" i="82"/>
  <c r="GB75" i="82"/>
  <c r="GD85" i="82"/>
  <c r="GB58" i="82"/>
  <c r="GB73" i="82"/>
  <c r="GC83" i="82"/>
  <c r="GD78" i="82"/>
  <c r="GD51" i="82"/>
  <c r="GD68" i="82"/>
  <c r="GD61" i="82"/>
  <c r="GD41" i="82"/>
  <c r="GD74" i="82"/>
  <c r="GB35" i="82"/>
  <c r="GB69" i="82"/>
  <c r="GC55" i="82"/>
  <c r="GB49" i="82"/>
  <c r="GC40" i="82"/>
  <c r="GC35" i="82"/>
  <c r="GC38" i="82"/>
  <c r="GD70" i="82"/>
  <c r="GD36" i="82"/>
  <c r="GC81" i="82"/>
  <c r="GC87" i="82"/>
  <c r="GC62" i="82"/>
  <c r="GD53" i="82"/>
  <c r="GC78" i="82"/>
  <c r="GC58" i="82"/>
  <c r="GD34" i="82"/>
  <c r="GD80" i="82"/>
  <c r="GD32" i="82"/>
  <c r="GB76" i="82"/>
  <c r="GC34" i="82"/>
  <c r="GD83" i="82"/>
  <c r="GB64" i="82"/>
  <c r="GD37" i="82"/>
  <c r="GB43" i="82"/>
  <c r="GE68" i="82"/>
  <c r="GE86" i="82"/>
  <c r="GE44" i="82"/>
  <c r="GE46" i="82"/>
  <c r="GF76" i="82"/>
  <c r="GF71" i="82"/>
  <c r="GE35" i="82"/>
  <c r="GF69" i="82"/>
  <c r="GF73" i="82"/>
  <c r="GF62" i="82"/>
  <c r="GE83" i="82"/>
  <c r="GF86" i="82"/>
  <c r="GF79" i="82"/>
  <c r="GE38" i="82"/>
  <c r="GE54" i="82"/>
  <c r="GE37" i="82"/>
  <c r="GE47" i="82"/>
  <c r="GE52" i="82"/>
  <c r="GE48" i="82"/>
  <c r="GE72" i="82"/>
  <c r="GE51" i="82"/>
  <c r="GE39" i="82"/>
  <c r="GF87" i="82"/>
  <c r="GE67" i="82"/>
  <c r="GF54" i="82"/>
  <c r="GF56" i="82"/>
  <c r="GE80" i="82"/>
  <c r="GE41" i="82"/>
  <c r="GE60" i="82"/>
  <c r="GE89" i="82"/>
  <c r="GE32" i="82"/>
  <c r="GF84" i="82"/>
  <c r="GF82" i="82"/>
  <c r="GE45" i="82"/>
  <c r="GE79" i="82"/>
  <c r="GE85" i="82"/>
  <c r="GE59" i="82"/>
  <c r="GE62" i="82"/>
  <c r="GE70" i="82"/>
  <c r="GE58" i="82"/>
  <c r="GE53" i="82"/>
  <c r="GF74" i="82"/>
  <c r="GE43" i="82"/>
  <c r="GF83" i="82"/>
  <c r="GF64" i="82"/>
  <c r="GF75" i="82"/>
  <c r="GF41" i="82"/>
  <c r="GE42" i="82"/>
  <c r="GE63" i="82"/>
  <c r="GE82" i="82"/>
  <c r="GE50" i="82"/>
  <c r="GE74" i="82"/>
  <c r="GE49" i="82"/>
  <c r="GF89" i="82"/>
  <c r="GE57" i="82"/>
  <c r="GE84" i="82"/>
  <c r="GF50" i="82"/>
  <c r="GE88" i="82"/>
  <c r="GH87" i="82"/>
  <c r="GE69" i="82"/>
  <c r="GF88" i="82"/>
  <c r="GE40" i="82"/>
  <c r="GE87" i="82"/>
  <c r="GE75" i="82"/>
  <c r="GE81" i="82"/>
  <c r="GE76" i="82"/>
  <c r="GE56" i="82"/>
  <c r="GE73" i="82"/>
  <c r="GF63" i="82"/>
  <c r="GE71" i="82"/>
  <c r="GE64" i="82"/>
  <c r="GE33" i="82"/>
  <c r="GE61" i="82"/>
  <c r="GE78" i="82"/>
  <c r="GE36" i="82"/>
  <c r="GE66" i="82"/>
  <c r="GE77" i="82"/>
  <c r="GE65" i="82"/>
  <c r="GE34" i="82"/>
  <c r="GE55" i="82"/>
  <c r="GH75" i="82"/>
  <c r="GH35" i="82"/>
  <c r="GF48" i="82"/>
  <c r="GH41" i="82"/>
  <c r="GG69" i="82"/>
  <c r="GG49" i="82"/>
  <c r="GF43" i="82"/>
  <c r="GH78" i="82"/>
  <c r="GG43" i="82"/>
  <c r="GF52" i="82"/>
  <c r="GH89" i="82"/>
  <c r="GH54" i="82"/>
  <c r="GH72" i="82"/>
  <c r="GH81" i="82"/>
  <c r="GG57" i="82"/>
  <c r="GG85" i="82"/>
  <c r="GG60" i="82"/>
  <c r="GG62" i="82"/>
  <c r="GF80" i="82"/>
  <c r="GG70" i="82"/>
  <c r="GF57" i="82"/>
  <c r="GF72" i="82"/>
  <c r="GG51" i="82"/>
  <c r="GF85" i="82"/>
  <c r="GH42" i="82"/>
  <c r="GH37" i="82"/>
  <c r="GH49" i="82"/>
  <c r="GF53" i="82"/>
  <c r="GH60" i="82"/>
  <c r="GG59" i="82"/>
  <c r="GH61" i="82"/>
  <c r="GH44" i="82"/>
  <c r="GH67" i="82"/>
  <c r="GH38" i="82"/>
  <c r="GH57" i="82"/>
  <c r="GF65" i="82"/>
  <c r="GG54" i="82"/>
  <c r="GF34" i="82"/>
  <c r="GG65" i="82"/>
  <c r="GF35" i="82"/>
  <c r="GH34" i="82"/>
  <c r="GG77" i="82"/>
  <c r="GG82" i="82"/>
  <c r="GG73" i="82"/>
  <c r="GG55" i="82"/>
  <c r="GG83" i="82"/>
  <c r="GH70" i="82"/>
  <c r="GH64" i="82"/>
  <c r="GG81" i="82"/>
  <c r="GH80" i="82"/>
  <c r="GF77" i="82"/>
  <c r="GG36" i="82"/>
  <c r="GF38" i="82"/>
  <c r="GG68" i="82"/>
  <c r="GF32" i="82"/>
  <c r="GH50" i="82"/>
  <c r="GG74" i="82"/>
  <c r="GG84" i="82"/>
  <c r="GG79" i="82"/>
  <c r="GH79" i="82"/>
  <c r="GG64" i="82"/>
  <c r="GF36" i="82"/>
  <c r="GH47" i="82"/>
  <c r="GH73" i="82"/>
  <c r="GF42" i="82"/>
  <c r="GH48" i="82"/>
  <c r="GH85" i="82"/>
  <c r="GG53" i="82"/>
  <c r="GG32" i="82"/>
  <c r="GF66" i="82"/>
  <c r="GG39" i="82"/>
  <c r="GF47" i="82"/>
  <c r="GH52" i="82"/>
  <c r="GG89" i="82"/>
  <c r="GF40" i="82"/>
  <c r="GG87" i="82"/>
  <c r="GH77" i="82"/>
  <c r="GH86" i="82"/>
  <c r="GG71" i="82"/>
  <c r="GH32" i="82"/>
  <c r="GH58" i="82"/>
  <c r="GF58" i="82"/>
  <c r="GG63" i="82"/>
  <c r="GG46" i="82"/>
  <c r="GH65" i="82"/>
  <c r="GG52" i="82"/>
  <c r="GH33" i="82"/>
  <c r="GG75" i="82"/>
  <c r="GG33" i="82"/>
  <c r="GG78" i="82"/>
  <c r="GG66" i="82"/>
  <c r="GH88" i="82"/>
  <c r="GH68" i="82"/>
  <c r="GH53" i="82"/>
  <c r="GH69" i="82"/>
  <c r="GH59" i="82"/>
  <c r="GG48" i="82"/>
  <c r="GG34" i="82"/>
  <c r="GG76" i="82"/>
  <c r="GF44" i="82"/>
  <c r="GG88" i="82"/>
  <c r="GG61" i="82"/>
  <c r="GG67" i="82"/>
  <c r="GG45" i="82"/>
  <c r="GG80" i="82"/>
  <c r="GF39" i="82"/>
  <c r="GF81" i="82"/>
  <c r="GG41" i="82"/>
  <c r="GF49" i="82"/>
  <c r="GF37" i="82"/>
  <c r="GF70" i="82"/>
  <c r="GH36" i="82"/>
  <c r="GH66" i="82"/>
  <c r="GH45" i="82"/>
  <c r="GG42" i="82"/>
  <c r="GF59" i="82"/>
  <c r="GH43" i="82"/>
  <c r="GG35" i="82"/>
  <c r="GF55" i="82"/>
  <c r="GH40" i="82"/>
  <c r="GG44" i="82"/>
  <c r="GF60" i="82"/>
  <c r="GF33" i="82"/>
  <c r="GH84" i="82"/>
  <c r="GH83" i="82"/>
  <c r="GG86" i="82"/>
  <c r="GH74" i="82"/>
  <c r="GH71" i="82"/>
  <c r="GH51" i="82"/>
  <c r="GG40" i="82"/>
  <c r="GH63" i="82"/>
  <c r="GH76" i="82"/>
  <c r="GH55" i="82"/>
  <c r="GG50" i="82"/>
  <c r="GG47" i="82"/>
  <c r="GF67" i="82"/>
  <c r="GG37" i="82"/>
  <c r="GF45" i="82"/>
  <c r="GF51" i="82"/>
  <c r="GH56" i="82"/>
  <c r="GG38" i="82"/>
  <c r="GH62" i="82"/>
  <c r="GH82" i="82"/>
  <c r="GG58" i="82"/>
  <c r="GF61" i="82"/>
  <c r="GF46" i="82"/>
  <c r="GG56" i="82"/>
  <c r="GG72" i="82"/>
  <c r="GF68" i="82"/>
  <c r="GI34" i="82"/>
  <c r="GJ36" i="82"/>
  <c r="GI73" i="82"/>
  <c r="GI45" i="82"/>
  <c r="GI44" i="82"/>
  <c r="GI66" i="82"/>
  <c r="GI50" i="82"/>
  <c r="GI47" i="82"/>
  <c r="GJ85" i="82"/>
  <c r="GI38" i="82"/>
  <c r="GI33" i="82"/>
  <c r="GJ45" i="82"/>
  <c r="GJ84" i="82"/>
  <c r="GI37" i="82"/>
  <c r="GI78" i="82"/>
  <c r="GJ57" i="82"/>
  <c r="GJ59" i="82"/>
  <c r="GJ40" i="82"/>
  <c r="GI82" i="82"/>
  <c r="GJ74" i="82"/>
  <c r="GI68" i="82"/>
  <c r="GJ38" i="82"/>
  <c r="GJ69" i="82"/>
  <c r="GI55" i="82"/>
  <c r="GI46" i="82"/>
  <c r="GI59" i="82"/>
  <c r="GI43" i="82"/>
  <c r="GJ53" i="82"/>
  <c r="GI89" i="82"/>
  <c r="GI57" i="82"/>
  <c r="GI40" i="82"/>
  <c r="GJ48" i="82"/>
  <c r="GJ62" i="82"/>
  <c r="GI67" i="82"/>
  <c r="GI61" i="82"/>
  <c r="GI60" i="82"/>
  <c r="GI77" i="82"/>
  <c r="GJ72" i="82"/>
  <c r="GI79" i="82"/>
  <c r="GJ75" i="82"/>
  <c r="GI56" i="82"/>
  <c r="GI35" i="82"/>
  <c r="GI88" i="82"/>
  <c r="GI70" i="82"/>
  <c r="GI65" i="82"/>
  <c r="GI84" i="82"/>
  <c r="GJ58" i="82"/>
  <c r="GJ81" i="82"/>
  <c r="GI32" i="82"/>
  <c r="GJ73" i="82"/>
  <c r="GJ79" i="82"/>
  <c r="GJ87" i="82"/>
  <c r="GJ77" i="82"/>
  <c r="GI51" i="82"/>
  <c r="GH39" i="82"/>
  <c r="GI81" i="82"/>
  <c r="GJ61" i="82"/>
  <c r="GI62" i="82"/>
  <c r="GJ65" i="82"/>
  <c r="GJ56" i="82"/>
  <c r="GJ33" i="82"/>
  <c r="GI58" i="82"/>
  <c r="GJ54" i="82"/>
  <c r="GI80" i="82"/>
  <c r="GJ41" i="82"/>
  <c r="GI74" i="82"/>
  <c r="GI75" i="82"/>
  <c r="GJ52" i="82"/>
  <c r="GJ55" i="82"/>
  <c r="GI48" i="82"/>
  <c r="GJ39" i="82"/>
  <c r="GI53" i="82"/>
  <c r="GI54" i="82"/>
  <c r="GJ67" i="82"/>
  <c r="GI64" i="82"/>
  <c r="GJ63" i="82"/>
  <c r="GJ60" i="82"/>
  <c r="GI39" i="82"/>
  <c r="GI85" i="82"/>
  <c r="GJ70" i="82"/>
  <c r="GI76" i="82"/>
  <c r="GI63" i="82"/>
  <c r="GI83" i="82"/>
  <c r="GI87" i="82"/>
  <c r="GJ71" i="82"/>
  <c r="GI49" i="82"/>
  <c r="GJ88" i="82"/>
  <c r="GJ42" i="82"/>
  <c r="GI71" i="82"/>
  <c r="GI69" i="82"/>
  <c r="GI86" i="82"/>
  <c r="GJ86" i="82"/>
  <c r="GJ64" i="82"/>
  <c r="GI42" i="82"/>
  <c r="GI36" i="82"/>
  <c r="GI72" i="82"/>
  <c r="GJ89" i="82"/>
  <c r="GJ49" i="82"/>
  <c r="GJ44" i="82"/>
  <c r="GJ51" i="82"/>
  <c r="GJ78" i="82"/>
  <c r="GH46" i="82"/>
  <c r="GJ68" i="82"/>
  <c r="GI41" i="82"/>
  <c r="GJ43" i="82"/>
  <c r="GJ32" i="82"/>
  <c r="GJ76" i="82"/>
  <c r="GJ66" i="82"/>
  <c r="GJ34" i="82"/>
  <c r="GJ37" i="82"/>
  <c r="GJ82" i="82"/>
  <c r="GJ46" i="82"/>
  <c r="GJ47" i="82"/>
  <c r="GI52" i="82"/>
  <c r="U76" i="82"/>
  <c r="V76" i="82"/>
  <c r="BB76" i="82"/>
  <c r="BE49" i="82"/>
  <c r="U49" i="82"/>
  <c r="BF49" i="82"/>
  <c r="V49" i="82"/>
  <c r="BB49" i="82"/>
  <c r="U45" i="82"/>
  <c r="V45" i="82"/>
  <c r="BB45" i="82"/>
  <c r="U64" i="82"/>
  <c r="V64" i="82"/>
  <c r="BB64" i="82"/>
  <c r="U37" i="82"/>
  <c r="BF37" i="82"/>
  <c r="V37" i="82"/>
  <c r="BB37" i="82"/>
  <c r="U33" i="82"/>
  <c r="V33" i="82"/>
  <c r="BB33" i="82"/>
  <c r="WC6" i="82"/>
  <c r="RY13" i="50"/>
  <c r="RY7" i="50"/>
  <c r="RY22" i="50"/>
  <c r="RY10" i="50"/>
  <c r="RZ28" i="50"/>
  <c r="RZ29" i="50"/>
  <c r="SA24" i="50"/>
  <c r="RZ27" i="50"/>
  <c r="RY15" i="50"/>
  <c r="RY9" i="50"/>
  <c r="RY31" i="50"/>
  <c r="RY8" i="50"/>
  <c r="RY14" i="50"/>
  <c r="RY19" i="50"/>
  <c r="RY20" i="50"/>
  <c r="RP15" i="72" l="1"/>
  <c r="RP16" i="72"/>
  <c r="RP17" i="72"/>
  <c r="RQ12" i="72"/>
  <c r="RP21" i="72"/>
  <c r="RP20" i="72"/>
  <c r="RP22" i="72"/>
  <c r="RP23" i="72"/>
  <c r="RP24" i="72"/>
  <c r="RP7" i="72" s="1"/>
  <c r="RP25" i="72"/>
  <c r="WD15" i="82"/>
  <c r="WD7" i="82"/>
  <c r="WD10" i="82"/>
  <c r="WD9" i="82"/>
  <c r="BL21" i="82"/>
  <c r="EP19" i="82"/>
  <c r="DC21" i="82"/>
  <c r="EO21" i="82"/>
  <c r="EB21" i="82"/>
  <c r="CO19" i="82"/>
  <c r="BO21" i="82"/>
  <c r="WD19" i="82"/>
  <c r="GE20" i="82"/>
  <c r="GD21" i="82"/>
  <c r="FZ19" i="82"/>
  <c r="FO19" i="82"/>
  <c r="FK19" i="82"/>
  <c r="FL19" i="82"/>
  <c r="FH20" i="82"/>
  <c r="EZ19" i="82"/>
  <c r="EY20" i="82"/>
  <c r="ES20" i="82"/>
  <c r="EF19" i="82"/>
  <c r="DU20" i="82"/>
  <c r="DM19" i="82"/>
  <c r="DE21" i="82"/>
  <c r="DC19" i="82"/>
  <c r="CL19" i="82"/>
  <c r="CH21" i="82"/>
  <c r="CD19" i="82"/>
  <c r="BX19" i="82"/>
  <c r="BX21" i="82"/>
  <c r="BQ21" i="82"/>
  <c r="BM21" i="82"/>
  <c r="BJ19" i="82"/>
  <c r="BH21" i="82"/>
  <c r="BH20" i="82"/>
  <c r="WD21" i="82"/>
  <c r="DR21" i="82"/>
  <c r="CY19" i="82"/>
  <c r="EV19" i="82"/>
  <c r="EK21" i="82"/>
  <c r="FU19" i="82"/>
  <c r="FE31" i="82"/>
  <c r="FE14" i="82"/>
  <c r="FE8" i="82"/>
  <c r="DS22" i="82"/>
  <c r="DS10" i="82"/>
  <c r="CT31" i="82"/>
  <c r="CT8" i="82"/>
  <c r="CT14" i="82"/>
  <c r="CK15" i="82"/>
  <c r="CK9" i="82"/>
  <c r="CA19" i="82"/>
  <c r="BH22" i="82"/>
  <c r="BH10" i="82"/>
  <c r="GI22" i="82"/>
  <c r="GI10" i="82"/>
  <c r="GD31" i="82"/>
  <c r="GD14" i="82"/>
  <c r="GD8" i="82"/>
  <c r="FX19" i="82"/>
  <c r="FT7" i="82"/>
  <c r="FT13" i="82"/>
  <c r="FS20" i="82"/>
  <c r="FQ31" i="82"/>
  <c r="FQ14" i="82"/>
  <c r="FQ8" i="82"/>
  <c r="FN31" i="82"/>
  <c r="FN8" i="82"/>
  <c r="FN14" i="82"/>
  <c r="FP15" i="82"/>
  <c r="FP9" i="82"/>
  <c r="FL31" i="82"/>
  <c r="FL14" i="82"/>
  <c r="FL8" i="82"/>
  <c r="FL9" i="82"/>
  <c r="FL15" i="82"/>
  <c r="FK22" i="82"/>
  <c r="FK10" i="82"/>
  <c r="FI22" i="82"/>
  <c r="FI10" i="82"/>
  <c r="FG31" i="82"/>
  <c r="FG14" i="82"/>
  <c r="FG8" i="82"/>
  <c r="FF7" i="82"/>
  <c r="FF13" i="82"/>
  <c r="FD20" i="82"/>
  <c r="FC20" i="82"/>
  <c r="FA19" i="82"/>
  <c r="EW31" i="82"/>
  <c r="EW14" i="82"/>
  <c r="EW8" i="82"/>
  <c r="EV21" i="82"/>
  <c r="ET22" i="82"/>
  <c r="ET10" i="82"/>
  <c r="ER21" i="82"/>
  <c r="EQ15" i="82"/>
  <c r="EQ9" i="82"/>
  <c r="EN20" i="82"/>
  <c r="EN21" i="82"/>
  <c r="EO15" i="82"/>
  <c r="EO9" i="82"/>
  <c r="EL15" i="82"/>
  <c r="EL9" i="82"/>
  <c r="EL20" i="82"/>
  <c r="EL22" i="82"/>
  <c r="EL10" i="82"/>
  <c r="EH20" i="82"/>
  <c r="EJ31" i="82"/>
  <c r="EJ8" i="82"/>
  <c r="EJ14" i="82"/>
  <c r="EG22" i="82"/>
  <c r="EG10" i="82"/>
  <c r="EF21" i="82"/>
  <c r="EF31" i="82"/>
  <c r="EF14" i="82"/>
  <c r="EF8" i="82"/>
  <c r="ED15" i="82"/>
  <c r="ED9" i="82"/>
  <c r="ED22" i="82"/>
  <c r="ED10" i="82"/>
  <c r="ED20" i="82"/>
  <c r="EA19" i="82"/>
  <c r="DW20" i="82"/>
  <c r="DV22" i="82"/>
  <c r="DV10" i="82"/>
  <c r="DT19" i="82"/>
  <c r="DS20" i="82"/>
  <c r="DP19" i="82"/>
  <c r="DK21" i="82"/>
  <c r="DI19" i="82"/>
  <c r="DG31" i="82"/>
  <c r="DG14" i="82"/>
  <c r="DG8" i="82"/>
  <c r="DF13" i="82"/>
  <c r="DF7" i="82"/>
  <c r="DE22" i="82"/>
  <c r="DE10" i="82"/>
  <c r="DD22" i="82"/>
  <c r="DD10" i="82"/>
  <c r="CZ22" i="82"/>
  <c r="CZ10" i="82"/>
  <c r="CU31" i="82"/>
  <c r="CU14" i="82"/>
  <c r="CU8" i="82"/>
  <c r="CQ19" i="82"/>
  <c r="CP19" i="82"/>
  <c r="CR19" i="82"/>
  <c r="CQ15" i="82"/>
  <c r="CQ9" i="82"/>
  <c r="CQ31" i="82"/>
  <c r="CQ14" i="82"/>
  <c r="CQ8" i="82"/>
  <c r="CR31" i="82"/>
  <c r="CR14" i="82"/>
  <c r="CR8" i="82"/>
  <c r="CN7" i="82"/>
  <c r="CN13" i="82"/>
  <c r="CP21" i="82"/>
  <c r="CM13" i="82"/>
  <c r="CM7" i="82"/>
  <c r="CJ22" i="82"/>
  <c r="CJ10" i="82"/>
  <c r="CK22" i="82"/>
  <c r="CK10" i="82"/>
  <c r="CH8" i="82"/>
  <c r="CH14" i="82"/>
  <c r="CH31" i="82"/>
  <c r="CG21" i="82"/>
  <c r="CB31" i="82"/>
  <c r="CB14" i="82"/>
  <c r="CB8" i="82"/>
  <c r="CA20" i="82"/>
  <c r="BX22" i="82"/>
  <c r="BX10" i="82"/>
  <c r="BW15" i="82"/>
  <c r="BW9" i="82"/>
  <c r="BW31" i="82"/>
  <c r="BW14" i="82"/>
  <c r="BW8" i="82"/>
  <c r="BV31" i="82"/>
  <c r="BV8" i="82"/>
  <c r="BV14" i="82"/>
  <c r="BU22" i="82"/>
  <c r="BU10" i="82"/>
  <c r="BT9" i="82"/>
  <c r="BT15" i="82"/>
  <c r="BL19" i="82"/>
  <c r="BI20" i="82"/>
  <c r="BG20" i="82"/>
  <c r="BE20" i="82"/>
  <c r="ET31" i="82"/>
  <c r="ET14" i="82"/>
  <c r="ET8" i="82"/>
  <c r="EP15" i="82"/>
  <c r="EP9" i="82"/>
  <c r="DC7" i="82"/>
  <c r="DC13" i="82"/>
  <c r="CX15" i="82"/>
  <c r="CX9" i="82"/>
  <c r="CN15" i="82"/>
  <c r="CN9" i="82"/>
  <c r="CA15" i="82"/>
  <c r="CA9" i="82"/>
  <c r="GE15" i="82"/>
  <c r="GE9" i="82"/>
  <c r="U83" i="82"/>
  <c r="V83" i="82"/>
  <c r="BB83" i="82"/>
  <c r="GH19" i="82"/>
  <c r="GG31" i="82"/>
  <c r="GG14" i="82"/>
  <c r="GG8" i="82"/>
  <c r="GF15" i="82"/>
  <c r="GF9" i="82"/>
  <c r="GC15" i="82"/>
  <c r="GC9" i="82"/>
  <c r="GC22" i="82"/>
  <c r="GC10" i="82"/>
  <c r="GA21" i="82"/>
  <c r="FZ20" i="82"/>
  <c r="FY19" i="82"/>
  <c r="FZ21" i="82"/>
  <c r="FW19" i="82"/>
  <c r="FV20" i="82"/>
  <c r="FT22" i="82"/>
  <c r="FT10" i="82"/>
  <c r="FU15" i="82"/>
  <c r="FU9" i="82"/>
  <c r="FR19" i="82"/>
  <c r="FL20" i="82"/>
  <c r="FM15" i="82"/>
  <c r="FM9" i="82"/>
  <c r="FL22" i="82"/>
  <c r="FL10" i="82"/>
  <c r="FJ22" i="82"/>
  <c r="FJ10" i="82"/>
  <c r="FG20" i="82"/>
  <c r="FG15" i="82"/>
  <c r="FG9" i="82"/>
  <c r="FG21" i="82"/>
  <c r="FG19" i="82"/>
  <c r="FF21" i="82"/>
  <c r="FE19" i="82"/>
  <c r="FD7" i="82"/>
  <c r="FD13" i="82"/>
  <c r="FA21" i="82"/>
  <c r="EW21" i="82"/>
  <c r="EU13" i="82"/>
  <c r="EU7" i="82"/>
  <c r="EN9" i="82"/>
  <c r="EN15" i="82"/>
  <c r="EN19" i="82"/>
  <c r="EM31" i="82"/>
  <c r="EM14" i="82"/>
  <c r="EM8" i="82"/>
  <c r="EK7" i="82"/>
  <c r="EK13" i="82"/>
  <c r="EL31" i="82"/>
  <c r="EL14" i="82"/>
  <c r="EL8" i="82"/>
  <c r="EH9" i="82"/>
  <c r="EH15" i="82"/>
  <c r="EG20" i="82"/>
  <c r="EF7" i="82"/>
  <c r="EF13" i="82"/>
  <c r="EC20" i="82"/>
  <c r="EC19" i="82"/>
  <c r="DZ13" i="82"/>
  <c r="DZ7" i="82"/>
  <c r="DY15" i="82"/>
  <c r="DY9" i="82"/>
  <c r="DW21" i="82"/>
  <c r="DX31" i="82"/>
  <c r="DX14" i="82"/>
  <c r="DX8" i="82"/>
  <c r="DV20" i="82"/>
  <c r="DR20" i="82"/>
  <c r="DQ14" i="82"/>
  <c r="DQ31" i="82"/>
  <c r="DQ8" i="82"/>
  <c r="DP20" i="82"/>
  <c r="DO22" i="82"/>
  <c r="DO10" i="82"/>
  <c r="DK22" i="82"/>
  <c r="DK10" i="82"/>
  <c r="DL15" i="82"/>
  <c r="DL9" i="82"/>
  <c r="DD13" i="82"/>
  <c r="DD7" i="82"/>
  <c r="DD19" i="82"/>
  <c r="DF20" i="82"/>
  <c r="DD21" i="82"/>
  <c r="DA7" i="82"/>
  <c r="DA13" i="82"/>
  <c r="CY22" i="82"/>
  <c r="CY10" i="82"/>
  <c r="CV13" i="82"/>
  <c r="CV7" i="82"/>
  <c r="CV20" i="82"/>
  <c r="CV19" i="82"/>
  <c r="CK19" i="82"/>
  <c r="CI21" i="82"/>
  <c r="CG31" i="82"/>
  <c r="CG14" i="82"/>
  <c r="CG8" i="82"/>
  <c r="CE15" i="82"/>
  <c r="CE9" i="82"/>
  <c r="CC7" i="82"/>
  <c r="CC13" i="82"/>
  <c r="CB21" i="82"/>
  <c r="CD13" i="82"/>
  <c r="CD7" i="82"/>
  <c r="BZ22" i="82"/>
  <c r="BZ10" i="82"/>
  <c r="BY15" i="82"/>
  <c r="BY9" i="82"/>
  <c r="BZ21" i="82"/>
  <c r="BV19" i="82"/>
  <c r="BT21" i="82"/>
  <c r="BS31" i="82"/>
  <c r="BS14" i="82"/>
  <c r="BS8" i="82"/>
  <c r="BQ22" i="82"/>
  <c r="BQ10" i="82"/>
  <c r="BN22" i="82"/>
  <c r="BN10" i="82"/>
  <c r="BM20" i="82"/>
  <c r="BL20" i="82"/>
  <c r="BK21" i="82"/>
  <c r="BJ13" i="82"/>
  <c r="BJ7" i="82"/>
  <c r="BE22" i="82"/>
  <c r="BE10" i="82"/>
  <c r="GB15" i="82"/>
  <c r="GB9" i="82"/>
  <c r="FI19" i="82"/>
  <c r="FE13" i="82"/>
  <c r="FE7" i="82"/>
  <c r="DQ15" i="82"/>
  <c r="DQ9" i="82"/>
  <c r="DA31" i="82"/>
  <c r="DA14" i="82"/>
  <c r="DA8" i="82"/>
  <c r="BM22" i="82"/>
  <c r="BM10" i="82"/>
  <c r="BH31" i="82"/>
  <c r="BH14" i="82"/>
  <c r="BH8" i="82"/>
  <c r="U35" i="82"/>
  <c r="V35" i="82"/>
  <c r="BB35" i="82"/>
  <c r="GF19" i="82"/>
  <c r="GI19" i="82"/>
  <c r="U85" i="82"/>
  <c r="V85" i="82"/>
  <c r="BB85" i="82"/>
  <c r="BB15" i="82"/>
  <c r="GJ15" i="82"/>
  <c r="GI21" i="82"/>
  <c r="GH7" i="82"/>
  <c r="GH13" i="82"/>
  <c r="GH31" i="82"/>
  <c r="GH14" i="82"/>
  <c r="GH8" i="82"/>
  <c r="GH21" i="82"/>
  <c r="GE19" i="82"/>
  <c r="GD20" i="82"/>
  <c r="GB19" i="82"/>
  <c r="GB7" i="82"/>
  <c r="GB13" i="82"/>
  <c r="GD22" i="82"/>
  <c r="GD10" i="82"/>
  <c r="FV31" i="82"/>
  <c r="FV14" i="82"/>
  <c r="FV8" i="82"/>
  <c r="FW31" i="82"/>
  <c r="FW14" i="82"/>
  <c r="FW8" i="82"/>
  <c r="FT31" i="82"/>
  <c r="FT14" i="82"/>
  <c r="FT8" i="82"/>
  <c r="FU31" i="82"/>
  <c r="FU14" i="82"/>
  <c r="FU8" i="82"/>
  <c r="FR13" i="82"/>
  <c r="FR7" i="82"/>
  <c r="FP20" i="82"/>
  <c r="FQ19" i="82"/>
  <c r="FN20" i="82"/>
  <c r="FO31" i="82"/>
  <c r="FO14" i="82"/>
  <c r="FO8" i="82"/>
  <c r="FN15" i="82"/>
  <c r="FN9" i="82"/>
  <c r="FM20" i="82"/>
  <c r="FK21" i="82"/>
  <c r="FI15" i="82"/>
  <c r="FI9" i="82"/>
  <c r="FI21" i="82"/>
  <c r="FF22" i="82"/>
  <c r="FF10" i="82"/>
  <c r="FG7" i="82"/>
  <c r="FG13" i="82"/>
  <c r="FH7" i="82"/>
  <c r="FH13" i="82"/>
  <c r="FF20" i="82"/>
  <c r="FB31" i="82"/>
  <c r="FB8" i="82"/>
  <c r="FB14" i="82"/>
  <c r="EX31" i="82"/>
  <c r="EX14" i="82"/>
  <c r="EX8" i="82"/>
  <c r="ES19" i="82"/>
  <c r="ET21" i="82"/>
  <c r="ET15" i="82"/>
  <c r="ET9" i="82"/>
  <c r="ES31" i="82"/>
  <c r="ES14" i="82"/>
  <c r="ES8" i="82"/>
  <c r="ER19" i="82"/>
  <c r="EP31" i="82"/>
  <c r="EP8" i="82"/>
  <c r="EP14" i="82"/>
  <c r="EN22" i="82"/>
  <c r="EN10" i="82"/>
  <c r="EH22" i="82"/>
  <c r="EH10" i="82"/>
  <c r="EI13" i="82"/>
  <c r="EI7" i="82"/>
  <c r="EH19" i="82"/>
  <c r="EI22" i="82"/>
  <c r="EI10" i="82"/>
  <c r="EJ7" i="82"/>
  <c r="EJ13" i="82"/>
  <c r="EJ22" i="82"/>
  <c r="EJ10" i="82"/>
  <c r="EI15" i="82"/>
  <c r="EI9" i="82"/>
  <c r="EE22" i="82"/>
  <c r="EE10" i="82"/>
  <c r="ED31" i="82"/>
  <c r="ED8" i="82"/>
  <c r="ED14" i="82"/>
  <c r="DW19" i="82"/>
  <c r="DT31" i="82"/>
  <c r="DT14" i="82"/>
  <c r="DT8" i="82"/>
  <c r="DR19" i="82"/>
  <c r="DP22" i="82"/>
  <c r="DP10" i="82"/>
  <c r="DI13" i="82"/>
  <c r="DI7" i="82"/>
  <c r="DJ21" i="82"/>
  <c r="DH15" i="82"/>
  <c r="DH9" i="82"/>
  <c r="DF19" i="82"/>
  <c r="DE20" i="82"/>
  <c r="DF15" i="82"/>
  <c r="DF9" i="82"/>
  <c r="CY31" i="82"/>
  <c r="CY14" i="82"/>
  <c r="CY8" i="82"/>
  <c r="CW19" i="82"/>
  <c r="CT13" i="82"/>
  <c r="CT7" i="82"/>
  <c r="CS13" i="82"/>
  <c r="CS7" i="82"/>
  <c r="CS31" i="82"/>
  <c r="CS14" i="82"/>
  <c r="CS8" i="82"/>
  <c r="CO15" i="82"/>
  <c r="CO9" i="82"/>
  <c r="CP22" i="82"/>
  <c r="CP10" i="82"/>
  <c r="CM20" i="82"/>
  <c r="CN22" i="82"/>
  <c r="CN10" i="82"/>
  <c r="CK21" i="82"/>
  <c r="CI22" i="82"/>
  <c r="CI10" i="82"/>
  <c r="CG19" i="82"/>
  <c r="CC20" i="82"/>
  <c r="CB19" i="82"/>
  <c r="CC21" i="82"/>
  <c r="BX7" i="82"/>
  <c r="BX13" i="82"/>
  <c r="BV15" i="82"/>
  <c r="BV9" i="82"/>
  <c r="BX15" i="82"/>
  <c r="BX9" i="82"/>
  <c r="BU19" i="82"/>
  <c r="BR13" i="82"/>
  <c r="BR7" i="82"/>
  <c r="BN19" i="82"/>
  <c r="BM13" i="82"/>
  <c r="BM7" i="82"/>
  <c r="BJ15" i="82"/>
  <c r="BJ9" i="82"/>
  <c r="BG21" i="82"/>
  <c r="BF15" i="82"/>
  <c r="BE21" i="82"/>
  <c r="BB13" i="82"/>
  <c r="U71" i="82"/>
  <c r="V71" i="82"/>
  <c r="BB71" i="82"/>
  <c r="ES22" i="82"/>
  <c r="ES10" i="82"/>
  <c r="U50" i="82"/>
  <c r="BF50" i="82"/>
  <c r="V50" i="82"/>
  <c r="BB50" i="82"/>
  <c r="GI31" i="82"/>
  <c r="GI14" i="82"/>
  <c r="GI8" i="82"/>
  <c r="GF31" i="82"/>
  <c r="GF14" i="82"/>
  <c r="GF8" i="82"/>
  <c r="GC19" i="82"/>
  <c r="GF21" i="82"/>
  <c r="FX13" i="82"/>
  <c r="FX7" i="82"/>
  <c r="FW13" i="82"/>
  <c r="FW7" i="82"/>
  <c r="FT19" i="82"/>
  <c r="FS19" i="82"/>
  <c r="FR21" i="82"/>
  <c r="FQ22" i="82"/>
  <c r="FQ10" i="82"/>
  <c r="FP22" i="82"/>
  <c r="FP10" i="82"/>
  <c r="FO21" i="82"/>
  <c r="FO13" i="82"/>
  <c r="FO7" i="82"/>
  <c r="FP7" i="82"/>
  <c r="FP13" i="82"/>
  <c r="FM19" i="82"/>
  <c r="FJ19" i="82"/>
  <c r="FJ31" i="82"/>
  <c r="FJ14" i="82"/>
  <c r="FJ8" i="82"/>
  <c r="FD31" i="82"/>
  <c r="FD14" i="82"/>
  <c r="FD8" i="82"/>
  <c r="FC19" i="82"/>
  <c r="FB15" i="82"/>
  <c r="FB9" i="82"/>
  <c r="FB20" i="82"/>
  <c r="EZ13" i="82"/>
  <c r="EZ7" i="82"/>
  <c r="EZ20" i="82"/>
  <c r="EX13" i="82"/>
  <c r="EX7" i="82"/>
  <c r="EV31" i="82"/>
  <c r="EV14" i="82"/>
  <c r="EV8" i="82"/>
  <c r="EW15" i="82"/>
  <c r="EW9" i="82"/>
  <c r="EV22" i="82"/>
  <c r="EV10" i="82"/>
  <c r="EU15" i="82"/>
  <c r="EU9" i="82"/>
  <c r="ES7" i="82"/>
  <c r="ES13" i="82"/>
  <c r="ER22" i="82"/>
  <c r="ER10" i="82"/>
  <c r="EP22" i="82"/>
  <c r="EP10" i="82"/>
  <c r="EM21" i="82"/>
  <c r="EK22" i="82"/>
  <c r="EK10" i="82"/>
  <c r="EL19" i="82"/>
  <c r="EK15" i="82"/>
  <c r="EK9" i="82"/>
  <c r="EK20" i="82"/>
  <c r="EH21" i="82"/>
  <c r="EJ19" i="82"/>
  <c r="EI31" i="82"/>
  <c r="EI14" i="82"/>
  <c r="EI8" i="82"/>
  <c r="EI21" i="82"/>
  <c r="EE13" i="82"/>
  <c r="EE7" i="82"/>
  <c r="EE15" i="82"/>
  <c r="EE9" i="82"/>
  <c r="ED19" i="82"/>
  <c r="EC15" i="82"/>
  <c r="EC9" i="82"/>
  <c r="DZ20" i="82"/>
  <c r="EA31" i="82"/>
  <c r="EA14" i="82"/>
  <c r="EA8" i="82"/>
  <c r="DY21" i="82"/>
  <c r="DY19" i="82"/>
  <c r="DX21" i="82"/>
  <c r="DX15" i="82"/>
  <c r="DX9" i="82"/>
  <c r="DV15" i="82"/>
  <c r="DV9" i="82"/>
  <c r="DR7" i="82"/>
  <c r="DR13" i="82"/>
  <c r="DP21" i="82"/>
  <c r="DO19" i="82"/>
  <c r="DO13" i="82"/>
  <c r="DO7" i="82"/>
  <c r="DN13" i="82"/>
  <c r="DN7" i="82"/>
  <c r="DN19" i="82"/>
  <c r="DL7" i="82"/>
  <c r="DL13" i="82"/>
  <c r="DG22" i="82"/>
  <c r="DG10" i="82"/>
  <c r="DG20" i="82"/>
  <c r="DE7" i="82"/>
  <c r="DE13" i="82"/>
  <c r="CY7" i="82"/>
  <c r="CY13" i="82"/>
  <c r="CZ31" i="82"/>
  <c r="CZ14" i="82"/>
  <c r="CZ8" i="82"/>
  <c r="CZ13" i="82"/>
  <c r="CZ7" i="82"/>
  <c r="CU22" i="82"/>
  <c r="CU10" i="82"/>
  <c r="CS21" i="82"/>
  <c r="CS22" i="82"/>
  <c r="CS10" i="82"/>
  <c r="CR21" i="82"/>
  <c r="CP20" i="82"/>
  <c r="CO22" i="82"/>
  <c r="CO10" i="82"/>
  <c r="CN31" i="82"/>
  <c r="CN14" i="82"/>
  <c r="CN8" i="82"/>
  <c r="CM31" i="82"/>
  <c r="CM14" i="82"/>
  <c r="CM8" i="82"/>
  <c r="CL22" i="82"/>
  <c r="CL10" i="82"/>
  <c r="CJ21" i="82"/>
  <c r="CJ31" i="82"/>
  <c r="CJ14" i="82"/>
  <c r="CJ8" i="82"/>
  <c r="CG22" i="82"/>
  <c r="CG10" i="82"/>
  <c r="CH19" i="82"/>
  <c r="CG15" i="82"/>
  <c r="CG9" i="82"/>
  <c r="CE31" i="82"/>
  <c r="CE8" i="82"/>
  <c r="CE14" i="82"/>
  <c r="CD9" i="82"/>
  <c r="CD15" i="82"/>
  <c r="CA13" i="82"/>
  <c r="CA7" i="82"/>
  <c r="BW19" i="82"/>
  <c r="BT13" i="82"/>
  <c r="BT7" i="82"/>
  <c r="BU21" i="82"/>
  <c r="BQ31" i="82"/>
  <c r="BQ14" i="82"/>
  <c r="BQ8" i="82"/>
  <c r="BQ13" i="82"/>
  <c r="BQ7" i="82"/>
  <c r="BO20" i="82"/>
  <c r="BN15" i="82"/>
  <c r="BN9" i="82"/>
  <c r="BK31" i="82"/>
  <c r="BK14" i="82"/>
  <c r="BK8" i="82"/>
  <c r="BG15" i="82"/>
  <c r="BG9" i="82"/>
  <c r="V13" i="82"/>
  <c r="U39" i="82"/>
  <c r="V39" i="82"/>
  <c r="BB39" i="82"/>
  <c r="U65" i="82"/>
  <c r="BF65" i="82"/>
  <c r="V65" i="82"/>
  <c r="BB65" i="82"/>
  <c r="U72" i="82"/>
  <c r="BF72" i="82"/>
  <c r="V72" i="82"/>
  <c r="BB72" i="82"/>
  <c r="GE31" i="82"/>
  <c r="GE14" i="82"/>
  <c r="GE8" i="82"/>
  <c r="CX21" i="82"/>
  <c r="CT19" i="82"/>
  <c r="CL7" i="82"/>
  <c r="CL13" i="82"/>
  <c r="U15" i="82"/>
  <c r="F36" i="80" s="1"/>
  <c r="GI20" i="82"/>
  <c r="GG21" i="82"/>
  <c r="GE21" i="82"/>
  <c r="GF7" i="82"/>
  <c r="GF13" i="82"/>
  <c r="GC21" i="82"/>
  <c r="GC31" i="82"/>
  <c r="GC14" i="82"/>
  <c r="GC8" i="82"/>
  <c r="GD19" i="82"/>
  <c r="GA13" i="82"/>
  <c r="GA7" i="82"/>
  <c r="FZ13" i="82"/>
  <c r="FZ7" i="82"/>
  <c r="FX20" i="82"/>
  <c r="FY21" i="82"/>
  <c r="FW21" i="82"/>
  <c r="FU21" i="82"/>
  <c r="FT20" i="82"/>
  <c r="FI20" i="82"/>
  <c r="FD19" i="82"/>
  <c r="FA20" i="82"/>
  <c r="EY31" i="82"/>
  <c r="EY14" i="82"/>
  <c r="EY8" i="82"/>
  <c r="EV15" i="82"/>
  <c r="EV9" i="82"/>
  <c r="EW20" i="82"/>
  <c r="EU14" i="82"/>
  <c r="EU31" i="82"/>
  <c r="EU8" i="82"/>
  <c r="ER20" i="82"/>
  <c r="ER31" i="82"/>
  <c r="ER14" i="82"/>
  <c r="ER8" i="82"/>
  <c r="EO13" i="82"/>
  <c r="EO7" i="82"/>
  <c r="EO19" i="82"/>
  <c r="EL7" i="82"/>
  <c r="EL13" i="82"/>
  <c r="EJ20" i="82"/>
  <c r="EE19" i="82"/>
  <c r="DZ22" i="82"/>
  <c r="DZ10" i="82"/>
  <c r="EB20" i="82"/>
  <c r="DZ31" i="82"/>
  <c r="DZ14" i="82"/>
  <c r="DZ8" i="82"/>
  <c r="DT21" i="82"/>
  <c r="DT9" i="82"/>
  <c r="DT15" i="82"/>
  <c r="DO15" i="82"/>
  <c r="DO9" i="82"/>
  <c r="DP13" i="82"/>
  <c r="DP7" i="82"/>
  <c r="DM13" i="82"/>
  <c r="DM7" i="82"/>
  <c r="DL20" i="82"/>
  <c r="DK20" i="82"/>
  <c r="DL21" i="82"/>
  <c r="DJ13" i="82"/>
  <c r="DJ7" i="82"/>
  <c r="DJ15" i="82"/>
  <c r="DJ9" i="82"/>
  <c r="DA15" i="82"/>
  <c r="DA9" i="82"/>
  <c r="DB31" i="82"/>
  <c r="DB14" i="82"/>
  <c r="DB8" i="82"/>
  <c r="DB15" i="82"/>
  <c r="DB9" i="82"/>
  <c r="CZ19" i="82"/>
  <c r="CW15" i="82"/>
  <c r="CW9" i="82"/>
  <c r="CU13" i="82"/>
  <c r="CU7" i="82"/>
  <c r="CQ21" i="82"/>
  <c r="CP7" i="82"/>
  <c r="CP13" i="82"/>
  <c r="CN19" i="82"/>
  <c r="CL20" i="82"/>
  <c r="CK7" i="82"/>
  <c r="CK13" i="82"/>
  <c r="CJ7" i="82"/>
  <c r="CJ13" i="82"/>
  <c r="CF19" i="82"/>
  <c r="CB15" i="82"/>
  <c r="CB9" i="82"/>
  <c r="CD22" i="82"/>
  <c r="CD10" i="82"/>
  <c r="BZ20" i="82"/>
  <c r="BY13" i="82"/>
  <c r="BY7" i="82"/>
  <c r="BY19" i="82"/>
  <c r="BV20" i="82"/>
  <c r="BT19" i="82"/>
  <c r="BR20" i="82"/>
  <c r="BR15" i="82"/>
  <c r="BR9" i="82"/>
  <c r="BQ15" i="82"/>
  <c r="BQ9" i="82"/>
  <c r="BP15" i="82"/>
  <c r="BP9" i="82"/>
  <c r="BO31" i="82"/>
  <c r="BO14" i="82"/>
  <c r="BO8" i="82"/>
  <c r="BL10" i="82"/>
  <c r="BL22" i="82"/>
  <c r="BJ21" i="82"/>
  <c r="BF14" i="82"/>
  <c r="U13" i="82"/>
  <c r="F37" i="80" s="1"/>
  <c r="U51" i="82"/>
  <c r="BF51" i="82"/>
  <c r="V51" i="82"/>
  <c r="BB51" i="82"/>
  <c r="U82" i="82"/>
  <c r="V82" i="82"/>
  <c r="BB82" i="82"/>
  <c r="WD20" i="82"/>
  <c r="FX31" i="82"/>
  <c r="FX14" i="82"/>
  <c r="FX8" i="82"/>
  <c r="FO22" i="82"/>
  <c r="FO10" i="82"/>
  <c r="FH15" i="82"/>
  <c r="FH9" i="82"/>
  <c r="DM15" i="82"/>
  <c r="DM9" i="82"/>
  <c r="CW13" i="82"/>
  <c r="CW7" i="82"/>
  <c r="BZ13" i="82"/>
  <c r="BZ7" i="82"/>
  <c r="GH20" i="82"/>
  <c r="GB21" i="82"/>
  <c r="FY31" i="82"/>
  <c r="FY14" i="82"/>
  <c r="FY8" i="82"/>
  <c r="FT15" i="82"/>
  <c r="FT9" i="82"/>
  <c r="FR15" i="82"/>
  <c r="FR9" i="82"/>
  <c r="FS31" i="82"/>
  <c r="FS14" i="82"/>
  <c r="FS8" i="82"/>
  <c r="FR22" i="82"/>
  <c r="FR10" i="82"/>
  <c r="FQ15" i="82"/>
  <c r="FQ9" i="82"/>
  <c r="FM22" i="82"/>
  <c r="FM10" i="82"/>
  <c r="FJ21" i="82"/>
  <c r="FI31" i="82"/>
  <c r="FI14" i="82"/>
  <c r="FI8" i="82"/>
  <c r="FJ15" i="82"/>
  <c r="FJ9" i="82"/>
  <c r="FE20" i="82"/>
  <c r="FF15" i="82"/>
  <c r="FF9" i="82"/>
  <c r="FD10" i="82"/>
  <c r="FD22" i="82"/>
  <c r="FD15" i="82"/>
  <c r="FD9" i="82"/>
  <c r="FC31" i="82"/>
  <c r="FC14" i="82"/>
  <c r="FC8" i="82"/>
  <c r="FB13" i="82"/>
  <c r="FB7" i="82"/>
  <c r="FA13" i="82"/>
  <c r="FA7" i="82"/>
  <c r="FB19" i="82"/>
  <c r="EY22" i="82"/>
  <c r="EY10" i="82"/>
  <c r="EX22" i="82"/>
  <c r="EX10" i="82"/>
  <c r="EV13" i="82"/>
  <c r="EV7" i="82"/>
  <c r="EX15" i="82"/>
  <c r="EX9" i="82"/>
  <c r="EW22" i="82"/>
  <c r="EW10" i="82"/>
  <c r="EU19" i="82"/>
  <c r="EP21" i="82"/>
  <c r="EM20" i="82"/>
  <c r="EH31" i="82"/>
  <c r="EH8" i="82"/>
  <c r="EH14" i="82"/>
  <c r="EJ15" i="82"/>
  <c r="EJ9" i="82"/>
  <c r="EG9" i="82"/>
  <c r="EG15" i="82"/>
  <c r="EG21" i="82"/>
  <c r="DZ19" i="82"/>
  <c r="EA13" i="82"/>
  <c r="EA7" i="82"/>
  <c r="DV21" i="82"/>
  <c r="DV19" i="82"/>
  <c r="DS19" i="82"/>
  <c r="DQ22" i="82"/>
  <c r="DQ10" i="82"/>
  <c r="DN15" i="82"/>
  <c r="DN9" i="82"/>
  <c r="DP9" i="82"/>
  <c r="DP15" i="82"/>
  <c r="DM31" i="82"/>
  <c r="DM14" i="82"/>
  <c r="DM8" i="82"/>
  <c r="DL19" i="82"/>
  <c r="DJ19" i="82"/>
  <c r="DI31" i="82"/>
  <c r="DI14" i="82"/>
  <c r="DI8" i="82"/>
  <c r="DG21" i="82"/>
  <c r="DF31" i="82"/>
  <c r="DF8" i="82"/>
  <c r="DF14" i="82"/>
  <c r="DC31" i="82"/>
  <c r="DC14" i="82"/>
  <c r="DC8" i="82"/>
  <c r="DC22" i="82"/>
  <c r="DC10" i="82"/>
  <c r="DA19" i="82"/>
  <c r="CW21" i="82"/>
  <c r="CV31" i="82"/>
  <c r="CV14" i="82"/>
  <c r="CV8" i="82"/>
  <c r="CT15" i="82"/>
  <c r="CT9" i="82"/>
  <c r="CR22" i="82"/>
  <c r="CR10" i="82"/>
  <c r="CM19" i="82"/>
  <c r="CG13" i="82"/>
  <c r="CG7" i="82"/>
  <c r="CC31" i="82"/>
  <c r="CC14" i="82"/>
  <c r="CC8" i="82"/>
  <c r="BZ19" i="82"/>
  <c r="BX20" i="82"/>
  <c r="BY20" i="82"/>
  <c r="BW20" i="82"/>
  <c r="BT20" i="82"/>
  <c r="BS19" i="82"/>
  <c r="BS13" i="82"/>
  <c r="BS7" i="82"/>
  <c r="BM19" i="82"/>
  <c r="BL9" i="82"/>
  <c r="BL15" i="82"/>
  <c r="BL7" i="82"/>
  <c r="BL13" i="82"/>
  <c r="BK15" i="82"/>
  <c r="BK9" i="82"/>
  <c r="BI31" i="82"/>
  <c r="BI14" i="82"/>
  <c r="BI8" i="82"/>
  <c r="BI15" i="82"/>
  <c r="BI9" i="82"/>
  <c r="BI19" i="82"/>
  <c r="BG22" i="82"/>
  <c r="BG10" i="82"/>
  <c r="BF13" i="82"/>
  <c r="BE15" i="82"/>
  <c r="BE9" i="82"/>
  <c r="U74" i="82"/>
  <c r="V74" i="82"/>
  <c r="BB74" i="82"/>
  <c r="GE13" i="82"/>
  <c r="GE7" i="82"/>
  <c r="FA15" i="82"/>
  <c r="FA9" i="82"/>
  <c r="EG13" i="82"/>
  <c r="EG7" i="82"/>
  <c r="DR31" i="82"/>
  <c r="DR8" i="82"/>
  <c r="DR14" i="82"/>
  <c r="CY15" i="82"/>
  <c r="CY9" i="82"/>
  <c r="GJ13" i="82"/>
  <c r="GJ7" i="82"/>
  <c r="GA31" i="82"/>
  <c r="GA14" i="82"/>
  <c r="GA8" i="82"/>
  <c r="GA19" i="82"/>
  <c r="FX22" i="82"/>
  <c r="FX10" i="82"/>
  <c r="FW15" i="82"/>
  <c r="FW9" i="82"/>
  <c r="FU22" i="82"/>
  <c r="FU10" i="82"/>
  <c r="FV13" i="82"/>
  <c r="FV7" i="82"/>
  <c r="FV15" i="82"/>
  <c r="FV9" i="82"/>
  <c r="FR31" i="82"/>
  <c r="FR14" i="82"/>
  <c r="FR8" i="82"/>
  <c r="FQ20" i="82"/>
  <c r="FP19" i="82"/>
  <c r="FN19" i="82"/>
  <c r="FM13" i="82"/>
  <c r="FM7" i="82"/>
  <c r="FK13" i="82"/>
  <c r="FK7" i="82"/>
  <c r="FK15" i="82"/>
  <c r="FK9" i="82"/>
  <c r="FI13" i="82"/>
  <c r="FI7" i="82"/>
  <c r="FJ13" i="82"/>
  <c r="FJ7" i="82"/>
  <c r="FH31" i="82"/>
  <c r="FH14" i="82"/>
  <c r="FH8" i="82"/>
  <c r="FF19" i="82"/>
  <c r="FD21" i="82"/>
  <c r="EZ31" i="82"/>
  <c r="EZ14" i="82"/>
  <c r="EZ8" i="82"/>
  <c r="FB22" i="82"/>
  <c r="FB10" i="82"/>
  <c r="FA22" i="82"/>
  <c r="FA10" i="82"/>
  <c r="FA31" i="82"/>
  <c r="FA14" i="82"/>
  <c r="FA8" i="82"/>
  <c r="EX20" i="82"/>
  <c r="EY21" i="82"/>
  <c r="EU21" i="82"/>
  <c r="EX21" i="82"/>
  <c r="EU22" i="82"/>
  <c r="EU10" i="82"/>
  <c r="ER15" i="82"/>
  <c r="ER9" i="82"/>
  <c r="EQ20" i="82"/>
  <c r="EP7" i="82"/>
  <c r="EP13" i="82"/>
  <c r="EM15" i="82"/>
  <c r="EM9" i="82"/>
  <c r="EM19" i="82"/>
  <c r="EK31" i="82"/>
  <c r="EK14" i="82"/>
  <c r="EK8" i="82"/>
  <c r="EJ21" i="82"/>
  <c r="EF20" i="82"/>
  <c r="DZ21" i="82"/>
  <c r="EA21" i="82"/>
  <c r="EA15" i="82"/>
  <c r="EA9" i="82"/>
  <c r="DY20" i="82"/>
  <c r="DW22" i="82"/>
  <c r="DW10" i="82"/>
  <c r="DU21" i="82"/>
  <c r="DU19" i="82"/>
  <c r="DR15" i="82"/>
  <c r="DR9" i="82"/>
  <c r="DS15" i="82"/>
  <c r="DS9" i="82"/>
  <c r="DP31" i="82"/>
  <c r="DP14" i="82"/>
  <c r="DP8" i="82"/>
  <c r="DM20" i="82"/>
  <c r="DK13" i="82"/>
  <c r="DK7" i="82"/>
  <c r="DH19" i="82"/>
  <c r="DG13" i="82"/>
  <c r="DG7" i="82"/>
  <c r="DB21" i="82"/>
  <c r="DB7" i="82"/>
  <c r="DB13" i="82"/>
  <c r="CX7" i="82"/>
  <c r="CX13" i="82"/>
  <c r="CY20" i="82"/>
  <c r="CZ21" i="82"/>
  <c r="CV21" i="82"/>
  <c r="CU21" i="82"/>
  <c r="CS20" i="82"/>
  <c r="CO31" i="82"/>
  <c r="CO14" i="82"/>
  <c r="CO8" i="82"/>
  <c r="CM15" i="82"/>
  <c r="CM9" i="82"/>
  <c r="CM22" i="82"/>
  <c r="CM10" i="82"/>
  <c r="CL21" i="82"/>
  <c r="CH15" i="82"/>
  <c r="CH9" i="82"/>
  <c r="CI31" i="82"/>
  <c r="CI14" i="82"/>
  <c r="CI8" i="82"/>
  <c r="CH22" i="82"/>
  <c r="CH10" i="82"/>
  <c r="CI19" i="82"/>
  <c r="CB7" i="82"/>
  <c r="CB13" i="82"/>
  <c r="BY21" i="82"/>
  <c r="BW21" i="82"/>
  <c r="BT31" i="82"/>
  <c r="BT14" i="82"/>
  <c r="BT8" i="82"/>
  <c r="BP7" i="82"/>
  <c r="BP13" i="82"/>
  <c r="BP22" i="82"/>
  <c r="BP10" i="82"/>
  <c r="BO22" i="82"/>
  <c r="BO10" i="82"/>
  <c r="BM31" i="82"/>
  <c r="BM14" i="82"/>
  <c r="BM8" i="82"/>
  <c r="BG31" i="82"/>
  <c r="BG14" i="82"/>
  <c r="BG8" i="82"/>
  <c r="BG19" i="82"/>
  <c r="BE13" i="82"/>
  <c r="BE7" i="82"/>
  <c r="U42" i="82"/>
  <c r="V42" i="82"/>
  <c r="BB42" i="82"/>
  <c r="U47" i="82"/>
  <c r="V47" i="82"/>
  <c r="BB47" i="82"/>
  <c r="GI13" i="82"/>
  <c r="GI7" i="82"/>
  <c r="EC22" i="82"/>
  <c r="EC10" i="82"/>
  <c r="DW13" i="82"/>
  <c r="DW7" i="82"/>
  <c r="CX31" i="82"/>
  <c r="CX14" i="82"/>
  <c r="CX8" i="82"/>
  <c r="GG7" i="82"/>
  <c r="GG13" i="82"/>
  <c r="GG15" i="82"/>
  <c r="GG9" i="82"/>
  <c r="GE22" i="82"/>
  <c r="GE10" i="82"/>
  <c r="GD15" i="82"/>
  <c r="GD9" i="82"/>
  <c r="GC7" i="82"/>
  <c r="GC13" i="82"/>
  <c r="FY15" i="82"/>
  <c r="FY9" i="82"/>
  <c r="FM31" i="82"/>
  <c r="FM14" i="82"/>
  <c r="FM8" i="82"/>
  <c r="FH19" i="82"/>
  <c r="FC15" i="82"/>
  <c r="FC9" i="82"/>
  <c r="FC21" i="82"/>
  <c r="EZ9" i="82"/>
  <c r="EZ15" i="82"/>
  <c r="EZ21" i="82"/>
  <c r="EY13" i="82"/>
  <c r="EY7" i="82"/>
  <c r="ES21" i="82"/>
  <c r="EQ22" i="82"/>
  <c r="EQ10" i="82"/>
  <c r="EQ7" i="82"/>
  <c r="EQ13" i="82"/>
  <c r="EQ21" i="82"/>
  <c r="EM13" i="82"/>
  <c r="EM7" i="82"/>
  <c r="EH13" i="82"/>
  <c r="EH7" i="82"/>
  <c r="EI19" i="82"/>
  <c r="EG31" i="82"/>
  <c r="EG14" i="82"/>
  <c r="EG8" i="82"/>
  <c r="EF22" i="82"/>
  <c r="EF10" i="82"/>
  <c r="ED21" i="82"/>
  <c r="EB31" i="82"/>
  <c r="EB14" i="82"/>
  <c r="EB8" i="82"/>
  <c r="DW15" i="82"/>
  <c r="DW9" i="82"/>
  <c r="DX19" i="82"/>
  <c r="DU31" i="82"/>
  <c r="DU14" i="82"/>
  <c r="DU8" i="82"/>
  <c r="DT20" i="82"/>
  <c r="DO31" i="82"/>
  <c r="DO14" i="82"/>
  <c r="DO8" i="82"/>
  <c r="DN31" i="82"/>
  <c r="DN14" i="82"/>
  <c r="DN8" i="82"/>
  <c r="DM21" i="82"/>
  <c r="DJ20" i="82"/>
  <c r="DL22" i="82"/>
  <c r="DL10" i="82"/>
  <c r="DI21" i="82"/>
  <c r="DJ22" i="82"/>
  <c r="DJ10" i="82"/>
  <c r="DH31" i="82"/>
  <c r="DH14" i="82"/>
  <c r="DH8" i="82"/>
  <c r="DE31" i="82"/>
  <c r="DE14" i="82"/>
  <c r="DE8" i="82"/>
  <c r="DF22" i="82"/>
  <c r="DF10" i="82"/>
  <c r="DE19" i="82"/>
  <c r="DA20" i="82"/>
  <c r="CX20" i="82"/>
  <c r="CV15" i="82"/>
  <c r="CV9" i="82"/>
  <c r="CW10" i="82"/>
  <c r="CW22" i="82"/>
  <c r="CT21" i="82"/>
  <c r="CU20" i="82"/>
  <c r="CR13" i="82"/>
  <c r="CR7" i="82"/>
  <c r="CL31" i="82"/>
  <c r="CL14" i="82"/>
  <c r="CL8" i="82"/>
  <c r="CJ20" i="82"/>
  <c r="CF13" i="82"/>
  <c r="CF7" i="82"/>
  <c r="CE20" i="82"/>
  <c r="CF9" i="82"/>
  <c r="CF15" i="82"/>
  <c r="CF20" i="82"/>
  <c r="CD31" i="82"/>
  <c r="CD14" i="82"/>
  <c r="CD8" i="82"/>
  <c r="BZ15" i="82"/>
  <c r="BZ9" i="82"/>
  <c r="BZ31" i="82"/>
  <c r="BZ14" i="82"/>
  <c r="BZ8" i="82"/>
  <c r="BT22" i="82"/>
  <c r="BT10" i="82"/>
  <c r="BU13" i="82"/>
  <c r="BU7" i="82"/>
  <c r="BS21" i="82"/>
  <c r="BR31" i="82"/>
  <c r="BR14" i="82"/>
  <c r="BR8" i="82"/>
  <c r="BR19" i="82"/>
  <c r="BR22" i="82"/>
  <c r="BR10" i="82"/>
  <c r="BQ19" i="82"/>
  <c r="BO19" i="82"/>
  <c r="BP19" i="82"/>
  <c r="BN20" i="82"/>
  <c r="BP21" i="82"/>
  <c r="BM15" i="82"/>
  <c r="BM9" i="82"/>
  <c r="BK22" i="82"/>
  <c r="BK10" i="82"/>
  <c r="BI13" i="82"/>
  <c r="BI7" i="82"/>
  <c r="BE31" i="82"/>
  <c r="BE14" i="82"/>
  <c r="BE8" i="82"/>
  <c r="U41" i="82"/>
  <c r="V41" i="82"/>
  <c r="BB41" i="82"/>
  <c r="U81" i="82"/>
  <c r="V81" i="82"/>
  <c r="BB81" i="82"/>
  <c r="U40" i="82"/>
  <c r="V40" i="82"/>
  <c r="BB40" i="82"/>
  <c r="FS13" i="82"/>
  <c r="FS7" i="82"/>
  <c r="FO15" i="82"/>
  <c r="FO9" i="82"/>
  <c r="EO20" i="82"/>
  <c r="EC31" i="82"/>
  <c r="EC14" i="82"/>
  <c r="EC8" i="82"/>
  <c r="DX7" i="82"/>
  <c r="DX13" i="82"/>
  <c r="DC15" i="82"/>
  <c r="DC9" i="82"/>
  <c r="CQ7" i="82"/>
  <c r="CQ13" i="82"/>
  <c r="V15" i="82"/>
  <c r="GJ19" i="82"/>
  <c r="GG20" i="82"/>
  <c r="GF20" i="82"/>
  <c r="GB22" i="82"/>
  <c r="GB10" i="82"/>
  <c r="GD7" i="82"/>
  <c r="GD13" i="82"/>
  <c r="GB20" i="82"/>
  <c r="FZ22" i="82"/>
  <c r="FZ10" i="82"/>
  <c r="FU20" i="82"/>
  <c r="FQ13" i="82"/>
  <c r="FQ7" i="82"/>
  <c r="FQ21" i="82"/>
  <c r="FP21" i="82"/>
  <c r="FN13" i="82"/>
  <c r="FN7" i="82"/>
  <c r="FN22" i="82"/>
  <c r="FN10" i="82"/>
  <c r="FL21" i="82"/>
  <c r="FL13" i="82"/>
  <c r="FL7" i="82"/>
  <c r="FH21" i="82"/>
  <c r="FF31" i="82"/>
  <c r="FF14" i="82"/>
  <c r="FF8" i="82"/>
  <c r="FB21" i="82"/>
  <c r="EY15" i="82"/>
  <c r="EY9" i="82"/>
  <c r="EX19" i="82"/>
  <c r="ES15" i="82"/>
  <c r="ES9" i="82"/>
  <c r="ER7" i="82"/>
  <c r="ER13" i="82"/>
  <c r="EO22" i="82"/>
  <c r="EO10" i="82"/>
  <c r="EN13" i="82"/>
  <c r="EN7" i="82"/>
  <c r="EM22" i="82"/>
  <c r="EM10" i="82"/>
  <c r="EL21" i="82"/>
  <c r="EI20" i="82"/>
  <c r="EE20" i="82"/>
  <c r="EE31" i="82"/>
  <c r="EE14" i="82"/>
  <c r="EE8" i="82"/>
  <c r="EC13" i="82"/>
  <c r="EC7" i="82"/>
  <c r="DZ15" i="82"/>
  <c r="DZ9" i="82"/>
  <c r="EB13" i="82"/>
  <c r="EB7" i="82"/>
  <c r="EB22" i="82"/>
  <c r="EB10" i="82"/>
  <c r="DY31" i="82"/>
  <c r="DY14" i="82"/>
  <c r="DY8" i="82"/>
  <c r="DY13" i="82"/>
  <c r="DY7" i="82"/>
  <c r="DX22" i="82"/>
  <c r="DX10" i="82"/>
  <c r="DS31" i="82"/>
  <c r="DS14" i="82"/>
  <c r="DS8" i="82"/>
  <c r="DQ21" i="82"/>
  <c r="DQ20" i="82"/>
  <c r="DM22" i="82"/>
  <c r="DM10" i="82"/>
  <c r="DK19" i="82"/>
  <c r="DL31" i="82"/>
  <c r="DL14" i="82"/>
  <c r="DL8" i="82"/>
  <c r="DI15" i="82"/>
  <c r="DI9" i="82"/>
  <c r="DI20" i="82"/>
  <c r="DH21" i="82"/>
  <c r="DD9" i="82"/>
  <c r="DD15" i="82"/>
  <c r="DD31" i="82"/>
  <c r="DD14" i="82"/>
  <c r="DD8" i="82"/>
  <c r="DC20" i="82"/>
  <c r="DB20" i="82"/>
  <c r="CY21" i="82"/>
  <c r="CW20" i="82"/>
  <c r="CS19" i="82"/>
  <c r="CP15" i="82"/>
  <c r="CP9" i="82"/>
  <c r="CO21" i="82"/>
  <c r="CI20" i="82"/>
  <c r="CI13" i="82"/>
  <c r="CI7" i="82"/>
  <c r="CF22" i="82"/>
  <c r="CF10" i="82"/>
  <c r="CE22" i="82"/>
  <c r="CE10" i="82"/>
  <c r="CD21" i="82"/>
  <c r="CC22" i="82"/>
  <c r="CC10" i="82"/>
  <c r="CB22" i="82"/>
  <c r="CB10" i="82"/>
  <c r="BY22" i="82"/>
  <c r="BY10" i="82"/>
  <c r="BW13" i="82"/>
  <c r="BW7" i="82"/>
  <c r="BV22" i="82"/>
  <c r="BV10" i="82"/>
  <c r="BV13" i="82"/>
  <c r="BV7" i="82"/>
  <c r="BS15" i="82"/>
  <c r="BS9" i="82"/>
  <c r="BS22" i="82"/>
  <c r="BS10" i="82"/>
  <c r="BQ20" i="82"/>
  <c r="BO15" i="82"/>
  <c r="BO9" i="82"/>
  <c r="BN31" i="82"/>
  <c r="BN8" i="82"/>
  <c r="BN14" i="82"/>
  <c r="BK19" i="82"/>
  <c r="BH19" i="82"/>
  <c r="WD31" i="82"/>
  <c r="WD14" i="82"/>
  <c r="WD12" i="82" s="1"/>
  <c r="WD8" i="82"/>
  <c r="WD6" i="82" s="1"/>
  <c r="U32" i="82"/>
  <c r="V32" i="82"/>
  <c r="BB32" i="82"/>
  <c r="U62" i="82"/>
  <c r="V62" i="82"/>
  <c r="BB62" i="82"/>
  <c r="U36" i="82"/>
  <c r="BF36" i="82"/>
  <c r="V36" i="82"/>
  <c r="BB36" i="82"/>
  <c r="FE15" i="82"/>
  <c r="FE9" i="82"/>
  <c r="GJ22" i="82"/>
  <c r="GJ10" i="82"/>
  <c r="GI15" i="82"/>
  <c r="GI9" i="82"/>
  <c r="GJ50" i="82"/>
  <c r="GF22" i="82"/>
  <c r="GF10" i="82"/>
  <c r="FZ31" i="82"/>
  <c r="FZ8" i="82"/>
  <c r="FZ14" i="82"/>
  <c r="FZ15" i="82"/>
  <c r="FZ9" i="82"/>
  <c r="FY20" i="82"/>
  <c r="FY22" i="82"/>
  <c r="FY10" i="82"/>
  <c r="FX21" i="82"/>
  <c r="FV22" i="82"/>
  <c r="FV10" i="82"/>
  <c r="FU13" i="82"/>
  <c r="FU7" i="82"/>
  <c r="FT21" i="82"/>
  <c r="FS21" i="82"/>
  <c r="FP31" i="82"/>
  <c r="FP14" i="82"/>
  <c r="FP8" i="82"/>
  <c r="FO20" i="82"/>
  <c r="FK20" i="82"/>
  <c r="FJ20" i="82"/>
  <c r="FE22" i="82"/>
  <c r="FE10" i="82"/>
  <c r="FE21" i="82"/>
  <c r="EZ22" i="82"/>
  <c r="EZ10" i="82"/>
  <c r="EY19" i="82"/>
  <c r="EW19" i="82"/>
  <c r="EV20" i="82"/>
  <c r="EU20" i="82"/>
  <c r="ET7" i="82"/>
  <c r="ET13" i="82"/>
  <c r="ET19" i="82"/>
  <c r="EQ14" i="82"/>
  <c r="EQ31" i="82"/>
  <c r="EQ8" i="82"/>
  <c r="EP20" i="82"/>
  <c r="EK19" i="82"/>
  <c r="EG19" i="82"/>
  <c r="EA22" i="82"/>
  <c r="EA10" i="82"/>
  <c r="DY22" i="82"/>
  <c r="DY10" i="82"/>
  <c r="DW31" i="82"/>
  <c r="DW14" i="82"/>
  <c r="DW8" i="82"/>
  <c r="DU15" i="82"/>
  <c r="DU9" i="82"/>
  <c r="DV31" i="82"/>
  <c r="DV8" i="82"/>
  <c r="DV14" i="82"/>
  <c r="DS7" i="82"/>
  <c r="DS13" i="82"/>
  <c r="DT22" i="82"/>
  <c r="DT10" i="82"/>
  <c r="DS21" i="82"/>
  <c r="DK15" i="82"/>
  <c r="DK9" i="82"/>
  <c r="DK14" i="82"/>
  <c r="DK31" i="82"/>
  <c r="DK8" i="82"/>
  <c r="DJ31" i="82"/>
  <c r="DJ14" i="82"/>
  <c r="DJ8" i="82"/>
  <c r="DI22" i="82"/>
  <c r="DI10" i="82"/>
  <c r="DG15" i="82"/>
  <c r="DG9" i="82"/>
  <c r="DH7" i="82"/>
  <c r="DH13" i="82"/>
  <c r="DH10" i="82"/>
  <c r="DH22" i="82"/>
  <c r="DE15" i="82"/>
  <c r="DE9" i="82"/>
  <c r="DD20" i="82"/>
  <c r="DB19" i="82"/>
  <c r="CX19" i="82"/>
  <c r="CZ20" i="82"/>
  <c r="CV22" i="82"/>
  <c r="CV10" i="82"/>
  <c r="CW31" i="82"/>
  <c r="CW14" i="82"/>
  <c r="CW8" i="82"/>
  <c r="CU15" i="82"/>
  <c r="CU9" i="82"/>
  <c r="CT22" i="82"/>
  <c r="CT10" i="82"/>
  <c r="CT20" i="82"/>
  <c r="CU19" i="82"/>
  <c r="CQ22" i="82"/>
  <c r="CQ10" i="82"/>
  <c r="CQ20" i="82"/>
  <c r="CP31" i="82"/>
  <c r="CP14" i="82"/>
  <c r="CP8" i="82"/>
  <c r="CM21" i="82"/>
  <c r="CL15" i="82"/>
  <c r="CL9" i="82"/>
  <c r="CK31" i="82"/>
  <c r="CK14" i="82"/>
  <c r="CK8" i="82"/>
  <c r="CK20" i="82"/>
  <c r="CI15" i="82"/>
  <c r="CI9" i="82"/>
  <c r="CG20" i="82"/>
  <c r="CH20" i="82"/>
  <c r="CF31" i="82"/>
  <c r="CF8" i="82"/>
  <c r="CF14" i="82"/>
  <c r="CE21" i="82"/>
  <c r="CD20" i="82"/>
  <c r="CA22" i="82"/>
  <c r="CA10" i="82"/>
  <c r="BY31" i="82"/>
  <c r="BY14" i="82"/>
  <c r="BY8" i="82"/>
  <c r="BU20" i="82"/>
  <c r="BV21" i="82"/>
  <c r="BR21" i="82"/>
  <c r="BP31" i="82"/>
  <c r="BP14" i="82"/>
  <c r="BP8" i="82"/>
  <c r="BK20" i="82"/>
  <c r="BL31" i="82"/>
  <c r="BL14" i="82"/>
  <c r="BL8" i="82"/>
  <c r="BK7" i="82"/>
  <c r="BK13" i="82"/>
  <c r="BJ20" i="82"/>
  <c r="BJ31" i="82"/>
  <c r="BJ8" i="82"/>
  <c r="BJ14" i="82"/>
  <c r="BJ22" i="82"/>
  <c r="BJ10" i="82"/>
  <c r="BG13" i="82"/>
  <c r="BG7" i="82"/>
  <c r="BH9" i="82"/>
  <c r="BH15" i="82"/>
  <c r="U61" i="82"/>
  <c r="BF61" i="82"/>
  <c r="BF7" i="82" s="1"/>
  <c r="V61" i="82"/>
  <c r="BB61" i="82"/>
  <c r="U69" i="82"/>
  <c r="V69" i="82"/>
  <c r="BB69" i="82"/>
  <c r="U68" i="82"/>
  <c r="BF68" i="82"/>
  <c r="V68" i="82"/>
  <c r="BB68" i="82"/>
  <c r="FG22" i="82"/>
  <c r="FG10" i="82"/>
  <c r="EC21" i="82"/>
  <c r="CR9" i="82"/>
  <c r="CR15" i="82"/>
  <c r="GJ14" i="82"/>
  <c r="U80" i="82"/>
  <c r="BF80" i="82"/>
  <c r="BF9" i="82" s="1"/>
  <c r="V80" i="82"/>
  <c r="BB80" i="82"/>
  <c r="GG22" i="82"/>
  <c r="GG10" i="82"/>
  <c r="GB31" i="82"/>
  <c r="GB14" i="82"/>
  <c r="GB8" i="82"/>
  <c r="GA20" i="82"/>
  <c r="GA22" i="82"/>
  <c r="GA10" i="82"/>
  <c r="GJ80" i="82"/>
  <c r="GJ35" i="82"/>
  <c r="GJ83" i="82"/>
  <c r="GG19" i="82"/>
  <c r="GH15" i="82"/>
  <c r="GH9" i="82"/>
  <c r="GH22" i="82"/>
  <c r="GH10" i="82"/>
  <c r="GC20" i="82"/>
  <c r="GA15" i="82"/>
  <c r="GA9" i="82"/>
  <c r="FY13" i="82"/>
  <c r="FY7" i="82"/>
  <c r="FX9" i="82"/>
  <c r="FX15" i="82"/>
  <c r="FW22" i="82"/>
  <c r="FW10" i="82"/>
  <c r="FW20" i="82"/>
  <c r="FV21" i="82"/>
  <c r="FV19" i="82"/>
  <c r="FR20" i="82"/>
  <c r="FS22" i="82"/>
  <c r="FS10" i="82"/>
  <c r="FS15" i="82"/>
  <c r="FS9" i="82"/>
  <c r="FN21" i="82"/>
  <c r="FM21" i="82"/>
  <c r="FK31" i="82"/>
  <c r="FK14" i="82"/>
  <c r="FK8" i="82"/>
  <c r="FH22" i="82"/>
  <c r="FH10" i="82"/>
  <c r="FC22" i="82"/>
  <c r="FC10" i="82"/>
  <c r="FC13" i="82"/>
  <c r="FC7" i="82"/>
  <c r="EW13" i="82"/>
  <c r="EW7" i="82"/>
  <c r="ET20" i="82"/>
  <c r="EQ19" i="82"/>
  <c r="EN31" i="82"/>
  <c r="EN14" i="82"/>
  <c r="EN8" i="82"/>
  <c r="EO31" i="82"/>
  <c r="EO14" i="82"/>
  <c r="EO8" i="82"/>
  <c r="EE21" i="82"/>
  <c r="EF9" i="82"/>
  <c r="EF15" i="82"/>
  <c r="ED13" i="82"/>
  <c r="ED7" i="82"/>
  <c r="EB9" i="82"/>
  <c r="EB15" i="82"/>
  <c r="EA20" i="82"/>
  <c r="EB19" i="82"/>
  <c r="DX20" i="82"/>
  <c r="DU13" i="82"/>
  <c r="DU7" i="82"/>
  <c r="DU22" i="82"/>
  <c r="DU10" i="82"/>
  <c r="DV13" i="82"/>
  <c r="DV7" i="82"/>
  <c r="DT7" i="82"/>
  <c r="DT13" i="82"/>
  <c r="DT12" i="82" s="1"/>
  <c r="DR22" i="82"/>
  <c r="DR10" i="82"/>
  <c r="DQ7" i="82"/>
  <c r="DQ13" i="82"/>
  <c r="DQ19" i="82"/>
  <c r="DO21" i="82"/>
  <c r="DO20" i="82"/>
  <c r="DN22" i="82"/>
  <c r="DN10" i="82"/>
  <c r="DN21" i="82"/>
  <c r="DN20" i="82"/>
  <c r="DH20" i="82"/>
  <c r="DG19" i="82"/>
  <c r="DF21" i="82"/>
  <c r="DB22" i="82"/>
  <c r="DB10" i="82"/>
  <c r="DA21" i="82"/>
  <c r="DA22" i="82"/>
  <c r="DA10" i="82"/>
  <c r="CX10" i="82"/>
  <c r="CX22" i="82"/>
  <c r="CZ15" i="82"/>
  <c r="CZ9" i="82"/>
  <c r="CS15" i="82"/>
  <c r="CS9" i="82"/>
  <c r="CR20" i="82"/>
  <c r="CN21" i="82"/>
  <c r="CO20" i="82"/>
  <c r="CN20" i="82"/>
  <c r="CO7" i="82"/>
  <c r="CO13" i="82"/>
  <c r="CJ19" i="82"/>
  <c r="CJ15" i="82"/>
  <c r="CJ9" i="82"/>
  <c r="CH13" i="82"/>
  <c r="CH7" i="82"/>
  <c r="CE19" i="82"/>
  <c r="CE13" i="82"/>
  <c r="CE7" i="82"/>
  <c r="CC19" i="82"/>
  <c r="CC9" i="82"/>
  <c r="CC15" i="82"/>
  <c r="CB20" i="82"/>
  <c r="CF21" i="82"/>
  <c r="CA14" i="82"/>
  <c r="CA31" i="82"/>
  <c r="CA8" i="82"/>
  <c r="CA21" i="82"/>
  <c r="BX31" i="82"/>
  <c r="BX14" i="82"/>
  <c r="BX8" i="82"/>
  <c r="BW22" i="82"/>
  <c r="BW10" i="82"/>
  <c r="BU31" i="82"/>
  <c r="BU14" i="82"/>
  <c r="BU8" i="82"/>
  <c r="BU15" i="82"/>
  <c r="BU9" i="82"/>
  <c r="BS20" i="82"/>
  <c r="BP20" i="82"/>
  <c r="BN21" i="82"/>
  <c r="BN7" i="82"/>
  <c r="BN13" i="82"/>
  <c r="BO13" i="82"/>
  <c r="BO7" i="82"/>
  <c r="BI21" i="82"/>
  <c r="BI22" i="82"/>
  <c r="BI10" i="82"/>
  <c r="BH13" i="82"/>
  <c r="BH7" i="82"/>
  <c r="BE19" i="82"/>
  <c r="U88" i="82"/>
  <c r="V88" i="82"/>
  <c r="BB88" i="82"/>
  <c r="U46" i="82"/>
  <c r="V46" i="82"/>
  <c r="BB46" i="82"/>
  <c r="SA25" i="50"/>
  <c r="SA26" i="50"/>
  <c r="SB26" i="50" s="1"/>
  <c r="SC26" i="50" s="1"/>
  <c r="SD26" i="50" s="1"/>
  <c r="SE26" i="50" s="1"/>
  <c r="SF26" i="50" s="1"/>
  <c r="SG26" i="50" s="1"/>
  <c r="SH26" i="50" s="1"/>
  <c r="SI26" i="50" s="1"/>
  <c r="SJ26" i="50" s="1"/>
  <c r="SK26" i="50" s="1"/>
  <c r="SL26" i="50" s="1"/>
  <c r="RY18" i="50"/>
  <c r="RY12" i="50"/>
  <c r="RY6" i="50"/>
  <c r="FU12" i="82" l="1"/>
  <c r="BH12" i="82"/>
  <c r="FY12" i="82"/>
  <c r="DC18" i="82"/>
  <c r="ER12" i="82"/>
  <c r="BG6" i="82"/>
  <c r="BF22" i="82"/>
  <c r="GC6" i="82"/>
  <c r="BB9" i="82"/>
  <c r="CD18" i="82"/>
  <c r="BF20" i="82"/>
  <c r="CQ12" i="82"/>
  <c r="RP19" i="72"/>
  <c r="RP10" i="72"/>
  <c r="RP6" i="72" s="1"/>
  <c r="RQ13" i="72"/>
  <c r="ED12" i="82"/>
  <c r="EP18" i="82"/>
  <c r="FQ12" i="82"/>
  <c r="FF18" i="82"/>
  <c r="FG12" i="82"/>
  <c r="EK18" i="82"/>
  <c r="BZ18" i="82"/>
  <c r="FK18" i="82"/>
  <c r="CB12" i="82"/>
  <c r="EV12" i="82"/>
  <c r="WD18" i="82"/>
  <c r="BI12" i="82"/>
  <c r="ED6" i="82"/>
  <c r="FN12" i="82"/>
  <c r="GF12" i="82"/>
  <c r="DG18" i="82"/>
  <c r="EH12" i="82"/>
  <c r="CG12" i="82"/>
  <c r="BK12" i="82"/>
  <c r="GC12" i="82"/>
  <c r="BM18" i="82"/>
  <c r="EQ18" i="82"/>
  <c r="FY6" i="82"/>
  <c r="FL6" i="82"/>
  <c r="EP12" i="82"/>
  <c r="BF19" i="82"/>
  <c r="EP6" i="82"/>
  <c r="DQ6" i="82"/>
  <c r="DT6" i="82"/>
  <c r="CG6" i="82"/>
  <c r="BB21" i="82"/>
  <c r="DH12" i="82"/>
  <c r="BO6" i="82"/>
  <c r="DQ18" i="82"/>
  <c r="BO12" i="82"/>
  <c r="CC18" i="82"/>
  <c r="CO18" i="82"/>
  <c r="FO18" i="82"/>
  <c r="DB12" i="82"/>
  <c r="CH6" i="82"/>
  <c r="EW18" i="82"/>
  <c r="EL12" i="82"/>
  <c r="FC12" i="82"/>
  <c r="CH12" i="82"/>
  <c r="BG12" i="82"/>
  <c r="EG18" i="82"/>
  <c r="EY18" i="82"/>
  <c r="EW6" i="82"/>
  <c r="BG18" i="82"/>
  <c r="U9" i="82"/>
  <c r="F30" i="80" s="1"/>
  <c r="FU6" i="82"/>
  <c r="BV12" i="82"/>
  <c r="CO6" i="82"/>
  <c r="FZ18" i="82"/>
  <c r="GD18" i="82"/>
  <c r="BW12" i="82"/>
  <c r="EV6" i="82"/>
  <c r="DU12" i="82"/>
  <c r="ET12" i="82"/>
  <c r="DX12" i="82"/>
  <c r="EB18" i="82"/>
  <c r="BK6" i="82"/>
  <c r="FJ12" i="82"/>
  <c r="BN6" i="82"/>
  <c r="CE12" i="82"/>
  <c r="EV18" i="82"/>
  <c r="EH6" i="82"/>
  <c r="GG18" i="82"/>
  <c r="DS6" i="82"/>
  <c r="BH6" i="82"/>
  <c r="EC12" i="82"/>
  <c r="FI6" i="82"/>
  <c r="GJ20" i="82"/>
  <c r="DV12" i="82"/>
  <c r="GJ9" i="82"/>
  <c r="EC6" i="82"/>
  <c r="EM12" i="82"/>
  <c r="DY6" i="82"/>
  <c r="DY12" i="82"/>
  <c r="BX18" i="82"/>
  <c r="CL18" i="82"/>
  <c r="FL18" i="82"/>
  <c r="U7" i="82"/>
  <c r="F31" i="80" s="1"/>
  <c r="BB20" i="82"/>
  <c r="V9" i="82"/>
  <c r="BB19" i="82"/>
  <c r="FN6" i="82"/>
  <c r="DP12" i="82"/>
  <c r="EE18" i="82"/>
  <c r="V20" i="82"/>
  <c r="GE12" i="82"/>
  <c r="DU6" i="82"/>
  <c r="BB7" i="82"/>
  <c r="GJ31" i="82"/>
  <c r="BS18" i="82"/>
  <c r="EA12" i="82"/>
  <c r="EU18" i="82"/>
  <c r="CJ18" i="82"/>
  <c r="U20" i="82"/>
  <c r="F40" i="80" s="1"/>
  <c r="CO12" i="82"/>
  <c r="V19" i="82"/>
  <c r="BJ18" i="82"/>
  <c r="CN12" i="82"/>
  <c r="FT6" i="82"/>
  <c r="DQ12" i="82"/>
  <c r="GD12" i="82"/>
  <c r="DM18" i="82"/>
  <c r="CT12" i="82"/>
  <c r="DI6" i="82"/>
  <c r="EI12" i="82"/>
  <c r="FH6" i="82"/>
  <c r="U19" i="82"/>
  <c r="F43" i="80" s="1"/>
  <c r="EX18" i="82"/>
  <c r="GD6" i="82"/>
  <c r="CY18" i="82"/>
  <c r="FB12" i="82"/>
  <c r="BB10" i="82"/>
  <c r="CE6" i="82"/>
  <c r="DE18" i="82"/>
  <c r="V22" i="82"/>
  <c r="CC6" i="82"/>
  <c r="EU12" i="82"/>
  <c r="FJ6" i="82"/>
  <c r="EY12" i="82"/>
  <c r="U22" i="82"/>
  <c r="F41" i="80" s="1"/>
  <c r="CY12" i="82"/>
  <c r="DO6" i="82"/>
  <c r="FC18" i="82"/>
  <c r="FO12" i="82"/>
  <c r="FX12" i="82"/>
  <c r="V21" i="82"/>
  <c r="CS18" i="82"/>
  <c r="EZ18" i="82"/>
  <c r="CI18" i="82"/>
  <c r="DB6" i="82"/>
  <c r="EF18" i="82"/>
  <c r="DV6" i="82"/>
  <c r="BH18" i="82"/>
  <c r="FQ6" i="82"/>
  <c r="BU6" i="82"/>
  <c r="FI12" i="82"/>
  <c r="BB22" i="82"/>
  <c r="CE18" i="82"/>
  <c r="DH6" i="82"/>
  <c r="ET18" i="82"/>
  <c r="GJ21" i="82"/>
  <c r="BU12" i="82"/>
  <c r="EM6" i="82"/>
  <c r="DW6" i="82"/>
  <c r="DZ18" i="82"/>
  <c r="FA12" i="82"/>
  <c r="BF8" i="82"/>
  <c r="CU6" i="82"/>
  <c r="BQ6" i="82"/>
  <c r="CY6" i="82"/>
  <c r="DO12" i="82"/>
  <c r="CW18" i="82"/>
  <c r="DI12" i="82"/>
  <c r="BJ6" i="82"/>
  <c r="FW18" i="82"/>
  <c r="CN6" i="82"/>
  <c r="FF6" i="82"/>
  <c r="FX18" i="82"/>
  <c r="BW6" i="82"/>
  <c r="DK18" i="82"/>
  <c r="ER6" i="82"/>
  <c r="FL12" i="82"/>
  <c r="CQ6" i="82"/>
  <c r="BP18" i="82"/>
  <c r="DW12" i="82"/>
  <c r="BE6" i="82"/>
  <c r="DG6" i="82"/>
  <c r="GA18" i="82"/>
  <c r="EG6" i="82"/>
  <c r="FB6" i="82"/>
  <c r="BZ6" i="82"/>
  <c r="CU12" i="82"/>
  <c r="GF6" i="82"/>
  <c r="BQ12" i="82"/>
  <c r="DE12" i="82"/>
  <c r="DO18" i="82"/>
  <c r="GC18" i="82"/>
  <c r="BX12" i="82"/>
  <c r="FG6" i="82"/>
  <c r="GE18" i="82"/>
  <c r="U10" i="82"/>
  <c r="F29" i="80" s="1"/>
  <c r="BJ12" i="82"/>
  <c r="BV18" i="82"/>
  <c r="DA12" i="82"/>
  <c r="U21" i="82"/>
  <c r="F42" i="80" s="1"/>
  <c r="ET6" i="82"/>
  <c r="CI6" i="82"/>
  <c r="FS6" i="82"/>
  <c r="BO18" i="82"/>
  <c r="BE12" i="82"/>
  <c r="BP12" i="82"/>
  <c r="DG12" i="82"/>
  <c r="DU18" i="82"/>
  <c r="EG12" i="82"/>
  <c r="BF10" i="82"/>
  <c r="BZ12" i="82"/>
  <c r="BF31" i="82"/>
  <c r="CF18" i="82"/>
  <c r="EL6" i="82"/>
  <c r="V7" i="82"/>
  <c r="DE6" i="82"/>
  <c r="BX6" i="82"/>
  <c r="ES18" i="82"/>
  <c r="DA6" i="82"/>
  <c r="DZ6" i="82"/>
  <c r="EK12" i="82"/>
  <c r="FD12" i="82"/>
  <c r="FY18" i="82"/>
  <c r="GH18" i="82"/>
  <c r="DI18" i="82"/>
  <c r="FA6" i="82"/>
  <c r="FF12" i="82"/>
  <c r="BE18" i="82"/>
  <c r="BB31" i="82"/>
  <c r="BB14" i="82"/>
  <c r="BB12" i="82" s="1"/>
  <c r="BB8" i="82"/>
  <c r="CI12" i="82"/>
  <c r="FS12" i="82"/>
  <c r="BQ18" i="82"/>
  <c r="CF6" i="82"/>
  <c r="EQ12" i="82"/>
  <c r="BP6" i="82"/>
  <c r="DH18" i="82"/>
  <c r="CW6" i="82"/>
  <c r="CJ12" i="82"/>
  <c r="DJ6" i="82"/>
  <c r="EO18" i="82"/>
  <c r="FZ6" i="82"/>
  <c r="DR12" i="82"/>
  <c r="EJ18" i="82"/>
  <c r="EX6" i="82"/>
  <c r="BM6" i="82"/>
  <c r="DR18" i="82"/>
  <c r="FQ18" i="82"/>
  <c r="FE6" i="82"/>
  <c r="DZ12" i="82"/>
  <c r="EK6" i="82"/>
  <c r="FD6" i="82"/>
  <c r="CU18" i="82"/>
  <c r="CX18" i="82"/>
  <c r="DS12" i="82"/>
  <c r="V31" i="82"/>
  <c r="V14" i="82"/>
  <c r="V12" i="82" s="1"/>
  <c r="V8" i="82"/>
  <c r="BF21" i="82"/>
  <c r="CF12" i="82"/>
  <c r="EQ6" i="82"/>
  <c r="FH18" i="82"/>
  <c r="GI6" i="82"/>
  <c r="DK6" i="82"/>
  <c r="EM18" i="82"/>
  <c r="BL12" i="82"/>
  <c r="CW12" i="82"/>
  <c r="BT18" i="82"/>
  <c r="CJ6" i="82"/>
  <c r="CZ18" i="82"/>
  <c r="DJ12" i="82"/>
  <c r="EO6" i="82"/>
  <c r="FZ12" i="82"/>
  <c r="DR6" i="82"/>
  <c r="ES12" i="82"/>
  <c r="EX12" i="82"/>
  <c r="BM12" i="82"/>
  <c r="CB18" i="82"/>
  <c r="FE12" i="82"/>
  <c r="EC18" i="82"/>
  <c r="FE18" i="82"/>
  <c r="DC12" i="82"/>
  <c r="DP18" i="82"/>
  <c r="EW12" i="82"/>
  <c r="FC6" i="82"/>
  <c r="GJ8" i="82"/>
  <c r="DB18" i="82"/>
  <c r="U31" i="82"/>
  <c r="U14" i="82"/>
  <c r="U8" i="82"/>
  <c r="DX6" i="82"/>
  <c r="BI6" i="82"/>
  <c r="GI12" i="82"/>
  <c r="DK12" i="82"/>
  <c r="FK6" i="82"/>
  <c r="FV6" i="82"/>
  <c r="BF12" i="82"/>
  <c r="BL6" i="82"/>
  <c r="CK12" i="82"/>
  <c r="EO12" i="82"/>
  <c r="GA6" i="82"/>
  <c r="ES6" i="82"/>
  <c r="BN18" i="82"/>
  <c r="EJ12" i="82"/>
  <c r="FR6" i="82"/>
  <c r="FI18" i="82"/>
  <c r="DD18" i="82"/>
  <c r="DC6" i="82"/>
  <c r="BL18" i="82"/>
  <c r="GB18" i="82"/>
  <c r="CQ18" i="82"/>
  <c r="EB6" i="82"/>
  <c r="BR18" i="82"/>
  <c r="GG12" i="82"/>
  <c r="FK12" i="82"/>
  <c r="FV12" i="82"/>
  <c r="GJ12" i="82"/>
  <c r="GE6" i="82"/>
  <c r="BY18" i="82"/>
  <c r="CK6" i="82"/>
  <c r="GA12" i="82"/>
  <c r="BT6" i="82"/>
  <c r="CH18" i="82"/>
  <c r="CZ6" i="82"/>
  <c r="DL12" i="82"/>
  <c r="ED18" i="82"/>
  <c r="EZ6" i="82"/>
  <c r="FJ18" i="82"/>
  <c r="FS18" i="82"/>
  <c r="BR6" i="82"/>
  <c r="CG18" i="82"/>
  <c r="EJ6" i="82"/>
  <c r="FR12" i="82"/>
  <c r="GH12" i="82"/>
  <c r="GI18" i="82"/>
  <c r="CK18" i="82"/>
  <c r="DD6" i="82"/>
  <c r="EF12" i="82"/>
  <c r="FG18" i="82"/>
  <c r="FR18" i="82"/>
  <c r="DT18" i="82"/>
  <c r="EB12" i="82"/>
  <c r="GG6" i="82"/>
  <c r="FM6" i="82"/>
  <c r="DA18" i="82"/>
  <c r="DS18" i="82"/>
  <c r="BY6" i="82"/>
  <c r="CL12" i="82"/>
  <c r="BT12" i="82"/>
  <c r="CZ12" i="82"/>
  <c r="DL6" i="82"/>
  <c r="EZ12" i="82"/>
  <c r="FM18" i="82"/>
  <c r="FT18" i="82"/>
  <c r="BR12" i="82"/>
  <c r="DF18" i="82"/>
  <c r="DW18" i="82"/>
  <c r="ER18" i="82"/>
  <c r="GH6" i="82"/>
  <c r="V10" i="82"/>
  <c r="CD6" i="82"/>
  <c r="CV18" i="82"/>
  <c r="DD12" i="82"/>
  <c r="EF6" i="82"/>
  <c r="EN18" i="82"/>
  <c r="EN6" i="82"/>
  <c r="EY6" i="82"/>
  <c r="CX12" i="82"/>
  <c r="FM12" i="82"/>
  <c r="BI18" i="82"/>
  <c r="DJ18" i="82"/>
  <c r="DV18" i="82"/>
  <c r="BY12" i="82"/>
  <c r="CN18" i="82"/>
  <c r="DM6" i="82"/>
  <c r="FD18" i="82"/>
  <c r="CL6" i="82"/>
  <c r="BW18" i="82"/>
  <c r="DN18" i="82"/>
  <c r="EL18" i="82"/>
  <c r="FP12" i="82"/>
  <c r="FW6" i="82"/>
  <c r="BU18" i="82"/>
  <c r="CS6" i="82"/>
  <c r="CD12" i="82"/>
  <c r="CM6" i="82"/>
  <c r="FA18" i="82"/>
  <c r="FV18" i="82"/>
  <c r="BV6" i="82"/>
  <c r="EN12" i="82"/>
  <c r="CR6" i="82"/>
  <c r="DX18" i="82"/>
  <c r="EI18" i="82"/>
  <c r="CX6" i="82"/>
  <c r="FN18" i="82"/>
  <c r="BS6" i="82"/>
  <c r="DL18" i="82"/>
  <c r="CP12" i="82"/>
  <c r="DM12" i="82"/>
  <c r="CT18" i="82"/>
  <c r="CA6" i="82"/>
  <c r="DN6" i="82"/>
  <c r="EE6" i="82"/>
  <c r="FP6" i="82"/>
  <c r="FW12" i="82"/>
  <c r="CS12" i="82"/>
  <c r="EH18" i="82"/>
  <c r="GB12" i="82"/>
  <c r="GF18" i="82"/>
  <c r="CV6" i="82"/>
  <c r="CM12" i="82"/>
  <c r="CR18" i="82"/>
  <c r="DF6" i="82"/>
  <c r="CA18" i="82"/>
  <c r="FU18" i="82"/>
  <c r="BN12" i="82"/>
  <c r="BK18" i="82"/>
  <c r="CR12" i="82"/>
  <c r="CB6" i="82"/>
  <c r="FP18" i="82"/>
  <c r="BS12" i="82"/>
  <c r="CM18" i="82"/>
  <c r="EA6" i="82"/>
  <c r="FB18" i="82"/>
  <c r="CP6" i="82"/>
  <c r="DP6" i="82"/>
  <c r="CA12" i="82"/>
  <c r="DN12" i="82"/>
  <c r="DY18" i="82"/>
  <c r="EE12" i="82"/>
  <c r="FO6" i="82"/>
  <c r="FX6" i="82"/>
  <c r="CT6" i="82"/>
  <c r="EI6" i="82"/>
  <c r="FH12" i="82"/>
  <c r="GB6" i="82"/>
  <c r="CC12" i="82"/>
  <c r="CV12" i="82"/>
  <c r="EU6" i="82"/>
  <c r="CP18" i="82"/>
  <c r="DF12" i="82"/>
  <c r="EA18" i="82"/>
  <c r="FT12" i="82"/>
  <c r="RZ20" i="50"/>
  <c r="SA28" i="50"/>
  <c r="SA27" i="50"/>
  <c r="SB24" i="50"/>
  <c r="SA29" i="50"/>
  <c r="RZ13" i="50"/>
  <c r="RZ7" i="50"/>
  <c r="RZ22" i="50"/>
  <c r="RZ10" i="50"/>
  <c r="RZ21" i="50"/>
  <c r="RZ19" i="50"/>
  <c r="RZ14" i="50"/>
  <c r="RZ8" i="50"/>
  <c r="RZ31" i="50"/>
  <c r="RZ9" i="50"/>
  <c r="RZ15" i="50"/>
  <c r="BF18" i="82" l="1"/>
  <c r="RQ17" i="72"/>
  <c r="RQ16" i="72"/>
  <c r="RR12" i="72"/>
  <c r="RQ15" i="72"/>
  <c r="RQ23" i="72" s="1"/>
  <c r="U6" i="82"/>
  <c r="F28" i="80"/>
  <c r="U12" i="82"/>
  <c r="F34" i="80"/>
  <c r="GJ6" i="82"/>
  <c r="GJ18" i="82"/>
  <c r="BB18" i="82"/>
  <c r="U18" i="82"/>
  <c r="V18" i="82"/>
  <c r="V6" i="82"/>
  <c r="BF6" i="82"/>
  <c r="BB6" i="82"/>
  <c r="RZ6" i="50"/>
  <c r="SB25" i="50"/>
  <c r="RZ12" i="50"/>
  <c r="RZ18" i="50"/>
  <c r="RQ24" i="72" l="1"/>
  <c r="RQ7" i="72" s="1"/>
  <c r="RQ25" i="72"/>
  <c r="RR13" i="72"/>
  <c r="RQ22" i="72"/>
  <c r="RQ21" i="72"/>
  <c r="RQ20" i="72"/>
  <c r="SA21" i="50"/>
  <c r="SA15" i="50"/>
  <c r="SA9" i="50"/>
  <c r="SB29" i="50"/>
  <c r="SB28" i="50"/>
  <c r="SB27" i="50"/>
  <c r="SC24" i="50"/>
  <c r="SA19" i="50"/>
  <c r="SA20" i="50"/>
  <c r="SA14" i="50"/>
  <c r="SA8" i="50"/>
  <c r="SA31" i="50"/>
  <c r="SA13" i="50"/>
  <c r="SA7" i="50"/>
  <c r="SA22" i="50"/>
  <c r="SA10" i="50"/>
  <c r="RQ19" i="72" l="1"/>
  <c r="RQ10" i="72"/>
  <c r="RQ6" i="72" s="1"/>
  <c r="RR17" i="72"/>
  <c r="RR16" i="72"/>
  <c r="RS12" i="72"/>
  <c r="RR15" i="72"/>
  <c r="RR22" i="72" s="1"/>
  <c r="RR20" i="72"/>
  <c r="RR23" i="72"/>
  <c r="RR24" i="72"/>
  <c r="RR7" i="72" s="1"/>
  <c r="RR25" i="72"/>
  <c r="SB22" i="50"/>
  <c r="SB13" i="50"/>
  <c r="SA18" i="50"/>
  <c r="SC25" i="50"/>
  <c r="SA12" i="50"/>
  <c r="SA6" i="50"/>
  <c r="SB14" i="50"/>
  <c r="RS14" i="72" l="1"/>
  <c r="RT14" i="72" s="1"/>
  <c r="RU14" i="72" s="1"/>
  <c r="RV14" i="72" s="1"/>
  <c r="RW14" i="72" s="1"/>
  <c r="RX14" i="72" s="1"/>
  <c r="RY14" i="72" s="1"/>
  <c r="RZ14" i="72" s="1"/>
  <c r="SA14" i="72" s="1"/>
  <c r="SB14" i="72" s="1"/>
  <c r="SC14" i="72" s="1"/>
  <c r="SD14" i="72" s="1"/>
  <c r="RS13" i="72"/>
  <c r="RR21" i="72"/>
  <c r="RR19" i="72" s="1"/>
  <c r="SB8" i="50"/>
  <c r="SB19" i="50"/>
  <c r="SB20" i="50"/>
  <c r="SB21" i="50"/>
  <c r="SC28" i="50"/>
  <c r="SC29" i="50"/>
  <c r="SC27" i="50"/>
  <c r="SD24" i="50"/>
  <c r="SB31" i="50"/>
  <c r="SB9" i="50"/>
  <c r="SB15" i="50"/>
  <c r="SB12" i="50" s="1"/>
  <c r="SB10" i="50"/>
  <c r="SB7" i="50"/>
  <c r="RR10" i="72" l="1"/>
  <c r="RR6" i="72" s="1"/>
  <c r="RS17" i="72"/>
  <c r="RS16" i="72"/>
  <c r="RS15" i="72"/>
  <c r="RT12" i="72"/>
  <c r="RS20" i="72"/>
  <c r="RS21" i="72"/>
  <c r="RS22" i="72"/>
  <c r="RS24" i="72"/>
  <c r="RS7" i="72" s="1"/>
  <c r="RS23" i="72"/>
  <c r="RS25" i="72"/>
  <c r="SC19" i="50"/>
  <c r="SD25" i="50"/>
  <c r="SB6" i="50"/>
  <c r="SB18" i="50"/>
  <c r="RS19" i="72" l="1"/>
  <c r="RS10" i="72"/>
  <c r="RS6" i="72" s="1"/>
  <c r="RT13" i="72"/>
  <c r="SC21" i="50"/>
  <c r="SC14" i="50"/>
  <c r="SC8" i="50"/>
  <c r="SC31" i="50"/>
  <c r="SC20" i="50"/>
  <c r="SC13" i="50"/>
  <c r="SC7" i="50"/>
  <c r="SC9" i="50"/>
  <c r="SC15" i="50"/>
  <c r="SC22" i="50"/>
  <c r="SC10" i="50"/>
  <c r="SE24" i="50"/>
  <c r="SD27" i="50"/>
  <c r="SD29" i="50"/>
  <c r="SD28" i="50"/>
  <c r="RT17" i="72" l="1"/>
  <c r="RT16" i="72"/>
  <c r="RT15" i="72"/>
  <c r="RU12" i="72"/>
  <c r="RT20" i="72"/>
  <c r="RT24" i="72"/>
  <c r="RT7" i="72" s="1"/>
  <c r="RT23" i="72"/>
  <c r="RT25" i="72"/>
  <c r="RT21" i="72"/>
  <c r="RT22" i="72"/>
  <c r="SC6" i="50"/>
  <c r="SC12" i="50"/>
  <c r="SC18" i="50"/>
  <c r="SE25" i="50"/>
  <c r="RT19" i="72" l="1"/>
  <c r="RT10" i="72"/>
  <c r="RT6" i="72" s="1"/>
  <c r="RU13" i="72"/>
  <c r="SD19" i="50"/>
  <c r="SE29" i="50"/>
  <c r="SE27" i="50"/>
  <c r="SE28" i="50"/>
  <c r="SF24" i="50"/>
  <c r="SD13" i="50"/>
  <c r="SD7" i="50"/>
  <c r="SD31" i="50"/>
  <c r="SD8" i="50"/>
  <c r="SD14" i="50"/>
  <c r="SD21" i="50"/>
  <c r="SD22" i="50"/>
  <c r="SD10" i="50"/>
  <c r="SD9" i="50"/>
  <c r="SD15" i="50"/>
  <c r="SD20" i="50"/>
  <c r="RU17" i="72" l="1"/>
  <c r="RU16" i="72"/>
  <c r="RU15" i="72"/>
  <c r="RV12" i="72"/>
  <c r="RU20" i="72"/>
  <c r="RU24" i="72"/>
  <c r="RU7" i="72" s="1"/>
  <c r="RU21" i="72"/>
  <c r="RU22" i="72"/>
  <c r="RU23" i="72"/>
  <c r="RU25" i="72"/>
  <c r="SE8" i="50"/>
  <c r="SE19" i="50"/>
  <c r="SE20" i="50"/>
  <c r="SD12" i="50"/>
  <c r="SD18" i="50"/>
  <c r="SE14" i="50"/>
  <c r="SD6" i="50"/>
  <c r="SF25" i="50"/>
  <c r="RU19" i="72" l="1"/>
  <c r="RU10" i="72"/>
  <c r="RU6" i="72" s="1"/>
  <c r="RV13" i="72"/>
  <c r="SE9" i="50"/>
  <c r="SE15" i="50"/>
  <c r="SE13" i="50"/>
  <c r="SE7" i="50"/>
  <c r="SE22" i="50"/>
  <c r="SE10" i="50"/>
  <c r="SF27" i="50"/>
  <c r="SF29" i="50"/>
  <c r="SF28" i="50"/>
  <c r="SG24" i="50"/>
  <c r="SE21" i="50"/>
  <c r="SE31" i="50"/>
  <c r="RV17" i="72" l="1"/>
  <c r="RV15" i="72"/>
  <c r="RV16" i="72"/>
  <c r="RW12" i="72"/>
  <c r="RV20" i="72"/>
  <c r="RV21" i="72"/>
  <c r="RV23" i="72"/>
  <c r="RV25" i="72"/>
  <c r="RV24" i="72"/>
  <c r="RV7" i="72" s="1"/>
  <c r="RV22" i="72"/>
  <c r="SE18" i="50"/>
  <c r="SE12" i="50"/>
  <c r="SE6" i="50"/>
  <c r="SG25" i="50"/>
  <c r="RV19" i="72" l="1"/>
  <c r="RV10" i="72"/>
  <c r="RV6" i="72" s="1"/>
  <c r="RW13" i="72"/>
  <c r="SF13" i="50"/>
  <c r="SF7" i="50"/>
  <c r="SF19" i="50"/>
  <c r="SG29" i="50"/>
  <c r="SG27" i="50"/>
  <c r="SG28" i="50"/>
  <c r="SH24" i="50"/>
  <c r="SF21" i="50"/>
  <c r="SF8" i="50"/>
  <c r="SF14" i="50"/>
  <c r="SF31" i="50"/>
  <c r="SF9" i="50"/>
  <c r="SF15" i="50"/>
  <c r="SF20" i="50"/>
  <c r="SF22" i="50"/>
  <c r="SF10" i="50"/>
  <c r="RW17" i="72" l="1"/>
  <c r="RW16" i="72"/>
  <c r="RW15" i="72"/>
  <c r="RX12" i="72"/>
  <c r="RW20" i="72"/>
  <c r="RW24" i="72"/>
  <c r="RW7" i="72" s="1"/>
  <c r="RW21" i="72"/>
  <c r="RW22" i="72"/>
  <c r="RW23" i="72"/>
  <c r="RW25" i="72"/>
  <c r="SF18" i="50"/>
  <c r="SF6" i="50"/>
  <c r="SH25" i="50"/>
  <c r="SF12" i="50"/>
  <c r="RW19" i="72" l="1"/>
  <c r="RW10" i="72"/>
  <c r="RW6" i="72" s="1"/>
  <c r="RX13" i="72"/>
  <c r="SG9" i="50"/>
  <c r="SG15" i="50"/>
  <c r="SG22" i="50"/>
  <c r="SG10" i="50"/>
  <c r="SG14" i="50"/>
  <c r="SG8" i="50"/>
  <c r="SG19" i="50"/>
  <c r="SG13" i="50"/>
  <c r="SG7" i="50"/>
  <c r="SG20" i="50"/>
  <c r="SH29" i="50"/>
  <c r="SH27" i="50"/>
  <c r="SH28" i="50"/>
  <c r="SI24" i="50"/>
  <c r="SG21" i="50"/>
  <c r="SG31" i="50"/>
  <c r="RX17" i="72" l="1"/>
  <c r="RX16" i="72"/>
  <c r="RX15" i="72"/>
  <c r="RY12" i="72"/>
  <c r="RX25" i="72"/>
  <c r="RX20" i="72"/>
  <c r="RX22" i="72"/>
  <c r="RX23" i="72"/>
  <c r="RX21" i="72"/>
  <c r="RX24" i="72"/>
  <c r="RX7" i="72" s="1"/>
  <c r="SH19" i="50"/>
  <c r="SG6" i="50"/>
  <c r="SI25" i="50"/>
  <c r="SG12" i="50"/>
  <c r="SG18" i="50"/>
  <c r="RX19" i="72" l="1"/>
  <c r="RX10" i="72"/>
  <c r="RX6" i="72" s="1"/>
  <c r="RY13" i="72"/>
  <c r="SH9" i="50"/>
  <c r="SH15" i="50"/>
  <c r="SH13" i="50"/>
  <c r="SH7" i="50"/>
  <c r="SH20" i="50"/>
  <c r="SH22" i="50"/>
  <c r="SH10" i="50"/>
  <c r="SH14" i="50"/>
  <c r="SH8" i="50"/>
  <c r="SH31" i="50"/>
  <c r="SH21" i="50"/>
  <c r="SI27" i="50"/>
  <c r="SI28" i="50"/>
  <c r="SJ24" i="50"/>
  <c r="SI29" i="50"/>
  <c r="RY17" i="72" l="1"/>
  <c r="RY16" i="72"/>
  <c r="RY15" i="72"/>
  <c r="RZ12" i="72"/>
  <c r="RY20" i="72"/>
  <c r="RY21" i="72"/>
  <c r="RY22" i="72"/>
  <c r="RY23" i="72"/>
  <c r="RY24" i="72"/>
  <c r="RY7" i="72" s="1"/>
  <c r="RY25" i="72"/>
  <c r="SI20" i="50"/>
  <c r="SH18" i="50"/>
  <c r="SH12" i="50"/>
  <c r="SH6" i="50"/>
  <c r="SJ25" i="50"/>
  <c r="RY19" i="72" l="1"/>
  <c r="RY10" i="72"/>
  <c r="RY6" i="72" s="1"/>
  <c r="RZ13" i="72"/>
  <c r="SI19" i="50"/>
  <c r="SJ29" i="50"/>
  <c r="SJ28" i="50"/>
  <c r="SJ27" i="50"/>
  <c r="SK24" i="50"/>
  <c r="SI21" i="50"/>
  <c r="SI14" i="50"/>
  <c r="SI8" i="50"/>
  <c r="SI9" i="50"/>
  <c r="SI15" i="50"/>
  <c r="SI13" i="50"/>
  <c r="SI7" i="50"/>
  <c r="SI22" i="50"/>
  <c r="SI10" i="50"/>
  <c r="SI31" i="50"/>
  <c r="RZ17" i="72" l="1"/>
  <c r="RZ15" i="72"/>
  <c r="SA12" i="72"/>
  <c r="RZ16" i="72"/>
  <c r="RZ25" i="72"/>
  <c r="RZ23" i="72"/>
  <c r="RZ20" i="72"/>
  <c r="RZ21" i="72"/>
  <c r="RZ22" i="72"/>
  <c r="RZ24" i="72"/>
  <c r="RZ7" i="72" s="1"/>
  <c r="SJ21" i="50"/>
  <c r="SJ7" i="50"/>
  <c r="SJ20" i="50"/>
  <c r="SJ31" i="50"/>
  <c r="SI18" i="50"/>
  <c r="SK25" i="50"/>
  <c r="SJ13" i="50"/>
  <c r="SI6" i="50"/>
  <c r="SI12" i="50"/>
  <c r="RZ19" i="72" l="1"/>
  <c r="RZ10" i="72"/>
  <c r="RZ6" i="72" s="1"/>
  <c r="SA13" i="72"/>
  <c r="SJ8" i="50"/>
  <c r="SJ19" i="50"/>
  <c r="SJ14" i="50"/>
  <c r="SK28" i="50"/>
  <c r="SK27" i="50"/>
  <c r="SK29" i="50"/>
  <c r="SL24" i="50"/>
  <c r="SJ22" i="50"/>
  <c r="SJ10" i="50"/>
  <c r="SJ9" i="50"/>
  <c r="SJ15" i="50"/>
  <c r="SJ12" i="50" l="1"/>
  <c r="SA16" i="72"/>
  <c r="SA17" i="72"/>
  <c r="SA15" i="72"/>
  <c r="SB12" i="72"/>
  <c r="SA22" i="72"/>
  <c r="SA20" i="72"/>
  <c r="SA21" i="72"/>
  <c r="SA23" i="72"/>
  <c r="SA24" i="72"/>
  <c r="SA7" i="72" s="1"/>
  <c r="SA25" i="72"/>
  <c r="SJ18" i="50"/>
  <c r="SK9" i="50"/>
  <c r="SK20" i="50"/>
  <c r="SK14" i="50"/>
  <c r="SJ6" i="50"/>
  <c r="SL25" i="50"/>
  <c r="SK15" i="50"/>
  <c r="SK13" i="50"/>
  <c r="SA19" i="72" l="1"/>
  <c r="SA10" i="72"/>
  <c r="SA6" i="72" s="1"/>
  <c r="SB13" i="72"/>
  <c r="SK19" i="50"/>
  <c r="SK7" i="50"/>
  <c r="SK12" i="50"/>
  <c r="SK22" i="50"/>
  <c r="SK10" i="50"/>
  <c r="SK8" i="50"/>
  <c r="SK21" i="50"/>
  <c r="SL28" i="50"/>
  <c r="SL29" i="50"/>
  <c r="SL27" i="50"/>
  <c r="SM24" i="50"/>
  <c r="SK31" i="50"/>
  <c r="SB17" i="72" l="1"/>
  <c r="SB15" i="72"/>
  <c r="SC12" i="72"/>
  <c r="SB16" i="72"/>
  <c r="SB22" i="72"/>
  <c r="SB20" i="72"/>
  <c r="SB21" i="72"/>
  <c r="SB23" i="72"/>
  <c r="SB24" i="72"/>
  <c r="SB7" i="72" s="1"/>
  <c r="SB25" i="72"/>
  <c r="SK18" i="50"/>
  <c r="SK6" i="50"/>
  <c r="SM26" i="50"/>
  <c r="SN26" i="50" s="1"/>
  <c r="SO26" i="50" s="1"/>
  <c r="SP26" i="50" s="1"/>
  <c r="SQ26" i="50" s="1"/>
  <c r="SR26" i="50" s="1"/>
  <c r="SS26" i="50" s="1"/>
  <c r="ST26" i="50" s="1"/>
  <c r="SU26" i="50" s="1"/>
  <c r="SV26" i="50" s="1"/>
  <c r="SW26" i="50" s="1"/>
  <c r="SX26" i="50" s="1"/>
  <c r="SM25" i="50"/>
  <c r="SB19" i="72" l="1"/>
  <c r="SB10" i="72"/>
  <c r="SB6" i="72" s="1"/>
  <c r="SC13" i="72"/>
  <c r="SL8" i="50"/>
  <c r="SL31" i="50"/>
  <c r="SL14" i="50"/>
  <c r="SL21" i="50"/>
  <c r="SL20" i="50"/>
  <c r="SL19" i="50"/>
  <c r="SL10" i="50"/>
  <c r="SL22" i="50"/>
  <c r="SM28" i="50"/>
  <c r="SN24" i="50"/>
  <c r="SM29" i="50"/>
  <c r="SM27" i="50"/>
  <c r="SL13" i="50"/>
  <c r="SL7" i="50"/>
  <c r="SL15" i="50"/>
  <c r="SL9" i="50"/>
  <c r="SC17" i="72" l="1"/>
  <c r="SC15" i="72"/>
  <c r="SD12" i="72"/>
  <c r="SC16" i="72"/>
  <c r="SC20" i="72"/>
  <c r="SC21" i="72"/>
  <c r="SC22" i="72"/>
  <c r="SC23" i="72"/>
  <c r="SC24" i="72"/>
  <c r="SC7" i="72" s="1"/>
  <c r="SC25" i="72"/>
  <c r="SM13" i="50"/>
  <c r="SM14" i="50"/>
  <c r="SM20" i="50"/>
  <c r="SM15" i="50"/>
  <c r="SM21" i="50"/>
  <c r="SL6" i="50"/>
  <c r="SL12" i="50"/>
  <c r="SN25" i="50"/>
  <c r="SL18" i="50"/>
  <c r="SC19" i="72" l="1"/>
  <c r="SC10" i="72"/>
  <c r="SC6" i="72" s="1"/>
  <c r="SD13" i="72"/>
  <c r="SM19" i="50"/>
  <c r="SN28" i="50"/>
  <c r="SN29" i="50"/>
  <c r="SN27" i="50"/>
  <c r="SO24" i="50"/>
  <c r="SM9" i="50"/>
  <c r="SM12" i="50"/>
  <c r="SM7" i="50"/>
  <c r="SM22" i="50"/>
  <c r="SM10" i="50"/>
  <c r="SM8" i="50"/>
  <c r="SM31" i="50"/>
  <c r="SM18" i="50" l="1"/>
  <c r="SD17" i="72"/>
  <c r="SD15" i="72"/>
  <c r="SE12" i="72"/>
  <c r="SD16" i="72"/>
  <c r="SD22" i="72"/>
  <c r="SD21" i="72"/>
  <c r="SD20" i="72"/>
  <c r="SD23" i="72"/>
  <c r="SD24" i="72"/>
  <c r="SD7" i="72" s="1"/>
  <c r="SD25" i="72"/>
  <c r="SN13" i="50"/>
  <c r="SN19" i="50"/>
  <c r="SN15" i="50"/>
  <c r="SN20" i="50"/>
  <c r="SM6" i="50"/>
  <c r="SO25" i="50"/>
  <c r="SD19" i="72" l="1"/>
  <c r="SD10" i="72"/>
  <c r="SD6" i="72" s="1"/>
  <c r="SE14" i="72"/>
  <c r="SF14" i="72" s="1"/>
  <c r="SG14" i="72" s="1"/>
  <c r="SH14" i="72" s="1"/>
  <c r="SI14" i="72" s="1"/>
  <c r="SJ14" i="72" s="1"/>
  <c r="SK14" i="72" s="1"/>
  <c r="SL14" i="72" s="1"/>
  <c r="SM14" i="72" s="1"/>
  <c r="SN14" i="72" s="1"/>
  <c r="SO14" i="72" s="1"/>
  <c r="SP14" i="72" s="1"/>
  <c r="SE13" i="72"/>
  <c r="SN21" i="50"/>
  <c r="SN31" i="50"/>
  <c r="SN8" i="50"/>
  <c r="SN14" i="50"/>
  <c r="SN12" i="50" s="1"/>
  <c r="SN7" i="50"/>
  <c r="SO28" i="50"/>
  <c r="SO29" i="50"/>
  <c r="SO27" i="50"/>
  <c r="SP24" i="50"/>
  <c r="SN22" i="50"/>
  <c r="SN10" i="50"/>
  <c r="SN9" i="50"/>
  <c r="SN18" i="50" l="1"/>
  <c r="SE17" i="72"/>
  <c r="SE16" i="72"/>
  <c r="SE15" i="72"/>
  <c r="SE23" i="72" s="1"/>
  <c r="SF12" i="72"/>
  <c r="SE20" i="72"/>
  <c r="SE22" i="72"/>
  <c r="SE21" i="72"/>
  <c r="SE25" i="72"/>
  <c r="SE24" i="72"/>
  <c r="SE7" i="72" s="1"/>
  <c r="SN6" i="50"/>
  <c r="SP25" i="50"/>
  <c r="SE19" i="72" l="1"/>
  <c r="SE10" i="72"/>
  <c r="SE6" i="72" s="1"/>
  <c r="SF13" i="72"/>
  <c r="SO15" i="50"/>
  <c r="SO9" i="50"/>
  <c r="SO20" i="50"/>
  <c r="SO21" i="50"/>
  <c r="SO14" i="50"/>
  <c r="SO31" i="50"/>
  <c r="SO8" i="50"/>
  <c r="SO22" i="50"/>
  <c r="SO10" i="50"/>
  <c r="SO13" i="50"/>
  <c r="SO7" i="50"/>
  <c r="SO19" i="50"/>
  <c r="SP29" i="50"/>
  <c r="SP28" i="50"/>
  <c r="SP27" i="50"/>
  <c r="SQ24" i="50"/>
  <c r="SF17" i="72" l="1"/>
  <c r="SF16" i="72"/>
  <c r="SF15" i="72"/>
  <c r="SG12" i="72"/>
  <c r="SF23" i="72"/>
  <c r="SF22" i="72"/>
  <c r="SF20" i="72"/>
  <c r="SF21" i="72"/>
  <c r="SF25" i="72"/>
  <c r="SF24" i="72"/>
  <c r="SF7" i="72" s="1"/>
  <c r="SO6" i="50"/>
  <c r="SQ25" i="50"/>
  <c r="SO12" i="50"/>
  <c r="SO18" i="50"/>
  <c r="SF19" i="72" l="1"/>
  <c r="SF10" i="72"/>
  <c r="SF6" i="72" s="1"/>
  <c r="SG13" i="72"/>
  <c r="SP20" i="50"/>
  <c r="SP10" i="50"/>
  <c r="SP22" i="50"/>
  <c r="SP31" i="50"/>
  <c r="SP14" i="50"/>
  <c r="SP8" i="50"/>
  <c r="SP13" i="50"/>
  <c r="SP7" i="50"/>
  <c r="SP19" i="50"/>
  <c r="SP21" i="50"/>
  <c r="SP15" i="50"/>
  <c r="SP9" i="50"/>
  <c r="SQ29" i="50"/>
  <c r="SQ27" i="50"/>
  <c r="SR24" i="50"/>
  <c r="SQ28" i="50"/>
  <c r="SG17" i="72" l="1"/>
  <c r="SG16" i="72"/>
  <c r="SG15" i="72"/>
  <c r="SH12" i="72"/>
  <c r="SG24" i="72"/>
  <c r="SG7" i="72" s="1"/>
  <c r="SG20" i="72"/>
  <c r="SG21" i="72"/>
  <c r="SG22" i="72"/>
  <c r="SG25" i="72"/>
  <c r="SG23" i="72"/>
  <c r="SQ20" i="50"/>
  <c r="SQ14" i="50"/>
  <c r="SP18" i="50"/>
  <c r="SP12" i="50"/>
  <c r="SR25" i="50"/>
  <c r="SP6" i="50"/>
  <c r="SG19" i="72" l="1"/>
  <c r="SG10" i="72"/>
  <c r="SG6" i="72" s="1"/>
  <c r="SH13" i="72"/>
  <c r="SQ31" i="50"/>
  <c r="SR27" i="50"/>
  <c r="SR28" i="50"/>
  <c r="SR29" i="50"/>
  <c r="SS24" i="50"/>
  <c r="SQ22" i="50"/>
  <c r="SQ10" i="50"/>
  <c r="SQ21" i="50"/>
  <c r="SQ15" i="50"/>
  <c r="SQ9" i="50"/>
  <c r="SQ8" i="50"/>
  <c r="SQ13" i="50"/>
  <c r="SQ7" i="50"/>
  <c r="SQ19" i="50"/>
  <c r="SH17" i="72" l="1"/>
  <c r="SH15" i="72"/>
  <c r="SH16" i="72"/>
  <c r="SI12" i="72"/>
  <c r="SH20" i="72"/>
  <c r="SH25" i="72"/>
  <c r="SH21" i="72"/>
  <c r="SH23" i="72"/>
  <c r="SH22" i="72"/>
  <c r="SH24" i="72"/>
  <c r="SH7" i="72" s="1"/>
  <c r="SR21" i="50"/>
  <c r="SR19" i="50"/>
  <c r="SQ12" i="50"/>
  <c r="SQ18" i="50"/>
  <c r="SQ6" i="50"/>
  <c r="SR14" i="50"/>
  <c r="SS25" i="50"/>
  <c r="SH19" i="72" l="1"/>
  <c r="SH10" i="72"/>
  <c r="SH6" i="72" s="1"/>
  <c r="SI13" i="72"/>
  <c r="SR31" i="50"/>
  <c r="SR20" i="50"/>
  <c r="SR8" i="50"/>
  <c r="SR22" i="50"/>
  <c r="SR10" i="50"/>
  <c r="SR13" i="50"/>
  <c r="SR7" i="50"/>
  <c r="SS28" i="50"/>
  <c r="SS27" i="50"/>
  <c r="SS29" i="50"/>
  <c r="ST24" i="50"/>
  <c r="SR15" i="50"/>
  <c r="SR9" i="50"/>
  <c r="SR18" i="50" l="1"/>
  <c r="SI17" i="72"/>
  <c r="SI16" i="72"/>
  <c r="SI15" i="72"/>
  <c r="SJ12" i="72"/>
  <c r="SI24" i="72"/>
  <c r="SI7" i="72" s="1"/>
  <c r="SI20" i="72"/>
  <c r="SI25" i="72"/>
  <c r="SI21" i="72"/>
  <c r="SI22" i="72"/>
  <c r="SI23" i="72"/>
  <c r="SS14" i="50"/>
  <c r="SR6" i="50"/>
  <c r="SR12" i="50"/>
  <c r="ST25" i="50"/>
  <c r="SI19" i="72" l="1"/>
  <c r="SI10" i="72"/>
  <c r="SI6" i="72" s="1"/>
  <c r="SJ13" i="72"/>
  <c r="ST29" i="50"/>
  <c r="ST28" i="50"/>
  <c r="ST27" i="50"/>
  <c r="SU24" i="50"/>
  <c r="SS9" i="50"/>
  <c r="SS15" i="50"/>
  <c r="SS8" i="50"/>
  <c r="SS31" i="50"/>
  <c r="SS20" i="50"/>
  <c r="SS19" i="50"/>
  <c r="SS22" i="50"/>
  <c r="SS10" i="50"/>
  <c r="SS13" i="50"/>
  <c r="SS7" i="50"/>
  <c r="SS21" i="50"/>
  <c r="SJ17" i="72" l="1"/>
  <c r="SJ16" i="72"/>
  <c r="SK12" i="72"/>
  <c r="SJ15" i="72"/>
  <c r="SJ21" i="72"/>
  <c r="SJ20" i="72"/>
  <c r="SJ23" i="72"/>
  <c r="SJ22" i="72"/>
  <c r="SJ24" i="72"/>
  <c r="SJ7" i="72" s="1"/>
  <c r="SJ25" i="72"/>
  <c r="ST8" i="50"/>
  <c r="SS12" i="50"/>
  <c r="SS6" i="50"/>
  <c r="SS18" i="50"/>
  <c r="SU25" i="50"/>
  <c r="ST21" i="50"/>
  <c r="ST15" i="50"/>
  <c r="SJ19" i="72" l="1"/>
  <c r="SJ10" i="72"/>
  <c r="SJ6" i="72" s="1"/>
  <c r="SK13" i="72"/>
  <c r="ST19" i="50"/>
  <c r="ST10" i="50"/>
  <c r="ST14" i="50"/>
  <c r="ST31" i="50"/>
  <c r="ST9" i="50"/>
  <c r="ST7" i="50"/>
  <c r="SU29" i="50"/>
  <c r="SU27" i="50"/>
  <c r="SU28" i="50"/>
  <c r="SV24" i="50"/>
  <c r="ST13" i="50"/>
  <c r="ST22" i="50"/>
  <c r="ST20" i="50"/>
  <c r="SK17" i="72" l="1"/>
  <c r="SK16" i="72"/>
  <c r="SK15" i="72"/>
  <c r="SL12" i="72"/>
  <c r="SK20" i="72"/>
  <c r="SK21" i="72"/>
  <c r="SK22" i="72"/>
  <c r="SK23" i="72"/>
  <c r="SK24" i="72"/>
  <c r="SK7" i="72" s="1"/>
  <c r="SK25" i="72"/>
  <c r="ST12" i="50"/>
  <c r="ST6" i="50"/>
  <c r="ST18" i="50"/>
  <c r="SV25" i="50"/>
  <c r="SK19" i="72" l="1"/>
  <c r="SK10" i="72"/>
  <c r="SK6" i="72" s="1"/>
  <c r="SL13" i="72"/>
  <c r="SU20" i="50"/>
  <c r="SU21" i="50"/>
  <c r="SU9" i="50"/>
  <c r="SU15" i="50"/>
  <c r="SU19" i="50"/>
  <c r="SU14" i="50"/>
  <c r="SU31" i="50"/>
  <c r="SU8" i="50"/>
  <c r="SU13" i="50"/>
  <c r="SU7" i="50"/>
  <c r="SV29" i="50"/>
  <c r="SV28" i="50"/>
  <c r="SV27" i="50"/>
  <c r="SW24" i="50"/>
  <c r="SU10" i="50"/>
  <c r="SU22" i="50"/>
  <c r="SL16" i="72" l="1"/>
  <c r="SL17" i="72"/>
  <c r="SL15" i="72"/>
  <c r="SM12" i="72"/>
  <c r="SL24" i="72"/>
  <c r="SL7" i="72" s="1"/>
  <c r="SL20" i="72"/>
  <c r="SL21" i="72"/>
  <c r="SL25" i="72"/>
  <c r="SL23" i="72"/>
  <c r="SL22" i="72"/>
  <c r="SV19" i="50"/>
  <c r="SW25" i="50"/>
  <c r="SU6" i="50"/>
  <c r="SU12" i="50"/>
  <c r="SU18" i="50"/>
  <c r="SL19" i="72" l="1"/>
  <c r="SL10" i="72"/>
  <c r="SL6" i="72" s="1"/>
  <c r="SM13" i="72"/>
  <c r="SV31" i="50"/>
  <c r="SV8" i="50"/>
  <c r="SV14" i="50"/>
  <c r="SV10" i="50"/>
  <c r="SV22" i="50"/>
  <c r="SV20" i="50"/>
  <c r="SV21" i="50"/>
  <c r="SW29" i="50"/>
  <c r="SW28" i="50"/>
  <c r="SW27" i="50"/>
  <c r="SX24" i="50"/>
  <c r="SV13" i="50"/>
  <c r="SV7" i="50"/>
  <c r="SV15" i="50"/>
  <c r="SV9" i="50"/>
  <c r="SM16" i="72" l="1"/>
  <c r="SM15" i="72"/>
  <c r="SM17" i="72"/>
  <c r="SN12" i="72"/>
  <c r="SM24" i="72"/>
  <c r="SM7" i="72" s="1"/>
  <c r="SM20" i="72"/>
  <c r="SM21" i="72"/>
  <c r="SM22" i="72"/>
  <c r="SM23" i="72"/>
  <c r="SM25" i="72"/>
  <c r="SW21" i="50"/>
  <c r="SV18" i="50"/>
  <c r="SV12" i="50"/>
  <c r="SV6" i="50"/>
  <c r="SX25" i="50"/>
  <c r="SM19" i="72" l="1"/>
  <c r="SM10" i="72"/>
  <c r="SM6" i="72" s="1"/>
  <c r="SN13" i="72"/>
  <c r="SW20" i="50"/>
  <c r="SW15" i="50"/>
  <c r="SW9" i="50"/>
  <c r="SW22" i="50"/>
  <c r="SW10" i="50"/>
  <c r="SW13" i="50"/>
  <c r="SW7" i="50"/>
  <c r="SW14" i="50"/>
  <c r="SW31" i="50"/>
  <c r="SW8" i="50"/>
  <c r="SX28" i="50"/>
  <c r="SX29" i="50"/>
  <c r="SY24" i="50"/>
  <c r="SX27" i="50"/>
  <c r="SW19" i="50"/>
  <c r="SN16" i="72" l="1"/>
  <c r="SN15" i="72"/>
  <c r="SN17" i="72"/>
  <c r="SO12" i="72"/>
  <c r="SN20" i="72"/>
  <c r="SN21" i="72"/>
  <c r="SN23" i="72"/>
  <c r="SN22" i="72"/>
  <c r="SN24" i="72"/>
  <c r="SN7" i="72" s="1"/>
  <c r="SN25" i="72"/>
  <c r="SX13" i="50"/>
  <c r="SX9" i="50"/>
  <c r="SX7" i="50"/>
  <c r="SW6" i="50"/>
  <c r="SW12" i="50"/>
  <c r="SW18" i="50"/>
  <c r="SX20" i="50"/>
  <c r="SY26" i="50"/>
  <c r="SZ26" i="50" s="1"/>
  <c r="TA26" i="50" s="1"/>
  <c r="TB26" i="50" s="1"/>
  <c r="TC26" i="50" s="1"/>
  <c r="TD26" i="50" s="1"/>
  <c r="TE26" i="50" s="1"/>
  <c r="TF26" i="50" s="1"/>
  <c r="TG26" i="50" s="1"/>
  <c r="TH26" i="50" s="1"/>
  <c r="TI26" i="50" s="1"/>
  <c r="TJ26" i="50" s="1"/>
  <c r="SY25" i="50"/>
  <c r="SN19" i="72" l="1"/>
  <c r="SN10" i="72"/>
  <c r="SN6" i="72" s="1"/>
  <c r="SO13" i="72"/>
  <c r="SX15" i="50"/>
  <c r="SY29" i="50"/>
  <c r="SY28" i="50"/>
  <c r="SY27" i="50"/>
  <c r="SZ24" i="50"/>
  <c r="SX10" i="50"/>
  <c r="SX22" i="50"/>
  <c r="SX21" i="50"/>
  <c r="SX31" i="50"/>
  <c r="SX8" i="50"/>
  <c r="SX14" i="50"/>
  <c r="SX19" i="50"/>
  <c r="SX12" i="50" l="1"/>
  <c r="SX6" i="50"/>
  <c r="SO15" i="72"/>
  <c r="SO16" i="72"/>
  <c r="SO17" i="72"/>
  <c r="SP12" i="72"/>
  <c r="SO20" i="72"/>
  <c r="SO21" i="72"/>
  <c r="SO23" i="72"/>
  <c r="SO22" i="72"/>
  <c r="SO24" i="72"/>
  <c r="SO7" i="72" s="1"/>
  <c r="SO25" i="72"/>
  <c r="SZ25" i="50"/>
  <c r="SX18" i="50"/>
  <c r="SO19" i="72" l="1"/>
  <c r="SO10" i="72"/>
  <c r="SO6" i="72" s="1"/>
  <c r="SP13" i="72"/>
  <c r="SY20" i="50"/>
  <c r="SZ29" i="50"/>
  <c r="SZ27" i="50"/>
  <c r="SZ28" i="50"/>
  <c r="TA24" i="50"/>
  <c r="SY14" i="50"/>
  <c r="SY8" i="50"/>
  <c r="SY19" i="50"/>
  <c r="SY13" i="50"/>
  <c r="SY7" i="50"/>
  <c r="SY10" i="50"/>
  <c r="SY22" i="50"/>
  <c r="SY9" i="50"/>
  <c r="SY15" i="50"/>
  <c r="SY21" i="50"/>
  <c r="SY31" i="50"/>
  <c r="SQ12" i="72" l="1"/>
  <c r="SP15" i="72"/>
  <c r="SP16" i="72"/>
  <c r="SP17" i="72"/>
  <c r="SP20" i="72"/>
  <c r="SP21" i="72"/>
  <c r="SP22" i="72"/>
  <c r="SP23" i="72"/>
  <c r="SP24" i="72"/>
  <c r="SP7" i="72" s="1"/>
  <c r="SP25" i="72"/>
  <c r="SZ13" i="50"/>
  <c r="SZ15" i="50"/>
  <c r="SZ8" i="50"/>
  <c r="SZ21" i="50"/>
  <c r="SY12" i="50"/>
  <c r="SY18" i="50"/>
  <c r="TA25" i="50"/>
  <c r="SZ19" i="50"/>
  <c r="SY6" i="50"/>
  <c r="SP19" i="72" l="1"/>
  <c r="SP10" i="72"/>
  <c r="SP6" i="72" s="1"/>
  <c r="SQ14" i="72"/>
  <c r="SR14" i="72" s="1"/>
  <c r="SS14" i="72" s="1"/>
  <c r="ST14" i="72" s="1"/>
  <c r="SU14" i="72" s="1"/>
  <c r="SV14" i="72" s="1"/>
  <c r="SW14" i="72" s="1"/>
  <c r="SX14" i="72" s="1"/>
  <c r="SY14" i="72" s="1"/>
  <c r="SZ14" i="72" s="1"/>
  <c r="TA14" i="72" s="1"/>
  <c r="TB14" i="72" s="1"/>
  <c r="SQ13" i="72"/>
  <c r="SZ22" i="50"/>
  <c r="SZ14" i="50"/>
  <c r="SZ12" i="50" s="1"/>
  <c r="SZ31" i="50"/>
  <c r="SZ9" i="50"/>
  <c r="SZ10" i="50"/>
  <c r="SZ7" i="50"/>
  <c r="SZ20" i="50"/>
  <c r="SZ18" i="50" s="1"/>
  <c r="TA29" i="50"/>
  <c r="TA28" i="50"/>
  <c r="TA27" i="50"/>
  <c r="TB24" i="50"/>
  <c r="SQ17" i="72" l="1"/>
  <c r="SQ15" i="72"/>
  <c r="SQ16" i="72"/>
  <c r="SR12" i="72"/>
  <c r="SQ20" i="72"/>
  <c r="SQ24" i="72"/>
  <c r="SQ7" i="72" s="1"/>
  <c r="SQ22" i="72"/>
  <c r="SQ21" i="72"/>
  <c r="SQ23" i="72"/>
  <c r="SQ25" i="72"/>
  <c r="SZ6" i="50"/>
  <c r="TB25" i="50"/>
  <c r="SQ19" i="72" l="1"/>
  <c r="SQ10" i="72"/>
  <c r="SQ6" i="72" s="1"/>
  <c r="SR13" i="72"/>
  <c r="TA15" i="50"/>
  <c r="TA9" i="50"/>
  <c r="TB28" i="50"/>
  <c r="TB29" i="50"/>
  <c r="TB27" i="50"/>
  <c r="TC24" i="50"/>
  <c r="TA20" i="50"/>
  <c r="TA22" i="50"/>
  <c r="TA10" i="50"/>
  <c r="TA21" i="50"/>
  <c r="TA13" i="50"/>
  <c r="TA7" i="50"/>
  <c r="TA19" i="50"/>
  <c r="TA14" i="50"/>
  <c r="TA8" i="50"/>
  <c r="TA31" i="50"/>
  <c r="SR17" i="72" l="1"/>
  <c r="SR15" i="72"/>
  <c r="SR16" i="72"/>
  <c r="SS12" i="72"/>
  <c r="SR25" i="72"/>
  <c r="SR20" i="72"/>
  <c r="SR21" i="72"/>
  <c r="SR24" i="72"/>
  <c r="SR7" i="72" s="1"/>
  <c r="SR23" i="72"/>
  <c r="SR22" i="72"/>
  <c r="TA6" i="50"/>
  <c r="TC25" i="50"/>
  <c r="TA12" i="50"/>
  <c r="TA18" i="50"/>
  <c r="SR19" i="72" l="1"/>
  <c r="SR10" i="72"/>
  <c r="SR6" i="72" s="1"/>
  <c r="SS13" i="72"/>
  <c r="TB15" i="50"/>
  <c r="TB9" i="50"/>
  <c r="TB8" i="50"/>
  <c r="TB14" i="50"/>
  <c r="TB21" i="50"/>
  <c r="TB31" i="50"/>
  <c r="TB20" i="50"/>
  <c r="TB13" i="50"/>
  <c r="TB7" i="50"/>
  <c r="TC29" i="50"/>
  <c r="TC27" i="50"/>
  <c r="TD24" i="50"/>
  <c r="TC28" i="50"/>
  <c r="TB19" i="50"/>
  <c r="TB22" i="50"/>
  <c r="TB10" i="50"/>
  <c r="SS17" i="72" l="1"/>
  <c r="SS16" i="72"/>
  <c r="ST12" i="72"/>
  <c r="SS15" i="72"/>
  <c r="SS22" i="72"/>
  <c r="SS20" i="72"/>
  <c r="SS21" i="72"/>
  <c r="SS25" i="72"/>
  <c r="SS23" i="72"/>
  <c r="SS24" i="72"/>
  <c r="SS7" i="72" s="1"/>
  <c r="TC20" i="50"/>
  <c r="TB12" i="50"/>
  <c r="TB6" i="50"/>
  <c r="TB18" i="50"/>
  <c r="TD25" i="50"/>
  <c r="SS19" i="72" l="1"/>
  <c r="SS10" i="72"/>
  <c r="SS6" i="72" s="1"/>
  <c r="ST13" i="72"/>
  <c r="TC19" i="50"/>
  <c r="TC22" i="50"/>
  <c r="TD27" i="50"/>
  <c r="TD28" i="50"/>
  <c r="TD29" i="50"/>
  <c r="TE24" i="50"/>
  <c r="TC10" i="50"/>
  <c r="TC21" i="50"/>
  <c r="TC9" i="50"/>
  <c r="TC15" i="50"/>
  <c r="TC13" i="50"/>
  <c r="TC7" i="50"/>
  <c r="TC8" i="50"/>
  <c r="TC14" i="50"/>
  <c r="TC31" i="50"/>
  <c r="ST17" i="72" l="1"/>
  <c r="ST15" i="72"/>
  <c r="ST16" i="72"/>
  <c r="SU12" i="72"/>
  <c r="ST21" i="72"/>
  <c r="ST22" i="72"/>
  <c r="ST20" i="72"/>
  <c r="ST24" i="72"/>
  <c r="ST7" i="72" s="1"/>
  <c r="ST23" i="72"/>
  <c r="ST25" i="72"/>
  <c r="TC18" i="50"/>
  <c r="TD15" i="50"/>
  <c r="TD10" i="50"/>
  <c r="TC12" i="50"/>
  <c r="TC6" i="50"/>
  <c r="TE25" i="50"/>
  <c r="ST19" i="72" l="1"/>
  <c r="ST10" i="72"/>
  <c r="ST6" i="72" s="1"/>
  <c r="SU13" i="72"/>
  <c r="TD21" i="50"/>
  <c r="TD22" i="50"/>
  <c r="TD20" i="50"/>
  <c r="TD31" i="50"/>
  <c r="TD19" i="50"/>
  <c r="TD9" i="50"/>
  <c r="TD14" i="50"/>
  <c r="TE29" i="50"/>
  <c r="TE27" i="50"/>
  <c r="TE28" i="50"/>
  <c r="TF24" i="50"/>
  <c r="TD13" i="50"/>
  <c r="TD7" i="50"/>
  <c r="TD8" i="50"/>
  <c r="TD18" i="50" l="1"/>
  <c r="SU17" i="72"/>
  <c r="SU16" i="72"/>
  <c r="SV12" i="72"/>
  <c r="SU15" i="72"/>
  <c r="SU20" i="72"/>
  <c r="SU25" i="72"/>
  <c r="SU24" i="72"/>
  <c r="SU7" i="72" s="1"/>
  <c r="SU21" i="72"/>
  <c r="SU22" i="72"/>
  <c r="SU23" i="72"/>
  <c r="TD12" i="50"/>
  <c r="TD6" i="50"/>
  <c r="TF25" i="50"/>
  <c r="SU19" i="72" l="1"/>
  <c r="SU10" i="72"/>
  <c r="SU6" i="72" s="1"/>
  <c r="SV13" i="72"/>
  <c r="TE20" i="50"/>
  <c r="TE13" i="50"/>
  <c r="TE7" i="50"/>
  <c r="TE10" i="50"/>
  <c r="TE22" i="50"/>
  <c r="TF29" i="50"/>
  <c r="TF27" i="50"/>
  <c r="TF28" i="50"/>
  <c r="TG24" i="50"/>
  <c r="TE15" i="50"/>
  <c r="TE9" i="50"/>
  <c r="TE21" i="50"/>
  <c r="TE14" i="50"/>
  <c r="TE31" i="50"/>
  <c r="TE8" i="50"/>
  <c r="TE19" i="50"/>
  <c r="SV17" i="72" l="1"/>
  <c r="SV16" i="72"/>
  <c r="SW12" i="72"/>
  <c r="SV15" i="72"/>
  <c r="SV20" i="72"/>
  <c r="SV21" i="72"/>
  <c r="SV25" i="72"/>
  <c r="SV23" i="72"/>
  <c r="SV22" i="72"/>
  <c r="SV24" i="72"/>
  <c r="SV7" i="72" s="1"/>
  <c r="TF21" i="50"/>
  <c r="TE18" i="50"/>
  <c r="TE6" i="50"/>
  <c r="TE12" i="50"/>
  <c r="TG25" i="50"/>
  <c r="SV19" i="72" l="1"/>
  <c r="SV10" i="72"/>
  <c r="SV6" i="72" s="1"/>
  <c r="SW13" i="72"/>
  <c r="TF19" i="50"/>
  <c r="TG29" i="50"/>
  <c r="TG27" i="50"/>
  <c r="TH24" i="50"/>
  <c r="TG28" i="50"/>
  <c r="TF9" i="50"/>
  <c r="TF15" i="50"/>
  <c r="TF20" i="50"/>
  <c r="TF31" i="50"/>
  <c r="TF14" i="50"/>
  <c r="TF8" i="50"/>
  <c r="TF13" i="50"/>
  <c r="TF7" i="50"/>
  <c r="TF10" i="50"/>
  <c r="TF22" i="50"/>
  <c r="SW17" i="72" l="1"/>
  <c r="SW16" i="72"/>
  <c r="SW15" i="72"/>
  <c r="SX12" i="72"/>
  <c r="SW22" i="72"/>
  <c r="SW20" i="72"/>
  <c r="SW21" i="72"/>
  <c r="SW23" i="72"/>
  <c r="SW24" i="72"/>
  <c r="SW7" i="72" s="1"/>
  <c r="SW25" i="72"/>
  <c r="TG22" i="50"/>
  <c r="TG21" i="50"/>
  <c r="TG20" i="50"/>
  <c r="TG7" i="50"/>
  <c r="TF18" i="50"/>
  <c r="TG13" i="50"/>
  <c r="TH25" i="50"/>
  <c r="TF12" i="50"/>
  <c r="TF6" i="50"/>
  <c r="SW19" i="72" l="1"/>
  <c r="SW10" i="72"/>
  <c r="SW6" i="72" s="1"/>
  <c r="SX13" i="72"/>
  <c r="TG31" i="50"/>
  <c r="TG8" i="50"/>
  <c r="TG10" i="50"/>
  <c r="TG14" i="50"/>
  <c r="TG19" i="50"/>
  <c r="TG18" i="50" s="1"/>
  <c r="TH29" i="50"/>
  <c r="TH28" i="50"/>
  <c r="TH27" i="50"/>
  <c r="TI24" i="50"/>
  <c r="TG9" i="50"/>
  <c r="TG15" i="50"/>
  <c r="SX16" i="72" l="1"/>
  <c r="SX17" i="72"/>
  <c r="SX15" i="72"/>
  <c r="SY12" i="72"/>
  <c r="SX21" i="72"/>
  <c r="SX22" i="72"/>
  <c r="SX20" i="72"/>
  <c r="SX24" i="72"/>
  <c r="SX7" i="72" s="1"/>
  <c r="SX25" i="72"/>
  <c r="SX23" i="72"/>
  <c r="TG12" i="50"/>
  <c r="TH10" i="50"/>
  <c r="TG6" i="50"/>
  <c r="TI25" i="50"/>
  <c r="SX19" i="72" l="1"/>
  <c r="SX10" i="72"/>
  <c r="SX6" i="72" s="1"/>
  <c r="SY13" i="72"/>
  <c r="TH19" i="50"/>
  <c r="TH15" i="50"/>
  <c r="TH9" i="50"/>
  <c r="TH21" i="50"/>
  <c r="TH22" i="50"/>
  <c r="TH31" i="50"/>
  <c r="TH8" i="50"/>
  <c r="TH14" i="50"/>
  <c r="TH20" i="50"/>
  <c r="TH13" i="50"/>
  <c r="TH7" i="50"/>
  <c r="TI27" i="50"/>
  <c r="TI29" i="50"/>
  <c r="TI28" i="50"/>
  <c r="TJ24" i="50"/>
  <c r="SY16" i="72" l="1"/>
  <c r="SY17" i="72"/>
  <c r="SY15" i="72"/>
  <c r="SZ12" i="72"/>
  <c r="SY21" i="72"/>
  <c r="SY20" i="72"/>
  <c r="SY23" i="72"/>
  <c r="SY22" i="72"/>
  <c r="SY24" i="72"/>
  <c r="SY7" i="72" s="1"/>
  <c r="SY25" i="72"/>
  <c r="TH12" i="50"/>
  <c r="TH18" i="50"/>
  <c r="TI14" i="50"/>
  <c r="TJ25" i="50"/>
  <c r="TH6" i="50"/>
  <c r="SY19" i="72" l="1"/>
  <c r="SY10" i="72"/>
  <c r="SY6" i="72" s="1"/>
  <c r="SZ13" i="72"/>
  <c r="TI19" i="50"/>
  <c r="TI9" i="50"/>
  <c r="TI15" i="50"/>
  <c r="TJ28" i="50"/>
  <c r="TJ29" i="50"/>
  <c r="TK24" i="50"/>
  <c r="TJ27" i="50"/>
  <c r="TI13" i="50"/>
  <c r="TI7" i="50"/>
  <c r="TI10" i="50"/>
  <c r="TI22" i="50"/>
  <c r="TI20" i="50"/>
  <c r="TI21" i="50"/>
  <c r="TI8" i="50"/>
  <c r="TI31" i="50"/>
  <c r="SZ16" i="72" l="1"/>
  <c r="SZ17" i="72"/>
  <c r="SZ15" i="72"/>
  <c r="TA12" i="72"/>
  <c r="SZ20" i="72"/>
  <c r="SZ22" i="72"/>
  <c r="SZ21" i="72"/>
  <c r="SZ23" i="72"/>
  <c r="SZ24" i="72"/>
  <c r="SZ7" i="72" s="1"/>
  <c r="SZ25" i="72"/>
  <c r="TJ21" i="50"/>
  <c r="TJ8" i="50"/>
  <c r="TI18" i="50"/>
  <c r="TI6" i="50"/>
  <c r="TI12" i="50"/>
  <c r="TK25" i="50"/>
  <c r="TK26" i="50"/>
  <c r="TL26" i="50" s="1"/>
  <c r="TM26" i="50" s="1"/>
  <c r="TN26" i="50" s="1"/>
  <c r="TO26" i="50" s="1"/>
  <c r="TP26" i="50" s="1"/>
  <c r="TQ26" i="50" s="1"/>
  <c r="TR26" i="50" s="1"/>
  <c r="TS26" i="50" s="1"/>
  <c r="TT26" i="50" s="1"/>
  <c r="TU26" i="50" s="1"/>
  <c r="TV26" i="50" s="1"/>
  <c r="TJ14" i="50"/>
  <c r="TJ13" i="50"/>
  <c r="SZ19" i="72" l="1"/>
  <c r="SZ10" i="72"/>
  <c r="SZ6" i="72" s="1"/>
  <c r="TA13" i="72"/>
  <c r="TJ22" i="50"/>
  <c r="TJ31" i="50"/>
  <c r="TJ7" i="50"/>
  <c r="TJ9" i="50"/>
  <c r="TJ20" i="50"/>
  <c r="TJ15" i="50"/>
  <c r="TJ12" i="50" s="1"/>
  <c r="TJ10" i="50"/>
  <c r="TK28" i="50"/>
  <c r="TK29" i="50"/>
  <c r="TL24" i="50"/>
  <c r="TK27" i="50"/>
  <c r="TJ19" i="50"/>
  <c r="TA16" i="72" l="1"/>
  <c r="TA17" i="72"/>
  <c r="TA15" i="72"/>
  <c r="TB12" i="72"/>
  <c r="TA20" i="72"/>
  <c r="TA23" i="72"/>
  <c r="TA21" i="72"/>
  <c r="TA22" i="72"/>
  <c r="TA24" i="72"/>
  <c r="TA7" i="72" s="1"/>
  <c r="TA25" i="72"/>
  <c r="TK21" i="50"/>
  <c r="TJ6" i="50"/>
  <c r="TL25" i="50"/>
  <c r="TJ18" i="50"/>
  <c r="TA19" i="72" l="1"/>
  <c r="TA10" i="72"/>
  <c r="TA6" i="72" s="1"/>
  <c r="TB13" i="72"/>
  <c r="TK22" i="50"/>
  <c r="TK20" i="50"/>
  <c r="TK13" i="50"/>
  <c r="TK7" i="50"/>
  <c r="TK31" i="50"/>
  <c r="TK14" i="50"/>
  <c r="TK8" i="50"/>
  <c r="TK19" i="50"/>
  <c r="TK10" i="50"/>
  <c r="TL28" i="50"/>
  <c r="TL29" i="50"/>
  <c r="TM24" i="50"/>
  <c r="TL27" i="50"/>
  <c r="TK15" i="50"/>
  <c r="TK9" i="50"/>
  <c r="TB16" i="72" l="1"/>
  <c r="TB17" i="72"/>
  <c r="TC12" i="72"/>
  <c r="TB15" i="72"/>
  <c r="TB22" i="72" s="1"/>
  <c r="TB21" i="72"/>
  <c r="TB20" i="72"/>
  <c r="TB23" i="72"/>
  <c r="TB24" i="72"/>
  <c r="TB7" i="72" s="1"/>
  <c r="TB25" i="72"/>
  <c r="TK18" i="50"/>
  <c r="TL22" i="50"/>
  <c r="TK12" i="50"/>
  <c r="TK6" i="50"/>
  <c r="TM25" i="50"/>
  <c r="TL19" i="50"/>
  <c r="TB19" i="72" l="1"/>
  <c r="TB10" i="72"/>
  <c r="TB6" i="72" s="1"/>
  <c r="TC14" i="72"/>
  <c r="TD14" i="72" s="1"/>
  <c r="TE14" i="72" s="1"/>
  <c r="TF14" i="72" s="1"/>
  <c r="TG14" i="72" s="1"/>
  <c r="TH14" i="72" s="1"/>
  <c r="TI14" i="72" s="1"/>
  <c r="TJ14" i="72" s="1"/>
  <c r="TK14" i="72" s="1"/>
  <c r="TL14" i="72" s="1"/>
  <c r="TM14" i="72" s="1"/>
  <c r="TN14" i="72" s="1"/>
  <c r="TC13" i="72"/>
  <c r="TL20" i="50"/>
  <c r="TL21" i="50"/>
  <c r="TL15" i="50"/>
  <c r="TL9" i="50"/>
  <c r="TL10" i="50"/>
  <c r="TL13" i="50"/>
  <c r="TL7" i="50"/>
  <c r="TM28" i="50"/>
  <c r="TM29" i="50"/>
  <c r="TN24" i="50"/>
  <c r="TM27" i="50"/>
  <c r="TL31" i="50"/>
  <c r="TL14" i="50"/>
  <c r="TL8" i="50"/>
  <c r="TL18" i="50" l="1"/>
  <c r="TC17" i="72"/>
  <c r="TC16" i="72"/>
  <c r="TC15" i="72"/>
  <c r="TD12" i="72"/>
  <c r="TC22" i="72"/>
  <c r="TC24" i="72"/>
  <c r="TC7" i="72" s="1"/>
  <c r="TC20" i="72"/>
  <c r="TC21" i="72"/>
  <c r="TC23" i="72"/>
  <c r="TC25" i="72"/>
  <c r="TL12" i="50"/>
  <c r="TL6" i="50"/>
  <c r="TN25" i="50"/>
  <c r="TC19" i="72" l="1"/>
  <c r="TC10" i="72"/>
  <c r="TC6" i="72" s="1"/>
  <c r="TD13" i="72"/>
  <c r="TM31" i="50"/>
  <c r="TM14" i="50"/>
  <c r="TM8" i="50"/>
  <c r="TM20" i="50"/>
  <c r="TM21" i="50"/>
  <c r="TM10" i="50"/>
  <c r="TM22" i="50"/>
  <c r="TM19" i="50"/>
  <c r="TM13" i="50"/>
  <c r="TM7" i="50"/>
  <c r="TN28" i="50"/>
  <c r="TN29" i="50"/>
  <c r="TO24" i="50"/>
  <c r="TN27" i="50"/>
  <c r="TM15" i="50"/>
  <c r="TM9" i="50"/>
  <c r="TD17" i="72" l="1"/>
  <c r="TD15" i="72"/>
  <c r="TE12" i="72"/>
  <c r="TD16" i="72"/>
  <c r="TD23" i="72"/>
  <c r="TD20" i="72"/>
  <c r="TD21" i="72"/>
  <c r="TD24" i="72"/>
  <c r="TD7" i="72" s="1"/>
  <c r="TD25" i="72"/>
  <c r="TD22" i="72"/>
  <c r="TN19" i="50"/>
  <c r="TN20" i="50"/>
  <c r="TM12" i="50"/>
  <c r="TM6" i="50"/>
  <c r="TM18" i="50"/>
  <c r="TO25" i="50"/>
  <c r="TD19" i="72" l="1"/>
  <c r="TD10" i="72"/>
  <c r="TD6" i="72" s="1"/>
  <c r="TE13" i="72"/>
  <c r="TN9" i="50"/>
  <c r="TN15" i="50"/>
  <c r="TO27" i="50"/>
  <c r="TO29" i="50"/>
  <c r="TO28" i="50"/>
  <c r="TP24" i="50"/>
  <c r="TN21" i="50"/>
  <c r="TN31" i="50"/>
  <c r="TN8" i="50"/>
  <c r="TN14" i="50"/>
  <c r="TN10" i="50"/>
  <c r="TN22" i="50"/>
  <c r="TN13" i="50"/>
  <c r="TN7" i="50"/>
  <c r="TE17" i="72" l="1"/>
  <c r="TE16" i="72"/>
  <c r="TE15" i="72"/>
  <c r="TF12" i="72"/>
  <c r="TE20" i="72"/>
  <c r="TE22" i="72"/>
  <c r="TE21" i="72"/>
  <c r="TE25" i="72"/>
  <c r="TE24" i="72"/>
  <c r="TE7" i="72" s="1"/>
  <c r="TE23" i="72"/>
  <c r="TN18" i="50"/>
  <c r="TN6" i="50"/>
  <c r="TN12" i="50"/>
  <c r="TP25" i="50"/>
  <c r="TE10" i="72" l="1"/>
  <c r="TE6" i="72" s="1"/>
  <c r="TE19" i="72"/>
  <c r="TF13" i="72"/>
  <c r="TO10" i="50"/>
  <c r="TO22" i="50"/>
  <c r="TO15" i="50"/>
  <c r="TO9" i="50"/>
  <c r="TO14" i="50"/>
  <c r="TO8" i="50"/>
  <c r="TO21" i="50"/>
  <c r="TP29" i="50"/>
  <c r="TP28" i="50"/>
  <c r="TP27" i="50"/>
  <c r="TQ24" i="50"/>
  <c r="TO13" i="50"/>
  <c r="TO7" i="50"/>
  <c r="TO19" i="50"/>
  <c r="TO31" i="50"/>
  <c r="TO20" i="50"/>
  <c r="TF17" i="72" l="1"/>
  <c r="TF15" i="72"/>
  <c r="TG12" i="72"/>
  <c r="TF16" i="72"/>
  <c r="TF20" i="72"/>
  <c r="TF21" i="72"/>
  <c r="TF24" i="72"/>
  <c r="TF7" i="72" s="1"/>
  <c r="TF22" i="72"/>
  <c r="TF23" i="72"/>
  <c r="TF25" i="72"/>
  <c r="TP21" i="50"/>
  <c r="TP19" i="50"/>
  <c r="TO18" i="50"/>
  <c r="TQ25" i="50"/>
  <c r="TO12" i="50"/>
  <c r="TO6" i="50"/>
  <c r="TF10" i="72" l="1"/>
  <c r="TF6" i="72" s="1"/>
  <c r="TF19" i="72"/>
  <c r="TG13" i="72"/>
  <c r="TQ28" i="50"/>
  <c r="TQ27" i="50"/>
  <c r="TQ29" i="50"/>
  <c r="TR24" i="50"/>
  <c r="TP9" i="50"/>
  <c r="TP15" i="50"/>
  <c r="TP31" i="50"/>
  <c r="TP8" i="50"/>
  <c r="TP14" i="50"/>
  <c r="TP22" i="50"/>
  <c r="TP10" i="50"/>
  <c r="TP20" i="50"/>
  <c r="TP13" i="50"/>
  <c r="TP7" i="50"/>
  <c r="TG17" i="72" l="1"/>
  <c r="TG15" i="72"/>
  <c r="TH12" i="72"/>
  <c r="TG16" i="72"/>
  <c r="TG20" i="72"/>
  <c r="TG22" i="72"/>
  <c r="TG25" i="72"/>
  <c r="TG21" i="72"/>
  <c r="TG24" i="72"/>
  <c r="TG7" i="72" s="1"/>
  <c r="TG23" i="72"/>
  <c r="TP18" i="50"/>
  <c r="TP12" i="50"/>
  <c r="TP6" i="50"/>
  <c r="TR25" i="50"/>
  <c r="TG19" i="72" l="1"/>
  <c r="TG10" i="72"/>
  <c r="TG6" i="72" s="1"/>
  <c r="TH13" i="72"/>
  <c r="TQ20" i="50"/>
  <c r="TQ10" i="50"/>
  <c r="TQ22" i="50"/>
  <c r="TQ19" i="50"/>
  <c r="TQ13" i="50"/>
  <c r="TQ7" i="50"/>
  <c r="TQ15" i="50"/>
  <c r="TQ9" i="50"/>
  <c r="TQ21" i="50"/>
  <c r="TR29" i="50"/>
  <c r="TR27" i="50"/>
  <c r="TR28" i="50"/>
  <c r="TS24" i="50"/>
  <c r="TQ31" i="50"/>
  <c r="TQ8" i="50"/>
  <c r="TQ14" i="50"/>
  <c r="TH17" i="72" l="1"/>
  <c r="TI12" i="72"/>
  <c r="TH15" i="72"/>
  <c r="TH16" i="72"/>
  <c r="TH20" i="72"/>
  <c r="TH21" i="72"/>
  <c r="TH22" i="72"/>
  <c r="TH23" i="72"/>
  <c r="TH24" i="72"/>
  <c r="TH7" i="72" s="1"/>
  <c r="TH25" i="72"/>
  <c r="TR21" i="50"/>
  <c r="TQ6" i="50"/>
  <c r="TQ18" i="50"/>
  <c r="TS25" i="50"/>
  <c r="TQ12" i="50"/>
  <c r="TH19" i="72" l="1"/>
  <c r="TH10" i="72"/>
  <c r="TH6" i="72" s="1"/>
  <c r="TI13" i="72"/>
  <c r="TR13" i="50"/>
  <c r="TR7" i="50"/>
  <c r="TR20" i="50"/>
  <c r="TR10" i="50"/>
  <c r="TR22" i="50"/>
  <c r="TS29" i="50"/>
  <c r="TS28" i="50"/>
  <c r="TS27" i="50"/>
  <c r="TT24" i="50"/>
  <c r="TR14" i="50"/>
  <c r="TR31" i="50"/>
  <c r="TR8" i="50"/>
  <c r="TR19" i="50"/>
  <c r="TR15" i="50"/>
  <c r="TR9" i="50"/>
  <c r="TI17" i="72" l="1"/>
  <c r="TI16" i="72"/>
  <c r="TJ12" i="72"/>
  <c r="TI15" i="72"/>
  <c r="TI20" i="72"/>
  <c r="TI21" i="72"/>
  <c r="TI22" i="72"/>
  <c r="TI23" i="72"/>
  <c r="TI24" i="72"/>
  <c r="TI7" i="72" s="1"/>
  <c r="TI25" i="72"/>
  <c r="TR18" i="50"/>
  <c r="TR12" i="50"/>
  <c r="TR6" i="50"/>
  <c r="TT25" i="50"/>
  <c r="TI19" i="72" l="1"/>
  <c r="TI10" i="72"/>
  <c r="TI6" i="72" s="1"/>
  <c r="TJ13" i="72"/>
  <c r="TS19" i="50"/>
  <c r="TS15" i="50"/>
  <c r="TS9" i="50"/>
  <c r="TS20" i="50"/>
  <c r="TS21" i="50"/>
  <c r="TT29" i="50"/>
  <c r="TT28" i="50"/>
  <c r="TT27" i="50"/>
  <c r="TU24" i="50"/>
  <c r="TS14" i="50"/>
  <c r="TS31" i="50"/>
  <c r="TS8" i="50"/>
  <c r="TS13" i="50"/>
  <c r="TS7" i="50"/>
  <c r="TS22" i="50"/>
  <c r="TS10" i="50"/>
  <c r="TJ17" i="72" l="1"/>
  <c r="TJ16" i="72"/>
  <c r="TJ15" i="72"/>
  <c r="TK12" i="72"/>
  <c r="TJ21" i="72"/>
  <c r="TJ20" i="72"/>
  <c r="TJ22" i="72"/>
  <c r="TJ25" i="72"/>
  <c r="TJ24" i="72"/>
  <c r="TJ7" i="72" s="1"/>
  <c r="TJ23" i="72"/>
  <c r="TT10" i="50"/>
  <c r="TS12" i="50"/>
  <c r="TS18" i="50"/>
  <c r="TS6" i="50"/>
  <c r="TU25" i="50"/>
  <c r="TJ19" i="72" l="1"/>
  <c r="TJ10" i="72"/>
  <c r="TJ6" i="72" s="1"/>
  <c r="TK13" i="72"/>
  <c r="TT22" i="50"/>
  <c r="TU27" i="50"/>
  <c r="TU29" i="50"/>
  <c r="TU28" i="50"/>
  <c r="TV24" i="50"/>
  <c r="TT13" i="50"/>
  <c r="TT7" i="50"/>
  <c r="TT14" i="50"/>
  <c r="TT31" i="50"/>
  <c r="TT8" i="50"/>
  <c r="TT15" i="50"/>
  <c r="TT9" i="50"/>
  <c r="TT19" i="50"/>
  <c r="TT20" i="50"/>
  <c r="TT21" i="50"/>
  <c r="TK16" i="72" l="1"/>
  <c r="TK17" i="72"/>
  <c r="TK15" i="72"/>
  <c r="TL12" i="72"/>
  <c r="TK23" i="72"/>
  <c r="TK21" i="72"/>
  <c r="TK20" i="72"/>
  <c r="TK22" i="72"/>
  <c r="TK24" i="72"/>
  <c r="TK7" i="72" s="1"/>
  <c r="TK25" i="72"/>
  <c r="TU14" i="50"/>
  <c r="TU19" i="50"/>
  <c r="TU22" i="50"/>
  <c r="TU20" i="50"/>
  <c r="TT18" i="50"/>
  <c r="TT12" i="50"/>
  <c r="TT6" i="50"/>
  <c r="TV25" i="50"/>
  <c r="TK19" i="72" l="1"/>
  <c r="TK10" i="72"/>
  <c r="TK6" i="72" s="1"/>
  <c r="TL13" i="72"/>
  <c r="TU9" i="50"/>
  <c r="TU15" i="50"/>
  <c r="TV28" i="50"/>
  <c r="TV29" i="50"/>
  <c r="TV27" i="50"/>
  <c r="TW24" i="50"/>
  <c r="TU31" i="50"/>
  <c r="TU13" i="50"/>
  <c r="TU7" i="50"/>
  <c r="TU10" i="50"/>
  <c r="TU21" i="50"/>
  <c r="TU18" i="50" s="1"/>
  <c r="TU8" i="50"/>
  <c r="TL16" i="72" l="1"/>
  <c r="TL15" i="72"/>
  <c r="TL17" i="72"/>
  <c r="TM12" i="72"/>
  <c r="TL21" i="72"/>
  <c r="TL20" i="72"/>
  <c r="TL22" i="72"/>
  <c r="TL23" i="72"/>
  <c r="TL24" i="72"/>
  <c r="TL7" i="72" s="1"/>
  <c r="TL25" i="72"/>
  <c r="TU12" i="50"/>
  <c r="TV21" i="50"/>
  <c r="TW26" i="50"/>
  <c r="TX26" i="50" s="1"/>
  <c r="TY26" i="50" s="1"/>
  <c r="TZ26" i="50" s="1"/>
  <c r="UA26" i="50" s="1"/>
  <c r="UB26" i="50" s="1"/>
  <c r="UC26" i="50" s="1"/>
  <c r="UD26" i="50" s="1"/>
  <c r="UE26" i="50" s="1"/>
  <c r="UF26" i="50" s="1"/>
  <c r="UG26" i="50" s="1"/>
  <c r="UH26" i="50" s="1"/>
  <c r="TW25" i="50"/>
  <c r="TU6" i="50"/>
  <c r="TL19" i="72" l="1"/>
  <c r="TL10" i="72"/>
  <c r="TL6" i="72" s="1"/>
  <c r="TM13" i="72"/>
  <c r="TV22" i="50"/>
  <c r="TV10" i="50"/>
  <c r="TV13" i="50"/>
  <c r="TV7" i="50"/>
  <c r="TV20" i="50"/>
  <c r="TV19" i="50"/>
  <c r="TV9" i="50"/>
  <c r="TV15" i="50"/>
  <c r="TW29" i="50"/>
  <c r="TW28" i="50"/>
  <c r="TW27" i="50"/>
  <c r="TX24" i="50"/>
  <c r="TV31" i="50"/>
  <c r="TV8" i="50"/>
  <c r="TV14" i="50"/>
  <c r="TM16" i="72" l="1"/>
  <c r="TM17" i="72"/>
  <c r="TM15" i="72"/>
  <c r="TN12" i="72"/>
  <c r="TM21" i="72"/>
  <c r="TM23" i="72"/>
  <c r="TM20" i="72"/>
  <c r="TM22" i="72"/>
  <c r="TM24" i="72"/>
  <c r="TM7" i="72" s="1"/>
  <c r="TM25" i="72"/>
  <c r="TV12" i="50"/>
  <c r="TV18" i="50"/>
  <c r="TX25" i="50"/>
  <c r="TV6" i="50"/>
  <c r="TM19" i="72" l="1"/>
  <c r="TM10" i="72"/>
  <c r="TM6" i="72" s="1"/>
  <c r="TN13" i="72"/>
  <c r="TW21" i="50"/>
  <c r="TW31" i="50"/>
  <c r="TW14" i="50"/>
  <c r="TW8" i="50"/>
  <c r="TW20" i="50"/>
  <c r="TW22" i="50"/>
  <c r="TW10" i="50"/>
  <c r="TW19" i="50"/>
  <c r="TW13" i="50"/>
  <c r="TW7" i="50"/>
  <c r="TW15" i="50"/>
  <c r="TW9" i="50"/>
  <c r="TX29" i="50"/>
  <c r="TX28" i="50"/>
  <c r="TX27" i="50"/>
  <c r="TY24" i="50"/>
  <c r="TN16" i="72" l="1"/>
  <c r="TO12" i="72"/>
  <c r="TN17" i="72"/>
  <c r="TN15" i="72"/>
  <c r="TN21" i="72"/>
  <c r="TN20" i="72"/>
  <c r="TN22" i="72"/>
  <c r="TN23" i="72"/>
  <c r="TN24" i="72"/>
  <c r="TN7" i="72" s="1"/>
  <c r="TN25" i="72"/>
  <c r="TW6" i="50"/>
  <c r="TW12" i="50"/>
  <c r="TW18" i="50"/>
  <c r="TY25" i="50"/>
  <c r="TN19" i="72" l="1"/>
  <c r="TN10" i="72"/>
  <c r="TN6" i="72" s="1"/>
  <c r="TO13" i="72"/>
  <c r="TO14" i="72"/>
  <c r="TP14" i="72" s="1"/>
  <c r="TQ14" i="72" s="1"/>
  <c r="TR14" i="72" s="1"/>
  <c r="TS14" i="72" s="1"/>
  <c r="TT14" i="72" s="1"/>
  <c r="TU14" i="72" s="1"/>
  <c r="TV14" i="72" s="1"/>
  <c r="TW14" i="72" s="1"/>
  <c r="TX14" i="72" s="1"/>
  <c r="TY14" i="72" s="1"/>
  <c r="TZ14" i="72" s="1"/>
  <c r="TX20" i="50"/>
  <c r="TX21" i="50"/>
  <c r="TX22" i="50"/>
  <c r="TX10" i="50"/>
  <c r="TX13" i="50"/>
  <c r="TX7" i="50"/>
  <c r="TX14" i="50"/>
  <c r="TX8" i="50"/>
  <c r="TX31" i="50"/>
  <c r="TX19" i="50"/>
  <c r="TY29" i="50"/>
  <c r="TY27" i="50"/>
  <c r="TY28" i="50"/>
  <c r="TZ24" i="50"/>
  <c r="TX15" i="50"/>
  <c r="TX9" i="50"/>
  <c r="TO17" i="72" l="1"/>
  <c r="TO16" i="72"/>
  <c r="TO15" i="72"/>
  <c r="TP12" i="72"/>
  <c r="TO22" i="72"/>
  <c r="TO20" i="72"/>
  <c r="TO24" i="72"/>
  <c r="TO7" i="72" s="1"/>
  <c r="TO25" i="72"/>
  <c r="TO21" i="72"/>
  <c r="TO23" i="72"/>
  <c r="TX18" i="50"/>
  <c r="TX12" i="50"/>
  <c r="TX6" i="50"/>
  <c r="TZ25" i="50"/>
  <c r="TY14" i="50"/>
  <c r="TO19" i="72" l="1"/>
  <c r="TO10" i="72"/>
  <c r="TO6" i="72" s="1"/>
  <c r="TP13" i="72"/>
  <c r="TY31" i="50"/>
  <c r="TY20" i="50"/>
  <c r="TY19" i="50"/>
  <c r="TY13" i="50"/>
  <c r="TY7" i="50"/>
  <c r="TY8" i="50"/>
  <c r="TZ29" i="50"/>
  <c r="TZ28" i="50"/>
  <c r="TZ27" i="50"/>
  <c r="UA24" i="50"/>
  <c r="TY22" i="50"/>
  <c r="TY10" i="50"/>
  <c r="TY15" i="50"/>
  <c r="TY9" i="50"/>
  <c r="TY21" i="50"/>
  <c r="TP17" i="72" l="1"/>
  <c r="TP16" i="72"/>
  <c r="TP15" i="72"/>
  <c r="TQ12" i="72"/>
  <c r="TP23" i="72"/>
  <c r="TP25" i="72"/>
  <c r="TP20" i="72"/>
  <c r="TP21" i="72"/>
  <c r="TP24" i="72"/>
  <c r="TP7" i="72" s="1"/>
  <c r="TP22" i="72"/>
  <c r="TZ31" i="50"/>
  <c r="TY18" i="50"/>
  <c r="TY12" i="50"/>
  <c r="UA25" i="50"/>
  <c r="TY6" i="50"/>
  <c r="TP19" i="72" l="1"/>
  <c r="TP10" i="72"/>
  <c r="TP6" i="72" s="1"/>
  <c r="TQ13" i="72"/>
  <c r="TZ15" i="50"/>
  <c r="TZ9" i="50"/>
  <c r="TZ10" i="50"/>
  <c r="TZ22" i="50"/>
  <c r="TZ21" i="50"/>
  <c r="UA29" i="50"/>
  <c r="UA27" i="50"/>
  <c r="UA28" i="50"/>
  <c r="UB24" i="50"/>
  <c r="TZ13" i="50"/>
  <c r="TZ7" i="50"/>
  <c r="TZ20" i="50"/>
  <c r="TZ8" i="50"/>
  <c r="TZ19" i="50"/>
  <c r="TZ14" i="50"/>
  <c r="TQ17" i="72" l="1"/>
  <c r="TQ16" i="72"/>
  <c r="TQ15" i="72"/>
  <c r="TR12" i="72"/>
  <c r="TQ20" i="72"/>
  <c r="TQ22" i="72"/>
  <c r="TQ21" i="72"/>
  <c r="TQ23" i="72"/>
  <c r="TQ24" i="72"/>
  <c r="TQ7" i="72" s="1"/>
  <c r="TQ25" i="72"/>
  <c r="UB25" i="50"/>
  <c r="TZ12" i="50"/>
  <c r="TZ18" i="50"/>
  <c r="TZ6" i="50"/>
  <c r="TQ19" i="72" l="1"/>
  <c r="TQ10" i="72"/>
  <c r="TQ6" i="72" s="1"/>
  <c r="TR13" i="72"/>
  <c r="UA21" i="50"/>
  <c r="UA22" i="50"/>
  <c r="UA10" i="50"/>
  <c r="UA15" i="50"/>
  <c r="UA9" i="50"/>
  <c r="UA20" i="50"/>
  <c r="UA13" i="50"/>
  <c r="UA7" i="50"/>
  <c r="UA19" i="50"/>
  <c r="UA14" i="50"/>
  <c r="UA31" i="50"/>
  <c r="UA8" i="50"/>
  <c r="UB27" i="50"/>
  <c r="UB28" i="50"/>
  <c r="UB29" i="50"/>
  <c r="UC24" i="50"/>
  <c r="TR17" i="72" l="1"/>
  <c r="TR15" i="72"/>
  <c r="TR16" i="72"/>
  <c r="TS12" i="72"/>
  <c r="TR20" i="72"/>
  <c r="TR25" i="72"/>
  <c r="TR21" i="72"/>
  <c r="TR23" i="72"/>
  <c r="TR22" i="72"/>
  <c r="TR24" i="72"/>
  <c r="TR7" i="72" s="1"/>
  <c r="UB21" i="50"/>
  <c r="UA18" i="50"/>
  <c r="UA6" i="50"/>
  <c r="UC25" i="50"/>
  <c r="UA12" i="50"/>
  <c r="TR19" i="72" l="1"/>
  <c r="TR10" i="72"/>
  <c r="TR6" i="72" s="1"/>
  <c r="TS13" i="72"/>
  <c r="UB20" i="50"/>
  <c r="UB15" i="50"/>
  <c r="UB9" i="50"/>
  <c r="UC28" i="50"/>
  <c r="UC27" i="50"/>
  <c r="UC29" i="50"/>
  <c r="UD24" i="50"/>
  <c r="UB8" i="50"/>
  <c r="UB31" i="50"/>
  <c r="UB14" i="50"/>
  <c r="UB13" i="50"/>
  <c r="UB7" i="50"/>
  <c r="UB19" i="50"/>
  <c r="UB22" i="50"/>
  <c r="UB10" i="50"/>
  <c r="TS17" i="72" l="1"/>
  <c r="TS15" i="72"/>
  <c r="TS16" i="72"/>
  <c r="TT12" i="72"/>
  <c r="TS20" i="72"/>
  <c r="TS24" i="72"/>
  <c r="TS7" i="72" s="1"/>
  <c r="TS22" i="72"/>
  <c r="TS21" i="72"/>
  <c r="TS23" i="72"/>
  <c r="TS25" i="72"/>
  <c r="UC13" i="50"/>
  <c r="UB12" i="50"/>
  <c r="UB18" i="50"/>
  <c r="UD25" i="50"/>
  <c r="UB6" i="50"/>
  <c r="TS19" i="72" l="1"/>
  <c r="TS10" i="72"/>
  <c r="TS6" i="72" s="1"/>
  <c r="TT13" i="72"/>
  <c r="UC19" i="50"/>
  <c r="UC15" i="50"/>
  <c r="UC9" i="50"/>
  <c r="UC14" i="50"/>
  <c r="UC31" i="50"/>
  <c r="UC8" i="50"/>
  <c r="UC10" i="50"/>
  <c r="UC22" i="50"/>
  <c r="UC20" i="50"/>
  <c r="UC7" i="50"/>
  <c r="UC21" i="50"/>
  <c r="UD29" i="50"/>
  <c r="UD28" i="50"/>
  <c r="UD27" i="50"/>
  <c r="UE24" i="50"/>
  <c r="TT17" i="72" l="1"/>
  <c r="TT15" i="72"/>
  <c r="TT24" i="72" s="1"/>
  <c r="TT7" i="72" s="1"/>
  <c r="TT16" i="72"/>
  <c r="TU12" i="72"/>
  <c r="TT20" i="72"/>
  <c r="TT22" i="72"/>
  <c r="TT21" i="72"/>
  <c r="TT23" i="72"/>
  <c r="TT25" i="72"/>
  <c r="UC12" i="50"/>
  <c r="UC6" i="50"/>
  <c r="UC18" i="50"/>
  <c r="UE25" i="50"/>
  <c r="TT19" i="72" l="1"/>
  <c r="TT10" i="72"/>
  <c r="TT6" i="72" s="1"/>
  <c r="TU13" i="72"/>
  <c r="UD14" i="50"/>
  <c r="UD8" i="50"/>
  <c r="UD31" i="50"/>
  <c r="UD13" i="50"/>
  <c r="UD7" i="50"/>
  <c r="UD20" i="50"/>
  <c r="UD19" i="50"/>
  <c r="UE29" i="50"/>
  <c r="UE28" i="50"/>
  <c r="UE27" i="50"/>
  <c r="UF24" i="50"/>
  <c r="UD15" i="50"/>
  <c r="UD9" i="50"/>
  <c r="UD21" i="50"/>
  <c r="UD22" i="50"/>
  <c r="UD10" i="50"/>
  <c r="TU17" i="72" l="1"/>
  <c r="TU15" i="72"/>
  <c r="TU16" i="72"/>
  <c r="TV12" i="72"/>
  <c r="TU20" i="72"/>
  <c r="TU21" i="72"/>
  <c r="TU22" i="72"/>
  <c r="TU23" i="72"/>
  <c r="TU24" i="72"/>
  <c r="TU7" i="72" s="1"/>
  <c r="TU25" i="72"/>
  <c r="UE31" i="50"/>
  <c r="UD6" i="50"/>
  <c r="UF25" i="50"/>
  <c r="UD12" i="50"/>
  <c r="UD18" i="50"/>
  <c r="TU19" i="72" l="1"/>
  <c r="TU10" i="72"/>
  <c r="TU6" i="72" s="1"/>
  <c r="TV13" i="72"/>
  <c r="UE20" i="50"/>
  <c r="UE19" i="50"/>
  <c r="UE10" i="50"/>
  <c r="UE9" i="50"/>
  <c r="UE15" i="50"/>
  <c r="UE13" i="50"/>
  <c r="UE7" i="50"/>
  <c r="UE21" i="50"/>
  <c r="UE14" i="50"/>
  <c r="UF29" i="50"/>
  <c r="UF28" i="50"/>
  <c r="UF27" i="50"/>
  <c r="UG24" i="50"/>
  <c r="UE22" i="50"/>
  <c r="UE8" i="50"/>
  <c r="TV15" i="72" l="1"/>
  <c r="TV16" i="72"/>
  <c r="TV17" i="72"/>
  <c r="TW12" i="72"/>
  <c r="TV24" i="72"/>
  <c r="TV7" i="72" s="1"/>
  <c r="TV20" i="72"/>
  <c r="TV23" i="72"/>
  <c r="TV21" i="72"/>
  <c r="TV25" i="72"/>
  <c r="TV22" i="72"/>
  <c r="UE12" i="50"/>
  <c r="UE18" i="50"/>
  <c r="UE6" i="50"/>
  <c r="UG25" i="50"/>
  <c r="TV19" i="72" l="1"/>
  <c r="TV10" i="72"/>
  <c r="TV6" i="72" s="1"/>
  <c r="TW13" i="72"/>
  <c r="UF13" i="50"/>
  <c r="UF7" i="50"/>
  <c r="UF10" i="50"/>
  <c r="UF22" i="50"/>
  <c r="UF8" i="50"/>
  <c r="UF14" i="50"/>
  <c r="UF31" i="50"/>
  <c r="UF19" i="50"/>
  <c r="UF20" i="50"/>
  <c r="UG28" i="50"/>
  <c r="UG27" i="50"/>
  <c r="UG29" i="50"/>
  <c r="UH24" i="50"/>
  <c r="UF9" i="50"/>
  <c r="UF15" i="50"/>
  <c r="UF21" i="50"/>
  <c r="TW16" i="72" l="1"/>
  <c r="TW17" i="72"/>
  <c r="TX12" i="72"/>
  <c r="TW15" i="72"/>
  <c r="TW24" i="72"/>
  <c r="TW7" i="72" s="1"/>
  <c r="TW22" i="72"/>
  <c r="TW20" i="72"/>
  <c r="TW21" i="72"/>
  <c r="TW23" i="72"/>
  <c r="TW25" i="72"/>
  <c r="UH25" i="50"/>
  <c r="UF12" i="50"/>
  <c r="UF6" i="50"/>
  <c r="UF18" i="50"/>
  <c r="TW19" i="72" l="1"/>
  <c r="TW10" i="72"/>
  <c r="TW6" i="72" s="1"/>
  <c r="TX13" i="72"/>
  <c r="UG13" i="50"/>
  <c r="UG7" i="50"/>
  <c r="UH28" i="50"/>
  <c r="UH29" i="50"/>
  <c r="UH27" i="50"/>
  <c r="UI24" i="50"/>
  <c r="UG14" i="50"/>
  <c r="UG8" i="50"/>
  <c r="UG31" i="50"/>
  <c r="UG21" i="50"/>
  <c r="UG20" i="50"/>
  <c r="UG22" i="50"/>
  <c r="UG10" i="50"/>
  <c r="UG19" i="50"/>
  <c r="UG9" i="50"/>
  <c r="UG15" i="50"/>
  <c r="TX17" i="72" l="1"/>
  <c r="TX16" i="72"/>
  <c r="TY12" i="72"/>
  <c r="TX15" i="72"/>
  <c r="TX20" i="72"/>
  <c r="TX21" i="72"/>
  <c r="TX22" i="72"/>
  <c r="TX23" i="72"/>
  <c r="TX24" i="72"/>
  <c r="TX7" i="72" s="1"/>
  <c r="TX25" i="72"/>
  <c r="UH8" i="50"/>
  <c r="UH15" i="50"/>
  <c r="UH14" i="50"/>
  <c r="UG12" i="50"/>
  <c r="UI26" i="50"/>
  <c r="UJ26" i="50" s="1"/>
  <c r="UK26" i="50" s="1"/>
  <c r="UL26" i="50" s="1"/>
  <c r="UM26" i="50" s="1"/>
  <c r="UN26" i="50" s="1"/>
  <c r="UO26" i="50" s="1"/>
  <c r="UP26" i="50" s="1"/>
  <c r="UQ26" i="50" s="1"/>
  <c r="UR26" i="50" s="1"/>
  <c r="US26" i="50" s="1"/>
  <c r="UT26" i="50" s="1"/>
  <c r="UI25" i="50"/>
  <c r="UG18" i="50"/>
  <c r="UH19" i="50"/>
  <c r="UH21" i="50"/>
  <c r="UG6" i="50"/>
  <c r="TX19" i="72" l="1"/>
  <c r="TX10" i="72"/>
  <c r="TX6" i="72" s="1"/>
  <c r="TY13" i="72"/>
  <c r="UH31" i="50"/>
  <c r="UH9" i="50"/>
  <c r="UH20" i="50"/>
  <c r="UH13" i="50"/>
  <c r="UH12" i="50" s="1"/>
  <c r="UH7" i="50"/>
  <c r="UH10" i="50"/>
  <c r="UI27" i="50"/>
  <c r="UI29" i="50"/>
  <c r="UI28" i="50"/>
  <c r="UJ24" i="50"/>
  <c r="UH22" i="50"/>
  <c r="TY15" i="72" l="1"/>
  <c r="TY17" i="72"/>
  <c r="TY16" i="72"/>
  <c r="TZ12" i="72"/>
  <c r="TY20" i="72"/>
  <c r="TY21" i="72"/>
  <c r="TY23" i="72"/>
  <c r="TY22" i="72"/>
  <c r="TY24" i="72"/>
  <c r="TY7" i="72" s="1"/>
  <c r="TY25" i="72"/>
  <c r="UH18" i="50"/>
  <c r="UH6" i="50"/>
  <c r="UI15" i="50"/>
  <c r="UJ25" i="50"/>
  <c r="TY19" i="72" l="1"/>
  <c r="TY10" i="72"/>
  <c r="TY6" i="72" s="1"/>
  <c r="TZ13" i="72"/>
  <c r="UI19" i="50"/>
  <c r="UI8" i="50"/>
  <c r="UI14" i="50"/>
  <c r="UI13" i="50"/>
  <c r="UI7" i="50"/>
  <c r="UI31" i="50"/>
  <c r="UI9" i="50"/>
  <c r="UJ28" i="50"/>
  <c r="UJ27" i="50"/>
  <c r="UJ29" i="50"/>
  <c r="UK24" i="50"/>
  <c r="UI21" i="50"/>
  <c r="UI22" i="50"/>
  <c r="UI10" i="50"/>
  <c r="UI20" i="50"/>
  <c r="TZ17" i="72" l="1"/>
  <c r="TZ16" i="72"/>
  <c r="TZ15" i="72"/>
  <c r="UA12" i="72"/>
  <c r="TZ21" i="72"/>
  <c r="TZ22" i="72"/>
  <c r="TZ20" i="72"/>
  <c r="TZ23" i="72"/>
  <c r="TZ24" i="72"/>
  <c r="TZ7" i="72" s="1"/>
  <c r="TZ25" i="72"/>
  <c r="UJ19" i="50"/>
  <c r="UJ15" i="50"/>
  <c r="UI12" i="50"/>
  <c r="UK25" i="50"/>
  <c r="UI6" i="50"/>
  <c r="UI18" i="50"/>
  <c r="TZ19" i="72" l="1"/>
  <c r="TZ10" i="72"/>
  <c r="TZ6" i="72" s="1"/>
  <c r="UA14" i="72"/>
  <c r="UB14" i="72" s="1"/>
  <c r="UC14" i="72" s="1"/>
  <c r="UD14" i="72" s="1"/>
  <c r="UE14" i="72" s="1"/>
  <c r="UF14" i="72" s="1"/>
  <c r="UG14" i="72" s="1"/>
  <c r="UH14" i="72" s="1"/>
  <c r="UI14" i="72" s="1"/>
  <c r="UJ14" i="72" s="1"/>
  <c r="UK14" i="72" s="1"/>
  <c r="UL14" i="72" s="1"/>
  <c r="UA13" i="72"/>
  <c r="UJ20" i="50"/>
  <c r="UJ21" i="50"/>
  <c r="UJ9" i="50"/>
  <c r="UJ8" i="50"/>
  <c r="UJ14" i="50"/>
  <c r="UJ31" i="50"/>
  <c r="UK27" i="50"/>
  <c r="UK29" i="50"/>
  <c r="UK28" i="50"/>
  <c r="UL24" i="50"/>
  <c r="UJ7" i="50"/>
  <c r="UJ13" i="50"/>
  <c r="UJ22" i="50"/>
  <c r="UJ10" i="50"/>
  <c r="UA17" i="72" l="1"/>
  <c r="UA16" i="72"/>
  <c r="UB12" i="72"/>
  <c r="UA15" i="72"/>
  <c r="UA24" i="72"/>
  <c r="UA7" i="72" s="1"/>
  <c r="UA22" i="72"/>
  <c r="UA20" i="72"/>
  <c r="UA21" i="72"/>
  <c r="UA25" i="72"/>
  <c r="UA23" i="72"/>
  <c r="UJ18" i="50"/>
  <c r="UK21" i="50"/>
  <c r="UJ6" i="50"/>
  <c r="UL25" i="50"/>
  <c r="UJ12" i="50"/>
  <c r="UA19" i="72" l="1"/>
  <c r="UA10" i="72"/>
  <c r="UA6" i="72" s="1"/>
  <c r="UB13" i="72"/>
  <c r="UK19" i="50"/>
  <c r="UK20" i="50"/>
  <c r="UK14" i="50"/>
  <c r="UK8" i="50"/>
  <c r="UK31" i="50"/>
  <c r="UK10" i="50"/>
  <c r="UK22" i="50"/>
  <c r="UK13" i="50"/>
  <c r="UK7" i="50"/>
  <c r="UK9" i="50"/>
  <c r="UK15" i="50"/>
  <c r="UL28" i="50"/>
  <c r="UL27" i="50"/>
  <c r="UL29" i="50"/>
  <c r="UM24" i="50"/>
  <c r="UB17" i="72" l="1"/>
  <c r="UB16" i="72"/>
  <c r="UC12" i="72"/>
  <c r="UB15" i="72"/>
  <c r="UB23" i="72"/>
  <c r="UB20" i="72"/>
  <c r="UB21" i="72"/>
  <c r="UB24" i="72"/>
  <c r="UB7" i="72" s="1"/>
  <c r="UB25" i="72"/>
  <c r="UB22" i="72"/>
  <c r="UK18" i="50"/>
  <c r="UK6" i="50"/>
  <c r="UM25" i="50"/>
  <c r="UK12" i="50"/>
  <c r="UB19" i="72" l="1"/>
  <c r="UB10" i="72"/>
  <c r="UB6" i="72" s="1"/>
  <c r="UC13" i="72"/>
  <c r="UL8" i="50"/>
  <c r="UL14" i="50"/>
  <c r="UL20" i="50"/>
  <c r="UL13" i="50"/>
  <c r="UL7" i="50"/>
  <c r="UL31" i="50"/>
  <c r="UL21" i="50"/>
  <c r="UM29" i="50"/>
  <c r="UM28" i="50"/>
  <c r="UN24" i="50"/>
  <c r="UM27" i="50"/>
  <c r="UL19" i="50"/>
  <c r="UL22" i="50"/>
  <c r="UL10" i="50"/>
  <c r="UL15" i="50"/>
  <c r="UL9" i="50"/>
  <c r="UC17" i="72" l="1"/>
  <c r="UC16" i="72"/>
  <c r="UC15" i="72"/>
  <c r="UC21" i="72" s="1"/>
  <c r="UD12" i="72"/>
  <c r="UC25" i="72"/>
  <c r="UC22" i="72"/>
  <c r="UC20" i="72"/>
  <c r="UC23" i="72"/>
  <c r="UC24" i="72"/>
  <c r="UC7" i="72" s="1"/>
  <c r="UL12" i="50"/>
  <c r="UL6" i="50"/>
  <c r="UN25" i="50"/>
  <c r="UL18" i="50"/>
  <c r="UC19" i="72" l="1"/>
  <c r="UC10" i="72"/>
  <c r="UC6" i="72" s="1"/>
  <c r="UD13" i="72"/>
  <c r="UM22" i="50"/>
  <c r="UM10" i="50"/>
  <c r="UN27" i="50"/>
  <c r="UN29" i="50"/>
  <c r="UN28" i="50"/>
  <c r="UO24" i="50"/>
  <c r="UM15" i="50"/>
  <c r="UM9" i="50"/>
  <c r="UM31" i="50"/>
  <c r="UM14" i="50"/>
  <c r="UM8" i="50"/>
  <c r="UM21" i="50"/>
  <c r="UM13" i="50"/>
  <c r="UM7" i="50"/>
  <c r="UM20" i="50"/>
  <c r="UM19" i="50"/>
  <c r="UD17" i="72" l="1"/>
  <c r="UD16" i="72"/>
  <c r="UD15" i="72"/>
  <c r="UE12" i="72"/>
  <c r="UD21" i="72"/>
  <c r="UD20" i="72"/>
  <c r="UD22" i="72"/>
  <c r="UD24" i="72"/>
  <c r="UD7" i="72" s="1"/>
  <c r="UD23" i="72"/>
  <c r="UD25" i="72"/>
  <c r="UN21" i="50"/>
  <c r="UN15" i="50"/>
  <c r="UN19" i="50"/>
  <c r="UN14" i="50"/>
  <c r="UN20" i="50"/>
  <c r="UM12" i="50"/>
  <c r="UO25" i="50"/>
  <c r="UM18" i="50"/>
  <c r="UN13" i="50"/>
  <c r="UN7" i="50"/>
  <c r="UM6" i="50"/>
  <c r="UD19" i="72" l="1"/>
  <c r="UD10" i="72"/>
  <c r="UD6" i="72" s="1"/>
  <c r="UE13" i="72"/>
  <c r="UN22" i="50"/>
  <c r="UN18" i="50" s="1"/>
  <c r="UN31" i="50"/>
  <c r="UN10" i="50"/>
  <c r="UO29" i="50"/>
  <c r="UP24" i="50"/>
  <c r="UO28" i="50"/>
  <c r="UO27" i="50"/>
  <c r="UN9" i="50"/>
  <c r="UN8" i="50"/>
  <c r="UN12" i="50"/>
  <c r="UE17" i="72" l="1"/>
  <c r="UE15" i="72"/>
  <c r="UE16" i="72"/>
  <c r="UF12" i="72"/>
  <c r="UE20" i="72"/>
  <c r="UE25" i="72"/>
  <c r="UE22" i="72"/>
  <c r="UE23" i="72"/>
  <c r="UE21" i="72"/>
  <c r="UE24" i="72"/>
  <c r="UE7" i="72" s="1"/>
  <c r="UO19" i="50"/>
  <c r="UN6" i="50"/>
  <c r="UP25" i="50"/>
  <c r="UE19" i="72" l="1"/>
  <c r="UE10" i="72"/>
  <c r="UE6" i="72" s="1"/>
  <c r="UF13" i="72"/>
  <c r="UO15" i="50"/>
  <c r="UO9" i="50"/>
  <c r="UO22" i="50"/>
  <c r="UO10" i="50"/>
  <c r="UO21" i="50"/>
  <c r="UO13" i="50"/>
  <c r="UO7" i="50"/>
  <c r="UO20" i="50"/>
  <c r="UO8" i="50"/>
  <c r="UO14" i="50"/>
  <c r="UO31" i="50"/>
  <c r="UP29" i="50"/>
  <c r="UP28" i="50"/>
  <c r="UP27" i="50"/>
  <c r="UQ24" i="50"/>
  <c r="UF17" i="72" l="1"/>
  <c r="UF16" i="72"/>
  <c r="UF15" i="72"/>
  <c r="UF23" i="72" s="1"/>
  <c r="UG12" i="72"/>
  <c r="UF25" i="72"/>
  <c r="UF22" i="72"/>
  <c r="UF24" i="72"/>
  <c r="UF7" i="72" s="1"/>
  <c r="UF20" i="72"/>
  <c r="UP14" i="50"/>
  <c r="UO18" i="50"/>
  <c r="UQ25" i="50"/>
  <c r="UO12" i="50"/>
  <c r="UO6" i="50"/>
  <c r="UG13" i="72" l="1"/>
  <c r="UF21" i="72"/>
  <c r="UF10" i="72" s="1"/>
  <c r="UF6" i="72" s="1"/>
  <c r="UP19" i="50"/>
  <c r="UP20" i="50"/>
  <c r="UP15" i="50"/>
  <c r="UP9" i="50"/>
  <c r="UP13" i="50"/>
  <c r="UP7" i="50"/>
  <c r="UQ29" i="50"/>
  <c r="UQ28" i="50"/>
  <c r="UR24" i="50"/>
  <c r="UQ27" i="50"/>
  <c r="UP21" i="50"/>
  <c r="UP8" i="50"/>
  <c r="UP31" i="50"/>
  <c r="UP22" i="50"/>
  <c r="UP10" i="50"/>
  <c r="UP12" i="50" l="1"/>
  <c r="UG17" i="72"/>
  <c r="UG15" i="72"/>
  <c r="UG16" i="72"/>
  <c r="UH12" i="72"/>
  <c r="UG20" i="72"/>
  <c r="UG21" i="72"/>
  <c r="UG22" i="72"/>
  <c r="UG23" i="72"/>
  <c r="UG24" i="72"/>
  <c r="UG7" i="72" s="1"/>
  <c r="UG25" i="72"/>
  <c r="UF19" i="72"/>
  <c r="UP6" i="50"/>
  <c r="UP18" i="50"/>
  <c r="UR25" i="50"/>
  <c r="UG19" i="72" l="1"/>
  <c r="UG10" i="72"/>
  <c r="UG6" i="72" s="1"/>
  <c r="UH13" i="72"/>
  <c r="UQ22" i="50"/>
  <c r="UQ10" i="50"/>
  <c r="UQ14" i="50"/>
  <c r="UQ31" i="50"/>
  <c r="UQ9" i="50"/>
  <c r="UQ15" i="50"/>
  <c r="UR29" i="50"/>
  <c r="UR28" i="50"/>
  <c r="US24" i="50"/>
  <c r="UR27" i="50"/>
  <c r="UQ19" i="50"/>
  <c r="UQ8" i="50"/>
  <c r="UQ20" i="50"/>
  <c r="UQ13" i="50"/>
  <c r="UQ7" i="50"/>
  <c r="UQ21" i="50"/>
  <c r="UH17" i="72" l="1"/>
  <c r="UH16" i="72"/>
  <c r="UH15" i="72"/>
  <c r="UI12" i="72"/>
  <c r="UH20" i="72"/>
  <c r="UH25" i="72"/>
  <c r="UH21" i="72"/>
  <c r="UH24" i="72"/>
  <c r="UH7" i="72" s="1"/>
  <c r="UH22" i="72"/>
  <c r="UH23" i="72"/>
  <c r="UR19" i="50"/>
  <c r="UR13" i="50"/>
  <c r="UR21" i="50"/>
  <c r="UQ18" i="50"/>
  <c r="UR15" i="50"/>
  <c r="US25" i="50"/>
  <c r="UQ6" i="50"/>
  <c r="UQ12" i="50"/>
  <c r="UH19" i="72" l="1"/>
  <c r="UH10" i="72"/>
  <c r="UH6" i="72" s="1"/>
  <c r="UI13" i="72"/>
  <c r="UR20" i="50"/>
  <c r="UR7" i="50"/>
  <c r="UR31" i="50"/>
  <c r="UR8" i="50"/>
  <c r="UR14" i="50"/>
  <c r="UR12" i="50" s="1"/>
  <c r="UR9" i="50"/>
  <c r="UR10" i="50"/>
  <c r="UR22" i="50"/>
  <c r="US28" i="50"/>
  <c r="US29" i="50"/>
  <c r="US27" i="50"/>
  <c r="UT24" i="50"/>
  <c r="UR18" i="50" l="1"/>
  <c r="UI16" i="72"/>
  <c r="UI17" i="72"/>
  <c r="UI15" i="72"/>
  <c r="UJ12" i="72"/>
  <c r="UI20" i="72"/>
  <c r="UI21" i="72"/>
  <c r="UI22" i="72"/>
  <c r="UI23" i="72"/>
  <c r="UI24" i="72"/>
  <c r="UI7" i="72" s="1"/>
  <c r="UI25" i="72"/>
  <c r="UT25" i="50"/>
  <c r="UR6" i="50"/>
  <c r="UI10" i="72" l="1"/>
  <c r="UI6" i="72" s="1"/>
  <c r="UI19" i="72"/>
  <c r="UJ13" i="72"/>
  <c r="US21" i="50"/>
  <c r="US20" i="50"/>
  <c r="UT28" i="50"/>
  <c r="UT29" i="50"/>
  <c r="UT27" i="50"/>
  <c r="UU24" i="50"/>
  <c r="US19" i="50"/>
  <c r="US13" i="50"/>
  <c r="US7" i="50"/>
  <c r="US22" i="50"/>
  <c r="US10" i="50"/>
  <c r="US8" i="50"/>
  <c r="US31" i="50"/>
  <c r="US14" i="50"/>
  <c r="US15" i="50"/>
  <c r="US9" i="50"/>
  <c r="UJ17" i="72" l="1"/>
  <c r="UJ15" i="72"/>
  <c r="UK12" i="72"/>
  <c r="UJ16" i="72"/>
  <c r="UJ20" i="72"/>
  <c r="UJ21" i="72"/>
  <c r="UJ22" i="72"/>
  <c r="UJ23" i="72"/>
  <c r="UJ24" i="72"/>
  <c r="UJ7" i="72" s="1"/>
  <c r="UJ25" i="72"/>
  <c r="UU26" i="50"/>
  <c r="UV26" i="50" s="1"/>
  <c r="UW26" i="50" s="1"/>
  <c r="UX26" i="50" s="1"/>
  <c r="UY26" i="50" s="1"/>
  <c r="UZ26" i="50" s="1"/>
  <c r="VA26" i="50" s="1"/>
  <c r="VB26" i="50" s="1"/>
  <c r="VC26" i="50" s="1"/>
  <c r="VD26" i="50" s="1"/>
  <c r="VE26" i="50" s="1"/>
  <c r="VF26" i="50" s="1"/>
  <c r="UU25" i="50"/>
  <c r="US6" i="50"/>
  <c r="US12" i="50"/>
  <c r="US18" i="50"/>
  <c r="UJ19" i="72" l="1"/>
  <c r="UJ10" i="72"/>
  <c r="UJ6" i="72" s="1"/>
  <c r="UK13" i="72"/>
  <c r="UT19" i="50"/>
  <c r="UT13" i="50"/>
  <c r="UT7" i="50"/>
  <c r="UT20" i="50"/>
  <c r="UT9" i="50"/>
  <c r="UT15" i="50"/>
  <c r="UT10" i="50"/>
  <c r="UT22" i="50"/>
  <c r="UU27" i="50"/>
  <c r="UU28" i="50"/>
  <c r="UU29" i="50"/>
  <c r="UV24" i="50"/>
  <c r="UT14" i="50"/>
  <c r="UT31" i="50"/>
  <c r="UT8" i="50"/>
  <c r="UT21" i="50"/>
  <c r="UK15" i="72" l="1"/>
  <c r="UK17" i="72"/>
  <c r="UL12" i="72"/>
  <c r="UK16" i="72"/>
  <c r="UK20" i="72"/>
  <c r="UK21" i="72"/>
  <c r="UK23" i="72"/>
  <c r="UK22" i="72"/>
  <c r="UK24" i="72"/>
  <c r="UK7" i="72" s="1"/>
  <c r="UK25" i="72"/>
  <c r="UT6" i="50"/>
  <c r="UT12" i="50"/>
  <c r="UV25" i="50"/>
  <c r="UT18" i="50"/>
  <c r="UK19" i="72" l="1"/>
  <c r="UK10" i="72"/>
  <c r="UK6" i="72" s="1"/>
  <c r="UL13" i="72"/>
  <c r="UV28" i="50"/>
  <c r="UV29" i="50"/>
  <c r="UV27" i="50"/>
  <c r="UW24" i="50"/>
  <c r="UU22" i="50"/>
  <c r="UU10" i="50"/>
  <c r="UU21" i="50"/>
  <c r="UU20" i="50"/>
  <c r="UU14" i="50"/>
  <c r="UU8" i="50"/>
  <c r="UU31" i="50"/>
  <c r="UU15" i="50"/>
  <c r="UU9" i="50"/>
  <c r="UU13" i="50"/>
  <c r="UU7" i="50"/>
  <c r="UU19" i="50"/>
  <c r="UL16" i="72" l="1"/>
  <c r="UM12" i="72"/>
  <c r="UL15" i="72"/>
  <c r="UL17" i="72"/>
  <c r="UL20" i="72"/>
  <c r="UL21" i="72"/>
  <c r="UL22" i="72"/>
  <c r="UL23" i="72"/>
  <c r="UL24" i="72"/>
  <c r="UL7" i="72" s="1"/>
  <c r="UL25" i="72"/>
  <c r="UU6" i="50"/>
  <c r="UW25" i="50"/>
  <c r="UU18" i="50"/>
  <c r="UU12" i="50"/>
  <c r="UL19" i="72" l="1"/>
  <c r="UL10" i="72"/>
  <c r="UL6" i="72" s="1"/>
  <c r="UM14" i="72"/>
  <c r="UN14" i="72" s="1"/>
  <c r="UO14" i="72" s="1"/>
  <c r="UP14" i="72" s="1"/>
  <c r="UQ14" i="72" s="1"/>
  <c r="UR14" i="72" s="1"/>
  <c r="US14" i="72" s="1"/>
  <c r="UT14" i="72" s="1"/>
  <c r="UU14" i="72" s="1"/>
  <c r="UV14" i="72" s="1"/>
  <c r="UW14" i="72" s="1"/>
  <c r="UX14" i="72" s="1"/>
  <c r="UM13" i="72"/>
  <c r="UV8" i="50"/>
  <c r="UV21" i="50"/>
  <c r="UV20" i="50"/>
  <c r="UV19" i="50"/>
  <c r="UV22" i="50"/>
  <c r="UV10" i="50"/>
  <c r="UW29" i="50"/>
  <c r="UW28" i="50"/>
  <c r="UW27" i="50"/>
  <c r="UX24" i="50"/>
  <c r="UV13" i="50"/>
  <c r="UV7" i="50"/>
  <c r="UV14" i="50"/>
  <c r="UV9" i="50"/>
  <c r="UV15" i="50"/>
  <c r="UV31" i="50"/>
  <c r="UV18" i="50" l="1"/>
  <c r="UM17" i="72"/>
  <c r="UM16" i="72"/>
  <c r="UM15" i="72"/>
  <c r="UN12" i="72"/>
  <c r="UM25" i="72"/>
  <c r="UM22" i="72"/>
  <c r="UM20" i="72"/>
  <c r="UM21" i="72"/>
  <c r="UM24" i="72"/>
  <c r="UM7" i="72" s="1"/>
  <c r="UM23" i="72"/>
  <c r="UV12" i="50"/>
  <c r="UX25" i="50"/>
  <c r="UV6" i="50"/>
  <c r="UM19" i="72" l="1"/>
  <c r="UM10" i="72"/>
  <c r="UM6" i="72" s="1"/>
  <c r="UN13" i="72"/>
  <c r="UW21" i="50"/>
  <c r="UW20" i="50"/>
  <c r="UW13" i="50"/>
  <c r="UW7" i="50"/>
  <c r="UW10" i="50"/>
  <c r="UW22" i="50"/>
  <c r="UW14" i="50"/>
  <c r="UW31" i="50"/>
  <c r="UW8" i="50"/>
  <c r="UW15" i="50"/>
  <c r="UW9" i="50"/>
  <c r="UW19" i="50"/>
  <c r="UX28" i="50"/>
  <c r="UX27" i="50"/>
  <c r="UX29" i="50"/>
  <c r="UY24" i="50"/>
  <c r="UN17" i="72" l="1"/>
  <c r="UN16" i="72"/>
  <c r="UN15" i="72"/>
  <c r="UO12" i="72"/>
  <c r="UN25" i="72"/>
  <c r="UN20" i="72"/>
  <c r="UN23" i="72"/>
  <c r="UN21" i="72"/>
  <c r="UN24" i="72"/>
  <c r="UN7" i="72" s="1"/>
  <c r="UN22" i="72"/>
  <c r="UX19" i="50"/>
  <c r="UW18" i="50"/>
  <c r="UW12" i="50"/>
  <c r="UW6" i="50"/>
  <c r="UY25" i="50"/>
  <c r="UN19" i="72" l="1"/>
  <c r="UN10" i="72"/>
  <c r="UN6" i="72" s="1"/>
  <c r="UO13" i="72"/>
  <c r="UX22" i="50"/>
  <c r="UX10" i="50"/>
  <c r="UX20" i="50"/>
  <c r="UX15" i="50"/>
  <c r="UX9" i="50"/>
  <c r="UX13" i="50"/>
  <c r="UX7" i="50"/>
  <c r="UY28" i="50"/>
  <c r="UY29" i="50"/>
  <c r="UY27" i="50"/>
  <c r="UZ24" i="50"/>
  <c r="UX8" i="50"/>
  <c r="UX31" i="50"/>
  <c r="UX14" i="50"/>
  <c r="UX21" i="50"/>
  <c r="UO17" i="72" l="1"/>
  <c r="UO16" i="72"/>
  <c r="UO15" i="72"/>
  <c r="UP12" i="72"/>
  <c r="UO22" i="72"/>
  <c r="UO24" i="72"/>
  <c r="UO7" i="72" s="1"/>
  <c r="UO20" i="72"/>
  <c r="UO21" i="72"/>
  <c r="UO25" i="72"/>
  <c r="UO23" i="72"/>
  <c r="UX18" i="50"/>
  <c r="UX12" i="50"/>
  <c r="UX6" i="50"/>
  <c r="UZ25" i="50"/>
  <c r="UO19" i="72" l="1"/>
  <c r="UO10" i="72"/>
  <c r="UO6" i="72" s="1"/>
  <c r="UP13" i="72"/>
  <c r="UY19" i="50"/>
  <c r="UY21" i="50"/>
  <c r="UY20" i="50"/>
  <c r="UY13" i="50"/>
  <c r="UY7" i="50"/>
  <c r="UY9" i="50"/>
  <c r="UY15" i="50"/>
  <c r="UY22" i="50"/>
  <c r="UY10" i="50"/>
  <c r="UZ27" i="50"/>
  <c r="UZ28" i="50"/>
  <c r="UZ29" i="50"/>
  <c r="VA24" i="50"/>
  <c r="UY14" i="50"/>
  <c r="UY8" i="50"/>
  <c r="UY31" i="50"/>
  <c r="UP17" i="72" l="1"/>
  <c r="UP16" i="72"/>
  <c r="UP15" i="72"/>
  <c r="UQ12" i="72"/>
  <c r="UP23" i="72"/>
  <c r="UP21" i="72"/>
  <c r="UP24" i="72"/>
  <c r="UP7" i="72" s="1"/>
  <c r="UP20" i="72"/>
  <c r="UP22" i="72"/>
  <c r="UP25" i="72"/>
  <c r="UY6" i="50"/>
  <c r="VA25" i="50"/>
  <c r="UY12" i="50"/>
  <c r="UY18" i="50"/>
  <c r="UP19" i="72" l="1"/>
  <c r="UP10" i="72"/>
  <c r="UP6" i="72" s="1"/>
  <c r="UQ13" i="72"/>
  <c r="UZ14" i="50"/>
  <c r="UZ31" i="50"/>
  <c r="UZ8" i="50"/>
  <c r="UZ21" i="50"/>
  <c r="UZ15" i="50"/>
  <c r="UZ9" i="50"/>
  <c r="UZ20" i="50"/>
  <c r="UZ13" i="50"/>
  <c r="UZ7" i="50"/>
  <c r="UZ22" i="50"/>
  <c r="UZ10" i="50"/>
  <c r="VA29" i="50"/>
  <c r="VA27" i="50"/>
  <c r="VA28" i="50"/>
  <c r="VB24" i="50"/>
  <c r="UZ19" i="50"/>
  <c r="UQ17" i="72" l="1"/>
  <c r="UQ15" i="72"/>
  <c r="UQ16" i="72"/>
  <c r="UR12" i="72"/>
  <c r="UQ20" i="72"/>
  <c r="UQ23" i="72"/>
  <c r="UQ22" i="72"/>
  <c r="UQ25" i="72"/>
  <c r="UQ21" i="72"/>
  <c r="UQ24" i="72"/>
  <c r="UQ7" i="72" s="1"/>
  <c r="VA19" i="50"/>
  <c r="UZ18" i="50"/>
  <c r="VB25" i="50"/>
  <c r="UZ12" i="50"/>
  <c r="UZ6" i="50"/>
  <c r="UQ19" i="72" l="1"/>
  <c r="UQ10" i="72"/>
  <c r="UQ6" i="72" s="1"/>
  <c r="UR13" i="72"/>
  <c r="VA13" i="50"/>
  <c r="VA7" i="50"/>
  <c r="VA20" i="50"/>
  <c r="VA31" i="50"/>
  <c r="VA14" i="50"/>
  <c r="VA8" i="50"/>
  <c r="VA21" i="50"/>
  <c r="VB29" i="50"/>
  <c r="VB27" i="50"/>
  <c r="VC24" i="50"/>
  <c r="VB28" i="50"/>
  <c r="VA22" i="50"/>
  <c r="VA10" i="50"/>
  <c r="VA15" i="50"/>
  <c r="VA9" i="50"/>
  <c r="UR17" i="72" l="1"/>
  <c r="UR16" i="72"/>
  <c r="US12" i="72"/>
  <c r="UR15" i="72"/>
  <c r="UR21" i="72"/>
  <c r="UR22" i="72"/>
  <c r="UR20" i="72"/>
  <c r="UR23" i="72"/>
  <c r="UR25" i="72"/>
  <c r="UR24" i="72"/>
  <c r="UR7" i="72" s="1"/>
  <c r="VA12" i="50"/>
  <c r="VA18" i="50"/>
  <c r="VC25" i="50"/>
  <c r="VB19" i="50"/>
  <c r="VA6" i="50"/>
  <c r="UR19" i="72" l="1"/>
  <c r="UR10" i="72"/>
  <c r="UR6" i="72" s="1"/>
  <c r="US13" i="72"/>
  <c r="VB22" i="50"/>
  <c r="VB10" i="50"/>
  <c r="VB21" i="50"/>
  <c r="VB15" i="50"/>
  <c r="VB9" i="50"/>
  <c r="VB31" i="50"/>
  <c r="VB14" i="50"/>
  <c r="VB8" i="50"/>
  <c r="VB7" i="50"/>
  <c r="VC29" i="50"/>
  <c r="VC27" i="50"/>
  <c r="VD24" i="50"/>
  <c r="VC28" i="50"/>
  <c r="VB20" i="50"/>
  <c r="VB13" i="50"/>
  <c r="US17" i="72" l="1"/>
  <c r="US16" i="72"/>
  <c r="US15" i="72"/>
  <c r="UT12" i="72"/>
  <c r="US20" i="72"/>
  <c r="US21" i="72"/>
  <c r="US22" i="72"/>
  <c r="US23" i="72"/>
  <c r="US24" i="72"/>
  <c r="US7" i="72" s="1"/>
  <c r="US25" i="72"/>
  <c r="VC19" i="50"/>
  <c r="VB6" i="50"/>
  <c r="VB18" i="50"/>
  <c r="VB12" i="50"/>
  <c r="VD25" i="50"/>
  <c r="US19" i="72" l="1"/>
  <c r="US10" i="72"/>
  <c r="US6" i="72" s="1"/>
  <c r="UT13" i="72"/>
  <c r="VC21" i="50"/>
  <c r="VC20" i="50"/>
  <c r="VC22" i="50"/>
  <c r="VC10" i="50"/>
  <c r="VC13" i="50"/>
  <c r="VC7" i="50"/>
  <c r="VD29" i="50"/>
  <c r="VD28" i="50"/>
  <c r="VE24" i="50"/>
  <c r="VD27" i="50"/>
  <c r="VC15" i="50"/>
  <c r="VC9" i="50"/>
  <c r="VC14" i="50"/>
  <c r="VC8" i="50"/>
  <c r="VC31" i="50"/>
  <c r="UT17" i="72" l="1"/>
  <c r="UT16" i="72"/>
  <c r="UT15" i="72"/>
  <c r="UU12" i="72"/>
  <c r="UT20" i="72"/>
  <c r="UT22" i="72"/>
  <c r="UT21" i="72"/>
  <c r="UT23" i="72"/>
  <c r="UT24" i="72"/>
  <c r="UT7" i="72" s="1"/>
  <c r="UT25" i="72"/>
  <c r="VC18" i="50"/>
  <c r="VE25" i="50"/>
  <c r="VC6" i="50"/>
  <c r="VC12" i="50"/>
  <c r="UT19" i="72" l="1"/>
  <c r="UT10" i="72"/>
  <c r="UT6" i="72" s="1"/>
  <c r="UU13" i="72"/>
  <c r="VD20" i="50"/>
  <c r="VD10" i="50"/>
  <c r="VD22" i="50"/>
  <c r="VD19" i="50"/>
  <c r="VD21" i="50"/>
  <c r="VD15" i="50"/>
  <c r="VD9" i="50"/>
  <c r="VD13" i="50"/>
  <c r="VD7" i="50"/>
  <c r="VF24" i="50"/>
  <c r="VE29" i="50"/>
  <c r="VE27" i="50"/>
  <c r="VE28" i="50"/>
  <c r="VD14" i="50"/>
  <c r="VD8" i="50"/>
  <c r="VD31" i="50"/>
  <c r="UU16" i="72" l="1"/>
  <c r="UU15" i="72"/>
  <c r="UU23" i="72" s="1"/>
  <c r="UU17" i="72"/>
  <c r="UV12" i="72"/>
  <c r="UU20" i="72"/>
  <c r="UU21" i="72"/>
  <c r="UU24" i="72"/>
  <c r="UU7" i="72" s="1"/>
  <c r="UU22" i="72"/>
  <c r="UU25" i="72"/>
  <c r="VD18" i="50"/>
  <c r="VF25" i="50"/>
  <c r="VD12" i="50"/>
  <c r="VD6" i="50"/>
  <c r="UV13" i="72" l="1"/>
  <c r="UU19" i="72"/>
  <c r="UU10" i="72"/>
  <c r="UU6" i="72" s="1"/>
  <c r="VE19" i="50"/>
  <c r="VE21" i="50"/>
  <c r="VF28" i="50"/>
  <c r="VF27" i="50"/>
  <c r="VF29" i="50"/>
  <c r="VG24" i="50"/>
  <c r="VE22" i="50"/>
  <c r="VE10" i="50"/>
  <c r="VE13" i="50"/>
  <c r="VE7" i="50"/>
  <c r="VE20" i="50"/>
  <c r="VE9" i="50"/>
  <c r="VE15" i="50"/>
  <c r="VE8" i="50"/>
  <c r="VE31" i="50"/>
  <c r="VE14" i="50"/>
  <c r="UV15" i="72" l="1"/>
  <c r="UV17" i="72"/>
  <c r="UW12" i="72"/>
  <c r="UV16" i="72"/>
  <c r="UV20" i="72"/>
  <c r="UV21" i="72"/>
  <c r="UV22" i="72"/>
  <c r="UV23" i="72"/>
  <c r="UV24" i="72"/>
  <c r="UV7" i="72" s="1"/>
  <c r="UV25" i="72"/>
  <c r="VE18" i="50"/>
  <c r="VE12" i="50"/>
  <c r="VG26" i="50"/>
  <c r="VH26" i="50" s="1"/>
  <c r="VI26" i="50" s="1"/>
  <c r="VJ26" i="50" s="1"/>
  <c r="VK26" i="50" s="1"/>
  <c r="VL26" i="50" s="1"/>
  <c r="VM26" i="50" s="1"/>
  <c r="VN26" i="50" s="1"/>
  <c r="VO26" i="50" s="1"/>
  <c r="VP26" i="50" s="1"/>
  <c r="VQ26" i="50" s="1"/>
  <c r="VR26" i="50" s="1"/>
  <c r="VG25" i="50"/>
  <c r="VE6" i="50"/>
  <c r="UV19" i="72" l="1"/>
  <c r="UV10" i="72"/>
  <c r="UV6" i="72" s="1"/>
  <c r="UW13" i="72"/>
  <c r="VF13" i="50"/>
  <c r="VF7" i="50"/>
  <c r="VF31" i="50"/>
  <c r="VF8" i="50"/>
  <c r="VF14" i="50"/>
  <c r="VF22" i="50"/>
  <c r="VF10" i="50"/>
  <c r="VF20" i="50"/>
  <c r="VF9" i="50"/>
  <c r="VF15" i="50"/>
  <c r="VF21" i="50"/>
  <c r="VG29" i="50"/>
  <c r="VG27" i="50"/>
  <c r="VH24" i="50"/>
  <c r="VG28" i="50"/>
  <c r="VF19" i="50"/>
  <c r="UW15" i="72" l="1"/>
  <c r="UX12" i="72"/>
  <c r="UW17" i="72"/>
  <c r="UW16" i="72"/>
  <c r="UW22" i="72"/>
  <c r="UW20" i="72"/>
  <c r="UW21" i="72"/>
  <c r="UW23" i="72"/>
  <c r="UW24" i="72"/>
  <c r="UW7" i="72" s="1"/>
  <c r="UW25" i="72"/>
  <c r="VH25" i="50"/>
  <c r="VF12" i="50"/>
  <c r="VF6" i="50"/>
  <c r="VF18" i="50"/>
  <c r="UW19" i="72" l="1"/>
  <c r="UW10" i="72"/>
  <c r="UW6" i="72" s="1"/>
  <c r="UX13" i="72"/>
  <c r="VG9" i="50"/>
  <c r="VG15" i="50"/>
  <c r="VH28" i="50"/>
  <c r="VH27" i="50"/>
  <c r="VH29" i="50"/>
  <c r="VI24" i="50"/>
  <c r="VG20" i="50"/>
  <c r="VG19" i="50"/>
  <c r="VG13" i="50"/>
  <c r="VG7" i="50"/>
  <c r="VG10" i="50"/>
  <c r="VG22" i="50"/>
  <c r="VG21" i="50"/>
  <c r="VG14" i="50"/>
  <c r="VG8" i="50"/>
  <c r="VG31" i="50"/>
  <c r="UX17" i="72" l="1"/>
  <c r="UY12" i="72"/>
  <c r="UX15" i="72"/>
  <c r="UX16" i="72"/>
  <c r="UX20" i="72"/>
  <c r="UX22" i="72"/>
  <c r="UX21" i="72"/>
  <c r="UX23" i="72"/>
  <c r="UX24" i="72"/>
  <c r="UX7" i="72" s="1"/>
  <c r="UX25" i="72"/>
  <c r="VH22" i="50"/>
  <c r="VH20" i="50"/>
  <c r="VH7" i="50"/>
  <c r="VH10" i="50"/>
  <c r="VH9" i="50"/>
  <c r="VH13" i="50"/>
  <c r="VG6" i="50"/>
  <c r="VG12" i="50"/>
  <c r="VH15" i="50"/>
  <c r="VG18" i="50"/>
  <c r="VI25" i="50"/>
  <c r="VH21" i="50"/>
  <c r="UX19" i="72" l="1"/>
  <c r="UX10" i="72"/>
  <c r="UX6" i="72" s="1"/>
  <c r="UY14" i="72"/>
  <c r="UZ14" i="72" s="1"/>
  <c r="VA14" i="72" s="1"/>
  <c r="VB14" i="72" s="1"/>
  <c r="VC14" i="72" s="1"/>
  <c r="VD14" i="72" s="1"/>
  <c r="VE14" i="72" s="1"/>
  <c r="VF14" i="72" s="1"/>
  <c r="VG14" i="72" s="1"/>
  <c r="VH14" i="72" s="1"/>
  <c r="VI14" i="72" s="1"/>
  <c r="VJ14" i="72" s="1"/>
  <c r="UY13" i="72"/>
  <c r="VH14" i="50"/>
  <c r="VH12" i="50" s="1"/>
  <c r="VH19" i="50"/>
  <c r="VH18" i="50" s="1"/>
  <c r="VI29" i="50"/>
  <c r="VI28" i="50"/>
  <c r="VI27" i="50"/>
  <c r="VJ24" i="50"/>
  <c r="VH8" i="50"/>
  <c r="VH6" i="50" s="1"/>
  <c r="VH31" i="50"/>
  <c r="UY17" i="72" l="1"/>
  <c r="UY15" i="72"/>
  <c r="UY16" i="72"/>
  <c r="UZ12" i="72"/>
  <c r="UY20" i="72"/>
  <c r="UY24" i="72"/>
  <c r="UY7" i="72" s="1"/>
  <c r="UY21" i="72"/>
  <c r="UY25" i="72"/>
  <c r="UY23" i="72"/>
  <c r="UY22" i="72"/>
  <c r="VI21" i="50"/>
  <c r="VI19" i="50"/>
  <c r="VJ25" i="50"/>
  <c r="UY19" i="72" l="1"/>
  <c r="UY10" i="72"/>
  <c r="UY6" i="72" s="1"/>
  <c r="UZ13" i="72"/>
  <c r="VI8" i="50"/>
  <c r="VI31" i="50"/>
  <c r="VI14" i="50"/>
  <c r="VI22" i="50"/>
  <c r="VI15" i="50"/>
  <c r="VI9" i="50"/>
  <c r="VI20" i="50"/>
  <c r="VI10" i="50"/>
  <c r="VI13" i="50"/>
  <c r="VI7" i="50"/>
  <c r="VJ29" i="50"/>
  <c r="VJ28" i="50"/>
  <c r="VJ27" i="50"/>
  <c r="VK24" i="50"/>
  <c r="UZ17" i="72" l="1"/>
  <c r="UZ16" i="72"/>
  <c r="UZ15" i="72"/>
  <c r="VA12" i="72"/>
  <c r="UZ20" i="72"/>
  <c r="UZ21" i="72"/>
  <c r="UZ23" i="72"/>
  <c r="UZ24" i="72"/>
  <c r="UZ7" i="72" s="1"/>
  <c r="UZ22" i="72"/>
  <c r="UZ25" i="72"/>
  <c r="VI18" i="50"/>
  <c r="VI12" i="50"/>
  <c r="VK25" i="50"/>
  <c r="VI6" i="50"/>
  <c r="UZ19" i="72" l="1"/>
  <c r="UZ10" i="72"/>
  <c r="UZ6" i="72" s="1"/>
  <c r="VA13" i="72"/>
  <c r="VJ15" i="50"/>
  <c r="VJ9" i="50"/>
  <c r="VJ20" i="50"/>
  <c r="VJ8" i="50"/>
  <c r="VJ14" i="50"/>
  <c r="VJ31" i="50"/>
  <c r="VK29" i="50"/>
  <c r="VK28" i="50"/>
  <c r="VK27" i="50"/>
  <c r="VL24" i="50"/>
  <c r="VJ21" i="50"/>
  <c r="VJ19" i="50"/>
  <c r="VJ13" i="50"/>
  <c r="VJ7" i="50"/>
  <c r="VJ10" i="50"/>
  <c r="VJ22" i="50"/>
  <c r="VA17" i="72" l="1"/>
  <c r="VA16" i="72"/>
  <c r="VA15" i="72"/>
  <c r="VB12" i="72"/>
  <c r="VA22" i="72"/>
  <c r="VA21" i="72"/>
  <c r="VA25" i="72"/>
  <c r="VA20" i="72"/>
  <c r="VA24" i="72"/>
  <c r="VA7" i="72" s="1"/>
  <c r="VA23" i="72"/>
  <c r="VJ12" i="50"/>
  <c r="VJ18" i="50"/>
  <c r="VJ6" i="50"/>
  <c r="VL25" i="50"/>
  <c r="VA19" i="72" l="1"/>
  <c r="VA10" i="72"/>
  <c r="VA6" i="72" s="1"/>
  <c r="VB13" i="72"/>
  <c r="VK15" i="50"/>
  <c r="VK9" i="50"/>
  <c r="VK31" i="50"/>
  <c r="VK14" i="50"/>
  <c r="VK8" i="50"/>
  <c r="VK20" i="50"/>
  <c r="VK13" i="50"/>
  <c r="VK7" i="50"/>
  <c r="VK10" i="50"/>
  <c r="VK22" i="50"/>
  <c r="VL29" i="50"/>
  <c r="VL27" i="50"/>
  <c r="VL28" i="50"/>
  <c r="VM24" i="50"/>
  <c r="VK19" i="50"/>
  <c r="VK21" i="50"/>
  <c r="VB17" i="72" l="1"/>
  <c r="VB16" i="72"/>
  <c r="VB15" i="72"/>
  <c r="VC12" i="72"/>
  <c r="VB21" i="72"/>
  <c r="VB20" i="72"/>
  <c r="VB22" i="72"/>
  <c r="VB23" i="72"/>
  <c r="VB25" i="72"/>
  <c r="VB24" i="72"/>
  <c r="VB7" i="72" s="1"/>
  <c r="VL21" i="50"/>
  <c r="VK18" i="50"/>
  <c r="VM25" i="50"/>
  <c r="VK12" i="50"/>
  <c r="VK6" i="50"/>
  <c r="VB19" i="72" l="1"/>
  <c r="VB10" i="72"/>
  <c r="VB6" i="72" s="1"/>
  <c r="VC13" i="72"/>
  <c r="VL20" i="50"/>
  <c r="VL22" i="50"/>
  <c r="VL10" i="50"/>
  <c r="VM29" i="50"/>
  <c r="VM27" i="50"/>
  <c r="VM28" i="50"/>
  <c r="VN24" i="50"/>
  <c r="VL31" i="50"/>
  <c r="VL8" i="50"/>
  <c r="VL14" i="50"/>
  <c r="VL13" i="50"/>
  <c r="VL7" i="50"/>
  <c r="VL9" i="50"/>
  <c r="VL15" i="50"/>
  <c r="VL19" i="50"/>
  <c r="VC17" i="72" l="1"/>
  <c r="VC15" i="72"/>
  <c r="VC16" i="72"/>
  <c r="VD12" i="72"/>
  <c r="VC24" i="72"/>
  <c r="VC7" i="72" s="1"/>
  <c r="VC20" i="72"/>
  <c r="VC22" i="72"/>
  <c r="VC21" i="72"/>
  <c r="VC25" i="72"/>
  <c r="VC23" i="72"/>
  <c r="VL18" i="50"/>
  <c r="VM13" i="50"/>
  <c r="VN25" i="50"/>
  <c r="VL6" i="50"/>
  <c r="VM21" i="50"/>
  <c r="VM15" i="50"/>
  <c r="VL12" i="50"/>
  <c r="VC19" i="72" l="1"/>
  <c r="VC10" i="72"/>
  <c r="VC6" i="72" s="1"/>
  <c r="VD13" i="72"/>
  <c r="VM20" i="50"/>
  <c r="VM19" i="50"/>
  <c r="VM9" i="50"/>
  <c r="VM10" i="50"/>
  <c r="VM22" i="50"/>
  <c r="VN29" i="50"/>
  <c r="VN28" i="50"/>
  <c r="VN27" i="50"/>
  <c r="VO24" i="50"/>
  <c r="VM7" i="50"/>
  <c r="VM8" i="50"/>
  <c r="VM31" i="50"/>
  <c r="VM14" i="50"/>
  <c r="VM12" i="50" s="1"/>
  <c r="VM18" i="50" l="1"/>
  <c r="VD17" i="72"/>
  <c r="VD16" i="72"/>
  <c r="VD15" i="72"/>
  <c r="VE12" i="72"/>
  <c r="VD20" i="72"/>
  <c r="VD22" i="72"/>
  <c r="VD25" i="72"/>
  <c r="VD21" i="72"/>
  <c r="VD23" i="72"/>
  <c r="VD24" i="72"/>
  <c r="VD7" i="72" s="1"/>
  <c r="VM6" i="50"/>
  <c r="VO25" i="50"/>
  <c r="VD19" i="72" l="1"/>
  <c r="VD10" i="72"/>
  <c r="VD6" i="72" s="1"/>
  <c r="VE13" i="72"/>
  <c r="VO29" i="50"/>
  <c r="VO28" i="50"/>
  <c r="VP24" i="50"/>
  <c r="VO27" i="50"/>
  <c r="VN13" i="50"/>
  <c r="VN7" i="50"/>
  <c r="VN31" i="50"/>
  <c r="VN8" i="50"/>
  <c r="VN14" i="50"/>
  <c r="VN21" i="50"/>
  <c r="VN15" i="50"/>
  <c r="VN9" i="50"/>
  <c r="VN19" i="50"/>
  <c r="VN22" i="50"/>
  <c r="VN10" i="50"/>
  <c r="VN20" i="50"/>
  <c r="VE17" i="72" l="1"/>
  <c r="VE16" i="72"/>
  <c r="VE15" i="72"/>
  <c r="VF12" i="72"/>
  <c r="VE20" i="72"/>
  <c r="VE22" i="72"/>
  <c r="VE21" i="72"/>
  <c r="VE23" i="72"/>
  <c r="VE24" i="72"/>
  <c r="VE7" i="72" s="1"/>
  <c r="VE25" i="72"/>
  <c r="VO14" i="50"/>
  <c r="VO20" i="50"/>
  <c r="VN12" i="50"/>
  <c r="VN6" i="50"/>
  <c r="VN18" i="50"/>
  <c r="VP25" i="50"/>
  <c r="VE19" i="72" l="1"/>
  <c r="VE10" i="72"/>
  <c r="VE6" i="72" s="1"/>
  <c r="VF13" i="72"/>
  <c r="VO9" i="50"/>
  <c r="VO21" i="50"/>
  <c r="VO13" i="50"/>
  <c r="VO7" i="50"/>
  <c r="VP29" i="50"/>
  <c r="VP28" i="50"/>
  <c r="VP27" i="50"/>
  <c r="VQ24" i="50"/>
  <c r="VO8" i="50"/>
  <c r="VO31" i="50"/>
  <c r="VO10" i="50"/>
  <c r="VO22" i="50"/>
  <c r="VO15" i="50"/>
  <c r="VO19" i="50"/>
  <c r="VF16" i="72" l="1"/>
  <c r="VF17" i="72"/>
  <c r="VF15" i="72"/>
  <c r="VG12" i="72"/>
  <c r="VF21" i="72"/>
  <c r="VF20" i="72"/>
  <c r="VF22" i="72"/>
  <c r="VF25" i="72"/>
  <c r="VF24" i="72"/>
  <c r="VF7" i="72" s="1"/>
  <c r="VF23" i="72"/>
  <c r="VP9" i="50"/>
  <c r="VP15" i="50"/>
  <c r="VO12" i="50"/>
  <c r="VO6" i="50"/>
  <c r="VO18" i="50"/>
  <c r="VQ25" i="50"/>
  <c r="VF19" i="72" l="1"/>
  <c r="VF10" i="72"/>
  <c r="VF6" i="72" s="1"/>
  <c r="VG13" i="72"/>
  <c r="VQ28" i="50"/>
  <c r="VQ27" i="50"/>
  <c r="VQ29" i="50"/>
  <c r="VR24" i="50"/>
  <c r="VP31" i="50"/>
  <c r="VP14" i="50"/>
  <c r="VP8" i="50"/>
  <c r="VP20" i="50"/>
  <c r="VP19" i="50"/>
  <c r="VP13" i="50"/>
  <c r="VP7" i="50"/>
  <c r="VP21" i="50"/>
  <c r="VP10" i="50"/>
  <c r="VP22" i="50"/>
  <c r="VG16" i="72" l="1"/>
  <c r="VG17" i="72"/>
  <c r="VH12" i="72"/>
  <c r="VG15" i="72"/>
  <c r="VG20" i="72"/>
  <c r="VG21" i="72"/>
  <c r="VG23" i="72"/>
  <c r="VG22" i="72"/>
  <c r="VG24" i="72"/>
  <c r="VG7" i="72" s="1"/>
  <c r="VG25" i="72"/>
  <c r="VQ13" i="50"/>
  <c r="VP6" i="50"/>
  <c r="VP18" i="50"/>
  <c r="VR25" i="50"/>
  <c r="VP12" i="50"/>
  <c r="VG19" i="72" l="1"/>
  <c r="VG10" i="72"/>
  <c r="VG6" i="72" s="1"/>
  <c r="VH13" i="72"/>
  <c r="VQ19" i="50"/>
  <c r="VQ21" i="50"/>
  <c r="VQ7" i="50"/>
  <c r="VQ14" i="50"/>
  <c r="VQ31" i="50"/>
  <c r="VQ8" i="50"/>
  <c r="VR28" i="50"/>
  <c r="VR27" i="50"/>
  <c r="VR29" i="50"/>
  <c r="VS24" i="50"/>
  <c r="VQ20" i="50"/>
  <c r="VQ9" i="50"/>
  <c r="VQ15" i="50"/>
  <c r="VQ22" i="50"/>
  <c r="VQ10" i="50"/>
  <c r="VH16" i="72" l="1"/>
  <c r="VH17" i="72"/>
  <c r="VI12" i="72"/>
  <c r="VH15" i="72"/>
  <c r="VH20" i="72"/>
  <c r="VH21" i="72"/>
  <c r="VH23" i="72"/>
  <c r="VH22" i="72"/>
  <c r="VH24" i="72"/>
  <c r="VH7" i="72" s="1"/>
  <c r="VH25" i="72"/>
  <c r="VR13" i="50"/>
  <c r="VR9" i="50"/>
  <c r="VR22" i="50"/>
  <c r="VQ18" i="50"/>
  <c r="VQ6" i="50"/>
  <c r="VS26" i="50"/>
  <c r="VT26" i="50" s="1"/>
  <c r="VU26" i="50" s="1"/>
  <c r="VV26" i="50" s="1"/>
  <c r="VW26" i="50" s="1"/>
  <c r="VX26" i="50" s="1"/>
  <c r="VY26" i="50" s="1"/>
  <c r="VZ26" i="50" s="1"/>
  <c r="WA26" i="50" s="1"/>
  <c r="WB26" i="50" s="1"/>
  <c r="WC26" i="50" s="1"/>
  <c r="WD26" i="50" s="1"/>
  <c r="VS25" i="50"/>
  <c r="VR15" i="50"/>
  <c r="VQ12" i="50"/>
  <c r="VH19" i="72" l="1"/>
  <c r="VH10" i="72"/>
  <c r="VH6" i="72" s="1"/>
  <c r="VI13" i="72"/>
  <c r="VR31" i="50"/>
  <c r="VR19" i="50"/>
  <c r="AI67" i="50"/>
  <c r="X56" i="50"/>
  <c r="AA84" i="50"/>
  <c r="AG45" i="50"/>
  <c r="AC43" i="50"/>
  <c r="AK62" i="50"/>
  <c r="AA88" i="50"/>
  <c r="AB83" i="50"/>
  <c r="AK61" i="50"/>
  <c r="AE67" i="50"/>
  <c r="AL82" i="50"/>
  <c r="AG71" i="50"/>
  <c r="AL37" i="50"/>
  <c r="AI44" i="50"/>
  <c r="X84" i="50"/>
  <c r="AI50" i="50"/>
  <c r="AB48" i="50"/>
  <c r="AI56" i="50"/>
  <c r="AJ67" i="50"/>
  <c r="AH43" i="50"/>
  <c r="AC49" i="50"/>
  <c r="Z63" i="50"/>
  <c r="AE65" i="50"/>
  <c r="AK46" i="50"/>
  <c r="AF63" i="50"/>
  <c r="AA50" i="50"/>
  <c r="AC61" i="50"/>
  <c r="AA65" i="50"/>
  <c r="X79" i="50"/>
  <c r="AA59" i="50"/>
  <c r="AF45" i="50"/>
  <c r="AF67" i="50"/>
  <c r="AL61" i="50"/>
  <c r="AF72" i="50"/>
  <c r="AF88" i="50"/>
  <c r="Z59" i="50"/>
  <c r="AC67" i="50"/>
  <c r="X53" i="50"/>
  <c r="X42" i="50"/>
  <c r="AI34" i="50"/>
  <c r="AD46" i="50"/>
  <c r="AK52" i="50"/>
  <c r="AA47" i="50"/>
  <c r="X60" i="50"/>
  <c r="AL89" i="50"/>
  <c r="AK65" i="50"/>
  <c r="Y73" i="50"/>
  <c r="AB80" i="50"/>
  <c r="AA79" i="50"/>
  <c r="AJ65" i="50"/>
  <c r="AJ43" i="50"/>
  <c r="AI42" i="50"/>
  <c r="AA57" i="50"/>
  <c r="AL73" i="50"/>
  <c r="AG85" i="50"/>
  <c r="Y35" i="50"/>
  <c r="AE84" i="50"/>
  <c r="AC34" i="50"/>
  <c r="AD80" i="50"/>
  <c r="AD72" i="50"/>
  <c r="AI39" i="50"/>
  <c r="AJ66" i="50"/>
  <c r="AG73" i="50"/>
  <c r="AI80" i="50"/>
  <c r="Z57" i="50"/>
  <c r="AI75" i="50"/>
  <c r="AH37" i="50"/>
  <c r="Z88" i="50"/>
  <c r="AJ40" i="50"/>
  <c r="AD36" i="50"/>
  <c r="AA70" i="50"/>
  <c r="AF37" i="50"/>
  <c r="AE42" i="50"/>
  <c r="AG79" i="50"/>
  <c r="AC72" i="50"/>
  <c r="AH35" i="50"/>
  <c r="AD76" i="50"/>
  <c r="AA74" i="50"/>
  <c r="AI61" i="50"/>
  <c r="AL47" i="50"/>
  <c r="Z55" i="50"/>
  <c r="Y81" i="50"/>
  <c r="AK56" i="50"/>
  <c r="AL32" i="50"/>
  <c r="AC46" i="50"/>
  <c r="Z51" i="50"/>
  <c r="AK45" i="50"/>
  <c r="AF86" i="50"/>
  <c r="AK50" i="50"/>
  <c r="AC55" i="50"/>
  <c r="AD67" i="50"/>
  <c r="AE59" i="50"/>
  <c r="AF68" i="50"/>
  <c r="AB74" i="50"/>
  <c r="AD59" i="50"/>
  <c r="AB73" i="50"/>
  <c r="AJ70" i="50"/>
  <c r="AH79" i="50"/>
  <c r="AE37" i="50"/>
  <c r="AD89" i="50"/>
  <c r="AE45" i="50"/>
  <c r="AJ48" i="50"/>
  <c r="AE52" i="50"/>
  <c r="AG87" i="50"/>
  <c r="AL85" i="50"/>
  <c r="X70" i="50"/>
  <c r="AA63" i="50"/>
  <c r="AG65" i="50"/>
  <c r="AF44" i="50"/>
  <c r="AK85" i="50"/>
  <c r="Z39" i="50"/>
  <c r="AB85" i="50"/>
  <c r="AD32" i="50"/>
  <c r="AG82" i="50"/>
  <c r="AF82" i="50"/>
  <c r="Y39" i="50"/>
  <c r="AD62" i="50"/>
  <c r="X71" i="50"/>
  <c r="AJ52" i="50"/>
  <c r="AG56" i="50"/>
  <c r="AH54" i="50"/>
  <c r="Y72" i="50"/>
  <c r="AD61" i="50"/>
  <c r="Y36" i="50"/>
  <c r="AE49" i="50"/>
  <c r="AL70" i="50"/>
  <c r="AG70" i="50"/>
  <c r="AC60" i="50"/>
  <c r="Y57" i="50"/>
  <c r="X82" i="50"/>
  <c r="AI43" i="50"/>
  <c r="AK37" i="50"/>
  <c r="AA40" i="50"/>
  <c r="AI83" i="50"/>
  <c r="AA80" i="50"/>
  <c r="Y63" i="50"/>
  <c r="AH38" i="50"/>
  <c r="AB33" i="50"/>
  <c r="AG51" i="50"/>
  <c r="Y89" i="50"/>
  <c r="Z53" i="50"/>
  <c r="AD65" i="50"/>
  <c r="X83" i="50"/>
  <c r="AA56" i="50"/>
  <c r="AC51" i="50"/>
  <c r="AC84" i="50"/>
  <c r="AA35" i="50"/>
  <c r="AF77" i="50"/>
  <c r="AH82" i="50"/>
  <c r="Y80" i="50"/>
  <c r="Z81" i="50"/>
  <c r="Y52" i="50"/>
  <c r="Y71" i="50"/>
  <c r="AG35" i="50"/>
  <c r="AB42" i="50"/>
  <c r="AJ74" i="50"/>
  <c r="AB75" i="50"/>
  <c r="AC74" i="50"/>
  <c r="AG59" i="50"/>
  <c r="AJ79" i="50"/>
  <c r="AH80" i="50"/>
  <c r="AI60" i="50"/>
  <c r="Z73" i="50"/>
  <c r="Z79" i="50"/>
  <c r="AI74" i="50"/>
  <c r="AI33" i="50"/>
  <c r="AK72" i="50"/>
  <c r="AB49" i="50"/>
  <c r="AK63" i="50"/>
  <c r="AD83" i="50"/>
  <c r="AC71" i="50"/>
  <c r="AC40" i="50"/>
  <c r="AH53" i="50"/>
  <c r="Z89" i="50"/>
  <c r="Y70" i="50"/>
  <c r="AL51" i="50"/>
  <c r="AB52" i="50"/>
  <c r="AI59" i="50"/>
  <c r="AA55" i="50"/>
  <c r="AG69" i="50"/>
  <c r="AD57" i="50"/>
  <c r="AD38" i="50"/>
  <c r="AD45" i="50"/>
  <c r="AK39" i="50"/>
  <c r="AA60" i="50"/>
  <c r="AE34" i="50"/>
  <c r="Z45" i="50"/>
  <c r="X38" i="50"/>
  <c r="AL64" i="50"/>
  <c r="AC56" i="50"/>
  <c r="AA77" i="50"/>
  <c r="AE46" i="50"/>
  <c r="AF85" i="50"/>
  <c r="X37" i="50"/>
  <c r="AF53" i="50"/>
  <c r="AE55" i="50"/>
  <c r="AJ64" i="50"/>
  <c r="AK51" i="50"/>
  <c r="AD87" i="50"/>
  <c r="AD82" i="50"/>
  <c r="AI53" i="50"/>
  <c r="AK71" i="50"/>
  <c r="W63" i="50"/>
  <c r="AE86" i="50"/>
  <c r="AB89" i="50"/>
  <c r="Z62" i="50"/>
  <c r="AI78" i="50"/>
  <c r="AE80" i="50"/>
  <c r="AG88" i="50"/>
  <c r="Y86" i="50"/>
  <c r="AK43" i="50"/>
  <c r="AL36" i="50"/>
  <c r="AI49" i="50"/>
  <c r="AC81" i="50"/>
  <c r="AL63" i="50"/>
  <c r="AF38" i="50"/>
  <c r="AA51" i="50"/>
  <c r="AE76" i="50"/>
  <c r="AJ54" i="50"/>
  <c r="AD42" i="50"/>
  <c r="X45" i="50"/>
  <c r="AL62" i="50"/>
  <c r="AK53" i="50"/>
  <c r="Y41" i="50"/>
  <c r="AC79" i="50"/>
  <c r="X66" i="50"/>
  <c r="AJ63" i="50"/>
  <c r="AL60" i="50"/>
  <c r="AC39" i="50"/>
  <c r="AB56" i="50"/>
  <c r="AG86" i="50"/>
  <c r="AF83" i="50"/>
  <c r="AH78" i="50"/>
  <c r="AD51" i="50"/>
  <c r="Y58" i="50"/>
  <c r="Y49" i="50"/>
  <c r="AL72" i="50"/>
  <c r="AE36" i="50"/>
  <c r="X68" i="50"/>
  <c r="AG74" i="50"/>
  <c r="AD49" i="50"/>
  <c r="AA78" i="50"/>
  <c r="AA68" i="50"/>
  <c r="AD64" i="50"/>
  <c r="AJ58" i="50"/>
  <c r="AD77" i="50"/>
  <c r="AI65" i="50"/>
  <c r="AF50" i="50"/>
  <c r="AK76" i="50"/>
  <c r="Z49" i="50"/>
  <c r="AH32" i="50"/>
  <c r="AK68" i="50"/>
  <c r="AK35" i="50"/>
  <c r="AC68" i="50"/>
  <c r="AE51" i="50"/>
  <c r="AL54" i="50"/>
  <c r="AA48" i="50"/>
  <c r="AC32" i="50"/>
  <c r="Y43" i="50"/>
  <c r="Z38" i="50"/>
  <c r="AJ55" i="50"/>
  <c r="AI36" i="50"/>
  <c r="AJ71" i="50"/>
  <c r="AF81" i="50"/>
  <c r="AI64" i="50"/>
  <c r="AJ57" i="50"/>
  <c r="AI84" i="50"/>
  <c r="AI55" i="50"/>
  <c r="Y38" i="50"/>
  <c r="AJ41" i="50"/>
  <c r="AH67" i="50"/>
  <c r="AB38" i="50"/>
  <c r="AC87" i="50"/>
  <c r="AI37" i="50"/>
  <c r="Y47" i="50"/>
  <c r="AB63" i="50"/>
  <c r="AD85" i="50"/>
  <c r="AH83" i="50"/>
  <c r="AF78" i="50"/>
  <c r="Z37" i="50"/>
  <c r="AG76" i="50"/>
  <c r="AB59" i="50"/>
  <c r="AB37" i="50"/>
  <c r="AB44" i="50"/>
  <c r="X64" i="50"/>
  <c r="AI71" i="50"/>
  <c r="AK58" i="50"/>
  <c r="X67" i="50"/>
  <c r="AD54" i="50"/>
  <c r="X59" i="50"/>
  <c r="Z75" i="50"/>
  <c r="AG34" i="50"/>
  <c r="X75" i="50"/>
  <c r="AD53" i="50"/>
  <c r="AG83" i="50"/>
  <c r="AH52" i="50"/>
  <c r="AC58" i="50"/>
  <c r="AF70" i="50"/>
  <c r="AM37" i="50"/>
  <c r="AJ46" i="50"/>
  <c r="AD63" i="50"/>
  <c r="AA41" i="50"/>
  <c r="AB72" i="50"/>
  <c r="AK33" i="50"/>
  <c r="X85" i="50"/>
  <c r="Y84" i="50"/>
  <c r="AF75" i="50"/>
  <c r="AI79" i="50"/>
  <c r="AF35" i="50"/>
  <c r="AF80" i="50"/>
  <c r="AL52" i="50"/>
  <c r="AC47" i="50"/>
  <c r="AJ77" i="50"/>
  <c r="AC77" i="50"/>
  <c r="AF55" i="50"/>
  <c r="AH57" i="50"/>
  <c r="AB65" i="50"/>
  <c r="AI54" i="50"/>
  <c r="X39" i="50"/>
  <c r="AL46" i="50"/>
  <c r="Z78" i="50"/>
  <c r="AG40" i="50"/>
  <c r="AH34" i="50"/>
  <c r="AB61" i="50"/>
  <c r="AB57" i="50"/>
  <c r="X81" i="50"/>
  <c r="AD50" i="50"/>
  <c r="AG52" i="50"/>
  <c r="AA45" i="50"/>
  <c r="Z82" i="50"/>
  <c r="AG57" i="50"/>
  <c r="AG81" i="50"/>
  <c r="AE39" i="50"/>
  <c r="AH46" i="50"/>
  <c r="AE41" i="50"/>
  <c r="AF49" i="50"/>
  <c r="AC83" i="50"/>
  <c r="AL78" i="50"/>
  <c r="AF66" i="50"/>
  <c r="Y53" i="50"/>
  <c r="Z42" i="50"/>
  <c r="Y61" i="50"/>
  <c r="AG89" i="50"/>
  <c r="AJ44" i="50"/>
  <c r="AH45" i="50"/>
  <c r="AL35" i="50"/>
  <c r="AG67" i="50"/>
  <c r="AK78" i="50"/>
  <c r="AB46" i="50"/>
  <c r="AH36" i="50"/>
  <c r="AG47" i="50"/>
  <c r="AD40" i="50"/>
  <c r="AE47" i="50"/>
  <c r="Z72" i="50"/>
  <c r="AG39" i="50"/>
  <c r="AK75" i="50"/>
  <c r="AA61" i="50"/>
  <c r="X40" i="50"/>
  <c r="AI87" i="50"/>
  <c r="AA76" i="50"/>
  <c r="AE81" i="50"/>
  <c r="Z32" i="50"/>
  <c r="AJ50" i="50"/>
  <c r="AF79" i="50"/>
  <c r="AI88" i="50"/>
  <c r="AK81" i="50"/>
  <c r="AB58" i="50"/>
  <c r="AE70" i="50"/>
  <c r="AJ49" i="50"/>
  <c r="AH70" i="50"/>
  <c r="AK36" i="50"/>
  <c r="AC54" i="50"/>
  <c r="AF48" i="50"/>
  <c r="AD48" i="50"/>
  <c r="AI38" i="50"/>
  <c r="AD56" i="50"/>
  <c r="AK80" i="50"/>
  <c r="AA64" i="50"/>
  <c r="AE33" i="50"/>
  <c r="AG49" i="50"/>
  <c r="AK34" i="50"/>
  <c r="AI69" i="50"/>
  <c r="Z76" i="50"/>
  <c r="AB84" i="50"/>
  <c r="AI82" i="50"/>
  <c r="AC66" i="50"/>
  <c r="AE62" i="50"/>
  <c r="AG80" i="50"/>
  <c r="X55" i="50"/>
  <c r="AH51" i="50"/>
  <c r="AB34" i="50"/>
  <c r="AK49" i="50"/>
  <c r="AF56" i="50"/>
  <c r="X36" i="50"/>
  <c r="Z85" i="50"/>
  <c r="AB67" i="50"/>
  <c r="AK86" i="50"/>
  <c r="AH72" i="50"/>
  <c r="X89" i="50"/>
  <c r="AK59" i="50"/>
  <c r="AC59" i="50"/>
  <c r="AJ84" i="50"/>
  <c r="AH50" i="50"/>
  <c r="AB87" i="50"/>
  <c r="AC37" i="50"/>
  <c r="AE48" i="50"/>
  <c r="AJ51" i="50"/>
  <c r="AJ35" i="50"/>
  <c r="AH74" i="50"/>
  <c r="AI76" i="50"/>
  <c r="Z80" i="50"/>
  <c r="AJ53" i="50"/>
  <c r="AD75" i="50"/>
  <c r="AL71" i="50"/>
  <c r="AI72" i="50"/>
  <c r="Y68" i="50"/>
  <c r="W35" i="50"/>
  <c r="AI86" i="50"/>
  <c r="AH42" i="50"/>
  <c r="AI32" i="50"/>
  <c r="AE88" i="50"/>
  <c r="AD41" i="50"/>
  <c r="AD44" i="50"/>
  <c r="AB64" i="50"/>
  <c r="AF60" i="50"/>
  <c r="AJ88" i="50"/>
  <c r="AK32" i="50"/>
  <c r="Z70" i="50"/>
  <c r="AJ34" i="50"/>
  <c r="AH58" i="50"/>
  <c r="X80" i="50"/>
  <c r="Z40" i="50"/>
  <c r="AI52" i="50"/>
  <c r="AK69" i="50"/>
  <c r="AD88" i="50"/>
  <c r="AD37" i="50"/>
  <c r="W76" i="50"/>
  <c r="Z65" i="50"/>
  <c r="AF51" i="50"/>
  <c r="AD33" i="50"/>
  <c r="AE54" i="50"/>
  <c r="X69" i="50"/>
  <c r="AA49" i="50"/>
  <c r="AM60" i="50"/>
  <c r="AB78" i="50"/>
  <c r="AF87" i="50"/>
  <c r="AE44" i="50"/>
  <c r="AH77" i="50"/>
  <c r="AG68" i="50"/>
  <c r="AG48" i="50"/>
  <c r="X35" i="50"/>
  <c r="AH88" i="50"/>
  <c r="AL84" i="50"/>
  <c r="Y45" i="50"/>
  <c r="AA43" i="50"/>
  <c r="Y77" i="50"/>
  <c r="AL69" i="50"/>
  <c r="AI89" i="50"/>
  <c r="AG38" i="50"/>
  <c r="AB69" i="50"/>
  <c r="AB82" i="50"/>
  <c r="AD73" i="50"/>
  <c r="X48" i="50"/>
  <c r="AC53" i="50"/>
  <c r="AL77" i="50"/>
  <c r="AE38" i="50"/>
  <c r="AB55" i="50"/>
  <c r="AJ81" i="50"/>
  <c r="AC38" i="50"/>
  <c r="AG46" i="50"/>
  <c r="AJ38" i="50"/>
  <c r="AC65" i="50"/>
  <c r="Z86" i="50"/>
  <c r="AG54" i="50"/>
  <c r="AM84" i="50"/>
  <c r="Y37" i="50"/>
  <c r="AC86" i="50"/>
  <c r="AH69" i="50"/>
  <c r="AJ59" i="50"/>
  <c r="AB53" i="50"/>
  <c r="AC41" i="50"/>
  <c r="AF69" i="50"/>
  <c r="Y65" i="50"/>
  <c r="AJ85" i="50"/>
  <c r="AJ47" i="50"/>
  <c r="AL41" i="50"/>
  <c r="AJ69" i="50"/>
  <c r="AG77" i="50"/>
  <c r="AB41" i="50"/>
  <c r="AB77" i="50"/>
  <c r="AA75" i="50"/>
  <c r="AJ86" i="50"/>
  <c r="Z34" i="50"/>
  <c r="AG60" i="50"/>
  <c r="AH66" i="50"/>
  <c r="Y44" i="50"/>
  <c r="AA34" i="50"/>
  <c r="Z43" i="50"/>
  <c r="AB45" i="50"/>
  <c r="AK55" i="50"/>
  <c r="AJ33" i="50"/>
  <c r="AA67" i="50"/>
  <c r="Z48" i="50"/>
  <c r="AE64" i="50"/>
  <c r="AC76" i="50"/>
  <c r="AF84" i="50"/>
  <c r="AM67" i="50"/>
  <c r="AL56" i="50"/>
  <c r="AA66" i="50"/>
  <c r="AK60" i="50"/>
  <c r="Y51" i="50"/>
  <c r="AH56" i="50"/>
  <c r="AK83" i="50"/>
  <c r="Y74" i="50"/>
  <c r="Y69" i="50"/>
  <c r="Y76" i="50"/>
  <c r="AE82" i="50"/>
  <c r="AD86" i="50"/>
  <c r="AJ42" i="50"/>
  <c r="AF40" i="50"/>
  <c r="AA37" i="50"/>
  <c r="AE89" i="50"/>
  <c r="AE40" i="50"/>
  <c r="Y62" i="50"/>
  <c r="AB66" i="50"/>
  <c r="Y88" i="50"/>
  <c r="AA54" i="50"/>
  <c r="AD69" i="50"/>
  <c r="AG61" i="50"/>
  <c r="AA85" i="50"/>
  <c r="Z33" i="50"/>
  <c r="AF54" i="50"/>
  <c r="Y67" i="50"/>
  <c r="AJ73" i="50"/>
  <c r="AI62" i="50"/>
  <c r="AC57" i="50"/>
  <c r="Z50" i="50"/>
  <c r="AJ82" i="50"/>
  <c r="AD52" i="50"/>
  <c r="AG75" i="50"/>
  <c r="AD74" i="50"/>
  <c r="AM56" i="50"/>
  <c r="AC73" i="50"/>
  <c r="X77" i="50"/>
  <c r="AL86" i="50"/>
  <c r="AL79" i="50"/>
  <c r="AK77" i="50"/>
  <c r="AD78" i="50"/>
  <c r="X34" i="50"/>
  <c r="AH59" i="50"/>
  <c r="AJ45" i="50"/>
  <c r="AK73" i="50"/>
  <c r="X58" i="50"/>
  <c r="AL48" i="50"/>
  <c r="AJ72" i="50"/>
  <c r="AG36" i="50"/>
  <c r="X65" i="50"/>
  <c r="AC63" i="50"/>
  <c r="AD35" i="50"/>
  <c r="X72" i="50"/>
  <c r="AE87" i="50"/>
  <c r="AL43" i="50"/>
  <c r="AE43" i="50"/>
  <c r="AI46" i="50"/>
  <c r="Y48" i="50"/>
  <c r="AK88" i="50"/>
  <c r="AJ61" i="50"/>
  <c r="AA52" i="50"/>
  <c r="Y82" i="50"/>
  <c r="AF33" i="50"/>
  <c r="AB71" i="50"/>
  <c r="AE78" i="50"/>
  <c r="Z67" i="50"/>
  <c r="AA53" i="50"/>
  <c r="Y34" i="50"/>
  <c r="AA44" i="50"/>
  <c r="X49" i="50"/>
  <c r="AD81" i="50"/>
  <c r="Z83" i="50"/>
  <c r="AH55" i="50"/>
  <c r="AB54" i="50"/>
  <c r="AG62" i="50"/>
  <c r="AK79" i="50"/>
  <c r="AA69" i="50"/>
  <c r="AD68" i="50"/>
  <c r="AH86" i="50"/>
  <c r="AC75" i="50"/>
  <c r="AK54" i="50"/>
  <c r="AB35" i="50"/>
  <c r="Y54" i="50"/>
  <c r="Z77" i="50"/>
  <c r="AI81" i="50"/>
  <c r="AH65" i="50"/>
  <c r="AI73" i="50"/>
  <c r="AG55" i="50"/>
  <c r="AF71" i="50"/>
  <c r="AF59" i="50"/>
  <c r="W42" i="50"/>
  <c r="AJ39" i="50"/>
  <c r="AH47" i="50"/>
  <c r="AE72" i="50"/>
  <c r="Y42" i="50"/>
  <c r="AF89" i="50"/>
  <c r="AI40" i="50"/>
  <c r="X73" i="50"/>
  <c r="AH61" i="50"/>
  <c r="AD84" i="50"/>
  <c r="Y85" i="50"/>
  <c r="AE53" i="50"/>
  <c r="AH40" i="50"/>
  <c r="AB70" i="50"/>
  <c r="AD58" i="50"/>
  <c r="AH84" i="50"/>
  <c r="AI35" i="50"/>
  <c r="AE69" i="50"/>
  <c r="X63" i="50"/>
  <c r="AG32" i="50"/>
  <c r="AL87" i="50"/>
  <c r="AF62" i="50"/>
  <c r="AA46" i="50"/>
  <c r="AF32" i="50"/>
  <c r="X74" i="50"/>
  <c r="Z68" i="50"/>
  <c r="AG43" i="50"/>
  <c r="AF58" i="50"/>
  <c r="X54" i="50"/>
  <c r="Y83" i="50"/>
  <c r="X61" i="50"/>
  <c r="Y60" i="50"/>
  <c r="AE77" i="50"/>
  <c r="AH89" i="50"/>
  <c r="AC62" i="50"/>
  <c r="AB79" i="50"/>
  <c r="AF73" i="50"/>
  <c r="AB39" i="50"/>
  <c r="AJ83" i="50"/>
  <c r="AK70" i="50"/>
  <c r="AA42" i="50"/>
  <c r="W61" i="50"/>
  <c r="AB86" i="50"/>
  <c r="AB40" i="50"/>
  <c r="AH81" i="50"/>
  <c r="AE32" i="50"/>
  <c r="AC44" i="50"/>
  <c r="AF65" i="50"/>
  <c r="AK47" i="50"/>
  <c r="AE61" i="50"/>
  <c r="Z60" i="50"/>
  <c r="AF42" i="50"/>
  <c r="AG72" i="50"/>
  <c r="W38" i="50"/>
  <c r="AG64" i="50"/>
  <c r="W44" i="50"/>
  <c r="Z58" i="50"/>
  <c r="AE71" i="50"/>
  <c r="AM80" i="50"/>
  <c r="X51" i="50"/>
  <c r="AD60" i="50"/>
  <c r="Y56" i="50"/>
  <c r="AG37" i="50"/>
  <c r="AE50" i="50"/>
  <c r="AK89" i="50"/>
  <c r="AA39" i="50"/>
  <c r="AA33" i="50"/>
  <c r="AK84" i="50"/>
  <c r="W68" i="50"/>
  <c r="AI85" i="50"/>
  <c r="W47" i="50"/>
  <c r="AM86" i="50"/>
  <c r="AG84" i="50"/>
  <c r="AM35" i="50"/>
  <c r="AM52" i="50"/>
  <c r="AO80" i="50"/>
  <c r="X46" i="50"/>
  <c r="AH85" i="50"/>
  <c r="AL40" i="50"/>
  <c r="AL44" i="50"/>
  <c r="Z71" i="50"/>
  <c r="AD70" i="50"/>
  <c r="AK67" i="50"/>
  <c r="Z46" i="50"/>
  <c r="AC64" i="50"/>
  <c r="AM33" i="50"/>
  <c r="W52" i="50"/>
  <c r="AG42" i="50"/>
  <c r="AA83" i="50"/>
  <c r="AI41" i="50"/>
  <c r="AI77" i="50"/>
  <c r="AI66" i="50"/>
  <c r="AG78" i="50"/>
  <c r="AM85" i="50"/>
  <c r="AH63" i="50"/>
  <c r="W71" i="50"/>
  <c r="AH33" i="50"/>
  <c r="AH75" i="50"/>
  <c r="AI57" i="50"/>
  <c r="W37" i="50"/>
  <c r="AL57" i="50"/>
  <c r="AK41" i="50"/>
  <c r="AG50" i="50"/>
  <c r="AD71" i="50"/>
  <c r="X52" i="50"/>
  <c r="AC85" i="50"/>
  <c r="AM82" i="50"/>
  <c r="AM76" i="50"/>
  <c r="AF34" i="50"/>
  <c r="AC88" i="50"/>
  <c r="AA36" i="50"/>
  <c r="W87" i="50"/>
  <c r="AA72" i="50"/>
  <c r="AE60" i="50"/>
  <c r="AL81" i="50"/>
  <c r="AK57" i="50"/>
  <c r="AF39" i="50"/>
  <c r="AH48" i="50"/>
  <c r="Z69" i="50"/>
  <c r="Z61" i="50"/>
  <c r="AA87" i="50"/>
  <c r="X78" i="50"/>
  <c r="AK38" i="50"/>
  <c r="AH68" i="50"/>
  <c r="Z54" i="50"/>
  <c r="AB51" i="50"/>
  <c r="AE83" i="50"/>
  <c r="AE68" i="50"/>
  <c r="AD66" i="50"/>
  <c r="W88" i="50"/>
  <c r="AG63" i="50"/>
  <c r="AG44" i="50"/>
  <c r="AB36" i="50"/>
  <c r="Z87" i="50"/>
  <c r="AM51" i="50"/>
  <c r="AG33" i="50"/>
  <c r="AL65" i="50"/>
  <c r="AL55" i="50"/>
  <c r="AF52" i="50"/>
  <c r="AH49" i="50"/>
  <c r="AD79" i="50"/>
  <c r="AF47" i="50"/>
  <c r="AL83" i="50"/>
  <c r="AC69" i="50"/>
  <c r="W79" i="50"/>
  <c r="AG66" i="50"/>
  <c r="AC45" i="50"/>
  <c r="AE58" i="50"/>
  <c r="X62" i="50"/>
  <c r="W77" i="50"/>
  <c r="AB47" i="50"/>
  <c r="X88" i="50"/>
  <c r="AK42" i="50"/>
  <c r="AD55" i="50"/>
  <c r="X57" i="50"/>
  <c r="Y55" i="50"/>
  <c r="AA73" i="50"/>
  <c r="W46" i="50"/>
  <c r="X50" i="50"/>
  <c r="AC36" i="50"/>
  <c r="AA58" i="50"/>
  <c r="AM47" i="50"/>
  <c r="Z52" i="50"/>
  <c r="AJ36" i="50"/>
  <c r="AM54" i="50"/>
  <c r="AE35" i="50"/>
  <c r="AL38" i="50"/>
  <c r="AI48" i="50"/>
  <c r="AD43" i="50"/>
  <c r="AJ89" i="50"/>
  <c r="AE75" i="50"/>
  <c r="AJ78" i="50"/>
  <c r="AE74" i="50"/>
  <c r="AE73" i="50"/>
  <c r="AK48" i="50"/>
  <c r="AC70" i="50"/>
  <c r="AA82" i="50"/>
  <c r="AM81" i="50"/>
  <c r="AA62" i="50"/>
  <c r="AI45" i="50"/>
  <c r="AH71" i="50"/>
  <c r="W60" i="50"/>
  <c r="X86" i="50"/>
  <c r="X76" i="50"/>
  <c r="AF57" i="50"/>
  <c r="AF61" i="50"/>
  <c r="AB88" i="50"/>
  <c r="AA71" i="50"/>
  <c r="AJ80" i="50"/>
  <c r="AM64" i="50"/>
  <c r="AJ87" i="50"/>
  <c r="AH62" i="50"/>
  <c r="AM34" i="50"/>
  <c r="AB81" i="50"/>
  <c r="AA86" i="50"/>
  <c r="X41" i="50"/>
  <c r="AJ56" i="50"/>
  <c r="AJ68" i="50"/>
  <c r="AB32" i="50"/>
  <c r="AH44" i="50"/>
  <c r="AL50" i="50"/>
  <c r="AM39" i="50"/>
  <c r="AM53" i="50"/>
  <c r="Y87" i="50"/>
  <c r="AF43" i="50"/>
  <c r="AK44" i="50"/>
  <c r="X44" i="50"/>
  <c r="AM88" i="50"/>
  <c r="AJ62" i="50"/>
  <c r="AA38" i="50"/>
  <c r="AG58" i="50"/>
  <c r="AI51" i="50"/>
  <c r="W69" i="50"/>
  <c r="AH73" i="50"/>
  <c r="Z47" i="50"/>
  <c r="AK40" i="50"/>
  <c r="X47" i="50"/>
  <c r="AE57" i="50"/>
  <c r="Y50" i="50"/>
  <c r="X87" i="50"/>
  <c r="AC52" i="50"/>
  <c r="AB50" i="50"/>
  <c r="Y78" i="50"/>
  <c r="AC50" i="50"/>
  <c r="AE63" i="50"/>
  <c r="AH41" i="50"/>
  <c r="Z35" i="50"/>
  <c r="Z36" i="50"/>
  <c r="AN34" i="50"/>
  <c r="W70" i="50"/>
  <c r="AF74" i="50"/>
  <c r="AF41" i="50"/>
  <c r="Y79" i="50"/>
  <c r="AK66" i="50"/>
  <c r="AI58" i="50"/>
  <c r="AH39" i="50"/>
  <c r="AK74" i="50"/>
  <c r="AC33" i="50"/>
  <c r="AF36" i="50"/>
  <c r="W36" i="50"/>
  <c r="AE85" i="50"/>
  <c r="X32" i="50"/>
  <c r="AC42" i="50"/>
  <c r="Y66" i="50"/>
  <c r="Y46" i="50"/>
  <c r="Z74" i="50"/>
  <c r="AM42" i="50"/>
  <c r="AC89" i="50"/>
  <c r="AI47" i="50"/>
  <c r="W57" i="50"/>
  <c r="Z66" i="50"/>
  <c r="AH64" i="50"/>
  <c r="W53" i="50"/>
  <c r="W58" i="50"/>
  <c r="AC82" i="50"/>
  <c r="AI63" i="50"/>
  <c r="AC35" i="50"/>
  <c r="AL39" i="50"/>
  <c r="AD39" i="50"/>
  <c r="AM62" i="50"/>
  <c r="W89" i="50"/>
  <c r="AB62" i="50"/>
  <c r="AG41" i="50"/>
  <c r="Y59" i="50"/>
  <c r="AK82" i="50"/>
  <c r="Y75" i="50"/>
  <c r="AL42" i="50"/>
  <c r="AD47" i="50"/>
  <c r="AH60" i="50"/>
  <c r="AM40" i="50"/>
  <c r="AM72" i="50"/>
  <c r="AL58" i="50"/>
  <c r="AL45" i="50"/>
  <c r="AI70" i="50"/>
  <c r="AB60" i="50"/>
  <c r="AL88" i="50"/>
  <c r="W45" i="50"/>
  <c r="AM77" i="50"/>
  <c r="Z44" i="50"/>
  <c r="Y33" i="50"/>
  <c r="AM57" i="50"/>
  <c r="AB43" i="50"/>
  <c r="W56" i="50"/>
  <c r="AM44" i="50"/>
  <c r="W48" i="50"/>
  <c r="Y40" i="50"/>
  <c r="X33" i="50"/>
  <c r="AM68" i="50"/>
  <c r="Y64" i="50"/>
  <c r="AK64" i="50"/>
  <c r="AM89" i="50"/>
  <c r="AM58" i="50"/>
  <c r="X43" i="50"/>
  <c r="Z56" i="50"/>
  <c r="W50" i="50"/>
  <c r="AM32" i="50"/>
  <c r="W81" i="50"/>
  <c r="AI68" i="50"/>
  <c r="Z41" i="50"/>
  <c r="Z84" i="50"/>
  <c r="AB68" i="50"/>
  <c r="AL59" i="50"/>
  <c r="W43" i="50"/>
  <c r="W67" i="50"/>
  <c r="AC78" i="50"/>
  <c r="AL34" i="50"/>
  <c r="AF46" i="50"/>
  <c r="AM79" i="50"/>
  <c r="AJ75" i="50"/>
  <c r="W62" i="50"/>
  <c r="W74" i="50"/>
  <c r="W78" i="50"/>
  <c r="AM74" i="50"/>
  <c r="W66" i="50"/>
  <c r="AM48" i="50"/>
  <c r="AL66" i="50"/>
  <c r="AM71" i="50"/>
  <c r="AM50" i="50"/>
  <c r="W51" i="50"/>
  <c r="W65" i="50"/>
  <c r="AL80" i="50"/>
  <c r="AM73" i="50"/>
  <c r="AA81" i="50"/>
  <c r="AJ37" i="50"/>
  <c r="AD34" i="50"/>
  <c r="AE56" i="50"/>
  <c r="AN36" i="50"/>
  <c r="AM55" i="50"/>
  <c r="W73" i="50"/>
  <c r="AL75" i="50"/>
  <c r="AH87" i="50"/>
  <c r="AG53" i="50"/>
  <c r="W80" i="50"/>
  <c r="AM45" i="50"/>
  <c r="AE79" i="50"/>
  <c r="AL74" i="50"/>
  <c r="AM78" i="50"/>
  <c r="AJ60" i="50"/>
  <c r="AC48" i="50"/>
  <c r="W34" i="50"/>
  <c r="AF64" i="50"/>
  <c r="AA89" i="50"/>
  <c r="AM69" i="50"/>
  <c r="AK87" i="50"/>
  <c r="W83" i="50"/>
  <c r="W41" i="50"/>
  <c r="AM38" i="50"/>
  <c r="W59" i="50"/>
  <c r="W54" i="50"/>
  <c r="AM66" i="50"/>
  <c r="W72" i="50"/>
  <c r="AN67" i="50"/>
  <c r="AM63" i="50"/>
  <c r="W86" i="50"/>
  <c r="W84" i="50"/>
  <c r="AM61" i="50"/>
  <c r="AN62" i="50"/>
  <c r="AM43" i="50"/>
  <c r="AC80" i="50"/>
  <c r="AM49" i="50"/>
  <c r="AM65" i="50"/>
  <c r="W49" i="50"/>
  <c r="AM46" i="50"/>
  <c r="Z64" i="50"/>
  <c r="AL68" i="50"/>
  <c r="W33" i="50"/>
  <c r="W64" i="50"/>
  <c r="AL33" i="50"/>
  <c r="AL49" i="50"/>
  <c r="AM59" i="50"/>
  <c r="W55" i="50"/>
  <c r="W39" i="50"/>
  <c r="AN69" i="50"/>
  <c r="AO62" i="50"/>
  <c r="AN64" i="50"/>
  <c r="AN42" i="50"/>
  <c r="AM36" i="50"/>
  <c r="AN83" i="50"/>
  <c r="AO46" i="50"/>
  <c r="W82" i="50"/>
  <c r="AL67" i="50"/>
  <c r="AN89" i="50"/>
  <c r="AM83" i="50"/>
  <c r="AN63" i="50"/>
  <c r="AN32" i="50"/>
  <c r="AL53" i="50"/>
  <c r="AN66" i="50"/>
  <c r="AN82" i="50"/>
  <c r="AN44" i="50"/>
  <c r="AN84" i="50"/>
  <c r="AN78" i="50"/>
  <c r="W85" i="50"/>
  <c r="AN79" i="50"/>
  <c r="AN45" i="50"/>
  <c r="AM41" i="50"/>
  <c r="AN65" i="50"/>
  <c r="AN43" i="50"/>
  <c r="AM75" i="50"/>
  <c r="W40" i="50"/>
  <c r="AN56" i="50"/>
  <c r="AN75" i="50"/>
  <c r="AO82" i="50"/>
  <c r="AN54" i="50"/>
  <c r="AN77" i="50"/>
  <c r="AM70" i="50"/>
  <c r="W75" i="50"/>
  <c r="AN70" i="50"/>
  <c r="AO88" i="50"/>
  <c r="AM87" i="50"/>
  <c r="AN51" i="50"/>
  <c r="AN61" i="50"/>
  <c r="AN55" i="50"/>
  <c r="AN73" i="50"/>
  <c r="AN39" i="50"/>
  <c r="AN35" i="50"/>
  <c r="AN72" i="50"/>
  <c r="AN80" i="50"/>
  <c r="AN47" i="50"/>
  <c r="AN53" i="50"/>
  <c r="AN86" i="50"/>
  <c r="AN50" i="50"/>
  <c r="AO63" i="50"/>
  <c r="AO64" i="50"/>
  <c r="AO33" i="50"/>
  <c r="AN88" i="50"/>
  <c r="AP53" i="50"/>
  <c r="AN40" i="50"/>
  <c r="AN87" i="50"/>
  <c r="AP51" i="50"/>
  <c r="AN41" i="50"/>
  <c r="AN71" i="50"/>
  <c r="AN76" i="50"/>
  <c r="AO44" i="50"/>
  <c r="AP52" i="50"/>
  <c r="AO60" i="50"/>
  <c r="AN81" i="50"/>
  <c r="AN52" i="50"/>
  <c r="AN60" i="50"/>
  <c r="AP61" i="50"/>
  <c r="AO65" i="50"/>
  <c r="AO79" i="50"/>
  <c r="AO43" i="50"/>
  <c r="AN49" i="50"/>
  <c r="AP85" i="50"/>
  <c r="AO50" i="50"/>
  <c r="AN46" i="50"/>
  <c r="AP44" i="50"/>
  <c r="AN48" i="50"/>
  <c r="AO89" i="50"/>
  <c r="AN68" i="50"/>
  <c r="AO74" i="50"/>
  <c r="AN85" i="50"/>
  <c r="AO37" i="50"/>
  <c r="AP60" i="50"/>
  <c r="AO54" i="50"/>
  <c r="AN59" i="50"/>
  <c r="AP62" i="50"/>
  <c r="AO69" i="50"/>
  <c r="AO61" i="50"/>
  <c r="AO53" i="50"/>
  <c r="AO78" i="50"/>
  <c r="AN38" i="50"/>
  <c r="AP39" i="50"/>
  <c r="AO42" i="50"/>
  <c r="AP75" i="50"/>
  <c r="AQ73" i="50"/>
  <c r="AO40" i="50"/>
  <c r="AO35" i="50"/>
  <c r="AP69" i="50"/>
  <c r="AO55" i="50"/>
  <c r="AO34" i="50"/>
  <c r="AP64" i="50"/>
  <c r="AP81" i="50"/>
  <c r="AN74" i="50"/>
  <c r="AN57" i="50"/>
  <c r="AN33" i="50"/>
  <c r="AN37" i="50"/>
  <c r="AO41" i="50"/>
  <c r="AP55" i="50"/>
  <c r="AO86" i="50"/>
  <c r="AO72" i="50"/>
  <c r="AO77" i="50"/>
  <c r="AO57" i="50"/>
  <c r="AO36" i="50"/>
  <c r="AO47" i="50"/>
  <c r="AP35" i="50"/>
  <c r="AP80" i="50"/>
  <c r="AO67" i="50"/>
  <c r="AO85" i="50"/>
  <c r="AP45" i="50"/>
  <c r="AO71" i="50"/>
  <c r="AO84" i="50"/>
  <c r="AO73" i="50"/>
  <c r="AO39" i="50"/>
  <c r="AO51" i="50"/>
  <c r="AO68" i="50"/>
  <c r="AP33" i="50"/>
  <c r="AP82" i="50"/>
  <c r="AO58" i="50"/>
  <c r="AO83" i="50"/>
  <c r="AN58" i="50"/>
  <c r="AO81" i="50"/>
  <c r="AO87" i="50"/>
  <c r="AP66" i="50"/>
  <c r="AO45" i="50"/>
  <c r="AO52" i="50"/>
  <c r="AP79" i="50"/>
  <c r="AO70" i="50"/>
  <c r="AP86" i="50"/>
  <c r="AP34" i="50"/>
  <c r="AP84" i="50"/>
  <c r="AP41" i="50"/>
  <c r="AQ50" i="50"/>
  <c r="AP73" i="50"/>
  <c r="AP74" i="50"/>
  <c r="AQ78" i="50"/>
  <c r="AQ41" i="50"/>
  <c r="AQ75" i="50"/>
  <c r="AQ84" i="50"/>
  <c r="AP47" i="50"/>
  <c r="AQ64" i="50"/>
  <c r="AP50" i="50"/>
  <c r="AO49" i="50"/>
  <c r="AO38" i="50"/>
  <c r="AQ47" i="50"/>
  <c r="AP32" i="50"/>
  <c r="AQ49" i="50"/>
  <c r="AQ66" i="50"/>
  <c r="AQ57" i="50"/>
  <c r="AQ82" i="50"/>
  <c r="AQ69" i="50"/>
  <c r="AQ86" i="50"/>
  <c r="AO75" i="50"/>
  <c r="AP46" i="50"/>
  <c r="AP54" i="50"/>
  <c r="AQ39" i="50"/>
  <c r="AP49" i="50"/>
  <c r="AQ81" i="50"/>
  <c r="AP42" i="50"/>
  <c r="AP87" i="50"/>
  <c r="AP67" i="50"/>
  <c r="AQ55" i="50"/>
  <c r="AQ80" i="50"/>
  <c r="AQ36" i="50"/>
  <c r="AP36" i="50"/>
  <c r="AQ89" i="50"/>
  <c r="AP58" i="50"/>
  <c r="AQ74" i="50"/>
  <c r="AO48" i="50"/>
  <c r="AP37" i="50"/>
  <c r="AP57" i="50"/>
  <c r="AQ70" i="50"/>
  <c r="AP48" i="50"/>
  <c r="AP65" i="50"/>
  <c r="AQ83" i="50"/>
  <c r="AP56" i="50"/>
  <c r="AO59" i="50"/>
  <c r="AQ87" i="50"/>
  <c r="AQ48" i="50"/>
  <c r="AP43" i="50"/>
  <c r="AP70" i="50"/>
  <c r="AP72" i="50"/>
  <c r="AQ65" i="50"/>
  <c r="AO56" i="50"/>
  <c r="AP71" i="50"/>
  <c r="AP76" i="50"/>
  <c r="AR43" i="50"/>
  <c r="AQ79" i="50"/>
  <c r="AQ45" i="50"/>
  <c r="AQ72" i="50"/>
  <c r="AQ44" i="50"/>
  <c r="AQ59" i="50"/>
  <c r="AP59" i="50"/>
  <c r="AP63" i="50"/>
  <c r="AQ61" i="50"/>
  <c r="AP68" i="50"/>
  <c r="AQ71" i="50"/>
  <c r="AP77" i="50"/>
  <c r="AP88" i="50"/>
  <c r="AP78" i="50"/>
  <c r="AP38" i="50"/>
  <c r="AQ33" i="50"/>
  <c r="AP89" i="50"/>
  <c r="AQ34" i="50"/>
  <c r="AP83" i="50"/>
  <c r="AQ51" i="50"/>
  <c r="AQ52" i="50"/>
  <c r="AS49" i="50"/>
  <c r="AP40" i="50"/>
  <c r="AS39" i="50"/>
  <c r="AR33" i="50"/>
  <c r="AQ88" i="50"/>
  <c r="AR41" i="50"/>
  <c r="AQ68" i="50"/>
  <c r="AS74" i="50"/>
  <c r="AR66" i="50"/>
  <c r="AR35" i="50"/>
  <c r="AR51" i="50"/>
  <c r="AS81" i="50"/>
  <c r="AS59" i="50"/>
  <c r="AS86" i="50"/>
  <c r="AR59" i="50"/>
  <c r="AR49" i="50"/>
  <c r="AR80" i="50"/>
  <c r="AR77" i="50"/>
  <c r="AQ76" i="50"/>
  <c r="AS75" i="50"/>
  <c r="AR61" i="50"/>
  <c r="AR89" i="50"/>
  <c r="AS51" i="50"/>
  <c r="AS45" i="50"/>
  <c r="AR69" i="50"/>
  <c r="AR48" i="50"/>
  <c r="AQ62" i="50"/>
  <c r="AS56" i="50"/>
  <c r="AR36" i="50"/>
  <c r="AR88" i="50"/>
  <c r="AR58" i="50"/>
  <c r="AR67" i="50"/>
  <c r="AR60" i="50"/>
  <c r="AR71" i="50"/>
  <c r="AS72" i="50"/>
  <c r="AR72" i="50"/>
  <c r="AR70" i="50"/>
  <c r="AS36" i="50"/>
  <c r="AS63" i="50"/>
  <c r="AR46" i="50"/>
  <c r="AU69" i="50"/>
  <c r="AR47" i="50"/>
  <c r="AR87" i="50"/>
  <c r="AQ58" i="50"/>
  <c r="AQ60" i="50"/>
  <c r="AQ63" i="50"/>
  <c r="AR42" i="50"/>
  <c r="AR84" i="50"/>
  <c r="AS46" i="50"/>
  <c r="AQ35" i="50"/>
  <c r="AR81" i="50"/>
  <c r="AS48" i="50"/>
  <c r="AR55" i="50"/>
  <c r="AR76" i="50"/>
  <c r="AQ53" i="50"/>
  <c r="AS85" i="50"/>
  <c r="AR63" i="50"/>
  <c r="AR56" i="50"/>
  <c r="AR64" i="50"/>
  <c r="AT89" i="50"/>
  <c r="AR74" i="50"/>
  <c r="AS52" i="50"/>
  <c r="AR85" i="50"/>
  <c r="AR79" i="50"/>
  <c r="AS44" i="50"/>
  <c r="AS82" i="50"/>
  <c r="AQ67" i="50"/>
  <c r="AS78" i="50"/>
  <c r="AS84" i="50"/>
  <c r="AQ46" i="50"/>
  <c r="AQ37" i="50"/>
  <c r="AS89" i="50"/>
  <c r="AQ43" i="50"/>
  <c r="AS43" i="50"/>
  <c r="AQ38" i="50"/>
  <c r="AQ77" i="50"/>
  <c r="AR54" i="50"/>
  <c r="AR39" i="50"/>
  <c r="AS79" i="50"/>
  <c r="AR53" i="50"/>
  <c r="AR65" i="50"/>
  <c r="AR62" i="50"/>
  <c r="AR50" i="50"/>
  <c r="AS70" i="50"/>
  <c r="AS87" i="50"/>
  <c r="AS37" i="50"/>
  <c r="AS66" i="50"/>
  <c r="AR75" i="50"/>
  <c r="AR83" i="50"/>
  <c r="AS68" i="50"/>
  <c r="AQ85" i="50"/>
  <c r="AR52" i="50"/>
  <c r="AR44" i="50"/>
  <c r="AR34" i="50"/>
  <c r="AR57" i="50"/>
  <c r="AR86" i="50"/>
  <c r="AS65" i="50"/>
  <c r="AQ40" i="50"/>
  <c r="AS77" i="50"/>
  <c r="AR40" i="50"/>
  <c r="AR37" i="50"/>
  <c r="AQ54" i="50"/>
  <c r="AR68" i="50"/>
  <c r="AR82" i="50"/>
  <c r="AS41" i="50"/>
  <c r="AS57" i="50"/>
  <c r="AR78" i="50"/>
  <c r="AR38" i="50"/>
  <c r="AS58" i="50"/>
  <c r="AR45" i="50"/>
  <c r="AS71" i="50"/>
  <c r="AR73" i="50"/>
  <c r="AQ42" i="50"/>
  <c r="AS60" i="50"/>
  <c r="AT40" i="50"/>
  <c r="AS33" i="50"/>
  <c r="AU52" i="50"/>
  <c r="AT87" i="50"/>
  <c r="AS38" i="50"/>
  <c r="AT80" i="50"/>
  <c r="AT70" i="50"/>
  <c r="AU70" i="50"/>
  <c r="AS42" i="50"/>
  <c r="AT53" i="50"/>
  <c r="AT58" i="50"/>
  <c r="AT86" i="50"/>
  <c r="AT68" i="50"/>
  <c r="AU48" i="50"/>
  <c r="AS67" i="50"/>
  <c r="AT56" i="50"/>
  <c r="AS35" i="50"/>
  <c r="AS47" i="50"/>
  <c r="AT32" i="50"/>
  <c r="AU46" i="50"/>
  <c r="AU75" i="50"/>
  <c r="AT50" i="50"/>
  <c r="AU82" i="50"/>
  <c r="AT75" i="50"/>
  <c r="AT55" i="50"/>
  <c r="AT72" i="50"/>
  <c r="AT46" i="50"/>
  <c r="AT84" i="50"/>
  <c r="AS32" i="50"/>
  <c r="AU80" i="50"/>
  <c r="AT49" i="50"/>
  <c r="AT35" i="50"/>
  <c r="AT76" i="50"/>
  <c r="AU73" i="50"/>
  <c r="AT67" i="50"/>
  <c r="AV52" i="50"/>
  <c r="AU45" i="50"/>
  <c r="AT54" i="50"/>
  <c r="AS34" i="50"/>
  <c r="AT51" i="50"/>
  <c r="AT37" i="50"/>
  <c r="AT82" i="50"/>
  <c r="AS80" i="50"/>
  <c r="AT81" i="50"/>
  <c r="AT33" i="50"/>
  <c r="AT63" i="50"/>
  <c r="AS76" i="50"/>
  <c r="AS40" i="50"/>
  <c r="AS62" i="50"/>
  <c r="AT74" i="50"/>
  <c r="AU85" i="50"/>
  <c r="AT43" i="50"/>
  <c r="AU58" i="50"/>
  <c r="AT83" i="50"/>
  <c r="AU53" i="50"/>
  <c r="AT66" i="50"/>
  <c r="AT48" i="50"/>
  <c r="AS53" i="50"/>
  <c r="AT69" i="50"/>
  <c r="AT42" i="50"/>
  <c r="AS55" i="50"/>
  <c r="AT73" i="50"/>
  <c r="AT52" i="50"/>
  <c r="AT34" i="50"/>
  <c r="AT47" i="50"/>
  <c r="AT36" i="50"/>
  <c r="AT71" i="50"/>
  <c r="AT88" i="50"/>
  <c r="AU68" i="50"/>
  <c r="AT59" i="50"/>
  <c r="AS50" i="50"/>
  <c r="AU71" i="50"/>
  <c r="AT62" i="50"/>
  <c r="AT57" i="50"/>
  <c r="AT77" i="50"/>
  <c r="AV82" i="50"/>
  <c r="AU49" i="50"/>
  <c r="AS54" i="50"/>
  <c r="AT79" i="50"/>
  <c r="AU62" i="50"/>
  <c r="AU63" i="50"/>
  <c r="AU84" i="50"/>
  <c r="AT64" i="50"/>
  <c r="AT44" i="50"/>
  <c r="AS61" i="50"/>
  <c r="AT60" i="50"/>
  <c r="AS83" i="50"/>
  <c r="AT65" i="50"/>
  <c r="AS88" i="50"/>
  <c r="AS73" i="50"/>
  <c r="AU44" i="50"/>
  <c r="AT39" i="50"/>
  <c r="AU51" i="50"/>
  <c r="AS69" i="50"/>
  <c r="AS64" i="50"/>
  <c r="AT38" i="50"/>
  <c r="AU41" i="50"/>
  <c r="AU33" i="50"/>
  <c r="AT85" i="50"/>
  <c r="AT78" i="50"/>
  <c r="AT45" i="50"/>
  <c r="AT61" i="50"/>
  <c r="AT41" i="50"/>
  <c r="AU66" i="50"/>
  <c r="AU43" i="50"/>
  <c r="AU65" i="50"/>
  <c r="AU42" i="50"/>
  <c r="AV80" i="50"/>
  <c r="AU50" i="50"/>
  <c r="AV74" i="50"/>
  <c r="AV34" i="50"/>
  <c r="AU88" i="50"/>
  <c r="AV65" i="50"/>
  <c r="AV42" i="50"/>
  <c r="AU57" i="50"/>
  <c r="AV41" i="50"/>
  <c r="AU64" i="50"/>
  <c r="AV43" i="50"/>
  <c r="AU77" i="50"/>
  <c r="AU74" i="50"/>
  <c r="AV89" i="50"/>
  <c r="AU39" i="50"/>
  <c r="AV35" i="50"/>
  <c r="AV32" i="50"/>
  <c r="AV88" i="50"/>
  <c r="AU83" i="50"/>
  <c r="AV78" i="50"/>
  <c r="AV84" i="50"/>
  <c r="AV36" i="50"/>
  <c r="AV46" i="50"/>
  <c r="AU36" i="50"/>
  <c r="AV50" i="50"/>
  <c r="AV38" i="50"/>
  <c r="AV48" i="50"/>
  <c r="AU87" i="50"/>
  <c r="AU55" i="50"/>
  <c r="AU79" i="50"/>
  <c r="AU89" i="50"/>
  <c r="AV72" i="50"/>
  <c r="AV56" i="50"/>
  <c r="AU34" i="50"/>
  <c r="AV33" i="50"/>
  <c r="AV44" i="50"/>
  <c r="AU59" i="50"/>
  <c r="AV37" i="50"/>
  <c r="AU60" i="50"/>
  <c r="AV76" i="50"/>
  <c r="AV40" i="50"/>
  <c r="AV62" i="50"/>
  <c r="AV66" i="50"/>
  <c r="AV63" i="50"/>
  <c r="AV79" i="50"/>
  <c r="AV58" i="50"/>
  <c r="AV67" i="50"/>
  <c r="AV83" i="50"/>
  <c r="AV69" i="50"/>
  <c r="AU54" i="50"/>
  <c r="AU76" i="50"/>
  <c r="AV75" i="50"/>
  <c r="AU35" i="50"/>
  <c r="AV53" i="50"/>
  <c r="AV77" i="50"/>
  <c r="AV87" i="50"/>
  <c r="AU81" i="50"/>
  <c r="AV73" i="50"/>
  <c r="AV70" i="50"/>
  <c r="AV55" i="50"/>
  <c r="AU86" i="50"/>
  <c r="AV61" i="50"/>
  <c r="AU61" i="50"/>
  <c r="AV64" i="50"/>
  <c r="AV86" i="50"/>
  <c r="AV85" i="50"/>
  <c r="AV68" i="50"/>
  <c r="AV71" i="50"/>
  <c r="AV60" i="50"/>
  <c r="AV81" i="50"/>
  <c r="AV49" i="50"/>
  <c r="AU32" i="50"/>
  <c r="AV59" i="50"/>
  <c r="AV54" i="50"/>
  <c r="AU37" i="50"/>
  <c r="AU67" i="50"/>
  <c r="AU40" i="50"/>
  <c r="AU47" i="50"/>
  <c r="AV51" i="50"/>
  <c r="AV39" i="50"/>
  <c r="AV45" i="50"/>
  <c r="AU72" i="50"/>
  <c r="AU78" i="50"/>
  <c r="AW64" i="50"/>
  <c r="AZ60" i="50"/>
  <c r="AY52" i="50"/>
  <c r="AZ53" i="50"/>
  <c r="AY63" i="50"/>
  <c r="BA69" i="50"/>
  <c r="AX44" i="50"/>
  <c r="AX72" i="50"/>
  <c r="AX41" i="50"/>
  <c r="AY34" i="50"/>
  <c r="BA51" i="50"/>
  <c r="AY57" i="50"/>
  <c r="BA73" i="50"/>
  <c r="BA42" i="50"/>
  <c r="AZ70" i="50"/>
  <c r="AX73" i="50"/>
  <c r="AZ73" i="50"/>
  <c r="AZ80" i="50"/>
  <c r="AZ40" i="50"/>
  <c r="AX68" i="50"/>
  <c r="AW48" i="50"/>
  <c r="AY40" i="50"/>
  <c r="BA45" i="50"/>
  <c r="AX47" i="50"/>
  <c r="AW42" i="50"/>
  <c r="AY38" i="50"/>
  <c r="AW79" i="50"/>
  <c r="AW47" i="50"/>
  <c r="AW82" i="50"/>
  <c r="AX87" i="50"/>
  <c r="AX50" i="50"/>
  <c r="AW89" i="50"/>
  <c r="BA66" i="50"/>
  <c r="AZ88" i="50"/>
  <c r="AY50" i="50"/>
  <c r="AX57" i="50"/>
  <c r="AY66" i="50"/>
  <c r="AW62" i="50"/>
  <c r="AX43" i="50"/>
  <c r="AY33" i="50"/>
  <c r="AW69" i="50"/>
  <c r="AZ44" i="50"/>
  <c r="AW84" i="50"/>
  <c r="BA75" i="50"/>
  <c r="AX88" i="50"/>
  <c r="AZ56" i="50"/>
  <c r="AY88" i="50"/>
  <c r="AX32" i="50"/>
  <c r="AX80" i="50"/>
  <c r="BA78" i="50"/>
  <c r="AW52" i="50"/>
  <c r="AZ78" i="50"/>
  <c r="AZ75" i="50"/>
  <c r="AY87" i="50"/>
  <c r="AW70" i="50"/>
  <c r="AX45" i="50"/>
  <c r="BA38" i="50"/>
  <c r="AW40" i="50"/>
  <c r="AW56" i="50"/>
  <c r="BA41" i="50"/>
  <c r="BA36" i="50"/>
  <c r="AX59" i="50"/>
  <c r="BA52" i="50"/>
  <c r="AY84" i="50"/>
  <c r="BA80" i="50"/>
  <c r="AW41" i="50"/>
  <c r="AX58" i="50"/>
  <c r="AZ58" i="50"/>
  <c r="AX33" i="50"/>
  <c r="AZ49" i="50"/>
  <c r="AY61" i="50"/>
  <c r="AY74" i="50"/>
  <c r="AW80" i="50"/>
  <c r="AW65" i="50"/>
  <c r="AZ61" i="50"/>
  <c r="AY49" i="50"/>
  <c r="AY59" i="50"/>
  <c r="AX64" i="50"/>
  <c r="BA63" i="50"/>
  <c r="AW66" i="50"/>
  <c r="AZ79" i="50"/>
  <c r="AZ81" i="50"/>
  <c r="AZ35" i="50"/>
  <c r="BA40" i="50"/>
  <c r="AZ54" i="50"/>
  <c r="AY42" i="50"/>
  <c r="BA82" i="50"/>
  <c r="AZ87" i="50"/>
  <c r="AW37" i="50"/>
  <c r="BA87" i="50"/>
  <c r="AY32" i="50"/>
  <c r="AZ57" i="50"/>
  <c r="AX65" i="50"/>
  <c r="AY67" i="50"/>
  <c r="AX84" i="50"/>
  <c r="AZ85" i="50"/>
  <c r="BA55" i="50"/>
  <c r="AY44" i="50"/>
  <c r="BA72" i="50"/>
  <c r="BA53" i="50"/>
  <c r="BA59" i="50"/>
  <c r="AZ42" i="50"/>
  <c r="BA84" i="50"/>
  <c r="AZ32" i="50"/>
  <c r="AW44" i="50"/>
  <c r="AY81" i="50"/>
  <c r="AU56" i="50"/>
  <c r="BA50" i="50"/>
  <c r="BA49" i="50"/>
  <c r="AX49" i="50"/>
  <c r="BA43" i="50"/>
  <c r="AY48" i="50"/>
  <c r="AZ37" i="50"/>
  <c r="AX63" i="50"/>
  <c r="AX48" i="50"/>
  <c r="AX42" i="50"/>
  <c r="AY79" i="50"/>
  <c r="AZ84" i="50"/>
  <c r="AZ77" i="50"/>
  <c r="AY68" i="50"/>
  <c r="AW58" i="50"/>
  <c r="AZ39" i="50"/>
  <c r="AZ82" i="50"/>
  <c r="AZ68" i="50"/>
  <c r="AX39" i="50"/>
  <c r="AY70" i="50"/>
  <c r="AW88" i="50"/>
  <c r="AW83" i="50"/>
  <c r="AW77" i="50"/>
  <c r="BA76" i="50"/>
  <c r="AW78" i="50"/>
  <c r="AY80" i="50"/>
  <c r="AY56" i="50"/>
  <c r="BA71" i="50"/>
  <c r="AX36" i="50"/>
  <c r="BA68" i="50"/>
  <c r="AW50" i="50"/>
  <c r="AY71" i="50"/>
  <c r="AW71" i="50"/>
  <c r="AV47" i="50"/>
  <c r="AY73" i="50"/>
  <c r="AY51" i="50"/>
  <c r="AW75" i="50"/>
  <c r="AX52" i="50"/>
  <c r="AX61" i="50"/>
  <c r="AX77" i="50"/>
  <c r="AY69" i="50"/>
  <c r="AY39" i="50"/>
  <c r="BA64" i="50"/>
  <c r="AW36" i="50"/>
  <c r="AZ34" i="50"/>
  <c r="AY54" i="50"/>
  <c r="BA62" i="50"/>
  <c r="AX76" i="50"/>
  <c r="AY76" i="50"/>
  <c r="AW74" i="50"/>
  <c r="AZ83" i="50"/>
  <c r="BA89" i="50"/>
  <c r="AZ47" i="50"/>
  <c r="BA33" i="50"/>
  <c r="AZ69" i="50"/>
  <c r="BA39" i="50"/>
  <c r="AW85" i="50"/>
  <c r="AW57" i="50"/>
  <c r="AZ62" i="50"/>
  <c r="AZ89" i="50"/>
  <c r="AY43" i="50"/>
  <c r="AW32" i="50"/>
  <c r="AX79" i="50"/>
  <c r="AW87" i="50"/>
  <c r="AW53" i="50"/>
  <c r="AY53" i="50"/>
  <c r="AZ59" i="50"/>
  <c r="BA32" i="50"/>
  <c r="AV57" i="50"/>
  <c r="AX46" i="50"/>
  <c r="BA83" i="50"/>
  <c r="BA60" i="50"/>
  <c r="AX54" i="50"/>
  <c r="AW49" i="50"/>
  <c r="BA34" i="50"/>
  <c r="AW73" i="50"/>
  <c r="AZ46" i="50"/>
  <c r="AZ50" i="50"/>
  <c r="BA77" i="50"/>
  <c r="AW72" i="50"/>
  <c r="BA48" i="50"/>
  <c r="AW81" i="50"/>
  <c r="AY78" i="50"/>
  <c r="AW63" i="50"/>
  <c r="AZ45" i="50"/>
  <c r="BA86" i="50"/>
  <c r="AW86" i="50"/>
  <c r="AY65" i="50"/>
  <c r="AZ71" i="50"/>
  <c r="AU38" i="50"/>
  <c r="BA79" i="50"/>
  <c r="BA57" i="50"/>
  <c r="AX83" i="50"/>
  <c r="AZ64" i="50"/>
  <c r="BA56" i="50"/>
  <c r="AW55" i="50"/>
  <c r="AW33" i="50"/>
  <c r="AY62" i="50"/>
  <c r="BA58" i="50"/>
  <c r="AX86" i="50"/>
  <c r="AW60" i="50"/>
  <c r="AY83" i="50"/>
  <c r="AW76" i="50"/>
  <c r="AY46" i="50"/>
  <c r="AX40" i="50"/>
  <c r="AZ41" i="50"/>
  <c r="AW34" i="50"/>
  <c r="BA88" i="50"/>
  <c r="BA47" i="50"/>
  <c r="AX62" i="50"/>
  <c r="AY41" i="50"/>
  <c r="AX38" i="50"/>
  <c r="AZ86" i="50"/>
  <c r="AZ55" i="50"/>
  <c r="BA46" i="50"/>
  <c r="AX34" i="50"/>
  <c r="AZ43" i="50"/>
  <c r="AZ63" i="50"/>
  <c r="AY77" i="50"/>
  <c r="AX67" i="50"/>
  <c r="AW39" i="50"/>
  <c r="AX70" i="50"/>
  <c r="AZ48" i="50"/>
  <c r="AX35" i="50"/>
  <c r="AX85" i="50"/>
  <c r="AW67" i="50"/>
  <c r="AZ38" i="50"/>
  <c r="BA67" i="50"/>
  <c r="AZ72" i="50"/>
  <c r="BA54" i="50"/>
  <c r="AW54" i="50"/>
  <c r="AY47" i="50"/>
  <c r="BA65" i="50"/>
  <c r="AW51" i="50"/>
  <c r="AX55" i="50"/>
  <c r="AZ36" i="50"/>
  <c r="BA61" i="50"/>
  <c r="AW61" i="50"/>
  <c r="AW68" i="50"/>
  <c r="BA85" i="50"/>
  <c r="AX78" i="50"/>
  <c r="AX56" i="50"/>
  <c r="AX69" i="50"/>
  <c r="AZ65" i="50"/>
  <c r="AX81" i="50"/>
  <c r="AZ74" i="50"/>
  <c r="AX60" i="50"/>
  <c r="AZ33" i="50"/>
  <c r="BA44" i="50"/>
  <c r="AY72" i="50"/>
  <c r="AW35" i="50"/>
  <c r="AY58" i="50"/>
  <c r="AW46" i="50"/>
  <c r="AZ52" i="50"/>
  <c r="AY75" i="50"/>
  <c r="AX66" i="50"/>
  <c r="AY36" i="50"/>
  <c r="AX51" i="50"/>
  <c r="AX82" i="50"/>
  <c r="BA74" i="50"/>
  <c r="AX89" i="50"/>
  <c r="AY85" i="50"/>
  <c r="AW38" i="50"/>
  <c r="AZ67" i="50"/>
  <c r="BA70" i="50"/>
  <c r="AX53" i="50"/>
  <c r="AY86" i="50"/>
  <c r="AW45" i="50"/>
  <c r="AZ76" i="50"/>
  <c r="BA81" i="50"/>
  <c r="AY37" i="50"/>
  <c r="AW59" i="50"/>
  <c r="AY82" i="50"/>
  <c r="AY45" i="50"/>
  <c r="AW43" i="50"/>
  <c r="AY64" i="50"/>
  <c r="AY35" i="50"/>
  <c r="AY60" i="50"/>
  <c r="AY55" i="50"/>
  <c r="AZ66" i="50"/>
  <c r="AX37" i="50"/>
  <c r="AX71" i="50"/>
  <c r="AX74" i="50"/>
  <c r="AY89" i="50"/>
  <c r="BA37" i="50"/>
  <c r="AX75" i="50"/>
  <c r="BA35" i="50"/>
  <c r="AZ51" i="50"/>
  <c r="AA32" i="50"/>
  <c r="AE66" i="50"/>
  <c r="AF76" i="50"/>
  <c r="AJ32" i="50"/>
  <c r="AO66" i="50"/>
  <c r="AO32" i="50"/>
  <c r="AO76" i="50"/>
  <c r="VR10" i="50"/>
  <c r="VR20" i="50"/>
  <c r="VR8" i="50"/>
  <c r="VR14" i="50"/>
  <c r="VR12" i="50" s="1"/>
  <c r="VR7" i="50"/>
  <c r="VS28" i="50"/>
  <c r="VS27" i="50"/>
  <c r="VT24" i="50"/>
  <c r="VS29" i="50"/>
  <c r="VR21" i="50"/>
  <c r="AD14" i="50" l="1"/>
  <c r="VI15" i="72"/>
  <c r="VI17" i="72"/>
  <c r="VI16" i="72"/>
  <c r="VJ12" i="72"/>
  <c r="VI21" i="72"/>
  <c r="VI20" i="72"/>
  <c r="VI23" i="72"/>
  <c r="VI22" i="72"/>
  <c r="VI24" i="72"/>
  <c r="VI7" i="72" s="1"/>
  <c r="VI25" i="72"/>
  <c r="VS14" i="50"/>
  <c r="VR18" i="50"/>
  <c r="AY19" i="50"/>
  <c r="AX19" i="50"/>
  <c r="AY21" i="50"/>
  <c r="AZ19" i="50"/>
  <c r="AV22" i="50"/>
  <c r="AD21" i="50"/>
  <c r="Z19" i="50"/>
  <c r="AJ19" i="50"/>
  <c r="AH14" i="50"/>
  <c r="X8" i="50"/>
  <c r="AU14" i="50"/>
  <c r="AZ10" i="50"/>
  <c r="AZ22" i="50"/>
  <c r="BA9" i="50"/>
  <c r="BA15" i="50"/>
  <c r="AW13" i="50"/>
  <c r="AW7" i="50"/>
  <c r="AF15" i="50"/>
  <c r="AF9" i="50"/>
  <c r="BA22" i="50"/>
  <c r="AU19" i="50"/>
  <c r="AM10" i="50"/>
  <c r="AM22" i="50"/>
  <c r="AB20" i="50"/>
  <c r="AA19" i="50"/>
  <c r="AT20" i="50"/>
  <c r="AT13" i="50"/>
  <c r="AT7" i="50"/>
  <c r="AA10" i="50"/>
  <c r="AA22" i="50"/>
  <c r="AI13" i="50"/>
  <c r="AI7" i="50"/>
  <c r="AW9" i="50"/>
  <c r="AW15" i="50"/>
  <c r="AV9" i="50"/>
  <c r="AV15" i="50"/>
  <c r="AV20" i="50"/>
  <c r="AS20" i="50"/>
  <c r="AM14" i="50"/>
  <c r="AM8" i="50"/>
  <c r="AM31" i="50"/>
  <c r="X19" i="50"/>
  <c r="AG8" i="50"/>
  <c r="AG14" i="50"/>
  <c r="AG31" i="50"/>
  <c r="AI19" i="50"/>
  <c r="AG15" i="50"/>
  <c r="AG9" i="50"/>
  <c r="AH21" i="50"/>
  <c r="AD8" i="50"/>
  <c r="AD31" i="50"/>
  <c r="AD15" i="50"/>
  <c r="AD9" i="50"/>
  <c r="AX21" i="50"/>
  <c r="AW14" i="50"/>
  <c r="AW31" i="50"/>
  <c r="AW8" i="50"/>
  <c r="AU13" i="50"/>
  <c r="AU7" i="50"/>
  <c r="AU9" i="50"/>
  <c r="AU15" i="50"/>
  <c r="AS21" i="50"/>
  <c r="AQ19" i="50"/>
  <c r="AP19" i="50"/>
  <c r="AN21" i="50"/>
  <c r="W22" i="50"/>
  <c r="W10" i="50"/>
  <c r="W13" i="50"/>
  <c r="W7" i="50"/>
  <c r="Y21" i="50"/>
  <c r="AG19" i="50"/>
  <c r="AB8" i="50"/>
  <c r="AB14" i="50"/>
  <c r="AB19" i="50"/>
  <c r="AG10" i="50"/>
  <c r="AG22" i="50"/>
  <c r="AL13" i="50"/>
  <c r="AL7" i="50"/>
  <c r="AB10" i="50"/>
  <c r="AB22" i="50"/>
  <c r="AD7" i="50"/>
  <c r="AD13" i="50"/>
  <c r="AK14" i="50"/>
  <c r="AG20" i="50"/>
  <c r="AD22" i="50"/>
  <c r="AI20" i="50"/>
  <c r="AQ15" i="50"/>
  <c r="AQ9" i="50"/>
  <c r="AP20" i="50"/>
  <c r="AL20" i="50"/>
  <c r="Z13" i="50"/>
  <c r="Z7" i="50"/>
  <c r="Z31" i="50"/>
  <c r="AD19" i="50"/>
  <c r="AF21" i="50"/>
  <c r="AI21" i="50"/>
  <c r="AZ13" i="50"/>
  <c r="AZ7" i="50"/>
  <c r="AV19" i="50"/>
  <c r="AR22" i="50"/>
  <c r="AR10" i="50"/>
  <c r="Y19" i="50"/>
  <c r="AT21" i="50"/>
  <c r="AR20" i="50"/>
  <c r="AA20" i="50"/>
  <c r="AJ10" i="50"/>
  <c r="AJ22" i="50"/>
  <c r="AZ9" i="50"/>
  <c r="AZ15" i="50"/>
  <c r="AY9" i="50"/>
  <c r="AY15" i="50"/>
  <c r="BA10" i="50"/>
  <c r="AR15" i="50"/>
  <c r="AR9" i="50"/>
  <c r="AR19" i="50"/>
  <c r="AQ10" i="50"/>
  <c r="AQ22" i="50"/>
  <c r="AP14" i="50"/>
  <c r="AO21" i="50"/>
  <c r="AF22" i="50"/>
  <c r="AF10" i="50"/>
  <c r="AC21" i="50"/>
  <c r="AJ13" i="50"/>
  <c r="AJ7" i="50"/>
  <c r="AK19" i="50"/>
  <c r="AM13" i="50"/>
  <c r="AM7" i="50"/>
  <c r="AI9" i="50"/>
  <c r="AI15" i="50"/>
  <c r="Z8" i="50"/>
  <c r="Z14" i="50"/>
  <c r="AL21" i="50"/>
  <c r="AA21" i="50"/>
  <c r="AB7" i="50"/>
  <c r="AB13" i="50"/>
  <c r="AE9" i="50"/>
  <c r="AE15" i="50"/>
  <c r="X13" i="50"/>
  <c r="X7" i="50"/>
  <c r="AP31" i="50"/>
  <c r="AP8" i="50"/>
  <c r="AG21" i="50"/>
  <c r="AE20" i="50"/>
  <c r="AA14" i="50"/>
  <c r="AA31" i="50"/>
  <c r="AA8" i="50"/>
  <c r="AX15" i="50"/>
  <c r="AX9" i="50"/>
  <c r="AZ8" i="50"/>
  <c r="AZ14" i="50"/>
  <c r="AZ21" i="50"/>
  <c r="AW22" i="50"/>
  <c r="AW10" i="50"/>
  <c r="AU8" i="50"/>
  <c r="AU31" i="50"/>
  <c r="AS10" i="50"/>
  <c r="AS22" i="50"/>
  <c r="AT22" i="50"/>
  <c r="AT10" i="50"/>
  <c r="AS15" i="50"/>
  <c r="AS9" i="50"/>
  <c r="AP21" i="50"/>
  <c r="AP13" i="50"/>
  <c r="AP7" i="50"/>
  <c r="AP22" i="50"/>
  <c r="AP10" i="50"/>
  <c r="AN13" i="50"/>
  <c r="AN7" i="50"/>
  <c r="Z10" i="50"/>
  <c r="Z22" i="50"/>
  <c r="W20" i="50"/>
  <c r="AM19" i="50"/>
  <c r="X9" i="50"/>
  <c r="X15" i="50"/>
  <c r="AJ21" i="50"/>
  <c r="AE19" i="50"/>
  <c r="AC15" i="50"/>
  <c r="AC9" i="50"/>
  <c r="Z20" i="50"/>
  <c r="AB21" i="50"/>
  <c r="AI10" i="50"/>
  <c r="W19" i="50"/>
  <c r="AD10" i="50"/>
  <c r="AC14" i="50"/>
  <c r="AC31" i="50"/>
  <c r="AC8" i="50"/>
  <c r="VS15" i="50"/>
  <c r="VT25" i="50"/>
  <c r="AZ31" i="50"/>
  <c r="BA19" i="50"/>
  <c r="AY8" i="50"/>
  <c r="AY14" i="50"/>
  <c r="AY31" i="50"/>
  <c r="AY20" i="50"/>
  <c r="AU21" i="50"/>
  <c r="AV8" i="50"/>
  <c r="AS13" i="50"/>
  <c r="AS7" i="50"/>
  <c r="AO20" i="50"/>
  <c r="AO10" i="50"/>
  <c r="AO22" i="50"/>
  <c r="AN10" i="50"/>
  <c r="AN22" i="50"/>
  <c r="Y9" i="50"/>
  <c r="Y15" i="50"/>
  <c r="AE10" i="50"/>
  <c r="AE22" i="50"/>
  <c r="AI31" i="50"/>
  <c r="AI8" i="50"/>
  <c r="AI14" i="50"/>
  <c r="AA9" i="50"/>
  <c r="AA15" i="50"/>
  <c r="AK21" i="50"/>
  <c r="AA7" i="50"/>
  <c r="AA13" i="50"/>
  <c r="AG13" i="50"/>
  <c r="AG7" i="50"/>
  <c r="AL8" i="50"/>
  <c r="AL14" i="50"/>
  <c r="AE21" i="50"/>
  <c r="AR21" i="50"/>
  <c r="AE31" i="50"/>
  <c r="AE14" i="50"/>
  <c r="AE8" i="50"/>
  <c r="AN19" i="50"/>
  <c r="AX13" i="50"/>
  <c r="AX7" i="50"/>
  <c r="AV10" i="50"/>
  <c r="AI22" i="50"/>
  <c r="AO15" i="50"/>
  <c r="AO9" i="50"/>
  <c r="AY10" i="50"/>
  <c r="AY22" i="50"/>
  <c r="AX20" i="50"/>
  <c r="AW20" i="50"/>
  <c r="AY13" i="50"/>
  <c r="AY7" i="50"/>
  <c r="BA21" i="50"/>
  <c r="AU20" i="50"/>
  <c r="AU22" i="50"/>
  <c r="AU10" i="50"/>
  <c r="AT31" i="50"/>
  <c r="AT9" i="50"/>
  <c r="AT15" i="50"/>
  <c r="AP15" i="50"/>
  <c r="AP9" i="50"/>
  <c r="AE13" i="50"/>
  <c r="AE7" i="50"/>
  <c r="AK22" i="50"/>
  <c r="AK10" i="50"/>
  <c r="X14" i="50"/>
  <c r="X31" i="50"/>
  <c r="X21" i="50"/>
  <c r="Y13" i="50"/>
  <c r="Y7" i="50"/>
  <c r="Y20" i="50"/>
  <c r="Z9" i="50"/>
  <c r="Z15" i="50"/>
  <c r="AH20" i="50"/>
  <c r="AH8" i="50"/>
  <c r="AK13" i="50"/>
  <c r="AK7" i="50"/>
  <c r="AF19" i="50"/>
  <c r="AH13" i="50"/>
  <c r="AH7" i="50"/>
  <c r="AS19" i="50"/>
  <c r="AK8" i="50"/>
  <c r="AK31" i="50"/>
  <c r="AQ20" i="50"/>
  <c r="AL19" i="50"/>
  <c r="VR6" i="50"/>
  <c r="AO31" i="50"/>
  <c r="AO14" i="50"/>
  <c r="AO8" i="50"/>
  <c r="BA31" i="50"/>
  <c r="BA14" i="50"/>
  <c r="BA8" i="50"/>
  <c r="AW19" i="50"/>
  <c r="AV7" i="50"/>
  <c r="AV13" i="50"/>
  <c r="AT19" i="50"/>
  <c r="AN31" i="50"/>
  <c r="AN14" i="50"/>
  <c r="AN8" i="50"/>
  <c r="AM21" i="50"/>
  <c r="AD20" i="50"/>
  <c r="Y10" i="50"/>
  <c r="Y22" i="50"/>
  <c r="AN20" i="50"/>
  <c r="AM20" i="50"/>
  <c r="AF20" i="50"/>
  <c r="AC10" i="50"/>
  <c r="AC22" i="50"/>
  <c r="AH19" i="50"/>
  <c r="AC13" i="50"/>
  <c r="AC7" i="50"/>
  <c r="AC20" i="50"/>
  <c r="AJ14" i="50"/>
  <c r="AJ8" i="50"/>
  <c r="AS14" i="50"/>
  <c r="AS8" i="50"/>
  <c r="AS31" i="50"/>
  <c r="AV31" i="50"/>
  <c r="AV14" i="50"/>
  <c r="AR13" i="50"/>
  <c r="AR7" i="50"/>
  <c r="AX22" i="50"/>
  <c r="AX10" i="50"/>
  <c r="W15" i="50"/>
  <c r="W9" i="50"/>
  <c r="BA13" i="50"/>
  <c r="BA7" i="50"/>
  <c r="BA20" i="50"/>
  <c r="AZ20" i="50"/>
  <c r="AW21" i="50"/>
  <c r="AX31" i="50"/>
  <c r="AX8" i="50"/>
  <c r="AX14" i="50"/>
  <c r="AV21" i="50"/>
  <c r="AT14" i="50"/>
  <c r="AT8" i="50"/>
  <c r="AO13" i="50"/>
  <c r="AO7" i="50"/>
  <c r="AQ21" i="50"/>
  <c r="AN15" i="50"/>
  <c r="AN9" i="50"/>
  <c r="AO19" i="50"/>
  <c r="W21" i="50"/>
  <c r="AH22" i="50"/>
  <c r="AH10" i="50"/>
  <c r="AM15" i="50"/>
  <c r="AM9" i="50"/>
  <c r="AF31" i="50"/>
  <c r="AF8" i="50"/>
  <c r="AF14" i="50"/>
  <c r="X20" i="50"/>
  <c r="AJ20" i="50"/>
  <c r="AF13" i="50"/>
  <c r="AF7" i="50"/>
  <c r="AK20" i="50"/>
  <c r="Z21" i="50"/>
  <c r="AC19" i="50"/>
  <c r="X22" i="50"/>
  <c r="X10" i="50"/>
  <c r="AK9" i="50"/>
  <c r="AK15" i="50"/>
  <c r="AL10" i="50"/>
  <c r="AL22" i="50"/>
  <c r="VI19" i="72" l="1"/>
  <c r="VI10" i="72"/>
  <c r="VI6" i="72" s="1"/>
  <c r="VJ13" i="72"/>
  <c r="VS21" i="50"/>
  <c r="VS19" i="50"/>
  <c r="VS8" i="50"/>
  <c r="AY18" i="50"/>
  <c r="N33" i="80"/>
  <c r="AD33" i="80"/>
  <c r="AZ12" i="50"/>
  <c r="AZ18" i="50"/>
  <c r="BA6" i="50"/>
  <c r="BA12" i="50"/>
  <c r="AA18" i="50"/>
  <c r="AP18" i="50"/>
  <c r="AI18" i="50"/>
  <c r="AT12" i="50"/>
  <c r="AH18" i="50"/>
  <c r="AO12" i="50"/>
  <c r="AK12" i="50"/>
  <c r="Z6" i="50"/>
  <c r="AB18" i="50"/>
  <c r="AQ18" i="50"/>
  <c r="VS22" i="50"/>
  <c r="VS10" i="50"/>
  <c r="AX18" i="50"/>
  <c r="X12" i="50"/>
  <c r="AT18" i="50"/>
  <c r="AX12" i="50"/>
  <c r="AG6" i="50"/>
  <c r="AK18" i="50"/>
  <c r="AU12" i="50"/>
  <c r="X18" i="50"/>
  <c r="AI6" i="50"/>
  <c r="AF18" i="50"/>
  <c r="AS12" i="50"/>
  <c r="X6" i="50"/>
  <c r="Z12" i="50"/>
  <c r="AC18" i="50"/>
  <c r="Z18" i="50"/>
  <c r="AN18" i="50"/>
  <c r="W18" i="50"/>
  <c r="AD12" i="50"/>
  <c r="AG18" i="50"/>
  <c r="AI12" i="50"/>
  <c r="VT27" i="50"/>
  <c r="VT28" i="50"/>
  <c r="VU24" i="50"/>
  <c r="VT29" i="50"/>
  <c r="AV12" i="50"/>
  <c r="AP12" i="50"/>
  <c r="AD18" i="50"/>
  <c r="AW12" i="50"/>
  <c r="AC12" i="50"/>
  <c r="AM6" i="50"/>
  <c r="AY12" i="50"/>
  <c r="AL18" i="50"/>
  <c r="AV18" i="50"/>
  <c r="AD6" i="50"/>
  <c r="AO6" i="50"/>
  <c r="AS6" i="50"/>
  <c r="AP6" i="50"/>
  <c r="VS13" i="50"/>
  <c r="VS12" i="50" s="1"/>
  <c r="VS7" i="50"/>
  <c r="AX6" i="50"/>
  <c r="AU18" i="50"/>
  <c r="AF6" i="50"/>
  <c r="AW18" i="50"/>
  <c r="AN6" i="50"/>
  <c r="AZ6" i="50"/>
  <c r="AU6" i="50"/>
  <c r="AC6" i="50"/>
  <c r="AE18" i="50"/>
  <c r="VS9" i="50"/>
  <c r="VS20" i="50"/>
  <c r="AN12" i="50"/>
  <c r="AY6" i="50"/>
  <c r="AR18" i="50"/>
  <c r="AG12" i="50"/>
  <c r="AE6" i="50"/>
  <c r="AM18" i="50"/>
  <c r="AM12" i="50"/>
  <c r="Y18" i="50"/>
  <c r="AO18" i="50"/>
  <c r="AV6" i="50"/>
  <c r="AF12" i="50"/>
  <c r="AK6" i="50"/>
  <c r="AE12" i="50"/>
  <c r="AA6" i="50"/>
  <c r="BA18" i="50"/>
  <c r="AJ18" i="50"/>
  <c r="AS18" i="50"/>
  <c r="AA12" i="50"/>
  <c r="AT6" i="50"/>
  <c r="VS31" i="50"/>
  <c r="AW6" i="50"/>
  <c r="VJ15" i="72" l="1"/>
  <c r="VJ17" i="72"/>
  <c r="VK12" i="72"/>
  <c r="VJ16" i="72"/>
  <c r="VJ21" i="72"/>
  <c r="VJ20" i="72"/>
  <c r="VJ22" i="72"/>
  <c r="VJ23" i="72"/>
  <c r="VJ24" i="72"/>
  <c r="VJ7" i="72" s="1"/>
  <c r="VJ25" i="72"/>
  <c r="VT19" i="50"/>
  <c r="VS18" i="50"/>
  <c r="Z33" i="80"/>
  <c r="G39" i="80"/>
  <c r="J39" i="80"/>
  <c r="AH39" i="80"/>
  <c r="AH27" i="80"/>
  <c r="Z27" i="80"/>
  <c r="AG33" i="80"/>
  <c r="O33" i="80"/>
  <c r="U27" i="80"/>
  <c r="K39" i="80"/>
  <c r="H39" i="80"/>
  <c r="L39" i="80"/>
  <c r="Q33" i="80"/>
  <c r="O27" i="80"/>
  <c r="W33" i="80"/>
  <c r="P39" i="80"/>
  <c r="N39" i="80"/>
  <c r="X33" i="80"/>
  <c r="U33" i="80"/>
  <c r="Y39" i="80"/>
  <c r="O39" i="80"/>
  <c r="AC27" i="80"/>
  <c r="J27" i="80"/>
  <c r="K33" i="80"/>
  <c r="H27" i="80"/>
  <c r="H25" i="80" s="1"/>
  <c r="H23" i="80" s="1"/>
  <c r="Y33" i="80"/>
  <c r="AA39" i="80"/>
  <c r="Q39" i="80"/>
  <c r="AF33" i="80"/>
  <c r="R39" i="80"/>
  <c r="U39" i="80"/>
  <c r="AG27" i="80"/>
  <c r="AE33" i="80"/>
  <c r="AD39" i="80"/>
  <c r="S39" i="80"/>
  <c r="AI33" i="80"/>
  <c r="AI27" i="80"/>
  <c r="S33" i="80"/>
  <c r="T39" i="80"/>
  <c r="N27" i="80"/>
  <c r="X27" i="80"/>
  <c r="H33" i="80"/>
  <c r="V39" i="80"/>
  <c r="P27" i="80"/>
  <c r="W27" i="80"/>
  <c r="Z39" i="80"/>
  <c r="M33" i="80"/>
  <c r="X39" i="80"/>
  <c r="AB39" i="80"/>
  <c r="AF39" i="80"/>
  <c r="Q27" i="80"/>
  <c r="M39" i="80"/>
  <c r="AG39" i="80"/>
  <c r="M27" i="80"/>
  <c r="P33" i="80"/>
  <c r="I39" i="80"/>
  <c r="J33" i="80"/>
  <c r="Y27" i="80"/>
  <c r="S27" i="80"/>
  <c r="W39" i="80"/>
  <c r="AF27" i="80"/>
  <c r="AD27" i="80"/>
  <c r="AH33" i="80"/>
  <c r="AC33" i="80"/>
  <c r="AE27" i="80"/>
  <c r="AI39" i="80"/>
  <c r="AC39" i="80"/>
  <c r="K27" i="80"/>
  <c r="AE39" i="80"/>
  <c r="VT14" i="50"/>
  <c r="VU25" i="50"/>
  <c r="VT13" i="50"/>
  <c r="VT7" i="50"/>
  <c r="VT15" i="50"/>
  <c r="VS6" i="50"/>
  <c r="VJ19" i="72" l="1"/>
  <c r="VJ10" i="72"/>
  <c r="VJ6" i="72" s="1"/>
  <c r="VK14" i="72"/>
  <c r="VL14" i="72" s="1"/>
  <c r="VM14" i="72" s="1"/>
  <c r="VN14" i="72" s="1"/>
  <c r="VO14" i="72" s="1"/>
  <c r="VP14" i="72" s="1"/>
  <c r="VQ14" i="72" s="1"/>
  <c r="VR14" i="72" s="1"/>
  <c r="VS14" i="72" s="1"/>
  <c r="VT14" i="72" s="1"/>
  <c r="VU14" i="72" s="1"/>
  <c r="VV14" i="72" s="1"/>
  <c r="VK13" i="72"/>
  <c r="K45" i="80"/>
  <c r="AH45" i="80"/>
  <c r="H45" i="80"/>
  <c r="U45" i="80"/>
  <c r="Z45" i="80"/>
  <c r="O45" i="80"/>
  <c r="J45" i="80"/>
  <c r="Y45" i="80"/>
  <c r="N45" i="80"/>
  <c r="AC45" i="80"/>
  <c r="AD45" i="80"/>
  <c r="AF45" i="80"/>
  <c r="AG45" i="80"/>
  <c r="Q45" i="80"/>
  <c r="AE45" i="80"/>
  <c r="X45" i="80"/>
  <c r="M45" i="80"/>
  <c r="W45" i="80"/>
  <c r="P45" i="80"/>
  <c r="S45" i="80"/>
  <c r="AI45" i="80"/>
  <c r="VT8" i="50"/>
  <c r="VT12" i="50"/>
  <c r="VT10" i="50"/>
  <c r="VU27" i="50"/>
  <c r="VU28" i="50"/>
  <c r="VU29" i="50"/>
  <c r="VV24" i="50"/>
  <c r="VT22" i="50"/>
  <c r="VT31" i="50"/>
  <c r="VT9" i="50"/>
  <c r="VT21" i="50"/>
  <c r="VT20" i="50"/>
  <c r="AG25" i="72" l="1"/>
  <c r="O22" i="72"/>
  <c r="V20" i="72"/>
  <c r="AE24" i="72"/>
  <c r="AE7" i="72" s="1"/>
  <c r="W18" i="80" s="1"/>
  <c r="V23" i="72"/>
  <c r="V24" i="72"/>
  <c r="V7" i="72" s="1"/>
  <c r="N18" i="80" s="1"/>
  <c r="P24" i="72"/>
  <c r="P7" i="72" s="1"/>
  <c r="H18" i="80" s="1"/>
  <c r="AE21" i="72"/>
  <c r="O20" i="72"/>
  <c r="AC25" i="72"/>
  <c r="AF20" i="72"/>
  <c r="Z20" i="72"/>
  <c r="AA25" i="72"/>
  <c r="Q21" i="72"/>
  <c r="W22" i="72"/>
  <c r="P21" i="72"/>
  <c r="U20" i="72"/>
  <c r="Y24" i="72"/>
  <c r="Y7" i="72" s="1"/>
  <c r="Q18" i="80" s="1"/>
  <c r="T24" i="72"/>
  <c r="T7" i="72" s="1"/>
  <c r="L18" i="80" s="1"/>
  <c r="AG21" i="72"/>
  <c r="V21" i="72"/>
  <c r="T22" i="72"/>
  <c r="W23" i="72"/>
  <c r="Y25" i="72"/>
  <c r="Z21" i="72"/>
  <c r="Y20" i="72"/>
  <c r="Q23" i="72"/>
  <c r="O21" i="72"/>
  <c r="AB22" i="72"/>
  <c r="AF21" i="72"/>
  <c r="X22" i="72"/>
  <c r="AM23" i="72"/>
  <c r="P20" i="72"/>
  <c r="AI20" i="72"/>
  <c r="P22" i="72"/>
  <c r="AA20" i="72"/>
  <c r="U21" i="72"/>
  <c r="AB24" i="72"/>
  <c r="AB7" i="72" s="1"/>
  <c r="T18" i="80" s="1"/>
  <c r="AI21" i="72"/>
  <c r="O23" i="72"/>
  <c r="X23" i="72"/>
  <c r="AI23" i="72"/>
  <c r="AI25" i="72"/>
  <c r="AG23" i="72"/>
  <c r="Q25" i="72"/>
  <c r="AI22" i="72"/>
  <c r="AA23" i="72"/>
  <c r="Y21" i="72"/>
  <c r="AF25" i="72"/>
  <c r="AD23" i="72"/>
  <c r="AD25" i="72"/>
  <c r="AE22" i="72"/>
  <c r="U22" i="72"/>
  <c r="S23" i="72"/>
  <c r="AJ23" i="72"/>
  <c r="R24" i="72"/>
  <c r="R7" i="72" s="1"/>
  <c r="J18" i="80" s="1"/>
  <c r="X20" i="72"/>
  <c r="O25" i="72"/>
  <c r="S21" i="72"/>
  <c r="AD21" i="72"/>
  <c r="AE20" i="72"/>
  <c r="AE25" i="72"/>
  <c r="P23" i="72"/>
  <c r="AF24" i="72"/>
  <c r="AF7" i="72" s="1"/>
  <c r="X18" i="80" s="1"/>
  <c r="Q20" i="72"/>
  <c r="AG22" i="72"/>
  <c r="Q24" i="72"/>
  <c r="Q7" i="72" s="1"/>
  <c r="I18" i="80" s="1"/>
  <c r="AH21" i="72"/>
  <c r="R20" i="72"/>
  <c r="S24" i="72"/>
  <c r="S7" i="72" s="1"/>
  <c r="K18" i="80" s="1"/>
  <c r="S25" i="72"/>
  <c r="AH23" i="72"/>
  <c r="V22" i="72"/>
  <c r="R25" i="72"/>
  <c r="T21" i="72"/>
  <c r="AJ24" i="72"/>
  <c r="AJ7" i="72" s="1"/>
  <c r="AB18" i="80" s="1"/>
  <c r="AE23" i="72"/>
  <c r="AH24" i="72"/>
  <c r="AH7" i="72" s="1"/>
  <c r="Z18" i="80" s="1"/>
  <c r="X24" i="72"/>
  <c r="X7" i="72" s="1"/>
  <c r="P18" i="80" s="1"/>
  <c r="T23" i="72"/>
  <c r="R22" i="72"/>
  <c r="AC20" i="72"/>
  <c r="AF22" i="72"/>
  <c r="AM24" i="72"/>
  <c r="AM7" i="72" s="1"/>
  <c r="AE18" i="80" s="1"/>
  <c r="S20" i="72"/>
  <c r="AG20" i="72"/>
  <c r="U23" i="72"/>
  <c r="Z22" i="72"/>
  <c r="AB25" i="72"/>
  <c r="Q22" i="72"/>
  <c r="Y23" i="72"/>
  <c r="AA22" i="72"/>
  <c r="AD24" i="72"/>
  <c r="AD7" i="72" s="1"/>
  <c r="V18" i="80" s="1"/>
  <c r="V25" i="72"/>
  <c r="AH25" i="72"/>
  <c r="AI24" i="72"/>
  <c r="AI7" i="72" s="1"/>
  <c r="AA18" i="80" s="1"/>
  <c r="AC21" i="72"/>
  <c r="X21" i="72"/>
  <c r="T25" i="72"/>
  <c r="AF23" i="72"/>
  <c r="T20" i="72"/>
  <c r="AD20" i="72"/>
  <c r="AB23" i="72"/>
  <c r="U25" i="72"/>
  <c r="Z25" i="72"/>
  <c r="AC22" i="72"/>
  <c r="AC24" i="72"/>
  <c r="AC7" i="72" s="1"/>
  <c r="U18" i="80" s="1"/>
  <c r="U24" i="72"/>
  <c r="U7" i="72" s="1"/>
  <c r="M18" i="80" s="1"/>
  <c r="AH22" i="72"/>
  <c r="S22" i="72"/>
  <c r="R23" i="72"/>
  <c r="Z23" i="72"/>
  <c r="Y22" i="72"/>
  <c r="W21" i="72"/>
  <c r="W24" i="72"/>
  <c r="W7" i="72" s="1"/>
  <c r="O18" i="80" s="1"/>
  <c r="X25" i="72"/>
  <c r="AD22" i="72"/>
  <c r="O24" i="72"/>
  <c r="O7" i="72" s="1"/>
  <c r="G18" i="80" s="1"/>
  <c r="R21" i="72"/>
  <c r="W25" i="72"/>
  <c r="P25" i="72"/>
  <c r="AH20" i="72"/>
  <c r="AB20" i="72"/>
  <c r="AG24" i="72"/>
  <c r="AG7" i="72" s="1"/>
  <c r="Y18" i="80" s="1"/>
  <c r="Z24" i="72"/>
  <c r="Z7" i="72" s="1"/>
  <c r="R18" i="80" s="1"/>
  <c r="W20" i="72"/>
  <c r="AA24" i="72"/>
  <c r="AA7" i="72" s="1"/>
  <c r="S18" i="80" s="1"/>
  <c r="AA21" i="72"/>
  <c r="AB21" i="72"/>
  <c r="AC23" i="72"/>
  <c r="AK23" i="72"/>
  <c r="AJ22" i="72"/>
  <c r="AK22" i="72"/>
  <c r="AL24" i="72"/>
  <c r="AL7" i="72" s="1"/>
  <c r="AD18" i="80" s="1"/>
  <c r="AJ20" i="72"/>
  <c r="AM22" i="72"/>
  <c r="AK20" i="72"/>
  <c r="AK25" i="72"/>
  <c r="AK24" i="72"/>
  <c r="AK7" i="72" s="1"/>
  <c r="AC18" i="80" s="1"/>
  <c r="AJ21" i="72"/>
  <c r="AJ25" i="72"/>
  <c r="AL20" i="72"/>
  <c r="AM20" i="72"/>
  <c r="AL21" i="72"/>
  <c r="AM25" i="72"/>
  <c r="AL25" i="72"/>
  <c r="AN23" i="72"/>
  <c r="AK21" i="72"/>
  <c r="AL23" i="72"/>
  <c r="AL22" i="72"/>
  <c r="AN25" i="72"/>
  <c r="AM21" i="72"/>
  <c r="AO22" i="72"/>
  <c r="AN24" i="72"/>
  <c r="AN7" i="72" s="1"/>
  <c r="AF18" i="80" s="1"/>
  <c r="AQ20" i="72"/>
  <c r="AO20" i="72"/>
  <c r="AQ21" i="72"/>
  <c r="AN21" i="72"/>
  <c r="AO24" i="72"/>
  <c r="AO7" i="72" s="1"/>
  <c r="AG18" i="80" s="1"/>
  <c r="AO23" i="72"/>
  <c r="AR25" i="72"/>
  <c r="AN22" i="72"/>
  <c r="AN20" i="72"/>
  <c r="AP20" i="72"/>
  <c r="AO21" i="72"/>
  <c r="AO25" i="72"/>
  <c r="AP23" i="72"/>
  <c r="AP24" i="72"/>
  <c r="AP7" i="72" s="1"/>
  <c r="AH18" i="80" s="1"/>
  <c r="AQ25" i="72"/>
  <c r="AS20" i="72"/>
  <c r="AQ23" i="72"/>
  <c r="AP22" i="72"/>
  <c r="AP21" i="72"/>
  <c r="AQ22" i="72"/>
  <c r="AR22" i="72"/>
  <c r="AP25" i="72"/>
  <c r="AR24" i="72"/>
  <c r="AR7" i="72" s="1"/>
  <c r="AR20" i="72"/>
  <c r="AQ24" i="72"/>
  <c r="AQ7" i="72" s="1"/>
  <c r="AI18" i="80" s="1"/>
  <c r="AS21" i="72"/>
  <c r="AR23" i="72"/>
  <c r="AS24" i="72"/>
  <c r="AS7" i="72" s="1"/>
  <c r="AR21" i="72"/>
  <c r="AS23" i="72"/>
  <c r="AS25" i="72"/>
  <c r="AS22" i="72"/>
  <c r="VK17" i="72"/>
  <c r="VK16" i="72"/>
  <c r="VL12" i="72"/>
  <c r="VK15" i="72"/>
  <c r="VK25" i="72" s="1"/>
  <c r="VK22" i="72"/>
  <c r="VT6" i="50"/>
  <c r="VT18" i="50"/>
  <c r="VV25" i="50"/>
  <c r="AP19" i="72" l="1"/>
  <c r="AD19" i="72"/>
  <c r="W10" i="72"/>
  <c r="O16" i="80" s="1"/>
  <c r="W19" i="72"/>
  <c r="AK10" i="72"/>
  <c r="AC16" i="80" s="1"/>
  <c r="AK19" i="72"/>
  <c r="T10" i="72"/>
  <c r="L16" i="80" s="1"/>
  <c r="T19" i="72"/>
  <c r="Q19" i="72"/>
  <c r="Q10" i="72"/>
  <c r="I16" i="80" s="1"/>
  <c r="U10" i="72"/>
  <c r="M16" i="80" s="1"/>
  <c r="U19" i="72"/>
  <c r="VL13" i="72"/>
  <c r="AN19" i="72"/>
  <c r="AN10" i="72"/>
  <c r="AF16" i="80" s="1"/>
  <c r="AJ10" i="72"/>
  <c r="AB16" i="80" s="1"/>
  <c r="AJ19" i="72"/>
  <c r="AB10" i="72"/>
  <c r="T16" i="80" s="1"/>
  <c r="AB19" i="72"/>
  <c r="AD10" i="72"/>
  <c r="V10" i="72"/>
  <c r="N16" i="80" s="1"/>
  <c r="V19" i="72"/>
  <c r="AS10" i="72"/>
  <c r="AS6" i="72" s="1"/>
  <c r="AS19" i="72"/>
  <c r="AH19" i="72"/>
  <c r="AH10" i="72"/>
  <c r="AG10" i="72"/>
  <c r="Y16" i="80" s="1"/>
  <c r="AG19" i="72"/>
  <c r="R19" i="72"/>
  <c r="AE19" i="72"/>
  <c r="Y19" i="72"/>
  <c r="Y10" i="72"/>
  <c r="Q16" i="80" s="1"/>
  <c r="AK6" i="72"/>
  <c r="S10" i="72"/>
  <c r="K16" i="80" s="1"/>
  <c r="S19" i="72"/>
  <c r="AE10" i="72"/>
  <c r="W16" i="80" s="1"/>
  <c r="VK24" i="72"/>
  <c r="AA19" i="72"/>
  <c r="AA10" i="72"/>
  <c r="S16" i="80" s="1"/>
  <c r="Z10" i="72"/>
  <c r="R16" i="80" s="1"/>
  <c r="Z19" i="72"/>
  <c r="VK23" i="72"/>
  <c r="AO10" i="72"/>
  <c r="AG16" i="80" s="1"/>
  <c r="AO19" i="72"/>
  <c r="AQ19" i="72"/>
  <c r="AQ10" i="72"/>
  <c r="AI16" i="80" s="1"/>
  <c r="AF10" i="72"/>
  <c r="AF19" i="72"/>
  <c r="VK21" i="72"/>
  <c r="AC19" i="72"/>
  <c r="AC10" i="72"/>
  <c r="U16" i="80" s="1"/>
  <c r="AI19" i="72"/>
  <c r="AI10" i="72"/>
  <c r="AA16" i="80" s="1"/>
  <c r="VK20" i="72"/>
  <c r="AP10" i="72"/>
  <c r="AM19" i="72"/>
  <c r="AM10" i="72"/>
  <c r="AE16" i="80" s="1"/>
  <c r="AR10" i="72"/>
  <c r="AR6" i="72" s="1"/>
  <c r="AR19" i="72"/>
  <c r="AL19" i="72"/>
  <c r="AL10" i="72"/>
  <c r="R10" i="72"/>
  <c r="X19" i="72"/>
  <c r="X10" i="72"/>
  <c r="P16" i="80" s="1"/>
  <c r="P19" i="72"/>
  <c r="P10" i="72"/>
  <c r="H16" i="80" s="1"/>
  <c r="O10" i="72"/>
  <c r="G16" i="80" s="1"/>
  <c r="O19" i="72"/>
  <c r="VU14" i="50"/>
  <c r="VU31" i="50"/>
  <c r="VU8" i="50"/>
  <c r="VU13" i="50"/>
  <c r="VU7" i="50"/>
  <c r="VU15" i="50"/>
  <c r="VU9" i="50"/>
  <c r="VU19" i="50"/>
  <c r="VU22" i="50"/>
  <c r="VU10" i="50"/>
  <c r="VU20" i="50"/>
  <c r="VU21" i="50"/>
  <c r="VV28" i="50"/>
  <c r="VV29" i="50"/>
  <c r="VV27" i="50"/>
  <c r="VW24" i="50"/>
  <c r="O6" i="72" l="1"/>
  <c r="AN6" i="72"/>
  <c r="Z6" i="72"/>
  <c r="Y6" i="72"/>
  <c r="T6" i="72"/>
  <c r="P6" i="72"/>
  <c r="Q6" i="72"/>
  <c r="AE6" i="72"/>
  <c r="AA6" i="72"/>
  <c r="U6" i="72"/>
  <c r="R6" i="72"/>
  <c r="J16" i="80"/>
  <c r="J14" i="80" s="1"/>
  <c r="J12" i="80" s="1"/>
  <c r="AL6" i="72"/>
  <c r="AD16" i="80"/>
  <c r="AD14" i="80" s="1"/>
  <c r="AD12" i="80" s="1"/>
  <c r="AP6" i="72"/>
  <c r="AH16" i="80"/>
  <c r="AH14" i="80" s="1"/>
  <c r="AH12" i="80" s="1"/>
  <c r="AF6" i="72"/>
  <c r="X16" i="80"/>
  <c r="X14" i="80" s="1"/>
  <c r="X12" i="80" s="1"/>
  <c r="AH6" i="72"/>
  <c r="Z16" i="80"/>
  <c r="Z14" i="80" s="1"/>
  <c r="Z12" i="80" s="1"/>
  <c r="AD6" i="72"/>
  <c r="V16" i="80"/>
  <c r="V14" i="80" s="1"/>
  <c r="V12" i="80" s="1"/>
  <c r="U14" i="80"/>
  <c r="U12" i="80" s="1"/>
  <c r="S14" i="80"/>
  <c r="S12" i="80" s="1"/>
  <c r="Q14" i="80"/>
  <c r="Q12" i="80" s="1"/>
  <c r="VL25" i="72"/>
  <c r="AC14" i="80"/>
  <c r="AC12" i="80" s="1"/>
  <c r="P14" i="80"/>
  <c r="P12" i="80" s="1"/>
  <c r="AE14" i="80"/>
  <c r="AE12" i="80" s="1"/>
  <c r="T14" i="80"/>
  <c r="T12" i="80" s="1"/>
  <c r="AC6" i="72"/>
  <c r="AB14" i="80"/>
  <c r="AB12" i="80" s="1"/>
  <c r="AI14" i="80"/>
  <c r="AI12" i="80" s="1"/>
  <c r="VK7" i="72"/>
  <c r="O14" i="80"/>
  <c r="O12" i="80" s="1"/>
  <c r="Y14" i="80"/>
  <c r="Y12" i="80" s="1"/>
  <c r="VK19" i="72"/>
  <c r="VK10" i="72"/>
  <c r="AQ6" i="72"/>
  <c r="AM6" i="72"/>
  <c r="W14" i="80"/>
  <c r="W12" i="80" s="1"/>
  <c r="AJ6" i="72"/>
  <c r="M14" i="80"/>
  <c r="M12" i="80" s="1"/>
  <c r="R14" i="80"/>
  <c r="R12" i="80" s="1"/>
  <c r="AB6" i="72"/>
  <c r="I14" i="80"/>
  <c r="I12" i="80" s="1"/>
  <c r="AG14" i="80"/>
  <c r="AG12" i="80" s="1"/>
  <c r="K14" i="80"/>
  <c r="K12" i="80" s="1"/>
  <c r="AF14" i="80"/>
  <c r="AF12" i="80" s="1"/>
  <c r="AG6" i="72"/>
  <c r="W6" i="72"/>
  <c r="N14" i="80"/>
  <c r="N12" i="80" s="1"/>
  <c r="AA14" i="80"/>
  <c r="AA12" i="80" s="1"/>
  <c r="G14" i="80"/>
  <c r="G12" i="80" s="1"/>
  <c r="H14" i="80"/>
  <c r="H12" i="80" s="1"/>
  <c r="H10" i="80" s="1"/>
  <c r="H13" i="77" s="1"/>
  <c r="X6" i="72"/>
  <c r="S6" i="72"/>
  <c r="V6" i="72"/>
  <c r="AI6" i="72"/>
  <c r="AO6" i="72"/>
  <c r="VL17" i="72"/>
  <c r="VL16" i="72"/>
  <c r="VM12" i="72"/>
  <c r="VL15" i="72"/>
  <c r="L14" i="80"/>
  <c r="L12" i="80" s="1"/>
  <c r="VU6" i="50"/>
  <c r="VU18" i="50"/>
  <c r="VW25" i="50"/>
  <c r="VU12" i="50"/>
  <c r="H31" i="77" l="1"/>
  <c r="H30" i="77"/>
  <c r="H32" i="77"/>
  <c r="H28" i="77"/>
  <c r="H29" i="77"/>
  <c r="H16" i="77"/>
  <c r="H14" i="77"/>
  <c r="H26" i="77" s="1"/>
  <c r="H25" i="77" s="1"/>
  <c r="VM13" i="72"/>
  <c r="VK6" i="72"/>
  <c r="VL24" i="72"/>
  <c r="VL21" i="72"/>
  <c r="VL23" i="72"/>
  <c r="VL20" i="72"/>
  <c r="VL22" i="72"/>
  <c r="VV22" i="50"/>
  <c r="VV10" i="50"/>
  <c r="VV19" i="50"/>
  <c r="VV20" i="50"/>
  <c r="VW29" i="50"/>
  <c r="VW28" i="50"/>
  <c r="VW27" i="50"/>
  <c r="VX24" i="50"/>
  <c r="VV13" i="50"/>
  <c r="VV7" i="50"/>
  <c r="VV8" i="50"/>
  <c r="VV31" i="50"/>
  <c r="VV14" i="50"/>
  <c r="VV21" i="50"/>
  <c r="VV9" i="50"/>
  <c r="VV15" i="50"/>
  <c r="H12" i="77" l="1"/>
  <c r="H24" i="77" s="1"/>
  <c r="VL19" i="72"/>
  <c r="VL10" i="72"/>
  <c r="VL7" i="72"/>
  <c r="H27" i="77"/>
  <c r="VM17" i="72"/>
  <c r="VM16" i="72"/>
  <c r="VM15" i="72"/>
  <c r="VN12" i="72"/>
  <c r="VM20" i="72"/>
  <c r="VM21" i="72"/>
  <c r="VW9" i="50"/>
  <c r="VW19" i="50"/>
  <c r="VW21" i="50"/>
  <c r="VV6" i="50"/>
  <c r="VV18" i="50"/>
  <c r="VV12" i="50"/>
  <c r="VX25" i="50"/>
  <c r="VW14" i="50"/>
  <c r="VL6" i="72" l="1"/>
  <c r="H23" i="77"/>
  <c r="VN13" i="72"/>
  <c r="VM24" i="72"/>
  <c r="VM25" i="72"/>
  <c r="VM22" i="72"/>
  <c r="VM23" i="72"/>
  <c r="VW8" i="50"/>
  <c r="VW15" i="50"/>
  <c r="VW13" i="50"/>
  <c r="VW7" i="50"/>
  <c r="VW31" i="50"/>
  <c r="VW20" i="50"/>
  <c r="VW10" i="50"/>
  <c r="VW22" i="50"/>
  <c r="VX27" i="50"/>
  <c r="VX29" i="50"/>
  <c r="VX28" i="50"/>
  <c r="VY24" i="50"/>
  <c r="VM19" i="72" l="1"/>
  <c r="VM7" i="72"/>
  <c r="VN17" i="72"/>
  <c r="VN16" i="72"/>
  <c r="VN15" i="72"/>
  <c r="VN23" i="72" s="1"/>
  <c r="VO12" i="72"/>
  <c r="VN22" i="72"/>
  <c r="VN21" i="72"/>
  <c r="VN20" i="72"/>
  <c r="VN25" i="72"/>
  <c r="VN24" i="72"/>
  <c r="VN7" i="72" s="1"/>
  <c r="VM10" i="72"/>
  <c r="VX21" i="50"/>
  <c r="VW12" i="50"/>
  <c r="VW18" i="50"/>
  <c r="VY25" i="50"/>
  <c r="VW6" i="50"/>
  <c r="VM6" i="72" l="1"/>
  <c r="VN19" i="72"/>
  <c r="VN10" i="72"/>
  <c r="VN6" i="72" s="1"/>
  <c r="VO13" i="72"/>
  <c r="VY29" i="50"/>
  <c r="VY28" i="50"/>
  <c r="VY27" i="50"/>
  <c r="VZ24" i="50"/>
  <c r="VX8" i="50"/>
  <c r="VX31" i="50"/>
  <c r="VX14" i="50"/>
  <c r="VX19" i="50"/>
  <c r="VX15" i="50"/>
  <c r="VX9" i="50"/>
  <c r="VX10" i="50"/>
  <c r="VX22" i="50"/>
  <c r="VX13" i="50"/>
  <c r="VX7" i="50"/>
  <c r="VX20" i="50"/>
  <c r="VO17" i="72" l="1"/>
  <c r="VO15" i="72"/>
  <c r="VO23" i="72" s="1"/>
  <c r="VO16" i="72"/>
  <c r="VP12" i="72"/>
  <c r="VO20" i="72"/>
  <c r="VO25" i="72"/>
  <c r="VY7" i="50"/>
  <c r="VY13" i="50"/>
  <c r="VY31" i="50"/>
  <c r="VX12" i="50"/>
  <c r="VX6" i="50"/>
  <c r="VX18" i="50"/>
  <c r="VZ25" i="50"/>
  <c r="VP13" i="72" l="1"/>
  <c r="VO22" i="72"/>
  <c r="VO21" i="72"/>
  <c r="VO24" i="72"/>
  <c r="VY22" i="50"/>
  <c r="VY21" i="50"/>
  <c r="VY14" i="50"/>
  <c r="VY8" i="50"/>
  <c r="VY20" i="50"/>
  <c r="VZ29" i="50"/>
  <c r="VZ27" i="50"/>
  <c r="VZ28" i="50"/>
  <c r="WA24" i="50"/>
  <c r="VY10" i="50"/>
  <c r="VY9" i="50"/>
  <c r="VY15" i="50"/>
  <c r="VY19" i="50"/>
  <c r="VO19" i="72" l="1"/>
  <c r="VY12" i="50"/>
  <c r="VP17" i="72"/>
  <c r="VP16" i="72"/>
  <c r="VP15" i="72"/>
  <c r="VQ12" i="72"/>
  <c r="VP20" i="72"/>
  <c r="VP21" i="72"/>
  <c r="VP25" i="72"/>
  <c r="VP22" i="72"/>
  <c r="VP23" i="72"/>
  <c r="VP24" i="72"/>
  <c r="VP7" i="72" s="1"/>
  <c r="VO10" i="72"/>
  <c r="VO7" i="72"/>
  <c r="VZ20" i="50"/>
  <c r="VY6" i="50"/>
  <c r="VZ21" i="50"/>
  <c r="VZ19" i="50"/>
  <c r="VY18" i="50"/>
  <c r="WA25" i="50"/>
  <c r="VP19" i="72" l="1"/>
  <c r="VP10" i="72"/>
  <c r="VP6" i="72" s="1"/>
  <c r="VQ13" i="72"/>
  <c r="VO6" i="72"/>
  <c r="VZ10" i="50"/>
  <c r="VZ22" i="50"/>
  <c r="VZ18" i="50" s="1"/>
  <c r="VZ31" i="50"/>
  <c r="VZ14" i="50"/>
  <c r="VZ8" i="50"/>
  <c r="VZ13" i="50"/>
  <c r="VZ7" i="50"/>
  <c r="WA29" i="50"/>
  <c r="WA28" i="50"/>
  <c r="WA27" i="50"/>
  <c r="WB24" i="50"/>
  <c r="VZ15" i="50"/>
  <c r="VZ9" i="50"/>
  <c r="VQ17" i="72" l="1"/>
  <c r="VQ16" i="72"/>
  <c r="VQ15" i="72"/>
  <c r="VR12" i="72"/>
  <c r="VQ20" i="72"/>
  <c r="VQ22" i="72"/>
  <c r="VQ21" i="72"/>
  <c r="VQ23" i="72"/>
  <c r="VQ24" i="72"/>
  <c r="VQ7" i="72" s="1"/>
  <c r="VQ25" i="72"/>
  <c r="VZ6" i="50"/>
  <c r="WB25" i="50"/>
  <c r="VZ12" i="50"/>
  <c r="VQ19" i="72" l="1"/>
  <c r="VQ10" i="72"/>
  <c r="VQ6" i="72" s="1"/>
  <c r="VR13" i="72"/>
  <c r="WA15" i="50"/>
  <c r="WA9" i="50"/>
  <c r="WA31" i="50"/>
  <c r="WA8" i="50"/>
  <c r="WA14" i="50"/>
  <c r="WB29" i="50"/>
  <c r="WB28" i="50"/>
  <c r="WB27" i="50"/>
  <c r="WC24" i="50"/>
  <c r="WA19" i="50"/>
  <c r="WA10" i="50"/>
  <c r="WA22" i="50"/>
  <c r="WA21" i="50"/>
  <c r="WA20" i="50"/>
  <c r="WA13" i="50"/>
  <c r="WA7" i="50"/>
  <c r="VR17" i="72" l="1"/>
  <c r="VR16" i="72"/>
  <c r="VR15" i="72"/>
  <c r="VS12" i="72"/>
  <c r="VR20" i="72"/>
  <c r="VR21" i="72"/>
  <c r="VR24" i="72"/>
  <c r="VR7" i="72" s="1"/>
  <c r="VR22" i="72"/>
  <c r="VR23" i="72"/>
  <c r="VR25" i="72"/>
  <c r="WB21" i="50"/>
  <c r="WB19" i="50"/>
  <c r="WA6" i="50"/>
  <c r="WA12" i="50"/>
  <c r="WA18" i="50"/>
  <c r="WC25" i="50"/>
  <c r="VR19" i="72" l="1"/>
  <c r="VR10" i="72"/>
  <c r="VR6" i="72" s="1"/>
  <c r="VS13" i="72"/>
  <c r="WB9" i="50"/>
  <c r="WB15" i="50"/>
  <c r="WB13" i="50"/>
  <c r="WB7" i="50"/>
  <c r="WC29" i="50"/>
  <c r="WC28" i="50"/>
  <c r="WC27" i="50"/>
  <c r="WD24" i="50"/>
  <c r="WB20" i="50"/>
  <c r="WB10" i="50"/>
  <c r="WB22" i="50"/>
  <c r="WB8" i="50"/>
  <c r="WB14" i="50"/>
  <c r="WB31" i="50"/>
  <c r="VS16" i="72" l="1"/>
  <c r="VS15" i="72"/>
  <c r="VS17" i="72"/>
  <c r="VT12" i="72"/>
  <c r="VS20" i="72"/>
  <c r="VS21" i="72"/>
  <c r="VS23" i="72"/>
  <c r="VS22" i="72"/>
  <c r="VS24" i="72"/>
  <c r="VS7" i="72" s="1"/>
  <c r="VS25" i="72"/>
  <c r="WB18" i="50"/>
  <c r="WB12" i="50"/>
  <c r="WD25" i="50"/>
  <c r="WB6" i="50"/>
  <c r="VS19" i="72" l="1"/>
  <c r="VS10" i="72"/>
  <c r="VS6" i="72" s="1"/>
  <c r="VT13" i="72"/>
  <c r="WC15" i="50"/>
  <c r="WC9" i="50"/>
  <c r="WC21" i="50"/>
  <c r="WC22" i="50"/>
  <c r="WC10" i="50"/>
  <c r="WC19" i="50"/>
  <c r="WD28" i="50"/>
  <c r="WD29" i="50"/>
  <c r="WD27" i="50"/>
  <c r="WC20" i="50"/>
  <c r="WC8" i="50"/>
  <c r="WC31" i="50"/>
  <c r="WC14" i="50"/>
  <c r="WC13" i="50"/>
  <c r="WC7" i="50"/>
  <c r="VT16" i="72" l="1"/>
  <c r="VT15" i="72"/>
  <c r="VU12" i="72"/>
  <c r="VT17" i="72"/>
  <c r="VT20" i="72"/>
  <c r="VT21" i="72"/>
  <c r="VT22" i="72"/>
  <c r="VT23" i="72"/>
  <c r="VT24" i="72"/>
  <c r="VT7" i="72" s="1"/>
  <c r="VT25" i="72"/>
  <c r="GJ36" i="50"/>
  <c r="GJ84" i="50"/>
  <c r="GJ44" i="50"/>
  <c r="GJ56" i="50"/>
  <c r="GJ75" i="50"/>
  <c r="GJ82" i="50"/>
  <c r="GJ49" i="50"/>
  <c r="GJ88" i="50"/>
  <c r="GJ40" i="50"/>
  <c r="GJ67" i="50"/>
  <c r="GJ87" i="50"/>
  <c r="GJ80" i="50"/>
  <c r="GJ74" i="50"/>
  <c r="GJ86" i="50"/>
  <c r="GJ59" i="50"/>
  <c r="GJ62" i="50"/>
  <c r="GJ60" i="50"/>
  <c r="WC6" i="50"/>
  <c r="BG64" i="50"/>
  <c r="U64" i="50"/>
  <c r="V64" i="50"/>
  <c r="BB64" i="50"/>
  <c r="WC18" i="50"/>
  <c r="WC12" i="50"/>
  <c r="BF77" i="50"/>
  <c r="BF60" i="50"/>
  <c r="BF74" i="50"/>
  <c r="BF36" i="50"/>
  <c r="BF80" i="50"/>
  <c r="BF39" i="50"/>
  <c r="BF58" i="50"/>
  <c r="BF47" i="50"/>
  <c r="BF55" i="50"/>
  <c r="BF75" i="50"/>
  <c r="BF52" i="50"/>
  <c r="BF84" i="50"/>
  <c r="BG71" i="50"/>
  <c r="BG41" i="50"/>
  <c r="BG45" i="50"/>
  <c r="BF42" i="50"/>
  <c r="BF50" i="50"/>
  <c r="BF49" i="50"/>
  <c r="BF89" i="50"/>
  <c r="BF79" i="50"/>
  <c r="BF68" i="50"/>
  <c r="BF46" i="50"/>
  <c r="BF69" i="50"/>
  <c r="BF71" i="50"/>
  <c r="BF41" i="50"/>
  <c r="BF56" i="50"/>
  <c r="BH77" i="50"/>
  <c r="BF34" i="50"/>
  <c r="BG85" i="50"/>
  <c r="BF45" i="50"/>
  <c r="BF67" i="50"/>
  <c r="BF62" i="50"/>
  <c r="BF57" i="50"/>
  <c r="BF66" i="50"/>
  <c r="BF38" i="50"/>
  <c r="BF82" i="50"/>
  <c r="BE32" i="50"/>
  <c r="BF54" i="50"/>
  <c r="BF87" i="50"/>
  <c r="BF51" i="50"/>
  <c r="BF44" i="50"/>
  <c r="BF40" i="50"/>
  <c r="BG50" i="50"/>
  <c r="BG69" i="50"/>
  <c r="BG79" i="50"/>
  <c r="BG65" i="50"/>
  <c r="BG78" i="50"/>
  <c r="BG35" i="50"/>
  <c r="BH81" i="50"/>
  <c r="BE81" i="50"/>
  <c r="BE87" i="50"/>
  <c r="BE68" i="50"/>
  <c r="BE85" i="50"/>
  <c r="BE64" i="50"/>
  <c r="BE61" i="50"/>
  <c r="BE84" i="50"/>
  <c r="BG53" i="50"/>
  <c r="BG38" i="50"/>
  <c r="BF70" i="50"/>
  <c r="BF59" i="50"/>
  <c r="BF85" i="50"/>
  <c r="BE59" i="50"/>
  <c r="BF64" i="50"/>
  <c r="BE70" i="50"/>
  <c r="BF73" i="50"/>
  <c r="BE73" i="50"/>
  <c r="BG72" i="50"/>
  <c r="BG52" i="50"/>
  <c r="BE52" i="50"/>
  <c r="BE38" i="50"/>
  <c r="BE50" i="50"/>
  <c r="BE75" i="50"/>
  <c r="BE89" i="50"/>
  <c r="BE46" i="50"/>
  <c r="BE79" i="50"/>
  <c r="BE44" i="50"/>
  <c r="BF72" i="50"/>
  <c r="BG34" i="50"/>
  <c r="BE34" i="50"/>
  <c r="BE82" i="50"/>
  <c r="BE63" i="50"/>
  <c r="BF32" i="50"/>
  <c r="BF63" i="50"/>
  <c r="BF78" i="50"/>
  <c r="BE72" i="50"/>
  <c r="BH67" i="50"/>
  <c r="BE62" i="50"/>
  <c r="BF65" i="50"/>
  <c r="BE45" i="50"/>
  <c r="BE74" i="50"/>
  <c r="BG83" i="50"/>
  <c r="BE67" i="50"/>
  <c r="BG36" i="50"/>
  <c r="BH68" i="50"/>
  <c r="BF35" i="50"/>
  <c r="BG61" i="50"/>
  <c r="BH56" i="50"/>
  <c r="BE78" i="50"/>
  <c r="BF83" i="50"/>
  <c r="BE80" i="50"/>
  <c r="BF61" i="50"/>
  <c r="BE55" i="50"/>
  <c r="BE35" i="50"/>
  <c r="BE71" i="50"/>
  <c r="BE57" i="50"/>
  <c r="BE86" i="50"/>
  <c r="BE48" i="50"/>
  <c r="BG37" i="50"/>
  <c r="BE65" i="50"/>
  <c r="BE42" i="50"/>
  <c r="BE60" i="50"/>
  <c r="BE43" i="50"/>
  <c r="BE58" i="50"/>
  <c r="BE51" i="50"/>
  <c r="BE53" i="50"/>
  <c r="BE37" i="50"/>
  <c r="BF81" i="50"/>
  <c r="BE36" i="50"/>
  <c r="BE40" i="50"/>
  <c r="BF53" i="50"/>
  <c r="BG32" i="50"/>
  <c r="BF43" i="50"/>
  <c r="BF48" i="50"/>
  <c r="BG54" i="50"/>
  <c r="BE83" i="50"/>
  <c r="BH45" i="50"/>
  <c r="BG66" i="50"/>
  <c r="BF76" i="50"/>
  <c r="BG57" i="50"/>
  <c r="BE77" i="50"/>
  <c r="BG56" i="50"/>
  <c r="BE56" i="50"/>
  <c r="BE39" i="50"/>
  <c r="BF37" i="50"/>
  <c r="BE41" i="50"/>
  <c r="BF86" i="50"/>
  <c r="BE47" i="50"/>
  <c r="BE49" i="50"/>
  <c r="BE54" i="50"/>
  <c r="BE69" i="50"/>
  <c r="BG88" i="50"/>
  <c r="BG47" i="50"/>
  <c r="BI76" i="50"/>
  <c r="BJ88" i="50"/>
  <c r="BI35" i="50"/>
  <c r="BH73" i="50"/>
  <c r="BJ43" i="50"/>
  <c r="BI67" i="50"/>
  <c r="BJ78" i="50"/>
  <c r="BJ71" i="50"/>
  <c r="BH70" i="50"/>
  <c r="BI44" i="50"/>
  <c r="BI81" i="50"/>
  <c r="BI83" i="50"/>
  <c r="BI32" i="50"/>
  <c r="BI79" i="50"/>
  <c r="BF33" i="50"/>
  <c r="BI39" i="50"/>
  <c r="BH52" i="50"/>
  <c r="BH51" i="50"/>
  <c r="BJ34" i="50"/>
  <c r="BI72" i="50"/>
  <c r="BJ44" i="50"/>
  <c r="BI68" i="50"/>
  <c r="BI46" i="50"/>
  <c r="BE33" i="50"/>
  <c r="BI89" i="50"/>
  <c r="BJ73" i="50"/>
  <c r="BJ33" i="50"/>
  <c r="BG46" i="50"/>
  <c r="BI52" i="50"/>
  <c r="BJ49" i="50"/>
  <c r="BI62" i="50"/>
  <c r="BI42" i="50"/>
  <c r="BI60" i="50"/>
  <c r="BI47" i="50"/>
  <c r="BI54" i="50"/>
  <c r="BH32" i="50"/>
  <c r="BI40" i="50"/>
  <c r="BJ53" i="50"/>
  <c r="BE88" i="50"/>
  <c r="BI75" i="50"/>
  <c r="BI80" i="50"/>
  <c r="BI66" i="50"/>
  <c r="BH76" i="50"/>
  <c r="BI71" i="50"/>
  <c r="BJ82" i="50"/>
  <c r="BH79" i="50"/>
  <c r="BJ56" i="50"/>
  <c r="BJ69" i="50"/>
  <c r="BJ74" i="50"/>
  <c r="BI43" i="50"/>
  <c r="BI38" i="50"/>
  <c r="BH46" i="50"/>
  <c r="BJ61" i="50"/>
  <c r="BJ36" i="50"/>
  <c r="BJ66" i="50"/>
  <c r="BI37" i="50"/>
  <c r="BH78" i="50"/>
  <c r="BJ47" i="50"/>
  <c r="BI63" i="50"/>
  <c r="BI50" i="50"/>
  <c r="BI82" i="50"/>
  <c r="BI53" i="50"/>
  <c r="BG68" i="50"/>
  <c r="BJ68" i="50"/>
  <c r="BI85" i="50"/>
  <c r="BH64" i="50"/>
  <c r="BF88" i="50"/>
  <c r="BI41" i="50"/>
  <c r="BH80" i="50"/>
  <c r="BH60" i="50"/>
  <c r="BI36" i="50"/>
  <c r="BJ83" i="50"/>
  <c r="BJ70" i="50"/>
  <c r="BH88" i="50"/>
  <c r="BJ85" i="50"/>
  <c r="BI69" i="50"/>
  <c r="BG67" i="50"/>
  <c r="BG42" i="50"/>
  <c r="BE66" i="50"/>
  <c r="BH49" i="50"/>
  <c r="BI88" i="50"/>
  <c r="BI34" i="50"/>
  <c r="BJ59" i="50"/>
  <c r="BH86" i="50"/>
  <c r="BJ37" i="50"/>
  <c r="BI49" i="50"/>
  <c r="BJ57" i="50"/>
  <c r="BJ81" i="50"/>
  <c r="BI56" i="50"/>
  <c r="BI55" i="50"/>
  <c r="BH42" i="50"/>
  <c r="BH39" i="50"/>
  <c r="BI57" i="50"/>
  <c r="BJ84" i="50"/>
  <c r="BI74" i="50"/>
  <c r="BI64" i="50"/>
  <c r="BJ48" i="50"/>
  <c r="BH38" i="50"/>
  <c r="BI77" i="50"/>
  <c r="BJ77" i="50"/>
  <c r="BH75" i="50"/>
  <c r="BH61" i="50"/>
  <c r="BJ64" i="50"/>
  <c r="BJ62" i="50"/>
  <c r="BI61" i="50"/>
  <c r="BH58" i="50"/>
  <c r="BJ39" i="50"/>
  <c r="BJ35" i="50"/>
  <c r="BI84" i="50"/>
  <c r="BJ86" i="50"/>
  <c r="BI45" i="50"/>
  <c r="BH48" i="50"/>
  <c r="BH71" i="50"/>
  <c r="BJ63" i="50"/>
  <c r="BJ32" i="50"/>
  <c r="BH40" i="50"/>
  <c r="BJ52" i="50"/>
  <c r="BE76" i="50"/>
  <c r="BI33" i="50"/>
  <c r="BI70" i="50"/>
  <c r="BI86" i="50"/>
  <c r="BH59" i="50"/>
  <c r="BI58" i="50"/>
  <c r="BI78" i="50"/>
  <c r="BH35" i="50"/>
  <c r="BI59" i="50"/>
  <c r="BI65" i="50"/>
  <c r="BI48" i="50"/>
  <c r="BJ58" i="50"/>
  <c r="BJ76" i="50"/>
  <c r="BI87" i="50"/>
  <c r="BI51" i="50"/>
  <c r="BI73" i="50"/>
  <c r="BK88" i="50"/>
  <c r="BL48" i="50"/>
  <c r="BK72" i="50"/>
  <c r="BL37" i="50"/>
  <c r="BK38" i="50"/>
  <c r="BK76" i="50"/>
  <c r="BK68" i="50"/>
  <c r="BL66" i="50"/>
  <c r="BK84" i="50"/>
  <c r="BK85" i="50"/>
  <c r="BK89" i="50"/>
  <c r="BL65" i="50"/>
  <c r="BL42" i="50"/>
  <c r="BK33" i="50"/>
  <c r="BK60" i="50"/>
  <c r="BK82" i="50"/>
  <c r="BL71" i="50"/>
  <c r="BL69" i="50"/>
  <c r="BG77" i="50"/>
  <c r="BK43" i="50"/>
  <c r="BL88" i="50"/>
  <c r="BG51" i="50"/>
  <c r="BK71" i="50"/>
  <c r="BL43" i="50"/>
  <c r="BK61" i="50"/>
  <c r="BK52" i="50"/>
  <c r="BK58" i="50"/>
  <c r="BL39" i="50"/>
  <c r="BK44" i="50"/>
  <c r="BK39" i="50"/>
  <c r="BK42" i="50"/>
  <c r="BG49" i="50"/>
  <c r="BK35" i="50"/>
  <c r="BL82" i="50"/>
  <c r="BK32" i="50"/>
  <c r="BK67" i="50"/>
  <c r="BJ67" i="50"/>
  <c r="BG74" i="50"/>
  <c r="BK87" i="50"/>
  <c r="BK56" i="50"/>
  <c r="BK75" i="50"/>
  <c r="BK47" i="50"/>
  <c r="BK70" i="50"/>
  <c r="BL36" i="50"/>
  <c r="BL74" i="50"/>
  <c r="BL46" i="50"/>
  <c r="BK45" i="50"/>
  <c r="BL79" i="50"/>
  <c r="BL32" i="50"/>
  <c r="BK69" i="50"/>
  <c r="BJ46" i="50"/>
  <c r="BL72" i="50"/>
  <c r="BK53" i="50"/>
  <c r="BK37" i="50"/>
  <c r="BG86" i="50"/>
  <c r="BK34" i="50"/>
  <c r="BK59" i="50"/>
  <c r="BL41" i="50"/>
  <c r="BK63" i="50"/>
  <c r="BK80" i="50"/>
  <c r="BG82" i="50"/>
  <c r="BK78" i="50"/>
  <c r="BG81" i="50"/>
  <c r="BK66" i="50"/>
  <c r="BJ50" i="50"/>
  <c r="BL60" i="50"/>
  <c r="BK48" i="50"/>
  <c r="BK64" i="50"/>
  <c r="BM75" i="50"/>
  <c r="BM64" i="50"/>
  <c r="BN75" i="50"/>
  <c r="BL54" i="50"/>
  <c r="BM88" i="50"/>
  <c r="BM80" i="50"/>
  <c r="BL45" i="50"/>
  <c r="BN52" i="50"/>
  <c r="BM47" i="50"/>
  <c r="BM70" i="50"/>
  <c r="BL70" i="50"/>
  <c r="BM49" i="50"/>
  <c r="BM37" i="50"/>
  <c r="BM46" i="50"/>
  <c r="BL76" i="50"/>
  <c r="BN66" i="50"/>
  <c r="BL73" i="50"/>
  <c r="BM77" i="50"/>
  <c r="BM44" i="50"/>
  <c r="BM89" i="50"/>
  <c r="BM84" i="50"/>
  <c r="BN79" i="50"/>
  <c r="BN73" i="50"/>
  <c r="BM61" i="50"/>
  <c r="BH82" i="50"/>
  <c r="BM74" i="50"/>
  <c r="BN74" i="50"/>
  <c r="BM57" i="50"/>
  <c r="BN84" i="50"/>
  <c r="BM65" i="50"/>
  <c r="BM34" i="50"/>
  <c r="BM45" i="50"/>
  <c r="BL61" i="50"/>
  <c r="BN35" i="50"/>
  <c r="BM69" i="50"/>
  <c r="BM32" i="50"/>
  <c r="BL86" i="50"/>
  <c r="BN45" i="50"/>
  <c r="BL50" i="50"/>
  <c r="BM42" i="50"/>
  <c r="BL85" i="50"/>
  <c r="BL77" i="50"/>
  <c r="BL56" i="50"/>
  <c r="BH41" i="50"/>
  <c r="BN86" i="50"/>
  <c r="BM76" i="50"/>
  <c r="BL58" i="50"/>
  <c r="BM63" i="50"/>
  <c r="BM59" i="50"/>
  <c r="BM79" i="50"/>
  <c r="BN77" i="50"/>
  <c r="BL59" i="50"/>
  <c r="BM82" i="50"/>
  <c r="BM40" i="50"/>
  <c r="BL64" i="50"/>
  <c r="BL40" i="50"/>
  <c r="BM67" i="50"/>
  <c r="BM50" i="50"/>
  <c r="BM36" i="50"/>
  <c r="BM86" i="50"/>
  <c r="BM56" i="50"/>
  <c r="BN49" i="50"/>
  <c r="BM39" i="50"/>
  <c r="BN59" i="50"/>
  <c r="BM72" i="50"/>
  <c r="BM60" i="50"/>
  <c r="BM78" i="50"/>
  <c r="BN36" i="50"/>
  <c r="BL75" i="50"/>
  <c r="BN67" i="50"/>
  <c r="BM53" i="50"/>
  <c r="BH63" i="50"/>
  <c r="BM55" i="50"/>
  <c r="BM66" i="50"/>
  <c r="BM83" i="50"/>
  <c r="BM51" i="50"/>
  <c r="BN38" i="50"/>
  <c r="BM71" i="50"/>
  <c r="BN55" i="50"/>
  <c r="BM85" i="50"/>
  <c r="BM58" i="50"/>
  <c r="BL78" i="50"/>
  <c r="BN56" i="50"/>
  <c r="BM62" i="50"/>
  <c r="BM52" i="50"/>
  <c r="BM43" i="50"/>
  <c r="BM73" i="50"/>
  <c r="BM33" i="50"/>
  <c r="BM41" i="50"/>
  <c r="BG48" i="50"/>
  <c r="BM87" i="50"/>
  <c r="BM38" i="50"/>
  <c r="BM48" i="50"/>
  <c r="BN69" i="50"/>
  <c r="BN48" i="50"/>
  <c r="BL81" i="50"/>
  <c r="BL67" i="50"/>
  <c r="BM68" i="50"/>
  <c r="BL63" i="50"/>
  <c r="BL47" i="50"/>
  <c r="BM35" i="50"/>
  <c r="BH89" i="50"/>
  <c r="BM54" i="50"/>
  <c r="BM81" i="50"/>
  <c r="BH57" i="50"/>
  <c r="BH53" i="50"/>
  <c r="BH55" i="50"/>
  <c r="BH87" i="50"/>
  <c r="BH72" i="50"/>
  <c r="BH37" i="50"/>
  <c r="BO85" i="50"/>
  <c r="BO40" i="50"/>
  <c r="BN32" i="50"/>
  <c r="BO51" i="50"/>
  <c r="BO34" i="50"/>
  <c r="BP47" i="50"/>
  <c r="BO78" i="50"/>
  <c r="BN44" i="50"/>
  <c r="BO56" i="50"/>
  <c r="BO89" i="50"/>
  <c r="BO42" i="50"/>
  <c r="BN53" i="50"/>
  <c r="BO65" i="50"/>
  <c r="BN42" i="50"/>
  <c r="BO53" i="50"/>
  <c r="BO84" i="50"/>
  <c r="BO37" i="50"/>
  <c r="BN58" i="50"/>
  <c r="BN37" i="50"/>
  <c r="BN64" i="50"/>
  <c r="BO41" i="50"/>
  <c r="BO59" i="50"/>
  <c r="BN63" i="50"/>
  <c r="BN57" i="50"/>
  <c r="BO81" i="50"/>
  <c r="BO49" i="50"/>
  <c r="BR78" i="50"/>
  <c r="BN71" i="50"/>
  <c r="BO64" i="50"/>
  <c r="BO33" i="50"/>
  <c r="BO68" i="50"/>
  <c r="BO70" i="50"/>
  <c r="BN33" i="50"/>
  <c r="BO86" i="50"/>
  <c r="BO36" i="50"/>
  <c r="BN39" i="50"/>
  <c r="BG33" i="50"/>
  <c r="BO80" i="50"/>
  <c r="BO67" i="50"/>
  <c r="BP76" i="50"/>
  <c r="BN82" i="50"/>
  <c r="BO35" i="50"/>
  <c r="BO57" i="50"/>
  <c r="BO60" i="50"/>
  <c r="BO58" i="50"/>
  <c r="BN50" i="50"/>
  <c r="BN62" i="50"/>
  <c r="BO69" i="50"/>
  <c r="BO66" i="50"/>
  <c r="BN34" i="50"/>
  <c r="BN88" i="50"/>
  <c r="BO32" i="50"/>
  <c r="BN40" i="50"/>
  <c r="BN70" i="50"/>
  <c r="BO73" i="50"/>
  <c r="BH50" i="50"/>
  <c r="BO54" i="50"/>
  <c r="BN83" i="50"/>
  <c r="BN76" i="50"/>
  <c r="BO79" i="50"/>
  <c r="BN87" i="50"/>
  <c r="BO76" i="50"/>
  <c r="BN80" i="50"/>
  <c r="BO50" i="50"/>
  <c r="BO43" i="50"/>
  <c r="BP49" i="50"/>
  <c r="BO72" i="50"/>
  <c r="BO88" i="50"/>
  <c r="BN41" i="50"/>
  <c r="BO52" i="50"/>
  <c r="BO82" i="50"/>
  <c r="BO62" i="50"/>
  <c r="BO71" i="50"/>
  <c r="BN78" i="50"/>
  <c r="BQ43" i="50"/>
  <c r="BP46" i="50"/>
  <c r="BQ50" i="50"/>
  <c r="BR61" i="50"/>
  <c r="BQ54" i="50"/>
  <c r="BP68" i="50"/>
  <c r="BQ60" i="50"/>
  <c r="BP74" i="50"/>
  <c r="BQ39" i="50"/>
  <c r="BP43" i="50"/>
  <c r="BP40" i="50"/>
  <c r="BP56" i="50"/>
  <c r="BP39" i="50"/>
  <c r="BQ70" i="50"/>
  <c r="BQ73" i="50"/>
  <c r="BQ42" i="50"/>
  <c r="BQ41" i="50"/>
  <c r="BP83" i="50"/>
  <c r="BQ75" i="50"/>
  <c r="BP54" i="50"/>
  <c r="BQ63" i="50"/>
  <c r="BP64" i="50"/>
  <c r="BQ40" i="50"/>
  <c r="BH65" i="50"/>
  <c r="BQ79" i="50"/>
  <c r="BQ52" i="50"/>
  <c r="BQ69" i="50"/>
  <c r="BQ46" i="50"/>
  <c r="BQ81" i="50"/>
  <c r="BQ49" i="50"/>
  <c r="BQ57" i="50"/>
  <c r="BR75" i="50"/>
  <c r="BP50" i="50"/>
  <c r="BR35" i="50"/>
  <c r="BQ38" i="50"/>
  <c r="BR34" i="50"/>
  <c r="BR58" i="50"/>
  <c r="BQ67" i="50"/>
  <c r="BP60" i="50"/>
  <c r="BR36" i="50"/>
  <c r="BQ53" i="50"/>
  <c r="BQ76" i="50"/>
  <c r="BQ34" i="50"/>
  <c r="BR76" i="50"/>
  <c r="BP70" i="50"/>
  <c r="BP33" i="50"/>
  <c r="BQ35" i="50"/>
  <c r="BH84" i="50"/>
  <c r="BQ82" i="50"/>
  <c r="BP87" i="50"/>
  <c r="BP78" i="50"/>
  <c r="BR33" i="50"/>
  <c r="BP79" i="50"/>
  <c r="BQ68" i="50"/>
  <c r="BR84" i="50"/>
  <c r="BR74" i="50"/>
  <c r="BR59" i="50"/>
  <c r="BQ55" i="50"/>
  <c r="BP59" i="50"/>
  <c r="BQ85" i="50"/>
  <c r="BR64" i="50"/>
  <c r="BQ72" i="50"/>
  <c r="BQ65" i="50"/>
  <c r="BP69" i="50"/>
  <c r="BP48" i="50"/>
  <c r="BQ32" i="50"/>
  <c r="BR67" i="50"/>
  <c r="BR87" i="50"/>
  <c r="BR63" i="50"/>
  <c r="BP58" i="50"/>
  <c r="BP88" i="50"/>
  <c r="BP51" i="50"/>
  <c r="BQ89" i="50"/>
  <c r="BQ36" i="50"/>
  <c r="BQ61" i="50"/>
  <c r="BR52" i="50"/>
  <c r="BP35" i="50"/>
  <c r="BP65" i="50"/>
  <c r="BQ86" i="50"/>
  <c r="BP37" i="50"/>
  <c r="BP38" i="50"/>
  <c r="BP34" i="50"/>
  <c r="BQ44" i="50"/>
  <c r="BH85" i="50"/>
  <c r="BQ66" i="50"/>
  <c r="BQ45" i="50"/>
  <c r="BQ58" i="50"/>
  <c r="BR55" i="50"/>
  <c r="BQ64" i="50"/>
  <c r="BQ48" i="50"/>
  <c r="BQ56" i="50"/>
  <c r="BP63" i="50"/>
  <c r="BQ47" i="50"/>
  <c r="BH66" i="50"/>
  <c r="BQ84" i="50"/>
  <c r="BQ51" i="50"/>
  <c r="BQ77" i="50"/>
  <c r="BQ80" i="50"/>
  <c r="BH62" i="50"/>
  <c r="BR66" i="50"/>
  <c r="BQ74" i="50"/>
  <c r="BQ87" i="50"/>
  <c r="BP89" i="50"/>
  <c r="BR40" i="50"/>
  <c r="BR32" i="50"/>
  <c r="BH69" i="50"/>
  <c r="BQ33" i="50"/>
  <c r="BQ59" i="50"/>
  <c r="BP80" i="50"/>
  <c r="BQ83" i="50"/>
  <c r="BQ62" i="50"/>
  <c r="BH47" i="50"/>
  <c r="BQ37" i="50"/>
  <c r="BP81" i="50"/>
  <c r="BQ88" i="50"/>
  <c r="BQ78" i="50"/>
  <c r="BR81" i="50"/>
  <c r="BR39" i="50"/>
  <c r="BH74" i="50"/>
  <c r="BR49" i="50"/>
  <c r="BP52" i="50"/>
  <c r="BR69" i="50"/>
  <c r="BQ71" i="50"/>
  <c r="BR88" i="50"/>
  <c r="BS86" i="50"/>
  <c r="BT38" i="50"/>
  <c r="BS58" i="50"/>
  <c r="BS70" i="50"/>
  <c r="BS35" i="50"/>
  <c r="BT71" i="50"/>
  <c r="BS32" i="50"/>
  <c r="BS85" i="50"/>
  <c r="BT59" i="50"/>
  <c r="BS87" i="50"/>
  <c r="BS47" i="50"/>
  <c r="BS78" i="50"/>
  <c r="BV64" i="50"/>
  <c r="BR70" i="50"/>
  <c r="BR86" i="50"/>
  <c r="BS88" i="50"/>
  <c r="BT83" i="50"/>
  <c r="BS56" i="50"/>
  <c r="BT58" i="50"/>
  <c r="BT66" i="50"/>
  <c r="BR56" i="50"/>
  <c r="BT68" i="50"/>
  <c r="BR57" i="50"/>
  <c r="BS52" i="50"/>
  <c r="BT51" i="50"/>
  <c r="BR85" i="50"/>
  <c r="BT45" i="50"/>
  <c r="BS33" i="50"/>
  <c r="BR68" i="50"/>
  <c r="BS59" i="50"/>
  <c r="BR65" i="50"/>
  <c r="BS73" i="50"/>
  <c r="BR43" i="50"/>
  <c r="BT33" i="50"/>
  <c r="BR89" i="50"/>
  <c r="BT73" i="50"/>
  <c r="BR82" i="50"/>
  <c r="BT46" i="50"/>
  <c r="BS65" i="50"/>
  <c r="BS61" i="50"/>
  <c r="BT75" i="50"/>
  <c r="BS66" i="50"/>
  <c r="BS57" i="50"/>
  <c r="BS84" i="50"/>
  <c r="BR48" i="50"/>
  <c r="BS44" i="50"/>
  <c r="BS67" i="50"/>
  <c r="BR83" i="50"/>
  <c r="BT52" i="50"/>
  <c r="BS76" i="50"/>
  <c r="BS79" i="50"/>
  <c r="BS50" i="50"/>
  <c r="BS53" i="50"/>
  <c r="BT39" i="50"/>
  <c r="BS55" i="50"/>
  <c r="BT41" i="50"/>
  <c r="BS38" i="50"/>
  <c r="BT32" i="50"/>
  <c r="BT63" i="50"/>
  <c r="BR73" i="50"/>
  <c r="BS45" i="50"/>
  <c r="BT36" i="50"/>
  <c r="BT70" i="50"/>
  <c r="BT34" i="50"/>
  <c r="BR51" i="50"/>
  <c r="BT67" i="50"/>
  <c r="BS83" i="50"/>
  <c r="BR38" i="50"/>
  <c r="BT55" i="50"/>
  <c r="BS81" i="50"/>
  <c r="BS42" i="50"/>
  <c r="BS64" i="50"/>
  <c r="BT49" i="50"/>
  <c r="BS54" i="50"/>
  <c r="BT79" i="50"/>
  <c r="BS37" i="50"/>
  <c r="BS82" i="50"/>
  <c r="BT78" i="50"/>
  <c r="BT37" i="50"/>
  <c r="BR79" i="50"/>
  <c r="BT85" i="50"/>
  <c r="BS89" i="50"/>
  <c r="BS34" i="50"/>
  <c r="BS75" i="50"/>
  <c r="BR47" i="50"/>
  <c r="BS72" i="50"/>
  <c r="BT57" i="50"/>
  <c r="BU86" i="50"/>
  <c r="BV75" i="50"/>
  <c r="BV78" i="50"/>
  <c r="BU55" i="50"/>
  <c r="BU83" i="50"/>
  <c r="BU69" i="50"/>
  <c r="BU49" i="50"/>
  <c r="BT65" i="50"/>
  <c r="BU64" i="50"/>
  <c r="BT89" i="50"/>
  <c r="BU47" i="50"/>
  <c r="BT86" i="50"/>
  <c r="BU74" i="50"/>
  <c r="BU76" i="50"/>
  <c r="BU54" i="50"/>
  <c r="BV76" i="50"/>
  <c r="BU59" i="50"/>
  <c r="BT50" i="50"/>
  <c r="BU77" i="50"/>
  <c r="BU46" i="50"/>
  <c r="BU44" i="50"/>
  <c r="BU34" i="50"/>
  <c r="BT80" i="50"/>
  <c r="BU48" i="50"/>
  <c r="BU63" i="50"/>
  <c r="BV65" i="50"/>
  <c r="BU87" i="50"/>
  <c r="BU61" i="50"/>
  <c r="BV68" i="50"/>
  <c r="BU89" i="50"/>
  <c r="BV56" i="50"/>
  <c r="BV59" i="50"/>
  <c r="BU43" i="50"/>
  <c r="BU52" i="50"/>
  <c r="BU58" i="50"/>
  <c r="BT54" i="50"/>
  <c r="BU42" i="50"/>
  <c r="BU33" i="50"/>
  <c r="BT56" i="50"/>
  <c r="BV41" i="50"/>
  <c r="BU51" i="50"/>
  <c r="BV55" i="50"/>
  <c r="BU88" i="50"/>
  <c r="BV81" i="50"/>
  <c r="BU57" i="50"/>
  <c r="BU32" i="50"/>
  <c r="BV32" i="50"/>
  <c r="BT64" i="50"/>
  <c r="BU53" i="50"/>
  <c r="BU79" i="50"/>
  <c r="BV85" i="50"/>
  <c r="BU82" i="50"/>
  <c r="BU60" i="50"/>
  <c r="BV57" i="50"/>
  <c r="BU62" i="50"/>
  <c r="BT88" i="50"/>
  <c r="BV58" i="50"/>
  <c r="BU80" i="50"/>
  <c r="BU75" i="50"/>
  <c r="BU67" i="50"/>
  <c r="BU36" i="50"/>
  <c r="BV89" i="50"/>
  <c r="BU81" i="50"/>
  <c r="BU65" i="50"/>
  <c r="BU85" i="50"/>
  <c r="BU84" i="50"/>
  <c r="BT47" i="50"/>
  <c r="BT53" i="50"/>
  <c r="BT48" i="50"/>
  <c r="BU66" i="50"/>
  <c r="BU45" i="50"/>
  <c r="BU78" i="50"/>
  <c r="BU72" i="50"/>
  <c r="BU68" i="50"/>
  <c r="BU71" i="50"/>
  <c r="BT82" i="50"/>
  <c r="BU39" i="50"/>
  <c r="BU73" i="50"/>
  <c r="BT84" i="50"/>
  <c r="BU70" i="50"/>
  <c r="BU50" i="50"/>
  <c r="BU35" i="50"/>
  <c r="BU40" i="50"/>
  <c r="BU38" i="50"/>
  <c r="BU37" i="50"/>
  <c r="BU56" i="50"/>
  <c r="BT72" i="50"/>
  <c r="BT87" i="50"/>
  <c r="BV87" i="50"/>
  <c r="BV83" i="50"/>
  <c r="BW64" i="50"/>
  <c r="BW36" i="50"/>
  <c r="BW82" i="50"/>
  <c r="BV71" i="50"/>
  <c r="BV47" i="50"/>
  <c r="BW58" i="50"/>
  <c r="BV66" i="50"/>
  <c r="BV38" i="50"/>
  <c r="BW78" i="50"/>
  <c r="BW46" i="50"/>
  <c r="BW41" i="50"/>
  <c r="BV37" i="50"/>
  <c r="BW42" i="50"/>
  <c r="BW88" i="50"/>
  <c r="BV34" i="50"/>
  <c r="BW49" i="50"/>
  <c r="BV86" i="50"/>
  <c r="BV50" i="50"/>
  <c r="BW86" i="50"/>
  <c r="BW65" i="50"/>
  <c r="BV72" i="50"/>
  <c r="BV39" i="50"/>
  <c r="BV82" i="50"/>
  <c r="BV53" i="50"/>
  <c r="BW61" i="50"/>
  <c r="BW39" i="50"/>
  <c r="BV73" i="50"/>
  <c r="BW66" i="50"/>
  <c r="BW70" i="50"/>
  <c r="BV33" i="50"/>
  <c r="BV36" i="50"/>
  <c r="BW79" i="50"/>
  <c r="BW83" i="50"/>
  <c r="BZ78" i="50"/>
  <c r="BV88" i="50"/>
  <c r="BV79" i="50"/>
  <c r="BV84" i="50"/>
  <c r="BW57" i="50"/>
  <c r="BV42" i="50"/>
  <c r="BW38" i="50"/>
  <c r="BW89" i="50"/>
  <c r="BW34" i="50"/>
  <c r="BW37" i="50"/>
  <c r="BW72" i="50"/>
  <c r="BW59" i="50"/>
  <c r="BW52" i="50"/>
  <c r="BW56" i="50"/>
  <c r="BV51" i="50"/>
  <c r="BW53" i="50"/>
  <c r="BW85" i="50"/>
  <c r="BV77" i="50"/>
  <c r="BW62" i="50"/>
  <c r="BW48" i="50"/>
  <c r="BW63" i="50"/>
  <c r="BW67" i="50"/>
  <c r="BW68" i="50"/>
  <c r="BW69" i="50"/>
  <c r="BW81" i="50"/>
  <c r="BV80" i="50"/>
  <c r="BW33" i="50"/>
  <c r="BW80" i="50"/>
  <c r="BY53" i="50"/>
  <c r="BX70" i="50"/>
  <c r="BX47" i="50"/>
  <c r="BZ51" i="50"/>
  <c r="BY42" i="50"/>
  <c r="BX59" i="50"/>
  <c r="BY84" i="50"/>
  <c r="BZ75" i="50"/>
  <c r="BX61" i="50"/>
  <c r="BY51" i="50"/>
  <c r="BZ74" i="50"/>
  <c r="BY79" i="50"/>
  <c r="BX85" i="50"/>
  <c r="BY80" i="50"/>
  <c r="BY71" i="50"/>
  <c r="BX76" i="50"/>
  <c r="BX75" i="50"/>
  <c r="BX36" i="50"/>
  <c r="BY48" i="50"/>
  <c r="BZ58" i="50"/>
  <c r="BX50" i="50"/>
  <c r="BY44" i="50"/>
  <c r="BX64" i="50"/>
  <c r="BX84" i="50"/>
  <c r="BX79" i="50"/>
  <c r="BX66" i="50"/>
  <c r="BY34" i="50"/>
  <c r="BY58" i="50"/>
  <c r="BX78" i="50"/>
  <c r="BX73" i="50"/>
  <c r="BY35" i="50"/>
  <c r="BX67" i="50"/>
  <c r="BY64" i="50"/>
  <c r="BY78" i="50"/>
  <c r="BZ34" i="50"/>
  <c r="BY41" i="50"/>
  <c r="BY76" i="50"/>
  <c r="BX56" i="50"/>
  <c r="BY69" i="50"/>
  <c r="BY37" i="50"/>
  <c r="BY86" i="50"/>
  <c r="BY68" i="50"/>
  <c r="BY57" i="50"/>
  <c r="BZ68" i="50"/>
  <c r="BX32" i="50"/>
  <c r="BX81" i="50"/>
  <c r="BX58" i="50"/>
  <c r="BY63" i="50"/>
  <c r="BY54" i="50"/>
  <c r="BX43" i="50"/>
  <c r="BX40" i="50"/>
  <c r="BY74" i="50"/>
  <c r="BX86" i="50"/>
  <c r="BY82" i="50"/>
  <c r="BX83" i="50"/>
  <c r="BY52" i="50"/>
  <c r="BY88" i="50"/>
  <c r="BX46" i="50"/>
  <c r="BY40" i="50"/>
  <c r="CB75" i="50"/>
  <c r="BX54" i="50"/>
  <c r="BY55" i="50"/>
  <c r="BY45" i="50"/>
  <c r="BZ56" i="50"/>
  <c r="BX63" i="50"/>
  <c r="BY33" i="50"/>
  <c r="BY47" i="50"/>
  <c r="BY73" i="50"/>
  <c r="BX48" i="50"/>
  <c r="BY77" i="50"/>
  <c r="BX33" i="50"/>
  <c r="BX62" i="50"/>
  <c r="BY66" i="50"/>
  <c r="BY65" i="50"/>
  <c r="BX82" i="50"/>
  <c r="BX41" i="50"/>
  <c r="BY49" i="50"/>
  <c r="BX72" i="50"/>
  <c r="BX74" i="50"/>
  <c r="BY46" i="50"/>
  <c r="BX87" i="50"/>
  <c r="BZ88" i="50"/>
  <c r="BY85" i="50"/>
  <c r="BX37" i="50"/>
  <c r="BZ50" i="50"/>
  <c r="BY62" i="50"/>
  <c r="BY89" i="50"/>
  <c r="BX53" i="50"/>
  <c r="BY59" i="50"/>
  <c r="BY72" i="50"/>
  <c r="BZ55" i="50"/>
  <c r="BZ48" i="50"/>
  <c r="BX77" i="50"/>
  <c r="BY32" i="50"/>
  <c r="BY60" i="50"/>
  <c r="BY75" i="50"/>
  <c r="BY83" i="50"/>
  <c r="BY38" i="50"/>
  <c r="BX68" i="50"/>
  <c r="BZ36" i="50"/>
  <c r="BY36" i="50"/>
  <c r="BX39" i="50"/>
  <c r="BY67" i="50"/>
  <c r="BX88" i="50"/>
  <c r="BX51" i="50"/>
  <c r="BZ42" i="50"/>
  <c r="BY56" i="50"/>
  <c r="BY39" i="50"/>
  <c r="BY87" i="50"/>
  <c r="BY81" i="50"/>
  <c r="BX80" i="50"/>
  <c r="BY43" i="50"/>
  <c r="BY70" i="50"/>
  <c r="BZ85" i="50"/>
  <c r="BX34" i="50"/>
  <c r="BY50" i="50"/>
  <c r="BZ49" i="50"/>
  <c r="BY61" i="50"/>
  <c r="BJ75" i="50"/>
  <c r="BJ55" i="50"/>
  <c r="BJ38" i="50"/>
  <c r="BJ42" i="50"/>
  <c r="BJ65" i="50"/>
  <c r="BJ54" i="50"/>
  <c r="CB58" i="50"/>
  <c r="CA85" i="50"/>
  <c r="CA48" i="50"/>
  <c r="CB45" i="50"/>
  <c r="BZ53" i="50"/>
  <c r="CA44" i="50"/>
  <c r="CA59" i="50"/>
  <c r="BZ89" i="50"/>
  <c r="CB76" i="50"/>
  <c r="CB84" i="50"/>
  <c r="BZ86" i="50"/>
  <c r="BZ35" i="50"/>
  <c r="BZ80" i="50"/>
  <c r="CA34" i="50"/>
  <c r="BZ65" i="50"/>
  <c r="CA69" i="50"/>
  <c r="CA65" i="50"/>
  <c r="BJ45" i="50"/>
  <c r="BZ47" i="50"/>
  <c r="CA43" i="50"/>
  <c r="CA39" i="50"/>
  <c r="CA81" i="50"/>
  <c r="BZ41" i="50"/>
  <c r="CB67" i="50"/>
  <c r="CA47" i="50"/>
  <c r="BZ45" i="50"/>
  <c r="CA60" i="50"/>
  <c r="BZ73" i="50"/>
  <c r="BZ32" i="50"/>
  <c r="CB32" i="50"/>
  <c r="BZ54" i="50"/>
  <c r="BZ76" i="50"/>
  <c r="CA61" i="50"/>
  <c r="CA70" i="50"/>
  <c r="CA33" i="50"/>
  <c r="BZ62" i="50"/>
  <c r="CA58" i="50"/>
  <c r="CA79" i="50"/>
  <c r="CB73" i="50"/>
  <c r="BZ57" i="50"/>
  <c r="CA36" i="50"/>
  <c r="BZ69" i="50"/>
  <c r="BJ89" i="50"/>
  <c r="BZ79" i="50"/>
  <c r="CB56" i="50"/>
  <c r="CA54" i="50"/>
  <c r="BZ40" i="50"/>
  <c r="BZ71" i="50"/>
  <c r="CA55" i="50"/>
  <c r="CA41" i="50"/>
  <c r="BZ52" i="50"/>
  <c r="CB38" i="50"/>
  <c r="CA52" i="50"/>
  <c r="CB46" i="50"/>
  <c r="CA76" i="50"/>
  <c r="CA50" i="50"/>
  <c r="CB42" i="50"/>
  <c r="CA57" i="50"/>
  <c r="BJ41" i="50"/>
  <c r="BZ77" i="50"/>
  <c r="CA46" i="50"/>
  <c r="CA64" i="50"/>
  <c r="CD41" i="50"/>
  <c r="BZ81" i="50"/>
  <c r="CA71" i="50"/>
  <c r="CA38" i="50"/>
  <c r="CA86" i="50"/>
  <c r="CA82" i="50"/>
  <c r="CB88" i="50"/>
  <c r="CA88" i="50"/>
  <c r="BZ70" i="50"/>
  <c r="BZ66" i="50"/>
  <c r="CB81" i="50"/>
  <c r="BZ72" i="50"/>
  <c r="CA32" i="50"/>
  <c r="CA49" i="50"/>
  <c r="CA56" i="50"/>
  <c r="CB64" i="50"/>
  <c r="CA62" i="50"/>
  <c r="CA37" i="50"/>
  <c r="CB85" i="50"/>
  <c r="BJ60" i="50"/>
  <c r="BZ46" i="50"/>
  <c r="BZ44" i="50"/>
  <c r="CA67" i="50"/>
  <c r="BZ64" i="50"/>
  <c r="CA40" i="50"/>
  <c r="CA78" i="50"/>
  <c r="BZ67" i="50"/>
  <c r="CA84" i="50"/>
  <c r="CC85" i="50"/>
  <c r="CB34" i="50"/>
  <c r="CC44" i="50"/>
  <c r="CC36" i="50"/>
  <c r="CC46" i="50"/>
  <c r="CB51" i="50"/>
  <c r="CC81" i="50"/>
  <c r="CC41" i="50"/>
  <c r="CB62" i="50"/>
  <c r="CB54" i="50"/>
  <c r="CC72" i="50"/>
  <c r="CC79" i="50"/>
  <c r="CC83" i="50"/>
  <c r="CB48" i="50"/>
  <c r="CC42" i="50"/>
  <c r="CC47" i="50"/>
  <c r="CD68" i="50"/>
  <c r="CB40" i="50"/>
  <c r="CD80" i="50"/>
  <c r="CC75" i="50"/>
  <c r="CC74" i="50"/>
  <c r="CC33" i="50"/>
  <c r="CB43" i="50"/>
  <c r="CC64" i="50"/>
  <c r="CC77" i="50"/>
  <c r="CB60" i="50"/>
  <c r="CC45" i="50"/>
  <c r="CC62" i="50"/>
  <c r="CB61" i="50"/>
  <c r="CC40" i="50"/>
  <c r="CB49" i="50"/>
  <c r="CC57" i="50"/>
  <c r="CC48" i="50"/>
  <c r="CC32" i="50"/>
  <c r="CC87" i="50"/>
  <c r="CC63" i="50"/>
  <c r="CC76" i="50"/>
  <c r="CC52" i="50"/>
  <c r="CC70" i="50"/>
  <c r="CC39" i="50"/>
  <c r="CC58" i="50"/>
  <c r="CC59" i="50"/>
  <c r="CC34" i="50"/>
  <c r="CC66" i="50"/>
  <c r="CB39" i="50"/>
  <c r="CB33" i="50"/>
  <c r="BJ80" i="50"/>
  <c r="CB83" i="50"/>
  <c r="CB41" i="50"/>
  <c r="CC68" i="50"/>
  <c r="CC88" i="50"/>
  <c r="CD78" i="50"/>
  <c r="CC67" i="50"/>
  <c r="CC51" i="50"/>
  <c r="CB68" i="50"/>
  <c r="CC86" i="50"/>
  <c r="CC43" i="50"/>
  <c r="CC35" i="50"/>
  <c r="BJ72" i="50"/>
  <c r="CC73" i="50"/>
  <c r="BJ87" i="50"/>
  <c r="CC55" i="50"/>
  <c r="CB80" i="50"/>
  <c r="CC61" i="50"/>
  <c r="CC38" i="50"/>
  <c r="CC71" i="50"/>
  <c r="CC69" i="50"/>
  <c r="CC80" i="50"/>
  <c r="CD40" i="50"/>
  <c r="CB47" i="50"/>
  <c r="CC37" i="50"/>
  <c r="CC78" i="50"/>
  <c r="CF57" i="50"/>
  <c r="CC84" i="50"/>
  <c r="CC53" i="50"/>
  <c r="CC56" i="50"/>
  <c r="CB44" i="50"/>
  <c r="CB78" i="50"/>
  <c r="CB66" i="50"/>
  <c r="CC65" i="50"/>
  <c r="CD55" i="50"/>
  <c r="CC50" i="50"/>
  <c r="CB53" i="50"/>
  <c r="CC49" i="50"/>
  <c r="CC82" i="50"/>
  <c r="CC60" i="50"/>
  <c r="CC54" i="50"/>
  <c r="CB86" i="50"/>
  <c r="CC89" i="50"/>
  <c r="CD56" i="50"/>
  <c r="CD87" i="50"/>
  <c r="CE78" i="50"/>
  <c r="CD32" i="50"/>
  <c r="CE83" i="50"/>
  <c r="CD36" i="50"/>
  <c r="CD88" i="50"/>
  <c r="CE65" i="50"/>
  <c r="CE38" i="50"/>
  <c r="CE84" i="50"/>
  <c r="CD60" i="50"/>
  <c r="CD59" i="50"/>
  <c r="CD42" i="50"/>
  <c r="BK40" i="50"/>
  <c r="CD64" i="50"/>
  <c r="CE42" i="50"/>
  <c r="CD39" i="50"/>
  <c r="CE86" i="50"/>
  <c r="BJ40" i="50"/>
  <c r="CD47" i="50"/>
  <c r="CD63" i="50"/>
  <c r="CE56" i="50"/>
  <c r="CD67" i="50"/>
  <c r="CE34" i="50"/>
  <c r="CE77" i="50"/>
  <c r="CD84" i="50"/>
  <c r="CD76" i="50"/>
  <c r="CE55" i="50"/>
  <c r="CE70" i="50"/>
  <c r="BJ51" i="50"/>
  <c r="CE46" i="50"/>
  <c r="CE58" i="50"/>
  <c r="CD58" i="50"/>
  <c r="CF61" i="50"/>
  <c r="BJ79" i="50"/>
  <c r="CD81" i="50"/>
  <c r="CD35" i="50"/>
  <c r="CH39" i="50"/>
  <c r="CF85" i="50"/>
  <c r="CD34" i="50"/>
  <c r="CE59" i="50"/>
  <c r="CE51" i="50"/>
  <c r="CE45" i="50"/>
  <c r="CE54" i="50"/>
  <c r="CE60" i="50"/>
  <c r="CE33" i="50"/>
  <c r="CE41" i="50"/>
  <c r="CE68" i="50"/>
  <c r="CE63" i="50"/>
  <c r="CE35" i="50"/>
  <c r="CE53" i="50"/>
  <c r="CD72" i="50"/>
  <c r="CD75" i="50"/>
  <c r="CF62" i="50"/>
  <c r="CE64" i="50"/>
  <c r="CE49" i="50"/>
  <c r="CE81" i="50"/>
  <c r="CD70" i="50"/>
  <c r="CE67" i="50"/>
  <c r="CD69" i="50"/>
  <c r="CD71" i="50"/>
  <c r="CD49" i="50"/>
  <c r="CE82" i="50"/>
  <c r="CE52" i="50"/>
  <c r="CD45" i="50"/>
  <c r="CD54" i="50"/>
  <c r="CE76" i="50"/>
  <c r="CE80" i="50"/>
  <c r="CD79" i="50"/>
  <c r="CE39" i="50"/>
  <c r="CD37" i="50"/>
  <c r="CD57" i="50"/>
  <c r="CE32" i="50"/>
  <c r="CF44" i="50"/>
  <c r="CD83" i="50"/>
  <c r="BK73" i="50"/>
  <c r="CE88" i="50"/>
  <c r="CF45" i="50"/>
  <c r="CD33" i="50"/>
  <c r="BK46" i="50"/>
  <c r="BK77" i="50"/>
  <c r="BK36" i="50"/>
  <c r="BK83" i="50"/>
  <c r="BK57" i="50"/>
  <c r="BK51" i="50"/>
  <c r="BK86" i="50"/>
  <c r="BK49" i="50"/>
  <c r="BK74" i="50"/>
  <c r="BK81" i="50"/>
  <c r="BK41" i="50"/>
  <c r="CH79" i="50"/>
  <c r="CG67" i="50"/>
  <c r="CG53" i="50"/>
  <c r="CH40" i="50"/>
  <c r="CF47" i="50"/>
  <c r="CG32" i="50"/>
  <c r="CG38" i="50"/>
  <c r="CH55" i="50"/>
  <c r="CG50" i="50"/>
  <c r="CH82" i="50"/>
  <c r="CF58" i="50"/>
  <c r="CF79" i="50"/>
  <c r="CG63" i="50"/>
  <c r="CG54" i="50"/>
  <c r="CF77" i="50"/>
  <c r="CG66" i="50"/>
  <c r="CF64" i="50"/>
  <c r="CF71" i="50"/>
  <c r="CG79" i="50"/>
  <c r="CG84" i="50"/>
  <c r="CH50" i="50"/>
  <c r="CF78" i="50"/>
  <c r="CH33" i="50"/>
  <c r="CH57" i="50"/>
  <c r="CG36" i="50"/>
  <c r="CG74" i="50"/>
  <c r="CG61" i="50"/>
  <c r="CG82" i="50"/>
  <c r="BK62" i="50"/>
  <c r="BK54" i="50"/>
  <c r="CF76" i="50"/>
  <c r="CG43" i="50"/>
  <c r="CF66" i="50"/>
  <c r="CF40" i="50"/>
  <c r="CG77" i="50"/>
  <c r="CH43" i="50"/>
  <c r="CG49" i="50"/>
  <c r="CF74" i="50"/>
  <c r="CG64" i="50"/>
  <c r="CF36" i="50"/>
  <c r="CF80" i="50"/>
  <c r="CG86" i="50"/>
  <c r="CF68" i="50"/>
  <c r="CG62" i="50"/>
  <c r="CG40" i="50"/>
  <c r="CG58" i="50"/>
  <c r="CF48" i="50"/>
  <c r="CF42" i="50"/>
  <c r="CH81" i="50"/>
  <c r="CH58" i="50"/>
  <c r="CG35" i="50"/>
  <c r="CF49" i="50"/>
  <c r="CG39" i="50"/>
  <c r="CG41" i="50"/>
  <c r="CG73" i="50"/>
  <c r="CF65" i="50"/>
  <c r="CG45" i="50"/>
  <c r="CF34" i="50"/>
  <c r="CG68" i="50"/>
  <c r="CH73" i="50"/>
  <c r="CG55" i="50"/>
  <c r="CF70" i="50"/>
  <c r="CG37" i="50"/>
  <c r="CH44" i="50"/>
  <c r="CH77" i="50"/>
  <c r="CH63" i="50"/>
  <c r="CG71" i="50"/>
  <c r="CF38" i="50"/>
  <c r="CH54" i="50"/>
  <c r="CH64" i="50"/>
  <c r="CF69" i="50"/>
  <c r="CG80" i="50"/>
  <c r="CG78" i="50"/>
  <c r="CF52" i="50"/>
  <c r="CG34" i="50"/>
  <c r="CF55" i="50"/>
  <c r="CG87" i="50"/>
  <c r="CF88" i="50"/>
  <c r="CH59" i="50"/>
  <c r="CF73" i="50"/>
  <c r="CG65" i="50"/>
  <c r="CF56" i="50"/>
  <c r="CF39" i="50"/>
  <c r="CH83" i="50"/>
  <c r="CH48" i="50"/>
  <c r="CG56" i="50"/>
  <c r="CH47" i="50"/>
  <c r="CG57" i="50"/>
  <c r="CG60" i="50"/>
  <c r="CH88" i="50"/>
  <c r="CH76" i="50"/>
  <c r="CG44" i="50"/>
  <c r="CG51" i="50"/>
  <c r="CF53" i="50"/>
  <c r="CF32" i="50"/>
  <c r="CG70" i="50"/>
  <c r="CH78" i="50"/>
  <c r="BK50" i="50"/>
  <c r="CG83" i="50"/>
  <c r="CG42" i="50"/>
  <c r="CG69" i="50"/>
  <c r="CH56" i="50"/>
  <c r="CG89" i="50"/>
  <c r="CG72" i="50"/>
  <c r="CG33" i="50"/>
  <c r="CG88" i="50"/>
  <c r="CG81" i="50"/>
  <c r="CG48" i="50"/>
  <c r="CH51" i="50"/>
  <c r="CG85" i="50"/>
  <c r="CH53" i="50"/>
  <c r="CG52" i="50"/>
  <c r="CH89" i="50"/>
  <c r="CF37" i="50"/>
  <c r="CG47" i="50"/>
  <c r="CG75" i="50"/>
  <c r="CF60" i="50"/>
  <c r="CF63" i="50"/>
  <c r="CF87" i="50"/>
  <c r="CG76" i="50"/>
  <c r="CH75" i="50"/>
  <c r="CH34" i="50"/>
  <c r="CG59" i="50"/>
  <c r="CG46" i="50"/>
  <c r="CI70" i="50"/>
  <c r="CI56" i="50"/>
  <c r="CI41" i="50"/>
  <c r="CH60" i="50"/>
  <c r="CI52" i="50"/>
  <c r="CI67" i="50"/>
  <c r="BK79" i="50"/>
  <c r="CH69" i="50"/>
  <c r="CI40" i="50"/>
  <c r="CI86" i="50"/>
  <c r="CI76" i="50"/>
  <c r="CI55" i="50"/>
  <c r="CI58" i="50"/>
  <c r="CI34" i="50"/>
  <c r="CI47" i="50"/>
  <c r="CH41" i="50"/>
  <c r="CJ80" i="50"/>
  <c r="CI35" i="50"/>
  <c r="CI49" i="50"/>
  <c r="CJ32" i="50"/>
  <c r="CI63" i="50"/>
  <c r="CI36" i="50"/>
  <c r="CI39" i="50"/>
  <c r="CH80" i="50"/>
  <c r="CI66" i="50"/>
  <c r="CI77" i="50"/>
  <c r="CI50" i="50"/>
  <c r="CH32" i="50"/>
  <c r="CJ58" i="50"/>
  <c r="CJ44" i="50"/>
  <c r="CI64" i="50"/>
  <c r="CI78" i="50"/>
  <c r="CH70" i="50"/>
  <c r="CI61" i="50"/>
  <c r="CI81" i="50"/>
  <c r="CI88" i="50"/>
  <c r="CI65" i="50"/>
  <c r="CI46" i="50"/>
  <c r="CH52" i="50"/>
  <c r="CI71" i="50"/>
  <c r="CH86" i="50"/>
  <c r="CI45" i="50"/>
  <c r="CJ64" i="50"/>
  <c r="CI62" i="50"/>
  <c r="CI51" i="50"/>
  <c r="CI33" i="50"/>
  <c r="CH61" i="50"/>
  <c r="CI32" i="50"/>
  <c r="CH85" i="50"/>
  <c r="CJ60" i="50"/>
  <c r="CI57" i="50"/>
  <c r="CH62" i="50"/>
  <c r="CJ86" i="50"/>
  <c r="CJ54" i="50"/>
  <c r="CI43" i="50"/>
  <c r="CH66" i="50"/>
  <c r="CI42" i="50"/>
  <c r="CJ68" i="50"/>
  <c r="CK71" i="50"/>
  <c r="CJ37" i="50"/>
  <c r="CK80" i="50"/>
  <c r="CJ78" i="50"/>
  <c r="CL84" i="50"/>
  <c r="CJ75" i="50"/>
  <c r="CJ56" i="50"/>
  <c r="CL68" i="50"/>
  <c r="CK42" i="50"/>
  <c r="CL43" i="50"/>
  <c r="CK55" i="50"/>
  <c r="CK37" i="50"/>
  <c r="CK50" i="50"/>
  <c r="CK72" i="50"/>
  <c r="CK75" i="50"/>
  <c r="CJ81" i="50"/>
  <c r="CJ49" i="50"/>
  <c r="CL56" i="50"/>
  <c r="CJ62" i="50"/>
  <c r="CK54" i="50"/>
  <c r="CK53" i="50"/>
  <c r="CK88" i="50"/>
  <c r="CK45" i="50"/>
  <c r="CL61" i="50"/>
  <c r="CK57" i="50"/>
  <c r="CK60" i="50"/>
  <c r="CK65" i="50"/>
  <c r="CJ89" i="50"/>
  <c r="CK41" i="50"/>
  <c r="CJ35" i="50"/>
  <c r="CL44" i="50"/>
  <c r="CJ83" i="50"/>
  <c r="BL89" i="50"/>
  <c r="CL76" i="50"/>
  <c r="CK83" i="50"/>
  <c r="CJ34" i="50"/>
  <c r="CJ53" i="50"/>
  <c r="CJ45" i="50"/>
  <c r="CK35" i="50"/>
  <c r="CK82" i="50"/>
  <c r="CK66" i="50"/>
  <c r="CK62" i="50"/>
  <c r="CK87" i="50"/>
  <c r="CK59" i="50"/>
  <c r="CJ88" i="50"/>
  <c r="CK74" i="50"/>
  <c r="CK89" i="50"/>
  <c r="CK67" i="50"/>
  <c r="CJ85" i="50"/>
  <c r="CK36" i="50"/>
  <c r="CK69" i="50"/>
  <c r="CN47" i="50"/>
  <c r="CK58" i="50"/>
  <c r="CK33" i="50"/>
  <c r="CJ52" i="50"/>
  <c r="CL45" i="50"/>
  <c r="CK86" i="50"/>
  <c r="CK48" i="50"/>
  <c r="CJ66" i="50"/>
  <c r="CJ46" i="50"/>
  <c r="CK46" i="50"/>
  <c r="CK63" i="50"/>
  <c r="CK61" i="50"/>
  <c r="CK77" i="50"/>
  <c r="CK78" i="50"/>
  <c r="CJ50" i="50"/>
  <c r="CK64" i="50"/>
  <c r="CK70" i="50"/>
  <c r="CJ36" i="50"/>
  <c r="CK44" i="50"/>
  <c r="CJ74" i="50"/>
  <c r="CJ76" i="50"/>
  <c r="CJ55" i="50"/>
  <c r="CK49" i="50"/>
  <c r="CK47" i="50"/>
  <c r="CJ82" i="50"/>
  <c r="BL80" i="50"/>
  <c r="CK85" i="50"/>
  <c r="CJ42" i="50"/>
  <c r="CK39" i="50"/>
  <c r="CK84" i="50"/>
  <c r="CK73" i="50"/>
  <c r="CL47" i="50"/>
  <c r="CK79" i="50"/>
  <c r="CK38" i="50"/>
  <c r="CJ67" i="50"/>
  <c r="CK40" i="50"/>
  <c r="CK52" i="50"/>
  <c r="CK68" i="50"/>
  <c r="CL64" i="50"/>
  <c r="CL63" i="50"/>
  <c r="CK43" i="50"/>
  <c r="CK81" i="50"/>
  <c r="CJ33" i="50"/>
  <c r="CJ14" i="50" s="1"/>
  <c r="CK51" i="50"/>
  <c r="CJ41" i="50"/>
  <c r="CL37" i="50"/>
  <c r="CJ38" i="50"/>
  <c r="CJ47" i="50"/>
  <c r="CK56" i="50"/>
  <c r="CK34" i="50"/>
  <c r="CJ77" i="50"/>
  <c r="BL33" i="50"/>
  <c r="BL44" i="50"/>
  <c r="BL57" i="50"/>
  <c r="BL84" i="50"/>
  <c r="BL55" i="50"/>
  <c r="BL68" i="50"/>
  <c r="BL51" i="50"/>
  <c r="BL62" i="50"/>
  <c r="BL53" i="50"/>
  <c r="BL35" i="50"/>
  <c r="CL35" i="50"/>
  <c r="CN61" i="50"/>
  <c r="CN62" i="50"/>
  <c r="CL62" i="50"/>
  <c r="CN88" i="50"/>
  <c r="CM49" i="50"/>
  <c r="CM61" i="50"/>
  <c r="CN74" i="50"/>
  <c r="CN45" i="50"/>
  <c r="CM68" i="50"/>
  <c r="CM84" i="50"/>
  <c r="CN33" i="50"/>
  <c r="CM45" i="50"/>
  <c r="CM47" i="50"/>
  <c r="CN40" i="50"/>
  <c r="CL60" i="50"/>
  <c r="CN69" i="50"/>
  <c r="CN89" i="50"/>
  <c r="CM70" i="50"/>
  <c r="CN64" i="50"/>
  <c r="CM34" i="50"/>
  <c r="CM35" i="50"/>
  <c r="CM39" i="50"/>
  <c r="CL32" i="50"/>
  <c r="CL55" i="50"/>
  <c r="CL75" i="50"/>
  <c r="CL48" i="50"/>
  <c r="CN57" i="50"/>
  <c r="CL73" i="50"/>
  <c r="CN58" i="50"/>
  <c r="CM42" i="50"/>
  <c r="CL81" i="50"/>
  <c r="CL33" i="50"/>
  <c r="CL39" i="50"/>
  <c r="CN35" i="50"/>
  <c r="CM32" i="50"/>
  <c r="BL34" i="50"/>
  <c r="CM52" i="50"/>
  <c r="CM85" i="50"/>
  <c r="CL82" i="50"/>
  <c r="CL74" i="50"/>
  <c r="CL67" i="50"/>
  <c r="CM63" i="50"/>
  <c r="CN39" i="50"/>
  <c r="CL78" i="50"/>
  <c r="CL66" i="50"/>
  <c r="CM86" i="50"/>
  <c r="CM53" i="50"/>
  <c r="CM59" i="50"/>
  <c r="CM76" i="50"/>
  <c r="CM62" i="50"/>
  <c r="CL83" i="50"/>
  <c r="CL52" i="50"/>
  <c r="CM75" i="50"/>
  <c r="CM77" i="50"/>
  <c r="CN63" i="50"/>
  <c r="CL87" i="50"/>
  <c r="CL49" i="50"/>
  <c r="CN38" i="50"/>
  <c r="CL70" i="50"/>
  <c r="CN55" i="50"/>
  <c r="CM57" i="50"/>
  <c r="CM56" i="50"/>
  <c r="CM60" i="50"/>
  <c r="CM48" i="50"/>
  <c r="CN44" i="50"/>
  <c r="CL65" i="50"/>
  <c r="CM81" i="50"/>
  <c r="CM73" i="50"/>
  <c r="CL38" i="50"/>
  <c r="CN53" i="50"/>
  <c r="CN51" i="50"/>
  <c r="CL54" i="50"/>
  <c r="CL34" i="50"/>
  <c r="CL72" i="50"/>
  <c r="BL49" i="50"/>
  <c r="CM51" i="50"/>
  <c r="CM64" i="50"/>
  <c r="CL88" i="50"/>
  <c r="CM44" i="50"/>
  <c r="CM37" i="50"/>
  <c r="CM36" i="50"/>
  <c r="CM50" i="50"/>
  <c r="CL79" i="50"/>
  <c r="CL53" i="50"/>
  <c r="CP77" i="50"/>
  <c r="CL41" i="50"/>
  <c r="CM55" i="50"/>
  <c r="CN66" i="50"/>
  <c r="CM58" i="50"/>
  <c r="CM41" i="50"/>
  <c r="CM88" i="50"/>
  <c r="CN50" i="50"/>
  <c r="CM67" i="50"/>
  <c r="CL71" i="50"/>
  <c r="CN59" i="50"/>
  <c r="CM78" i="50"/>
  <c r="CM71" i="50"/>
  <c r="CL58" i="50"/>
  <c r="CM40" i="50"/>
  <c r="CO46" i="50"/>
  <c r="CO36" i="50"/>
  <c r="CO60" i="50"/>
  <c r="CO78" i="50"/>
  <c r="CP86" i="50"/>
  <c r="CO67" i="50"/>
  <c r="CO38" i="50"/>
  <c r="CN83" i="50"/>
  <c r="CO61" i="50"/>
  <c r="CO58" i="50"/>
  <c r="CP75" i="50"/>
  <c r="CO40" i="50"/>
  <c r="CO68" i="50"/>
  <c r="CO85" i="50"/>
  <c r="CO45" i="50"/>
  <c r="CO54" i="50"/>
  <c r="CO59" i="50"/>
  <c r="CO63" i="50"/>
  <c r="CO48" i="50"/>
  <c r="CO65" i="50"/>
  <c r="CO51" i="50"/>
  <c r="CO52" i="50"/>
  <c r="CO76" i="50"/>
  <c r="CN56" i="50"/>
  <c r="CO42" i="50"/>
  <c r="CP64" i="50"/>
  <c r="CN32" i="50"/>
  <c r="CO57" i="50"/>
  <c r="CO35" i="50"/>
  <c r="CP78" i="50"/>
  <c r="CO62" i="50"/>
  <c r="CP58" i="50"/>
  <c r="CO77" i="50"/>
  <c r="CP62" i="50"/>
  <c r="CO75" i="50"/>
  <c r="CO74" i="50"/>
  <c r="CO49" i="50"/>
  <c r="CP36" i="50"/>
  <c r="CO32" i="50"/>
  <c r="CO33" i="50"/>
  <c r="CP59" i="50"/>
  <c r="CN71" i="50"/>
  <c r="CO71" i="50"/>
  <c r="CP34" i="50"/>
  <c r="CO34" i="50"/>
  <c r="CP42" i="50"/>
  <c r="CO83" i="50"/>
  <c r="CO86" i="50"/>
  <c r="CO81" i="50"/>
  <c r="CO64" i="50"/>
  <c r="CP88" i="50"/>
  <c r="CO37" i="50"/>
  <c r="CO72" i="50"/>
  <c r="CO41" i="50"/>
  <c r="CP80" i="50"/>
  <c r="CO53" i="50"/>
  <c r="CO82" i="50"/>
  <c r="CO70" i="50"/>
  <c r="CN78" i="50"/>
  <c r="CO47" i="50"/>
  <c r="BL83" i="50"/>
  <c r="CN76" i="50"/>
  <c r="CO69" i="50"/>
  <c r="CO44" i="50"/>
  <c r="CO55" i="50"/>
  <c r="CN79" i="50"/>
  <c r="BL87" i="50"/>
  <c r="CP37" i="50"/>
  <c r="CP67" i="50"/>
  <c r="CO43" i="50"/>
  <c r="CP85" i="50"/>
  <c r="CN52" i="50"/>
  <c r="CP57" i="50"/>
  <c r="CN48" i="50"/>
  <c r="CP60" i="50"/>
  <c r="CO66" i="50"/>
  <c r="CN75" i="50"/>
  <c r="CO89" i="50"/>
  <c r="CO84" i="50"/>
  <c r="CP65" i="50"/>
  <c r="CO50" i="50"/>
  <c r="CO87" i="50"/>
  <c r="CO88" i="50"/>
  <c r="CO56" i="50"/>
  <c r="CN85" i="50"/>
  <c r="CO79" i="50"/>
  <c r="CO80" i="50"/>
  <c r="CP56" i="50"/>
  <c r="CN54" i="50"/>
  <c r="CN67" i="50"/>
  <c r="CO39" i="50"/>
  <c r="CN46" i="50"/>
  <c r="CN84" i="50"/>
  <c r="CO73" i="50"/>
  <c r="CQ36" i="50"/>
  <c r="CQ65" i="50"/>
  <c r="CR42" i="50"/>
  <c r="CQ85" i="50"/>
  <c r="CR87" i="50"/>
  <c r="CQ79" i="50"/>
  <c r="CP72" i="50"/>
  <c r="CQ38" i="50"/>
  <c r="CP84" i="50"/>
  <c r="CQ80" i="50"/>
  <c r="CP32" i="50"/>
  <c r="CP47" i="50"/>
  <c r="CQ82" i="50"/>
  <c r="CQ60" i="50"/>
  <c r="CR57" i="50"/>
  <c r="CR51" i="50"/>
  <c r="CQ55" i="50"/>
  <c r="CQ62" i="50"/>
  <c r="CP66" i="50"/>
  <c r="CR39" i="50"/>
  <c r="CQ43" i="50"/>
  <c r="CR40" i="50"/>
  <c r="CP54" i="50"/>
  <c r="CQ53" i="50"/>
  <c r="CQ83" i="50"/>
  <c r="CP50" i="50"/>
  <c r="CQ88" i="50"/>
  <c r="CP38" i="50"/>
  <c r="CQ54" i="50"/>
  <c r="CR43" i="50"/>
  <c r="CP39" i="50"/>
  <c r="CQ32" i="50"/>
  <c r="CQ87" i="50"/>
  <c r="CR79" i="50"/>
  <c r="CQ68" i="50"/>
  <c r="CQ70" i="50"/>
  <c r="CQ40" i="50"/>
  <c r="CQ39" i="50"/>
  <c r="CQ75" i="50"/>
  <c r="CP46" i="50"/>
  <c r="CQ42" i="50"/>
  <c r="CQ64" i="50"/>
  <c r="CQ56" i="50"/>
  <c r="CP71" i="50"/>
  <c r="CQ57" i="50"/>
  <c r="CP68" i="50"/>
  <c r="CQ78" i="50"/>
  <c r="CQ71" i="50"/>
  <c r="CR34" i="50"/>
  <c r="CQ44" i="50"/>
  <c r="CQ58" i="50"/>
  <c r="CP55" i="50"/>
  <c r="CQ76" i="50"/>
  <c r="CR70" i="50"/>
  <c r="CQ34" i="50"/>
  <c r="CQ67" i="50"/>
  <c r="CR82" i="50"/>
  <c r="CQ73" i="50"/>
  <c r="CP76" i="50"/>
  <c r="CP81" i="50"/>
  <c r="CQ45" i="50"/>
  <c r="CQ84" i="50"/>
  <c r="CQ59" i="50"/>
  <c r="CR67" i="50"/>
  <c r="CP48" i="50"/>
  <c r="CQ50" i="50"/>
  <c r="CS80" i="50"/>
  <c r="CS36" i="50"/>
  <c r="CS86" i="50"/>
  <c r="CT89" i="50"/>
  <c r="CR56" i="50"/>
  <c r="CS37" i="50"/>
  <c r="CS76" i="50"/>
  <c r="CR33" i="50"/>
  <c r="CS32" i="50"/>
  <c r="CS49" i="50"/>
  <c r="CS85" i="50"/>
  <c r="CS40" i="50"/>
  <c r="CS59" i="50"/>
  <c r="CR83" i="50"/>
  <c r="CT80" i="50"/>
  <c r="CS88" i="50"/>
  <c r="CS53" i="50"/>
  <c r="CR63" i="50"/>
  <c r="CT71" i="50"/>
  <c r="CS34" i="50"/>
  <c r="CS43" i="50"/>
  <c r="CT44" i="50"/>
  <c r="CR88" i="50"/>
  <c r="CT40" i="50"/>
  <c r="CR55" i="50"/>
  <c r="CS47" i="50"/>
  <c r="CR66" i="50"/>
  <c r="CT35" i="50"/>
  <c r="CS44" i="50"/>
  <c r="CS54" i="50"/>
  <c r="CR81" i="50"/>
  <c r="CR71" i="50"/>
  <c r="CR41" i="50"/>
  <c r="CS71" i="50"/>
  <c r="CS75" i="50"/>
  <c r="CS35" i="50"/>
  <c r="CT68" i="50"/>
  <c r="CR47" i="50"/>
  <c r="CT66" i="50"/>
  <c r="CS48" i="50"/>
  <c r="CS79" i="50"/>
  <c r="CR68" i="50"/>
  <c r="CR62" i="50"/>
  <c r="CS61" i="50"/>
  <c r="CS84" i="50"/>
  <c r="CR80" i="50"/>
  <c r="CR49" i="50"/>
  <c r="CS58" i="50"/>
  <c r="CS64" i="50"/>
  <c r="CT47" i="50"/>
  <c r="CR60" i="50"/>
  <c r="CR89" i="50"/>
  <c r="CS52" i="50"/>
  <c r="CR32" i="50"/>
  <c r="CR73" i="50"/>
  <c r="CS73" i="50"/>
  <c r="CR45" i="50"/>
  <c r="CT49" i="50"/>
  <c r="CS81" i="50"/>
  <c r="CS68" i="50"/>
  <c r="CS65" i="50"/>
  <c r="CS57" i="50"/>
  <c r="CR69" i="50"/>
  <c r="CS45" i="50"/>
  <c r="CT57" i="50"/>
  <c r="CS56" i="50"/>
  <c r="CR75" i="50"/>
  <c r="CT32" i="50"/>
  <c r="CR37" i="50"/>
  <c r="CR58" i="50"/>
  <c r="CS62" i="50"/>
  <c r="CT79" i="50"/>
  <c r="CS87" i="50"/>
  <c r="CS74" i="50"/>
  <c r="CR36" i="50"/>
  <c r="CR85" i="50"/>
  <c r="CS67" i="50"/>
  <c r="CT78" i="50"/>
  <c r="CS66" i="50"/>
  <c r="CS50" i="50"/>
  <c r="CS46" i="50"/>
  <c r="CS42" i="50"/>
  <c r="CS60" i="50"/>
  <c r="CR78" i="50"/>
  <c r="CR77" i="50"/>
  <c r="CS33" i="50"/>
  <c r="CR38" i="50"/>
  <c r="CS83" i="50"/>
  <c r="CS63" i="50"/>
  <c r="CS82" i="50"/>
  <c r="CR76" i="50"/>
  <c r="CR61" i="50"/>
  <c r="CR65" i="50"/>
  <c r="CT83" i="50"/>
  <c r="CS41" i="50"/>
  <c r="CS55" i="50"/>
  <c r="CS70" i="50"/>
  <c r="CS77" i="50"/>
  <c r="CR48" i="50"/>
  <c r="CT82" i="50"/>
  <c r="CR64" i="50"/>
  <c r="CS51" i="50"/>
  <c r="CS39" i="50"/>
  <c r="CS69" i="50"/>
  <c r="CS38" i="50"/>
  <c r="CT59" i="50"/>
  <c r="CS78" i="50"/>
  <c r="CS89" i="50"/>
  <c r="CS72" i="50"/>
  <c r="CR52" i="50"/>
  <c r="CR84" i="50"/>
  <c r="CT61" i="50"/>
  <c r="CU81" i="50"/>
  <c r="CU39" i="50"/>
  <c r="CV52" i="50"/>
  <c r="CV80" i="50"/>
  <c r="CU76" i="50"/>
  <c r="CU80" i="50"/>
  <c r="CV65" i="50"/>
  <c r="CV63" i="50"/>
  <c r="CV82" i="50"/>
  <c r="CT76" i="50"/>
  <c r="CV47" i="50"/>
  <c r="CV84" i="50"/>
  <c r="CV77" i="50"/>
  <c r="CV44" i="50"/>
  <c r="CU79" i="50"/>
  <c r="CV35" i="50"/>
  <c r="CT51" i="50"/>
  <c r="CU42" i="50"/>
  <c r="CT58" i="50"/>
  <c r="CU38" i="50"/>
  <c r="CU52" i="50"/>
  <c r="CT39" i="50"/>
  <c r="CU71" i="50"/>
  <c r="CV74" i="50"/>
  <c r="CT69" i="50"/>
  <c r="CV33" i="50"/>
  <c r="CT73" i="50"/>
  <c r="CU86" i="50"/>
  <c r="CU85" i="50"/>
  <c r="CV54" i="50"/>
  <c r="CV43" i="50"/>
  <c r="CV89" i="50"/>
  <c r="CU50" i="50"/>
  <c r="CX43" i="50"/>
  <c r="CV49" i="50"/>
  <c r="CT55" i="50"/>
  <c r="CT64" i="50"/>
  <c r="CT33" i="50"/>
  <c r="CT52" i="50"/>
  <c r="CU88" i="50"/>
  <c r="CT54" i="50"/>
  <c r="CU64" i="50"/>
  <c r="CV76" i="50"/>
  <c r="CU58" i="50"/>
  <c r="CT84" i="50"/>
  <c r="CV34" i="50"/>
  <c r="CT88" i="50"/>
  <c r="CT34" i="50"/>
  <c r="CU82" i="50"/>
  <c r="CU56" i="50"/>
  <c r="CV56" i="50"/>
  <c r="CV78" i="50"/>
  <c r="CU59" i="50"/>
  <c r="CV58" i="50"/>
  <c r="CV88" i="50"/>
  <c r="CU66" i="50"/>
  <c r="CU70" i="50"/>
  <c r="CT75" i="50"/>
  <c r="CV42" i="50"/>
  <c r="CT87" i="50"/>
  <c r="CV72" i="50"/>
  <c r="CV50" i="50"/>
  <c r="CU33" i="50"/>
  <c r="CU41" i="50"/>
  <c r="CU32" i="50"/>
  <c r="CU84" i="50"/>
  <c r="CU34" i="50"/>
  <c r="BL38" i="50"/>
  <c r="CT56" i="50"/>
  <c r="CV64" i="50"/>
  <c r="CU78" i="50"/>
  <c r="CU48" i="50"/>
  <c r="CT46" i="50"/>
  <c r="CU37" i="50"/>
  <c r="CV37" i="50"/>
  <c r="CU65" i="50"/>
  <c r="CV87" i="50"/>
  <c r="CU51" i="50"/>
  <c r="CT81" i="50"/>
  <c r="CU89" i="50"/>
  <c r="CW37" i="50"/>
  <c r="CW32" i="50"/>
  <c r="CW36" i="50"/>
  <c r="CX74" i="50"/>
  <c r="CW86" i="50"/>
  <c r="CW35" i="50"/>
  <c r="CW59" i="50"/>
  <c r="CW84" i="50"/>
  <c r="CW67" i="50"/>
  <c r="CW44" i="50"/>
  <c r="CW77" i="50"/>
  <c r="CX32" i="50"/>
  <c r="CW64" i="50"/>
  <c r="CW76" i="50"/>
  <c r="CW47" i="50"/>
  <c r="CW61" i="50"/>
  <c r="CW57" i="50"/>
  <c r="CW85" i="50"/>
  <c r="CW34" i="50"/>
  <c r="CW79" i="50"/>
  <c r="CW46" i="50"/>
  <c r="CW75" i="50"/>
  <c r="CW33" i="50"/>
  <c r="CX41" i="50"/>
  <c r="CX45" i="50"/>
  <c r="CW74" i="50"/>
  <c r="CW50" i="50"/>
  <c r="CV48" i="50"/>
  <c r="CV36" i="50"/>
  <c r="CX47" i="50"/>
  <c r="CX61" i="50"/>
  <c r="CW56" i="50"/>
  <c r="CX78" i="50"/>
  <c r="CW39" i="50"/>
  <c r="CV32" i="50"/>
  <c r="CX51" i="50"/>
  <c r="CW70" i="50"/>
  <c r="CW45" i="50"/>
  <c r="CX49" i="50"/>
  <c r="CX59" i="50"/>
  <c r="CW89" i="50"/>
  <c r="CW52" i="50"/>
  <c r="CX63" i="50"/>
  <c r="CW73" i="50"/>
  <c r="CW62" i="50"/>
  <c r="CX80" i="50"/>
  <c r="CX58" i="50"/>
  <c r="CW48" i="50"/>
  <c r="CX33" i="50"/>
  <c r="CX66" i="50"/>
  <c r="CW53" i="50"/>
  <c r="CX55" i="50"/>
  <c r="CX67" i="50"/>
  <c r="CV81" i="50"/>
  <c r="CW81" i="50"/>
  <c r="CW55" i="50"/>
  <c r="CW51" i="50"/>
  <c r="CX60" i="50"/>
  <c r="CX89" i="50"/>
  <c r="CX35" i="50"/>
  <c r="CX37" i="50"/>
  <c r="CW38" i="50"/>
  <c r="CW65" i="50"/>
  <c r="CW41" i="50"/>
  <c r="CW80" i="50"/>
  <c r="CX64" i="50"/>
  <c r="CW42" i="50"/>
  <c r="CX76" i="50"/>
  <c r="CW58" i="50"/>
  <c r="CW66" i="50"/>
  <c r="CW54" i="50"/>
  <c r="CW82" i="50"/>
  <c r="CX85" i="50"/>
  <c r="CX46" i="50"/>
  <c r="CX48" i="50"/>
  <c r="CV66" i="50"/>
  <c r="CV46" i="50"/>
  <c r="CW71" i="50"/>
  <c r="CX88" i="50"/>
  <c r="CV38" i="50"/>
  <c r="CW88" i="50"/>
  <c r="CV75" i="50"/>
  <c r="CW63" i="50"/>
  <c r="CW83" i="50"/>
  <c r="CW43" i="50"/>
  <c r="CW60" i="50"/>
  <c r="CW87" i="50"/>
  <c r="CV41" i="50"/>
  <c r="CX52" i="50"/>
  <c r="CX54" i="50"/>
  <c r="CW49" i="50"/>
  <c r="CX87" i="50"/>
  <c r="CW78" i="50"/>
  <c r="CX69" i="50"/>
  <c r="CW68" i="50"/>
  <c r="CW69" i="50"/>
  <c r="CW40" i="50"/>
  <c r="CW72" i="50"/>
  <c r="CX72" i="50"/>
  <c r="BN54" i="50"/>
  <c r="BN60" i="50"/>
  <c r="BN46" i="50"/>
  <c r="BN89" i="50"/>
  <c r="CZ79" i="50"/>
  <c r="CX83" i="50"/>
  <c r="CY46" i="50"/>
  <c r="CY67" i="50"/>
  <c r="CY50" i="50"/>
  <c r="CZ84" i="50"/>
  <c r="CY34" i="50"/>
  <c r="CX71" i="50"/>
  <c r="CX38" i="50"/>
  <c r="CY89" i="50"/>
  <c r="CY66" i="50"/>
  <c r="CZ74" i="50"/>
  <c r="CX79" i="50"/>
  <c r="CY40" i="50"/>
  <c r="CY80" i="50"/>
  <c r="CY61" i="50"/>
  <c r="CX56" i="50"/>
  <c r="CY32" i="50"/>
  <c r="CY88" i="50"/>
  <c r="CY33" i="50"/>
  <c r="CZ53" i="50"/>
  <c r="CZ67" i="50"/>
  <c r="CX53" i="50"/>
  <c r="CY59" i="50"/>
  <c r="CY56" i="50"/>
  <c r="CY43" i="50"/>
  <c r="CY49" i="50"/>
  <c r="CZ35" i="50"/>
  <c r="CY75" i="50"/>
  <c r="CY77" i="50"/>
  <c r="CY44" i="50"/>
  <c r="CY38" i="50"/>
  <c r="CY69" i="50"/>
  <c r="CY58" i="50"/>
  <c r="CY81" i="50"/>
  <c r="CZ73" i="50"/>
  <c r="CY60" i="50"/>
  <c r="CZ70" i="50"/>
  <c r="CX73" i="50"/>
  <c r="BN81" i="50"/>
  <c r="CY71" i="50"/>
  <c r="BN68" i="50"/>
  <c r="CZ51" i="50"/>
  <c r="CY35" i="50"/>
  <c r="CY51" i="50"/>
  <c r="CY82" i="50"/>
  <c r="CZ42" i="50"/>
  <c r="CY68" i="50"/>
  <c r="CZ56" i="50"/>
  <c r="CY83" i="50"/>
  <c r="CY65" i="50"/>
  <c r="CZ76" i="50"/>
  <c r="CZ85" i="50"/>
  <c r="CZ69" i="50"/>
  <c r="CY76" i="50"/>
  <c r="CY55" i="50"/>
  <c r="CY64" i="50"/>
  <c r="BN43" i="50"/>
  <c r="CY39" i="50"/>
  <c r="CX34" i="50"/>
  <c r="CZ87" i="50"/>
  <c r="CY78" i="50"/>
  <c r="BN65" i="50"/>
  <c r="DA58" i="50"/>
  <c r="DA42" i="50"/>
  <c r="DA67" i="50"/>
  <c r="DA44" i="50"/>
  <c r="DA64" i="50"/>
  <c r="BN47" i="50"/>
  <c r="DA70" i="50"/>
  <c r="DA73" i="50"/>
  <c r="DA81" i="50"/>
  <c r="CZ66" i="50"/>
  <c r="DA36" i="50"/>
  <c r="CZ59" i="50"/>
  <c r="DA89" i="50"/>
  <c r="DA66" i="50"/>
  <c r="DA52" i="50"/>
  <c r="DA72" i="50"/>
  <c r="DB69" i="50"/>
  <c r="DA59" i="50"/>
  <c r="BN72" i="50"/>
  <c r="DA85" i="50"/>
  <c r="DA60" i="50"/>
  <c r="CZ75" i="50"/>
  <c r="DA56" i="50"/>
  <c r="DA54" i="50"/>
  <c r="CZ57" i="50"/>
  <c r="DA48" i="50"/>
  <c r="DA74" i="50"/>
  <c r="DA57" i="50"/>
  <c r="DA49" i="50"/>
  <c r="DA43" i="50"/>
  <c r="DA45" i="50"/>
  <c r="DA84" i="50"/>
  <c r="DA75" i="50"/>
  <c r="BN85" i="50"/>
  <c r="CZ65" i="50"/>
  <c r="DA71" i="50"/>
  <c r="DA38" i="50"/>
  <c r="DA78" i="50"/>
  <c r="DA65" i="50"/>
  <c r="DA83" i="50"/>
  <c r="DB66" i="50"/>
  <c r="CZ89" i="50"/>
  <c r="DA41" i="50"/>
  <c r="DA51" i="50"/>
  <c r="DA77" i="50"/>
  <c r="CZ41" i="50"/>
  <c r="DB72" i="50"/>
  <c r="DA40" i="50"/>
  <c r="DA47" i="50"/>
  <c r="DA34" i="50"/>
  <c r="DA63" i="50"/>
  <c r="CZ78" i="50"/>
  <c r="DB88" i="50"/>
  <c r="CZ68" i="50"/>
  <c r="DA33" i="50"/>
  <c r="DA39" i="50"/>
  <c r="DA88" i="50"/>
  <c r="DA87" i="50"/>
  <c r="DA80" i="50"/>
  <c r="DA61" i="50"/>
  <c r="DA37" i="50"/>
  <c r="DA69" i="50"/>
  <c r="DA82" i="50"/>
  <c r="DA76" i="50"/>
  <c r="CZ83" i="50"/>
  <c r="DA46" i="50"/>
  <c r="CZ47" i="50"/>
  <c r="CZ39" i="50"/>
  <c r="CZ33" i="50"/>
  <c r="DA68" i="50"/>
  <c r="DA55" i="50"/>
  <c r="DA53" i="50"/>
  <c r="DA50" i="50"/>
  <c r="CZ50" i="50"/>
  <c r="DA32" i="50"/>
  <c r="DA79" i="50"/>
  <c r="DA86" i="50"/>
  <c r="CZ64" i="50"/>
  <c r="CZ58" i="50"/>
  <c r="DD48" i="50"/>
  <c r="CZ37" i="50"/>
  <c r="DA35" i="50"/>
  <c r="CZ88" i="50"/>
  <c r="DA62" i="50"/>
  <c r="BO47" i="50"/>
  <c r="DB64" i="50"/>
  <c r="DB44" i="50"/>
  <c r="DB83" i="50"/>
  <c r="DC73" i="50"/>
  <c r="DC74" i="50"/>
  <c r="DB53" i="50"/>
  <c r="DD86" i="50"/>
  <c r="DB89" i="50"/>
  <c r="DF67" i="50"/>
  <c r="DC71" i="50"/>
  <c r="DC70" i="50"/>
  <c r="DD76" i="50"/>
  <c r="DD55" i="50"/>
  <c r="BN61" i="50"/>
  <c r="DD49" i="50"/>
  <c r="DC53" i="50"/>
  <c r="DB42" i="50"/>
  <c r="DD35" i="50"/>
  <c r="DC80" i="50"/>
  <c r="DC40" i="50"/>
  <c r="DB85" i="50"/>
  <c r="DC78" i="50"/>
  <c r="DB48" i="50"/>
  <c r="DC64" i="50"/>
  <c r="DD78" i="50"/>
  <c r="DC57" i="50"/>
  <c r="DC43" i="50"/>
  <c r="DD65" i="50"/>
  <c r="DB36" i="50"/>
  <c r="DD68" i="50"/>
  <c r="DC76" i="50"/>
  <c r="DC52" i="50"/>
  <c r="DC88" i="50"/>
  <c r="DD72" i="50"/>
  <c r="BO48" i="50"/>
  <c r="DB47" i="50"/>
  <c r="DB54" i="50"/>
  <c r="DB57" i="50"/>
  <c r="DB60" i="50"/>
  <c r="DB70" i="50"/>
  <c r="BO38" i="50"/>
  <c r="DC38" i="50"/>
  <c r="DC33" i="50"/>
  <c r="DC87" i="50"/>
  <c r="DB73" i="50"/>
  <c r="DB67" i="50"/>
  <c r="BO46" i="50"/>
  <c r="DB76" i="50"/>
  <c r="DB49" i="50"/>
  <c r="DB45" i="50"/>
  <c r="DC37" i="50"/>
  <c r="DC59" i="50"/>
  <c r="DD89" i="50"/>
  <c r="DB75" i="50"/>
  <c r="DC81" i="50"/>
  <c r="DC35" i="50"/>
  <c r="DC32" i="50"/>
  <c r="DC85" i="50"/>
  <c r="DC41" i="50"/>
  <c r="DC75" i="50"/>
  <c r="DC58" i="50"/>
  <c r="BN51" i="50"/>
  <c r="DC79" i="50"/>
  <c r="DC45" i="50"/>
  <c r="DC69" i="50"/>
  <c r="DB65" i="50"/>
  <c r="DB56" i="50"/>
  <c r="DB50" i="50"/>
  <c r="DD75" i="50"/>
  <c r="DD81" i="50"/>
  <c r="DD42" i="50"/>
  <c r="DD39" i="50"/>
  <c r="DD79" i="50"/>
  <c r="DB81" i="50"/>
  <c r="DB61" i="50"/>
  <c r="DB33" i="50"/>
  <c r="DB34" i="50"/>
  <c r="DD64" i="50"/>
  <c r="DB78" i="50"/>
  <c r="DC42" i="50"/>
  <c r="DB39" i="50"/>
  <c r="BO45" i="50"/>
  <c r="DC36" i="50"/>
  <c r="DD87" i="50"/>
  <c r="DB40" i="50"/>
  <c r="BO74" i="50"/>
  <c r="BO61" i="50"/>
  <c r="DB37" i="50"/>
  <c r="DC77" i="50"/>
  <c r="DC65" i="50"/>
  <c r="DC56" i="50"/>
  <c r="DD33" i="50"/>
  <c r="DC46" i="50"/>
  <c r="DD34" i="50"/>
  <c r="DB35" i="50"/>
  <c r="DB68" i="50"/>
  <c r="DD71" i="50"/>
  <c r="DD32" i="50"/>
  <c r="BO83" i="50"/>
  <c r="DD46" i="50"/>
  <c r="DB82" i="50"/>
  <c r="DB58" i="50"/>
  <c r="DC86" i="50"/>
  <c r="DC49" i="50"/>
  <c r="DB63" i="50"/>
  <c r="DC61" i="50"/>
  <c r="DB38" i="50"/>
  <c r="DB55" i="50"/>
  <c r="DC47" i="50"/>
  <c r="DC44" i="50"/>
  <c r="BO44" i="50"/>
  <c r="BO87" i="50"/>
  <c r="DD36" i="50"/>
  <c r="DE74" i="50"/>
  <c r="DD54" i="50"/>
  <c r="DE87" i="50"/>
  <c r="DE35" i="50"/>
  <c r="DD50" i="50"/>
  <c r="DE72" i="50"/>
  <c r="DE56" i="50"/>
  <c r="DE77" i="50"/>
  <c r="DF47" i="50"/>
  <c r="DD51" i="50"/>
  <c r="DE65" i="50"/>
  <c r="DE47" i="50"/>
  <c r="DD56" i="50"/>
  <c r="DE79" i="50"/>
  <c r="DE53" i="50"/>
  <c r="DE67" i="50"/>
  <c r="DE38" i="50"/>
  <c r="DE70" i="50"/>
  <c r="DF68" i="50"/>
  <c r="DE82" i="50"/>
  <c r="DE55" i="50"/>
  <c r="DD77" i="50"/>
  <c r="DE81" i="50"/>
  <c r="DD40" i="50"/>
  <c r="DE69" i="50"/>
  <c r="DD73" i="50"/>
  <c r="DE86" i="50"/>
  <c r="DE40" i="50"/>
  <c r="DE64" i="50"/>
  <c r="DE46" i="50"/>
  <c r="DD63" i="50"/>
  <c r="DF89" i="50"/>
  <c r="DE61" i="50"/>
  <c r="DE83" i="50"/>
  <c r="DD69" i="50"/>
  <c r="DE60" i="50"/>
  <c r="DD45" i="50"/>
  <c r="DE68" i="50"/>
  <c r="DE33" i="50"/>
  <c r="DE34" i="50"/>
  <c r="DE32" i="50"/>
  <c r="DE37" i="50"/>
  <c r="DE88" i="50"/>
  <c r="DE52" i="50"/>
  <c r="DE62" i="50"/>
  <c r="DE36" i="50"/>
  <c r="DE84" i="50"/>
  <c r="DD52" i="50"/>
  <c r="DE78" i="50"/>
  <c r="DD66" i="50"/>
  <c r="DF73" i="50"/>
  <c r="DE89" i="50"/>
  <c r="DD60" i="50"/>
  <c r="DE51" i="50"/>
  <c r="DE73" i="50"/>
  <c r="DE48" i="50"/>
  <c r="DE57" i="50"/>
  <c r="DE85" i="50"/>
  <c r="DD70" i="50"/>
  <c r="DE44" i="50"/>
  <c r="DE80" i="50"/>
  <c r="DD38" i="50"/>
  <c r="DD88" i="50"/>
  <c r="DE71" i="50"/>
  <c r="DE43" i="50"/>
  <c r="DE58" i="50"/>
  <c r="DF87" i="50"/>
  <c r="DD83" i="50"/>
  <c r="DE54" i="50"/>
  <c r="DE50" i="50"/>
  <c r="DE42" i="50"/>
  <c r="DE39" i="50"/>
  <c r="DE75" i="50"/>
  <c r="DE66" i="50"/>
  <c r="DE45" i="50"/>
  <c r="DF64" i="50"/>
  <c r="DE49" i="50"/>
  <c r="DE63" i="50"/>
  <c r="DE41" i="50"/>
  <c r="DD58" i="50"/>
  <c r="DE76" i="50"/>
  <c r="DE59" i="50"/>
  <c r="DG65" i="50"/>
  <c r="DF80" i="50"/>
  <c r="DH39" i="50"/>
  <c r="DG84" i="50"/>
  <c r="DG81" i="50"/>
  <c r="DF85" i="50"/>
  <c r="DH71" i="50"/>
  <c r="DH76" i="50"/>
  <c r="DH32" i="50"/>
  <c r="DG58" i="50"/>
  <c r="DH88" i="50"/>
  <c r="DF71" i="50"/>
  <c r="DF58" i="50"/>
  <c r="DG37" i="50"/>
  <c r="DH42" i="50"/>
  <c r="DH41" i="50"/>
  <c r="DH83" i="50"/>
  <c r="DH68" i="50"/>
  <c r="DG88" i="50"/>
  <c r="DF77" i="50"/>
  <c r="BO55" i="50"/>
  <c r="DF36" i="50"/>
  <c r="DF63" i="50"/>
  <c r="DG62" i="50"/>
  <c r="DH50" i="50"/>
  <c r="DF76" i="50"/>
  <c r="DH47" i="50"/>
  <c r="DH59" i="50"/>
  <c r="DG32" i="50"/>
  <c r="DG34" i="50"/>
  <c r="DH77" i="50"/>
  <c r="DF74" i="50"/>
  <c r="DF34" i="50"/>
  <c r="DG36" i="50"/>
  <c r="DG69" i="50"/>
  <c r="DG70" i="50"/>
  <c r="DG33" i="50"/>
  <c r="DG53" i="50"/>
  <c r="DH78" i="50"/>
  <c r="DF83" i="50"/>
  <c r="BO39" i="50"/>
  <c r="DH64" i="50"/>
  <c r="DG79" i="50"/>
  <c r="DH54" i="50"/>
  <c r="DF46" i="50"/>
  <c r="DF54" i="50"/>
  <c r="DG41" i="50"/>
  <c r="DH37" i="50"/>
  <c r="DG44" i="50"/>
  <c r="DF78" i="50"/>
  <c r="DG40" i="50"/>
  <c r="DG38" i="50"/>
  <c r="DG72" i="50"/>
  <c r="DH62" i="50"/>
  <c r="DH74" i="50"/>
  <c r="DF40" i="50"/>
  <c r="DF51" i="50"/>
  <c r="DG46" i="50"/>
  <c r="DH45" i="50"/>
  <c r="DG82" i="50"/>
  <c r="DG89" i="50"/>
  <c r="DG67" i="50"/>
  <c r="DF32" i="50"/>
  <c r="DH70" i="50"/>
  <c r="DH51" i="50"/>
  <c r="DH40" i="50"/>
  <c r="DF79" i="50"/>
  <c r="DF81" i="50"/>
  <c r="DF41" i="50"/>
  <c r="DH69" i="50"/>
  <c r="DG80" i="50"/>
  <c r="DH60" i="50"/>
  <c r="DG87" i="50"/>
  <c r="DG49" i="50"/>
  <c r="DF48" i="50"/>
  <c r="DH75" i="50"/>
  <c r="DG56" i="50"/>
  <c r="DH85" i="50"/>
  <c r="DH89" i="50"/>
  <c r="DG42" i="50"/>
  <c r="DG47" i="50"/>
  <c r="DF52" i="50"/>
  <c r="DH44" i="50"/>
  <c r="DH73" i="50"/>
  <c r="DH46" i="50"/>
  <c r="DF56" i="50"/>
  <c r="DF72" i="50"/>
  <c r="DG52" i="50"/>
  <c r="DG55" i="50"/>
  <c r="DG68" i="50"/>
  <c r="DF82" i="50"/>
  <c r="DH58" i="50"/>
  <c r="DG45" i="50"/>
  <c r="DH72" i="50"/>
  <c r="DF65" i="50"/>
  <c r="DF33" i="50"/>
  <c r="DG85" i="50"/>
  <c r="DH87" i="50"/>
  <c r="DG63" i="50"/>
  <c r="DF88" i="50"/>
  <c r="DG78" i="50"/>
  <c r="DF53" i="50"/>
  <c r="DF37" i="50"/>
  <c r="DG64" i="50"/>
  <c r="DH36" i="50"/>
  <c r="DG75" i="50"/>
  <c r="DF86" i="50"/>
  <c r="DF35" i="50"/>
  <c r="DH82" i="50"/>
  <c r="DH81" i="50"/>
  <c r="DF38" i="50"/>
  <c r="DG76" i="50"/>
  <c r="DG83" i="50"/>
  <c r="DF39" i="50"/>
  <c r="DG73" i="50"/>
  <c r="DG61" i="50"/>
  <c r="DF66" i="50"/>
  <c r="DI84" i="50"/>
  <c r="DI87" i="50"/>
  <c r="DI55" i="50"/>
  <c r="DJ87" i="50"/>
  <c r="DJ38" i="50"/>
  <c r="DJ84" i="50"/>
  <c r="DI41" i="50"/>
  <c r="DJ42" i="50"/>
  <c r="DJ64" i="50"/>
  <c r="DI60" i="50"/>
  <c r="DJ45" i="50"/>
  <c r="DJ48" i="50"/>
  <c r="DJ89" i="50"/>
  <c r="DJ81" i="50"/>
  <c r="BP53" i="50"/>
  <c r="DI85" i="50"/>
  <c r="DJ32" i="50"/>
  <c r="DI40" i="50"/>
  <c r="DI46" i="50"/>
  <c r="DI49" i="50"/>
  <c r="DI83" i="50"/>
  <c r="DJ79" i="50"/>
  <c r="DJ74" i="50"/>
  <c r="DI43" i="50"/>
  <c r="DI71" i="50"/>
  <c r="DI34" i="50"/>
  <c r="DJ61" i="50"/>
  <c r="BP82" i="50"/>
  <c r="DI47" i="50"/>
  <c r="DI68" i="50"/>
  <c r="DI89" i="50"/>
  <c r="DI54" i="50"/>
  <c r="DI35" i="50"/>
  <c r="DI33" i="50"/>
  <c r="DH66" i="50"/>
  <c r="DI58" i="50"/>
  <c r="DI53" i="50"/>
  <c r="DI62" i="50"/>
  <c r="DJ77" i="50"/>
  <c r="DI76" i="50"/>
  <c r="DJ35" i="50"/>
  <c r="DJ69" i="50"/>
  <c r="DI32" i="50"/>
  <c r="DI69" i="50"/>
  <c r="DJ37" i="50"/>
  <c r="DJ82" i="50"/>
  <c r="DJ34" i="50"/>
  <c r="DI66" i="50"/>
  <c r="DI36" i="50"/>
  <c r="DJ67" i="50"/>
  <c r="BP86" i="50"/>
  <c r="DJ33" i="50"/>
  <c r="DJ59" i="50"/>
  <c r="DJ39" i="50"/>
  <c r="DI77" i="50"/>
  <c r="DI52" i="50"/>
  <c r="DI80" i="50"/>
  <c r="DI72" i="50"/>
  <c r="DH84" i="50"/>
  <c r="DI48" i="50"/>
  <c r="DI75" i="50"/>
  <c r="DJ76" i="50"/>
  <c r="DJ57" i="50"/>
  <c r="DJ68" i="50"/>
  <c r="DJ86" i="50"/>
  <c r="DI42" i="50"/>
  <c r="DI73" i="50"/>
  <c r="DJ78" i="50"/>
  <c r="DJ51" i="50"/>
  <c r="DJ53" i="50"/>
  <c r="DI56" i="50"/>
  <c r="DI82" i="50"/>
  <c r="DJ70" i="50"/>
  <c r="DI59" i="50"/>
  <c r="DI44" i="50"/>
  <c r="DI45" i="50"/>
  <c r="DJ85" i="50"/>
  <c r="DJ88" i="50"/>
  <c r="DI79" i="50"/>
  <c r="DJ54" i="50"/>
  <c r="DI64" i="50"/>
  <c r="DI39" i="50"/>
  <c r="DI38" i="50"/>
  <c r="DH53" i="50"/>
  <c r="DJ73" i="50"/>
  <c r="DJ58" i="50"/>
  <c r="DI65" i="50"/>
  <c r="DJ75" i="50"/>
  <c r="DI88" i="50"/>
  <c r="DI86" i="50"/>
  <c r="DI70" i="50"/>
  <c r="DJ80" i="50"/>
  <c r="DI81" i="50"/>
  <c r="DI67" i="50"/>
  <c r="DI74" i="50"/>
  <c r="DJ36" i="50"/>
  <c r="DI51" i="50"/>
  <c r="DI37" i="50"/>
  <c r="DI61" i="50"/>
  <c r="DJ62" i="50"/>
  <c r="DH56" i="50"/>
  <c r="DJ43" i="50"/>
  <c r="DI78" i="50"/>
  <c r="DI50" i="50"/>
  <c r="DJ55" i="50"/>
  <c r="DJ50" i="50"/>
  <c r="DI57" i="50"/>
  <c r="DJ40" i="50"/>
  <c r="DI63" i="50"/>
  <c r="BP42" i="50"/>
  <c r="BP77" i="50"/>
  <c r="BP44" i="50"/>
  <c r="BP61" i="50"/>
  <c r="BP85" i="50"/>
  <c r="BP72" i="50"/>
  <c r="BP62" i="50"/>
  <c r="BP73" i="50"/>
  <c r="BP84" i="50"/>
  <c r="DK47" i="50"/>
  <c r="DK73" i="50"/>
  <c r="DK39" i="50"/>
  <c r="DK48" i="50"/>
  <c r="DK33" i="50"/>
  <c r="DK59" i="50"/>
  <c r="DK75" i="50"/>
  <c r="DK69" i="50"/>
  <c r="DK80" i="50"/>
  <c r="DK76" i="50"/>
  <c r="DK81" i="50"/>
  <c r="BP66" i="50"/>
  <c r="DK78" i="50"/>
  <c r="DJ60" i="50"/>
  <c r="DK54" i="50"/>
  <c r="DK43" i="50"/>
  <c r="DK50" i="50"/>
  <c r="DK68" i="50"/>
  <c r="DK34" i="50"/>
  <c r="DK41" i="50"/>
  <c r="DK87" i="50"/>
  <c r="DK57" i="50"/>
  <c r="DK56" i="50"/>
  <c r="DK35" i="50"/>
  <c r="DK88" i="50"/>
  <c r="DK64" i="50"/>
  <c r="DK46" i="50"/>
  <c r="DK79" i="50"/>
  <c r="DK85" i="50"/>
  <c r="DK45" i="50"/>
  <c r="DK72" i="50"/>
  <c r="DK86" i="50"/>
  <c r="DK82" i="50"/>
  <c r="DJ44" i="50"/>
  <c r="DK83" i="50"/>
  <c r="DK51" i="50"/>
  <c r="DK40" i="50"/>
  <c r="DK55" i="50"/>
  <c r="DK52" i="50"/>
  <c r="DK70" i="50"/>
  <c r="DK58" i="50"/>
  <c r="DK89" i="50"/>
  <c r="DK32" i="50"/>
  <c r="DM67" i="50"/>
  <c r="DM45" i="50"/>
  <c r="DM86" i="50"/>
  <c r="DL69" i="50"/>
  <c r="DN38" i="50"/>
  <c r="DL59" i="50"/>
  <c r="DN44" i="50"/>
  <c r="DM46" i="50"/>
  <c r="DM47" i="50"/>
  <c r="DN47" i="50"/>
  <c r="DM62" i="50"/>
  <c r="DM49" i="50"/>
  <c r="DM32" i="50"/>
  <c r="DM88" i="50"/>
  <c r="DM77" i="50"/>
  <c r="BP57" i="50"/>
  <c r="DM63" i="50"/>
  <c r="DN57" i="50"/>
  <c r="DL84" i="50"/>
  <c r="DM41" i="50"/>
  <c r="DM34" i="50"/>
  <c r="DM87" i="50"/>
  <c r="DM68" i="50"/>
  <c r="DM40" i="50"/>
  <c r="DM42" i="50"/>
  <c r="DM72" i="50"/>
  <c r="DL58" i="50"/>
  <c r="DN77" i="50"/>
  <c r="DN67" i="50"/>
  <c r="DN42" i="50"/>
  <c r="DN89" i="50"/>
  <c r="DN85" i="50"/>
  <c r="DL82" i="50"/>
  <c r="DL56" i="50"/>
  <c r="DL65" i="50"/>
  <c r="DM79" i="50"/>
  <c r="DN84" i="50"/>
  <c r="DL78" i="50"/>
  <c r="DM74" i="50"/>
  <c r="DL47" i="50"/>
  <c r="DL75" i="50"/>
  <c r="DN73" i="50"/>
  <c r="DN46" i="50"/>
  <c r="DM38" i="50"/>
  <c r="DM84" i="50"/>
  <c r="DM56" i="50"/>
  <c r="DM76" i="50"/>
  <c r="DL67" i="50"/>
  <c r="DN51" i="50"/>
  <c r="BP32" i="50"/>
  <c r="DM48" i="50"/>
  <c r="DL64" i="50"/>
  <c r="DM64" i="50"/>
  <c r="DM33" i="50"/>
  <c r="DL74" i="50"/>
  <c r="DL79" i="50"/>
  <c r="DM39" i="50"/>
  <c r="DN60" i="50"/>
  <c r="DN58" i="50"/>
  <c r="DM35" i="50"/>
  <c r="DL52" i="50"/>
  <c r="DN78" i="50"/>
  <c r="DL54" i="50"/>
  <c r="DN48" i="50"/>
  <c r="DM78" i="50"/>
  <c r="DN83" i="50"/>
  <c r="DM89" i="50"/>
  <c r="DM50" i="50"/>
  <c r="DN59" i="50"/>
  <c r="DM44" i="50"/>
  <c r="DN82" i="50"/>
  <c r="DM75" i="50"/>
  <c r="DL36" i="50"/>
  <c r="DL88" i="50"/>
  <c r="DN71" i="50"/>
  <c r="DN74" i="50"/>
  <c r="DL89" i="50"/>
  <c r="DL83" i="50"/>
  <c r="DL50" i="50"/>
  <c r="DM37" i="50"/>
  <c r="DM81" i="50"/>
  <c r="DM65" i="50"/>
  <c r="DM58" i="50"/>
  <c r="DN76" i="50"/>
  <c r="BP36" i="50"/>
  <c r="DM70" i="50"/>
  <c r="DM51" i="50"/>
  <c r="DM55" i="50"/>
  <c r="DL81" i="50"/>
  <c r="DL51" i="50"/>
  <c r="DL77" i="50"/>
  <c r="DN34" i="50"/>
  <c r="DN62" i="50"/>
  <c r="DN88" i="50"/>
  <c r="DM43" i="50"/>
  <c r="DL41" i="50"/>
  <c r="DN33" i="50"/>
  <c r="DM82" i="50"/>
  <c r="BP67" i="50"/>
  <c r="BP45" i="50"/>
  <c r="DL80" i="50"/>
  <c r="BP71" i="50"/>
  <c r="DM66" i="50"/>
  <c r="DN41" i="50"/>
  <c r="BP41" i="50"/>
  <c r="DN65" i="50"/>
  <c r="DL49" i="50"/>
  <c r="DM54" i="50"/>
  <c r="DN87" i="50"/>
  <c r="DL38" i="50"/>
  <c r="DL40" i="50"/>
  <c r="DN32" i="50"/>
  <c r="DN56" i="50"/>
  <c r="DM53" i="50"/>
  <c r="DL33" i="50"/>
  <c r="DL53" i="50"/>
  <c r="DM59" i="50"/>
  <c r="DM71" i="50"/>
  <c r="DM61" i="50"/>
  <c r="DL35" i="50"/>
  <c r="DM52" i="50"/>
  <c r="DM80" i="50"/>
  <c r="DM57" i="50"/>
  <c r="DM36" i="50"/>
  <c r="DL73" i="50"/>
  <c r="DN81" i="50"/>
  <c r="DM83" i="50"/>
  <c r="DL72" i="50"/>
  <c r="DN54" i="50"/>
  <c r="DN69" i="50"/>
  <c r="DL42" i="50"/>
  <c r="DM69" i="50"/>
  <c r="DM60" i="50"/>
  <c r="DM73" i="50"/>
  <c r="DL32" i="50"/>
  <c r="DL60" i="50"/>
  <c r="DM85" i="50"/>
  <c r="DO70" i="50"/>
  <c r="DP69" i="50"/>
  <c r="DP61" i="50"/>
  <c r="DP85" i="50"/>
  <c r="DO55" i="50"/>
  <c r="DO43" i="50"/>
  <c r="DO63" i="50"/>
  <c r="DN64" i="50"/>
  <c r="DP32" i="50"/>
  <c r="DP50" i="50"/>
  <c r="DP64" i="50"/>
  <c r="DP88" i="50"/>
  <c r="DO68" i="50"/>
  <c r="DP78" i="50"/>
  <c r="DP80" i="50"/>
  <c r="DP63" i="50"/>
  <c r="DP54" i="50"/>
  <c r="DN86" i="50"/>
  <c r="DO64" i="50"/>
  <c r="DO88" i="50"/>
  <c r="DP45" i="50"/>
  <c r="DP58" i="50"/>
  <c r="DO57" i="50"/>
  <c r="DR83" i="50"/>
  <c r="DP83" i="50"/>
  <c r="DO56" i="50"/>
  <c r="DP52" i="50"/>
  <c r="DN36" i="50"/>
  <c r="DP86" i="50"/>
  <c r="DP71" i="50"/>
  <c r="DP70" i="50"/>
  <c r="DO32" i="50"/>
  <c r="DP37" i="50"/>
  <c r="DN68" i="50"/>
  <c r="DP75" i="50"/>
  <c r="DO45" i="50"/>
  <c r="DO38" i="50"/>
  <c r="DO76" i="50"/>
  <c r="DO69" i="50"/>
  <c r="DO73" i="50"/>
  <c r="DO85" i="50"/>
  <c r="DP53" i="50"/>
  <c r="DO65" i="50"/>
  <c r="DP56" i="50"/>
  <c r="DO62" i="50"/>
  <c r="DO44" i="50"/>
  <c r="DP65" i="50"/>
  <c r="DO46" i="50"/>
  <c r="DO40" i="50"/>
  <c r="DO34" i="50"/>
  <c r="DO81" i="50"/>
  <c r="DP73" i="50"/>
  <c r="DO53" i="50"/>
  <c r="DP76" i="50"/>
  <c r="DO58" i="50"/>
  <c r="DO50" i="50"/>
  <c r="DO35" i="50"/>
  <c r="DP47" i="50"/>
  <c r="DN72" i="50"/>
  <c r="DO80" i="50"/>
  <c r="DP44" i="50"/>
  <c r="DO39" i="50"/>
  <c r="DO78" i="50"/>
  <c r="DN39" i="50"/>
  <c r="DP59" i="50"/>
  <c r="DP42" i="50"/>
  <c r="DP43" i="50"/>
  <c r="DP35" i="50"/>
  <c r="DP77" i="50"/>
  <c r="DP87" i="50"/>
  <c r="DP36" i="50"/>
  <c r="DP57" i="50"/>
  <c r="DO86" i="50"/>
  <c r="DP79" i="50"/>
  <c r="DP51" i="50"/>
  <c r="DP67" i="50"/>
  <c r="DO60" i="50"/>
  <c r="DP39" i="50"/>
  <c r="DP48" i="50"/>
  <c r="DO48" i="50"/>
  <c r="DO36" i="50"/>
  <c r="DO33" i="50"/>
  <c r="DR72" i="50"/>
  <c r="DQ81" i="50"/>
  <c r="DQ57" i="50"/>
  <c r="DQ41" i="50"/>
  <c r="DQ67" i="50"/>
  <c r="DQ46" i="50"/>
  <c r="DQ85" i="50"/>
  <c r="DQ47" i="50"/>
  <c r="DR86" i="50"/>
  <c r="DQ72" i="50"/>
  <c r="DQ88" i="50"/>
  <c r="DQ62" i="50"/>
  <c r="DQ65" i="50"/>
  <c r="DQ35" i="50"/>
  <c r="DR46" i="50"/>
  <c r="DR89" i="50"/>
  <c r="DQ87" i="50"/>
  <c r="DQ89" i="50"/>
  <c r="DQ49" i="50"/>
  <c r="DQ56" i="50"/>
  <c r="DR69" i="50"/>
  <c r="DR87" i="50"/>
  <c r="DQ53" i="50"/>
  <c r="DP33" i="50"/>
  <c r="DR78" i="50"/>
  <c r="DQ36" i="50"/>
  <c r="DQ63" i="50"/>
  <c r="DQ84" i="50"/>
  <c r="DR39" i="50"/>
  <c r="DR32" i="50"/>
  <c r="DR67" i="50"/>
  <c r="DR64" i="50"/>
  <c r="DQ68" i="50"/>
  <c r="DR55" i="50"/>
  <c r="DQ52" i="50"/>
  <c r="DQ74" i="50"/>
  <c r="DQ50" i="50"/>
  <c r="DQ73" i="50"/>
  <c r="DQ34" i="50"/>
  <c r="DQ70" i="50"/>
  <c r="DR42" i="50"/>
  <c r="DQ44" i="50"/>
  <c r="DQ83" i="50"/>
  <c r="DQ82" i="50"/>
  <c r="DR36" i="50"/>
  <c r="DQ38" i="50"/>
  <c r="DQ60" i="50"/>
  <c r="DR88" i="50"/>
  <c r="DQ43" i="50"/>
  <c r="DQ64" i="50"/>
  <c r="DQ79" i="50"/>
  <c r="DQ80" i="50"/>
  <c r="DQ32" i="50"/>
  <c r="DQ61" i="50"/>
  <c r="DQ54" i="50"/>
  <c r="DQ59" i="50"/>
  <c r="DR35" i="50"/>
  <c r="DQ69" i="50"/>
  <c r="DR61" i="50"/>
  <c r="DQ48" i="50"/>
  <c r="DQ40" i="50"/>
  <c r="DQ58" i="50"/>
  <c r="DQ37" i="50"/>
  <c r="DQ42" i="50"/>
  <c r="DQ55" i="50"/>
  <c r="DQ51" i="50"/>
  <c r="DQ66" i="50"/>
  <c r="DR71" i="50"/>
  <c r="DQ75" i="50"/>
  <c r="DQ39" i="50"/>
  <c r="DR85" i="50"/>
  <c r="DQ76" i="50"/>
  <c r="DR56" i="50"/>
  <c r="DR59" i="50"/>
  <c r="DR84" i="50"/>
  <c r="DR53" i="50"/>
  <c r="DR73" i="50"/>
  <c r="DR58" i="50"/>
  <c r="DQ78" i="50"/>
  <c r="DQ71" i="50"/>
  <c r="DQ45" i="50"/>
  <c r="DQ33" i="50"/>
  <c r="DT81" i="50"/>
  <c r="DQ77" i="50"/>
  <c r="DQ86" i="50"/>
  <c r="DS72" i="50"/>
  <c r="DS71" i="50"/>
  <c r="DT32" i="50"/>
  <c r="DR40" i="50"/>
  <c r="DT86" i="50"/>
  <c r="DS50" i="50"/>
  <c r="DS44" i="50"/>
  <c r="DT78" i="50"/>
  <c r="DS69" i="50"/>
  <c r="DS86" i="50"/>
  <c r="DS61" i="50"/>
  <c r="DT88" i="50"/>
  <c r="DS66" i="50"/>
  <c r="DS76" i="50"/>
  <c r="DT68" i="50"/>
  <c r="DS70" i="50"/>
  <c r="DS58" i="50"/>
  <c r="DT36" i="50"/>
  <c r="DS35" i="50"/>
  <c r="DS56" i="50"/>
  <c r="DR43" i="50"/>
  <c r="DT43" i="50"/>
  <c r="DS36" i="50"/>
  <c r="DS55" i="50"/>
  <c r="DS52" i="50"/>
  <c r="DS67" i="50"/>
  <c r="DT64" i="50"/>
  <c r="DS64" i="50"/>
  <c r="DT35" i="50"/>
  <c r="DR77" i="50"/>
  <c r="DT51" i="50"/>
  <c r="DS49" i="50"/>
  <c r="DS32" i="50"/>
  <c r="DT57" i="50"/>
  <c r="DR48" i="50"/>
  <c r="DT53" i="50"/>
  <c r="DS59" i="50"/>
  <c r="DR41" i="50"/>
  <c r="DS78" i="50"/>
  <c r="DT58" i="50"/>
  <c r="DS62" i="50"/>
  <c r="DT44" i="50"/>
  <c r="DT39" i="50"/>
  <c r="DS34" i="50"/>
  <c r="DT71" i="50"/>
  <c r="DS63" i="50"/>
  <c r="DT69" i="50"/>
  <c r="DR49" i="50"/>
  <c r="DT76" i="50"/>
  <c r="DR37" i="50"/>
  <c r="DS45" i="50"/>
  <c r="DR82" i="50"/>
  <c r="DT37" i="50"/>
  <c r="DR51" i="50"/>
  <c r="DT56" i="50"/>
  <c r="DS88" i="50"/>
  <c r="DR79" i="50"/>
  <c r="DS89" i="50"/>
  <c r="DS68" i="50"/>
  <c r="DS80" i="50"/>
  <c r="DR81" i="50"/>
  <c r="DS33" i="50"/>
  <c r="DS41" i="50"/>
  <c r="DR70" i="50"/>
  <c r="DR34" i="50"/>
  <c r="DS79" i="50"/>
  <c r="DR45" i="50"/>
  <c r="DS40" i="50"/>
  <c r="DS42" i="50"/>
  <c r="DS54" i="50"/>
  <c r="DS81" i="50"/>
  <c r="DT40" i="50"/>
  <c r="DT52" i="50"/>
  <c r="DS37" i="50"/>
  <c r="DR66" i="50"/>
  <c r="BR53" i="50"/>
  <c r="DU59" i="50"/>
  <c r="DU48" i="50"/>
  <c r="DU74" i="50"/>
  <c r="DU88" i="50"/>
  <c r="DU45" i="50"/>
  <c r="DU83" i="50"/>
  <c r="DT72" i="50"/>
  <c r="DU64" i="50"/>
  <c r="DU40" i="50"/>
  <c r="DU69" i="50"/>
  <c r="DT47" i="50"/>
  <c r="DT48" i="50"/>
  <c r="DU42" i="50"/>
  <c r="DU57" i="50"/>
  <c r="DU66" i="50"/>
  <c r="DT33" i="50"/>
  <c r="DU77" i="50"/>
  <c r="DU36" i="50"/>
  <c r="DU46" i="50"/>
  <c r="DU71" i="50"/>
  <c r="DU35" i="50"/>
  <c r="DT77" i="50"/>
  <c r="DU33" i="50"/>
  <c r="DU79" i="50"/>
  <c r="DU67" i="50"/>
  <c r="DU61" i="50"/>
  <c r="DU53" i="50"/>
  <c r="DT75" i="50"/>
  <c r="DU81" i="50"/>
  <c r="DU50" i="50"/>
  <c r="DU75" i="50"/>
  <c r="DU49" i="50"/>
  <c r="DU44" i="50"/>
  <c r="DU54" i="50"/>
  <c r="DU47" i="50"/>
  <c r="DU70" i="50"/>
  <c r="DU87" i="50"/>
  <c r="DU63" i="50"/>
  <c r="DU80" i="50"/>
  <c r="DU43" i="50"/>
  <c r="DU60" i="50"/>
  <c r="DV35" i="50"/>
  <c r="DT87" i="50"/>
  <c r="DT34" i="50"/>
  <c r="DU72" i="50"/>
  <c r="DU56" i="50"/>
  <c r="DU52" i="50"/>
  <c r="DT79" i="50"/>
  <c r="DU39" i="50"/>
  <c r="DT65" i="50"/>
  <c r="DU65" i="50"/>
  <c r="DU76" i="50"/>
  <c r="DU51" i="50"/>
  <c r="DU55" i="50"/>
  <c r="DV75" i="50"/>
  <c r="DU38" i="50"/>
  <c r="DU78" i="50"/>
  <c r="DU58" i="50"/>
  <c r="DU82" i="50"/>
  <c r="DX82" i="50"/>
  <c r="DT50" i="50"/>
  <c r="DU41" i="50"/>
  <c r="DV43" i="50"/>
  <c r="DU89" i="50"/>
  <c r="DT66" i="50"/>
  <c r="DU86" i="50"/>
  <c r="DU32" i="50"/>
  <c r="DU34" i="50"/>
  <c r="DU84" i="50"/>
  <c r="DU62" i="50"/>
  <c r="DT74" i="50"/>
  <c r="DU73" i="50"/>
  <c r="DU37" i="50"/>
  <c r="DU85" i="50"/>
  <c r="DU68" i="50"/>
  <c r="BR54" i="50"/>
  <c r="BR45" i="50"/>
  <c r="BR60" i="50"/>
  <c r="BR50" i="50"/>
  <c r="BR80" i="50"/>
  <c r="BR71" i="50"/>
  <c r="BR72" i="50"/>
  <c r="DV88" i="50"/>
  <c r="BR62" i="50"/>
  <c r="DV84" i="50"/>
  <c r="DW76" i="50"/>
  <c r="DW36" i="50"/>
  <c r="DV46" i="50"/>
  <c r="DX66" i="50"/>
  <c r="DW89" i="50"/>
  <c r="DW42" i="50"/>
  <c r="DV45" i="50"/>
  <c r="DV76" i="50"/>
  <c r="DX52" i="50"/>
  <c r="DV41" i="50"/>
  <c r="DW82" i="50"/>
  <c r="DV72" i="50"/>
  <c r="DX59" i="50"/>
  <c r="DX55" i="50"/>
  <c r="DW72" i="50"/>
  <c r="DW78" i="50"/>
  <c r="DX61" i="50"/>
  <c r="DX87" i="50"/>
  <c r="DX73" i="50"/>
  <c r="DV40" i="50"/>
  <c r="DW54" i="50"/>
  <c r="DX83" i="50"/>
  <c r="DV69" i="50"/>
  <c r="DV85" i="50"/>
  <c r="DV67" i="50"/>
  <c r="DW69" i="50"/>
  <c r="DV59" i="50"/>
  <c r="DX54" i="50"/>
  <c r="DW48" i="50"/>
  <c r="DW68" i="50"/>
  <c r="DW39" i="50"/>
  <c r="DV60" i="50"/>
  <c r="DW62" i="50"/>
  <c r="DV73" i="50"/>
  <c r="DW52" i="50"/>
  <c r="DX51" i="50"/>
  <c r="DW32" i="50"/>
  <c r="DX42" i="50"/>
  <c r="DW70" i="50"/>
  <c r="DW63" i="50"/>
  <c r="DW71" i="50"/>
  <c r="DV71" i="50"/>
  <c r="DW85" i="50"/>
  <c r="DX60" i="50"/>
  <c r="DX50" i="50"/>
  <c r="DV47" i="50"/>
  <c r="DX78" i="50"/>
  <c r="DX56" i="50"/>
  <c r="DV77" i="50"/>
  <c r="DX47" i="50"/>
  <c r="DW55" i="50"/>
  <c r="DW80" i="50"/>
  <c r="DV32" i="50"/>
  <c r="DW46" i="50"/>
  <c r="DV66" i="50"/>
  <c r="DW81" i="50"/>
  <c r="DX62" i="50"/>
  <c r="DV37" i="50"/>
  <c r="DV53" i="50"/>
  <c r="DW34" i="50"/>
  <c r="DW64" i="50"/>
  <c r="DX32" i="50"/>
  <c r="DV56" i="50"/>
  <c r="DW33" i="50"/>
  <c r="DW41" i="50"/>
  <c r="DV36" i="50"/>
  <c r="DW56" i="50"/>
  <c r="DV80" i="50"/>
  <c r="DW40" i="50"/>
  <c r="DV70" i="50"/>
  <c r="DV78" i="50"/>
  <c r="DV50" i="50"/>
  <c r="DW79" i="50"/>
  <c r="DV33" i="50"/>
  <c r="DW43" i="50"/>
  <c r="DV64" i="50"/>
  <c r="DW84" i="50"/>
  <c r="DX85" i="50"/>
  <c r="DW53" i="50"/>
  <c r="DW38" i="50"/>
  <c r="DW58" i="50"/>
  <c r="DV44" i="50"/>
  <c r="DV79" i="50"/>
  <c r="DX36" i="50"/>
  <c r="DX64" i="50"/>
  <c r="DV58" i="50"/>
  <c r="DW86" i="50"/>
  <c r="DV57" i="50"/>
  <c r="DW88" i="50"/>
  <c r="DW83" i="50"/>
  <c r="DW67" i="50"/>
  <c r="DW57" i="50"/>
  <c r="DX70" i="50"/>
  <c r="DV82" i="50"/>
  <c r="DV74" i="50"/>
  <c r="DX38" i="50"/>
  <c r="BR77" i="50"/>
  <c r="DX49" i="50"/>
  <c r="DY88" i="50"/>
  <c r="DY62" i="50"/>
  <c r="DY80" i="50"/>
  <c r="DZ70" i="50"/>
  <c r="DX37" i="50"/>
  <c r="DY58" i="50"/>
  <c r="DY52" i="50"/>
  <c r="DY74" i="50"/>
  <c r="DY54" i="50"/>
  <c r="DY72" i="50"/>
  <c r="DY50" i="50"/>
  <c r="DY32" i="50"/>
  <c r="DY57" i="50"/>
  <c r="DY81" i="50"/>
  <c r="DX76" i="50"/>
  <c r="DY59" i="50"/>
  <c r="DY77" i="50"/>
  <c r="DZ80" i="50"/>
  <c r="DZ60" i="50"/>
  <c r="DY41" i="50"/>
  <c r="DY87" i="50"/>
  <c r="DX58" i="50"/>
  <c r="DY34" i="50"/>
  <c r="DZ50" i="50"/>
  <c r="DX53" i="50"/>
  <c r="DZ64" i="50"/>
  <c r="DZ51" i="50"/>
  <c r="DY48" i="50"/>
  <c r="DX71" i="50"/>
  <c r="DY79" i="50"/>
  <c r="DY64" i="50"/>
  <c r="DY38" i="50"/>
  <c r="DY37" i="50"/>
  <c r="DY49" i="50"/>
  <c r="DZ68" i="50"/>
  <c r="DY39" i="50"/>
  <c r="DZ89" i="50"/>
  <c r="DY86" i="50"/>
  <c r="DX48" i="50"/>
  <c r="DY71" i="50"/>
  <c r="DX40" i="50"/>
  <c r="DY75" i="50"/>
  <c r="DY73" i="50"/>
  <c r="BR46" i="50"/>
  <c r="DZ48" i="50"/>
  <c r="DY83" i="50"/>
  <c r="DY40" i="50"/>
  <c r="DY85" i="50"/>
  <c r="DY82" i="50"/>
  <c r="DY84" i="50"/>
  <c r="DX41" i="50"/>
  <c r="DY89" i="50"/>
  <c r="DZ85" i="50"/>
  <c r="BR42" i="50"/>
  <c r="BR41" i="50"/>
  <c r="DZ33" i="50"/>
  <c r="DZ58" i="50"/>
  <c r="DZ57" i="50"/>
  <c r="BR37" i="50"/>
  <c r="DY36" i="50"/>
  <c r="DX33" i="50"/>
  <c r="DX72" i="50"/>
  <c r="DZ65" i="50"/>
  <c r="DX86" i="50"/>
  <c r="DY67" i="50"/>
  <c r="DY53" i="50"/>
  <c r="DY44" i="50"/>
  <c r="DY78" i="50"/>
  <c r="DZ84" i="50"/>
  <c r="DY66" i="50"/>
  <c r="DY43" i="50"/>
  <c r="DY76" i="50"/>
  <c r="DY68" i="50"/>
  <c r="DZ32" i="50"/>
  <c r="DY60" i="50"/>
  <c r="DX63" i="50"/>
  <c r="DY65" i="50"/>
  <c r="DY35" i="50"/>
  <c r="DY51" i="50"/>
  <c r="DZ88" i="50"/>
  <c r="DZ54" i="50"/>
  <c r="DY61" i="50"/>
  <c r="DY63" i="50"/>
  <c r="BR44" i="50"/>
  <c r="DY33" i="50"/>
  <c r="DY56" i="50"/>
  <c r="DZ76" i="50"/>
  <c r="DY70" i="50"/>
  <c r="DZ72" i="50"/>
  <c r="DY45" i="50"/>
  <c r="DY69" i="50"/>
  <c r="DY55" i="50"/>
  <c r="DX88" i="50"/>
  <c r="DY47" i="50"/>
  <c r="DX79" i="50"/>
  <c r="DY42" i="50"/>
  <c r="EB73" i="50"/>
  <c r="DZ39" i="50"/>
  <c r="DZ37" i="50"/>
  <c r="DZ35" i="50"/>
  <c r="DZ78" i="50"/>
  <c r="DZ75" i="50"/>
  <c r="EA43" i="50"/>
  <c r="EB34" i="50"/>
  <c r="EA48" i="50"/>
  <c r="EA52" i="50"/>
  <c r="EA33" i="50"/>
  <c r="DZ86" i="50"/>
  <c r="EB68" i="50"/>
  <c r="EA87" i="50"/>
  <c r="DZ63" i="50"/>
  <c r="DZ62" i="50"/>
  <c r="EB58" i="50"/>
  <c r="EA80" i="50"/>
  <c r="EA35" i="50"/>
  <c r="BS49" i="50"/>
  <c r="EB46" i="50"/>
  <c r="EA64" i="50"/>
  <c r="EB37" i="50"/>
  <c r="BS63" i="50"/>
  <c r="EA39" i="50"/>
  <c r="EA36" i="50"/>
  <c r="EB50" i="50"/>
  <c r="DZ44" i="50"/>
  <c r="EA40" i="50"/>
  <c r="EB40" i="50"/>
  <c r="DZ67" i="50"/>
  <c r="EB86" i="50"/>
  <c r="EA83" i="50"/>
  <c r="EB53" i="50"/>
  <c r="EB60" i="50"/>
  <c r="EA51" i="50"/>
  <c r="EA76" i="50"/>
  <c r="EB83" i="50"/>
  <c r="EA66" i="50"/>
  <c r="EA71" i="50"/>
  <c r="EB55" i="50"/>
  <c r="DZ83" i="50"/>
  <c r="DZ36" i="50"/>
  <c r="EA49" i="50"/>
  <c r="ED36" i="50"/>
  <c r="EB32" i="50"/>
  <c r="EB78" i="50"/>
  <c r="EB81" i="50"/>
  <c r="DZ74" i="50"/>
  <c r="EB75" i="50"/>
  <c r="EB36" i="50"/>
  <c r="EA34" i="50"/>
  <c r="DZ53" i="50"/>
  <c r="EA58" i="50"/>
  <c r="DZ69" i="50"/>
  <c r="EA70" i="50"/>
  <c r="EA54" i="50"/>
  <c r="EA88" i="50"/>
  <c r="EB45" i="50"/>
  <c r="DZ34" i="50"/>
  <c r="EA46" i="50"/>
  <c r="EA62" i="50"/>
  <c r="EB61" i="50"/>
  <c r="DZ56" i="50"/>
  <c r="EA50" i="50"/>
  <c r="EA86" i="50"/>
  <c r="EA78" i="50"/>
  <c r="EA63" i="50"/>
  <c r="EA67" i="50"/>
  <c r="EB42" i="50"/>
  <c r="DZ59" i="50"/>
  <c r="EB39" i="50"/>
  <c r="EA61" i="50"/>
  <c r="EB70" i="50"/>
  <c r="DZ77" i="50"/>
  <c r="EB76" i="50"/>
  <c r="DZ52" i="50"/>
  <c r="EB69" i="50"/>
  <c r="EA72" i="50"/>
  <c r="EB74" i="50"/>
  <c r="EA44" i="50"/>
  <c r="EA55" i="50"/>
  <c r="EA53" i="50"/>
  <c r="EA56" i="50"/>
  <c r="DZ71" i="50"/>
  <c r="EA68" i="50"/>
  <c r="BS43" i="50"/>
  <c r="BS77" i="50"/>
  <c r="BS62" i="50"/>
  <c r="BS39" i="50"/>
  <c r="BS68" i="50"/>
  <c r="BS69" i="50"/>
  <c r="EB62" i="50"/>
  <c r="EC75" i="50"/>
  <c r="EC39" i="50"/>
  <c r="EC59" i="50"/>
  <c r="ED34" i="50"/>
  <c r="EB56" i="50"/>
  <c r="ED40" i="50"/>
  <c r="EB33" i="50"/>
  <c r="EB71" i="50"/>
  <c r="EC76" i="50"/>
  <c r="EC43" i="50"/>
  <c r="ED72" i="50"/>
  <c r="BS36" i="50"/>
  <c r="EC35" i="50"/>
  <c r="EC81" i="50"/>
  <c r="EB48" i="50"/>
  <c r="EC67" i="50"/>
  <c r="ED37" i="50"/>
  <c r="ED54" i="50"/>
  <c r="EC54" i="50"/>
  <c r="EC72" i="50"/>
  <c r="EC53" i="50"/>
  <c r="EC62" i="50"/>
  <c r="EC60" i="50"/>
  <c r="EC87" i="50"/>
  <c r="EC51" i="50"/>
  <c r="EC55" i="50"/>
  <c r="EC38" i="50"/>
  <c r="BS60" i="50"/>
  <c r="EC36" i="50"/>
  <c r="EC78" i="50"/>
  <c r="EB67" i="50"/>
  <c r="EC83" i="50"/>
  <c r="ED35" i="50"/>
  <c r="EC63" i="50"/>
  <c r="EC37" i="50"/>
  <c r="ED45" i="50"/>
  <c r="ED61" i="50"/>
  <c r="EC88" i="50"/>
  <c r="EC70" i="50"/>
  <c r="EB88" i="50"/>
  <c r="EC46" i="50"/>
  <c r="ED50" i="50"/>
  <c r="ED60" i="50"/>
  <c r="EC58" i="50"/>
  <c r="EC77" i="50"/>
  <c r="EB66" i="50"/>
  <c r="EC64" i="50"/>
  <c r="EC50" i="50"/>
  <c r="EC61" i="50"/>
  <c r="EC41" i="50"/>
  <c r="EB38" i="50"/>
  <c r="ED59" i="50"/>
  <c r="EC84" i="50"/>
  <c r="ED83" i="50"/>
  <c r="EC71" i="50"/>
  <c r="EC74" i="50"/>
  <c r="EC73" i="50"/>
  <c r="ED58" i="50"/>
  <c r="EC69" i="50"/>
  <c r="BS80" i="50"/>
  <c r="EB77" i="50"/>
  <c r="ED57" i="50"/>
  <c r="ED44" i="50"/>
  <c r="EC66" i="50"/>
  <c r="EB72" i="50"/>
  <c r="EC42" i="50"/>
  <c r="EC85" i="50"/>
  <c r="ED33" i="50"/>
  <c r="EC40" i="50"/>
  <c r="ED85" i="50"/>
  <c r="ED65" i="50"/>
  <c r="ED80" i="50"/>
  <c r="ED81" i="50"/>
  <c r="EC44" i="50"/>
  <c r="EC45" i="50"/>
  <c r="EB64" i="50"/>
  <c r="ED56" i="50"/>
  <c r="EB51" i="50"/>
  <c r="EC82" i="50"/>
  <c r="EC89" i="50"/>
  <c r="EF87" i="50"/>
  <c r="EC33" i="50"/>
  <c r="EC68" i="50"/>
  <c r="EC32" i="50"/>
  <c r="EC47" i="50"/>
  <c r="EB87" i="50"/>
  <c r="EC86" i="50"/>
  <c r="EC34" i="50"/>
  <c r="EC65" i="50"/>
  <c r="EC52" i="50"/>
  <c r="EC56" i="50"/>
  <c r="ED53" i="50"/>
  <c r="EB41" i="50"/>
  <c r="ED75" i="50"/>
  <c r="EB47" i="50"/>
  <c r="EC49" i="50"/>
  <c r="EC57" i="50"/>
  <c r="EC79" i="50"/>
  <c r="EC48" i="50"/>
  <c r="BS48" i="50"/>
  <c r="ED64" i="50"/>
  <c r="EC80" i="50"/>
  <c r="ED88" i="50"/>
  <c r="ED79" i="50"/>
  <c r="ED87" i="50"/>
  <c r="EF37" i="50"/>
  <c r="EE63" i="50"/>
  <c r="EE67" i="50"/>
  <c r="EE76" i="50"/>
  <c r="EE77" i="50"/>
  <c r="EF43" i="50"/>
  <c r="EE83" i="50"/>
  <c r="ED78" i="50"/>
  <c r="EE69" i="50"/>
  <c r="ED76" i="50"/>
  <c r="EE52" i="50"/>
  <c r="EE51" i="50"/>
  <c r="EE59" i="50"/>
  <c r="EF55" i="50"/>
  <c r="EE32" i="50"/>
  <c r="EE50" i="50"/>
  <c r="EE57" i="50"/>
  <c r="EE58" i="50"/>
  <c r="EE34" i="50"/>
  <c r="EE56" i="50"/>
  <c r="EE78" i="50"/>
  <c r="EE64" i="50"/>
  <c r="EE44" i="50"/>
  <c r="EE47" i="50"/>
  <c r="EE35" i="50"/>
  <c r="ED69" i="50"/>
  <c r="EF78" i="50"/>
  <c r="EF76" i="50"/>
  <c r="EE80" i="50"/>
  <c r="BS46" i="50"/>
  <c r="ED52" i="50"/>
  <c r="EE49" i="50"/>
  <c r="EE88" i="50"/>
  <c r="EF58" i="50"/>
  <c r="EE84" i="50"/>
  <c r="EE33" i="50"/>
  <c r="EF89" i="50"/>
  <c r="BS51" i="50"/>
  <c r="ED68" i="50"/>
  <c r="EE65" i="50"/>
  <c r="ED66" i="50"/>
  <c r="EE86" i="50"/>
  <c r="EF44" i="50"/>
  <c r="EE42" i="50"/>
  <c r="EE89" i="50"/>
  <c r="EE70" i="50"/>
  <c r="ED32" i="50"/>
  <c r="EE61" i="50"/>
  <c r="EE82" i="50"/>
  <c r="EE87" i="50"/>
  <c r="EF77" i="50"/>
  <c r="EE40" i="50"/>
  <c r="EF49" i="50"/>
  <c r="EE54" i="50"/>
  <c r="EF42" i="50"/>
  <c r="EE53" i="50"/>
  <c r="EE66" i="50"/>
  <c r="EF34" i="50"/>
  <c r="EF51" i="50"/>
  <c r="EE71" i="50"/>
  <c r="ED63" i="50"/>
  <c r="EE36" i="50"/>
  <c r="EE81" i="50"/>
  <c r="BT74" i="50"/>
  <c r="EG74" i="50"/>
  <c r="EG56" i="50"/>
  <c r="EH77" i="50"/>
  <c r="EG40" i="50"/>
  <c r="EG88" i="50"/>
  <c r="EF62" i="50"/>
  <c r="EF60" i="50"/>
  <c r="BT60" i="50"/>
  <c r="EG34" i="50"/>
  <c r="EF64" i="50"/>
  <c r="EF48" i="50"/>
  <c r="EH48" i="50"/>
  <c r="EF47" i="50"/>
  <c r="EG58" i="50"/>
  <c r="EF35" i="50"/>
  <c r="EH64" i="50"/>
  <c r="EH82" i="50"/>
  <c r="EG55" i="50"/>
  <c r="EG70" i="50"/>
  <c r="EG87" i="50"/>
  <c r="EG45" i="50"/>
  <c r="EH42" i="50"/>
  <c r="EH58" i="50"/>
  <c r="EG77" i="50"/>
  <c r="EF82" i="50"/>
  <c r="EH55" i="50"/>
  <c r="EH67" i="50"/>
  <c r="EG39" i="50"/>
  <c r="EG36" i="50"/>
  <c r="EG57" i="50"/>
  <c r="EG81" i="50"/>
  <c r="EG85" i="50"/>
  <c r="EG68" i="50"/>
  <c r="EG80" i="50"/>
  <c r="EF50" i="50"/>
  <c r="EH33" i="50"/>
  <c r="EH51" i="50"/>
  <c r="EH36" i="50"/>
  <c r="EG78" i="50"/>
  <c r="EG44" i="50"/>
  <c r="EH54" i="50"/>
  <c r="EG62" i="50"/>
  <c r="EH70" i="50"/>
  <c r="EG79" i="50"/>
  <c r="EF32" i="50"/>
  <c r="EH80" i="50"/>
  <c r="EF45" i="50"/>
  <c r="EG66" i="50"/>
  <c r="EG49" i="50"/>
  <c r="BT77" i="50"/>
  <c r="EH63" i="50"/>
  <c r="EG63" i="50"/>
  <c r="BS71" i="50"/>
  <c r="EG86" i="50"/>
  <c r="EG89" i="50"/>
  <c r="EF73" i="50"/>
  <c r="EG42" i="50"/>
  <c r="EG35" i="50"/>
  <c r="EG75" i="50"/>
  <c r="EG67" i="50"/>
  <c r="EG51" i="50"/>
  <c r="EG82" i="50"/>
  <c r="EH60" i="50"/>
  <c r="EF70" i="50"/>
  <c r="EG73" i="50"/>
  <c r="EH34" i="50"/>
  <c r="EH32" i="50"/>
  <c r="EH56" i="50"/>
  <c r="EG53" i="50"/>
  <c r="EG47" i="50"/>
  <c r="EG33" i="50"/>
  <c r="EF88" i="50"/>
  <c r="EG83" i="50"/>
  <c r="EG54" i="50"/>
  <c r="EG41" i="50"/>
  <c r="EG84" i="50"/>
  <c r="EH38" i="50"/>
  <c r="EG46" i="50"/>
  <c r="EG50" i="50"/>
  <c r="EF65" i="50"/>
  <c r="EH57" i="50"/>
  <c r="EG60" i="50"/>
  <c r="EG32" i="50"/>
  <c r="EH35" i="50"/>
  <c r="EF72" i="50"/>
  <c r="EF33" i="50"/>
  <c r="EG61" i="50"/>
  <c r="EH53" i="50"/>
  <c r="EG48" i="50"/>
  <c r="EH89" i="50"/>
  <c r="EG43" i="50"/>
  <c r="EG37" i="50"/>
  <c r="EF54" i="50"/>
  <c r="EF38" i="50"/>
  <c r="EG38" i="50"/>
  <c r="EH37" i="50"/>
  <c r="EG72" i="50"/>
  <c r="EG64" i="50"/>
  <c r="EH88" i="50"/>
  <c r="EH81" i="50"/>
  <c r="EG52" i="50"/>
  <c r="EH39" i="50"/>
  <c r="EH65" i="50"/>
  <c r="EG76" i="50"/>
  <c r="EH46" i="50"/>
  <c r="EH59" i="50"/>
  <c r="EG71" i="50"/>
  <c r="EG69" i="50"/>
  <c r="EF71" i="50"/>
  <c r="EF56" i="50"/>
  <c r="EH69" i="50"/>
  <c r="EF53" i="50"/>
  <c r="EG59" i="50"/>
  <c r="EG65" i="50"/>
  <c r="EH87" i="50"/>
  <c r="EH76" i="50"/>
  <c r="EH50" i="50"/>
  <c r="BT69" i="50"/>
  <c r="BT81" i="50"/>
  <c r="BT43" i="50"/>
  <c r="EI37" i="50"/>
  <c r="EI50" i="50"/>
  <c r="EI61" i="50"/>
  <c r="EI56" i="50"/>
  <c r="EI52" i="50"/>
  <c r="EI47" i="50"/>
  <c r="EI65" i="50"/>
  <c r="EI39" i="50"/>
  <c r="EI60" i="50"/>
  <c r="EI49" i="50"/>
  <c r="EI64" i="50"/>
  <c r="EI51" i="50"/>
  <c r="EI63" i="50"/>
  <c r="EI80" i="50"/>
  <c r="EI36" i="50"/>
  <c r="EI57" i="50"/>
  <c r="EI41" i="50"/>
  <c r="EH78" i="50"/>
  <c r="EI88" i="50"/>
  <c r="EI44" i="50"/>
  <c r="EJ78" i="50"/>
  <c r="EI66" i="50"/>
  <c r="EI32" i="50"/>
  <c r="EI45" i="50"/>
  <c r="EH47" i="50"/>
  <c r="EI34" i="50"/>
  <c r="EH49" i="50"/>
  <c r="EI53" i="50"/>
  <c r="EI83" i="50"/>
  <c r="EI55" i="50"/>
  <c r="EJ40" i="50"/>
  <c r="EJ87" i="50"/>
  <c r="EI54" i="50"/>
  <c r="EH72" i="50"/>
  <c r="EI43" i="50"/>
  <c r="EI77" i="50"/>
  <c r="EI81" i="50"/>
  <c r="EI85" i="50"/>
  <c r="EI67" i="50"/>
  <c r="EI78" i="50"/>
  <c r="EI71" i="50"/>
  <c r="EI58" i="50"/>
  <c r="EI33" i="50"/>
  <c r="EI76" i="50"/>
  <c r="EH74" i="50"/>
  <c r="EI69" i="50"/>
  <c r="EJ58" i="50"/>
  <c r="EJ66" i="50"/>
  <c r="EJ54" i="50"/>
  <c r="EK87" i="50"/>
  <c r="EK37" i="50"/>
  <c r="EJ67" i="50"/>
  <c r="EK74" i="50"/>
  <c r="EK48" i="50"/>
  <c r="EJ53" i="50"/>
  <c r="EJ48" i="50"/>
  <c r="EK45" i="50"/>
  <c r="EJ83" i="50"/>
  <c r="EK63" i="50"/>
  <c r="EK65" i="50"/>
  <c r="EK59" i="50"/>
  <c r="EK62" i="50"/>
  <c r="EK53" i="50"/>
  <c r="EJ56" i="50"/>
  <c r="EJ35" i="50"/>
  <c r="EJ68" i="50"/>
  <c r="EK72" i="50"/>
  <c r="EK41" i="50"/>
  <c r="EK58" i="50"/>
  <c r="EK88" i="50"/>
  <c r="EK68" i="50"/>
  <c r="EK50" i="50"/>
  <c r="EK42" i="50"/>
  <c r="EJ70" i="50"/>
  <c r="EJ45" i="50"/>
  <c r="EJ46" i="50"/>
  <c r="EK69" i="50"/>
  <c r="EL58" i="50"/>
  <c r="EJ62" i="50"/>
  <c r="EK40" i="50"/>
  <c r="EJ64" i="50"/>
  <c r="BT62" i="50"/>
  <c r="EJ55" i="50"/>
  <c r="EJ82" i="50"/>
  <c r="EK43" i="50"/>
  <c r="EK60" i="50"/>
  <c r="BT42" i="50"/>
  <c r="EK86" i="50"/>
  <c r="BT44" i="50"/>
  <c r="EJ65" i="50"/>
  <c r="EJ84" i="50"/>
  <c r="EK44" i="50"/>
  <c r="EK83" i="50"/>
  <c r="EJ69" i="50"/>
  <c r="EJ60" i="50"/>
  <c r="EK77" i="50"/>
  <c r="EK34" i="50"/>
  <c r="EK47" i="50"/>
  <c r="EK89" i="50"/>
  <c r="EJ36" i="50"/>
  <c r="EK49" i="50"/>
  <c r="EJ76" i="50"/>
  <c r="EK55" i="50"/>
  <c r="EK51" i="50"/>
  <c r="EK76" i="50"/>
  <c r="EJ89" i="50"/>
  <c r="EK70" i="50"/>
  <c r="EK56" i="50"/>
  <c r="EK71" i="50"/>
  <c r="EJ47" i="50"/>
  <c r="EK80" i="50"/>
  <c r="EJ86" i="50"/>
  <c r="EJ61" i="50"/>
  <c r="BT35" i="50"/>
  <c r="EJ81" i="50"/>
  <c r="EJ85" i="50"/>
  <c r="EJ32" i="50"/>
  <c r="EK75" i="50"/>
  <c r="EK82" i="50"/>
  <c r="EJ42" i="50"/>
  <c r="EJ80" i="50"/>
  <c r="EJ75" i="50"/>
  <c r="EK35" i="50"/>
  <c r="EK32" i="50"/>
  <c r="EJ38" i="50"/>
  <c r="EK85" i="50"/>
  <c r="BT40" i="50"/>
  <c r="EK73" i="50"/>
  <c r="EK36" i="50"/>
  <c r="EJ34" i="50"/>
  <c r="EJ33" i="50"/>
  <c r="EK64" i="50"/>
  <c r="EK39" i="50"/>
  <c r="EK33" i="50"/>
  <c r="EK78" i="50"/>
  <c r="EJ51" i="50"/>
  <c r="EK66" i="50"/>
  <c r="EL67" i="50"/>
  <c r="EJ44" i="50"/>
  <c r="EK79" i="50"/>
  <c r="EJ57" i="50"/>
  <c r="EK54" i="50"/>
  <c r="EJ74" i="50"/>
  <c r="EK46" i="50"/>
  <c r="EK61" i="50"/>
  <c r="EJ88" i="50"/>
  <c r="EK52" i="50"/>
  <c r="EL75" i="50"/>
  <c r="EK57" i="50"/>
  <c r="EJ79" i="50"/>
  <c r="EJ71" i="50"/>
  <c r="EK67" i="50"/>
  <c r="EJ72" i="50"/>
  <c r="EK38" i="50"/>
  <c r="EJ37" i="50"/>
  <c r="EK84" i="50"/>
  <c r="EK81" i="50"/>
  <c r="EL34" i="50"/>
  <c r="EM37" i="50"/>
  <c r="EM59" i="50"/>
  <c r="EN55" i="50"/>
  <c r="EL83" i="50"/>
  <c r="EN40" i="50"/>
  <c r="EN34" i="50"/>
  <c r="EN62" i="50"/>
  <c r="EL64" i="50"/>
  <c r="EM82" i="50"/>
  <c r="EL84" i="50"/>
  <c r="EL56" i="50"/>
  <c r="EN68" i="50"/>
  <c r="EL54" i="50"/>
  <c r="EL73" i="50"/>
  <c r="EM39" i="50"/>
  <c r="EM55" i="50"/>
  <c r="EN47" i="50"/>
  <c r="EN37" i="50"/>
  <c r="EL65" i="50"/>
  <c r="EL62" i="50"/>
  <c r="EM44" i="50"/>
  <c r="EN80" i="50"/>
  <c r="EL82" i="50"/>
  <c r="EM81" i="50"/>
  <c r="EM86" i="50"/>
  <c r="EL60" i="50"/>
  <c r="EL63" i="50"/>
  <c r="EL53" i="50"/>
  <c r="EL79" i="50"/>
  <c r="EM32" i="50"/>
  <c r="EM36" i="50"/>
  <c r="EM75" i="50"/>
  <c r="EM80" i="50"/>
  <c r="EL39" i="50"/>
  <c r="EL51" i="50"/>
  <c r="EM43" i="50"/>
  <c r="EL47" i="50"/>
  <c r="EM78" i="50"/>
  <c r="EM33" i="50"/>
  <c r="EL43" i="50"/>
  <c r="EM53" i="50"/>
  <c r="EM69" i="50"/>
  <c r="EM62" i="50"/>
  <c r="EM50" i="50"/>
  <c r="EM47" i="50"/>
  <c r="EL59" i="50"/>
  <c r="EL50" i="50"/>
  <c r="EL41" i="50"/>
  <c r="EL81" i="50"/>
  <c r="EM58" i="50"/>
  <c r="EM63" i="50"/>
  <c r="EN57" i="50"/>
  <c r="EL86" i="50"/>
  <c r="EL78" i="50"/>
  <c r="EL66" i="50"/>
  <c r="EL57" i="50"/>
  <c r="EL32" i="50"/>
  <c r="EM64" i="50"/>
  <c r="EM49" i="50"/>
  <c r="EL48" i="50"/>
  <c r="EN51" i="50"/>
  <c r="EL71" i="50"/>
  <c r="EM88" i="50"/>
  <c r="EM68" i="50"/>
  <c r="EN38" i="50"/>
  <c r="EL52" i="50"/>
  <c r="EM87" i="50"/>
  <c r="EM48" i="50"/>
  <c r="EL37" i="50"/>
  <c r="EM42" i="50"/>
  <c r="EP58" i="50"/>
  <c r="EL46" i="50"/>
  <c r="EM56" i="50"/>
  <c r="EM38" i="50"/>
  <c r="EM57" i="50"/>
  <c r="EM34" i="50"/>
  <c r="EN82" i="50"/>
  <c r="EL88" i="50"/>
  <c r="EL42" i="50"/>
  <c r="EM60" i="50"/>
  <c r="EL76" i="50"/>
  <c r="EM84" i="50"/>
  <c r="EM76" i="50"/>
  <c r="EN58" i="50"/>
  <c r="EL72" i="50"/>
  <c r="EL36" i="50"/>
  <c r="EL68" i="50"/>
  <c r="EM70" i="50"/>
  <c r="EO44" i="50"/>
  <c r="EO41" i="50"/>
  <c r="EN45" i="50"/>
  <c r="EO36" i="50"/>
  <c r="EO69" i="50"/>
  <c r="EO50" i="50"/>
  <c r="EO84" i="50"/>
  <c r="EO63" i="50"/>
  <c r="EO48" i="50"/>
  <c r="EO67" i="50"/>
  <c r="EO68" i="50"/>
  <c r="EP44" i="50"/>
  <c r="EN65" i="50"/>
  <c r="EO54" i="50"/>
  <c r="EO45" i="50"/>
  <c r="EO47" i="50"/>
  <c r="EO58" i="50"/>
  <c r="EN81" i="50"/>
  <c r="EP87" i="50"/>
  <c r="EN33" i="50"/>
  <c r="EP81" i="50"/>
  <c r="EO42" i="50"/>
  <c r="EN87" i="50"/>
  <c r="EP33" i="50"/>
  <c r="EN88" i="50"/>
  <c r="EO57" i="50"/>
  <c r="EO40" i="50"/>
  <c r="EN52" i="50"/>
  <c r="EO35" i="50"/>
  <c r="EN64" i="50"/>
  <c r="EO60" i="50"/>
  <c r="EO56" i="50"/>
  <c r="EP71" i="50"/>
  <c r="EP72" i="50"/>
  <c r="EN36" i="50"/>
  <c r="EO43" i="50"/>
  <c r="EP88" i="50"/>
  <c r="EO77" i="50"/>
  <c r="EO86" i="50"/>
  <c r="EO46" i="50"/>
  <c r="EO52" i="50"/>
  <c r="EP61" i="50"/>
  <c r="EO88" i="50"/>
  <c r="EO37" i="50"/>
  <c r="EO73" i="50"/>
  <c r="EO51" i="50"/>
  <c r="EO79" i="50"/>
  <c r="EN84" i="50"/>
  <c r="EO85" i="50"/>
  <c r="EO82" i="50"/>
  <c r="EP83" i="50"/>
  <c r="EO32" i="50"/>
  <c r="EP69" i="50"/>
  <c r="EO34" i="50"/>
  <c r="EO33" i="50"/>
  <c r="EN76" i="50"/>
  <c r="EN72" i="50"/>
  <c r="EN74" i="50"/>
  <c r="EP35" i="50"/>
  <c r="EN69" i="50"/>
  <c r="EO70" i="50"/>
  <c r="EN42" i="50"/>
  <c r="EO65" i="50"/>
  <c r="EP40" i="50"/>
  <c r="EN79" i="50"/>
  <c r="EO59" i="50"/>
  <c r="EP66" i="50"/>
  <c r="EO64" i="50"/>
  <c r="EO72" i="50"/>
  <c r="EN71" i="50"/>
  <c r="EO75" i="50"/>
  <c r="EO71" i="50"/>
  <c r="EO53" i="50"/>
  <c r="EO38" i="50"/>
  <c r="EO49" i="50"/>
  <c r="EP45" i="50"/>
  <c r="EN43" i="50"/>
  <c r="EO89" i="50"/>
  <c r="EO66" i="50"/>
  <c r="EP65" i="50"/>
  <c r="ER77" i="50"/>
  <c r="EN83" i="50"/>
  <c r="EP38" i="50"/>
  <c r="EO55" i="50"/>
  <c r="EP42" i="50"/>
  <c r="EO62" i="50"/>
  <c r="EN48" i="50"/>
  <c r="EO76" i="50"/>
  <c r="EO39" i="50"/>
  <c r="EP86" i="50"/>
  <c r="EO83" i="50"/>
  <c r="EP34" i="50"/>
  <c r="EO81" i="50"/>
  <c r="EN77" i="50"/>
  <c r="EO87" i="50"/>
  <c r="EO74" i="50"/>
  <c r="EN56" i="50"/>
  <c r="EP78" i="50"/>
  <c r="EO78" i="50"/>
  <c r="EN78" i="50"/>
  <c r="EO61" i="50"/>
  <c r="EO80" i="50"/>
  <c r="ER38" i="50"/>
  <c r="EQ49" i="50"/>
  <c r="EP67" i="50"/>
  <c r="EQ82" i="50"/>
  <c r="EQ62" i="50"/>
  <c r="EQ35" i="50"/>
  <c r="EQ67" i="50"/>
  <c r="EQ69" i="50"/>
  <c r="EQ54" i="50"/>
  <c r="ER36" i="50"/>
  <c r="EQ85" i="50"/>
  <c r="EQ44" i="50"/>
  <c r="EQ64" i="50"/>
  <c r="EQ61" i="50"/>
  <c r="EQ84" i="50"/>
  <c r="EQ52" i="50"/>
  <c r="EP76" i="50"/>
  <c r="ER62" i="50"/>
  <c r="ER88" i="50"/>
  <c r="ER52" i="50"/>
  <c r="EQ34" i="50"/>
  <c r="ER70" i="50"/>
  <c r="EQ32" i="50"/>
  <c r="EQ58" i="50"/>
  <c r="EQ65" i="50"/>
  <c r="ER79" i="50"/>
  <c r="EQ81" i="50"/>
  <c r="EQ48" i="50"/>
  <c r="EQ37" i="50"/>
  <c r="EQ53" i="50"/>
  <c r="ER65" i="50"/>
  <c r="EQ57" i="50"/>
  <c r="EP79" i="50"/>
  <c r="ER33" i="50"/>
  <c r="EP75" i="50"/>
  <c r="ER50" i="50"/>
  <c r="EQ66" i="50"/>
  <c r="EP89" i="50"/>
  <c r="ER84" i="50"/>
  <c r="EP56" i="50"/>
  <c r="EQ80" i="50"/>
  <c r="ER35" i="50"/>
  <c r="EQ86" i="50"/>
  <c r="ER85" i="50"/>
  <c r="EP36" i="50"/>
  <c r="EP63" i="50"/>
  <c r="EQ78" i="50"/>
  <c r="EP64" i="50"/>
  <c r="ER76" i="50"/>
  <c r="EQ59" i="50"/>
  <c r="EQ71" i="50"/>
  <c r="EP68" i="50"/>
  <c r="EQ51" i="50"/>
  <c r="EP49" i="50"/>
  <c r="ER80" i="50"/>
  <c r="EQ46" i="50"/>
  <c r="ER82" i="50"/>
  <c r="EP80" i="50"/>
  <c r="EQ89" i="50"/>
  <c r="EQ68" i="50"/>
  <c r="EQ88" i="50"/>
  <c r="EQ42" i="50"/>
  <c r="EP32" i="50"/>
  <c r="ER47" i="50"/>
  <c r="EQ76" i="50"/>
  <c r="EQ33" i="50"/>
  <c r="ER89" i="50"/>
  <c r="EQ63" i="50"/>
  <c r="EQ83" i="50"/>
  <c r="EP50" i="50"/>
  <c r="ER81" i="50"/>
  <c r="EP59" i="50"/>
  <c r="EQ41" i="50"/>
  <c r="EQ43" i="50"/>
  <c r="ER87" i="50"/>
  <c r="BV60" i="50"/>
  <c r="ER64" i="50"/>
  <c r="ES55" i="50"/>
  <c r="ES39" i="50"/>
  <c r="ES80" i="50"/>
  <c r="ES84" i="50"/>
  <c r="ES89" i="50"/>
  <c r="ES72" i="50"/>
  <c r="ES37" i="50"/>
  <c r="ET67" i="50"/>
  <c r="ET82" i="50"/>
  <c r="ER40" i="50"/>
  <c r="ES76" i="50"/>
  <c r="ES71" i="50"/>
  <c r="ET72" i="50"/>
  <c r="ET56" i="50"/>
  <c r="ET81" i="50"/>
  <c r="ER57" i="50"/>
  <c r="ET68" i="50"/>
  <c r="ES58" i="50"/>
  <c r="ES87" i="50"/>
  <c r="ET32" i="50"/>
  <c r="ET41" i="50"/>
  <c r="ES61" i="50"/>
  <c r="ES40" i="50"/>
  <c r="ET78" i="50"/>
  <c r="ET33" i="50"/>
  <c r="ER49" i="50"/>
  <c r="ES83" i="50"/>
  <c r="ET38" i="50"/>
  <c r="ES33" i="50"/>
  <c r="ER58" i="50"/>
  <c r="ET53" i="50"/>
  <c r="ER34" i="50"/>
  <c r="ES57" i="50"/>
  <c r="ET60" i="50"/>
  <c r="BV67" i="50"/>
  <c r="ER45" i="50"/>
  <c r="ET36" i="50"/>
  <c r="BV69" i="50"/>
  <c r="ES50" i="50"/>
  <c r="ES74" i="50"/>
  <c r="ET37" i="50"/>
  <c r="ET85" i="50"/>
  <c r="ES69" i="50"/>
  <c r="ES45" i="50"/>
  <c r="ES35" i="50"/>
  <c r="ES34" i="50"/>
  <c r="ER46" i="50"/>
  <c r="ES65" i="50"/>
  <c r="ER73" i="50"/>
  <c r="ES63" i="50"/>
  <c r="ET88" i="50"/>
  <c r="ET86" i="50"/>
  <c r="ES64" i="50"/>
  <c r="ET46" i="50"/>
  <c r="ES56" i="50"/>
  <c r="ET34" i="50"/>
  <c r="ES60" i="50"/>
  <c r="ES82" i="50"/>
  <c r="BU41" i="50"/>
  <c r="ET79" i="50"/>
  <c r="ES36" i="50"/>
  <c r="ES53" i="50"/>
  <c r="ES78" i="50"/>
  <c r="ES44" i="50"/>
  <c r="ES48" i="50"/>
  <c r="ES59" i="50"/>
  <c r="ES86" i="50"/>
  <c r="ES79" i="50"/>
  <c r="ES67" i="50"/>
  <c r="ES46" i="50"/>
  <c r="ES38" i="50"/>
  <c r="ES68" i="50"/>
  <c r="ER68" i="50"/>
  <c r="ER83" i="50"/>
  <c r="ET74" i="50"/>
  <c r="ET63" i="50"/>
  <c r="ES85" i="50"/>
  <c r="ET87" i="50"/>
  <c r="ES81" i="50"/>
  <c r="ES73" i="50"/>
  <c r="ET61" i="50"/>
  <c r="ES51" i="50"/>
  <c r="ES75" i="50"/>
  <c r="ES49" i="50"/>
  <c r="ES52" i="50"/>
  <c r="ER37" i="50"/>
  <c r="ET40" i="50"/>
  <c r="ER56" i="50"/>
  <c r="ER44" i="50"/>
  <c r="ET66" i="50"/>
  <c r="ES70" i="50"/>
  <c r="EV65" i="50"/>
  <c r="ES62" i="50"/>
  <c r="ES66" i="50"/>
  <c r="ET39" i="50"/>
  <c r="ER78" i="50"/>
  <c r="ER74" i="50"/>
  <c r="ES54" i="50"/>
  <c r="ES88" i="50"/>
  <c r="ES41" i="50"/>
  <c r="ET47" i="50"/>
  <c r="BT76" i="50"/>
  <c r="ES43" i="50"/>
  <c r="ES32" i="50"/>
  <c r="ES47" i="50"/>
  <c r="ES42" i="50"/>
  <c r="ES77" i="50"/>
  <c r="BV43" i="50"/>
  <c r="BV48" i="50"/>
  <c r="BV44" i="50"/>
  <c r="BV54" i="50"/>
  <c r="BV46" i="50"/>
  <c r="BV63" i="50"/>
  <c r="BV62" i="50"/>
  <c r="BV49" i="50"/>
  <c r="ET58" i="50"/>
  <c r="EV39" i="50"/>
  <c r="EU65" i="50"/>
  <c r="EV47" i="50"/>
  <c r="EV74" i="50"/>
  <c r="EV44" i="50"/>
  <c r="EU64" i="50"/>
  <c r="EU57" i="50"/>
  <c r="EU83" i="50"/>
  <c r="EU54" i="50"/>
  <c r="EU46" i="50"/>
  <c r="EV38" i="50"/>
  <c r="EV73" i="50"/>
  <c r="EU80" i="50"/>
  <c r="EU37" i="50"/>
  <c r="EU79" i="50"/>
  <c r="EU78" i="50"/>
  <c r="EU86" i="50"/>
  <c r="EV67" i="50"/>
  <c r="ET76" i="50"/>
  <c r="EV64" i="50"/>
  <c r="EV33" i="50"/>
  <c r="EU47" i="50"/>
  <c r="EV72" i="50"/>
  <c r="ET83" i="50"/>
  <c r="EU70" i="50"/>
  <c r="EU84" i="50"/>
  <c r="ET80" i="50"/>
  <c r="EU40" i="50"/>
  <c r="EU89" i="50"/>
  <c r="EU42" i="50"/>
  <c r="EU56" i="50"/>
  <c r="EU76" i="50"/>
  <c r="EU58" i="50"/>
  <c r="ET59" i="50"/>
  <c r="EU50" i="50"/>
  <c r="EV58" i="50"/>
  <c r="EV78" i="50"/>
  <c r="EU61" i="50"/>
  <c r="EV56" i="50"/>
  <c r="EU33" i="50"/>
  <c r="ET64" i="50"/>
  <c r="EU34" i="50"/>
  <c r="ET70" i="50"/>
  <c r="EV57" i="50"/>
  <c r="EV81" i="50"/>
  <c r="EV37" i="50"/>
  <c r="EU68" i="50"/>
  <c r="EU52" i="50"/>
  <c r="EV43" i="50"/>
  <c r="EU41" i="50"/>
  <c r="EU66" i="50"/>
  <c r="EU62" i="50"/>
  <c r="EU35" i="50"/>
  <c r="EU38" i="50"/>
  <c r="ET75" i="50"/>
  <c r="EV82" i="50"/>
  <c r="EU63" i="50"/>
  <c r="EV68" i="50"/>
  <c r="EV71" i="50"/>
  <c r="BV70" i="50"/>
  <c r="EV84" i="50"/>
  <c r="EU85" i="50"/>
  <c r="EV89" i="50"/>
  <c r="EV66" i="50"/>
  <c r="EV34" i="50"/>
  <c r="EV40" i="50"/>
  <c r="EU88" i="50"/>
  <c r="EU82" i="50"/>
  <c r="EV42" i="50"/>
  <c r="EU32" i="50"/>
  <c r="EU69" i="50"/>
  <c r="EU60" i="50"/>
  <c r="EV75" i="50"/>
  <c r="EU49" i="50"/>
  <c r="EV54" i="50"/>
  <c r="EV36" i="50"/>
  <c r="ET43" i="50"/>
  <c r="EV86" i="50"/>
  <c r="EU67" i="50"/>
  <c r="EW45" i="50"/>
  <c r="BV40" i="50"/>
  <c r="EW56" i="50"/>
  <c r="EW84" i="50"/>
  <c r="EX85" i="50"/>
  <c r="EX35" i="50"/>
  <c r="EW48" i="50"/>
  <c r="EW32" i="50"/>
  <c r="EW67" i="50"/>
  <c r="EW41" i="50"/>
  <c r="EX41" i="50"/>
  <c r="EW39" i="50"/>
  <c r="BV35" i="50"/>
  <c r="EX81" i="50"/>
  <c r="EW74" i="50"/>
  <c r="EW63" i="50"/>
  <c r="EW35" i="50"/>
  <c r="EW76" i="50"/>
  <c r="EW86" i="50"/>
  <c r="EX75" i="50"/>
  <c r="EW88" i="50"/>
  <c r="EW57" i="50"/>
  <c r="EX33" i="50"/>
  <c r="EX39" i="50"/>
  <c r="EV79" i="50"/>
  <c r="EW42" i="50"/>
  <c r="EX65" i="50"/>
  <c r="EW72" i="50"/>
  <c r="EX63" i="50"/>
  <c r="EW87" i="50"/>
  <c r="EW79" i="50"/>
  <c r="EX88" i="50"/>
  <c r="EW65" i="50"/>
  <c r="EV32" i="50"/>
  <c r="EW89" i="50"/>
  <c r="EW85" i="50"/>
  <c r="EV76" i="50"/>
  <c r="EW78" i="50"/>
  <c r="EW59" i="50"/>
  <c r="EW71" i="50"/>
  <c r="EW55" i="50"/>
  <c r="EV77" i="50"/>
  <c r="EW68" i="50"/>
  <c r="EW82" i="50"/>
  <c r="EW38" i="50"/>
  <c r="EX38" i="50"/>
  <c r="EW70" i="50"/>
  <c r="EW80" i="50"/>
  <c r="EX78" i="50"/>
  <c r="EX50" i="50"/>
  <c r="EW61" i="50"/>
  <c r="EW33" i="50"/>
  <c r="EX64" i="50"/>
  <c r="EW44" i="50"/>
  <c r="EW34" i="50"/>
  <c r="EW49" i="50"/>
  <c r="EX76" i="50"/>
  <c r="EX69" i="50"/>
  <c r="EW36" i="50"/>
  <c r="EX46" i="50"/>
  <c r="EW51" i="50"/>
  <c r="EV88" i="50"/>
  <c r="EW54" i="50"/>
  <c r="EX44" i="50"/>
  <c r="EX83" i="50"/>
  <c r="EW83" i="50"/>
  <c r="EW43" i="50"/>
  <c r="EW81" i="50"/>
  <c r="EW46" i="50"/>
  <c r="EW40" i="50"/>
  <c r="EX32" i="50"/>
  <c r="EX84" i="50"/>
  <c r="EX61" i="50"/>
  <c r="EV85" i="50"/>
  <c r="EW75" i="50"/>
  <c r="EW62" i="50"/>
  <c r="EX67" i="50"/>
  <c r="EX68" i="50"/>
  <c r="EW58" i="50"/>
  <c r="EX34" i="50"/>
  <c r="EW52" i="50"/>
  <c r="EX86" i="50"/>
  <c r="EX48" i="50"/>
  <c r="EX53" i="50"/>
  <c r="EW47" i="50"/>
  <c r="EW77" i="50"/>
  <c r="EW64" i="50"/>
  <c r="EX56" i="50"/>
  <c r="EW53" i="50"/>
  <c r="EW60" i="50"/>
  <c r="EW69" i="50"/>
  <c r="EX54" i="50"/>
  <c r="EX59" i="50"/>
  <c r="EX58" i="50"/>
  <c r="EW50" i="50"/>
  <c r="EV70" i="50"/>
  <c r="EW66" i="50"/>
  <c r="EW37" i="50"/>
  <c r="EW73" i="50"/>
  <c r="BW77" i="50"/>
  <c r="BW44" i="50"/>
  <c r="EZ60" i="50"/>
  <c r="EY77" i="50"/>
  <c r="EZ58" i="50"/>
  <c r="EZ86" i="50"/>
  <c r="FB65" i="50"/>
  <c r="EY62" i="50"/>
  <c r="EX80" i="50"/>
  <c r="EY36" i="50"/>
  <c r="EY84" i="50"/>
  <c r="EY55" i="50"/>
  <c r="EY74" i="50"/>
  <c r="EY37" i="50"/>
  <c r="EY78" i="50"/>
  <c r="EZ32" i="50"/>
  <c r="EZ40" i="50"/>
  <c r="EX89" i="50"/>
  <c r="EY48" i="50"/>
  <c r="EZ78" i="50"/>
  <c r="EY87" i="50"/>
  <c r="BW35" i="50"/>
  <c r="EY57" i="50"/>
  <c r="EY75" i="50"/>
  <c r="EZ38" i="50"/>
  <c r="EY38" i="50"/>
  <c r="EY82" i="50"/>
  <c r="EX40" i="50"/>
  <c r="BW60" i="50"/>
  <c r="EY76" i="50"/>
  <c r="EZ45" i="50"/>
  <c r="EZ84" i="50"/>
  <c r="EY69" i="50"/>
  <c r="EY80" i="50"/>
  <c r="EZ61" i="50"/>
  <c r="EX70" i="50"/>
  <c r="EZ65" i="50"/>
  <c r="EY71" i="50"/>
  <c r="EY64" i="50"/>
  <c r="EZ33" i="50"/>
  <c r="EY35" i="50"/>
  <c r="EZ52" i="50"/>
  <c r="EY51" i="50"/>
  <c r="EZ54" i="50"/>
  <c r="EX72" i="50"/>
  <c r="EZ37" i="50"/>
  <c r="EY32" i="50"/>
  <c r="EY58" i="50"/>
  <c r="EY85" i="50"/>
  <c r="EY70" i="50"/>
  <c r="EY53" i="50"/>
  <c r="EY65" i="50"/>
  <c r="EY56" i="50"/>
  <c r="EX66" i="50"/>
  <c r="EY33" i="50"/>
  <c r="EZ43" i="50"/>
  <c r="EY68" i="50"/>
  <c r="EZ88" i="50"/>
  <c r="EY52" i="50"/>
  <c r="EY81" i="50"/>
  <c r="EY42" i="50"/>
  <c r="EY59" i="50"/>
  <c r="EY60" i="50"/>
  <c r="EY50" i="50"/>
  <c r="EY34" i="50"/>
  <c r="EX79" i="50"/>
  <c r="EY88" i="50"/>
  <c r="EZ47" i="50"/>
  <c r="EY39" i="50"/>
  <c r="EY44" i="50"/>
  <c r="EZ41" i="50"/>
  <c r="EY40" i="50"/>
  <c r="EY49" i="50"/>
  <c r="FB87" i="50"/>
  <c r="FA86" i="50"/>
  <c r="FA58" i="50"/>
  <c r="EZ82" i="50"/>
  <c r="FB58" i="50"/>
  <c r="FB86" i="50"/>
  <c r="FB59" i="50"/>
  <c r="FB50" i="50"/>
  <c r="BW45" i="50"/>
  <c r="FA60" i="50"/>
  <c r="FA81" i="50"/>
  <c r="FA33" i="50"/>
  <c r="FA45" i="50"/>
  <c r="FA42" i="50"/>
  <c r="BW74" i="50"/>
  <c r="FA74" i="50"/>
  <c r="FB62" i="50"/>
  <c r="FB78" i="50"/>
  <c r="FB64" i="50"/>
  <c r="FA89" i="50"/>
  <c r="FA39" i="50"/>
  <c r="FA68" i="50"/>
  <c r="EZ74" i="50"/>
  <c r="FB32" i="50"/>
  <c r="FA40" i="50"/>
  <c r="BW40" i="50"/>
  <c r="EZ36" i="50"/>
  <c r="FA72" i="50"/>
  <c r="EZ46" i="50"/>
  <c r="FA59" i="50"/>
  <c r="FB55" i="50"/>
  <c r="FA52" i="50"/>
  <c r="FB85" i="50"/>
  <c r="FA80" i="50"/>
  <c r="EZ71" i="50"/>
  <c r="FA55" i="50"/>
  <c r="FA76" i="50"/>
  <c r="FB56" i="50"/>
  <c r="EZ87" i="50"/>
  <c r="FB49" i="50"/>
  <c r="EZ69" i="50"/>
  <c r="EZ80" i="50"/>
  <c r="FA57" i="50"/>
  <c r="EZ72" i="50"/>
  <c r="FB77" i="50"/>
  <c r="FA62" i="50"/>
  <c r="FA79" i="50"/>
  <c r="EZ63" i="50"/>
  <c r="EZ49" i="50"/>
  <c r="FA35" i="50"/>
  <c r="EZ83" i="50"/>
  <c r="FB88" i="50"/>
  <c r="FA63" i="50"/>
  <c r="FA49" i="50"/>
  <c r="FA65" i="50"/>
  <c r="FA85" i="50"/>
  <c r="FA73" i="50"/>
  <c r="FA67" i="50"/>
  <c r="FA32" i="50"/>
  <c r="FA38" i="50"/>
  <c r="FA70" i="50"/>
  <c r="FB33" i="50"/>
  <c r="FB47" i="50"/>
  <c r="FB53" i="50"/>
  <c r="EZ42" i="50"/>
  <c r="FA84" i="50"/>
  <c r="FA82" i="50"/>
  <c r="EZ64" i="50"/>
  <c r="FB41" i="50"/>
  <c r="FA64" i="50"/>
  <c r="FB36" i="50"/>
  <c r="BW54" i="50"/>
  <c r="FA43" i="50"/>
  <c r="FA53" i="50"/>
  <c r="BW51" i="50"/>
  <c r="FB60" i="50"/>
  <c r="FA75" i="50"/>
  <c r="FA83" i="50"/>
  <c r="FB82" i="50"/>
  <c r="EZ89" i="50"/>
  <c r="EZ35" i="50"/>
  <c r="FA36" i="50"/>
  <c r="FA37" i="50"/>
  <c r="EZ53" i="50"/>
  <c r="FA54" i="50"/>
  <c r="EZ81" i="50"/>
  <c r="FA56" i="50"/>
  <c r="EZ56" i="50"/>
  <c r="FA77" i="50"/>
  <c r="FA87" i="50"/>
  <c r="EZ48" i="50"/>
  <c r="FA71" i="50"/>
  <c r="FA47" i="50"/>
  <c r="FA41" i="50"/>
  <c r="FA44" i="50"/>
  <c r="FA69" i="50"/>
  <c r="FA34" i="50"/>
  <c r="FA51" i="50"/>
  <c r="FA66" i="50"/>
  <c r="FA50" i="50"/>
  <c r="FA48" i="50"/>
  <c r="FA46" i="50"/>
  <c r="FA88" i="50"/>
  <c r="FA61" i="50"/>
  <c r="BW71" i="50"/>
  <c r="FB57" i="50"/>
  <c r="FA78" i="50"/>
  <c r="FC67" i="50"/>
  <c r="FC68" i="50"/>
  <c r="FC78" i="50"/>
  <c r="FB74" i="50"/>
  <c r="FC86" i="50"/>
  <c r="FD83" i="50"/>
  <c r="BW50" i="50"/>
  <c r="FD51" i="50"/>
  <c r="FB79" i="50"/>
  <c r="FC80" i="50"/>
  <c r="BW87" i="50"/>
  <c r="FC54" i="50"/>
  <c r="FC37" i="50"/>
  <c r="FC88" i="50"/>
  <c r="FC58" i="50"/>
  <c r="FB73" i="50"/>
  <c r="FB66" i="50"/>
  <c r="FC32" i="50"/>
  <c r="FC77" i="50"/>
  <c r="FD40" i="50"/>
  <c r="FC61" i="50"/>
  <c r="FD54" i="50"/>
  <c r="BW47" i="50"/>
  <c r="FB71" i="50"/>
  <c r="FD81" i="50"/>
  <c r="FC63" i="50"/>
  <c r="FC56" i="50"/>
  <c r="FC64" i="50"/>
  <c r="FC35" i="50"/>
  <c r="FB52" i="50"/>
  <c r="FC36" i="50"/>
  <c r="FC72" i="50"/>
  <c r="FC62" i="50"/>
  <c r="FD89" i="50"/>
  <c r="FB39" i="50"/>
  <c r="FD82" i="50"/>
  <c r="FD34" i="50"/>
  <c r="FD80" i="50"/>
  <c r="FC73" i="50"/>
  <c r="FC66" i="50"/>
  <c r="FD86" i="50"/>
  <c r="FD32" i="50"/>
  <c r="BW43" i="50"/>
  <c r="FC65" i="50"/>
  <c r="FB34" i="50"/>
  <c r="FB37" i="50"/>
  <c r="FD76" i="50"/>
  <c r="FC53" i="50"/>
  <c r="FC70" i="50"/>
  <c r="FC43" i="50"/>
  <c r="FC55" i="50"/>
  <c r="FB69" i="50"/>
  <c r="FC75" i="50"/>
  <c r="FB68" i="50"/>
  <c r="FC49" i="50"/>
  <c r="FD71" i="50"/>
  <c r="FB83" i="50"/>
  <c r="BW84" i="50"/>
  <c r="FC33" i="50"/>
  <c r="FC59" i="50"/>
  <c r="FD77" i="50"/>
  <c r="BW73" i="50"/>
  <c r="FD75" i="50"/>
  <c r="FD85" i="50"/>
  <c r="FC69" i="50"/>
  <c r="FC76" i="50"/>
  <c r="FD67" i="50"/>
  <c r="FD59" i="50"/>
  <c r="FC47" i="50"/>
  <c r="FD72" i="50"/>
  <c r="FC85" i="50"/>
  <c r="FC81" i="50"/>
  <c r="FC82" i="50"/>
  <c r="FD38" i="50"/>
  <c r="FC41" i="50"/>
  <c r="FB42" i="50"/>
  <c r="FD55" i="50"/>
  <c r="FD56" i="50"/>
  <c r="FB63" i="50"/>
  <c r="BW55" i="50"/>
  <c r="FB76" i="50"/>
  <c r="FC50" i="50"/>
  <c r="FE73" i="50"/>
  <c r="FE76" i="50"/>
  <c r="FE77" i="50"/>
  <c r="FD87" i="50"/>
  <c r="BW75" i="50"/>
  <c r="FE37" i="50"/>
  <c r="FD62" i="50"/>
  <c r="FE75" i="50"/>
  <c r="FE70" i="50"/>
  <c r="FD53" i="50"/>
  <c r="FE52" i="50"/>
  <c r="FE40" i="50"/>
  <c r="FE56" i="50"/>
  <c r="FD35" i="50"/>
  <c r="FE85" i="50"/>
  <c r="FF79" i="50"/>
  <c r="FE57" i="50"/>
  <c r="FE55" i="50"/>
  <c r="FD36" i="50"/>
  <c r="FF81" i="50"/>
  <c r="FE82" i="50"/>
  <c r="FE60" i="50"/>
  <c r="FE63" i="50"/>
  <c r="FF35" i="50"/>
  <c r="FD43" i="50"/>
  <c r="FE39" i="50"/>
  <c r="FD79" i="50"/>
  <c r="FE78" i="50"/>
  <c r="FD65" i="50"/>
  <c r="FE41" i="50"/>
  <c r="FF73" i="50"/>
  <c r="FD47" i="50"/>
  <c r="FE88" i="50"/>
  <c r="FE54" i="50"/>
  <c r="FE42" i="50"/>
  <c r="FF80" i="50"/>
  <c r="FE74" i="50"/>
  <c r="FE35" i="50"/>
  <c r="FF89" i="50"/>
  <c r="FE34" i="50"/>
  <c r="FE49" i="50"/>
  <c r="FE46" i="50"/>
  <c r="FE89" i="50"/>
  <c r="FE44" i="50"/>
  <c r="FF34" i="50"/>
  <c r="FE47" i="50"/>
  <c r="FE69" i="50"/>
  <c r="FE86" i="50"/>
  <c r="FD64" i="50"/>
  <c r="FE71" i="50"/>
  <c r="FD45" i="50"/>
  <c r="FE51" i="50"/>
  <c r="FE48" i="50"/>
  <c r="FE53" i="50"/>
  <c r="FE87" i="50"/>
  <c r="FE61" i="50"/>
  <c r="FE45" i="50"/>
  <c r="FE50" i="50"/>
  <c r="FE66" i="50"/>
  <c r="FF32" i="50"/>
  <c r="FE79" i="50"/>
  <c r="FE58" i="50"/>
  <c r="FD78" i="50"/>
  <c r="FE43" i="50"/>
  <c r="FE72" i="50"/>
  <c r="FD44" i="50"/>
  <c r="FE84" i="50"/>
  <c r="FE65" i="50"/>
  <c r="FF59" i="50"/>
  <c r="FE81" i="50"/>
  <c r="FE62" i="50"/>
  <c r="FE80" i="50"/>
  <c r="FF70" i="50"/>
  <c r="FF55" i="50"/>
  <c r="FE36" i="50"/>
  <c r="FE33" i="50"/>
  <c r="FD58" i="50"/>
  <c r="FE68" i="50"/>
  <c r="FE59" i="50"/>
  <c r="BX71" i="50"/>
  <c r="FE64" i="50"/>
  <c r="FE32" i="50"/>
  <c r="FD39" i="50"/>
  <c r="BX89" i="50"/>
  <c r="FE83" i="50"/>
  <c r="FE67" i="50"/>
  <c r="FE38" i="50"/>
  <c r="FD37" i="50"/>
  <c r="FD88" i="50"/>
  <c r="FF76" i="50"/>
  <c r="FG54" i="50"/>
  <c r="FF82" i="50"/>
  <c r="FF33" i="50"/>
  <c r="FG49" i="50"/>
  <c r="FG33" i="50"/>
  <c r="FG73" i="50"/>
  <c r="FF40" i="50"/>
  <c r="FG39" i="50"/>
  <c r="FG56" i="50"/>
  <c r="FG84" i="50"/>
  <c r="BX57" i="50"/>
  <c r="FG78" i="50"/>
  <c r="FF72" i="50"/>
  <c r="FG41" i="50"/>
  <c r="FG65" i="50"/>
  <c r="FF46" i="50"/>
  <c r="FF68" i="50"/>
  <c r="FJ82" i="50"/>
  <c r="FG53" i="50"/>
  <c r="FG69" i="50"/>
  <c r="FG70" i="50"/>
  <c r="FG45" i="50"/>
  <c r="BX65" i="50"/>
  <c r="FF42" i="50"/>
  <c r="FG61" i="50"/>
  <c r="FG89" i="50"/>
  <c r="FF74" i="50"/>
  <c r="FF66" i="50"/>
  <c r="BX60" i="50"/>
  <c r="FF64" i="50"/>
  <c r="FF58" i="50"/>
  <c r="FG58" i="50"/>
  <c r="FG76" i="50"/>
  <c r="FF60" i="50"/>
  <c r="FG68" i="50"/>
  <c r="FF57" i="50"/>
  <c r="FF69" i="50"/>
  <c r="FF47" i="50"/>
  <c r="FG71" i="50"/>
  <c r="FF84" i="50"/>
  <c r="FG64" i="50"/>
  <c r="FG67" i="50"/>
  <c r="FF56" i="50"/>
  <c r="FF37" i="50"/>
  <c r="FG52" i="50"/>
  <c r="FF77" i="50"/>
  <c r="FG36" i="50"/>
  <c r="FF78" i="50"/>
  <c r="FG83" i="50"/>
  <c r="FG51" i="50"/>
  <c r="FF75" i="50"/>
  <c r="FG60" i="50"/>
  <c r="FG47" i="50"/>
  <c r="FF88" i="50"/>
  <c r="FF83" i="50"/>
  <c r="FG79" i="50"/>
  <c r="FF87" i="50"/>
  <c r="FG85" i="50"/>
  <c r="FG34" i="50"/>
  <c r="FG72" i="50"/>
  <c r="FF67" i="50"/>
  <c r="FF62" i="50"/>
  <c r="BW32" i="50"/>
  <c r="FG55" i="50"/>
  <c r="FF86" i="50"/>
  <c r="FG40" i="50"/>
  <c r="FG86" i="50"/>
  <c r="FG50" i="50"/>
  <c r="FG88" i="50"/>
  <c r="FH86" i="50"/>
  <c r="FH48" i="50"/>
  <c r="FH77" i="50"/>
  <c r="FH59" i="50"/>
  <c r="FJ41" i="50"/>
  <c r="FI72" i="50"/>
  <c r="FI89" i="50"/>
  <c r="FI34" i="50"/>
  <c r="FJ62" i="50"/>
  <c r="FJ66" i="50"/>
  <c r="FH72" i="50"/>
  <c r="FJ63" i="50"/>
  <c r="FJ59" i="50"/>
  <c r="FJ47" i="50"/>
  <c r="BX35" i="50"/>
  <c r="BW76" i="50"/>
  <c r="FI62" i="50"/>
  <c r="FI64" i="50"/>
  <c r="FH78" i="50"/>
  <c r="FI61" i="50"/>
  <c r="FH74" i="50"/>
  <c r="FI66" i="50"/>
  <c r="FI47" i="50"/>
  <c r="FH37" i="50"/>
  <c r="FI81" i="50"/>
  <c r="FH79" i="50"/>
  <c r="FJ56" i="50"/>
  <c r="FJ46" i="50"/>
  <c r="FH71" i="50"/>
  <c r="FI51" i="50"/>
  <c r="FJ67" i="50"/>
  <c r="FH41" i="50"/>
  <c r="FI73" i="50"/>
  <c r="FH89" i="50"/>
  <c r="BX45" i="50"/>
  <c r="FJ51" i="50"/>
  <c r="FI59" i="50"/>
  <c r="BX38" i="50"/>
  <c r="FI54" i="50"/>
  <c r="FI70" i="50"/>
  <c r="FH36" i="50"/>
  <c r="FH66" i="50"/>
  <c r="FH50" i="50"/>
  <c r="FJ83" i="50"/>
  <c r="FI60" i="50"/>
  <c r="FJ45" i="50"/>
  <c r="FI33" i="50"/>
  <c r="FI80" i="50"/>
  <c r="FI58" i="50"/>
  <c r="FI42" i="50"/>
  <c r="FI84" i="50"/>
  <c r="FI77" i="50"/>
  <c r="FI75" i="50"/>
  <c r="FJ55" i="50"/>
  <c r="FJ87" i="50"/>
  <c r="FI32" i="50"/>
  <c r="FH51" i="50"/>
  <c r="FI48" i="50"/>
  <c r="FI36" i="50"/>
  <c r="FH84" i="50"/>
  <c r="FI68" i="50"/>
  <c r="FI53" i="50"/>
  <c r="FI78" i="50"/>
  <c r="FH76" i="50"/>
  <c r="FH73" i="50"/>
  <c r="FI83" i="50"/>
  <c r="FI41" i="50"/>
  <c r="FI63" i="50"/>
  <c r="FH83" i="50"/>
  <c r="FI38" i="50"/>
  <c r="FH69" i="50"/>
  <c r="FI86" i="50"/>
  <c r="FI79" i="50"/>
  <c r="FJ88" i="50"/>
  <c r="FJ68" i="50"/>
  <c r="FI46" i="50"/>
  <c r="FI82" i="50"/>
  <c r="FI65" i="50"/>
  <c r="FJ86" i="50"/>
  <c r="FI76" i="50"/>
  <c r="FI37" i="50"/>
  <c r="FJ89" i="50"/>
  <c r="FJ72" i="50"/>
  <c r="FI43" i="50"/>
  <c r="FI39" i="50"/>
  <c r="FI57" i="50"/>
  <c r="BX69" i="50"/>
  <c r="FH64" i="50"/>
  <c r="BX49" i="50"/>
  <c r="FH33" i="50"/>
  <c r="BX44" i="50"/>
  <c r="BX55" i="50"/>
  <c r="FJ44" i="50"/>
  <c r="FH43" i="50"/>
  <c r="FH81" i="50"/>
  <c r="FI67" i="50"/>
  <c r="FH88" i="50"/>
  <c r="FI40" i="50"/>
  <c r="BX52" i="50"/>
  <c r="FI74" i="50"/>
  <c r="FI45" i="50"/>
  <c r="FJ57" i="50"/>
  <c r="FJ74" i="50"/>
  <c r="FI87" i="50"/>
  <c r="FJ84" i="50"/>
  <c r="FI85" i="50"/>
  <c r="FH82" i="50"/>
  <c r="FI71" i="50"/>
  <c r="FH39" i="50"/>
  <c r="FH32" i="50"/>
  <c r="FH40" i="50"/>
  <c r="FI44" i="50"/>
  <c r="FI88" i="50"/>
  <c r="FJ73" i="50"/>
  <c r="FI50" i="50"/>
  <c r="FI35" i="50"/>
  <c r="FH56" i="50"/>
  <c r="FI52" i="50"/>
  <c r="FI55" i="50"/>
  <c r="FI69" i="50"/>
  <c r="FJ76" i="50"/>
  <c r="FH53" i="50"/>
  <c r="FJ64" i="50"/>
  <c r="FH60" i="50"/>
  <c r="FH58" i="50"/>
  <c r="FI49" i="50"/>
  <c r="FK42" i="50"/>
  <c r="FL73" i="50"/>
  <c r="FK54" i="50"/>
  <c r="FK84" i="50"/>
  <c r="FL43" i="50"/>
  <c r="FJ54" i="50"/>
  <c r="FL64" i="50"/>
  <c r="FJ65" i="50"/>
  <c r="FL81" i="50"/>
  <c r="FL74" i="50"/>
  <c r="FL75" i="50"/>
  <c r="FL59" i="50"/>
  <c r="FL76" i="50"/>
  <c r="FL63" i="50"/>
  <c r="FK61" i="50"/>
  <c r="FL80" i="50"/>
  <c r="FJ78" i="50"/>
  <c r="FK75" i="50"/>
  <c r="FK34" i="50"/>
  <c r="FL54" i="50"/>
  <c r="FL52" i="50"/>
  <c r="FL67" i="50"/>
  <c r="FL57" i="50"/>
  <c r="FK47" i="50"/>
  <c r="FK70" i="50"/>
  <c r="FL32" i="50"/>
  <c r="FK35" i="50"/>
  <c r="FL83" i="50"/>
  <c r="FK64" i="50"/>
  <c r="FJ81" i="50"/>
  <c r="FK83" i="50"/>
  <c r="FJ37" i="50"/>
  <c r="FL46" i="50"/>
  <c r="FL33" i="50"/>
  <c r="FL71" i="50"/>
  <c r="FL61" i="50"/>
  <c r="FK78" i="50"/>
  <c r="FK63" i="50"/>
  <c r="FL87" i="50"/>
  <c r="FK43" i="50"/>
  <c r="FJ58" i="50"/>
  <c r="FJ39" i="50"/>
  <c r="FK82" i="50"/>
  <c r="FL35" i="50"/>
  <c r="FK80" i="50"/>
  <c r="FK66" i="50"/>
  <c r="FL51" i="50"/>
  <c r="FK76" i="50"/>
  <c r="FK37" i="50"/>
  <c r="FJ34" i="50"/>
  <c r="FK52" i="50"/>
  <c r="FK72" i="50"/>
  <c r="FJ75" i="50"/>
  <c r="FJ32" i="50"/>
  <c r="FL42" i="50"/>
  <c r="FJ49" i="50"/>
  <c r="FL39" i="50"/>
  <c r="FJ70" i="50"/>
  <c r="FK53" i="50"/>
  <c r="FK49" i="50"/>
  <c r="FK50" i="50"/>
  <c r="FK88" i="50"/>
  <c r="FJ38" i="50"/>
  <c r="FK86" i="50"/>
  <c r="FL36" i="50"/>
  <c r="FK73" i="50"/>
  <c r="FK32" i="50"/>
  <c r="FL78" i="50"/>
  <c r="FK48" i="50"/>
  <c r="FK58" i="50"/>
  <c r="FK41" i="50"/>
  <c r="FL44" i="50"/>
  <c r="FK56" i="50"/>
  <c r="FL66" i="50"/>
  <c r="FK39" i="50"/>
  <c r="FK65" i="50"/>
  <c r="FL48" i="50"/>
  <c r="FL56" i="50"/>
  <c r="FL38" i="50"/>
  <c r="FL62" i="50"/>
  <c r="FK36" i="50"/>
  <c r="FJ79" i="50"/>
  <c r="FL50" i="50"/>
  <c r="FK33" i="50"/>
  <c r="FJ85" i="50"/>
  <c r="FK40" i="50"/>
  <c r="FK38" i="50"/>
  <c r="FK85" i="50"/>
  <c r="FK55" i="50"/>
  <c r="FL88" i="50"/>
  <c r="FL69" i="50"/>
  <c r="FL47" i="50"/>
  <c r="FL41" i="50"/>
  <c r="FK71" i="50"/>
  <c r="FK57" i="50"/>
  <c r="FK51" i="50"/>
  <c r="FL58" i="50"/>
  <c r="FL85" i="50"/>
  <c r="FJ42" i="50"/>
  <c r="FJ35" i="50"/>
  <c r="FK60" i="50"/>
  <c r="FL37" i="50"/>
  <c r="FM83" i="50"/>
  <c r="FM62" i="50"/>
  <c r="FN34" i="50"/>
  <c r="FM66" i="50"/>
  <c r="FM40" i="50"/>
  <c r="FM75" i="50"/>
  <c r="FN72" i="50"/>
  <c r="FM51" i="50"/>
  <c r="FN58" i="50"/>
  <c r="FM57" i="50"/>
  <c r="FM71" i="50"/>
  <c r="FM81" i="50"/>
  <c r="FN62" i="50"/>
  <c r="FM87" i="50"/>
  <c r="FM79" i="50"/>
  <c r="FM63" i="50"/>
  <c r="FN42" i="50"/>
  <c r="FN75" i="50"/>
  <c r="FM74" i="50"/>
  <c r="FM60" i="50"/>
  <c r="FM48" i="50"/>
  <c r="FM53" i="50"/>
  <c r="FN85" i="50"/>
  <c r="FM49" i="50"/>
  <c r="FM82" i="50"/>
  <c r="FM85" i="50"/>
  <c r="FM78" i="50"/>
  <c r="FN37" i="50"/>
  <c r="FM76" i="50"/>
  <c r="FP64" i="50"/>
  <c r="FM32" i="50"/>
  <c r="FM80" i="50"/>
  <c r="FN67" i="50"/>
  <c r="FN89" i="50"/>
  <c r="FM67" i="50"/>
  <c r="FM47" i="50"/>
  <c r="FN39" i="50"/>
  <c r="FM45" i="50"/>
  <c r="FM88" i="50"/>
  <c r="FM36" i="50"/>
  <c r="FN56" i="50"/>
  <c r="FM42" i="50"/>
  <c r="FN36" i="50"/>
  <c r="FM41" i="50"/>
  <c r="FM65" i="50"/>
  <c r="FM43" i="50"/>
  <c r="FM54" i="50"/>
  <c r="FM55" i="50"/>
  <c r="FN83" i="50"/>
  <c r="FN38" i="50"/>
  <c r="FM70" i="50"/>
  <c r="FM44" i="50"/>
  <c r="FM37" i="50"/>
  <c r="FM46" i="50"/>
  <c r="FM50" i="50"/>
  <c r="FM39" i="50"/>
  <c r="FM64" i="50"/>
  <c r="FM61" i="50"/>
  <c r="FM59" i="50"/>
  <c r="FN87" i="50"/>
  <c r="FM35" i="50"/>
  <c r="FM34" i="50"/>
  <c r="FM52" i="50"/>
  <c r="FM77" i="50"/>
  <c r="FM69" i="50"/>
  <c r="FN55" i="50"/>
  <c r="FM84" i="50"/>
  <c r="FN65" i="50"/>
  <c r="FM89" i="50"/>
  <c r="FM73" i="50"/>
  <c r="FM56" i="50"/>
  <c r="FN46" i="50"/>
  <c r="FM68" i="50"/>
  <c r="FN77" i="50"/>
  <c r="FN45" i="50"/>
  <c r="FM86" i="50"/>
  <c r="FN49" i="50"/>
  <c r="FM33" i="50"/>
  <c r="FM38" i="50"/>
  <c r="FM72" i="50"/>
  <c r="FN54" i="50"/>
  <c r="FN76" i="50"/>
  <c r="FM58" i="50"/>
  <c r="FO54" i="50"/>
  <c r="FP68" i="50"/>
  <c r="FO45" i="50"/>
  <c r="FN63" i="50"/>
  <c r="FN32" i="50"/>
  <c r="FP78" i="50"/>
  <c r="FP69" i="50"/>
  <c r="FP53" i="50"/>
  <c r="FO33" i="50"/>
  <c r="FO63" i="50"/>
  <c r="FN33" i="50"/>
  <c r="FO62" i="50"/>
  <c r="FN82" i="50"/>
  <c r="FN64" i="50"/>
  <c r="FO57" i="50"/>
  <c r="FP62" i="50"/>
  <c r="FO39" i="50"/>
  <c r="FO34" i="50"/>
  <c r="FO83" i="50"/>
  <c r="FO46" i="50"/>
  <c r="FO68" i="50"/>
  <c r="FN40" i="50"/>
  <c r="FP84" i="50"/>
  <c r="FN69" i="50"/>
  <c r="FP83" i="50"/>
  <c r="FP88" i="50"/>
  <c r="FN43" i="50"/>
  <c r="FP80" i="50"/>
  <c r="FO70" i="50"/>
  <c r="FO84" i="50"/>
  <c r="FP70" i="50"/>
  <c r="FP87" i="50"/>
  <c r="FO59" i="50"/>
  <c r="FN47" i="50"/>
  <c r="FO67" i="50"/>
  <c r="FP33" i="50"/>
  <c r="FP37" i="50"/>
  <c r="FO58" i="50"/>
  <c r="FN81" i="50"/>
  <c r="FO64" i="50"/>
  <c r="FN78" i="50"/>
  <c r="FO32" i="50"/>
  <c r="FR86" i="50"/>
  <c r="FP76" i="50"/>
  <c r="FO43" i="50"/>
  <c r="FP66" i="50"/>
  <c r="FP63" i="50"/>
  <c r="FP43" i="50"/>
  <c r="FP82" i="50"/>
  <c r="FP74" i="50"/>
  <c r="FP60" i="50"/>
  <c r="FN88" i="50"/>
  <c r="FO78" i="50"/>
  <c r="FO51" i="50"/>
  <c r="FN44" i="50"/>
  <c r="FN53" i="50"/>
  <c r="FO88" i="50"/>
  <c r="FP52" i="50"/>
  <c r="FN74" i="50"/>
  <c r="FN68" i="50"/>
  <c r="FO50" i="50"/>
  <c r="FO76" i="50"/>
  <c r="FP47" i="50"/>
  <c r="FP56" i="50"/>
  <c r="FP67" i="50"/>
  <c r="FO82" i="50"/>
  <c r="FO37" i="50"/>
  <c r="FP59" i="50"/>
  <c r="FO48" i="50"/>
  <c r="FO47" i="50"/>
  <c r="FN79" i="50"/>
  <c r="FP36" i="50"/>
  <c r="FO66" i="50"/>
  <c r="FO53" i="50"/>
  <c r="FP55" i="50"/>
  <c r="FO80" i="50"/>
  <c r="FO56" i="50"/>
  <c r="FO41" i="50"/>
  <c r="FO40" i="50"/>
  <c r="FO65" i="50"/>
  <c r="FO85" i="50"/>
  <c r="FO52" i="50"/>
  <c r="BZ82" i="50"/>
  <c r="FQ71" i="50"/>
  <c r="FQ62" i="50"/>
  <c r="FQ33" i="50"/>
  <c r="FQ81" i="50"/>
  <c r="FR63" i="50"/>
  <c r="FR57" i="50"/>
  <c r="FP35" i="50"/>
  <c r="FQ36" i="50"/>
  <c r="FQ48" i="50"/>
  <c r="FQ49" i="50"/>
  <c r="FR33" i="50"/>
  <c r="FQ84" i="50"/>
  <c r="BZ37" i="50"/>
  <c r="FQ44" i="50"/>
  <c r="FQ37" i="50"/>
  <c r="FR38" i="50"/>
  <c r="FQ65" i="50"/>
  <c r="FP45" i="50"/>
  <c r="FQ39" i="50"/>
  <c r="FR37" i="50"/>
  <c r="FQ68" i="50"/>
  <c r="FQ59" i="50"/>
  <c r="FR55" i="50"/>
  <c r="FQ83" i="50"/>
  <c r="FP58" i="50"/>
  <c r="FP42" i="50"/>
  <c r="FP57" i="50"/>
  <c r="FQ70" i="50"/>
  <c r="FR32" i="50"/>
  <c r="FQ64" i="50"/>
  <c r="FQ55" i="50"/>
  <c r="FR35" i="50"/>
  <c r="FQ54" i="50"/>
  <c r="FQ85" i="50"/>
  <c r="BZ39" i="50"/>
  <c r="FQ43" i="50"/>
  <c r="FQ45" i="50"/>
  <c r="FQ47" i="50"/>
  <c r="FQ32" i="50"/>
  <c r="FP39" i="50"/>
  <c r="FP32" i="50"/>
  <c r="FQ52" i="50"/>
  <c r="FP48" i="50"/>
  <c r="FQ75" i="50"/>
  <c r="FQ56" i="50"/>
  <c r="BZ43" i="50"/>
  <c r="FQ42" i="50"/>
  <c r="FQ40" i="50"/>
  <c r="FR76" i="50"/>
  <c r="FP71" i="50"/>
  <c r="FQ82" i="50"/>
  <c r="FR51" i="50"/>
  <c r="FP34" i="50"/>
  <c r="FQ79" i="50"/>
  <c r="FQ69" i="50"/>
  <c r="FP44" i="50"/>
  <c r="FQ51" i="50"/>
  <c r="FP61" i="50"/>
  <c r="FQ89" i="50"/>
  <c r="FR60" i="50"/>
  <c r="BZ60" i="50"/>
  <c r="FQ41" i="50"/>
  <c r="FR87" i="50"/>
  <c r="FP51" i="50"/>
  <c r="FQ46" i="50"/>
  <c r="FQ76" i="50"/>
  <c r="FR79" i="50"/>
  <c r="FQ87" i="50"/>
  <c r="FQ73" i="50"/>
  <c r="FQ77" i="50"/>
  <c r="FP75" i="50"/>
  <c r="FQ61" i="50"/>
  <c r="FQ50" i="50"/>
  <c r="FQ34" i="50"/>
  <c r="FR45" i="50"/>
  <c r="FQ67" i="50"/>
  <c r="FR88" i="50"/>
  <c r="FQ78" i="50"/>
  <c r="FQ35" i="50"/>
  <c r="FQ66" i="50"/>
  <c r="FQ57" i="50"/>
  <c r="FQ86" i="50"/>
  <c r="FQ60" i="50"/>
  <c r="FP81" i="50"/>
  <c r="FQ53" i="50"/>
  <c r="FQ38" i="50"/>
  <c r="FQ88" i="50"/>
  <c r="FQ63" i="50"/>
  <c r="FR36" i="50"/>
  <c r="FQ74" i="50"/>
  <c r="FQ58" i="50"/>
  <c r="FR77" i="50"/>
  <c r="FR47" i="50"/>
  <c r="FQ72" i="50"/>
  <c r="FR54" i="50"/>
  <c r="FP86" i="50"/>
  <c r="FR64" i="50"/>
  <c r="FR61" i="50"/>
  <c r="FP72" i="50"/>
  <c r="FQ80" i="50"/>
  <c r="FR58" i="50"/>
  <c r="FP38" i="50"/>
  <c r="BZ87" i="50"/>
  <c r="BZ63" i="50"/>
  <c r="BZ61" i="50"/>
  <c r="BZ59" i="50"/>
  <c r="FS84" i="50"/>
  <c r="FS60" i="50"/>
  <c r="FT54" i="50"/>
  <c r="FT43" i="50"/>
  <c r="FT46" i="50"/>
  <c r="FS55" i="50"/>
  <c r="FT41" i="50"/>
  <c r="FR56" i="50"/>
  <c r="FR59" i="50"/>
  <c r="FS61" i="50"/>
  <c r="FT32" i="50"/>
  <c r="FS86" i="50"/>
  <c r="FT53" i="50"/>
  <c r="FR39" i="50"/>
  <c r="FR52" i="50"/>
  <c r="FT36" i="50"/>
  <c r="FR53" i="50"/>
  <c r="FS59" i="50"/>
  <c r="FT49" i="50"/>
  <c r="FT72" i="50"/>
  <c r="FS80" i="50"/>
  <c r="FS88" i="50"/>
  <c r="BZ83" i="50"/>
  <c r="FS49" i="50"/>
  <c r="FT51" i="50"/>
  <c r="FT52" i="50"/>
  <c r="FR70" i="50"/>
  <c r="FS54" i="50"/>
  <c r="FS85" i="50"/>
  <c r="FT44" i="50"/>
  <c r="FR83" i="50"/>
  <c r="FS56" i="50"/>
  <c r="FR42" i="50"/>
  <c r="FS63" i="50"/>
  <c r="FR81" i="50"/>
  <c r="FS47" i="50"/>
  <c r="FS78" i="50"/>
  <c r="FS67" i="50"/>
  <c r="FS64" i="50"/>
  <c r="FT64" i="50"/>
  <c r="FS42" i="50"/>
  <c r="FS62" i="50"/>
  <c r="FR65" i="50"/>
  <c r="FT67" i="50"/>
  <c r="FS69" i="50"/>
  <c r="FT62" i="50"/>
  <c r="FR73" i="50"/>
  <c r="FS41" i="50"/>
  <c r="FT87" i="50"/>
  <c r="FS53" i="50"/>
  <c r="FR80" i="50"/>
  <c r="FS52" i="50"/>
  <c r="FS70" i="50"/>
  <c r="FS58" i="50"/>
  <c r="FR72" i="50"/>
  <c r="FT42" i="50"/>
  <c r="FS34" i="50"/>
  <c r="FS32" i="50"/>
  <c r="FS79" i="50"/>
  <c r="FR34" i="50"/>
  <c r="FR71" i="50"/>
  <c r="FS37" i="50"/>
  <c r="FT85" i="50"/>
  <c r="FT86" i="50"/>
  <c r="FS76" i="50"/>
  <c r="FT35" i="50"/>
  <c r="FS33" i="50"/>
  <c r="FR78" i="50"/>
  <c r="FT45" i="50"/>
  <c r="FS36" i="50"/>
  <c r="FT68" i="50"/>
  <c r="FS81" i="50"/>
  <c r="FS89" i="50"/>
  <c r="FT57" i="50"/>
  <c r="FU59" i="50"/>
  <c r="FU73" i="50"/>
  <c r="FU70" i="50"/>
  <c r="FU40" i="50"/>
  <c r="FU58" i="50"/>
  <c r="FT88" i="50"/>
  <c r="FU86" i="50"/>
  <c r="FU55" i="50"/>
  <c r="FU69" i="50"/>
  <c r="FT33" i="50"/>
  <c r="FU67" i="50"/>
  <c r="FV64" i="50"/>
  <c r="FT66" i="50"/>
  <c r="FT81" i="50"/>
  <c r="FV42" i="50"/>
  <c r="FU46" i="50"/>
  <c r="FU56" i="50"/>
  <c r="FU80" i="50"/>
  <c r="FU33" i="50"/>
  <c r="FV88" i="50"/>
  <c r="BZ84" i="50"/>
  <c r="FV33" i="50"/>
  <c r="FU41" i="50"/>
  <c r="FV78" i="50"/>
  <c r="FU84" i="50"/>
  <c r="FV55" i="50"/>
  <c r="FU88" i="50"/>
  <c r="FT37" i="50"/>
  <c r="FT55" i="50"/>
  <c r="FV61" i="50"/>
  <c r="FU53" i="50"/>
  <c r="FV65" i="50"/>
  <c r="FU81" i="50"/>
  <c r="FV57" i="50"/>
  <c r="FU87" i="50"/>
  <c r="FT61" i="50"/>
  <c r="FU38" i="50"/>
  <c r="FV58" i="50"/>
  <c r="FU39" i="50"/>
  <c r="FV71" i="50"/>
  <c r="FU54" i="50"/>
  <c r="FT60" i="50"/>
  <c r="FT65" i="50"/>
  <c r="FU48" i="50"/>
  <c r="FT48" i="50"/>
  <c r="FU72" i="50"/>
  <c r="FV77" i="50"/>
  <c r="FU45" i="50"/>
  <c r="FV75" i="50"/>
  <c r="FU57" i="50"/>
  <c r="FU78" i="50"/>
  <c r="FV37" i="50"/>
  <c r="FU43" i="50"/>
  <c r="FV76" i="50"/>
  <c r="FU35" i="50"/>
  <c r="FT78" i="50"/>
  <c r="FV83" i="50"/>
  <c r="FU36" i="50"/>
  <c r="FU61" i="50"/>
  <c r="FT56" i="50"/>
  <c r="FV74" i="50"/>
  <c r="FU47" i="50"/>
  <c r="FV66" i="50"/>
  <c r="FU52" i="50"/>
  <c r="FV47" i="50"/>
  <c r="FU85" i="50"/>
  <c r="FT69" i="50"/>
  <c r="FT58" i="50"/>
  <c r="FU37" i="50"/>
  <c r="FT63" i="50"/>
  <c r="FV62" i="50"/>
  <c r="FT47" i="50"/>
  <c r="FT34" i="50"/>
  <c r="FU74" i="50"/>
  <c r="FV50" i="50"/>
  <c r="FT84" i="50"/>
  <c r="FU62" i="50"/>
  <c r="FT40" i="50"/>
  <c r="FV72" i="50"/>
  <c r="FV41" i="50"/>
  <c r="FU42" i="50"/>
  <c r="FV80" i="50"/>
  <c r="FV56" i="50"/>
  <c r="FU83" i="50"/>
  <c r="FV73" i="50"/>
  <c r="FU82" i="50"/>
  <c r="FU89" i="50"/>
  <c r="FV69" i="50"/>
  <c r="FU50" i="50"/>
  <c r="FU60" i="50"/>
  <c r="FU65" i="50"/>
  <c r="FU64" i="50"/>
  <c r="FT76" i="50"/>
  <c r="FU51" i="50"/>
  <c r="FV79" i="50"/>
  <c r="FV68" i="50"/>
  <c r="FU49" i="50"/>
  <c r="FU63" i="50"/>
  <c r="FU79" i="50"/>
  <c r="FU44" i="50"/>
  <c r="FU32" i="50"/>
  <c r="FT73" i="50"/>
  <c r="FU71" i="50"/>
  <c r="FU75" i="50"/>
  <c r="FU34" i="50"/>
  <c r="FU68" i="50"/>
  <c r="FV34" i="50"/>
  <c r="FU66" i="50"/>
  <c r="FT89" i="50"/>
  <c r="FU77" i="50"/>
  <c r="FV54" i="50"/>
  <c r="FX49" i="50"/>
  <c r="FW76" i="50"/>
  <c r="FX56" i="50"/>
  <c r="FX84" i="50"/>
  <c r="FW44" i="50"/>
  <c r="FW79" i="50"/>
  <c r="FX78" i="50"/>
  <c r="FW89" i="50"/>
  <c r="FW59" i="50"/>
  <c r="FW69" i="50"/>
  <c r="FW55" i="50"/>
  <c r="FW40" i="50"/>
  <c r="FV86" i="50"/>
  <c r="FX66" i="50"/>
  <c r="FW32" i="50"/>
  <c r="FW45" i="50"/>
  <c r="FX40" i="50"/>
  <c r="FX32" i="50"/>
  <c r="FW48" i="50"/>
  <c r="FX57" i="50"/>
  <c r="FV60" i="50"/>
  <c r="FX51" i="50"/>
  <c r="FX55" i="50"/>
  <c r="FX70" i="50"/>
  <c r="FX64" i="50"/>
  <c r="FX38" i="50"/>
  <c r="FW52" i="50"/>
  <c r="FX37" i="50"/>
  <c r="FX86" i="50"/>
  <c r="FW71" i="50"/>
  <c r="FW56" i="50"/>
  <c r="FX36" i="50"/>
  <c r="FW47" i="50"/>
  <c r="FX71" i="50"/>
  <c r="FW50" i="50"/>
  <c r="FX62" i="50"/>
  <c r="FX76" i="50"/>
  <c r="FW83" i="50"/>
  <c r="FX42" i="50"/>
  <c r="FX47" i="50"/>
  <c r="FX58" i="50"/>
  <c r="FX74" i="50"/>
  <c r="FW58" i="50"/>
  <c r="FW84" i="50"/>
  <c r="FW86" i="50"/>
  <c r="FX80" i="50"/>
  <c r="FX43" i="50"/>
  <c r="FW49" i="50"/>
  <c r="FX54" i="50"/>
  <c r="FX39" i="50"/>
  <c r="FW80" i="50"/>
  <c r="FW68" i="50"/>
  <c r="FX67" i="50"/>
  <c r="FW88" i="50"/>
  <c r="FV46" i="50"/>
  <c r="FW70" i="50"/>
  <c r="FX88" i="50"/>
  <c r="FW60" i="50"/>
  <c r="FX46" i="50"/>
  <c r="FX79" i="50"/>
  <c r="FX41" i="50"/>
  <c r="FX53" i="50"/>
  <c r="FW65" i="50"/>
  <c r="FW51" i="50"/>
  <c r="FW72" i="50"/>
  <c r="FX77" i="50"/>
  <c r="FW64" i="50"/>
  <c r="FW78" i="50"/>
  <c r="FX68" i="50"/>
  <c r="FX50" i="50"/>
  <c r="FW54" i="50"/>
  <c r="FV32" i="50"/>
  <c r="FV85" i="50"/>
  <c r="FX73" i="50"/>
  <c r="FX34" i="50"/>
  <c r="FX44" i="50"/>
  <c r="CA75" i="50"/>
  <c r="CA53" i="50"/>
  <c r="CA89" i="50"/>
  <c r="CA77" i="50"/>
  <c r="CA74" i="50"/>
  <c r="CA80" i="50"/>
  <c r="CA35" i="50"/>
  <c r="CA42" i="50"/>
  <c r="CA51" i="50"/>
  <c r="CA87" i="50"/>
  <c r="CA83" i="50"/>
  <c r="CA73" i="50"/>
  <c r="CA63" i="50"/>
  <c r="CA66" i="50"/>
  <c r="FY43" i="50"/>
  <c r="FY66" i="50"/>
  <c r="FY36" i="50"/>
  <c r="FZ70" i="50"/>
  <c r="FZ58" i="50"/>
  <c r="FZ64" i="50"/>
  <c r="FY78" i="50"/>
  <c r="FY63" i="50"/>
  <c r="FY75" i="50"/>
  <c r="FY54" i="50"/>
  <c r="FY53" i="50"/>
  <c r="FY35" i="50"/>
  <c r="FY87" i="50"/>
  <c r="FY74" i="50"/>
  <c r="FX81" i="50"/>
  <c r="FY48" i="50"/>
  <c r="FX65" i="50"/>
  <c r="FZ65" i="50"/>
  <c r="FY79" i="50"/>
  <c r="FY88" i="50"/>
  <c r="FY60" i="50"/>
  <c r="FY72" i="50"/>
  <c r="FZ76" i="50"/>
  <c r="FZ40" i="50"/>
  <c r="FY84" i="50"/>
  <c r="FY34" i="50"/>
  <c r="FX82" i="50"/>
  <c r="FZ61" i="50"/>
  <c r="FY59" i="50"/>
  <c r="FY65" i="50"/>
  <c r="FY81" i="50"/>
  <c r="FY67" i="50"/>
  <c r="FY57" i="50"/>
  <c r="FY82" i="50"/>
  <c r="FY38" i="50"/>
  <c r="FY83" i="50"/>
  <c r="FZ62" i="50"/>
  <c r="FZ45" i="50"/>
  <c r="FY42" i="50"/>
  <c r="FY61" i="50"/>
  <c r="FY45" i="50"/>
  <c r="FZ42" i="50"/>
  <c r="FY76" i="50"/>
  <c r="FZ86" i="50"/>
  <c r="FY41" i="50"/>
  <c r="FY40" i="50"/>
  <c r="FY37" i="50"/>
  <c r="FZ39" i="50"/>
  <c r="FY68" i="50"/>
  <c r="FY56" i="50"/>
  <c r="FY50" i="50"/>
  <c r="FZ74" i="50"/>
  <c r="FZ52" i="50"/>
  <c r="FY73" i="50"/>
  <c r="FY52" i="50"/>
  <c r="FZ88" i="50"/>
  <c r="FY51" i="50"/>
  <c r="FZ87" i="50"/>
  <c r="FZ85" i="50"/>
  <c r="FY69" i="50"/>
  <c r="FY32" i="50"/>
  <c r="FY33" i="50"/>
  <c r="FZ49" i="50"/>
  <c r="FZ77" i="50"/>
  <c r="FY85" i="50"/>
  <c r="FY80" i="50"/>
  <c r="FY44" i="50"/>
  <c r="FZ47" i="50"/>
  <c r="FZ37" i="50"/>
  <c r="FY49" i="50"/>
  <c r="FZ59" i="50"/>
  <c r="FZ66" i="50"/>
  <c r="FY55" i="50"/>
  <c r="FZ56" i="50"/>
  <c r="FY71" i="50"/>
  <c r="FZ32" i="50"/>
  <c r="FY47" i="50"/>
  <c r="FY77" i="50"/>
  <c r="FZ72" i="50"/>
  <c r="FZ83" i="50"/>
  <c r="FZ33" i="50"/>
  <c r="FY64" i="50"/>
  <c r="FZ69" i="50"/>
  <c r="FY89" i="50"/>
  <c r="FZ63" i="50"/>
  <c r="FY70" i="50"/>
  <c r="FZ46" i="50"/>
  <c r="FZ80" i="50"/>
  <c r="FY39" i="50"/>
  <c r="FZ41" i="50"/>
  <c r="FY46" i="50"/>
  <c r="FY58" i="50"/>
  <c r="FY62" i="50"/>
  <c r="FY86" i="50"/>
  <c r="FZ51" i="50"/>
  <c r="GB71" i="50"/>
  <c r="GB34" i="50"/>
  <c r="FZ89" i="50"/>
  <c r="GA36" i="50"/>
  <c r="GA32" i="50"/>
  <c r="GB32" i="50"/>
  <c r="GA59" i="50"/>
  <c r="GA66" i="50"/>
  <c r="GA42" i="50"/>
  <c r="GB57" i="50"/>
  <c r="GB78" i="50"/>
  <c r="FZ78" i="50"/>
  <c r="GA33" i="50"/>
  <c r="GB87" i="50"/>
  <c r="GB33" i="50"/>
  <c r="GA76" i="50"/>
  <c r="CA72" i="50"/>
  <c r="GA68" i="50"/>
  <c r="GB81" i="50"/>
  <c r="GB85" i="50"/>
  <c r="GA43" i="50"/>
  <c r="GB53" i="50"/>
  <c r="GB58" i="50"/>
  <c r="GA38" i="50"/>
  <c r="GA50" i="50"/>
  <c r="GA74" i="50"/>
  <c r="GA47" i="50"/>
  <c r="GA55" i="50"/>
  <c r="GA69" i="50"/>
  <c r="GA51" i="50"/>
  <c r="GA71" i="50"/>
  <c r="CA68" i="50"/>
  <c r="GB74" i="50"/>
  <c r="GA81" i="50"/>
  <c r="GA64" i="50"/>
  <c r="GA65" i="50"/>
  <c r="GB47" i="50"/>
  <c r="GA45" i="50"/>
  <c r="GA67" i="50"/>
  <c r="GB67" i="50"/>
  <c r="GB68" i="50"/>
  <c r="GA78" i="50"/>
  <c r="GA53" i="50"/>
  <c r="FZ34" i="50"/>
  <c r="GB89" i="50"/>
  <c r="GB62" i="50"/>
  <c r="GA60" i="50"/>
  <c r="GB35" i="50"/>
  <c r="FZ84" i="50"/>
  <c r="GA86" i="50"/>
  <c r="GA56" i="50"/>
  <c r="GA35" i="50"/>
  <c r="GB42" i="50"/>
  <c r="GB51" i="50"/>
  <c r="GB48" i="50"/>
  <c r="GA80" i="50"/>
  <c r="GA58" i="50"/>
  <c r="GA88" i="50"/>
  <c r="GA61" i="50"/>
  <c r="GB50" i="50"/>
  <c r="FZ71" i="50"/>
  <c r="GA84" i="50"/>
  <c r="GB38" i="50"/>
  <c r="GA62" i="50"/>
  <c r="GB72" i="50"/>
  <c r="GA44" i="50"/>
  <c r="GA49" i="50"/>
  <c r="GA52" i="50"/>
  <c r="GA83" i="50"/>
  <c r="GA54" i="50"/>
  <c r="GA87" i="50"/>
  <c r="GA63" i="50"/>
  <c r="GB40" i="50"/>
  <c r="FZ55" i="50"/>
  <c r="GB84" i="50"/>
  <c r="GA89" i="50"/>
  <c r="GB64" i="50"/>
  <c r="GB36" i="50"/>
  <c r="GC55" i="50"/>
  <c r="GC48" i="50"/>
  <c r="GC89" i="50"/>
  <c r="GC81" i="50"/>
  <c r="GB79" i="50"/>
  <c r="GC86" i="50"/>
  <c r="GC64" i="50"/>
  <c r="GC73" i="50"/>
  <c r="GB76" i="50"/>
  <c r="GC41" i="50"/>
  <c r="GC33" i="50"/>
  <c r="GB59" i="50"/>
  <c r="GB41" i="50"/>
  <c r="GB61" i="50"/>
  <c r="GC87" i="50"/>
  <c r="GB45" i="50"/>
  <c r="GC37" i="50"/>
  <c r="GC38" i="50"/>
  <c r="GC40" i="50"/>
  <c r="GC53" i="50"/>
  <c r="GC32" i="50"/>
  <c r="GC45" i="50"/>
  <c r="GB70" i="50"/>
  <c r="GB82" i="50"/>
  <c r="GC75" i="50"/>
  <c r="GC84" i="50"/>
  <c r="GC61" i="50"/>
  <c r="GC62" i="50"/>
  <c r="GB55" i="50"/>
  <c r="GC50" i="50"/>
  <c r="GC57" i="50"/>
  <c r="GC52" i="50"/>
  <c r="GC82" i="50"/>
  <c r="GC68" i="50"/>
  <c r="GC54" i="50"/>
  <c r="GC67" i="50"/>
  <c r="GC72" i="50"/>
  <c r="GC74" i="50"/>
  <c r="GC65" i="50"/>
  <c r="CB35" i="50"/>
  <c r="GC71" i="50"/>
  <c r="GC59" i="50"/>
  <c r="GC43" i="50"/>
  <c r="GC60" i="50"/>
  <c r="GC36" i="50"/>
  <c r="GC77" i="50"/>
  <c r="GC42" i="50"/>
  <c r="GB69" i="50"/>
  <c r="GC69" i="50"/>
  <c r="GB63" i="50"/>
  <c r="GC46" i="50"/>
  <c r="GC79" i="50"/>
  <c r="GC34" i="50"/>
  <c r="GC85" i="50"/>
  <c r="GB46" i="50"/>
  <c r="GB56" i="50"/>
  <c r="GC56" i="50"/>
  <c r="GC63" i="50"/>
  <c r="GC80" i="50"/>
  <c r="GC88" i="50"/>
  <c r="GC58" i="50"/>
  <c r="GB43" i="50"/>
  <c r="GC39" i="50"/>
  <c r="GB52" i="50"/>
  <c r="GB83" i="50"/>
  <c r="GC51" i="50"/>
  <c r="GC66" i="50"/>
  <c r="CB71" i="50"/>
  <c r="GC35" i="50"/>
  <c r="GC47" i="50"/>
  <c r="CB87" i="50"/>
  <c r="GC49" i="50"/>
  <c r="GB88" i="50"/>
  <c r="GC83" i="50"/>
  <c r="GC76" i="50"/>
  <c r="CB52" i="50"/>
  <c r="GC44" i="50"/>
  <c r="GC78" i="50"/>
  <c r="GC70" i="50"/>
  <c r="GB77" i="50"/>
  <c r="GB54" i="50"/>
  <c r="GB65" i="50"/>
  <c r="CB55" i="50"/>
  <c r="CB59" i="50"/>
  <c r="CB69" i="50"/>
  <c r="CB63" i="50"/>
  <c r="CB89" i="50"/>
  <c r="CB50" i="50"/>
  <c r="CB57" i="50"/>
  <c r="CB79" i="50"/>
  <c r="CB72" i="50"/>
  <c r="CB82" i="50"/>
  <c r="GD82" i="50"/>
  <c r="GF53" i="50"/>
  <c r="GF66" i="50"/>
  <c r="GE40" i="50"/>
  <c r="GE34" i="50"/>
  <c r="GF78" i="50"/>
  <c r="GE50" i="50"/>
  <c r="GD34" i="50"/>
  <c r="GD77" i="50"/>
  <c r="GD36" i="50"/>
  <c r="GD32" i="50"/>
  <c r="GF89" i="50"/>
  <c r="GE80" i="50"/>
  <c r="GF62" i="50"/>
  <c r="GF81" i="50"/>
  <c r="GF37" i="50"/>
  <c r="GE32" i="50"/>
  <c r="GE75" i="50"/>
  <c r="GD59" i="50"/>
  <c r="GF33" i="50"/>
  <c r="GF50" i="50"/>
  <c r="GD75" i="50"/>
  <c r="GE55" i="50"/>
  <c r="GF32" i="50"/>
  <c r="GD85" i="50"/>
  <c r="GE49" i="50"/>
  <c r="GF87" i="50"/>
  <c r="GF51" i="50"/>
  <c r="GE70" i="50"/>
  <c r="GF88" i="50"/>
  <c r="GE86" i="50"/>
  <c r="GE53" i="50"/>
  <c r="GD56" i="50"/>
  <c r="GE82" i="50"/>
  <c r="GD83" i="50"/>
  <c r="GF74" i="50"/>
  <c r="GD46" i="50"/>
  <c r="GF65" i="50"/>
  <c r="GF85" i="50"/>
  <c r="GD76" i="50"/>
  <c r="GD72" i="50"/>
  <c r="GE42" i="50"/>
  <c r="GD88" i="50"/>
  <c r="GD33" i="50"/>
  <c r="GE58" i="50"/>
  <c r="GF64" i="50"/>
  <c r="GF36" i="50"/>
  <c r="GE71" i="50"/>
  <c r="GD79" i="50"/>
  <c r="GF44" i="50"/>
  <c r="GF71" i="50"/>
  <c r="GD87" i="50"/>
  <c r="GD58" i="50"/>
  <c r="GD66" i="50"/>
  <c r="GD61" i="50"/>
  <c r="GF79" i="50"/>
  <c r="GD81" i="50"/>
  <c r="GD64" i="50"/>
  <c r="GD41" i="50"/>
  <c r="GF61" i="50"/>
  <c r="GE76" i="50"/>
  <c r="GE47" i="50"/>
  <c r="GF69" i="50"/>
  <c r="GF68" i="50"/>
  <c r="GD80" i="50"/>
  <c r="GE64" i="50"/>
  <c r="GE56" i="50"/>
  <c r="GE48" i="50"/>
  <c r="GD44" i="50"/>
  <c r="GD51" i="50"/>
  <c r="GE37" i="50"/>
  <c r="GD47" i="50"/>
  <c r="GF70" i="50"/>
  <c r="GD42" i="50"/>
  <c r="GD69" i="50"/>
  <c r="GF41" i="50"/>
  <c r="GF54" i="50"/>
  <c r="GF58" i="50"/>
  <c r="GE78" i="50"/>
  <c r="GE46" i="50"/>
  <c r="GF46" i="50"/>
  <c r="GE61" i="50"/>
  <c r="GD49" i="50"/>
  <c r="GE85" i="50"/>
  <c r="GE36" i="50"/>
  <c r="GE35" i="50"/>
  <c r="GF60" i="50"/>
  <c r="GF47" i="50"/>
  <c r="GE65" i="50"/>
  <c r="GD60" i="50"/>
  <c r="GD35" i="50"/>
  <c r="GE39" i="50"/>
  <c r="GF72" i="50"/>
  <c r="GE52" i="50"/>
  <c r="GD84" i="50"/>
  <c r="GE60" i="50"/>
  <c r="GF55" i="50"/>
  <c r="GE33" i="50"/>
  <c r="GF76" i="50"/>
  <c r="GD38" i="50"/>
  <c r="GD78" i="50"/>
  <c r="GD57" i="50"/>
  <c r="GD45" i="50"/>
  <c r="GE57" i="50"/>
  <c r="GD65" i="50"/>
  <c r="GF56" i="50"/>
  <c r="GD55" i="50"/>
  <c r="GD52" i="50"/>
  <c r="GF83" i="50"/>
  <c r="GD40" i="50"/>
  <c r="GE83" i="50"/>
  <c r="GE88" i="50"/>
  <c r="GG75" i="50"/>
  <c r="GG89" i="50"/>
  <c r="GG40" i="50"/>
  <c r="GG84" i="50"/>
  <c r="GG65" i="50"/>
  <c r="GH83" i="50"/>
  <c r="GG72" i="50"/>
  <c r="GG37" i="50"/>
  <c r="GG86" i="50"/>
  <c r="GG41" i="50"/>
  <c r="GG77" i="50"/>
  <c r="GG45" i="50"/>
  <c r="GH89" i="50"/>
  <c r="GG59" i="50"/>
  <c r="GG68" i="50"/>
  <c r="GH38" i="50"/>
  <c r="GG69" i="50"/>
  <c r="GH43" i="50"/>
  <c r="GG57" i="50"/>
  <c r="GF45" i="50"/>
  <c r="GH79" i="50"/>
  <c r="GH60" i="50"/>
  <c r="GG35" i="50"/>
  <c r="GG81" i="50"/>
  <c r="GH56" i="50"/>
  <c r="GH82" i="50"/>
  <c r="GH76" i="50"/>
  <c r="GG39" i="50"/>
  <c r="GH39" i="50"/>
  <c r="GG85" i="50"/>
  <c r="GH33" i="50"/>
  <c r="GG70" i="50"/>
  <c r="GH64" i="50"/>
  <c r="GH35" i="50"/>
  <c r="GG38" i="50"/>
  <c r="GG62" i="50"/>
  <c r="GH48" i="50"/>
  <c r="GG55" i="50"/>
  <c r="GG51" i="50"/>
  <c r="GH50" i="50"/>
  <c r="GG56" i="50"/>
  <c r="GH68" i="50"/>
  <c r="GH72" i="50"/>
  <c r="CB37" i="50"/>
  <c r="GG48" i="50"/>
  <c r="GG36" i="50"/>
  <c r="GG61" i="50"/>
  <c r="GG47" i="50"/>
  <c r="GH46" i="50"/>
  <c r="CB74" i="50"/>
  <c r="GH88" i="50"/>
  <c r="GG49" i="50"/>
  <c r="GH73" i="50"/>
  <c r="GH63" i="50"/>
  <c r="GG73" i="50"/>
  <c r="GG44" i="50"/>
  <c r="GH57" i="50"/>
  <c r="GG46" i="50"/>
  <c r="GH51" i="50"/>
  <c r="GH55" i="50"/>
  <c r="GG32" i="50"/>
  <c r="GG74" i="50"/>
  <c r="GG54" i="50"/>
  <c r="GH40" i="50"/>
  <c r="GG34" i="50"/>
  <c r="GG42" i="50"/>
  <c r="GH85" i="50"/>
  <c r="GH58" i="50"/>
  <c r="GF52" i="50"/>
  <c r="GG78" i="50"/>
  <c r="GH32" i="50"/>
  <c r="GH61" i="50"/>
  <c r="GG79" i="50"/>
  <c r="GG63" i="50"/>
  <c r="GG43" i="50"/>
  <c r="GG71" i="50"/>
  <c r="GH81" i="50"/>
  <c r="GG52" i="50"/>
  <c r="GF35" i="50"/>
  <c r="GG50" i="50"/>
  <c r="GH37" i="50"/>
  <c r="GG87" i="50"/>
  <c r="GG80" i="50"/>
  <c r="GG82" i="50"/>
  <c r="GG60" i="50"/>
  <c r="CB36" i="50"/>
  <c r="GG66" i="50"/>
  <c r="GG67" i="50"/>
  <c r="GG83" i="50"/>
  <c r="CB70" i="50"/>
  <c r="GG53" i="50"/>
  <c r="CB77" i="50"/>
  <c r="GG58" i="50"/>
  <c r="GG88" i="50"/>
  <c r="GH34" i="50"/>
  <c r="GH69" i="50"/>
  <c r="GG33" i="50"/>
  <c r="GH77" i="50"/>
  <c r="GH36" i="50"/>
  <c r="GG64" i="50"/>
  <c r="GH78" i="50"/>
  <c r="GI42" i="50"/>
  <c r="GJ64" i="50"/>
  <c r="GI78" i="50"/>
  <c r="GI75" i="50"/>
  <c r="GJ47" i="50"/>
  <c r="GH47" i="50"/>
  <c r="GI76" i="50"/>
  <c r="GI86" i="50"/>
  <c r="GI82" i="50"/>
  <c r="GI60" i="50"/>
  <c r="GI56" i="50"/>
  <c r="GI32" i="50"/>
  <c r="GI85" i="50"/>
  <c r="GJ65" i="50"/>
  <c r="GJ77" i="50"/>
  <c r="GI80" i="50"/>
  <c r="GI88" i="50"/>
  <c r="GI58" i="50"/>
  <c r="GI62" i="50"/>
  <c r="GI39" i="50"/>
  <c r="GJ33" i="50"/>
  <c r="GI68" i="50"/>
  <c r="GI40" i="50"/>
  <c r="GI65" i="50"/>
  <c r="GJ38" i="50"/>
  <c r="GI45" i="50"/>
  <c r="GJ32" i="50"/>
  <c r="GH59" i="50"/>
  <c r="GI79" i="50"/>
  <c r="GI84" i="50"/>
  <c r="GI81" i="50"/>
  <c r="GI64" i="50"/>
  <c r="GI59" i="50"/>
  <c r="GJ51" i="50"/>
  <c r="GI77" i="50"/>
  <c r="GI43" i="50"/>
  <c r="GH52" i="50"/>
  <c r="GJ50" i="50"/>
  <c r="GI69" i="50"/>
  <c r="GI34" i="50"/>
  <c r="GI41" i="50"/>
  <c r="GH62" i="50"/>
  <c r="GJ35" i="50"/>
  <c r="GH84" i="50"/>
  <c r="GI71" i="50"/>
  <c r="GI66" i="50"/>
  <c r="GI87" i="50"/>
  <c r="GI33" i="50"/>
  <c r="GH74" i="50"/>
  <c r="GH66" i="50"/>
  <c r="GI89" i="50"/>
  <c r="GJ34" i="50"/>
  <c r="GJ45" i="50"/>
  <c r="GI83" i="50"/>
  <c r="GI53" i="50"/>
  <c r="GI37" i="50"/>
  <c r="CD38" i="50"/>
  <c r="CD61" i="50"/>
  <c r="CD65" i="50"/>
  <c r="CD74" i="50"/>
  <c r="CD50" i="50"/>
  <c r="CD44" i="50"/>
  <c r="CD62" i="50"/>
  <c r="CD77" i="50"/>
  <c r="CD85" i="50"/>
  <c r="CD86" i="50"/>
  <c r="CD43" i="50"/>
  <c r="CD51" i="50"/>
  <c r="CD73" i="50"/>
  <c r="CD48" i="50"/>
  <c r="CD89" i="50"/>
  <c r="CD52" i="50"/>
  <c r="CD46" i="50"/>
  <c r="CD82" i="50"/>
  <c r="CE89" i="50"/>
  <c r="CE85" i="50"/>
  <c r="CE72" i="50"/>
  <c r="CE73" i="50"/>
  <c r="CE69" i="50"/>
  <c r="CE36" i="50"/>
  <c r="CE87" i="50"/>
  <c r="CE40" i="50"/>
  <c r="CE50" i="50"/>
  <c r="CE43" i="50"/>
  <c r="CE61" i="50"/>
  <c r="CE47" i="50"/>
  <c r="CE62" i="50"/>
  <c r="CE74" i="50"/>
  <c r="CE37" i="50"/>
  <c r="CE71" i="50"/>
  <c r="CE57" i="50"/>
  <c r="CE75" i="50"/>
  <c r="CE48" i="50"/>
  <c r="CE44" i="50"/>
  <c r="CE79" i="50"/>
  <c r="CF51" i="50"/>
  <c r="CF75" i="50"/>
  <c r="CF89" i="50"/>
  <c r="CF50" i="50"/>
  <c r="CF67" i="50"/>
  <c r="CF46" i="50"/>
  <c r="CF81" i="50"/>
  <c r="CF35" i="50"/>
  <c r="CF72" i="50"/>
  <c r="CF84" i="50"/>
  <c r="CF43" i="50"/>
  <c r="CF83" i="50"/>
  <c r="CF59" i="50"/>
  <c r="CF41" i="50"/>
  <c r="CF86" i="50"/>
  <c r="CF33" i="50"/>
  <c r="CF54" i="50"/>
  <c r="CH74" i="50"/>
  <c r="CH38" i="50"/>
  <c r="CH35" i="50"/>
  <c r="CH37" i="50"/>
  <c r="CH65" i="50"/>
  <c r="CH84" i="50"/>
  <c r="CH49" i="50"/>
  <c r="CH67" i="50"/>
  <c r="CH42" i="50"/>
  <c r="CH71" i="50"/>
  <c r="CH87" i="50"/>
  <c r="CH72" i="50"/>
  <c r="CH46" i="50"/>
  <c r="CH36" i="50"/>
  <c r="CI73" i="50"/>
  <c r="CI44" i="50"/>
  <c r="CI82" i="50"/>
  <c r="CI84" i="50"/>
  <c r="CI72" i="50"/>
  <c r="CI48" i="50"/>
  <c r="CI59" i="50"/>
  <c r="CI79" i="50"/>
  <c r="CI54" i="50"/>
  <c r="CI38" i="50"/>
  <c r="CI75" i="50"/>
  <c r="CI83" i="50"/>
  <c r="CI53" i="50"/>
  <c r="CI68" i="50"/>
  <c r="CI60" i="50"/>
  <c r="CI80" i="50"/>
  <c r="CI85" i="50"/>
  <c r="CI37" i="50"/>
  <c r="CI69" i="50"/>
  <c r="CI74" i="50"/>
  <c r="CI89" i="50"/>
  <c r="CI87" i="50"/>
  <c r="CJ87" i="50"/>
  <c r="CJ43" i="50"/>
  <c r="CJ39" i="50"/>
  <c r="CJ61" i="50"/>
  <c r="CJ71" i="50"/>
  <c r="CJ51" i="50"/>
  <c r="CJ70" i="50"/>
  <c r="CJ59" i="50"/>
  <c r="CJ69" i="50"/>
  <c r="CJ40" i="50"/>
  <c r="CJ72" i="50"/>
  <c r="CJ79" i="50"/>
  <c r="CJ84" i="50"/>
  <c r="CJ65" i="50"/>
  <c r="CL89" i="50"/>
  <c r="CL80" i="50"/>
  <c r="CL77" i="50"/>
  <c r="CL36" i="50"/>
  <c r="CL40" i="50"/>
  <c r="CL50" i="50"/>
  <c r="CL57" i="50"/>
  <c r="CL69" i="50"/>
  <c r="CL86" i="50"/>
  <c r="CK76" i="50"/>
  <c r="CL42" i="50"/>
  <c r="CL85" i="50"/>
  <c r="CK32" i="50"/>
  <c r="CL59" i="50"/>
  <c r="CM74" i="50"/>
  <c r="CM43" i="50"/>
  <c r="CL46" i="50"/>
  <c r="CM79" i="50"/>
  <c r="CM69" i="50"/>
  <c r="CM83" i="50"/>
  <c r="CM87" i="50"/>
  <c r="CM80" i="50"/>
  <c r="CM33" i="50"/>
  <c r="CM82" i="50"/>
  <c r="CM89" i="50"/>
  <c r="CM54" i="50"/>
  <c r="CM46" i="50"/>
  <c r="CM72" i="50"/>
  <c r="CM65" i="50"/>
  <c r="CM38" i="50"/>
  <c r="CN43" i="50"/>
  <c r="CN42" i="50"/>
  <c r="CN82" i="50"/>
  <c r="CN49" i="50"/>
  <c r="CN87" i="50"/>
  <c r="CN77" i="50"/>
  <c r="CN68" i="50"/>
  <c r="CN60" i="50"/>
  <c r="CN81" i="50"/>
  <c r="CN41" i="50"/>
  <c r="CN36" i="50"/>
  <c r="CN34" i="50"/>
  <c r="CN65" i="50"/>
  <c r="CN37" i="50"/>
  <c r="CN73" i="50"/>
  <c r="CN80" i="50"/>
  <c r="CN70" i="50"/>
  <c r="CP43" i="50"/>
  <c r="CP63" i="50"/>
  <c r="CP53" i="50"/>
  <c r="CP82" i="50"/>
  <c r="CP44" i="50"/>
  <c r="CP73" i="50"/>
  <c r="CP70" i="50"/>
  <c r="CP51" i="50"/>
  <c r="CP35" i="50"/>
  <c r="CP52" i="50"/>
  <c r="CP33" i="50"/>
  <c r="CP61" i="50"/>
  <c r="CP79" i="50"/>
  <c r="CP40" i="50"/>
  <c r="CP41" i="50"/>
  <c r="CP69" i="50"/>
  <c r="CP83" i="50"/>
  <c r="CP74" i="50"/>
  <c r="CP49" i="50"/>
  <c r="CP89" i="50"/>
  <c r="CQ52" i="50"/>
  <c r="CQ77" i="50"/>
  <c r="CQ63" i="50"/>
  <c r="CQ49" i="50"/>
  <c r="CQ69" i="50"/>
  <c r="CQ74" i="50"/>
  <c r="CQ89" i="50"/>
  <c r="CQ66" i="50"/>
  <c r="CQ48" i="50"/>
  <c r="CQ47" i="50"/>
  <c r="CQ51" i="50"/>
  <c r="CQ81" i="50"/>
  <c r="CQ86" i="50"/>
  <c r="CQ33" i="50"/>
  <c r="CQ41" i="50"/>
  <c r="CQ61" i="50"/>
  <c r="CQ46" i="50"/>
  <c r="CR59" i="50"/>
  <c r="CR53" i="50"/>
  <c r="CR35" i="50"/>
  <c r="CR44" i="50"/>
  <c r="CR46" i="50"/>
  <c r="CR50" i="50"/>
  <c r="CR74" i="50"/>
  <c r="CR72" i="50"/>
  <c r="CR54" i="50"/>
  <c r="CT77" i="50"/>
  <c r="CT60" i="50"/>
  <c r="CT70" i="50"/>
  <c r="CT45" i="50"/>
  <c r="CT37" i="50"/>
  <c r="CT36" i="50"/>
  <c r="CT42" i="50"/>
  <c r="CT63" i="50"/>
  <c r="CT38" i="50"/>
  <c r="CT62" i="50"/>
  <c r="CT74" i="50"/>
  <c r="CT67" i="50"/>
  <c r="CT41" i="50"/>
  <c r="CT85" i="50"/>
  <c r="CT43" i="50"/>
  <c r="CT65" i="50"/>
  <c r="CT72" i="50"/>
  <c r="CT48" i="50"/>
  <c r="CT86" i="50"/>
  <c r="CT53" i="50"/>
  <c r="CT50" i="50"/>
  <c r="CU49" i="50"/>
  <c r="CU75" i="50"/>
  <c r="CU87" i="50"/>
  <c r="CU72" i="50"/>
  <c r="CU54" i="50"/>
  <c r="CU77" i="50"/>
  <c r="CU47" i="50"/>
  <c r="CU60" i="50"/>
  <c r="CU62" i="50"/>
  <c r="CU67" i="50"/>
  <c r="CU83" i="50"/>
  <c r="CU45" i="50"/>
  <c r="CU63" i="50"/>
  <c r="CU36" i="50"/>
  <c r="CU53" i="50"/>
  <c r="CU61" i="50"/>
  <c r="CU73" i="50"/>
  <c r="CU35" i="50"/>
  <c r="CU43" i="50"/>
  <c r="CU68" i="50"/>
  <c r="CU57" i="50"/>
  <c r="CU40" i="50"/>
  <c r="CU69" i="50"/>
  <c r="CU44" i="50"/>
  <c r="CU46" i="50"/>
  <c r="CU74" i="50"/>
  <c r="CU55" i="50"/>
  <c r="CV73" i="50"/>
  <c r="CV60" i="50"/>
  <c r="CV62" i="50"/>
  <c r="CV45" i="50"/>
  <c r="CV71" i="50"/>
  <c r="CV85" i="50"/>
  <c r="CV40" i="50"/>
  <c r="CV70" i="50"/>
  <c r="CV68" i="50"/>
  <c r="CV79" i="50"/>
  <c r="CV55" i="50"/>
  <c r="CV59" i="50"/>
  <c r="CV67" i="50"/>
  <c r="CV69" i="50"/>
  <c r="CV83" i="50"/>
  <c r="CV51" i="50"/>
  <c r="CV53" i="50"/>
  <c r="CV57" i="50"/>
  <c r="CV61" i="50"/>
  <c r="CV39" i="50"/>
  <c r="CV86" i="50"/>
  <c r="CX84" i="50"/>
  <c r="CX39" i="50"/>
  <c r="CX70" i="50"/>
  <c r="CX86" i="50"/>
  <c r="CX81" i="50"/>
  <c r="CX50" i="50"/>
  <c r="CX65" i="50"/>
  <c r="CX77" i="50"/>
  <c r="CX36" i="50"/>
  <c r="CX40" i="50"/>
  <c r="CX82" i="50"/>
  <c r="CX42" i="50"/>
  <c r="CX68" i="50"/>
  <c r="CY74" i="50"/>
  <c r="CY86" i="50"/>
  <c r="CY45" i="50"/>
  <c r="CY63" i="50"/>
  <c r="CY54" i="50"/>
  <c r="CY41" i="50"/>
  <c r="CY72" i="50"/>
  <c r="CY36" i="50"/>
  <c r="CY42" i="50"/>
  <c r="CY48" i="50"/>
  <c r="CY85" i="50"/>
  <c r="CY52" i="50"/>
  <c r="CY73" i="50"/>
  <c r="CY87" i="50"/>
  <c r="CY57" i="50"/>
  <c r="CY53" i="50"/>
  <c r="CY84" i="50"/>
  <c r="CY79" i="50"/>
  <c r="CY62" i="50"/>
  <c r="CY37" i="50"/>
  <c r="CY70" i="50"/>
  <c r="CY47" i="50"/>
  <c r="CZ71" i="50"/>
  <c r="CZ49" i="50"/>
  <c r="CZ43" i="50"/>
  <c r="CZ52" i="50"/>
  <c r="CZ72" i="50"/>
  <c r="CZ60" i="50"/>
  <c r="CZ44" i="50"/>
  <c r="CZ63" i="50"/>
  <c r="CZ54" i="50"/>
  <c r="CZ55" i="50"/>
  <c r="CZ38" i="50"/>
  <c r="CZ82" i="50"/>
  <c r="CZ86" i="50"/>
  <c r="CZ77" i="50"/>
  <c r="CZ61" i="50"/>
  <c r="CZ62" i="50"/>
  <c r="CZ40" i="50"/>
  <c r="CZ81" i="50"/>
  <c r="CZ46" i="50"/>
  <c r="CZ45" i="50"/>
  <c r="CZ34" i="50"/>
  <c r="CZ32" i="50"/>
  <c r="DB71" i="50"/>
  <c r="DB87" i="50"/>
  <c r="DB51" i="50"/>
  <c r="DB84" i="50"/>
  <c r="DB59" i="50"/>
  <c r="DB43" i="50"/>
  <c r="DB79" i="50"/>
  <c r="DB80" i="50"/>
  <c r="DB77" i="50"/>
  <c r="DB41" i="50"/>
  <c r="DB86" i="50"/>
  <c r="DB62" i="50"/>
  <c r="DB52" i="50"/>
  <c r="DB74" i="50"/>
  <c r="DC89" i="50"/>
  <c r="DB46" i="50"/>
  <c r="DC82" i="50"/>
  <c r="DC62" i="50"/>
  <c r="DC84" i="50"/>
  <c r="DC72" i="50"/>
  <c r="DB32" i="50"/>
  <c r="DC68" i="50"/>
  <c r="DC50" i="50"/>
  <c r="DC60" i="50"/>
  <c r="DC83" i="50"/>
  <c r="DC51" i="50"/>
  <c r="DC54" i="50"/>
  <c r="DC39" i="50"/>
  <c r="DC55" i="50"/>
  <c r="DC63" i="50"/>
  <c r="DD37" i="50"/>
  <c r="DC34" i="50"/>
  <c r="DC66" i="50"/>
  <c r="DC48" i="50"/>
  <c r="DD67" i="50"/>
  <c r="DD43" i="50"/>
  <c r="DD41" i="50"/>
  <c r="DD74" i="50"/>
  <c r="DD59" i="50"/>
  <c r="DD62" i="50"/>
  <c r="DD57" i="50"/>
  <c r="DD82" i="50"/>
  <c r="DD47" i="50"/>
  <c r="DD61" i="50"/>
  <c r="DD84" i="50"/>
  <c r="DD44" i="50"/>
  <c r="DF45" i="50"/>
  <c r="DF50" i="50"/>
  <c r="DF44" i="50"/>
  <c r="DF75" i="50"/>
  <c r="DF57" i="50"/>
  <c r="DF70" i="50"/>
  <c r="DF55" i="50"/>
  <c r="DF61" i="50"/>
  <c r="DF59" i="50"/>
  <c r="DF69" i="50"/>
  <c r="DF42" i="50"/>
  <c r="DG77" i="50"/>
  <c r="DG43" i="50"/>
  <c r="DG48" i="50"/>
  <c r="DG51" i="50"/>
  <c r="DG39" i="50"/>
  <c r="DG74" i="50"/>
  <c r="DG71" i="50"/>
  <c r="DG86" i="50"/>
  <c r="DG60" i="50"/>
  <c r="DG59" i="50"/>
  <c r="DG57" i="50"/>
  <c r="DG50" i="50"/>
  <c r="DG54" i="50"/>
  <c r="DG35" i="50"/>
  <c r="DH67" i="50"/>
  <c r="DH61" i="50"/>
  <c r="DH63" i="50"/>
  <c r="DH79" i="50"/>
  <c r="DH35" i="50"/>
  <c r="DH55" i="50"/>
  <c r="DH86" i="50"/>
  <c r="DH57" i="50"/>
  <c r="DH48" i="50"/>
  <c r="DH65" i="50"/>
  <c r="DH80" i="50"/>
  <c r="DH49" i="50"/>
  <c r="DH38" i="50"/>
  <c r="DH43" i="50"/>
  <c r="DH34" i="50"/>
  <c r="DJ72" i="50"/>
  <c r="DJ65" i="50"/>
  <c r="DJ83" i="50"/>
  <c r="DJ66" i="50"/>
  <c r="DJ52" i="50"/>
  <c r="DJ71" i="50"/>
  <c r="DJ47" i="50"/>
  <c r="DJ41" i="50"/>
  <c r="DJ63" i="50"/>
  <c r="DJ46" i="50"/>
  <c r="DK63" i="50"/>
  <c r="DK84" i="50"/>
  <c r="DJ56" i="50"/>
  <c r="DK42" i="50"/>
  <c r="DK66" i="50"/>
  <c r="DK60" i="50"/>
  <c r="DK62" i="50"/>
  <c r="DK44" i="50"/>
  <c r="DK61" i="50"/>
  <c r="DK77" i="50"/>
  <c r="DK74" i="50"/>
  <c r="DK65" i="50"/>
  <c r="DL37" i="50"/>
  <c r="DK38" i="50"/>
  <c r="DL61" i="50"/>
  <c r="DL68" i="50"/>
  <c r="DL87" i="50"/>
  <c r="DL43" i="50"/>
  <c r="DL55" i="50"/>
  <c r="DL46" i="50"/>
  <c r="DL45" i="50"/>
  <c r="DL39" i="50"/>
  <c r="DL62" i="50"/>
  <c r="DL86" i="50"/>
  <c r="DL66" i="50"/>
  <c r="DL71" i="50"/>
  <c r="DL57" i="50"/>
  <c r="DL48" i="50"/>
  <c r="DL85" i="50"/>
  <c r="DL63" i="50"/>
  <c r="DL44" i="50"/>
  <c r="DL34" i="50"/>
  <c r="DL76" i="50"/>
  <c r="DN79" i="50"/>
  <c r="DN53" i="50"/>
  <c r="DN66" i="50"/>
  <c r="DN61" i="50"/>
  <c r="DN63" i="50"/>
  <c r="DN37" i="50"/>
  <c r="DN70" i="50"/>
  <c r="DN35" i="50"/>
  <c r="DN75" i="50"/>
  <c r="DN49" i="50"/>
  <c r="DN45" i="50"/>
  <c r="DN80" i="50"/>
  <c r="DN55" i="50"/>
  <c r="DO49" i="50"/>
  <c r="DO67" i="50"/>
  <c r="DO52" i="50"/>
  <c r="DO79" i="50"/>
  <c r="DO87" i="50"/>
  <c r="DO82" i="50"/>
  <c r="DO61" i="50"/>
  <c r="DO89" i="50"/>
  <c r="DO84" i="50"/>
  <c r="DO51" i="50"/>
  <c r="DO74" i="50"/>
  <c r="DO59" i="50"/>
  <c r="DO47" i="50"/>
  <c r="DO77" i="50"/>
  <c r="DO72" i="50"/>
  <c r="DO71" i="50"/>
  <c r="DO75" i="50"/>
  <c r="DP49" i="50"/>
  <c r="DP74" i="50"/>
  <c r="DO37" i="50"/>
  <c r="DP38" i="50"/>
  <c r="DP82" i="50"/>
  <c r="DP41" i="50"/>
  <c r="DP89" i="50"/>
  <c r="DP60" i="50"/>
  <c r="DP62" i="50"/>
  <c r="DP55" i="50"/>
  <c r="DP81" i="50"/>
  <c r="DP46" i="50"/>
  <c r="DP84" i="50"/>
  <c r="DP72" i="50"/>
  <c r="DP40" i="50"/>
  <c r="DP34" i="50"/>
  <c r="DP68" i="50"/>
  <c r="DP66" i="50"/>
  <c r="DR62" i="50"/>
  <c r="DR75" i="50"/>
  <c r="DR47" i="50"/>
  <c r="DR65" i="50"/>
  <c r="DR54" i="50"/>
  <c r="DR52" i="50"/>
  <c r="DR50" i="50"/>
  <c r="DR57" i="50"/>
  <c r="DR33" i="50"/>
  <c r="DR74" i="50"/>
  <c r="DR63" i="50"/>
  <c r="DR68" i="50"/>
  <c r="DR44" i="50"/>
  <c r="DR38" i="50"/>
  <c r="DR60" i="50"/>
  <c r="DS87" i="50"/>
  <c r="DS39" i="50"/>
  <c r="DS65" i="50"/>
  <c r="DS74" i="50"/>
  <c r="DS48" i="50"/>
  <c r="DS60" i="50"/>
  <c r="DS53" i="50"/>
  <c r="DS84" i="50"/>
  <c r="DS77" i="50"/>
  <c r="DS46" i="50"/>
  <c r="DR76" i="50"/>
  <c r="DS85" i="50"/>
  <c r="DS82" i="50"/>
  <c r="DS73" i="50"/>
  <c r="DS51" i="50"/>
  <c r="DS83" i="50"/>
  <c r="DT38" i="50"/>
  <c r="DT55" i="50"/>
  <c r="DS75" i="50"/>
  <c r="DT83" i="50"/>
  <c r="DT62" i="50"/>
  <c r="DT70" i="50"/>
  <c r="DT85" i="50"/>
  <c r="DT89" i="50"/>
  <c r="DT45" i="50"/>
  <c r="DT61" i="50"/>
  <c r="DT49" i="50"/>
  <c r="DT59" i="50"/>
  <c r="DT82" i="50"/>
  <c r="DT46" i="50"/>
  <c r="DT54" i="50"/>
  <c r="DT84" i="50"/>
  <c r="DT73" i="50"/>
  <c r="DT63" i="50"/>
  <c r="DT42" i="50"/>
  <c r="DT67" i="50"/>
  <c r="DT60" i="50"/>
  <c r="DV87" i="50"/>
  <c r="DV81" i="50"/>
  <c r="DV86" i="50"/>
  <c r="DV48" i="50"/>
  <c r="DV83" i="50"/>
  <c r="DV39" i="50"/>
  <c r="DV65" i="50"/>
  <c r="DV89" i="50"/>
  <c r="DV54" i="50"/>
  <c r="DV51" i="50"/>
  <c r="DV62" i="50"/>
  <c r="DV42" i="50"/>
  <c r="DV63" i="50"/>
  <c r="DV38" i="50"/>
  <c r="DV68" i="50"/>
  <c r="DV49" i="50"/>
  <c r="DV55" i="50"/>
  <c r="DW77" i="50"/>
  <c r="DV52" i="50"/>
  <c r="DW61" i="50"/>
  <c r="DW65" i="50"/>
  <c r="DW59" i="50"/>
  <c r="DW37" i="50"/>
  <c r="DW66" i="50"/>
  <c r="DW73" i="50"/>
  <c r="DW60" i="50"/>
  <c r="DW44" i="50"/>
  <c r="DV34" i="50"/>
  <c r="DW87" i="50"/>
  <c r="DW50" i="50"/>
  <c r="DW47" i="50"/>
  <c r="DW51" i="50"/>
  <c r="DW35" i="50"/>
  <c r="DW75" i="50"/>
  <c r="DW74" i="50"/>
  <c r="DW49" i="50"/>
  <c r="DW45" i="50"/>
  <c r="DX74" i="50"/>
  <c r="DX77" i="50"/>
  <c r="DX69" i="50"/>
  <c r="DX75" i="50"/>
  <c r="DX57" i="50"/>
  <c r="DX44" i="50"/>
  <c r="DX84" i="50"/>
  <c r="DX89" i="50"/>
  <c r="DX81" i="50"/>
  <c r="DX80" i="50"/>
  <c r="DX45" i="50"/>
  <c r="DX35" i="50"/>
  <c r="DX43" i="50"/>
  <c r="DX39" i="50"/>
  <c r="DX68" i="50"/>
  <c r="DX65" i="50"/>
  <c r="DX67" i="50"/>
  <c r="DX34" i="50"/>
  <c r="DX46" i="50"/>
  <c r="DZ73" i="50"/>
  <c r="DZ41" i="50"/>
  <c r="DZ81" i="50"/>
  <c r="DY46" i="50"/>
  <c r="DZ38" i="50"/>
  <c r="DZ45" i="50"/>
  <c r="DZ47" i="50"/>
  <c r="DZ49" i="50"/>
  <c r="DZ42" i="50"/>
  <c r="DZ43" i="50"/>
  <c r="DZ40" i="50"/>
  <c r="DZ79" i="50"/>
  <c r="DZ55" i="50"/>
  <c r="DZ61" i="50"/>
  <c r="DZ87" i="50"/>
  <c r="EA77" i="50"/>
  <c r="EA57" i="50"/>
  <c r="EA45" i="50"/>
  <c r="EA69" i="50"/>
  <c r="EA81" i="50"/>
  <c r="EA75" i="50"/>
  <c r="EA85" i="50"/>
  <c r="EA37" i="50"/>
  <c r="EA47" i="50"/>
  <c r="EA38" i="50"/>
  <c r="EA84" i="50"/>
  <c r="EA73" i="50"/>
  <c r="EA89" i="50"/>
  <c r="EA82" i="50"/>
  <c r="EA42" i="50"/>
  <c r="EA79" i="50"/>
  <c r="EA59" i="50"/>
  <c r="EA41" i="50"/>
  <c r="EB89" i="50"/>
  <c r="EB44" i="50"/>
  <c r="EB80" i="50"/>
  <c r="EB84" i="50"/>
  <c r="EB57" i="50"/>
  <c r="EB43" i="50"/>
  <c r="EB59" i="50"/>
  <c r="EB35" i="50"/>
  <c r="EB85" i="50"/>
  <c r="EB52" i="50"/>
  <c r="EB65" i="50"/>
  <c r="EB49" i="50"/>
  <c r="EB54" i="50"/>
  <c r="EB63" i="50"/>
  <c r="EB79" i="50"/>
  <c r="EA60" i="50"/>
  <c r="EA32" i="50"/>
  <c r="ED46" i="50"/>
  <c r="ED48" i="50"/>
  <c r="ED82" i="50"/>
  <c r="ED47" i="50"/>
  <c r="ED41" i="50"/>
  <c r="ED77" i="50"/>
  <c r="ED55" i="50"/>
  <c r="ED43" i="50"/>
  <c r="ED86" i="50"/>
  <c r="ED73" i="50"/>
  <c r="ED62" i="50"/>
  <c r="ED89" i="50"/>
  <c r="ED84" i="50"/>
  <c r="ED51" i="50"/>
  <c r="ED74" i="50"/>
  <c r="ED42" i="50"/>
  <c r="ED71" i="50"/>
  <c r="ED38" i="50"/>
  <c r="ED39" i="50"/>
  <c r="ED70" i="50"/>
  <c r="ED49" i="50"/>
  <c r="EE74" i="50"/>
  <c r="EE75" i="50"/>
  <c r="EE73" i="50"/>
  <c r="EE39" i="50"/>
  <c r="EE55" i="50"/>
  <c r="EE48" i="50"/>
  <c r="EE37" i="50"/>
  <c r="EE85" i="50"/>
  <c r="EE79" i="50"/>
  <c r="EE38" i="50"/>
  <c r="EE43" i="50"/>
  <c r="EE62" i="50"/>
  <c r="EE41" i="50"/>
  <c r="EE68" i="50"/>
  <c r="EE72" i="50"/>
  <c r="EE46" i="50"/>
  <c r="EF40" i="50"/>
  <c r="EF68" i="50"/>
  <c r="EF39" i="50"/>
  <c r="EF81" i="50"/>
  <c r="EF63" i="50"/>
  <c r="EF52" i="50"/>
  <c r="EF80" i="50"/>
  <c r="EF84" i="50"/>
  <c r="EF59" i="50"/>
  <c r="EF75" i="50"/>
  <c r="EF83" i="50"/>
  <c r="EF66" i="50"/>
  <c r="EF85" i="50"/>
  <c r="EF79" i="50"/>
  <c r="EF74" i="50"/>
  <c r="EF86" i="50"/>
  <c r="EF46" i="50"/>
  <c r="EF36" i="50"/>
  <c r="EH45" i="50"/>
  <c r="EH73" i="50"/>
  <c r="EH71" i="50"/>
  <c r="EH85" i="50"/>
  <c r="EH61" i="50"/>
  <c r="EH83" i="50"/>
  <c r="EH75" i="50"/>
  <c r="EH86" i="50"/>
  <c r="EH66" i="50"/>
  <c r="EH40" i="50"/>
  <c r="EH68" i="50"/>
  <c r="EH62" i="50"/>
  <c r="EH79" i="50"/>
  <c r="EH43" i="50"/>
  <c r="EH41" i="50"/>
  <c r="EH44" i="50"/>
  <c r="EI72" i="50"/>
  <c r="EI70" i="50"/>
  <c r="EI38" i="50"/>
  <c r="EI74" i="50"/>
  <c r="EI79" i="50"/>
  <c r="EI62" i="50"/>
  <c r="EI59" i="50"/>
  <c r="EI73" i="50"/>
  <c r="EI68" i="50"/>
  <c r="EI46" i="50"/>
  <c r="EI40" i="50"/>
  <c r="EI35" i="50"/>
  <c r="EI75" i="50"/>
  <c r="EI82" i="50"/>
  <c r="EI42" i="50"/>
  <c r="EI86" i="50"/>
  <c r="EI87" i="50"/>
  <c r="EH52" i="50"/>
  <c r="EI89" i="50"/>
  <c r="EI48" i="50"/>
  <c r="EJ39" i="50"/>
  <c r="EJ77" i="50"/>
  <c r="EJ63" i="50"/>
  <c r="EJ43" i="50"/>
  <c r="EJ41" i="50"/>
  <c r="EJ49" i="50"/>
  <c r="EJ52" i="50"/>
  <c r="EJ50" i="50"/>
  <c r="EJ73" i="50"/>
  <c r="EJ59" i="50"/>
  <c r="EL35" i="50"/>
  <c r="EL38" i="50"/>
  <c r="EL77" i="50"/>
  <c r="EL89" i="50"/>
  <c r="EL55" i="50"/>
  <c r="EL87" i="50"/>
  <c r="EL80" i="50"/>
  <c r="EL70" i="50"/>
  <c r="EL45" i="50"/>
  <c r="EL85" i="50"/>
  <c r="EL40" i="50"/>
  <c r="EL61" i="50"/>
  <c r="EL49" i="50"/>
  <c r="EL44" i="50"/>
  <c r="EL69" i="50"/>
  <c r="EL33" i="50"/>
  <c r="EM40" i="50"/>
  <c r="EM74" i="50"/>
  <c r="EM51" i="50"/>
  <c r="EM61" i="50"/>
  <c r="EM85" i="50"/>
  <c r="EM35" i="50"/>
  <c r="EM41" i="50"/>
  <c r="EM52" i="50"/>
  <c r="EM71" i="50"/>
  <c r="EM73" i="50"/>
  <c r="EM79" i="50"/>
  <c r="EM77" i="50"/>
  <c r="EM66" i="50"/>
  <c r="EM83" i="50"/>
  <c r="EM72" i="50"/>
  <c r="EM45" i="50"/>
  <c r="EM65" i="50"/>
  <c r="EM67" i="50"/>
  <c r="EM54" i="50"/>
  <c r="EN46" i="50"/>
  <c r="EN35" i="50"/>
  <c r="EN44" i="50"/>
  <c r="EN86" i="50"/>
  <c r="EN63" i="50"/>
  <c r="EN53" i="50"/>
  <c r="EN67" i="50"/>
  <c r="EN75" i="50"/>
  <c r="EN66" i="50"/>
  <c r="EN39" i="50"/>
  <c r="EN73" i="50"/>
  <c r="EN59" i="50"/>
  <c r="EN89" i="50"/>
  <c r="EN50" i="50"/>
  <c r="EN60" i="50"/>
  <c r="EN85" i="50"/>
  <c r="EN70" i="50"/>
  <c r="EN49" i="50"/>
  <c r="EN41" i="50"/>
  <c r="EN54" i="50"/>
  <c r="EN61" i="50"/>
  <c r="EN32" i="50"/>
  <c r="EP82" i="50"/>
  <c r="EP77" i="50"/>
  <c r="EP46" i="50"/>
  <c r="EP85" i="50"/>
  <c r="EP74" i="50"/>
  <c r="EP41" i="50"/>
  <c r="EP54" i="50"/>
  <c r="EP48" i="50"/>
  <c r="EP73" i="50"/>
  <c r="EP55" i="50"/>
  <c r="EP37" i="50"/>
  <c r="EP52" i="50"/>
  <c r="EP53" i="50"/>
  <c r="EP57" i="50"/>
  <c r="EP84" i="50"/>
  <c r="EP47" i="50"/>
  <c r="EP43" i="50"/>
  <c r="EP60" i="50"/>
  <c r="EP51" i="50"/>
  <c r="EP70" i="50"/>
  <c r="EQ47" i="50"/>
  <c r="EQ72" i="50"/>
  <c r="EQ73" i="50"/>
  <c r="EQ38" i="50"/>
  <c r="EQ39" i="50"/>
  <c r="EQ50" i="50"/>
  <c r="EQ77" i="50"/>
  <c r="EQ60" i="50"/>
  <c r="EQ79" i="50"/>
  <c r="ER59" i="50"/>
  <c r="EQ87" i="50"/>
  <c r="EQ55" i="50"/>
  <c r="EQ36" i="50"/>
  <c r="EQ45" i="50"/>
  <c r="EQ75" i="50"/>
  <c r="EQ40" i="50"/>
  <c r="EQ74" i="50"/>
  <c r="EQ70" i="50"/>
  <c r="ER72" i="50"/>
  <c r="ER75" i="50"/>
  <c r="ER51" i="50"/>
  <c r="ER66" i="50"/>
  <c r="ER43" i="50"/>
  <c r="ER53" i="50"/>
  <c r="ER41" i="50"/>
  <c r="ER54" i="50"/>
  <c r="ER48" i="50"/>
  <c r="ER61" i="50"/>
  <c r="ER60" i="50"/>
  <c r="ER69" i="50"/>
  <c r="ER39" i="50"/>
  <c r="ER63" i="50"/>
  <c r="EQ56" i="50"/>
  <c r="ER42" i="50"/>
  <c r="ER86" i="50"/>
  <c r="ER55" i="50"/>
  <c r="ER67" i="50"/>
  <c r="ER32" i="50"/>
  <c r="ET71" i="50"/>
  <c r="ET50" i="50"/>
  <c r="ET55" i="50"/>
  <c r="ET84" i="50"/>
  <c r="ET69" i="50"/>
  <c r="ET73" i="50"/>
  <c r="ET77" i="50"/>
  <c r="ET42" i="50"/>
  <c r="ET54" i="50"/>
  <c r="ET51" i="50"/>
  <c r="ET65" i="50"/>
  <c r="ET44" i="50"/>
  <c r="ET45" i="50"/>
  <c r="ET49" i="50"/>
  <c r="ET48" i="50"/>
  <c r="ET89" i="50"/>
  <c r="ET52" i="50"/>
  <c r="ET35" i="50"/>
  <c r="ET62" i="50"/>
  <c r="EU73" i="50"/>
  <c r="EU45" i="50"/>
  <c r="EU48" i="50"/>
  <c r="EU75" i="50"/>
  <c r="EU36" i="50"/>
  <c r="EU51" i="50"/>
  <c r="EU71" i="50"/>
  <c r="EU44" i="50"/>
  <c r="EU87" i="50"/>
  <c r="EU74" i="50"/>
  <c r="EU43" i="50"/>
  <c r="EU59" i="50"/>
  <c r="EU77" i="50"/>
  <c r="EU55" i="50"/>
  <c r="EU39" i="50"/>
  <c r="EV55" i="50"/>
  <c r="EV49" i="50"/>
  <c r="EU53" i="50"/>
  <c r="EV62" i="50"/>
  <c r="EU81" i="50"/>
  <c r="EV60" i="50"/>
  <c r="EU72" i="50"/>
  <c r="EV48" i="50"/>
  <c r="EV83" i="50"/>
  <c r="EV35" i="50"/>
  <c r="EV51" i="50"/>
  <c r="EV61" i="50"/>
  <c r="EV87" i="50"/>
  <c r="EV80" i="50"/>
  <c r="EV59" i="50"/>
  <c r="EV45" i="50"/>
  <c r="EV53" i="50"/>
  <c r="EV69" i="50"/>
  <c r="EV41" i="50"/>
  <c r="EV46" i="50"/>
  <c r="EX74" i="50"/>
  <c r="EX37" i="50"/>
  <c r="EX82" i="50"/>
  <c r="EX71" i="50"/>
  <c r="EX55" i="50"/>
  <c r="EX42" i="50"/>
  <c r="EX57" i="50"/>
  <c r="EX87" i="50"/>
  <c r="EX77" i="50"/>
  <c r="EX49" i="50"/>
  <c r="EX45" i="50"/>
  <c r="EX62" i="50"/>
  <c r="EX43" i="50"/>
  <c r="EX47" i="50"/>
  <c r="EX60" i="50"/>
  <c r="EX52" i="50"/>
  <c r="EX51" i="50"/>
  <c r="EY54" i="50"/>
  <c r="EY61" i="50"/>
  <c r="EY46" i="50"/>
  <c r="EY63" i="50"/>
  <c r="EY47" i="50"/>
  <c r="EY72" i="50"/>
  <c r="EY67" i="50"/>
  <c r="EY83" i="50"/>
  <c r="EY41" i="50"/>
  <c r="EY79" i="50"/>
  <c r="EY89" i="50"/>
  <c r="EY45" i="50"/>
  <c r="EY66" i="50"/>
  <c r="EY86" i="50"/>
  <c r="EZ75" i="50"/>
  <c r="EY43" i="50"/>
  <c r="EY73" i="50"/>
  <c r="EZ55" i="50"/>
  <c r="EZ51" i="50"/>
  <c r="EZ62" i="50"/>
  <c r="EZ50" i="50"/>
  <c r="EZ85" i="50"/>
  <c r="EZ77" i="50"/>
  <c r="EZ70" i="50"/>
  <c r="EZ79" i="50"/>
  <c r="EZ67" i="50"/>
  <c r="EZ57" i="50"/>
  <c r="EZ59" i="50"/>
  <c r="EZ66" i="50"/>
  <c r="EZ44" i="50"/>
  <c r="EZ68" i="50"/>
  <c r="EZ73" i="50"/>
  <c r="EZ39" i="50"/>
  <c r="EZ34" i="50"/>
  <c r="EZ76" i="50"/>
  <c r="FB43" i="50"/>
  <c r="FB45" i="50"/>
  <c r="FB75" i="50"/>
  <c r="FB51" i="50"/>
  <c r="FB35" i="50"/>
  <c r="FB44" i="50"/>
  <c r="FB48" i="50"/>
  <c r="FB72" i="50"/>
  <c r="FB80" i="50"/>
  <c r="FB61" i="50"/>
  <c r="FB38" i="50"/>
  <c r="FB84" i="50"/>
  <c r="FB81" i="50"/>
  <c r="FB67" i="50"/>
  <c r="FB46" i="50"/>
  <c r="FB54" i="50"/>
  <c r="FB89" i="50"/>
  <c r="FC39" i="50"/>
  <c r="FC40" i="50"/>
  <c r="FC89" i="50"/>
  <c r="FC44" i="50"/>
  <c r="FC60" i="50"/>
  <c r="FC57" i="50"/>
  <c r="FC48" i="50"/>
  <c r="FC84" i="50"/>
  <c r="FC52" i="50"/>
  <c r="FC51" i="50"/>
  <c r="FC71" i="50"/>
  <c r="FC79" i="50"/>
  <c r="FC87" i="50"/>
  <c r="FC46" i="50"/>
  <c r="FC83" i="50"/>
  <c r="FC45" i="50"/>
  <c r="FD73" i="50"/>
  <c r="FD50" i="50"/>
  <c r="FD61" i="50"/>
  <c r="FD60" i="50"/>
  <c r="FD69" i="50"/>
  <c r="FD66" i="50"/>
  <c r="FD48" i="50"/>
  <c r="FD70" i="50"/>
  <c r="FD57" i="50"/>
  <c r="FD84" i="50"/>
  <c r="FD49" i="50"/>
  <c r="FD63" i="50"/>
  <c r="FC34" i="50"/>
  <c r="FD46" i="50"/>
  <c r="FD42" i="50"/>
  <c r="FD68" i="50"/>
  <c r="FF50" i="50"/>
  <c r="FF85" i="50"/>
  <c r="FF44" i="50"/>
  <c r="FF49" i="50"/>
  <c r="FF48" i="50"/>
  <c r="FF54" i="50"/>
  <c r="FF43" i="50"/>
  <c r="FF65" i="50"/>
  <c r="FF61" i="50"/>
  <c r="FF39" i="50"/>
  <c r="FF41" i="50"/>
  <c r="FF38" i="50"/>
  <c r="FF63" i="50"/>
  <c r="FF51" i="50"/>
  <c r="FF45" i="50"/>
  <c r="FF52" i="50"/>
  <c r="FF36" i="50"/>
  <c r="FF71" i="50"/>
  <c r="FG81" i="50"/>
  <c r="FG43" i="50"/>
  <c r="FG48" i="50"/>
  <c r="FG42" i="50"/>
  <c r="FG57" i="50"/>
  <c r="FG63" i="50"/>
  <c r="FG87" i="50"/>
  <c r="FG66" i="50"/>
  <c r="FG82" i="50"/>
  <c r="FG37" i="50"/>
  <c r="FG59" i="50"/>
  <c r="FG80" i="50"/>
  <c r="FG35" i="50"/>
  <c r="FG74" i="50"/>
  <c r="FG46" i="50"/>
  <c r="FG62" i="50"/>
  <c r="FG38" i="50"/>
  <c r="FH67" i="50"/>
  <c r="FH45" i="50"/>
  <c r="FG75" i="50"/>
  <c r="FH87" i="50"/>
  <c r="FG44" i="50"/>
  <c r="FG77" i="50"/>
  <c r="FH42" i="50"/>
  <c r="FH38" i="50"/>
  <c r="FH70" i="50"/>
  <c r="FH54" i="50"/>
  <c r="FH75" i="50"/>
  <c r="FH47" i="50"/>
  <c r="FH65" i="50"/>
  <c r="FH63" i="50"/>
  <c r="FH55" i="50"/>
  <c r="FH61" i="50"/>
  <c r="FH68" i="50"/>
  <c r="FG32" i="50"/>
  <c r="FH46" i="50"/>
  <c r="FH62" i="50"/>
  <c r="FH85" i="50"/>
  <c r="FH49" i="50"/>
  <c r="FH35" i="50"/>
  <c r="FH34" i="50"/>
  <c r="FH80" i="50"/>
  <c r="FH57" i="50"/>
  <c r="FH52" i="50"/>
  <c r="FI56" i="50"/>
  <c r="FJ60" i="50"/>
  <c r="FJ43" i="50"/>
  <c r="FJ40" i="50"/>
  <c r="FJ48" i="50"/>
  <c r="FJ61" i="50"/>
  <c r="FJ33" i="50"/>
  <c r="FJ80" i="50"/>
  <c r="FJ52" i="50"/>
  <c r="FJ36" i="50"/>
  <c r="FJ71" i="50"/>
  <c r="FJ69" i="50"/>
  <c r="FK87" i="50"/>
  <c r="FK67" i="50"/>
  <c r="FK89" i="50"/>
  <c r="FJ53" i="50"/>
  <c r="FK44" i="50"/>
  <c r="FJ50" i="50"/>
  <c r="FJ77" i="50"/>
  <c r="FK77" i="50"/>
  <c r="FK68" i="50"/>
  <c r="FK81" i="50"/>
  <c r="FK45" i="50"/>
  <c r="FK79" i="50"/>
  <c r="FK59" i="50"/>
  <c r="FK69" i="50"/>
  <c r="FK46" i="50"/>
  <c r="FK74" i="50"/>
  <c r="FK62" i="50"/>
  <c r="FL65" i="50"/>
  <c r="FL45" i="50"/>
  <c r="FL68" i="50"/>
  <c r="FL60" i="50"/>
  <c r="FL89" i="50"/>
  <c r="FL77" i="50"/>
  <c r="FL86" i="50"/>
  <c r="FL55" i="50"/>
  <c r="FL72" i="50"/>
  <c r="FL40" i="50"/>
  <c r="FL82" i="50"/>
  <c r="FL79" i="50"/>
  <c r="FL70" i="50"/>
  <c r="FL49" i="50"/>
  <c r="FL53" i="50"/>
  <c r="FL84" i="50"/>
  <c r="FL34" i="50"/>
  <c r="FN86" i="50"/>
  <c r="FN51" i="50"/>
  <c r="FN66" i="50"/>
  <c r="FN52" i="50"/>
  <c r="FN60" i="50"/>
  <c r="FN48" i="50"/>
  <c r="FN50" i="50"/>
  <c r="FN61" i="50"/>
  <c r="FN80" i="50"/>
  <c r="FN73" i="50"/>
  <c r="FN35" i="50"/>
  <c r="FN41" i="50"/>
  <c r="FN70" i="50"/>
  <c r="FN57" i="50"/>
  <c r="FN59" i="50"/>
  <c r="FO81" i="50"/>
  <c r="FO77" i="50"/>
  <c r="FO49" i="50"/>
  <c r="FO87" i="50"/>
  <c r="FO72" i="50"/>
  <c r="FO73" i="50"/>
  <c r="FO35" i="50"/>
  <c r="FO79" i="50"/>
  <c r="FO38" i="50"/>
  <c r="FO60" i="50"/>
  <c r="FO44" i="50"/>
  <c r="FO69" i="50"/>
  <c r="FO89" i="50"/>
  <c r="FO55" i="50"/>
  <c r="FO42" i="50"/>
  <c r="FO86" i="50"/>
  <c r="FO61" i="50"/>
  <c r="FO71" i="50"/>
  <c r="FO36" i="50"/>
  <c r="FO74" i="50"/>
  <c r="FO75" i="50"/>
  <c r="FP65" i="50"/>
  <c r="FP85" i="50"/>
  <c r="FP50" i="50"/>
  <c r="FP46" i="50"/>
  <c r="FP54" i="50"/>
  <c r="FP79" i="50"/>
  <c r="FP41" i="50"/>
  <c r="FP89" i="50"/>
  <c r="FP73" i="50"/>
  <c r="FP40" i="50"/>
  <c r="FP77" i="50"/>
  <c r="FP49" i="50"/>
  <c r="FR48" i="50"/>
  <c r="FR68" i="50"/>
  <c r="FR40" i="50"/>
  <c r="FR75" i="50"/>
  <c r="FR89" i="50"/>
  <c r="FR41" i="50"/>
  <c r="FR84" i="50"/>
  <c r="FR62" i="50"/>
  <c r="FR44" i="50"/>
  <c r="FR67" i="50"/>
  <c r="FR82" i="50"/>
  <c r="FR74" i="50"/>
  <c r="FR46" i="50"/>
  <c r="FR66" i="50"/>
  <c r="FR43" i="50"/>
  <c r="FR69" i="50"/>
  <c r="FR49" i="50"/>
  <c r="FR85" i="50"/>
  <c r="FR50" i="50"/>
  <c r="FS66" i="50"/>
  <c r="FS48" i="50"/>
  <c r="FS75" i="50"/>
  <c r="FS72" i="50"/>
  <c r="FS50" i="50"/>
  <c r="FS51" i="50"/>
  <c r="FS43" i="50"/>
  <c r="FS77" i="50"/>
  <c r="FS73" i="50"/>
  <c r="FS87" i="50"/>
  <c r="FS71" i="50"/>
  <c r="FS74" i="50"/>
  <c r="FS38" i="50"/>
  <c r="FS68" i="50"/>
  <c r="FS57" i="50"/>
  <c r="FS40" i="50"/>
  <c r="FS39" i="50"/>
  <c r="FS65" i="50"/>
  <c r="FS45" i="50"/>
  <c r="FS35" i="50"/>
  <c r="FS82" i="50"/>
  <c r="FS83" i="50"/>
  <c r="FS44" i="50"/>
  <c r="FT59" i="50"/>
  <c r="FT39" i="50"/>
  <c r="FT75" i="50"/>
  <c r="FT77" i="50"/>
  <c r="FT74" i="50"/>
  <c r="FT38" i="50"/>
  <c r="FT80" i="50"/>
  <c r="FT71" i="50"/>
  <c r="FT79" i="50"/>
  <c r="FT83" i="50"/>
  <c r="FT82" i="50"/>
  <c r="FT50" i="50"/>
  <c r="FT70" i="50"/>
  <c r="FU76" i="50"/>
  <c r="FV81" i="50"/>
  <c r="FV44" i="50"/>
  <c r="FV45" i="50"/>
  <c r="FV40" i="50"/>
  <c r="FV53" i="50"/>
  <c r="FV59" i="50"/>
  <c r="FV82" i="50"/>
  <c r="FV43" i="50"/>
  <c r="FV67" i="50"/>
  <c r="FV84" i="50"/>
  <c r="FV36" i="50"/>
  <c r="FV51" i="50"/>
  <c r="FV38" i="50"/>
  <c r="FV48" i="50"/>
  <c r="FV70" i="50"/>
  <c r="FV87" i="50"/>
  <c r="FV39" i="50"/>
  <c r="FV89" i="50"/>
  <c r="FV49" i="50"/>
  <c r="FV63" i="50"/>
  <c r="FV35" i="50"/>
  <c r="FW85" i="50"/>
  <c r="FW62" i="50"/>
  <c r="FW87" i="50"/>
  <c r="FW81" i="50"/>
  <c r="FW77" i="50"/>
  <c r="FW43" i="50"/>
  <c r="FW46" i="50"/>
  <c r="FW75" i="50"/>
  <c r="FW73" i="50"/>
  <c r="FW35" i="50"/>
  <c r="FW41" i="50"/>
  <c r="FW67" i="50"/>
  <c r="FW63" i="50"/>
  <c r="FW74" i="50"/>
  <c r="FW66" i="50"/>
  <c r="FW53" i="50"/>
  <c r="FW34" i="50"/>
  <c r="FW37" i="50"/>
  <c r="FW57" i="50"/>
  <c r="FW82" i="50"/>
  <c r="FW36" i="50"/>
  <c r="FW33" i="50"/>
  <c r="FW42" i="50"/>
  <c r="FX69" i="50"/>
  <c r="FX59" i="50"/>
  <c r="FX83" i="50"/>
  <c r="FX45" i="50"/>
  <c r="FW39" i="50"/>
  <c r="FX87" i="50"/>
  <c r="FX60" i="50"/>
  <c r="FX63" i="50"/>
  <c r="FX75" i="50"/>
  <c r="FX33" i="50"/>
  <c r="FX61" i="50"/>
  <c r="FW38" i="50"/>
  <c r="FX52" i="50"/>
  <c r="FX35" i="50"/>
  <c r="FX89" i="50"/>
  <c r="FX48" i="50"/>
  <c r="FX85" i="50"/>
  <c r="FZ57" i="50"/>
  <c r="FZ68" i="50"/>
  <c r="FZ53" i="50"/>
  <c r="FZ79" i="50"/>
  <c r="FZ48" i="50"/>
  <c r="FZ82" i="50"/>
  <c r="FZ54" i="50"/>
  <c r="FZ44" i="50"/>
  <c r="FZ43" i="50"/>
  <c r="FZ75" i="50"/>
  <c r="FZ67" i="50"/>
  <c r="FZ50" i="50"/>
  <c r="FZ81" i="50"/>
  <c r="FZ36" i="50"/>
  <c r="FZ38" i="50"/>
  <c r="FZ35" i="50"/>
  <c r="FZ73" i="50"/>
  <c r="GA57" i="50"/>
  <c r="GA73" i="50"/>
  <c r="GA77" i="50"/>
  <c r="GA40" i="50"/>
  <c r="GA37" i="50"/>
  <c r="GA48" i="50"/>
  <c r="GA41" i="50"/>
  <c r="GA39" i="50"/>
  <c r="GA82" i="50"/>
  <c r="GA85" i="50"/>
  <c r="GA75" i="50"/>
  <c r="GA46" i="50"/>
  <c r="GA70" i="50"/>
  <c r="GA79" i="50"/>
  <c r="GB75" i="50"/>
  <c r="GB37" i="50"/>
  <c r="GB49" i="50"/>
  <c r="GB60" i="50"/>
  <c r="GB73" i="50"/>
  <c r="GA34" i="50"/>
  <c r="GB44" i="50"/>
  <c r="GB39" i="50"/>
  <c r="GB66" i="50"/>
  <c r="GB86" i="50"/>
  <c r="GD37" i="50"/>
  <c r="GD62" i="50"/>
  <c r="GD86" i="50"/>
  <c r="GD50" i="50"/>
  <c r="GD54" i="50"/>
  <c r="GD71" i="50"/>
  <c r="GD67" i="50"/>
  <c r="GD73" i="50"/>
  <c r="GD74" i="50"/>
  <c r="GD39" i="50"/>
  <c r="GD89" i="50"/>
  <c r="GD53" i="50"/>
  <c r="GD68" i="50"/>
  <c r="GD43" i="50"/>
  <c r="GD48" i="50"/>
  <c r="GD63" i="50"/>
  <c r="GE63" i="50"/>
  <c r="GE74" i="50"/>
  <c r="GE38" i="50"/>
  <c r="GE54" i="50"/>
  <c r="GE67" i="50"/>
  <c r="GE79" i="50"/>
  <c r="GE77" i="50"/>
  <c r="GE62" i="50"/>
  <c r="GE73" i="50"/>
  <c r="GE44" i="50"/>
  <c r="GE59" i="50"/>
  <c r="GE66" i="50"/>
  <c r="GE69" i="50"/>
  <c r="GE84" i="50"/>
  <c r="GE89" i="50"/>
  <c r="GE43" i="50"/>
  <c r="GE72" i="50"/>
  <c r="GE68" i="50"/>
  <c r="GE51" i="50"/>
  <c r="GE87" i="50"/>
  <c r="GE81" i="50"/>
  <c r="GE45" i="50"/>
  <c r="GF84" i="50"/>
  <c r="GF80" i="50"/>
  <c r="GF86" i="50"/>
  <c r="GF75" i="50"/>
  <c r="GF42" i="50"/>
  <c r="GF82" i="50"/>
  <c r="GF43" i="50"/>
  <c r="GF67" i="50"/>
  <c r="GF57" i="50"/>
  <c r="GF39" i="50"/>
  <c r="GF63" i="50"/>
  <c r="GF40" i="50"/>
  <c r="GF77" i="50"/>
  <c r="GF59" i="50"/>
  <c r="GF48" i="50"/>
  <c r="GF38" i="50"/>
  <c r="GF73" i="50"/>
  <c r="GF49" i="50"/>
  <c r="GF34" i="50"/>
  <c r="GH42" i="50"/>
  <c r="GH45" i="50"/>
  <c r="GH49" i="50"/>
  <c r="GH54" i="50"/>
  <c r="GH44" i="50"/>
  <c r="GH71" i="50"/>
  <c r="GH67" i="50"/>
  <c r="GH87" i="50"/>
  <c r="GH70" i="50"/>
  <c r="GH53" i="50"/>
  <c r="GG76" i="50"/>
  <c r="GH80" i="50"/>
  <c r="GI38" i="50"/>
  <c r="GI46" i="50"/>
  <c r="GH75" i="50"/>
  <c r="GI67" i="50"/>
  <c r="GH65" i="50"/>
  <c r="GI44" i="50"/>
  <c r="GI48" i="50"/>
  <c r="GI47" i="50"/>
  <c r="GI35" i="50"/>
  <c r="GI52" i="50"/>
  <c r="GI51" i="50"/>
  <c r="GI49" i="50"/>
  <c r="GI36" i="50"/>
  <c r="GI50" i="50"/>
  <c r="GI63" i="50"/>
  <c r="GI74" i="50"/>
  <c r="GH41" i="50"/>
  <c r="GJ69" i="50"/>
  <c r="GI55" i="50"/>
  <c r="GI61" i="50"/>
  <c r="U75" i="50"/>
  <c r="BG75" i="50"/>
  <c r="V75" i="50"/>
  <c r="BO75" i="50"/>
  <c r="BP75" i="50"/>
  <c r="CX75" i="50"/>
  <c r="GJ41" i="50"/>
  <c r="GJ58" i="50"/>
  <c r="GJ53" i="50"/>
  <c r="GJ78" i="50"/>
  <c r="GJ39" i="50"/>
  <c r="GJ68" i="50"/>
  <c r="GJ70" i="50"/>
  <c r="GJ42" i="50"/>
  <c r="GJ85" i="50"/>
  <c r="GJ61" i="50"/>
  <c r="GJ37" i="50"/>
  <c r="GJ72" i="50"/>
  <c r="GJ79" i="50"/>
  <c r="GJ81" i="50"/>
  <c r="GJ43" i="50"/>
  <c r="GJ55" i="50"/>
  <c r="GJ48" i="50"/>
  <c r="GJ76" i="50"/>
  <c r="GJ57" i="50"/>
  <c r="GJ89" i="50"/>
  <c r="GJ73" i="50"/>
  <c r="GJ52" i="50"/>
  <c r="GJ66" i="50"/>
  <c r="GJ54" i="50"/>
  <c r="GJ83" i="50"/>
  <c r="VT19" i="72" l="1"/>
  <c r="VT10" i="72"/>
  <c r="VT6" i="72" s="1"/>
  <c r="VU13" i="72"/>
  <c r="BB75" i="50"/>
  <c r="WD22" i="50"/>
  <c r="GJ71" i="50"/>
  <c r="GF14" i="50"/>
  <c r="DG14" i="50"/>
  <c r="GD21" i="50"/>
  <c r="FK20" i="50"/>
  <c r="FE31" i="50"/>
  <c r="FC19" i="50"/>
  <c r="ET19" i="50"/>
  <c r="ER20" i="50"/>
  <c r="DN19" i="50"/>
  <c r="DK19" i="50"/>
  <c r="CY19" i="50"/>
  <c r="CY20" i="50"/>
  <c r="CV22" i="50"/>
  <c r="CV20" i="50"/>
  <c r="CL22" i="50"/>
  <c r="BQ19" i="50"/>
  <c r="BI21" i="50"/>
  <c r="GD19" i="50"/>
  <c r="GC19" i="50"/>
  <c r="FO19" i="50"/>
  <c r="FI19" i="50"/>
  <c r="FE21" i="50"/>
  <c r="FA20" i="50"/>
  <c r="ET20" i="50"/>
  <c r="GE19" i="50"/>
  <c r="GA21" i="50"/>
  <c r="FA14" i="50"/>
  <c r="EO20" i="50"/>
  <c r="DX20" i="50"/>
  <c r="DW20" i="50"/>
  <c r="DR19" i="50"/>
  <c r="BI19" i="50"/>
  <c r="EH19" i="50"/>
  <c r="DC19" i="50"/>
  <c r="CO21" i="50"/>
  <c r="CE19" i="50"/>
  <c r="BX19" i="50"/>
  <c r="BR21" i="50"/>
  <c r="BM19" i="50"/>
  <c r="FM19" i="50"/>
  <c r="FE19" i="50"/>
  <c r="FA21" i="50"/>
  <c r="CR19" i="50"/>
  <c r="DW19" i="50"/>
  <c r="BX14" i="50"/>
  <c r="FC14" i="50"/>
  <c r="DS14" i="50"/>
  <c r="FU19" i="50"/>
  <c r="BO20" i="50"/>
  <c r="EF21" i="50"/>
  <c r="DA20" i="50"/>
  <c r="GG21" i="50"/>
  <c r="EU19" i="50"/>
  <c r="GJ21" i="50"/>
  <c r="BM21" i="50"/>
  <c r="DR20" i="50"/>
  <c r="DS19" i="50"/>
  <c r="DM20" i="50"/>
  <c r="DJ19" i="50"/>
  <c r="DI20" i="50"/>
  <c r="CP10" i="50"/>
  <c r="CL21" i="50"/>
  <c r="CM20" i="50"/>
  <c r="CG20" i="50"/>
  <c r="CB20" i="50"/>
  <c r="BK21" i="50"/>
  <c r="FW20" i="50"/>
  <c r="FE20" i="50"/>
  <c r="DY20" i="50"/>
  <c r="FI31" i="50"/>
  <c r="EY19" i="50"/>
  <c r="GA20" i="50"/>
  <c r="EB20" i="50"/>
  <c r="DZ19" i="50"/>
  <c r="DY21" i="50"/>
  <c r="DS21" i="50"/>
  <c r="DP21" i="50"/>
  <c r="DI10" i="50"/>
  <c r="DA19" i="50"/>
  <c r="EK20" i="50"/>
  <c r="BM20" i="50"/>
  <c r="FQ20" i="50"/>
  <c r="FT20" i="50"/>
  <c r="EO19" i="50"/>
  <c r="DV21" i="50"/>
  <c r="CU19" i="50"/>
  <c r="CS19" i="50"/>
  <c r="CO31" i="50"/>
  <c r="CI14" i="50"/>
  <c r="FA10" i="50"/>
  <c r="FS21" i="50"/>
  <c r="EX21" i="50"/>
  <c r="EQ20" i="50"/>
  <c r="EO21" i="50"/>
  <c r="EK19" i="50"/>
  <c r="EJ21" i="50"/>
  <c r="EG20" i="50"/>
  <c r="ED19" i="50"/>
  <c r="EA21" i="50"/>
  <c r="DU19" i="50"/>
  <c r="DQ20" i="50"/>
  <c r="DK21" i="50"/>
  <c r="DH19" i="50"/>
  <c r="DE19" i="50"/>
  <c r="CV19" i="50"/>
  <c r="CP22" i="50"/>
  <c r="CM19" i="50"/>
  <c r="CN19" i="50"/>
  <c r="CI21" i="50"/>
  <c r="BY19" i="50"/>
  <c r="BZ21" i="50"/>
  <c r="BP19" i="50"/>
  <c r="FZ10" i="50"/>
  <c r="FU21" i="50"/>
  <c r="DQ21" i="50"/>
  <c r="BK19" i="50"/>
  <c r="BE21" i="50"/>
  <c r="EQ19" i="50"/>
  <c r="GC31" i="50"/>
  <c r="FP19" i="50"/>
  <c r="FJ21" i="50"/>
  <c r="DD19" i="50"/>
  <c r="BF21" i="50"/>
  <c r="GG31" i="50"/>
  <c r="EN21" i="50"/>
  <c r="FW21" i="50"/>
  <c r="FN19" i="50"/>
  <c r="EZ19" i="50"/>
  <c r="GI21" i="50"/>
  <c r="GH19" i="50"/>
  <c r="GB20" i="50"/>
  <c r="FX21" i="50"/>
  <c r="FR20" i="50"/>
  <c r="FJ20" i="50"/>
  <c r="FI20" i="50"/>
  <c r="ES19" i="50"/>
  <c r="ES21" i="50"/>
  <c r="EP21" i="50"/>
  <c r="EL21" i="50"/>
  <c r="EN20" i="50"/>
  <c r="EA19" i="50"/>
  <c r="DU21" i="50"/>
  <c r="DQ19" i="50"/>
  <c r="DM21" i="50"/>
  <c r="DI31" i="50"/>
  <c r="DG19" i="50"/>
  <c r="DC21" i="50"/>
  <c r="CY21" i="50"/>
  <c r="CW21" i="50"/>
  <c r="CW19" i="50"/>
  <c r="CX21" i="50"/>
  <c r="CQ19" i="50"/>
  <c r="CF19" i="50"/>
  <c r="CA21" i="50"/>
  <c r="BW21" i="50"/>
  <c r="BV21" i="50"/>
  <c r="BT21" i="50"/>
  <c r="BP21" i="50"/>
  <c r="FD21" i="50"/>
  <c r="EZ20" i="50"/>
  <c r="EQ21" i="50"/>
  <c r="FN8" i="50"/>
  <c r="FF19" i="50"/>
  <c r="GG19" i="50"/>
  <c r="FY20" i="50"/>
  <c r="DX19" i="50"/>
  <c r="GH20" i="50"/>
  <c r="FG19" i="50"/>
  <c r="DX21" i="50"/>
  <c r="DA21" i="50"/>
  <c r="FV21" i="50"/>
  <c r="FI22" i="50"/>
  <c r="EW21" i="50"/>
  <c r="EJ20" i="50"/>
  <c r="CN20" i="50"/>
  <c r="CW31" i="50"/>
  <c r="CU20" i="50"/>
  <c r="CT19" i="50"/>
  <c r="CS21" i="50"/>
  <c r="CP19" i="50"/>
  <c r="CH21" i="50"/>
  <c r="CG21" i="50"/>
  <c r="CD19" i="50"/>
  <c r="CC21" i="50"/>
  <c r="BZ19" i="50"/>
  <c r="BY21" i="50"/>
  <c r="BR20" i="50"/>
  <c r="BN21" i="50"/>
  <c r="BN20" i="50"/>
  <c r="FZ22" i="50"/>
  <c r="FU20" i="50"/>
  <c r="FL19" i="50"/>
  <c r="FK21" i="50"/>
  <c r="FH21" i="50"/>
  <c r="EZ21" i="50"/>
  <c r="EU20" i="50"/>
  <c r="ER19" i="50"/>
  <c r="EC19" i="50"/>
  <c r="EB19" i="50"/>
  <c r="DU20" i="50"/>
  <c r="DT19" i="50"/>
  <c r="DP20" i="50"/>
  <c r="DI22" i="50"/>
  <c r="DG20" i="50"/>
  <c r="DE20" i="50"/>
  <c r="CV21" i="50"/>
  <c r="CS20" i="50"/>
  <c r="CG19" i="50"/>
  <c r="CF20" i="50"/>
  <c r="BH19" i="50"/>
  <c r="BI20" i="50"/>
  <c r="GC21" i="50"/>
  <c r="FZ21" i="50"/>
  <c r="FX19" i="50"/>
  <c r="FT21" i="50"/>
  <c r="FV19" i="50"/>
  <c r="FS19" i="50"/>
  <c r="FI10" i="50"/>
  <c r="FB21" i="50"/>
  <c r="EX19" i="50"/>
  <c r="EQ14" i="50"/>
  <c r="EL19" i="50"/>
  <c r="EI19" i="50"/>
  <c r="EH20" i="50"/>
  <c r="EA20" i="50"/>
  <c r="DP31" i="50"/>
  <c r="DP19" i="50"/>
  <c r="DL19" i="50"/>
  <c r="DJ21" i="50"/>
  <c r="DG21" i="50"/>
  <c r="DE8" i="50"/>
  <c r="DC20" i="50"/>
  <c r="CW20" i="50"/>
  <c r="CR20" i="50"/>
  <c r="CL19" i="50"/>
  <c r="CE21" i="50"/>
  <c r="BY31" i="50"/>
  <c r="BT20" i="50"/>
  <c r="BQ21" i="50"/>
  <c r="BJ19" i="50"/>
  <c r="BE20" i="50"/>
  <c r="BF19" i="50"/>
  <c r="GG20" i="50"/>
  <c r="GC20" i="50"/>
  <c r="GB19" i="50"/>
  <c r="FQ19" i="50"/>
  <c r="FO20" i="50"/>
  <c r="FP21" i="50"/>
  <c r="FH19" i="50"/>
  <c r="FB19" i="50"/>
  <c r="EU14" i="50"/>
  <c r="EU21" i="50"/>
  <c r="ER21" i="50"/>
  <c r="ET21" i="50"/>
  <c r="EE21" i="50"/>
  <c r="EC21" i="50"/>
  <c r="DW31" i="50"/>
  <c r="DV20" i="50"/>
  <c r="DN21" i="50"/>
  <c r="DL21" i="50"/>
  <c r="DI21" i="50"/>
  <c r="DB21" i="50"/>
  <c r="DC8" i="50"/>
  <c r="CT21" i="50"/>
  <c r="CO19" i="50"/>
  <c r="CL10" i="50"/>
  <c r="CC20" i="50"/>
  <c r="CA19" i="50"/>
  <c r="CB19" i="50"/>
  <c r="BX21" i="50"/>
  <c r="BW20" i="50"/>
  <c r="BW19" i="50"/>
  <c r="BU21" i="50"/>
  <c r="BS19" i="50"/>
  <c r="BQ20" i="50"/>
  <c r="BL19" i="50"/>
  <c r="GD20" i="50"/>
  <c r="FX20" i="50"/>
  <c r="FT19" i="50"/>
  <c r="FR21" i="50"/>
  <c r="FQ21" i="50"/>
  <c r="FO21" i="50"/>
  <c r="FK19" i="50"/>
  <c r="FL31" i="50"/>
  <c r="EY20" i="50"/>
  <c r="EM21" i="50"/>
  <c r="ED21" i="50"/>
  <c r="DW21" i="50"/>
  <c r="DH21" i="50"/>
  <c r="DE21" i="50"/>
  <c r="DB19" i="50"/>
  <c r="CZ19" i="50"/>
  <c r="DA31" i="50"/>
  <c r="CR10" i="50"/>
  <c r="CQ21" i="50"/>
  <c r="CO20" i="50"/>
  <c r="CM21" i="50"/>
  <c r="CK20" i="50"/>
  <c r="CK21" i="50"/>
  <c r="CK19" i="50"/>
  <c r="CB21" i="50"/>
  <c r="BU19" i="50"/>
  <c r="BL21" i="50"/>
  <c r="BJ20" i="50"/>
  <c r="BJ21" i="50"/>
  <c r="BE19" i="50"/>
  <c r="GI19" i="50"/>
  <c r="GE21" i="50"/>
  <c r="GA19" i="50"/>
  <c r="FY19" i="50"/>
  <c r="FR19" i="50"/>
  <c r="FP20" i="50"/>
  <c r="FM21" i="50"/>
  <c r="FN20" i="50"/>
  <c r="FI21" i="50"/>
  <c r="FF21" i="50"/>
  <c r="FG21" i="50"/>
  <c r="FA22" i="50"/>
  <c r="FA19" i="50"/>
  <c r="EW19" i="50"/>
  <c r="EW20" i="50"/>
  <c r="ES20" i="50"/>
  <c r="EK21" i="50"/>
  <c r="EG21" i="50"/>
  <c r="EC20" i="50"/>
  <c r="ED20" i="50"/>
  <c r="DY19" i="50"/>
  <c r="DO19" i="50"/>
  <c r="DL20" i="50"/>
  <c r="DI19" i="50"/>
  <c r="DB20" i="50"/>
  <c r="CV10" i="50"/>
  <c r="CT20" i="50"/>
  <c r="CJ21" i="50"/>
  <c r="CI20" i="50"/>
  <c r="CH19" i="50"/>
  <c r="CE20" i="50"/>
  <c r="CC19" i="50"/>
  <c r="BY20" i="50"/>
  <c r="BU20" i="50"/>
  <c r="BO21" i="50"/>
  <c r="BF20" i="50"/>
  <c r="WD10" i="50"/>
  <c r="GF20" i="50"/>
  <c r="GF19" i="50"/>
  <c r="GF21" i="50"/>
  <c r="FZ20" i="50"/>
  <c r="FY21" i="50"/>
  <c r="FM20" i="50"/>
  <c r="FL21" i="50"/>
  <c r="FL20" i="50"/>
  <c r="FJ19" i="50"/>
  <c r="FG20" i="50"/>
  <c r="FD19" i="50"/>
  <c r="FC21" i="50"/>
  <c r="EY21" i="50"/>
  <c r="EV21" i="50"/>
  <c r="EN19" i="50"/>
  <c r="EL20" i="50"/>
  <c r="EJ19" i="50"/>
  <c r="EK31" i="50"/>
  <c r="EI20" i="50"/>
  <c r="EG19" i="50"/>
  <c r="DM19" i="50"/>
  <c r="CU21" i="50"/>
  <c r="CR22" i="50"/>
  <c r="CI19" i="50"/>
  <c r="CD21" i="50"/>
  <c r="BS21" i="50"/>
  <c r="BR19" i="50"/>
  <c r="BO14" i="50"/>
  <c r="BN19" i="50"/>
  <c r="U52" i="50"/>
  <c r="V52" i="50"/>
  <c r="BL52" i="50"/>
  <c r="BL20" i="50" s="1"/>
  <c r="BV52" i="50"/>
  <c r="DH52" i="50"/>
  <c r="DH20" i="50" s="1"/>
  <c r="DN52" i="50"/>
  <c r="EV52" i="50"/>
  <c r="FD52" i="50"/>
  <c r="FV52" i="50"/>
  <c r="FV31" i="50" s="1"/>
  <c r="BB52" i="50"/>
  <c r="U87" i="50"/>
  <c r="BG87" i="50"/>
  <c r="V87" i="50"/>
  <c r="CP87" i="50"/>
  <c r="CP21" i="50" s="1"/>
  <c r="BB87" i="50"/>
  <c r="U73" i="50"/>
  <c r="BG73" i="50"/>
  <c r="V73" i="50"/>
  <c r="CJ73" i="50"/>
  <c r="EX73" i="50"/>
  <c r="EX10" i="50" s="1"/>
  <c r="BB73" i="50"/>
  <c r="GI73" i="50"/>
  <c r="U66" i="50"/>
  <c r="V66" i="50"/>
  <c r="CD66" i="50"/>
  <c r="CD22" i="50" s="1"/>
  <c r="CE66" i="50"/>
  <c r="CE22" i="50" s="1"/>
  <c r="CM66" i="50"/>
  <c r="CM22" i="50" s="1"/>
  <c r="DG66" i="50"/>
  <c r="DG10" i="50" s="1"/>
  <c r="DO66" i="50"/>
  <c r="DO22" i="50" s="1"/>
  <c r="DZ66" i="50"/>
  <c r="DZ22" i="50" s="1"/>
  <c r="BB66" i="50"/>
  <c r="U51" i="50"/>
  <c r="V51" i="50"/>
  <c r="CL51" i="50"/>
  <c r="CL8" i="50" s="1"/>
  <c r="BB51" i="50"/>
  <c r="U89" i="50"/>
  <c r="BG89" i="50"/>
  <c r="V89" i="50"/>
  <c r="EM89" i="50"/>
  <c r="EM19" i="50" s="1"/>
  <c r="BB89" i="50"/>
  <c r="U84" i="50"/>
  <c r="BG84" i="50"/>
  <c r="V84" i="50"/>
  <c r="DF84" i="50"/>
  <c r="DF21" i="50" s="1"/>
  <c r="EH84" i="50"/>
  <c r="EH21" i="50" s="1"/>
  <c r="EI84" i="50"/>
  <c r="EI21" i="50" s="1"/>
  <c r="FN84" i="50"/>
  <c r="BB84" i="50"/>
  <c r="U57" i="50"/>
  <c r="V57" i="50"/>
  <c r="CJ57" i="50"/>
  <c r="CJ13" i="50" s="1"/>
  <c r="CX57" i="50"/>
  <c r="CX13" i="50" s="1"/>
  <c r="DS57" i="50"/>
  <c r="DS7" i="50" s="1"/>
  <c r="EF57" i="50"/>
  <c r="EF13" i="50" s="1"/>
  <c r="ET57" i="50"/>
  <c r="ET13" i="50" s="1"/>
  <c r="BB57" i="50"/>
  <c r="GI57" i="50"/>
  <c r="GI13" i="50" s="1"/>
  <c r="U46" i="50"/>
  <c r="V46" i="50"/>
  <c r="DZ46" i="50"/>
  <c r="DZ20" i="50" s="1"/>
  <c r="EM46" i="50"/>
  <c r="EM20" i="50" s="1"/>
  <c r="FS46" i="50"/>
  <c r="FS20" i="50" s="1"/>
  <c r="BB46" i="50"/>
  <c r="GJ46" i="50"/>
  <c r="GJ20" i="50" s="1"/>
  <c r="U77" i="50"/>
  <c r="V77" i="50"/>
  <c r="BO77" i="50"/>
  <c r="BO9" i="50" s="1"/>
  <c r="BB77" i="50"/>
  <c r="U83" i="50"/>
  <c r="BH83" i="50"/>
  <c r="BH21" i="50" s="1"/>
  <c r="V83" i="50"/>
  <c r="DO83" i="50"/>
  <c r="DO21" i="50" s="1"/>
  <c r="BB83" i="50"/>
  <c r="WD15" i="50"/>
  <c r="WD9" i="50"/>
  <c r="BG76" i="50"/>
  <c r="U76" i="50"/>
  <c r="V76" i="50"/>
  <c r="AB76" i="50"/>
  <c r="AH76" i="50"/>
  <c r="AJ76" i="50"/>
  <c r="AL76" i="50"/>
  <c r="BB76" i="50"/>
  <c r="U54" i="50"/>
  <c r="BH54" i="50"/>
  <c r="V54" i="50"/>
  <c r="DO54" i="50"/>
  <c r="BB54" i="50"/>
  <c r="GI54" i="50"/>
  <c r="GI20" i="50" s="1"/>
  <c r="U48" i="50"/>
  <c r="V48" i="50"/>
  <c r="CJ48" i="50"/>
  <c r="CJ20" i="50" s="1"/>
  <c r="CZ48" i="50"/>
  <c r="BB48" i="50"/>
  <c r="U63" i="50"/>
  <c r="BG63" i="50"/>
  <c r="V63" i="50"/>
  <c r="BO63" i="50"/>
  <c r="BO19" i="50" s="1"/>
  <c r="CJ63" i="50"/>
  <c r="CJ19" i="50" s="1"/>
  <c r="EV63" i="50"/>
  <c r="EV19" i="50" s="1"/>
  <c r="BB63" i="50"/>
  <c r="GJ63" i="50"/>
  <c r="GJ19" i="50" s="1"/>
  <c r="U40" i="50"/>
  <c r="BG40" i="50"/>
  <c r="V40" i="50"/>
  <c r="BS40" i="50"/>
  <c r="DN40" i="50"/>
  <c r="FB40" i="50"/>
  <c r="FB20" i="50" s="1"/>
  <c r="BB40" i="50"/>
  <c r="WD20" i="50"/>
  <c r="U34" i="50"/>
  <c r="BH34" i="50"/>
  <c r="V34" i="50"/>
  <c r="BB34" i="50"/>
  <c r="U55" i="50"/>
  <c r="BG55" i="50"/>
  <c r="V55" i="50"/>
  <c r="BK55" i="50"/>
  <c r="BP55" i="50"/>
  <c r="BP31" i="50" s="1"/>
  <c r="BB55" i="50"/>
  <c r="U43" i="50"/>
  <c r="BG43" i="50"/>
  <c r="BH43" i="50"/>
  <c r="V43" i="50"/>
  <c r="DF43" i="50"/>
  <c r="DN43" i="50"/>
  <c r="DS43" i="50"/>
  <c r="BB43" i="50"/>
  <c r="U67" i="50"/>
  <c r="V67" i="50"/>
  <c r="DC67" i="50"/>
  <c r="DC31" i="50" s="1"/>
  <c r="DK67" i="50"/>
  <c r="ED67" i="50"/>
  <c r="ED10" i="50" s="1"/>
  <c r="EF67" i="50"/>
  <c r="BB67" i="50"/>
  <c r="U81" i="50"/>
  <c r="V81" i="50"/>
  <c r="BB81" i="50"/>
  <c r="U79" i="50"/>
  <c r="V79" i="50"/>
  <c r="BB79" i="50"/>
  <c r="U72" i="50"/>
  <c r="V72" i="50"/>
  <c r="CN72" i="50"/>
  <c r="CQ72" i="50"/>
  <c r="CQ22" i="50" s="1"/>
  <c r="FX72" i="50"/>
  <c r="FX22" i="50" s="1"/>
  <c r="GA72" i="50"/>
  <c r="GA22" i="50" s="1"/>
  <c r="BB72" i="50"/>
  <c r="GI72" i="50"/>
  <c r="U37" i="50"/>
  <c r="V37" i="50"/>
  <c r="CQ37" i="50"/>
  <c r="DK37" i="50"/>
  <c r="BB37" i="50"/>
  <c r="U49" i="50"/>
  <c r="V49" i="50"/>
  <c r="DF49" i="50"/>
  <c r="DJ49" i="50"/>
  <c r="DJ20" i="50" s="1"/>
  <c r="DK49" i="50"/>
  <c r="BB49" i="50"/>
  <c r="U61" i="50"/>
  <c r="V61" i="50"/>
  <c r="BT61" i="50"/>
  <c r="BT31" i="50" s="1"/>
  <c r="BV61" i="50"/>
  <c r="BV19" i="50" s="1"/>
  <c r="DV61" i="50"/>
  <c r="DV19" i="50" s="1"/>
  <c r="EF61" i="50"/>
  <c r="FW61" i="50"/>
  <c r="FW31" i="50" s="1"/>
  <c r="BB61" i="50"/>
  <c r="U85" i="50"/>
  <c r="V85" i="50"/>
  <c r="DD85" i="50"/>
  <c r="BB85" i="50"/>
  <c r="U42" i="50"/>
  <c r="V42" i="50"/>
  <c r="BX42" i="50"/>
  <c r="BX20" i="50" s="1"/>
  <c r="DO42" i="50"/>
  <c r="FC42" i="50"/>
  <c r="BB42" i="50"/>
  <c r="U70" i="50"/>
  <c r="BG70" i="50"/>
  <c r="V70" i="50"/>
  <c r="DL70" i="50"/>
  <c r="DL22" i="50" s="1"/>
  <c r="FB70" i="50"/>
  <c r="GD70" i="50"/>
  <c r="GD22" i="50" s="1"/>
  <c r="BB70" i="50"/>
  <c r="GI70" i="50"/>
  <c r="U44" i="50"/>
  <c r="BG44" i="50"/>
  <c r="BH44" i="50"/>
  <c r="V44" i="50"/>
  <c r="CX44" i="50"/>
  <c r="FH44" i="50"/>
  <c r="FH20" i="50" s="1"/>
  <c r="BB44" i="50"/>
  <c r="U86" i="50"/>
  <c r="V86" i="50"/>
  <c r="CN86" i="50"/>
  <c r="CN21" i="50" s="1"/>
  <c r="CR86" i="50"/>
  <c r="CR21" i="50" s="1"/>
  <c r="BB86" i="50"/>
  <c r="GH86" i="50"/>
  <c r="GH9" i="50" s="1"/>
  <c r="U68" i="50"/>
  <c r="V68" i="50"/>
  <c r="CH68" i="50"/>
  <c r="CH22" i="50" s="1"/>
  <c r="BB68" i="50"/>
  <c r="U47" i="50"/>
  <c r="V47" i="50"/>
  <c r="DS47" i="50"/>
  <c r="BB47" i="50"/>
  <c r="U71" i="50"/>
  <c r="V71" i="50"/>
  <c r="DK71" i="50"/>
  <c r="ER71" i="50"/>
  <c r="ER22" i="50" s="1"/>
  <c r="FN71" i="50"/>
  <c r="FN22" i="50" s="1"/>
  <c r="BB71" i="50"/>
  <c r="U80" i="50"/>
  <c r="BG80" i="50"/>
  <c r="V80" i="50"/>
  <c r="CZ80" i="50"/>
  <c r="CZ21" i="50" s="1"/>
  <c r="DD80" i="50"/>
  <c r="DR80" i="50"/>
  <c r="DR21" i="50" s="1"/>
  <c r="DT80" i="50"/>
  <c r="DT21" i="50" s="1"/>
  <c r="GB80" i="50"/>
  <c r="GB31" i="50" s="1"/>
  <c r="BB80" i="50"/>
  <c r="U60" i="50"/>
  <c r="BG60" i="50"/>
  <c r="V60" i="50"/>
  <c r="DF60" i="50"/>
  <c r="EE60" i="50"/>
  <c r="EE7" i="50" s="1"/>
  <c r="FZ60" i="50"/>
  <c r="FZ19" i="50" s="1"/>
  <c r="BB60" i="50"/>
  <c r="U35" i="50"/>
  <c r="V35" i="50"/>
  <c r="CQ35" i="50"/>
  <c r="BB35" i="50"/>
  <c r="U62" i="50"/>
  <c r="BG62" i="50"/>
  <c r="V62" i="50"/>
  <c r="CX62" i="50"/>
  <c r="CX19" i="50" s="1"/>
  <c r="DF62" i="50"/>
  <c r="EP62" i="50"/>
  <c r="EP19" i="50" s="1"/>
  <c r="BB62" i="50"/>
  <c r="U36" i="50"/>
  <c r="BH36" i="50"/>
  <c r="V36" i="50"/>
  <c r="CZ36" i="50"/>
  <c r="DK36" i="50"/>
  <c r="EX36" i="50"/>
  <c r="EX8" i="50" s="1"/>
  <c r="BB36" i="50"/>
  <c r="BG39" i="50"/>
  <c r="U39" i="50"/>
  <c r="V39" i="50"/>
  <c r="EP39" i="50"/>
  <c r="EP20" i="50" s="1"/>
  <c r="BB39" i="50"/>
  <c r="U45" i="50"/>
  <c r="V45" i="50"/>
  <c r="BV45" i="50"/>
  <c r="CA45" i="50"/>
  <c r="CA31" i="50" s="1"/>
  <c r="CH45" i="50"/>
  <c r="CP45" i="50"/>
  <c r="CP20" i="50" s="1"/>
  <c r="EE45" i="50"/>
  <c r="EE8" i="50" s="1"/>
  <c r="BB45" i="50"/>
  <c r="WD13" i="50"/>
  <c r="WD7" i="50"/>
  <c r="U56" i="50"/>
  <c r="V56" i="50"/>
  <c r="AQ56" i="50"/>
  <c r="BB56" i="50"/>
  <c r="U33" i="50"/>
  <c r="BH33" i="50"/>
  <c r="V33" i="50"/>
  <c r="BZ33" i="50"/>
  <c r="DH33" i="50"/>
  <c r="DH14" i="50" s="1"/>
  <c r="FD33" i="50"/>
  <c r="FD14" i="50" s="1"/>
  <c r="BB33" i="50"/>
  <c r="U59" i="50"/>
  <c r="BG59" i="50"/>
  <c r="V59" i="50"/>
  <c r="BB59" i="50"/>
  <c r="U82" i="50"/>
  <c r="V82" i="50"/>
  <c r="CF82" i="50"/>
  <c r="CF31" i="50" s="1"/>
  <c r="DZ82" i="50"/>
  <c r="DZ9" i="50" s="1"/>
  <c r="EB82" i="50"/>
  <c r="EB21" i="50" s="1"/>
  <c r="BB82" i="50"/>
  <c r="U74" i="50"/>
  <c r="V74" i="50"/>
  <c r="BS74" i="50"/>
  <c r="BS22" i="50" s="1"/>
  <c r="BV74" i="50"/>
  <c r="BV22" i="50" s="1"/>
  <c r="EA74" i="50"/>
  <c r="EL74" i="50"/>
  <c r="EL22" i="50" s="1"/>
  <c r="FC74" i="50"/>
  <c r="FC10" i="50" s="1"/>
  <c r="FD74" i="50"/>
  <c r="BB74" i="50"/>
  <c r="WD21" i="50"/>
  <c r="U78" i="50"/>
  <c r="V78" i="50"/>
  <c r="BB78" i="50"/>
  <c r="U53" i="50"/>
  <c r="V53" i="50"/>
  <c r="CD53" i="50"/>
  <c r="CD20" i="50" s="1"/>
  <c r="DD53" i="50"/>
  <c r="DD20" i="50" s="1"/>
  <c r="DK53" i="50"/>
  <c r="FF53" i="50"/>
  <c r="FF31" i="50" s="1"/>
  <c r="BB53" i="50"/>
  <c r="U38" i="50"/>
  <c r="V38" i="50"/>
  <c r="BZ38" i="50"/>
  <c r="BZ20" i="50" s="1"/>
  <c r="DS38" i="50"/>
  <c r="FC38" i="50"/>
  <c r="BB38" i="50"/>
  <c r="WD19" i="50"/>
  <c r="BG58" i="50"/>
  <c r="U58" i="50"/>
  <c r="V58" i="50"/>
  <c r="BB58" i="50"/>
  <c r="U41" i="50"/>
  <c r="V41" i="50"/>
  <c r="BS41" i="50"/>
  <c r="DO41" i="50"/>
  <c r="DT41" i="50"/>
  <c r="DT20" i="50" s="1"/>
  <c r="EF41" i="50"/>
  <c r="EF20" i="50" s="1"/>
  <c r="FD41" i="50"/>
  <c r="GE41" i="50"/>
  <c r="GE8" i="50" s="1"/>
  <c r="BB41" i="50"/>
  <c r="U88" i="50"/>
  <c r="V88" i="50"/>
  <c r="BB88" i="50"/>
  <c r="U69" i="50"/>
  <c r="V69" i="50"/>
  <c r="EF69" i="50"/>
  <c r="BB69" i="50"/>
  <c r="U65" i="50"/>
  <c r="V65" i="50"/>
  <c r="BK65" i="50"/>
  <c r="BK22" i="50" s="1"/>
  <c r="CB65" i="50"/>
  <c r="CB31" i="50" s="1"/>
  <c r="EA65" i="50"/>
  <c r="BB65" i="50"/>
  <c r="U50" i="50"/>
  <c r="V50" i="50"/>
  <c r="DN50" i="50"/>
  <c r="EV50" i="50"/>
  <c r="BB50" i="50"/>
  <c r="WD8" i="50"/>
  <c r="WD14" i="50"/>
  <c r="WD31" i="50"/>
  <c r="U32" i="50"/>
  <c r="V32" i="50"/>
  <c r="W32" i="50"/>
  <c r="Y32" i="50"/>
  <c r="AQ32" i="50"/>
  <c r="AR32" i="50"/>
  <c r="BB32" i="50"/>
  <c r="GG15" i="50"/>
  <c r="GG9" i="50"/>
  <c r="FU9" i="50"/>
  <c r="FU15" i="50"/>
  <c r="FI13" i="50"/>
  <c r="FI7" i="50"/>
  <c r="FG31" i="50"/>
  <c r="FG14" i="50"/>
  <c r="FG8" i="50"/>
  <c r="EZ9" i="50"/>
  <c r="EZ15" i="50"/>
  <c r="ER14" i="50"/>
  <c r="ER8" i="50"/>
  <c r="EQ13" i="50"/>
  <c r="EQ7" i="50"/>
  <c r="EN8" i="50"/>
  <c r="EN31" i="50"/>
  <c r="EN14" i="50"/>
  <c r="EA14" i="50"/>
  <c r="EA8" i="50"/>
  <c r="DR15" i="50"/>
  <c r="DL15" i="50"/>
  <c r="DL9" i="50"/>
  <c r="DJ13" i="50"/>
  <c r="DJ7" i="50"/>
  <c r="DB31" i="50"/>
  <c r="DB14" i="50"/>
  <c r="DB8" i="50"/>
  <c r="CZ14" i="50"/>
  <c r="CK31" i="50"/>
  <c r="CK14" i="50"/>
  <c r="CK8" i="50"/>
  <c r="CK9" i="50"/>
  <c r="CK15" i="50"/>
  <c r="GJ14" i="50"/>
  <c r="GJ13" i="50"/>
  <c r="GI14" i="50"/>
  <c r="GJ9" i="50"/>
  <c r="GJ15" i="50"/>
  <c r="GI9" i="50"/>
  <c r="GI15" i="50"/>
  <c r="GJ10" i="50"/>
  <c r="GJ22" i="50"/>
  <c r="GG10" i="50"/>
  <c r="GG22" i="50"/>
  <c r="GH8" i="50"/>
  <c r="GH14" i="50"/>
  <c r="GG14" i="50"/>
  <c r="GG8" i="50"/>
  <c r="GG13" i="50"/>
  <c r="GG7" i="50"/>
  <c r="GH22" i="50"/>
  <c r="GH10" i="50"/>
  <c r="GH15" i="50"/>
  <c r="GH13" i="50"/>
  <c r="GH7" i="50"/>
  <c r="GF13" i="50"/>
  <c r="GF7" i="50"/>
  <c r="GF9" i="50"/>
  <c r="GF15" i="50"/>
  <c r="GE13" i="50"/>
  <c r="GE7" i="50"/>
  <c r="GE10" i="50"/>
  <c r="GE22" i="50"/>
  <c r="GE15" i="50"/>
  <c r="GE9" i="50"/>
  <c r="GF22" i="50"/>
  <c r="GF10" i="50"/>
  <c r="GD15" i="50"/>
  <c r="GD9" i="50"/>
  <c r="GD13" i="50"/>
  <c r="GD7" i="50"/>
  <c r="GF8" i="50"/>
  <c r="GF31" i="50"/>
  <c r="GE14" i="50"/>
  <c r="GD8" i="50"/>
  <c r="GD14" i="50"/>
  <c r="GC9" i="50"/>
  <c r="GC15" i="50"/>
  <c r="GC13" i="50"/>
  <c r="GC7" i="50"/>
  <c r="GB13" i="50"/>
  <c r="GB7" i="50"/>
  <c r="GC8" i="50"/>
  <c r="GC14" i="50"/>
  <c r="GB15" i="50"/>
  <c r="GC22" i="50"/>
  <c r="GC10" i="50"/>
  <c r="GB10" i="50"/>
  <c r="GB22" i="50"/>
  <c r="GA13" i="50"/>
  <c r="GA7" i="50"/>
  <c r="GA15" i="50"/>
  <c r="GA9" i="50"/>
  <c r="GB14" i="50"/>
  <c r="GB8" i="50"/>
  <c r="GA14" i="50"/>
  <c r="GA8" i="50"/>
  <c r="FY22" i="50"/>
  <c r="FY10" i="50"/>
  <c r="FZ8" i="50"/>
  <c r="FZ14" i="50"/>
  <c r="FZ13" i="50"/>
  <c r="FY14" i="50"/>
  <c r="FY8" i="50"/>
  <c r="FY31" i="50"/>
  <c r="FY13" i="50"/>
  <c r="FY7" i="50"/>
  <c r="FY15" i="50"/>
  <c r="FY9" i="50"/>
  <c r="FZ15" i="50"/>
  <c r="FZ9" i="50"/>
  <c r="FV14" i="50"/>
  <c r="FW22" i="50"/>
  <c r="FW10" i="50"/>
  <c r="FX15" i="50"/>
  <c r="FX9" i="50"/>
  <c r="FW13" i="50"/>
  <c r="FX10" i="50"/>
  <c r="FX14" i="50"/>
  <c r="FX8" i="50"/>
  <c r="FW8" i="50"/>
  <c r="FW14" i="50"/>
  <c r="FX13" i="50"/>
  <c r="FX7" i="50"/>
  <c r="FW15" i="50"/>
  <c r="FW9" i="50"/>
  <c r="FU31" i="50"/>
  <c r="FU14" i="50"/>
  <c r="FU8" i="50"/>
  <c r="FT15" i="50"/>
  <c r="FT9" i="50"/>
  <c r="FU10" i="50"/>
  <c r="FU22" i="50"/>
  <c r="FV13" i="50"/>
  <c r="FV7" i="50"/>
  <c r="FT13" i="50"/>
  <c r="FT7" i="50"/>
  <c r="FV15" i="50"/>
  <c r="FV9" i="50"/>
  <c r="FU13" i="50"/>
  <c r="FU7" i="50"/>
  <c r="FV22" i="50"/>
  <c r="FV10" i="50"/>
  <c r="FS9" i="50"/>
  <c r="FS15" i="50"/>
  <c r="FS14" i="50"/>
  <c r="FT22" i="50"/>
  <c r="FT10" i="50"/>
  <c r="FS10" i="50"/>
  <c r="FS22" i="50"/>
  <c r="FS13" i="50"/>
  <c r="FS7" i="50"/>
  <c r="FT14" i="50"/>
  <c r="FT8" i="50"/>
  <c r="FT31" i="50"/>
  <c r="FR13" i="50"/>
  <c r="FR7" i="50"/>
  <c r="FR22" i="50"/>
  <c r="FR10" i="50"/>
  <c r="FQ9" i="50"/>
  <c r="FQ15" i="50"/>
  <c r="FR15" i="50"/>
  <c r="FR9" i="50"/>
  <c r="FQ13" i="50"/>
  <c r="FQ7" i="50"/>
  <c r="FP31" i="50"/>
  <c r="FP14" i="50"/>
  <c r="FP8" i="50"/>
  <c r="FQ31" i="50"/>
  <c r="FQ14" i="50"/>
  <c r="FQ8" i="50"/>
  <c r="FQ10" i="50"/>
  <c r="FQ22" i="50"/>
  <c r="FR31" i="50"/>
  <c r="FR14" i="50"/>
  <c r="FR8" i="50"/>
  <c r="FO13" i="50"/>
  <c r="FO7" i="50"/>
  <c r="FP13" i="50"/>
  <c r="FP7" i="50"/>
  <c r="FO15" i="50"/>
  <c r="FO9" i="50"/>
  <c r="FP15" i="50"/>
  <c r="FP9" i="50"/>
  <c r="FO8" i="50"/>
  <c r="FO14" i="50"/>
  <c r="FO31" i="50"/>
  <c r="FO22" i="50"/>
  <c r="FO10" i="50"/>
  <c r="FN14" i="50"/>
  <c r="FN15" i="50"/>
  <c r="FM13" i="50"/>
  <c r="FM7" i="50"/>
  <c r="FM22" i="50"/>
  <c r="FM10" i="50"/>
  <c r="FN13" i="50"/>
  <c r="FN7" i="50"/>
  <c r="FM31" i="50"/>
  <c r="FM14" i="50"/>
  <c r="FM8" i="50"/>
  <c r="FP22" i="50"/>
  <c r="FP10" i="50"/>
  <c r="FM9" i="50"/>
  <c r="FM15" i="50"/>
  <c r="FL13" i="50"/>
  <c r="FL7" i="50"/>
  <c r="FK13" i="50"/>
  <c r="FK7" i="50"/>
  <c r="FK31" i="50"/>
  <c r="FK14" i="50"/>
  <c r="FK8" i="50"/>
  <c r="FJ8" i="50"/>
  <c r="FJ14" i="50"/>
  <c r="FJ31" i="50"/>
  <c r="FK9" i="50"/>
  <c r="FK15" i="50"/>
  <c r="FK22" i="50"/>
  <c r="FK10" i="50"/>
  <c r="FL14" i="50"/>
  <c r="FL8" i="50"/>
  <c r="FL15" i="50"/>
  <c r="FL9" i="50"/>
  <c r="FL22" i="50"/>
  <c r="FL10" i="50"/>
  <c r="FJ22" i="50"/>
  <c r="FJ10" i="50"/>
  <c r="FJ15" i="50"/>
  <c r="FJ9" i="50"/>
  <c r="FH13" i="50"/>
  <c r="FH7" i="50"/>
  <c r="FH14" i="50"/>
  <c r="FH22" i="50"/>
  <c r="FH10" i="50"/>
  <c r="FI15" i="50"/>
  <c r="FI9" i="50"/>
  <c r="FH9" i="50"/>
  <c r="FH15" i="50"/>
  <c r="FI8" i="50"/>
  <c r="FI14" i="50"/>
  <c r="FJ13" i="50"/>
  <c r="FJ7" i="50"/>
  <c r="BW9" i="50"/>
  <c r="BW15" i="50"/>
  <c r="BW14" i="50"/>
  <c r="BW31" i="50"/>
  <c r="BW8" i="50"/>
  <c r="FF13" i="50"/>
  <c r="FF7" i="50"/>
  <c r="FG10" i="50"/>
  <c r="FG22" i="50"/>
  <c r="FG15" i="50"/>
  <c r="FG9" i="50"/>
  <c r="FF22" i="50"/>
  <c r="FF10" i="50"/>
  <c r="FG13" i="50"/>
  <c r="FG7" i="50"/>
  <c r="FF9" i="50"/>
  <c r="FF15" i="50"/>
  <c r="FE8" i="50"/>
  <c r="FE14" i="50"/>
  <c r="FE10" i="50"/>
  <c r="FE22" i="50"/>
  <c r="FF14" i="50"/>
  <c r="FE13" i="50"/>
  <c r="FE7" i="50"/>
  <c r="FE15" i="50"/>
  <c r="FE9" i="50"/>
  <c r="FB9" i="50"/>
  <c r="FB15" i="50"/>
  <c r="FD7" i="50"/>
  <c r="FD13" i="50"/>
  <c r="FC15" i="50"/>
  <c r="FC9" i="50"/>
  <c r="FD9" i="50"/>
  <c r="FD15" i="50"/>
  <c r="FC13" i="50"/>
  <c r="FC7" i="50"/>
  <c r="EZ13" i="50"/>
  <c r="EZ7" i="50"/>
  <c r="FA13" i="50"/>
  <c r="FA7" i="50"/>
  <c r="EZ10" i="50"/>
  <c r="EZ22" i="50"/>
  <c r="FA31" i="50"/>
  <c r="FA8" i="50"/>
  <c r="FB13" i="50"/>
  <c r="FB7" i="50"/>
  <c r="FA15" i="50"/>
  <c r="FA9" i="50"/>
  <c r="FB14" i="50"/>
  <c r="EY13" i="50"/>
  <c r="EY7" i="50"/>
  <c r="EY14" i="50"/>
  <c r="EY31" i="50"/>
  <c r="EY8" i="50"/>
  <c r="EY22" i="50"/>
  <c r="EY10" i="50"/>
  <c r="EY15" i="50"/>
  <c r="EY9" i="50"/>
  <c r="EZ31" i="50"/>
  <c r="EZ14" i="50"/>
  <c r="EZ8" i="50"/>
  <c r="EX13" i="50"/>
  <c r="EX7" i="50"/>
  <c r="EW22" i="50"/>
  <c r="EW10" i="50"/>
  <c r="EX14" i="50"/>
  <c r="EX15" i="50"/>
  <c r="EX9" i="50"/>
  <c r="EV15" i="50"/>
  <c r="EV9" i="50"/>
  <c r="EV14" i="50"/>
  <c r="EW9" i="50"/>
  <c r="EW15" i="50"/>
  <c r="EW31" i="50"/>
  <c r="EW8" i="50"/>
  <c r="EW14" i="50"/>
  <c r="EW13" i="50"/>
  <c r="EW7" i="50"/>
  <c r="EU8" i="50"/>
  <c r="EU31" i="50"/>
  <c r="ET22" i="50"/>
  <c r="ET10" i="50"/>
  <c r="EV13" i="50"/>
  <c r="EU15" i="50"/>
  <c r="EU9" i="50"/>
  <c r="EU13" i="50"/>
  <c r="EU7" i="50"/>
  <c r="EV22" i="50"/>
  <c r="EV10" i="50"/>
  <c r="ET15" i="50"/>
  <c r="ET9" i="50"/>
  <c r="EU10" i="50"/>
  <c r="EU22" i="50"/>
  <c r="ES14" i="50"/>
  <c r="ES31" i="50"/>
  <c r="ES8" i="50"/>
  <c r="BT9" i="50"/>
  <c r="BT15" i="50"/>
  <c r="ER7" i="50"/>
  <c r="ER13" i="50"/>
  <c r="ES13" i="50"/>
  <c r="ES7" i="50"/>
  <c r="ES10" i="50"/>
  <c r="ES22" i="50"/>
  <c r="ET8" i="50"/>
  <c r="ET14" i="50"/>
  <c r="ES15" i="50"/>
  <c r="ES9" i="50"/>
  <c r="EQ9" i="50"/>
  <c r="EQ15" i="50"/>
  <c r="EP14" i="50"/>
  <c r="ER15" i="50"/>
  <c r="ER9" i="50"/>
  <c r="EP22" i="50"/>
  <c r="EP10" i="50"/>
  <c r="EP13" i="50"/>
  <c r="EQ31" i="50"/>
  <c r="EQ8" i="50"/>
  <c r="EP9" i="50"/>
  <c r="EP15" i="50"/>
  <c r="EQ22" i="50"/>
  <c r="EQ10" i="50"/>
  <c r="EN13" i="50"/>
  <c r="EN7" i="50"/>
  <c r="EO15" i="50"/>
  <c r="EO9" i="50"/>
  <c r="EO10" i="50"/>
  <c r="EO22" i="50"/>
  <c r="EN9" i="50"/>
  <c r="EN15" i="50"/>
  <c r="EO8" i="50"/>
  <c r="EO14" i="50"/>
  <c r="EO31" i="50"/>
  <c r="EO13" i="50"/>
  <c r="EO7" i="50"/>
  <c r="EN22" i="50"/>
  <c r="EN10" i="50"/>
  <c r="EM9" i="50"/>
  <c r="EM15" i="50"/>
  <c r="EL15" i="50"/>
  <c r="EL9" i="50"/>
  <c r="EM13" i="50"/>
  <c r="EM22" i="50"/>
  <c r="EM10" i="50"/>
  <c r="EL14" i="50"/>
  <c r="EL8" i="50"/>
  <c r="EM14" i="50"/>
  <c r="EL13" i="50"/>
  <c r="EL7" i="50"/>
  <c r="EK10" i="50"/>
  <c r="EK22" i="50"/>
  <c r="EK14" i="50"/>
  <c r="EK8" i="50"/>
  <c r="EJ8" i="50"/>
  <c r="EJ14" i="50"/>
  <c r="EJ31" i="50"/>
  <c r="EK13" i="50"/>
  <c r="EK7" i="50"/>
  <c r="EK9" i="50"/>
  <c r="EK15" i="50"/>
  <c r="EJ15" i="50"/>
  <c r="EJ9" i="50"/>
  <c r="EJ22" i="50"/>
  <c r="EJ10" i="50"/>
  <c r="EJ13" i="50"/>
  <c r="EJ7" i="50"/>
  <c r="EI15" i="50"/>
  <c r="EI14" i="50"/>
  <c r="EI8" i="50"/>
  <c r="EI10" i="50"/>
  <c r="EI22" i="50"/>
  <c r="EI13" i="50"/>
  <c r="EI7" i="50"/>
  <c r="EH15" i="50"/>
  <c r="EG15" i="50"/>
  <c r="EG9" i="50"/>
  <c r="EG10" i="50"/>
  <c r="EG22" i="50"/>
  <c r="EG8" i="50"/>
  <c r="EG31" i="50"/>
  <c r="EG14" i="50"/>
  <c r="EH13" i="50"/>
  <c r="EH7" i="50"/>
  <c r="EH14" i="50"/>
  <c r="EH8" i="50"/>
  <c r="EF14" i="50"/>
  <c r="EH10" i="50"/>
  <c r="EH22" i="50"/>
  <c r="EG13" i="50"/>
  <c r="EG7" i="50"/>
  <c r="ED14" i="50"/>
  <c r="ED8" i="50"/>
  <c r="EF15" i="50"/>
  <c r="EF9" i="50"/>
  <c r="EE10" i="50"/>
  <c r="EE22" i="50"/>
  <c r="EE13" i="50"/>
  <c r="EE14" i="50"/>
  <c r="ED9" i="50"/>
  <c r="ED15" i="50"/>
  <c r="EE15" i="50"/>
  <c r="EE9" i="50"/>
  <c r="EC13" i="50"/>
  <c r="EC7" i="50"/>
  <c r="EC8" i="50"/>
  <c r="EC14" i="50"/>
  <c r="EC31" i="50"/>
  <c r="ED13" i="50"/>
  <c r="ED7" i="50"/>
  <c r="EB10" i="50"/>
  <c r="EB22" i="50"/>
  <c r="EC22" i="50"/>
  <c r="EC10" i="50"/>
  <c r="EC15" i="50"/>
  <c r="EC9" i="50"/>
  <c r="EB13" i="50"/>
  <c r="EB7" i="50"/>
  <c r="EA13" i="50"/>
  <c r="EA7" i="50"/>
  <c r="EB15" i="50"/>
  <c r="DZ7" i="50"/>
  <c r="DZ13" i="50"/>
  <c r="EB14" i="50"/>
  <c r="EB8" i="50"/>
  <c r="EA9" i="50"/>
  <c r="EA15" i="50"/>
  <c r="DZ15" i="50"/>
  <c r="DY7" i="50"/>
  <c r="DY13" i="50"/>
  <c r="DZ8" i="50"/>
  <c r="DZ14" i="50"/>
  <c r="DY9" i="50"/>
  <c r="DY15" i="50"/>
  <c r="DY10" i="50"/>
  <c r="DY22" i="50"/>
  <c r="DX9" i="50"/>
  <c r="DX15" i="50"/>
  <c r="DY31" i="50"/>
  <c r="DY8" i="50"/>
  <c r="DY14" i="50"/>
  <c r="DX22" i="50"/>
  <c r="DX10" i="50"/>
  <c r="DV10" i="50"/>
  <c r="DV22" i="50"/>
  <c r="DW13" i="50"/>
  <c r="DW7" i="50"/>
  <c r="DV13" i="50"/>
  <c r="DX31" i="50"/>
  <c r="DX8" i="50"/>
  <c r="DX14" i="50"/>
  <c r="DW22" i="50"/>
  <c r="DW10" i="50"/>
  <c r="DV8" i="50"/>
  <c r="DV14" i="50"/>
  <c r="DX13" i="50"/>
  <c r="DX7" i="50"/>
  <c r="DW8" i="50"/>
  <c r="DW14" i="50"/>
  <c r="DV9" i="50"/>
  <c r="DV15" i="50"/>
  <c r="DW15" i="50"/>
  <c r="DW9" i="50"/>
  <c r="DU31" i="50"/>
  <c r="DU14" i="50"/>
  <c r="DU8" i="50"/>
  <c r="DU15" i="50"/>
  <c r="DU9" i="50"/>
  <c r="DU13" i="50"/>
  <c r="DU7" i="50"/>
  <c r="DU22" i="50"/>
  <c r="DU10" i="50"/>
  <c r="DT7" i="50"/>
  <c r="DT13" i="50"/>
  <c r="DT15" i="50"/>
  <c r="DS10" i="50"/>
  <c r="DS22" i="50"/>
  <c r="DT22" i="50"/>
  <c r="DT10" i="50"/>
  <c r="DS15" i="50"/>
  <c r="DS9" i="50"/>
  <c r="DT14" i="50"/>
  <c r="DR13" i="50"/>
  <c r="DR7" i="50"/>
  <c r="DQ15" i="50"/>
  <c r="DQ9" i="50"/>
  <c r="DQ14" i="50"/>
  <c r="DQ8" i="50"/>
  <c r="DQ31" i="50"/>
  <c r="DQ10" i="50"/>
  <c r="DQ22" i="50"/>
  <c r="DR22" i="50"/>
  <c r="DR10" i="50"/>
  <c r="DR14" i="50"/>
  <c r="DR8" i="50"/>
  <c r="DQ13" i="50"/>
  <c r="DQ7" i="50"/>
  <c r="DP9" i="50"/>
  <c r="DP15" i="50"/>
  <c r="DP13" i="50"/>
  <c r="DP7" i="50"/>
  <c r="DO9" i="50"/>
  <c r="DO15" i="50"/>
  <c r="DO14" i="50"/>
  <c r="DO13" i="50"/>
  <c r="DO7" i="50"/>
  <c r="DP22" i="50"/>
  <c r="DP10" i="50"/>
  <c r="DP14" i="50"/>
  <c r="DP8" i="50"/>
  <c r="DN10" i="50"/>
  <c r="DN22" i="50"/>
  <c r="DL14" i="50"/>
  <c r="DL8" i="50"/>
  <c r="DN13" i="50"/>
  <c r="DN7" i="50"/>
  <c r="DN14" i="50"/>
  <c r="DN9" i="50"/>
  <c r="DN15" i="50"/>
  <c r="DM10" i="50"/>
  <c r="DM22" i="50"/>
  <c r="BP14" i="50"/>
  <c r="DM9" i="50"/>
  <c r="DM15" i="50"/>
  <c r="DM13" i="50"/>
  <c r="DM7" i="50"/>
  <c r="DL13" i="50"/>
  <c r="DL7" i="50"/>
  <c r="DM8" i="50"/>
  <c r="DM31" i="50"/>
  <c r="DM14" i="50"/>
  <c r="DK14" i="50"/>
  <c r="DK13" i="50"/>
  <c r="DK7" i="50"/>
  <c r="DK15" i="50"/>
  <c r="DK9" i="50"/>
  <c r="DH13" i="50"/>
  <c r="DH7" i="50"/>
  <c r="DI13" i="50"/>
  <c r="DI7" i="50"/>
  <c r="DJ9" i="50"/>
  <c r="DJ15" i="50"/>
  <c r="DI8" i="50"/>
  <c r="DI14" i="50"/>
  <c r="DI9" i="50"/>
  <c r="DI15" i="50"/>
  <c r="DJ14" i="50"/>
  <c r="DJ22" i="50"/>
  <c r="DJ10" i="50"/>
  <c r="DG15" i="50"/>
  <c r="DG9" i="50"/>
  <c r="DF13" i="50"/>
  <c r="DG13" i="50"/>
  <c r="DG7" i="50"/>
  <c r="DF14" i="50"/>
  <c r="DH10" i="50"/>
  <c r="DH22" i="50"/>
  <c r="DG8" i="50"/>
  <c r="DF15" i="50"/>
  <c r="DH9" i="50"/>
  <c r="DH15" i="50"/>
  <c r="DE15" i="50"/>
  <c r="DE9" i="50"/>
  <c r="DF22" i="50"/>
  <c r="DF10" i="50"/>
  <c r="DE14" i="50"/>
  <c r="DE31" i="50"/>
  <c r="DE22" i="50"/>
  <c r="DE10" i="50"/>
  <c r="DD13" i="50"/>
  <c r="DD7" i="50"/>
  <c r="DE13" i="50"/>
  <c r="DE7" i="50"/>
  <c r="DD14" i="50"/>
  <c r="DC13" i="50"/>
  <c r="DC7" i="50"/>
  <c r="DD10" i="50"/>
  <c r="DD22" i="50"/>
  <c r="DB13" i="50"/>
  <c r="DB7" i="50"/>
  <c r="DC14" i="50"/>
  <c r="DB15" i="50"/>
  <c r="DB9" i="50"/>
  <c r="DC9" i="50"/>
  <c r="DC15" i="50"/>
  <c r="DD15" i="50"/>
  <c r="DB10" i="50"/>
  <c r="DB22" i="50"/>
  <c r="CZ22" i="50"/>
  <c r="CZ10" i="50"/>
  <c r="DA8" i="50"/>
  <c r="DA14" i="50"/>
  <c r="DA9" i="50"/>
  <c r="DA15" i="50"/>
  <c r="DA13" i="50"/>
  <c r="DA7" i="50"/>
  <c r="DA22" i="50"/>
  <c r="DA10" i="50"/>
  <c r="CY10" i="50"/>
  <c r="CY22" i="50"/>
  <c r="CY15" i="50"/>
  <c r="CY9" i="50"/>
  <c r="CZ15" i="50"/>
  <c r="CZ13" i="50"/>
  <c r="CZ7" i="50"/>
  <c r="CY13" i="50"/>
  <c r="CY7" i="50"/>
  <c r="CY8" i="50"/>
  <c r="CY14" i="50"/>
  <c r="CY31" i="50"/>
  <c r="CX15" i="50"/>
  <c r="CX9" i="50"/>
  <c r="CX22" i="50"/>
  <c r="CX10" i="50"/>
  <c r="CV31" i="50"/>
  <c r="CV14" i="50"/>
  <c r="CV8" i="50"/>
  <c r="CW13" i="50"/>
  <c r="CW7" i="50"/>
  <c r="CW9" i="50"/>
  <c r="CW15" i="50"/>
  <c r="CW22" i="50"/>
  <c r="CW10" i="50"/>
  <c r="CX14" i="50"/>
  <c r="CW14" i="50"/>
  <c r="CW8" i="50"/>
  <c r="CT13" i="50"/>
  <c r="CT7" i="50"/>
  <c r="CU31" i="50"/>
  <c r="CU8" i="50"/>
  <c r="CU14" i="50"/>
  <c r="CV13" i="50"/>
  <c r="CV7" i="50"/>
  <c r="CU13" i="50"/>
  <c r="CU7" i="50"/>
  <c r="CV15" i="50"/>
  <c r="CV9" i="50"/>
  <c r="CU10" i="50"/>
  <c r="CU22" i="50"/>
  <c r="CT22" i="50"/>
  <c r="CT10" i="50"/>
  <c r="CT15" i="50"/>
  <c r="CT9" i="50"/>
  <c r="CU15" i="50"/>
  <c r="CU9" i="50"/>
  <c r="CR15" i="50"/>
  <c r="CT8" i="50"/>
  <c r="CT31" i="50"/>
  <c r="CT14" i="50"/>
  <c r="CS13" i="50"/>
  <c r="CS7" i="50"/>
  <c r="CR8" i="50"/>
  <c r="CR14" i="50"/>
  <c r="CS10" i="50"/>
  <c r="CS22" i="50"/>
  <c r="CS31" i="50"/>
  <c r="CS14" i="50"/>
  <c r="CS8" i="50"/>
  <c r="CS9" i="50"/>
  <c r="CS15" i="50"/>
  <c r="CR7" i="50"/>
  <c r="CR13" i="50"/>
  <c r="CP15" i="50"/>
  <c r="CQ15" i="50"/>
  <c r="CQ9" i="50"/>
  <c r="CQ7" i="50"/>
  <c r="CQ13" i="50"/>
  <c r="CQ14" i="50"/>
  <c r="CP14" i="50"/>
  <c r="CP13" i="50"/>
  <c r="CP7" i="50"/>
  <c r="CO13" i="50"/>
  <c r="CO7" i="50"/>
  <c r="CN15" i="50"/>
  <c r="CO10" i="50"/>
  <c r="CO22" i="50"/>
  <c r="CO14" i="50"/>
  <c r="CO8" i="50"/>
  <c r="CN14" i="50"/>
  <c r="CN8" i="50"/>
  <c r="CN13" i="50"/>
  <c r="CN7" i="50"/>
  <c r="CO9" i="50"/>
  <c r="CO15" i="50"/>
  <c r="CM13" i="50"/>
  <c r="CM7" i="50"/>
  <c r="CM9" i="50"/>
  <c r="CM15" i="50"/>
  <c r="CM14" i="50"/>
  <c r="CM8" i="50"/>
  <c r="CM31" i="50"/>
  <c r="CL14" i="50"/>
  <c r="CK13" i="50"/>
  <c r="CK7" i="50"/>
  <c r="CJ9" i="50"/>
  <c r="CJ15" i="50"/>
  <c r="CK22" i="50"/>
  <c r="CK10" i="50"/>
  <c r="CL15" i="50"/>
  <c r="CL9" i="50"/>
  <c r="CL13" i="50"/>
  <c r="CL7" i="50"/>
  <c r="CI31" i="50"/>
  <c r="CI8" i="50"/>
  <c r="CI22" i="50"/>
  <c r="CI10" i="50"/>
  <c r="CH14" i="50"/>
  <c r="CI9" i="50"/>
  <c r="CI15" i="50"/>
  <c r="CI13" i="50"/>
  <c r="CI7" i="50"/>
  <c r="CG9" i="50"/>
  <c r="CG15" i="50"/>
  <c r="CH7" i="50"/>
  <c r="CH13" i="50"/>
  <c r="CF14" i="50"/>
  <c r="CF8" i="50"/>
  <c r="CH9" i="50"/>
  <c r="CH15" i="50"/>
  <c r="CG13" i="50"/>
  <c r="CG7" i="50"/>
  <c r="CF13" i="50"/>
  <c r="CF7" i="50"/>
  <c r="CH10" i="50"/>
  <c r="CG10" i="50"/>
  <c r="CG22" i="50"/>
  <c r="CF15" i="50"/>
  <c r="CF10" i="50"/>
  <c r="CF22" i="50"/>
  <c r="CG31" i="50"/>
  <c r="CG14" i="50"/>
  <c r="CG8" i="50"/>
  <c r="CE14" i="50"/>
  <c r="CE8" i="50"/>
  <c r="CE15" i="50"/>
  <c r="CE9" i="50"/>
  <c r="CD9" i="50"/>
  <c r="CD15" i="50"/>
  <c r="CE13" i="50"/>
  <c r="CE7" i="50"/>
  <c r="CD14" i="50"/>
  <c r="CD13" i="50"/>
  <c r="CD7" i="50"/>
  <c r="CC13" i="50"/>
  <c r="CC7" i="50"/>
  <c r="CC9" i="50"/>
  <c r="CC15" i="50"/>
  <c r="CC31" i="50"/>
  <c r="CC14" i="50"/>
  <c r="CC8" i="50"/>
  <c r="CC10" i="50"/>
  <c r="CC22" i="50"/>
  <c r="BZ22" i="50"/>
  <c r="BZ10" i="50"/>
  <c r="CA13" i="50"/>
  <c r="CA7" i="50"/>
  <c r="CA14" i="50"/>
  <c r="CA8" i="50"/>
  <c r="CA10" i="50"/>
  <c r="CA22" i="50"/>
  <c r="CA9" i="50"/>
  <c r="CA15" i="50"/>
  <c r="CB13" i="50"/>
  <c r="CB7" i="50"/>
  <c r="BZ15" i="50"/>
  <c r="BZ9" i="50"/>
  <c r="CB14" i="50"/>
  <c r="CB8" i="50"/>
  <c r="CB15" i="50"/>
  <c r="CB9" i="50"/>
  <c r="BY13" i="50"/>
  <c r="BY7" i="50"/>
  <c r="BY8" i="50"/>
  <c r="BY14" i="50"/>
  <c r="BZ13" i="50"/>
  <c r="BZ7" i="50"/>
  <c r="BX13" i="50"/>
  <c r="BX7" i="50"/>
  <c r="BY9" i="50"/>
  <c r="BY15" i="50"/>
  <c r="BY10" i="50"/>
  <c r="BY22" i="50"/>
  <c r="BX10" i="50"/>
  <c r="BX22" i="50"/>
  <c r="BX15" i="50"/>
  <c r="BX9" i="50"/>
  <c r="BW13" i="50"/>
  <c r="BW7" i="50"/>
  <c r="BW22" i="50"/>
  <c r="BW10" i="50"/>
  <c r="BU13" i="50"/>
  <c r="BU7" i="50"/>
  <c r="BT10" i="50"/>
  <c r="BT22" i="50"/>
  <c r="BV14" i="50"/>
  <c r="BU14" i="50"/>
  <c r="BU31" i="50"/>
  <c r="BU8" i="50"/>
  <c r="BT13" i="50"/>
  <c r="BV13" i="50"/>
  <c r="BV15" i="50"/>
  <c r="BV9" i="50"/>
  <c r="BU15" i="50"/>
  <c r="BU9" i="50"/>
  <c r="BU22" i="50"/>
  <c r="BU10" i="50"/>
  <c r="BT8" i="50"/>
  <c r="BT14" i="50"/>
  <c r="BS15" i="50"/>
  <c r="BS9" i="50"/>
  <c r="BR13" i="50"/>
  <c r="BR7" i="50"/>
  <c r="BS13" i="50"/>
  <c r="BS7" i="50"/>
  <c r="BS14" i="50"/>
  <c r="BR8" i="50"/>
  <c r="BR14" i="50"/>
  <c r="BR31" i="50"/>
  <c r="BQ13" i="50"/>
  <c r="BQ7" i="50"/>
  <c r="BQ22" i="50"/>
  <c r="BQ10" i="50"/>
  <c r="BQ31" i="50"/>
  <c r="BQ8" i="50"/>
  <c r="BQ14" i="50"/>
  <c r="BR10" i="50"/>
  <c r="BR22" i="50"/>
  <c r="BR15" i="50"/>
  <c r="BR9" i="50"/>
  <c r="BQ9" i="50"/>
  <c r="BQ15" i="50"/>
  <c r="BP22" i="50"/>
  <c r="BP10" i="50"/>
  <c r="BP7" i="50"/>
  <c r="BP13" i="50"/>
  <c r="BN15" i="50"/>
  <c r="BN9" i="50"/>
  <c r="BO8" i="50"/>
  <c r="BP9" i="50"/>
  <c r="BP15" i="50"/>
  <c r="BO22" i="50"/>
  <c r="BO10" i="50"/>
  <c r="BN22" i="50"/>
  <c r="BN10" i="50"/>
  <c r="BO13" i="50"/>
  <c r="BN8" i="50"/>
  <c r="BN31" i="50"/>
  <c r="BN14" i="50"/>
  <c r="BN13" i="50"/>
  <c r="BN7" i="50"/>
  <c r="BM13" i="50"/>
  <c r="BM7" i="50"/>
  <c r="BL10" i="50"/>
  <c r="BL22" i="50"/>
  <c r="BM9" i="50"/>
  <c r="BM15" i="50"/>
  <c r="BL13" i="50"/>
  <c r="BL7" i="50"/>
  <c r="BM8" i="50"/>
  <c r="BM31" i="50"/>
  <c r="BM14" i="50"/>
  <c r="BL15" i="50"/>
  <c r="BL9" i="50"/>
  <c r="BM22" i="50"/>
  <c r="BM10" i="50"/>
  <c r="BL14" i="50"/>
  <c r="BK13" i="50"/>
  <c r="BK7" i="50"/>
  <c r="BK14" i="50"/>
  <c r="BK9" i="50"/>
  <c r="BK15" i="50"/>
  <c r="BJ9" i="50"/>
  <c r="BJ15" i="50"/>
  <c r="BE15" i="50"/>
  <c r="BE9" i="50"/>
  <c r="BJ31" i="50"/>
  <c r="BJ14" i="50"/>
  <c r="BJ8" i="50"/>
  <c r="BJ22" i="50"/>
  <c r="BJ10" i="50"/>
  <c r="BI22" i="50"/>
  <c r="BI10" i="50"/>
  <c r="BI13" i="50"/>
  <c r="BI7" i="50"/>
  <c r="BH22" i="50"/>
  <c r="BH10" i="50"/>
  <c r="BJ13" i="50"/>
  <c r="BJ7" i="50"/>
  <c r="BH15" i="50"/>
  <c r="BI8" i="50"/>
  <c r="BI31" i="50"/>
  <c r="BI14" i="50"/>
  <c r="BI15" i="50"/>
  <c r="BI9" i="50"/>
  <c r="BE13" i="50"/>
  <c r="BE7" i="50"/>
  <c r="BG13" i="50"/>
  <c r="BF15" i="50"/>
  <c r="BF9" i="50"/>
  <c r="BG14" i="50"/>
  <c r="BH13" i="50"/>
  <c r="BH7" i="50"/>
  <c r="BF14" i="50"/>
  <c r="BF31" i="50"/>
  <c r="BF8" i="50"/>
  <c r="BF10" i="50"/>
  <c r="BF22" i="50"/>
  <c r="BE10" i="50"/>
  <c r="BE22" i="50"/>
  <c r="BE8" i="50"/>
  <c r="BE31" i="50"/>
  <c r="BE14" i="50"/>
  <c r="BF13" i="50"/>
  <c r="BF7" i="50"/>
  <c r="DL31" i="50" l="1"/>
  <c r="DJ31" i="50"/>
  <c r="CE31" i="50"/>
  <c r="CP9" i="50"/>
  <c r="DL10" i="50"/>
  <c r="CE10" i="50"/>
  <c r="DJ8" i="50"/>
  <c r="DZ10" i="50"/>
  <c r="CP8" i="50"/>
  <c r="FX31" i="50"/>
  <c r="EF22" i="50"/>
  <c r="BO7" i="50"/>
  <c r="BO6" i="50" s="1"/>
  <c r="FC22" i="50"/>
  <c r="FS8" i="50"/>
  <c r="FS6" i="50" s="1"/>
  <c r="BG20" i="50"/>
  <c r="FF8" i="50"/>
  <c r="FS31" i="50"/>
  <c r="DS20" i="50"/>
  <c r="DS18" i="50" s="1"/>
  <c r="VU15" i="72"/>
  <c r="VU16" i="72"/>
  <c r="VV12" i="72"/>
  <c r="VU17" i="72"/>
  <c r="VU21" i="72"/>
  <c r="VU20" i="72"/>
  <c r="VU22" i="72"/>
  <c r="VU23" i="72"/>
  <c r="VU24" i="72"/>
  <c r="VU7" i="72" s="1"/>
  <c r="VU25" i="72"/>
  <c r="ET31" i="50"/>
  <c r="EV20" i="50"/>
  <c r="EV18" i="50" s="1"/>
  <c r="DH8" i="50"/>
  <c r="DH6" i="50" s="1"/>
  <c r="BO31" i="50"/>
  <c r="FD20" i="50"/>
  <c r="BX8" i="50"/>
  <c r="BX6" i="50" s="1"/>
  <c r="EV7" i="50"/>
  <c r="GJ8" i="50"/>
  <c r="BV8" i="50"/>
  <c r="CN31" i="50"/>
  <c r="CN22" i="50"/>
  <c r="CN18" i="50" s="1"/>
  <c r="CN10" i="50"/>
  <c r="FZ31" i="50"/>
  <c r="FB8" i="50"/>
  <c r="DD8" i="50"/>
  <c r="DK10" i="50"/>
  <c r="ET18" i="50"/>
  <c r="FH31" i="50"/>
  <c r="FH8" i="50"/>
  <c r="FH6" i="50" s="1"/>
  <c r="FZ7" i="50"/>
  <c r="FZ6" i="50" s="1"/>
  <c r="CY18" i="50"/>
  <c r="EP7" i="50"/>
  <c r="DD31" i="50"/>
  <c r="DD9" i="50"/>
  <c r="EM7" i="50"/>
  <c r="CM10" i="50"/>
  <c r="CM6" i="50" s="1"/>
  <c r="BL31" i="50"/>
  <c r="BL8" i="50"/>
  <c r="CJ7" i="50"/>
  <c r="GA10" i="50"/>
  <c r="GA6" i="50" s="1"/>
  <c r="FB31" i="50"/>
  <c r="DV7" i="50"/>
  <c r="DV6" i="50" s="1"/>
  <c r="CQ8" i="50"/>
  <c r="FD8" i="50"/>
  <c r="CD31" i="50"/>
  <c r="FC20" i="50"/>
  <c r="FC18" i="50" s="1"/>
  <c r="EX22" i="50"/>
  <c r="FN10" i="50"/>
  <c r="GI7" i="50"/>
  <c r="WD12" i="50"/>
  <c r="DF9" i="50"/>
  <c r="EF8" i="50"/>
  <c r="EX31" i="50"/>
  <c r="DV31" i="50"/>
  <c r="BG8" i="50"/>
  <c r="CZ8" i="50"/>
  <c r="CQ20" i="50"/>
  <c r="CQ18" i="50" s="1"/>
  <c r="BV7" i="50"/>
  <c r="CJ8" i="50"/>
  <c r="EH31" i="50"/>
  <c r="EH9" i="50"/>
  <c r="EH6" i="50" s="1"/>
  <c r="FV8" i="50"/>
  <c r="BK10" i="50"/>
  <c r="BG10" i="50"/>
  <c r="FD31" i="50"/>
  <c r="FB10" i="50"/>
  <c r="FD10" i="50"/>
  <c r="FB22" i="50"/>
  <c r="FB18" i="50" s="1"/>
  <c r="FD22" i="50"/>
  <c r="GA31" i="50"/>
  <c r="DR31" i="50"/>
  <c r="DO31" i="50"/>
  <c r="GI10" i="50"/>
  <c r="ED31" i="50"/>
  <c r="CD10" i="50"/>
  <c r="FY6" i="50"/>
  <c r="EM8" i="50"/>
  <c r="CQ31" i="50"/>
  <c r="CZ9" i="50"/>
  <c r="EM31" i="50"/>
  <c r="EL31" i="50"/>
  <c r="CQ10" i="50"/>
  <c r="DK20" i="50"/>
  <c r="DF8" i="50"/>
  <c r="BH8" i="50"/>
  <c r="EH12" i="50"/>
  <c r="EL10" i="50"/>
  <c r="EL6" i="50" s="1"/>
  <c r="FH12" i="50"/>
  <c r="WD6" i="50"/>
  <c r="DF7" i="50"/>
  <c r="EF31" i="50"/>
  <c r="BK31" i="50"/>
  <c r="BS20" i="50"/>
  <c r="BS18" i="50" s="1"/>
  <c r="FA12" i="50"/>
  <c r="EP12" i="50"/>
  <c r="BZ31" i="50"/>
  <c r="BI18" i="50"/>
  <c r="BG22" i="50"/>
  <c r="DD21" i="50"/>
  <c r="DD18" i="50" s="1"/>
  <c r="EV8" i="50"/>
  <c r="ED12" i="50"/>
  <c r="DW18" i="50"/>
  <c r="DK22" i="50"/>
  <c r="DS13" i="50"/>
  <c r="DS12" i="50" s="1"/>
  <c r="GF12" i="50"/>
  <c r="FV20" i="50"/>
  <c r="FV18" i="50" s="1"/>
  <c r="EF19" i="50"/>
  <c r="EF18" i="50" s="1"/>
  <c r="BS10" i="50"/>
  <c r="BV20" i="50"/>
  <c r="BV18" i="50" s="1"/>
  <c r="ED22" i="50"/>
  <c r="ED18" i="50" s="1"/>
  <c r="DF19" i="50"/>
  <c r="EV12" i="50"/>
  <c r="GJ7" i="50"/>
  <c r="U22" i="50"/>
  <c r="BB10" i="50"/>
  <c r="CJ31" i="50"/>
  <c r="CL20" i="50"/>
  <c r="CL18" i="50" s="1"/>
  <c r="EB9" i="50"/>
  <c r="EB6" i="50" s="1"/>
  <c r="BH20" i="50"/>
  <c r="BH18" i="50" s="1"/>
  <c r="CX7" i="50"/>
  <c r="BV31" i="50"/>
  <c r="EX20" i="50"/>
  <c r="BE12" i="50"/>
  <c r="EF7" i="50"/>
  <c r="EJ12" i="50"/>
  <c r="FR12" i="50"/>
  <c r="DR18" i="50"/>
  <c r="EM18" i="50"/>
  <c r="CF21" i="50"/>
  <c r="CF18" i="50" s="1"/>
  <c r="CH31" i="50"/>
  <c r="GD12" i="50"/>
  <c r="EI31" i="50"/>
  <c r="BS31" i="50"/>
  <c r="EK12" i="50"/>
  <c r="EZ6" i="50"/>
  <c r="FK6" i="50"/>
  <c r="BH9" i="50"/>
  <c r="DJ12" i="50"/>
  <c r="FB12" i="50"/>
  <c r="FK18" i="50"/>
  <c r="FF20" i="50"/>
  <c r="FF18" i="50" s="1"/>
  <c r="GI22" i="50"/>
  <c r="GI18" i="50" s="1"/>
  <c r="DF20" i="50"/>
  <c r="BH31" i="50"/>
  <c r="BZ14" i="50"/>
  <c r="BZ12" i="50" s="1"/>
  <c r="CJ12" i="50"/>
  <c r="EC12" i="50"/>
  <c r="BJ12" i="50"/>
  <c r="BL12" i="50"/>
  <c r="BZ8" i="50"/>
  <c r="BZ6" i="50" s="1"/>
  <c r="EU6" i="50"/>
  <c r="DE12" i="50"/>
  <c r="EB12" i="50"/>
  <c r="FC8" i="50"/>
  <c r="FC6" i="50" s="1"/>
  <c r="GA12" i="50"/>
  <c r="GC18" i="50"/>
  <c r="DR9" i="50"/>
  <c r="DR6" i="50" s="1"/>
  <c r="FI18" i="50"/>
  <c r="FO18" i="50"/>
  <c r="CA20" i="50"/>
  <c r="CA18" i="50" s="1"/>
  <c r="CP31" i="50"/>
  <c r="DZ31" i="50"/>
  <c r="V22" i="50"/>
  <c r="BQ12" i="50"/>
  <c r="CO12" i="50"/>
  <c r="CB12" i="50"/>
  <c r="DO8" i="50"/>
  <c r="FC31" i="50"/>
  <c r="EA31" i="50"/>
  <c r="BG19" i="50"/>
  <c r="BG21" i="50"/>
  <c r="CX31" i="50"/>
  <c r="V10" i="50"/>
  <c r="DN20" i="50"/>
  <c r="DN18" i="50" s="1"/>
  <c r="FN31" i="50"/>
  <c r="EB31" i="50"/>
  <c r="BQ6" i="50"/>
  <c r="EA12" i="50"/>
  <c r="DA6" i="50"/>
  <c r="BP12" i="50"/>
  <c r="FC12" i="50"/>
  <c r="FV6" i="50"/>
  <c r="CZ12" i="50"/>
  <c r="EN12" i="50"/>
  <c r="DV18" i="50"/>
  <c r="EH18" i="50"/>
  <c r="FU6" i="50"/>
  <c r="CX12" i="50"/>
  <c r="EQ18" i="50"/>
  <c r="BQ18" i="50"/>
  <c r="CU12" i="50"/>
  <c r="BU18" i="50"/>
  <c r="BX12" i="50"/>
  <c r="CY6" i="50"/>
  <c r="DL12" i="50"/>
  <c r="CF12" i="50"/>
  <c r="CP12" i="50"/>
  <c r="CY12" i="50"/>
  <c r="EK6" i="50"/>
  <c r="EL12" i="50"/>
  <c r="EY12" i="50"/>
  <c r="FE12" i="50"/>
  <c r="GH12" i="50"/>
  <c r="ES18" i="50"/>
  <c r="FL12" i="50"/>
  <c r="DR12" i="50"/>
  <c r="EM12" i="50"/>
  <c r="DH12" i="50"/>
  <c r="BX18" i="50"/>
  <c r="BM18" i="50"/>
  <c r="FM18" i="50"/>
  <c r="EI12" i="50"/>
  <c r="EQ6" i="50"/>
  <c r="FG12" i="50"/>
  <c r="CE18" i="50"/>
  <c r="FQ18" i="50"/>
  <c r="BM12" i="50"/>
  <c r="V14" i="50"/>
  <c r="BO18" i="50"/>
  <c r="EW12" i="50"/>
  <c r="FY12" i="50"/>
  <c r="BJ6" i="50"/>
  <c r="DU6" i="50"/>
  <c r="EE6" i="50"/>
  <c r="CG12" i="50"/>
  <c r="CC12" i="50"/>
  <c r="CE6" i="50"/>
  <c r="DQ12" i="50"/>
  <c r="BU6" i="50"/>
  <c r="DB6" i="50"/>
  <c r="DI12" i="50"/>
  <c r="EN6" i="50"/>
  <c r="FX12" i="50"/>
  <c r="GJ12" i="50"/>
  <c r="GD18" i="50"/>
  <c r="DI18" i="50"/>
  <c r="FA18" i="50"/>
  <c r="FE18" i="50"/>
  <c r="CR18" i="50"/>
  <c r="EP18" i="50"/>
  <c r="CI12" i="50"/>
  <c r="CD8" i="50"/>
  <c r="FJ6" i="50"/>
  <c r="EE19" i="50"/>
  <c r="BK20" i="50"/>
  <c r="BK18" i="50" s="1"/>
  <c r="GG18" i="50"/>
  <c r="BG31" i="50"/>
  <c r="BH14" i="50"/>
  <c r="BH12" i="50" s="1"/>
  <c r="BK8" i="50"/>
  <c r="CD12" i="50"/>
  <c r="CJ10" i="50"/>
  <c r="CM12" i="50"/>
  <c r="CN12" i="50"/>
  <c r="CR31" i="50"/>
  <c r="DG22" i="50"/>
  <c r="DG18" i="50" s="1"/>
  <c r="DN8" i="50"/>
  <c r="DN6" i="50" s="1"/>
  <c r="DO10" i="50"/>
  <c r="DQ6" i="50"/>
  <c r="DX6" i="50"/>
  <c r="DW6" i="50"/>
  <c r="EI9" i="50"/>
  <c r="EI6" i="50" s="1"/>
  <c r="ET7" i="50"/>
  <c r="ET6" i="50" s="1"/>
  <c r="FJ12" i="50"/>
  <c r="FL6" i="50"/>
  <c r="FO12" i="50"/>
  <c r="FU12" i="50"/>
  <c r="GC6" i="50"/>
  <c r="GE6" i="50"/>
  <c r="GG6" i="50"/>
  <c r="GJ31" i="50"/>
  <c r="DB12" i="50"/>
  <c r="FI6" i="50"/>
  <c r="EG18" i="50"/>
  <c r="FJ18" i="50"/>
  <c r="BV10" i="50"/>
  <c r="EE20" i="50"/>
  <c r="EA10" i="50"/>
  <c r="EA6" i="50" s="1"/>
  <c r="CX20" i="50"/>
  <c r="CX18" i="50" s="1"/>
  <c r="FS18" i="50"/>
  <c r="CG18" i="50"/>
  <c r="EB18" i="50"/>
  <c r="CM18" i="50"/>
  <c r="CS18" i="50"/>
  <c r="EU18" i="50"/>
  <c r="U10" i="50"/>
  <c r="GJ18" i="50"/>
  <c r="BM6" i="50"/>
  <c r="DN31" i="50"/>
  <c r="EC6" i="50"/>
  <c r="WD18" i="50"/>
  <c r="BR18" i="50"/>
  <c r="CZ20" i="50"/>
  <c r="CZ18" i="50" s="1"/>
  <c r="DZ21" i="50"/>
  <c r="DZ18" i="50" s="1"/>
  <c r="CP18" i="50"/>
  <c r="BP20" i="50"/>
  <c r="BP18" i="50" s="1"/>
  <c r="BN6" i="50"/>
  <c r="BT12" i="50"/>
  <c r="BT7" i="50"/>
  <c r="BT6" i="50" s="1"/>
  <c r="CI6" i="50"/>
  <c r="CJ22" i="50"/>
  <c r="CJ18" i="50" s="1"/>
  <c r="CR12" i="50"/>
  <c r="CS6" i="50"/>
  <c r="CT6" i="50"/>
  <c r="CW12" i="50"/>
  <c r="DG31" i="50"/>
  <c r="DK8" i="50"/>
  <c r="BP8" i="50"/>
  <c r="BP6" i="50" s="1"/>
  <c r="DW12" i="50"/>
  <c r="EF12" i="50"/>
  <c r="EX12" i="50"/>
  <c r="FD12" i="50"/>
  <c r="FF12" i="50"/>
  <c r="FI12" i="50"/>
  <c r="FM6" i="50"/>
  <c r="GE12" i="50"/>
  <c r="BB21" i="50"/>
  <c r="DB18" i="50"/>
  <c r="GB21" i="50"/>
  <c r="GB18" i="50" s="1"/>
  <c r="EC18" i="50"/>
  <c r="FG18" i="50"/>
  <c r="CU18" i="50"/>
  <c r="DO20" i="50"/>
  <c r="DO18" i="50" s="1"/>
  <c r="BR12" i="50"/>
  <c r="CK6" i="50"/>
  <c r="DC22" i="50"/>
  <c r="DC18" i="50" s="1"/>
  <c r="EJ6" i="50"/>
  <c r="V21" i="50"/>
  <c r="BL18" i="50"/>
  <c r="EI18" i="50"/>
  <c r="CT18" i="50"/>
  <c r="FP18" i="50"/>
  <c r="CV18" i="50"/>
  <c r="DH31" i="50"/>
  <c r="BG7" i="50"/>
  <c r="BN12" i="50"/>
  <c r="BX31" i="50"/>
  <c r="CG6" i="50"/>
  <c r="CT12" i="50"/>
  <c r="CW6" i="50"/>
  <c r="CV12" i="50"/>
  <c r="DC10" i="50"/>
  <c r="DC6" i="50" s="1"/>
  <c r="DI6" i="50"/>
  <c r="DK31" i="50"/>
  <c r="DO12" i="50"/>
  <c r="DS31" i="50"/>
  <c r="DV12" i="50"/>
  <c r="EO6" i="50"/>
  <c r="ES12" i="50"/>
  <c r="EV31" i="50"/>
  <c r="FT6" i="50"/>
  <c r="GG12" i="50"/>
  <c r="U21" i="50"/>
  <c r="BB20" i="50"/>
  <c r="EJ18" i="50"/>
  <c r="CC18" i="50"/>
  <c r="FR18" i="50"/>
  <c r="FN21" i="50"/>
  <c r="FN18" i="50" s="1"/>
  <c r="CO18" i="50"/>
  <c r="EL18" i="50"/>
  <c r="FX18" i="50"/>
  <c r="DX18" i="50"/>
  <c r="CH20" i="50"/>
  <c r="CH18" i="50" s="1"/>
  <c r="DQ18" i="50"/>
  <c r="GE20" i="50"/>
  <c r="GE18" i="50" s="1"/>
  <c r="DE18" i="50"/>
  <c r="EK18" i="50"/>
  <c r="EO18" i="50"/>
  <c r="FW7" i="50"/>
  <c r="FW6" i="50" s="1"/>
  <c r="DM12" i="50"/>
  <c r="DU12" i="50"/>
  <c r="FN9" i="50"/>
  <c r="GF6" i="50"/>
  <c r="GH31" i="50"/>
  <c r="CK18" i="50"/>
  <c r="DH18" i="50"/>
  <c r="CA6" i="50"/>
  <c r="CX8" i="50"/>
  <c r="EG6" i="50"/>
  <c r="EP31" i="50"/>
  <c r="FN12" i="50"/>
  <c r="ER31" i="50"/>
  <c r="EW18" i="50"/>
  <c r="GH21" i="50"/>
  <c r="GH18" i="50" s="1"/>
  <c r="EP8" i="50"/>
  <c r="BO15" i="50"/>
  <c r="BO12" i="50" s="1"/>
  <c r="BS8" i="50"/>
  <c r="BV12" i="50"/>
  <c r="CC6" i="50"/>
  <c r="CL6" i="50"/>
  <c r="CL31" i="50"/>
  <c r="CN9" i="50"/>
  <c r="CS12" i="50"/>
  <c r="CU6" i="50"/>
  <c r="DA12" i="50"/>
  <c r="DD12" i="50"/>
  <c r="DF31" i="50"/>
  <c r="DT9" i="50"/>
  <c r="DZ6" i="50"/>
  <c r="ED6" i="50"/>
  <c r="EE31" i="50"/>
  <c r="EO12" i="50"/>
  <c r="FP6" i="50"/>
  <c r="FV12" i="50"/>
  <c r="FW12" i="50"/>
  <c r="GB9" i="50"/>
  <c r="GB6" i="50" s="1"/>
  <c r="GD31" i="50"/>
  <c r="GD10" i="50"/>
  <c r="GD6" i="50" s="1"/>
  <c r="GH6" i="50"/>
  <c r="GI31" i="50"/>
  <c r="CK12" i="50"/>
  <c r="U14" i="50"/>
  <c r="U20" i="50"/>
  <c r="BW18" i="50"/>
  <c r="EU12" i="50"/>
  <c r="BF18" i="50"/>
  <c r="DP18" i="50"/>
  <c r="EQ12" i="50"/>
  <c r="BZ18" i="50"/>
  <c r="BT19" i="50"/>
  <c r="BT18" i="50" s="1"/>
  <c r="BW6" i="50"/>
  <c r="DN12" i="50"/>
  <c r="CA12" i="50"/>
  <c r="DS8" i="50"/>
  <c r="DS6" i="50" s="1"/>
  <c r="FF6" i="50"/>
  <c r="CI18" i="50"/>
  <c r="ER18" i="50"/>
  <c r="DL18" i="50"/>
  <c r="FZ18" i="50"/>
  <c r="FW19" i="50"/>
  <c r="FW18" i="50" s="1"/>
  <c r="EA22" i="50"/>
  <c r="EA18" i="50" s="1"/>
  <c r="BB22" i="50"/>
  <c r="BF12" i="50"/>
  <c r="CB22" i="50"/>
  <c r="CB18" i="50" s="1"/>
  <c r="CH8" i="50"/>
  <c r="CH6" i="50" s="1"/>
  <c r="CO6" i="50"/>
  <c r="CQ12" i="50"/>
  <c r="CR9" i="50"/>
  <c r="CR6" i="50" s="1"/>
  <c r="DE6" i="50"/>
  <c r="DL6" i="50"/>
  <c r="DT12" i="50"/>
  <c r="DX12" i="50"/>
  <c r="EE12" i="50"/>
  <c r="EF10" i="50"/>
  <c r="EG12" i="50"/>
  <c r="ES6" i="50"/>
  <c r="FE6" i="50"/>
  <c r="FM12" i="50"/>
  <c r="FP12" i="50"/>
  <c r="GB12" i="50"/>
  <c r="GE31" i="50"/>
  <c r="GI8" i="50"/>
  <c r="BB31" i="50"/>
  <c r="BB19" i="50"/>
  <c r="GF18" i="50"/>
  <c r="FT18" i="50"/>
  <c r="CW18" i="50"/>
  <c r="DK12" i="50"/>
  <c r="FQ12" i="50"/>
  <c r="FX6" i="50"/>
  <c r="DJ18" i="50"/>
  <c r="BE6" i="50"/>
  <c r="DF12" i="50"/>
  <c r="DT31" i="50"/>
  <c r="DZ12" i="50"/>
  <c r="EX6" i="50"/>
  <c r="FS12" i="50"/>
  <c r="GA18" i="50"/>
  <c r="BF6" i="50"/>
  <c r="BS12" i="50"/>
  <c r="BY6" i="50"/>
  <c r="CB10" i="50"/>
  <c r="CB6" i="50" s="1"/>
  <c r="CF9" i="50"/>
  <c r="CF6" i="50" s="1"/>
  <c r="CL12" i="50"/>
  <c r="CV6" i="50"/>
  <c r="DC12" i="50"/>
  <c r="DG6" i="50"/>
  <c r="DP6" i="50"/>
  <c r="DY12" i="50"/>
  <c r="ER10" i="50"/>
  <c r="ER6" i="50" s="1"/>
  <c r="EW6" i="50"/>
  <c r="EZ12" i="50"/>
  <c r="FA6" i="50"/>
  <c r="FG6" i="50"/>
  <c r="BW12" i="50"/>
  <c r="FK12" i="50"/>
  <c r="FO6" i="50"/>
  <c r="GC12" i="50"/>
  <c r="CZ31" i="50"/>
  <c r="V19" i="50"/>
  <c r="DM18" i="50"/>
  <c r="DY18" i="50"/>
  <c r="FH18" i="50"/>
  <c r="DT18" i="50"/>
  <c r="CD18" i="50"/>
  <c r="BY18" i="50"/>
  <c r="EY18" i="50"/>
  <c r="BK12" i="50"/>
  <c r="ET12" i="50"/>
  <c r="DJ6" i="50"/>
  <c r="CE12" i="50"/>
  <c r="DT8" i="50"/>
  <c r="V20" i="50"/>
  <c r="FY18" i="50"/>
  <c r="BL6" i="50"/>
  <c r="BU12" i="50"/>
  <c r="EY6" i="50"/>
  <c r="FR6" i="50"/>
  <c r="GI12" i="50"/>
  <c r="EN18" i="50"/>
  <c r="BI12" i="50"/>
  <c r="BI6" i="50"/>
  <c r="BR6" i="50"/>
  <c r="BY12" i="50"/>
  <c r="CH12" i="50"/>
  <c r="CP6" i="50"/>
  <c r="DG12" i="50"/>
  <c r="DM6" i="50"/>
  <c r="DP12" i="50"/>
  <c r="DY6" i="50"/>
  <c r="ER12" i="50"/>
  <c r="FQ6" i="50"/>
  <c r="FT12" i="50"/>
  <c r="FZ12" i="50"/>
  <c r="U19" i="50"/>
  <c r="BN18" i="50"/>
  <c r="BE18" i="50"/>
  <c r="BJ18" i="50"/>
  <c r="FL18" i="50"/>
  <c r="EZ18" i="50"/>
  <c r="DU18" i="50"/>
  <c r="DA18" i="50"/>
  <c r="FU18" i="50"/>
  <c r="BB14" i="50"/>
  <c r="BB8" i="50"/>
  <c r="AR8" i="50"/>
  <c r="AB27" i="80" s="1"/>
  <c r="AR14" i="50"/>
  <c r="AB33" i="80" s="1"/>
  <c r="AR31" i="50"/>
  <c r="AQ14" i="50"/>
  <c r="AQ31" i="50"/>
  <c r="AQ8" i="50"/>
  <c r="Y31" i="50"/>
  <c r="Y8" i="50"/>
  <c r="I27" i="80" s="1"/>
  <c r="Y14" i="50"/>
  <c r="I33" i="80" s="1"/>
  <c r="W31" i="50"/>
  <c r="W14" i="50"/>
  <c r="G33" i="80" s="1"/>
  <c r="W8" i="50"/>
  <c r="G27" i="80" s="1"/>
  <c r="V8" i="50"/>
  <c r="V31" i="50"/>
  <c r="U8" i="50"/>
  <c r="U31" i="50"/>
  <c r="BB13" i="50"/>
  <c r="BB7" i="50"/>
  <c r="AQ13" i="50"/>
  <c r="AQ7" i="50"/>
  <c r="V13" i="50"/>
  <c r="V7" i="50"/>
  <c r="U13" i="50"/>
  <c r="E37" i="80" s="1"/>
  <c r="U7" i="50"/>
  <c r="E31" i="80" s="1"/>
  <c r="BB15" i="50"/>
  <c r="BB9" i="50"/>
  <c r="AL15" i="50"/>
  <c r="V33" i="80" s="1"/>
  <c r="AL9" i="50"/>
  <c r="V27" i="80" s="1"/>
  <c r="AL31" i="50"/>
  <c r="AJ15" i="50"/>
  <c r="T33" i="80" s="1"/>
  <c r="AJ9" i="50"/>
  <c r="T27" i="80" s="1"/>
  <c r="AJ31" i="50"/>
  <c r="AH9" i="50"/>
  <c r="R27" i="80" s="1"/>
  <c r="AH15" i="50"/>
  <c r="R33" i="80" s="1"/>
  <c r="AH31" i="50"/>
  <c r="AB15" i="50"/>
  <c r="L33" i="80" s="1"/>
  <c r="AB9" i="50"/>
  <c r="L27" i="80" s="1"/>
  <c r="AB31" i="50"/>
  <c r="V9" i="50"/>
  <c r="V15" i="50"/>
  <c r="U15" i="50"/>
  <c r="U9" i="50"/>
  <c r="BG15" i="50"/>
  <c r="BG12" i="50" s="1"/>
  <c r="BG9" i="50"/>
  <c r="CX6" i="50" l="1"/>
  <c r="EP6" i="50"/>
  <c r="CQ6" i="50"/>
  <c r="EX18" i="50"/>
  <c r="FD18" i="50"/>
  <c r="VU19" i="72"/>
  <c r="VU10" i="72"/>
  <c r="VU6" i="72" s="1"/>
  <c r="VV13" i="72"/>
  <c r="EV6" i="50"/>
  <c r="BG18" i="50"/>
  <c r="GJ6" i="50"/>
  <c r="DD6" i="50"/>
  <c r="FB6" i="50"/>
  <c r="BV6" i="50"/>
  <c r="CN6" i="50"/>
  <c r="EM6" i="50"/>
  <c r="DF6" i="50"/>
  <c r="CD6" i="50"/>
  <c r="DK6" i="50"/>
  <c r="CJ6" i="50"/>
  <c r="BK6" i="50"/>
  <c r="CZ6" i="50"/>
  <c r="FD6" i="50"/>
  <c r="FN6" i="50"/>
  <c r="BS6" i="50"/>
  <c r="L45" i="80"/>
  <c r="GI6" i="50"/>
  <c r="EF6" i="50"/>
  <c r="DF18" i="50"/>
  <c r="DK18" i="50"/>
  <c r="T45" i="80"/>
  <c r="I45" i="80"/>
  <c r="AB45" i="80"/>
  <c r="E42" i="80"/>
  <c r="AA33" i="80"/>
  <c r="E41" i="80"/>
  <c r="BH6" i="50"/>
  <c r="E43" i="80"/>
  <c r="G45" i="80"/>
  <c r="G25" i="80"/>
  <c r="G23" i="80" s="1"/>
  <c r="G10" i="80" s="1"/>
  <c r="G13" i="77" s="1"/>
  <c r="R45" i="80"/>
  <c r="AA27" i="80"/>
  <c r="E36" i="80"/>
  <c r="V45" i="80"/>
  <c r="E40" i="80"/>
  <c r="E34" i="80"/>
  <c r="E30" i="80"/>
  <c r="E29" i="80"/>
  <c r="E28" i="80"/>
  <c r="DT6" i="50"/>
  <c r="DO6" i="50"/>
  <c r="V18" i="50"/>
  <c r="BG6" i="50"/>
  <c r="U18" i="50"/>
  <c r="EE18" i="50"/>
  <c r="BB18" i="50"/>
  <c r="BB12" i="50"/>
  <c r="BB6" i="50"/>
  <c r="AB6" i="50"/>
  <c r="AB12" i="50"/>
  <c r="AH12" i="50"/>
  <c r="AH6" i="50"/>
  <c r="AJ6" i="50"/>
  <c r="AJ12" i="50"/>
  <c r="AL6" i="50"/>
  <c r="AL12" i="50"/>
  <c r="U6" i="50"/>
  <c r="U12" i="50"/>
  <c r="V6" i="50"/>
  <c r="V12" i="50"/>
  <c r="AQ6" i="50"/>
  <c r="W6" i="50"/>
  <c r="W12" i="50"/>
  <c r="Y12" i="50"/>
  <c r="Y6" i="50"/>
  <c r="AQ12" i="50"/>
  <c r="AR12" i="50"/>
  <c r="AR6" i="50"/>
  <c r="VV16" i="72" l="1"/>
  <c r="VV15" i="72"/>
  <c r="VV25" i="72" s="1"/>
  <c r="VV17" i="72"/>
  <c r="VV24" i="72"/>
  <c r="F39" i="80"/>
  <c r="AA45" i="80"/>
  <c r="F27" i="80"/>
  <c r="E33" i="80"/>
  <c r="E39" i="80"/>
  <c r="F33" i="80"/>
  <c r="E27" i="80"/>
  <c r="M25" i="72" l="1"/>
  <c r="AX25" i="72"/>
  <c r="N25" i="72"/>
  <c r="AT25" i="72"/>
  <c r="VV7" i="72"/>
  <c r="M24" i="72"/>
  <c r="M7" i="72" s="1"/>
  <c r="N24" i="72"/>
  <c r="N7" i="72" s="1"/>
  <c r="F18" i="80" s="1"/>
  <c r="AT24" i="72"/>
  <c r="AT7" i="72" s="1"/>
  <c r="AW25" i="72"/>
  <c r="AW21" i="72"/>
  <c r="AX24" i="72"/>
  <c r="AX7" i="72" s="1"/>
  <c r="AW22" i="72"/>
  <c r="AW24" i="72"/>
  <c r="AW7" i="72" s="1"/>
  <c r="AW23" i="72"/>
  <c r="AW20" i="72"/>
  <c r="AX22" i="72"/>
  <c r="AX21" i="72"/>
  <c r="AY24" i="72"/>
  <c r="AY7" i="72" s="1"/>
  <c r="BA25" i="72"/>
  <c r="AY20" i="72"/>
  <c r="AX23" i="72"/>
  <c r="BA23" i="72"/>
  <c r="AZ20" i="72"/>
  <c r="AZ21" i="72"/>
  <c r="AZ22" i="72"/>
  <c r="AY25" i="72"/>
  <c r="BA22" i="72"/>
  <c r="AZ24" i="72"/>
  <c r="AZ7" i="72" s="1"/>
  <c r="AZ25" i="72"/>
  <c r="BA20" i="72"/>
  <c r="AY23" i="72"/>
  <c r="AY21" i="72"/>
  <c r="AZ23" i="72"/>
  <c r="BC20" i="72"/>
  <c r="AY22" i="72"/>
  <c r="BA21" i="72"/>
  <c r="BB22" i="72"/>
  <c r="BB21" i="72"/>
  <c r="BB23" i="72"/>
  <c r="BB20" i="72"/>
  <c r="BC22" i="72"/>
  <c r="BB25" i="72"/>
  <c r="BC21" i="72"/>
  <c r="BE22" i="72"/>
  <c r="BA24" i="72"/>
  <c r="BA7" i="72" s="1"/>
  <c r="BC25" i="72"/>
  <c r="BB24" i="72"/>
  <c r="BD22" i="72"/>
  <c r="BG21" i="72"/>
  <c r="BC23" i="72"/>
  <c r="BD21" i="72"/>
  <c r="BD24" i="72"/>
  <c r="BD7" i="72" s="1"/>
  <c r="BE25" i="72"/>
  <c r="BC24" i="72"/>
  <c r="BC7" i="72" s="1"/>
  <c r="BD23" i="72"/>
  <c r="BD25" i="72"/>
  <c r="BD20" i="72"/>
  <c r="BF25" i="72"/>
  <c r="BF21" i="72"/>
  <c r="BE20" i="72"/>
  <c r="BE24" i="72"/>
  <c r="BE7" i="72" s="1"/>
  <c r="BF22" i="72"/>
  <c r="BE21" i="72"/>
  <c r="BG24" i="72"/>
  <c r="BG7" i="72" s="1"/>
  <c r="BG22" i="72"/>
  <c r="BF24" i="72"/>
  <c r="BF7" i="72" s="1"/>
  <c r="BE23" i="72"/>
  <c r="BF20" i="72"/>
  <c r="BF23" i="72"/>
  <c r="BG23" i="72"/>
  <c r="BI21" i="72"/>
  <c r="BG20" i="72"/>
  <c r="BG25" i="72"/>
  <c r="BH20" i="72"/>
  <c r="BH21" i="72"/>
  <c r="BH25" i="72"/>
  <c r="BH23" i="72"/>
  <c r="BH22" i="72"/>
  <c r="BI20" i="72"/>
  <c r="BH24" i="72"/>
  <c r="BH7" i="72" s="1"/>
  <c r="BI22" i="72"/>
  <c r="BI23" i="72"/>
  <c r="BI25" i="72"/>
  <c r="BI24" i="72"/>
  <c r="BI7" i="72" s="1"/>
  <c r="BK23" i="72"/>
  <c r="BK24" i="72"/>
  <c r="BK7" i="72" s="1"/>
  <c r="BJ20" i="72"/>
  <c r="BM22" i="72"/>
  <c r="BJ21" i="72"/>
  <c r="BK25" i="72"/>
  <c r="BJ22" i="72"/>
  <c r="BJ24" i="72"/>
  <c r="BJ7" i="72" s="1"/>
  <c r="BK21" i="72"/>
  <c r="BJ25" i="72"/>
  <c r="BK20" i="72"/>
  <c r="BJ23" i="72"/>
  <c r="BK22" i="72"/>
  <c r="BL22" i="72"/>
  <c r="BM20" i="72"/>
  <c r="BL20" i="72"/>
  <c r="BL21" i="72"/>
  <c r="BM23" i="72"/>
  <c r="BM25" i="72"/>
  <c r="BL23" i="72"/>
  <c r="BM24" i="72"/>
  <c r="BM7" i="72" s="1"/>
  <c r="BM21" i="72"/>
  <c r="BL24" i="72"/>
  <c r="BL7" i="72" s="1"/>
  <c r="BL25" i="72"/>
  <c r="BN20" i="72"/>
  <c r="BN23" i="72"/>
  <c r="BN21" i="72"/>
  <c r="BN22" i="72"/>
  <c r="BO25" i="72"/>
  <c r="BN24" i="72"/>
  <c r="BN7" i="72" s="1"/>
  <c r="BN25" i="72"/>
  <c r="BO21" i="72"/>
  <c r="BP25" i="72"/>
  <c r="BP21" i="72"/>
  <c r="BO23" i="72"/>
  <c r="BP24" i="72"/>
  <c r="BP7" i="72" s="1"/>
  <c r="BP23" i="72"/>
  <c r="BP20" i="72"/>
  <c r="BP22" i="72"/>
  <c r="BO22" i="72"/>
  <c r="BO20" i="72"/>
  <c r="BO24" i="72"/>
  <c r="BO7" i="72" s="1"/>
  <c r="BR21" i="72"/>
  <c r="BQ23" i="72"/>
  <c r="BQ24" i="72"/>
  <c r="BQ7" i="72" s="1"/>
  <c r="BR24" i="72"/>
  <c r="BR7" i="72" s="1"/>
  <c r="BQ20" i="72"/>
  <c r="BR20" i="72"/>
  <c r="BQ21" i="72"/>
  <c r="BR23" i="72"/>
  <c r="BQ22" i="72"/>
  <c r="BR25" i="72"/>
  <c r="BQ25" i="72"/>
  <c r="BR22" i="72"/>
  <c r="BT20" i="72"/>
  <c r="BW20" i="72"/>
  <c r="BT24" i="72"/>
  <c r="BT7" i="72" s="1"/>
  <c r="BS22" i="72"/>
  <c r="BT25" i="72"/>
  <c r="BS21" i="72"/>
  <c r="BT23" i="72"/>
  <c r="BT22" i="72"/>
  <c r="BT21" i="72"/>
  <c r="BS20" i="72"/>
  <c r="BU20" i="72"/>
  <c r="BS23" i="72"/>
  <c r="BS25" i="72"/>
  <c r="BU21" i="72"/>
  <c r="BU22" i="72"/>
  <c r="BS24" i="72"/>
  <c r="BS7" i="72" s="1"/>
  <c r="BW24" i="72"/>
  <c r="BW7" i="72" s="1"/>
  <c r="BV23" i="72"/>
  <c r="BU24" i="72"/>
  <c r="BU7" i="72" s="1"/>
  <c r="BV25" i="72"/>
  <c r="BV22" i="72"/>
  <c r="BV20" i="72"/>
  <c r="BV21" i="72"/>
  <c r="BU23" i="72"/>
  <c r="BU25" i="72"/>
  <c r="BV24" i="72"/>
  <c r="BV7" i="72" s="1"/>
  <c r="BW22" i="72"/>
  <c r="BX20" i="72"/>
  <c r="BX21" i="72"/>
  <c r="BW25" i="72"/>
  <c r="BW23" i="72"/>
  <c r="BX25" i="72"/>
  <c r="BW21" i="72"/>
  <c r="BX22" i="72"/>
  <c r="BX23" i="72"/>
  <c r="BX24" i="72"/>
  <c r="BX7" i="72" s="1"/>
  <c r="BY21" i="72"/>
  <c r="BY23" i="72"/>
  <c r="CC20" i="72"/>
  <c r="BZ22" i="72"/>
  <c r="BY25" i="72"/>
  <c r="BZ25" i="72"/>
  <c r="BZ23" i="72"/>
  <c r="BY22" i="72"/>
  <c r="BZ21" i="72"/>
  <c r="BZ24" i="72"/>
  <c r="BZ7" i="72" s="1"/>
  <c r="BY20" i="72"/>
  <c r="BY24" i="72"/>
  <c r="BY7" i="72" s="1"/>
  <c r="BZ20" i="72"/>
  <c r="CA25" i="72"/>
  <c r="CB24" i="72"/>
  <c r="CB7" i="72" s="1"/>
  <c r="CB25" i="72"/>
  <c r="CA24" i="72"/>
  <c r="CA7" i="72" s="1"/>
  <c r="CA20" i="72"/>
  <c r="CB22" i="72"/>
  <c r="CA22" i="72"/>
  <c r="CC22" i="72"/>
  <c r="CA21" i="72"/>
  <c r="CC23" i="72"/>
  <c r="CB23" i="72"/>
  <c r="CB20" i="72"/>
  <c r="CB21" i="72"/>
  <c r="CA23" i="72"/>
  <c r="CC21" i="72"/>
  <c r="CE23" i="72"/>
  <c r="CE20" i="72"/>
  <c r="CD20" i="72"/>
  <c r="CE24" i="72"/>
  <c r="CE7" i="72" s="1"/>
  <c r="CD22" i="72"/>
  <c r="CD24" i="72"/>
  <c r="CD7" i="72" s="1"/>
  <c r="CC25" i="72"/>
  <c r="CD23" i="72"/>
  <c r="CE21" i="72"/>
  <c r="CD21" i="72"/>
  <c r="CC24" i="72"/>
  <c r="CC7" i="72" s="1"/>
  <c r="CE25" i="72"/>
  <c r="CE22" i="72"/>
  <c r="CD25" i="72"/>
  <c r="CG20" i="72"/>
  <c r="CI20" i="72"/>
  <c r="CF22" i="72"/>
  <c r="CF23" i="72"/>
  <c r="CF25" i="72"/>
  <c r="CF24" i="72"/>
  <c r="CF7" i="72" s="1"/>
  <c r="CF20" i="72"/>
  <c r="CF21" i="72"/>
  <c r="CH23" i="72"/>
  <c r="CG23" i="72"/>
  <c r="CI23" i="72"/>
  <c r="CH21" i="72"/>
  <c r="CI22" i="72"/>
  <c r="CG25" i="72"/>
  <c r="CG22" i="72"/>
  <c r="CH22" i="72"/>
  <c r="CG24" i="72"/>
  <c r="CG7" i="72" s="1"/>
  <c r="CH25" i="72"/>
  <c r="CH24" i="72"/>
  <c r="CH7" i="72" s="1"/>
  <c r="CH20" i="72"/>
  <c r="CG21" i="72"/>
  <c r="CJ20" i="72"/>
  <c r="CJ25" i="72"/>
  <c r="CJ24" i="72"/>
  <c r="CJ7" i="72" s="1"/>
  <c r="CJ22" i="72"/>
  <c r="CI25" i="72"/>
  <c r="CI24" i="72"/>
  <c r="CI7" i="72" s="1"/>
  <c r="CI21" i="72"/>
  <c r="CJ23" i="72"/>
  <c r="CJ21" i="72"/>
  <c r="CM20" i="72"/>
  <c r="CK24" i="72"/>
  <c r="CK7" i="72" s="1"/>
  <c r="CL23" i="72"/>
  <c r="CK22" i="72"/>
  <c r="CL25" i="72"/>
  <c r="CL24" i="72"/>
  <c r="CK21" i="72"/>
  <c r="CL22" i="72"/>
  <c r="CK25" i="72"/>
  <c r="CK20" i="72"/>
  <c r="CO20" i="72"/>
  <c r="CK23" i="72"/>
  <c r="CL20" i="72"/>
  <c r="CL21" i="72"/>
  <c r="CN21" i="72"/>
  <c r="CQ24" i="72"/>
  <c r="CQ7" i="72" s="1"/>
  <c r="CM24" i="72"/>
  <c r="CM7" i="72" s="1"/>
  <c r="CO22" i="72"/>
  <c r="CO21" i="72"/>
  <c r="CM21" i="72"/>
  <c r="CN23" i="72"/>
  <c r="CN20" i="72"/>
  <c r="CM25" i="72"/>
  <c r="CN24" i="72"/>
  <c r="CN7" i="72" s="1"/>
  <c r="CM23" i="72"/>
  <c r="CN25" i="72"/>
  <c r="CM22" i="72"/>
  <c r="CO23" i="72"/>
  <c r="CN22" i="72"/>
  <c r="CO24" i="72"/>
  <c r="CO7" i="72" s="1"/>
  <c r="CP24" i="72"/>
  <c r="CP7" i="72" s="1"/>
  <c r="CP23" i="72"/>
  <c r="CO25" i="72"/>
  <c r="CP22" i="72"/>
  <c r="CP21" i="72"/>
  <c r="CP25" i="72"/>
  <c r="CP20" i="72"/>
  <c r="CS25" i="72"/>
  <c r="CR21" i="72"/>
  <c r="CQ25" i="72"/>
  <c r="CQ20" i="72"/>
  <c r="CR25" i="72"/>
  <c r="CR23" i="72"/>
  <c r="CU23" i="72"/>
  <c r="CQ22" i="72"/>
  <c r="CR24" i="72"/>
  <c r="CR7" i="72" s="1"/>
  <c r="CQ23" i="72"/>
  <c r="CR22" i="72"/>
  <c r="CQ21" i="72"/>
  <c r="CR20" i="72"/>
  <c r="CS24" i="72"/>
  <c r="CS7" i="72" s="1"/>
  <c r="CT23" i="72"/>
  <c r="CS21" i="72"/>
  <c r="CS22" i="72"/>
  <c r="CT21" i="72"/>
  <c r="CW25" i="72"/>
  <c r="CU22" i="72"/>
  <c r="CT20" i="72"/>
  <c r="CT24" i="72"/>
  <c r="CT7" i="72" s="1"/>
  <c r="CS20" i="72"/>
  <c r="CT22" i="72"/>
  <c r="CT25" i="72"/>
  <c r="CU25" i="72"/>
  <c r="CS23" i="72"/>
  <c r="CU20" i="72"/>
  <c r="CV23" i="72"/>
  <c r="CU21" i="72"/>
  <c r="CV25" i="72"/>
  <c r="CW21" i="72"/>
  <c r="CU24" i="72"/>
  <c r="CU7" i="72" s="1"/>
  <c r="CW20" i="72"/>
  <c r="CV22" i="72"/>
  <c r="CV21" i="72"/>
  <c r="CW22" i="72"/>
  <c r="CV24" i="72"/>
  <c r="CV7" i="72" s="1"/>
  <c r="CV20" i="72"/>
  <c r="CW24" i="72"/>
  <c r="CW7" i="72" s="1"/>
  <c r="CW23" i="72"/>
  <c r="CX25" i="72"/>
  <c r="CX22" i="72"/>
  <c r="CX21" i="72"/>
  <c r="CX23" i="72"/>
  <c r="CX20" i="72"/>
  <c r="CX24" i="72"/>
  <c r="CX7" i="72" s="1"/>
  <c r="CY23" i="72"/>
  <c r="CZ22" i="72"/>
  <c r="CY21" i="72"/>
  <c r="CZ20" i="72"/>
  <c r="CY20" i="72"/>
  <c r="CY25" i="72"/>
  <c r="CZ24" i="72"/>
  <c r="CZ7" i="72" s="1"/>
  <c r="CZ25" i="72"/>
  <c r="CZ23" i="72"/>
  <c r="CY24" i="72"/>
  <c r="CY7" i="72" s="1"/>
  <c r="CY22" i="72"/>
  <c r="CZ21" i="72"/>
  <c r="DA24" i="72"/>
  <c r="DA7" i="72" s="1"/>
  <c r="DA21" i="72"/>
  <c r="DB21" i="72"/>
  <c r="DA22" i="72"/>
  <c r="DC24" i="72"/>
  <c r="DC7" i="72" s="1"/>
  <c r="DC25" i="72"/>
  <c r="DB22" i="72"/>
  <c r="DB20" i="72"/>
  <c r="DE25" i="72"/>
  <c r="DA20" i="72"/>
  <c r="DC23" i="72"/>
  <c r="DA23" i="72"/>
  <c r="DC21" i="72"/>
  <c r="DB25" i="72"/>
  <c r="DB23" i="72"/>
  <c r="DC20" i="72"/>
  <c r="DA25" i="72"/>
  <c r="DC22" i="72"/>
  <c r="DB24" i="72"/>
  <c r="DB7" i="72" s="1"/>
  <c r="DD24" i="72"/>
  <c r="DD7" i="72" s="1"/>
  <c r="DE20" i="72"/>
  <c r="DD22" i="72"/>
  <c r="DE22" i="72"/>
  <c r="DD25" i="72"/>
  <c r="DD21" i="72"/>
  <c r="DD20" i="72"/>
  <c r="DD23" i="72"/>
  <c r="DE24" i="72"/>
  <c r="DE7" i="72" s="1"/>
  <c r="DE21" i="72"/>
  <c r="DG25" i="72"/>
  <c r="DE23" i="72"/>
  <c r="DF23" i="72"/>
  <c r="DG22" i="72"/>
  <c r="DI20" i="72"/>
  <c r="DF22" i="72"/>
  <c r="DF24" i="72"/>
  <c r="DF7" i="72" s="1"/>
  <c r="DF20" i="72"/>
  <c r="DF21" i="72"/>
  <c r="DF25" i="72"/>
  <c r="DH25" i="72"/>
  <c r="DG21" i="72"/>
  <c r="DG24" i="72"/>
  <c r="DG7" i="72" s="1"/>
  <c r="DG23" i="72"/>
  <c r="DG20" i="72"/>
  <c r="DH20" i="72"/>
  <c r="DI21" i="72"/>
  <c r="DH23" i="72"/>
  <c r="DH22" i="72"/>
  <c r="DK24" i="72"/>
  <c r="DK7" i="72" s="1"/>
  <c r="DH24" i="72"/>
  <c r="DH7" i="72" s="1"/>
  <c r="DH21" i="72"/>
  <c r="DI25" i="72"/>
  <c r="DJ24" i="72"/>
  <c r="DI23" i="72"/>
  <c r="DK23" i="72"/>
  <c r="DJ25" i="72"/>
  <c r="DJ23" i="72"/>
  <c r="DJ20" i="72"/>
  <c r="DJ21" i="72"/>
  <c r="DK21" i="72"/>
  <c r="DI22" i="72"/>
  <c r="DK25" i="72"/>
  <c r="DK20" i="72"/>
  <c r="DJ22" i="72"/>
  <c r="DI24" i="72"/>
  <c r="DI7" i="72" s="1"/>
  <c r="DK22" i="72"/>
  <c r="DL21" i="72"/>
  <c r="DM23" i="72"/>
  <c r="DL20" i="72"/>
  <c r="DL25" i="72"/>
  <c r="DL24" i="72"/>
  <c r="DL7" i="72" s="1"/>
  <c r="DL23" i="72"/>
  <c r="DM22" i="72"/>
  <c r="DL22" i="72"/>
  <c r="DM24" i="72"/>
  <c r="DM7" i="72" s="1"/>
  <c r="DN24" i="72"/>
  <c r="DN7" i="72" s="1"/>
  <c r="DM20" i="72"/>
  <c r="DN23" i="72"/>
  <c r="DM21" i="72"/>
  <c r="DN20" i="72"/>
  <c r="DN21" i="72"/>
  <c r="DN22" i="72"/>
  <c r="DM25" i="72"/>
  <c r="DN25" i="72"/>
  <c r="DP20" i="72"/>
  <c r="DP21" i="72"/>
  <c r="DP23" i="72"/>
  <c r="DP25" i="72"/>
  <c r="DP24" i="72"/>
  <c r="DP7" i="72" s="1"/>
  <c r="DO25" i="72"/>
  <c r="DO23" i="72"/>
  <c r="DO24" i="72"/>
  <c r="DO7" i="72" s="1"/>
  <c r="DS20" i="72"/>
  <c r="DO20" i="72"/>
  <c r="DP22" i="72"/>
  <c r="DO22" i="72"/>
  <c r="DO21" i="72"/>
  <c r="DQ25" i="72"/>
  <c r="DR22" i="72"/>
  <c r="DS22" i="72"/>
  <c r="DR23" i="72"/>
  <c r="DR24" i="72"/>
  <c r="DR7" i="72" s="1"/>
  <c r="DR25" i="72"/>
  <c r="DS24" i="72"/>
  <c r="DS7" i="72" s="1"/>
  <c r="DR20" i="72"/>
  <c r="DQ24" i="72"/>
  <c r="DQ7" i="72" s="1"/>
  <c r="DQ22" i="72"/>
  <c r="DR21" i="72"/>
  <c r="DQ20" i="72"/>
  <c r="DQ21" i="72"/>
  <c r="DQ23" i="72"/>
  <c r="DS21" i="72"/>
  <c r="DS23" i="72"/>
  <c r="DU22" i="72"/>
  <c r="DU24" i="72"/>
  <c r="DU7" i="72" s="1"/>
  <c r="DT21" i="72"/>
  <c r="DU25" i="72"/>
  <c r="DW22" i="72"/>
  <c r="DT22" i="72"/>
  <c r="DT20" i="72"/>
  <c r="DT25" i="72"/>
  <c r="DT23" i="72"/>
  <c r="DT24" i="72"/>
  <c r="DT7" i="72" s="1"/>
  <c r="DS25" i="72"/>
  <c r="DU21" i="72"/>
  <c r="DU23" i="72"/>
  <c r="DU20" i="72"/>
  <c r="DW20" i="72"/>
  <c r="DV23" i="72"/>
  <c r="DV21" i="72"/>
  <c r="DW21" i="72"/>
  <c r="DV25" i="72"/>
  <c r="DW24" i="72"/>
  <c r="DW7" i="72" s="1"/>
  <c r="DV24" i="72"/>
  <c r="DV7" i="72" s="1"/>
  <c r="DV22" i="72"/>
  <c r="DV20" i="72"/>
  <c r="DY20" i="72"/>
  <c r="DW23" i="72"/>
  <c r="DX21" i="72"/>
  <c r="DX22" i="72"/>
  <c r="EA21" i="72"/>
  <c r="DX20" i="72"/>
  <c r="DX23" i="72"/>
  <c r="DX25" i="72"/>
  <c r="DX24" i="72"/>
  <c r="DX7" i="72" s="1"/>
  <c r="DW25" i="72"/>
  <c r="DY22" i="72"/>
  <c r="EA25" i="72"/>
  <c r="EA23" i="72"/>
  <c r="DY24" i="72"/>
  <c r="DY7" i="72" s="1"/>
  <c r="DZ22" i="72"/>
  <c r="DY21" i="72"/>
  <c r="EC24" i="72"/>
  <c r="EC7" i="72" s="1"/>
  <c r="DZ21" i="72"/>
  <c r="EA20" i="72"/>
  <c r="DZ20" i="72"/>
  <c r="DY23" i="72"/>
  <c r="DZ25" i="72"/>
  <c r="EA22" i="72"/>
  <c r="EA24" i="72"/>
  <c r="EA7" i="72" s="1"/>
  <c r="DZ23" i="72"/>
  <c r="DZ24" i="72"/>
  <c r="DZ7" i="72" s="1"/>
  <c r="DY25" i="72"/>
  <c r="EB24" i="72"/>
  <c r="EB7" i="72" s="1"/>
  <c r="EB20" i="72"/>
  <c r="EC20" i="72"/>
  <c r="EB25" i="72"/>
  <c r="EB22" i="72"/>
  <c r="EB23" i="72"/>
  <c r="EB21" i="72"/>
  <c r="EE25" i="72"/>
  <c r="EE21" i="72"/>
  <c r="ED25" i="72"/>
  <c r="EE23" i="72"/>
  <c r="EE24" i="72"/>
  <c r="EE7" i="72" s="1"/>
  <c r="EC22" i="72"/>
  <c r="EG24" i="72"/>
  <c r="EG7" i="72" s="1"/>
  <c r="EE22" i="72"/>
  <c r="ED21" i="72"/>
  <c r="EE20" i="72"/>
  <c r="ED22" i="72"/>
  <c r="EC21" i="72"/>
  <c r="ED20" i="72"/>
  <c r="ED23" i="72"/>
  <c r="EC25" i="72"/>
  <c r="ED24" i="72"/>
  <c r="ED7" i="72" s="1"/>
  <c r="EC23" i="72"/>
  <c r="EF22" i="72"/>
  <c r="EG23" i="72"/>
  <c r="EF23" i="72"/>
  <c r="EF25" i="72"/>
  <c r="EF20" i="72"/>
  <c r="EG22" i="72"/>
  <c r="EG20" i="72"/>
  <c r="EF21" i="72"/>
  <c r="EG21" i="72"/>
  <c r="EG25" i="72"/>
  <c r="EF24" i="72"/>
  <c r="EF7" i="72" s="1"/>
  <c r="EH21" i="72"/>
  <c r="EH24" i="72"/>
  <c r="EH7" i="72" s="1"/>
  <c r="EH23" i="72"/>
  <c r="EI25" i="72"/>
  <c r="EH20" i="72"/>
  <c r="EH25" i="72"/>
  <c r="EH22" i="72"/>
  <c r="EJ21" i="72"/>
  <c r="EI21" i="72"/>
  <c r="EJ23" i="72"/>
  <c r="EI24" i="72"/>
  <c r="EI7" i="72" s="1"/>
  <c r="EM23" i="72"/>
  <c r="EI23" i="72"/>
  <c r="EI22" i="72"/>
  <c r="EJ24" i="72"/>
  <c r="EJ7" i="72" s="1"/>
  <c r="EJ25" i="72"/>
  <c r="EJ22" i="72"/>
  <c r="EI20" i="72"/>
  <c r="EJ20" i="72"/>
  <c r="EL23" i="72"/>
  <c r="EK20" i="72"/>
  <c r="EL22" i="72"/>
  <c r="EL20" i="72"/>
  <c r="EL21" i="72"/>
  <c r="EK23" i="72"/>
  <c r="EL25" i="72"/>
  <c r="EL24" i="72"/>
  <c r="EL7" i="72" s="1"/>
  <c r="EK21" i="72"/>
  <c r="EK22" i="72"/>
  <c r="EK25" i="72"/>
  <c r="EK24" i="72"/>
  <c r="EK7" i="72" s="1"/>
  <c r="EN25" i="72"/>
  <c r="EM21" i="72"/>
  <c r="EO24" i="72"/>
  <c r="EO7" i="72" s="1"/>
  <c r="EO22" i="72"/>
  <c r="EM20" i="72"/>
  <c r="EN21" i="72"/>
  <c r="EM24" i="72"/>
  <c r="EM7" i="72" s="1"/>
  <c r="EN22" i="72"/>
  <c r="EM25" i="72"/>
  <c r="EN24" i="72"/>
  <c r="EN7" i="72" s="1"/>
  <c r="EQ20" i="72"/>
  <c r="EN20" i="72"/>
  <c r="EN23" i="72"/>
  <c r="EM22" i="72"/>
  <c r="EO25" i="72"/>
  <c r="EP25" i="72"/>
  <c r="EP24" i="72"/>
  <c r="EP7" i="72" s="1"/>
  <c r="EO23" i="72"/>
  <c r="EP21" i="72"/>
  <c r="ES23" i="72"/>
  <c r="EO21" i="72"/>
  <c r="EP20" i="72"/>
  <c r="EP23" i="72"/>
  <c r="EO20" i="72"/>
  <c r="EP22" i="72"/>
  <c r="EQ22" i="72"/>
  <c r="ES21" i="72"/>
  <c r="ES24" i="72"/>
  <c r="ES7" i="72" s="1"/>
  <c r="EQ24" i="72"/>
  <c r="EQ7" i="72" s="1"/>
  <c r="EU21" i="72"/>
  <c r="ES22" i="72"/>
  <c r="EQ21" i="72"/>
  <c r="ER22" i="72"/>
  <c r="ER25" i="72"/>
  <c r="ES20" i="72"/>
  <c r="EQ25" i="72"/>
  <c r="ER20" i="72"/>
  <c r="ES25" i="72"/>
  <c r="ER24" i="72"/>
  <c r="ER7" i="72" s="1"/>
  <c r="ER21" i="72"/>
  <c r="ER23" i="72"/>
  <c r="EQ23" i="72"/>
  <c r="ET24" i="72"/>
  <c r="ET23" i="72"/>
  <c r="ET20" i="72"/>
  <c r="ET25" i="72"/>
  <c r="EW20" i="72"/>
  <c r="ET22" i="72"/>
  <c r="ET21" i="72"/>
  <c r="EV24" i="72"/>
  <c r="EV7" i="72" s="1"/>
  <c r="EW22" i="72"/>
  <c r="EW25" i="72"/>
  <c r="EU25" i="72"/>
  <c r="EV25" i="72"/>
  <c r="EV23" i="72"/>
  <c r="EU22" i="72"/>
  <c r="EU24" i="72"/>
  <c r="EU7" i="72" s="1"/>
  <c r="EV22" i="72"/>
  <c r="EW23" i="72"/>
  <c r="EU20" i="72"/>
  <c r="EU23" i="72"/>
  <c r="EW21" i="72"/>
  <c r="EV20" i="72"/>
  <c r="EV21" i="72"/>
  <c r="EX22" i="72"/>
  <c r="EX24" i="72"/>
  <c r="EX7" i="72" s="1"/>
  <c r="EX21" i="72"/>
  <c r="EX25" i="72"/>
  <c r="EW24" i="72"/>
  <c r="EW7" i="72" s="1"/>
  <c r="EX20" i="72"/>
  <c r="EX23" i="72"/>
  <c r="EY21" i="72"/>
  <c r="EZ21" i="72"/>
  <c r="EY24" i="72"/>
  <c r="EY7" i="72" s="1"/>
  <c r="EZ22" i="72"/>
  <c r="FA24" i="72"/>
  <c r="FA7" i="72" s="1"/>
  <c r="EY23" i="72"/>
  <c r="EY22" i="72"/>
  <c r="FA22" i="72"/>
  <c r="FA20" i="72"/>
  <c r="EZ25" i="72"/>
  <c r="FA23" i="72"/>
  <c r="EZ23" i="72"/>
  <c r="FA21" i="72"/>
  <c r="EY25" i="72"/>
  <c r="FA25" i="72"/>
  <c r="EZ24" i="72"/>
  <c r="EZ7" i="72" s="1"/>
  <c r="EY20" i="72"/>
  <c r="EZ20" i="72"/>
  <c r="FB23" i="72"/>
  <c r="FB21" i="72"/>
  <c r="FB25" i="72"/>
  <c r="FB24" i="72"/>
  <c r="FB7" i="72" s="1"/>
  <c r="FB20" i="72"/>
  <c r="FB22" i="72"/>
  <c r="FD24" i="72"/>
  <c r="FD7" i="72" s="1"/>
  <c r="FD25" i="72"/>
  <c r="FD23" i="72"/>
  <c r="FC23" i="72"/>
  <c r="FE21" i="72"/>
  <c r="FE20" i="72"/>
  <c r="FD20" i="72"/>
  <c r="FC24" i="72"/>
  <c r="FC7" i="72" s="1"/>
  <c r="FC25" i="72"/>
  <c r="FD22" i="72"/>
  <c r="FE22" i="72"/>
  <c r="FD21" i="72"/>
  <c r="FC22" i="72"/>
  <c r="FC21" i="72"/>
  <c r="FC20" i="72"/>
  <c r="FE25" i="72"/>
  <c r="FF23" i="72"/>
  <c r="FF21" i="72"/>
  <c r="FE24" i="72"/>
  <c r="FE7" i="72" s="1"/>
  <c r="FE23" i="72"/>
  <c r="FF20" i="72"/>
  <c r="FF24" i="72"/>
  <c r="FF7" i="72" s="1"/>
  <c r="FF22" i="72"/>
  <c r="FF25" i="72"/>
  <c r="FH22" i="72"/>
  <c r="FI23" i="72"/>
  <c r="FG21" i="72"/>
  <c r="FH20" i="72"/>
  <c r="FG22" i="72"/>
  <c r="FG20" i="72"/>
  <c r="FH24" i="72"/>
  <c r="FH7" i="72" s="1"/>
  <c r="FH23" i="72"/>
  <c r="FG25" i="72"/>
  <c r="FG23" i="72"/>
  <c r="FH21" i="72"/>
  <c r="FG24" i="72"/>
  <c r="FG7" i="72" s="1"/>
  <c r="FH25" i="72"/>
  <c r="FI25" i="72"/>
  <c r="FJ22" i="72"/>
  <c r="FJ21" i="72"/>
  <c r="FI24" i="72"/>
  <c r="FI7" i="72" s="1"/>
  <c r="FI21" i="72"/>
  <c r="FI22" i="72"/>
  <c r="FJ20" i="72"/>
  <c r="FJ23" i="72"/>
  <c r="FJ25" i="72"/>
  <c r="FI20" i="72"/>
  <c r="FJ24" i="72"/>
  <c r="FJ7" i="72" s="1"/>
  <c r="FK22" i="72"/>
  <c r="FL23" i="72"/>
  <c r="FM24" i="72"/>
  <c r="FM7" i="72" s="1"/>
  <c r="FK24" i="72"/>
  <c r="FK7" i="72" s="1"/>
  <c r="FL24" i="72"/>
  <c r="FL7" i="72" s="1"/>
  <c r="FL25" i="72"/>
  <c r="FK21" i="72"/>
  <c r="FL22" i="72"/>
  <c r="FL20" i="72"/>
  <c r="FK20" i="72"/>
  <c r="FK23" i="72"/>
  <c r="FL21" i="72"/>
  <c r="FK25" i="72"/>
  <c r="FN24" i="72"/>
  <c r="FN7" i="72" s="1"/>
  <c r="FM20" i="72"/>
  <c r="FN21" i="72"/>
  <c r="FM22" i="72"/>
  <c r="FM23" i="72"/>
  <c r="FM21" i="72"/>
  <c r="FO24" i="72"/>
  <c r="FO7" i="72" s="1"/>
  <c r="FN23" i="72"/>
  <c r="FN25" i="72"/>
  <c r="FN22" i="72"/>
  <c r="FN20" i="72"/>
  <c r="FM25" i="72"/>
  <c r="FP21" i="72"/>
  <c r="FO23" i="72"/>
  <c r="FP24" i="72"/>
  <c r="FP7" i="72" s="1"/>
  <c r="FP25" i="72"/>
  <c r="FO20" i="72"/>
  <c r="FQ20" i="72"/>
  <c r="FO25" i="72"/>
  <c r="FP20" i="72"/>
  <c r="FO22" i="72"/>
  <c r="FO21" i="72"/>
  <c r="FP22" i="72"/>
  <c r="FP23" i="72"/>
  <c r="FS20" i="72"/>
  <c r="FS25" i="72"/>
  <c r="FR20" i="72"/>
  <c r="FQ24" i="72"/>
  <c r="FQ7" i="72" s="1"/>
  <c r="FR22" i="72"/>
  <c r="FU20" i="72"/>
  <c r="FR21" i="72"/>
  <c r="FQ25" i="72"/>
  <c r="FQ23" i="72"/>
  <c r="FS22" i="72"/>
  <c r="FR25" i="72"/>
  <c r="FQ21" i="72"/>
  <c r="FR24" i="72"/>
  <c r="FR23" i="72"/>
  <c r="FQ22" i="72"/>
  <c r="FS24" i="72"/>
  <c r="FS7" i="72" s="1"/>
  <c r="FU25" i="72"/>
  <c r="FT21" i="72"/>
  <c r="FT23" i="72"/>
  <c r="FS23" i="72"/>
  <c r="FT24" i="72"/>
  <c r="FT7" i="72" s="1"/>
  <c r="FT20" i="72"/>
  <c r="FT22" i="72"/>
  <c r="FT25" i="72"/>
  <c r="FS21" i="72"/>
  <c r="FU21" i="72"/>
  <c r="FV23" i="72"/>
  <c r="FV20" i="72"/>
  <c r="FV24" i="72"/>
  <c r="FV7" i="72" s="1"/>
  <c r="FU22" i="72"/>
  <c r="FU24" i="72"/>
  <c r="FU7" i="72" s="1"/>
  <c r="FV21" i="72"/>
  <c r="FW22" i="72"/>
  <c r="FV25" i="72"/>
  <c r="FV22" i="72"/>
  <c r="FU23" i="72"/>
  <c r="FX25" i="72"/>
  <c r="FX21" i="72"/>
  <c r="FW23" i="72"/>
  <c r="FX22" i="72"/>
  <c r="FX24" i="72"/>
  <c r="FX7" i="72" s="1"/>
  <c r="FX20" i="72"/>
  <c r="FX23" i="72"/>
  <c r="FW25" i="72"/>
  <c r="FW24" i="72"/>
  <c r="FW7" i="72" s="1"/>
  <c r="FW20" i="72"/>
  <c r="FW21" i="72"/>
  <c r="FY22" i="72"/>
  <c r="FZ23" i="72"/>
  <c r="GA20" i="72"/>
  <c r="FZ25" i="72"/>
  <c r="FY21" i="72"/>
  <c r="FY24" i="72"/>
  <c r="FY7" i="72" s="1"/>
  <c r="FY23" i="72"/>
  <c r="FZ24" i="72"/>
  <c r="FZ7" i="72" s="1"/>
  <c r="FZ20" i="72"/>
  <c r="FZ22" i="72"/>
  <c r="FY25" i="72"/>
  <c r="GA23" i="72"/>
  <c r="FY20" i="72"/>
  <c r="FZ21" i="72"/>
  <c r="GB24" i="72"/>
  <c r="GB7" i="72" s="1"/>
  <c r="GA22" i="72"/>
  <c r="GA25" i="72"/>
  <c r="GB25" i="72"/>
  <c r="GA21" i="72"/>
  <c r="GA24" i="72"/>
  <c r="GA7" i="72" s="1"/>
  <c r="VV21" i="72"/>
  <c r="GB21" i="72" s="1"/>
  <c r="VV23" i="72"/>
  <c r="GB23" i="72" s="1"/>
  <c r="VV22" i="72"/>
  <c r="GB22" i="72" s="1"/>
  <c r="VV20" i="72"/>
  <c r="GB20" i="72" s="1"/>
  <c r="F45" i="80"/>
  <c r="F25" i="80"/>
  <c r="F23" i="80" s="1"/>
  <c r="E25" i="80"/>
  <c r="E23" i="80" s="1"/>
  <c r="E45" i="80"/>
  <c r="G32" i="77"/>
  <c r="G14" i="77"/>
  <c r="G26" i="77" s="1"/>
  <c r="G25" i="77" s="1"/>
  <c r="G28" i="77"/>
  <c r="G30" i="77"/>
  <c r="G16" i="77"/>
  <c r="G31" i="77"/>
  <c r="G29" i="77"/>
  <c r="DV19" i="72" l="1"/>
  <c r="CZ10" i="72"/>
  <c r="BC10" i="72"/>
  <c r="BC6" i="72" s="1"/>
  <c r="FS10" i="72"/>
  <c r="FS6" i="72" s="1"/>
  <c r="BU10" i="72"/>
  <c r="DK19" i="72"/>
  <c r="BA10" i="72"/>
  <c r="GB19" i="72"/>
  <c r="GB10" i="72"/>
  <c r="GB6" i="72" s="1"/>
  <c r="DM19" i="72"/>
  <c r="DM10" i="72"/>
  <c r="DM6" i="72" s="1"/>
  <c r="CJ10" i="72"/>
  <c r="CJ6" i="72" s="1"/>
  <c r="CJ19" i="72"/>
  <c r="DK10" i="72"/>
  <c r="DK6" i="72" s="1"/>
  <c r="DD10" i="72"/>
  <c r="DD6" i="72" s="1"/>
  <c r="DD19" i="72"/>
  <c r="GA19" i="72"/>
  <c r="GA10" i="72"/>
  <c r="GA6" i="72" s="1"/>
  <c r="CQ10" i="72"/>
  <c r="CQ6" i="72" s="1"/>
  <c r="CQ19" i="72"/>
  <c r="BQ19" i="72"/>
  <c r="BQ10" i="72"/>
  <c r="BQ6" i="72" s="1"/>
  <c r="EV19" i="72"/>
  <c r="EV10" i="72"/>
  <c r="EV6" i="72" s="1"/>
  <c r="BC19" i="72"/>
  <c r="FY19" i="72"/>
  <c r="FY10" i="72"/>
  <c r="FY6" i="72" s="1"/>
  <c r="FM19" i="72"/>
  <c r="FM10" i="72"/>
  <c r="FM6" i="72" s="1"/>
  <c r="FC19" i="72"/>
  <c r="FC10" i="72"/>
  <c r="FC6" i="72" s="1"/>
  <c r="ER10" i="72"/>
  <c r="ER19" i="72"/>
  <c r="EG19" i="72"/>
  <c r="EG10" i="72"/>
  <c r="EG6" i="72" s="1"/>
  <c r="CR10" i="72"/>
  <c r="CR6" i="72" s="1"/>
  <c r="CR19" i="72"/>
  <c r="CH19" i="72"/>
  <c r="CH10" i="72"/>
  <c r="CH6" i="72" s="1"/>
  <c r="BW19" i="72"/>
  <c r="BW10" i="72"/>
  <c r="BW6" i="72" s="1"/>
  <c r="BF10" i="72"/>
  <c r="BF6" i="72" s="1"/>
  <c r="BF19" i="72"/>
  <c r="AY19" i="72"/>
  <c r="AY10" i="72"/>
  <c r="AY6" i="72" s="1"/>
  <c r="M21" i="72"/>
  <c r="N21" i="72"/>
  <c r="AT21" i="72"/>
  <c r="EU10" i="72"/>
  <c r="EU6" i="72" s="1"/>
  <c r="EU19" i="72"/>
  <c r="EO19" i="72"/>
  <c r="EO10" i="72"/>
  <c r="EO6" i="72" s="1"/>
  <c r="EN10" i="72"/>
  <c r="EN6" i="72" s="1"/>
  <c r="EN19" i="72"/>
  <c r="EJ19" i="72"/>
  <c r="EJ10" i="72"/>
  <c r="EJ6" i="72" s="1"/>
  <c r="DQ19" i="72"/>
  <c r="DQ10" i="72"/>
  <c r="DQ6" i="72" s="1"/>
  <c r="DP19" i="72"/>
  <c r="DF19" i="72"/>
  <c r="DF10" i="72"/>
  <c r="DF6" i="72" s="1"/>
  <c r="CP10" i="72"/>
  <c r="CP19" i="72"/>
  <c r="CL10" i="72"/>
  <c r="CM19" i="72"/>
  <c r="CF10" i="72"/>
  <c r="CF6" i="72" s="1"/>
  <c r="CF19" i="72"/>
  <c r="CB10" i="72"/>
  <c r="CB6" i="72" s="1"/>
  <c r="CB19" i="72"/>
  <c r="BZ19" i="72"/>
  <c r="BZ10" i="72"/>
  <c r="BZ6" i="72" s="1"/>
  <c r="BT19" i="72"/>
  <c r="BI10" i="72"/>
  <c r="BI6" i="72" s="1"/>
  <c r="BI19" i="72"/>
  <c r="FV19" i="72"/>
  <c r="FV10" i="72"/>
  <c r="FV6" i="72" s="1"/>
  <c r="BK19" i="72"/>
  <c r="BK10" i="72"/>
  <c r="BK6" i="72" s="1"/>
  <c r="FR10" i="72"/>
  <c r="ED10" i="72"/>
  <c r="ED6" i="72" s="1"/>
  <c r="ED19" i="72"/>
  <c r="BA6" i="72"/>
  <c r="EW19" i="72"/>
  <c r="EW10" i="72"/>
  <c r="EW6" i="72" s="1"/>
  <c r="ES19" i="72"/>
  <c r="ES10" i="72"/>
  <c r="ES6" i="72" s="1"/>
  <c r="EQ10" i="72"/>
  <c r="EQ6" i="72" s="1"/>
  <c r="EQ19" i="72"/>
  <c r="EI19" i="72"/>
  <c r="EI10" i="72"/>
  <c r="EI6" i="72" s="1"/>
  <c r="EF19" i="72"/>
  <c r="EF10" i="72"/>
  <c r="EF6" i="72" s="1"/>
  <c r="EE19" i="72"/>
  <c r="EE10" i="72"/>
  <c r="EE6" i="72" s="1"/>
  <c r="DZ10" i="72"/>
  <c r="DZ6" i="72" s="1"/>
  <c r="DZ19" i="72"/>
  <c r="DV10" i="72"/>
  <c r="DV6" i="72" s="1"/>
  <c r="DT10" i="72"/>
  <c r="DT6" i="72" s="1"/>
  <c r="DT19" i="72"/>
  <c r="CS19" i="72"/>
  <c r="CS10" i="72"/>
  <c r="CS6" i="72" s="1"/>
  <c r="BM10" i="72"/>
  <c r="BM6" i="72" s="1"/>
  <c r="BA19" i="72"/>
  <c r="E18" i="80"/>
  <c r="DY19" i="72"/>
  <c r="DY10" i="72"/>
  <c r="DY6" i="72" s="1"/>
  <c r="ER6" i="72"/>
  <c r="FR19" i="72"/>
  <c r="FR7" i="72"/>
  <c r="FB19" i="72"/>
  <c r="FB10" i="72"/>
  <c r="FB6" i="72" s="1"/>
  <c r="EX10" i="72"/>
  <c r="EX6" i="72" s="1"/>
  <c r="EX19" i="72"/>
  <c r="EP10" i="72"/>
  <c r="EP6" i="72" s="1"/>
  <c r="EP19" i="72"/>
  <c r="EH10" i="72"/>
  <c r="EH6" i="72" s="1"/>
  <c r="EH19" i="72"/>
  <c r="EA19" i="72"/>
  <c r="EA10" i="72"/>
  <c r="EA6" i="72" s="1"/>
  <c r="DP10" i="72"/>
  <c r="DP6" i="72" s="1"/>
  <c r="CX10" i="72"/>
  <c r="CX6" i="72" s="1"/>
  <c r="CX19" i="72"/>
  <c r="CW19" i="72"/>
  <c r="CM10" i="72"/>
  <c r="CM6" i="72" s="1"/>
  <c r="CO19" i="72"/>
  <c r="CO10" i="72"/>
  <c r="CO6" i="72" s="1"/>
  <c r="BY19" i="72"/>
  <c r="BY10" i="72"/>
  <c r="BY6" i="72" s="1"/>
  <c r="BU19" i="72"/>
  <c r="BO19" i="72"/>
  <c r="BO10" i="72"/>
  <c r="BO6" i="72" s="1"/>
  <c r="BB19" i="72"/>
  <c r="BB7" i="72"/>
  <c r="CV10" i="72"/>
  <c r="CV6" i="72" s="1"/>
  <c r="CV19" i="72"/>
  <c r="EK19" i="72"/>
  <c r="EK10" i="72"/>
  <c r="EK6" i="72" s="1"/>
  <c r="M23" i="72"/>
  <c r="N23" i="72"/>
  <c r="AT23" i="72"/>
  <c r="EC19" i="72"/>
  <c r="EC10" i="72"/>
  <c r="EC6" i="72" s="1"/>
  <c r="DX19" i="72"/>
  <c r="DX10" i="72"/>
  <c r="DX6" i="72" s="1"/>
  <c r="DO19" i="72"/>
  <c r="DO10" i="72"/>
  <c r="DO6" i="72" s="1"/>
  <c r="DI10" i="72"/>
  <c r="DI6" i="72" s="1"/>
  <c r="DI19" i="72"/>
  <c r="DA19" i="72"/>
  <c r="DA10" i="72"/>
  <c r="DA6" i="72" s="1"/>
  <c r="CT10" i="72"/>
  <c r="CT6" i="72" s="1"/>
  <c r="CT19" i="72"/>
  <c r="CN19" i="72"/>
  <c r="CN10" i="72"/>
  <c r="CN6" i="72" s="1"/>
  <c r="CK19" i="72"/>
  <c r="CK10" i="72"/>
  <c r="CK6" i="72" s="1"/>
  <c r="BV19" i="72"/>
  <c r="BS10" i="72"/>
  <c r="BS6" i="72" s="1"/>
  <c r="BS19" i="72"/>
  <c r="BL10" i="72"/>
  <c r="BL6" i="72" s="1"/>
  <c r="BL19" i="72"/>
  <c r="BB10" i="72"/>
  <c r="BX19" i="72"/>
  <c r="BX10" i="72"/>
  <c r="BX6" i="72" s="1"/>
  <c r="BP19" i="72"/>
  <c r="FW19" i="72"/>
  <c r="FW10" i="72"/>
  <c r="FW6" i="72" s="1"/>
  <c r="FI19" i="72"/>
  <c r="FI10" i="72"/>
  <c r="FI6" i="72" s="1"/>
  <c r="FQ19" i="72"/>
  <c r="FA19" i="72"/>
  <c r="FA10" i="72"/>
  <c r="FA6" i="72" s="1"/>
  <c r="EB19" i="72"/>
  <c r="EB10" i="72"/>
  <c r="EB6" i="72" s="1"/>
  <c r="DR19" i="72"/>
  <c r="DR10" i="72"/>
  <c r="DR6" i="72" s="1"/>
  <c r="DS10" i="72"/>
  <c r="DS6" i="72" s="1"/>
  <c r="DS19" i="72"/>
  <c r="DL19" i="72"/>
  <c r="DL10" i="72"/>
  <c r="DL6" i="72" s="1"/>
  <c r="DH19" i="72"/>
  <c r="DH10" i="72"/>
  <c r="DH6" i="72" s="1"/>
  <c r="DE19" i="72"/>
  <c r="DE10" i="72"/>
  <c r="DE6" i="72" s="1"/>
  <c r="BM19" i="72"/>
  <c r="BJ10" i="72"/>
  <c r="BJ6" i="72" s="1"/>
  <c r="BJ19" i="72"/>
  <c r="AW10" i="72"/>
  <c r="AW6" i="72" s="1"/>
  <c r="AW19" i="72"/>
  <c r="CY19" i="72"/>
  <c r="CY10" i="72"/>
  <c r="CY6" i="72" s="1"/>
  <c r="DC10" i="72"/>
  <c r="DC6" i="72" s="1"/>
  <c r="DC19" i="72"/>
  <c r="FK19" i="72"/>
  <c r="FK10" i="72"/>
  <c r="FK6" i="72" s="1"/>
  <c r="FP19" i="72"/>
  <c r="FP10" i="72"/>
  <c r="FP6" i="72" s="1"/>
  <c r="FF10" i="72"/>
  <c r="FF6" i="72" s="1"/>
  <c r="FF19" i="72"/>
  <c r="FE10" i="72"/>
  <c r="FE6" i="72" s="1"/>
  <c r="DW19" i="72"/>
  <c r="DW10" i="72"/>
  <c r="DW6" i="72" s="1"/>
  <c r="DN19" i="72"/>
  <c r="DN10" i="72"/>
  <c r="DN6" i="72" s="1"/>
  <c r="DJ10" i="72"/>
  <c r="DG19" i="72"/>
  <c r="DG10" i="72"/>
  <c r="DG6" i="72" s="1"/>
  <c r="DB10" i="72"/>
  <c r="DB6" i="72" s="1"/>
  <c r="DB19" i="72"/>
  <c r="CZ19" i="72"/>
  <c r="CI10" i="72"/>
  <c r="CI6" i="72" s="1"/>
  <c r="CI19" i="72"/>
  <c r="BT10" i="72"/>
  <c r="BT6" i="72" s="1"/>
  <c r="BP10" i="72"/>
  <c r="BP6" i="72" s="1"/>
  <c r="BH19" i="72"/>
  <c r="BH10" i="72"/>
  <c r="BH6" i="72" s="1"/>
  <c r="EL10" i="72"/>
  <c r="EL6" i="72" s="1"/>
  <c r="EL19" i="72"/>
  <c r="CU19" i="72"/>
  <c r="CU10" i="72"/>
  <c r="CU6" i="72" s="1"/>
  <c r="AZ10" i="72"/>
  <c r="AZ6" i="72" s="1"/>
  <c r="AZ19" i="72"/>
  <c r="VV19" i="72"/>
  <c r="VV10" i="72"/>
  <c r="VV6" i="72" s="1"/>
  <c r="M20" i="72"/>
  <c r="AX20" i="72"/>
  <c r="N20" i="72"/>
  <c r="AT20" i="72"/>
  <c r="FH19" i="72"/>
  <c r="FH10" i="72"/>
  <c r="FH6" i="72" s="1"/>
  <c r="CC19" i="72"/>
  <c r="CC10" i="72"/>
  <c r="CC6" i="72" s="1"/>
  <c r="BD10" i="72"/>
  <c r="BD6" i="72" s="1"/>
  <c r="BD19" i="72"/>
  <c r="FJ10" i="72"/>
  <c r="FJ6" i="72" s="1"/>
  <c r="FJ19" i="72"/>
  <c r="ET19" i="72"/>
  <c r="ET7" i="72"/>
  <c r="DU10" i="72"/>
  <c r="DU6" i="72" s="1"/>
  <c r="CZ6" i="72"/>
  <c r="CP6" i="72"/>
  <c r="CG19" i="72"/>
  <c r="CG10" i="72"/>
  <c r="CG6" i="72" s="1"/>
  <c r="CD10" i="72"/>
  <c r="CD6" i="72" s="1"/>
  <c r="CD19" i="72"/>
  <c r="BU6" i="72"/>
  <c r="BN10" i="72"/>
  <c r="BN6" i="72" s="1"/>
  <c r="BN19" i="72"/>
  <c r="EY10" i="72"/>
  <c r="EY6" i="72" s="1"/>
  <c r="EY19" i="72"/>
  <c r="DJ19" i="72"/>
  <c r="DJ7" i="72"/>
  <c r="M22" i="72"/>
  <c r="N22" i="72"/>
  <c r="AT22" i="72"/>
  <c r="FS19" i="72"/>
  <c r="FN19" i="72"/>
  <c r="FN10" i="72"/>
  <c r="FN6" i="72" s="1"/>
  <c r="FZ10" i="72"/>
  <c r="FZ6" i="72" s="1"/>
  <c r="FZ19" i="72"/>
  <c r="FT19" i="72"/>
  <c r="FT10" i="72"/>
  <c r="FT6" i="72" s="1"/>
  <c r="FL19" i="72"/>
  <c r="FL10" i="72"/>
  <c r="FL6" i="72" s="1"/>
  <c r="ET10" i="72"/>
  <c r="FX19" i="72"/>
  <c r="FX10" i="72"/>
  <c r="FX6" i="72" s="1"/>
  <c r="FU19" i="72"/>
  <c r="FU10" i="72"/>
  <c r="FU6" i="72" s="1"/>
  <c r="FQ10" i="72"/>
  <c r="FQ6" i="72" s="1"/>
  <c r="FD19" i="72"/>
  <c r="FD10" i="72"/>
  <c r="FD6" i="72" s="1"/>
  <c r="FO19" i="72"/>
  <c r="FO10" i="72"/>
  <c r="FO6" i="72" s="1"/>
  <c r="FG10" i="72"/>
  <c r="FG6" i="72" s="1"/>
  <c r="FG19" i="72"/>
  <c r="FE19" i="72"/>
  <c r="EZ10" i="72"/>
  <c r="EZ6" i="72" s="1"/>
  <c r="EZ19" i="72"/>
  <c r="EM19" i="72"/>
  <c r="EM10" i="72"/>
  <c r="EM6" i="72" s="1"/>
  <c r="DU19" i="72"/>
  <c r="CW10" i="72"/>
  <c r="CW6" i="72" s="1"/>
  <c r="CL19" i="72"/>
  <c r="CL7" i="72"/>
  <c r="CE19" i="72"/>
  <c r="CE10" i="72"/>
  <c r="CE6" i="72" s="1"/>
  <c r="CA19" i="72"/>
  <c r="CA10" i="72"/>
  <c r="CA6" i="72" s="1"/>
  <c r="BV10" i="72"/>
  <c r="BV6" i="72" s="1"/>
  <c r="BR19" i="72"/>
  <c r="BR10" i="72"/>
  <c r="BR6" i="72" s="1"/>
  <c r="BG10" i="72"/>
  <c r="BG6" i="72" s="1"/>
  <c r="BG19" i="72"/>
  <c r="BE19" i="72"/>
  <c r="BE10" i="72"/>
  <c r="BE6" i="72" s="1"/>
  <c r="G12" i="77"/>
  <c r="G24" i="77" s="1"/>
  <c r="G27" i="77"/>
  <c r="FR6" i="72" l="1"/>
  <c r="ET6" i="72"/>
  <c r="N19" i="72"/>
  <c r="N10" i="72"/>
  <c r="F16" i="80" s="1"/>
  <c r="CL6" i="72"/>
  <c r="DJ6" i="72"/>
  <c r="M10" i="72"/>
  <c r="M19" i="72"/>
  <c r="AT10" i="72"/>
  <c r="AT6" i="72" s="1"/>
  <c r="AT19" i="72"/>
  <c r="AX19" i="72"/>
  <c r="AX10" i="72"/>
  <c r="AX6" i="72" s="1"/>
  <c r="BB6" i="72"/>
  <c r="G23" i="77"/>
  <c r="E16" i="80" l="1"/>
  <c r="E14" i="80" s="1"/>
  <c r="E12" i="80" s="1"/>
  <c r="E10" i="80" s="1"/>
  <c r="E13" i="77" s="1"/>
  <c r="M6" i="72"/>
  <c r="F14" i="80"/>
  <c r="F12" i="80" s="1"/>
  <c r="F10" i="80" s="1"/>
  <c r="F13" i="77" s="1"/>
  <c r="N6" i="72"/>
  <c r="F32" i="77" l="1"/>
  <c r="F30" i="77"/>
  <c r="F14" i="77"/>
  <c r="F26" i="77" s="1"/>
  <c r="F25" i="77" s="1"/>
  <c r="F28" i="77"/>
  <c r="F31" i="77"/>
  <c r="F29" i="77"/>
  <c r="F16" i="77"/>
  <c r="E31" i="77"/>
  <c r="E29" i="77"/>
  <c r="E30" i="77"/>
  <c r="E14" i="77"/>
  <c r="E26" i="77" s="1"/>
  <c r="E25" i="77" s="1"/>
  <c r="E16" i="77"/>
  <c r="E32" i="77"/>
  <c r="E28" i="77"/>
  <c r="F12" i="77" l="1"/>
  <c r="F24" i="77" s="1"/>
  <c r="E12" i="77"/>
  <c r="E24" i="77" s="1"/>
  <c r="F27" i="77"/>
  <c r="E27" i="77"/>
  <c r="F23" i="77" l="1"/>
  <c r="E23" i="77"/>
  <c r="F11" i="73" l="1"/>
  <c r="F13" i="73"/>
  <c r="F10" i="73" l="1"/>
  <c r="F12" i="73"/>
  <c r="F22" i="73"/>
  <c r="C13" i="73" l="1"/>
  <c r="C10" i="73"/>
  <c r="D10" i="73"/>
  <c r="E10" i="73"/>
  <c r="D13" i="73"/>
  <c r="E13" i="73" l="1"/>
  <c r="C12" i="73"/>
  <c r="C22" i="73"/>
  <c r="E11" i="73"/>
  <c r="D12" i="73"/>
  <c r="D22" i="73"/>
  <c r="C11" i="73"/>
  <c r="D11" i="73"/>
  <c r="E12" i="73"/>
  <c r="E22" i="73"/>
  <c r="D7" i="73" l="1"/>
  <c r="D20" i="73"/>
  <c r="D6" i="73" s="1"/>
  <c r="D8" i="73" s="1"/>
  <c r="D14" i="73" s="1"/>
  <c r="C7" i="73"/>
  <c r="C20" i="73" l="1"/>
  <c r="C6" i="73" s="1"/>
  <c r="C8" i="73" s="1"/>
  <c r="C14" i="73" s="1"/>
  <c r="E7" i="73" l="1"/>
  <c r="E20" i="73"/>
  <c r="E6" i="73" s="1"/>
  <c r="E8" i="73" s="1"/>
  <c r="E14" i="73" s="1"/>
  <c r="F7" i="73" l="1"/>
  <c r="F20" i="73"/>
  <c r="F6" i="73" s="1"/>
  <c r="F8" i="73" s="1"/>
  <c r="F14" i="7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Eduardo Silva Almeida</author>
  </authors>
  <commentList>
    <comment ref="F26" authorId="0" shapeId="0" xr:uid="{E9783DBE-FFB3-4C5B-A81B-63B1A8F3FE07}">
      <text>
        <r>
          <rPr>
            <sz val="9"/>
            <color indexed="81"/>
            <rFont val="Segoe UI"/>
            <family val="2"/>
          </rPr>
          <t xml:space="preserve">included, in addition to the PA for the 2025/26 cycle, the difference between RAP and PA, before and after ANEEL Dispatch No. 1,228/2025, related to the 2024/25 cycle.
</t>
        </r>
      </text>
    </comment>
    <comment ref="F50" authorId="0" shapeId="0" xr:uid="{2DECB805-8CA8-47FA-A6CF-94F2F7414F23}">
      <text>
        <r>
          <rPr>
            <sz val="9"/>
            <color indexed="81"/>
            <rFont val="Segoe UI"/>
            <family val="2"/>
          </rPr>
          <t xml:space="preserve">included, in addition to the PA for the 2025/26 cycle, the difference between RAP and PA, before and after ANEEL Dispatch No. 1,228/2025, related to the 2024/25 cycle.
</t>
        </r>
      </text>
    </comment>
    <comment ref="B51" authorId="0" shapeId="0" xr:uid="{7908B1BB-33FE-4C24-AF37-EB3FFD224729}">
      <text>
        <r>
          <rPr>
            <sz val="9"/>
            <color indexed="81"/>
            <rFont val="Segoe UI"/>
            <family val="2"/>
          </rPr>
          <t xml:space="preserve">RAP from large-scale projects that entered commercial operation after the Annual RAP Readdjustment process (RA 2024 and RA 2025).
</t>
        </r>
      </text>
    </comment>
    <comment ref="B53" authorId="0" shapeId="0" xr:uid="{B7166591-F6B1-41E7-9F8F-145F8B096A36}">
      <text>
        <r>
          <rPr>
            <sz val="9"/>
            <color indexed="81"/>
            <rFont val="Segoe UI"/>
            <family val="2"/>
          </rPr>
          <t xml:space="preserve">The difference refers to the RAP of large-scale projects that began commercial operation between the 2023 RTP (Periodic Tariff Revision) reference date and the 2024 RA (Annual Revenue Adjustment).
</t>
        </r>
      </text>
    </comment>
    <comment ref="B55" authorId="0" shapeId="0" xr:uid="{DA9B1670-998B-464A-9F00-E74E2397F03E}">
      <text>
        <r>
          <rPr>
            <sz val="9"/>
            <color indexed="81"/>
            <rFont val="Segoe UI"/>
            <family val="2"/>
          </rPr>
          <t xml:space="preserve">Component of the RAP associated with the Annual Operating and Maintenance Cost (CAOM), applicable to the RBSE asset base (Existing Basic Network, comprising transmission assets in operation by 05-31-2000) and to Indemnified RBNI (authorized installations that entered into commercial operation between 06-01-2000 and 06-30-2012, and were indemnified under Interministerial Ordinance No. 580/MME/MF, of 11-01-2012).
</t>
        </r>
      </text>
    </comment>
    <comment ref="B60" authorId="0" shapeId="0" xr:uid="{5653C8E6-BE43-463C-9CE0-FB416515D40E}">
      <text>
        <r>
          <rPr>
            <sz val="9"/>
            <color indexed="81"/>
            <rFont val="Segoe UI"/>
            <family val="2"/>
          </rPr>
          <t>RAP for RBNI assets, which refers to authorized installations with commercial operation recognized from January 1, 2013, after the renewal of concessions under Law 12,783 of 2013.</t>
        </r>
      </text>
    </comment>
    <comment ref="B65" authorId="0" shapeId="0" xr:uid="{CC9A48C7-0B43-4737-A0CF-8F4D037C014F}">
      <text>
        <r>
          <rPr>
            <sz val="9"/>
            <color indexed="81"/>
            <rFont val="Segoe UI"/>
            <family val="2"/>
          </rPr>
          <t>Component of RAP associated with the Annual Asset Cost (CAA), concerning the RBSE asset base (Existing Basic Network, including transmission assets in operation as of 05-31-2000).
This portion corresponds to the recovery and remuneration of investments made by the concessionaires. It is broken down into multiple elements: CAEE (which includes QRR and RC — Capital Recovery and Capital Return), CAIMI (Annual Cost of Movable and Real Estate Installations), Remuneration of Special Obligations, and Other Revenues.
Despite the “declining” revenue profile of the extended concessions — due to asset depreciation — the RAP periodic review process annualizes the CAA for the tariff cycle using a flat revenue stream, in accordance with Submodule 9.1 of PRORET.</t>
        </r>
      </text>
    </comment>
    <comment ref="B70" authorId="0" shapeId="0" xr:uid="{93B68D9A-4C77-4BBF-BF80-9EA35E106026}">
      <text>
        <r>
          <rPr>
            <sz val="9"/>
            <color indexed="81"/>
            <rFont val="Segoe UI"/>
            <family val="2"/>
          </rPr>
          <t>The reference is to the capital cost of RBSE assets that remained unpaid to transmission companies between 01-01-2013, and 06-30-2017. The calculation methodology was initially defined by ANEEL’s Normative Resolution No. 762/2017 but has been substantially revised over time. One key change was the reprofiling of payments due between the 2020–2021 and 2027–2028 cycles, approved at ANEEL’s 20th Ordinary Board Meeting in 2025, held on June 10, 2022.</t>
        </r>
      </text>
    </comment>
    <comment ref="D70" authorId="0" shapeId="0" xr:uid="{6774F6F4-6FD1-482B-8C44-9ABDA70CCE2D}">
      <text>
        <r>
          <rPr>
            <sz val="9"/>
            <color indexed="81"/>
            <rFont val="Segoe UI"/>
            <family val="2"/>
          </rPr>
          <t xml:space="preserve">Last payment: 2027-28 tariff cycle.
</t>
        </r>
      </text>
    </comment>
    <comment ref="E70" authorId="0" shapeId="0" xr:uid="{B6CB7CB1-819E-4AEF-97F7-CB1420D90A28}">
      <text>
        <r>
          <rPr>
            <sz val="9"/>
            <color indexed="81"/>
            <rFont val="Segoe UI"/>
            <family val="2"/>
          </rPr>
          <t xml:space="preserve">Last payment: 2027-28 tariff cycle.
</t>
        </r>
      </text>
    </comment>
    <comment ref="F70" authorId="0" shapeId="0" xr:uid="{A38D8804-BD99-4183-A049-4089F0B45232}">
      <text>
        <r>
          <rPr>
            <sz val="9"/>
            <color indexed="81"/>
            <rFont val="Segoe UI"/>
            <family val="2"/>
          </rPr>
          <t xml:space="preserve">Last payment: 2027-28 tariff cycle.
</t>
        </r>
      </text>
    </comment>
    <comment ref="G70" authorId="0" shapeId="0" xr:uid="{CAB90630-7356-4FBE-9A36-4145011E8B73}">
      <text>
        <r>
          <rPr>
            <sz val="9"/>
            <color indexed="81"/>
            <rFont val="Segoe UI"/>
            <family val="2"/>
          </rPr>
          <t xml:space="preserve">Last payment: 2027-28 tariff cycle.
</t>
        </r>
      </text>
    </comment>
    <comment ref="H70" authorId="0" shapeId="0" xr:uid="{340B6A29-F88B-4E9B-9C84-38AFEA5AB95F}">
      <text>
        <r>
          <rPr>
            <sz val="9"/>
            <color indexed="81"/>
            <rFont val="Segoe UI"/>
            <family val="2"/>
          </rPr>
          <t xml:space="preserve">Last payment: 2027-28 tariff cycle.
</t>
        </r>
      </text>
    </comment>
    <comment ref="D76" authorId="0" shapeId="0" xr:uid="{74A87668-2745-4433-9D05-DDCB00EEF3C9}">
      <text>
        <r>
          <rPr>
            <sz val="9"/>
            <color indexed="81"/>
            <rFont val="Segoe UI"/>
            <family val="2"/>
          </rPr>
          <t>There may be rounding differences in the consolidated calculation for the four contracts combined, compared to the total obtained from the combination of individual calculation of each contract.</t>
        </r>
      </text>
    </comment>
    <comment ref="E76" authorId="0" shapeId="0" xr:uid="{068C7EE3-DE6D-433D-A780-9EA59B08D61D}">
      <text>
        <r>
          <rPr>
            <sz val="9"/>
            <color indexed="81"/>
            <rFont val="Segoe UI"/>
            <family val="2"/>
          </rPr>
          <t>There may be rounding differences in the consolidated calculation for the four contracts combined, compared to the total obtained from the combination of individual calculation of each contract.</t>
        </r>
      </text>
    </comment>
    <comment ref="F76" authorId="0" shapeId="0" xr:uid="{5CCB87F5-9C6D-4415-9100-5E55939E79DC}">
      <text>
        <r>
          <rPr>
            <sz val="9"/>
            <color indexed="81"/>
            <rFont val="Segoe UI"/>
            <family val="2"/>
          </rPr>
          <t>There may be rounding differences in the consolidated calculation for the four contracts combined, compared to the total obtained from the combination of individual calculation of each contract.</t>
        </r>
      </text>
    </comment>
    <comment ref="G76" authorId="0" shapeId="0" xr:uid="{E843D632-C617-4A36-BF77-41BA90D57BE4}">
      <text>
        <r>
          <rPr>
            <sz val="9"/>
            <color indexed="81"/>
            <rFont val="Segoe UI"/>
            <family val="2"/>
          </rPr>
          <t>There may be rounding differences in the consolidated calculation for the four contracts combined, compared to the total obtained from the combination of individual calculation of each contract.</t>
        </r>
      </text>
    </comment>
    <comment ref="H76" authorId="0" shapeId="0" xr:uid="{D2E6A5F9-5C2E-47FC-BBC1-22213D1F6A6E}">
      <text>
        <r>
          <rPr>
            <sz val="9"/>
            <color indexed="81"/>
            <rFont val="Segoe UI"/>
            <family val="2"/>
          </rPr>
          <t>There may be rounding differences in the consolidated calculation for the four contracts combined, compared to the total obtained from the combination of individual calculation of each contract.</t>
        </r>
      </text>
    </comment>
    <comment ref="B102" authorId="0" shapeId="0" xr:uid="{5AEE1FE9-918D-4164-9668-459CFB196980}">
      <text>
        <r>
          <rPr>
            <sz val="9"/>
            <color indexed="81"/>
            <rFont val="Segoe UI"/>
            <family val="2"/>
          </rPr>
          <t>Electricity Services Inspection Fee</t>
        </r>
      </text>
    </comment>
    <comment ref="B103" authorId="0" shapeId="0" xr:uid="{97F15F2D-B4C3-4E56-B533-856AFE6111D6}">
      <text>
        <r>
          <rPr>
            <sz val="9"/>
            <color indexed="81"/>
            <rFont val="Segoe UI"/>
            <family val="2"/>
          </rPr>
          <t>Research and Development</t>
        </r>
      </text>
    </comment>
    <comment ref="B104" authorId="0" shapeId="0" xr:uid="{96E6FADB-A54A-475B-BCC3-E57653EAFF72}">
      <text>
        <r>
          <rPr>
            <sz val="9"/>
            <color indexed="81"/>
            <rFont val="Segoe UI"/>
            <family val="2"/>
          </rPr>
          <t>Global Reserve for Reversion</t>
        </r>
      </text>
    </comment>
    <comment ref="B105" authorId="0" shapeId="0" xr:uid="{B82AF66A-7CC0-4AFE-AA91-CB13CFC7631F}">
      <text>
        <r>
          <rPr>
            <sz val="9"/>
            <color indexed="81"/>
            <rFont val="Segoe UI"/>
            <family val="2"/>
          </rPr>
          <t>Percentage related to PIS/PASEP and COFINS contributions</t>
        </r>
      </text>
    </comment>
    <comment ref="B116" authorId="0" shapeId="0" xr:uid="{28BFA68B-D3DF-4A6A-B487-BBE2D8055C69}">
      <text>
        <r>
          <rPr>
            <sz val="9"/>
            <color indexed="81"/>
            <rFont val="Segoe UI"/>
            <family val="2"/>
          </rPr>
          <t>Gross BRR: Gross Remuneration Basis</t>
        </r>
      </text>
    </comment>
    <comment ref="B117" authorId="0" shapeId="0" xr:uid="{1F48F49B-EFAB-4B6D-A2FA-0D0C87931728}">
      <text>
        <r>
          <rPr>
            <sz val="9"/>
            <color indexed="81"/>
            <rFont val="Segoe UI"/>
            <family val="2"/>
          </rPr>
          <t xml:space="preserve">Net BRR: Net Remuneration Basis
</t>
        </r>
      </text>
    </comment>
    <comment ref="B139" authorId="0" shapeId="0" xr:uid="{9204F425-628A-4E89-9D09-F6C8383D59D0}">
      <text>
        <r>
          <rPr>
            <sz val="9"/>
            <color indexed="81"/>
            <rFont val="Segoe UI"/>
            <family val="2"/>
          </rPr>
          <t>CAL: Annual Cost of Rentals</t>
        </r>
      </text>
    </comment>
    <comment ref="B140" authorId="0" shapeId="0" xr:uid="{F9243365-6E03-4DCF-9171-4B2F5ECAEDCB}">
      <text>
        <r>
          <rPr>
            <sz val="9"/>
            <color indexed="81"/>
            <rFont val="Segoe UI"/>
            <family val="2"/>
          </rPr>
          <t xml:space="preserve">CAV: Annual Cost of Vehicles
</t>
        </r>
      </text>
    </comment>
    <comment ref="B141" authorId="0" shapeId="0" xr:uid="{824A9199-BF12-44B5-B2A3-711CC77B6C68}">
      <text>
        <r>
          <rPr>
            <sz val="9"/>
            <color indexed="81"/>
            <rFont val="Segoe UI"/>
            <family val="2"/>
          </rPr>
          <t>CAI: Annual Cost of IT Systems</t>
        </r>
      </text>
    </comment>
    <comment ref="B143" authorId="0" shapeId="0" xr:uid="{E2C0EA03-3452-4D09-9DFF-C82B227A345E}">
      <text>
        <r>
          <rPr>
            <sz val="9"/>
            <color indexed="81"/>
            <rFont val="Segoe UI"/>
            <family val="2"/>
          </rPr>
          <t>Portion of the regulatory annuity base associated with investments in the infrastructure of properties used for administrative purposes</t>
        </r>
      </text>
    </comment>
    <comment ref="B144" authorId="0" shapeId="0" xr:uid="{6E841926-E19D-4A46-816C-667D5503D9A7}">
      <text>
        <r>
          <rPr>
            <sz val="9"/>
            <color indexed="81"/>
            <rFont val="Segoe UI"/>
            <family val="2"/>
          </rPr>
          <t xml:space="preserve">Portion of the regulatory annuity base associated with vehicle-related investments
</t>
        </r>
      </text>
    </comment>
    <comment ref="B145" authorId="0" shapeId="0" xr:uid="{97575FCF-8F73-407B-B858-42C968A1DA8F}">
      <text>
        <r>
          <rPr>
            <sz val="9"/>
            <color indexed="81"/>
            <rFont val="Segoe UI"/>
            <family val="2"/>
          </rPr>
          <t>Portion of the regulatory annuity base associated with IT system investments</t>
        </r>
      </text>
    </comment>
    <comment ref="B153" authorId="0" shapeId="0" xr:uid="{8E1ACDD2-93FB-4DE2-AFB2-4E1D23AE615F}">
      <text>
        <r>
          <rPr>
            <sz val="9"/>
            <color indexed="81"/>
            <rFont val="Segoe UI"/>
            <family val="2"/>
          </rPr>
          <t>CAL: Annual Cost of Rentals</t>
        </r>
      </text>
    </comment>
    <comment ref="B154" authorId="0" shapeId="0" xr:uid="{97A2611E-3AFA-4D2E-B6AA-35D343D183EA}">
      <text>
        <r>
          <rPr>
            <sz val="9"/>
            <color indexed="81"/>
            <rFont val="Segoe UI"/>
            <family val="2"/>
          </rPr>
          <t xml:space="preserve">CAV: Annual Cost of Vehicles
</t>
        </r>
      </text>
    </comment>
    <comment ref="B155" authorId="0" shapeId="0" xr:uid="{76EEFDF6-9FA3-4B46-A017-29881B5F4270}">
      <text>
        <r>
          <rPr>
            <sz val="9"/>
            <color indexed="81"/>
            <rFont val="Segoe UI"/>
            <family val="2"/>
          </rPr>
          <t>CAI: Annual Cost of IT Systems</t>
        </r>
      </text>
    </comment>
    <comment ref="B157" authorId="0" shapeId="0" xr:uid="{9F4D5D08-52E7-4391-A865-CC2183883C7C}">
      <text>
        <r>
          <rPr>
            <sz val="9"/>
            <color indexed="81"/>
            <rFont val="Segoe UI"/>
            <family val="2"/>
          </rPr>
          <t>Portion of the regulatory annuity base associated with investments in the infrastructure of properties used for administrative purposes</t>
        </r>
      </text>
    </comment>
    <comment ref="B158" authorId="0" shapeId="0" xr:uid="{3021D92D-EB15-43FA-9F38-280571D56E35}">
      <text>
        <r>
          <rPr>
            <sz val="9"/>
            <color indexed="81"/>
            <rFont val="Segoe UI"/>
            <family val="2"/>
          </rPr>
          <t xml:space="preserve">Portion of the regulatory annuity base associated with vehicle-related investments
</t>
        </r>
      </text>
    </comment>
    <comment ref="B159" authorId="0" shapeId="0" xr:uid="{F9A204E8-8781-4BAD-ADCA-5E72907A8591}">
      <text>
        <r>
          <rPr>
            <sz val="9"/>
            <color indexed="81"/>
            <rFont val="Segoe UI"/>
            <family val="2"/>
          </rPr>
          <t>Portion of the regulatory annuity base associated with IT system investments</t>
        </r>
      </text>
    </comment>
    <comment ref="D182" authorId="0" shapeId="0" xr:uid="{1DFA182C-B96A-4CC1-AC5F-3CAAA92A4485}">
      <text>
        <r>
          <rPr>
            <sz val="9"/>
            <color indexed="81"/>
            <rFont val="Segoe UI"/>
            <family val="2"/>
          </rPr>
          <t>Trajectory capped at 5%, including the X-Factor
Considers the revised regulatory PMSO with a cap, in addition to the current regulatory PMSO considered in Public Consultation No. 31/2023. The trajectory is limited to 5%, and the X-Factor is also taken into account.</t>
        </r>
      </text>
    </comment>
    <comment ref="E182" authorId="0" shapeId="0" xr:uid="{6526DFC9-D5CB-44BA-ACC2-C97F38D97FB0}">
      <text>
        <r>
          <rPr>
            <sz val="9"/>
            <color indexed="81"/>
            <rFont val="Segoe UI"/>
            <family val="2"/>
          </rPr>
          <t>Trajectory capped at 5%, including the X-Factor
Considers the revised regulatory PMSO with a cap, in addition to the current regulatory PMSO considered in Public Consultation No. 31/2023. The trajectory is limited to 5%, and the X-Factor is also taken into account.</t>
        </r>
      </text>
    </comment>
    <comment ref="F182" authorId="0" shapeId="0" xr:uid="{7F5BE9D5-8193-4FD2-AD26-AA7E0732950C}">
      <text>
        <r>
          <rPr>
            <sz val="9"/>
            <color indexed="81"/>
            <rFont val="Segoe UI"/>
            <family val="2"/>
          </rPr>
          <t>Trajectory capped at 5%, including the X-Factor
Considers the revised regulatory PMSO with a cap, in addition to the current regulatory PMSO considered in Public Consultation No. 31/2023. The trajectory is limited to 5%, and the X-Factor is also taken into account.</t>
        </r>
      </text>
    </comment>
    <comment ref="G182" authorId="0" shapeId="0" xr:uid="{9B440AC7-386A-477D-BA71-5957EDB24690}">
      <text>
        <r>
          <rPr>
            <sz val="9"/>
            <color indexed="81"/>
            <rFont val="Segoe UI"/>
            <family val="2"/>
          </rPr>
          <t>Trajectory capped at 5%, including the X-Factor
Considers the revised regulatory PMSO with a cap, in addition to the current regulatory PMSO considered in Public Consultation No. 31/2023. The trajectory is limited to 5%, and the X-Factor is also taken into account.</t>
        </r>
      </text>
    </comment>
    <comment ref="H182" authorId="0" shapeId="0" xr:uid="{BEF353B3-A134-4DD4-8133-BB87F35CAD54}">
      <text>
        <r>
          <rPr>
            <sz val="9"/>
            <color indexed="81"/>
            <rFont val="Segoe UI"/>
            <family val="2"/>
          </rPr>
          <t>Trajectory capped at 5%, including the X-Factor
Considers the revised regulatory PMSO with a cap, in addition to the current regulatory PMSO considered in Public Consultation No. 31/2023. The trajectory is limited to 5%, and the X-Factor is also taken into account.</t>
        </r>
      </text>
    </comment>
    <comment ref="C194" authorId="0" shapeId="0" xr:uid="{844E16F0-C046-422E-8CD8-C8CB0923CE86}">
      <text>
        <r>
          <rPr>
            <sz val="9"/>
            <color indexed="81"/>
            <rFont val="Segoe UI"/>
            <family val="2"/>
          </rPr>
          <t xml:space="preserve">According to Annex 2 of Ruling No. 829/2023
</t>
        </r>
      </text>
    </comment>
    <comment ref="C195" authorId="0" shapeId="0" xr:uid="{AA3E0AC6-86B6-452C-89FA-AADA447088F0}">
      <text>
        <r>
          <rPr>
            <sz val="9"/>
            <color indexed="81"/>
            <rFont val="Segoe UI"/>
            <family val="2"/>
          </rPr>
          <t>According to Annex 1 of Ruling No. 829/2023</t>
        </r>
      </text>
    </comment>
    <comment ref="C196" authorId="0" shapeId="0" xr:uid="{8CADE308-D27D-4A78-9158-ADA9594EAABA}">
      <text>
        <r>
          <rPr>
            <sz val="9"/>
            <color indexed="81"/>
            <rFont val="Segoe UI"/>
            <family val="2"/>
          </rPr>
          <t xml:space="preserve">According to Annex 2 of Ruling No. 829/2023
</t>
        </r>
      </text>
    </comment>
    <comment ref="B205" authorId="0" shapeId="0" xr:uid="{827D8B57-06D4-4584-9E3F-6D777C8343FC}">
      <text>
        <r>
          <rPr>
            <sz val="9"/>
            <color indexed="81"/>
            <rFont val="Segoe UI"/>
            <family val="2"/>
          </rPr>
          <t>Electricity Services Inspection Fee</t>
        </r>
      </text>
    </comment>
    <comment ref="B206" authorId="0" shapeId="0" xr:uid="{8AC7670F-3DA7-4010-AA40-1811B3E89A5C}">
      <text>
        <r>
          <rPr>
            <sz val="9"/>
            <color indexed="81"/>
            <rFont val="Segoe UI"/>
            <family val="2"/>
          </rPr>
          <t>Research and Development</t>
        </r>
      </text>
    </comment>
    <comment ref="B207" authorId="0" shapeId="0" xr:uid="{9C8A46A3-153C-4923-A456-8AAF2E98BEF2}">
      <text>
        <r>
          <rPr>
            <sz val="9"/>
            <color indexed="81"/>
            <rFont val="Segoe UI"/>
            <family val="2"/>
          </rPr>
          <t>Global Reserve for Reversion</t>
        </r>
      </text>
    </comment>
    <comment ref="B208" authorId="0" shapeId="0" xr:uid="{6573011D-C6E0-4042-A7A0-C56751B6B9D7}">
      <text>
        <r>
          <rPr>
            <sz val="9"/>
            <color indexed="81"/>
            <rFont val="Segoe UI"/>
            <family val="2"/>
          </rPr>
          <t>Percentage related to PIS/PASEP and COFINS contributions</t>
        </r>
      </text>
    </comment>
    <comment ref="B219" authorId="0" shapeId="0" xr:uid="{00980A27-0BEA-4A15-A692-E3DFD000F48E}">
      <text>
        <r>
          <rPr>
            <sz val="9"/>
            <color indexed="81"/>
            <rFont val="Segoe UI"/>
            <family val="2"/>
          </rPr>
          <t>Gross BRR: Gross Remuneration Basis</t>
        </r>
      </text>
    </comment>
    <comment ref="B220" authorId="0" shapeId="0" xr:uid="{75CDA9A7-30BF-4622-9A2F-2698858C3E73}">
      <text>
        <r>
          <rPr>
            <sz val="9"/>
            <color indexed="81"/>
            <rFont val="Segoe UI"/>
            <family val="2"/>
          </rPr>
          <t xml:space="preserve">Net BRR: Net Remuneration Basis
</t>
        </r>
      </text>
    </comment>
    <comment ref="B242" authorId="0" shapeId="0" xr:uid="{64FDB391-4965-4D30-97C6-F0243BAB887E}">
      <text>
        <r>
          <rPr>
            <sz val="9"/>
            <color indexed="81"/>
            <rFont val="Segoe UI"/>
            <family val="2"/>
          </rPr>
          <t>CAL: Annual Cost of Rentals</t>
        </r>
      </text>
    </comment>
    <comment ref="B243" authorId="0" shapeId="0" xr:uid="{BF2F80DA-0871-4EA7-9C5B-C2A0A276F7D5}">
      <text>
        <r>
          <rPr>
            <sz val="9"/>
            <color indexed="81"/>
            <rFont val="Segoe UI"/>
            <family val="2"/>
          </rPr>
          <t xml:space="preserve">CAV: Annual Cost of Vehicles
</t>
        </r>
      </text>
    </comment>
    <comment ref="B244" authorId="0" shapeId="0" xr:uid="{3D565420-51A0-41AC-B25F-13F18554EB6A}">
      <text>
        <r>
          <rPr>
            <sz val="9"/>
            <color indexed="81"/>
            <rFont val="Segoe UI"/>
            <family val="2"/>
          </rPr>
          <t>CAI: Annual Cost of IT Systems</t>
        </r>
      </text>
    </comment>
    <comment ref="B246" authorId="0" shapeId="0" xr:uid="{730ECFE3-08D5-466D-BDEC-9F15C31A7193}">
      <text>
        <r>
          <rPr>
            <sz val="9"/>
            <color indexed="81"/>
            <rFont val="Segoe UI"/>
            <family val="2"/>
          </rPr>
          <t>Portion of the regulatory annuity base associated with investments in the infrastructure of properties used for administrative purposes</t>
        </r>
      </text>
    </comment>
    <comment ref="B247" authorId="0" shapeId="0" xr:uid="{1A47ACD4-9F66-4E2E-A458-4C223A203D56}">
      <text>
        <r>
          <rPr>
            <sz val="9"/>
            <color indexed="81"/>
            <rFont val="Segoe UI"/>
            <family val="2"/>
          </rPr>
          <t xml:space="preserve">Portion of the regulatory annuity base associated with vehicle-related investments
</t>
        </r>
      </text>
    </comment>
    <comment ref="B248" authorId="0" shapeId="0" xr:uid="{D0D8EF78-C258-4278-8DA1-94CC55E0632A}">
      <text>
        <r>
          <rPr>
            <sz val="9"/>
            <color indexed="81"/>
            <rFont val="Segoe UI"/>
            <family val="2"/>
          </rPr>
          <t>Portion of the regulatory annuity base associated with IT system investments</t>
        </r>
      </text>
    </comment>
    <comment ref="B256" authorId="0" shapeId="0" xr:uid="{777CBA03-FBC6-4385-9723-98D51471FD36}">
      <text>
        <r>
          <rPr>
            <sz val="9"/>
            <color indexed="81"/>
            <rFont val="Segoe UI"/>
            <family val="2"/>
          </rPr>
          <t>CAL: Annual Cost of Rentals</t>
        </r>
      </text>
    </comment>
    <comment ref="B257" authorId="0" shapeId="0" xr:uid="{236F35DB-0AF9-4EE3-8448-95D25480189E}">
      <text>
        <r>
          <rPr>
            <sz val="9"/>
            <color indexed="81"/>
            <rFont val="Segoe UI"/>
            <family val="2"/>
          </rPr>
          <t xml:space="preserve">CAV: Annual Cost of Vehicles
</t>
        </r>
      </text>
    </comment>
    <comment ref="B258" authorId="0" shapeId="0" xr:uid="{33B6AD5E-8DFC-438A-B5C6-675A453A93A8}">
      <text>
        <r>
          <rPr>
            <sz val="9"/>
            <color indexed="81"/>
            <rFont val="Segoe UI"/>
            <family val="2"/>
          </rPr>
          <t>CAI: Annual Cost of IT Systems</t>
        </r>
      </text>
    </comment>
    <comment ref="B260" authorId="0" shapeId="0" xr:uid="{472447EE-B066-4FBD-9144-965F7A7AC540}">
      <text>
        <r>
          <rPr>
            <sz val="9"/>
            <color indexed="81"/>
            <rFont val="Segoe UI"/>
            <family val="2"/>
          </rPr>
          <t>Portion of the regulatory annuity base associated with investments in the infrastructure of properties used for administrative purposes</t>
        </r>
      </text>
    </comment>
    <comment ref="B261" authorId="0" shapeId="0" xr:uid="{4222A852-7D06-4580-B9E7-B6D637214207}">
      <text>
        <r>
          <rPr>
            <sz val="9"/>
            <color indexed="81"/>
            <rFont val="Segoe UI"/>
            <family val="2"/>
          </rPr>
          <t xml:space="preserve">Portion of the regulatory annuity base associated with vehicle-related investments
</t>
        </r>
      </text>
    </comment>
    <comment ref="B262" authorId="0" shapeId="0" xr:uid="{E34F115E-892E-4219-9615-97196CFB0678}">
      <text>
        <r>
          <rPr>
            <sz val="9"/>
            <color indexed="81"/>
            <rFont val="Segoe UI"/>
            <family val="2"/>
          </rPr>
          <t>Portion of the regulatory annuity base associated with IT system investments</t>
        </r>
      </text>
    </comment>
    <comment ref="D285" authorId="0" shapeId="0" xr:uid="{05F2F68C-6D8B-4C31-9980-DC7548573AC5}">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285" authorId="0" shapeId="0" xr:uid="{40B3EDF4-0956-4305-B5DF-6B25D0AD1486}">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285" authorId="0" shapeId="0" xr:uid="{5A8ECFDD-B6C2-4961-879A-2DEAD78CD6DB}">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285" authorId="0" shapeId="0" xr:uid="{11814800-EEEE-4713-874C-DCF99A6E4669}">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285" authorId="0" shapeId="0" xr:uid="{812F35EC-037B-414C-B209-918104D66062}">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303" authorId="0" shapeId="0" xr:uid="{D6B64C19-6788-4779-AD10-F193A9926C3D}">
      <text>
        <r>
          <rPr>
            <sz val="9"/>
            <color indexed="81"/>
            <rFont val="Segoe UI"/>
            <family val="2"/>
          </rPr>
          <t xml:space="preserve">Conforme Anexo 2 do DSP nº 829/2023
</t>
        </r>
      </text>
    </comment>
    <comment ref="C304" authorId="0" shapeId="0" xr:uid="{A7D61BBC-5D3F-4770-BF32-EFA8165CC50C}">
      <text>
        <r>
          <rPr>
            <sz val="9"/>
            <color indexed="81"/>
            <rFont val="Segoe UI"/>
            <family val="2"/>
          </rPr>
          <t>Conforme Anexo 1 do DSP nº 829/2023</t>
        </r>
      </text>
    </comment>
    <comment ref="C305" authorId="0" shapeId="0" xr:uid="{41991F7C-11E7-4778-9091-29017513F2D3}">
      <text>
        <r>
          <rPr>
            <sz val="9"/>
            <color indexed="81"/>
            <rFont val="Segoe UI"/>
            <family val="2"/>
          </rPr>
          <t xml:space="preserve">Conforme Anexo 2 do DSP nº 829/2023
</t>
        </r>
      </text>
    </comment>
    <comment ref="B316" authorId="0" shapeId="0" xr:uid="{C99311F9-A5FD-483F-8822-7AAFDB054C99}">
      <text>
        <r>
          <rPr>
            <sz val="9"/>
            <color indexed="81"/>
            <rFont val="Segoe UI"/>
            <family val="2"/>
          </rPr>
          <t>Gross BRR: Gross Remuneration Basis</t>
        </r>
      </text>
    </comment>
    <comment ref="B317" authorId="0" shapeId="0" xr:uid="{9EAB0BEC-E41E-4851-BD77-72B3242EC563}">
      <text>
        <r>
          <rPr>
            <sz val="9"/>
            <color indexed="81"/>
            <rFont val="Segoe UI"/>
            <family val="2"/>
          </rPr>
          <t xml:space="preserve">Net BRR: Net Remuneration Basis
</t>
        </r>
      </text>
    </comment>
    <comment ref="C322" authorId="0" shapeId="0" xr:uid="{AA8A48B3-0283-4B29-93BC-071E8D738486}">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23" authorId="0" shapeId="0" xr:uid="{B7B024B3-781B-4D10-B222-46FC03040A13}">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24" authorId="0" shapeId="0" xr:uid="{020D6DB2-88B3-44CB-88A9-A93866FC49FF}">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25" authorId="0" shapeId="0" xr:uid="{B617FB9D-CE8D-4C92-AA07-4BF9FB1E8EE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27" authorId="0" shapeId="0" xr:uid="{C4A9B84A-B81B-4480-9D54-812278DF887A}">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28" authorId="0" shapeId="0" xr:uid="{DD38737C-0FB6-4F7B-8928-3B70F6D1FB1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29" authorId="0" shapeId="0" xr:uid="{6CC0145F-0DA8-4E2E-89B4-DD67F0E1CDE0}">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30" authorId="0" shapeId="0" xr:uid="{62A31CB9-426E-4117-A1EC-6400088654DC}">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31" authorId="0" shapeId="0" xr:uid="{AB1ADB1E-332F-4681-9A7B-2562CB0D2B22}">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32" authorId="0" shapeId="0" xr:uid="{A86642D7-8C51-4A9A-A2E8-32457FC09D1C}">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337" authorId="0" shapeId="0" xr:uid="{3F497B6D-9598-4F64-AEFD-D091029F608F}">
      <text>
        <r>
          <rPr>
            <sz val="9"/>
            <color indexed="81"/>
            <rFont val="Segoe UI"/>
            <family val="2"/>
          </rPr>
          <t>CAL: Annual Cost of Rentals</t>
        </r>
      </text>
    </comment>
    <comment ref="B338" authorId="0" shapeId="0" xr:uid="{4495933E-0F48-46FF-921B-85D017126426}">
      <text>
        <r>
          <rPr>
            <sz val="9"/>
            <color indexed="81"/>
            <rFont val="Segoe UI"/>
            <family val="2"/>
          </rPr>
          <t xml:space="preserve">CAV: Annual Cost of Vehicles
</t>
        </r>
      </text>
    </comment>
    <comment ref="B339" authorId="0" shapeId="0" xr:uid="{FB96CC02-DDFE-466D-BF8C-D911E1134217}">
      <text>
        <r>
          <rPr>
            <sz val="9"/>
            <color indexed="81"/>
            <rFont val="Segoe UI"/>
            <family val="2"/>
          </rPr>
          <t>CAI: Annual Cost of IT Systems</t>
        </r>
      </text>
    </comment>
    <comment ref="B341" authorId="0" shapeId="0" xr:uid="{FBFD636E-CA95-4046-8EAD-5310D1E73B3D}">
      <text>
        <r>
          <rPr>
            <sz val="9"/>
            <color indexed="81"/>
            <rFont val="Segoe UI"/>
            <family val="2"/>
          </rPr>
          <t>Portion of the regulatory annuity base associated with investments in the infrastructure of properties used for administrative purposes</t>
        </r>
      </text>
    </comment>
    <comment ref="B342" authorId="0" shapeId="0" xr:uid="{DF90624C-D192-4B47-B960-ACA4AAC28771}">
      <text>
        <r>
          <rPr>
            <sz val="9"/>
            <color indexed="81"/>
            <rFont val="Segoe UI"/>
            <family val="2"/>
          </rPr>
          <t xml:space="preserve">Portion of the regulatory annuity base associated with vehicle-related investments
</t>
        </r>
      </text>
    </comment>
    <comment ref="B343" authorId="0" shapeId="0" xr:uid="{12E2BF39-8089-4BFE-9D07-0D4571264527}">
      <text>
        <r>
          <rPr>
            <sz val="9"/>
            <color indexed="81"/>
            <rFont val="Segoe UI"/>
            <family val="2"/>
          </rPr>
          <t>Portion of the regulatory annuity base associated with IT system investments</t>
        </r>
      </text>
    </comment>
    <comment ref="C347" authorId="0" shapeId="0" xr:uid="{106CD898-06E7-43B7-9CAE-C5837AC84007}">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366" authorId="0" shapeId="0" xr:uid="{2B4F87D3-C0B9-4E3F-B9B4-F4607551053B}">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379" authorId="0" shapeId="0" xr:uid="{4EEDE17D-9B7E-4058-998C-B9F73C35FB69}">
      <text>
        <r>
          <rPr>
            <sz val="9"/>
            <color indexed="81"/>
            <rFont val="Segoe UI"/>
            <family val="2"/>
          </rPr>
          <t>Gross BRR: Gross Remuneration Basis</t>
        </r>
      </text>
    </comment>
    <comment ref="B380" authorId="0" shapeId="0" xr:uid="{249144B4-E24E-4AAD-BCD3-5DEBF5E8DE48}">
      <text>
        <r>
          <rPr>
            <sz val="9"/>
            <color indexed="81"/>
            <rFont val="Segoe UI"/>
            <family val="2"/>
          </rPr>
          <t xml:space="preserve">Net BRR: Net Remuneration Basis
</t>
        </r>
      </text>
    </comment>
    <comment ref="C385" authorId="0" shapeId="0" xr:uid="{BC46BB9D-DBE0-4F70-BE13-C0B66B81AB90}">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386" authorId="0" shapeId="0" xr:uid="{0EA2540A-DAA7-43A6-9156-360EEF2D120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87" authorId="0" shapeId="0" xr:uid="{7169C28B-A096-4610-9C9C-BE11691BE022}">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88" authorId="0" shapeId="0" xr:uid="{8DE3C899-8383-4A5E-A6E5-2DCC53DE4972}">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90" authorId="0" shapeId="0" xr:uid="{01B9F42E-CDB3-4336-8FF7-20094A12A939}">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91" authorId="0" shapeId="0" xr:uid="{98D92296-F9C7-4960-AF45-CEDA943FC318}">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92" authorId="0" shapeId="0" xr:uid="{F95330A9-58AF-49DA-B5D2-0E47E955D7C0}">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93" authorId="0" shapeId="0" xr:uid="{E53A9E15-B952-4E88-A2C5-E9977633768C}">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94" authorId="0" shapeId="0" xr:uid="{5C4580A2-71AC-48DF-8DD3-32B9B4A6E008}">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395" authorId="0" shapeId="0" xr:uid="{58E71EFA-9199-429E-8B76-5FC99741481A}">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400" authorId="0" shapeId="0" xr:uid="{682044DB-55AA-45AE-9B6B-799F4D19B655}">
      <text>
        <r>
          <rPr>
            <sz val="9"/>
            <color indexed="81"/>
            <rFont val="Segoe UI"/>
            <family val="2"/>
          </rPr>
          <t>CAL: Annual Cost of Rentals</t>
        </r>
      </text>
    </comment>
    <comment ref="B401" authorId="0" shapeId="0" xr:uid="{12B63A4F-6244-436D-A50E-1DEDC8BC24DA}">
      <text>
        <r>
          <rPr>
            <sz val="9"/>
            <color indexed="81"/>
            <rFont val="Segoe UI"/>
            <family val="2"/>
          </rPr>
          <t xml:space="preserve">CAV: Annual Cost of Vehicles
</t>
        </r>
      </text>
    </comment>
    <comment ref="B402" authorId="0" shapeId="0" xr:uid="{FFAEEA65-6834-47EC-858B-3423ED2DE0FC}">
      <text>
        <r>
          <rPr>
            <sz val="9"/>
            <color indexed="81"/>
            <rFont val="Segoe UI"/>
            <family val="2"/>
          </rPr>
          <t>CAI: Annual Cost of IT Systems</t>
        </r>
      </text>
    </comment>
    <comment ref="B404" authorId="0" shapeId="0" xr:uid="{54EC40D1-0525-4175-8AA0-5BA30196AFBA}">
      <text>
        <r>
          <rPr>
            <sz val="9"/>
            <color indexed="81"/>
            <rFont val="Segoe UI"/>
            <family val="2"/>
          </rPr>
          <t>Portion of the regulatory annuity base associated with investments in the infrastructure of properties used for administrative purposes</t>
        </r>
      </text>
    </comment>
    <comment ref="B405" authorId="0" shapeId="0" xr:uid="{B2245395-2E66-41D4-9934-5DA45714F6C0}">
      <text>
        <r>
          <rPr>
            <sz val="9"/>
            <color indexed="81"/>
            <rFont val="Segoe UI"/>
            <family val="2"/>
          </rPr>
          <t xml:space="preserve">Portion of the regulatory annuity base associated with vehicle-related investments
</t>
        </r>
      </text>
    </comment>
    <comment ref="B406" authorId="0" shapeId="0" xr:uid="{BB03E561-548A-4E13-917A-9B99625FA23A}">
      <text>
        <r>
          <rPr>
            <sz val="9"/>
            <color indexed="81"/>
            <rFont val="Segoe UI"/>
            <family val="2"/>
          </rPr>
          <t>Portion of the regulatory annuity base associated with IT system investments</t>
        </r>
      </text>
    </comment>
    <comment ref="C410" authorId="0" shapeId="0" xr:uid="{E68F5231-82D7-4968-AD8A-02BFB2537F06}">
      <text>
        <r>
          <rPr>
            <sz val="9"/>
            <color indexed="81"/>
            <rFont val="Segoe UI"/>
            <family val="2"/>
          </rPr>
          <t>A RTP, para RBNI Incremental, avalia módulo a módulo. Valor considerando módulos que não estão 100% depreciados e cujo fim de vigência é superior ao início do 1o ciclo.</t>
        </r>
      </text>
    </comment>
    <comment ref="C429" authorId="0" shapeId="0" xr:uid="{D4F171FB-B4B4-4C19-BB90-0A8FE1DB3863}">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441" authorId="0" shapeId="0" xr:uid="{05B91761-6322-4F68-871B-9A5C97C3EE2C}">
      <text>
        <r>
          <rPr>
            <sz val="9"/>
            <color indexed="81"/>
            <rFont val="Segoe UI"/>
            <family val="2"/>
          </rPr>
          <t>Electricity Services Inspection Fee</t>
        </r>
      </text>
    </comment>
    <comment ref="B442" authorId="0" shapeId="0" xr:uid="{82EA21E4-34E5-4B0D-B3FD-54994FDDF1F1}">
      <text>
        <r>
          <rPr>
            <sz val="9"/>
            <color indexed="81"/>
            <rFont val="Segoe UI"/>
            <family val="2"/>
          </rPr>
          <t>Research and Development</t>
        </r>
      </text>
    </comment>
    <comment ref="B443" authorId="0" shapeId="0" xr:uid="{36749B8C-AA6E-495D-975F-2DFE511F0BB4}">
      <text>
        <r>
          <rPr>
            <sz val="9"/>
            <color indexed="81"/>
            <rFont val="Segoe UI"/>
            <family val="2"/>
          </rPr>
          <t>Global Reserve for Reversion</t>
        </r>
      </text>
    </comment>
    <comment ref="B444" authorId="0" shapeId="0" xr:uid="{496A99EF-6BDC-4224-B924-CB0151BAAA00}">
      <text>
        <r>
          <rPr>
            <sz val="9"/>
            <color indexed="81"/>
            <rFont val="Segoe UI"/>
            <family val="2"/>
          </rPr>
          <t>Percentage related to PIS/PASEP and COFINS contributions</t>
        </r>
      </text>
    </comment>
    <comment ref="B455" authorId="0" shapeId="0" xr:uid="{E724E4F2-83F6-40AE-9452-E380D07DF805}">
      <text>
        <r>
          <rPr>
            <sz val="9"/>
            <color indexed="81"/>
            <rFont val="Segoe UI"/>
            <family val="2"/>
          </rPr>
          <t>Gross BRR: Gross Remuneration Basis</t>
        </r>
      </text>
    </comment>
    <comment ref="B456" authorId="0" shapeId="0" xr:uid="{7E04C1CF-95CD-4999-835B-F084B07591DB}">
      <text>
        <r>
          <rPr>
            <sz val="9"/>
            <color indexed="81"/>
            <rFont val="Segoe UI"/>
            <family val="2"/>
          </rPr>
          <t xml:space="preserve">Net BRR: Net Remuneration Basis
</t>
        </r>
      </text>
    </comment>
    <comment ref="B478" authorId="0" shapeId="0" xr:uid="{8BCC14F5-5892-4A8F-B6EA-D2AA46DD7F82}">
      <text>
        <r>
          <rPr>
            <sz val="9"/>
            <color indexed="81"/>
            <rFont val="Segoe UI"/>
            <family val="2"/>
          </rPr>
          <t>CAL: Annual Cost of Rentals</t>
        </r>
      </text>
    </comment>
    <comment ref="B479" authorId="0" shapeId="0" xr:uid="{90D680C0-721A-4D04-B1DA-EC983068E7DC}">
      <text>
        <r>
          <rPr>
            <sz val="9"/>
            <color indexed="81"/>
            <rFont val="Segoe UI"/>
            <family val="2"/>
          </rPr>
          <t xml:space="preserve">CAV: Annual Cost of Vehicles
</t>
        </r>
      </text>
    </comment>
    <comment ref="B480" authorId="0" shapeId="0" xr:uid="{24F44AB2-764B-4B86-96C6-5FF8FB526D91}">
      <text>
        <r>
          <rPr>
            <sz val="9"/>
            <color indexed="81"/>
            <rFont val="Segoe UI"/>
            <family val="2"/>
          </rPr>
          <t>CAI: Annual Cost of IT Systems</t>
        </r>
      </text>
    </comment>
    <comment ref="B482" authorId="0" shapeId="0" xr:uid="{942679C8-C6E4-46CF-BD8E-50140C4887E0}">
      <text>
        <r>
          <rPr>
            <sz val="9"/>
            <color indexed="81"/>
            <rFont val="Segoe UI"/>
            <family val="2"/>
          </rPr>
          <t>Portion of the regulatory annuity base associated with investments in the infrastructure of properties used for administrative purposes</t>
        </r>
      </text>
    </comment>
    <comment ref="B483" authorId="0" shapeId="0" xr:uid="{47005B94-521C-490B-9B8F-CA07B382D7B8}">
      <text>
        <r>
          <rPr>
            <sz val="9"/>
            <color indexed="81"/>
            <rFont val="Segoe UI"/>
            <family val="2"/>
          </rPr>
          <t xml:space="preserve">Portion of the regulatory annuity base associated with vehicle-related investments
</t>
        </r>
      </text>
    </comment>
    <comment ref="B484" authorId="0" shapeId="0" xr:uid="{55987652-1DE9-4991-AC23-47BB40D49716}">
      <text>
        <r>
          <rPr>
            <sz val="9"/>
            <color indexed="81"/>
            <rFont val="Segoe UI"/>
            <family val="2"/>
          </rPr>
          <t>Portion of the regulatory annuity base associated with IT system investments</t>
        </r>
      </text>
    </comment>
    <comment ref="B492" authorId="0" shapeId="0" xr:uid="{BA181615-4BC4-430B-B9A1-9C7A6658537E}">
      <text>
        <r>
          <rPr>
            <sz val="9"/>
            <color indexed="81"/>
            <rFont val="Segoe UI"/>
            <family val="2"/>
          </rPr>
          <t>CAL: Annual Cost of Rentals</t>
        </r>
      </text>
    </comment>
    <comment ref="B493" authorId="0" shapeId="0" xr:uid="{479C3BFB-82B4-435F-8B1C-817A159399AA}">
      <text>
        <r>
          <rPr>
            <sz val="9"/>
            <color indexed="81"/>
            <rFont val="Segoe UI"/>
            <family val="2"/>
          </rPr>
          <t xml:space="preserve">CAV: Annual Cost of Vehicles
</t>
        </r>
      </text>
    </comment>
    <comment ref="B494" authorId="0" shapeId="0" xr:uid="{BBD153E0-323A-4746-84BF-C67CD9EEB624}">
      <text>
        <r>
          <rPr>
            <sz val="9"/>
            <color indexed="81"/>
            <rFont val="Segoe UI"/>
            <family val="2"/>
          </rPr>
          <t>CAI: Annual Cost of IT Systems</t>
        </r>
      </text>
    </comment>
    <comment ref="B496" authorId="0" shapeId="0" xr:uid="{B9915FC8-24CA-4B78-8C2B-430A96806A99}">
      <text>
        <r>
          <rPr>
            <sz val="9"/>
            <color indexed="81"/>
            <rFont val="Segoe UI"/>
            <family val="2"/>
          </rPr>
          <t>Portion of the regulatory annuity base associated with investments in the infrastructure of properties used for administrative purposes</t>
        </r>
      </text>
    </comment>
    <comment ref="B497" authorId="0" shapeId="0" xr:uid="{C76B0426-8D0F-4AD6-8B7D-427DB82418CF}">
      <text>
        <r>
          <rPr>
            <sz val="9"/>
            <color indexed="81"/>
            <rFont val="Segoe UI"/>
            <family val="2"/>
          </rPr>
          <t xml:space="preserve">Portion of the regulatory annuity base associated with vehicle-related investments
</t>
        </r>
      </text>
    </comment>
    <comment ref="B498" authorId="0" shapeId="0" xr:uid="{2CD3772B-0A53-4A7D-B7F7-20A96539BEC0}">
      <text>
        <r>
          <rPr>
            <sz val="9"/>
            <color indexed="81"/>
            <rFont val="Segoe UI"/>
            <family val="2"/>
          </rPr>
          <t>Portion of the regulatory annuity base associated with IT system investments</t>
        </r>
      </text>
    </comment>
    <comment ref="D521" authorId="0" shapeId="0" xr:uid="{74D4CD61-1D82-4C53-8FFF-1951956B07E7}">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521" authorId="0" shapeId="0" xr:uid="{6E3D810C-56AA-4ED7-8E87-64B0AFF9FF9D}">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521" authorId="0" shapeId="0" xr:uid="{BB2DD310-72AC-4E92-B283-B91D11293365}">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521" authorId="0" shapeId="0" xr:uid="{67BF00D8-96CB-4718-AC70-FF360A6EF37A}">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521" authorId="0" shapeId="0" xr:uid="{5CFB62BE-12A8-450D-B836-5325549F6398}">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539" authorId="0" shapeId="0" xr:uid="{43E78515-A873-4BC4-9273-47F33B44B78B}">
      <text>
        <r>
          <rPr>
            <sz val="9"/>
            <color indexed="81"/>
            <rFont val="Segoe UI"/>
            <family val="2"/>
          </rPr>
          <t xml:space="preserve">Conforme Anexo 2 do DSP nº 829/2023
</t>
        </r>
      </text>
    </comment>
    <comment ref="C540" authorId="0" shapeId="0" xr:uid="{AB59E6E5-88AF-4EAD-82FB-3820EB1ADE5C}">
      <text>
        <r>
          <rPr>
            <sz val="9"/>
            <color indexed="81"/>
            <rFont val="Segoe UI"/>
            <family val="2"/>
          </rPr>
          <t>Conforme Anexo 1 do DSP nº 829/2023</t>
        </r>
      </text>
    </comment>
    <comment ref="C541" authorId="0" shapeId="0" xr:uid="{CF834426-A1B1-4D10-80D4-66351377528E}">
      <text>
        <r>
          <rPr>
            <sz val="9"/>
            <color indexed="81"/>
            <rFont val="Segoe UI"/>
            <family val="2"/>
          </rPr>
          <t xml:space="preserve">Conforme Anexo 2 do DSP nº 829/2023
</t>
        </r>
      </text>
    </comment>
    <comment ref="B552" authorId="0" shapeId="0" xr:uid="{AD3D6343-DED4-4EF4-8546-23E34B4C1FBD}">
      <text>
        <r>
          <rPr>
            <sz val="9"/>
            <color indexed="81"/>
            <rFont val="Segoe UI"/>
            <family val="2"/>
          </rPr>
          <t>Gross BRR: Gross Remuneration Basis</t>
        </r>
      </text>
    </comment>
    <comment ref="B553" authorId="0" shapeId="0" xr:uid="{8B811F0D-1068-4E79-A867-71B8F6A7399C}">
      <text>
        <r>
          <rPr>
            <sz val="9"/>
            <color indexed="81"/>
            <rFont val="Segoe UI"/>
            <family val="2"/>
          </rPr>
          <t xml:space="preserve">Net BRR: Net Remuneration Basis
</t>
        </r>
      </text>
    </comment>
    <comment ref="C558" authorId="0" shapeId="0" xr:uid="{DDF2CB32-1365-4936-90B8-E8B0A6971E8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59" authorId="0" shapeId="0" xr:uid="{AECE4EE3-1808-4B04-AF8E-CBA17B237402}">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0" authorId="0" shapeId="0" xr:uid="{5BBC16EE-8D9D-410E-AFAB-C7451C69D9A1}">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1" authorId="0" shapeId="0" xr:uid="{FBC61344-ED1E-4F8A-8DE8-86C1576FB8B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3" authorId="0" shapeId="0" xr:uid="{30C88D14-6C2D-482D-B184-ECABF539FB5F}">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4" authorId="0" shapeId="0" xr:uid="{3879E63C-FE7C-437D-A5BD-5A08B9AF9341}">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5" authorId="0" shapeId="0" xr:uid="{3D2ABE7F-560F-4E50-9D08-6C53ED8E3CEB}">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6" authorId="0" shapeId="0" xr:uid="{1BBB4876-B8E2-4FCB-B7DF-E423ACF6F53A}">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7" authorId="0" shapeId="0" xr:uid="{19CA5405-4300-4C7D-A7AD-6EF9B259512D}">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568" authorId="0" shapeId="0" xr:uid="{B7B9AFA3-E97B-495C-A41A-5BAD9EFBB94A}">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573" authorId="0" shapeId="0" xr:uid="{A2E502DD-BF26-4B60-91D9-7F28010A5F53}">
      <text>
        <r>
          <rPr>
            <sz val="9"/>
            <color indexed="81"/>
            <rFont val="Segoe UI"/>
            <family val="2"/>
          </rPr>
          <t>CAL: Annual Cost of Rentals</t>
        </r>
      </text>
    </comment>
    <comment ref="B574" authorId="0" shapeId="0" xr:uid="{45D01243-3DDF-4E94-84F4-CB0A79CBB6D6}">
      <text>
        <r>
          <rPr>
            <sz val="9"/>
            <color indexed="81"/>
            <rFont val="Segoe UI"/>
            <family val="2"/>
          </rPr>
          <t xml:space="preserve">CAV: Annual Cost of Vehicles
</t>
        </r>
      </text>
    </comment>
    <comment ref="B575" authorId="0" shapeId="0" xr:uid="{5BED8402-80DB-48D8-8A6E-9D6394D571E3}">
      <text>
        <r>
          <rPr>
            <sz val="9"/>
            <color indexed="81"/>
            <rFont val="Segoe UI"/>
            <family val="2"/>
          </rPr>
          <t>CAI: Annual Cost of IT Systems</t>
        </r>
      </text>
    </comment>
    <comment ref="B577" authorId="0" shapeId="0" xr:uid="{A56E58FC-601C-43C9-A66D-90E27D7CACF7}">
      <text>
        <r>
          <rPr>
            <sz val="9"/>
            <color indexed="81"/>
            <rFont val="Segoe UI"/>
            <family val="2"/>
          </rPr>
          <t>Portion of the regulatory annuity base associated with investments in the infrastructure of properties used for administrative purposes</t>
        </r>
      </text>
    </comment>
    <comment ref="B578" authorId="0" shapeId="0" xr:uid="{28E8008D-1F75-4800-91BA-B0CF996CE3F1}">
      <text>
        <r>
          <rPr>
            <sz val="9"/>
            <color indexed="81"/>
            <rFont val="Segoe UI"/>
            <family val="2"/>
          </rPr>
          <t xml:space="preserve">Portion of the regulatory annuity base associated with vehicle-related investments
</t>
        </r>
      </text>
    </comment>
    <comment ref="B579" authorId="0" shapeId="0" xr:uid="{F1F26BB5-77B5-4739-814B-CEB6DBBE3C3D}">
      <text>
        <r>
          <rPr>
            <sz val="9"/>
            <color indexed="81"/>
            <rFont val="Segoe UI"/>
            <family val="2"/>
          </rPr>
          <t>Portion of the regulatory annuity base associated with IT system investments</t>
        </r>
      </text>
    </comment>
    <comment ref="C583" authorId="0" shapeId="0" xr:uid="{2C816783-FD26-4E06-AFCE-9CBD8FCDF998}">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602" authorId="0" shapeId="0" xr:uid="{8314E662-0541-4999-906E-9CC641E5208B}">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615" authorId="0" shapeId="0" xr:uid="{822DBC3C-1A14-42F5-BC98-8B900A31E0EC}">
      <text>
        <r>
          <rPr>
            <sz val="9"/>
            <color indexed="81"/>
            <rFont val="Segoe UI"/>
            <family val="2"/>
          </rPr>
          <t>Gross BRR: Gross Remuneration Basis</t>
        </r>
      </text>
    </comment>
    <comment ref="B616" authorId="0" shapeId="0" xr:uid="{B3DD943E-4E82-447C-AB95-3AA847E1B3B6}">
      <text>
        <r>
          <rPr>
            <sz val="9"/>
            <color indexed="81"/>
            <rFont val="Segoe UI"/>
            <family val="2"/>
          </rPr>
          <t xml:space="preserve">Net BRR: Net Remuneration Basis
</t>
        </r>
      </text>
    </comment>
    <comment ref="C621" authorId="0" shapeId="0" xr:uid="{C0582FE2-669A-4D93-93A6-45E345357E9B}">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622" authorId="0" shapeId="0" xr:uid="{0EF8481D-C853-457A-AC2E-A3F24D141C6A}">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23" authorId="0" shapeId="0" xr:uid="{D5A20BE4-3C19-41ED-8384-5357E2C8A8EB}">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24" authorId="0" shapeId="0" xr:uid="{F061DD84-D5FB-42D2-A59F-3CFA31CD18F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26" authorId="0" shapeId="0" xr:uid="{D06445A0-31B3-494E-AACA-A2A7212013C9}">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27" authorId="0" shapeId="0" xr:uid="{91BD1775-3607-4FB8-BDA1-E585F805D2DC}">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28" authorId="0" shapeId="0" xr:uid="{CA6C0546-CEA3-46A2-9290-8AADB2F5C13C}">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29" authorId="0" shapeId="0" xr:uid="{9936EDDC-D7D6-4615-B27C-2151C5232DD4}">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30" authorId="0" shapeId="0" xr:uid="{465134E9-07A0-4B72-91EE-F9B27DD64D38}">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631" authorId="0" shapeId="0" xr:uid="{9D4CAA62-A649-4B9B-A26D-C0C2ADDD030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636" authorId="0" shapeId="0" xr:uid="{2593BDDE-10FC-4270-9723-CAE039F17D86}">
      <text>
        <r>
          <rPr>
            <sz val="9"/>
            <color indexed="81"/>
            <rFont val="Segoe UI"/>
            <family val="2"/>
          </rPr>
          <t>CAL: Annual Cost of Rentals</t>
        </r>
      </text>
    </comment>
    <comment ref="B637" authorId="0" shapeId="0" xr:uid="{C5E4A743-85CA-4276-A895-F70028F7310C}">
      <text>
        <r>
          <rPr>
            <sz val="9"/>
            <color indexed="81"/>
            <rFont val="Segoe UI"/>
            <family val="2"/>
          </rPr>
          <t xml:space="preserve">CAV: Annual Cost of Vehicles
</t>
        </r>
      </text>
    </comment>
    <comment ref="B638" authorId="0" shapeId="0" xr:uid="{044ED9B7-53D4-4352-95A9-2971DD66FBA8}">
      <text>
        <r>
          <rPr>
            <sz val="9"/>
            <color indexed="81"/>
            <rFont val="Segoe UI"/>
            <family val="2"/>
          </rPr>
          <t>CAI: Annual Cost of IT Systems</t>
        </r>
      </text>
    </comment>
    <comment ref="B640" authorId="0" shapeId="0" xr:uid="{3DD118AE-1F76-460C-A3F0-680FF882F73C}">
      <text>
        <r>
          <rPr>
            <sz val="9"/>
            <color indexed="81"/>
            <rFont val="Segoe UI"/>
            <family val="2"/>
          </rPr>
          <t>Portion of the regulatory annuity base associated with investments in the infrastructure of properties used for administrative purposes</t>
        </r>
      </text>
    </comment>
    <comment ref="B641" authorId="0" shapeId="0" xr:uid="{73F2C854-6362-4581-988E-3CCACDC8E751}">
      <text>
        <r>
          <rPr>
            <sz val="9"/>
            <color indexed="81"/>
            <rFont val="Segoe UI"/>
            <family val="2"/>
          </rPr>
          <t xml:space="preserve">Portion of the regulatory annuity base associated with vehicle-related investments
</t>
        </r>
      </text>
    </comment>
    <comment ref="B642" authorId="0" shapeId="0" xr:uid="{AF39F6DC-A648-4BC6-9332-025592A6E7A7}">
      <text>
        <r>
          <rPr>
            <sz val="9"/>
            <color indexed="81"/>
            <rFont val="Segoe UI"/>
            <family val="2"/>
          </rPr>
          <t>Portion of the regulatory annuity base associated with IT system investments</t>
        </r>
      </text>
    </comment>
    <comment ref="C646" authorId="0" shapeId="0" xr:uid="{1718F9C1-47C3-44D4-9EA9-B53CF19ED1C0}">
      <text>
        <r>
          <rPr>
            <sz val="9"/>
            <color indexed="81"/>
            <rFont val="Segoe UI"/>
            <family val="2"/>
          </rPr>
          <t>A RTP, para RBNI Incremental, avalia módulo a módulo. Valor considerando módulos que não estão 100% depreciados e cujo fim de vigência é superior ao início do 1o ciclo.</t>
        </r>
      </text>
    </comment>
    <comment ref="C665" authorId="0" shapeId="0" xr:uid="{9EC443FB-BE2C-47F1-B47D-C50DF7A2E8A2}">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677" authorId="0" shapeId="0" xr:uid="{27123C66-C5CB-4963-95EA-0D9200F895A0}">
      <text>
        <r>
          <rPr>
            <sz val="9"/>
            <color indexed="81"/>
            <rFont val="Segoe UI"/>
            <family val="2"/>
          </rPr>
          <t>Electricity Services Inspection Fee</t>
        </r>
      </text>
    </comment>
    <comment ref="B678" authorId="0" shapeId="0" xr:uid="{33930BA6-4454-4CD1-8B5A-027D4090DEB8}">
      <text>
        <r>
          <rPr>
            <sz val="9"/>
            <color indexed="81"/>
            <rFont val="Segoe UI"/>
            <family val="2"/>
          </rPr>
          <t>Research and Development</t>
        </r>
      </text>
    </comment>
    <comment ref="B679" authorId="0" shapeId="0" xr:uid="{0F49D05B-0D9C-481C-B616-2425127364CC}">
      <text>
        <r>
          <rPr>
            <sz val="9"/>
            <color indexed="81"/>
            <rFont val="Segoe UI"/>
            <family val="2"/>
          </rPr>
          <t>Global Reserve for Reversion</t>
        </r>
      </text>
    </comment>
    <comment ref="B680" authorId="0" shapeId="0" xr:uid="{3BB68BA1-C501-42F2-844D-A5127FDF1C9A}">
      <text>
        <r>
          <rPr>
            <sz val="9"/>
            <color indexed="81"/>
            <rFont val="Segoe UI"/>
            <family val="2"/>
          </rPr>
          <t>Percentage related to PIS/PASEP and COFINS contributions</t>
        </r>
      </text>
    </comment>
    <comment ref="B691" authorId="0" shapeId="0" xr:uid="{E98DD43C-F670-4C59-BDB9-C05C04F8DC76}">
      <text>
        <r>
          <rPr>
            <sz val="9"/>
            <color indexed="81"/>
            <rFont val="Segoe UI"/>
            <family val="2"/>
          </rPr>
          <t>Gross BRR: Gross Remuneration Basis</t>
        </r>
      </text>
    </comment>
    <comment ref="B692" authorId="0" shapeId="0" xr:uid="{79EA94FB-DDD5-4741-9D41-E89B0C818291}">
      <text>
        <r>
          <rPr>
            <sz val="9"/>
            <color indexed="81"/>
            <rFont val="Segoe UI"/>
            <family val="2"/>
          </rPr>
          <t xml:space="preserve">Net BRR: Net Remuneration Basis
</t>
        </r>
      </text>
    </comment>
    <comment ref="B714" authorId="0" shapeId="0" xr:uid="{8E687108-D2D6-488F-93F5-6D6E0A4A394E}">
      <text>
        <r>
          <rPr>
            <sz val="9"/>
            <color indexed="81"/>
            <rFont val="Segoe UI"/>
            <family val="2"/>
          </rPr>
          <t>CAL: Annual Cost of Rentals</t>
        </r>
      </text>
    </comment>
    <comment ref="B715" authorId="0" shapeId="0" xr:uid="{8BF3ABD5-9646-40C6-96D6-6E668702E5B9}">
      <text>
        <r>
          <rPr>
            <sz val="9"/>
            <color indexed="81"/>
            <rFont val="Segoe UI"/>
            <family val="2"/>
          </rPr>
          <t xml:space="preserve">CAV: Annual Cost of Vehicles
</t>
        </r>
      </text>
    </comment>
    <comment ref="B716" authorId="0" shapeId="0" xr:uid="{4BE903A1-18D4-48DA-851E-727D66F40E14}">
      <text>
        <r>
          <rPr>
            <sz val="9"/>
            <color indexed="81"/>
            <rFont val="Segoe UI"/>
            <family val="2"/>
          </rPr>
          <t>CAI: Annual Cost of IT Systems</t>
        </r>
      </text>
    </comment>
    <comment ref="B718" authorId="0" shapeId="0" xr:uid="{AF6B7728-A820-4434-85DB-462B3CE7CCBF}">
      <text>
        <r>
          <rPr>
            <sz val="9"/>
            <color indexed="81"/>
            <rFont val="Segoe UI"/>
            <family val="2"/>
          </rPr>
          <t>Portion of the regulatory annuity base associated with investments in the infrastructure of properties used for administrative purposes</t>
        </r>
      </text>
    </comment>
    <comment ref="B719" authorId="0" shapeId="0" xr:uid="{C36706BB-4E60-4DB3-ABFF-3D66276A2237}">
      <text>
        <r>
          <rPr>
            <sz val="9"/>
            <color indexed="81"/>
            <rFont val="Segoe UI"/>
            <family val="2"/>
          </rPr>
          <t xml:space="preserve">Portion of the regulatory annuity base associated with vehicle-related investments
</t>
        </r>
      </text>
    </comment>
    <comment ref="B720" authorId="0" shapeId="0" xr:uid="{2EE9828C-EAA6-48EC-87C4-7A975C065709}">
      <text>
        <r>
          <rPr>
            <sz val="9"/>
            <color indexed="81"/>
            <rFont val="Segoe UI"/>
            <family val="2"/>
          </rPr>
          <t>Portion of the regulatory annuity base associated with IT system investments</t>
        </r>
      </text>
    </comment>
    <comment ref="B728" authorId="0" shapeId="0" xr:uid="{757A445C-E69B-4470-B76A-AE4A64D57F5A}">
      <text>
        <r>
          <rPr>
            <sz val="9"/>
            <color indexed="81"/>
            <rFont val="Segoe UI"/>
            <family val="2"/>
          </rPr>
          <t>CAL: Annual Cost of Rentals</t>
        </r>
      </text>
    </comment>
    <comment ref="B729" authorId="0" shapeId="0" xr:uid="{14026446-7823-4861-A2F3-CA1C9873C5AF}">
      <text>
        <r>
          <rPr>
            <sz val="9"/>
            <color indexed="81"/>
            <rFont val="Segoe UI"/>
            <family val="2"/>
          </rPr>
          <t xml:space="preserve">CAV: Annual Cost of Vehicles
</t>
        </r>
      </text>
    </comment>
    <comment ref="B730" authorId="0" shapeId="0" xr:uid="{5714E8F6-31BC-4BFC-B80D-F9770B4D8A08}">
      <text>
        <r>
          <rPr>
            <sz val="9"/>
            <color indexed="81"/>
            <rFont val="Segoe UI"/>
            <family val="2"/>
          </rPr>
          <t>CAI: Annual Cost of IT Systems</t>
        </r>
      </text>
    </comment>
    <comment ref="B732" authorId="0" shapeId="0" xr:uid="{49783661-6324-486F-BE82-F4E41A694179}">
      <text>
        <r>
          <rPr>
            <sz val="9"/>
            <color indexed="81"/>
            <rFont val="Segoe UI"/>
            <family val="2"/>
          </rPr>
          <t>Portion of the regulatory annuity base associated with investments in the infrastructure of properties used for administrative purposes</t>
        </r>
      </text>
    </comment>
    <comment ref="B733" authorId="0" shapeId="0" xr:uid="{95090451-E3F3-44F0-8374-0A0DC2E8F9D5}">
      <text>
        <r>
          <rPr>
            <sz val="9"/>
            <color indexed="81"/>
            <rFont val="Segoe UI"/>
            <family val="2"/>
          </rPr>
          <t xml:space="preserve">Portion of the regulatory annuity base associated with vehicle-related investments
</t>
        </r>
      </text>
    </comment>
    <comment ref="B734" authorId="0" shapeId="0" xr:uid="{7B482E6F-DE77-4E98-9196-0E8C2A6FD3D8}">
      <text>
        <r>
          <rPr>
            <sz val="9"/>
            <color indexed="81"/>
            <rFont val="Segoe UI"/>
            <family val="2"/>
          </rPr>
          <t>Portion of the regulatory annuity base associated with IT system investments</t>
        </r>
      </text>
    </comment>
    <comment ref="D757" authorId="0" shapeId="0" xr:uid="{63DB7C27-CCB0-4D4F-91D5-89682873C024}">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757" authorId="0" shapeId="0" xr:uid="{84FA7B49-7927-4857-A0F6-04BEA93091B2}">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757" authorId="0" shapeId="0" xr:uid="{94BF06CA-B1BD-47BA-AFD0-EE6DAAD85B45}">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757" authorId="0" shapeId="0" xr:uid="{2706F12C-2651-4C21-A264-ECEF039269EF}">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757" authorId="0" shapeId="0" xr:uid="{71FCA7E2-3EEA-43C2-B50F-ED1E87595528}">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775" authorId="0" shapeId="0" xr:uid="{1A14A132-0A5C-480B-8384-FB37DB1990B1}">
      <text>
        <r>
          <rPr>
            <sz val="9"/>
            <color indexed="81"/>
            <rFont val="Segoe UI"/>
            <family val="2"/>
          </rPr>
          <t xml:space="preserve">Conforme Anexo 2 do DSP nº 829/2023
</t>
        </r>
      </text>
    </comment>
    <comment ref="C776" authorId="0" shapeId="0" xr:uid="{26A2086A-04E2-49A2-8A77-BC9828A144A6}">
      <text>
        <r>
          <rPr>
            <sz val="9"/>
            <color indexed="81"/>
            <rFont val="Segoe UI"/>
            <family val="2"/>
          </rPr>
          <t>Conforme Anexo 1 do DSP nº 829/2023</t>
        </r>
      </text>
    </comment>
    <comment ref="C777" authorId="0" shapeId="0" xr:uid="{77E64822-4D5A-4735-96E8-3C5272DA2845}">
      <text>
        <r>
          <rPr>
            <sz val="9"/>
            <color indexed="81"/>
            <rFont val="Segoe UI"/>
            <family val="2"/>
          </rPr>
          <t xml:space="preserve">Conforme Anexo 2 do DSP nº 829/2023
</t>
        </r>
      </text>
    </comment>
    <comment ref="B788" authorId="0" shapeId="0" xr:uid="{CE978A33-0DCD-4135-8E4B-D15C3BA825D2}">
      <text>
        <r>
          <rPr>
            <sz val="9"/>
            <color indexed="81"/>
            <rFont val="Segoe UI"/>
            <family val="2"/>
          </rPr>
          <t>Gross BRR: Gross Remuneration Basis</t>
        </r>
      </text>
    </comment>
    <comment ref="B789" authorId="0" shapeId="0" xr:uid="{B15906FE-A48C-42A1-862E-B67F2B2337DD}">
      <text>
        <r>
          <rPr>
            <sz val="9"/>
            <color indexed="81"/>
            <rFont val="Segoe UI"/>
            <family val="2"/>
          </rPr>
          <t xml:space="preserve">Net BRR: Net Remuneration Basis
</t>
        </r>
      </text>
    </comment>
    <comment ref="C794" authorId="0" shapeId="0" xr:uid="{1389B165-AAE1-4EAB-A1DC-B9B2A3CFC2E0}">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795" authorId="0" shapeId="0" xr:uid="{566AFA0B-AE51-4E48-A77D-1411383B116A}">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796" authorId="0" shapeId="0" xr:uid="{CF85CFC1-5E4C-4259-90BE-B9E95FE4C07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797" authorId="0" shapeId="0" xr:uid="{BFEC9A37-C823-4787-9306-FE5ED535184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799" authorId="0" shapeId="0" xr:uid="{43DB9B54-4A4D-4DC5-961F-ECF0D3322C9D}">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800" authorId="0" shapeId="0" xr:uid="{4E749CDE-3E9A-4963-ADF1-511FAA0DC10D}">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801" authorId="0" shapeId="0" xr:uid="{977CE301-F676-4E3A-B51B-2A1FB77F5493}">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802" authorId="0" shapeId="0" xr:uid="{FD87E3E5-4574-42F0-9C21-FBF961A6DC16}">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803" authorId="0" shapeId="0" xr:uid="{600A85C2-70E6-415C-9978-B565123225E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804" authorId="0" shapeId="0" xr:uid="{C3AD66FD-8B1E-4FB9-A919-C2729B9B125B}">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809" authorId="0" shapeId="0" xr:uid="{BA855595-E6D8-4D62-B18D-DA1AE38EA994}">
      <text>
        <r>
          <rPr>
            <sz val="9"/>
            <color indexed="81"/>
            <rFont val="Segoe UI"/>
            <family val="2"/>
          </rPr>
          <t>CAL: Annual Cost of Rentals</t>
        </r>
      </text>
    </comment>
    <comment ref="B810" authorId="0" shapeId="0" xr:uid="{6F1F4F2D-E40E-4690-8D18-287F83E12585}">
      <text>
        <r>
          <rPr>
            <sz val="9"/>
            <color indexed="81"/>
            <rFont val="Segoe UI"/>
            <family val="2"/>
          </rPr>
          <t xml:space="preserve">CAV: Annual Cost of Vehicles
</t>
        </r>
      </text>
    </comment>
    <comment ref="B811" authorId="0" shapeId="0" xr:uid="{654D2AC0-92C9-4A16-989B-2FCEB71508FF}">
      <text>
        <r>
          <rPr>
            <sz val="9"/>
            <color indexed="81"/>
            <rFont val="Segoe UI"/>
            <family val="2"/>
          </rPr>
          <t>CAI: Annual Cost of IT Systems</t>
        </r>
      </text>
    </comment>
    <comment ref="B813" authorId="0" shapeId="0" xr:uid="{7E488888-5ACD-4758-923C-D24F368DC28B}">
      <text>
        <r>
          <rPr>
            <sz val="9"/>
            <color indexed="81"/>
            <rFont val="Segoe UI"/>
            <family val="2"/>
          </rPr>
          <t>Portion of the regulatory annuity base associated with investments in the infrastructure of properties used for administrative purposes</t>
        </r>
      </text>
    </comment>
    <comment ref="B814" authorId="0" shapeId="0" xr:uid="{D156BE49-7BCE-4C97-82BA-B9FF03ECEF44}">
      <text>
        <r>
          <rPr>
            <sz val="9"/>
            <color indexed="81"/>
            <rFont val="Segoe UI"/>
            <family val="2"/>
          </rPr>
          <t xml:space="preserve">Portion of the regulatory annuity base associated with vehicle-related investments
</t>
        </r>
      </text>
    </comment>
    <comment ref="B815" authorId="0" shapeId="0" xr:uid="{C38A0CB7-0252-4817-96D0-274A94A7BB83}">
      <text>
        <r>
          <rPr>
            <sz val="9"/>
            <color indexed="81"/>
            <rFont val="Segoe UI"/>
            <family val="2"/>
          </rPr>
          <t>Portion of the regulatory annuity base associated with IT system investments</t>
        </r>
      </text>
    </comment>
    <comment ref="C819" authorId="0" shapeId="0" xr:uid="{B05C72EF-BDBD-4C36-AF01-8E3D29FD38D2}">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838" authorId="0" shapeId="0" xr:uid="{16B5247B-2542-4AA0-BCE9-0CECE2EB2997}">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851" authorId="0" shapeId="0" xr:uid="{8CFA686C-9220-42AC-8C9F-DB874415D1CE}">
      <text>
        <r>
          <rPr>
            <sz val="9"/>
            <color indexed="81"/>
            <rFont val="Segoe UI"/>
            <family val="2"/>
          </rPr>
          <t>Gross BRR: Gross Remuneration Basis</t>
        </r>
      </text>
    </comment>
    <comment ref="B852" authorId="0" shapeId="0" xr:uid="{EABEA765-4A54-4B2E-843F-443069B6041D}">
      <text>
        <r>
          <rPr>
            <sz val="9"/>
            <color indexed="81"/>
            <rFont val="Segoe UI"/>
            <family val="2"/>
          </rPr>
          <t xml:space="preserve">Net BRR: Net Remuneration Basis
</t>
        </r>
      </text>
    </comment>
    <comment ref="C857" authorId="0" shapeId="0" xr:uid="{09883A83-8BAD-46AA-812C-6A0DDC0208B3}">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858" authorId="0" shapeId="0" xr:uid="{9D684098-F09E-4778-889F-37B2F589A6A5}">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59" authorId="0" shapeId="0" xr:uid="{FDBD51A4-EAA1-44B7-B830-CCE6A01576DB}">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0" authorId="0" shapeId="0" xr:uid="{22EB5901-4CF4-4BED-AD06-F2195F25FF63}">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2" authorId="0" shapeId="0" xr:uid="{35928EF5-48A8-40D2-BE67-819835E951F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3" authorId="0" shapeId="0" xr:uid="{C54D1BA0-5C84-48E7-9A75-4DC069FAE02B}">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4" authorId="0" shapeId="0" xr:uid="{1029B1DC-DC86-4628-A229-BC09BE7EF413}">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5" authorId="0" shapeId="0" xr:uid="{101E6E96-9E29-4BD0-B3D4-8D8339A9062C}">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6" authorId="0" shapeId="0" xr:uid="{B7A4FA6F-CE04-4EF1-83B7-68C963A71379}">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867" authorId="0" shapeId="0" xr:uid="{32DB4A66-B4F9-48AF-8307-910871E4DA1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872" authorId="0" shapeId="0" xr:uid="{5FB9C1EB-F53C-4FEC-AA98-758BBCDF68A6}">
      <text>
        <r>
          <rPr>
            <sz val="9"/>
            <color indexed="81"/>
            <rFont val="Segoe UI"/>
            <family val="2"/>
          </rPr>
          <t>CAL: Annual Cost of Rentals</t>
        </r>
      </text>
    </comment>
    <comment ref="B873" authorId="0" shapeId="0" xr:uid="{2A656933-904D-4D0A-AB8A-4CA92636E189}">
      <text>
        <r>
          <rPr>
            <sz val="9"/>
            <color indexed="81"/>
            <rFont val="Segoe UI"/>
            <family val="2"/>
          </rPr>
          <t xml:space="preserve">CAV: Annual Cost of Vehicles
</t>
        </r>
      </text>
    </comment>
    <comment ref="B874" authorId="0" shapeId="0" xr:uid="{E8D44993-D37D-4FD7-8010-72B9DC5DAEC6}">
      <text>
        <r>
          <rPr>
            <sz val="9"/>
            <color indexed="81"/>
            <rFont val="Segoe UI"/>
            <family val="2"/>
          </rPr>
          <t>CAI: Annual Cost of IT Systems</t>
        </r>
      </text>
    </comment>
    <comment ref="B876" authorId="0" shapeId="0" xr:uid="{7BD4250C-4277-41BC-938A-92191F4E121F}">
      <text>
        <r>
          <rPr>
            <sz val="9"/>
            <color indexed="81"/>
            <rFont val="Segoe UI"/>
            <family val="2"/>
          </rPr>
          <t>Portion of the regulatory annuity base associated with investments in the infrastructure of properties used for administrative purposes</t>
        </r>
      </text>
    </comment>
    <comment ref="B877" authorId="0" shapeId="0" xr:uid="{54C4E82C-455C-4D98-86F4-AA4B6EC4A74D}">
      <text>
        <r>
          <rPr>
            <sz val="9"/>
            <color indexed="81"/>
            <rFont val="Segoe UI"/>
            <family val="2"/>
          </rPr>
          <t xml:space="preserve">Portion of the regulatory annuity base associated with vehicle-related investments
</t>
        </r>
      </text>
    </comment>
    <comment ref="B878" authorId="0" shapeId="0" xr:uid="{50AAC79C-B0CA-45EA-8ADF-94CDE68E156B}">
      <text>
        <r>
          <rPr>
            <sz val="9"/>
            <color indexed="81"/>
            <rFont val="Segoe UI"/>
            <family val="2"/>
          </rPr>
          <t>Portion of the regulatory annuity base associated with IT system investments</t>
        </r>
      </text>
    </comment>
    <comment ref="C882" authorId="0" shapeId="0" xr:uid="{41367E70-2C0D-4246-92EA-32E70BD5E2FA}">
      <text>
        <r>
          <rPr>
            <sz val="9"/>
            <color indexed="81"/>
            <rFont val="Segoe UI"/>
            <family val="2"/>
          </rPr>
          <t>A RTP, para RBNI Incremental, avalia módulo a módulo. Valor considerando módulos que não estão 100% depreciados e cujo fim de vigência é superior ao início do 1o ciclo.</t>
        </r>
      </text>
    </comment>
    <comment ref="C901" authorId="0" shapeId="0" xr:uid="{7467F8C1-1AF2-4607-9EDD-257D6C461652}">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913" authorId="0" shapeId="0" xr:uid="{818268A2-3601-4DB9-8A7D-7F1F9A9922EB}">
      <text>
        <r>
          <rPr>
            <sz val="9"/>
            <color indexed="81"/>
            <rFont val="Segoe UI"/>
            <family val="2"/>
          </rPr>
          <t>Electricity Services Inspection Fee</t>
        </r>
      </text>
    </comment>
    <comment ref="B914" authorId="0" shapeId="0" xr:uid="{9187767C-9970-4914-8702-54AE4468E5CF}">
      <text>
        <r>
          <rPr>
            <sz val="9"/>
            <color indexed="81"/>
            <rFont val="Segoe UI"/>
            <family val="2"/>
          </rPr>
          <t>Research and Development</t>
        </r>
      </text>
    </comment>
    <comment ref="B915" authorId="0" shapeId="0" xr:uid="{52169558-03C0-4984-9AD8-174F4978D2DA}">
      <text>
        <r>
          <rPr>
            <sz val="9"/>
            <color indexed="81"/>
            <rFont val="Segoe UI"/>
            <family val="2"/>
          </rPr>
          <t>Global Reserve for Reversion</t>
        </r>
      </text>
    </comment>
    <comment ref="B916" authorId="0" shapeId="0" xr:uid="{A191B7F7-E045-47A2-8C13-F536061440BB}">
      <text>
        <r>
          <rPr>
            <sz val="9"/>
            <color indexed="81"/>
            <rFont val="Segoe UI"/>
            <family val="2"/>
          </rPr>
          <t>Percentage related to PIS/PASEP and COFINS contributions</t>
        </r>
      </text>
    </comment>
    <comment ref="B927" authorId="0" shapeId="0" xr:uid="{397C7D6E-782B-4CFF-AECB-4FC595309B90}">
      <text>
        <r>
          <rPr>
            <sz val="9"/>
            <color indexed="81"/>
            <rFont val="Segoe UI"/>
            <family val="2"/>
          </rPr>
          <t>Gross BRR: Gross Remuneration Basis</t>
        </r>
      </text>
    </comment>
    <comment ref="B928" authorId="0" shapeId="0" xr:uid="{6EFE0869-82E3-4E6B-A115-16FC9E095BCA}">
      <text>
        <r>
          <rPr>
            <sz val="9"/>
            <color indexed="81"/>
            <rFont val="Segoe UI"/>
            <family val="2"/>
          </rPr>
          <t xml:space="preserve">Net BRR: Net Remuneration Basis
</t>
        </r>
      </text>
    </comment>
    <comment ref="B950" authorId="0" shapeId="0" xr:uid="{9034ACAD-3DEB-4E7D-87EC-083AA54E0297}">
      <text>
        <r>
          <rPr>
            <sz val="9"/>
            <color indexed="81"/>
            <rFont val="Segoe UI"/>
            <family val="2"/>
          </rPr>
          <t>CAL: Annual Cost of Rentals</t>
        </r>
      </text>
    </comment>
    <comment ref="B951" authorId="0" shapeId="0" xr:uid="{A99FE1DC-590B-4D7B-A0AD-692D18BB8287}">
      <text>
        <r>
          <rPr>
            <sz val="9"/>
            <color indexed="81"/>
            <rFont val="Segoe UI"/>
            <family val="2"/>
          </rPr>
          <t xml:space="preserve">CAV: Annual Cost of Vehicles
</t>
        </r>
      </text>
    </comment>
    <comment ref="B952" authorId="0" shapeId="0" xr:uid="{6DD9B997-0F32-4262-9124-E88DE5AF6DB9}">
      <text>
        <r>
          <rPr>
            <sz val="9"/>
            <color indexed="81"/>
            <rFont val="Segoe UI"/>
            <family val="2"/>
          </rPr>
          <t>CAI: Annual Cost of IT Systems</t>
        </r>
      </text>
    </comment>
    <comment ref="B954" authorId="0" shapeId="0" xr:uid="{13465B7B-C69D-4826-8DEA-0472E93D7958}">
      <text>
        <r>
          <rPr>
            <sz val="9"/>
            <color indexed="81"/>
            <rFont val="Segoe UI"/>
            <family val="2"/>
          </rPr>
          <t>Portion of the regulatory annuity base associated with investments in the infrastructure of properties used for administrative purposes</t>
        </r>
      </text>
    </comment>
    <comment ref="B955" authorId="0" shapeId="0" xr:uid="{8A34B054-C0A5-4865-B433-1A9F1E2796D7}">
      <text>
        <r>
          <rPr>
            <sz val="9"/>
            <color indexed="81"/>
            <rFont val="Segoe UI"/>
            <family val="2"/>
          </rPr>
          <t xml:space="preserve">Portion of the regulatory annuity base associated with vehicle-related investments
</t>
        </r>
      </text>
    </comment>
    <comment ref="B956" authorId="0" shapeId="0" xr:uid="{1DCBA279-ACB3-4F83-AC76-01AE365F1470}">
      <text>
        <r>
          <rPr>
            <sz val="9"/>
            <color indexed="81"/>
            <rFont val="Segoe UI"/>
            <family val="2"/>
          </rPr>
          <t>Portion of the regulatory annuity base associated with IT system investments</t>
        </r>
      </text>
    </comment>
    <comment ref="D993" authorId="0" shapeId="0" xr:uid="{6E422BD3-8386-4262-974A-CA9B836CBA1E}">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993" authorId="0" shapeId="0" xr:uid="{91FE8644-9162-477C-9BF8-A9B9D8114231}">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993" authorId="0" shapeId="0" xr:uid="{09DB4840-CD57-4FC2-BDC5-6D68E8EF1C05}">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993" authorId="0" shapeId="0" xr:uid="{4784F749-9E6A-4111-BE28-84785CBDCBB4}">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993" authorId="0" shapeId="0" xr:uid="{8DB93B4F-3FB3-46C6-BD23-EA50A0E8C96D}">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1011" authorId="0" shapeId="0" xr:uid="{85ED99DA-A2D9-4F32-9A89-EBF7D1D27C04}">
      <text>
        <r>
          <rPr>
            <sz val="9"/>
            <color indexed="81"/>
            <rFont val="Segoe UI"/>
            <family val="2"/>
          </rPr>
          <t xml:space="preserve">Conforme Anexo 2 do DSP nº 829/2023
</t>
        </r>
      </text>
    </comment>
    <comment ref="C1012" authorId="0" shapeId="0" xr:uid="{73537F06-247E-4E50-943F-42F1830C174E}">
      <text>
        <r>
          <rPr>
            <sz val="9"/>
            <color indexed="81"/>
            <rFont val="Segoe UI"/>
            <family val="2"/>
          </rPr>
          <t>Conforme Anexo 1 do DSP nº 829/2023</t>
        </r>
      </text>
    </comment>
    <comment ref="C1013" authorId="0" shapeId="0" xr:uid="{D2B5ABE7-FB75-4936-802C-8BB3CDF9AA8E}">
      <text>
        <r>
          <rPr>
            <sz val="9"/>
            <color indexed="81"/>
            <rFont val="Segoe UI"/>
            <family val="2"/>
          </rPr>
          <t xml:space="preserve">Conforme Anexo 2 do DSP nº 829/2023
</t>
        </r>
      </text>
    </comment>
    <comment ref="B1024" authorId="0" shapeId="0" xr:uid="{36F4665C-59F8-4336-9310-BF838D60FF76}">
      <text>
        <r>
          <rPr>
            <sz val="9"/>
            <color indexed="81"/>
            <rFont val="Segoe UI"/>
            <family val="2"/>
          </rPr>
          <t>Gross BRR: Gross Remuneration Basis</t>
        </r>
      </text>
    </comment>
    <comment ref="B1025" authorId="0" shapeId="0" xr:uid="{CC1F0788-13F6-467C-BE97-477B4C42F037}">
      <text>
        <r>
          <rPr>
            <sz val="9"/>
            <color indexed="81"/>
            <rFont val="Segoe UI"/>
            <family val="2"/>
          </rPr>
          <t xml:space="preserve">Net BRR: Net Remuneration Basis
</t>
        </r>
      </text>
    </comment>
    <comment ref="C1030" authorId="0" shapeId="0" xr:uid="{C2FE0B37-A613-4CF4-91E4-EE8DE10C604A}">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1" authorId="0" shapeId="0" xr:uid="{464E103A-CBD4-484B-8BB4-F9DEAF29238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2" authorId="0" shapeId="0" xr:uid="{ABA470C9-BC89-4778-B13B-80D0939D1B5D}">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3" authorId="0" shapeId="0" xr:uid="{6DECEF7F-BCF7-48B3-A05C-0FA91D19E7FE}">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5" authorId="0" shapeId="0" xr:uid="{D3905D31-2B93-48C5-870A-920DFE150E39}">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6" authorId="0" shapeId="0" xr:uid="{EB57C5DC-E94C-4C30-9333-49D317B12BF3}">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7" authorId="0" shapeId="0" xr:uid="{B0447FD6-E267-47C4-9CF5-D706BD9ED9B0}">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8" authorId="0" shapeId="0" xr:uid="{0647FB3C-B8E5-4406-95B1-AD88489DFB7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39" authorId="0" shapeId="0" xr:uid="{8F3E3B48-EEFE-4326-94AB-4F68D39D6A99}">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40" authorId="0" shapeId="0" xr:uid="{AAA145F0-9F8A-4CF3-9F46-7C6ADE994E8C}">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045" authorId="0" shapeId="0" xr:uid="{CB29498F-BB66-450B-A4BB-847A0D538B39}">
      <text>
        <r>
          <rPr>
            <sz val="9"/>
            <color indexed="81"/>
            <rFont val="Segoe UI"/>
            <family val="2"/>
          </rPr>
          <t>CAL: Annual Cost of Rentals</t>
        </r>
      </text>
    </comment>
    <comment ref="B1046" authorId="0" shapeId="0" xr:uid="{61AFF6AB-A465-4D7F-B52D-FAA1E39298F6}">
      <text>
        <r>
          <rPr>
            <sz val="9"/>
            <color indexed="81"/>
            <rFont val="Segoe UI"/>
            <family val="2"/>
          </rPr>
          <t xml:space="preserve">CAV: Annual Cost of Vehicles
</t>
        </r>
      </text>
    </comment>
    <comment ref="B1047" authorId="0" shapeId="0" xr:uid="{BE9A610D-9037-4E74-BEAB-591CD5E8DA72}">
      <text>
        <r>
          <rPr>
            <sz val="9"/>
            <color indexed="81"/>
            <rFont val="Segoe UI"/>
            <family val="2"/>
          </rPr>
          <t>CAI: Annual Cost of IT Systems</t>
        </r>
      </text>
    </comment>
    <comment ref="B1049" authorId="0" shapeId="0" xr:uid="{BB2E8C5F-ADF1-4F6F-9D7A-19EEA9998F15}">
      <text>
        <r>
          <rPr>
            <sz val="9"/>
            <color indexed="81"/>
            <rFont val="Segoe UI"/>
            <family val="2"/>
          </rPr>
          <t>Portion of the regulatory annuity base associated with investments in the infrastructure of properties used for administrative purposes</t>
        </r>
      </text>
    </comment>
    <comment ref="B1050" authorId="0" shapeId="0" xr:uid="{3091AD4B-FB86-47C3-B330-467145336E01}">
      <text>
        <r>
          <rPr>
            <sz val="9"/>
            <color indexed="81"/>
            <rFont val="Segoe UI"/>
            <family val="2"/>
          </rPr>
          <t xml:space="preserve">Portion of the regulatory annuity base associated with vehicle-related investments
</t>
        </r>
      </text>
    </comment>
    <comment ref="B1051" authorId="0" shapeId="0" xr:uid="{E98FE2BA-3EE6-4536-97E1-DB54F0B95F96}">
      <text>
        <r>
          <rPr>
            <sz val="9"/>
            <color indexed="81"/>
            <rFont val="Segoe UI"/>
            <family val="2"/>
          </rPr>
          <t>Portion of the regulatory annuity base associated with IT system investments</t>
        </r>
      </text>
    </comment>
    <comment ref="C1055" authorId="0" shapeId="0" xr:uid="{BECFA852-4609-4264-874A-4C572EF69992}">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074" authorId="0" shapeId="0" xr:uid="{421BABD4-F3FC-4DF1-A8FA-85AB49A536D8}">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087" authorId="0" shapeId="0" xr:uid="{B7440323-93FC-4D60-BAD8-7AD82100A3D7}">
      <text>
        <r>
          <rPr>
            <sz val="9"/>
            <color indexed="81"/>
            <rFont val="Segoe UI"/>
            <family val="2"/>
          </rPr>
          <t>Gross BRR: Gross Remuneration Basis</t>
        </r>
      </text>
    </comment>
    <comment ref="B1088" authorId="0" shapeId="0" xr:uid="{FCB56DB2-4A59-4115-8513-8B44D9BDBC9E}">
      <text>
        <r>
          <rPr>
            <sz val="9"/>
            <color indexed="81"/>
            <rFont val="Segoe UI"/>
            <family val="2"/>
          </rPr>
          <t xml:space="preserve">Net BRR: Net Remuneration Basis
</t>
        </r>
      </text>
    </comment>
    <comment ref="C1093" authorId="0" shapeId="0" xr:uid="{9C65A280-92FF-4DCE-8798-D3C77569B9BB}">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1094" authorId="0" shapeId="0" xr:uid="{794D421D-ED1E-446D-898F-9B0D59783F7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095" authorId="0" shapeId="0" xr:uid="{65DAA1EF-5D57-493B-9DCA-4B823089F777}">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096" authorId="0" shapeId="0" xr:uid="{411B3E78-8603-45A6-A0CA-CC6FFD9095C4}">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098" authorId="0" shapeId="0" xr:uid="{6482C60A-2B88-4EB1-99A8-6C73A780811A}">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099" authorId="0" shapeId="0" xr:uid="{ED170DD6-8E0D-42F8-A9C1-113C4CDDDDA8}">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100" authorId="0" shapeId="0" xr:uid="{CA9E7E0B-A4CC-48C7-9ABB-C368E5A9EE5D}">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101" authorId="0" shapeId="0" xr:uid="{5964538F-83C1-4179-BA6F-B15F6B89714E}">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102" authorId="0" shapeId="0" xr:uid="{B0DCB638-DF56-4AB2-9CE3-AF2B50BB3362}">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103" authorId="0" shapeId="0" xr:uid="{314F14E6-4C24-4A3A-8A76-527D8DC43F50}">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1108" authorId="0" shapeId="0" xr:uid="{FDA9CABD-06AD-4A71-B144-350D7F1E9872}">
      <text>
        <r>
          <rPr>
            <sz val="9"/>
            <color indexed="81"/>
            <rFont val="Segoe UI"/>
            <family val="2"/>
          </rPr>
          <t>CAL: Annual Cost of Rentals</t>
        </r>
      </text>
    </comment>
    <comment ref="B1109" authorId="0" shapeId="0" xr:uid="{69284AB8-EFB4-43DB-9B8F-D2D3595324F5}">
      <text>
        <r>
          <rPr>
            <sz val="9"/>
            <color indexed="81"/>
            <rFont val="Segoe UI"/>
            <family val="2"/>
          </rPr>
          <t xml:space="preserve">CAV: Annual Cost of Vehicles
</t>
        </r>
      </text>
    </comment>
    <comment ref="B1110" authorId="0" shapeId="0" xr:uid="{BA5A75FD-4397-435D-A144-8CA7A4223580}">
      <text>
        <r>
          <rPr>
            <sz val="9"/>
            <color indexed="81"/>
            <rFont val="Segoe UI"/>
            <family val="2"/>
          </rPr>
          <t>CAI: Annual Cost of IT Systems</t>
        </r>
      </text>
    </comment>
    <comment ref="B1112" authorId="0" shapeId="0" xr:uid="{D2F38601-0224-4995-BB10-77B13FB94829}">
      <text>
        <r>
          <rPr>
            <sz val="9"/>
            <color indexed="81"/>
            <rFont val="Segoe UI"/>
            <family val="2"/>
          </rPr>
          <t>Portion of the regulatory annuity base associated with investments in the infrastructure of properties used for administrative purposes</t>
        </r>
      </text>
    </comment>
    <comment ref="B1113" authorId="0" shapeId="0" xr:uid="{D84AFA41-A576-450C-B411-46D34120DB3C}">
      <text>
        <r>
          <rPr>
            <sz val="9"/>
            <color indexed="81"/>
            <rFont val="Segoe UI"/>
            <family val="2"/>
          </rPr>
          <t xml:space="preserve">Portion of the regulatory annuity base associated with vehicle-related investments
</t>
        </r>
      </text>
    </comment>
    <comment ref="B1114" authorId="0" shapeId="0" xr:uid="{1C887057-345F-4ADE-81CF-189E39F3E48C}">
      <text>
        <r>
          <rPr>
            <sz val="9"/>
            <color indexed="81"/>
            <rFont val="Segoe UI"/>
            <family val="2"/>
          </rPr>
          <t>Portion of the regulatory annuity base associated with IT system investments</t>
        </r>
      </text>
    </comment>
    <comment ref="C1118" authorId="0" shapeId="0" xr:uid="{18885ABC-9E12-43DC-8141-14AADCBB8BAD}">
      <text>
        <r>
          <rPr>
            <sz val="9"/>
            <color indexed="81"/>
            <rFont val="Segoe UI"/>
            <family val="2"/>
          </rPr>
          <t>A RTP, para RBNI Incremental, avalia módulo a módulo. Valor considerando módulos que não estão 100% depreciados e cujo fim de vigência é superior ao início do 1o ciclo.</t>
        </r>
      </text>
    </comment>
    <comment ref="C1137" authorId="0" shapeId="0" xr:uid="{9D74A908-E154-4A1F-83F7-C4B25174DBA2}">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1167" authorId="0" shapeId="0" xr:uid="{35DC66D9-982F-402C-AA38-3B24D9A36C71}">
      <text>
        <r>
          <rPr>
            <sz val="9"/>
            <color indexed="81"/>
            <rFont val="Segoe UI"/>
            <family val="2"/>
          </rPr>
          <t>Electricity Services Inspection Fee</t>
        </r>
      </text>
    </comment>
    <comment ref="B1168" authorId="0" shapeId="0" xr:uid="{296ED0A8-0F51-4457-8536-72582240EDC4}">
      <text>
        <r>
          <rPr>
            <sz val="9"/>
            <color indexed="81"/>
            <rFont val="Segoe UI"/>
            <family val="2"/>
          </rPr>
          <t>Research and Development</t>
        </r>
      </text>
    </comment>
    <comment ref="B1169" authorId="0" shapeId="0" xr:uid="{0ECCE852-C1A0-4B89-B980-E0E603225949}">
      <text>
        <r>
          <rPr>
            <sz val="9"/>
            <color indexed="81"/>
            <rFont val="Segoe UI"/>
            <family val="2"/>
          </rPr>
          <t>Global Reserve for Reversion</t>
        </r>
      </text>
    </comment>
    <comment ref="B1170" authorId="0" shapeId="0" xr:uid="{D929B36E-A5E6-4643-8401-3727C0A3EB48}">
      <text>
        <r>
          <rPr>
            <sz val="9"/>
            <color indexed="81"/>
            <rFont val="Segoe UI"/>
            <family val="2"/>
          </rPr>
          <t>Percentage related to PIS/PASEP and COFINS contributions</t>
        </r>
      </text>
    </comment>
    <comment ref="B1181" authorId="0" shapeId="0" xr:uid="{3AD4A215-8EDF-4CBB-8219-3772883E8504}">
      <text>
        <r>
          <rPr>
            <sz val="9"/>
            <color indexed="81"/>
            <rFont val="Segoe UI"/>
            <family val="2"/>
          </rPr>
          <t>Gross BRR: Gross Remuneration Basis</t>
        </r>
      </text>
    </comment>
    <comment ref="B1182" authorId="0" shapeId="0" xr:uid="{3211A8DA-2F2F-4EF6-95D4-8FA07CF2F481}">
      <text>
        <r>
          <rPr>
            <sz val="9"/>
            <color indexed="81"/>
            <rFont val="Segoe UI"/>
            <family val="2"/>
          </rPr>
          <t xml:space="preserve">Net BRR: Net Remuneration Basis
</t>
        </r>
      </text>
    </comment>
    <comment ref="B1204" authorId="0" shapeId="0" xr:uid="{AAD7874F-5CFD-473F-B871-2DCDAC4D1404}">
      <text>
        <r>
          <rPr>
            <sz val="9"/>
            <color indexed="81"/>
            <rFont val="Segoe UI"/>
            <family val="2"/>
          </rPr>
          <t>CAL: Annual Cost of Rentals</t>
        </r>
      </text>
    </comment>
    <comment ref="B1205" authorId="0" shapeId="0" xr:uid="{A33E2382-802C-45E1-B4D3-28F3F6596E56}">
      <text>
        <r>
          <rPr>
            <sz val="9"/>
            <color indexed="81"/>
            <rFont val="Segoe UI"/>
            <family val="2"/>
          </rPr>
          <t xml:space="preserve">CAV: Annual Cost of Vehicles
</t>
        </r>
      </text>
    </comment>
    <comment ref="B1206" authorId="0" shapeId="0" xr:uid="{E8878D11-7AB3-487D-BACD-67A640C2C8C5}">
      <text>
        <r>
          <rPr>
            <sz val="9"/>
            <color indexed="81"/>
            <rFont val="Segoe UI"/>
            <family val="2"/>
          </rPr>
          <t>CAI: Annual Cost of IT Systems</t>
        </r>
      </text>
    </comment>
    <comment ref="B1208" authorId="0" shapeId="0" xr:uid="{3436E947-B1E1-4826-B836-E06EF774D4D7}">
      <text>
        <r>
          <rPr>
            <sz val="9"/>
            <color indexed="81"/>
            <rFont val="Segoe UI"/>
            <family val="2"/>
          </rPr>
          <t>Portion of the regulatory annuity base associated with investments in the infrastructure of properties used for administrative purposes</t>
        </r>
      </text>
    </comment>
    <comment ref="B1209" authorId="0" shapeId="0" xr:uid="{17966276-37F5-483C-97A8-CA62F78D59AE}">
      <text>
        <r>
          <rPr>
            <sz val="9"/>
            <color indexed="81"/>
            <rFont val="Segoe UI"/>
            <family val="2"/>
          </rPr>
          <t xml:space="preserve">Portion of the regulatory annuity base associated with vehicle-related investments
</t>
        </r>
      </text>
    </comment>
    <comment ref="B1210" authorId="0" shapeId="0" xr:uid="{A72816E6-5AC6-4378-94E2-302663BDA5CB}">
      <text>
        <r>
          <rPr>
            <sz val="9"/>
            <color indexed="81"/>
            <rFont val="Segoe UI"/>
            <family val="2"/>
          </rPr>
          <t>Portion of the regulatory annuity base associated with IT system investments</t>
        </r>
      </text>
    </comment>
    <comment ref="B1218" authorId="0" shapeId="0" xr:uid="{207B522E-DC3D-4089-BD3C-C01F8AB9ECA1}">
      <text>
        <r>
          <rPr>
            <sz val="9"/>
            <color indexed="81"/>
            <rFont val="Segoe UI"/>
            <family val="2"/>
          </rPr>
          <t>CAL: Annual Cost of Rentals</t>
        </r>
      </text>
    </comment>
    <comment ref="B1219" authorId="0" shapeId="0" xr:uid="{B21D56F6-0549-4A9C-8131-AAC0D9E7295E}">
      <text>
        <r>
          <rPr>
            <sz val="9"/>
            <color indexed="81"/>
            <rFont val="Segoe UI"/>
            <family val="2"/>
          </rPr>
          <t xml:space="preserve">CAV: Annual Cost of Vehicles
</t>
        </r>
      </text>
    </comment>
    <comment ref="B1220" authorId="0" shapeId="0" xr:uid="{0B50BBF4-1D79-4033-8B6D-ECDDBB4FAA31}">
      <text>
        <r>
          <rPr>
            <sz val="9"/>
            <color indexed="81"/>
            <rFont val="Segoe UI"/>
            <family val="2"/>
          </rPr>
          <t>CAI: Annual Cost of IT Systems</t>
        </r>
      </text>
    </comment>
    <comment ref="B1222" authorId="0" shapeId="0" xr:uid="{B7FE0466-08F2-4BC8-A72F-4EFC3C00593E}">
      <text>
        <r>
          <rPr>
            <sz val="9"/>
            <color indexed="81"/>
            <rFont val="Segoe UI"/>
            <family val="2"/>
          </rPr>
          <t>Portion of the regulatory annuity base associated with investments in the infrastructure of properties used for administrative purposes</t>
        </r>
      </text>
    </comment>
    <comment ref="B1223" authorId="0" shapeId="0" xr:uid="{C2ED0674-B393-456C-9B97-9216F330880B}">
      <text>
        <r>
          <rPr>
            <sz val="9"/>
            <color indexed="81"/>
            <rFont val="Segoe UI"/>
            <family val="2"/>
          </rPr>
          <t xml:space="preserve">Portion of the regulatory annuity base associated with vehicle-related investments
</t>
        </r>
      </text>
    </comment>
    <comment ref="B1224" authorId="0" shapeId="0" xr:uid="{0C666AB6-9E3A-4E33-98B3-E8DB252D310E}">
      <text>
        <r>
          <rPr>
            <sz val="9"/>
            <color indexed="81"/>
            <rFont val="Segoe UI"/>
            <family val="2"/>
          </rPr>
          <t>Portion of the regulatory annuity base associated with IT system investments</t>
        </r>
      </text>
    </comment>
    <comment ref="D1247" authorId="0" shapeId="0" xr:uid="{8E07D70F-F157-482D-873D-2421F3825C70}">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1247" authorId="0" shapeId="0" xr:uid="{8F253499-62D2-4827-9D04-22661652149C}">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1247" authorId="0" shapeId="0" xr:uid="{83D150C2-F9E8-4DD0-97F0-1A5636E471A9}">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1247" authorId="0" shapeId="0" xr:uid="{0A132763-34B5-4C54-BAB5-D5D0F294E0AE}">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1247" authorId="0" shapeId="0" xr:uid="{42FFAA49-3D25-45AC-A0B6-4A4C666761D3}">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1259" authorId="0" shapeId="0" xr:uid="{EB8A5C9F-15BD-4835-8463-90DBDAECCA07}">
      <text>
        <r>
          <rPr>
            <sz val="9"/>
            <color indexed="81"/>
            <rFont val="Segoe UI"/>
            <family val="2"/>
          </rPr>
          <t xml:space="preserve">Conforme Anexo 2 do DSP nº 829/2023
</t>
        </r>
      </text>
    </comment>
    <comment ref="C1260" authorId="0" shapeId="0" xr:uid="{E54AE68F-0A7E-44D8-A6F8-7C11F5B62A8F}">
      <text>
        <r>
          <rPr>
            <sz val="9"/>
            <color indexed="81"/>
            <rFont val="Segoe UI"/>
            <family val="2"/>
          </rPr>
          <t>Conforme Anexo 1 do DSP nº 829/2023</t>
        </r>
      </text>
    </comment>
    <comment ref="C1261" authorId="0" shapeId="0" xr:uid="{ACCBF3F6-980D-4E6B-9320-362414500D0F}">
      <text>
        <r>
          <rPr>
            <sz val="9"/>
            <color indexed="81"/>
            <rFont val="Segoe UI"/>
            <family val="2"/>
          </rPr>
          <t xml:space="preserve">Conforme Anexo 2 do DSP nº 829/2023
</t>
        </r>
      </text>
    </comment>
    <comment ref="B1270" authorId="0" shapeId="0" xr:uid="{29A31F57-65A8-43CD-B9D1-D204A99B82FD}">
      <text>
        <r>
          <rPr>
            <sz val="9"/>
            <color indexed="81"/>
            <rFont val="Segoe UI"/>
            <family val="2"/>
          </rPr>
          <t>Electricity Services Inspection Fee</t>
        </r>
      </text>
    </comment>
    <comment ref="B1271" authorId="0" shapeId="0" xr:uid="{74A08544-B728-40DE-806B-FF91E2785376}">
      <text>
        <r>
          <rPr>
            <sz val="9"/>
            <color indexed="81"/>
            <rFont val="Segoe UI"/>
            <family val="2"/>
          </rPr>
          <t>Research and Development</t>
        </r>
      </text>
    </comment>
    <comment ref="B1272" authorId="0" shapeId="0" xr:uid="{73CFE30E-0AC1-45ED-9635-FD4BA9BCF04B}">
      <text>
        <r>
          <rPr>
            <sz val="9"/>
            <color indexed="81"/>
            <rFont val="Segoe UI"/>
            <family val="2"/>
          </rPr>
          <t>Global Reserve for Reversion</t>
        </r>
      </text>
    </comment>
    <comment ref="B1273" authorId="0" shapeId="0" xr:uid="{A0A366AB-B4C8-4387-9B4A-78C0C2A8C026}">
      <text>
        <r>
          <rPr>
            <sz val="9"/>
            <color indexed="81"/>
            <rFont val="Segoe UI"/>
            <family val="2"/>
          </rPr>
          <t>Percentage related to PIS/PASEP and COFINS contributions</t>
        </r>
      </text>
    </comment>
    <comment ref="B1284" authorId="0" shapeId="0" xr:uid="{73313C5A-0FA0-4C34-AF80-AF3885018DCE}">
      <text>
        <r>
          <rPr>
            <sz val="9"/>
            <color indexed="81"/>
            <rFont val="Segoe UI"/>
            <family val="2"/>
          </rPr>
          <t>Gross BRR: Gross Remuneration Basis</t>
        </r>
      </text>
    </comment>
    <comment ref="B1285" authorId="0" shapeId="0" xr:uid="{C2309FD9-1958-477A-8178-AB7D5B52412B}">
      <text>
        <r>
          <rPr>
            <sz val="9"/>
            <color indexed="81"/>
            <rFont val="Segoe UI"/>
            <family val="2"/>
          </rPr>
          <t xml:space="preserve">Net BRR: Net Remuneration Basis
</t>
        </r>
      </text>
    </comment>
    <comment ref="B1307" authorId="0" shapeId="0" xr:uid="{AF5172AD-B67F-4659-9E99-B1708C21DA6C}">
      <text>
        <r>
          <rPr>
            <sz val="9"/>
            <color indexed="81"/>
            <rFont val="Segoe UI"/>
            <family val="2"/>
          </rPr>
          <t>CAL: Annual Cost of Rentals</t>
        </r>
      </text>
    </comment>
    <comment ref="B1308" authorId="0" shapeId="0" xr:uid="{D60DA7E1-B4BA-4864-8698-82A0A7DBD146}">
      <text>
        <r>
          <rPr>
            <sz val="9"/>
            <color indexed="81"/>
            <rFont val="Segoe UI"/>
            <family val="2"/>
          </rPr>
          <t xml:space="preserve">CAV: Annual Cost of Vehicles
</t>
        </r>
      </text>
    </comment>
    <comment ref="B1309" authorId="0" shapeId="0" xr:uid="{1F908082-4B97-4B6E-8444-6A9A1B12C5D5}">
      <text>
        <r>
          <rPr>
            <sz val="9"/>
            <color indexed="81"/>
            <rFont val="Segoe UI"/>
            <family val="2"/>
          </rPr>
          <t>CAI: Annual Cost of IT Systems</t>
        </r>
      </text>
    </comment>
    <comment ref="B1311" authorId="0" shapeId="0" xr:uid="{D39709A5-168D-4611-9DF5-D591B0C5FCEC}">
      <text>
        <r>
          <rPr>
            <sz val="9"/>
            <color indexed="81"/>
            <rFont val="Segoe UI"/>
            <family val="2"/>
          </rPr>
          <t>Portion of the regulatory annuity base associated with investments in the infrastructure of properties used for administrative purposes</t>
        </r>
      </text>
    </comment>
    <comment ref="B1312" authorId="0" shapeId="0" xr:uid="{53AC0527-175B-4CE4-B27C-BE651D6C1997}">
      <text>
        <r>
          <rPr>
            <sz val="9"/>
            <color indexed="81"/>
            <rFont val="Segoe UI"/>
            <family val="2"/>
          </rPr>
          <t xml:space="preserve">Portion of the regulatory annuity base associated with vehicle-related investments
</t>
        </r>
      </text>
    </comment>
    <comment ref="B1313" authorId="0" shapeId="0" xr:uid="{2BD3A7BD-C82F-4274-B49B-34896BFC128A}">
      <text>
        <r>
          <rPr>
            <sz val="9"/>
            <color indexed="81"/>
            <rFont val="Segoe UI"/>
            <family val="2"/>
          </rPr>
          <t>Portion of the regulatory annuity base associated with IT system investments</t>
        </r>
      </text>
    </comment>
    <comment ref="B1321" authorId="0" shapeId="0" xr:uid="{0CB74BC6-B283-43C8-A91A-BF97F85C941D}">
      <text>
        <r>
          <rPr>
            <sz val="9"/>
            <color indexed="81"/>
            <rFont val="Segoe UI"/>
            <family val="2"/>
          </rPr>
          <t>CAL: Annual Cost of Rentals</t>
        </r>
      </text>
    </comment>
    <comment ref="B1322" authorId="0" shapeId="0" xr:uid="{C75B23D2-1D51-490D-875A-D1FF9DDC5C0F}">
      <text>
        <r>
          <rPr>
            <sz val="9"/>
            <color indexed="81"/>
            <rFont val="Segoe UI"/>
            <family val="2"/>
          </rPr>
          <t xml:space="preserve">CAV: Annual Cost of Vehicles
</t>
        </r>
      </text>
    </comment>
    <comment ref="B1323" authorId="0" shapeId="0" xr:uid="{6E727074-DD15-4DD7-BBF2-CF94A9F22C18}">
      <text>
        <r>
          <rPr>
            <sz val="9"/>
            <color indexed="81"/>
            <rFont val="Segoe UI"/>
            <family val="2"/>
          </rPr>
          <t>CAI: Annual Cost of IT Systems</t>
        </r>
      </text>
    </comment>
    <comment ref="B1325" authorId="0" shapeId="0" xr:uid="{9657EA90-BF3B-45E7-A7E7-6749BFA15F7F}">
      <text>
        <r>
          <rPr>
            <sz val="9"/>
            <color indexed="81"/>
            <rFont val="Segoe UI"/>
            <family val="2"/>
          </rPr>
          <t>Portion of the regulatory annuity base associated with investments in the infrastructure of properties used for administrative purposes</t>
        </r>
      </text>
    </comment>
    <comment ref="B1326" authorId="0" shapeId="0" xr:uid="{AE44995D-7BF7-4423-A133-20C30586B818}">
      <text>
        <r>
          <rPr>
            <sz val="9"/>
            <color indexed="81"/>
            <rFont val="Segoe UI"/>
            <family val="2"/>
          </rPr>
          <t xml:space="preserve">Portion of the regulatory annuity base associated with vehicle-related investments
</t>
        </r>
      </text>
    </comment>
    <comment ref="B1327" authorId="0" shapeId="0" xr:uid="{FC6F8423-FB84-4D22-AD28-B2AFFA70AE46}">
      <text>
        <r>
          <rPr>
            <sz val="9"/>
            <color indexed="81"/>
            <rFont val="Segoe UI"/>
            <family val="2"/>
          </rPr>
          <t>Portion of the regulatory annuity base associated with IT system investments</t>
        </r>
      </text>
    </comment>
    <comment ref="D1350" authorId="0" shapeId="0" xr:uid="{73C0D78F-6D0E-4CB7-950C-F2A6A7F4B71B}">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1350" authorId="0" shapeId="0" xr:uid="{744405F8-3385-41F2-8D8D-E3E757666466}">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1350" authorId="0" shapeId="0" xr:uid="{AA8F382E-7708-4C35-B242-6A9D15900383}">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1350" authorId="0" shapeId="0" xr:uid="{9364AAAC-5D96-4175-9511-A5C672F689DE}">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1350" authorId="0" shapeId="0" xr:uid="{58C5ABFF-7276-4969-A7C7-65A330D16BE1}">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1368" authorId="0" shapeId="0" xr:uid="{92D2AAD2-F4EB-4887-A65C-399A82588623}">
      <text>
        <r>
          <rPr>
            <sz val="9"/>
            <color indexed="81"/>
            <rFont val="Segoe UI"/>
            <family val="2"/>
          </rPr>
          <t xml:space="preserve">Conforme Anexo 2 do DSP nº 829/2023
</t>
        </r>
      </text>
    </comment>
    <comment ref="C1369" authorId="0" shapeId="0" xr:uid="{7D1150EC-65E4-4FDE-B32F-17899D2B74F4}">
      <text>
        <r>
          <rPr>
            <sz val="9"/>
            <color indexed="81"/>
            <rFont val="Segoe UI"/>
            <family val="2"/>
          </rPr>
          <t>Conforme Anexo 1 do DSP nº 829/2023</t>
        </r>
      </text>
    </comment>
    <comment ref="C1370" authorId="0" shapeId="0" xr:uid="{102DF8D1-81FE-4502-9EA2-58ADFA063B7B}">
      <text>
        <r>
          <rPr>
            <sz val="9"/>
            <color indexed="81"/>
            <rFont val="Segoe UI"/>
            <family val="2"/>
          </rPr>
          <t xml:space="preserve">Conforme Anexo 2 do DSP nº 829/2023
</t>
        </r>
      </text>
    </comment>
    <comment ref="B1381" authorId="0" shapeId="0" xr:uid="{975310B0-6F7D-45EB-A890-2CC799BF5EFE}">
      <text>
        <r>
          <rPr>
            <sz val="9"/>
            <color indexed="81"/>
            <rFont val="Segoe UI"/>
            <family val="2"/>
          </rPr>
          <t>Gross BRR: Gross Remuneration Basis</t>
        </r>
      </text>
    </comment>
    <comment ref="B1382" authorId="0" shapeId="0" xr:uid="{340369DC-221F-4968-99BC-73BB22871499}">
      <text>
        <r>
          <rPr>
            <sz val="9"/>
            <color indexed="81"/>
            <rFont val="Segoe UI"/>
            <family val="2"/>
          </rPr>
          <t xml:space="preserve">Net BRR: Net Remuneration Basis
</t>
        </r>
      </text>
    </comment>
    <comment ref="C1387" authorId="0" shapeId="0" xr:uid="{1FE9D888-30D5-469D-A108-ED00991458F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88" authorId="0" shapeId="0" xr:uid="{DBAEDD00-D73C-4EA4-AC52-CAED0FE0307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89" authorId="0" shapeId="0" xr:uid="{5DFA8F9F-6DA5-4167-8055-C3845D97FFB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0" authorId="0" shapeId="0" xr:uid="{C2ABD295-348E-456B-A09A-97CECF4145BA}">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2" authorId="0" shapeId="0" xr:uid="{3BC995AE-0A95-4074-B164-AAA82181419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3" authorId="0" shapeId="0" xr:uid="{30EBA562-51F0-4865-992E-211A0B992131}">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4" authorId="0" shapeId="0" xr:uid="{C0C52306-978D-44A8-9206-9E7D112661D7}">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5" authorId="0" shapeId="0" xr:uid="{3AA1F806-328C-43FE-92EC-4AFC476B5AC9}">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6" authorId="0" shapeId="0" xr:uid="{B10832C2-A179-4EE3-B3E2-8A1FA377EEF2}">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397" authorId="0" shapeId="0" xr:uid="{70FEC6D4-BD98-4BAF-9136-0FD532A4C76D}">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402" authorId="0" shapeId="0" xr:uid="{90A022A0-5C5E-4297-BC0F-403D474D360F}">
      <text>
        <r>
          <rPr>
            <sz val="9"/>
            <color indexed="81"/>
            <rFont val="Segoe UI"/>
            <family val="2"/>
          </rPr>
          <t>CAL: Annual Cost of Rentals</t>
        </r>
      </text>
    </comment>
    <comment ref="B1403" authorId="0" shapeId="0" xr:uid="{D8CF5F0B-48F3-4256-99B5-49638CC89D23}">
      <text>
        <r>
          <rPr>
            <sz val="9"/>
            <color indexed="81"/>
            <rFont val="Segoe UI"/>
            <family val="2"/>
          </rPr>
          <t xml:space="preserve">CAV: Annual Cost of Vehicles
</t>
        </r>
      </text>
    </comment>
    <comment ref="B1404" authorId="0" shapeId="0" xr:uid="{B2E5B8A7-58A1-43F2-8AC8-98C7B1E551AE}">
      <text>
        <r>
          <rPr>
            <sz val="9"/>
            <color indexed="81"/>
            <rFont val="Segoe UI"/>
            <family val="2"/>
          </rPr>
          <t>CAI: Annual Cost of IT Systems</t>
        </r>
      </text>
    </comment>
    <comment ref="B1406" authorId="0" shapeId="0" xr:uid="{16697363-1330-4C8D-9802-70AB06E4C13B}">
      <text>
        <r>
          <rPr>
            <sz val="9"/>
            <color indexed="81"/>
            <rFont val="Segoe UI"/>
            <family val="2"/>
          </rPr>
          <t>Portion of the regulatory annuity base associated with investments in the infrastructure of properties used for administrative purposes</t>
        </r>
      </text>
    </comment>
    <comment ref="B1407" authorId="0" shapeId="0" xr:uid="{626223E3-7ECC-4F4C-9FE3-E19E1379A9C0}">
      <text>
        <r>
          <rPr>
            <sz val="9"/>
            <color indexed="81"/>
            <rFont val="Segoe UI"/>
            <family val="2"/>
          </rPr>
          <t xml:space="preserve">Portion of the regulatory annuity base associated with vehicle-related investments
</t>
        </r>
      </text>
    </comment>
    <comment ref="B1408" authorId="0" shapeId="0" xr:uid="{D0710D89-CF5E-41D6-B2BC-3923000CCC96}">
      <text>
        <r>
          <rPr>
            <sz val="9"/>
            <color indexed="81"/>
            <rFont val="Segoe UI"/>
            <family val="2"/>
          </rPr>
          <t>Portion of the regulatory annuity base associated with IT system investments</t>
        </r>
      </text>
    </comment>
    <comment ref="C1412" authorId="0" shapeId="0" xr:uid="{59B5CD90-A219-4339-A6AB-CA53F3278750}">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431" authorId="0" shapeId="0" xr:uid="{745EC00F-E39E-4589-B5F9-A85F1CD62C63}">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444" authorId="0" shapeId="0" xr:uid="{F2463281-FEFA-4564-8C00-354B1E63D84E}">
      <text>
        <r>
          <rPr>
            <sz val="9"/>
            <color indexed="81"/>
            <rFont val="Segoe UI"/>
            <family val="2"/>
          </rPr>
          <t>Gross BRR: Gross Remuneration Basis</t>
        </r>
      </text>
    </comment>
    <comment ref="B1445" authorId="0" shapeId="0" xr:uid="{45881759-C84E-4364-8587-B2227F799C42}">
      <text>
        <r>
          <rPr>
            <sz val="9"/>
            <color indexed="81"/>
            <rFont val="Segoe UI"/>
            <family val="2"/>
          </rPr>
          <t xml:space="preserve">Net BRR: Net Remuneration Basis
</t>
        </r>
      </text>
    </comment>
    <comment ref="C1450" authorId="0" shapeId="0" xr:uid="{DC7274E3-1F72-4E24-AC28-1EDD07F76657}">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1451" authorId="0" shapeId="0" xr:uid="{3AEACA83-F4BB-42E0-904E-6530EA0D2BF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2" authorId="0" shapeId="0" xr:uid="{F246F0C2-FCD2-40AE-A2BF-C4B3D8BA56FD}">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3" authorId="0" shapeId="0" xr:uid="{A3680471-7FA2-4F2F-945B-786B8B6494EF}">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5" authorId="0" shapeId="0" xr:uid="{32F0955A-E96F-490E-AB31-CD6473E09087}">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6" authorId="0" shapeId="0" xr:uid="{426C6966-DB48-439C-9735-B6B5AC504043}">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7" authorId="0" shapeId="0" xr:uid="{B538D0C5-C2F4-4C16-A9D7-7047FAF1109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8" authorId="0" shapeId="0" xr:uid="{2368510C-376D-4F8C-95F8-20100B2B3087}">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59" authorId="0" shapeId="0" xr:uid="{715B3FAD-F345-4BD2-8DBB-1FD023AB291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460" authorId="0" shapeId="0" xr:uid="{D56A2073-E525-48AF-8DF7-6F9F4CFAC0C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1465" authorId="0" shapeId="0" xr:uid="{39433793-7F33-4874-BFB9-CB3A1F27F005}">
      <text>
        <r>
          <rPr>
            <sz val="9"/>
            <color indexed="81"/>
            <rFont val="Segoe UI"/>
            <family val="2"/>
          </rPr>
          <t>CAL: Annual Cost of Rentals</t>
        </r>
      </text>
    </comment>
    <comment ref="B1466" authorId="0" shapeId="0" xr:uid="{6728401C-6446-4E03-B4DE-42F262146B13}">
      <text>
        <r>
          <rPr>
            <sz val="9"/>
            <color indexed="81"/>
            <rFont val="Segoe UI"/>
            <family val="2"/>
          </rPr>
          <t xml:space="preserve">CAV: Annual Cost of Vehicles
</t>
        </r>
      </text>
    </comment>
    <comment ref="B1467" authorId="0" shapeId="0" xr:uid="{6AA25D80-BB0F-47BB-83FC-65A18E6A5F08}">
      <text>
        <r>
          <rPr>
            <sz val="9"/>
            <color indexed="81"/>
            <rFont val="Segoe UI"/>
            <family val="2"/>
          </rPr>
          <t>CAI: Annual Cost of IT Systems</t>
        </r>
      </text>
    </comment>
    <comment ref="B1469" authorId="0" shapeId="0" xr:uid="{18045108-56E9-489F-BC83-4794A8B8B885}">
      <text>
        <r>
          <rPr>
            <sz val="9"/>
            <color indexed="81"/>
            <rFont val="Segoe UI"/>
            <family val="2"/>
          </rPr>
          <t>Portion of the regulatory annuity base associated with investments in the infrastructure of properties used for administrative purposes</t>
        </r>
      </text>
    </comment>
    <comment ref="B1470" authorId="0" shapeId="0" xr:uid="{84331866-4D1B-45D8-9F73-8844CF66E702}">
      <text>
        <r>
          <rPr>
            <sz val="9"/>
            <color indexed="81"/>
            <rFont val="Segoe UI"/>
            <family val="2"/>
          </rPr>
          <t xml:space="preserve">Portion of the regulatory annuity base associated with vehicle-related investments
</t>
        </r>
      </text>
    </comment>
    <comment ref="B1471" authorId="0" shapeId="0" xr:uid="{344C66AA-90CF-474F-98DB-B12077202D99}">
      <text>
        <r>
          <rPr>
            <sz val="9"/>
            <color indexed="81"/>
            <rFont val="Segoe UI"/>
            <family val="2"/>
          </rPr>
          <t>Portion of the regulatory annuity base associated with IT system investments</t>
        </r>
      </text>
    </comment>
    <comment ref="C1475" authorId="0" shapeId="0" xr:uid="{C46EE9B0-B7EC-415B-9549-393CAC5A1315}">
      <text>
        <r>
          <rPr>
            <sz val="9"/>
            <color indexed="81"/>
            <rFont val="Segoe UI"/>
            <family val="2"/>
          </rPr>
          <t>A RTP, para RBNI Incremental, avalia módulo a módulo. Valor considerando módulos que não estão 100% depreciados e cujo fim de vigência é superior ao início do 1o ciclo.</t>
        </r>
      </text>
    </comment>
    <comment ref="C1494" authorId="0" shapeId="0" xr:uid="{0AAA4F97-17D8-4AFE-9C63-DFAD545C58A6}">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1506" authorId="0" shapeId="0" xr:uid="{F1FCDE55-2F9B-4F79-B508-A7B29A6860DD}">
      <text>
        <r>
          <rPr>
            <sz val="9"/>
            <color indexed="81"/>
            <rFont val="Segoe UI"/>
            <family val="2"/>
          </rPr>
          <t>Electricity Services Inspection Fee</t>
        </r>
      </text>
    </comment>
    <comment ref="B1507" authorId="0" shapeId="0" xr:uid="{D8E0480E-BAEC-4BA9-A7C4-8AE362ABC60C}">
      <text>
        <r>
          <rPr>
            <sz val="9"/>
            <color indexed="81"/>
            <rFont val="Segoe UI"/>
            <family val="2"/>
          </rPr>
          <t>Research and Development</t>
        </r>
      </text>
    </comment>
    <comment ref="B1508" authorId="0" shapeId="0" xr:uid="{63D2F1E8-94F7-4B86-A63D-81E3F0D6310E}">
      <text>
        <r>
          <rPr>
            <sz val="9"/>
            <color indexed="81"/>
            <rFont val="Segoe UI"/>
            <family val="2"/>
          </rPr>
          <t>Global Reserve for Reversion</t>
        </r>
      </text>
    </comment>
    <comment ref="B1509" authorId="0" shapeId="0" xr:uid="{00DBA06A-7B07-4D0D-B3F5-6DDD43A4A40D}">
      <text>
        <r>
          <rPr>
            <sz val="9"/>
            <color indexed="81"/>
            <rFont val="Segoe UI"/>
            <family val="2"/>
          </rPr>
          <t>Percentage related to PIS/PASEP and COFINS contributions</t>
        </r>
      </text>
    </comment>
    <comment ref="B1520" authorId="0" shapeId="0" xr:uid="{1033CCEA-5353-4DA2-85CE-7CF5B616F417}">
      <text>
        <r>
          <rPr>
            <sz val="9"/>
            <color indexed="81"/>
            <rFont val="Segoe UI"/>
            <family val="2"/>
          </rPr>
          <t>Gross BRR: Gross Remuneration Basis</t>
        </r>
      </text>
    </comment>
    <comment ref="B1521" authorId="0" shapeId="0" xr:uid="{7AF54C71-6D2D-4E42-9BE3-FF6F2560FCE2}">
      <text>
        <r>
          <rPr>
            <sz val="9"/>
            <color indexed="81"/>
            <rFont val="Segoe UI"/>
            <family val="2"/>
          </rPr>
          <t xml:space="preserve">Net BRR: Net Remuneration Basis
</t>
        </r>
      </text>
    </comment>
    <comment ref="B1543" authorId="0" shapeId="0" xr:uid="{85BAE99A-3FC3-4C94-A8E5-64A9F9F6D662}">
      <text>
        <r>
          <rPr>
            <sz val="9"/>
            <color indexed="81"/>
            <rFont val="Segoe UI"/>
            <family val="2"/>
          </rPr>
          <t>CAL: Annual Cost of Rentals</t>
        </r>
      </text>
    </comment>
    <comment ref="B1544" authorId="0" shapeId="0" xr:uid="{A012252B-A61E-4CBC-BB17-82BF721E20EC}">
      <text>
        <r>
          <rPr>
            <sz val="9"/>
            <color indexed="81"/>
            <rFont val="Segoe UI"/>
            <family val="2"/>
          </rPr>
          <t xml:space="preserve">CAV: Annual Cost of Vehicles
</t>
        </r>
      </text>
    </comment>
    <comment ref="B1545" authorId="0" shapeId="0" xr:uid="{788F6C19-A73B-4016-9A34-3406A41F5CB9}">
      <text>
        <r>
          <rPr>
            <sz val="9"/>
            <color indexed="81"/>
            <rFont val="Segoe UI"/>
            <family val="2"/>
          </rPr>
          <t>CAI: Annual Cost of IT Systems</t>
        </r>
      </text>
    </comment>
    <comment ref="B1547" authorId="0" shapeId="0" xr:uid="{9FDC2ABD-73CD-4BB4-93E1-FEBFA3E1D724}">
      <text>
        <r>
          <rPr>
            <sz val="9"/>
            <color indexed="81"/>
            <rFont val="Segoe UI"/>
            <family val="2"/>
          </rPr>
          <t>Portion of the regulatory annuity base associated with investments in the infrastructure of properties used for administrative purposes</t>
        </r>
      </text>
    </comment>
    <comment ref="B1548" authorId="0" shapeId="0" xr:uid="{09BC113B-01CB-499F-AF2F-9B724A9E80E0}">
      <text>
        <r>
          <rPr>
            <sz val="9"/>
            <color indexed="81"/>
            <rFont val="Segoe UI"/>
            <family val="2"/>
          </rPr>
          <t xml:space="preserve">Portion of the regulatory annuity base associated with vehicle-related investments
</t>
        </r>
      </text>
    </comment>
    <comment ref="B1549" authorId="0" shapeId="0" xr:uid="{6FAD9563-D12C-4C78-8B7E-F2A20E25FE5B}">
      <text>
        <r>
          <rPr>
            <sz val="9"/>
            <color indexed="81"/>
            <rFont val="Segoe UI"/>
            <family val="2"/>
          </rPr>
          <t>Portion of the regulatory annuity base associated with IT system investments</t>
        </r>
      </text>
    </comment>
    <comment ref="B1557" authorId="0" shapeId="0" xr:uid="{25976D97-7AD4-4F59-B8FE-EB4F909474E1}">
      <text>
        <r>
          <rPr>
            <sz val="9"/>
            <color indexed="81"/>
            <rFont val="Segoe UI"/>
            <family val="2"/>
          </rPr>
          <t>CAL: Annual Cost of Rentals</t>
        </r>
      </text>
    </comment>
    <comment ref="B1558" authorId="0" shapeId="0" xr:uid="{2851B02A-FAC3-4A25-B2DE-66C4BB712DB8}">
      <text>
        <r>
          <rPr>
            <sz val="9"/>
            <color indexed="81"/>
            <rFont val="Segoe UI"/>
            <family val="2"/>
          </rPr>
          <t xml:space="preserve">CAV: Annual Cost of Vehicles
</t>
        </r>
      </text>
    </comment>
    <comment ref="B1559" authorId="0" shapeId="0" xr:uid="{759FD632-32FC-4F55-9036-C9AC98626275}">
      <text>
        <r>
          <rPr>
            <sz val="9"/>
            <color indexed="81"/>
            <rFont val="Segoe UI"/>
            <family val="2"/>
          </rPr>
          <t>CAI: Annual Cost of IT Systems</t>
        </r>
      </text>
    </comment>
    <comment ref="B1561" authorId="0" shapeId="0" xr:uid="{42C8D970-6D58-48C8-B2DD-6FFE6717F02D}">
      <text>
        <r>
          <rPr>
            <sz val="9"/>
            <color indexed="81"/>
            <rFont val="Segoe UI"/>
            <family val="2"/>
          </rPr>
          <t>Portion of the regulatory annuity base associated with investments in the infrastructure of properties used for administrative purposes</t>
        </r>
      </text>
    </comment>
    <comment ref="B1562" authorId="0" shapeId="0" xr:uid="{AC1DA485-B218-40A7-ACAD-1AAFDEA55222}">
      <text>
        <r>
          <rPr>
            <sz val="9"/>
            <color indexed="81"/>
            <rFont val="Segoe UI"/>
            <family val="2"/>
          </rPr>
          <t xml:space="preserve">Portion of the regulatory annuity base associated with vehicle-related investments
</t>
        </r>
      </text>
    </comment>
    <comment ref="B1563" authorId="0" shapeId="0" xr:uid="{3B9F1692-7E13-4E22-B53A-CB6553FB9CAF}">
      <text>
        <r>
          <rPr>
            <sz val="9"/>
            <color indexed="81"/>
            <rFont val="Segoe UI"/>
            <family val="2"/>
          </rPr>
          <t>Portion of the regulatory annuity base associated with IT system investments</t>
        </r>
      </text>
    </comment>
    <comment ref="D1586" authorId="0" shapeId="0" xr:uid="{842073C0-9746-405E-A3F4-C0D3F8C379D2}">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1586" authorId="0" shapeId="0" xr:uid="{30C9E490-2DC6-493E-89F3-B27E7BC63AA4}">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1586" authorId="0" shapeId="0" xr:uid="{6F1016AC-E8B7-418F-BEBC-F8292A1D7A51}">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1586" authorId="0" shapeId="0" xr:uid="{EB4DCDA6-8B28-4FF0-B5D7-CB5B30E83B6D}">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1586" authorId="0" shapeId="0" xr:uid="{46CFC610-F72D-4677-B789-7F6B00D9C00E}">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1604" authorId="0" shapeId="0" xr:uid="{EFDEC9FF-36ED-40F2-A7BC-BCB41529EDC9}">
      <text>
        <r>
          <rPr>
            <sz val="9"/>
            <color indexed="81"/>
            <rFont val="Segoe UI"/>
            <family val="2"/>
          </rPr>
          <t xml:space="preserve">Conforme Anexo 2 do DSP nº 829/2023
</t>
        </r>
      </text>
    </comment>
    <comment ref="C1605" authorId="0" shapeId="0" xr:uid="{35E36B64-523A-4885-B12A-B9EE9410A681}">
      <text>
        <r>
          <rPr>
            <sz val="9"/>
            <color indexed="81"/>
            <rFont val="Segoe UI"/>
            <family val="2"/>
          </rPr>
          <t>Conforme Anexo 1 do DSP nº 829/2023</t>
        </r>
      </text>
    </comment>
    <comment ref="C1606" authorId="0" shapeId="0" xr:uid="{458FCA03-15CD-4F12-BC10-761AAA690FC4}">
      <text>
        <r>
          <rPr>
            <sz val="9"/>
            <color indexed="81"/>
            <rFont val="Segoe UI"/>
            <family val="2"/>
          </rPr>
          <t xml:space="preserve">Conforme Anexo 2 do DSP nº 829/2023
</t>
        </r>
      </text>
    </comment>
    <comment ref="B1617" authorId="0" shapeId="0" xr:uid="{3ED57C24-1D08-460A-B4FE-01A4975A67C4}">
      <text>
        <r>
          <rPr>
            <sz val="9"/>
            <color indexed="81"/>
            <rFont val="Segoe UI"/>
            <family val="2"/>
          </rPr>
          <t>Gross BRR: Gross Remuneration Basis</t>
        </r>
      </text>
    </comment>
    <comment ref="B1618" authorId="0" shapeId="0" xr:uid="{81BCFCD0-03E4-4ADD-A9B1-8EAD87DC15C2}">
      <text>
        <r>
          <rPr>
            <sz val="9"/>
            <color indexed="81"/>
            <rFont val="Segoe UI"/>
            <family val="2"/>
          </rPr>
          <t xml:space="preserve">Net BRR: Net Remuneration Basis
</t>
        </r>
      </text>
    </comment>
    <comment ref="C1623" authorId="0" shapeId="0" xr:uid="{E4D06A88-F8BF-4950-84EC-9594E5FA2B8B}">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24" authorId="0" shapeId="0" xr:uid="{ED3E47CC-0AA7-4470-B975-18BE0B17AE55}">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25" authorId="0" shapeId="0" xr:uid="{8D0FEC88-2FE2-4AAD-B0E2-93E7431D95D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26" authorId="0" shapeId="0" xr:uid="{C08691D4-747A-4A29-A140-B9F0E605F2E1}">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28" authorId="0" shapeId="0" xr:uid="{A830A348-D701-4C8B-B19F-39E40F179208}">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29" authorId="0" shapeId="0" xr:uid="{4551F165-F004-4A59-B37A-5A32301CB95C}">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30" authorId="0" shapeId="0" xr:uid="{5FA480CD-CE04-4570-A888-5636408897B1}">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31" authorId="0" shapeId="0" xr:uid="{FD34E209-85A6-4670-AADC-786581892400}">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32" authorId="0" shapeId="0" xr:uid="{29EBD8C8-2DC2-4840-B4AA-A2451F7CA580}">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33" authorId="0" shapeId="0" xr:uid="{01F69E8A-228B-415E-AAF4-0A608167B48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638" authorId="0" shapeId="0" xr:uid="{29EA691F-1FA4-420F-BFD4-41B622A5D25B}">
      <text>
        <r>
          <rPr>
            <sz val="9"/>
            <color indexed="81"/>
            <rFont val="Segoe UI"/>
            <family val="2"/>
          </rPr>
          <t>CAL: Annual Cost of Rentals</t>
        </r>
      </text>
    </comment>
    <comment ref="B1639" authorId="0" shapeId="0" xr:uid="{6AC195CB-43C5-4C7B-81CD-BFCCD0B2728C}">
      <text>
        <r>
          <rPr>
            <sz val="9"/>
            <color indexed="81"/>
            <rFont val="Segoe UI"/>
            <family val="2"/>
          </rPr>
          <t xml:space="preserve">CAV: Annual Cost of Vehicles
</t>
        </r>
      </text>
    </comment>
    <comment ref="B1640" authorId="0" shapeId="0" xr:uid="{B2E95C74-C0CC-4391-9517-6312A00AD716}">
      <text>
        <r>
          <rPr>
            <sz val="9"/>
            <color indexed="81"/>
            <rFont val="Segoe UI"/>
            <family val="2"/>
          </rPr>
          <t>CAI: Annual Cost of IT Systems</t>
        </r>
      </text>
    </comment>
    <comment ref="B1642" authorId="0" shapeId="0" xr:uid="{88D0C72B-F165-4216-893D-901CB0629A59}">
      <text>
        <r>
          <rPr>
            <sz val="9"/>
            <color indexed="81"/>
            <rFont val="Segoe UI"/>
            <family val="2"/>
          </rPr>
          <t>Portion of the regulatory annuity base associated with investments in the infrastructure of properties used for administrative purposes</t>
        </r>
      </text>
    </comment>
    <comment ref="B1643" authorId="0" shapeId="0" xr:uid="{ED231E95-631A-42F3-AEE1-2EC982145CCC}">
      <text>
        <r>
          <rPr>
            <sz val="9"/>
            <color indexed="81"/>
            <rFont val="Segoe UI"/>
            <family val="2"/>
          </rPr>
          <t xml:space="preserve">Portion of the regulatory annuity base associated with vehicle-related investments
</t>
        </r>
      </text>
    </comment>
    <comment ref="B1644" authorId="0" shapeId="0" xr:uid="{C4B8F3BC-D05D-4644-B962-43442CC6C7ED}">
      <text>
        <r>
          <rPr>
            <sz val="9"/>
            <color indexed="81"/>
            <rFont val="Segoe UI"/>
            <family val="2"/>
          </rPr>
          <t>Portion of the regulatory annuity base associated with IT system investments</t>
        </r>
      </text>
    </comment>
    <comment ref="C1648" authorId="0" shapeId="0" xr:uid="{76BF4CCC-7970-4D70-8652-C5206EDB8DD9}">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667" authorId="0" shapeId="0" xr:uid="{242495AD-F408-4650-B346-B550E965CAFA}">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680" authorId="0" shapeId="0" xr:uid="{3EBCD6E3-67B1-405F-ABA7-2586C76EBE3D}">
      <text>
        <r>
          <rPr>
            <sz val="9"/>
            <color indexed="81"/>
            <rFont val="Segoe UI"/>
            <family val="2"/>
          </rPr>
          <t>Gross BRR: Gross Remuneration Basis</t>
        </r>
      </text>
    </comment>
    <comment ref="B1681" authorId="0" shapeId="0" xr:uid="{032B82D9-A8B8-489C-82ED-3FECB486CCF9}">
      <text>
        <r>
          <rPr>
            <sz val="9"/>
            <color indexed="81"/>
            <rFont val="Segoe UI"/>
            <family val="2"/>
          </rPr>
          <t xml:space="preserve">Net BRR: Net Remuneration Basis
</t>
        </r>
      </text>
    </comment>
    <comment ref="C1686" authorId="0" shapeId="0" xr:uid="{DA67284B-414D-4EEB-8155-C34B3C3A9276}">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1687" authorId="0" shapeId="0" xr:uid="{3EE0422B-44B5-498F-899C-0A3C538B1ADB}">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88" authorId="0" shapeId="0" xr:uid="{F9CD0120-1E89-40AD-A58E-3F181E1FFCBF}">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89" authorId="0" shapeId="0" xr:uid="{7195CDBE-2750-4C54-8375-EF2F8C604752}">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91" authorId="0" shapeId="0" xr:uid="{DB5B02D8-1BBF-43A3-A513-F6DFC6387B1D}">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92" authorId="0" shapeId="0" xr:uid="{4E14656F-4F9C-4EC0-9377-0C520829B21A}">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93" authorId="0" shapeId="0" xr:uid="{93EC4369-0239-4D03-AC2A-46ED8717A1D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94" authorId="0" shapeId="0" xr:uid="{CC7AE481-0C16-4FD5-B9DE-6B6E7635ACFD}">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95" authorId="0" shapeId="0" xr:uid="{BF5A2644-40A8-478C-BF3D-770976A8905D}">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696" authorId="0" shapeId="0" xr:uid="{FB7D5CD1-1EED-45A3-99C7-1C972864E772}">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1701" authorId="0" shapeId="0" xr:uid="{F55A7D8A-0A6D-4D60-AE84-1F594635A391}">
      <text>
        <r>
          <rPr>
            <sz val="9"/>
            <color indexed="81"/>
            <rFont val="Segoe UI"/>
            <family val="2"/>
          </rPr>
          <t>CAL: Annual Cost of Rentals</t>
        </r>
      </text>
    </comment>
    <comment ref="B1702" authorId="0" shapeId="0" xr:uid="{10086433-EE54-48DC-86D1-7827537CA661}">
      <text>
        <r>
          <rPr>
            <sz val="9"/>
            <color indexed="81"/>
            <rFont val="Segoe UI"/>
            <family val="2"/>
          </rPr>
          <t xml:space="preserve">CAV: Annual Cost of Vehicles
</t>
        </r>
      </text>
    </comment>
    <comment ref="B1703" authorId="0" shapeId="0" xr:uid="{27AB1E35-B3A4-43C5-B12C-359BE3C7F181}">
      <text>
        <r>
          <rPr>
            <sz val="9"/>
            <color indexed="81"/>
            <rFont val="Segoe UI"/>
            <family val="2"/>
          </rPr>
          <t>CAI: Annual Cost of IT Systems</t>
        </r>
      </text>
    </comment>
    <comment ref="B1705" authorId="0" shapeId="0" xr:uid="{EC4B3EA9-1105-4579-858D-6A73E8327C0B}">
      <text>
        <r>
          <rPr>
            <sz val="9"/>
            <color indexed="81"/>
            <rFont val="Segoe UI"/>
            <family val="2"/>
          </rPr>
          <t>Portion of the regulatory annuity base associated with investments in the infrastructure of properties used for administrative purposes</t>
        </r>
      </text>
    </comment>
    <comment ref="B1706" authorId="0" shapeId="0" xr:uid="{894F82FF-02D5-4B1D-A2C3-B09D20DFC36C}">
      <text>
        <r>
          <rPr>
            <sz val="9"/>
            <color indexed="81"/>
            <rFont val="Segoe UI"/>
            <family val="2"/>
          </rPr>
          <t xml:space="preserve">Portion of the regulatory annuity base associated with vehicle-related investments
</t>
        </r>
      </text>
    </comment>
    <comment ref="B1707" authorId="0" shapeId="0" xr:uid="{2BC28544-1340-4E82-91A4-1A679CB0D8CF}">
      <text>
        <r>
          <rPr>
            <sz val="9"/>
            <color indexed="81"/>
            <rFont val="Segoe UI"/>
            <family val="2"/>
          </rPr>
          <t>Portion of the regulatory annuity base associated with IT system investments</t>
        </r>
      </text>
    </comment>
    <comment ref="C1711" authorId="0" shapeId="0" xr:uid="{CF0F3141-9D7B-41A6-B3DD-16EECE8D6F53}">
      <text>
        <r>
          <rPr>
            <sz val="9"/>
            <color indexed="81"/>
            <rFont val="Segoe UI"/>
            <family val="2"/>
          </rPr>
          <t>A RTP, para RBNI Incremental, avalia módulo a módulo. Valor considerando módulos que não estão 100% depreciados e cujo fim de vigência é superior ao início do 1o ciclo.</t>
        </r>
      </text>
    </comment>
    <comment ref="C1730" authorId="0" shapeId="0" xr:uid="{FCDFBDFD-67CB-47E2-A83A-B630A53340CB}">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1742" authorId="0" shapeId="0" xr:uid="{C64F2391-FB9A-4F25-A91C-DD20DD3BD5F9}">
      <text>
        <r>
          <rPr>
            <sz val="9"/>
            <color indexed="81"/>
            <rFont val="Segoe UI"/>
            <family val="2"/>
          </rPr>
          <t>Electricity Services Inspection Fee</t>
        </r>
      </text>
    </comment>
    <comment ref="B1743" authorId="0" shapeId="0" xr:uid="{59673BED-4AAF-4389-A317-1EC6052BD316}">
      <text>
        <r>
          <rPr>
            <sz val="9"/>
            <color indexed="81"/>
            <rFont val="Segoe UI"/>
            <family val="2"/>
          </rPr>
          <t>Research and Development</t>
        </r>
      </text>
    </comment>
    <comment ref="B1744" authorId="0" shapeId="0" xr:uid="{A6601681-C39D-47C9-A4CC-6098B85073BC}">
      <text>
        <r>
          <rPr>
            <sz val="9"/>
            <color indexed="81"/>
            <rFont val="Segoe UI"/>
            <family val="2"/>
          </rPr>
          <t>Global Reserve for Reversion</t>
        </r>
      </text>
    </comment>
    <comment ref="B1745" authorId="0" shapeId="0" xr:uid="{F4D1A42A-6885-4F0F-87B8-FE120CCD666E}">
      <text>
        <r>
          <rPr>
            <sz val="9"/>
            <color indexed="81"/>
            <rFont val="Segoe UI"/>
            <family val="2"/>
          </rPr>
          <t>Percentage related to PIS/PASEP and COFINS contributions</t>
        </r>
      </text>
    </comment>
    <comment ref="B1756" authorId="0" shapeId="0" xr:uid="{3C2E5DA7-709E-4774-9701-B2045359FC72}">
      <text>
        <r>
          <rPr>
            <sz val="9"/>
            <color indexed="81"/>
            <rFont val="Segoe UI"/>
            <family val="2"/>
          </rPr>
          <t>Gross BRR: Gross Remuneration Basis</t>
        </r>
      </text>
    </comment>
    <comment ref="B1757" authorId="0" shapeId="0" xr:uid="{9D4909E4-9B8E-4FA9-8EE9-9AF3B231DF57}">
      <text>
        <r>
          <rPr>
            <sz val="9"/>
            <color indexed="81"/>
            <rFont val="Segoe UI"/>
            <family val="2"/>
          </rPr>
          <t xml:space="preserve">Net BRR: Net Remuneration Basis
</t>
        </r>
      </text>
    </comment>
    <comment ref="B1779" authorId="0" shapeId="0" xr:uid="{35C92945-FD72-4C70-9D3C-8E0000564ADD}">
      <text>
        <r>
          <rPr>
            <sz val="9"/>
            <color indexed="81"/>
            <rFont val="Segoe UI"/>
            <family val="2"/>
          </rPr>
          <t>CAL: Annual Cost of Rentals</t>
        </r>
      </text>
    </comment>
    <comment ref="B1780" authorId="0" shapeId="0" xr:uid="{9958D567-F52C-41AA-800C-42BB25401655}">
      <text>
        <r>
          <rPr>
            <sz val="9"/>
            <color indexed="81"/>
            <rFont val="Segoe UI"/>
            <family val="2"/>
          </rPr>
          <t xml:space="preserve">CAV: Annual Cost of Vehicles
</t>
        </r>
      </text>
    </comment>
    <comment ref="B1781" authorId="0" shapeId="0" xr:uid="{209A6573-20D4-42A7-9372-2A7FA101268B}">
      <text>
        <r>
          <rPr>
            <sz val="9"/>
            <color indexed="81"/>
            <rFont val="Segoe UI"/>
            <family val="2"/>
          </rPr>
          <t>CAI: Annual Cost of IT Systems</t>
        </r>
      </text>
    </comment>
    <comment ref="B1783" authorId="0" shapeId="0" xr:uid="{1DAF94E8-1060-4D29-90E8-DFDABA5D19B3}">
      <text>
        <r>
          <rPr>
            <sz val="9"/>
            <color indexed="81"/>
            <rFont val="Segoe UI"/>
            <family val="2"/>
          </rPr>
          <t>Portion of the regulatory annuity base associated with investments in the infrastructure of properties used for administrative purposes</t>
        </r>
      </text>
    </comment>
    <comment ref="B1784" authorId="0" shapeId="0" xr:uid="{D6DAA0E9-AA57-40E4-81E6-38B7BC683107}">
      <text>
        <r>
          <rPr>
            <sz val="9"/>
            <color indexed="81"/>
            <rFont val="Segoe UI"/>
            <family val="2"/>
          </rPr>
          <t xml:space="preserve">Portion of the regulatory annuity base associated with vehicle-related investments
</t>
        </r>
      </text>
    </comment>
    <comment ref="B1785" authorId="0" shapeId="0" xr:uid="{37302760-CAA6-4268-8CD9-F093A25A80C6}">
      <text>
        <r>
          <rPr>
            <sz val="9"/>
            <color indexed="81"/>
            <rFont val="Segoe UI"/>
            <family val="2"/>
          </rPr>
          <t>Portion of the regulatory annuity base associated with IT system investments</t>
        </r>
      </text>
    </comment>
    <comment ref="B1793" authorId="0" shapeId="0" xr:uid="{9CCCF1E0-7865-435B-AA98-E521153BDBAF}">
      <text>
        <r>
          <rPr>
            <sz val="9"/>
            <color indexed="81"/>
            <rFont val="Segoe UI"/>
            <family val="2"/>
          </rPr>
          <t>CAL: Annual Cost of Rentals</t>
        </r>
      </text>
    </comment>
    <comment ref="B1794" authorId="0" shapeId="0" xr:uid="{C63F8D0E-BA97-4F75-AFF2-A9388CB9825B}">
      <text>
        <r>
          <rPr>
            <sz val="9"/>
            <color indexed="81"/>
            <rFont val="Segoe UI"/>
            <family val="2"/>
          </rPr>
          <t xml:space="preserve">CAV: Annual Cost of Vehicles
</t>
        </r>
      </text>
    </comment>
    <comment ref="B1795" authorId="0" shapeId="0" xr:uid="{C9FE14EE-A107-41D5-8A31-6B51C35D44B9}">
      <text>
        <r>
          <rPr>
            <sz val="9"/>
            <color indexed="81"/>
            <rFont val="Segoe UI"/>
            <family val="2"/>
          </rPr>
          <t>CAI: Annual Cost of IT Systems</t>
        </r>
      </text>
    </comment>
    <comment ref="B1797" authorId="0" shapeId="0" xr:uid="{A471BA55-0277-4A21-9270-1B0A43309329}">
      <text>
        <r>
          <rPr>
            <sz val="9"/>
            <color indexed="81"/>
            <rFont val="Segoe UI"/>
            <family val="2"/>
          </rPr>
          <t>Portion of the regulatory annuity base associated with investments in the infrastructure of properties used for administrative purposes</t>
        </r>
      </text>
    </comment>
    <comment ref="B1798" authorId="0" shapeId="0" xr:uid="{920133B8-B0ED-4BA3-9E1A-6EFCE550B324}">
      <text>
        <r>
          <rPr>
            <sz val="9"/>
            <color indexed="81"/>
            <rFont val="Segoe UI"/>
            <family val="2"/>
          </rPr>
          <t xml:space="preserve">Portion of the regulatory annuity base associated with vehicle-related investments
</t>
        </r>
      </text>
    </comment>
    <comment ref="B1799" authorId="0" shapeId="0" xr:uid="{38B42F36-BF87-4B48-A0F3-2CA27FB70D3B}">
      <text>
        <r>
          <rPr>
            <sz val="9"/>
            <color indexed="81"/>
            <rFont val="Segoe UI"/>
            <family val="2"/>
          </rPr>
          <t>Portion of the regulatory annuity base associated with IT system investments</t>
        </r>
      </text>
    </comment>
    <comment ref="D1822" authorId="0" shapeId="0" xr:uid="{7303704E-80FF-4FCD-A9B6-30AC5B0B5733}">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1822" authorId="0" shapeId="0" xr:uid="{7364956A-1E1E-4A98-8B3E-B089DAB805C3}">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1822" authorId="0" shapeId="0" xr:uid="{D3C2CBCF-834B-4B66-944F-3DB6AA2DA1D8}">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1822" authorId="0" shapeId="0" xr:uid="{43AF88E3-8E38-483C-AEF9-185548BD457D}">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1822" authorId="0" shapeId="0" xr:uid="{08970BDD-BFB2-402D-924D-57DE281E3C49}">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1840" authorId="0" shapeId="0" xr:uid="{3BF77F8D-BE82-4A5F-A390-3F238CA34E5D}">
      <text>
        <r>
          <rPr>
            <sz val="9"/>
            <color indexed="81"/>
            <rFont val="Segoe UI"/>
            <family val="2"/>
          </rPr>
          <t xml:space="preserve">Conforme Anexo 2 do DSP nº 829/2023
</t>
        </r>
      </text>
    </comment>
    <comment ref="C1841" authorId="0" shapeId="0" xr:uid="{5D0937DC-F9EF-4530-B7D0-A55D33E9DE4F}">
      <text>
        <r>
          <rPr>
            <sz val="9"/>
            <color indexed="81"/>
            <rFont val="Segoe UI"/>
            <family val="2"/>
          </rPr>
          <t>Conforme Anexo 1 do DSP nº 829/2023</t>
        </r>
      </text>
    </comment>
    <comment ref="C1842" authorId="0" shapeId="0" xr:uid="{9DA5A4FC-4334-41F5-855C-17A53F9D6AE9}">
      <text>
        <r>
          <rPr>
            <sz val="9"/>
            <color indexed="81"/>
            <rFont val="Segoe UI"/>
            <family val="2"/>
          </rPr>
          <t xml:space="preserve">Conforme Anexo 2 do DSP nº 829/2023
</t>
        </r>
      </text>
    </comment>
    <comment ref="B1853" authorId="0" shapeId="0" xr:uid="{57D74713-300E-437B-A84B-9BCF5EA07B0C}">
      <text>
        <r>
          <rPr>
            <sz val="9"/>
            <color indexed="81"/>
            <rFont val="Segoe UI"/>
            <family val="2"/>
          </rPr>
          <t>Gross BRR: Gross Remuneration Basis</t>
        </r>
      </text>
    </comment>
    <comment ref="B1854" authorId="0" shapeId="0" xr:uid="{82D5E69C-C95E-4FD5-A7A8-DE945EE64811}">
      <text>
        <r>
          <rPr>
            <sz val="9"/>
            <color indexed="81"/>
            <rFont val="Segoe UI"/>
            <family val="2"/>
          </rPr>
          <t xml:space="preserve">Net BRR: Net Remuneration Basis
</t>
        </r>
      </text>
    </comment>
    <comment ref="C1859" authorId="0" shapeId="0" xr:uid="{5ED83009-75FE-4E48-983F-E019380A246F}">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0" authorId="0" shapeId="0" xr:uid="{9E806A9E-A286-4E2F-B3FC-1CCC5BA9953E}">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1" authorId="0" shapeId="0" xr:uid="{3EF5506D-786B-4FC6-9F06-7A9B2AA532DE}">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2" authorId="0" shapeId="0" xr:uid="{945A9915-853D-48B3-A3F7-35831A1C600C}">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4" authorId="0" shapeId="0" xr:uid="{1AB4AEE8-3DE7-41BD-BFDA-C21CCB7ACA14}">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5" authorId="0" shapeId="0" xr:uid="{1E577C47-EE04-4717-A48E-7FE38B9C4213}">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6" authorId="0" shapeId="0" xr:uid="{4A02916E-C2E8-4CBA-8839-D57E633813F5}">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7" authorId="0" shapeId="0" xr:uid="{2F10A7CD-2222-41FA-A9AA-3D88127ED096}">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8" authorId="0" shapeId="0" xr:uid="{59685199-6410-46EC-9609-424CCF51B875}">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869" authorId="0" shapeId="0" xr:uid="{1A982EBB-5F09-4C7D-AC3D-B6E92BBACDA6}">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874" authorId="0" shapeId="0" xr:uid="{6EE0F0E0-223D-4D57-951F-0EC72648351E}">
      <text>
        <r>
          <rPr>
            <sz val="9"/>
            <color indexed="81"/>
            <rFont val="Segoe UI"/>
            <family val="2"/>
          </rPr>
          <t>CAL: Annual Cost of Rentals</t>
        </r>
      </text>
    </comment>
    <comment ref="B1875" authorId="0" shapeId="0" xr:uid="{C9AA8664-E35B-492C-8B38-57EAE7D9E7C5}">
      <text>
        <r>
          <rPr>
            <sz val="9"/>
            <color indexed="81"/>
            <rFont val="Segoe UI"/>
            <family val="2"/>
          </rPr>
          <t xml:space="preserve">CAV: Annual Cost of Vehicles
</t>
        </r>
      </text>
    </comment>
    <comment ref="B1876" authorId="0" shapeId="0" xr:uid="{C3AB3F57-83DF-4354-83CE-4B25748E8E25}">
      <text>
        <r>
          <rPr>
            <sz val="9"/>
            <color indexed="81"/>
            <rFont val="Segoe UI"/>
            <family val="2"/>
          </rPr>
          <t>CAI: Annual Cost of IT Systems</t>
        </r>
      </text>
    </comment>
    <comment ref="B1878" authorId="0" shapeId="0" xr:uid="{A92091A1-5EA3-4099-A5CB-035882B10F14}">
      <text>
        <r>
          <rPr>
            <sz val="9"/>
            <color indexed="81"/>
            <rFont val="Segoe UI"/>
            <family val="2"/>
          </rPr>
          <t>Portion of the regulatory annuity base associated with investments in the infrastructure of properties used for administrative purposes</t>
        </r>
      </text>
    </comment>
    <comment ref="B1879" authorId="0" shapeId="0" xr:uid="{9E8FEDFD-841A-4EBF-919E-A1846A30E274}">
      <text>
        <r>
          <rPr>
            <sz val="9"/>
            <color indexed="81"/>
            <rFont val="Segoe UI"/>
            <family val="2"/>
          </rPr>
          <t xml:space="preserve">Portion of the regulatory annuity base associated with vehicle-related investments
</t>
        </r>
      </text>
    </comment>
    <comment ref="B1880" authorId="0" shapeId="0" xr:uid="{C843E088-45C7-4CE9-8EC4-3712CEF84801}">
      <text>
        <r>
          <rPr>
            <sz val="9"/>
            <color indexed="81"/>
            <rFont val="Segoe UI"/>
            <family val="2"/>
          </rPr>
          <t>Portion of the regulatory annuity base associated with IT system investments</t>
        </r>
      </text>
    </comment>
    <comment ref="C1884" authorId="0" shapeId="0" xr:uid="{D63FCFF5-CC57-41D5-863D-C4B8A331DF12}">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1903" authorId="0" shapeId="0" xr:uid="{8C2A6D18-C93C-4BF6-89C4-28F2EC7C3B5F}">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1916" authorId="0" shapeId="0" xr:uid="{88857D9A-4123-43FD-BE5E-828C34502D8F}">
      <text>
        <r>
          <rPr>
            <sz val="9"/>
            <color indexed="81"/>
            <rFont val="Segoe UI"/>
            <family val="2"/>
          </rPr>
          <t>Gross BRR: Gross Remuneration Basis</t>
        </r>
      </text>
    </comment>
    <comment ref="B1917" authorId="0" shapeId="0" xr:uid="{4CFEF3B8-CB6E-4D92-8F5B-159329CB21BE}">
      <text>
        <r>
          <rPr>
            <sz val="9"/>
            <color indexed="81"/>
            <rFont val="Segoe UI"/>
            <family val="2"/>
          </rPr>
          <t xml:space="preserve">Net BRR: Net Remuneration Basis
</t>
        </r>
      </text>
    </comment>
    <comment ref="C1922" authorId="0" shapeId="0" xr:uid="{B5B27BC1-935B-4D6A-B618-33F9B5B5D405}">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1923" authorId="0" shapeId="0" xr:uid="{9F6E4F27-4B85-4F09-A2FD-CF9DF6D5CAD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24" authorId="0" shapeId="0" xr:uid="{C9AADE77-390C-44D4-8ECC-6068DC0593FE}">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25" authorId="0" shapeId="0" xr:uid="{21A86C03-9935-4A03-9298-B613140D8537}">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27" authorId="0" shapeId="0" xr:uid="{B7905FA8-472F-4F00-8E2F-2A10C5379E7D}">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28" authorId="0" shapeId="0" xr:uid="{26E31F68-7327-4C89-BF89-E00B9C478F9B}">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29" authorId="0" shapeId="0" xr:uid="{74FB9ACF-E87F-4655-A1E2-199E2454896A}">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30" authorId="0" shapeId="0" xr:uid="{C3D31194-017E-43C3-9186-CC1918CF8AAC}">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31" authorId="0" shapeId="0" xr:uid="{8BD8DD9A-9003-4827-83D2-2FA685E3615E}">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1932" authorId="0" shapeId="0" xr:uid="{A38E6C94-0BFC-4FE3-86BE-74710811A589}">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1937" authorId="0" shapeId="0" xr:uid="{F0D16E61-FF17-48B1-AE8D-5100FFAA99A2}">
      <text>
        <r>
          <rPr>
            <sz val="9"/>
            <color indexed="81"/>
            <rFont val="Segoe UI"/>
            <family val="2"/>
          </rPr>
          <t>CAL: Annual Cost of Rentals</t>
        </r>
      </text>
    </comment>
    <comment ref="B1938" authorId="0" shapeId="0" xr:uid="{283ADF1B-F4BB-4202-8817-A7775D682BD9}">
      <text>
        <r>
          <rPr>
            <sz val="9"/>
            <color indexed="81"/>
            <rFont val="Segoe UI"/>
            <family val="2"/>
          </rPr>
          <t xml:space="preserve">CAV: Annual Cost of Vehicles
</t>
        </r>
      </text>
    </comment>
    <comment ref="B1939" authorId="0" shapeId="0" xr:uid="{52BA0C61-3B9E-463A-9BA2-2B631181942F}">
      <text>
        <r>
          <rPr>
            <sz val="9"/>
            <color indexed="81"/>
            <rFont val="Segoe UI"/>
            <family val="2"/>
          </rPr>
          <t>CAI: Annual Cost of IT Systems</t>
        </r>
      </text>
    </comment>
    <comment ref="B1941" authorId="0" shapeId="0" xr:uid="{3572DCAF-B1AB-4BBE-80D6-FDBDC29176B7}">
      <text>
        <r>
          <rPr>
            <sz val="9"/>
            <color indexed="81"/>
            <rFont val="Segoe UI"/>
            <family val="2"/>
          </rPr>
          <t>Portion of the regulatory annuity base associated with investments in the infrastructure of properties used for administrative purposes</t>
        </r>
      </text>
    </comment>
    <comment ref="B1942" authorId="0" shapeId="0" xr:uid="{6B5321B1-EBEE-4ED8-9979-03CE2933D4F1}">
      <text>
        <r>
          <rPr>
            <sz val="9"/>
            <color indexed="81"/>
            <rFont val="Segoe UI"/>
            <family val="2"/>
          </rPr>
          <t xml:space="preserve">Portion of the regulatory annuity base associated with vehicle-related investments
</t>
        </r>
      </text>
    </comment>
    <comment ref="B1943" authorId="0" shapeId="0" xr:uid="{AD262727-306D-4026-9AE9-0A3C3B5FD132}">
      <text>
        <r>
          <rPr>
            <sz val="9"/>
            <color indexed="81"/>
            <rFont val="Segoe UI"/>
            <family val="2"/>
          </rPr>
          <t>Portion of the regulatory annuity base associated with IT system investments</t>
        </r>
      </text>
    </comment>
    <comment ref="C1947" authorId="0" shapeId="0" xr:uid="{8CE840C0-DEF6-4519-B148-10AC49F9615E}">
      <text>
        <r>
          <rPr>
            <sz val="9"/>
            <color indexed="81"/>
            <rFont val="Segoe UI"/>
            <family val="2"/>
          </rPr>
          <t>A RTP, para RBNI Incremental, avalia módulo a módulo. Valor considerando módulos que não estão 100% depreciados e cujo fim de vigência é superior ao início do 1o ciclo.</t>
        </r>
      </text>
    </comment>
    <comment ref="C1966" authorId="0" shapeId="0" xr:uid="{EE8EF52A-9942-45DE-B05E-E828197ACAA6}">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B1978" authorId="0" shapeId="0" xr:uid="{E85D9CCA-3162-4400-8822-3E4F1F629093}">
      <text>
        <r>
          <rPr>
            <sz val="9"/>
            <color indexed="81"/>
            <rFont val="Segoe UI"/>
            <family val="2"/>
          </rPr>
          <t>Electricity Services Inspection Fee</t>
        </r>
      </text>
    </comment>
    <comment ref="B1979" authorId="0" shapeId="0" xr:uid="{FC5E8B7D-F4FB-419D-A6B7-CA3CBFB90B6E}">
      <text>
        <r>
          <rPr>
            <sz val="9"/>
            <color indexed="81"/>
            <rFont val="Segoe UI"/>
            <family val="2"/>
          </rPr>
          <t>Research and Development</t>
        </r>
      </text>
    </comment>
    <comment ref="B1980" authorId="0" shapeId="0" xr:uid="{346E61D2-C411-4F9E-BCA8-BFE38A5E50DB}">
      <text>
        <r>
          <rPr>
            <sz val="9"/>
            <color indexed="81"/>
            <rFont val="Segoe UI"/>
            <family val="2"/>
          </rPr>
          <t>Global Reserve for Reversion</t>
        </r>
      </text>
    </comment>
    <comment ref="B1981" authorId="0" shapeId="0" xr:uid="{08AA9AF0-3165-48DB-B81C-A9F6AF187E7F}">
      <text>
        <r>
          <rPr>
            <sz val="9"/>
            <color indexed="81"/>
            <rFont val="Segoe UI"/>
            <family val="2"/>
          </rPr>
          <t>Percentage related to PIS/PASEP and COFINS contributions</t>
        </r>
      </text>
    </comment>
    <comment ref="B1992" authorId="0" shapeId="0" xr:uid="{CB345B6A-E921-4F43-812A-407857CCF987}">
      <text>
        <r>
          <rPr>
            <sz val="9"/>
            <color indexed="81"/>
            <rFont val="Segoe UI"/>
            <family val="2"/>
          </rPr>
          <t>Gross BRR: Gross Remuneration Basis</t>
        </r>
      </text>
    </comment>
    <comment ref="B1993" authorId="0" shapeId="0" xr:uid="{6B7A89A4-C899-4BD8-B12C-C31E45FCAA57}">
      <text>
        <r>
          <rPr>
            <sz val="9"/>
            <color indexed="81"/>
            <rFont val="Segoe UI"/>
            <family val="2"/>
          </rPr>
          <t xml:space="preserve">Net BRR: Net Remuneration Basis
</t>
        </r>
      </text>
    </comment>
    <comment ref="B2015" authorId="0" shapeId="0" xr:uid="{A3F2416A-CC3F-4255-B90A-A2B1BBAEF2AE}">
      <text>
        <r>
          <rPr>
            <sz val="9"/>
            <color indexed="81"/>
            <rFont val="Segoe UI"/>
            <family val="2"/>
          </rPr>
          <t>CAL: Annual Cost of Rentals</t>
        </r>
      </text>
    </comment>
    <comment ref="B2016" authorId="0" shapeId="0" xr:uid="{34F220BD-8323-49E1-B7AD-2576DEA73B31}">
      <text>
        <r>
          <rPr>
            <sz val="9"/>
            <color indexed="81"/>
            <rFont val="Segoe UI"/>
            <family val="2"/>
          </rPr>
          <t xml:space="preserve">CAV: Annual Cost of Vehicles
</t>
        </r>
      </text>
    </comment>
    <comment ref="B2017" authorId="0" shapeId="0" xr:uid="{00452566-E12F-4D08-B8FE-12C750001820}">
      <text>
        <r>
          <rPr>
            <sz val="9"/>
            <color indexed="81"/>
            <rFont val="Segoe UI"/>
            <family val="2"/>
          </rPr>
          <t>CAI: Annual Cost of IT Systems</t>
        </r>
      </text>
    </comment>
    <comment ref="B2019" authorId="0" shapeId="0" xr:uid="{1DA3385F-EA2F-44C5-852D-72F394AF9CBF}">
      <text>
        <r>
          <rPr>
            <sz val="9"/>
            <color indexed="81"/>
            <rFont val="Segoe UI"/>
            <family val="2"/>
          </rPr>
          <t>Portion of the regulatory annuity base associated with investments in the infrastructure of properties used for administrative purposes</t>
        </r>
      </text>
    </comment>
    <comment ref="B2020" authorId="0" shapeId="0" xr:uid="{33B17541-39E8-4EB2-95BB-8665A4D376BB}">
      <text>
        <r>
          <rPr>
            <sz val="9"/>
            <color indexed="81"/>
            <rFont val="Segoe UI"/>
            <family val="2"/>
          </rPr>
          <t xml:space="preserve">Portion of the regulatory annuity base associated with vehicle-related investments
</t>
        </r>
      </text>
    </comment>
    <comment ref="B2021" authorId="0" shapeId="0" xr:uid="{4786995D-F87B-40FD-A6CA-E6122F7DC843}">
      <text>
        <r>
          <rPr>
            <sz val="9"/>
            <color indexed="81"/>
            <rFont val="Segoe UI"/>
            <family val="2"/>
          </rPr>
          <t>Portion of the regulatory annuity base associated with IT system investments</t>
        </r>
      </text>
    </comment>
    <comment ref="B2029" authorId="0" shapeId="0" xr:uid="{18819657-FE13-4610-81B2-BD1D48818833}">
      <text>
        <r>
          <rPr>
            <sz val="9"/>
            <color indexed="81"/>
            <rFont val="Segoe UI"/>
            <family val="2"/>
          </rPr>
          <t>CAL: Annual Cost of Rentals</t>
        </r>
      </text>
    </comment>
    <comment ref="B2030" authorId="0" shapeId="0" xr:uid="{54F91696-6064-4685-AA8A-684F9E2132C8}">
      <text>
        <r>
          <rPr>
            <sz val="9"/>
            <color indexed="81"/>
            <rFont val="Segoe UI"/>
            <family val="2"/>
          </rPr>
          <t xml:space="preserve">CAV: Annual Cost of Vehicles
</t>
        </r>
      </text>
    </comment>
    <comment ref="B2031" authorId="0" shapeId="0" xr:uid="{E2610A59-B804-4FA7-9E8F-CE6DB5A5E6F5}">
      <text>
        <r>
          <rPr>
            <sz val="9"/>
            <color indexed="81"/>
            <rFont val="Segoe UI"/>
            <family val="2"/>
          </rPr>
          <t>CAI: Annual Cost of IT Systems</t>
        </r>
      </text>
    </comment>
    <comment ref="B2033" authorId="0" shapeId="0" xr:uid="{0D836528-9693-45FD-9C2C-88AC1988A001}">
      <text>
        <r>
          <rPr>
            <sz val="9"/>
            <color indexed="81"/>
            <rFont val="Segoe UI"/>
            <family val="2"/>
          </rPr>
          <t>Portion of the regulatory annuity base associated with investments in the infrastructure of properties used for administrative purposes</t>
        </r>
      </text>
    </comment>
    <comment ref="B2034" authorId="0" shapeId="0" xr:uid="{03198DB0-9A7D-4546-A440-BA41E925FBF5}">
      <text>
        <r>
          <rPr>
            <sz val="9"/>
            <color indexed="81"/>
            <rFont val="Segoe UI"/>
            <family val="2"/>
          </rPr>
          <t xml:space="preserve">Portion of the regulatory annuity base associated with vehicle-related investments
</t>
        </r>
      </text>
    </comment>
    <comment ref="B2035" authorId="0" shapeId="0" xr:uid="{58EEED43-9C76-4023-877F-F169FFE8666B}">
      <text>
        <r>
          <rPr>
            <sz val="9"/>
            <color indexed="81"/>
            <rFont val="Segoe UI"/>
            <family val="2"/>
          </rPr>
          <t>Portion of the regulatory annuity base associated with IT system investments</t>
        </r>
      </text>
    </comment>
    <comment ref="D2058" authorId="0" shapeId="0" xr:uid="{E56166A6-49EA-436F-A89D-7D546908D8CB}">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E2058" authorId="0" shapeId="0" xr:uid="{49CA0BA4-DB0F-4170-9CEC-5CF24086A6D4}">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F2058" authorId="0" shapeId="0" xr:uid="{2AA0DFF9-C9FD-47A8-94CA-3E65491851C2}">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G2058" authorId="0" shapeId="0" xr:uid="{6A3DBBC5-C9A6-4629-AB57-3D37722E911B}">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H2058" authorId="0" shapeId="0" xr:uid="{E71099BA-12FA-4BD7-BB0E-A06452EAF0FA}">
      <text>
        <r>
          <rPr>
            <sz val="9"/>
            <color indexed="81"/>
            <rFont val="Segoe UI"/>
            <family val="2"/>
          </rPr>
          <t>Trajetória limitada em 5%, com Fator X
Considera o PMSO Regulatório revisado, com limitação, além do PMSO Regulatorio vigente, considerados na CP31/2023. A trajteória é limitada a 5%, e é consideerado ainda o Fator X.</t>
        </r>
      </text>
    </comment>
    <comment ref="C2076" authorId="0" shapeId="0" xr:uid="{478B1462-112D-4C79-BF58-52DE34C33873}">
      <text>
        <r>
          <rPr>
            <sz val="9"/>
            <color indexed="81"/>
            <rFont val="Segoe UI"/>
            <family val="2"/>
          </rPr>
          <t xml:space="preserve">Conforme Anexo 2 do DSP nº 829/2023
</t>
        </r>
      </text>
    </comment>
    <comment ref="C2077" authorId="0" shapeId="0" xr:uid="{9C4E0A55-F94E-424E-BA5C-995D33DC5739}">
      <text>
        <r>
          <rPr>
            <sz val="9"/>
            <color indexed="81"/>
            <rFont val="Segoe UI"/>
            <family val="2"/>
          </rPr>
          <t>Conforme Anexo 1 do DSP nº 829/2023</t>
        </r>
      </text>
    </comment>
    <comment ref="C2078" authorId="0" shapeId="0" xr:uid="{1755BFA2-3F2B-4544-B53D-D29B44644E50}">
      <text>
        <r>
          <rPr>
            <sz val="9"/>
            <color indexed="81"/>
            <rFont val="Segoe UI"/>
            <family val="2"/>
          </rPr>
          <t xml:space="preserve">Conforme Anexo 2 do DSP nº 829/2023
</t>
        </r>
      </text>
    </comment>
    <comment ref="B2089" authorId="0" shapeId="0" xr:uid="{59442831-2EE6-4D43-B668-35E2C1777DE0}">
      <text>
        <r>
          <rPr>
            <sz val="9"/>
            <color indexed="81"/>
            <rFont val="Segoe UI"/>
            <family val="2"/>
          </rPr>
          <t>Gross BRR: Gross Remuneration Basis</t>
        </r>
      </text>
    </comment>
    <comment ref="B2090" authorId="0" shapeId="0" xr:uid="{8FDD1857-D99B-45DF-8A76-3C002CAD727C}">
      <text>
        <r>
          <rPr>
            <sz val="9"/>
            <color indexed="81"/>
            <rFont val="Segoe UI"/>
            <family val="2"/>
          </rPr>
          <t xml:space="preserve">Net BRR: Net Remuneration Basis
</t>
        </r>
      </text>
    </comment>
    <comment ref="C2095" authorId="0" shapeId="0" xr:uid="{FD32E223-4FCF-486F-A0FB-07B54984C815}">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096" authorId="0" shapeId="0" xr:uid="{C3D9E2C9-90D8-44CC-9C23-F92E33928D12}">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097" authorId="0" shapeId="0" xr:uid="{A4985323-FE0F-4DD1-B1F8-258F864D5890}">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098" authorId="0" shapeId="0" xr:uid="{DA3DA2E6-2D06-4552-806E-F76C49C42DD1}">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00" authorId="0" shapeId="0" xr:uid="{833E497B-865A-40D9-A2FD-7F95D8D5F89E}">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01" authorId="0" shapeId="0" xr:uid="{004A6AA5-BE1B-4246-88DA-6025F3C20EF3}">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02" authorId="0" shapeId="0" xr:uid="{6D211008-3132-4282-BC0A-5F7D69CEBA4D}">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03" authorId="0" shapeId="0" xr:uid="{13189D53-60F6-449E-9CD2-0C3B0252E04F}">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04" authorId="0" shapeId="0" xr:uid="{605B4627-6721-4794-B798-CAD6843404DE}">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05" authorId="0" shapeId="0" xr:uid="{1A4BD315-E909-48A4-A05C-1A8DDCA68BF3}">
      <text>
        <r>
          <rPr>
            <sz val="9"/>
            <color indexed="81"/>
            <rFont val="Segoe UI"/>
            <family val="2"/>
          </rPr>
          <t>A RTP, para RBNI Blindada, avalia módulo a módulo. Valor considerando módulos que não estão 100% depreciados, cujo fim de vigência é superior ao início do 1o ciclo, e cujo tipo da obra não é obrigação especial.
O VNR para o cálculo do CAEE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2110" authorId="0" shapeId="0" xr:uid="{A845C873-A0B5-482D-8E6C-48A6EDCCDA91}">
      <text>
        <r>
          <rPr>
            <sz val="9"/>
            <color indexed="81"/>
            <rFont val="Segoe UI"/>
            <family val="2"/>
          </rPr>
          <t>CAL: Annual Cost of Rentals</t>
        </r>
      </text>
    </comment>
    <comment ref="B2111" authorId="0" shapeId="0" xr:uid="{202AE7EF-94A3-410D-B76A-43BC52103C07}">
      <text>
        <r>
          <rPr>
            <sz val="9"/>
            <color indexed="81"/>
            <rFont val="Segoe UI"/>
            <family val="2"/>
          </rPr>
          <t xml:space="preserve">CAV: Annual Cost of Vehicles
</t>
        </r>
      </text>
    </comment>
    <comment ref="B2112" authorId="0" shapeId="0" xr:uid="{B85FB0D8-1EB0-4B50-874D-C5168EC0C856}">
      <text>
        <r>
          <rPr>
            <sz val="9"/>
            <color indexed="81"/>
            <rFont val="Segoe UI"/>
            <family val="2"/>
          </rPr>
          <t>CAI: Annual Cost of IT Systems</t>
        </r>
      </text>
    </comment>
    <comment ref="B2114" authorId="0" shapeId="0" xr:uid="{A2942E16-25C3-4079-B7DB-83C8129BFEA8}">
      <text>
        <r>
          <rPr>
            <sz val="9"/>
            <color indexed="81"/>
            <rFont val="Segoe UI"/>
            <family val="2"/>
          </rPr>
          <t>Portion of the regulatory annuity base associated with investments in the infrastructure of properties used for administrative purposes</t>
        </r>
      </text>
    </comment>
    <comment ref="B2115" authorId="0" shapeId="0" xr:uid="{3F6A7E9F-81F6-467D-B41A-ECF10FCCFCF4}">
      <text>
        <r>
          <rPr>
            <sz val="9"/>
            <color indexed="81"/>
            <rFont val="Segoe UI"/>
            <family val="2"/>
          </rPr>
          <t xml:space="preserve">Portion of the regulatory annuity base associated with vehicle-related investments
</t>
        </r>
      </text>
    </comment>
    <comment ref="B2116" authorId="0" shapeId="0" xr:uid="{ECD98CE4-BB77-417B-95B5-18DB31828C1F}">
      <text>
        <r>
          <rPr>
            <sz val="9"/>
            <color indexed="81"/>
            <rFont val="Segoe UI"/>
            <family val="2"/>
          </rPr>
          <t>Portion of the regulatory annuity base associated with IT system investments</t>
        </r>
      </text>
    </comment>
    <comment ref="C2120" authorId="0" shapeId="0" xr:uid="{13C9AA2A-F521-4DB2-9782-D8D99A28A881}">
      <text>
        <r>
          <rPr>
            <sz val="9"/>
            <color indexed="81"/>
            <rFont val="Segoe UI"/>
            <family val="2"/>
          </rPr>
          <t>A RTP, para RBNI Blindada, avalia módulo a módulo. Valor considerando módulos que não estão 100% depreciados e cujo fim de vigência é superior ao início do 1o ciclo.
O VNR para o cálculo do CAIMI considera o VNR revisado na RTP de 2023, com um desconto de vida útil quando for uma melhoria na RBNI Indenizada.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C2139" authorId="0" shapeId="0" xr:uid="{B0CC4B62-8C3E-4696-9EA0-A19F09E8CB40}">
      <text>
        <r>
          <rPr>
            <sz val="9"/>
            <color indexed="81"/>
            <rFont val="Segoe UI"/>
            <family val="2"/>
          </rPr>
          <t>A RTP, para RBNI Blindada, avalia módulo a módulo. Valor considerando módulos que possuem parcela de O&amp;M e cujo fim de vigência é superior ao início do 1o ciclo.
Sobre o VNR, é considerado o VNR revisado na RTP, que é o menor de dois valores: (a) VNR blindado (definido na RTP de 2018, e corrigido pela inflação medida pelo IPCA); (b) VNR do laudo na data da RTP de 2023, mais o custo de desativação para o caso em que o tipo de avaliação for diferente do BPR ou o módulo não for completo.</t>
        </r>
      </text>
    </comment>
    <comment ref="B2152" authorId="0" shapeId="0" xr:uid="{7567B05B-E3A8-416F-A12D-A0C5C8FE373A}">
      <text>
        <r>
          <rPr>
            <sz val="9"/>
            <color indexed="81"/>
            <rFont val="Segoe UI"/>
            <family val="2"/>
          </rPr>
          <t>Gross BRR: Gross Remuneration Basis</t>
        </r>
      </text>
    </comment>
    <comment ref="B2153" authorId="0" shapeId="0" xr:uid="{046024DF-B7AF-40AC-AD99-812C57B1FB57}">
      <text>
        <r>
          <rPr>
            <sz val="9"/>
            <color indexed="81"/>
            <rFont val="Segoe UI"/>
            <family val="2"/>
          </rPr>
          <t xml:space="preserve">Net BRR: Net Remuneration Basis
</t>
        </r>
      </text>
    </comment>
    <comment ref="C2158" authorId="0" shapeId="0" xr:uid="{5EDA3A94-6285-43D1-8A4D-76C12D84BF5A}">
      <text>
        <r>
          <rPr>
            <sz val="9"/>
            <color indexed="81"/>
            <rFont val="Segoe UI"/>
            <family val="2"/>
          </rPr>
          <t xml:space="preserve">A RTP, para RBNI Incremental avalia módulo a módulo. Valor considerando módulos que não estão 100% depreciados, cujo fim de vigência é superior ao início do 1o ciclo, e cujo tipo da obra não é obrigação especial.
O VNR para o cálculo do CAEE considera o VNR revisado na RTP de 2023 (a 1a RTP pela qual ele está passando), com um desconto de vida útil. O VNR revisado na RTP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 ref="C2159" authorId="0" shapeId="0" xr:uid="{550F785C-4843-4D78-88D3-9C55C992C420}">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0" authorId="0" shapeId="0" xr:uid="{6BC3BEB9-51E3-4B95-966E-F0E36843EC60}">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1" authorId="0" shapeId="0" xr:uid="{241CE83E-D78A-4D82-BA13-148C26F47AB4}">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3" authorId="0" shapeId="0" xr:uid="{DE87100D-B53E-4F8D-B28D-2EE095387604}">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4" authorId="0" shapeId="0" xr:uid="{7B6386CD-0453-4AEA-B1FC-C22385B348B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5" authorId="0" shapeId="0" xr:uid="{44D80956-671D-4C01-B197-EB5C060929E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6" authorId="0" shapeId="0" xr:uid="{297449F5-C5CB-485F-A5DF-8113131BB7E5}">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7" authorId="0" shapeId="0" xr:uid="{1227BF97-0C83-4E16-81CE-955B139B7596}">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C2168" authorId="0" shapeId="0" xr:uid="{630B7A55-C03B-40C8-BD19-D8BF99D86FD1}">
      <text>
        <r>
          <rPr>
            <sz val="9"/>
            <color indexed="81"/>
            <rFont val="Segoe UI"/>
            <family val="2"/>
          </rPr>
          <t>A RTP, para RBNI Incremental avalia módulo a módulo. Valor considerando módulos que não estão 100% depreciados, cujo fim de vigência é superior ao início do 1o ciclo, e cujo tipo da obra não é obrigação especial.</t>
        </r>
      </text>
    </comment>
    <comment ref="B2173" authorId="0" shapeId="0" xr:uid="{84C04E2C-1664-486E-8990-DEC8DA3203DA}">
      <text>
        <r>
          <rPr>
            <sz val="9"/>
            <color indexed="81"/>
            <rFont val="Segoe UI"/>
            <family val="2"/>
          </rPr>
          <t>CAL: Annual Cost of Rentals</t>
        </r>
      </text>
    </comment>
    <comment ref="B2174" authorId="0" shapeId="0" xr:uid="{366D17BA-D5D9-4A80-A90F-3693B0A5B073}">
      <text>
        <r>
          <rPr>
            <sz val="9"/>
            <color indexed="81"/>
            <rFont val="Segoe UI"/>
            <family val="2"/>
          </rPr>
          <t xml:space="preserve">CAV: Annual Cost of Vehicles
</t>
        </r>
      </text>
    </comment>
    <comment ref="B2175" authorId="0" shapeId="0" xr:uid="{79437424-09FF-4C0D-889E-664F791B6E56}">
      <text>
        <r>
          <rPr>
            <sz val="9"/>
            <color indexed="81"/>
            <rFont val="Segoe UI"/>
            <family val="2"/>
          </rPr>
          <t>CAI: Annual Cost of IT Systems</t>
        </r>
      </text>
    </comment>
    <comment ref="B2177" authorId="0" shapeId="0" xr:uid="{091474C4-98C0-4AAA-B4FB-11BC388026D5}">
      <text>
        <r>
          <rPr>
            <sz val="9"/>
            <color indexed="81"/>
            <rFont val="Segoe UI"/>
            <family val="2"/>
          </rPr>
          <t>Portion of the regulatory annuity base associated with investments in the infrastructure of properties used for administrative purposes</t>
        </r>
      </text>
    </comment>
    <comment ref="B2178" authorId="0" shapeId="0" xr:uid="{90003BA2-72BB-4592-8E6E-6696C15454A3}">
      <text>
        <r>
          <rPr>
            <sz val="9"/>
            <color indexed="81"/>
            <rFont val="Segoe UI"/>
            <family val="2"/>
          </rPr>
          <t xml:space="preserve">Portion of the regulatory annuity base associated with vehicle-related investments
</t>
        </r>
      </text>
    </comment>
    <comment ref="B2179" authorId="0" shapeId="0" xr:uid="{F9F5489C-C3CB-452E-A4C4-84537A4F6667}">
      <text>
        <r>
          <rPr>
            <sz val="9"/>
            <color indexed="81"/>
            <rFont val="Segoe UI"/>
            <family val="2"/>
          </rPr>
          <t>Portion of the regulatory annuity base associated with IT system investments</t>
        </r>
      </text>
    </comment>
    <comment ref="C2183" authorId="0" shapeId="0" xr:uid="{C8C105EB-5B0A-482A-83E8-161D33F22A8A}">
      <text>
        <r>
          <rPr>
            <sz val="9"/>
            <color indexed="81"/>
            <rFont val="Segoe UI"/>
            <family val="2"/>
          </rPr>
          <t>A RTP, para RBNI Incremental, avalia módulo a módulo. Valor considerando módulos que não estão 100% depreciados e cujo fim de vigência é superior ao início do 1o ciclo.</t>
        </r>
      </text>
    </comment>
    <comment ref="C2202" authorId="0" shapeId="0" xr:uid="{C5B89926-3AF6-428A-B97C-93F5422965EF}">
      <text>
        <r>
          <rPr>
            <sz val="9"/>
            <color indexed="81"/>
            <rFont val="Segoe UI"/>
            <family val="2"/>
          </rPr>
          <t xml:space="preserve">A RTP, para RBNI Incremental, avalia módulo a módulo. Valor considerando módulos que possuem parcela de O&amp;M e cujo fim de vigência é superior ao início do 1o ciclo.
O VNR para o cálculo é o VNR do laudo na data base da RTP de 2023. Se o módulo não for uma obrigação especial, este será o VNR sem obrigação especial do laudo na data base da RTP de 2023, mais o custo de desativação para o caso em que o tipo de avaliação for diferente do BPR ou o módulo não for completo. Se for uma obrigação especial,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Eduardo Silva Almeida</author>
  </authors>
  <commentList>
    <comment ref="B22" authorId="0" shapeId="0" xr:uid="{4F97DF86-893B-4739-876E-942CA47550EA}">
      <text>
        <r>
          <rPr>
            <b/>
            <sz val="9"/>
            <color indexed="81"/>
            <rFont val="Segoe UI"/>
            <family val="2"/>
          </rPr>
          <t>Eduardo Silva Almeida:</t>
        </r>
        <r>
          <rPr>
            <sz val="9"/>
            <color indexed="81"/>
            <rFont val="Segoe UI"/>
            <family val="2"/>
          </rPr>
          <t xml:space="preserve">
Trata-se da "Data Estabelecida pelo Planejamento". É a data a partir da qual a ANEEL autoriza iniciar a operação,  com a antecipação de RAP, ainda que antes da data limite.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Eduardo Silva Almeida</author>
  </authors>
  <commentList>
    <comment ref="G31" authorId="0" shapeId="0" xr:uid="{B4347140-5369-497A-838D-D17FB5224E06}">
      <text>
        <r>
          <rPr>
            <sz val="9"/>
            <color indexed="81"/>
            <rFont val="Segoe UI"/>
            <family val="2"/>
          </rPr>
          <t xml:space="preserve">Reinforcements and Improvements
</t>
        </r>
      </text>
    </comment>
    <comment ref="H31" authorId="0" shapeId="0" xr:uid="{43D29CFE-A0C2-4E4F-A232-2EA4245D8AB7}">
      <text>
        <r>
          <rPr>
            <sz val="9"/>
            <color indexed="81"/>
            <rFont val="Segoe UI"/>
            <family val="2"/>
          </rPr>
          <t xml:space="preserve">For contracts with a 50% drop scheduled over the concession period: estimate of 100% of the auction RAP.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Eduardo Silva Almeida</author>
  </authors>
  <commentList>
    <comment ref="G31" authorId="0" shapeId="0" xr:uid="{92B500A1-10D7-4961-9015-2E050A9D9425}">
      <text>
        <r>
          <rPr>
            <sz val="9"/>
            <color indexed="81"/>
            <rFont val="Segoe UI"/>
            <family val="2"/>
          </rPr>
          <t xml:space="preserve">Reinforcements and Improvements
</t>
        </r>
      </text>
    </comment>
    <comment ref="H31" authorId="0" shapeId="0" xr:uid="{4104F91B-01F3-4965-B321-96A03E64C430}">
      <text>
        <r>
          <rPr>
            <sz val="9"/>
            <color indexed="81"/>
            <rFont val="Segoe UI"/>
            <family val="2"/>
          </rPr>
          <t xml:space="preserve">For contracts with a 50% drop scheduled over the concession period: estimate of 100% of the auction RAP.
</t>
        </r>
      </text>
    </comment>
  </commentList>
</comments>
</file>

<file path=xl/sharedStrings.xml><?xml version="1.0" encoding="utf-8"?>
<sst xmlns="http://schemas.openxmlformats.org/spreadsheetml/2006/main" count="8180" uniqueCount="1406">
  <si>
    <t>https://biblioteca.aneel.gov.br/acervo/detalhe/232202?guid=1728407262376&amp;returnUrl=%2fresultado%2flistarlegislacao%3fguid%3d1728407262376%26quantidadePaginas%3d1%26codigoRegistro%3d232202%23232202&amp;i=5</t>
  </si>
  <si>
    <t>https://www2.aneel.gov.br/cedoc/adsp2023829_2.xlsx</t>
  </si>
  <si>
    <t>Eletrobras Holding</t>
  </si>
  <si>
    <t>Eletronorte</t>
  </si>
  <si>
    <t>Chesf</t>
  </si>
  <si>
    <t>CGT Eletrosul</t>
  </si>
  <si>
    <t>Total</t>
  </si>
  <si>
    <t>SPE</t>
  </si>
  <si>
    <t>Furnas</t>
  </si>
  <si>
    <t>NA</t>
  </si>
  <si>
    <t>-</t>
  </si>
  <si>
    <t>SC</t>
  </si>
  <si>
    <t>RS</t>
  </si>
  <si>
    <t>BA</t>
  </si>
  <si>
    <t>RJ</t>
  </si>
  <si>
    <t>MT</t>
  </si>
  <si>
    <t>MS</t>
  </si>
  <si>
    <t>PR</t>
  </si>
  <si>
    <t>GO</t>
  </si>
  <si>
    <t>MG</t>
  </si>
  <si>
    <t>SP</t>
  </si>
  <si>
    <t>PB</t>
  </si>
  <si>
    <t>PA</t>
  </si>
  <si>
    <t>RO</t>
  </si>
  <si>
    <t>SE</t>
  </si>
  <si>
    <t>PI</t>
  </si>
  <si>
    <t>PE</t>
  </si>
  <si>
    <t>CE</t>
  </si>
  <si>
    <t>002/2011</t>
  </si>
  <si>
    <t>007/2006</t>
  </si>
  <si>
    <t>RN</t>
  </si>
  <si>
    <t>N/A</t>
  </si>
  <si>
    <t>Check</t>
  </si>
  <si>
    <t>bop</t>
  </si>
  <si>
    <t>eop</t>
  </si>
  <si>
    <t>RBSE</t>
  </si>
  <si>
    <t>Eletrobras</t>
  </si>
  <si>
    <t>061/2001</t>
  </si>
  <si>
    <t>058/2001</t>
  </si>
  <si>
    <t>057/2001</t>
  </si>
  <si>
    <t>062/2001</t>
  </si>
  <si>
    <t>RBNI Incremental</t>
  </si>
  <si>
    <t>IPCA</t>
  </si>
  <si>
    <t>2024-25</t>
  </si>
  <si>
    <t>2025-26</t>
  </si>
  <si>
    <t>2026-27</t>
  </si>
  <si>
    <t>2027-28</t>
  </si>
  <si>
    <t>Consolidado (MWm)</t>
  </si>
  <si>
    <t>IGPM</t>
  </si>
  <si>
    <t>Real</t>
  </si>
  <si>
    <t>RTP</t>
  </si>
  <si>
    <t>RBNI</t>
  </si>
  <si>
    <t>FURNAS</t>
  </si>
  <si>
    <t>jan/13</t>
  </si>
  <si>
    <t>jan/43</t>
  </si>
  <si>
    <t>CHESF</t>
  </si>
  <si>
    <t>ELETRONORTE</t>
  </si>
  <si>
    <t xml:space="preserve">CGT ELETROSUL  </t>
  </si>
  <si>
    <t>TOTAL</t>
  </si>
  <si>
    <t>007/2005</t>
  </si>
  <si>
    <t xml:space="preserve">dez/22         </t>
  </si>
  <si>
    <t>008/2005</t>
  </si>
  <si>
    <t xml:space="preserve">set/24         </t>
  </si>
  <si>
    <t>010/2007</t>
  </si>
  <si>
    <t xml:space="preserve">ago/27         </t>
  </si>
  <si>
    <t>012/2007</t>
  </si>
  <si>
    <t>005/2008</t>
  </si>
  <si>
    <t xml:space="preserve">N/A            </t>
  </si>
  <si>
    <t>014/2008</t>
  </si>
  <si>
    <t>006/2009</t>
  </si>
  <si>
    <t>017/2009</t>
  </si>
  <si>
    <t>018/2009</t>
  </si>
  <si>
    <t>004/2010</t>
  </si>
  <si>
    <t>007/2010</t>
  </si>
  <si>
    <t>013/2010</t>
  </si>
  <si>
    <t>VSB</t>
  </si>
  <si>
    <t>014/2010</t>
  </si>
  <si>
    <t>019/2010</t>
  </si>
  <si>
    <t>020/2010</t>
  </si>
  <si>
    <t>TMT</t>
  </si>
  <si>
    <t>021/2010</t>
  </si>
  <si>
    <t>008/2011</t>
  </si>
  <si>
    <t>009/2011</t>
  </si>
  <si>
    <t>010/2011</t>
  </si>
  <si>
    <t>017/2011</t>
  </si>
  <si>
    <t>005/2012</t>
  </si>
  <si>
    <t>017/2012</t>
  </si>
  <si>
    <t>018/2012</t>
  </si>
  <si>
    <t>019/2012</t>
  </si>
  <si>
    <t>034/2001</t>
  </si>
  <si>
    <t>006/2005</t>
  </si>
  <si>
    <t>003/2009</t>
  </si>
  <si>
    <t>km Total</t>
  </si>
  <si>
    <t>028/2009</t>
  </si>
  <si>
    <t>006/2010</t>
  </si>
  <si>
    <t>ELETROBRAS</t>
  </si>
  <si>
    <t>014/2011</t>
  </si>
  <si>
    <t>016/2012</t>
  </si>
  <si>
    <t>007/2008</t>
  </si>
  <si>
    <t>001/2009</t>
  </si>
  <si>
    <t>002/2009</t>
  </si>
  <si>
    <t>010/2009</t>
  </si>
  <si>
    <t>012/2009</t>
  </si>
  <si>
    <t>021/2009</t>
  </si>
  <si>
    <t>022/2009</t>
  </si>
  <si>
    <t>009/2010</t>
  </si>
  <si>
    <t>004/2011</t>
  </si>
  <si>
    <t>012/2011</t>
  </si>
  <si>
    <t>013/2011</t>
  </si>
  <si>
    <t>014/2012</t>
  </si>
  <si>
    <t>004/2004</t>
  </si>
  <si>
    <t>010/2005</t>
  </si>
  <si>
    <t xml:space="preserve">abr/23         </t>
  </si>
  <si>
    <t>005/2006</t>
  </si>
  <si>
    <t xml:space="preserve">mai/24         </t>
  </si>
  <si>
    <t>004/2008</t>
  </si>
  <si>
    <t>005/2009</t>
  </si>
  <si>
    <t>011/2010</t>
  </si>
  <si>
    <t>012/2010</t>
  </si>
  <si>
    <t>004/2012</t>
  </si>
  <si>
    <t>020/2012</t>
  </si>
  <si>
    <t>007/2014</t>
  </si>
  <si>
    <t>008/2014</t>
  </si>
  <si>
    <t>TMT 
(SPE 100% ELETROBRAS)</t>
  </si>
  <si>
    <t>004/2013</t>
  </si>
  <si>
    <t>VSB
(SPE 100% ELETROBRAS)</t>
  </si>
  <si>
    <t>014/2013</t>
  </si>
  <si>
    <t>TNE *</t>
  </si>
  <si>
    <t>CE, PE</t>
  </si>
  <si>
    <t>T2019-090</t>
  </si>
  <si>
    <t>BA, PE</t>
  </si>
  <si>
    <t>T2019-074</t>
  </si>
  <si>
    <t>T2019-073</t>
  </si>
  <si>
    <t>T2022-113</t>
  </si>
  <si>
    <t>T2023-128</t>
  </si>
  <si>
    <t>T2023-129</t>
  </si>
  <si>
    <t>T2023-130</t>
  </si>
  <si>
    <t>T2023-131</t>
  </si>
  <si>
    <t>T2021-072</t>
  </si>
  <si>
    <t>T2019-066</t>
  </si>
  <si>
    <t>T2022-112</t>
  </si>
  <si>
    <t>Nova Era Janapu</t>
  </si>
  <si>
    <t>009/2023</t>
  </si>
  <si>
    <t>T2023-182</t>
  </si>
  <si>
    <t>T2021-099</t>
  </si>
  <si>
    <t>T2022-069</t>
  </si>
  <si>
    <t>T2023-002</t>
  </si>
  <si>
    <t>T2023-003</t>
  </si>
  <si>
    <t>T2023-004</t>
  </si>
  <si>
    <t>T2023-005</t>
  </si>
  <si>
    <t>T2023-006</t>
  </si>
  <si>
    <t>T2023-007</t>
  </si>
  <si>
    <t>T2023-008</t>
  </si>
  <si>
    <t>T2023-009</t>
  </si>
  <si>
    <t>T2023-010</t>
  </si>
  <si>
    <t>T2023-011</t>
  </si>
  <si>
    <t>T2023-012</t>
  </si>
  <si>
    <t>T2023-013</t>
  </si>
  <si>
    <t>T2023-014</t>
  </si>
  <si>
    <t>T2023-028</t>
  </si>
  <si>
    <t>T2023-029</t>
  </si>
  <si>
    <t>T2023-030</t>
  </si>
  <si>
    <t>T2023-031</t>
  </si>
  <si>
    <t>T2023-032</t>
  </si>
  <si>
    <t>T2023-033</t>
  </si>
  <si>
    <t>T2023-034</t>
  </si>
  <si>
    <t>T2023-035</t>
  </si>
  <si>
    <t>T2023-142</t>
  </si>
  <si>
    <t>T2023-138</t>
  </si>
  <si>
    <t>T2023-145</t>
  </si>
  <si>
    <t>T2023-148</t>
  </si>
  <si>
    <t>T2023-149</t>
  </si>
  <si>
    <t>T2023-201</t>
  </si>
  <si>
    <t>T2023-202</t>
  </si>
  <si>
    <t>T2024-012</t>
  </si>
  <si>
    <t>T2024-013</t>
  </si>
  <si>
    <t>T2024-014</t>
  </si>
  <si>
    <t>T2024-015</t>
  </si>
  <si>
    <t>T2024-005</t>
  </si>
  <si>
    <t>T2019-032</t>
  </si>
  <si>
    <t>T2019-072</t>
  </si>
  <si>
    <t>T2019-029</t>
  </si>
  <si>
    <t>T2020-010</t>
  </si>
  <si>
    <t>T2020-012</t>
  </si>
  <si>
    <t>T2020-014</t>
  </si>
  <si>
    <t>T2020-016</t>
  </si>
  <si>
    <t>T2021-026</t>
  </si>
  <si>
    <t>T2021-028</t>
  </si>
  <si>
    <t>T2022-028</t>
  </si>
  <si>
    <t>T2022-080</t>
  </si>
  <si>
    <t>T2022-081</t>
  </si>
  <si>
    <t>T2022-083</t>
  </si>
  <si>
    <t>T2022-084</t>
  </si>
  <si>
    <t>T2022-086</t>
  </si>
  <si>
    <t>T2022-032</t>
  </si>
  <si>
    <t>T2022-065</t>
  </si>
  <si>
    <t>T2022-101</t>
  </si>
  <si>
    <t>T2023-051</t>
  </si>
  <si>
    <t>T2023-052</t>
  </si>
  <si>
    <t>AL</t>
  </si>
  <si>
    <t>T2023-054</t>
  </si>
  <si>
    <t>T2023-055</t>
  </si>
  <si>
    <t>T2023-056</t>
  </si>
  <si>
    <t>T2023-057</t>
  </si>
  <si>
    <t>T2023-058</t>
  </si>
  <si>
    <t>T2023-059</t>
  </si>
  <si>
    <t>T2023-080</t>
  </si>
  <si>
    <t>T2023-109</t>
  </si>
  <si>
    <t>T2023-110</t>
  </si>
  <si>
    <t>T2023-112</t>
  </si>
  <si>
    <t>T2023-113</t>
  </si>
  <si>
    <t>MA</t>
  </si>
  <si>
    <t>T2023-107</t>
  </si>
  <si>
    <t>T2023-108</t>
  </si>
  <si>
    <t>T2023-159</t>
  </si>
  <si>
    <t>T2023-160</t>
  </si>
  <si>
    <t>T2023-161</t>
  </si>
  <si>
    <t>T2023-162</t>
  </si>
  <si>
    <t>T2023-181</t>
  </si>
  <si>
    <t>T2024-006</t>
  </si>
  <si>
    <t>T2024-011</t>
  </si>
  <si>
    <t>T2024-029</t>
  </si>
  <si>
    <t>T2024-030</t>
  </si>
  <si>
    <t>T2024-031</t>
  </si>
  <si>
    <t>T2024-032</t>
  </si>
  <si>
    <t>T2024-034</t>
  </si>
  <si>
    <t>T2024-103</t>
  </si>
  <si>
    <t>T2022-034</t>
  </si>
  <si>
    <t>T2022-035</t>
  </si>
  <si>
    <t>T2022-036</t>
  </si>
  <si>
    <t>T2022-040</t>
  </si>
  <si>
    <t>T2022-041</t>
  </si>
  <si>
    <t>T2022-042</t>
  </si>
  <si>
    <t>T2022-043</t>
  </si>
  <si>
    <t>T2022-044</t>
  </si>
  <si>
    <t>T2022-045</t>
  </si>
  <si>
    <t>T2022-055</t>
  </si>
  <si>
    <t>T2022-102</t>
  </si>
  <si>
    <t>013/2022</t>
  </si>
  <si>
    <t>T2022-127</t>
  </si>
  <si>
    <t>T2023-104</t>
  </si>
  <si>
    <t>T2023-065</t>
  </si>
  <si>
    <t>T2023-066</t>
  </si>
  <si>
    <t>T2023-067</t>
  </si>
  <si>
    <t>T2023-068</t>
  </si>
  <si>
    <t>T2023-069</t>
  </si>
  <si>
    <t>T2023-070</t>
  </si>
  <si>
    <t>T2023-071</t>
  </si>
  <si>
    <t>T2023-072</t>
  </si>
  <si>
    <t>T2023-073</t>
  </si>
  <si>
    <t>T2023-074</t>
  </si>
  <si>
    <t>T2023-075</t>
  </si>
  <si>
    <t>T2023-076</t>
  </si>
  <si>
    <t>T2023-114</t>
  </si>
  <si>
    <t>T2023-137</t>
  </si>
  <si>
    <t>T2023-134</t>
  </si>
  <si>
    <t>T2023-136</t>
  </si>
  <si>
    <t>T2023-153</t>
  </si>
  <si>
    <t>T2023-154</t>
  </si>
  <si>
    <t>T2024-069</t>
  </si>
  <si>
    <t>T2024-070</t>
  </si>
  <si>
    <t>T2024-071</t>
  </si>
  <si>
    <t>T2024-072</t>
  </si>
  <si>
    <t>T2024-073</t>
  </si>
  <si>
    <t>T2024-074</t>
  </si>
  <si>
    <t>T2024-119</t>
  </si>
  <si>
    <t>T2024-127</t>
  </si>
  <si>
    <t>T2019-021</t>
  </si>
  <si>
    <t>T2017-068</t>
  </si>
  <si>
    <t>T2017-073</t>
  </si>
  <si>
    <t>T2021-046</t>
  </si>
  <si>
    <t>T2021-075</t>
  </si>
  <si>
    <t>T2021-053</t>
  </si>
  <si>
    <t>ES</t>
  </si>
  <si>
    <t>T2022-001</t>
  </si>
  <si>
    <t>DF</t>
  </si>
  <si>
    <t>T2022-002</t>
  </si>
  <si>
    <t>T2022-005</t>
  </si>
  <si>
    <t>T2022-006</t>
  </si>
  <si>
    <t>T2022-007</t>
  </si>
  <si>
    <t>T2022-008</t>
  </si>
  <si>
    <t>T2022-010</t>
  </si>
  <si>
    <t>T2022-011</t>
  </si>
  <si>
    <t>T2022-012</t>
  </si>
  <si>
    <t>T2022-013</t>
  </si>
  <si>
    <t>T2022-047</t>
  </si>
  <si>
    <t>T2022-048</t>
  </si>
  <si>
    <t>T2022-049</t>
  </si>
  <si>
    <t>T2022-050</t>
  </si>
  <si>
    <t>T2022-058</t>
  </si>
  <si>
    <t>T2022-059</t>
  </si>
  <si>
    <t>T2022-061</t>
  </si>
  <si>
    <t>T2022-062</t>
  </si>
  <si>
    <t>T2022-064</t>
  </si>
  <si>
    <t>T2022-103</t>
  </si>
  <si>
    <t>T2022-104</t>
  </si>
  <si>
    <t>T2022-117</t>
  </si>
  <si>
    <t>T2022-118</t>
  </si>
  <si>
    <t>T2023-001</t>
  </si>
  <si>
    <t>T2022-133</t>
  </si>
  <si>
    <t>T2022-134</t>
  </si>
  <si>
    <t>T2023-187</t>
  </si>
  <si>
    <t>T2023-167</t>
  </si>
  <si>
    <t>T2023-167-A</t>
  </si>
  <si>
    <t>T2023-166</t>
  </si>
  <si>
    <t>T2023-166-A</t>
  </si>
  <si>
    <t>T2023-168</t>
  </si>
  <si>
    <t>T2023-168-A</t>
  </si>
  <si>
    <t>T2023-169</t>
  </si>
  <si>
    <t>T2023-169-A</t>
  </si>
  <si>
    <t>T2023-171</t>
  </si>
  <si>
    <t>T2023-171-A</t>
  </si>
  <si>
    <t>T2023-190</t>
  </si>
  <si>
    <t>T2024-001</t>
  </si>
  <si>
    <t>T2024-002</t>
  </si>
  <si>
    <t>T2024-003</t>
  </si>
  <si>
    <t>T2024-004</t>
  </si>
  <si>
    <t>T2024-075</t>
  </si>
  <si>
    <t>T2024-076</t>
  </si>
  <si>
    <t>T2024-077</t>
  </si>
  <si>
    <t>T2024-079</t>
  </si>
  <si>
    <t>T2024-080</t>
  </si>
  <si>
    <t>T2024-082</t>
  </si>
  <si>
    <t>T2024-083</t>
  </si>
  <si>
    <t>T2024-085</t>
  </si>
  <si>
    <t>T2024-086</t>
  </si>
  <si>
    <t>T2024-088</t>
  </si>
  <si>
    <t>T2024-089</t>
  </si>
  <si>
    <t>T2024-090</t>
  </si>
  <si>
    <t>T2024-091</t>
  </si>
  <si>
    <t>T2024-092</t>
  </si>
  <si>
    <t>T2024-093</t>
  </si>
  <si>
    <t>T2024-095</t>
  </si>
  <si>
    <t>T2024-096</t>
  </si>
  <si>
    <t>T2024-097</t>
  </si>
  <si>
    <t>T2024-100</t>
  </si>
  <si>
    <t>T2024-101</t>
  </si>
  <si>
    <t>T2024-102</t>
  </si>
  <si>
    <t>T2024-078</t>
  </si>
  <si>
    <t>T2024-081</t>
  </si>
  <si>
    <t>T2024-087</t>
  </si>
  <si>
    <t>T2024-098</t>
  </si>
  <si>
    <t>T2024-122</t>
  </si>
  <si>
    <t>T2024-123</t>
  </si>
  <si>
    <t>T2024-133</t>
  </si>
  <si>
    <t>T2024-134</t>
  </si>
  <si>
    <t>T2024-135</t>
  </si>
  <si>
    <t>T2024-190</t>
  </si>
  <si>
    <t>Nova Era Catarina</t>
  </si>
  <si>
    <t>012/2024</t>
  </si>
  <si>
    <t>T2024-201</t>
  </si>
  <si>
    <t>Nova Era Ceará</t>
  </si>
  <si>
    <t>006/2024</t>
  </si>
  <si>
    <t>T2024-195</t>
  </si>
  <si>
    <t>Nova Era Integração</t>
  </si>
  <si>
    <t>PB, PE, AL, BA</t>
  </si>
  <si>
    <t>008/2024</t>
  </si>
  <si>
    <t>T2024-197</t>
  </si>
  <si>
    <t>Nova Era Teresina</t>
  </si>
  <si>
    <t>PI, CE</t>
  </si>
  <si>
    <t>004/2024</t>
  </si>
  <si>
    <t>T2024-193</t>
  </si>
  <si>
    <t>RAP 2024-25</t>
  </si>
  <si>
    <t>2024-01</t>
  </si>
  <si>
    <t>2023-01</t>
  </si>
  <si>
    <t>2022-01</t>
  </si>
  <si>
    <t>CE/PI</t>
  </si>
  <si>
    <t>CE/PB/PE AL/BA/PI</t>
  </si>
  <si>
    <t>SPE
NOVA ERA TERESINA TRANSMISSORA S.A.</t>
  </si>
  <si>
    <t>SPE
NOVA ERA CEARÁ TRANSMISSORA S.A.</t>
  </si>
  <si>
    <t>SPE
NOVA ERA INTEGRAÇÃO TRANSMISSORA S.A.</t>
  </si>
  <si>
    <t>SPE
NOVA ERA CATARINA TRANSMISSORA S.A.</t>
  </si>
  <si>
    <t>SPE
NOVA ERA JANAPU TRANSMISSORA S.A.</t>
  </si>
  <si>
    <t>CENTRAIS ELÉTRICAS DO NORTE DO BRASIL
S.A - ELETRONORTE</t>
  </si>
  <si>
    <t>CAOM</t>
  </si>
  <si>
    <t>TFSEE</t>
  </si>
  <si>
    <t>P&amp;D</t>
  </si>
  <si>
    <t>RGR</t>
  </si>
  <si>
    <t>PIS/COFINS</t>
  </si>
  <si>
    <t>CAIMI</t>
  </si>
  <si>
    <t>CAEE</t>
  </si>
  <si>
    <t>CAIMI RBSE</t>
  </si>
  <si>
    <t>PA ReH 3.348-2024 (ANEEL)</t>
  </si>
  <si>
    <t>D</t>
  </si>
  <si>
    <t>34</t>
  </si>
  <si>
    <t>84</t>
  </si>
  <si>
    <t>78</t>
  </si>
  <si>
    <t>10</t>
  </si>
  <si>
    <t>7</t>
  </si>
  <si>
    <t>5</t>
  </si>
  <si>
    <t>83</t>
  </si>
  <si>
    <t>35</t>
  </si>
  <si>
    <t>20</t>
  </si>
  <si>
    <t>9</t>
  </si>
  <si>
    <t>11</t>
  </si>
  <si>
    <t>8</t>
  </si>
  <si>
    <t>13</t>
  </si>
  <si>
    <t>16</t>
  </si>
  <si>
    <t>3</t>
  </si>
  <si>
    <t>85</t>
  </si>
  <si>
    <t>77</t>
  </si>
  <si>
    <t>15</t>
  </si>
  <si>
    <t>60</t>
  </si>
  <si>
    <t>42</t>
  </si>
  <si>
    <t>45</t>
  </si>
  <si>
    <t>27</t>
  </si>
  <si>
    <t>36</t>
  </si>
  <si>
    <t>6</t>
  </si>
  <si>
    <t>2</t>
  </si>
  <si>
    <t>21</t>
  </si>
  <si>
    <t>80</t>
  </si>
  <si>
    <t>14</t>
  </si>
  <si>
    <t>70</t>
  </si>
  <si>
    <t>4</t>
  </si>
  <si>
    <t>1</t>
  </si>
  <si>
    <t>96</t>
  </si>
  <si>
    <t>97</t>
  </si>
  <si>
    <t>79</t>
  </si>
  <si>
    <t>33</t>
  </si>
  <si>
    <t>72</t>
  </si>
  <si>
    <t>0</t>
  </si>
  <si>
    <t>T2024-225</t>
  </si>
  <si>
    <t>T2024-226</t>
  </si>
  <si>
    <t>T2024-227</t>
  </si>
  <si>
    <t>T2024-156</t>
  </si>
  <si>
    <t>T2024-151</t>
  </si>
  <si>
    <t>T2024-152</t>
  </si>
  <si>
    <t>T2024-153</t>
  </si>
  <si>
    <t>T2024-157</t>
  </si>
  <si>
    <t>T2024-215</t>
  </si>
  <si>
    <t>T2024-154</t>
  </si>
  <si>
    <t>T2024-155</t>
  </si>
  <si>
    <t>T2024-228</t>
  </si>
  <si>
    <t>T2024-191</t>
  </si>
  <si>
    <t>T2024-192</t>
  </si>
  <si>
    <t>T2024-230</t>
  </si>
  <si>
    <t>T2024-237</t>
  </si>
  <si>
    <t>T2024-238</t>
  </si>
  <si>
    <t>SPE NOVA ERA TERESINA TRANSMISSORA S.A.</t>
  </si>
  <si>
    <t>SPE NOVA ERA CEARÁ TRANSMISSORA S.A.</t>
  </si>
  <si>
    <t>SPE NOVA ERA INTEGRAÇÃO TRANSMISSORA S.A.</t>
  </si>
  <si>
    <t>SPE NOVA ERA CATARINA TRANSMISSORA S.A.</t>
  </si>
  <si>
    <t>SPE NOVA ERA JANAPU TRANSMISSORA S.A.</t>
  </si>
  <si>
    <t>91</t>
  </si>
  <si>
    <t>93</t>
  </si>
  <si>
    <t>88</t>
  </si>
  <si>
    <t>53</t>
  </si>
  <si>
    <t>38</t>
  </si>
  <si>
    <t>18</t>
  </si>
  <si>
    <t>26</t>
  </si>
  <si>
    <t>43</t>
  </si>
  <si>
    <t>31</t>
  </si>
  <si>
    <t>19</t>
  </si>
  <si>
    <t>90</t>
  </si>
  <si>
    <t>62</t>
  </si>
  <si>
    <t>T2024-242</t>
  </si>
  <si>
    <t>T2024-243</t>
  </si>
  <si>
    <t>T2025-001</t>
  </si>
  <si>
    <t>T2025-002</t>
  </si>
  <si>
    <t>T2025-004</t>
  </si>
  <si>
    <t>T2025-005</t>
  </si>
  <si>
    <t>T2025-006</t>
  </si>
  <si>
    <t>T2025-007</t>
  </si>
  <si>
    <t>CDE/Proinfa (pass through)</t>
  </si>
  <si>
    <t>2024/25</t>
  </si>
  <si>
    <t>Disclaimer</t>
  </si>
  <si>
    <t>RAP</t>
  </si>
  <si>
    <t>CDE</t>
  </si>
  <si>
    <t>PROINFA</t>
  </si>
  <si>
    <t>Transmission - Financial and Operating Data, and Modeling Support</t>
  </si>
  <si>
    <t>Some of the information is available in the 'Operating Data Appendix' file, traditionally provided alongside the Quarterly Results. The other part of the information consists of new additions to the data package</t>
  </si>
  <si>
    <t>The intention is to gradually migrate to this file, which presents the information in a more concise and organized manner.</t>
  </si>
  <si>
    <t>To avoid causing losses and disrupting the work of those who already use the original spreadsheet, we will keep both files on our IR website for the upcoming quarters.</t>
  </si>
  <si>
    <t>Main</t>
  </si>
  <si>
    <t>Transmission - Modeling Support</t>
  </si>
  <si>
    <t>Tab in the New File</t>
  </si>
  <si>
    <t>Description</t>
  </si>
  <si>
    <t>Tab in the Old File</t>
  </si>
  <si>
    <t>Reconciliation RAP and Revenue</t>
  </si>
  <si>
    <t>RAB, renewed contracts</t>
  </si>
  <si>
    <t>Regulatory WACC</t>
  </si>
  <si>
    <t>Support</t>
  </si>
  <si>
    <t>Transmission Auctions - Summary</t>
  </si>
  <si>
    <t>Summary of the main indicators for transmission contracts won in auction and under implementation.</t>
  </si>
  <si>
    <t>Transmission Capex</t>
  </si>
  <si>
    <t>Capex and RAP expected for projects of reinforce and improvement of large scale, and Expansion (auctions).</t>
  </si>
  <si>
    <t>Base date: Jun-2024 (ReH 3,348-2024-ANEEL)</t>
  </si>
  <si>
    <t>It does not consider the RAP related to reinforcement and improvement investments not covered in the RTP.</t>
  </si>
  <si>
    <t>Year</t>
  </si>
  <si>
    <t>Gross Revenue, before eliminations</t>
  </si>
  <si>
    <t>RAP &amp; PA - Renewed and tendered contracts, consolidated entities *</t>
  </si>
  <si>
    <t>Taxes</t>
  </si>
  <si>
    <t>Charges</t>
  </si>
  <si>
    <t>* It already includes R&amp;D and TFSEE. It does not include PIS/COFINS</t>
  </si>
  <si>
    <t>Net Revenue, before eliminations</t>
  </si>
  <si>
    <t>Gross Revenue</t>
  </si>
  <si>
    <t>It also does not consider the eliminations of revenue from network usage charges paid by the Group's own generators.</t>
  </si>
  <si>
    <t>Total - Main Indicators</t>
  </si>
  <si>
    <t>Company</t>
  </si>
  <si>
    <t>Contract</t>
  </si>
  <si>
    <t>As of</t>
  </si>
  <si>
    <t>Fixed Assets in Service (New Replacement Value)</t>
  </si>
  <si>
    <t>RBNI shielded + incremental</t>
  </si>
  <si>
    <t>Gross Remuneration Basis</t>
  </si>
  <si>
    <t>Net Remuneration Basis</t>
  </si>
  <si>
    <t>1. Fixed Assets in Service (New Replacement Value)</t>
  </si>
  <si>
    <t>2. Full Utilization Index</t>
  </si>
  <si>
    <t>3. Special Obligations</t>
  </si>
  <si>
    <t>4. Totally Depreciated Assets</t>
  </si>
  <si>
    <t>5. Gross Remuneration Basis</t>
  </si>
  <si>
    <t>Depreciation for the year</t>
  </si>
  <si>
    <t>6. Accumulated Depreciation</t>
  </si>
  <si>
    <t xml:space="preserve">   6.1. Depreciation for the year</t>
  </si>
  <si>
    <t>8. Net Special Obligations</t>
  </si>
  <si>
    <t>7. Depreciated Utilization Index</t>
  </si>
  <si>
    <t>9. Land and Easements</t>
  </si>
  <si>
    <t>10. Warehouse in Operation</t>
  </si>
  <si>
    <t>11. Net Remuneration Basis</t>
  </si>
  <si>
    <t>RBNI, shielded and incremental</t>
  </si>
  <si>
    <t>RBNI Shielded + RBNI Incremental</t>
  </si>
  <si>
    <t>RBNI Shielded</t>
  </si>
  <si>
    <t>RTP 2023 - Regulatory Asset Base, Renewed Contracts under law 12,783/2013</t>
  </si>
  <si>
    <t>RTP 2018 - Regulatory Asset Base, Renewed Contracts under law 12,783/2013</t>
  </si>
  <si>
    <t>Risk Free Rate</t>
  </si>
  <si>
    <t>Leveraged Beta</t>
  </si>
  <si>
    <t>Market Risk Premium</t>
  </si>
  <si>
    <t>Business and Financial Risk Premium</t>
  </si>
  <si>
    <t>Real return after taxes</t>
  </si>
  <si>
    <t>Cost of Equity</t>
  </si>
  <si>
    <t>Cost of Debt</t>
  </si>
  <si>
    <t>Issuance Cost</t>
  </si>
  <si>
    <t>Real return before taxes</t>
  </si>
  <si>
    <t>Capital Structure</t>
  </si>
  <si>
    <t>% Equity</t>
  </si>
  <si>
    <t>% Debt</t>
  </si>
  <si>
    <t>Regulatory Capital Remuneration Rate - Weighted Average</t>
  </si>
  <si>
    <t>Real, after taxes</t>
  </si>
  <si>
    <t>Real, before taxes</t>
  </si>
  <si>
    <t>Useful Links</t>
  </si>
  <si>
    <t>Growth in Transmission</t>
  </si>
  <si>
    <t>This tab contains projects that have not yet started commercial operation and projects that have started commercial operation over the last quarter (projects with 100% physical progress).</t>
  </si>
  <si>
    <t>Parts of these projects are listed in the "List of Modules" tab.</t>
  </si>
  <si>
    <t>The data presented here refers to the sample of projects included in ANEEL's Transmission Management System (SIGET).</t>
  </si>
  <si>
    <t>Projects enter this sampling when they become part of SIGET, and leave when they are canceled in SIGET or when they entered commercial operation until the beginning of the current quarter.</t>
  </si>
  <si>
    <t xml:space="preserve">All projects to reinforce and improve this tab are considered large. This tab contains neither small reinforcement nor small improvement. </t>
  </si>
  <si>
    <t>Investment</t>
  </si>
  <si>
    <t>Capex (BRL bn)</t>
  </si>
  <si>
    <t>RAP (BRL bn)</t>
  </si>
  <si>
    <t>Present in Modules List of tab "RAP Data ReH 3348_2024"</t>
  </si>
  <si>
    <t>Not present in Modules List of tab "RAP Data ReH 3348_2024"</t>
  </si>
  <si>
    <t>Auction 01/2022</t>
  </si>
  <si>
    <t>Auction 01/2023</t>
  </si>
  <si>
    <t>Auction 01/2024</t>
  </si>
  <si>
    <t>Reinforcement</t>
  </si>
  <si>
    <t>Improvement (ex HVDC)</t>
  </si>
  <si>
    <t>Eletrobras Consolidated</t>
  </si>
  <si>
    <t>* Base date: 01/2024. CAPEX and RAP referring to the entire project and does not include an ongoing arbitration process to adjust the RAP.</t>
  </si>
  <si>
    <t>Reinforcement &amp; Improvement (ex HVDC)</t>
  </si>
  <si>
    <t>renewed</t>
  </si>
  <si>
    <t>bidders</t>
  </si>
  <si>
    <t>Physical Characteristics (1) (2)</t>
  </si>
  <si>
    <t>Values</t>
  </si>
  <si>
    <t>(1) Projects that have not yet entered into commercial operation.</t>
  </si>
  <si>
    <t>(2) Excludes Itaipu HVDC revitalization project.</t>
  </si>
  <si>
    <t>Lines Extension (km)</t>
  </si>
  <si>
    <t>Transformation Cap. (MVA)</t>
  </si>
  <si>
    <t>Data of authorized projects planned to enter into commercial operation</t>
  </si>
  <si>
    <t>Index</t>
  </si>
  <si>
    <t>Investment Type</t>
  </si>
  <si>
    <t>Eletrobras Company</t>
  </si>
  <si>
    <t>Consolidation</t>
  </si>
  <si>
    <t>% of Interest</t>
  </si>
  <si>
    <t>Project</t>
  </si>
  <si>
    <t>Investment Base Date</t>
  </si>
  <si>
    <t>Investment (BRL Million)</t>
  </si>
  <si>
    <t>Physical progress of the project (%)</t>
  </si>
  <si>
    <t>Line Extension
(km)</t>
  </si>
  <si>
    <t>Voltage
(kV)</t>
  </si>
  <si>
    <t>Transformation Capacity (MVA)</t>
  </si>
  <si>
    <t>Reactive Compensation (MVAR)</t>
  </si>
  <si>
    <t>Location (State)</t>
  </si>
  <si>
    <t>Is it or is it not on the module list?</t>
  </si>
  <si>
    <t>Forecast of Start of Operation</t>
  </si>
  <si>
    <t>Termination of the Concession</t>
  </si>
  <si>
    <t>RAP (BRL Million)</t>
  </si>
  <si>
    <t>RAP base date</t>
  </si>
  <si>
    <t>Readjustment Index</t>
  </si>
  <si>
    <t>Reinforcement / Improvement / Expansion</t>
  </si>
  <si>
    <t>Realized Investment 1Q25 (BRL Million)</t>
  </si>
  <si>
    <t>Investment
 Realized 2Q25 (BRL Million)</t>
  </si>
  <si>
    <t>Investment
 Realized 3Q25 (BRL Million)</t>
  </si>
  <si>
    <t>Investment
 Realized 4Q25 (BRL Million)</t>
  </si>
  <si>
    <t>Concession Agreement</t>
  </si>
  <si>
    <t>CA Renewed or Bid?</t>
  </si>
  <si>
    <t>Project (I)</t>
  </si>
  <si>
    <t>Notes</t>
  </si>
  <si>
    <t>Transmission Line</t>
  </si>
  <si>
    <t>Substation</t>
  </si>
  <si>
    <t>RTP's 2018 and 2023 - Regulatory Asset Base, Renewed Contracts under law 12,783/2013</t>
  </si>
  <si>
    <t>Substation and Transmission Line</t>
  </si>
  <si>
    <t>set/25 and abr/29</t>
  </si>
  <si>
    <t>jan/28 and jan/30</t>
  </si>
  <si>
    <t>Yes</t>
  </si>
  <si>
    <t>No</t>
  </si>
  <si>
    <t>Improvement</t>
  </si>
  <si>
    <t>Expansion</t>
  </si>
  <si>
    <t>Renewed</t>
  </si>
  <si>
    <t>Sectioning of the TL 500 kV Luiz Gonzaga - Milagres C1 at SS Milagres II</t>
  </si>
  <si>
    <t>Sectioning of the TL 500 kV Sobradinho - Luiz Gonzaga C2 at SS Juazeiro III</t>
  </si>
  <si>
    <t>Secc. TL 230 Olindina/Catu at SS Alagoinhas II</t>
  </si>
  <si>
    <t>Reinforcement - Sectioning of TL Banabuiú-Milagres C2 at SS Icó.</t>
  </si>
  <si>
    <t>Reinforcement - Sectioning of TL P.Afonso III-Bom Nome C3 at SS Floresta II.</t>
  </si>
  <si>
    <t>Reinforcement - Sectioning of TL P.Afonso III-Bom Nome C2 at SS Tacaratu.</t>
  </si>
  <si>
    <t>Reinforcement - Sectioning of TL P.Afonso III-Floresta II C1 at SS Tacaratu.</t>
  </si>
  <si>
    <t>Sectioning of TL 138kV Rondonópolis-Couto Magalhães at SS Petrovina</t>
  </si>
  <si>
    <t>SS Iriri 2R - Sectioning TL 138kV Rocha Leão / Campos C1</t>
  </si>
  <si>
    <t>Secc. TL 345kV Venda das Pedras - Macaé C1 at SS Lagos</t>
  </si>
  <si>
    <t>TL 500 kV Janaúba 6 – Presidente Juscelino C1</t>
  </si>
  <si>
    <t>Improvement at SS Gravataí - replacement of phases A and C, TF1 525/230 kV, 224 MVA each</t>
  </si>
  <si>
    <t>Reinforcement at SS Gravataí - Installation of a bank of 525 kV, (3+1R)x50 Mvar bar reactors and connections</t>
  </si>
  <si>
    <t>Improvement at SS Gravatai: single-phase reactor replacement, RE2, 525 kV, 3x50 Mvar, Phases A and C</t>
  </si>
  <si>
    <t>Improvement at SS Campos Novos: single-phase reactor replacement, RE1, 525 kV, 3x33,333 Mvar</t>
  </si>
  <si>
    <t>Improvement at SS Campos Novos: single-phase reactor replacement, 525 kV, 33.333 Mvar, Reserve Phase 1</t>
  </si>
  <si>
    <t>Improvement at SS Campos Novos: single-phase reactor replacement, RE2, 525 kV, 3x33.333 Mvar</t>
  </si>
  <si>
    <t>Improvement at SS Itá: single-phase reactor replacement, RE1, 525 kV, 3x50 Mvar</t>
  </si>
  <si>
    <t>Improvement at SS Itá: replacement of single-phase reactor, RTR1, 525 kV, 50 Mvar, Reserve Phase 1</t>
  </si>
  <si>
    <t>Improvement at SS Gravataí 2: replacement of the capacitor bank, BC4, 230 kV, 100 Mvar</t>
  </si>
  <si>
    <t>Improvement at SS Gravataí 2: replacement of the capacitor bank, BC5, 230 kV, 100 Mvar</t>
  </si>
  <si>
    <t>Improvement at SS Palhoça: replacement of the capacitor bank, BC1, 230 kV, 50 Mvar</t>
  </si>
  <si>
    <t>Improvement at SS Gravataí: replacement of single-phase autotransformer, TF2, 525/230 kV, 3x224 MVA</t>
  </si>
  <si>
    <t>Improvement at SS Gravataí: Replacement of TF3 single-phase autotransformer, 525/230 kV, 3x224 MVA</t>
  </si>
  <si>
    <t>Improvement at SS Passo Fundo: replacement of TF3 single-phase autotransformer, 230/138 kV, 3x28 MVA</t>
  </si>
  <si>
    <t>Improvement at SS Passo Fundo: replacement of the autotransformer, 230/138 kV, 28 MVA, Reserve Phase</t>
  </si>
  <si>
    <t>Improvement of SS Campo Grande: replacement of Capacitor Bank, BC1, 138 kV, 30 Mvar</t>
  </si>
  <si>
    <t>Improvement at SS Londrina: replacement of autotransformer bank, TF3, 525/230 kV, 3x224 MVA</t>
  </si>
  <si>
    <t>Improvement at SS Blumenau: replacement of Phase C of TF6, 525/230 kV, 224 MVA</t>
  </si>
  <si>
    <t>Improvement at SS Curitiba: replacement of Phase A of RE1, 525 kV, 50 Mvar</t>
  </si>
  <si>
    <t>Improvement at SS Santo Ângelo: replacement of the bank of single-phase reactors, RE1, 525 kV, 3x50 Mvar</t>
  </si>
  <si>
    <t>Improvement at SS Dourados: replacement of three-phase autotransformer, TF1, 230/138 kV, 75 MVA</t>
  </si>
  <si>
    <t>Improvement at SS Dourados: replacement of TF3 three-phase autotransformer, 230/138 kV, 75 MVA</t>
  </si>
  <si>
    <t>Improvement at SS Dourados: replacement of the three-phase autotransformer, TF4, 230/138 kV, 75 MVA</t>
  </si>
  <si>
    <t>Reinforcement at SS Joinville: replacement TF1 138/69 kV - 50 MVA by TF of 138/69 kV – 66 MVA</t>
  </si>
  <si>
    <t>Reinforcement at SS Jorge Lacerda A: replacement TF5 230/138 kV - 79 MVA by TF of 230/138 kV – 120 MVA</t>
  </si>
  <si>
    <t>Reinforcement at SS Jorge Lacerda A: replacement of TF7 230/138 kV - 79 MVA, by TR of 120 MVA</t>
  </si>
  <si>
    <t>Reinforcement at SS Jorge Lacerda A: replacement of the existing TF8 138/69 kV - 25 MVA, by TF of 60 MVA</t>
  </si>
  <si>
    <t>Reinforcement at SS Jorge Lacerda A: replacement of the existing TF9 - 138/69 kV - 50 MVA, by TF of 60 MVA</t>
  </si>
  <si>
    <t>Reinforcement at SS Anastácio: Installation of the 2nd 27 Mvar bar reactor at 230 kV</t>
  </si>
  <si>
    <t>Reinforcement at SS Dourados: Replacement of 27 Mvar Bar Reactor 1 with 1x50Mvar, 230 kV</t>
  </si>
  <si>
    <t>Improvement at SS Caxias do Sul 5: BC1 Capacitor Bank Replacement, 13.8 kV, 3.6 Mvar</t>
  </si>
  <si>
    <t>Improvement at SS Caxias do Sul 5: BC2 Capacitor Bank Replacement, 13.8 kV, 3.6 Mvar</t>
  </si>
  <si>
    <t>Improvement at SS Caxias do Sul 5: BC3 Capacitor Bank Replacement, 13.8 kV, 3.6 Mvar</t>
  </si>
  <si>
    <t>Improvement at SS Caxias do Sul 5: BC4 Capacitor Bank Replacement, 13.8 kV, 3.6 Mvar</t>
  </si>
  <si>
    <t>SS GRAVATAÍ 3: Installation of the 2nd Transformer 230/69 kV, 3x 55 MVA, at SS Gravataí 3.</t>
  </si>
  <si>
    <t>SS Milagres - Installation of the fourth 230/69 kV, 100 MVA transformer and connections</t>
  </si>
  <si>
    <t>SS São João do Piauí - Installation of the second autotransformer 500/230 kV, 300 MVA and connections.</t>
  </si>
  <si>
    <t>SS Jacaracanga TR2 (Improvements)</t>
  </si>
  <si>
    <t>SS Matatu (Improvements)</t>
  </si>
  <si>
    <t>SS Angelim II</t>
  </si>
  <si>
    <t>SS Olindina</t>
  </si>
  <si>
    <t>Improvement at SS Camacari II - replacement of RT1 reactor, 500 kV, 100 Mvar</t>
  </si>
  <si>
    <t>Improvement at SS Camacari II - replacement of RTR1 reserve reactor, 500 kV, 33.3 Mvar</t>
  </si>
  <si>
    <t>Reinforcement at SS Recife II - RT2 reactor replacement, 500 kV, 100 Mvar</t>
  </si>
  <si>
    <t>Improvement at SS Recife II - replacement of RTR1 reserve reactor, 500 kV, 33.3 Mvar</t>
  </si>
  <si>
    <t>Improvement at U.Sobradinho 500 kV - replacement of the RTR1 reserve shunt reactor, 500 kV, 33.3 Mvar</t>
  </si>
  <si>
    <t>SS Bongi - Installation of the 5th transformer and replacement of three transformers</t>
  </si>
  <si>
    <t>SS Teresina II - 2nd reactor bank 500 kV</t>
  </si>
  <si>
    <t>SS São João do Piauí 3rd Trafo 500/230 3x100 MVA</t>
  </si>
  <si>
    <t>Improvement at SS Fortaleza: Replacement of transformer 04T2 of SS FTZ.</t>
  </si>
  <si>
    <t>Improvement at SS Fortaleza: Replacement of transformer 04T4 of SS FTZ.</t>
  </si>
  <si>
    <t>Improvement at SS Maceió: Replacement of transformer 04T3 of SS MCO.</t>
  </si>
  <si>
    <t>Improvement at SS Angelim II: Replacement of Single-phase Reactor, 50 MVAr, operational position 05ER</t>
  </si>
  <si>
    <t>Improvement at SS Angelim II: Replacement of 3 Single Phase Reactors, 3x50 MVAr, position 05E3</t>
  </si>
  <si>
    <t>Improvement at SS Angelim II: Replacement of 3 Single Phase Reactors, 3x50 MVAr, position 05E2</t>
  </si>
  <si>
    <t>Improvement at SS Olindin II: Replacement of a Single Phase Reactor, 50 MVAr, operational position 05ER</t>
  </si>
  <si>
    <t>Improvement at SS Olindin II: Replacement of 3 Single Phase Reactors, 3x50 MVAr, position 05E1</t>
  </si>
  <si>
    <t>Reinforcement at SS Barreiras: installation of TR3, 230/138 kV, 100 MVA.</t>
  </si>
  <si>
    <t>Reinforcement at SS Bom Nome: Installation of the 4th TF 230/138 kV - 100 MVA</t>
  </si>
  <si>
    <t>Reinforcement at SS Bom Jesus da Lapa: replacement of TR3 230/69 kV</t>
  </si>
  <si>
    <t>Reinforcement at SS S. João do Piauí: replacement of TR3 230/69 kV 33 MVA with 100 MVA</t>
  </si>
  <si>
    <t>Reinforcement at SS S. João do Piauí: replacement of TR4 230/69 kV 33 MVA with 100 MVA</t>
  </si>
  <si>
    <t>Reinforcement at SS Boa Esperança: replacement of the ATR1 500/230 kV bank</t>
  </si>
  <si>
    <t>Reinforcement at SS Boa Esperança: replacement of the reserve phase of ATR1 500/230 kV</t>
  </si>
  <si>
    <t>Reinforcement at SS Bom Jesus da Lapa: Replacement of TR2 230/69 kV - 33 MVA to 100 MVA</t>
  </si>
  <si>
    <t>Reinforcement at SS Açu II: Replacement of TR4 230/69 kV - 39 MVA to 100 MVA</t>
  </si>
  <si>
    <t>Reinforcement at SS Irecê: Replacement of TR2 and TR3 230/69 kV - 33 MVA by two 100 MVA TRs</t>
  </si>
  <si>
    <t>Reinforcement at SS Itabaiana: Replacement of 1st and 2nd TR 230/69 kV - 100 MVA to 150 MVA</t>
  </si>
  <si>
    <t>Reinforcement at SS Olindina: Installation of the 3rd bank of 3 x 50 Mvar bar reactors at 500 kV</t>
  </si>
  <si>
    <t>SS MOSSORÓ IV: Installation of the 2nd 230/69 kV Transformer</t>
  </si>
  <si>
    <t>Reinforcement at SS Camaçari IV: Installation of the 1st Bar Reactor Bank at 500 kV</t>
  </si>
  <si>
    <t>Improvement at SS São João do Piauí: Replacement of Autotransformer Bank 500/230 kV, 3x100 MVA</t>
  </si>
  <si>
    <t>Improvement at SS Pirapama II: Replacement of Three-Phase Transformer TR1, 230/69/13.8 kV, 100 MVA</t>
  </si>
  <si>
    <t>Improvement at SS Campina Grande II: Replacement of Three-Phase Transformer TR3 230/69 kV, 100 MVA</t>
  </si>
  <si>
    <t>Improvement at SS Campina Grande II: Replacement of Three-Phase Transformer TR4 230/69 kV, 100 MVA</t>
  </si>
  <si>
    <t>Reinforcement at SS Zebu: Installation of the 4th TF 230/69</t>
  </si>
  <si>
    <t>Reinforcement at SS Coremas: Installation of the 4th TR 230/69 kV</t>
  </si>
  <si>
    <t>Improvement at SS P. Dutra - RT4 reactor replacement, 500 kV, 3x50 MVAr</t>
  </si>
  <si>
    <t>Improvement at SS P. Dutra - RT5 reactor replacement, 500 kV, 3x33.33 MVAr</t>
  </si>
  <si>
    <t>Improvement at SS P. Dutra - RT6 reactor replacement, 500 kV, 3x33.33 MVAr</t>
  </si>
  <si>
    <t>Improvement at SS Imperatriz - replacement of RT6 reactor, 500 kV, 3x45.33 MVAr</t>
  </si>
  <si>
    <t>Improvement at the SS Imperatriz - replacement of the single-phase RTR6 reactor, 500 kV, 1x45.33 MVAr</t>
  </si>
  <si>
    <t>Improvement SS P. Dutra - RT1 reactor replacement, 500 kV, 3x50 MVAR</t>
  </si>
  <si>
    <t>Improvement at SS São Luis II - RT3 reactor replacement, 500 kV, 3x45.33 MVAR</t>
  </si>
  <si>
    <t>Improvement at SS São Luís II - replacement of the reserve reactor RTR1, 500 kV, 1x45.33 MVAR</t>
  </si>
  <si>
    <t>Improvement at SS Marabá - RT1 reactor replacement, 500 kV, 3x50 MVAR</t>
  </si>
  <si>
    <t>Improvement at SS Marabá - Replace the MBCL7-01, BC1 500 kV, 3x116 MVAr series capacitor bank</t>
  </si>
  <si>
    <t>SS Imperatriz - Replacement of the Series Capacitor Bank</t>
  </si>
  <si>
    <t>SS 230/138 kV Caladinho II and sectioning of TL 230 kV Coletora Porto Velho - Porto Velho, C2.</t>
  </si>
  <si>
    <t>Reinforcement at SS Sorriso: Installation of the 4th TF 230/69/13.8 kV, 1 x 60 MVA three-phase</t>
  </si>
  <si>
    <t>Improvement at SS Rondonópolis: Replacement of capacitor bank 13.8 kV, number 1.</t>
  </si>
  <si>
    <t>Improvement at SS Rondonópolis: Replacement of capacitor bank 13.8 kV, number 3.</t>
  </si>
  <si>
    <t>Improvement at SS Rondonópolis: Replacement of capacitor bank 13.8 kV, number 2.</t>
  </si>
  <si>
    <t>Improvement at SS Vila do Conde: replacement of power autotransformer bench - VCAT7 02</t>
  </si>
  <si>
    <t>Improvement at SS Vila do Conde: replacement of the power autotransformer bank - VCAT7 01</t>
  </si>
  <si>
    <t>Improvement at SS Marabá: reactor replacement - MBRE7 04 SUB MARABA only Phases A and V.</t>
  </si>
  <si>
    <t>Improvement at SS Transamazônica: replacement of the 230 kV 30 MVAr reactor - TMRE6.01</t>
  </si>
  <si>
    <t>Improvement at SS São Luís I: replacement of power transformer No. 03 230/69kV of 100MVA.</t>
  </si>
  <si>
    <t>Improvement at SS São Luís II: replacement of power autotransformers No. 01 500/230kV of 200MVA.</t>
  </si>
  <si>
    <t>Improvement at SS Couto Magalhaes: replacement of transformer 138/13.8kV - 15MVA - NUMBER 1</t>
  </si>
  <si>
    <t>Improvement at SS Coxipó: replacement of Reactor 230kV 30MVAr number 1 of SS Coxipó - CXRE6-01</t>
  </si>
  <si>
    <t>Improvement at SS Coxipó: replacement of Reactor 230kV 30MVAr number 2 of SS Coxipó - CXRE6-02.</t>
  </si>
  <si>
    <t>Reinforcement at SS Pimenta Bueno: Installation of the 3rd Autotransformer 230/138 kV, 55 MVA.</t>
  </si>
  <si>
    <t>Reinforcement at SS Marabá: replacement of the TF3 230/69 kV, 33 MVA, with a new 100 MVA unit.</t>
  </si>
  <si>
    <t>Reinforcement at SS Presidente Dutra: replacement of TR1 500/230 kV, (3+1)x100 MVA, by (3+1)x150 MVA.</t>
  </si>
  <si>
    <t>Reinforcement at SS Marabá: replacement of TR1 500/230 kV, 3x100 MVA, by 3x150 MVA.</t>
  </si>
  <si>
    <t>SS P. Dutra- Replacement of BC1 500 kV, 390 Mvar, from TL Imperatriz-PDutra, by another 543Mvar.</t>
  </si>
  <si>
    <t>SS Imperatriz- Replacement BC1 500 kV, 390 Mvar, of TL Imperatriz-PDutra, for another 543MVAr.</t>
  </si>
  <si>
    <t>Improvement at SS Rondonópolis: RT1 Line Reactor Replacement 230 kV, 30Mvar</t>
  </si>
  <si>
    <t>Improvement at SS Imperatriz: TF4 Three Phase Transformer Replacement, 230/69/13.8 kV, 100 MVA</t>
  </si>
  <si>
    <t>Improvement at SS São Luis I: Replacement of Three-Phase Transformer TF4 230/69 kV, 100 MVA</t>
  </si>
  <si>
    <t>Improvement at SS Presidente Dutra: Replacement of Reactor Bank RT3, 525 kV, 150 Mvar</t>
  </si>
  <si>
    <t>Improvement at SS Presidente Dutra: Replacement of Reactor Bank RT2, 525 kV, 150 Mvar</t>
  </si>
  <si>
    <t>Improvement at SS Presidente Dutra: Replacement of RTR1 Reserve Reactor, 525 kV, 50 Mvar</t>
  </si>
  <si>
    <t>Reinforcement in SS Rondonópolis: replacement of transformer RPAT6-01 230/138/13.8 kV</t>
  </si>
  <si>
    <t>Reinforcement in SS Rondonópolis: replacement of transformer RPAT6-02 230/138/13.8 kV</t>
  </si>
  <si>
    <t>SS Adrianópolis - Reactor Replacement, AT53, AT1B, AT2A and AT2B</t>
  </si>
  <si>
    <t>SS Angra 7R</t>
  </si>
  <si>
    <t>SS Campos 20R</t>
  </si>
  <si>
    <t>SS Poços de Caldas 19R</t>
  </si>
  <si>
    <t>SS Campinas</t>
  </si>
  <si>
    <t>SS Vitória - replacement of phase A of the single-phase transformer TR4, 345/138 kV, 75 MVA.</t>
  </si>
  <si>
    <t>SS Bras. Sul - revitalization of single-phase transformer TR1, 345/138 kV, 3x50 MVA</t>
  </si>
  <si>
    <t>SS Ivaiporã - replacement of phase B and C of the single-phase reactor RIA1, 750 kV, 2x110 MVAr</t>
  </si>
  <si>
    <t>SS Cach. Paulista - replacement of the single-phase transformer TR57, 500/138 kV, 3x83.33 MVA</t>
  </si>
  <si>
    <t>SS Cach. Paulista - replacement of the single-phase transformer TR59, 500/138 kV, 3x83.33 MVA</t>
  </si>
  <si>
    <t>SS Cach. Paulista - replacement of the reserve transformer TRR1, 500/138 kV, 1x83.33 MVA</t>
  </si>
  <si>
    <t>SS Campinas - replacement of the single-phase transformer TR51, 500/345 kV, 3x186.66 MVA</t>
  </si>
  <si>
    <t>SS Araraquara FUR - Replacement of RTPC reactor, 500kV, 3x24.4667 MVAr</t>
  </si>
  <si>
    <t>SS Araraquara FUR - Replacement of reactor RMR1, 500kV, 3x24.4667 MVAr</t>
  </si>
  <si>
    <t>SS Araraquara FUR - Replacement of reactor, RMR2, 500kV, 3x24.4667 MVAr</t>
  </si>
  <si>
    <t>SS Araraquara FUR - Replacement of reactor, RTCA, 500kV, 3x24,4667 MVAr</t>
  </si>
  <si>
    <t>SS Ivaiporã - Replacement of compensation series TL 765kV Ivaiporã / Itaberá C1</t>
  </si>
  <si>
    <t>SS Ivaiporã - Replacement of compensation series TL 765kV Ivaiporã / Itaberá C2</t>
  </si>
  <si>
    <t>SS Itaberá - Replacement of the series compensation of 765kV Itaberá / Tijuco Preto C1</t>
  </si>
  <si>
    <t>SS Itaberá - Replacement of the series compensation of 765kV Itaberá / Tijuco Preto C2</t>
  </si>
  <si>
    <t>SS Itabera - Replacement of phases A and B of the RT1 765kV reactor bank</t>
  </si>
  <si>
    <t>SS Cachoeira Paulista - Replacement of single-phase reserve reactor RTR2</t>
  </si>
  <si>
    <t>SS Araraquara - Replacement of Single Phase Reserve Reactor RTR1, 500kV, 27MVAr</t>
  </si>
  <si>
    <t>SS Ivaiporã - Replacement of the TL Series Capacitor Bank for Foz do Iguaçu - C1</t>
  </si>
  <si>
    <t>SS Ivaiporã - Replacement of the TL Series Capacitor Bank for Foz do Iguaçu - C2</t>
  </si>
  <si>
    <t>Revitalization of the HVDC System</t>
  </si>
  <si>
    <t>SS USI Campos</t>
  </si>
  <si>
    <t>SS USI CAMPOS - replacement of 67 MVA AT03 by 73 MVA TR03</t>
  </si>
  <si>
    <t>SS 138/13.8 kV Angra - Transformation 138/13.8 kV - 15 MVA.</t>
  </si>
  <si>
    <t>Reinforcement at SS Resende: Installation of the 1st RTB 500 kV - (3+1)x66.66 Mvar</t>
  </si>
  <si>
    <t>Installation of the reserve phase for the 1st RTB 500 kV - (3+1)x66.66 Mvar, at SS Resende.</t>
  </si>
  <si>
    <t>Reinforcement at SS Ivaiporã: Installation of the 2nd RTB 765 kV - 3x110 Mvar</t>
  </si>
  <si>
    <t>Installation of the reserve phase for the 2nd RTB 765 kV - (3+1)x66.66 Mvar, at SS Ivaiporã</t>
  </si>
  <si>
    <t>Reinforcement at SS Baixada Fluminense: Installation of the 1st RTB 500 kV - (3+1)x66.66 Mvar</t>
  </si>
  <si>
    <t>Installation of the reserve phase for the 1st RTB 500 kV - (3+1)x66.66 Mvar, at SS Baixada Fluminense</t>
  </si>
  <si>
    <t>Reinforcement at SS Ibiúna: Installation of the 1st RTB 345 kV - 3x44 Mvar</t>
  </si>
  <si>
    <t>Installation of the reserve phase for the 1st RTB 345 kV - (3+1)x44 Mvar, at SS Ibiúna.</t>
  </si>
  <si>
    <t>Reinforcement at SS Ibiúna: Installation of the 2nd RTB 345 kV - 3x44 Mvar</t>
  </si>
  <si>
    <t>Installation of the reserve phase for the 2nd RTB 345 kV - (3+1)x44 Mvar, at SS Ibiúna</t>
  </si>
  <si>
    <t>Reinforcement at SS Vitória: Replacement of ATR1 345/138 kV by new bank (3+1)x133.33MVA.</t>
  </si>
  <si>
    <t>SS Guarulhos: Installation of the first bank of busbar reactors at 345 kV</t>
  </si>
  <si>
    <t>SS Guarulhos: Installation of a reserve phase for RT1, 345 kV, 44MVar</t>
  </si>
  <si>
    <t>SS Guarulhos: Installation of second bar reactor bank, 345 kV, 3x44MVar</t>
  </si>
  <si>
    <t>SS Guarulhos: Installation of a reserve phase for RT2, 345 kV, 44MVar</t>
  </si>
  <si>
    <t>Improvement at SS TIJUCO PRETO: BC03 Capacitor Bank Replacement</t>
  </si>
  <si>
    <t>Improvement at SS BANDEIRANTES 345 Kv: Replacement of capacitor bank</t>
  </si>
  <si>
    <t>Improvement at SS P. COLOMBIA 138 Kv: Replacement of TR5MVA transformer</t>
  </si>
  <si>
    <t>Improvement at SS Ivaipora Fur: Replacement of RT1A reactor PHASES A, B and C</t>
  </si>
  <si>
    <t>Improvement at SS Tijuco Preto: Replacement of BC07 345 kV Capacitor Bank</t>
  </si>
  <si>
    <t>Improvement at SS Ivaipora Fur: Replacement of TRRG09V power transformer</t>
  </si>
  <si>
    <t>Improvement at SS IVAIPORA FUR: Replacement of RT1B reactor PHASE A, B and C</t>
  </si>
  <si>
    <t>Improvement at SS TIJUCO PRETO: Replacement of RTIATP2 reactor PHASES B and C</t>
  </si>
  <si>
    <t>Improvement at SS IVAIPORA FUR: Replacement of RT1C reactor PHASE A, B and C</t>
  </si>
  <si>
    <t>Improvement at SS TIJUCO PRETO: Replacement of reactor RT01 PHASES A, B and C</t>
  </si>
  <si>
    <t>Improvement at SS TIJUCO PRETO: Replacement of reactor RT02 PHASE A, B and C</t>
  </si>
  <si>
    <t>Improvement at SS BANDEIRANTES: Replacement of LINE REACTOR - RTBDSB1 PHASES A, B and C</t>
  </si>
  <si>
    <t>Improvement at SS IVAIPORA FUR: Replacement of AT129V power transformer - RESERVE AUTOTRAFO</t>
  </si>
  <si>
    <t>Improvement at SS RIO VERDE FUR: Replacement of AT76V power transformer - RESERVE AUTOTRAFO</t>
  </si>
  <si>
    <t>Improvement at SS BANDEIRANTES: Replacement of AT87V power transformer - RESERVE AUTOTRAFO</t>
  </si>
  <si>
    <t>Improvement at SS Itaberá: Replacement of RIV1 line reactor bank 765 kV, 3x109.67 Mvar</t>
  </si>
  <si>
    <t>Improvement at SS Adrianópolis: Replacement of transformer bank TR2A 345/138 kV, 3x75 MVA</t>
  </si>
  <si>
    <t>Improvement at SS Marimbondo: Replacement of reserve transformer TRR1 500/345 kV, 62.33 Mvar</t>
  </si>
  <si>
    <t>Improvement at SS Rio Verde Furnas: Replacement of autotransformer bank TR1 230/138 kV</t>
  </si>
  <si>
    <t>Improvement at SS Barro Alto: Replacement of transformer bank TR1 230/69 kV, 3x16.67 MVA</t>
  </si>
  <si>
    <t>Improvement at SS Brasília Sul: Replacement of C-phase of autotransformer TR4, 345/138 kV, 50 MVA</t>
  </si>
  <si>
    <t>Improvement at SS Ivaipora Fur: AT01 power transformer replacement PHASES A and C</t>
  </si>
  <si>
    <t>Improvement in SS MARIMBONDO 500 kV: Replacement of power transformer AT09 500/345KV PHASE A, B and C</t>
  </si>
  <si>
    <t>Improvement at SS TIJUCO PRETO: TRRG 03 power transformer replacement - PHASES A, B and C</t>
  </si>
  <si>
    <t>Improvement at SS Tijuco Preto: Replacement of TR3 750/500 kV, 3x550 MVA autotransformer bank</t>
  </si>
  <si>
    <t>Reinforcement at SS Campinas: Replacement of 345/138 kV autotransformer bank TR1</t>
  </si>
  <si>
    <t>Reinforcement at SS Campinas: Replacement of the backup autotransformer 345/138 kV, from 50MVA to 100 MVA</t>
  </si>
  <si>
    <t>Reinforcement at SS Campinas: Replacement of 345/138 kV autotransformer bank TR2</t>
  </si>
  <si>
    <t>Reinforcement at SS Campinas: Replacement of 345/138 kV TR3 autotransformer bank</t>
  </si>
  <si>
    <t>Reinforcement at SS Campinas: Replacement of 345/138 kV TR4 autotransformer bank</t>
  </si>
  <si>
    <t>Improvement at SS Ivaiporã: Replacement of TRRG01 power transformer</t>
  </si>
  <si>
    <t>SS 230/138 kV Chapecoense and existing TL sectioning</t>
  </si>
  <si>
    <t>SS 500/230 kV Morada Nova, TL 500 kV Morada Nova - Pacatuba, various TL and existing TL sectioning</t>
  </si>
  <si>
    <t>SS 500/230 kV Zebu III, SS 500/230/138 kV Bom Nome II, various TL and existing TL sectioning</t>
  </si>
  <si>
    <t>SS 500 kV Teresina IV, SS 500 kV Crateús, various TL and existing TL sectioning</t>
  </si>
  <si>
    <t>Reinforcement at SS São José: Replacement of TR11 with TF 500/138kV, 3 x 300 MVA</t>
  </si>
  <si>
    <t>Reinforcement at SS São José: Replacement of TR12 with TF 500/138kV, 3 x 300 MVA</t>
  </si>
  <si>
    <t>Reinforcement at SS São José: Replacement of the Reserve Phase for TR11 and TR12 - TF 500/138kV, 1 x 300 MVA</t>
  </si>
  <si>
    <t>Reinforcement at SS Presidente Dutra: Bar reactor reserve phase 50 MVar - 550 kV</t>
  </si>
  <si>
    <t>Reinforcement at SS Imperatriz: Installation of the 4th TR230/69 kV - 100 MVA and connections</t>
  </si>
  <si>
    <t>Reinforcement at SS Ji-Paraná: Replacement of the 60 MVA TR1 230/69 kV with 100 MVA</t>
  </si>
  <si>
    <t>Reinforcement at SS Ji-Paraná: Installation of the 3rd TF 230/138/13.8 kV</t>
  </si>
  <si>
    <t>Reinforcement at SS Vilhena: 3rd TF 230/69/13.8 kV</t>
  </si>
  <si>
    <t>Reinforcement at SS Ji-Paraná: Replacement of the 60 MVA TR2 230/69 kV with 100 MVA</t>
  </si>
  <si>
    <t>Reinforcement at SS Nobres: Installation of the 3rd TF 230/138/13.8 kV</t>
  </si>
  <si>
    <t>Reinforcement at SS Porto Franco: 4th TR 230/69/13.8 kV - 100 MVA and connections</t>
  </si>
  <si>
    <t>Reinforcement at SS Porto Velho: Installation of the 5th TF 230/69 kV – 1 x 150 MVA and Connections</t>
  </si>
  <si>
    <t>Reinforcement at SS Arapiraca III: Installation of the 3rd 230/69 kV Three-Phase Power Transformer</t>
  </si>
  <si>
    <t>Reinforcement at SS Teixeira de Freitas II: Installation of the 3rd 230/138 kV Single Phase AT - 3 x 33.33 MVA</t>
  </si>
  <si>
    <t>Reinforcement at SS IBICOARA: Installation of the 3rd ATF 230/138 kV, 1 x 100 MVA and connections</t>
  </si>
  <si>
    <t>Reinforcement: Sectioning of TL 230kV Bom Nome-PauloAfonso III C3 at SS Zebu III</t>
  </si>
  <si>
    <t>Reinforcement: Sectioning of TL 230kV Floresta II-PauloAfonso III C2 at SS Zebu III.</t>
  </si>
  <si>
    <t>The RAP value present in the "List of Modules" tab and not present in this tab refers to modules expected to come into operation after 1Q25.</t>
  </si>
  <si>
    <t>Projects renewed pursuant to Law 12.783/13</t>
  </si>
  <si>
    <t>Total km</t>
  </si>
  <si>
    <t>RAP approved</t>
  </si>
  <si>
    <t>RAP add-on</t>
  </si>
  <si>
    <t>km Renewed</t>
  </si>
  <si>
    <t>km Not Renewed (*)</t>
  </si>
  <si>
    <t>(*) Includes TLs of contracts without approved RAP</t>
  </si>
  <si>
    <t>The RAP in this spreadsheet is net of PIS/COFINS.</t>
  </si>
  <si>
    <t>RAP Approved by ReH 3.348-2024 (ANEEL)</t>
  </si>
  <si>
    <t>Eletrobras - Renewed Contract, Including Financial RBSE</t>
  </si>
  <si>
    <t>RAP RTP 2023 + Financial RBSE, base date ReH 3,348-2024 (ANEEL)</t>
  </si>
  <si>
    <t>O&amp;M RBSE and Compensated RBNI</t>
  </si>
  <si>
    <t>RBNI RTP 2023 (Shielded &amp; incremental)</t>
  </si>
  <si>
    <t>RAP, base date cycle 2024-2025</t>
  </si>
  <si>
    <t>Monetary Adjustment</t>
  </si>
  <si>
    <t>IPCA, # index on ReH 3,348-2024 (ANEEL) (may-24)</t>
  </si>
  <si>
    <t>IPCA, # index on RTP 2023 (may-2023)</t>
  </si>
  <si>
    <t>Total (same as ReH 3,344-2024 ANEEL)</t>
  </si>
  <si>
    <t>Eletrobras, contracts 061/2021, 058/2001, 057/2001 and 062/2001</t>
  </si>
  <si>
    <t>Economic component + O&amp;M, with charges</t>
  </si>
  <si>
    <t>Sector Charges</t>
  </si>
  <si>
    <t>Total Asset Base - RBSE &amp; RBNI</t>
  </si>
  <si>
    <t>annual QRR (Capital Reinstatement Quota)</t>
  </si>
  <si>
    <t>annual RC (Return on Capital)</t>
  </si>
  <si>
    <t>QRR (Reinstatement Capital) = % Dep. rate x Gross BRR</t>
  </si>
  <si>
    <t>RC (Capital Return) = Regulatory WACC x Net BRR</t>
  </si>
  <si>
    <t>WACC, before taxes</t>
  </si>
  <si>
    <t>Depreciation Rate</t>
  </si>
  <si>
    <t>CAIMI RBSE + RBNI Shielded and Incremental</t>
  </si>
  <si>
    <t>RBSE + RBNI shielded and Incremental - AIS + Land</t>
  </si>
  <si>
    <t>% of the (BAR) for Administrative Use Properties</t>
  </si>
  <si>
    <t>% of the (BAR) for Vehicles</t>
  </si>
  <si>
    <t>% of the (BAR) for Information Systems</t>
  </si>
  <si>
    <t>Useful Life of Administrative Use Properties (VUa), years</t>
  </si>
  <si>
    <t>Useful Life of Vehicles (VUv), years</t>
  </si>
  <si>
    <t>Useful Life of Information Systems (VUi), years</t>
  </si>
  <si>
    <t>Approved CAOM in CP31/2023</t>
  </si>
  <si>
    <t>Approved CAOM in CP31/2023, base date RTP 2023</t>
  </si>
  <si>
    <t>Current PMSO in CP31</t>
  </si>
  <si>
    <t>Revised regulatory PMSO, with limitation</t>
  </si>
  <si>
    <t>X Factor</t>
  </si>
  <si>
    <t>QRR+RC w/o OE</t>
  </si>
  <si>
    <t>Gross Special Obligations</t>
  </si>
  <si>
    <t>Equity Participation</t>
  </si>
  <si>
    <t>Income Taxes and Contributions (T)</t>
  </si>
  <si>
    <t>Business and Financial Risk Premium (PRN) added to Country Risk Premium (PRP), after taxes</t>
  </si>
  <si>
    <t>Other Income</t>
  </si>
  <si>
    <t>Chesf, contract 061/2001</t>
  </si>
  <si>
    <t>Economic Component of RBSE and RBNI + O&amp;M, with charges</t>
  </si>
  <si>
    <t>RBSE, Economic Component and O&amp;M (PRT 120/2016)</t>
  </si>
  <si>
    <t>Tendered</t>
  </si>
  <si>
    <t>Consolidated</t>
  </si>
  <si>
    <t>PA Review</t>
  </si>
  <si>
    <t>PA Other Adjustments</t>
  </si>
  <si>
    <t>PA Authorizations w/o RAP</t>
  </si>
  <si>
    <t>PA Measurement</t>
  </si>
  <si>
    <t>Improvements - Financial</t>
  </si>
  <si>
    <t>The Adjustment Portion (PA) of the current tariff cycle is a regulatory mechanism, as outlined in the contract, designed to compensate for revenue deficits or surpluses from the previous tariff cycle. In other words, it adjusts the difference between the amounts received and those allowed in the prior cycle, which is then offset in 12 equal monthly installments during the current cycle. The Adjustment Portion can be positive or negative, depending on each agent’s balance.</t>
  </si>
  <si>
    <t>The table below presents the PA breakdown defined by ANEEL for the 2024/2025 cycle, as established in ANEEL Resolution 3,348/2024, within the scope of the Annual RAP Readjustment for the 2024/2025 cycle. Additionally, for the upcoming tariff cycles (2025/2026 to 2027/2028), the PA Reviews established by ANEEL under the RAP periodic review processes for renewed and tendered concession contracts—approved by ANEEL up to the 2024/2025 cycle—are also included.</t>
  </si>
  <si>
    <t>Concession Contracts Extended by Law 12,783/2012
As of Jun/24</t>
  </si>
  <si>
    <t>PA
Cycle 24/25</t>
  </si>
  <si>
    <t>PA
Cycle 25/26</t>
  </si>
  <si>
    <t>PA
Cycle 26/27</t>
  </si>
  <si>
    <t>PA
Cycle 27/28</t>
  </si>
  <si>
    <t>PA Periodic Review of RAP - 2023 (I) (1)</t>
  </si>
  <si>
    <t>PA Postponement RTP (Periodic Tariff Review) (2)</t>
  </si>
  <si>
    <t>RBSE - Economic Component</t>
  </si>
  <si>
    <t>RBSE - O&amp;M - Ordinance 579/2012</t>
  </si>
  <si>
    <t>Reinforcements and Improvements with Previous RAP</t>
  </si>
  <si>
    <t>Reinforcements and Improvements without Previous RAP (3)</t>
  </si>
  <si>
    <t>PA Retroactive of the revised revenue for Reinforcements and Improvements (4)</t>
  </si>
  <si>
    <t>Reinforcements and Improvements without Previous RAP</t>
  </si>
  <si>
    <t>PA Other Adjustments - RTP 2023 (5)</t>
  </si>
  <si>
    <t>PA Annual Improvements (6)</t>
  </si>
  <si>
    <t>PA Annual Readjustment of RAP cycle 2024/2025 (II)</t>
  </si>
  <si>
    <t>PA Measurement (7)</t>
  </si>
  <si>
    <t>PA Authorizations for Small-Scale Reinforcements without RAP (8)</t>
  </si>
  <si>
    <t>TOTAL PA - Concession Contracts Extended (I + II)</t>
  </si>
  <si>
    <t>Concession Contracts Tendered</t>
  </si>
  <si>
    <t>PA Periodic Tariff Review of RAP (III) (9)</t>
  </si>
  <si>
    <t>PA Annual Readjustment of RAP cycle 2024/2025 (IV)</t>
  </si>
  <si>
    <t>PA Authorizations for Small Reinforcements without RAP (8)</t>
  </si>
  <si>
    <t>PA TOTAL - Concession Contracts Tendered (III + IV)</t>
  </si>
  <si>
    <t>TOTAL PA - Annual Readjustment (Extended + Tendered)</t>
  </si>
  <si>
    <t>(1) Adjustment Portion (PA) established in ANEEL Resolution No. 3,344/2024, defining the RAP Periodic Review results for Concession Contracts 057/2001, 058/2001, 061/2001, and 062/2001, extended under Law 12,783/2013, following Public Consultation (CP) ANEEL 12/2024.</t>
  </si>
  <si>
    <t>(2) PA Postponement: Financial differences from postponing the RAP Periodic Review for extended concession contracts from 07/01/2023 to 07/01/2024, per Ruling No. 402/2023. PA to be offset in a single installment.</t>
  </si>
  <si>
    <t>(3) Includes annuities (prepayments) for the execution of small-scale improvements related to the 2023-2024 cycle.</t>
  </si>
  <si>
    <t>(4) PA Retroactive: Retroactive RAP additional installments for reinforcements and improvements undergoing their first Periodic Review (incremental basis), covering the period from commercial operation start until June 30, 2023, as per Submodule 9.7 of PRORET. Already adjusted for full-year payments related to prepayment of part of the revenue associated with executing small-scale improvements that initially had no prior revenue. To be offset in equal installments until the subsequent review in July 2028.</t>
  </si>
  <si>
    <t>(5) PA Other Adjustments - RTP 2023: Adjustments based on Technical Notes No. 58/2024 and No. 103/2024-STR/ANEEL, supporting Public Consultation 12/2024. To be offset in a single installment.</t>
  </si>
  <si>
    <t>(6) PA Annual Fee Improvements: Annual financial contribution for the execution of small-scale improvements to be considered as from the 2024-2025 cycle until the 2027-2028 cycle</t>
  </si>
  <si>
    <t>(7) PA Calculation: Offsets differences arising from revenue deficits or surpluses in the ONS accounting process.</t>
  </si>
  <si>
    <t>(8) PA Authorizations for Small-Scale Reinforcements without RAP: Covers the RAP portion from the commercial operation start date (per ONS Release Term) until June 30 of year i (June of cycle i-1), for cases where small-scale reinforcements were authorized with RAP established within the Annual RAP Adjustment.</t>
  </si>
  <si>
    <t>(9) Considers only the PA of the Review approved by ANEEL for Tendered concession contracts reviewed until 2024.</t>
  </si>
  <si>
    <t>The second Periodic Tariff Review (RTP) of the Annual Permitted Revenue (RAP) for the transmission concession contracts extended under Law No. 12,783/2013 was originally scheduled for 2023, with a review date of July 1, 2023, but was postponed to July 1, 2024, as established by ANEEL Ruling No. 402/2023. The result of this review was published on December 7, 2024, through ANEEL Resolution No. 3,344/2024.</t>
  </si>
  <si>
    <t>On April 24, 2025, ANEEL issued Ruling No. 1,228/2025, in which it acknowledged the administrative appeals filed against Resolution No. 3,344/2024 and partially granted them, approving amendments to the outcome of the Periodic Review for the RAP of the extended transmission concession contracts. The effects of these changes will be effectively reflected throughout the 2025–2026 RAP cycle.</t>
  </si>
  <si>
    <t>In addition to evaluating the reconsideration requests, the Agency conducted a new calculation of the Tariff Review and identified the need for official changes.</t>
  </si>
  <si>
    <t xml:space="preserve">As a result of the adjustments introduced by Ruling No. 1,228/2025, there was a 2.5% reduction in the RAP and a 23.2% reduction in the Adjustment Portion originally approved by ANEEL Resolution No. 3,344/2024, as detailed in the tables below: </t>
  </si>
  <si>
    <t>Comparison of the impact of the changes to the RAP approved by ANEEL Res. No. 3,444/2024</t>
  </si>
  <si>
    <t>Concessionaire</t>
  </si>
  <si>
    <t>Chg (%)</t>
  </si>
  <si>
    <t>Comparison of the impact of the changes to the PA(1) approved by ANEEL Res. No. 3,444/2024</t>
  </si>
  <si>
    <t>(1) Includes the execution of small-scale improvements</t>
  </si>
  <si>
    <t>Consolidated changes to the revenue approved by ANEEL Res. No. 3,444/2024</t>
  </si>
  <si>
    <t>The result of the Periodic Tariff Review (RTP) of the Annual Permitted Revenue (RAP) for the Auctioned Transmission Concession Contracts reviewed in 2024 was initially established through ANEEL Resolution No. 3,343/2024, published on July 11, 2024.</t>
  </si>
  <si>
    <t>On April 4, 2025, ANEEL published Ruling No. 920/2025, through which it decided to consider the administrative appeals filed against ANEEL Resolution No. 3,343/2024 and partially uphold them. The ruling approved amendments to the outcome of the RAP Periodic Review for the auctioned transmission concession contracts with a review date of July 2024, whose effects will be effectively reflected throughout the 2025–2026 cycle.</t>
  </si>
  <si>
    <t>Following the analysis of the reconsideration requests, the Agency identified material errors and the need to make official corrections.</t>
  </si>
  <si>
    <t>As a result of the adjustments introduced by Ruling No. 920/2025, there was a 0.01% reduction in the total value of the RAP plus the Adjustment Portion originally approved by ANEEL Resolution No. 3,343/2024, as detailed in the following tables:</t>
  </si>
  <si>
    <t>Total Chg RAP + PA (%)</t>
  </si>
  <si>
    <t>Cycle</t>
  </si>
  <si>
    <t>Quarter</t>
  </si>
  <si>
    <t>3Q24</t>
  </si>
  <si>
    <t>4Q24</t>
  </si>
  <si>
    <t>1Q25</t>
  </si>
  <si>
    <t>Consolidated Gross Revenue</t>
  </si>
  <si>
    <t>Eliminations</t>
  </si>
  <si>
    <t>Gross Revenue before eliminations</t>
  </si>
  <si>
    <t>Approved RAP - ANEEL Resolution 3,216/2023, ANEEL Resolution 3,348/2024</t>
  </si>
  <si>
    <t>Approved Adjustment Portion (PA) - ANEEL Resolution 3,216/2023, ANEEL Resolution 3,348/2024</t>
  </si>
  <si>
    <t>New facilities</t>
  </si>
  <si>
    <t>Deduction related to Provisional Operating Authorizations with Pending Issues (TLP).</t>
  </si>
  <si>
    <t>Variable Portion (PV) Deduction</t>
  </si>
  <si>
    <t>Deduction – Base Payment Suspension</t>
  </si>
  <si>
    <t>Advance Payment Distribution (pass through)</t>
  </si>
  <si>
    <t>Estimated PIS/Cofins Taxes</t>
  </si>
  <si>
    <t>Bilateral Transmission Connection Agreements (CCTs) not covered by ANEEL Resolution 3,216/2023 (subject to PIS/COFINS taxes)</t>
  </si>
  <si>
    <t>CDE Fund (pass through) with PIS/COFINS</t>
  </si>
  <si>
    <t>Complementary AVCs due to termination of CUST contracts (36 EUST) with PIS/COFINS pass-through</t>
  </si>
  <si>
    <t>Mismatch between approved values for exclusive-use DITs in the Annual RAP Adjustment of transmission companies and the tariff adjustments of distribution companies</t>
  </si>
  <si>
    <t>Difference between the approved value and the Access Charge (AVC) for Border Network assets</t>
  </si>
  <si>
    <t>Discrepancy between approved and collected amounts in the exclusive-use Transmission Charges (DIT) related to Itaipu</t>
  </si>
  <si>
    <t>Others</t>
  </si>
  <si>
    <t>Differences in ONS Calculation - Prepayment Apportionment: Related to the difference arising from the deficit or surplus in revenue calculated by the ONS, as reflected in the Credit Notice (AVC) issued by the ONS, and offset through the Adjustment Portion (PA) in the subsequent tariff cycle.</t>
  </si>
  <si>
    <t>CDE/Proinfa (Sectoral Collection): corresponds to collections of sector charges (pass-through) from consumers directly connected to Eletrobras transmission facilities, related to the Energy Development Fund (CDE) and the Incentive Program for Alternative Sources of Electricity (Proinfa), as considered in the AVCs issued by the ONS.</t>
  </si>
  <si>
    <t>CDE Fund: corresponds to the receipt via CCEE of amounts not collected due to discounts on tariffs, which are offset annually through an Adjustment Portion. These amounts already include a portion of PIS/COFINS taxes.</t>
  </si>
  <si>
    <t>New Investments: Additional RAP for new installations (large-scale reinforcements and improvements) in the basic network, authorized with previously defined revenues, which entered commercial operation throughout the quarter.</t>
  </si>
  <si>
    <t>Complementary Credit Notices associated with the termination of Transmission System Use Contracts (CUST): Related to the termination of CUST agreements linked to generation projects, as outlined in complementary Credit Notices (AVCs) issued by ONS. Upon termination, ONS issues a Debit Notice (AVD) to the generation company and a Credit Notice to the transmission companies, specifying the amount to be received—equivalent to 36 months of the Transmission System Usage Charge (EUST) under the contract. It is important to note that transmission companies act solely as as intermediaries in collecting and transferring these amounts. The amount does not include PIS/COFINS taxes.</t>
  </si>
  <si>
    <t xml:space="preserve">PIS/COFINS: related to revenue from the Basic Network, Basic Border Network and Other Transmission Facilities Shared, according to Credit Notices issued by the ONS. </t>
  </si>
  <si>
    <t>Tab on New File</t>
  </si>
  <si>
    <t>Tab(s) on Old File</t>
  </si>
  <si>
    <t>Projection of tendered contracts's RAP, in real terms, considering contract terms, adjustment indices, and RAP reductions when applicable. Takes into account the RAP approved under ANEEL Resolution No. 3,348/2024 and active modules as of the end of the quarter.</t>
  </si>
  <si>
    <t>Projection of tendered contracts's RAP, in real terms, related to lots won 
in auctions and under implementation, considering auction's timeline and RAP as established by ANEEL.</t>
  </si>
  <si>
    <t>Historical series, monthly change, IPCA and IGP-M. Source: Time Series Database, Brazil Central Bank.</t>
  </si>
  <si>
    <t>As Of</t>
  </si>
  <si>
    <t>Month</t>
  </si>
  <si>
    <t>Date</t>
  </si>
  <si>
    <t>IPCA. % Monthly Chg</t>
  </si>
  <si>
    <t>IPCA. % Chg in 3 months</t>
  </si>
  <si>
    <t>IPCA. % Chg in 12 months</t>
  </si>
  <si>
    <t>IGPM, % Monthly Chg</t>
  </si>
  <si>
    <t>IGPM, % Chg in 3 months</t>
  </si>
  <si>
    <t>IGPM, % Chg in 12 months</t>
  </si>
  <si>
    <t>Aux</t>
  </si>
  <si>
    <t># of days</t>
  </si>
  <si>
    <t>Projection - RAP Auctions</t>
  </si>
  <si>
    <t>Inflation, IPCA, IGPM</t>
  </si>
  <si>
    <t>RBSE - AIS + Land</t>
  </si>
  <si>
    <t>Gross Special Obligations, RBSE</t>
  </si>
  <si>
    <t>Income of Special Obligations</t>
  </si>
  <si>
    <t>AIS, VNR with useful life discount</t>
  </si>
  <si>
    <t>O&amp;M Percentage - Incremental Base</t>
  </si>
  <si>
    <t>VNR Reviewed in 2023s RTP</t>
  </si>
  <si>
    <t>Incremental RBNI</t>
  </si>
  <si>
    <t>Eletronorte, contract 058/2001</t>
  </si>
  <si>
    <t>Economic Component, from RBSE and RBNI + O&amp;M, with charges</t>
  </si>
  <si>
    <t>Special Obligations Income</t>
  </si>
  <si>
    <t>CGT Eletrosul, contract 057/2001</t>
  </si>
  <si>
    <t>Eletrobras Holding, contract 062/2001</t>
  </si>
  <si>
    <t>Transmission - Appendix</t>
  </si>
  <si>
    <t>Appendix</t>
  </si>
  <si>
    <t>Auction</t>
  </si>
  <si>
    <t>Lot</t>
  </si>
  <si>
    <t>Lot-Auction</t>
  </si>
  <si>
    <t>Location</t>
  </si>
  <si>
    <t>Process</t>
  </si>
  <si>
    <t>Line Extension (km)</t>
  </si>
  <si>
    <t># of substations</t>
  </si>
  <si>
    <t>Discount</t>
  </si>
  <si>
    <t>RAP Discount</t>
  </si>
  <si>
    <t>Date of Signature</t>
  </si>
  <si>
    <t>Established Date - Aneel</t>
  </si>
  <si>
    <t>Start of Operation - Aneel</t>
  </si>
  <si>
    <t>End of Concession - Aneel</t>
  </si>
  <si>
    <t>Commercial Operation Deadline - Aneel (months)</t>
  </si>
  <si>
    <t>Concession Term (years)</t>
  </si>
  <si>
    <t>RAP Reference Date</t>
  </si>
  <si>
    <t>Tax Regime?</t>
  </si>
  <si>
    <t>Eligible for SUDAM/SUDENE?</t>
  </si>
  <si>
    <t>% Sudam/Sudene Benefit</t>
  </si>
  <si>
    <t>RBSE + RBNI shielded and Incremental - BAR, % of AIS + Land</t>
  </si>
  <si>
    <t>RBSE - BAR, % of AIS + Land</t>
  </si>
  <si>
    <t>BAR, % of AIS + Land</t>
  </si>
  <si>
    <t>Economic component + O&amp;M, w/o charges</t>
  </si>
  <si>
    <t>Economic Component of RBSE and RBNI + O&amp;M, w/o charges</t>
  </si>
  <si>
    <t>Economic Component, from RBSE and RBNI + O&amp;M, w/o charges</t>
  </si>
  <si>
    <t>CALa - Multiplier Factor</t>
  </si>
  <si>
    <t>CALv - Multiplier Factor</t>
  </si>
  <si>
    <t>CALi - Multiplier Factor</t>
  </si>
  <si>
    <t>Debentures</t>
  </si>
  <si>
    <t>CONCESSION CONTRACT No 04/2024-ANEEL</t>
  </si>
  <si>
    <t xml:space="preserve">CONCESSION CONTRACT No 06/2024-ANEEL </t>
  </si>
  <si>
    <t>CONCESSION CONTRACT No 08/2024-ANEEL</t>
  </si>
  <si>
    <t>CONCESSION CONTRACT No 12/2024-ANEEL</t>
  </si>
  <si>
    <t>CONCESSION CONTRACT No 09/2023-ANEEL</t>
  </si>
  <si>
    <t>CONCESSION CONTRACT No 13/2022-ANEEL</t>
  </si>
  <si>
    <t>PROCESS No 48500.001560/2023-71</t>
  </si>
  <si>
    <t>PROCESS No 48500.007497/2022-04</t>
  </si>
  <si>
    <t>PROCESS No 48500.003869/2021-34</t>
  </si>
  <si>
    <t>Contracted RAP</t>
  </si>
  <si>
    <t>Presumpted</t>
  </si>
  <si>
    <t>Realized RAP &amp; Gross Revenue</t>
  </si>
  <si>
    <t>RBSE + RBNI shielded and Incremental - CAL (BRL)</t>
  </si>
  <si>
    <t>RBSE + RBNI shielded and Incremental - CAV (BRL)</t>
  </si>
  <si>
    <t>RBSE + RBNI shielded and Incremental - CAI (BRL)</t>
  </si>
  <si>
    <t>RBSE + RBNI shielded and Incremental - BARa (BRL)</t>
  </si>
  <si>
    <t>RBSE + RBNI shielded and Incremental - BARv (BRL)</t>
  </si>
  <si>
    <t>RBSE + RBNI shielded and Incremental - BARi (BRL)</t>
  </si>
  <si>
    <t>RBSE + RBNI shielded and Incremental - BAR (BRL) - Annual Regulatory Base</t>
  </si>
  <si>
    <t>RBSE - CAL (BRL)</t>
  </si>
  <si>
    <t>RBSE - CAV (BRL)</t>
  </si>
  <si>
    <t>RBSE - CAI (BRL)</t>
  </si>
  <si>
    <t>RBSE - BARa (BRL)</t>
  </si>
  <si>
    <t>RBSE - BARv (BRL)</t>
  </si>
  <si>
    <t>RBSE - BARi (BRL)</t>
  </si>
  <si>
    <t>RBSE - BAR (BRL) - Annual Regulatory Basis</t>
  </si>
  <si>
    <t>CAL (BRL)</t>
  </si>
  <si>
    <t>CAV (BRL)</t>
  </si>
  <si>
    <t>CAI (BRL)</t>
  </si>
  <si>
    <t>BARa (BRL)</t>
  </si>
  <si>
    <t>BARv (BRL)</t>
  </si>
  <si>
    <t>BARi (BRL)</t>
  </si>
  <si>
    <t>BAR (BRL) - Annual Regulatory Basis</t>
  </si>
  <si>
    <t>RBSE - BAR (BRL) - Annual Regulatory Base</t>
  </si>
  <si>
    <t>Auction's Maximum RAP (BRL mn)</t>
  </si>
  <si>
    <t>Capex ANEEL (BRL mn)</t>
  </si>
  <si>
    <t>Adjustment Portion (PA) - ANEEL Resolution No. 3,348/2024 (BRL mn)</t>
  </si>
  <si>
    <t>It is worth noting that, although part of the Company’s claims were accepted—resulting in positive impacts on revenue—the final outcome of the review led to a net reduction in revenue and in the Adjustment Portion (PA), due to official changes prompted by material errors. The main variation occurred in the Economic Component of RBSE, whose revenue was reduced by approximately BRL 192 million, with an equivalent impact on the Adjustment Portion.</t>
  </si>
  <si>
    <t>RAP ANEEL 3,344/2024 (BRL)</t>
  </si>
  <si>
    <t>RAP Post-Appeals (BRL)</t>
  </si>
  <si>
    <t>Difference (BRL)</t>
  </si>
  <si>
    <t>Gross RAP Reviewed ANEEL 3,343/2024 (BRL)</t>
  </si>
  <si>
    <t>Total PA ANEEL 3,343/2024 (BRL)</t>
  </si>
  <si>
    <t>Gross RAP Reviewed Post-Appeals (BRL)</t>
  </si>
  <si>
    <t>Total PA Post Revision (BRL)</t>
  </si>
  <si>
    <t>Total Difference RAP + PA (BRL)</t>
  </si>
  <si>
    <t>Annual Permitted Revenue (RAP) and Approved Adjustment Portion (PA)  1Q25: Corresponds to ¼ of the RAP and PA, respectively, of BRL 16,983 million and BRL 1,529 million, approved for the 2024/2025 cycle under ANEEL Resolution No. 3,348/2024 for the transmission concession contracts of Eletrobras (post-Furnas incorporation), Chesf, CGT Eletrosul, Eletronorte, TMT, and VSB.</t>
  </si>
  <si>
    <t>Discount for unavailability: Associated with the discount applied for Variable Portion (PV) and Suspension of Base Payment (PB) due to the unavailability of transmission facilities, according to Module 4 of the Transmission Services Rules (available on ANEEL’s website). In 1Q25, the total revenue reduction due to unavailability was approximately -BRL 65 million, comprising -BRL 52 million related to the Variable Portion and -BRL 13 million to the Suspension of Base Payment. The  Suspension of Base Payment applies when, after reaching one of the discount thresholds defined in Module 4, the Transmission Function (FT) remained unavailable for 30 consecutive days, without either the facility being restored to operation or the temporary operational restriction being resolved.</t>
  </si>
  <si>
    <t>Tariffs Mismatches 
(i) Between Annual Adjustment of Transmission and Distribution: Associated with the timing mismatch between the amounts approved for Other Transmission Facilities (DIT) for exclusive use in the Annual RAP Adjustment for transmission companies (ANEEL Resolution No. 3,348/2024) and the revenue amounts approved in the Annual Adjustments of the distribution companies, which occur at different times. In 1Q25, this difference totaled approximately BRL 40 million.
(ii) Border Network Difference: Related to the difference between the RAP amounts approved for the  Basic Border Network and Other Transmission Facilities (DIT) for shared use in the Annual RAP Adjustment of the transmission companies for the 2024/2025 cycle, and the billing amounts reflected in the AVCs issued by ONS. These adjustments will be incorporated into the Adjustment Portion of the following cycle. In 1Q25, this difference totaled approximately BRL 64 million.
(iii) Other Transmission Facilities (DIT) Difference for Exclusive Use of Itaipu: Refers to the discrepancy between the approved RAP for Other Transmission Facilities (DIT) for Itaipu’s exclusive use and the monthly amount collected based on the power and tariff approved by ANEEL. For each subsequent calendar year, ANEEL publishes the contracted power amounts for Itaipu in a specific Regulatory Resolution, while the monthly tariff for electricity transportation from Itaipu Binacional is published for the Transmission tariff cycle. As a result, an adjustment is required to account for variations in contracted power, arising from the timing mismatch between the calendar year and the tariff cycle. This adjustment is considered in the Adjustment Portion of the following cycle. In 1Q25, this mismatch totaled approximately -BRL 11 million.</t>
  </si>
  <si>
    <t>Others: Includes “Eliminations,” which represent transactions between companies within the same group, i.e., Eletrobras companies. In 1Q25,  total eliminations were approximately BRL -232 million.</t>
  </si>
  <si>
    <t>RAP, BRL mn</t>
  </si>
  <si>
    <t>RAP, BRL mn - IGPM-indexed</t>
  </si>
  <si>
    <t>RAP, BRL mn - IPCA-indexed</t>
  </si>
  <si>
    <t>RAP, BRL mn - indexados ao IGPM</t>
  </si>
  <si>
    <t>Current RAP</t>
  </si>
  <si>
    <t>Composition of the current RAP for the 2024/25 cycle, considering modules in operation at the time of the publication of ReH 3,348/2024 (Ratifying Resolution), plus the RAP of estimated modules that have entered into operation since its publication.</t>
  </si>
  <si>
    <t>Tariff Cycle</t>
  </si>
  <si>
    <t>4. Fully Depreciated Assets</t>
  </si>
  <si>
    <t>CAIMI RBNI Indemnified</t>
  </si>
  <si>
    <t>RBNI Indemnified - CAL (BRL)</t>
  </si>
  <si>
    <t>RBNI Indemnified - CAV (BRL)</t>
  </si>
  <si>
    <t>RBNI Indemnified - CAI (BRL)</t>
  </si>
  <si>
    <t>RBNI Indemnified - BARa (BRL)</t>
  </si>
  <si>
    <t>RBNI Indemnified - BARv (BRL)</t>
  </si>
  <si>
    <t>RBNI Indemnified - BARi (BRL)</t>
  </si>
  <si>
    <t>RBNI Indemnified - BAR (BRL) - Annual Regulatory Base</t>
  </si>
  <si>
    <t>RBNI Indemnified - BAR, % of AIS + Land</t>
  </si>
  <si>
    <t>RBNI Indemnified - AIS</t>
  </si>
  <si>
    <t>Income of Special Obligations (OE)</t>
  </si>
  <si>
    <t>This reconciliation of RAP with Gross and Net Revenue does not consider the effects of Variable Portion or Prepayment	 Apportionment (definitions in the 'RAP &amp; Realized Gross Revenue' tab).</t>
  </si>
  <si>
    <t>RBNI indemnified</t>
  </si>
  <si>
    <t>Specific risk</t>
  </si>
  <si>
    <t>Tariff Cyclce</t>
  </si>
  <si>
    <t>Subsidiary</t>
  </si>
  <si>
    <t>R&amp;I</t>
  </si>
  <si>
    <t>1st RAP Reduction</t>
  </si>
  <si>
    <t>2nd RAP Reduction</t>
  </si>
  <si>
    <t>Ruling 920/2025</t>
  </si>
  <si>
    <t>Start</t>
  </si>
  <si>
    <t>End</t>
  </si>
  <si>
    <t>Auction's RAP</t>
  </si>
  <si>
    <t>RTP 2023 - Regulatory Asset Base, Renewed Contracts under law 12,783/2013 - post Ruling 1.228/2025</t>
  </si>
  <si>
    <t>2023, reviewed</t>
  </si>
  <si>
    <t>Eletrobras - contratos renovados, sem considerar a RBSE Financeiro, antes do Despacho 1.228/2025 -&gt; válido para 2023/24 e 2024/25</t>
  </si>
  <si>
    <t>For Tendered Contracts</t>
  </si>
  <si>
    <t>For Renewed Contract</t>
  </si>
  <si>
    <t>For the 2023/24 and 2024/25 cycles, the regulatory asset base, RAP, and PA are considered before the effects of Ruling 1,228/2025, which reflects the outcome of the appeals analysis regarding the 2023 RTP.</t>
  </si>
  <si>
    <t>For the 2025/26 cycle onward, the effects of Ruling 1,228/2025 are considered, reflecting the revised regulatory asset base following the appeals review.</t>
  </si>
  <si>
    <t>The difference between the RAP and the PA, before and after Ruling 1,228/2025, is summarized in the "Renewed RAP Review" tab.</t>
  </si>
  <si>
    <t>For the 2024/25 cycle, the regulatory asset base, RAP, and PA are considered before the effects of Ruling 920/2025, which reflects the outcome of the appeals analysis regarding the 2023 RTP.</t>
  </si>
  <si>
    <t>For the 2025/26 cycle onward, the effects of Ruling 920/2025 are considered, reflecting the result of the appeals review.</t>
  </si>
  <si>
    <t>The difference between the RAP and the PA, before and after Order 920/2025, is summarized in the "Tendered RAP Review" tab.</t>
  </si>
  <si>
    <t>Adjustment Portion (PA) List, approved on ReH 3,348/2024, per company, PA type and year, until the 2028-29 cycle, after Rulings 920/2025, 1,228/2025 and 1,307/2025.</t>
  </si>
  <si>
    <t>Summary of PA's, by contract type, consolidated, for all years until the next cycle, approved by ReH 3,348/2024, with explanations of the main PA groups. Considers the PA's stated before effects of Rulings 920/2025, 1,228/2025 and 1,307/2025.</t>
  </si>
  <si>
    <t>Reconstruction of the gross revenue for the transmission segment, based on the RAP and the PA approved for the current tariff cycle. It considers concession contracts managed by consolidated companies: Eletrobras Holding, Eletronorte, Chesf, CGT Eletrosul, TMT, and VSB.</t>
  </si>
  <si>
    <t>PAs List, ReH 3,348, post Rulings</t>
  </si>
  <si>
    <t>PAs List, ReH 3,348, pre Rulings</t>
  </si>
  <si>
    <t>Adjustment Portion (PA) List, approved on ReH 3,348/2024, per company, PA type and year, until the 2028-29 cycle, before effects of Rulings 920/2025, 1,228/2025 and 1,307/2025.</t>
  </si>
  <si>
    <t>Eletrobras - Renewed Contracts, w/o considering Financial RBSE, after Ruling 1.228/2025 -&gt; valid starting on 2025/26</t>
  </si>
  <si>
    <t>Total effect from the review of administrative appeals</t>
  </si>
  <si>
    <t>Effects for the 2025/2026 cycle arising from the review of administrative appeals related to the 2023 Periodic Tariff Review (RTP).</t>
  </si>
  <si>
    <t>TOTAL PA - Annual Adjustment (Extended + Tendered)</t>
  </si>
  <si>
    <t>Considers the revised regulatory basis, reflecting the effects of the appeals analysis on the 2023 and 2024 RTP, and the Annual Reajustment for 2024, as stated in Ruling 920/2025, 1,228/2025, and 1,307/2025.</t>
  </si>
  <si>
    <t>Adjustment Portion (PA) - Adjusted with effects of Rulings 1,307/2025, 1,228/2025 e 920/2025 (R$ mm)</t>
  </si>
  <si>
    <t>(RAP 2024/2025 post appeals) - (RAP 2024/2025 before appeals) (10)</t>
  </si>
  <si>
    <t>(PA 2024/2025 post appeals) - (PA 2024/2025 before appeals) (10)</t>
  </si>
  <si>
    <t>(RAP 2024/2025 post appeals) - (RAP 2024/2025 before appeals) (11)</t>
  </si>
  <si>
    <t>(PA 2024/2025 post appeals) - (PA 2024/2025 before appeals) (11)</t>
  </si>
  <si>
    <t>New!</t>
  </si>
  <si>
    <t>(1) Adjustment Portion (PA) 24/25 cycle (before the Administrative Appeals) -  PA stablished by ANEEL Resolution No. 3,344/2024, that defined the outcome of the Periodic Tariff Review (RTP) of the Annual Permitted Revenue (RAP) for Concession Contracts No. 057/2001, 058/2001, 061/2001 and 062/2001, which were extended under Law No. 12,783/2013, as part of the Public Consultation (CP) ANEEL No.12/2024. 
PA cycles 25/26, 26/27 and 27/28 - PA stablished by ANEEL Ruling 1,228/2025, published in April 24, 2025, through which the Agency partially upheld the administrative appeals filed against Resolution No. 3,344/2024,  that defined  the outcome  of the Periodic Tariff Review (RTP) of the Annual Permitted Revenue (RAP) for Concession Contracts No. 057/2001, 058/2001, 061/2001 and 062/2001 which were extended under Law No. 12,783/2013, as part of the Public Consultation (CP) ANEEL No.12/2024. It is worth noting that the effects of Ruling 1,228/2025 will be effectively reflected throughout the 2025-2026 RAP cycle</t>
  </si>
  <si>
    <t>(2) PA Postponement: refers to the financial differences arising from the postponement of the Periodic Tariff Review (RTP) of the RAP for the extended concession contracts, originally scheduled for July 1, 2023, and deferred to July 1, 2024, as set forth in ANEEL Ruling No. 402/2023. PA to be compensated in a single installment. The correspondent amounts were defined in Resolution No. 3,344/2024.</t>
  </si>
  <si>
    <t>(3) Includes annual payments (prepayments) for the execution of small-scale improvements related to the 2023-2024 cycle. Values for cycle 24/25 were established on Resolution No. 3,344/2025, while cycles 25/26, 26/27 and 27/28 (post-appeals) were set by Ruling 1,228/2025.</t>
  </si>
  <si>
    <t>(4) PA Retroactivity: refers to the retroactive portion of the additional RAP associated with reinforcements and improvements undergoing their first Periodic Tariff Review, within the incremental revenue base. The retroactivity applies to the period between the commercial operation date of the projects and June 30, 2023, as set forth in PRORET Submodule 9.7. The corresponding amounts are net of the annual financial advances previously granted to partially anticipate revenues associated with the execution of minor improvements without prior revenue recognition. This adjustment will be compensated in equal installments until the next periodic review, scheduled for July 2028. The values from 24/25 cycle were defined in Resolution No. 3,344/24 (before appeals) and cycles 25/26, 26/27 and 27/28 were established in Ruling 1,228/2025 (post-appeals).</t>
  </si>
  <si>
    <t>(5) PA Other Adjustments (RTP 2023): refers to additional adjustments identified during the 2023 Periodic Tariff Review (RTP), as outlined in ANEEL’s Technical Notes No. 58/2024 and No. 103/2024-STR, which supported Public Consultation No. 12/2024. Values from cycle 24/25 defined in Resolution 3,344/2024 (before appeals).</t>
  </si>
  <si>
    <t>(6) PA Annual Funding for Improvements: corresponds to the annual financial provision for the execution of Minor Improvements (MPP), to be considered from the 2024–2025 cycle through the 2027–2028 cycle. Values from 24/25 cycle were defined in Resolution No. 3,344/2024 and cycles 25/26, 26/27 and 27/28 in Ruling 1,228/2025 (post-appeals).</t>
  </si>
  <si>
    <t>(7) PA Settlement: refers to the compensation of differences arising from collection surpluses or deficits identified in the accounting records prepared by the ONS. The values were established in ANEEL Resolution No. 3,348/2025</t>
  </si>
  <si>
    <t>(8) PA Authorizations for Minor Reinforcements without RAP: considers the portion of RAP corresponding to the period between the commercial operation start date of the project, as stated in the Release Term issued by ONS, and June 30 of year i (i.e., June of cycle i–1), for cases of minor reinforcements authorized with RAP established under the Annual RAP Adjustment. The values were defined in Resolution No. 3,348/2024</t>
  </si>
  <si>
    <t>(9) Refers exclusively to the PA related to Periodic RAP Reviews approved by ANEEL for tendered concession contracts that underwent review by 2024. Values for the 2024–2025 cycle were set in Resolution No. 3,348/2024, while those for the 2025–2026, 2026–2027, and 2027–2028 cycles (post-appeals) were defined in Ruling No. 920/2025.</t>
  </si>
  <si>
    <t>(10) Refers to the expected effects of Ruling No. 1,307/2025, published on May 6, 2025, in which ANEEL partially upheld the Administrative Appeals filed against Resolution No. 3,348/2024 related to the 2024–2025 Annual RAP Adjustment, approving changes to the outcome of the 2024–2025 RAP cycle. The financial impacts will be effectively reflected throughout the 2025–2026 RAP cycle.
It is worth noting that Ruling No. 1,307/2025 also incorporates the changes introduced by Ruling No. 1,228/2025, in which the Agency partially upheld the Administrative Appeals filed against Resolution No. 3,344/2024, which established the results of the Periodic RAP Review for Concession Contracts 057/2001, 058/2001, 061/2001, and 062/2001 extended under Law No. 12,783/2013, as defined in Public Consultation ANEEL No. 12/2024. The effects will also be reflected throughout the 2025–2026 RAP cycle.</t>
  </si>
  <si>
    <t>(11) Refers to the expected effects of Ruling No. 1,307/2025, published on May 6, 2025, in which ANEEL partially upheld the Administrative Appeals filed against Resolution No. 3,348/2024 related to the 2024–2025 Annual RAP Adjustment, approving changes to the outcome of the 2024–2025 RAP cycle. The financial impacts will be effectively reflected throughout the 2025–2026 RAP cycle.
It is worth highlighting that Ruling No. 1,307/2025 incorporates the changes introduced by Ruling No. 920/2025, in which ANEEL partially upheld the Administrative Appeals filed by Eletrobras against Resolution No. 3,343/2024, approving changes to the outcome of the Periodic RAP Review for tendered transmission concession contracts scheduled for review in July 2024. The financial effects will also be reflected throughout the 2025–2026 RAP cycle.</t>
  </si>
  <si>
    <t>The RAP values related to the financial component of the RBSE are based on ANEEL Ruling No. 1,746/2025 and Homologatory Resolutions Nos. 3,462/2025, 3,463/2025, 3,465/2025, and 3,468/2025.</t>
  </si>
  <si>
    <t>Revised RAP and PA values for Reinforcements and Improvements, after analysis of the appeals against ReH No. 3,343/2024 (BRL) – Ruling No. 920/2025</t>
  </si>
  <si>
    <t>https://biblioteca.aneel.gov.br/acervo/detalhe/248229?guid=1750193714534&amp;returnUrl=%2fresultado%2flistarlegislacao%3fguid%3d1750193714534%26quantidadePaginas%3d1%26codigoRegistro%3d248229%23248229&amp;i=1</t>
  </si>
  <si>
    <t>https://www2.aneel.gov.br/cedoc/adsp2025882_2.xlsx</t>
  </si>
  <si>
    <t xml:space="preserve">Regulatory Capital Remuneration Rate - Transmission and Generation </t>
  </si>
  <si>
    <t>Ruling 829/2023</t>
  </si>
  <si>
    <t>Ruling 894/2024</t>
  </si>
  <si>
    <t>Ruling 882/2025</t>
  </si>
  <si>
    <t>https://biblioteca.aneel.gov.br/acervo/detalhe/240911?guid=1750275727904&amp;returnUrl=%2fresultado%2flistarlegislacao%3fguid%3d1750275727904%26quantidadePaginas%3d1%26codigoRegistro%3d240911%23240911&amp;i=4</t>
  </si>
  <si>
    <t>https://www2.aneel.gov.br/cedoc/adsp2024894_2.xlsx</t>
  </si>
  <si>
    <t>mar-23 to feb-24</t>
  </si>
  <si>
    <t>mar-24 to feb-25</t>
  </si>
  <si>
    <t>mar-25 to feb-26</t>
  </si>
  <si>
    <t>This file consolidates financial and operating data, including, when applicable, the processing of information to support the modeling of Eletrobras’ transmission segment.</t>
  </si>
  <si>
    <t>Mechanics of the RAP (Annual Permitted Revenue) calculation for tendered and renewed contracts, with RAP and PA (Adjustment Portion) from the latest RTPs (Periodic Tariff Revision) and most recent Homologatory Resolutions (ReH). Includes contracts expired in auctions and under implementation, considering the schedule and RAP from the ANEEL auction. Takes into account concession contracts under the management of the consolidated companies: Eletrobras Holding, Eletronorte, Chesf, CGT Eletrosul, TMT, and VSB.
Includes the effect of the revision of the Regulatory Asset Base for renewed contracts starting from the 2025/26 tariff cycle, incorporating the results of Rulings 920/2025, 1,228/2025, and 1,307/2025, reflecting the appeals analysis of the 2023 RTP.
Further details on the RAP review can be found in the "Revisão RAP Renovados" and "Revisão RAP Licitados" tabs.</t>
  </si>
  <si>
    <t>Reconciliation of the RAP calculated in the 'Support, post Ruling 1,228-2025' tab with gross and net revenue, before eliminations. It considers sectorial taxes and charges. The eliminations refer to the portion of network usage charges paid by Eletrobras' generation companies to the transmission companies within the same group (intercompany).</t>
  </si>
  <si>
    <t xml:space="preserve">Gross and Net Regulatory Asset Base, Periodic Tariff Revision (RTP) 2023 and RTP 2018. For 2023, we present two bases: (a) the original RTP result, which served as the basis for the RAP and PA approved for the 2024/25 cycle;
(b) Ruling 1,228/2025, resulting from the RTP appeals analysis, which serves as the basis for the RAP and PA starting from the 2025/26 cycle. Additionally, it supports for the PA adjustment to be made in 2025/26, due to the difference between the revised RAP and PA originally approved and received for the 2024/25 cycle versus their revised values. </t>
  </si>
  <si>
    <t>Regulatory WACC established by ANEEL for transmission and generation, for the last 3 years:
as per Ruling No. 829/2023, used for the 2023 RTP of renewed contracts;
as per Ruling No. 894/2025, effective as of March 1, 2024 until February 28, 2025; and
as per Ruling No. 882/2025, effective as of March 1, 2025.</t>
  </si>
  <si>
    <t xml:space="preserve">Summary of PA's, by contract type, consolidated, for 2024/25, 2025/26, 2026/27 and 2027/28 cycles, approved by ReH 3,348/2024, with explanations of the main PA groups. Considers the PA's stated after effects of Rulings 920/2025, 1,228/2025 and 1,307/2025, incorporating the revisions resulting from the appeals analysis.
</t>
  </si>
  <si>
    <t>bop - begin of period</t>
  </si>
  <si>
    <t>eop - end of period</t>
  </si>
  <si>
    <t>RAP Eletrobras - Tendered Contracts, auctions under implementation, ANEEL schedule</t>
  </si>
  <si>
    <t>RAP Eletrobras -  Renewed and Tendered Contracts, consolidated entities</t>
  </si>
  <si>
    <t>RAP and PA Eletrobras - Tendered Contracts</t>
  </si>
  <si>
    <t>Contracts adjusted by IGP-M Index</t>
  </si>
  <si>
    <t>Contracts adjusted by IPCA Index</t>
  </si>
  <si>
    <t>Readjustment index</t>
  </si>
  <si>
    <t>No. of associated substations</t>
  </si>
  <si>
    <t>Total Km</t>
  </si>
  <si>
    <t>RAP PRT MME 579/12 (O&amp;M)</t>
  </si>
  <si>
    <t xml:space="preserve">RAP Financial Component - PRT MME 120/16 </t>
  </si>
  <si>
    <t xml:space="preserve">RAP Economic Component - PRT MME 120/16 </t>
  </si>
  <si>
    <t>RAP Reinforcements and Improvements</t>
  </si>
  <si>
    <t>RAP Total approved 
cycle 2024/2025 
(Ref. Jun/24)</t>
  </si>
  <si>
    <t>RAP add-on - works that entered into commercial operation (Ref. Jun/24)</t>
  </si>
  <si>
    <t>RAP Total
(Ref. Jun/24)</t>
  </si>
  <si>
    <t>Duration of the contract</t>
  </si>
  <si>
    <t>Reduction Date of RAP 50% after 15 years</t>
  </si>
  <si>
    <t>Next readjustment date</t>
  </si>
  <si>
    <t>(I)</t>
  </si>
  <si>
    <t>(II)</t>
  </si>
  <si>
    <t>(III)</t>
  </si>
  <si>
    <t>(IV)</t>
  </si>
  <si>
    <t>(V = I+II+III+IV)</t>
  </si>
  <si>
    <t>(VI)</t>
  </si>
  <si>
    <t>(VII = V + VI)</t>
  </si>
  <si>
    <t>Start Date</t>
  </si>
  <si>
    <t>End Date</t>
  </si>
  <si>
    <t>1. The values of the RAP cycle 2024/2025 established through Approval Resolution 3,348/2024 are at prices of June/2024.</t>
  </si>
  <si>
    <t>(I) The opening of the total amount of RAP PRT MM 579/12 (O&amp;M) is presented in the "RAP of the 2024/2025 cycle" column of the "List of Modules" tab of the spreadsheet, when filtering "PRT 579/2012" in the "RAP Act" column.</t>
  </si>
  <si>
    <t>(II) The opening of the total amount of RAP Financial Component - PRT MM 120/16 is presented in the column "RAP of cycle 2024/2025" of the tab "List of Modules" of the spreadsheet, when filtering "PRT 120/2016" in the column "RAP Act" and "Financial Component calculated for the period from January/2013 to June/2017, with a payment term of 8 years, as stated in § 3 and § 4, of Art. 1, of PRT 120/2016. * Revised revenue in the 2020-2021 cycle. * Revenue revised 07-05-2024" in column "Revenue Description".</t>
  </si>
  <si>
    <t>(III) The opening of the total value of RAP Economic Component - PRT MM 120/16 is presented in the column "RAP of cycle 2024/2025" of the tab "List of Modules" of the spreadsheet, when filtering "PRT 120/2016" in the column "RAP Act" and "Installment of RAP calculated according to PRT 120/2016 and included from the 2017-2018 cycle. * Revenue revised 07-05-2024" in column "Revenue Description".</t>
  </si>
  <si>
    <t>(IV) The opening of the total value of RAP Reinforcements and Improvements is presented in the "RAP of cycle 2024/2025" column of the "List of Modules" tab of the spreadsheet, when filtering "RBNI, RCDM and RMEL" in the "revenue type" in the "RAP Act" column.</t>
  </si>
  <si>
    <t>6. (VI) Additional RAP associated with the authorized reinforcement and improvement works that entered into commercial operation from the last adjustment until 1Q25. The list of these works is presented when filtering the "Quarter" column of the "List of Modules" tab of the spreadsheet.</t>
  </si>
  <si>
    <t>Bidding Projects</t>
  </si>
  <si>
    <t>Approved RAP (*) + Additional RAP (**)</t>
  </si>
  <si>
    <t>RAP Auction</t>
  </si>
  <si>
    <t>RAP Total 
(Ref. Jun/24)</t>
  </si>
  <si>
    <t xml:space="preserve">Reduction Date of RAP 50% after 15 years
</t>
  </si>
  <si>
    <t>RAP Renewed</t>
  </si>
  <si>
    <t>RAP Bidders</t>
  </si>
  <si>
    <t>Regulatory RAP</t>
  </si>
  <si>
    <t>(III = I + II)</t>
  </si>
  <si>
    <t>(V = III +IV)</t>
  </si>
  <si>
    <t>(*) Approved RAP associated with active modules of ReH 3348/2024.</t>
  </si>
  <si>
    <t>(**) RAP associated with planned modules that came into operation during 3Q24 to 1Q25</t>
  </si>
  <si>
    <t>8. The information associated with the 100% Eletrobras SPE concession contracts whose projects are in commercial operation are considered.</t>
  </si>
  <si>
    <t>Other contracts (**)</t>
  </si>
  <si>
    <t>(**) Transmission lines associated with the connection of power plants, free consumers, sectioning, etc., without a revenue contract approved by REH 3216/2023</t>
  </si>
  <si>
    <r>
      <t xml:space="preserve">2. </t>
    </r>
    <r>
      <rPr>
        <b/>
        <sz val="11"/>
        <color theme="1" tint="0.249977111117893"/>
        <rFont val="Calibri"/>
        <family val="2"/>
        <scheme val="minor"/>
      </rPr>
      <t>PRT MME 579/12</t>
    </r>
    <r>
      <rPr>
        <sz val="11"/>
        <color theme="1" tint="0.249977111117893"/>
        <rFont val="Calibri"/>
        <family val="2"/>
        <scheme val="minor"/>
      </rPr>
      <t xml:space="preserve"> - Defined the initial RAP, referred to in art. 13 of Provisional Measure No. 579, of 2012 (converted into Law 12,783/2013), of the facilities that are part of the electric power transmission concessions under art. 6 of said Provisional Measure, subject to the decision provided for in art. 12. </t>
    </r>
  </si>
  <si>
    <r>
      <t xml:space="preserve">3. </t>
    </r>
    <r>
      <rPr>
        <b/>
        <sz val="11"/>
        <color theme="1" tint="0.249977111117893"/>
        <rFont val="Calibri"/>
        <family val="2"/>
        <scheme val="minor"/>
      </rPr>
      <t>PRT MME 120/16</t>
    </r>
    <r>
      <rPr>
        <sz val="11"/>
        <color theme="1" tint="0.249977111117893"/>
        <rFont val="Calibri"/>
        <family val="2"/>
        <scheme val="minor"/>
      </rPr>
      <t xml:space="preserve"> - determined that the amounts approved by ANEEL related to the assets provided for in art. 15, § 2 of Law 12,783/2013 become part of the Regulatory Remuneration Base (BRR) of the transmitters and that the cost of capital is added to the respective Permitted Annual Revenues (RAP). The payment of said RBSE indemnity considers two components: (ii) Financial component: refers to the capital cost of RBSE assets, which was not paid to the transmitters between 01.01.2013 and 06.30.2017, which will be paid until the 2027-2028 tariff cycle, according to the reprofiling defined by ANEEL in the 2018 Periodic Tariff Review; and (ii) Economic component: refers to the capital cost of assets classified as RBSE and not yet depreciated on the base date of the tariff review. This portion of revenue is due to the extended transmitters as long as such assets are not fully depreciated.</t>
    </r>
  </si>
  <si>
    <r>
      <t>4.</t>
    </r>
    <r>
      <rPr>
        <b/>
        <sz val="11"/>
        <color theme="1" tint="0.249977111117893"/>
        <rFont val="Calibri"/>
        <family val="2"/>
        <scheme val="minor"/>
      </rPr>
      <t xml:space="preserve"> RAP Reinforcements and Improvements </t>
    </r>
    <r>
      <rPr>
        <sz val="11"/>
        <color theme="1" tint="0.249977111117893"/>
        <rFont val="Calibri"/>
        <family val="2"/>
        <scheme val="minor"/>
      </rPr>
      <t>- Revenues currently received due to reinforcements and improvements that entered into commercial operation until the last annual adjustment of RAP in July 2024.</t>
    </r>
  </si>
  <si>
    <r>
      <t>5.</t>
    </r>
    <r>
      <rPr>
        <b/>
        <sz val="11"/>
        <color theme="1" tint="0.249977111117893"/>
        <rFont val="Calibri"/>
        <family val="2"/>
        <scheme val="minor"/>
      </rPr>
      <t xml:space="preserve"> (V) Total RAP approved for the 2024/2025 cycle</t>
    </r>
    <r>
      <rPr>
        <sz val="11"/>
        <color theme="1" tint="0.249977111117893"/>
        <rFont val="Calibri"/>
        <family val="2"/>
        <scheme val="minor"/>
      </rPr>
      <t xml:space="preserve"> through ReH 3,348/2024 associated with renewed contracts associated with projects in commercial operation in the Annual Adjustment of RAP cycle 2024/2025.</t>
    </r>
  </si>
  <si>
    <r>
      <t xml:space="preserve">7. </t>
    </r>
    <r>
      <rPr>
        <b/>
        <sz val="11"/>
        <color theme="1" tint="0.249977111117893"/>
        <rFont val="Calibri"/>
        <family val="2"/>
        <scheme val="minor"/>
      </rPr>
      <t>(VII) Total RAP associated with the renewed contracts</t>
    </r>
    <r>
      <rPr>
        <sz val="11"/>
        <color theme="1" tint="0.249977111117893"/>
        <rFont val="Calibri"/>
        <family val="2"/>
        <scheme val="minor"/>
      </rPr>
      <t xml:space="preserve"> considers the incorporation of large-scale authorized reinforcement and improvement works, with revenue previously defined by ANEEL, which entered into commercial operation until 1Q25.</t>
    </r>
  </si>
  <si>
    <r>
      <t>2. RAP Auction</t>
    </r>
    <r>
      <rPr>
        <b/>
        <sz val="11"/>
        <color theme="1" tint="0.249977111117893"/>
        <rFont val="Calibri"/>
        <family val="2"/>
        <scheme val="minor"/>
      </rPr>
      <t xml:space="preserve"> </t>
    </r>
    <r>
      <rPr>
        <sz val="11"/>
        <color theme="1" tint="0.249977111117893"/>
        <rFont val="Calibri"/>
        <family val="2"/>
        <scheme val="minor"/>
      </rPr>
      <t>- amounts associated with the projects subject to auction.</t>
    </r>
  </si>
  <si>
    <r>
      <rPr>
        <b/>
        <sz val="11"/>
        <color theme="1" tint="0.249977111117893"/>
        <rFont val="Calibri"/>
        <family val="2"/>
        <scheme val="minor"/>
      </rPr>
      <t>(I)</t>
    </r>
    <r>
      <rPr>
        <sz val="11"/>
        <color theme="1" tint="0.249977111117893"/>
        <rFont val="Calibri"/>
        <family val="2"/>
        <scheme val="minor"/>
      </rPr>
      <t xml:space="preserve"> The opening of the total value of the RAP Auction is presented in the "RAP of cycle 2024/2025" column of the "RAP Data ReH 3,348/2024" tab of the spreadsheet, by filtering "RBL, RICG and RPEC" in the "RAP Act" column and filtering "active status" in the "RAP Status" column.</t>
    </r>
  </si>
  <si>
    <r>
      <t>3.</t>
    </r>
    <r>
      <rPr>
        <b/>
        <sz val="11"/>
        <color theme="1" tint="0.249977111117893"/>
        <rFont val="Calibri"/>
        <family val="2"/>
        <scheme val="minor"/>
      </rPr>
      <t xml:space="preserve"> RAP Reinforcements and Improvements </t>
    </r>
    <r>
      <rPr>
        <sz val="11"/>
        <color theme="1" tint="0.249977111117893"/>
        <rFont val="Calibri"/>
        <family val="2"/>
        <scheme val="minor"/>
      </rPr>
      <t>- Revenues currently received due to reinforcements and improvements that entered into commercial operation until the last annual adjustment of RAP in July 2024.</t>
    </r>
  </si>
  <si>
    <r>
      <rPr>
        <b/>
        <sz val="11"/>
        <color theme="1" tint="0.249977111117893"/>
        <rFont val="Calibri"/>
        <family val="2"/>
        <scheme val="minor"/>
      </rPr>
      <t>(II)</t>
    </r>
    <r>
      <rPr>
        <sz val="11"/>
        <color theme="1" tint="0.249977111117893"/>
        <rFont val="Calibri"/>
        <family val="2"/>
        <scheme val="minor"/>
      </rPr>
      <t xml:space="preserve"> The opening of the total value of RAP Reinforcements and Improvements is presented in the "RAP cycle 2024/2025" column of the "RAP Data ReH 3,348/2024" tab of the spreadsheet, when filtering the bidding concession contracts and filtering "RBNI, RCDM and RMEL" in the "revenue type" in the "RAP Act" column and the RAP status column as "Active".</t>
    </r>
  </si>
  <si>
    <r>
      <t>4.</t>
    </r>
    <r>
      <rPr>
        <b/>
        <sz val="11"/>
        <color theme="1" tint="0.249977111117893"/>
        <rFont val="Calibri"/>
        <family val="2"/>
        <scheme val="minor"/>
      </rPr>
      <t xml:space="preserve"> (III) Total RAP approved for the 2024/2025 cycle</t>
    </r>
    <r>
      <rPr>
        <sz val="11"/>
        <color theme="1" tint="0.249977111117893"/>
        <rFont val="Calibri"/>
        <family val="2"/>
        <scheme val="minor"/>
      </rPr>
      <t xml:space="preserve"> through ReH 3,348/2024 associated with the bidding contracts associated with the projects in commercial operation in the Annual Adjustment of RAP cycle 2024/2025.</t>
    </r>
  </si>
  <si>
    <r>
      <t xml:space="preserve">5. </t>
    </r>
    <r>
      <rPr>
        <b/>
        <sz val="11"/>
        <color theme="1" tint="0.249977111117893"/>
        <rFont val="Calibri"/>
        <family val="2"/>
        <scheme val="minor"/>
      </rPr>
      <t xml:space="preserve">(IV) Additional RAP associated with the authorized reinforcement and improvement works </t>
    </r>
    <r>
      <rPr>
        <sz val="11"/>
        <color theme="1" tint="0.249977111117893"/>
        <rFont val="Calibri"/>
        <family val="2"/>
        <scheme val="minor"/>
      </rPr>
      <t xml:space="preserve">that entered into commercial operation from the last adjustment until 3Q24. The list of these works is presented when filtering the "Quarter" column of the "RAP Data ReH 3,348/2024" tab of the spreadsheet. </t>
    </r>
  </si>
  <si>
    <r>
      <t xml:space="preserve">7. </t>
    </r>
    <r>
      <rPr>
        <b/>
        <sz val="11"/>
        <color theme="1" tint="0.249977111117893"/>
        <rFont val="Calibri"/>
        <family val="2"/>
        <scheme val="minor"/>
      </rPr>
      <t>(V) Total RAP associated with the bidding contracts</t>
    </r>
    <r>
      <rPr>
        <sz val="11"/>
        <color theme="1" tint="0.249977111117893"/>
        <rFont val="Calibri"/>
        <family val="2"/>
        <scheme val="minor"/>
      </rPr>
      <t xml:space="preserve"> considers the incorporation of large-scale authorized reinforcement and improvement works, with revenue previously defined by ANEEL, which entered into commercial operation until 4Q24.</t>
    </r>
  </si>
  <si>
    <t>RBSE, Financial Component - base date ReH 3,348-2024 (ANEEL)</t>
  </si>
  <si>
    <t>RBSE, Economic Component</t>
  </si>
  <si>
    <t>CAIMI (Annual Cost of Movable and Real Estate Installations)</t>
  </si>
  <si>
    <t>5. Gross Remuneration Basis (5 = 1-2-3-4)</t>
  </si>
  <si>
    <t xml:space="preserve">   6.1. Depreciation for the year (6.1 = 5 x Dep. rate)</t>
  </si>
  <si>
    <t>11. Net Remuneration Basis (11 = 1+6-7-8+9+10)</t>
  </si>
  <si>
    <t>CAOM (Administrative, Operational, and Maintenance Expenses)</t>
  </si>
  <si>
    <t>PA ANEEL 3,344/2024 (BRL)</t>
  </si>
  <si>
    <t>PA Post-Appeals (BRL)</t>
  </si>
  <si>
    <t>RAP+PA ANEEL 3,344/2024 (BRL)</t>
  </si>
  <si>
    <t>RAP+PA Post-Appeals (BRL)</t>
  </si>
  <si>
    <t>Base date: Jun-2024 (ReH 3,348-2024-ANEEL) for 2023-24 and 2024-25 tariff cycles; Jun-2025 (ReH 3.481 2025-ANEEL) from 2025-26 tariff cycle onwards</t>
  </si>
  <si>
    <t>Realized RAP &amp; Gross Revenue - simplified comparative analysis</t>
  </si>
  <si>
    <t>Realized RAP &amp; Gross Revenue - detailed comparative analysis</t>
  </si>
  <si>
    <t>Renewed, Ruling 1,228-2025</t>
  </si>
  <si>
    <t>Result of the Administrative Appeal - ReH 3,344/2024 - Eletrobras (Ruling 1,228/2025) - Renewed Contracts, RTP 2023</t>
  </si>
  <si>
    <t>Result of the Administrative Appeal - ReH 3,343/2024 - Eletrobras (Ruling 920/2025) - Tendered Contracts, RTP 2024.</t>
  </si>
  <si>
    <t>Tendered, Ruling 920-2025</t>
  </si>
  <si>
    <t>Current RAP - 2024-25 Cycle</t>
  </si>
  <si>
    <t>RAP from projects in commercial operation after RA's process</t>
  </si>
  <si>
    <t>24-25 Projection - RAP Tendered</t>
  </si>
  <si>
    <t>Current RAP - 2025-26 Cycle</t>
  </si>
  <si>
    <t>Composition of the current RAP for the 2025/26 cycle, considering modules in operation at the time of the publication of ReH 3,481/2025 (Ratifying Resolution), plus the RAP of estimated modules that have entered into operation since its publication.</t>
  </si>
  <si>
    <t>Corporate Transmission 2Q25</t>
  </si>
  <si>
    <t>Corporate Transmission 2025-26 Tariff Cycle</t>
  </si>
  <si>
    <t>Considers results of the following Annual RAP Readjustment process: ReH 3,348-2024 and ReH 3,481-2025.</t>
  </si>
  <si>
    <t>RAP, base date cycle 2025-2026</t>
  </si>
  <si>
    <t>IPCA, # index on ReH 3,481-2025 (ANEEL) (may-25)</t>
  </si>
  <si>
    <t>This tab contains the total RAP associated with active modules at the time of publication of ReH 3348/2024, in addition to the RAP associated with modules planned at that time and that have entered into commercial operation since then, throughout 3Q24 to 2Q25.</t>
  </si>
  <si>
    <t>This tab contains the total RAP associated with active modules at the time of publication of ReH 3481/2025, in addition to the RAP associated with modules planned at that time and that have entered into commercial operation since then.</t>
  </si>
  <si>
    <t>Revisions after RA</t>
  </si>
  <si>
    <t>25-26 Projection - RAP Tendered</t>
  </si>
  <si>
    <t>Projection of tendered contracts's RAP, in real terms, considering contract terms, adjustment indices, and RAP reductions when applicable. Takes into account the RAP approved under ANEEL Resolution No. 3,481/2025 and active modules as of the end of the quarter.</t>
  </si>
  <si>
    <t>Considers the RAP related to investments in reinforcement and improvement not covered in the RTP, but entered into commercial operation since then.</t>
  </si>
  <si>
    <t>RAP Approved by ReH 3,348-2024 and ReH 3,481-2025 (ANEEL)</t>
  </si>
  <si>
    <t>PA ReH 3,348-2024 and ReH 3,481-2025 (ANEEL)</t>
  </si>
  <si>
    <t>RAP Modeling Support</t>
  </si>
  <si>
    <t>Observation</t>
  </si>
  <si>
    <t>From the 2024–25 tariff cycle onward, it includes the list of PAs established under ReH 3,348-2024.</t>
  </si>
  <si>
    <t>From the 2024–25 tariff cycle onward, it includes the list of PAs established under ReH 3,348-2024 and Ruling 1,307-2025.</t>
  </si>
  <si>
    <t>Administrative Appeal Decision - ANEEL Resolution No. 3,343/2024 - (Ruling No. 920/2025) - Tendered RTP 2024</t>
  </si>
  <si>
    <t>Administrative Appeal Decision - ANEEL Resolution No. 3,344/2024 - (Ruling No. 1,228/2025) - Extended RTP 2023</t>
  </si>
  <si>
    <t>Summary and Explanation of PAs, ReH 3,348, before appeals analysis and Ruling 1,307</t>
  </si>
  <si>
    <t>Summary and Explanation of PAs, after appeals analysis and Ruling 1,307</t>
  </si>
  <si>
    <t>Approved RAP and PA - ReH 3.216/2023, ReH 3.348/2024</t>
  </si>
  <si>
    <t>Taxes and Sector Charges (PIS/COFINS + CDE/Proinfa)</t>
  </si>
  <si>
    <t>RAP Add-on: new facilities</t>
  </si>
  <si>
    <t>Pass Through Items (offset through the Adjustment Portion, PA, in the subsequent tariff cycle)</t>
  </si>
  <si>
    <t>Others discrepancies to approved RAP for current tariff cycle</t>
  </si>
  <si>
    <t>RAP+PA Tendered Contracts</t>
  </si>
  <si>
    <t>RAP+PA Renewed Contracts</t>
  </si>
  <si>
    <t>Assumptions</t>
  </si>
  <si>
    <t>base date</t>
  </si>
  <si>
    <t>From the 2025–26 tariff cycle onward, it includes the list of PAs established under ReH 3,481-2025.</t>
  </si>
  <si>
    <t>PA DIT Quality</t>
  </si>
  <si>
    <t>PAs List, ReH 3,481</t>
  </si>
  <si>
    <t>Adjustment Portion (PA) List, approved on ReH 3,481/2025, per company, PA type and year, until the 2028-29 cycle.</t>
  </si>
  <si>
    <t>Auction (100%)</t>
  </si>
  <si>
    <t>Cycle Start</t>
  </si>
  <si>
    <t>Cycle End</t>
  </si>
  <si>
    <t>The information contained in this spreadsheet (“Information”) was compiled by Centrais Elétricas Brasileiras S.A. (“Company”) from public data, including that published by the National Electric Energy Agency - ANEEL, as well as from the Company's own documents. The Information is made available as is and may become inaccurate, incomplete or out of date at any time, without prior notice.
The Company assumes no obligation to update the Information or to correct or supplement it as a result of supervening events. The Information does not constitute projections, estimates or forward-looking statements.
Models, analyses, interpretations or any derivative products prepared by third parties on the basis of the Information do not reflect the position, agreement or responsibility of the Company. The use, reproduction or distribution of the Information, as well as any work derived from it, is the sole responsibility of the user.
Before making investment decisions, investors should carry out their own due diligence and/or consult specialized consultants and consult the Company's public documents archived with the Brazilian Securities and Exchange Commission (CVM), ANEEL or other competent authorities.
The Company, its directors, officers, employees and agents shall not be liable for any loss or damage, direct or indirect, resulting from the use of or reliance on the Information, inaccuracies, omissions, delays or interruptions in its supply, or investment or disinvestment decisions based, in whole or in part, on the Information or work resulting therefrom.</t>
  </si>
  <si>
    <t>RAP from projects in commercial operation between RTP 2023 and RA process</t>
  </si>
  <si>
    <t>Discount for unavailability</t>
  </si>
  <si>
    <t>Adjustment Portion (PA) - ANEEL Resolution No. 3,348/2024 and No. 3,481/2025 (BRL mn)</t>
  </si>
  <si>
    <t>Summary and Explanation of PAs, according to ReH 3,348/2024 and ReH 3,481/2025</t>
  </si>
  <si>
    <t>2Q25</t>
  </si>
  <si>
    <t>PA DIT Quality (9)</t>
  </si>
  <si>
    <t>PA Periodic Tariff Review of RAP (III) (10)</t>
  </si>
  <si>
    <t>The table below presents the PA breakdown defined by ANEEL for the 2024/2025 cycle, as established in ANEEL Resolution 3,348/2024, within the scope of the Annual RAP Readjustment for the 2024/2025 cycle, and for the 2025/2026 cycle, as established in ANEEL Resolution 3,481/2025, within the scope of the Annual RAP Readjustment for the 2025/2025 cycle. Additionally, for the upcoming tariff cycles (2026/2027 to 2027/2028), the PA Reviews established by ANEEL under the RAP periodic review processes for renewed and tendered concession contracts—approved by ANEEL up to the 2025/2026 cycle—are also included.</t>
  </si>
  <si>
    <t>(1) Adjustment Portion (PA) for the 2024/2025 cycle (prior to the Administrative Appeals) – Adjustment Portion established in Homologatory Resolution No. 3,344/2024, which sets the outcome of the Periodic RAP Review for Concession Contracts 057/2001, 058/2001, 061/2001, and 062/2001, extended under Law No. 12,783/2013, as a result of ANEEL Public Consultation No. 12/2024.
PAs for the 2025/2026, 2026/2027, and 2027/2028 cycles – Adjustment Portions established in Rulingr No. 1,228/2025, published on April 24, 2025, in which the Agency partially upholds the Administrative Appeals filed against Homologatory Resolution No. 3,344/2024. The effects of Ruling No. 1,228/2025 will be effectively reflected in the 2025–2026 RAP cycle.</t>
  </si>
  <si>
    <t xml:space="preserve">(3) Includes annuities (prepayments) for the execution of small-scale improvements related to the 2023-2024 cycle. Value for the 2024/2025 cycle established in Homologatory Resolution No. 3,344/2024.
</t>
  </si>
  <si>
    <t>(4) PA Retroactive: Retroactive RAP additional installments for reinforcements and improvements undergoing their first Periodic Review (incremental basis), covering the period from commercial operation start until June 30, 2023, as per Submodule 9.7 of PRORET. Already adjusted for full-year payments related to prepayment of part of the revenue associated with executing small-scale improvements that initially had no prior revenue. To be offset in equal installments until the subsequent review in July 2028. Values for the 2024/2025 cycle defined in Homologatory Resolution No. 3,344/2024 (prior to the appeals) and for the 2025/2026, 2026/2027, and 2027/2028 cycles established in Ruling No. 1,228/2025 (after the appeals).</t>
  </si>
  <si>
    <t xml:space="preserve">(5) PA Other Adjustments - RTP 2023: Adjustments based on Technical Notes No. 58/2024 and No. 103/2024-STR/ANEEL, supporting Public Consultation 12/2024. To be offset in a single installment. Values for the 2024/2025 cycle defined in Homologatory Resolution No. 3,344/2024 (prior to the appeals).
</t>
  </si>
  <si>
    <t>(6) PA Annual Fee Improvements: Annual financial contribution for the execution of small-scale improvements to be considered as from the 2024-2025 cycle until the 2027-2028 cycle. Values for the 2024/2025 cycle defined in Homologatory Resolution No. 3,344/2024 and for the 2025/2026, 2026/2027, and 2027/2028 cycles defined in Ruling No. 1,228/2025 (after the appeals).</t>
  </si>
  <si>
    <t>(7) PA Calculation: Offsets differences arising from revenue deficits or surpluses in the ONS accounting process. Values for the 2024/2025 and 2025/2026 cycles as defined in Homologatory Resolutions No. 3,348/2024 and No. 3,481/2025, respectively.</t>
  </si>
  <si>
    <t>(8) PA Authorizations for Small-Scale Reinforcements without RAP: Covers the RAP portion from the commercial operation start date (per ONS Release Term) until June 30 of year i (June of cycle i-1), for cases where small-scale reinforcements were authorized with RAP established within the Annual RAP Adjustment. Values for the 2024/2025 and 2025/2026 cycles as defined in Homologatory Resolutions No. 3,348/2024 and No. 3,481/2025, respectively.</t>
  </si>
  <si>
    <t>(10) Considers only the PA of the Review approved by ANEEL for Tendered concession contracts reviewed until 2025. Values for the 2024/2025 cycle as defined in Homologatory Resolution No. 3,348/2024 and values for the 2025/2026, 2026/2027, and 2027/2028 cycles as defined in Homologatory Resolution No. 3,481/2025.</t>
  </si>
  <si>
    <t>(9) PA DIT Quality: PA – DIT Quality: refers to the amount to be deducted from transmission companies due to violations of continuity limits at DIT connection points, as provided for in PRODIST (Electricity Distribution Procedures in the National Electric System). Values for the 2024/2025 and 2025/2026 cycles are defined in Resolutions No. 3,348/2024 and No. 3,481/2025, respectively.</t>
  </si>
  <si>
    <t>63</t>
  </si>
  <si>
    <t>94</t>
  </si>
  <si>
    <t>Secc. LT 500 kV Angelim II - Recife II na SE Suape II. (Concluído)</t>
  </si>
  <si>
    <t>95</t>
  </si>
  <si>
    <t>17</t>
  </si>
  <si>
    <t>86</t>
  </si>
  <si>
    <t>39</t>
  </si>
  <si>
    <t>40</t>
  </si>
  <si>
    <t>65</t>
  </si>
  <si>
    <t>51</t>
  </si>
  <si>
    <t>29</t>
  </si>
  <si>
    <t>99</t>
  </si>
  <si>
    <t>Instalação do 1° Banco de Reatores de Barra 500 kV - 3X50 MVA na SE Sobral III (Concluído)</t>
  </si>
  <si>
    <t>SE Jacaracanga TR1 (Melhorias) (Concluído)</t>
  </si>
  <si>
    <t>SE Jardim (Melhorias) (Concluído)</t>
  </si>
  <si>
    <t>75</t>
  </si>
  <si>
    <t>SE Campina Grande III - Banco de Reatores 500 kV (Concluído)</t>
  </si>
  <si>
    <t>73</t>
  </si>
  <si>
    <t>55</t>
  </si>
  <si>
    <t>66</t>
  </si>
  <si>
    <t>32</t>
  </si>
  <si>
    <t>47</t>
  </si>
  <si>
    <t>74</t>
  </si>
  <si>
    <t>58</t>
  </si>
  <si>
    <t>SE Itaberá 9R (Concluído)</t>
  </si>
  <si>
    <t>76</t>
  </si>
  <si>
    <t>69</t>
  </si>
  <si>
    <t>SE Poços de Caldas - substituição do transformador monofásico TR2, 345/138 kV, 3x50 MVA (Concluído)</t>
  </si>
  <si>
    <t>SE Ivaiporã - substituição da fase A do reator monofásico RIA2, 750 kV, 1x110 MVAr (Concluído)</t>
  </si>
  <si>
    <t>SE Campos - substituição da fase A e B do reator monofásico RT5, 345 kV, 2x20 MVAr (Concluído)</t>
  </si>
  <si>
    <t>82</t>
  </si>
  <si>
    <t>87</t>
  </si>
  <si>
    <t>22</t>
  </si>
  <si>
    <t>Reinforcement: Re-conductoring of the 230 kV ITAPEBI / EUNÁPOLIS C-1 BA transmission line.</t>
  </si>
  <si>
    <t>Reinforcement: Re-conductoring of the 230 kV ITAPEBI / EUNÁPOLIS C2 BA transmission line.</t>
  </si>
  <si>
    <t>Reinforcement: Re-conductoring of the 230 kV SAPEAÇU - SANTO ANTÔNIO DE JESUS C-1 transmission line.</t>
  </si>
  <si>
    <t>Reinforcement: Re-conductoring of the 230 kV SAPEAÇU - SANTO ANTÔNIO DE JESUS C-2 transmission line.</t>
  </si>
  <si>
    <t>Reinforcement at Rondonópolis SE: Installation of the 3rd ATF 230/138 kV – 150 MVA (5th unit at the substation).</t>
  </si>
  <si>
    <t>Reinforcement at Sinop SE: Installation of the 4th ATF 230/138 kV – 150 MVA.</t>
  </si>
  <si>
    <t>Reinforcement at Nova Mutum SE: Installation of the 4th ATF 230/69 kV – 75 MVA.</t>
  </si>
  <si>
    <t>Reinforcement at Nova Mutum SE: Replacement of TF1 230/69 kV.</t>
  </si>
  <si>
    <t>Improvement at Tijuco Preto SE: Replacement of backup reactor 1 - RTIATP1/2/3 (New).</t>
  </si>
  <si>
    <t>Improvement at Foz do Iguaçu SE: Refurbishment of converter transformer 57844 (New).</t>
  </si>
  <si>
    <t>Improvement at Foz do Iguaçu SE: Refurbishment of converter transformer 7197219 (New).</t>
  </si>
  <si>
    <t>Improvement at Ibiúna SE: Refurbishment of converter transformer 57855 (New).</t>
  </si>
  <si>
    <t>Improvement at Ibiúna SE: Refurbishment of converter transformer 7197222 (New).</t>
  </si>
  <si>
    <t>Improvement at Ibiúna SE: Refurbishment of converter transformer 7476860 (New).</t>
  </si>
  <si>
    <t>Improvement at Ibiúna SE: Refurbishment of converter transformer 7197223 (New).</t>
  </si>
  <si>
    <t>Improvement at Ibiúna SE: Refurbishment of converter transformer 7197226 (New).</t>
  </si>
  <si>
    <t>Improvement at Ibiúna SE: Refurbishment of converter transformer 58778 (New).</t>
  </si>
  <si>
    <t>Reinforcement at Poços de Caldas SE: Installation of the 2nd ATF 500/345 kV, 3 x 200 MVA (New).</t>
  </si>
  <si>
    <t>Reinforcement at Mirueira 230/69 kV SE: Replacement of transformer 04TR3 (100 MVA) (New).</t>
  </si>
  <si>
    <t>Reinforcement at Mirueira 230/69 kV SE: Replacement of transformer 04TR4 (100 MVA) (New).</t>
  </si>
  <si>
    <t>Reinforcement at Sorriso SE: Replacement of TF 230/69 kV, T-01, 1 x 30 MVA with 1 x 100 MVA (New).</t>
  </si>
  <si>
    <t>Reinforcement at Sorriso SE: Installation of the 5th TF 230/69 kV, 1 x 100 MVA (New).</t>
  </si>
  <si>
    <t>Reinforcement at Jacarepaguá SE: Installation of the 1st three-phase bus reactor - 30 Mvar/138 kV (New).</t>
  </si>
  <si>
    <t>Reinforcement at Mirueira II SE: Installation of the 3rd TF 230/69 kV, 1 x 150 MVA (New).</t>
  </si>
  <si>
    <t>Reinforcement at Lucas do Rio Verde SE: Installation of the 3rd ATF 230/138 kV, 3 x 25 MVA (New).</t>
  </si>
  <si>
    <t>Reinforcement at Siderópolis SE: Installation of the 4th TF 230/69 kV – 150 MVA (New).</t>
  </si>
  <si>
    <t>ReA 15480/2024</t>
  </si>
  <si>
    <t>Leilão 001/2024</t>
  </si>
  <si>
    <t>ReA 15683/2024</t>
  </si>
  <si>
    <t>Despacho 3019/2024</t>
  </si>
  <si>
    <t>ReA 15559/2024</t>
  </si>
  <si>
    <t>Despacho 3603/2024</t>
  </si>
  <si>
    <t>Despacho 3012/2024</t>
  </si>
  <si>
    <t>Despacho 3602/2024</t>
  </si>
  <si>
    <t>Despacho 3614/2024</t>
  </si>
  <si>
    <t>REA 15815/2025</t>
  </si>
  <si>
    <t>REA 15816/2025</t>
  </si>
  <si>
    <t>REA 15818/2025</t>
  </si>
  <si>
    <t>DSP 073/2025</t>
  </si>
  <si>
    <t>T2024-187</t>
  </si>
  <si>
    <t>DSP 1108/2024</t>
  </si>
  <si>
    <t>T2025-018</t>
  </si>
  <si>
    <t>REA 16051/2025</t>
  </si>
  <si>
    <t>T2025-019</t>
  </si>
  <si>
    <t>T2025-020</t>
  </si>
  <si>
    <t>T2025-021</t>
  </si>
  <si>
    <t>T2025-022</t>
  </si>
  <si>
    <t>T2025-023</t>
  </si>
  <si>
    <t>T2025-024</t>
  </si>
  <si>
    <t>T2025-025</t>
  </si>
  <si>
    <t>T2025-032</t>
  </si>
  <si>
    <t>REA 16078/2025</t>
  </si>
  <si>
    <t>T2025-036</t>
  </si>
  <si>
    <t>DSP 1168/2025</t>
  </si>
  <si>
    <t>T2025-037</t>
  </si>
  <si>
    <t>T2025-041</t>
  </si>
  <si>
    <t>DSP 1174/2025</t>
  </si>
  <si>
    <t>T2025-042</t>
  </si>
  <si>
    <t>T2025-045</t>
  </si>
  <si>
    <t>DSP 1173/2025</t>
  </si>
  <si>
    <t>T2025-047</t>
  </si>
  <si>
    <t>T2025-050</t>
  </si>
  <si>
    <t>T2025-052</t>
  </si>
  <si>
    <t>DSP 1182/2025</t>
  </si>
  <si>
    <t>It is recommended to read the assumptions at the end of this tab before analyzing the RAP account mechanics. Link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</si>
</sst>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 #,##0_-;\-* #,##0_-;_-* &quot;-&quot;??_-;_-@_-"/>
    <numFmt numFmtId="165" formatCode="_(* #,##0.00_);_(* \(#,##0.00\);_(* &quot;-&quot;??_);_(@_)"/>
    <numFmt numFmtId="166" formatCode="0.0"/>
    <numFmt numFmtId="167" formatCode="#,##0.0"/>
    <numFmt numFmtId="168" formatCode="#,##0.00_ ;\-#,##0.00\ "/>
    <numFmt numFmtId="169" formatCode="#,##0.000"/>
    <numFmt numFmtId="170" formatCode="[$-416]d\-mmm\-yy;@"/>
    <numFmt numFmtId="171" formatCode="[$-416]mmm\-yy;@"/>
    <numFmt numFmtId="172" formatCode="0.0%"/>
    <numFmt numFmtId="173" formatCode="#,##0_ ;\-#,##0\ "/>
    <numFmt numFmtId="174" formatCode="[$-409]d\-mmm\-yy;@"/>
    <numFmt numFmtId="175" formatCode="dd/mm/yy;@"/>
    <numFmt numFmtId="176" formatCode="dd\-mmm\-yy"/>
    <numFmt numFmtId="177" formatCode="#,##0.0000"/>
    <numFmt numFmtId="178" formatCode="0.0000000"/>
  </numFmts>
  <fonts count="65"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Arial"/>
      <family val="2"/>
    </font>
    <font>
      <u/>
      <sz val="11"/>
      <color theme="10"/>
      <name val="Calibri"/>
      <family val="2"/>
      <scheme val="minor"/>
    </font>
    <font>
      <sz val="10"/>
      <color theme="4" tint="-0.249977111117893"/>
      <name val="Calibri"/>
      <family val="2"/>
      <scheme val="minor"/>
    </font>
    <font>
      <b/>
      <sz val="10"/>
      <color rgb="FF6AA7B0"/>
      <name val="Calibri"/>
      <family val="2"/>
      <scheme val="minor"/>
    </font>
    <font>
      <b/>
      <sz val="10"/>
      <color theme="1" tint="0.34998626667073579"/>
      <name val="Calibri"/>
      <family val="2"/>
      <scheme val="minor"/>
    </font>
    <font>
      <sz val="10"/>
      <color theme="1" tint="0.249977111117893"/>
      <name val="Calibri"/>
      <family val="2"/>
      <scheme val="minor"/>
    </font>
    <font>
      <b/>
      <sz val="10"/>
      <color theme="1" tint="0.249977111117893"/>
      <name val="Calibri"/>
      <family val="2"/>
      <scheme val="minor"/>
    </font>
    <font>
      <sz val="10"/>
      <color theme="1"/>
      <name val="Arial"/>
      <family val="2"/>
    </font>
    <font>
      <b/>
      <sz val="9"/>
      <color indexed="81"/>
      <name val="Segoe UI"/>
      <family val="2"/>
    </font>
    <font>
      <sz val="9"/>
      <color indexed="81"/>
      <name val="Segoe UI"/>
      <family val="2"/>
    </font>
    <font>
      <sz val="10"/>
      <name val="Arial"/>
      <family val="2"/>
    </font>
    <font>
      <sz val="11"/>
      <name val="Calibri"/>
      <family val="2"/>
      <scheme val="minor"/>
    </font>
    <font>
      <b/>
      <sz val="11"/>
      <color theme="0"/>
      <name val="Calibri"/>
      <family val="2"/>
      <scheme val="minor"/>
    </font>
    <font>
      <b/>
      <sz val="11"/>
      <color rgb="FF6AA7B0"/>
      <name val="Calibri"/>
      <family val="2"/>
      <scheme val="minor"/>
    </font>
    <font>
      <sz val="11"/>
      <color theme="1" tint="0.249977111117893"/>
      <name val="Calibri"/>
      <family val="2"/>
      <scheme val="minor"/>
    </font>
    <font>
      <sz val="11"/>
      <color rgb="FFFF0000"/>
      <name val="Calibri"/>
      <family val="2"/>
      <scheme val="minor"/>
    </font>
    <font>
      <sz val="11"/>
      <color rgb="FF00B050"/>
      <name val="Calibri"/>
      <family val="2"/>
      <scheme val="minor"/>
    </font>
    <font>
      <sz val="11"/>
      <color rgb="FF0000FF"/>
      <name val="Calibri"/>
      <family val="2"/>
      <scheme val="minor"/>
    </font>
    <font>
      <sz val="11"/>
      <name val="Calibri"/>
      <family val="2"/>
    </font>
    <font>
      <b/>
      <sz val="11"/>
      <color theme="1" tint="0.249977111117893"/>
      <name val="Calibri"/>
      <family val="2"/>
    </font>
    <font>
      <b/>
      <sz val="11"/>
      <color rgb="FF6AA7B0"/>
      <name val="Calibri"/>
      <family val="2"/>
    </font>
    <font>
      <b/>
      <sz val="11"/>
      <color rgb="FF53929B"/>
      <name val="Calibri"/>
      <family val="2"/>
      <scheme val="minor"/>
    </font>
    <font>
      <b/>
      <sz val="11"/>
      <color theme="1" tint="0.249977111117893"/>
      <name val="Calibri"/>
      <family val="2"/>
      <scheme val="minor"/>
    </font>
    <font>
      <b/>
      <sz val="20"/>
      <color rgb="FF53929B"/>
      <name val="Calibri"/>
      <family val="2"/>
      <scheme val="minor"/>
    </font>
    <font>
      <b/>
      <sz val="11"/>
      <name val="Calibri"/>
      <family val="2"/>
      <scheme val="minor"/>
    </font>
    <font>
      <b/>
      <sz val="13"/>
      <color theme="0"/>
      <name val="Calibri"/>
      <family val="2"/>
      <scheme val="minor"/>
    </font>
    <font>
      <sz val="11"/>
      <color rgb="FF53929B"/>
      <name val="Calibri"/>
      <family val="2"/>
      <scheme val="minor"/>
    </font>
    <font>
      <sz val="11"/>
      <color theme="0"/>
      <name val="Calibri"/>
      <family val="2"/>
      <scheme val="minor"/>
    </font>
    <font>
      <b/>
      <sz val="11"/>
      <name val="Calibri"/>
      <family val="2"/>
    </font>
    <font>
      <b/>
      <sz val="11"/>
      <color rgb="FFFF0000"/>
      <name val="Calibri"/>
      <family val="2"/>
      <scheme val="minor"/>
    </font>
    <font>
      <sz val="11"/>
      <color rgb="FF000000"/>
      <name val="Calibri"/>
      <family val="2"/>
      <scheme val="minor"/>
    </font>
    <font>
      <sz val="11"/>
      <color theme="0" tint="-0.24994659260841701"/>
      <name val="Calibri"/>
      <family val="2"/>
      <scheme val="minor"/>
    </font>
    <font>
      <sz val="11"/>
      <color theme="1" tint="0.34998626667073579"/>
      <name val="Calibri"/>
      <family val="2"/>
      <scheme val="minor"/>
    </font>
    <font>
      <b/>
      <sz val="11"/>
      <color theme="2" tint="-0.499984740745262"/>
      <name val="Calibri"/>
      <family val="2"/>
    </font>
    <font>
      <sz val="11"/>
      <color rgb="FFC00000"/>
      <name val="Calibri"/>
      <family val="2"/>
      <scheme val="minor"/>
    </font>
    <font>
      <sz val="11"/>
      <color rgb="FF0070C0"/>
      <name val="Calibri"/>
      <family val="2"/>
      <scheme val="minor"/>
    </font>
    <font>
      <b/>
      <sz val="11"/>
      <color rgb="FFFFFFFF"/>
      <name val="Calibri"/>
      <family val="2"/>
      <scheme val="minor"/>
    </font>
    <font>
      <b/>
      <sz val="11"/>
      <color theme="0" tint="-0.499984740745262"/>
      <name val="Calibri"/>
      <family val="2"/>
      <scheme val="minor"/>
    </font>
    <font>
      <b/>
      <sz val="11"/>
      <color rgb="FF757070"/>
      <name val="Calibri"/>
      <family val="2"/>
      <scheme val="minor"/>
    </font>
    <font>
      <sz val="11"/>
      <color rgb="FF757070"/>
      <name val="Calibri"/>
      <family val="2"/>
      <scheme val="minor"/>
    </font>
    <font>
      <sz val="11"/>
      <color theme="0" tint="-0.499984740745262"/>
      <name val="Calibri"/>
      <family val="2"/>
      <scheme val="minor"/>
    </font>
    <font>
      <b/>
      <sz val="11"/>
      <color rgb="FF0070C0"/>
      <name val="Calibri"/>
      <family val="2"/>
      <scheme val="minor"/>
    </font>
    <font>
      <b/>
      <u/>
      <sz val="11"/>
      <name val="Calibri"/>
      <family val="2"/>
      <scheme val="minor"/>
    </font>
    <font>
      <sz val="11"/>
      <color rgb="FF008000"/>
      <name val="Calibri"/>
      <family val="2"/>
      <scheme val="minor"/>
    </font>
    <font>
      <b/>
      <sz val="11"/>
      <color rgb="FF008000"/>
      <name val="Calibri"/>
      <family val="2"/>
      <scheme val="minor"/>
    </font>
    <font>
      <i/>
      <sz val="11"/>
      <color theme="1"/>
      <name val="Calibri"/>
      <family val="2"/>
      <scheme val="minor"/>
    </font>
    <font>
      <b/>
      <sz val="16"/>
      <name val="Calibri"/>
      <family val="2"/>
      <scheme val="minor"/>
    </font>
    <font>
      <b/>
      <sz val="10"/>
      <name val="Calibri"/>
      <family val="2"/>
    </font>
    <font>
      <sz val="10"/>
      <color theme="1"/>
      <name val="Calibri"/>
      <family val="2"/>
    </font>
    <font>
      <b/>
      <sz val="10"/>
      <color theme="0"/>
      <name val="Calibri"/>
      <family val="2"/>
    </font>
    <font>
      <sz val="10"/>
      <name val="Calibri"/>
      <family val="2"/>
    </font>
    <font>
      <b/>
      <sz val="10"/>
      <color rgb="FFFFFFFF"/>
      <name val="Calibri"/>
      <family val="2"/>
    </font>
    <font>
      <sz val="10"/>
      <color rgb="FF53929B"/>
      <name val="Calibri"/>
      <family val="2"/>
    </font>
    <font>
      <b/>
      <sz val="10"/>
      <color theme="1" tint="0.249977111117893"/>
      <name val="Calibri"/>
      <family val="2"/>
    </font>
    <font>
      <sz val="10"/>
      <color theme="1" tint="0.249977111117893"/>
      <name val="Calibri"/>
      <family val="2"/>
    </font>
    <font>
      <b/>
      <u/>
      <sz val="11"/>
      <color theme="1"/>
      <name val="Calibri"/>
      <family val="2"/>
      <scheme val="minor"/>
    </font>
    <font>
      <b/>
      <sz val="20"/>
      <color rgb="FF008000"/>
      <name val="Calibri"/>
      <family val="2"/>
      <scheme val="minor"/>
    </font>
    <font>
      <b/>
      <sz val="11"/>
      <color rgb="FF6AA1B0"/>
      <name val="Calibri"/>
      <family val="2"/>
      <scheme val="minor"/>
    </font>
    <font>
      <sz val="11"/>
      <color rgb="FF6AA1B0"/>
      <name val="Calibri"/>
      <family val="2"/>
      <scheme val="minor"/>
    </font>
    <font>
      <b/>
      <sz val="16"/>
      <color rgb="FF6AA1B0"/>
      <name val="Calibri"/>
      <family val="2"/>
      <scheme val="minor"/>
    </font>
    <font>
      <b/>
      <sz val="11"/>
      <color rgb="FFC00000"/>
      <name val="Calibri"/>
      <family val="2"/>
      <scheme val="minor"/>
    </font>
    <font>
      <b/>
      <u/>
      <sz val="11"/>
      <color theme="1" tint="0.249977111117893"/>
      <name val="Calibri"/>
      <family val="2"/>
      <scheme val="minor"/>
    </font>
  </fonts>
  <fills count="19">
    <fill>
      <patternFill patternType="none"/>
    </fill>
    <fill>
      <patternFill patternType="gray125"/>
    </fill>
    <fill>
      <patternFill patternType="solid">
        <fgColor rgb="FFEDECE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theme="2"/>
        <bgColor indexed="64"/>
      </patternFill>
    </fill>
    <fill>
      <patternFill patternType="solid">
        <fgColor rgb="FF6AA7B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B8D6DA"/>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53929B"/>
        <bgColor indexed="64"/>
      </patternFill>
    </fill>
    <fill>
      <patternFill patternType="solid">
        <fgColor theme="2" tint="-0.249977111117893"/>
        <bgColor indexed="64"/>
      </patternFill>
    </fill>
    <fill>
      <patternFill patternType="solid">
        <fgColor theme="2" tint="-0.749992370372631"/>
        <bgColor indexed="64"/>
      </patternFill>
    </fill>
    <fill>
      <patternFill patternType="solid">
        <fgColor theme="9" tint="0.79998168889431442"/>
        <bgColor indexed="64"/>
      </patternFill>
    </fill>
    <fill>
      <patternFill patternType="solid">
        <fgColor rgb="FFC00000"/>
        <bgColor indexed="64"/>
      </patternFill>
    </fill>
  </fills>
  <borders count="43">
    <border>
      <left/>
      <right/>
      <top/>
      <bottom/>
      <diagonal/>
    </border>
    <border>
      <left/>
      <right/>
      <top style="thin">
        <color indexed="64"/>
      </top>
      <bottom/>
      <diagonal/>
    </border>
    <border>
      <left/>
      <right/>
      <top style="medium">
        <color rgb="FF6AA7B0"/>
      </top>
      <bottom style="medium">
        <color rgb="FF6AA7B0"/>
      </bottom>
      <diagonal/>
    </border>
    <border>
      <left/>
      <right/>
      <top/>
      <bottom style="thin">
        <color indexed="64"/>
      </bottom>
      <diagonal/>
    </border>
    <border>
      <left/>
      <right/>
      <top style="thin">
        <color theme="1" tint="0.24994659260841701"/>
      </top>
      <bottom style="thin">
        <color theme="1" tint="0.24994659260841701"/>
      </bottom>
      <diagonal/>
    </border>
    <border>
      <left/>
      <right/>
      <top/>
      <bottom style="medium">
        <color rgb="FF6AA7B0"/>
      </bottom>
      <diagonal/>
    </border>
    <border>
      <left/>
      <right/>
      <top style="medium">
        <color rgb="FF6AA1B0"/>
      </top>
      <bottom/>
      <diagonal/>
    </border>
    <border>
      <left/>
      <right/>
      <top/>
      <bottom style="medium">
        <color rgb="FF6AA1B0"/>
      </bottom>
      <diagonal/>
    </border>
    <border>
      <left style="thin">
        <color rgb="FF6AA1B0"/>
      </left>
      <right style="thin">
        <color rgb="FF6AA1B0"/>
      </right>
      <top style="thin">
        <color rgb="FF6AA1B0"/>
      </top>
      <bottom style="medium">
        <color rgb="FF6AA1B0"/>
      </bottom>
      <diagonal/>
    </border>
    <border>
      <left style="thin">
        <color rgb="FF6AA1B0"/>
      </left>
      <right style="thin">
        <color rgb="FF6AA1B0"/>
      </right>
      <top/>
      <bottom style="medium">
        <color rgb="FF6AA1B0"/>
      </bottom>
      <diagonal/>
    </border>
    <border>
      <left/>
      <right/>
      <top style="medium">
        <color rgb="FF6AA1B0"/>
      </top>
      <bottom style="medium">
        <color rgb="FF6AA1B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auto="1"/>
      </right>
      <top/>
      <bottom/>
      <diagonal/>
    </border>
    <border>
      <left/>
      <right/>
      <top style="thin">
        <color indexed="64"/>
      </top>
      <bottom style="thin">
        <color indexed="64"/>
      </bottom>
      <diagonal/>
    </border>
    <border>
      <left/>
      <right/>
      <top style="thick">
        <color rgb="FF6AA7B0"/>
      </top>
      <bottom style="thick">
        <color rgb="FF6AA7B0"/>
      </bottom>
      <diagonal/>
    </border>
    <border>
      <left/>
      <right/>
      <top style="thick">
        <color rgb="FF53929B"/>
      </top>
      <bottom style="thick">
        <color rgb="FF53929B"/>
      </bottom>
      <diagonal/>
    </border>
    <border>
      <left style="thin">
        <color indexed="64"/>
      </left>
      <right/>
      <top style="thin">
        <color indexed="64"/>
      </top>
      <bottom style="thin">
        <color indexed="64"/>
      </bottom>
      <diagonal/>
    </border>
    <border>
      <left/>
      <right/>
      <top style="thick">
        <color rgb="FF6AA7B0"/>
      </top>
      <bottom style="thin">
        <color indexed="64"/>
      </bottom>
      <diagonal/>
    </border>
    <border>
      <left/>
      <right/>
      <top/>
      <bottom style="thick">
        <color rgb="FF6AA1B0"/>
      </bottom>
      <diagonal/>
    </border>
    <border>
      <left style="thin">
        <color rgb="FF6AA1B0"/>
      </left>
      <right/>
      <top/>
      <bottom style="medium">
        <color rgb="FF6AA1B0"/>
      </bottom>
      <diagonal/>
    </border>
    <border>
      <left style="thin">
        <color rgb="FF6AA1B0"/>
      </left>
      <right/>
      <top style="thick">
        <color rgb="FF6AA1B0"/>
      </top>
      <bottom/>
      <diagonal/>
    </border>
    <border>
      <left style="thin">
        <color rgb="FF6AA1B0"/>
      </left>
      <right/>
      <top style="thin">
        <color rgb="FF6AA1B0"/>
      </top>
      <bottom style="medium">
        <color rgb="FF6AA1B0"/>
      </bottom>
      <diagonal/>
    </border>
    <border>
      <left style="thin">
        <color rgb="FF6AA1B0"/>
      </left>
      <right/>
      <top/>
      <bottom/>
      <diagonal/>
    </border>
    <border>
      <left style="thin">
        <color rgb="FF6AA1B0"/>
      </left>
      <right style="thin">
        <color rgb="FF6AA1B0"/>
      </right>
      <top style="medium">
        <color rgb="FF6AA1B0"/>
      </top>
      <bottom style="thick">
        <color rgb="FF6AA1B0"/>
      </bottom>
      <diagonal/>
    </border>
    <border>
      <left style="thin">
        <color rgb="FF6AA1B0"/>
      </left>
      <right/>
      <top/>
      <bottom style="thick">
        <color rgb="FF6AA1B0"/>
      </bottom>
      <diagonal/>
    </border>
    <border>
      <left/>
      <right/>
      <top style="thin">
        <color rgb="FF6AA1B0"/>
      </top>
      <bottom style="thin">
        <color rgb="FF6AA1B0"/>
      </bottom>
      <diagonal/>
    </border>
    <border>
      <left/>
      <right/>
      <top style="thin">
        <color rgb="FF6AA1B0"/>
      </top>
      <bottom style="medium">
        <color rgb="FF6AA1B0"/>
      </bottom>
      <diagonal/>
    </border>
    <border>
      <left/>
      <right/>
      <top/>
      <bottom style="medium">
        <color theme="8" tint="-0.24994659260841701"/>
      </bottom>
      <diagonal/>
    </border>
    <border>
      <left/>
      <right/>
      <top style="medium">
        <color theme="8" tint="-0.24994659260841701"/>
      </top>
      <bottom/>
      <diagonal/>
    </border>
    <border>
      <left/>
      <right/>
      <top style="medium">
        <color rgb="FF6AA1B0"/>
      </top>
      <bottom style="medium">
        <color theme="8" tint="-0.24994659260841701"/>
      </bottom>
      <diagonal/>
    </border>
    <border>
      <left/>
      <right/>
      <top style="thin">
        <color rgb="FF6AA1B0"/>
      </top>
      <bottom style="thick">
        <color rgb="FF6AA1B0"/>
      </bottom>
      <diagonal/>
    </border>
    <border>
      <left/>
      <right/>
      <top style="thick">
        <color rgb="FF6AA1B0"/>
      </top>
      <bottom/>
      <diagonal/>
    </border>
    <border>
      <left/>
      <right/>
      <top style="thick">
        <color rgb="FF6AA1B0"/>
      </top>
      <bottom style="thick">
        <color rgb="FF6AA1B0"/>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ck">
        <color rgb="FF6AA7B0"/>
      </top>
      <bottom/>
      <diagonal/>
    </border>
  </borders>
  <cellStyleXfs count="42">
    <xf numFmtId="0" fontId="0" fillId="0" borderId="0"/>
    <xf numFmtId="0" fontId="3" fillId="0" borderId="0"/>
    <xf numFmtId="9" fontId="3" fillId="0" borderId="0" applyFont="0" applyFill="0" applyBorder="0" applyAlignment="0" applyProtection="0"/>
    <xf numFmtId="0" fontId="4" fillId="0" borderId="0" applyNumberFormat="0" applyFill="0" applyBorder="0" applyAlignment="0" applyProtection="0"/>
    <xf numFmtId="0" fontId="10" fillId="0" borderId="0"/>
    <xf numFmtId="43" fontId="10"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applyFont="0" applyFill="0" applyBorder="0" applyAlignment="0" applyProtection="0"/>
    <xf numFmtId="0" fontId="13" fillId="0" borderId="0"/>
    <xf numFmtId="0" fontId="10" fillId="0" borderId="0"/>
    <xf numFmtId="43" fontId="1" fillId="0" borderId="0" applyFont="0" applyFill="0" applyBorder="0" applyAlignment="0" applyProtection="0"/>
    <xf numFmtId="43" fontId="1" fillId="0" borderId="0" applyFont="0" applyFill="0" applyBorder="0" applyAlignment="0" applyProtection="0"/>
    <xf numFmtId="0" fontId="10" fillId="0" borderId="0"/>
    <xf numFmtId="0" fontId="1" fillId="0" borderId="0"/>
    <xf numFmtId="0" fontId="21" fillId="0" borderId="0"/>
    <xf numFmtId="43" fontId="10" fillId="0" borderId="0" applyFont="0" applyFill="0" applyBorder="0" applyAlignment="0" applyProtection="0"/>
    <xf numFmtId="0" fontId="33" fillId="0" borderId="0"/>
    <xf numFmtId="0" fontId="21" fillId="0" borderId="0"/>
    <xf numFmtId="44" fontId="1" fillId="0" borderId="0" applyFont="0" applyFill="0" applyBorder="0" applyAlignment="0" applyProtection="0"/>
    <xf numFmtId="0" fontId="13" fillId="0" borderId="0">
      <alignment vertical="top"/>
    </xf>
    <xf numFmtId="9"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533">
    <xf numFmtId="0" fontId="0" fillId="0" borderId="0" xfId="0"/>
    <xf numFmtId="0" fontId="2" fillId="0" borderId="0" xfId="0" applyFont="1"/>
    <xf numFmtId="10" fontId="5" fillId="0" borderId="0" xfId="1" applyNumberFormat="1" applyFont="1" applyAlignment="1">
      <alignment horizontal="center" vertical="center"/>
    </xf>
    <xf numFmtId="4" fontId="5" fillId="0" borderId="0" xfId="39" applyNumberFormat="1" applyFont="1" applyFill="1" applyBorder="1" applyAlignment="1">
      <alignment horizontal="center" vertical="center"/>
    </xf>
    <xf numFmtId="10" fontId="5" fillId="0" borderId="0" xfId="2" applyNumberFormat="1" applyFont="1" applyFill="1" applyBorder="1" applyAlignment="1">
      <alignment horizontal="center" vertical="center"/>
    </xf>
    <xf numFmtId="0" fontId="6" fillId="0" borderId="2" xfId="1" applyFont="1" applyBorder="1" applyAlignment="1">
      <alignment vertical="center"/>
    </xf>
    <xf numFmtId="0" fontId="6" fillId="0" borderId="2" xfId="1" applyFont="1" applyBorder="1" applyAlignment="1">
      <alignment horizontal="center" vertical="center" wrapText="1"/>
    </xf>
    <xf numFmtId="0" fontId="8" fillId="0" borderId="0" xfId="1" applyFont="1" applyAlignment="1">
      <alignment horizontal="left" vertical="center" indent="2"/>
    </xf>
    <xf numFmtId="0" fontId="8" fillId="0" borderId="0" xfId="1" applyFont="1" applyAlignment="1">
      <alignment horizontal="left" vertical="center" wrapText="1" indent="2"/>
    </xf>
    <xf numFmtId="10" fontId="8" fillId="0" borderId="0" xfId="1" applyNumberFormat="1" applyFont="1" applyAlignment="1">
      <alignment horizontal="center" vertical="center"/>
    </xf>
    <xf numFmtId="10" fontId="8" fillId="0" borderId="0" xfId="2" applyNumberFormat="1" applyFont="1" applyFill="1" applyBorder="1" applyAlignment="1">
      <alignment horizontal="center" vertical="center"/>
    </xf>
    <xf numFmtId="0" fontId="9" fillId="4" borderId="3" xfId="1" applyFont="1" applyFill="1" applyBorder="1" applyAlignment="1">
      <alignment vertical="center"/>
    </xf>
    <xf numFmtId="0" fontId="9" fillId="4" borderId="4" xfId="1" applyFont="1" applyFill="1" applyBorder="1" applyAlignment="1">
      <alignment vertical="center"/>
    </xf>
    <xf numFmtId="10" fontId="7" fillId="4" borderId="4" xfId="1" applyNumberFormat="1" applyFont="1" applyFill="1" applyBorder="1" applyAlignment="1">
      <alignment horizontal="right" vertical="center"/>
    </xf>
    <xf numFmtId="0" fontId="0" fillId="3" borderId="0" xfId="0" applyFill="1"/>
    <xf numFmtId="0" fontId="8" fillId="2" borderId="1" xfId="1" applyFont="1" applyFill="1" applyBorder="1" applyAlignment="1">
      <alignment horizontal="left" vertical="center" indent="2"/>
    </xf>
    <xf numFmtId="10" fontId="8" fillId="2" borderId="1" xfId="1" applyNumberFormat="1" applyFont="1" applyFill="1" applyBorder="1" applyAlignment="1">
      <alignment horizontal="center" vertical="center"/>
    </xf>
    <xf numFmtId="0" fontId="8" fillId="2" borderId="5" xfId="1" applyFont="1" applyFill="1" applyBorder="1" applyAlignment="1">
      <alignment horizontal="left" vertical="center" indent="2"/>
    </xf>
    <xf numFmtId="10" fontId="8" fillId="2" borderId="5" xfId="2" applyNumberFormat="1" applyFont="1" applyFill="1" applyBorder="1" applyAlignment="1">
      <alignment horizontal="center" vertical="center"/>
    </xf>
    <xf numFmtId="0" fontId="0" fillId="0" borderId="0" xfId="0" applyAlignment="1">
      <alignment horizontal="right"/>
    </xf>
    <xf numFmtId="171" fontId="0" fillId="0" borderId="0" xfId="0" applyNumberFormat="1" applyAlignment="1">
      <alignment horizontal="right"/>
    </xf>
    <xf numFmtId="0" fontId="15" fillId="7" borderId="14" xfId="0" applyFont="1" applyFill="1" applyBorder="1"/>
    <xf numFmtId="0" fontId="2" fillId="4" borderId="14" xfId="0" applyFont="1" applyFill="1" applyBorder="1"/>
    <xf numFmtId="171" fontId="2" fillId="4" borderId="14" xfId="0" applyNumberFormat="1" applyFont="1" applyFill="1" applyBorder="1"/>
    <xf numFmtId="0" fontId="2" fillId="0" borderId="14" xfId="0" applyFont="1" applyBorder="1"/>
    <xf numFmtId="0" fontId="15" fillId="7" borderId="14" xfId="0" applyFont="1" applyFill="1" applyBorder="1" applyAlignment="1">
      <alignment horizontal="right"/>
    </xf>
    <xf numFmtId="171" fontId="2" fillId="4" borderId="14" xfId="0" applyNumberFormat="1" applyFont="1" applyFill="1" applyBorder="1" applyAlignment="1">
      <alignment horizontal="right"/>
    </xf>
    <xf numFmtId="0" fontId="0" fillId="0" borderId="0" xfId="0" applyAlignment="1">
      <alignment horizontal="left" indent="1"/>
    </xf>
    <xf numFmtId="171" fontId="15" fillId="7" borderId="14" xfId="0" applyNumberFormat="1" applyFont="1" applyFill="1" applyBorder="1" applyAlignment="1">
      <alignment horizontal="right"/>
    </xf>
    <xf numFmtId="0" fontId="0" fillId="0" borderId="0" xfId="0" applyAlignment="1">
      <alignment horizontal="center" vertical="center"/>
    </xf>
    <xf numFmtId="0" fontId="16" fillId="0" borderId="15" xfId="0" applyFont="1" applyBorder="1" applyAlignment="1">
      <alignment horizontal="center" vertical="center"/>
    </xf>
    <xf numFmtId="0" fontId="0" fillId="0" borderId="0" xfId="0" applyAlignment="1">
      <alignment horizontal="center"/>
    </xf>
    <xf numFmtId="170" fontId="0" fillId="0" borderId="0" xfId="0" applyNumberFormat="1" applyAlignment="1">
      <alignment horizontal="center" vertical="center"/>
    </xf>
    <xf numFmtId="3" fontId="18" fillId="0" borderId="0" xfId="0" applyNumberFormat="1" applyFont="1" applyAlignment="1">
      <alignment horizontal="right"/>
    </xf>
    <xf numFmtId="3" fontId="18" fillId="0" borderId="0" xfId="0" applyNumberFormat="1" applyFont="1"/>
    <xf numFmtId="3" fontId="2" fillId="0" borderId="14" xfId="0" applyNumberFormat="1" applyFont="1" applyBorder="1"/>
    <xf numFmtId="3" fontId="0" fillId="0" borderId="0" xfId="0" applyNumberFormat="1"/>
    <xf numFmtId="0" fontId="21" fillId="0" borderId="0" xfId="0" applyFont="1" applyAlignment="1">
      <alignment horizontal="left" vertical="center"/>
    </xf>
    <xf numFmtId="0" fontId="22" fillId="0" borderId="0" xfId="0" applyFont="1" applyAlignment="1">
      <alignment vertical="center"/>
    </xf>
    <xf numFmtId="0" fontId="17" fillId="0" borderId="0" xfId="0" applyFont="1" applyAlignment="1">
      <alignment horizontal="left" vertical="center"/>
    </xf>
    <xf numFmtId="3" fontId="17" fillId="0" borderId="0" xfId="0" applyNumberFormat="1" applyFont="1" applyAlignment="1">
      <alignment horizontal="center"/>
    </xf>
    <xf numFmtId="0" fontId="22" fillId="6" borderId="14" xfId="0" applyFont="1" applyFill="1" applyBorder="1" applyAlignment="1">
      <alignment horizontal="left" vertical="center"/>
    </xf>
    <xf numFmtId="3" fontId="22" fillId="6" borderId="14" xfId="0" applyNumberFormat="1" applyFont="1" applyFill="1" applyBorder="1" applyAlignment="1">
      <alignment horizontal="center"/>
    </xf>
    <xf numFmtId="0" fontId="22" fillId="0" borderId="3" xfId="0" applyFont="1" applyBorder="1" applyAlignment="1">
      <alignment horizontal="center"/>
    </xf>
    <xf numFmtId="0" fontId="23" fillId="0" borderId="15" xfId="0" applyFont="1" applyBorder="1" applyAlignment="1">
      <alignment vertical="center"/>
    </xf>
    <xf numFmtId="0" fontId="23" fillId="0" borderId="15" xfId="0" applyFont="1" applyBorder="1"/>
    <xf numFmtId="0" fontId="24" fillId="3" borderId="16" xfId="0" applyFont="1" applyFill="1" applyBorder="1" applyAlignment="1">
      <alignment horizontal="left"/>
    </xf>
    <xf numFmtId="0" fontId="24" fillId="3" borderId="16" xfId="0" applyFont="1" applyFill="1" applyBorder="1" applyAlignment="1">
      <alignment horizontal="right"/>
    </xf>
    <xf numFmtId="0" fontId="25" fillId="2" borderId="3" xfId="0" applyFont="1" applyFill="1" applyBorder="1"/>
    <xf numFmtId="3" fontId="25" fillId="2" borderId="3" xfId="0" applyNumberFormat="1" applyFont="1" applyFill="1" applyBorder="1" applyAlignment="1">
      <alignment horizontal="right"/>
    </xf>
    <xf numFmtId="0" fontId="17" fillId="4" borderId="0" xfId="0" applyFont="1" applyFill="1" applyAlignment="1">
      <alignment horizontal="left" indent="1"/>
    </xf>
    <xf numFmtId="3" fontId="17" fillId="4" borderId="0" xfId="0" applyNumberFormat="1" applyFont="1" applyFill="1" applyAlignment="1">
      <alignment horizontal="right"/>
    </xf>
    <xf numFmtId="0" fontId="25" fillId="0" borderId="14" xfId="0" applyFont="1" applyBorder="1"/>
    <xf numFmtId="3" fontId="25" fillId="0" borderId="14" xfId="0" applyNumberFormat="1" applyFont="1" applyBorder="1" applyAlignment="1">
      <alignment horizontal="right"/>
    </xf>
    <xf numFmtId="0" fontId="17" fillId="0" borderId="0" xfId="0" applyFont="1" applyAlignment="1">
      <alignment horizontal="left" indent="1"/>
    </xf>
    <xf numFmtId="3" fontId="17" fillId="0" borderId="0" xfId="0" applyNumberFormat="1" applyFont="1" applyAlignment="1">
      <alignment horizontal="right"/>
    </xf>
    <xf numFmtId="0" fontId="17" fillId="0" borderId="3" xfId="0" applyFont="1" applyBorder="1" applyAlignment="1">
      <alignment horizontal="left" indent="1"/>
    </xf>
    <xf numFmtId="3" fontId="17" fillId="0" borderId="3" xfId="0" applyNumberFormat="1" applyFont="1" applyBorder="1" applyAlignment="1">
      <alignment horizontal="right"/>
    </xf>
    <xf numFmtId="2" fontId="0" fillId="0" borderId="0" xfId="0" applyNumberFormat="1"/>
    <xf numFmtId="0" fontId="15" fillId="7" borderId="17" xfId="0" applyFont="1" applyFill="1" applyBorder="1" applyAlignment="1">
      <alignment horizontal="center"/>
    </xf>
    <xf numFmtId="0" fontId="26" fillId="0" borderId="0" xfId="0" applyFont="1"/>
    <xf numFmtId="0" fontId="0" fillId="0" borderId="0" xfId="0" applyAlignment="1">
      <alignment horizontal="center" vertical="center" wrapText="1"/>
    </xf>
    <xf numFmtId="0" fontId="4" fillId="0" borderId="0" xfId="3" applyAlignment="1">
      <alignment horizontal="center" vertical="center"/>
    </xf>
    <xf numFmtId="2" fontId="0" fillId="0" borderId="0" xfId="0" applyNumberFormat="1" applyAlignment="1">
      <alignment horizontal="center" vertical="center"/>
    </xf>
    <xf numFmtId="170" fontId="20" fillId="9" borderId="0" xfId="0" applyNumberFormat="1" applyFont="1" applyFill="1" applyAlignment="1">
      <alignment horizontal="right" vertical="center"/>
    </xf>
    <xf numFmtId="170" fontId="0" fillId="0" borderId="0" xfId="0" applyNumberFormat="1" applyAlignment="1">
      <alignment horizontal="right" vertical="center"/>
    </xf>
    <xf numFmtId="0" fontId="0" fillId="0" borderId="0" xfId="0" applyAlignment="1">
      <alignment horizontal="right" vertical="center"/>
    </xf>
    <xf numFmtId="170" fontId="19" fillId="8" borderId="0" xfId="0" applyNumberFormat="1" applyFont="1" applyFill="1" applyAlignment="1">
      <alignment horizontal="right" vertical="center"/>
    </xf>
    <xf numFmtId="171" fontId="0" fillId="0" borderId="11" xfId="0" applyNumberFormat="1" applyBorder="1" applyAlignment="1">
      <alignment horizontal="center"/>
    </xf>
    <xf numFmtId="3" fontId="0" fillId="0" borderId="0" xfId="0" applyNumberFormat="1" applyAlignment="1">
      <alignment horizontal="center" vertical="center"/>
    </xf>
    <xf numFmtId="4" fontId="0" fillId="0" borderId="0" xfId="0" applyNumberFormat="1"/>
    <xf numFmtId="10" fontId="0" fillId="0" borderId="0" xfId="40" applyNumberFormat="1" applyFont="1" applyAlignment="1">
      <alignment horizontal="right"/>
    </xf>
    <xf numFmtId="17" fontId="0" fillId="0" borderId="0" xfId="0" applyNumberFormat="1" applyAlignment="1">
      <alignment horizontal="center"/>
    </xf>
    <xf numFmtId="10" fontId="0" fillId="0" borderId="0" xfId="40" applyNumberFormat="1" applyFont="1"/>
    <xf numFmtId="10" fontId="29" fillId="4" borderId="0" xfId="40" applyNumberFormat="1" applyFont="1" applyFill="1" applyAlignment="1">
      <alignment horizontal="right"/>
    </xf>
    <xf numFmtId="0" fontId="28" fillId="7" borderId="0" xfId="0" applyFont="1" applyFill="1"/>
    <xf numFmtId="0" fontId="30" fillId="7" borderId="0" xfId="0" applyFont="1" applyFill="1"/>
    <xf numFmtId="3" fontId="17" fillId="4" borderId="0" xfId="0" applyNumberFormat="1" applyFont="1" applyFill="1" applyAlignment="1">
      <alignment horizontal="center"/>
    </xf>
    <xf numFmtId="0" fontId="31" fillId="11" borderId="15" xfId="0" applyFont="1" applyFill="1" applyBorder="1" applyAlignment="1">
      <alignment vertical="center"/>
    </xf>
    <xf numFmtId="0" fontId="31" fillId="11" borderId="15" xfId="0" applyFont="1" applyFill="1" applyBorder="1"/>
    <xf numFmtId="0" fontId="2" fillId="0" borderId="0" xfId="0" applyFont="1" applyAlignment="1">
      <alignment horizontal="center" vertical="center"/>
    </xf>
    <xf numFmtId="9" fontId="0" fillId="0" borderId="0" xfId="40" applyFont="1" applyAlignment="1">
      <alignment horizontal="center" vertical="center"/>
    </xf>
    <xf numFmtId="0" fontId="0" fillId="0" borderId="0" xfId="0" applyAlignment="1">
      <alignment horizontal="left"/>
    </xf>
    <xf numFmtId="173" fontId="0" fillId="0" borderId="0" xfId="0" applyNumberFormat="1"/>
    <xf numFmtId="0" fontId="14" fillId="0" borderId="30" xfId="19" applyFont="1" applyBorder="1"/>
    <xf numFmtId="0" fontId="14" fillId="0" borderId="0" xfId="19" applyFont="1" applyAlignment="1">
      <alignment vertical="top"/>
    </xf>
    <xf numFmtId="4" fontId="14" fillId="0" borderId="0" xfId="0" applyNumberFormat="1" applyFont="1" applyAlignment="1">
      <alignment horizontal="center"/>
    </xf>
    <xf numFmtId="43" fontId="0" fillId="0" borderId="0" xfId="0" applyNumberFormat="1"/>
    <xf numFmtId="0" fontId="0" fillId="0" borderId="3" xfId="0" applyBorder="1" applyAlignment="1">
      <alignment horizontal="left" indent="1"/>
    </xf>
    <xf numFmtId="4" fontId="14" fillId="0" borderId="3" xfId="0" applyNumberFormat="1" applyFont="1" applyBorder="1" applyAlignment="1">
      <alignment horizontal="center"/>
    </xf>
    <xf numFmtId="4" fontId="14" fillId="10" borderId="14" xfId="0" applyNumberFormat="1" applyFont="1" applyFill="1" applyBorder="1" applyAlignment="1">
      <alignment horizontal="center"/>
    </xf>
    <xf numFmtId="4" fontId="14" fillId="8" borderId="0" xfId="0" applyNumberFormat="1" applyFont="1" applyFill="1" applyAlignment="1">
      <alignment horizontal="center"/>
    </xf>
    <xf numFmtId="4" fontId="14" fillId="12" borderId="14" xfId="0" applyNumberFormat="1" applyFont="1" applyFill="1" applyBorder="1" applyAlignment="1">
      <alignment horizontal="center"/>
    </xf>
    <xf numFmtId="0" fontId="0" fillId="0" borderId="0" xfId="0" applyAlignment="1">
      <alignment horizontal="left" indent="2"/>
    </xf>
    <xf numFmtId="0" fontId="34" fillId="0" borderId="0" xfId="0" applyFont="1"/>
    <xf numFmtId="170" fontId="0" fillId="5" borderId="0" xfId="0" applyNumberFormat="1" applyFill="1" applyAlignment="1">
      <alignment horizontal="right" vertical="center"/>
    </xf>
    <xf numFmtId="170" fontId="0" fillId="0" borderId="0" xfId="0" applyNumberFormat="1"/>
    <xf numFmtId="170" fontId="15" fillId="7" borderId="14" xfId="0" applyNumberFormat="1" applyFont="1" applyFill="1" applyBorder="1" applyAlignment="1">
      <alignment horizontal="right"/>
    </xf>
    <xf numFmtId="170" fontId="20" fillId="0" borderId="0" xfId="0" applyNumberFormat="1" applyFont="1" applyAlignment="1">
      <alignment horizontal="right" vertical="center"/>
    </xf>
    <xf numFmtId="9" fontId="0" fillId="0" borderId="0" xfId="0" applyNumberFormat="1" applyAlignment="1">
      <alignment horizontal="center" vertical="center"/>
    </xf>
    <xf numFmtId="0" fontId="35" fillId="2" borderId="0" xfId="0" applyFont="1" applyFill="1" applyAlignment="1">
      <alignment horizontal="center" vertical="center" wrapText="1"/>
    </xf>
    <xf numFmtId="0" fontId="35" fillId="2" borderId="0" xfId="0" quotePrefix="1" applyFont="1" applyFill="1" applyAlignment="1">
      <alignment horizontal="center" vertical="center" wrapText="1"/>
    </xf>
    <xf numFmtId="2" fontId="35" fillId="2" borderId="0" xfId="0" applyNumberFormat="1" applyFont="1" applyFill="1" applyAlignment="1">
      <alignment horizontal="center" vertical="center" wrapText="1"/>
    </xf>
    <xf numFmtId="0" fontId="15" fillId="7" borderId="0" xfId="0" applyFont="1" applyFill="1" applyAlignment="1">
      <alignment horizontal="center" vertical="center"/>
    </xf>
    <xf numFmtId="3" fontId="35" fillId="2" borderId="0" xfId="0" applyNumberFormat="1" applyFont="1" applyFill="1" applyAlignment="1">
      <alignment horizontal="center" vertical="center" wrapText="1"/>
    </xf>
    <xf numFmtId="3" fontId="35" fillId="2" borderId="0" xfId="0" applyNumberFormat="1" applyFont="1" applyFill="1" applyAlignment="1">
      <alignment horizontal="center" vertical="center"/>
    </xf>
    <xf numFmtId="172" fontId="35" fillId="2" borderId="0" xfId="40" applyNumberFormat="1" applyFont="1" applyFill="1" applyAlignment="1">
      <alignment horizontal="center" vertical="center"/>
    </xf>
    <xf numFmtId="14" fontId="35" fillId="2" borderId="0" xfId="0" applyNumberFormat="1" applyFont="1" applyFill="1" applyAlignment="1">
      <alignment horizontal="center" vertical="center" wrapText="1"/>
    </xf>
    <xf numFmtId="0" fontId="35" fillId="2" borderId="0" xfId="0" applyFont="1" applyFill="1" applyAlignment="1">
      <alignment horizontal="center" vertical="center"/>
    </xf>
    <xf numFmtId="14" fontId="20" fillId="2" borderId="0" xfId="0" applyNumberFormat="1" applyFont="1" applyFill="1" applyAlignment="1">
      <alignment horizontal="center" vertical="center" wrapText="1"/>
    </xf>
    <xf numFmtId="9" fontId="35" fillId="2" borderId="0" xfId="0" applyNumberFormat="1" applyFont="1" applyFill="1" applyAlignment="1">
      <alignment horizontal="center" vertical="center"/>
    </xf>
    <xf numFmtId="0" fontId="27" fillId="11" borderId="0" xfId="0" applyFont="1" applyFill="1"/>
    <xf numFmtId="3" fontId="0" fillId="0" borderId="0" xfId="0" applyNumberFormat="1" applyAlignment="1">
      <alignment horizontal="right"/>
    </xf>
    <xf numFmtId="0" fontId="22" fillId="0" borderId="0" xfId="0" applyFont="1" applyAlignment="1">
      <alignment horizontal="center"/>
    </xf>
    <xf numFmtId="0" fontId="17" fillId="0" borderId="14" xfId="0" applyFont="1" applyBorder="1" applyAlignment="1">
      <alignment horizontal="left" vertical="center"/>
    </xf>
    <xf numFmtId="3" fontId="17" fillId="0" borderId="14" xfId="0" applyNumberFormat="1" applyFont="1" applyBorder="1" applyAlignment="1">
      <alignment horizontal="center"/>
    </xf>
    <xf numFmtId="0" fontId="36" fillId="0" borderId="3" xfId="0" applyFont="1" applyBorder="1" applyAlignment="1">
      <alignment vertical="center"/>
    </xf>
    <xf numFmtId="176" fontId="36" fillId="4" borderId="3" xfId="0" applyNumberFormat="1" applyFont="1" applyFill="1" applyBorder="1" applyAlignment="1">
      <alignment horizontal="center"/>
    </xf>
    <xf numFmtId="176" fontId="36" fillId="0" borderId="3" xfId="0" applyNumberFormat="1" applyFont="1" applyBorder="1" applyAlignment="1">
      <alignment horizontal="center"/>
    </xf>
    <xf numFmtId="0" fontId="22" fillId="0" borderId="1" xfId="0" applyFont="1" applyBorder="1" applyAlignment="1">
      <alignment vertical="center"/>
    </xf>
    <xf numFmtId="0" fontId="22" fillId="0" borderId="1" xfId="0" applyFont="1" applyBorder="1" applyAlignment="1">
      <alignment horizontal="center"/>
    </xf>
    <xf numFmtId="0" fontId="22" fillId="4" borderId="0" xfId="0" applyFont="1" applyFill="1" applyAlignment="1">
      <alignment horizontal="center"/>
    </xf>
    <xf numFmtId="0" fontId="17" fillId="0" borderId="0" xfId="0" applyFont="1" applyAlignment="1">
      <alignment horizontal="left" vertical="center" indent="1"/>
    </xf>
    <xf numFmtId="0" fontId="25" fillId="0" borderId="14" xfId="0" applyFont="1" applyBorder="1" applyAlignment="1">
      <alignment horizontal="left" vertical="center"/>
    </xf>
    <xf numFmtId="3" fontId="25" fillId="4" borderId="14" xfId="0" applyNumberFormat="1" applyFont="1" applyFill="1" applyBorder="1" applyAlignment="1">
      <alignment horizontal="center"/>
    </xf>
    <xf numFmtId="3" fontId="25" fillId="0" borderId="14" xfId="0" applyNumberFormat="1" applyFont="1" applyBorder="1" applyAlignment="1">
      <alignment horizontal="center"/>
    </xf>
    <xf numFmtId="0" fontId="17" fillId="0" borderId="3" xfId="0" applyFont="1" applyBorder="1" applyAlignment="1">
      <alignment horizontal="left" vertical="center" indent="1"/>
    </xf>
    <xf numFmtId="3" fontId="17" fillId="4" borderId="3" xfId="0" applyNumberFormat="1" applyFont="1" applyFill="1" applyBorder="1" applyAlignment="1">
      <alignment horizontal="center"/>
    </xf>
    <xf numFmtId="3" fontId="17" fillId="0" borderId="3" xfId="0" applyNumberFormat="1" applyFont="1" applyBorder="1" applyAlignment="1">
      <alignment horizontal="center"/>
    </xf>
    <xf numFmtId="171" fontId="36" fillId="0" borderId="3" xfId="0" applyNumberFormat="1" applyFont="1" applyBorder="1" applyAlignment="1">
      <alignment horizontal="center"/>
    </xf>
    <xf numFmtId="3" fontId="2" fillId="0" borderId="0" xfId="0" applyNumberFormat="1" applyFont="1"/>
    <xf numFmtId="10" fontId="0" fillId="0" borderId="0" xfId="40" applyNumberFormat="1" applyFont="1" applyBorder="1"/>
    <xf numFmtId="0" fontId="0" fillId="0" borderId="13" xfId="0" applyBorder="1"/>
    <xf numFmtId="172" fontId="0" fillId="0" borderId="0" xfId="40" applyNumberFormat="1" applyFont="1" applyBorder="1" applyAlignment="1">
      <alignment horizontal="right"/>
    </xf>
    <xf numFmtId="10" fontId="0" fillId="0" borderId="0" xfId="0" applyNumberFormat="1"/>
    <xf numFmtId="3" fontId="2" fillId="0" borderId="0" xfId="0" applyNumberFormat="1" applyFont="1" applyAlignment="1">
      <alignment horizontal="right"/>
    </xf>
    <xf numFmtId="0" fontId="2" fillId="6" borderId="0" xfId="0" applyFont="1" applyFill="1"/>
    <xf numFmtId="3" fontId="2" fillId="6" borderId="0" xfId="0" applyNumberFormat="1" applyFont="1" applyFill="1"/>
    <xf numFmtId="0" fontId="15" fillId="14" borderId="0" xfId="0" applyFont="1" applyFill="1"/>
    <xf numFmtId="172" fontId="0" fillId="0" borderId="0" xfId="0" applyNumberFormat="1"/>
    <xf numFmtId="3" fontId="14" fillId="0" borderId="0" xfId="0" applyNumberFormat="1" applyFont="1"/>
    <xf numFmtId="10" fontId="18" fillId="0" borderId="0" xfId="40" applyNumberFormat="1" applyFont="1"/>
    <xf numFmtId="172" fontId="2" fillId="0" borderId="0" xfId="40" applyNumberFormat="1" applyFont="1" applyBorder="1" applyAlignment="1">
      <alignment horizontal="right"/>
    </xf>
    <xf numFmtId="172" fontId="2" fillId="0" borderId="0" xfId="40" applyNumberFormat="1" applyFont="1" applyAlignment="1">
      <alignment horizontal="right"/>
    </xf>
    <xf numFmtId="3" fontId="27" fillId="11" borderId="0" xfId="0" applyNumberFormat="1" applyFont="1" applyFill="1"/>
    <xf numFmtId="3" fontId="15" fillId="14" borderId="0" xfId="0" applyNumberFormat="1" applyFont="1" applyFill="1" applyAlignment="1">
      <alignment horizontal="right"/>
    </xf>
    <xf numFmtId="0" fontId="27" fillId="15" borderId="0" xfId="0" applyFont="1" applyFill="1"/>
    <xf numFmtId="0" fontId="27" fillId="15" borderId="0" xfId="0" applyFont="1" applyFill="1" applyAlignment="1">
      <alignment horizontal="right"/>
    </xf>
    <xf numFmtId="0" fontId="15" fillId="16" borderId="0" xfId="0" applyFont="1" applyFill="1"/>
    <xf numFmtId="0" fontId="15" fillId="16" borderId="13" xfId="0" applyFont="1" applyFill="1" applyBorder="1"/>
    <xf numFmtId="0" fontId="15" fillId="16" borderId="0" xfId="0" applyFont="1" applyFill="1" applyAlignment="1">
      <alignment horizontal="right"/>
    </xf>
    <xf numFmtId="0" fontId="2" fillId="0" borderId="3" xfId="0" applyFont="1" applyBorder="1"/>
    <xf numFmtId="0" fontId="2" fillId="0" borderId="12" xfId="0" applyFont="1" applyBorder="1"/>
    <xf numFmtId="3" fontId="2" fillId="0" borderId="3" xfId="0" applyNumberFormat="1" applyFont="1" applyBorder="1" applyAlignment="1">
      <alignment horizontal="right"/>
    </xf>
    <xf numFmtId="4" fontId="0" fillId="0" borderId="0" xfId="0" applyNumberFormat="1" applyAlignment="1">
      <alignment horizontal="right"/>
    </xf>
    <xf numFmtId="3" fontId="20" fillId="0" borderId="0" xfId="0" applyNumberFormat="1" applyFont="1" applyAlignment="1">
      <alignment horizontal="right"/>
    </xf>
    <xf numFmtId="3" fontId="20" fillId="0" borderId="0" xfId="0" applyNumberFormat="1" applyFont="1"/>
    <xf numFmtId="172" fontId="0" fillId="0" borderId="0" xfId="40" applyNumberFormat="1" applyFont="1" applyAlignment="1">
      <alignment horizontal="right"/>
    </xf>
    <xf numFmtId="3" fontId="0" fillId="0" borderId="3" xfId="0" applyNumberFormat="1" applyBorder="1" applyAlignment="1">
      <alignment horizontal="right"/>
    </xf>
    <xf numFmtId="0" fontId="0" fillId="0" borderId="3" xfId="0" applyBorder="1" applyAlignment="1">
      <alignment horizontal="left"/>
    </xf>
    <xf numFmtId="3" fontId="15" fillId="16" borderId="0" xfId="0" applyNumberFormat="1" applyFont="1" applyFill="1" applyAlignment="1">
      <alignment horizontal="right"/>
    </xf>
    <xf numFmtId="0" fontId="37" fillId="0" borderId="0" xfId="0" applyFont="1"/>
    <xf numFmtId="43" fontId="38" fillId="3" borderId="0" xfId="39" applyFont="1" applyFill="1" applyBorder="1" applyAlignment="1">
      <alignment vertical="center" wrapText="1"/>
    </xf>
    <xf numFmtId="0" fontId="38" fillId="3" borderId="0" xfId="0" applyFont="1" applyFill="1" applyAlignment="1">
      <alignment vertical="center" wrapText="1"/>
    </xf>
    <xf numFmtId="0" fontId="27" fillId="0" borderId="0" xfId="0" applyFont="1" applyAlignment="1">
      <alignment vertical="center" wrapText="1"/>
    </xf>
    <xf numFmtId="0" fontId="15" fillId="14" borderId="0" xfId="0" applyFont="1" applyFill="1" applyAlignment="1">
      <alignment horizontal="left" vertical="center" wrapText="1"/>
    </xf>
    <xf numFmtId="173" fontId="40" fillId="2" borderId="0" xfId="0" applyNumberFormat="1" applyFont="1" applyFill="1" applyAlignment="1">
      <alignment horizontal="center" vertical="center"/>
    </xf>
    <xf numFmtId="173" fontId="40" fillId="4" borderId="0" xfId="39" applyNumberFormat="1" applyFont="1" applyFill="1" applyBorder="1" applyAlignment="1">
      <alignment horizontal="center" vertical="center" shrinkToFit="1"/>
    </xf>
    <xf numFmtId="173" fontId="40" fillId="4" borderId="0" xfId="0" applyNumberFormat="1" applyFont="1" applyFill="1" applyAlignment="1">
      <alignment horizontal="center" vertical="center" wrapText="1"/>
    </xf>
    <xf numFmtId="173" fontId="40" fillId="4" borderId="0" xfId="39" applyNumberFormat="1" applyFont="1" applyFill="1" applyBorder="1" applyAlignment="1">
      <alignment horizontal="center" vertical="center" wrapText="1"/>
    </xf>
    <xf numFmtId="173" fontId="43" fillId="0" borderId="0" xfId="39" applyNumberFormat="1" applyFont="1" applyBorder="1" applyAlignment="1">
      <alignment horizontal="center" vertical="center" shrinkToFit="1"/>
    </xf>
    <xf numFmtId="173" fontId="43" fillId="0" borderId="0" xfId="0" applyNumberFormat="1" applyFont="1" applyAlignment="1">
      <alignment horizontal="center" vertical="center" wrapText="1"/>
    </xf>
    <xf numFmtId="173" fontId="43" fillId="0" borderId="0" xfId="39" applyNumberFormat="1" applyFont="1" applyBorder="1" applyAlignment="1">
      <alignment horizontal="center" vertical="center" wrapText="1"/>
    </xf>
    <xf numFmtId="173" fontId="43" fillId="0" borderId="0" xfId="0" applyNumberFormat="1" applyFont="1" applyAlignment="1">
      <alignment horizontal="center" vertical="center" shrinkToFit="1"/>
    </xf>
    <xf numFmtId="173" fontId="27" fillId="11" borderId="0" xfId="0" applyNumberFormat="1" applyFont="1" applyFill="1" applyAlignment="1">
      <alignment horizontal="center" vertical="center"/>
    </xf>
    <xf numFmtId="0" fontId="42" fillId="0" borderId="0" xfId="0" applyFont="1" applyAlignment="1">
      <alignment horizontal="left" vertical="center" wrapText="1"/>
    </xf>
    <xf numFmtId="168" fontId="43" fillId="0" borderId="0" xfId="39" applyNumberFormat="1" applyFont="1" applyBorder="1" applyAlignment="1">
      <alignment horizontal="right" vertical="center" shrinkToFit="1"/>
    </xf>
    <xf numFmtId="168" fontId="43" fillId="0" borderId="0" xfId="0" applyNumberFormat="1" applyFont="1" applyAlignment="1">
      <alignment horizontal="right" vertical="center" shrinkToFit="1"/>
    </xf>
    <xf numFmtId="0" fontId="44" fillId="3" borderId="0" xfId="0" applyFont="1" applyFill="1" applyAlignment="1">
      <alignment horizontal="left" vertical="center" wrapText="1"/>
    </xf>
    <xf numFmtId="173" fontId="15" fillId="14" borderId="0" xfId="39" applyNumberFormat="1" applyFont="1" applyFill="1" applyBorder="1" applyAlignment="1">
      <alignment horizontal="center" vertical="center" shrinkToFit="1"/>
    </xf>
    <xf numFmtId="0" fontId="43" fillId="0" borderId="0" xfId="0" applyFont="1" applyAlignment="1">
      <alignment horizontal="left" vertical="top" wrapText="1"/>
    </xf>
    <xf numFmtId="0" fontId="43" fillId="0" borderId="0" xfId="0" applyFont="1" applyAlignment="1">
      <alignment wrapText="1"/>
    </xf>
    <xf numFmtId="0" fontId="43" fillId="0" borderId="0" xfId="0" applyFont="1" applyAlignment="1">
      <alignment vertical="center" wrapText="1"/>
    </xf>
    <xf numFmtId="0" fontId="43" fillId="0" borderId="0" xfId="0" applyFont="1" applyAlignment="1">
      <alignment horizontal="left" vertical="center" wrapText="1"/>
    </xf>
    <xf numFmtId="3" fontId="18" fillId="0" borderId="0" xfId="0" applyNumberFormat="1" applyFont="1" applyAlignment="1">
      <alignment horizontal="center" vertical="center"/>
    </xf>
    <xf numFmtId="3" fontId="46" fillId="8" borderId="0" xfId="0" applyNumberFormat="1" applyFont="1" applyFill="1"/>
    <xf numFmtId="3" fontId="47" fillId="8" borderId="0" xfId="0" applyNumberFormat="1" applyFont="1" applyFill="1"/>
    <xf numFmtId="0" fontId="0" fillId="0" borderId="3" xfId="0" applyBorder="1"/>
    <xf numFmtId="2" fontId="14" fillId="0" borderId="0" xfId="0" applyNumberFormat="1" applyFont="1" applyAlignment="1">
      <alignment horizontal="center"/>
    </xf>
    <xf numFmtId="0" fontId="42" fillId="0" borderId="0" xfId="0" applyFont="1" applyAlignment="1">
      <alignment horizontal="left" vertical="center" wrapText="1" indent="3"/>
    </xf>
    <xf numFmtId="3" fontId="43" fillId="0" borderId="0" xfId="39" applyNumberFormat="1" applyFont="1" applyBorder="1" applyAlignment="1">
      <alignment horizontal="right" vertical="center" shrinkToFit="1"/>
    </xf>
    <xf numFmtId="3" fontId="43" fillId="12" borderId="0" xfId="39" applyNumberFormat="1" applyFont="1" applyFill="1" applyBorder="1" applyAlignment="1">
      <alignment horizontal="right" vertical="center" shrinkToFit="1"/>
    </xf>
    <xf numFmtId="3" fontId="40" fillId="2" borderId="0" xfId="39" applyNumberFormat="1" applyFont="1" applyFill="1" applyBorder="1" applyAlignment="1">
      <alignment horizontal="right" vertical="center" shrinkToFit="1"/>
    </xf>
    <xf numFmtId="0" fontId="39" fillId="14" borderId="0" xfId="0" quotePrefix="1" applyFont="1" applyFill="1" applyAlignment="1">
      <alignment horizontal="right" vertical="center" wrapText="1"/>
    </xf>
    <xf numFmtId="0" fontId="39" fillId="14" borderId="0" xfId="0" applyFont="1" applyFill="1" applyAlignment="1">
      <alignment horizontal="right" vertical="center" wrapText="1"/>
    </xf>
    <xf numFmtId="0" fontId="15" fillId="14" borderId="0" xfId="0" applyFont="1" applyFill="1" applyAlignment="1">
      <alignment horizontal="right" vertical="center" wrapText="1"/>
    </xf>
    <xf numFmtId="3" fontId="2" fillId="11" borderId="0" xfId="0" applyNumberFormat="1" applyFont="1" applyFill="1" applyAlignment="1">
      <alignment horizontal="right" vertical="center"/>
    </xf>
    <xf numFmtId="0" fontId="0" fillId="0" borderId="3" xfId="0" applyBorder="1" applyAlignment="1">
      <alignment horizontal="right"/>
    </xf>
    <xf numFmtId="0" fontId="48" fillId="0" borderId="0" xfId="0" applyFont="1" applyAlignment="1">
      <alignment horizontal="left" indent="2"/>
    </xf>
    <xf numFmtId="0" fontId="48" fillId="0" borderId="0" xfId="0" applyFont="1" applyAlignment="1">
      <alignment horizontal="right"/>
    </xf>
    <xf numFmtId="3" fontId="48" fillId="0" borderId="0" xfId="0" applyNumberFormat="1" applyFont="1" applyAlignment="1">
      <alignment horizontal="right"/>
    </xf>
    <xf numFmtId="171" fontId="20" fillId="9" borderId="0" xfId="0" applyNumberFormat="1" applyFont="1" applyFill="1" applyAlignment="1">
      <alignment horizontal="right" vertical="center"/>
    </xf>
    <xf numFmtId="171" fontId="0" fillId="0" borderId="0" xfId="0" applyNumberFormat="1" applyAlignment="1">
      <alignment horizontal="right" vertical="center"/>
    </xf>
    <xf numFmtId="0" fontId="51" fillId="0" borderId="0" xfId="0" applyFont="1" applyAlignment="1">
      <alignment horizontal="left" vertical="top"/>
    </xf>
    <xf numFmtId="4" fontId="51" fillId="0" borderId="0" xfId="0" applyNumberFormat="1" applyFont="1" applyAlignment="1">
      <alignment horizontal="left" vertical="top"/>
    </xf>
    <xf numFmtId="0" fontId="53" fillId="0" borderId="0" xfId="14" applyFont="1" applyAlignment="1">
      <alignment horizontal="left" vertical="top"/>
    </xf>
    <xf numFmtId="0" fontId="55" fillId="0" borderId="0" xfId="0" applyFont="1" applyAlignment="1">
      <alignment horizontal="left" vertical="top"/>
    </xf>
    <xf numFmtId="0" fontId="57" fillId="0" borderId="0" xfId="0" applyFont="1" applyAlignment="1">
      <alignment horizontal="left" vertical="top" wrapText="1"/>
    </xf>
    <xf numFmtId="0" fontId="57" fillId="0" borderId="0" xfId="0" applyFont="1" applyAlignment="1">
      <alignment horizontal="center" vertical="top" wrapText="1"/>
    </xf>
    <xf numFmtId="3" fontId="57" fillId="0" borderId="0" xfId="0" applyNumberFormat="1" applyFont="1" applyAlignment="1">
      <alignment horizontal="center" vertical="top" shrinkToFit="1"/>
    </xf>
    <xf numFmtId="2" fontId="57" fillId="0" borderId="0" xfId="0" applyNumberFormat="1" applyFont="1" applyAlignment="1">
      <alignment horizontal="center" vertical="top" shrinkToFit="1"/>
    </xf>
    <xf numFmtId="0" fontId="56" fillId="2" borderId="0" xfId="0" applyFont="1" applyFill="1" applyAlignment="1">
      <alignment horizontal="center" vertical="top" wrapText="1"/>
    </xf>
    <xf numFmtId="3" fontId="56" fillId="2" borderId="0" xfId="0" applyNumberFormat="1" applyFont="1" applyFill="1" applyAlignment="1">
      <alignment horizontal="center" vertical="top" shrinkToFit="1"/>
    </xf>
    <xf numFmtId="2" fontId="56" fillId="2" borderId="0" xfId="0" applyNumberFormat="1" applyFont="1" applyFill="1" applyAlignment="1">
      <alignment horizontal="center" vertical="top" shrinkToFit="1"/>
    </xf>
    <xf numFmtId="0" fontId="56" fillId="2" borderId="0" xfId="0" applyFont="1" applyFill="1" applyAlignment="1">
      <alignment vertical="top" wrapText="1"/>
    </xf>
    <xf numFmtId="10" fontId="51" fillId="0" borderId="0" xfId="26" applyNumberFormat="1" applyFont="1" applyFill="1" applyBorder="1" applyAlignment="1">
      <alignment horizontal="left" vertical="top"/>
    </xf>
    <xf numFmtId="0" fontId="53" fillId="0" borderId="0" xfId="14" applyFont="1" applyAlignment="1">
      <alignment horizontal="left" vertical="top" wrapText="1"/>
    </xf>
    <xf numFmtId="4" fontId="53" fillId="0" borderId="0" xfId="14" applyNumberFormat="1" applyFont="1" applyAlignment="1">
      <alignment horizontal="left" vertical="top"/>
    </xf>
    <xf numFmtId="0" fontId="56" fillId="0" borderId="0" xfId="14" applyFont="1" applyAlignment="1">
      <alignment horizontal="left" vertical="top"/>
    </xf>
    <xf numFmtId="0" fontId="57" fillId="0" borderId="0" xfId="14" applyFont="1" applyAlignment="1">
      <alignment horizontal="left" vertical="top" wrapText="1"/>
    </xf>
    <xf numFmtId="0" fontId="57" fillId="0" borderId="0" xfId="14" applyFont="1" applyAlignment="1">
      <alignment horizontal="center" vertical="top" wrapText="1"/>
    </xf>
    <xf numFmtId="3" fontId="57" fillId="0" borderId="0" xfId="14" applyNumberFormat="1" applyFont="1" applyAlignment="1">
      <alignment horizontal="center" vertical="top" shrinkToFit="1"/>
    </xf>
    <xf numFmtId="2" fontId="57" fillId="0" borderId="0" xfId="14" applyNumberFormat="1" applyFont="1" applyAlignment="1">
      <alignment horizontal="center" vertical="top" shrinkToFit="1"/>
    </xf>
    <xf numFmtId="0" fontId="56" fillId="2" borderId="0" xfId="14" applyFont="1" applyFill="1" applyAlignment="1">
      <alignment horizontal="left" vertical="top" wrapText="1"/>
    </xf>
    <xf numFmtId="0" fontId="56" fillId="2" borderId="0" xfId="14" applyFont="1" applyFill="1" applyAlignment="1">
      <alignment horizontal="center" vertical="top" wrapText="1"/>
    </xf>
    <xf numFmtId="3" fontId="56" fillId="2" borderId="0" xfId="14" applyNumberFormat="1" applyFont="1" applyFill="1" applyAlignment="1">
      <alignment horizontal="center" vertical="top" shrinkToFit="1"/>
    </xf>
    <xf numFmtId="2" fontId="56" fillId="2" borderId="0" xfId="14" applyNumberFormat="1" applyFont="1" applyFill="1" applyAlignment="1">
      <alignment horizontal="center" vertical="top" shrinkToFit="1"/>
    </xf>
    <xf numFmtId="0" fontId="0" fillId="0" borderId="0" xfId="0" applyAlignment="1">
      <alignment wrapText="1"/>
    </xf>
    <xf numFmtId="0" fontId="0" fillId="0" borderId="0" xfId="0" applyAlignment="1">
      <alignment vertical="top" wrapText="1"/>
    </xf>
    <xf numFmtId="0" fontId="53" fillId="0" borderId="0" xfId="14" applyFont="1" applyAlignment="1">
      <alignment vertical="top" wrapText="1"/>
    </xf>
    <xf numFmtId="3" fontId="0" fillId="0" borderId="0" xfId="40" applyNumberFormat="1" applyFont="1" applyAlignment="1">
      <alignment horizontal="right"/>
    </xf>
    <xf numFmtId="9" fontId="0" fillId="0" borderId="0" xfId="40" applyFont="1" applyAlignment="1">
      <alignment horizontal="right"/>
    </xf>
    <xf numFmtId="10" fontId="46" fillId="8" borderId="0" xfId="40" applyNumberFormat="1" applyFont="1" applyFill="1" applyAlignment="1">
      <alignment horizontal="right"/>
    </xf>
    <xf numFmtId="3" fontId="2" fillId="0" borderId="3" xfId="40" applyNumberFormat="1" applyFont="1" applyBorder="1" applyAlignment="1">
      <alignment horizontal="right"/>
    </xf>
    <xf numFmtId="0" fontId="0" fillId="4" borderId="0" xfId="0" applyFill="1" applyAlignment="1">
      <alignment horizontal="left" indent="1"/>
    </xf>
    <xf numFmtId="0" fontId="0" fillId="4" borderId="13" xfId="0" applyFill="1" applyBorder="1"/>
    <xf numFmtId="3" fontId="0" fillId="4" borderId="0" xfId="0" applyNumberFormat="1" applyFill="1" applyAlignment="1">
      <alignment horizontal="right"/>
    </xf>
    <xf numFmtId="3" fontId="0" fillId="4" borderId="0" xfId="40" applyNumberFormat="1" applyFont="1" applyFill="1" applyAlignment="1">
      <alignment horizontal="right"/>
    </xf>
    <xf numFmtId="164" fontId="0" fillId="0" borderId="0" xfId="39" applyNumberFormat="1" applyFont="1" applyAlignment="1">
      <alignment horizontal="right" vertical="center"/>
    </xf>
    <xf numFmtId="0" fontId="58" fillId="0" borderId="0" xfId="0" applyFont="1" applyAlignment="1">
      <alignment horizontal="left"/>
    </xf>
    <xf numFmtId="0" fontId="59" fillId="0" borderId="0" xfId="0" applyFont="1"/>
    <xf numFmtId="0" fontId="15" fillId="0" borderId="0" xfId="3" applyFont="1" applyFill="1" applyAlignment="1">
      <alignment horizontal="center" vertical="center" wrapText="1"/>
    </xf>
    <xf numFmtId="0" fontId="27" fillId="0" borderId="0" xfId="0" applyFont="1" applyAlignment="1">
      <alignment vertical="center"/>
    </xf>
    <xf numFmtId="0" fontId="39" fillId="14" borderId="0" xfId="0" applyFont="1" applyFill="1" applyAlignment="1">
      <alignment horizontal="center" vertical="center" wrapText="1"/>
    </xf>
    <xf numFmtId="0" fontId="15" fillId="14" borderId="0" xfId="0" applyFont="1" applyFill="1" applyAlignment="1">
      <alignment horizontal="center" vertical="center" wrapText="1"/>
    </xf>
    <xf numFmtId="0" fontId="15" fillId="14" borderId="0" xfId="0" applyFont="1" applyFill="1" applyAlignment="1">
      <alignment horizontal="center" vertical="center"/>
    </xf>
    <xf numFmtId="0" fontId="40" fillId="2" borderId="0" xfId="0" applyFont="1" applyFill="1" applyAlignment="1">
      <alignment horizontal="left" vertical="center" indent="1"/>
    </xf>
    <xf numFmtId="0" fontId="41" fillId="4" borderId="0" xfId="0" applyFont="1" applyFill="1" applyAlignment="1">
      <alignment horizontal="left" vertical="center" wrapText="1" indent="2"/>
    </xf>
    <xf numFmtId="0" fontId="42" fillId="0" borderId="0" xfId="0" applyFont="1" applyAlignment="1">
      <alignment horizontal="left" vertical="center" wrapText="1" indent="2"/>
    </xf>
    <xf numFmtId="0" fontId="42" fillId="3" borderId="0" xfId="0" applyFont="1" applyFill="1" applyAlignment="1">
      <alignment horizontal="left" vertical="center" wrapText="1" indent="2"/>
    </xf>
    <xf numFmtId="0" fontId="27" fillId="11" borderId="0" xfId="0" applyFont="1" applyFill="1" applyAlignment="1">
      <alignment horizontal="left" vertical="center"/>
    </xf>
    <xf numFmtId="0" fontId="50" fillId="0" borderId="0" xfId="0" applyFont="1" applyAlignment="1">
      <alignment horizontal="left" vertical="center"/>
    </xf>
    <xf numFmtId="0" fontId="52" fillId="7" borderId="0" xfId="0" applyFont="1" applyFill="1" applyAlignment="1">
      <alignment horizontal="center" vertical="center" wrapText="1"/>
    </xf>
    <xf numFmtId="0" fontId="54" fillId="7" borderId="0" xfId="0" applyFont="1" applyFill="1" applyAlignment="1">
      <alignment horizontal="center" vertical="center" wrapText="1"/>
    </xf>
    <xf numFmtId="0" fontId="54" fillId="7" borderId="0" xfId="14" applyFont="1" applyFill="1" applyAlignment="1">
      <alignment horizontal="center" vertical="center" wrapText="1"/>
    </xf>
    <xf numFmtId="0" fontId="41" fillId="2" borderId="0" xfId="0" applyFont="1" applyFill="1" applyAlignment="1">
      <alignment horizontal="left" vertical="center" wrapText="1" indent="2"/>
    </xf>
    <xf numFmtId="0" fontId="2" fillId="11" borderId="0" xfId="0" applyFont="1" applyFill="1" applyAlignment="1">
      <alignment horizontal="left" vertical="center" indent="1"/>
    </xf>
    <xf numFmtId="0" fontId="42" fillId="12" borderId="0" xfId="0" applyFont="1" applyFill="1" applyAlignment="1">
      <alignment horizontal="left" vertical="center" wrapText="1" indent="3"/>
    </xf>
    <xf numFmtId="0" fontId="42" fillId="3" borderId="0" xfId="0" applyFont="1" applyFill="1" applyAlignment="1">
      <alignment horizontal="left" vertical="center" wrapText="1" indent="3"/>
    </xf>
    <xf numFmtId="0" fontId="15" fillId="7" borderId="0" xfId="0" applyFont="1" applyFill="1" applyAlignment="1">
      <alignment horizontal="center" vertical="center" wrapText="1"/>
    </xf>
    <xf numFmtId="2" fontId="57" fillId="0" borderId="0" xfId="40" applyNumberFormat="1" applyFont="1" applyFill="1" applyBorder="1" applyAlignment="1">
      <alignment horizontal="center" vertical="top" shrinkToFit="1"/>
    </xf>
    <xf numFmtId="2" fontId="56" fillId="2" borderId="0" xfId="40" applyNumberFormat="1" applyFont="1" applyFill="1" applyBorder="1" applyAlignment="1">
      <alignment horizontal="center" vertical="top" shrinkToFit="1"/>
    </xf>
    <xf numFmtId="0" fontId="14" fillId="0" borderId="0" xfId="0" applyFont="1" applyAlignment="1">
      <alignment vertical="top" wrapText="1"/>
    </xf>
    <xf numFmtId="169" fontId="18" fillId="13" borderId="0" xfId="0" applyNumberFormat="1" applyFont="1" applyFill="1"/>
    <xf numFmtId="0" fontId="32" fillId="0" borderId="0" xfId="0" applyFont="1"/>
    <xf numFmtId="0" fontId="47" fillId="0" borderId="0" xfId="0" applyFont="1"/>
    <xf numFmtId="0" fontId="58" fillId="0" borderId="0" xfId="0" applyFont="1"/>
    <xf numFmtId="3" fontId="0" fillId="13" borderId="0" xfId="0" applyNumberFormat="1" applyFill="1" applyAlignment="1">
      <alignment horizontal="right"/>
    </xf>
    <xf numFmtId="3" fontId="0" fillId="17" borderId="0" xfId="0" applyNumberFormat="1" applyFill="1" applyAlignment="1">
      <alignment horizontal="right"/>
    </xf>
    <xf numFmtId="3" fontId="0" fillId="10" borderId="0" xfId="0" applyNumberFormat="1" applyFill="1" applyAlignment="1">
      <alignment horizontal="right"/>
    </xf>
    <xf numFmtId="169" fontId="0" fillId="0" borderId="0" xfId="0" applyNumberFormat="1" applyAlignment="1">
      <alignment horizontal="right"/>
    </xf>
    <xf numFmtId="0" fontId="15" fillId="18" borderId="0" xfId="0" applyFont="1" applyFill="1"/>
    <xf numFmtId="0" fontId="15" fillId="18" borderId="0" xfId="0" applyFont="1" applyFill="1" applyAlignment="1">
      <alignment horizontal="right"/>
    </xf>
    <xf numFmtId="177" fontId="0" fillId="0" borderId="0" xfId="0" applyNumberFormat="1"/>
    <xf numFmtId="0" fontId="0" fillId="0" borderId="0" xfId="0" applyAlignment="1">
      <alignment horizontal="left" indent="3"/>
    </xf>
    <xf numFmtId="0" fontId="42" fillId="0" borderId="0" xfId="0" applyFont="1" applyAlignment="1">
      <alignment horizontal="left" vertical="center" indent="2"/>
    </xf>
    <xf numFmtId="0" fontId="32" fillId="0" borderId="0" xfId="0" applyFont="1" applyAlignment="1">
      <alignment horizontal="center"/>
    </xf>
    <xf numFmtId="0" fontId="14" fillId="0" borderId="0" xfId="0" applyFont="1" applyAlignment="1">
      <alignment horizontal="left" vertical="top" wrapText="1"/>
    </xf>
    <xf numFmtId="0" fontId="43" fillId="0" borderId="0" xfId="0" applyFont="1" applyAlignment="1">
      <alignment horizontal="right" vertical="top" wrapText="1"/>
    </xf>
    <xf numFmtId="0" fontId="14" fillId="0" borderId="0" xfId="0" applyFont="1" applyAlignment="1">
      <alignment horizontal="right" vertical="top" wrapText="1"/>
    </xf>
    <xf numFmtId="0" fontId="43" fillId="0" borderId="0" xfId="0" applyFont="1" applyAlignment="1">
      <alignment horizontal="right" vertical="center" wrapText="1"/>
    </xf>
    <xf numFmtId="0" fontId="43" fillId="0" borderId="0" xfId="0" applyFont="1" applyAlignment="1">
      <alignment horizontal="right" wrapText="1"/>
    </xf>
    <xf numFmtId="0" fontId="4" fillId="0" borderId="0" xfId="3"/>
    <xf numFmtId="0" fontId="4" fillId="0" borderId="0" xfId="3" applyAlignment="1"/>
    <xf numFmtId="10" fontId="7" fillId="4" borderId="3" xfId="1" applyNumberFormat="1" applyFont="1" applyFill="1" applyBorder="1" applyAlignment="1">
      <alignment horizontal="center" vertical="center"/>
    </xf>
    <xf numFmtId="10" fontId="7" fillId="4" borderId="3" xfId="1" quotePrefix="1" applyNumberFormat="1" applyFont="1" applyFill="1" applyBorder="1" applyAlignment="1">
      <alignment horizontal="center" vertical="center"/>
    </xf>
    <xf numFmtId="0" fontId="48" fillId="0" borderId="0" xfId="0" applyFont="1"/>
    <xf numFmtId="10" fontId="0" fillId="0" borderId="0" xfId="40" applyNumberFormat="1" applyFont="1" applyBorder="1" applyAlignment="1">
      <alignment horizontal="right"/>
    </xf>
    <xf numFmtId="172" fontId="15" fillId="14" borderId="0" xfId="0" applyNumberFormat="1" applyFont="1" applyFill="1"/>
    <xf numFmtId="172" fontId="2" fillId="0" borderId="0" xfId="40" applyNumberFormat="1" applyFont="1" applyBorder="1"/>
    <xf numFmtId="172" fontId="0" fillId="0" borderId="0" xfId="40" applyNumberFormat="1" applyFont="1" applyBorder="1"/>
    <xf numFmtId="10" fontId="20" fillId="0" borderId="0" xfId="40" applyNumberFormat="1" applyFont="1" applyBorder="1"/>
    <xf numFmtId="10" fontId="18" fillId="0" borderId="0" xfId="40" applyNumberFormat="1" applyFont="1" applyBorder="1"/>
    <xf numFmtId="2" fontId="18" fillId="0" borderId="0" xfId="0" applyNumberFormat="1" applyFont="1"/>
    <xf numFmtId="172" fontId="18" fillId="0" borderId="0" xfId="40" applyNumberFormat="1" applyFont="1" applyBorder="1"/>
    <xf numFmtId="177" fontId="0" fillId="0" borderId="0" xfId="0" applyNumberFormat="1" applyAlignment="1">
      <alignment horizontal="right"/>
    </xf>
    <xf numFmtId="1" fontId="32" fillId="6" borderId="0" xfId="0" applyNumberFormat="1" applyFont="1" applyFill="1"/>
    <xf numFmtId="178" fontId="0" fillId="0" borderId="0" xfId="0" applyNumberFormat="1"/>
    <xf numFmtId="3" fontId="0" fillId="0" borderId="0" xfId="0" applyNumberFormat="1" applyAlignment="1">
      <alignment horizontal="center"/>
    </xf>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vertical="center"/>
    </xf>
    <xf numFmtId="173" fontId="1" fillId="0" borderId="0" xfId="0" applyNumberFormat="1" applyFont="1"/>
    <xf numFmtId="0" fontId="1" fillId="0" borderId="0" xfId="19"/>
    <xf numFmtId="0" fontId="1" fillId="0" borderId="0" xfId="19" applyAlignment="1">
      <alignment horizontal="center" vertical="center"/>
    </xf>
    <xf numFmtId="0" fontId="1" fillId="0" borderId="0" xfId="19" applyAlignment="1">
      <alignment horizontal="center"/>
    </xf>
    <xf numFmtId="4" fontId="1" fillId="0" borderId="0" xfId="19" applyNumberFormat="1"/>
    <xf numFmtId="164" fontId="1" fillId="0" borderId="0" xfId="19" applyNumberFormat="1"/>
    <xf numFmtId="43" fontId="1" fillId="0" borderId="0" xfId="19" applyNumberFormat="1"/>
    <xf numFmtId="166" fontId="1" fillId="0" borderId="0" xfId="19" applyNumberFormat="1"/>
    <xf numFmtId="0" fontId="1" fillId="0" borderId="0" xfId="19" applyAlignment="1">
      <alignment vertical="top"/>
    </xf>
    <xf numFmtId="0" fontId="1" fillId="0" borderId="0" xfId="19" applyAlignment="1">
      <alignment horizontal="left" vertical="top"/>
    </xf>
    <xf numFmtId="0" fontId="1" fillId="0" borderId="0" xfId="19" applyAlignment="1">
      <alignment vertical="top" wrapText="1"/>
    </xf>
    <xf numFmtId="14" fontId="1" fillId="0" borderId="0" xfId="19" applyNumberFormat="1"/>
    <xf numFmtId="14" fontId="1" fillId="0" borderId="0" xfId="0" applyNumberFormat="1" applyFont="1"/>
    <xf numFmtId="3" fontId="1" fillId="0" borderId="0" xfId="0" applyNumberFormat="1" applyFont="1"/>
    <xf numFmtId="0" fontId="14" fillId="0" borderId="0" xfId="19" applyFont="1" applyAlignment="1">
      <alignment horizontal="center" vertical="center"/>
    </xf>
    <xf numFmtId="14" fontId="1" fillId="3" borderId="0" xfId="0" applyNumberFormat="1" applyFont="1" applyFill="1"/>
    <xf numFmtId="0" fontId="1" fillId="0" borderId="30" xfId="19" applyBorder="1" applyAlignment="1">
      <alignment horizontal="center" vertical="center"/>
    </xf>
    <xf numFmtId="0" fontId="1" fillId="0" borderId="30" xfId="19" applyBorder="1" applyAlignment="1">
      <alignment horizontal="center"/>
    </xf>
    <xf numFmtId="0" fontId="1" fillId="0" borderId="30" xfId="19" applyBorder="1"/>
    <xf numFmtId="0" fontId="33" fillId="0" borderId="0" xfId="19" applyFont="1" applyAlignment="1">
      <alignment vertical="center" wrapText="1"/>
    </xf>
    <xf numFmtId="0" fontId="60" fillId="0" borderId="0" xfId="0" applyFont="1" applyAlignment="1">
      <alignment vertical="center"/>
    </xf>
    <xf numFmtId="0" fontId="14" fillId="0" borderId="0" xfId="0" applyFont="1" applyAlignment="1">
      <alignment vertical="center"/>
    </xf>
    <xf numFmtId="0" fontId="61" fillId="0" borderId="6" xfId="19" applyFont="1" applyBorder="1" applyAlignment="1">
      <alignment horizontal="center" vertical="center" wrapText="1"/>
    </xf>
    <xf numFmtId="0" fontId="61" fillId="0" borderId="19" xfId="19" applyFont="1" applyBorder="1" applyAlignment="1">
      <alignment horizontal="center" vertical="center" wrapText="1"/>
    </xf>
    <xf numFmtId="0" fontId="61" fillId="0" borderId="19" xfId="19" applyFont="1" applyBorder="1" applyAlignment="1">
      <alignment horizontal="center" vertical="center"/>
    </xf>
    <xf numFmtId="0" fontId="61" fillId="12" borderId="19" xfId="19" applyFont="1" applyFill="1" applyBorder="1" applyAlignment="1">
      <alignment horizontal="center" vertical="center"/>
    </xf>
    <xf numFmtId="0" fontId="61" fillId="0" borderId="19" xfId="19" applyFont="1" applyBorder="1" applyAlignment="1">
      <alignment horizontal="center"/>
    </xf>
    <xf numFmtId="0" fontId="61" fillId="12" borderId="19" xfId="19" applyFont="1" applyFill="1" applyBorder="1" applyAlignment="1">
      <alignment horizontal="center" vertical="center" wrapText="1"/>
    </xf>
    <xf numFmtId="0" fontId="14" fillId="0" borderId="8" xfId="19" applyFont="1" applyBorder="1"/>
    <xf numFmtId="0" fontId="14" fillId="0" borderId="8" xfId="19" applyFont="1" applyBorder="1" applyAlignment="1">
      <alignment horizontal="center" vertical="center"/>
    </xf>
    <xf numFmtId="0" fontId="14" fillId="0" borderId="9" xfId="19" applyFont="1" applyBorder="1" applyAlignment="1">
      <alignment horizontal="center" vertical="center"/>
    </xf>
    <xf numFmtId="167" fontId="14" fillId="0" borderId="6" xfId="20" applyNumberFormat="1" applyFont="1" applyBorder="1"/>
    <xf numFmtId="4" fontId="14" fillId="0" borderId="9" xfId="19" applyNumberFormat="1" applyFont="1" applyBorder="1"/>
    <xf numFmtId="4" fontId="14" fillId="12" borderId="9" xfId="19" applyNumberFormat="1" applyFont="1" applyFill="1" applyBorder="1"/>
    <xf numFmtId="14" fontId="14" fillId="0" borderId="9" xfId="19" applyNumberFormat="1" applyFont="1" applyBorder="1" applyAlignment="1">
      <alignment horizontal="center" vertical="center"/>
    </xf>
    <xf numFmtId="14" fontId="14" fillId="0" borderId="8" xfId="19" applyNumberFormat="1" applyFont="1" applyBorder="1" applyAlignment="1">
      <alignment horizontal="center" vertical="center"/>
    </xf>
    <xf numFmtId="0" fontId="14" fillId="0" borderId="20" xfId="19" applyFont="1" applyBorder="1" applyAlignment="1">
      <alignment horizontal="center" vertical="center"/>
    </xf>
    <xf numFmtId="0" fontId="14" fillId="0" borderId="9" xfId="19" applyFont="1" applyBorder="1"/>
    <xf numFmtId="0" fontId="14" fillId="0" borderId="22" xfId="19" applyFont="1" applyBorder="1" applyAlignment="1">
      <alignment horizontal="center" vertical="center"/>
    </xf>
    <xf numFmtId="0" fontId="14" fillId="0" borderId="24" xfId="19" applyFont="1" applyBorder="1"/>
    <xf numFmtId="0" fontId="14" fillId="0" borderId="24" xfId="19" applyFont="1" applyBorder="1" applyAlignment="1">
      <alignment horizontal="center" vertical="center"/>
    </xf>
    <xf numFmtId="14" fontId="14" fillId="0" borderId="24" xfId="19" applyNumberFormat="1" applyFont="1" applyBorder="1" applyAlignment="1">
      <alignment horizontal="center" vertical="center"/>
    </xf>
    <xf numFmtId="0" fontId="27" fillId="0" borderId="9" xfId="19" applyFont="1" applyBorder="1"/>
    <xf numFmtId="0" fontId="27" fillId="0" borderId="9" xfId="19" applyFont="1" applyBorder="1" applyAlignment="1">
      <alignment horizontal="center" vertical="center"/>
    </xf>
    <xf numFmtId="4" fontId="27" fillId="0" borderId="9" xfId="19" applyNumberFormat="1" applyFont="1" applyBorder="1"/>
    <xf numFmtId="4" fontId="27" fillId="12" borderId="9" xfId="19" applyNumberFormat="1" applyFont="1" applyFill="1" applyBorder="1"/>
    <xf numFmtId="4" fontId="1" fillId="0" borderId="6" xfId="20" applyNumberFormat="1" applyFont="1" applyBorder="1"/>
    <xf numFmtId="0" fontId="25" fillId="0" borderId="0" xfId="19" applyFont="1"/>
    <xf numFmtId="0" fontId="17" fillId="0" borderId="0" xfId="19" applyFont="1" applyAlignment="1">
      <alignment vertical="top"/>
    </xf>
    <xf numFmtId="0" fontId="14" fillId="0" borderId="0" xfId="20" applyFont="1"/>
    <xf numFmtId="0" fontId="61" fillId="0" borderId="6" xfId="19" applyFont="1" applyBorder="1" applyAlignment="1">
      <alignment horizontal="center" vertical="center"/>
    </xf>
    <xf numFmtId="0" fontId="14" fillId="0" borderId="10" xfId="19" applyFont="1" applyBorder="1" applyAlignment="1">
      <alignment horizontal="center" vertical="center" wrapText="1"/>
    </xf>
    <xf numFmtId="0" fontId="61" fillId="0" borderId="7" xfId="19" applyFont="1" applyBorder="1" applyAlignment="1">
      <alignment horizontal="center" vertical="center" wrapText="1"/>
    </xf>
    <xf numFmtId="0" fontId="61" fillId="0" borderId="7" xfId="19" applyFont="1" applyBorder="1" applyAlignment="1">
      <alignment horizontal="center" vertical="center"/>
    </xf>
    <xf numFmtId="0" fontId="14" fillId="12" borderId="26" xfId="19" applyFont="1" applyFill="1" applyBorder="1" applyAlignment="1">
      <alignment vertical="center"/>
    </xf>
    <xf numFmtId="3" fontId="14" fillId="12" borderId="26" xfId="19" applyNumberFormat="1" applyFont="1" applyFill="1" applyBorder="1" applyAlignment="1">
      <alignment vertical="center"/>
    </xf>
    <xf numFmtId="0" fontId="14" fillId="0" borderId="6" xfId="19" applyFont="1" applyBorder="1" applyAlignment="1">
      <alignment horizontal="center" vertical="center"/>
    </xf>
    <xf numFmtId="168" fontId="14" fillId="0" borderId="6" xfId="19" applyNumberFormat="1" applyFont="1" applyBorder="1" applyAlignment="1">
      <alignment horizontal="right" vertical="center"/>
    </xf>
    <xf numFmtId="14" fontId="14" fillId="0" borderId="6" xfId="19" applyNumberFormat="1" applyFont="1" applyBorder="1" applyAlignment="1">
      <alignment horizontal="center" vertical="center"/>
    </xf>
    <xf numFmtId="17" fontId="14" fillId="0" borderId="6" xfId="19" applyNumberFormat="1" applyFont="1" applyBorder="1" applyAlignment="1">
      <alignment horizontal="center" vertical="center"/>
    </xf>
    <xf numFmtId="0" fontId="14" fillId="0" borderId="6" xfId="19" applyFont="1" applyBorder="1" applyAlignment="1">
      <alignment horizontal="left" vertical="center" indent="1"/>
    </xf>
    <xf numFmtId="3" fontId="14" fillId="0" borderId="6" xfId="19" applyNumberFormat="1" applyFont="1" applyBorder="1" applyAlignment="1">
      <alignment vertical="center"/>
    </xf>
    <xf numFmtId="0" fontId="14" fillId="12" borderId="0" xfId="19" applyFont="1" applyFill="1" applyAlignment="1">
      <alignment horizontal="center" vertical="center"/>
    </xf>
    <xf numFmtId="168" fontId="14" fillId="12" borderId="0" xfId="19" applyNumberFormat="1" applyFont="1" applyFill="1" applyAlignment="1">
      <alignment horizontal="right" vertical="center"/>
    </xf>
    <xf numFmtId="14" fontId="14" fillId="12" borderId="0" xfId="19" applyNumberFormat="1" applyFont="1" applyFill="1" applyAlignment="1">
      <alignment horizontal="center" vertical="center"/>
    </xf>
    <xf numFmtId="17" fontId="14" fillId="12" borderId="0" xfId="19" applyNumberFormat="1" applyFont="1" applyFill="1" applyAlignment="1">
      <alignment horizontal="center" vertical="center"/>
    </xf>
    <xf numFmtId="0" fontId="14" fillId="0" borderId="7" xfId="19" applyFont="1" applyBorder="1" applyAlignment="1">
      <alignment horizontal="left" vertical="center" indent="1"/>
    </xf>
    <xf numFmtId="3" fontId="14" fillId="0" borderId="7" xfId="19" applyNumberFormat="1" applyFont="1" applyBorder="1" applyAlignment="1">
      <alignment vertical="center"/>
    </xf>
    <xf numFmtId="168" fontId="14" fillId="0" borderId="0" xfId="19" applyNumberFormat="1" applyFont="1" applyAlignment="1">
      <alignment horizontal="right" vertical="center"/>
    </xf>
    <xf numFmtId="14" fontId="14" fillId="0" borderId="0" xfId="19" applyNumberFormat="1" applyFont="1" applyAlignment="1">
      <alignment horizontal="center" vertical="center"/>
    </xf>
    <xf numFmtId="17" fontId="14" fillId="0" borderId="0" xfId="19" applyNumberFormat="1" applyFont="1" applyAlignment="1">
      <alignment horizontal="center" vertical="center"/>
    </xf>
    <xf numFmtId="14" fontId="14" fillId="13" borderId="27" xfId="19" applyNumberFormat="1" applyFont="1" applyFill="1" applyBorder="1" applyAlignment="1">
      <alignment horizontal="left" vertical="center"/>
    </xf>
    <xf numFmtId="3" fontId="14" fillId="13" borderId="27" xfId="19" applyNumberFormat="1" applyFont="1" applyFill="1" applyBorder="1" applyAlignment="1">
      <alignment vertical="center"/>
    </xf>
    <xf numFmtId="0" fontId="14" fillId="0" borderId="0" xfId="19" applyFont="1" applyAlignment="1">
      <alignment horizontal="left" vertical="center" indent="1"/>
    </xf>
    <xf numFmtId="0" fontId="14" fillId="12" borderId="7" xfId="19" applyFont="1" applyFill="1" applyBorder="1" applyAlignment="1">
      <alignment horizontal="center" vertical="center"/>
    </xf>
    <xf numFmtId="168" fontId="14" fillId="12" borderId="7" xfId="19" applyNumberFormat="1" applyFont="1" applyFill="1" applyBorder="1" applyAlignment="1">
      <alignment horizontal="right" vertical="center"/>
    </xf>
    <xf numFmtId="14" fontId="14" fillId="12" borderId="7" xfId="19" applyNumberFormat="1" applyFont="1" applyFill="1" applyBorder="1" applyAlignment="1">
      <alignment horizontal="center" vertical="center"/>
    </xf>
    <xf numFmtId="17" fontId="14" fillId="12" borderId="7" xfId="19" applyNumberFormat="1" applyFont="1" applyFill="1" applyBorder="1" applyAlignment="1">
      <alignment horizontal="center" vertical="center"/>
    </xf>
    <xf numFmtId="0" fontId="14" fillId="10" borderId="0" xfId="19" applyFont="1" applyFill="1" applyAlignment="1">
      <alignment horizontal="left" vertical="center"/>
    </xf>
    <xf numFmtId="3" fontId="14" fillId="10" borderId="0" xfId="19" applyNumberFormat="1" applyFont="1" applyFill="1" applyAlignment="1">
      <alignment vertical="center"/>
    </xf>
    <xf numFmtId="3" fontId="14" fillId="10" borderId="0" xfId="19" applyNumberFormat="1" applyFont="1" applyFill="1" applyAlignment="1">
      <alignment horizontal="right" vertical="center"/>
    </xf>
    <xf numFmtId="0" fontId="14" fillId="0" borderId="10" xfId="19" applyFont="1" applyBorder="1" applyAlignment="1">
      <alignment horizontal="center" vertical="center"/>
    </xf>
    <xf numFmtId="0" fontId="14" fillId="0" borderId="6" xfId="19" applyFont="1" applyBorder="1" applyAlignment="1">
      <alignment vertical="center"/>
    </xf>
    <xf numFmtId="167" fontId="14" fillId="0" borderId="6" xfId="19" applyNumberFormat="1" applyFont="1" applyBorder="1" applyAlignment="1">
      <alignment vertical="center"/>
    </xf>
    <xf numFmtId="167" fontId="14" fillId="12" borderId="26" xfId="19" applyNumberFormat="1" applyFont="1" applyFill="1" applyBorder="1" applyAlignment="1">
      <alignment vertical="center"/>
    </xf>
    <xf numFmtId="0" fontId="14" fillId="0" borderId="26" xfId="19" applyFont="1" applyBorder="1" applyAlignment="1">
      <alignment vertical="center"/>
    </xf>
    <xf numFmtId="167" fontId="14" fillId="0" borderId="26" xfId="19" applyNumberFormat="1" applyFont="1" applyBorder="1" applyAlignment="1">
      <alignment vertical="center"/>
    </xf>
    <xf numFmtId="14" fontId="14" fillId="13" borderId="27" xfId="19" applyNumberFormat="1" applyFont="1" applyFill="1" applyBorder="1" applyAlignment="1">
      <alignment horizontal="center" vertical="center"/>
    </xf>
    <xf numFmtId="167" fontId="14" fillId="13" borderId="27" xfId="19" applyNumberFormat="1" applyFont="1" applyFill="1" applyBorder="1" applyAlignment="1">
      <alignment vertical="center"/>
    </xf>
    <xf numFmtId="0" fontId="14" fillId="0" borderId="0" xfId="19" applyFont="1" applyAlignment="1">
      <alignment horizontal="left" vertical="top"/>
    </xf>
    <xf numFmtId="0" fontId="14" fillId="0" borderId="28" xfId="19" applyFont="1" applyBorder="1" applyAlignment="1">
      <alignment horizontal="center" vertical="center" wrapText="1"/>
    </xf>
    <xf numFmtId="168" fontId="14" fillId="3" borderId="0" xfId="19" applyNumberFormat="1" applyFont="1" applyFill="1" applyAlignment="1">
      <alignment horizontal="center" vertical="center"/>
    </xf>
    <xf numFmtId="173" fontId="14" fillId="3" borderId="0" xfId="19" applyNumberFormat="1" applyFont="1" applyFill="1" applyAlignment="1">
      <alignment horizontal="center" vertical="center"/>
    </xf>
    <xf numFmtId="168" fontId="14" fillId="3" borderId="0" xfId="19" applyNumberFormat="1" applyFont="1" applyFill="1" applyAlignment="1">
      <alignment horizontal="right" vertical="center"/>
    </xf>
    <xf numFmtId="14" fontId="14" fillId="3" borderId="0" xfId="19" applyNumberFormat="1" applyFont="1" applyFill="1" applyAlignment="1">
      <alignment horizontal="center" vertical="center"/>
    </xf>
    <xf numFmtId="170" fontId="14" fillId="0" borderId="0" xfId="19" applyNumberFormat="1" applyFont="1" applyAlignment="1">
      <alignment horizontal="center" vertical="center"/>
    </xf>
    <xf numFmtId="168" fontId="14" fillId="12" borderId="29" xfId="19" applyNumberFormat="1" applyFont="1" applyFill="1" applyBorder="1" applyAlignment="1">
      <alignment horizontal="center" vertical="center" wrapText="1"/>
    </xf>
    <xf numFmtId="168" fontId="14" fillId="12" borderId="29" xfId="19" applyNumberFormat="1" applyFont="1" applyFill="1" applyBorder="1" applyAlignment="1">
      <alignment horizontal="center" vertical="center"/>
    </xf>
    <xf numFmtId="173" fontId="14" fillId="12" borderId="29" xfId="19" applyNumberFormat="1" applyFont="1" applyFill="1" applyBorder="1" applyAlignment="1">
      <alignment horizontal="center" vertical="center"/>
    </xf>
    <xf numFmtId="168" fontId="14" fillId="12" borderId="29" xfId="19" applyNumberFormat="1" applyFont="1" applyFill="1" applyBorder="1" applyAlignment="1">
      <alignment horizontal="right" vertical="center"/>
    </xf>
    <xf numFmtId="14" fontId="14" fillId="12" borderId="29" xfId="19" applyNumberFormat="1" applyFont="1" applyFill="1" applyBorder="1" applyAlignment="1">
      <alignment horizontal="center" vertical="center"/>
    </xf>
    <xf numFmtId="17" fontId="14" fillId="12" borderId="29" xfId="19" applyNumberFormat="1" applyFont="1" applyFill="1" applyBorder="1" applyAlignment="1">
      <alignment horizontal="center" vertical="center"/>
    </xf>
    <xf numFmtId="170" fontId="14" fillId="0" borderId="29" xfId="19" applyNumberFormat="1" applyFont="1" applyBorder="1" applyAlignment="1">
      <alignment horizontal="center" vertical="center"/>
    </xf>
    <xf numFmtId="4" fontId="2" fillId="0" borderId="30" xfId="19" applyNumberFormat="1" applyFont="1" applyBorder="1" applyAlignment="1">
      <alignment horizontal="center"/>
    </xf>
    <xf numFmtId="4" fontId="2" fillId="0" borderId="30" xfId="19" applyNumberFormat="1" applyFont="1" applyBorder="1"/>
    <xf numFmtId="43" fontId="2" fillId="0" borderId="30" xfId="21" applyFont="1" applyBorder="1" applyAlignment="1">
      <alignment horizontal="right"/>
    </xf>
    <xf numFmtId="0" fontId="17" fillId="0" borderId="0" xfId="19" applyFont="1"/>
    <xf numFmtId="0" fontId="14" fillId="0" borderId="0" xfId="19" applyFont="1"/>
    <xf numFmtId="0" fontId="14" fillId="0" borderId="26" xfId="19" applyFont="1" applyBorder="1"/>
    <xf numFmtId="0" fontId="14" fillId="0" borderId="31" xfId="19" applyFont="1" applyBorder="1"/>
    <xf numFmtId="0" fontId="14" fillId="3" borderId="0" xfId="19" applyFont="1" applyFill="1" applyAlignment="1">
      <alignment horizontal="center" vertical="center"/>
    </xf>
    <xf numFmtId="0" fontId="14" fillId="12" borderId="29" xfId="19" applyFont="1" applyFill="1" applyBorder="1" applyAlignment="1">
      <alignment horizontal="center" vertical="center"/>
    </xf>
    <xf numFmtId="0" fontId="62" fillId="0" borderId="0" xfId="0" applyFont="1" applyAlignment="1">
      <alignment vertical="center"/>
    </xf>
    <xf numFmtId="0" fontId="1" fillId="0" borderId="0" xfId="0" applyFont="1" applyAlignment="1">
      <alignment horizontal="left" indent="1"/>
    </xf>
    <xf numFmtId="43" fontId="1" fillId="0" borderId="0" xfId="0" applyNumberFormat="1" applyFont="1"/>
    <xf numFmtId="0" fontId="1" fillId="0" borderId="3" xfId="0" applyFont="1" applyBorder="1" applyAlignment="1">
      <alignment horizontal="left" indent="1"/>
    </xf>
    <xf numFmtId="0" fontId="1" fillId="10" borderId="14" xfId="0" applyFont="1" applyFill="1" applyBorder="1" applyAlignment="1">
      <alignment horizontal="left"/>
    </xf>
    <xf numFmtId="0" fontId="1" fillId="0" borderId="0" xfId="0" applyFont="1" applyAlignment="1">
      <alignment horizontal="left"/>
    </xf>
    <xf numFmtId="0" fontId="1" fillId="8" borderId="0" xfId="0" applyFont="1" applyFill="1"/>
    <xf numFmtId="4" fontId="1" fillId="8" borderId="0" xfId="0" applyNumberFormat="1" applyFont="1" applyFill="1" applyAlignment="1">
      <alignment horizontal="center"/>
    </xf>
    <xf numFmtId="0" fontId="1" fillId="10" borderId="14" xfId="0" applyFont="1" applyFill="1" applyBorder="1"/>
    <xf numFmtId="4" fontId="1" fillId="10" borderId="14" xfId="0" applyNumberFormat="1" applyFont="1" applyFill="1" applyBorder="1" applyAlignment="1">
      <alignment horizontal="center"/>
    </xf>
    <xf numFmtId="0" fontId="1" fillId="12" borderId="14" xfId="0" applyFont="1" applyFill="1" applyBorder="1" applyAlignment="1">
      <alignment horizontal="left" indent="1"/>
    </xf>
    <xf numFmtId="0" fontId="1" fillId="0" borderId="0" xfId="0" applyFont="1" applyAlignment="1">
      <alignment horizontal="left" indent="2"/>
    </xf>
    <xf numFmtId="4" fontId="1" fillId="0" borderId="0" xfId="0" applyNumberFormat="1" applyFont="1" applyAlignment="1">
      <alignment horizontal="center"/>
    </xf>
    <xf numFmtId="0" fontId="1" fillId="0" borderId="3" xfId="0" applyFont="1" applyBorder="1" applyAlignment="1">
      <alignment horizontal="left" indent="2"/>
    </xf>
    <xf numFmtId="1" fontId="1" fillId="0" borderId="0" xfId="0" applyNumberFormat="1" applyFont="1"/>
    <xf numFmtId="0" fontId="1" fillId="0" borderId="3" xfId="0" applyFont="1" applyBorder="1"/>
    <xf numFmtId="3" fontId="1" fillId="0" borderId="3" xfId="0" applyNumberFormat="1" applyFont="1" applyBorder="1"/>
    <xf numFmtId="1" fontId="1" fillId="0" borderId="0" xfId="0" applyNumberFormat="1" applyFont="1" applyAlignment="1">
      <alignment horizontal="center" vertical="center"/>
    </xf>
    <xf numFmtId="4" fontId="1" fillId="0" borderId="0" xfId="0" applyNumberFormat="1" applyFont="1"/>
    <xf numFmtId="4" fontId="1" fillId="6" borderId="0" xfId="0" applyNumberFormat="1" applyFont="1" applyFill="1" applyAlignment="1">
      <alignment horizontal="center"/>
    </xf>
    <xf numFmtId="0" fontId="60" fillId="3" borderId="33" xfId="22" applyFont="1" applyFill="1" applyBorder="1" applyAlignment="1">
      <alignment horizontal="center" vertical="center" wrapText="1" readingOrder="1"/>
    </xf>
    <xf numFmtId="0" fontId="60" fillId="3" borderId="33" xfId="22" applyFont="1" applyFill="1" applyBorder="1" applyAlignment="1">
      <alignment vertical="center" wrapText="1" readingOrder="1"/>
    </xf>
    <xf numFmtId="0" fontId="60" fillId="3" borderId="33" xfId="22" applyFont="1" applyFill="1" applyBorder="1" applyAlignment="1">
      <alignment horizontal="right" vertical="center" wrapText="1" readingOrder="1"/>
    </xf>
    <xf numFmtId="0" fontId="60" fillId="3" borderId="0" xfId="22" applyFont="1" applyFill="1" applyAlignment="1">
      <alignment horizontal="left" vertical="center" readingOrder="1"/>
    </xf>
    <xf numFmtId="0" fontId="34" fillId="0" borderId="0" xfId="0" quotePrefix="1" applyFont="1"/>
    <xf numFmtId="0" fontId="61" fillId="3" borderId="33" xfId="22" applyFont="1" applyFill="1" applyBorder="1" applyAlignment="1">
      <alignment horizontal="center" vertical="center" wrapText="1" readingOrder="1"/>
    </xf>
    <xf numFmtId="0" fontId="61" fillId="0" borderId="33" xfId="22" applyFont="1" applyBorder="1" applyAlignment="1">
      <alignment horizontal="center" vertical="center" wrapText="1" readingOrder="1"/>
    </xf>
    <xf numFmtId="10" fontId="29" fillId="4" borderId="0" xfId="41" applyNumberFormat="1" applyFont="1" applyFill="1" applyAlignment="1">
      <alignment horizontal="right"/>
    </xf>
    <xf numFmtId="0" fontId="0" fillId="0" borderId="3" xfId="0" applyBorder="1" applyAlignment="1">
      <alignment horizontal="left" indent="2"/>
    </xf>
    <xf numFmtId="0" fontId="0" fillId="0" borderId="0" xfId="0" applyAlignment="1">
      <alignment horizontal="left" indent="4"/>
    </xf>
    <xf numFmtId="0" fontId="63" fillId="0" borderId="0" xfId="0" applyFont="1"/>
    <xf numFmtId="0" fontId="64" fillId="0" borderId="0" xfId="0" applyFont="1"/>
    <xf numFmtId="0" fontId="4" fillId="0" borderId="0" xfId="3" applyAlignment="1">
      <alignment horizontal="left" indent="1"/>
    </xf>
    <xf numFmtId="171" fontId="46" fillId="8" borderId="0" xfId="0" applyNumberFormat="1" applyFont="1" applyFill="1" applyAlignment="1">
      <alignment horizontal="right" vertical="center"/>
    </xf>
    <xf numFmtId="171" fontId="0" fillId="13" borderId="0" xfId="0" applyNumberFormat="1" applyFill="1" applyAlignment="1">
      <alignment horizontal="right" vertical="center"/>
    </xf>
    <xf numFmtId="171" fontId="0" fillId="10" borderId="0" xfId="0" applyNumberFormat="1" applyFill="1" applyAlignment="1">
      <alignment horizontal="right" vertical="center"/>
    </xf>
    <xf numFmtId="0" fontId="0" fillId="6" borderId="0" xfId="0" applyFill="1" applyAlignment="1">
      <alignment horizontal="center"/>
    </xf>
    <xf numFmtId="9" fontId="0" fillId="6" borderId="0" xfId="0" applyNumberFormat="1" applyFill="1" applyAlignment="1">
      <alignment horizontal="center"/>
    </xf>
    <xf numFmtId="171" fontId="0" fillId="6" borderId="0" xfId="0" applyNumberFormat="1" applyFill="1" applyAlignment="1">
      <alignment horizontal="center"/>
    </xf>
    <xf numFmtId="4" fontId="0" fillId="6" borderId="0" xfId="0" applyNumberFormat="1" applyFill="1" applyAlignment="1">
      <alignment horizontal="center" vertical="center"/>
    </xf>
    <xf numFmtId="1" fontId="0" fillId="6" borderId="0" xfId="0" applyNumberFormat="1" applyFill="1" applyAlignment="1">
      <alignment horizontal="center"/>
    </xf>
    <xf numFmtId="175" fontId="0" fillId="6" borderId="0" xfId="0" applyNumberFormat="1" applyFill="1" applyAlignment="1">
      <alignment horizontal="center"/>
    </xf>
    <xf numFmtId="43" fontId="0" fillId="6" borderId="0" xfId="39" applyFont="1" applyFill="1" applyAlignment="1">
      <alignment horizontal="center"/>
    </xf>
    <xf numFmtId="2" fontId="0" fillId="6" borderId="0" xfId="0" applyNumberFormat="1" applyFill="1" applyAlignment="1">
      <alignment horizontal="center"/>
    </xf>
    <xf numFmtId="0" fontId="0" fillId="6" borderId="0" xfId="0" applyFill="1" applyAlignment="1">
      <alignment horizontal="center" vertical="center"/>
    </xf>
    <xf numFmtId="4" fontId="0" fillId="6" borderId="0" xfId="0" applyNumberFormat="1" applyFill="1" applyAlignment="1">
      <alignment horizontal="center"/>
    </xf>
    <xf numFmtId="9" fontId="0" fillId="0" borderId="0" xfId="0" applyNumberFormat="1" applyAlignment="1">
      <alignment horizontal="center"/>
    </xf>
    <xf numFmtId="171" fontId="0" fillId="0" borderId="0" xfId="0" applyNumberFormat="1" applyAlignment="1">
      <alignment horizontal="center"/>
    </xf>
    <xf numFmtId="4" fontId="0" fillId="0" borderId="0" xfId="0" applyNumberFormat="1" applyAlignment="1">
      <alignment horizontal="center" vertical="center"/>
    </xf>
    <xf numFmtId="1" fontId="0" fillId="0" borderId="0" xfId="0" applyNumberFormat="1" applyAlignment="1">
      <alignment horizontal="center"/>
    </xf>
    <xf numFmtId="175" fontId="0" fillId="0" borderId="0" xfId="0" applyNumberFormat="1" applyAlignment="1">
      <alignment horizontal="center"/>
    </xf>
    <xf numFmtId="43" fontId="0" fillId="0" borderId="0" xfId="39" applyFont="1" applyAlignment="1">
      <alignment horizontal="center"/>
    </xf>
    <xf numFmtId="2" fontId="0" fillId="0" borderId="0" xfId="0" applyNumberFormat="1" applyAlignment="1">
      <alignment horizontal="center"/>
    </xf>
    <xf numFmtId="4" fontId="0" fillId="0" borderId="0" xfId="0" applyNumberFormat="1" applyAlignment="1">
      <alignment horizontal="center"/>
    </xf>
    <xf numFmtId="167" fontId="0" fillId="6" borderId="0" xfId="0" applyNumberFormat="1" applyFill="1" applyAlignment="1">
      <alignment horizontal="center" vertical="center"/>
    </xf>
    <xf numFmtId="167" fontId="0" fillId="0" borderId="0" xfId="0" applyNumberFormat="1" applyAlignment="1">
      <alignment horizontal="center" vertical="center"/>
    </xf>
    <xf numFmtId="169" fontId="18" fillId="0" borderId="0" xfId="0" applyNumberFormat="1" applyFont="1"/>
    <xf numFmtId="0" fontId="0" fillId="2" borderId="37" xfId="0" applyFill="1" applyBorder="1" applyAlignment="1">
      <alignment horizontal="left" vertical="top" wrapText="1"/>
    </xf>
    <xf numFmtId="0" fontId="0" fillId="2" borderId="0" xfId="0" applyFill="1" applyAlignment="1">
      <alignment horizontal="left" vertical="top" wrapText="1"/>
    </xf>
    <xf numFmtId="0" fontId="0" fillId="2" borderId="38" xfId="0" applyFill="1" applyBorder="1" applyAlignment="1">
      <alignment horizontal="left" vertical="top" wrapText="1"/>
    </xf>
    <xf numFmtId="0" fontId="0" fillId="2" borderId="39" xfId="0" applyFill="1" applyBorder="1" applyAlignment="1">
      <alignment horizontal="left" vertical="top" wrapText="1"/>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49" fillId="2" borderId="34" xfId="0" applyFont="1" applyFill="1" applyBorder="1" applyAlignment="1">
      <alignment horizontal="left"/>
    </xf>
    <xf numFmtId="0" fontId="49" fillId="2" borderId="35" xfId="0" applyFont="1" applyFill="1" applyBorder="1" applyAlignment="1">
      <alignment horizontal="left"/>
    </xf>
    <xf numFmtId="0" fontId="49" fillId="2" borderId="36" xfId="0" applyFont="1" applyFill="1" applyBorder="1" applyAlignment="1">
      <alignment horizontal="left"/>
    </xf>
    <xf numFmtId="0" fontId="4" fillId="2" borderId="0" xfId="3" applyFill="1" applyAlignment="1">
      <alignment horizontal="center" vertical="center" wrapText="1"/>
    </xf>
    <xf numFmtId="0" fontId="17" fillId="2" borderId="42"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xf>
    <xf numFmtId="0" fontId="17" fillId="3" borderId="0" xfId="0" applyFont="1" applyFill="1" applyAlignment="1">
      <alignment horizontal="left" vertical="center" wrapText="1"/>
    </xf>
    <xf numFmtId="0" fontId="17" fillId="3" borderId="0" xfId="0" applyFont="1" applyFill="1" applyAlignment="1">
      <alignment horizontal="center" vertical="center"/>
    </xf>
    <xf numFmtId="0" fontId="4" fillId="3" borderId="0" xfId="3" applyFill="1" applyAlignment="1">
      <alignment horizontal="center" vertical="center" wrapText="1"/>
    </xf>
    <xf numFmtId="0" fontId="17" fillId="3" borderId="0" xfId="0" applyFont="1" applyFill="1" applyAlignment="1">
      <alignment horizontal="center" vertical="center" wrapText="1"/>
    </xf>
    <xf numFmtId="0" fontId="22" fillId="0" borderId="1" xfId="0" applyFont="1" applyBorder="1" applyAlignment="1">
      <alignment horizontal="center"/>
    </xf>
    <xf numFmtId="0" fontId="22" fillId="4" borderId="1" xfId="0" applyFont="1" applyFill="1" applyBorder="1" applyAlignment="1">
      <alignment horizontal="center"/>
    </xf>
    <xf numFmtId="0" fontId="22" fillId="4" borderId="18" xfId="0" applyFont="1" applyFill="1" applyBorder="1" applyAlignment="1">
      <alignment horizontal="center"/>
    </xf>
    <xf numFmtId="0" fontId="22" fillId="0" borderId="18" xfId="0" applyFont="1" applyBorder="1" applyAlignment="1">
      <alignment horizontal="center"/>
    </xf>
    <xf numFmtId="0" fontId="60" fillId="3" borderId="32" xfId="22" applyFont="1" applyFill="1" applyBorder="1" applyAlignment="1">
      <alignment horizontal="center" vertical="center" wrapText="1" readingOrder="1"/>
    </xf>
    <xf numFmtId="0" fontId="60" fillId="3" borderId="19" xfId="22" applyFont="1" applyFill="1" applyBorder="1" applyAlignment="1">
      <alignment horizontal="center" vertical="center" wrapText="1" readingOrder="1"/>
    </xf>
    <xf numFmtId="0" fontId="17" fillId="0" borderId="0" xfId="19" applyFont="1" applyAlignment="1">
      <alignment horizontal="left" vertical="center" wrapText="1"/>
    </xf>
    <xf numFmtId="0" fontId="61" fillId="0" borderId="6" xfId="19" applyFont="1" applyBorder="1" applyAlignment="1">
      <alignment horizontal="center" vertical="center" wrapText="1"/>
    </xf>
    <xf numFmtId="0" fontId="61" fillId="0" borderId="0" xfId="19" applyFont="1" applyAlignment="1">
      <alignment horizontal="center" vertical="center" wrapText="1"/>
    </xf>
    <xf numFmtId="0" fontId="61" fillId="12" borderId="6" xfId="19" applyFont="1" applyFill="1" applyBorder="1" applyAlignment="1">
      <alignment horizontal="center" vertical="center" wrapText="1"/>
    </xf>
    <xf numFmtId="0" fontId="61" fillId="12" borderId="0" xfId="19" applyFont="1" applyFill="1" applyAlignment="1">
      <alignment horizontal="center" vertical="center" wrapText="1"/>
    </xf>
    <xf numFmtId="0" fontId="61" fillId="0" borderId="19" xfId="19" applyFont="1" applyBorder="1" applyAlignment="1">
      <alignment horizontal="center" vertical="center" wrapText="1"/>
    </xf>
    <xf numFmtId="174" fontId="14" fillId="0" borderId="21" xfId="19" applyNumberFormat="1" applyFont="1" applyBorder="1" applyAlignment="1">
      <alignment horizontal="center" vertical="center" wrapText="1"/>
    </xf>
    <xf numFmtId="174" fontId="14" fillId="0" borderId="23" xfId="19" applyNumberFormat="1" applyFont="1" applyBorder="1" applyAlignment="1">
      <alignment horizontal="center" vertical="center" wrapText="1"/>
    </xf>
    <xf numFmtId="174" fontId="14" fillId="0" borderId="25" xfId="19" applyNumberFormat="1" applyFont="1" applyBorder="1" applyAlignment="1">
      <alignment horizontal="center" vertical="center" wrapText="1"/>
    </xf>
    <xf numFmtId="0" fontId="14" fillId="0" borderId="6" xfId="19" applyFont="1" applyBorder="1" applyAlignment="1">
      <alignment horizontal="center" vertical="center" wrapText="1"/>
    </xf>
    <xf numFmtId="0" fontId="14" fillId="0" borderId="0" xfId="19" applyFont="1" applyAlignment="1">
      <alignment horizontal="center" vertical="center" wrapText="1"/>
    </xf>
    <xf numFmtId="0" fontId="14" fillId="0" borderId="7" xfId="19" applyFont="1" applyBorder="1" applyAlignment="1">
      <alignment horizontal="center" vertical="center" wrapText="1"/>
    </xf>
    <xf numFmtId="174" fontId="14" fillId="0" borderId="6" xfId="19" applyNumberFormat="1" applyFont="1" applyBorder="1" applyAlignment="1">
      <alignment horizontal="center" vertical="center"/>
    </xf>
    <xf numFmtId="174" fontId="14" fillId="0" borderId="0" xfId="19" applyNumberFormat="1" applyFont="1" applyAlignment="1">
      <alignment horizontal="center" vertical="center"/>
    </xf>
    <xf numFmtId="174" fontId="14" fillId="0" borderId="7" xfId="19" applyNumberFormat="1" applyFont="1" applyBorder="1" applyAlignment="1">
      <alignment horizontal="center" vertical="center"/>
    </xf>
    <xf numFmtId="0" fontId="27" fillId="0" borderId="10" xfId="19" applyFont="1" applyBorder="1" applyAlignment="1">
      <alignment horizontal="center" vertical="center" wrapText="1"/>
    </xf>
    <xf numFmtId="0" fontId="61" fillId="0" borderId="7" xfId="19" applyFont="1" applyBorder="1" applyAlignment="1">
      <alignment horizontal="center" vertical="center" wrapText="1"/>
    </xf>
    <xf numFmtId="0" fontId="61" fillId="0" borderId="6" xfId="19" applyFont="1" applyBorder="1" applyAlignment="1">
      <alignment horizontal="center" vertical="center"/>
    </xf>
    <xf numFmtId="0" fontId="14" fillId="0" borderId="6" xfId="19" applyFont="1" applyBorder="1" applyAlignment="1">
      <alignment horizontal="center" vertical="center"/>
    </xf>
    <xf numFmtId="0" fontId="14" fillId="0" borderId="0" xfId="19" applyFont="1" applyAlignment="1">
      <alignment horizontal="center" vertical="center"/>
    </xf>
    <xf numFmtId="0" fontId="14" fillId="0" borderId="7" xfId="19" applyFont="1" applyBorder="1" applyAlignment="1">
      <alignment horizontal="center" vertical="center"/>
    </xf>
    <xf numFmtId="0" fontId="14" fillId="0" borderId="0" xfId="0" applyFont="1" applyAlignment="1">
      <alignment horizontal="left" vertical="top" wrapText="1"/>
    </xf>
    <xf numFmtId="0" fontId="35" fillId="0" borderId="0" xfId="0" applyFont="1" applyAlignment="1">
      <alignment vertical="top" wrapText="1"/>
    </xf>
    <xf numFmtId="0" fontId="35" fillId="0" borderId="0" xfId="0" applyFont="1" applyAlignment="1">
      <alignment horizontal="left" vertical="top" wrapText="1"/>
    </xf>
    <xf numFmtId="0" fontId="45" fillId="0" borderId="0" xfId="0" applyFont="1" applyAlignment="1">
      <alignment wrapText="1"/>
    </xf>
    <xf numFmtId="0" fontId="14" fillId="0" borderId="0" xfId="0" applyFont="1" applyAlignment="1">
      <alignment horizontal="left" vertical="center" wrapText="1"/>
    </xf>
    <xf numFmtId="0" fontId="14" fillId="0" borderId="0" xfId="0" applyFont="1" applyAlignment="1">
      <alignment vertical="center" wrapText="1"/>
    </xf>
    <xf numFmtId="0" fontId="0" fillId="12" borderId="0" xfId="0" applyFill="1" applyAlignment="1">
      <alignment horizontal="left" vertical="top" wrapText="1"/>
    </xf>
    <xf numFmtId="0" fontId="24" fillId="12" borderId="0" xfId="0" applyFont="1" applyFill="1" applyAlignment="1">
      <alignment horizontal="left" vertical="top" wrapText="1"/>
    </xf>
    <xf numFmtId="0" fontId="4" fillId="0" borderId="0" xfId="3" applyFill="1" applyAlignment="1">
      <alignment horizontal="center" vertical="center" wrapText="1"/>
    </xf>
    <xf numFmtId="0" fontId="17" fillId="0" borderId="0" xfId="0" applyFont="1" applyAlignment="1">
      <alignment horizontal="center" vertical="center"/>
    </xf>
    <xf numFmtId="0" fontId="4" fillId="0" borderId="0" xfId="3" applyFill="1" applyAlignment="1">
      <alignment horizontal="center" vertical="center"/>
    </xf>
    <xf numFmtId="0" fontId="17" fillId="0" borderId="0" xfId="0" applyFont="1" applyAlignment="1">
      <alignment horizontal="center" vertical="center" wrapText="1"/>
    </xf>
    <xf numFmtId="0" fontId="17" fillId="2" borderId="0" xfId="0" applyFont="1" applyFill="1" applyAlignment="1">
      <alignment horizontal="center" vertical="center" wrapText="1"/>
    </xf>
    <xf numFmtId="0" fontId="57" fillId="0" borderId="0" xfId="0" applyFont="1" applyAlignment="1">
      <alignment vertical="top" wrapText="1"/>
    </xf>
    <xf numFmtId="0" fontId="56" fillId="0" borderId="0" xfId="0" applyFont="1" applyAlignment="1">
      <alignment vertical="top" wrapText="1"/>
    </xf>
    <xf numFmtId="0" fontId="51" fillId="0" borderId="0" xfId="0" applyFont="1" applyAlignment="1">
      <alignment horizontal="left" vertical="top" wrapText="1"/>
    </xf>
    <xf numFmtId="0" fontId="53" fillId="0" borderId="0" xfId="14" applyFont="1" applyAlignment="1">
      <alignment horizontal="left" vertical="top" wrapText="1"/>
    </xf>
  </cellXfs>
  <cellStyles count="42">
    <cellStyle name="Comma" xfId="39" xr:uid="{E604167C-B5D4-4557-B289-2DBF2D21203D}"/>
    <cellStyle name="Comma 12" xfId="6" xr:uid="{359C6D46-9DD5-4B8B-9F69-16BDEF20A184}"/>
    <cellStyle name="Comma 12 2" xfId="29" xr:uid="{BE874CB4-F8CF-4A30-84F2-ABEEEF62E55C}"/>
    <cellStyle name="Comma 2" xfId="27" xr:uid="{E858325C-CC18-4C0B-9947-E60A2DC8E9E1}"/>
    <cellStyle name="Comma 2 2 2" xfId="5" xr:uid="{2BBF8EAD-21CD-458A-9DA3-25E66A37712D}"/>
    <cellStyle name="Comma 2 2 2 2" xfId="28" xr:uid="{C2748B75-3D04-4BA1-8ED1-87034486917B}"/>
    <cellStyle name="Comma 39" xfId="7" xr:uid="{7EC99702-E917-4970-B41E-970E4839652C}"/>
    <cellStyle name="Comma 39 2" xfId="12" xr:uid="{65D6BD6E-EA0D-4EB6-8375-AC174A37D420}"/>
    <cellStyle name="Comma 39 2 2" xfId="34" xr:uid="{4967C714-8F72-4CA4-B4E7-6EBDAD91CF4E}"/>
    <cellStyle name="Comma 41 2 2" xfId="17" xr:uid="{D5EA5564-FE96-4482-B51C-6762EBA5D156}"/>
    <cellStyle name="Comma 41 2 2 2" xfId="36" xr:uid="{D2D53E0B-FC56-40E5-ABA4-CDBA0A726094}"/>
    <cellStyle name="Comma 50" xfId="8" xr:uid="{EF8F5557-E562-4351-8C06-EFC164454F31}"/>
    <cellStyle name="Comma 50 2" xfId="30" xr:uid="{9D083B26-DB1A-437C-B708-335079E2C280}"/>
    <cellStyle name="Currency" xfId="24" xr:uid="{DFC37574-A3F3-4887-99E0-71C8C97265A1}"/>
    <cellStyle name="Currency 2" xfId="38" xr:uid="{6EB59EBC-93D3-453C-BBEE-00FBA23E45C6}"/>
    <cellStyle name="Hiperlink" xfId="3" builtinId="8"/>
    <cellStyle name="Normal" xfId="0" builtinId="0"/>
    <cellStyle name="Normal 182" xfId="25" xr:uid="{AB59B89F-1EFA-402F-8409-CB3C2E6B0843}"/>
    <cellStyle name="Normal 2" xfId="14" xr:uid="{298458B5-2DC0-4BAD-A5A4-C287BFF04788}"/>
    <cellStyle name="Normal 2 4" xfId="20" xr:uid="{8DC7C481-13A0-468C-97CB-21F1737A7716}"/>
    <cellStyle name="Normal 227" xfId="22" xr:uid="{A9D26C0D-0B78-4793-B654-78C4D709E665}"/>
    <cellStyle name="Normal 3" xfId="4" xr:uid="{39D5E93F-5407-4B62-9FC6-56C010D0AF92}"/>
    <cellStyle name="Normal 3 14" xfId="23" xr:uid="{F3A025BA-AC1E-4D4F-A6DA-8EB91C65C805}"/>
    <cellStyle name="Normal 3 3" xfId="18" xr:uid="{513053A0-B925-45B5-A556-ED5448100F66}"/>
    <cellStyle name="Normal 3 3 2" xfId="19" xr:uid="{94D4CB8D-543C-426C-9772-A4674C20982B}"/>
    <cellStyle name="Normal 3 8 4" xfId="15" xr:uid="{183B5914-0734-48E8-86B9-1013EF21A142}"/>
    <cellStyle name="Normal 4" xfId="1" xr:uid="{81E810F2-80E2-480C-8186-3CE2AF03E6DE}"/>
    <cellStyle name="Percent" xfId="40" xr:uid="{BFE8D6E7-C833-4587-9CA8-1EF7FB788F78}"/>
    <cellStyle name="Percent 2 2" xfId="13" xr:uid="{68A95E1A-B4AD-45B0-BFD5-E085A3A8311F}"/>
    <cellStyle name="Porcentagem" xfId="41" builtinId="5"/>
    <cellStyle name="Porcentagem 2" xfId="2" xr:uid="{D6FE5AA7-A30C-4F66-8008-BCB0D7D7D88D}"/>
    <cellStyle name="Porcentagem 2 2" xfId="26" xr:uid="{A57F2E22-683B-42D4-95F2-74D1BEF32CF8}"/>
    <cellStyle name="Vírgula 2 2 10" xfId="16" xr:uid="{66EBEA26-DD8A-4F33-A250-A3A9900AC5E3}"/>
    <cellStyle name="Vírgula 2 2 10 2" xfId="35" xr:uid="{F7414628-924A-47AB-B278-FD2A221A1FD0}"/>
    <cellStyle name="Vírgula 3 10 2 2 2 2 2 2 2 2 2 2 2 2" xfId="10" xr:uid="{E4E95887-4E90-490B-86D9-42C57975E87E}"/>
    <cellStyle name="Vírgula 3 10 2 2 2 2 2 2 2 2 2 2 2 2 2" xfId="32" xr:uid="{5319A9DE-FF84-4CEB-83D7-178677C1C385}"/>
    <cellStyle name="Vírgula 3 10 2 2 2 2 2 2 2 2 2 2 2 2 3 2" xfId="11" xr:uid="{31CD6FEA-04EE-44F1-BDE7-E8927487F9AA}"/>
    <cellStyle name="Vírgula 3 10 2 2 2 2 2 2 2 2 2 2 2 2 3 2 2" xfId="33" xr:uid="{84D3F866-9CFF-4EA6-9636-2548BF67FDE3}"/>
    <cellStyle name="Vírgula 3 31" xfId="9" xr:uid="{2ECF561E-6D62-4982-8041-8D47A23DB177}"/>
    <cellStyle name="Vírgula 3 31 2" xfId="31" xr:uid="{DD11C172-730E-4892-8D65-8ADECE211F3E}"/>
    <cellStyle name="Vírgula 4" xfId="21" xr:uid="{B1C65937-8F7B-45CB-B02E-CBD54AC83E5F}"/>
    <cellStyle name="Vírgula 4 2" xfId="37" xr:uid="{81EEC3B4-0F85-4FC0-A67D-2F1D5CECAE97}"/>
  </cellStyles>
  <dxfs count="0"/>
  <tableStyles count="0" defaultTableStyle="TableStyleMedium2" defaultPivotStyle="PivotStyleLight16"/>
  <colors>
    <mruColors>
      <color rgb="FFEDECE3"/>
      <color rgb="FF0000FF"/>
      <color rgb="FF53929B"/>
      <color rgb="FF008000"/>
      <color rgb="FFF2F2F2"/>
      <color rgb="FFB8D6DA"/>
      <color rgb="FF6AA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Appendix!A1"/><Relationship Id="rId1" Type="http://schemas.openxmlformats.org/officeDocument/2006/relationships/hyperlink" Target="#'Modeling Support'!A1"/></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19050</xdr:rowOff>
    </xdr:from>
    <xdr:to>
      <xdr:col>3</xdr:col>
      <xdr:colOff>314325</xdr:colOff>
      <xdr:row>13</xdr:row>
      <xdr:rowOff>180975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7E63A2FB-36BE-048E-D7F6-A4F26E5E65F6}"/>
            </a:ext>
          </a:extLst>
        </xdr:cNvPr>
        <xdr:cNvSpPr/>
      </xdr:nvSpPr>
      <xdr:spPr>
        <a:xfrm>
          <a:off x="657225" y="2638425"/>
          <a:ext cx="1381125" cy="542925"/>
        </a:xfrm>
        <a:prstGeom prst="roundRect">
          <a:avLst/>
        </a:prstGeom>
        <a:solidFill>
          <a:srgbClr val="53929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Modeling</a:t>
          </a:r>
          <a:r>
            <a:rPr lang="en-US" sz="1200" b="1" baseline="0"/>
            <a:t> Support</a:t>
          </a:r>
          <a:endParaRPr lang="en-US" sz="1200" b="1"/>
        </a:p>
      </xdr:txBody>
    </xdr:sp>
    <xdr:clientData/>
  </xdr:twoCellAnchor>
  <xdr:twoCellAnchor>
    <xdr:from>
      <xdr:col>3</xdr:col>
      <xdr:colOff>714375</xdr:colOff>
      <xdr:row>11</xdr:row>
      <xdr:rowOff>19050</xdr:rowOff>
    </xdr:from>
    <xdr:to>
      <xdr:col>5</xdr:col>
      <xdr:colOff>981075</xdr:colOff>
      <xdr:row>13</xdr:row>
      <xdr:rowOff>180975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14DEFC7-8512-4BFE-8BF6-D3375AC069C2}"/>
            </a:ext>
          </a:extLst>
        </xdr:cNvPr>
        <xdr:cNvSpPr/>
      </xdr:nvSpPr>
      <xdr:spPr>
        <a:xfrm>
          <a:off x="2438400" y="2638425"/>
          <a:ext cx="1381125" cy="542925"/>
        </a:xfrm>
        <a:prstGeom prst="roundRect">
          <a:avLst/>
        </a:prstGeom>
        <a:solidFill>
          <a:srgbClr val="53929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Appendix</a:t>
          </a:r>
        </a:p>
      </xdr:txBody>
    </xdr:sp>
    <xdr:clientData/>
  </xdr:twoCellAnchor>
</xdr:wsDr>
</file>

<file path=xl/theme/theme1.xml><?xml version="1.0" encoding="utf-8"?>
<a:theme xmlns:a="http://schemas.openxmlformats.org/drawingml/2006/main" name="Tema de Cores para Excel - Anexo Operacional">
  <a:themeElements>
    <a:clrScheme name="Anexo Operacional">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hyperlink" Target="https://biblioteca.aneel.gov.br/acervo/detalhe/248229?guid=1750193714534&amp;returnUrl=%2fresultado%2flistarlegislacao%3fguid%3d1750193714534%26quantidadePaginas%3d1%26codigoRegistro%3d248229%23248229&amp;i=1" TargetMode="External"/><Relationship Id="rId2" Type="http://schemas.openxmlformats.org/officeDocument/2006/relationships/hyperlink" Target="https://biblioteca.aneel.gov.br/acervo/detalhe/232202?guid=1728407262376&amp;returnUrl=%2fresultado%2flistarlegislacao%3fguid%3d1728407262376%26quantidadePaginas%3d1%26codigoRegistro%3d232202%23232202&amp;i=5" TargetMode="External"/><Relationship Id="rId1" Type="http://schemas.openxmlformats.org/officeDocument/2006/relationships/hyperlink" Target="https://www2.aneel.gov.br/cedoc/adsp2023829_2.xlsx" TargetMode="External"/><Relationship Id="rId6" Type="http://schemas.openxmlformats.org/officeDocument/2006/relationships/hyperlink" Target="https://www2.aneel.gov.br/cedoc/adsp2024894_2.xlsx" TargetMode="External"/><Relationship Id="rId5" Type="http://schemas.openxmlformats.org/officeDocument/2006/relationships/hyperlink" Target="https://biblioteca.aneel.gov.br/acervo/detalhe/240911?guid=1750275727904&amp;returnUrl=%2fresultado%2flistarlegislacao%3fguid%3d1750275727904%26quantidadePaginas%3d1%26codigoRegistro%3d240911%23240911&amp;i=4" TargetMode="External"/><Relationship Id="rId4" Type="http://schemas.openxmlformats.org/officeDocument/2006/relationships/hyperlink" Target="https://www2.aneel.gov.br/cedoc/adsp2025882_2.xlsx"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DA55-864D-4A72-A315-850D03CF8535}">
  <sheetPr codeName="Planilha1">
    <tabColor theme="1"/>
  </sheetPr>
  <dimension ref="A1:X31"/>
  <sheetViews>
    <sheetView showGridLines="0" tabSelected="1" zoomScaleNormal="100" workbookViewId="0">
      <selection activeCell="T9" sqref="T9"/>
    </sheetView>
  </sheetViews>
  <sheetFormatPr defaultColWidth="0" defaultRowHeight="14.5" zeroHeight="1" x14ac:dyDescent="0.35"/>
  <cols>
    <col min="1" max="1" width="9.1796875" customWidth="1"/>
    <col min="2" max="2" width="14.81640625" customWidth="1"/>
    <col min="3" max="3" width="1.81640625" customWidth="1"/>
    <col min="4" max="4" width="14.81640625" customWidth="1"/>
    <col min="5" max="5" width="1.81640625" customWidth="1"/>
    <col min="6" max="6" width="14.81640625" customWidth="1"/>
    <col min="7" max="7" width="1.81640625" customWidth="1"/>
    <col min="8" max="8" width="14.81640625" customWidth="1"/>
    <col min="9" max="9" width="1.81640625" customWidth="1"/>
    <col min="10" max="10" width="14.81640625" customWidth="1"/>
    <col min="11" max="11" width="1.81640625" customWidth="1"/>
    <col min="12" max="12" width="14.81640625" customWidth="1"/>
    <col min="13" max="13" width="1.81640625" customWidth="1"/>
    <col min="14" max="14" width="14.81640625" customWidth="1"/>
    <col min="15" max="15" width="1.81640625" customWidth="1"/>
    <col min="16" max="16" width="14.81640625" customWidth="1"/>
    <col min="17" max="17" width="9.1796875" customWidth="1"/>
    <col min="18" max="18" width="15.453125" customWidth="1"/>
    <col min="19" max="19" width="9.1796875" customWidth="1"/>
    <col min="20" max="20" width="17.1796875" customWidth="1"/>
    <col min="21" max="24" width="9.1796875" customWidth="1"/>
    <col min="25" max="16384" width="9.1796875" hidden="1"/>
  </cols>
  <sheetData>
    <row r="1" spans="2:18" x14ac:dyDescent="0.35"/>
    <row r="2" spans="2:18" ht="26" x14ac:dyDescent="0.6">
      <c r="B2" s="240" t="s">
        <v>469</v>
      </c>
    </row>
    <row r="3" spans="2:18" x14ac:dyDescent="0.35"/>
    <row r="4" spans="2:18" x14ac:dyDescent="0.35">
      <c r="B4" t="s">
        <v>1162</v>
      </c>
    </row>
    <row r="5" spans="2:18" x14ac:dyDescent="0.35"/>
    <row r="6" spans="2:18" x14ac:dyDescent="0.35">
      <c r="B6" t="s">
        <v>470</v>
      </c>
    </row>
    <row r="7" spans="2:18" x14ac:dyDescent="0.35"/>
    <row r="8" spans="2:18" x14ac:dyDescent="0.35">
      <c r="B8" t="s">
        <v>472</v>
      </c>
    </row>
    <row r="9" spans="2:18" x14ac:dyDescent="0.35"/>
    <row r="10" spans="2:18" x14ac:dyDescent="0.35">
      <c r="B10" t="s">
        <v>471</v>
      </c>
    </row>
    <row r="11" spans="2:18" x14ac:dyDescent="0.35"/>
    <row r="12" spans="2:18" x14ac:dyDescent="0.35">
      <c r="B12" s="241"/>
      <c r="C12" s="61"/>
      <c r="D12" s="241"/>
      <c r="G12" s="61"/>
      <c r="I12" s="61"/>
      <c r="K12" s="61"/>
      <c r="M12" s="61"/>
      <c r="O12" s="61"/>
    </row>
    <row r="13" spans="2:18" x14ac:dyDescent="0.35">
      <c r="B13" s="241"/>
      <c r="C13" s="61"/>
      <c r="D13" s="241"/>
      <c r="G13" s="61"/>
      <c r="I13" s="61"/>
      <c r="K13" s="61"/>
      <c r="M13" s="61"/>
      <c r="O13" s="61"/>
    </row>
    <row r="14" spans="2:18" x14ac:dyDescent="0.35">
      <c r="B14" s="241"/>
      <c r="C14" s="61"/>
      <c r="D14" s="241"/>
      <c r="G14" s="61"/>
      <c r="I14" s="61"/>
      <c r="K14" s="61"/>
      <c r="M14" s="61"/>
      <c r="O14" s="61"/>
    </row>
    <row r="15" spans="2:18" x14ac:dyDescent="0.35"/>
    <row r="16" spans="2:18" ht="21" x14ac:dyDescent="0.5">
      <c r="B16" s="478" t="s">
        <v>465</v>
      </c>
      <c r="C16" s="479"/>
      <c r="D16" s="479"/>
      <c r="E16" s="479"/>
      <c r="F16" s="479"/>
      <c r="G16" s="479"/>
      <c r="H16" s="479"/>
      <c r="I16" s="479"/>
      <c r="J16" s="479"/>
      <c r="K16" s="479"/>
      <c r="L16" s="479"/>
      <c r="M16" s="479"/>
      <c r="N16" s="479"/>
      <c r="O16" s="479"/>
      <c r="P16" s="479"/>
      <c r="Q16" s="479"/>
      <c r="R16" s="480"/>
    </row>
    <row r="17" spans="2:18" x14ac:dyDescent="0.35">
      <c r="B17" s="472" t="s">
        <v>1290</v>
      </c>
      <c r="C17" s="473"/>
      <c r="D17" s="473"/>
      <c r="E17" s="473"/>
      <c r="F17" s="473"/>
      <c r="G17" s="473"/>
      <c r="H17" s="473"/>
      <c r="I17" s="473"/>
      <c r="J17" s="473"/>
      <c r="K17" s="473"/>
      <c r="L17" s="473"/>
      <c r="M17" s="473"/>
      <c r="N17" s="473"/>
      <c r="O17" s="473"/>
      <c r="P17" s="473"/>
      <c r="Q17" s="473"/>
      <c r="R17" s="474"/>
    </row>
    <row r="18" spans="2:18" x14ac:dyDescent="0.35">
      <c r="B18" s="472"/>
      <c r="C18" s="473"/>
      <c r="D18" s="473"/>
      <c r="E18" s="473"/>
      <c r="F18" s="473"/>
      <c r="G18" s="473"/>
      <c r="H18" s="473"/>
      <c r="I18" s="473"/>
      <c r="J18" s="473"/>
      <c r="K18" s="473"/>
      <c r="L18" s="473"/>
      <c r="M18" s="473"/>
      <c r="N18" s="473"/>
      <c r="O18" s="473"/>
      <c r="P18" s="473"/>
      <c r="Q18" s="473"/>
      <c r="R18" s="474"/>
    </row>
    <row r="19" spans="2:18" x14ac:dyDescent="0.35">
      <c r="B19" s="472"/>
      <c r="C19" s="473"/>
      <c r="D19" s="473"/>
      <c r="E19" s="473"/>
      <c r="F19" s="473"/>
      <c r="G19" s="473"/>
      <c r="H19" s="473"/>
      <c r="I19" s="473"/>
      <c r="J19" s="473"/>
      <c r="K19" s="473"/>
      <c r="L19" s="473"/>
      <c r="M19" s="473"/>
      <c r="N19" s="473"/>
      <c r="O19" s="473"/>
      <c r="P19" s="473"/>
      <c r="Q19" s="473"/>
      <c r="R19" s="474"/>
    </row>
    <row r="20" spans="2:18" x14ac:dyDescent="0.35">
      <c r="B20" s="472"/>
      <c r="C20" s="473"/>
      <c r="D20" s="473"/>
      <c r="E20" s="473"/>
      <c r="F20" s="473"/>
      <c r="G20" s="473"/>
      <c r="H20" s="473"/>
      <c r="I20" s="473"/>
      <c r="J20" s="473"/>
      <c r="K20" s="473"/>
      <c r="L20" s="473"/>
      <c r="M20" s="473"/>
      <c r="N20" s="473"/>
      <c r="O20" s="473"/>
      <c r="P20" s="473"/>
      <c r="Q20" s="473"/>
      <c r="R20" s="474"/>
    </row>
    <row r="21" spans="2:18" x14ac:dyDescent="0.35">
      <c r="B21" s="472"/>
      <c r="C21" s="473"/>
      <c r="D21" s="473"/>
      <c r="E21" s="473"/>
      <c r="F21" s="473"/>
      <c r="G21" s="473"/>
      <c r="H21" s="473"/>
      <c r="I21" s="473"/>
      <c r="J21" s="473"/>
      <c r="K21" s="473"/>
      <c r="L21" s="473"/>
      <c r="M21" s="473"/>
      <c r="N21" s="473"/>
      <c r="O21" s="473"/>
      <c r="P21" s="473"/>
      <c r="Q21" s="473"/>
      <c r="R21" s="474"/>
    </row>
    <row r="22" spans="2:18" x14ac:dyDescent="0.35">
      <c r="B22" s="472"/>
      <c r="C22" s="473"/>
      <c r="D22" s="473"/>
      <c r="E22" s="473"/>
      <c r="F22" s="473"/>
      <c r="G22" s="473"/>
      <c r="H22" s="473"/>
      <c r="I22" s="473"/>
      <c r="J22" s="473"/>
      <c r="K22" s="473"/>
      <c r="L22" s="473"/>
      <c r="M22" s="473"/>
      <c r="N22" s="473"/>
      <c r="O22" s="473"/>
      <c r="P22" s="473"/>
      <c r="Q22" s="473"/>
      <c r="R22" s="474"/>
    </row>
    <row r="23" spans="2:18" x14ac:dyDescent="0.35">
      <c r="B23" s="472"/>
      <c r="C23" s="473"/>
      <c r="D23" s="473"/>
      <c r="E23" s="473"/>
      <c r="F23" s="473"/>
      <c r="G23" s="473"/>
      <c r="H23" s="473"/>
      <c r="I23" s="473"/>
      <c r="J23" s="473"/>
      <c r="K23" s="473"/>
      <c r="L23" s="473"/>
      <c r="M23" s="473"/>
      <c r="N23" s="473"/>
      <c r="O23" s="473"/>
      <c r="P23" s="473"/>
      <c r="Q23" s="473"/>
      <c r="R23" s="474"/>
    </row>
    <row r="24" spans="2:18" x14ac:dyDescent="0.35">
      <c r="B24" s="472"/>
      <c r="C24" s="473"/>
      <c r="D24" s="473"/>
      <c r="E24" s="473"/>
      <c r="F24" s="473"/>
      <c r="G24" s="473"/>
      <c r="H24" s="473"/>
      <c r="I24" s="473"/>
      <c r="J24" s="473"/>
      <c r="K24" s="473"/>
      <c r="L24" s="473"/>
      <c r="M24" s="473"/>
      <c r="N24" s="473"/>
      <c r="O24" s="473"/>
      <c r="P24" s="473"/>
      <c r="Q24" s="473"/>
      <c r="R24" s="474"/>
    </row>
    <row r="25" spans="2:18" x14ac:dyDescent="0.35">
      <c r="B25" s="472"/>
      <c r="C25" s="473"/>
      <c r="D25" s="473"/>
      <c r="E25" s="473"/>
      <c r="F25" s="473"/>
      <c r="G25" s="473"/>
      <c r="H25" s="473"/>
      <c r="I25" s="473"/>
      <c r="J25" s="473"/>
      <c r="K25" s="473"/>
      <c r="L25" s="473"/>
      <c r="M25" s="473"/>
      <c r="N25" s="473"/>
      <c r="O25" s="473"/>
      <c r="P25" s="473"/>
      <c r="Q25" s="473"/>
      <c r="R25" s="474"/>
    </row>
    <row r="26" spans="2:18" x14ac:dyDescent="0.35">
      <c r="B26" s="472"/>
      <c r="C26" s="473"/>
      <c r="D26" s="473"/>
      <c r="E26" s="473"/>
      <c r="F26" s="473"/>
      <c r="G26" s="473"/>
      <c r="H26" s="473"/>
      <c r="I26" s="473"/>
      <c r="J26" s="473"/>
      <c r="K26" s="473"/>
      <c r="L26" s="473"/>
      <c r="M26" s="473"/>
      <c r="N26" s="473"/>
      <c r="O26" s="473"/>
      <c r="P26" s="473"/>
      <c r="Q26" s="473"/>
      <c r="R26" s="474"/>
    </row>
    <row r="27" spans="2:18" x14ac:dyDescent="0.35">
      <c r="B27" s="472"/>
      <c r="C27" s="473"/>
      <c r="D27" s="473"/>
      <c r="E27" s="473"/>
      <c r="F27" s="473"/>
      <c r="G27" s="473"/>
      <c r="H27" s="473"/>
      <c r="I27" s="473"/>
      <c r="J27" s="473"/>
      <c r="K27" s="473"/>
      <c r="L27" s="473"/>
      <c r="M27" s="473"/>
      <c r="N27" s="473"/>
      <c r="O27" s="473"/>
      <c r="P27" s="473"/>
      <c r="Q27" s="473"/>
      <c r="R27" s="474"/>
    </row>
    <row r="28" spans="2:18" x14ac:dyDescent="0.35">
      <c r="B28" s="475"/>
      <c r="C28" s="476"/>
      <c r="D28" s="476"/>
      <c r="E28" s="476"/>
      <c r="F28" s="476"/>
      <c r="G28" s="476"/>
      <c r="H28" s="476"/>
      <c r="I28" s="476"/>
      <c r="J28" s="476"/>
      <c r="K28" s="476"/>
      <c r="L28" s="476"/>
      <c r="M28" s="476"/>
      <c r="N28" s="476"/>
      <c r="O28" s="476"/>
      <c r="P28" s="476"/>
      <c r="Q28" s="476"/>
      <c r="R28" s="477"/>
    </row>
    <row r="29" spans="2:18" x14ac:dyDescent="0.35"/>
    <row r="30" spans="2:18" x14ac:dyDescent="0.35"/>
    <row r="31" spans="2:18" x14ac:dyDescent="0.35"/>
  </sheetData>
  <mergeCells count="2">
    <mergeCell ref="B17:R28"/>
    <mergeCell ref="B16:R16"/>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77BC-A9F3-4B9B-89B5-9F4E9C5B27CC}">
  <sheetPr codeName="Planilha7">
    <tabColor rgb="FFEDECE3"/>
  </sheetPr>
  <dimension ref="A1:O57"/>
  <sheetViews>
    <sheetView showGridLines="0" zoomScaleNormal="100" workbookViewId="0"/>
  </sheetViews>
  <sheetFormatPr defaultRowHeight="14.5" x14ac:dyDescent="0.35"/>
  <cols>
    <col min="2" max="2" width="21.54296875" customWidth="1"/>
    <col min="3" max="5" width="7.54296875" bestFit="1" customWidth="1"/>
    <col min="7" max="7" width="21.54296875" bestFit="1" customWidth="1"/>
    <col min="8" max="9" width="7.54296875" bestFit="1" customWidth="1"/>
    <col min="10" max="10" width="7.6328125" customWidth="1"/>
    <col min="12" max="12" width="21.54296875" customWidth="1"/>
    <col min="13" max="15" width="7.54296875" bestFit="1" customWidth="1"/>
  </cols>
  <sheetData>
    <row r="1" spans="1:15" x14ac:dyDescent="0.35">
      <c r="A1" s="62" t="s">
        <v>481</v>
      </c>
    </row>
    <row r="2" spans="1:15" x14ac:dyDescent="0.35">
      <c r="B2" s="446" t="s">
        <v>1267</v>
      </c>
    </row>
    <row r="3" spans="1:15" x14ac:dyDescent="0.35">
      <c r="B3" s="54" t="s">
        <v>1283</v>
      </c>
    </row>
    <row r="4" spans="1:15" ht="15" thickBot="1" x14ac:dyDescent="0.4">
      <c r="B4" s="54"/>
    </row>
    <row r="5" spans="1:15" ht="15.5" thickTop="1" thickBot="1" x14ac:dyDescent="0.4">
      <c r="B5" s="46" t="s">
        <v>6</v>
      </c>
      <c r="C5" s="47" t="s">
        <v>44</v>
      </c>
      <c r="D5" s="47" t="s">
        <v>45</v>
      </c>
      <c r="E5" s="47" t="s">
        <v>46</v>
      </c>
      <c r="G5" s="46" t="s">
        <v>606</v>
      </c>
      <c r="H5" s="47" t="s">
        <v>44</v>
      </c>
      <c r="I5" s="47" t="s">
        <v>45</v>
      </c>
      <c r="J5" s="47" t="s">
        <v>46</v>
      </c>
      <c r="L5" s="46" t="s">
        <v>881</v>
      </c>
      <c r="M5" s="47" t="s">
        <v>44</v>
      </c>
      <c r="N5" s="47" t="s">
        <v>45</v>
      </c>
      <c r="O5" s="47" t="s">
        <v>46</v>
      </c>
    </row>
    <row r="6" spans="1:15" ht="15" thickTop="1" x14ac:dyDescent="0.35">
      <c r="B6" s="48" t="s">
        <v>882</v>
      </c>
      <c r="C6" s="49">
        <v>-466.68736529999995</v>
      </c>
      <c r="D6" s="49">
        <v>521.16070546999993</v>
      </c>
      <c r="E6" s="49">
        <v>517.38942951999991</v>
      </c>
      <c r="G6" s="48" t="s">
        <v>882</v>
      </c>
      <c r="H6" s="49">
        <v>-377.16181435999988</v>
      </c>
      <c r="I6" s="49">
        <v>508.83274205999999</v>
      </c>
      <c r="J6" s="49">
        <v>509.45756400000005</v>
      </c>
      <c r="L6" s="48" t="s">
        <v>882</v>
      </c>
      <c r="M6" s="49">
        <v>-89.525550940000088</v>
      </c>
      <c r="N6" s="49">
        <v>12.327963409999882</v>
      </c>
      <c r="O6" s="49">
        <v>7.9318655199998602</v>
      </c>
    </row>
    <row r="7" spans="1:15" x14ac:dyDescent="0.35">
      <c r="B7" s="50" t="s">
        <v>883</v>
      </c>
      <c r="C7" s="51">
        <v>390.5066089799999</v>
      </c>
      <c r="D7" s="51">
        <v>385.53009838999992</v>
      </c>
      <c r="E7" s="51">
        <v>381.1340004999999</v>
      </c>
      <c r="G7" s="50" t="s">
        <v>883</v>
      </c>
      <c r="H7" s="51">
        <v>373.20213498000004</v>
      </c>
      <c r="I7" s="51">
        <v>373.20213498000004</v>
      </c>
      <c r="J7" s="51">
        <v>373.20213498000004</v>
      </c>
      <c r="L7" s="50" t="s">
        <v>883</v>
      </c>
      <c r="M7" s="51">
        <v>17.304473999999857</v>
      </c>
      <c r="N7" s="51">
        <v>12.327963409999882</v>
      </c>
      <c r="O7" s="51">
        <v>7.9318655199998602</v>
      </c>
    </row>
    <row r="8" spans="1:15" x14ac:dyDescent="0.35">
      <c r="B8" s="50" t="s">
        <v>884</v>
      </c>
      <c r="C8" s="51">
        <v>-18.324567389999999</v>
      </c>
      <c r="D8" s="51">
        <v>-0.62482193999999991</v>
      </c>
      <c r="E8" s="51">
        <v>0</v>
      </c>
      <c r="G8" s="50" t="s">
        <v>884</v>
      </c>
      <c r="H8" s="51">
        <v>-18.772609149999997</v>
      </c>
      <c r="I8" s="51">
        <v>-0.62482193999999991</v>
      </c>
      <c r="J8" s="51">
        <v>0</v>
      </c>
      <c r="L8" s="50" t="s">
        <v>884</v>
      </c>
      <c r="M8" s="51">
        <v>0.44804175999999885</v>
      </c>
      <c r="N8" s="51">
        <v>0</v>
      </c>
      <c r="O8" s="51">
        <v>0</v>
      </c>
    </row>
    <row r="9" spans="1:15" x14ac:dyDescent="0.35">
      <c r="B9" s="50" t="s">
        <v>885</v>
      </c>
      <c r="C9" s="51">
        <v>5.7557113200000005</v>
      </c>
      <c r="D9" s="51">
        <v>0</v>
      </c>
      <c r="E9" s="51">
        <v>0</v>
      </c>
      <c r="G9" s="50" t="s">
        <v>885</v>
      </c>
      <c r="H9" s="51">
        <v>4.47543779</v>
      </c>
      <c r="I9" s="51">
        <v>0</v>
      </c>
      <c r="J9" s="51">
        <v>0</v>
      </c>
      <c r="L9" s="50" t="s">
        <v>885</v>
      </c>
      <c r="M9" s="51">
        <v>1.2802735300000005</v>
      </c>
      <c r="N9" s="51">
        <v>0</v>
      </c>
      <c r="O9" s="51">
        <v>0</v>
      </c>
    </row>
    <row r="10" spans="1:15" x14ac:dyDescent="0.35">
      <c r="B10" s="50" t="s">
        <v>886</v>
      </c>
      <c r="C10" s="51">
        <v>-979.76070766999976</v>
      </c>
      <c r="D10" s="51">
        <v>0</v>
      </c>
      <c r="E10" s="51">
        <v>0</v>
      </c>
      <c r="G10" s="50" t="s">
        <v>886</v>
      </c>
      <c r="H10" s="51">
        <v>-871.36447065999982</v>
      </c>
      <c r="I10" s="51">
        <v>0</v>
      </c>
      <c r="J10" s="51">
        <v>0</v>
      </c>
      <c r="L10" s="50" t="s">
        <v>886</v>
      </c>
      <c r="M10" s="51">
        <v>-108.39623700999994</v>
      </c>
      <c r="N10" s="51">
        <v>0</v>
      </c>
      <c r="O10" s="51">
        <v>0</v>
      </c>
    </row>
    <row r="11" spans="1:15" x14ac:dyDescent="0.35">
      <c r="B11" s="50" t="s">
        <v>1284</v>
      </c>
      <c r="C11" s="51">
        <v>-1.11983956</v>
      </c>
      <c r="D11" s="51">
        <v>0</v>
      </c>
      <c r="E11" s="51">
        <v>0</v>
      </c>
      <c r="G11" s="50" t="s">
        <v>1284</v>
      </c>
      <c r="H11" s="51">
        <v>-0.95773634000000007</v>
      </c>
      <c r="I11" s="51">
        <v>0</v>
      </c>
      <c r="J11" s="51">
        <v>0</v>
      </c>
      <c r="L11" s="50" t="s">
        <v>1284</v>
      </c>
      <c r="M11" s="51">
        <v>-0.16210321999999988</v>
      </c>
      <c r="N11" s="51">
        <v>0</v>
      </c>
      <c r="O11" s="51">
        <v>0</v>
      </c>
    </row>
    <row r="12" spans="1:15" x14ac:dyDescent="0.35">
      <c r="B12" s="50" t="s">
        <v>887</v>
      </c>
      <c r="C12" s="51">
        <v>136.25542901999998</v>
      </c>
      <c r="D12" s="51">
        <v>136.25542901999998</v>
      </c>
      <c r="E12" s="51">
        <v>136.25542901999998</v>
      </c>
      <c r="G12" s="50" t="s">
        <v>887</v>
      </c>
      <c r="H12" s="51">
        <v>136.25542901999998</v>
      </c>
      <c r="I12" s="51">
        <v>136.25542901999998</v>
      </c>
      <c r="J12" s="51">
        <v>136.25542901999998</v>
      </c>
      <c r="L12" s="50" t="s">
        <v>887</v>
      </c>
      <c r="M12" s="51">
        <v>0</v>
      </c>
      <c r="N12" s="51">
        <v>0</v>
      </c>
      <c r="O12" s="51">
        <v>0</v>
      </c>
    </row>
    <row r="13" spans="1:15" x14ac:dyDescent="0.35">
      <c r="B13" s="52" t="s">
        <v>8</v>
      </c>
      <c r="C13" s="53">
        <v>-69.432028299999899</v>
      </c>
      <c r="D13" s="53">
        <v>126.60668939000004</v>
      </c>
      <c r="E13" s="53">
        <v>126.60473632000004</v>
      </c>
      <c r="G13" s="52" t="s">
        <v>8</v>
      </c>
      <c r="H13" s="53">
        <v>-50.525480589999901</v>
      </c>
      <c r="I13" s="53">
        <v>126.72529995000005</v>
      </c>
      <c r="J13" s="53">
        <v>126.72529995000005</v>
      </c>
      <c r="L13" s="52" t="s">
        <v>8</v>
      </c>
      <c r="M13" s="53">
        <v>-18.906547709999998</v>
      </c>
      <c r="N13" s="53">
        <v>-0.11861056000000758</v>
      </c>
      <c r="O13" s="53">
        <v>-0.12056363000000658</v>
      </c>
    </row>
    <row r="14" spans="1:15" x14ac:dyDescent="0.35">
      <c r="B14" s="54" t="s">
        <v>883</v>
      </c>
      <c r="C14" s="55">
        <v>68.128078760000037</v>
      </c>
      <c r="D14" s="55">
        <v>68.128078760000037</v>
      </c>
      <c r="E14" s="55">
        <v>68.126125690000038</v>
      </c>
      <c r="G14" s="54" t="s">
        <v>883</v>
      </c>
      <c r="H14" s="55">
        <v>68.246689320000044</v>
      </c>
      <c r="I14" s="55">
        <v>68.246689320000044</v>
      </c>
      <c r="J14" s="55">
        <v>68.246689320000044</v>
      </c>
      <c r="L14" s="54" t="s">
        <v>883</v>
      </c>
      <c r="M14" s="55">
        <v>-0.11861056000000758</v>
      </c>
      <c r="N14" s="55">
        <v>-0.11861056000000758</v>
      </c>
      <c r="O14" s="55">
        <v>-0.12056363000000658</v>
      </c>
    </row>
    <row r="15" spans="1:15" x14ac:dyDescent="0.35">
      <c r="B15" s="54" t="s">
        <v>884</v>
      </c>
      <c r="C15" s="55">
        <v>-2.3314668300000001</v>
      </c>
      <c r="D15" s="55">
        <v>0</v>
      </c>
      <c r="E15" s="55">
        <v>0</v>
      </c>
      <c r="G15" s="54" t="s">
        <v>884</v>
      </c>
      <c r="H15" s="55">
        <v>-1.7032371000000006</v>
      </c>
      <c r="I15" s="55">
        <v>0</v>
      </c>
      <c r="J15" s="55">
        <v>0</v>
      </c>
      <c r="L15" s="54" t="s">
        <v>884</v>
      </c>
      <c r="M15" s="55">
        <v>-0.62822972999999949</v>
      </c>
      <c r="N15" s="55">
        <v>0</v>
      </c>
      <c r="O15" s="55">
        <v>0</v>
      </c>
    </row>
    <row r="16" spans="1:15" x14ac:dyDescent="0.35">
      <c r="B16" s="54" t="s">
        <v>885</v>
      </c>
      <c r="C16" s="55">
        <v>2.2938665400000002</v>
      </c>
      <c r="D16" s="55">
        <v>0</v>
      </c>
      <c r="E16" s="55">
        <v>0</v>
      </c>
      <c r="G16" s="54" t="s">
        <v>885</v>
      </c>
      <c r="H16" s="55">
        <v>2.2938665400000002</v>
      </c>
      <c r="I16" s="55">
        <v>0</v>
      </c>
      <c r="J16" s="55">
        <v>0</v>
      </c>
      <c r="L16" s="54" t="s">
        <v>885</v>
      </c>
      <c r="M16" s="55">
        <v>0</v>
      </c>
      <c r="N16" s="55">
        <v>0</v>
      </c>
      <c r="O16" s="55">
        <v>0</v>
      </c>
    </row>
    <row r="17" spans="2:15" x14ac:dyDescent="0.35">
      <c r="B17" s="54" t="s">
        <v>886</v>
      </c>
      <c r="C17" s="55">
        <v>-195.52608449999994</v>
      </c>
      <c r="D17" s="55">
        <v>0</v>
      </c>
      <c r="E17" s="55">
        <v>0</v>
      </c>
      <c r="G17" s="54" t="s">
        <v>886</v>
      </c>
      <c r="H17" s="55">
        <v>-177.36637707999995</v>
      </c>
      <c r="I17" s="55">
        <v>0</v>
      </c>
      <c r="J17" s="55">
        <v>0</v>
      </c>
      <c r="L17" s="54" t="s">
        <v>886</v>
      </c>
      <c r="M17" s="55">
        <v>-18.159707419999989</v>
      </c>
      <c r="N17" s="55">
        <v>0</v>
      </c>
      <c r="O17" s="55">
        <v>0</v>
      </c>
    </row>
    <row r="18" spans="2:15" x14ac:dyDescent="0.35">
      <c r="B18" s="54" t="s">
        <v>1284</v>
      </c>
      <c r="C18" s="55">
        <v>-0.47503290000000004</v>
      </c>
      <c r="D18" s="55">
        <v>0</v>
      </c>
      <c r="E18" s="55">
        <v>0</v>
      </c>
      <c r="G18" s="54" t="s">
        <v>1284</v>
      </c>
      <c r="H18" s="55">
        <v>-0.47503290000000004</v>
      </c>
      <c r="I18" s="55">
        <v>0</v>
      </c>
      <c r="J18" s="55">
        <v>0</v>
      </c>
      <c r="L18" s="54" t="s">
        <v>1284</v>
      </c>
      <c r="M18" s="55">
        <v>0</v>
      </c>
      <c r="N18" s="55">
        <v>0</v>
      </c>
      <c r="O18" s="55">
        <v>0</v>
      </c>
    </row>
    <row r="19" spans="2:15" x14ac:dyDescent="0.35">
      <c r="B19" s="54" t="s">
        <v>887</v>
      </c>
      <c r="C19" s="55">
        <v>58.478610630000006</v>
      </c>
      <c r="D19" s="55">
        <v>58.478610630000006</v>
      </c>
      <c r="E19" s="55">
        <v>58.478610630000006</v>
      </c>
      <c r="G19" s="54" t="s">
        <v>887</v>
      </c>
      <c r="H19" s="55">
        <v>58.478610630000006</v>
      </c>
      <c r="I19" s="55">
        <v>58.478610630000006</v>
      </c>
      <c r="J19" s="55">
        <v>58.478610630000006</v>
      </c>
      <c r="L19" s="54" t="s">
        <v>887</v>
      </c>
      <c r="M19" s="55">
        <v>0</v>
      </c>
      <c r="N19" s="55">
        <v>0</v>
      </c>
      <c r="O19" s="55">
        <v>0</v>
      </c>
    </row>
    <row r="20" spans="2:15" x14ac:dyDescent="0.35">
      <c r="B20" s="52" t="s">
        <v>3</v>
      </c>
      <c r="C20" s="53">
        <v>89.710886010000038</v>
      </c>
      <c r="D20" s="53">
        <v>183.02664218000001</v>
      </c>
      <c r="E20" s="53">
        <v>183.02664218000001</v>
      </c>
      <c r="G20" s="52" t="s">
        <v>3</v>
      </c>
      <c r="H20" s="53">
        <v>114.31842296999999</v>
      </c>
      <c r="I20" s="53">
        <v>181.42596671999999</v>
      </c>
      <c r="J20" s="53">
        <v>181.42596671999999</v>
      </c>
      <c r="L20" s="52" t="s">
        <v>3</v>
      </c>
      <c r="M20" s="53">
        <v>-24.607536959999948</v>
      </c>
      <c r="N20" s="53">
        <v>1.6006754600000193</v>
      </c>
      <c r="O20" s="53">
        <v>1.6006754600000193</v>
      </c>
    </row>
    <row r="21" spans="2:15" x14ac:dyDescent="0.35">
      <c r="B21" s="54" t="s">
        <v>883</v>
      </c>
      <c r="C21" s="55">
        <v>161.92536423000001</v>
      </c>
      <c r="D21" s="55">
        <v>161.92536423000001</v>
      </c>
      <c r="E21" s="55">
        <v>161.92536423000001</v>
      </c>
      <c r="G21" s="54" t="s">
        <v>883</v>
      </c>
      <c r="H21" s="55">
        <v>160.32468876999999</v>
      </c>
      <c r="I21" s="55">
        <v>160.32468876999999</v>
      </c>
      <c r="J21" s="55">
        <v>160.32468876999999</v>
      </c>
      <c r="L21" s="54" t="s">
        <v>883</v>
      </c>
      <c r="M21" s="55">
        <v>1.6006754600000193</v>
      </c>
      <c r="N21" s="55">
        <v>1.6006754600000193</v>
      </c>
      <c r="O21" s="55">
        <v>1.6006754600000193</v>
      </c>
    </row>
    <row r="22" spans="2:15" x14ac:dyDescent="0.35">
      <c r="B22" s="54" t="s">
        <v>884</v>
      </c>
      <c r="C22" s="55">
        <v>-0.80385770000000023</v>
      </c>
      <c r="D22" s="55">
        <v>0</v>
      </c>
      <c r="E22" s="55">
        <v>0</v>
      </c>
      <c r="G22" s="54" t="s">
        <v>884</v>
      </c>
      <c r="H22" s="55">
        <v>-1.7009623300000003</v>
      </c>
      <c r="I22" s="55">
        <v>0</v>
      </c>
      <c r="J22" s="55">
        <v>0</v>
      </c>
      <c r="L22" s="54" t="s">
        <v>884</v>
      </c>
      <c r="M22" s="55">
        <v>0.89710463000000007</v>
      </c>
      <c r="N22" s="55">
        <v>0</v>
      </c>
      <c r="O22" s="55">
        <v>0</v>
      </c>
    </row>
    <row r="23" spans="2:15" x14ac:dyDescent="0.35">
      <c r="B23" s="54" t="s">
        <v>885</v>
      </c>
      <c r="C23" s="55">
        <v>0</v>
      </c>
      <c r="D23" s="55">
        <v>0</v>
      </c>
      <c r="E23" s="55">
        <v>0</v>
      </c>
      <c r="G23" s="54" t="s">
        <v>885</v>
      </c>
      <c r="H23" s="55">
        <v>0</v>
      </c>
      <c r="I23" s="55">
        <v>0</v>
      </c>
      <c r="J23" s="55">
        <v>0</v>
      </c>
      <c r="L23" s="54" t="s">
        <v>885</v>
      </c>
      <c r="M23" s="55">
        <v>0</v>
      </c>
      <c r="N23" s="55">
        <v>0</v>
      </c>
      <c r="O23" s="55">
        <v>0</v>
      </c>
    </row>
    <row r="24" spans="2:15" x14ac:dyDescent="0.35">
      <c r="B24" s="54" t="s">
        <v>886</v>
      </c>
      <c r="C24" s="55">
        <v>-92.32975335999997</v>
      </c>
      <c r="D24" s="55">
        <v>0</v>
      </c>
      <c r="E24" s="55">
        <v>0</v>
      </c>
      <c r="G24" s="54" t="s">
        <v>886</v>
      </c>
      <c r="H24" s="55">
        <v>-65.227465080000002</v>
      </c>
      <c r="I24" s="55">
        <v>0</v>
      </c>
      <c r="J24" s="55">
        <v>0</v>
      </c>
      <c r="L24" s="54" t="s">
        <v>886</v>
      </c>
      <c r="M24" s="55">
        <v>-27.102288279999968</v>
      </c>
      <c r="N24" s="55">
        <v>0</v>
      </c>
      <c r="O24" s="55">
        <v>0</v>
      </c>
    </row>
    <row r="25" spans="2:15" x14ac:dyDescent="0.35">
      <c r="B25" s="54" t="s">
        <v>1284</v>
      </c>
      <c r="C25" s="55">
        <v>-0.18214511000000003</v>
      </c>
      <c r="D25" s="55">
        <v>0</v>
      </c>
      <c r="E25" s="55">
        <v>0</v>
      </c>
      <c r="G25" s="54" t="s">
        <v>1284</v>
      </c>
      <c r="H25" s="55">
        <v>-0.17911634000000001</v>
      </c>
      <c r="I25" s="55">
        <v>0</v>
      </c>
      <c r="J25" s="55">
        <v>0</v>
      </c>
      <c r="L25" s="54" t="s">
        <v>1284</v>
      </c>
      <c r="M25" s="55">
        <v>-3.028770000000014E-3</v>
      </c>
      <c r="N25" s="55">
        <v>0</v>
      </c>
      <c r="O25" s="55">
        <v>0</v>
      </c>
    </row>
    <row r="26" spans="2:15" x14ac:dyDescent="0.35">
      <c r="B26" s="54" t="s">
        <v>887</v>
      </c>
      <c r="C26" s="55">
        <v>21.10127795</v>
      </c>
      <c r="D26" s="55">
        <v>21.10127795</v>
      </c>
      <c r="E26" s="55">
        <v>21.10127795</v>
      </c>
      <c r="G26" s="54" t="s">
        <v>887</v>
      </c>
      <c r="H26" s="55">
        <v>21.10127795</v>
      </c>
      <c r="I26" s="55">
        <v>21.10127795</v>
      </c>
      <c r="J26" s="55">
        <v>21.10127795</v>
      </c>
      <c r="L26" s="54" t="s">
        <v>887</v>
      </c>
      <c r="M26" s="55">
        <v>0</v>
      </c>
      <c r="N26" s="55">
        <v>0</v>
      </c>
      <c r="O26" s="55">
        <v>0</v>
      </c>
    </row>
    <row r="27" spans="2:15" x14ac:dyDescent="0.35">
      <c r="B27" s="52" t="s">
        <v>4</v>
      </c>
      <c r="C27" s="53">
        <v>-458.0811100699998</v>
      </c>
      <c r="D27" s="53">
        <v>179.62261955</v>
      </c>
      <c r="E27" s="53">
        <v>175.27453549000001</v>
      </c>
      <c r="G27" s="52" t="s">
        <v>4</v>
      </c>
      <c r="H27" s="53">
        <v>-440.69680775</v>
      </c>
      <c r="I27" s="53">
        <v>169.29929402000002</v>
      </c>
      <c r="J27" s="53">
        <v>169.29929402000002</v>
      </c>
      <c r="L27" s="52" t="s">
        <v>4</v>
      </c>
      <c r="M27" s="53">
        <v>-17.384302319999854</v>
      </c>
      <c r="N27" s="53">
        <v>10.323325529999991</v>
      </c>
      <c r="O27" s="53">
        <v>5.9752414700000003</v>
      </c>
    </row>
    <row r="28" spans="2:15" x14ac:dyDescent="0.35">
      <c r="B28" s="54" t="s">
        <v>883</v>
      </c>
      <c r="C28" s="55">
        <v>137.51986177000001</v>
      </c>
      <c r="D28" s="55">
        <v>134.31014611000001</v>
      </c>
      <c r="E28" s="55">
        <v>129.96206205000001</v>
      </c>
      <c r="G28" s="54" t="s">
        <v>883</v>
      </c>
      <c r="H28" s="55">
        <v>123.98682058000001</v>
      </c>
      <c r="I28" s="55">
        <v>123.98682058000001</v>
      </c>
      <c r="J28" s="55">
        <v>123.98682058000001</v>
      </c>
      <c r="L28" s="54" t="s">
        <v>883</v>
      </c>
      <c r="M28" s="55">
        <v>13.533041189999992</v>
      </c>
      <c r="N28" s="55">
        <v>10.323325529999991</v>
      </c>
      <c r="O28" s="55">
        <v>5.9752414700000003</v>
      </c>
    </row>
    <row r="29" spans="2:15" x14ac:dyDescent="0.35">
      <c r="B29" s="54" t="s">
        <v>884</v>
      </c>
      <c r="C29" s="55">
        <v>-26.355385189999996</v>
      </c>
      <c r="D29" s="55">
        <v>0</v>
      </c>
      <c r="E29" s="55">
        <v>0</v>
      </c>
      <c r="G29" s="54" t="s">
        <v>884</v>
      </c>
      <c r="H29" s="55">
        <v>-25.452671509999998</v>
      </c>
      <c r="I29" s="55">
        <v>0</v>
      </c>
      <c r="J29" s="55">
        <v>0</v>
      </c>
      <c r="L29" s="54" t="s">
        <v>884</v>
      </c>
      <c r="M29" s="55">
        <v>-0.90271367999999796</v>
      </c>
      <c r="N29" s="55">
        <v>0</v>
      </c>
      <c r="O29" s="55">
        <v>0</v>
      </c>
    </row>
    <row r="30" spans="2:15" x14ac:dyDescent="0.35">
      <c r="B30" s="54" t="s">
        <v>885</v>
      </c>
      <c r="C30" s="55">
        <v>3.4618447799999998</v>
      </c>
      <c r="D30" s="55">
        <v>0</v>
      </c>
      <c r="E30" s="55">
        <v>0</v>
      </c>
      <c r="G30" s="54" t="s">
        <v>885</v>
      </c>
      <c r="H30" s="55">
        <v>2.1815712500000002</v>
      </c>
      <c r="I30" s="55">
        <v>0</v>
      </c>
      <c r="J30" s="55">
        <v>0</v>
      </c>
      <c r="L30" s="54" t="s">
        <v>885</v>
      </c>
      <c r="M30" s="55">
        <v>1.2802735299999997</v>
      </c>
      <c r="N30" s="55">
        <v>0</v>
      </c>
      <c r="O30" s="55">
        <v>0</v>
      </c>
    </row>
    <row r="31" spans="2:15" x14ac:dyDescent="0.35">
      <c r="B31" s="54" t="s">
        <v>886</v>
      </c>
      <c r="C31" s="55">
        <v>-617.67454858999986</v>
      </c>
      <c r="D31" s="55">
        <v>0</v>
      </c>
      <c r="E31" s="55">
        <v>0</v>
      </c>
      <c r="G31" s="54" t="s">
        <v>886</v>
      </c>
      <c r="H31" s="55">
        <v>-586.42141441000001</v>
      </c>
      <c r="I31" s="55">
        <v>0</v>
      </c>
      <c r="J31" s="55">
        <v>0</v>
      </c>
      <c r="L31" s="54" t="s">
        <v>886</v>
      </c>
      <c r="M31" s="55">
        <v>-31.253134179999847</v>
      </c>
      <c r="N31" s="55">
        <v>0</v>
      </c>
      <c r="O31" s="55">
        <v>0</v>
      </c>
    </row>
    <row r="32" spans="2:15" x14ac:dyDescent="0.35">
      <c r="B32" s="54" t="s">
        <v>1284</v>
      </c>
      <c r="C32" s="55">
        <v>-0.34535628000000002</v>
      </c>
      <c r="D32" s="55">
        <v>0</v>
      </c>
      <c r="E32" s="55">
        <v>0</v>
      </c>
      <c r="G32" s="54" t="s">
        <v>1284</v>
      </c>
      <c r="H32" s="55">
        <v>-0.30358710000000005</v>
      </c>
      <c r="I32" s="55">
        <v>0</v>
      </c>
      <c r="J32" s="55">
        <v>0</v>
      </c>
      <c r="L32" s="54" t="s">
        <v>1284</v>
      </c>
      <c r="M32" s="55">
        <v>-4.1769179999999961E-2</v>
      </c>
      <c r="N32" s="55">
        <v>0</v>
      </c>
      <c r="O32" s="55">
        <v>0</v>
      </c>
    </row>
    <row r="33" spans="2:15" x14ac:dyDescent="0.35">
      <c r="B33" s="54" t="s">
        <v>887</v>
      </c>
      <c r="C33" s="55">
        <v>45.312473439999998</v>
      </c>
      <c r="D33" s="55">
        <v>45.312473439999998</v>
      </c>
      <c r="E33" s="55">
        <v>45.312473439999998</v>
      </c>
      <c r="G33" s="54" t="s">
        <v>887</v>
      </c>
      <c r="H33" s="55">
        <v>45.312473439999998</v>
      </c>
      <c r="I33" s="55">
        <v>45.312473439999998</v>
      </c>
      <c r="J33" s="55">
        <v>45.312473439999998</v>
      </c>
      <c r="L33" s="54" t="s">
        <v>887</v>
      </c>
      <c r="M33" s="55">
        <v>0</v>
      </c>
      <c r="N33" s="55">
        <v>0</v>
      </c>
      <c r="O33" s="55">
        <v>0</v>
      </c>
    </row>
    <row r="34" spans="2:15" x14ac:dyDescent="0.35">
      <c r="B34" s="52" t="s">
        <v>5</v>
      </c>
      <c r="C34" s="53">
        <v>-25.405277440000003</v>
      </c>
      <c r="D34" s="53">
        <v>31.90475434999999</v>
      </c>
      <c r="E34" s="53">
        <v>32.483515529999991</v>
      </c>
      <c r="G34" s="52" t="s">
        <v>5</v>
      </c>
      <c r="H34" s="53">
        <v>-0.25794899000000449</v>
      </c>
      <c r="I34" s="53">
        <v>31.382181369999991</v>
      </c>
      <c r="J34" s="53">
        <v>32.007003309999995</v>
      </c>
      <c r="L34" s="52" t="s">
        <v>5</v>
      </c>
      <c r="M34" s="53">
        <v>-25.147328450000003</v>
      </c>
      <c r="N34" s="53">
        <v>0.52257297999999963</v>
      </c>
      <c r="O34" s="53">
        <v>0.47651222000000004</v>
      </c>
    </row>
    <row r="35" spans="2:15" x14ac:dyDescent="0.35">
      <c r="B35" s="54" t="s">
        <v>883</v>
      </c>
      <c r="C35" s="55">
        <v>22.933304219999997</v>
      </c>
      <c r="D35" s="55">
        <v>21.166509289999993</v>
      </c>
      <c r="E35" s="55">
        <v>21.120448529999994</v>
      </c>
      <c r="G35" s="54" t="s">
        <v>883</v>
      </c>
      <c r="H35" s="55">
        <v>20.643936309999994</v>
      </c>
      <c r="I35" s="55">
        <v>20.643936309999994</v>
      </c>
      <c r="J35" s="55">
        <v>20.643936309999994</v>
      </c>
      <c r="L35" s="54" t="s">
        <v>883</v>
      </c>
      <c r="M35" s="55">
        <v>2.2893679100000028</v>
      </c>
      <c r="N35" s="55">
        <v>0.52257297999999963</v>
      </c>
      <c r="O35" s="55">
        <v>0.47651222000000004</v>
      </c>
    </row>
    <row r="36" spans="2:15" x14ac:dyDescent="0.35">
      <c r="B36" s="54" t="s">
        <v>884</v>
      </c>
      <c r="C36" s="55">
        <v>11.244760969999998</v>
      </c>
      <c r="D36" s="55">
        <v>-0.62482193999999991</v>
      </c>
      <c r="E36" s="55">
        <v>0</v>
      </c>
      <c r="G36" s="54" t="s">
        <v>884</v>
      </c>
      <c r="H36" s="55">
        <v>10.084261789999999</v>
      </c>
      <c r="I36" s="55">
        <v>-0.62482193999999991</v>
      </c>
      <c r="J36" s="55">
        <v>0</v>
      </c>
      <c r="L36" s="54" t="s">
        <v>884</v>
      </c>
      <c r="M36" s="55">
        <v>1.1604991799999986</v>
      </c>
      <c r="N36" s="55">
        <v>0</v>
      </c>
      <c r="O36" s="55">
        <v>0</v>
      </c>
    </row>
    <row r="37" spans="2:15" x14ac:dyDescent="0.35">
      <c r="B37" s="54" t="s">
        <v>885</v>
      </c>
      <c r="C37" s="55">
        <v>0</v>
      </c>
      <c r="D37" s="55">
        <v>0</v>
      </c>
      <c r="E37" s="55">
        <v>0</v>
      </c>
      <c r="G37" s="54" t="s">
        <v>885</v>
      </c>
      <c r="H37" s="55">
        <v>0</v>
      </c>
      <c r="I37" s="55">
        <v>0</v>
      </c>
      <c r="J37" s="55">
        <v>0</v>
      </c>
      <c r="L37" s="54" t="s">
        <v>885</v>
      </c>
      <c r="M37" s="55">
        <v>0</v>
      </c>
      <c r="N37" s="55">
        <v>0</v>
      </c>
      <c r="O37" s="55">
        <v>0</v>
      </c>
    </row>
    <row r="38" spans="2:15" x14ac:dyDescent="0.35">
      <c r="B38" s="54" t="s">
        <v>886</v>
      </c>
      <c r="C38" s="55">
        <v>-70.829104360000002</v>
      </c>
      <c r="D38" s="55">
        <v>0</v>
      </c>
      <c r="E38" s="55">
        <v>0</v>
      </c>
      <c r="G38" s="54" t="s">
        <v>886</v>
      </c>
      <c r="H38" s="55">
        <v>-42.349214089999997</v>
      </c>
      <c r="I38" s="55">
        <v>0</v>
      </c>
      <c r="J38" s="55">
        <v>0</v>
      </c>
      <c r="L38" s="54" t="s">
        <v>886</v>
      </c>
      <c r="M38" s="55">
        <v>-28.479890270000006</v>
      </c>
      <c r="N38" s="55">
        <v>0</v>
      </c>
      <c r="O38" s="55">
        <v>0</v>
      </c>
    </row>
    <row r="39" spans="2:15" x14ac:dyDescent="0.35">
      <c r="B39" s="54" t="s">
        <v>1284</v>
      </c>
      <c r="C39" s="55">
        <v>-0.11730527</v>
      </c>
      <c r="D39" s="55">
        <v>0</v>
      </c>
      <c r="E39" s="55">
        <v>0</v>
      </c>
      <c r="G39" s="54" t="s">
        <v>1284</v>
      </c>
      <c r="H39" s="55">
        <v>0</v>
      </c>
      <c r="I39" s="55">
        <v>0</v>
      </c>
      <c r="J39" s="55">
        <v>0</v>
      </c>
      <c r="L39" s="54" t="s">
        <v>1284</v>
      </c>
      <c r="M39" s="55">
        <v>-0.11730527</v>
      </c>
      <c r="N39" s="55">
        <v>0</v>
      </c>
      <c r="O39" s="55">
        <v>0</v>
      </c>
    </row>
    <row r="40" spans="2:15" x14ac:dyDescent="0.35">
      <c r="B40" s="56" t="s">
        <v>887</v>
      </c>
      <c r="C40" s="57">
        <v>11.363066999999999</v>
      </c>
      <c r="D40" s="57">
        <v>11.363066999999999</v>
      </c>
      <c r="E40" s="57">
        <v>11.363066999999999</v>
      </c>
      <c r="G40" s="56" t="s">
        <v>887</v>
      </c>
      <c r="H40" s="57">
        <v>11.363066999999999</v>
      </c>
      <c r="I40" s="57">
        <v>11.363066999999999</v>
      </c>
      <c r="J40" s="57">
        <v>11.363066999999999</v>
      </c>
      <c r="L40" s="56" t="s">
        <v>887</v>
      </c>
      <c r="M40" s="57">
        <v>0</v>
      </c>
      <c r="N40" s="57">
        <v>0</v>
      </c>
      <c r="O40" s="57">
        <v>0</v>
      </c>
    </row>
    <row r="41" spans="2:15" x14ac:dyDescent="0.35">
      <c r="B41" s="52" t="s">
        <v>79</v>
      </c>
      <c r="C41" s="53">
        <v>-1.4898724200000002</v>
      </c>
      <c r="D41" s="53">
        <v>0</v>
      </c>
      <c r="E41" s="53">
        <v>0</v>
      </c>
      <c r="G41" s="52" t="s">
        <v>79</v>
      </c>
      <c r="H41" s="53">
        <v>0</v>
      </c>
      <c r="I41" s="53">
        <v>0</v>
      </c>
      <c r="J41" s="53">
        <v>0</v>
      </c>
      <c r="L41" s="52" t="s">
        <v>79</v>
      </c>
      <c r="M41" s="53">
        <v>-1.4898724200000002</v>
      </c>
      <c r="N41" s="53">
        <v>0</v>
      </c>
      <c r="O41" s="53">
        <v>0</v>
      </c>
    </row>
    <row r="42" spans="2:15" x14ac:dyDescent="0.35">
      <c r="B42" s="54" t="s">
        <v>883</v>
      </c>
      <c r="C42" s="55">
        <v>0</v>
      </c>
      <c r="D42" s="55">
        <v>0</v>
      </c>
      <c r="E42" s="55">
        <v>0</v>
      </c>
      <c r="G42" s="54" t="s">
        <v>883</v>
      </c>
      <c r="H42" s="55">
        <v>0</v>
      </c>
      <c r="I42" s="55">
        <v>0</v>
      </c>
      <c r="J42" s="55">
        <v>0</v>
      </c>
      <c r="L42" s="54" t="s">
        <v>883</v>
      </c>
      <c r="M42" s="55">
        <v>0</v>
      </c>
      <c r="N42" s="55">
        <v>0</v>
      </c>
      <c r="O42" s="55">
        <v>0</v>
      </c>
    </row>
    <row r="43" spans="2:15" x14ac:dyDescent="0.35">
      <c r="B43" s="54" t="s">
        <v>884</v>
      </c>
      <c r="C43" s="55">
        <v>-9.1313640000000015E-2</v>
      </c>
      <c r="D43" s="55">
        <v>0</v>
      </c>
      <c r="E43" s="55">
        <v>0</v>
      </c>
      <c r="G43" s="54" t="s">
        <v>884</v>
      </c>
      <c r="H43" s="55">
        <v>0</v>
      </c>
      <c r="I43" s="55">
        <v>0</v>
      </c>
      <c r="J43" s="55">
        <v>0</v>
      </c>
      <c r="L43" s="54" t="s">
        <v>884</v>
      </c>
      <c r="M43" s="55">
        <v>-9.1313640000000015E-2</v>
      </c>
      <c r="N43" s="55">
        <v>0</v>
      </c>
      <c r="O43" s="55">
        <v>0</v>
      </c>
    </row>
    <row r="44" spans="2:15" x14ac:dyDescent="0.35">
      <c r="B44" s="54" t="s">
        <v>885</v>
      </c>
      <c r="C44" s="55">
        <v>0</v>
      </c>
      <c r="D44" s="55">
        <v>0</v>
      </c>
      <c r="E44" s="55">
        <v>0</v>
      </c>
      <c r="G44" s="54" t="s">
        <v>885</v>
      </c>
      <c r="H44" s="55">
        <v>0</v>
      </c>
      <c r="I44" s="55">
        <v>0</v>
      </c>
      <c r="J44" s="55">
        <v>0</v>
      </c>
      <c r="L44" s="54" t="s">
        <v>885</v>
      </c>
      <c r="M44" s="55">
        <v>0</v>
      </c>
      <c r="N44" s="55">
        <v>0</v>
      </c>
      <c r="O44" s="55">
        <v>0</v>
      </c>
    </row>
    <row r="45" spans="2:15" x14ac:dyDescent="0.35">
      <c r="B45" s="54" t="s">
        <v>886</v>
      </c>
      <c r="C45" s="55">
        <v>-1.3985587800000001</v>
      </c>
      <c r="D45" s="55">
        <v>0</v>
      </c>
      <c r="E45" s="55">
        <v>0</v>
      </c>
      <c r="G45" s="54" t="s">
        <v>886</v>
      </c>
      <c r="H45" s="55">
        <v>0</v>
      </c>
      <c r="I45" s="55">
        <v>0</v>
      </c>
      <c r="J45" s="55">
        <v>0</v>
      </c>
      <c r="L45" s="54" t="s">
        <v>886</v>
      </c>
      <c r="M45" s="55">
        <v>-1.3985587800000001</v>
      </c>
      <c r="N45" s="55">
        <v>0</v>
      </c>
      <c r="O45" s="55">
        <v>0</v>
      </c>
    </row>
    <row r="46" spans="2:15" x14ac:dyDescent="0.35">
      <c r="B46" s="54" t="s">
        <v>1284</v>
      </c>
      <c r="C46" s="55">
        <v>0</v>
      </c>
      <c r="D46" s="55">
        <v>0</v>
      </c>
      <c r="E46" s="55">
        <v>0</v>
      </c>
      <c r="G46" s="54" t="s">
        <v>1284</v>
      </c>
      <c r="H46" s="55">
        <v>0</v>
      </c>
      <c r="I46" s="55">
        <v>0</v>
      </c>
      <c r="J46" s="55">
        <v>0</v>
      </c>
      <c r="L46" s="54" t="s">
        <v>1284</v>
      </c>
      <c r="M46" s="55">
        <v>0</v>
      </c>
      <c r="N46" s="55">
        <v>0</v>
      </c>
      <c r="O46" s="55">
        <v>0</v>
      </c>
    </row>
    <row r="47" spans="2:15" x14ac:dyDescent="0.35">
      <c r="B47" s="54" t="s">
        <v>887</v>
      </c>
      <c r="C47" s="55">
        <v>0</v>
      </c>
      <c r="D47" s="55">
        <v>0</v>
      </c>
      <c r="E47" s="55">
        <v>0</v>
      </c>
      <c r="G47" s="54" t="s">
        <v>887</v>
      </c>
      <c r="H47" s="55">
        <v>0</v>
      </c>
      <c r="I47" s="55">
        <v>0</v>
      </c>
      <c r="J47" s="55">
        <v>0</v>
      </c>
      <c r="L47" s="54" t="s">
        <v>887</v>
      </c>
      <c r="M47" s="55">
        <v>0</v>
      </c>
      <c r="N47" s="55">
        <v>0</v>
      </c>
      <c r="O47" s="55">
        <v>0</v>
      </c>
    </row>
    <row r="48" spans="2:15" x14ac:dyDescent="0.35">
      <c r="B48" s="52" t="s">
        <v>75</v>
      </c>
      <c r="C48" s="53">
        <v>-1.9899630800000001</v>
      </c>
      <c r="D48" s="53">
        <v>0</v>
      </c>
      <c r="E48" s="53">
        <v>0</v>
      </c>
      <c r="G48" s="52" t="s">
        <v>75</v>
      </c>
      <c r="H48" s="53">
        <v>0</v>
      </c>
      <c r="I48" s="53">
        <v>0</v>
      </c>
      <c r="J48" s="53">
        <v>0</v>
      </c>
      <c r="L48" s="52" t="s">
        <v>75</v>
      </c>
      <c r="M48" s="53">
        <v>-1.9899630800000001</v>
      </c>
      <c r="N48" s="53">
        <v>0</v>
      </c>
      <c r="O48" s="53">
        <v>0</v>
      </c>
    </row>
    <row r="49" spans="2:15" x14ac:dyDescent="0.35">
      <c r="B49" s="54" t="s">
        <v>883</v>
      </c>
      <c r="C49" s="55">
        <v>0</v>
      </c>
      <c r="D49" s="55">
        <v>0</v>
      </c>
      <c r="E49" s="55">
        <v>0</v>
      </c>
      <c r="G49" s="54" t="s">
        <v>883</v>
      </c>
      <c r="H49" s="55">
        <v>0</v>
      </c>
      <c r="I49" s="55">
        <v>0</v>
      </c>
      <c r="J49" s="55">
        <v>0</v>
      </c>
      <c r="L49" s="54" t="s">
        <v>883</v>
      </c>
      <c r="M49" s="55">
        <v>0</v>
      </c>
      <c r="N49" s="55">
        <v>0</v>
      </c>
      <c r="O49" s="55">
        <v>0</v>
      </c>
    </row>
    <row r="50" spans="2:15" x14ac:dyDescent="0.35">
      <c r="B50" s="54" t="s">
        <v>884</v>
      </c>
      <c r="C50" s="55">
        <v>1.2695000000000015E-2</v>
      </c>
      <c r="D50" s="55">
        <v>0</v>
      </c>
      <c r="E50" s="55">
        <v>0</v>
      </c>
      <c r="G50" s="54" t="s">
        <v>884</v>
      </c>
      <c r="H50" s="55">
        <v>0</v>
      </c>
      <c r="I50" s="55">
        <v>0</v>
      </c>
      <c r="J50" s="55">
        <v>0</v>
      </c>
      <c r="L50" s="54" t="s">
        <v>884</v>
      </c>
      <c r="M50" s="55">
        <v>1.2695000000000015E-2</v>
      </c>
      <c r="N50" s="55">
        <v>0</v>
      </c>
      <c r="O50" s="55">
        <v>0</v>
      </c>
    </row>
    <row r="51" spans="2:15" x14ac:dyDescent="0.35">
      <c r="B51" s="54" t="s">
        <v>885</v>
      </c>
      <c r="C51" s="55">
        <v>0</v>
      </c>
      <c r="D51" s="55">
        <v>0</v>
      </c>
      <c r="E51" s="55">
        <v>0</v>
      </c>
      <c r="G51" s="54" t="s">
        <v>885</v>
      </c>
      <c r="H51" s="55">
        <v>0</v>
      </c>
      <c r="I51" s="55">
        <v>0</v>
      </c>
      <c r="J51" s="55">
        <v>0</v>
      </c>
      <c r="L51" s="54" t="s">
        <v>885</v>
      </c>
      <c r="M51" s="55">
        <v>0</v>
      </c>
      <c r="N51" s="55">
        <v>0</v>
      </c>
      <c r="O51" s="55">
        <v>0</v>
      </c>
    </row>
    <row r="52" spans="2:15" x14ac:dyDescent="0.35">
      <c r="B52" s="54" t="s">
        <v>886</v>
      </c>
      <c r="C52" s="55">
        <v>-2.0026580800000002</v>
      </c>
      <c r="D52" s="55">
        <v>0</v>
      </c>
      <c r="E52" s="55">
        <v>0</v>
      </c>
      <c r="G52" s="54" t="s">
        <v>886</v>
      </c>
      <c r="H52" s="55">
        <v>0</v>
      </c>
      <c r="I52" s="55">
        <v>0</v>
      </c>
      <c r="J52" s="55">
        <v>0</v>
      </c>
      <c r="L52" s="54" t="s">
        <v>886</v>
      </c>
      <c r="M52" s="55">
        <v>-2.0026580800000002</v>
      </c>
      <c r="N52" s="55">
        <v>0</v>
      </c>
      <c r="O52" s="55">
        <v>0</v>
      </c>
    </row>
    <row r="53" spans="2:15" x14ac:dyDescent="0.35">
      <c r="B53" s="54" t="s">
        <v>1284</v>
      </c>
      <c r="C53" s="55">
        <v>0</v>
      </c>
      <c r="D53" s="55">
        <v>0</v>
      </c>
      <c r="E53" s="55">
        <v>0</v>
      </c>
      <c r="G53" s="54" t="s">
        <v>1284</v>
      </c>
      <c r="H53" s="55">
        <v>0</v>
      </c>
      <c r="I53" s="55">
        <v>0</v>
      </c>
      <c r="J53" s="55">
        <v>0</v>
      </c>
      <c r="L53" s="54" t="s">
        <v>1284</v>
      </c>
      <c r="M53" s="55">
        <v>0</v>
      </c>
      <c r="N53" s="55">
        <v>0</v>
      </c>
      <c r="O53" s="55">
        <v>0</v>
      </c>
    </row>
    <row r="54" spans="2:15" x14ac:dyDescent="0.35">
      <c r="B54" s="56" t="s">
        <v>887</v>
      </c>
      <c r="C54" s="57">
        <v>0</v>
      </c>
      <c r="D54" s="57">
        <v>0</v>
      </c>
      <c r="E54" s="57">
        <v>0</v>
      </c>
      <c r="G54" s="56" t="s">
        <v>887</v>
      </c>
      <c r="H54" s="57">
        <v>0</v>
      </c>
      <c r="I54" s="57">
        <v>0</v>
      </c>
      <c r="J54" s="57">
        <v>0</v>
      </c>
      <c r="L54" s="56" t="s">
        <v>887</v>
      </c>
      <c r="M54" s="57">
        <v>0</v>
      </c>
      <c r="N54" s="57">
        <v>0</v>
      </c>
      <c r="O54" s="57">
        <v>0</v>
      </c>
    </row>
    <row r="56" spans="2:15" x14ac:dyDescent="0.35">
      <c r="B56" s="446"/>
    </row>
    <row r="57" spans="2:15" x14ac:dyDescent="0.35">
      <c r="B57" s="54"/>
    </row>
  </sheetData>
  <hyperlinks>
    <hyperlink ref="A1" location="'Modeling Support'!A1" display="Support" xr:uid="{5971E5FD-44C6-4253-AC2A-A87106D70F2D}"/>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D109-5F91-41D2-BA07-9EDFF8BE0C39}">
  <sheetPr codeName="Planilha8">
    <tabColor rgb="FFEDECE3"/>
  </sheetPr>
  <dimension ref="A1:N117"/>
  <sheetViews>
    <sheetView showGridLines="0" zoomScaleNormal="100" workbookViewId="0"/>
  </sheetViews>
  <sheetFormatPr defaultRowHeight="14.5" x14ac:dyDescent="0.35"/>
  <cols>
    <col min="2" max="2" width="61" customWidth="1"/>
    <col min="3" max="7" width="11.81640625" customWidth="1"/>
    <col min="10" max="10" width="14.453125" customWidth="1"/>
  </cols>
  <sheetData>
    <row r="1" spans="1:7" x14ac:dyDescent="0.35">
      <c r="A1" s="62" t="s">
        <v>481</v>
      </c>
    </row>
    <row r="2" spans="1:7" x14ac:dyDescent="0.35">
      <c r="B2" s="242" t="s">
        <v>1293</v>
      </c>
      <c r="C2" s="164"/>
      <c r="D2" s="164"/>
      <c r="E2" s="164"/>
      <c r="F2" s="164"/>
      <c r="G2" s="164"/>
    </row>
    <row r="4" spans="1:7" ht="14.5" customHeight="1" x14ac:dyDescent="0.35">
      <c r="B4" s="517" t="s">
        <v>888</v>
      </c>
      <c r="C4" s="517"/>
      <c r="D4" s="517"/>
      <c r="E4" s="517"/>
      <c r="F4" s="517"/>
      <c r="G4" s="517"/>
    </row>
    <row r="5" spans="1:7" x14ac:dyDescent="0.35">
      <c r="B5" s="517"/>
      <c r="C5" s="517"/>
      <c r="D5" s="517"/>
      <c r="E5" s="517"/>
      <c r="F5" s="517"/>
      <c r="G5" s="517"/>
    </row>
    <row r="6" spans="1:7" ht="30" customHeight="1" x14ac:dyDescent="0.35">
      <c r="B6" s="517"/>
      <c r="C6" s="517"/>
      <c r="D6" s="517"/>
      <c r="E6" s="517"/>
      <c r="F6" s="517"/>
      <c r="G6" s="517"/>
    </row>
    <row r="7" spans="1:7" x14ac:dyDescent="0.35">
      <c r="B7" s="228"/>
      <c r="C7" s="228"/>
      <c r="D7" s="228"/>
      <c r="E7" s="228"/>
      <c r="F7" s="228"/>
      <c r="G7" s="228"/>
    </row>
    <row r="8" spans="1:7" ht="14.5" customHeight="1" x14ac:dyDescent="0.35">
      <c r="B8" s="518" t="s">
        <v>1298</v>
      </c>
      <c r="C8" s="518"/>
      <c r="D8" s="518"/>
      <c r="E8" s="518"/>
      <c r="F8" s="518"/>
      <c r="G8" s="518"/>
    </row>
    <row r="9" spans="1:7" x14ac:dyDescent="0.35">
      <c r="B9" s="518"/>
      <c r="C9" s="518"/>
      <c r="D9" s="518"/>
      <c r="E9" s="518"/>
      <c r="F9" s="518"/>
      <c r="G9" s="518"/>
    </row>
    <row r="10" spans="1:7" x14ac:dyDescent="0.35">
      <c r="B10" s="518"/>
      <c r="C10" s="518"/>
      <c r="D10" s="518"/>
      <c r="E10" s="518"/>
      <c r="F10" s="518"/>
      <c r="G10" s="518"/>
    </row>
    <row r="11" spans="1:7" x14ac:dyDescent="0.35">
      <c r="B11" s="518"/>
      <c r="C11" s="518"/>
      <c r="D11" s="518"/>
      <c r="E11" s="518"/>
      <c r="F11" s="518"/>
      <c r="G11" s="518"/>
    </row>
    <row r="12" spans="1:7" ht="14.15" customHeight="1" x14ac:dyDescent="0.35">
      <c r="B12" s="518"/>
      <c r="C12" s="518"/>
      <c r="D12" s="518"/>
      <c r="E12" s="518"/>
      <c r="F12" s="518"/>
      <c r="G12" s="518"/>
    </row>
    <row r="14" spans="1:7" ht="29" x14ac:dyDescent="0.35">
      <c r="B14" s="165" t="s">
        <v>890</v>
      </c>
      <c r="C14" s="243" t="s">
        <v>891</v>
      </c>
      <c r="D14" s="244" t="s">
        <v>892</v>
      </c>
      <c r="E14" s="244" t="s">
        <v>893</v>
      </c>
      <c r="F14" s="244" t="s">
        <v>894</v>
      </c>
      <c r="G14" s="245" t="s">
        <v>58</v>
      </c>
    </row>
    <row r="15" spans="1:7" ht="14.5" customHeight="1" x14ac:dyDescent="0.35">
      <c r="B15" s="246" t="s">
        <v>895</v>
      </c>
      <c r="C15" s="166">
        <f>C16+C21+C24+C25</f>
        <v>-810.79539343257704</v>
      </c>
      <c r="D15" s="166">
        <f>D16+D21+D24+D25</f>
        <v>509.45756401056678</v>
      </c>
      <c r="E15" s="166">
        <f>E16+E21+E24+E25</f>
        <v>509.45756401056678</v>
      </c>
      <c r="F15" s="166">
        <f>F16+F21+F24+F25</f>
        <v>509.45756401056678</v>
      </c>
      <c r="G15" s="166">
        <f t="shared" ref="G15:G28" si="0">SUM(C15:F15)</f>
        <v>717.57729859912331</v>
      </c>
    </row>
    <row r="16" spans="1:7" ht="14.5" customHeight="1" x14ac:dyDescent="0.35">
      <c r="B16" s="247" t="s">
        <v>896</v>
      </c>
      <c r="C16" s="167">
        <f>SUM(C17:C20)</f>
        <v>-1316.2642206907187</v>
      </c>
      <c r="D16" s="168"/>
      <c r="E16" s="168"/>
      <c r="F16" s="168"/>
      <c r="G16" s="169">
        <f t="shared" si="0"/>
        <v>-1316.2642206907187</v>
      </c>
    </row>
    <row r="17" spans="2:7" ht="14.5" customHeight="1" x14ac:dyDescent="0.35">
      <c r="B17" s="248" t="s">
        <v>897</v>
      </c>
      <c r="C17" s="170">
        <v>-1654.5986036453796</v>
      </c>
      <c r="D17" s="171"/>
      <c r="E17" s="171"/>
      <c r="F17" s="171"/>
      <c r="G17" s="172">
        <f t="shared" si="0"/>
        <v>-1654.5986036453796</v>
      </c>
    </row>
    <row r="18" spans="2:7" ht="14.5" customHeight="1" x14ac:dyDescent="0.35">
      <c r="B18" s="248" t="s">
        <v>898</v>
      </c>
      <c r="C18" s="170">
        <v>18.091196548100925</v>
      </c>
      <c r="D18" s="171"/>
      <c r="E18" s="171"/>
      <c r="F18" s="171"/>
      <c r="G18" s="172">
        <f t="shared" si="0"/>
        <v>18.091196548100925</v>
      </c>
    </row>
    <row r="19" spans="2:7" ht="14.5" customHeight="1" x14ac:dyDescent="0.35">
      <c r="B19" s="248" t="s">
        <v>899</v>
      </c>
      <c r="C19" s="170">
        <v>-176.235820563727</v>
      </c>
      <c r="D19" s="171"/>
      <c r="E19" s="171"/>
      <c r="F19" s="171"/>
      <c r="G19" s="172">
        <f t="shared" si="0"/>
        <v>-176.235820563727</v>
      </c>
    </row>
    <row r="20" spans="2:7" ht="14.5" customHeight="1" x14ac:dyDescent="0.35">
      <c r="B20" s="249" t="s">
        <v>900</v>
      </c>
      <c r="C20" s="170">
        <v>496.479006970287</v>
      </c>
      <c r="D20" s="171"/>
      <c r="E20" s="171"/>
      <c r="F20" s="171"/>
      <c r="G20" s="172">
        <f t="shared" si="0"/>
        <v>496.479006970287</v>
      </c>
    </row>
    <row r="21" spans="2:7" ht="26.15" customHeight="1" x14ac:dyDescent="0.35">
      <c r="B21" s="247" t="s">
        <v>901</v>
      </c>
      <c r="C21" s="167">
        <f>C22+C23</f>
        <v>348.75668373458245</v>
      </c>
      <c r="D21" s="168">
        <f>+D22+D23</f>
        <v>373.20213499056683</v>
      </c>
      <c r="E21" s="168">
        <f t="shared" ref="E21:F21" si="1">+E22+E23</f>
        <v>373.20213499056683</v>
      </c>
      <c r="F21" s="168">
        <f t="shared" si="1"/>
        <v>373.20213499056683</v>
      </c>
      <c r="G21" s="169">
        <f t="shared" si="0"/>
        <v>1468.3630887062827</v>
      </c>
    </row>
    <row r="22" spans="2:7" ht="14.5" customHeight="1" x14ac:dyDescent="0.35">
      <c r="B22" s="248" t="s">
        <v>899</v>
      </c>
      <c r="C22" s="170">
        <v>50.220650975425919</v>
      </c>
      <c r="D22" s="170">
        <v>57.406390777738288</v>
      </c>
      <c r="E22" s="170">
        <v>57.406390777738288</v>
      </c>
      <c r="F22" s="170">
        <v>57.406390777738288</v>
      </c>
      <c r="G22" s="170">
        <f t="shared" si="0"/>
        <v>222.4398233086408</v>
      </c>
    </row>
    <row r="23" spans="2:7" ht="14.5" customHeight="1" x14ac:dyDescent="0.35">
      <c r="B23" s="248" t="s">
        <v>902</v>
      </c>
      <c r="C23" s="170">
        <v>298.53603275915651</v>
      </c>
      <c r="D23" s="170">
        <v>315.79574421282854</v>
      </c>
      <c r="E23" s="170">
        <v>315.79574421282854</v>
      </c>
      <c r="F23" s="170">
        <v>315.79574421282854</v>
      </c>
      <c r="G23" s="170">
        <f t="shared" si="0"/>
        <v>1245.9232653976421</v>
      </c>
    </row>
    <row r="24" spans="2:7" ht="14.5" customHeight="1" x14ac:dyDescent="0.35">
      <c r="B24" s="247" t="s">
        <v>903</v>
      </c>
      <c r="C24" s="167">
        <v>25.771254626674427</v>
      </c>
      <c r="D24" s="168"/>
      <c r="E24" s="168"/>
      <c r="F24" s="168"/>
      <c r="G24" s="169">
        <f t="shared" si="0"/>
        <v>25.771254626674427</v>
      </c>
    </row>
    <row r="25" spans="2:7" ht="14.5" customHeight="1" x14ac:dyDescent="0.35">
      <c r="B25" s="247" t="s">
        <v>904</v>
      </c>
      <c r="C25" s="167">
        <v>130.94088889688476</v>
      </c>
      <c r="D25" s="168">
        <v>136.25542901999998</v>
      </c>
      <c r="E25" s="168">
        <v>136.25542901999998</v>
      </c>
      <c r="F25" s="168">
        <v>136.25542901999998</v>
      </c>
      <c r="G25" s="169">
        <f t="shared" si="0"/>
        <v>539.70717595688461</v>
      </c>
    </row>
    <row r="26" spans="2:7" ht="14.5" customHeight="1" x14ac:dyDescent="0.35">
      <c r="B26" s="246" t="s">
        <v>905</v>
      </c>
      <c r="C26" s="166">
        <f>SUM(C27:C30)</f>
        <v>-626.87199618999989</v>
      </c>
      <c r="D26" s="166">
        <f>SUM(D27:D30)</f>
        <v>-886.61937835999936</v>
      </c>
      <c r="E26" s="166"/>
      <c r="F26" s="166"/>
      <c r="G26" s="166">
        <f t="shared" si="0"/>
        <v>-1513.4913745499994</v>
      </c>
    </row>
    <row r="27" spans="2:7" ht="14.5" customHeight="1" x14ac:dyDescent="0.35">
      <c r="B27" s="248" t="s">
        <v>906</v>
      </c>
      <c r="C27" s="170">
        <v>-623.11923907999994</v>
      </c>
      <c r="D27" s="173">
        <v>-871.36447065999937</v>
      </c>
      <c r="E27" s="173"/>
      <c r="F27" s="173"/>
      <c r="G27" s="170">
        <f t="shared" si="0"/>
        <v>-1494.4837097399993</v>
      </c>
    </row>
    <row r="28" spans="2:7" ht="14.5" customHeight="1" x14ac:dyDescent="0.35">
      <c r="B28" s="248" t="s">
        <v>907</v>
      </c>
      <c r="C28" s="170">
        <v>5.2842968599999995</v>
      </c>
      <c r="D28" s="173">
        <v>4.47543779</v>
      </c>
      <c r="E28" s="173"/>
      <c r="F28" s="173"/>
      <c r="G28" s="170">
        <f t="shared" si="0"/>
        <v>9.7597346499999986</v>
      </c>
    </row>
    <row r="29" spans="2:7" ht="14.5" customHeight="1" x14ac:dyDescent="0.35">
      <c r="B29" s="248" t="s">
        <v>1296</v>
      </c>
      <c r="C29" s="170">
        <v>0</v>
      </c>
      <c r="D29" s="173">
        <v>-0.95773634000000007</v>
      </c>
      <c r="E29" s="173"/>
      <c r="F29" s="173"/>
      <c r="G29" s="170"/>
    </row>
    <row r="30" spans="2:7" ht="14.5" customHeight="1" x14ac:dyDescent="0.35">
      <c r="B30" s="248" t="s">
        <v>884</v>
      </c>
      <c r="C30" s="170">
        <v>-9.0370539700000094</v>
      </c>
      <c r="D30" s="173">
        <v>-18.772609150000015</v>
      </c>
      <c r="E30" s="173"/>
      <c r="F30" s="173"/>
      <c r="G30" s="170">
        <f>SUM(C30:F30)</f>
        <v>-27.809663120000025</v>
      </c>
    </row>
    <row r="31" spans="2:7" ht="14.5" customHeight="1" x14ac:dyDescent="0.35">
      <c r="B31" s="250" t="s">
        <v>908</v>
      </c>
      <c r="C31" s="174">
        <f>C15+C26</f>
        <v>-1437.667389622577</v>
      </c>
      <c r="D31" s="174">
        <f>D15+D26</f>
        <v>-377.16181434943257</v>
      </c>
      <c r="E31" s="174">
        <f>E15+E26</f>
        <v>509.45756401056678</v>
      </c>
      <c r="F31" s="174">
        <f>F15+F26</f>
        <v>509.45756401056678</v>
      </c>
      <c r="G31" s="174">
        <f>SUM(C31:F31)</f>
        <v>-795.91407595087594</v>
      </c>
    </row>
    <row r="32" spans="2:7" ht="14.5" customHeight="1" x14ac:dyDescent="0.35">
      <c r="B32" s="175"/>
      <c r="C32" s="176"/>
      <c r="D32" s="177"/>
      <c r="E32" s="177"/>
      <c r="F32" s="177"/>
      <c r="G32" s="176"/>
    </row>
    <row r="33" spans="2:7" ht="14.5" customHeight="1" x14ac:dyDescent="0.35">
      <c r="B33" s="165" t="s">
        <v>909</v>
      </c>
      <c r="C33" s="165"/>
      <c r="D33" s="165"/>
      <c r="E33" s="165"/>
      <c r="F33" s="165"/>
      <c r="G33" s="165"/>
    </row>
    <row r="34" spans="2:7" ht="14.5" customHeight="1" x14ac:dyDescent="0.35">
      <c r="B34" s="246" t="s">
        <v>1297</v>
      </c>
      <c r="C34" s="166">
        <v>18.886274960000001</v>
      </c>
      <c r="D34" s="166">
        <v>17.304473999999999</v>
      </c>
      <c r="E34" s="166">
        <v>12.327963410000001</v>
      </c>
      <c r="F34" s="166">
        <v>7.9318655199999997</v>
      </c>
      <c r="G34" s="166">
        <f>SUM(C34:F34)</f>
        <v>56.450577890000005</v>
      </c>
    </row>
    <row r="35" spans="2:7" ht="14.5" customHeight="1" x14ac:dyDescent="0.35">
      <c r="B35" s="246" t="s">
        <v>911</v>
      </c>
      <c r="C35" s="166">
        <f>SUM(C36:C39)</f>
        <v>-109.76262072000002</v>
      </c>
      <c r="D35" s="166">
        <f>SUM(D36:D39)</f>
        <v>-106.83002493999997</v>
      </c>
      <c r="E35" s="166"/>
      <c r="F35" s="166"/>
      <c r="G35" s="166">
        <f>SUM(C35:F35)</f>
        <v>-216.59264565999999</v>
      </c>
    </row>
    <row r="36" spans="2:7" ht="14.5" customHeight="1" x14ac:dyDescent="0.35">
      <c r="B36" s="248" t="s">
        <v>906</v>
      </c>
      <c r="C36" s="170">
        <v>-111.76613807000003</v>
      </c>
      <c r="D36" s="173">
        <v>-108.39623700999996</v>
      </c>
      <c r="E36" s="173"/>
      <c r="F36" s="173"/>
      <c r="G36" s="170">
        <f>SUM(C36:F36)</f>
        <v>-220.16237508</v>
      </c>
    </row>
    <row r="37" spans="2:7" ht="14.5" customHeight="1" x14ac:dyDescent="0.35">
      <c r="B37" s="248" t="s">
        <v>912</v>
      </c>
      <c r="C37" s="170">
        <v>1.6386401900000001</v>
      </c>
      <c r="D37" s="173">
        <v>1.2802735300000001</v>
      </c>
      <c r="E37" s="173"/>
      <c r="F37" s="173"/>
      <c r="G37" s="170">
        <f>SUM(C37:F37)</f>
        <v>2.9189137199999999</v>
      </c>
    </row>
    <row r="38" spans="2:7" ht="14.5" customHeight="1" x14ac:dyDescent="0.35">
      <c r="B38" s="248" t="s">
        <v>1296</v>
      </c>
      <c r="C38" s="170">
        <v>0</v>
      </c>
      <c r="D38" s="173">
        <v>-0.16210321999999999</v>
      </c>
      <c r="E38" s="173"/>
      <c r="F38" s="173"/>
      <c r="G38" s="170"/>
    </row>
    <row r="39" spans="2:7" ht="14.5" customHeight="1" x14ac:dyDescent="0.35">
      <c r="B39" s="248" t="s">
        <v>884</v>
      </c>
      <c r="C39" s="170">
        <v>0.36487716000000053</v>
      </c>
      <c r="D39" s="173">
        <v>0.44804176000000079</v>
      </c>
      <c r="E39" s="173"/>
      <c r="F39" s="173"/>
      <c r="G39" s="170">
        <f>SUM(C39:F39)</f>
        <v>0.81291892000000132</v>
      </c>
    </row>
    <row r="40" spans="2:7" ht="14.5" customHeight="1" x14ac:dyDescent="0.35">
      <c r="B40" s="250" t="s">
        <v>913</v>
      </c>
      <c r="C40" s="174">
        <f>C34+C35</f>
        <v>-90.876345760000021</v>
      </c>
      <c r="D40" s="174">
        <f>D34+D35</f>
        <v>-89.525550939999974</v>
      </c>
      <c r="E40" s="174">
        <f>E34+E35</f>
        <v>12.327963410000001</v>
      </c>
      <c r="F40" s="174">
        <f>F34+F35</f>
        <v>7.9318655199999997</v>
      </c>
      <c r="G40" s="174">
        <f>SUM(C40:F40)</f>
        <v>-160.14206777000001</v>
      </c>
    </row>
    <row r="41" spans="2:7" ht="14.5" customHeight="1" x14ac:dyDescent="0.35">
      <c r="B41" s="178"/>
      <c r="C41" s="162"/>
      <c r="D41" s="163"/>
      <c r="E41" s="163"/>
      <c r="F41" s="163"/>
      <c r="G41" s="163"/>
    </row>
    <row r="42" spans="2:7" ht="14.5" customHeight="1" x14ac:dyDescent="0.35">
      <c r="B42" s="165" t="s">
        <v>914</v>
      </c>
      <c r="C42" s="179">
        <f>C31+C40</f>
        <v>-1528.5437353825771</v>
      </c>
      <c r="D42" s="179">
        <f>D31+D40</f>
        <v>-466.68736528943253</v>
      </c>
      <c r="E42" s="179">
        <f>E31+E40</f>
        <v>521.78552742056684</v>
      </c>
      <c r="F42" s="179">
        <f>F31+F40</f>
        <v>517.38942953056676</v>
      </c>
      <c r="G42" s="179">
        <f>G31+G40</f>
        <v>-956.05614372087598</v>
      </c>
    </row>
    <row r="43" spans="2:7" x14ac:dyDescent="0.35">
      <c r="B43" s="178"/>
      <c r="C43" s="162"/>
      <c r="D43" s="163"/>
      <c r="E43" s="163"/>
      <c r="F43" s="163"/>
      <c r="G43" s="163"/>
    </row>
    <row r="44" spans="2:7" x14ac:dyDescent="0.35">
      <c r="B44" s="519" t="s">
        <v>595</v>
      </c>
      <c r="C44" s="519"/>
      <c r="D44" s="519"/>
      <c r="E44" s="519"/>
      <c r="F44" s="519"/>
      <c r="G44" s="519"/>
    </row>
    <row r="45" spans="2:7" x14ac:dyDescent="0.35">
      <c r="B45" s="178"/>
      <c r="C45" s="162"/>
      <c r="D45" s="163"/>
      <c r="E45" s="163"/>
      <c r="F45" s="163"/>
      <c r="G45" s="163"/>
    </row>
    <row r="46" spans="2:7" ht="14.5" customHeight="1" x14ac:dyDescent="0.35">
      <c r="B46" s="516" t="s">
        <v>1299</v>
      </c>
      <c r="C46" s="516"/>
      <c r="D46" s="516"/>
      <c r="E46" s="516"/>
      <c r="F46" s="516"/>
      <c r="G46" s="516"/>
    </row>
    <row r="47" spans="2:7" ht="14.5" customHeight="1" x14ac:dyDescent="0.35">
      <c r="B47" s="516"/>
      <c r="C47" s="516"/>
      <c r="D47" s="516"/>
      <c r="E47" s="516"/>
      <c r="F47" s="516"/>
      <c r="G47" s="516"/>
    </row>
    <row r="48" spans="2:7" ht="14.5" customHeight="1" x14ac:dyDescent="0.35">
      <c r="B48" s="516"/>
      <c r="C48" s="516"/>
      <c r="D48" s="516"/>
      <c r="E48" s="516"/>
      <c r="F48" s="516"/>
      <c r="G48" s="516"/>
    </row>
    <row r="49" spans="2:7" ht="14.5" customHeight="1" x14ac:dyDescent="0.35">
      <c r="B49" s="516"/>
      <c r="C49" s="516"/>
      <c r="D49" s="516"/>
      <c r="E49" s="516"/>
      <c r="F49" s="516"/>
      <c r="G49" s="516"/>
    </row>
    <row r="50" spans="2:7" ht="14.5" customHeight="1" x14ac:dyDescent="0.35">
      <c r="B50" s="516"/>
      <c r="C50" s="516"/>
      <c r="D50" s="516"/>
      <c r="E50" s="516"/>
      <c r="F50" s="516"/>
      <c r="G50" s="516"/>
    </row>
    <row r="51" spans="2:7" ht="14.5" customHeight="1" x14ac:dyDescent="0.35">
      <c r="B51" s="516"/>
      <c r="C51" s="516"/>
      <c r="D51" s="516"/>
      <c r="E51" s="516"/>
      <c r="F51" s="516"/>
      <c r="G51" s="516"/>
    </row>
    <row r="52" spans="2:7" x14ac:dyDescent="0.35">
      <c r="B52" s="180"/>
      <c r="C52" s="180"/>
      <c r="D52" s="180"/>
      <c r="E52" s="180"/>
      <c r="F52" s="180"/>
      <c r="G52" s="180"/>
    </row>
    <row r="53" spans="2:7" ht="14.15" customHeight="1" x14ac:dyDescent="0.35">
      <c r="B53" s="516" t="s">
        <v>916</v>
      </c>
      <c r="C53" s="516"/>
      <c r="D53" s="516"/>
      <c r="E53" s="516"/>
      <c r="F53" s="516"/>
      <c r="G53" s="516"/>
    </row>
    <row r="54" spans="2:7" ht="14.15" customHeight="1" x14ac:dyDescent="0.35">
      <c r="B54" s="516"/>
      <c r="C54" s="516"/>
      <c r="D54" s="516"/>
      <c r="E54" s="516"/>
      <c r="F54" s="516"/>
      <c r="G54" s="516"/>
    </row>
    <row r="55" spans="2:7" ht="14.5" customHeight="1" x14ac:dyDescent="0.35">
      <c r="B55" s="262"/>
      <c r="C55" s="262"/>
      <c r="D55" s="262"/>
      <c r="E55" s="262"/>
      <c r="F55" s="262"/>
      <c r="G55" s="262"/>
    </row>
    <row r="56" spans="2:7" ht="14.5" customHeight="1" x14ac:dyDescent="0.35">
      <c r="B56" s="516" t="s">
        <v>1300</v>
      </c>
      <c r="C56" s="516"/>
      <c r="D56" s="516"/>
      <c r="E56" s="516"/>
      <c r="F56" s="516"/>
      <c r="G56" s="516"/>
    </row>
    <row r="57" spans="2:7" ht="14.5" customHeight="1" x14ac:dyDescent="0.35">
      <c r="B57" s="516"/>
      <c r="C57" s="516"/>
      <c r="D57" s="516"/>
      <c r="E57" s="516"/>
      <c r="F57" s="516"/>
      <c r="G57" s="516"/>
    </row>
    <row r="58" spans="2:7" x14ac:dyDescent="0.35">
      <c r="B58" s="182"/>
      <c r="C58" s="182"/>
      <c r="D58" s="182"/>
      <c r="E58" s="182"/>
      <c r="F58" s="182"/>
      <c r="G58" s="182"/>
    </row>
    <row r="59" spans="2:7" ht="14.5" customHeight="1" x14ac:dyDescent="0.35">
      <c r="B59" s="516" t="s">
        <v>1301</v>
      </c>
      <c r="C59" s="516"/>
      <c r="D59" s="516"/>
      <c r="E59" s="516"/>
      <c r="F59" s="516"/>
      <c r="G59" s="516"/>
    </row>
    <row r="60" spans="2:7" ht="14.5" customHeight="1" x14ac:dyDescent="0.35">
      <c r="B60" s="516"/>
      <c r="C60" s="516"/>
      <c r="D60" s="516"/>
      <c r="E60" s="516"/>
      <c r="F60" s="516"/>
      <c r="G60" s="516"/>
    </row>
    <row r="61" spans="2:7" ht="14.5" customHeight="1" x14ac:dyDescent="0.35">
      <c r="B61" s="516"/>
      <c r="C61" s="516"/>
      <c r="D61" s="516"/>
      <c r="E61" s="516"/>
      <c r="F61" s="516"/>
      <c r="G61" s="516"/>
    </row>
    <row r="62" spans="2:7" ht="14.5" customHeight="1" x14ac:dyDescent="0.35">
      <c r="B62" s="516"/>
      <c r="C62" s="516"/>
      <c r="D62" s="516"/>
      <c r="E62" s="516"/>
      <c r="F62" s="516"/>
      <c r="G62" s="516"/>
    </row>
    <row r="63" spans="2:7" ht="14.5" customHeight="1" x14ac:dyDescent="0.35">
      <c r="B63" s="516"/>
      <c r="C63" s="516"/>
      <c r="D63" s="516"/>
      <c r="E63" s="516"/>
      <c r="F63" s="516"/>
      <c r="G63" s="516"/>
    </row>
    <row r="64" spans="2:7" x14ac:dyDescent="0.35">
      <c r="B64" s="516"/>
      <c r="C64" s="516"/>
      <c r="D64" s="516"/>
      <c r="E64" s="516"/>
      <c r="F64" s="516"/>
      <c r="G64" s="516"/>
    </row>
    <row r="65" spans="2:14" x14ac:dyDescent="0.35">
      <c r="B65" s="181"/>
      <c r="C65" s="181"/>
      <c r="D65" s="181"/>
      <c r="E65" s="181"/>
      <c r="F65" s="181"/>
      <c r="G65" s="181"/>
    </row>
    <row r="66" spans="2:14" ht="14.5" customHeight="1" x14ac:dyDescent="0.35">
      <c r="B66" s="516" t="s">
        <v>1302</v>
      </c>
      <c r="C66" s="516"/>
      <c r="D66" s="516"/>
      <c r="E66" s="516"/>
      <c r="F66" s="516"/>
      <c r="G66" s="516"/>
    </row>
    <row r="67" spans="2:14" ht="14.5" customHeight="1" x14ac:dyDescent="0.35">
      <c r="B67" s="516"/>
      <c r="C67" s="516"/>
      <c r="D67" s="516"/>
      <c r="E67" s="516"/>
      <c r="F67" s="516"/>
      <c r="G67" s="516"/>
    </row>
    <row r="68" spans="2:14" x14ac:dyDescent="0.35">
      <c r="B68" s="516"/>
      <c r="C68" s="516"/>
      <c r="D68" s="516"/>
      <c r="E68" s="516"/>
      <c r="F68" s="516"/>
      <c r="G68" s="516"/>
    </row>
    <row r="69" spans="2:14" ht="15" customHeight="1" x14ac:dyDescent="0.35">
      <c r="B69" s="181"/>
      <c r="C69" s="181"/>
      <c r="D69" s="181"/>
      <c r="E69" s="181"/>
      <c r="F69" s="181"/>
      <c r="G69" s="181"/>
    </row>
    <row r="70" spans="2:14" ht="14.5" customHeight="1" x14ac:dyDescent="0.35">
      <c r="B70" s="516" t="s">
        <v>1303</v>
      </c>
      <c r="C70" s="516"/>
      <c r="D70" s="516"/>
      <c r="E70" s="516"/>
      <c r="F70" s="516"/>
      <c r="G70" s="516"/>
    </row>
    <row r="71" spans="2:14" ht="14.5" customHeight="1" x14ac:dyDescent="0.35">
      <c r="B71" s="516"/>
      <c r="C71" s="516"/>
      <c r="D71" s="516"/>
      <c r="E71" s="516"/>
      <c r="F71" s="516"/>
      <c r="G71" s="516"/>
    </row>
    <row r="72" spans="2:14" x14ac:dyDescent="0.35">
      <c r="B72" s="516"/>
      <c r="C72" s="516"/>
      <c r="D72" s="516"/>
      <c r="E72" s="516"/>
      <c r="F72" s="516"/>
      <c r="G72" s="516"/>
    </row>
    <row r="73" spans="2:14" ht="14.4" customHeight="1" x14ac:dyDescent="0.35">
      <c r="B73" s="182"/>
      <c r="C73" s="182"/>
      <c r="D73" s="182"/>
      <c r="E73" s="182"/>
      <c r="F73" s="182"/>
      <c r="G73" s="182"/>
    </row>
    <row r="74" spans="2:14" x14ac:dyDescent="0.35">
      <c r="B74" s="520" t="s">
        <v>1304</v>
      </c>
      <c r="C74" s="520"/>
      <c r="D74" s="520"/>
      <c r="E74" s="520"/>
      <c r="F74" s="520"/>
      <c r="G74" s="520"/>
    </row>
    <row r="75" spans="2:14" x14ac:dyDescent="0.35">
      <c r="B75" s="520"/>
      <c r="C75" s="520"/>
      <c r="D75" s="520"/>
      <c r="E75" s="520"/>
      <c r="F75" s="520"/>
      <c r="G75" s="520"/>
    </row>
    <row r="76" spans="2:14" ht="15" customHeight="1" x14ac:dyDescent="0.35">
      <c r="B76" s="182"/>
      <c r="C76" s="182"/>
      <c r="D76" s="182"/>
      <c r="E76" s="182"/>
      <c r="F76" s="182"/>
      <c r="G76" s="182"/>
    </row>
    <row r="77" spans="2:14" ht="14.5" customHeight="1" x14ac:dyDescent="0.35">
      <c r="B77" s="516" t="s">
        <v>1305</v>
      </c>
      <c r="C77" s="516"/>
      <c r="D77" s="516"/>
      <c r="E77" s="516"/>
      <c r="F77" s="516"/>
      <c r="G77" s="516"/>
    </row>
    <row r="78" spans="2:14" ht="14.5" customHeight="1" x14ac:dyDescent="0.35">
      <c r="B78" s="516"/>
      <c r="C78" s="516"/>
      <c r="D78" s="516"/>
      <c r="E78" s="516"/>
      <c r="F78" s="516"/>
      <c r="G78" s="516"/>
    </row>
    <row r="79" spans="2:14" ht="14.4" customHeight="1" x14ac:dyDescent="0.35">
      <c r="B79" s="516"/>
      <c r="C79" s="516"/>
      <c r="D79" s="516"/>
      <c r="E79" s="516"/>
      <c r="F79" s="516"/>
      <c r="G79" s="516"/>
    </row>
    <row r="80" spans="2:14" ht="15" customHeight="1" x14ac:dyDescent="0.35">
      <c r="B80" s="516"/>
      <c r="C80" s="516"/>
      <c r="D80" s="516"/>
      <c r="E80" s="516"/>
      <c r="F80" s="516"/>
      <c r="G80" s="516"/>
      <c r="I80" s="516"/>
      <c r="J80" s="516"/>
      <c r="K80" s="516"/>
      <c r="L80" s="516"/>
      <c r="M80" s="516"/>
      <c r="N80" s="516"/>
    </row>
    <row r="81" spans="2:14" ht="15" customHeight="1" x14ac:dyDescent="0.35">
      <c r="B81" s="277"/>
      <c r="C81" s="277"/>
      <c r="D81" s="277"/>
      <c r="E81" s="277"/>
      <c r="F81" s="277"/>
      <c r="G81" s="277"/>
      <c r="I81" s="516"/>
      <c r="J81" s="516"/>
      <c r="K81" s="516"/>
      <c r="L81" s="516"/>
      <c r="M81" s="516"/>
      <c r="N81" s="516"/>
    </row>
    <row r="82" spans="2:14" ht="15" customHeight="1" x14ac:dyDescent="0.35">
      <c r="B82" s="516" t="s">
        <v>1307</v>
      </c>
      <c r="C82" s="516"/>
      <c r="D82" s="516"/>
      <c r="E82" s="516"/>
      <c r="F82" s="516"/>
      <c r="G82" s="516"/>
      <c r="I82" s="516"/>
      <c r="J82" s="516"/>
      <c r="K82" s="516"/>
      <c r="L82" s="516"/>
      <c r="M82" s="516"/>
      <c r="N82" s="516"/>
    </row>
    <row r="83" spans="2:14" ht="15" customHeight="1" x14ac:dyDescent="0.35">
      <c r="B83" s="516"/>
      <c r="C83" s="516"/>
      <c r="D83" s="516"/>
      <c r="E83" s="516"/>
      <c r="F83" s="516"/>
      <c r="G83" s="516"/>
      <c r="I83" s="516"/>
      <c r="J83" s="516"/>
      <c r="K83" s="516"/>
      <c r="L83" s="516"/>
      <c r="M83" s="516"/>
      <c r="N83" s="516"/>
    </row>
    <row r="84" spans="2:14" ht="15" customHeight="1" x14ac:dyDescent="0.35">
      <c r="B84" s="516"/>
      <c r="C84" s="516"/>
      <c r="D84" s="516"/>
      <c r="E84" s="516"/>
      <c r="F84" s="516"/>
      <c r="G84" s="516"/>
      <c r="I84" s="516"/>
      <c r="J84" s="516"/>
      <c r="K84" s="516"/>
      <c r="L84" s="516"/>
      <c r="M84" s="516"/>
      <c r="N84" s="516"/>
    </row>
    <row r="85" spans="2:14" x14ac:dyDescent="0.35">
      <c r="B85" s="183"/>
      <c r="C85" s="183"/>
      <c r="D85" s="183"/>
      <c r="E85" s="183"/>
      <c r="F85" s="183"/>
      <c r="G85" s="183"/>
      <c r="I85" s="516"/>
      <c r="J85" s="516"/>
      <c r="K85" s="516"/>
      <c r="L85" s="516"/>
      <c r="M85" s="516"/>
      <c r="N85" s="516"/>
    </row>
    <row r="86" spans="2:14" ht="14.5" customHeight="1" x14ac:dyDescent="0.35">
      <c r="B86" s="516" t="s">
        <v>1306</v>
      </c>
      <c r="C86" s="516"/>
      <c r="D86" s="516"/>
      <c r="E86" s="516"/>
      <c r="F86" s="516"/>
      <c r="G86" s="516"/>
      <c r="I86" s="516"/>
      <c r="J86" s="516"/>
      <c r="K86" s="516"/>
      <c r="L86" s="516"/>
      <c r="M86" s="516"/>
      <c r="N86" s="516"/>
    </row>
    <row r="87" spans="2:14" x14ac:dyDescent="0.35">
      <c r="B87" s="516"/>
      <c r="C87" s="516"/>
      <c r="D87" s="516"/>
      <c r="E87" s="516"/>
      <c r="F87" s="516"/>
      <c r="G87" s="516"/>
      <c r="I87" s="516"/>
      <c r="J87" s="516"/>
      <c r="K87" s="516"/>
      <c r="L87" s="516"/>
      <c r="M87" s="516"/>
      <c r="N87" s="516"/>
    </row>
    <row r="88" spans="2:14" x14ac:dyDescent="0.35">
      <c r="B88" s="516"/>
      <c r="C88" s="516"/>
      <c r="D88" s="516"/>
      <c r="E88" s="516"/>
      <c r="F88" s="516"/>
      <c r="G88" s="516"/>
      <c r="J88" s="181"/>
      <c r="K88" s="181"/>
      <c r="L88" s="181"/>
      <c r="M88" s="181"/>
      <c r="N88" s="181"/>
    </row>
    <row r="89" spans="2:14" x14ac:dyDescent="0.35">
      <c r="B89" s="182"/>
      <c r="C89" s="182"/>
      <c r="D89" s="182"/>
      <c r="E89" s="182"/>
      <c r="F89" s="182"/>
      <c r="G89" s="182"/>
    </row>
    <row r="90" spans="2:14" ht="15" customHeight="1" x14ac:dyDescent="0.35">
      <c r="I90" s="516"/>
      <c r="J90" s="516"/>
      <c r="K90" s="516"/>
      <c r="L90" s="516"/>
      <c r="M90" s="516"/>
      <c r="N90" s="516"/>
    </row>
    <row r="91" spans="2:14" ht="29.15" customHeight="1" x14ac:dyDescent="0.35">
      <c r="B91" s="227"/>
      <c r="I91" s="516"/>
      <c r="J91" s="516"/>
      <c r="K91" s="516"/>
      <c r="L91" s="516"/>
      <c r="M91" s="516"/>
      <c r="N91" s="516"/>
    </row>
    <row r="92" spans="2:14" ht="14.4" customHeight="1" x14ac:dyDescent="0.35"/>
    <row r="93" spans="2:14" ht="15" customHeight="1" x14ac:dyDescent="0.35">
      <c r="I93" s="516"/>
      <c r="J93" s="516"/>
      <c r="K93" s="516"/>
      <c r="L93" s="516"/>
      <c r="M93" s="516"/>
      <c r="N93" s="516"/>
    </row>
    <row r="94" spans="2:14" ht="31.5" customHeight="1" x14ac:dyDescent="0.35">
      <c r="I94" s="516"/>
      <c r="J94" s="516"/>
      <c r="K94" s="516"/>
      <c r="L94" s="516"/>
      <c r="M94" s="516"/>
      <c r="N94" s="516"/>
    </row>
    <row r="95" spans="2:14" ht="14.4" customHeight="1" x14ac:dyDescent="0.35"/>
    <row r="96" spans="2:14" ht="15" customHeight="1" x14ac:dyDescent="0.35">
      <c r="I96" s="521"/>
      <c r="J96" s="521"/>
      <c r="K96" s="521"/>
      <c r="L96" s="521"/>
      <c r="M96" s="521"/>
      <c r="N96" s="521"/>
    </row>
    <row r="99" spans="9:14" ht="14.4" customHeight="1" x14ac:dyDescent="0.35"/>
    <row r="100" spans="9:14" x14ac:dyDescent="0.35">
      <c r="J100" s="183"/>
      <c r="K100" s="183"/>
      <c r="L100" s="183"/>
      <c r="M100" s="183"/>
      <c r="N100" s="183"/>
    </row>
    <row r="101" spans="9:14" ht="15" customHeight="1" x14ac:dyDescent="0.35">
      <c r="I101" s="516"/>
      <c r="J101" s="516"/>
      <c r="K101" s="516"/>
      <c r="L101" s="516"/>
      <c r="M101" s="516"/>
      <c r="N101" s="516"/>
    </row>
    <row r="102" spans="9:14" ht="14.4" customHeight="1" x14ac:dyDescent="0.35">
      <c r="I102" s="516"/>
      <c r="J102" s="516"/>
      <c r="K102" s="516"/>
      <c r="L102" s="516"/>
      <c r="M102" s="516"/>
      <c r="N102" s="516"/>
    </row>
    <row r="103" spans="9:14" x14ac:dyDescent="0.35">
      <c r="I103" s="516"/>
      <c r="J103" s="516"/>
      <c r="K103" s="516"/>
      <c r="L103" s="516"/>
      <c r="M103" s="516"/>
      <c r="N103" s="516"/>
    </row>
    <row r="106" spans="9:14" ht="14.4" customHeight="1" x14ac:dyDescent="0.35"/>
    <row r="108" spans="9:14" ht="15" customHeight="1" x14ac:dyDescent="0.35">
      <c r="I108" s="516"/>
      <c r="J108" s="516"/>
      <c r="K108" s="516"/>
      <c r="L108" s="516"/>
      <c r="M108" s="516"/>
      <c r="N108" s="516"/>
    </row>
    <row r="109" spans="9:14" ht="14.4" customHeight="1" x14ac:dyDescent="0.35"/>
    <row r="117" ht="14.4" customHeight="1" x14ac:dyDescent="0.35"/>
  </sheetData>
  <mergeCells count="19">
    <mergeCell ref="I108:N108"/>
    <mergeCell ref="I80:N87"/>
    <mergeCell ref="I90:N91"/>
    <mergeCell ref="I93:N94"/>
    <mergeCell ref="I96:N96"/>
    <mergeCell ref="I101:N103"/>
    <mergeCell ref="B86:G88"/>
    <mergeCell ref="B82:G84"/>
    <mergeCell ref="B59:G64"/>
    <mergeCell ref="B4:G6"/>
    <mergeCell ref="B8:G12"/>
    <mergeCell ref="B66:G68"/>
    <mergeCell ref="B70:G72"/>
    <mergeCell ref="B77:G80"/>
    <mergeCell ref="B44:G44"/>
    <mergeCell ref="B46:G51"/>
    <mergeCell ref="B53:G54"/>
    <mergeCell ref="B56:G57"/>
    <mergeCell ref="B74:G75"/>
  </mergeCells>
  <hyperlinks>
    <hyperlink ref="A1" location="'Modeling Support'!A1" display="Support" xr:uid="{86A8ECB5-0461-4EA3-8BFC-2C2D48B700AF}"/>
  </hyperlink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85ABF-4DAE-4CD4-B5BD-99CFF187E5A9}">
  <sheetPr codeName="Planilha9">
    <tabColor rgb="FFEDECE3"/>
  </sheetPr>
  <dimension ref="A1:G58"/>
  <sheetViews>
    <sheetView showGridLines="0" workbookViewId="0">
      <selection activeCell="F29" activeCellId="1" sqref="C33:G33 C29:F29"/>
    </sheetView>
  </sheetViews>
  <sheetFormatPr defaultRowHeight="14.5" x14ac:dyDescent="0.35"/>
  <cols>
    <col min="2" max="2" width="68.1796875" customWidth="1"/>
    <col min="3" max="6" width="11.1796875" customWidth="1"/>
    <col min="7" max="7" width="17.453125" bestFit="1" customWidth="1"/>
  </cols>
  <sheetData>
    <row r="1" spans="1:6" x14ac:dyDescent="0.35">
      <c r="A1" s="62" t="s">
        <v>481</v>
      </c>
    </row>
    <row r="2" spans="1:6" x14ac:dyDescent="0.35">
      <c r="A2" s="62"/>
      <c r="B2" s="1" t="s">
        <v>1242</v>
      </c>
    </row>
    <row r="3" spans="1:6" x14ac:dyDescent="0.35">
      <c r="A3" s="62"/>
    </row>
    <row r="4" spans="1:6" ht="32.15" customHeight="1" x14ac:dyDescent="0.35">
      <c r="B4" s="165" t="s">
        <v>939</v>
      </c>
      <c r="C4" s="193" t="s">
        <v>464</v>
      </c>
      <c r="D4" s="193" t="s">
        <v>464</v>
      </c>
      <c r="E4" s="193" t="s">
        <v>464</v>
      </c>
      <c r="F4" s="193" t="s">
        <v>464</v>
      </c>
    </row>
    <row r="5" spans="1:6" ht="32.15" customHeight="1" x14ac:dyDescent="0.35">
      <c r="B5" s="165" t="s">
        <v>940</v>
      </c>
      <c r="C5" s="194" t="s">
        <v>941</v>
      </c>
      <c r="D5" s="195" t="s">
        <v>942</v>
      </c>
      <c r="E5" s="195" t="s">
        <v>943</v>
      </c>
      <c r="F5" s="195" t="s">
        <v>1295</v>
      </c>
    </row>
    <row r="6" spans="1:6" ht="32.15" customHeight="1" x14ac:dyDescent="0.35">
      <c r="B6" s="256" t="s">
        <v>944</v>
      </c>
      <c r="C6" s="196">
        <f t="shared" ref="C6:E7" si="0">C20</f>
        <v>4467.3920000293601</v>
      </c>
      <c r="D6" s="196">
        <f t="shared" si="0"/>
        <v>4418.9910000293603</v>
      </c>
      <c r="E6" s="196">
        <f t="shared" si="0"/>
        <v>4422.9420000293603</v>
      </c>
      <c r="F6" s="196">
        <f t="shared" ref="F6" si="1">F20</f>
        <v>4487.7362892493602</v>
      </c>
    </row>
    <row r="7" spans="1:6" ht="32.15" customHeight="1" x14ac:dyDescent="0.35">
      <c r="B7" s="255" t="s">
        <v>945</v>
      </c>
      <c r="C7" s="192">
        <f t="shared" si="0"/>
        <v>-102.15399999999954</v>
      </c>
      <c r="D7" s="192">
        <f t="shared" si="0"/>
        <v>-143.92600000000039</v>
      </c>
      <c r="E7" s="192">
        <f t="shared" si="0"/>
        <v>-250.06299999999828</v>
      </c>
      <c r="F7" s="192">
        <f t="shared" ref="F7" si="2">F21</f>
        <v>-248.74799999999959</v>
      </c>
    </row>
    <row r="8" spans="1:6" ht="32.15" customHeight="1" x14ac:dyDescent="0.35">
      <c r="B8" s="256" t="s">
        <v>946</v>
      </c>
      <c r="C8" s="196">
        <f>C6-C7</f>
        <v>4569.5460000293597</v>
      </c>
      <c r="D8" s="196">
        <f>D6-D7</f>
        <v>4562.9170000293607</v>
      </c>
      <c r="E8" s="196">
        <f>E6-E7</f>
        <v>4673.0050000293586</v>
      </c>
      <c r="F8" s="196">
        <f>F6-F7</f>
        <v>4736.4842892493598</v>
      </c>
    </row>
    <row r="9" spans="1:6" ht="32.15" customHeight="1" x14ac:dyDescent="0.35">
      <c r="B9" s="255" t="s">
        <v>1274</v>
      </c>
      <c r="C9" s="192">
        <f>+C23+C24</f>
        <v>3863.6129632743605</v>
      </c>
      <c r="D9" s="192">
        <f>+D23+D24</f>
        <v>3863.6129632743605</v>
      </c>
      <c r="E9" s="192">
        <f>+E23+E24</f>
        <v>3863.6129632743605</v>
      </c>
      <c r="F9" s="192">
        <f>+F23+F24</f>
        <v>3863.6129632743605</v>
      </c>
    </row>
    <row r="10" spans="1:6" ht="32.15" customHeight="1" x14ac:dyDescent="0.35">
      <c r="B10" s="257" t="s">
        <v>1275</v>
      </c>
      <c r="C10" s="191">
        <f>C31+C30</f>
        <v>551.08353700999999</v>
      </c>
      <c r="D10" s="191">
        <f t="shared" ref="D10:E10" si="3">D31+D30</f>
        <v>545.10521726000013</v>
      </c>
      <c r="E10" s="191">
        <f t="shared" si="3"/>
        <v>587.8639894099997</v>
      </c>
      <c r="F10" s="191">
        <f t="shared" ref="F10" si="4">F31+F30</f>
        <v>585.26303141999983</v>
      </c>
    </row>
    <row r="11" spans="1:6" ht="32.15" customHeight="1" x14ac:dyDescent="0.35">
      <c r="B11" s="189" t="s">
        <v>1292</v>
      </c>
      <c r="C11" s="190">
        <f>C26+C27+C28</f>
        <v>-59.725008809999999</v>
      </c>
      <c r="D11" s="190">
        <f t="shared" ref="D11:E11" si="5">D26+D27+D28</f>
        <v>-59.724283909999997</v>
      </c>
      <c r="E11" s="190">
        <f t="shared" si="5"/>
        <v>-66.291946209999992</v>
      </c>
      <c r="F11" s="190">
        <f t="shared" ref="F11" si="6">F26+F27+F28</f>
        <v>-64.428613780000006</v>
      </c>
    </row>
    <row r="12" spans="1:6" ht="32.15" customHeight="1" x14ac:dyDescent="0.35">
      <c r="B12" s="257" t="s">
        <v>1276</v>
      </c>
      <c r="C12" s="191">
        <f>C25</f>
        <v>3.6082552200000002</v>
      </c>
      <c r="D12" s="191">
        <f>D25</f>
        <v>11.69747402</v>
      </c>
      <c r="E12" s="191">
        <f>E25</f>
        <v>30.14617462</v>
      </c>
      <c r="F12" s="191">
        <f>F25</f>
        <v>40.420595600000006</v>
      </c>
    </row>
    <row r="13" spans="1:6" ht="32.15" customHeight="1" x14ac:dyDescent="0.35">
      <c r="B13" s="189" t="s">
        <v>1277</v>
      </c>
      <c r="C13" s="190">
        <f>C29+C33</f>
        <v>70.555510949614415</v>
      </c>
      <c r="D13" s="190">
        <f t="shared" ref="D13:E13" si="7">D29+D33</f>
        <v>105.69347238339273</v>
      </c>
      <c r="E13" s="190">
        <f t="shared" si="7"/>
        <v>143.90135729221754</v>
      </c>
      <c r="F13" s="190">
        <f t="shared" ref="F13" si="8">F29+F33</f>
        <v>156.95395970000004</v>
      </c>
    </row>
    <row r="14" spans="1:6" ht="32.15" customHeight="1" x14ac:dyDescent="0.35">
      <c r="B14" s="257" t="s">
        <v>1278</v>
      </c>
      <c r="C14" s="191">
        <f>C8-C9-C10-C11-C12-C13</f>
        <v>140.41074238538479</v>
      </c>
      <c r="D14" s="191">
        <f t="shared" ref="D14" si="9">D8-D9-D10-D11-D12-D13</f>
        <v>96.532157001607345</v>
      </c>
      <c r="E14" s="191">
        <f>E8-E9-E10-E11-E12-E13</f>
        <v>113.77246164278085</v>
      </c>
      <c r="F14" s="191">
        <f>F8-F9-F10-F11-F12-F13</f>
        <v>154.6623530349994</v>
      </c>
    </row>
    <row r="15" spans="1:6" x14ac:dyDescent="0.35">
      <c r="A15" s="62"/>
      <c r="B15" s="189"/>
    </row>
    <row r="16" spans="1:6" x14ac:dyDescent="0.35">
      <c r="A16" s="62"/>
      <c r="B16" s="1" t="s">
        <v>1243</v>
      </c>
    </row>
    <row r="17" spans="1:7" x14ac:dyDescent="0.35">
      <c r="A17" s="62"/>
    </row>
    <row r="18" spans="1:7" ht="32.15" customHeight="1" x14ac:dyDescent="0.35">
      <c r="B18" s="165" t="s">
        <v>939</v>
      </c>
      <c r="C18" s="193" t="s">
        <v>464</v>
      </c>
      <c r="D18" s="193" t="s">
        <v>464</v>
      </c>
      <c r="E18" s="193" t="s">
        <v>464</v>
      </c>
      <c r="F18" s="193" t="s">
        <v>464</v>
      </c>
    </row>
    <row r="19" spans="1:7" ht="32.15" customHeight="1" x14ac:dyDescent="0.35">
      <c r="B19" s="165" t="s">
        <v>940</v>
      </c>
      <c r="C19" s="194" t="s">
        <v>941</v>
      </c>
      <c r="D19" s="195" t="s">
        <v>942</v>
      </c>
      <c r="E19" s="195" t="s">
        <v>943</v>
      </c>
      <c r="F19" s="195" t="s">
        <v>1295</v>
      </c>
    </row>
    <row r="20" spans="1:7" ht="32.15" customHeight="1" x14ac:dyDescent="0.35">
      <c r="B20" s="256" t="s">
        <v>944</v>
      </c>
      <c r="C20" s="196">
        <f>C22+C21</f>
        <v>4467.3920000293601</v>
      </c>
      <c r="D20" s="196">
        <f>D22+D21</f>
        <v>4418.9910000293603</v>
      </c>
      <c r="E20" s="196">
        <f>E22+E21</f>
        <v>4422.9420000293603</v>
      </c>
      <c r="F20" s="196">
        <f>F22+F21</f>
        <v>4487.7362892493602</v>
      </c>
    </row>
    <row r="21" spans="1:7" ht="32.15" customHeight="1" x14ac:dyDescent="0.35">
      <c r="B21" s="255" t="s">
        <v>945</v>
      </c>
      <c r="C21" s="192">
        <v>-102.15399999999954</v>
      </c>
      <c r="D21" s="192">
        <v>-143.92600000000039</v>
      </c>
      <c r="E21" s="192">
        <v>-250.06299999999828</v>
      </c>
      <c r="F21" s="192">
        <v>-248.74799999999959</v>
      </c>
    </row>
    <row r="22" spans="1:7" ht="32.15" customHeight="1" x14ac:dyDescent="0.35">
      <c r="B22" s="256" t="s">
        <v>946</v>
      </c>
      <c r="C22" s="196">
        <f>SUM(C23:C38)</f>
        <v>4569.5460000293597</v>
      </c>
      <c r="D22" s="196">
        <f>SUM(D23:D38)</f>
        <v>4562.9170000293607</v>
      </c>
      <c r="E22" s="196">
        <f>SUM(E23:E38)</f>
        <v>4673.0050000293586</v>
      </c>
      <c r="F22" s="196">
        <f>SUM(F23:F38)</f>
        <v>4736.4842892493598</v>
      </c>
    </row>
    <row r="23" spans="1:7" ht="32.15" customHeight="1" x14ac:dyDescent="0.35">
      <c r="B23" s="255" t="s">
        <v>947</v>
      </c>
      <c r="C23" s="192">
        <v>4245.7488971200046</v>
      </c>
      <c r="D23" s="192">
        <v>4245.7488971200046</v>
      </c>
      <c r="E23" s="192">
        <v>4245.7488971200046</v>
      </c>
      <c r="F23" s="192">
        <v>4245.7488971200046</v>
      </c>
      <c r="G23" s="87"/>
    </row>
    <row r="24" spans="1:7" ht="32.15" customHeight="1" x14ac:dyDescent="0.35">
      <c r="B24" s="255" t="s">
        <v>948</v>
      </c>
      <c r="C24" s="192">
        <v>-382.13593384564427</v>
      </c>
      <c r="D24" s="192">
        <v>-382.13593384564427</v>
      </c>
      <c r="E24" s="192">
        <v>-382.13593384564427</v>
      </c>
      <c r="F24" s="192">
        <v>-382.13593384564427</v>
      </c>
    </row>
    <row r="25" spans="1:7" ht="32.15" customHeight="1" x14ac:dyDescent="0.35">
      <c r="B25" s="257" t="s">
        <v>949</v>
      </c>
      <c r="C25" s="191">
        <v>3.6082552200000002</v>
      </c>
      <c r="D25" s="191">
        <v>11.69747402</v>
      </c>
      <c r="E25" s="191">
        <v>30.14617462</v>
      </c>
      <c r="F25" s="191">
        <v>40.420595600000006</v>
      </c>
    </row>
    <row r="26" spans="1:7" ht="32.15" customHeight="1" x14ac:dyDescent="0.35">
      <c r="B26" s="258" t="s">
        <v>950</v>
      </c>
      <c r="C26" s="190">
        <v>-0.63980384999999995</v>
      </c>
      <c r="D26" s="190">
        <v>-0.50079753000000005</v>
      </c>
      <c r="E26" s="190">
        <v>-0.96407595999999995</v>
      </c>
      <c r="F26" s="190">
        <v>-0.93099056999999996</v>
      </c>
    </row>
    <row r="27" spans="1:7" ht="32.15" customHeight="1" x14ac:dyDescent="0.35">
      <c r="B27" s="257" t="s">
        <v>951</v>
      </c>
      <c r="C27" s="191">
        <v>-46.535750700000001</v>
      </c>
      <c r="D27" s="191">
        <v>-47.018400669999998</v>
      </c>
      <c r="E27" s="191">
        <v>-51.873246959999996</v>
      </c>
      <c r="F27" s="191">
        <v>-49.145198110000003</v>
      </c>
    </row>
    <row r="28" spans="1:7" ht="32.15" customHeight="1" x14ac:dyDescent="0.35">
      <c r="B28" s="258" t="s">
        <v>952</v>
      </c>
      <c r="C28" s="190">
        <v>-12.549454259999999</v>
      </c>
      <c r="D28" s="190">
        <v>-12.205085709999999</v>
      </c>
      <c r="E28" s="190">
        <v>-13.454623290000001</v>
      </c>
      <c r="F28" s="190">
        <v>-14.352425100000001</v>
      </c>
    </row>
    <row r="29" spans="1:7" ht="32.15" customHeight="1" x14ac:dyDescent="0.35">
      <c r="B29" s="257" t="s">
        <v>953</v>
      </c>
      <c r="C29" s="191">
        <v>-157.12992268000002</v>
      </c>
      <c r="D29" s="191">
        <v>-132.0244557</v>
      </c>
      <c r="E29" s="191">
        <v>-102.50295337999999</v>
      </c>
      <c r="F29" s="191">
        <v>-92.908396719999999</v>
      </c>
    </row>
    <row r="30" spans="1:7" ht="32.15" customHeight="1" x14ac:dyDescent="0.35">
      <c r="B30" s="189" t="s">
        <v>463</v>
      </c>
      <c r="C30" s="190">
        <v>242.97786966000004</v>
      </c>
      <c r="D30" s="190">
        <v>232.78290641000004</v>
      </c>
      <c r="E30" s="190">
        <v>268.45193453000002</v>
      </c>
      <c r="F30" s="190">
        <v>261.84635585999996</v>
      </c>
    </row>
    <row r="31" spans="1:7" ht="32.15" customHeight="1" x14ac:dyDescent="0.35">
      <c r="B31" s="257" t="s">
        <v>954</v>
      </c>
      <c r="C31" s="191">
        <v>308.10566734999998</v>
      </c>
      <c r="D31" s="191">
        <v>312.32231085000012</v>
      </c>
      <c r="E31" s="191">
        <v>319.41205487999974</v>
      </c>
      <c r="F31" s="191">
        <v>323.41667555999993</v>
      </c>
    </row>
    <row r="32" spans="1:7" ht="32.15" customHeight="1" x14ac:dyDescent="0.35">
      <c r="B32" s="258" t="s">
        <v>955</v>
      </c>
      <c r="C32" s="190">
        <v>17.343240390000002</v>
      </c>
      <c r="D32" s="190">
        <v>16.920848694346674</v>
      </c>
      <c r="E32" s="190">
        <v>13.086647940000001</v>
      </c>
      <c r="F32" s="190">
        <v>14.286507260000002</v>
      </c>
    </row>
    <row r="33" spans="2:6" ht="32.15" customHeight="1" x14ac:dyDescent="0.35">
      <c r="B33" s="257" t="s">
        <v>956</v>
      </c>
      <c r="C33" s="191">
        <v>227.68543362961444</v>
      </c>
      <c r="D33" s="191">
        <v>237.71792808339274</v>
      </c>
      <c r="E33" s="191">
        <v>246.40431067221752</v>
      </c>
      <c r="F33" s="191">
        <v>249.86235642000003</v>
      </c>
    </row>
    <row r="34" spans="2:6" ht="32.15" customHeight="1" x14ac:dyDescent="0.35">
      <c r="B34" s="258" t="s">
        <v>957</v>
      </c>
      <c r="C34" s="190">
        <v>0</v>
      </c>
      <c r="D34" s="190">
        <v>0</v>
      </c>
      <c r="E34" s="190">
        <v>10.986709769999999</v>
      </c>
      <c r="F34" s="190">
        <v>30.559388200000004</v>
      </c>
    </row>
    <row r="35" spans="2:6" ht="43.5" x14ac:dyDescent="0.35">
      <c r="B35" s="257" t="s">
        <v>958</v>
      </c>
      <c r="C35" s="191">
        <v>0</v>
      </c>
      <c r="D35" s="191">
        <v>39.381742155523447</v>
      </c>
      <c r="E35" s="191">
        <v>40.234513643856786</v>
      </c>
      <c r="F35" s="191">
        <v>18.528558873856777</v>
      </c>
    </row>
    <row r="36" spans="2:6" ht="32.15" customHeight="1" x14ac:dyDescent="0.35">
      <c r="B36" s="258" t="s">
        <v>959</v>
      </c>
      <c r="C36" s="190">
        <v>0</v>
      </c>
      <c r="D36" s="190">
        <v>43.30758340749982</v>
      </c>
      <c r="E36" s="190">
        <v>63.387036417499836</v>
      </c>
      <c r="F36" s="190">
        <v>62.365842117499874</v>
      </c>
    </row>
    <row r="37" spans="2:6" ht="32.15" customHeight="1" x14ac:dyDescent="0.35">
      <c r="B37" s="257" t="s">
        <v>960</v>
      </c>
      <c r="C37" s="191">
        <v>0</v>
      </c>
      <c r="D37" s="191">
        <v>24.9150345055995</v>
      </c>
      <c r="E37" s="191">
        <v>-10.96651434571725</v>
      </c>
      <c r="F37" s="191">
        <v>20.112692424682738</v>
      </c>
    </row>
    <row r="38" spans="2:6" ht="32.15" customHeight="1" x14ac:dyDescent="0.35">
      <c r="B38" s="258" t="s">
        <v>961</v>
      </c>
      <c r="C38" s="190">
        <v>123.0675019953851</v>
      </c>
      <c r="D38" s="190">
        <v>-27.99305176136204</v>
      </c>
      <c r="E38" s="190">
        <v>-2.9559317828589</v>
      </c>
      <c r="F38" s="190">
        <v>8.8093641589603067</v>
      </c>
    </row>
    <row r="40" spans="2:6" ht="60.65" customHeight="1" x14ac:dyDescent="0.35">
      <c r="B40" s="522" t="s">
        <v>1075</v>
      </c>
      <c r="C40" s="522"/>
      <c r="D40" s="522"/>
      <c r="E40" s="522"/>
    </row>
    <row r="42" spans="2:6" ht="106" customHeight="1" x14ac:dyDescent="0.35">
      <c r="B42" s="522" t="s">
        <v>1076</v>
      </c>
      <c r="C42" s="522"/>
      <c r="D42" s="522"/>
      <c r="E42" s="522"/>
    </row>
    <row r="44" spans="2:6" ht="48.65" customHeight="1" x14ac:dyDescent="0.35">
      <c r="B44" s="522" t="s">
        <v>962</v>
      </c>
      <c r="C44" s="522"/>
      <c r="D44" s="522"/>
      <c r="E44" s="522"/>
    </row>
    <row r="46" spans="2:6" ht="48.65" customHeight="1" x14ac:dyDescent="0.35">
      <c r="B46" s="522" t="s">
        <v>963</v>
      </c>
      <c r="C46" s="522"/>
      <c r="D46" s="522"/>
      <c r="E46" s="522"/>
    </row>
    <row r="48" spans="2:6" ht="33.65" customHeight="1" x14ac:dyDescent="0.35">
      <c r="B48" s="522" t="s">
        <v>964</v>
      </c>
      <c r="C48" s="523"/>
      <c r="D48" s="523"/>
      <c r="E48" s="523"/>
    </row>
    <row r="50" spans="2:5" ht="33.65" customHeight="1" x14ac:dyDescent="0.35">
      <c r="B50" s="522" t="s">
        <v>965</v>
      </c>
      <c r="C50" s="523"/>
      <c r="D50" s="523"/>
      <c r="E50" s="523"/>
    </row>
    <row r="52" spans="2:5" ht="251.5" customHeight="1" x14ac:dyDescent="0.35">
      <c r="B52" s="522" t="s">
        <v>1077</v>
      </c>
      <c r="C52" s="523"/>
      <c r="D52" s="523"/>
      <c r="E52" s="523"/>
    </row>
    <row r="54" spans="2:5" ht="97" customHeight="1" x14ac:dyDescent="0.35">
      <c r="B54" s="522" t="s">
        <v>966</v>
      </c>
      <c r="C54" s="523"/>
      <c r="D54" s="523"/>
      <c r="E54" s="523"/>
    </row>
    <row r="56" spans="2:5" ht="32.15" customHeight="1" x14ac:dyDescent="0.35">
      <c r="B56" s="522" t="s">
        <v>967</v>
      </c>
      <c r="C56" s="523"/>
      <c r="D56" s="523"/>
      <c r="E56" s="523"/>
    </row>
    <row r="58" spans="2:5" ht="31.5" customHeight="1" x14ac:dyDescent="0.35">
      <c r="B58" s="522" t="s">
        <v>1078</v>
      </c>
      <c r="C58" s="523"/>
      <c r="D58" s="523"/>
      <c r="E58" s="523"/>
    </row>
  </sheetData>
  <mergeCells count="10">
    <mergeCell ref="B52:E52"/>
    <mergeCell ref="B54:E54"/>
    <mergeCell ref="B56:E56"/>
    <mergeCell ref="B58:E58"/>
    <mergeCell ref="B40:E40"/>
    <mergeCell ref="B42:E42"/>
    <mergeCell ref="B44:E44"/>
    <mergeCell ref="B46:E46"/>
    <mergeCell ref="B48:E48"/>
    <mergeCell ref="B50:E50"/>
  </mergeCells>
  <hyperlinks>
    <hyperlink ref="A1" location="'Modeling Support'!A1" display="Support" xr:uid="{7659A1E1-E5B7-4AC4-8C23-5698F2784C32}"/>
  </hyperlink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AF666-B2DA-4682-AA40-7072B6E510C3}">
  <sheetPr codeName="Planilha10">
    <tabColor rgb="FF53929B"/>
  </sheetPr>
  <dimension ref="A1:D59"/>
  <sheetViews>
    <sheetView showGridLines="0" zoomScaleNormal="100" workbookViewId="0"/>
  </sheetViews>
  <sheetFormatPr defaultRowHeight="14.5" x14ac:dyDescent="0.35"/>
  <cols>
    <col min="2" max="2" width="25.81640625" bestFit="1" customWidth="1"/>
    <col min="3" max="3" width="77.453125" customWidth="1"/>
    <col min="4" max="4" width="52.1796875" customWidth="1"/>
  </cols>
  <sheetData>
    <row r="1" spans="1:4" x14ac:dyDescent="0.35">
      <c r="A1" s="62" t="s">
        <v>473</v>
      </c>
    </row>
    <row r="2" spans="1:4" ht="26" x14ac:dyDescent="0.6">
      <c r="B2" s="60" t="s">
        <v>998</v>
      </c>
    </row>
    <row r="3" spans="1:4" ht="15" thickBot="1" x14ac:dyDescent="0.4"/>
    <row r="4" spans="1:4" ht="28.4" customHeight="1" thickTop="1" thickBot="1" x14ac:dyDescent="0.4">
      <c r="B4" s="30" t="s">
        <v>968</v>
      </c>
      <c r="C4" s="30" t="s">
        <v>476</v>
      </c>
      <c r="D4" s="30" t="s">
        <v>969</v>
      </c>
    </row>
    <row r="5" spans="1:4" ht="14.5" customHeight="1" thickTop="1" x14ac:dyDescent="0.35">
      <c r="B5" s="524" t="s">
        <v>1250</v>
      </c>
      <c r="C5" s="527" t="s">
        <v>970</v>
      </c>
      <c r="D5" s="525" t="s">
        <v>10</v>
      </c>
    </row>
    <row r="6" spans="1:4" x14ac:dyDescent="0.35">
      <c r="B6" s="524"/>
      <c r="C6" s="527"/>
      <c r="D6" s="525"/>
    </row>
    <row r="7" spans="1:4" x14ac:dyDescent="0.35">
      <c r="B7" s="524"/>
      <c r="C7" s="527"/>
      <c r="D7" s="525"/>
    </row>
    <row r="8" spans="1:4" x14ac:dyDescent="0.35">
      <c r="B8" s="524"/>
      <c r="C8" s="527"/>
      <c r="D8" s="525"/>
    </row>
    <row r="9" spans="1:4" x14ac:dyDescent="0.35">
      <c r="B9" s="524"/>
      <c r="C9" s="527"/>
      <c r="D9" s="525"/>
    </row>
    <row r="10" spans="1:4" ht="14.5" customHeight="1" x14ac:dyDescent="0.35">
      <c r="B10" s="481" t="s">
        <v>1261</v>
      </c>
      <c r="C10" s="528" t="s">
        <v>1262</v>
      </c>
      <c r="D10" s="484" t="s">
        <v>10</v>
      </c>
    </row>
    <row r="11" spans="1:4" x14ac:dyDescent="0.35">
      <c r="B11" s="481"/>
      <c r="C11" s="528"/>
      <c r="D11" s="484"/>
    </row>
    <row r="12" spans="1:4" x14ac:dyDescent="0.35">
      <c r="B12" s="481"/>
      <c r="C12" s="528"/>
      <c r="D12" s="484"/>
    </row>
    <row r="13" spans="1:4" x14ac:dyDescent="0.35">
      <c r="B13" s="481"/>
      <c r="C13" s="528"/>
      <c r="D13" s="484"/>
    </row>
    <row r="14" spans="1:4" x14ac:dyDescent="0.35">
      <c r="B14" s="481"/>
      <c r="C14" s="528"/>
      <c r="D14" s="484"/>
    </row>
    <row r="15" spans="1:4" ht="14.5" customHeight="1" x14ac:dyDescent="0.35">
      <c r="B15" s="526" t="s">
        <v>984</v>
      </c>
      <c r="C15" s="527" t="s">
        <v>971</v>
      </c>
      <c r="D15" s="525" t="s">
        <v>10</v>
      </c>
    </row>
    <row r="16" spans="1:4" x14ac:dyDescent="0.35">
      <c r="B16" s="526"/>
      <c r="C16" s="527"/>
      <c r="D16" s="525"/>
    </row>
    <row r="17" spans="2:4" x14ac:dyDescent="0.35">
      <c r="B17" s="526"/>
      <c r="C17" s="527"/>
      <c r="D17" s="525"/>
    </row>
    <row r="18" spans="2:4" x14ac:dyDescent="0.35">
      <c r="B18" s="526"/>
      <c r="C18" s="527"/>
      <c r="D18" s="525"/>
    </row>
    <row r="19" spans="2:4" ht="14.5" customHeight="1" x14ac:dyDescent="0.35">
      <c r="B19" s="526"/>
      <c r="C19" s="527"/>
      <c r="D19" s="525"/>
    </row>
    <row r="20" spans="2:4" ht="14.5" customHeight="1" x14ac:dyDescent="0.35">
      <c r="B20" s="481" t="s">
        <v>1248</v>
      </c>
      <c r="C20" s="528" t="s">
        <v>1084</v>
      </c>
      <c r="D20" s="484" t="s">
        <v>1083</v>
      </c>
    </row>
    <row r="21" spans="2:4" x14ac:dyDescent="0.35">
      <c r="B21" s="481"/>
      <c r="C21" s="528"/>
      <c r="D21" s="484"/>
    </row>
    <row r="22" spans="2:4" x14ac:dyDescent="0.35">
      <c r="B22" s="481"/>
      <c r="C22" s="528"/>
      <c r="D22" s="484"/>
    </row>
    <row r="23" spans="2:4" x14ac:dyDescent="0.35">
      <c r="B23" s="481"/>
      <c r="C23" s="528"/>
      <c r="D23" s="484"/>
    </row>
    <row r="24" spans="2:4" x14ac:dyDescent="0.35">
      <c r="B24" s="481"/>
      <c r="C24" s="528"/>
      <c r="D24" s="484"/>
    </row>
    <row r="25" spans="2:4" ht="14.5" customHeight="1" x14ac:dyDescent="0.35">
      <c r="B25" s="487" t="s">
        <v>1125</v>
      </c>
      <c r="C25" s="485" t="s">
        <v>1126</v>
      </c>
      <c r="D25" s="486" t="s">
        <v>10</v>
      </c>
    </row>
    <row r="26" spans="2:4" ht="14.5" customHeight="1" x14ac:dyDescent="0.35">
      <c r="B26" s="487"/>
      <c r="C26" s="485"/>
      <c r="D26" s="486"/>
    </row>
    <row r="27" spans="2:4" ht="14.5" customHeight="1" x14ac:dyDescent="0.35">
      <c r="B27" s="487"/>
      <c r="C27" s="485"/>
      <c r="D27" s="486"/>
    </row>
    <row r="28" spans="2:4" x14ac:dyDescent="0.35">
      <c r="B28" s="487"/>
      <c r="C28" s="485"/>
      <c r="D28" s="486"/>
    </row>
    <row r="29" spans="2:4" x14ac:dyDescent="0.35">
      <c r="B29" s="487"/>
      <c r="C29" s="485"/>
      <c r="D29" s="486"/>
    </row>
    <row r="30" spans="2:4" ht="14.5" customHeight="1" x14ac:dyDescent="0.35">
      <c r="B30" s="481" t="s">
        <v>1124</v>
      </c>
      <c r="C30" s="528" t="s">
        <v>1121</v>
      </c>
      <c r="D30" s="484" t="s">
        <v>10</v>
      </c>
    </row>
    <row r="31" spans="2:4" x14ac:dyDescent="0.35">
      <c r="B31" s="481"/>
      <c r="C31" s="528"/>
      <c r="D31" s="484"/>
    </row>
    <row r="32" spans="2:4" x14ac:dyDescent="0.35">
      <c r="B32" s="481"/>
      <c r="C32" s="528"/>
      <c r="D32" s="484"/>
    </row>
    <row r="33" spans="2:4" x14ac:dyDescent="0.35">
      <c r="B33" s="481"/>
      <c r="C33" s="528"/>
      <c r="D33" s="484"/>
    </row>
    <row r="34" spans="2:4" x14ac:dyDescent="0.35">
      <c r="B34" s="481"/>
      <c r="C34" s="528"/>
      <c r="D34" s="484"/>
    </row>
    <row r="35" spans="2:4" ht="14.5" customHeight="1" x14ac:dyDescent="0.35">
      <c r="B35" s="487" t="s">
        <v>1272</v>
      </c>
      <c r="C35" s="485" t="s">
        <v>1122</v>
      </c>
      <c r="D35" s="486" t="s">
        <v>10</v>
      </c>
    </row>
    <row r="36" spans="2:4" ht="14.5" customHeight="1" x14ac:dyDescent="0.35">
      <c r="B36" s="487"/>
      <c r="C36" s="485"/>
      <c r="D36" s="486"/>
    </row>
    <row r="37" spans="2:4" ht="14.5" customHeight="1" x14ac:dyDescent="0.35">
      <c r="B37" s="487"/>
      <c r="C37" s="485"/>
      <c r="D37" s="486"/>
    </row>
    <row r="38" spans="2:4" x14ac:dyDescent="0.35">
      <c r="B38" s="487"/>
      <c r="C38" s="485"/>
      <c r="D38" s="486"/>
    </row>
    <row r="39" spans="2:4" x14ac:dyDescent="0.35">
      <c r="B39" s="487"/>
      <c r="C39" s="485"/>
      <c r="D39" s="486"/>
    </row>
    <row r="40" spans="2:4" x14ac:dyDescent="0.35">
      <c r="B40" s="481" t="s">
        <v>1273</v>
      </c>
      <c r="C40" s="483" t="s">
        <v>1167</v>
      </c>
      <c r="D40" s="484" t="s">
        <v>10</v>
      </c>
    </row>
    <row r="41" spans="2:4" x14ac:dyDescent="0.35">
      <c r="B41" s="481"/>
      <c r="C41" s="483"/>
      <c r="D41" s="484"/>
    </row>
    <row r="42" spans="2:4" x14ac:dyDescent="0.35">
      <c r="B42" s="481"/>
      <c r="C42" s="483"/>
      <c r="D42" s="484"/>
    </row>
    <row r="43" spans="2:4" x14ac:dyDescent="0.35">
      <c r="B43" s="481"/>
      <c r="C43" s="483"/>
      <c r="D43" s="484"/>
    </row>
    <row r="44" spans="2:4" x14ac:dyDescent="0.35">
      <c r="B44" s="481"/>
      <c r="C44" s="483"/>
      <c r="D44" s="484"/>
    </row>
    <row r="45" spans="2:4" ht="14.5" customHeight="1" x14ac:dyDescent="0.35">
      <c r="B45" s="487" t="s">
        <v>1244</v>
      </c>
      <c r="C45" s="485" t="s">
        <v>1245</v>
      </c>
      <c r="D45" s="486" t="s">
        <v>10</v>
      </c>
    </row>
    <row r="46" spans="2:4" ht="14.5" customHeight="1" x14ac:dyDescent="0.35">
      <c r="B46" s="487"/>
      <c r="C46" s="485"/>
      <c r="D46" s="486"/>
    </row>
    <row r="47" spans="2:4" ht="14.5" customHeight="1" x14ac:dyDescent="0.35">
      <c r="B47" s="487"/>
      <c r="C47" s="485"/>
      <c r="D47" s="486"/>
    </row>
    <row r="48" spans="2:4" x14ac:dyDescent="0.35">
      <c r="B48" s="487"/>
      <c r="C48" s="485"/>
      <c r="D48" s="486"/>
    </row>
    <row r="49" spans="2:4" x14ac:dyDescent="0.35">
      <c r="B49" s="487"/>
      <c r="C49" s="485"/>
      <c r="D49" s="486"/>
    </row>
    <row r="50" spans="2:4" x14ac:dyDescent="0.35">
      <c r="B50" s="481" t="s">
        <v>1247</v>
      </c>
      <c r="C50" s="483" t="s">
        <v>1246</v>
      </c>
      <c r="D50" s="484" t="s">
        <v>10</v>
      </c>
    </row>
    <row r="51" spans="2:4" x14ac:dyDescent="0.35">
      <c r="B51" s="481"/>
      <c r="C51" s="483"/>
      <c r="D51" s="484"/>
    </row>
    <row r="52" spans="2:4" x14ac:dyDescent="0.35">
      <c r="B52" s="481"/>
      <c r="C52" s="483"/>
      <c r="D52" s="484"/>
    </row>
    <row r="53" spans="2:4" x14ac:dyDescent="0.35">
      <c r="B53" s="481"/>
      <c r="C53" s="483"/>
      <c r="D53" s="484"/>
    </row>
    <row r="54" spans="2:4" x14ac:dyDescent="0.35">
      <c r="B54" s="481"/>
      <c r="C54" s="483"/>
      <c r="D54" s="484"/>
    </row>
    <row r="55" spans="2:4" ht="14.5" customHeight="1" x14ac:dyDescent="0.35">
      <c r="B55" s="487" t="s">
        <v>985</v>
      </c>
      <c r="C55" s="485" t="s">
        <v>972</v>
      </c>
      <c r="D55" s="486" t="s">
        <v>10</v>
      </c>
    </row>
    <row r="56" spans="2:4" ht="14.5" customHeight="1" x14ac:dyDescent="0.35">
      <c r="B56" s="487"/>
      <c r="C56" s="485"/>
      <c r="D56" s="486"/>
    </row>
    <row r="57" spans="2:4" ht="14.5" customHeight="1" x14ac:dyDescent="0.35">
      <c r="B57" s="487"/>
      <c r="C57" s="485"/>
      <c r="D57" s="486"/>
    </row>
    <row r="58" spans="2:4" x14ac:dyDescent="0.35">
      <c r="B58" s="487"/>
      <c r="C58" s="485"/>
      <c r="D58" s="486"/>
    </row>
    <row r="59" spans="2:4" x14ac:dyDescent="0.35">
      <c r="B59" s="487"/>
      <c r="C59" s="485"/>
      <c r="D59" s="486"/>
    </row>
  </sheetData>
  <mergeCells count="33">
    <mergeCell ref="B20:B24"/>
    <mergeCell ref="C20:C24"/>
    <mergeCell ref="D20:D24"/>
    <mergeCell ref="B10:B14"/>
    <mergeCell ref="C10:C14"/>
    <mergeCell ref="D10:D14"/>
    <mergeCell ref="B45:B49"/>
    <mergeCell ref="C45:C49"/>
    <mergeCell ref="D45:D49"/>
    <mergeCell ref="B50:B54"/>
    <mergeCell ref="C50:C54"/>
    <mergeCell ref="D50:D54"/>
    <mergeCell ref="B55:B59"/>
    <mergeCell ref="D55:D59"/>
    <mergeCell ref="C55:C59"/>
    <mergeCell ref="B5:B9"/>
    <mergeCell ref="D5:D9"/>
    <mergeCell ref="B15:B19"/>
    <mergeCell ref="D15:D19"/>
    <mergeCell ref="C5:C9"/>
    <mergeCell ref="C15:C19"/>
    <mergeCell ref="B30:B34"/>
    <mergeCell ref="C30:C34"/>
    <mergeCell ref="D30:D34"/>
    <mergeCell ref="C25:C29"/>
    <mergeCell ref="D25:D29"/>
    <mergeCell ref="B25:B29"/>
    <mergeCell ref="B40:B44"/>
    <mergeCell ref="C40:C44"/>
    <mergeCell ref="D40:D44"/>
    <mergeCell ref="C35:C39"/>
    <mergeCell ref="D35:D39"/>
    <mergeCell ref="B35:B39"/>
  </mergeCells>
  <hyperlinks>
    <hyperlink ref="A1" location="Main!A1" display="Summary" xr:uid="{3B6E8FB7-B459-429A-94FB-7DC9C0F24D3F}"/>
    <hyperlink ref="B5:B9" location="'24-25 Projection - RAP Tendered'!A1" display="24-25 Projection - RAP Tendered" xr:uid="{98D772C0-DC77-438E-A5BA-BD60681FAD75}"/>
    <hyperlink ref="B15:B19" location="'Projection - RAP Auctions'!A1" display="Projection - RAP Auctions" xr:uid="{B349B329-AADC-494A-A015-CC46A7119390}"/>
    <hyperlink ref="B55:B59" location="Inflation!A1" display="Inflation, IPCA, IGPM" xr:uid="{64B98113-9523-4B85-9B93-9BD5C64596B1}"/>
    <hyperlink ref="B45:B49" location="'Renewed, Ruling 1,228-2025'!A1" display="Renewed, Ruling 1,228-2025" xr:uid="{F974A2ED-017C-4EB6-954B-137ECF9CB36A}"/>
    <hyperlink ref="B50:B54" location="'Tendered, Ruling 920-2025'!A1" display="Tendered, Ruling 920-2025" xr:uid="{C8704B23-CDF2-4CE5-B65A-7B46AE7C5AF3}"/>
    <hyperlink ref="B20:B24" location="'Current RAP - 2024-25 Cycle'!A1" display="Current RAP - 2024-25 Cycle" xr:uid="{24613713-9CFC-46F6-8F50-DC3F68473FEA}"/>
    <hyperlink ref="B10:B14" location="'25-26 Projection - RAP Tendered'!A1" display="25-26 Projection - RAP Tendered" xr:uid="{85783786-53D7-48D5-B1D3-4B1146FDF66C}"/>
    <hyperlink ref="B25:B29" location="'PAs List, ReH 3,348, pre Ruling'!A1" display="PAs List, ReH 3,348, pre Rulings" xr:uid="{F301EB6D-6008-401B-93B1-C0931E086010}"/>
    <hyperlink ref="B30:B34" location="'PAs List, ReH 3,348 post Ruling'!A1" display="PAs List, ReH 3,348, post Rulings" xr:uid="{B62D35B9-8FE5-410D-9DE0-0722766D9613}"/>
    <hyperlink ref="B35:B39" location="'Summary of PAs, pre Ruling'!A1" display="Summary and Explanation of PAs, ReH 3,348, before appeals analysis and Ruling 1,307" xr:uid="{BAFE9C7C-830A-4A8C-967C-FE674A3D7A1E}"/>
    <hyperlink ref="B40:B44" location="'Summary of PAs, post Ruling'!A1" display="Summary and Explanation of PAs, after appeals analysis and Ruling 1,307" xr:uid="{9B9867F2-101E-4A2D-AD24-55BF79C42C07}"/>
  </hyperlink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01F5-C52F-402A-8906-A27114284585}">
  <sheetPr codeName="Planilha11">
    <tabColor rgb="FFEDECE3"/>
  </sheetPr>
  <dimension ref="A1:WF122"/>
  <sheetViews>
    <sheetView showGridLines="0" topLeftCell="S1" zoomScaleNormal="100" workbookViewId="0">
      <selection activeCell="S1" sqref="S1"/>
    </sheetView>
  </sheetViews>
  <sheetFormatPr defaultRowHeight="14.5" outlineLevelCol="1" x14ac:dyDescent="0.35"/>
  <cols>
    <col min="1" max="1" width="5.54296875" hidden="1" customWidth="1" outlineLevel="1"/>
    <col min="2" max="2" width="8.81640625" hidden="1" customWidth="1" outlineLevel="1"/>
    <col min="3" max="3" width="16.453125" hidden="1" customWidth="1" outlineLevel="1"/>
    <col min="4" max="4" width="8.81640625" hidden="1" customWidth="1" outlineLevel="1"/>
    <col min="5" max="11" width="11.54296875" hidden="1" customWidth="1" outlineLevel="1"/>
    <col min="12" max="16" width="17.81640625" hidden="1" customWidth="1" outlineLevel="1"/>
    <col min="17" max="17" width="9.54296875" hidden="1" customWidth="1" outlineLevel="1"/>
    <col min="18" max="18" width="10" hidden="1" customWidth="1" outlineLevel="1"/>
    <col min="19" max="19" width="9.1796875" customWidth="1" collapsed="1"/>
    <col min="20" max="20" width="30.81640625" customWidth="1"/>
    <col min="21" max="54" width="9.81640625" customWidth="1"/>
    <col min="56" max="56" width="24.1796875" customWidth="1"/>
    <col min="57" max="192" width="9.81640625" customWidth="1"/>
    <col min="194" max="194" width="24" customWidth="1"/>
    <col min="195" max="602" width="9.81640625" customWidth="1"/>
  </cols>
  <sheetData>
    <row r="1" spans="19:604" x14ac:dyDescent="0.35">
      <c r="S1" s="62" t="s">
        <v>999</v>
      </c>
    </row>
    <row r="2" spans="19:604" ht="13.75" customHeight="1" x14ac:dyDescent="0.35">
      <c r="T2" s="59" t="s">
        <v>973</v>
      </c>
      <c r="U2" s="68">
        <v>45473</v>
      </c>
    </row>
    <row r="3" spans="19:604" ht="13.75" customHeight="1" x14ac:dyDescent="0.35">
      <c r="T3" s="31"/>
    </row>
    <row r="4" spans="19:604" x14ac:dyDescent="0.35">
      <c r="T4" s="21" t="s">
        <v>1101</v>
      </c>
      <c r="U4" s="97" t="str">
        <f>U26</f>
        <v>2024-25</v>
      </c>
      <c r="V4" s="97" t="str">
        <f t="shared" ref="V4:BB4" si="0">V26</f>
        <v>2025-26</v>
      </c>
      <c r="W4" s="97" t="str">
        <f t="shared" si="0"/>
        <v>2026-27</v>
      </c>
      <c r="X4" s="97" t="str">
        <f t="shared" si="0"/>
        <v>2027-28</v>
      </c>
      <c r="Y4" s="97" t="str">
        <f t="shared" si="0"/>
        <v>2028-29</v>
      </c>
      <c r="Z4" s="97" t="str">
        <f t="shared" si="0"/>
        <v>2029-30</v>
      </c>
      <c r="AA4" s="97" t="str">
        <f t="shared" si="0"/>
        <v>2030-31</v>
      </c>
      <c r="AB4" s="97" t="str">
        <f t="shared" si="0"/>
        <v>2031-32</v>
      </c>
      <c r="AC4" s="97" t="str">
        <f t="shared" si="0"/>
        <v>2032-33</v>
      </c>
      <c r="AD4" s="97" t="str">
        <f t="shared" si="0"/>
        <v>2033-34</v>
      </c>
      <c r="AE4" s="97" t="str">
        <f t="shared" si="0"/>
        <v>2034-35</v>
      </c>
      <c r="AF4" s="97" t="str">
        <f t="shared" si="0"/>
        <v>2035-36</v>
      </c>
      <c r="AG4" s="97" t="str">
        <f t="shared" si="0"/>
        <v>2036-37</v>
      </c>
      <c r="AH4" s="97" t="str">
        <f t="shared" si="0"/>
        <v>2037-38</v>
      </c>
      <c r="AI4" s="97" t="str">
        <f t="shared" si="0"/>
        <v>2038-39</v>
      </c>
      <c r="AJ4" s="97" t="str">
        <f t="shared" si="0"/>
        <v>2039-40</v>
      </c>
      <c r="AK4" s="97" t="str">
        <f t="shared" si="0"/>
        <v>2040-41</v>
      </c>
      <c r="AL4" s="97" t="str">
        <f t="shared" si="0"/>
        <v>2041-42</v>
      </c>
      <c r="AM4" s="97" t="str">
        <f t="shared" si="0"/>
        <v>2042-43</v>
      </c>
      <c r="AN4" s="97" t="str">
        <f t="shared" si="0"/>
        <v>2043-44</v>
      </c>
      <c r="AO4" s="97" t="str">
        <f t="shared" si="0"/>
        <v>2044-45</v>
      </c>
      <c r="AP4" s="97" t="str">
        <f t="shared" si="0"/>
        <v>2045-46</v>
      </c>
      <c r="AQ4" s="97" t="str">
        <f t="shared" si="0"/>
        <v>2046-47</v>
      </c>
      <c r="AR4" s="97" t="str">
        <f t="shared" si="0"/>
        <v>2047-48</v>
      </c>
      <c r="AS4" s="97" t="str">
        <f t="shared" si="0"/>
        <v>2048-49</v>
      </c>
      <c r="AT4" s="97" t="str">
        <f t="shared" si="0"/>
        <v>2049-50</v>
      </c>
      <c r="AU4" s="97" t="str">
        <f t="shared" si="0"/>
        <v>2050-51</v>
      </c>
      <c r="AV4" s="97" t="str">
        <f t="shared" si="0"/>
        <v>2051-52</v>
      </c>
      <c r="AW4" s="97" t="str">
        <f t="shared" si="0"/>
        <v>2052-53</v>
      </c>
      <c r="AX4" s="97" t="str">
        <f t="shared" si="0"/>
        <v>2053-54</v>
      </c>
      <c r="AY4" s="97" t="str">
        <f t="shared" si="0"/>
        <v>2054-55</v>
      </c>
      <c r="AZ4" s="97" t="str">
        <f t="shared" si="0"/>
        <v>2055-56</v>
      </c>
      <c r="BA4" s="97" t="str">
        <f t="shared" si="0"/>
        <v>2056-57</v>
      </c>
      <c r="BB4" s="97" t="str">
        <f t="shared" si="0"/>
        <v>2057-58</v>
      </c>
      <c r="BC4" s="19"/>
      <c r="BD4" s="21" t="s">
        <v>940</v>
      </c>
      <c r="BE4" s="25" t="str">
        <f>BE$29</f>
        <v>3Q24</v>
      </c>
      <c r="BF4" s="25" t="str">
        <f t="shared" ref="BF4:DQ4" si="1">BF$29</f>
        <v>4Q24</v>
      </c>
      <c r="BG4" s="25" t="str">
        <f t="shared" si="1"/>
        <v>1Q25</v>
      </c>
      <c r="BH4" s="25" t="str">
        <f t="shared" si="1"/>
        <v>2Q25</v>
      </c>
      <c r="BI4" s="25" t="str">
        <f t="shared" si="1"/>
        <v>3Q25</v>
      </c>
      <c r="BJ4" s="25" t="str">
        <f t="shared" si="1"/>
        <v>4Q25</v>
      </c>
      <c r="BK4" s="25" t="str">
        <f t="shared" si="1"/>
        <v>1Q26</v>
      </c>
      <c r="BL4" s="25" t="str">
        <f t="shared" si="1"/>
        <v>2Q26</v>
      </c>
      <c r="BM4" s="25" t="str">
        <f t="shared" si="1"/>
        <v>3Q26</v>
      </c>
      <c r="BN4" s="25" t="str">
        <f t="shared" si="1"/>
        <v>4Q26</v>
      </c>
      <c r="BO4" s="25" t="str">
        <f t="shared" si="1"/>
        <v>1Q27</v>
      </c>
      <c r="BP4" s="25" t="str">
        <f t="shared" si="1"/>
        <v>2Q27</v>
      </c>
      <c r="BQ4" s="25" t="str">
        <f t="shared" si="1"/>
        <v>3Q27</v>
      </c>
      <c r="BR4" s="25" t="str">
        <f t="shared" si="1"/>
        <v>4Q27</v>
      </c>
      <c r="BS4" s="25" t="str">
        <f t="shared" si="1"/>
        <v>1Q28</v>
      </c>
      <c r="BT4" s="25" t="str">
        <f t="shared" si="1"/>
        <v>2Q28</v>
      </c>
      <c r="BU4" s="25" t="str">
        <f t="shared" si="1"/>
        <v>3Q28</v>
      </c>
      <c r="BV4" s="25" t="str">
        <f t="shared" si="1"/>
        <v>4Q28</v>
      </c>
      <c r="BW4" s="25" t="str">
        <f t="shared" si="1"/>
        <v>1Q29</v>
      </c>
      <c r="BX4" s="25" t="str">
        <f t="shared" si="1"/>
        <v>2Q29</v>
      </c>
      <c r="BY4" s="25" t="str">
        <f t="shared" si="1"/>
        <v>3Q29</v>
      </c>
      <c r="BZ4" s="25" t="str">
        <f t="shared" si="1"/>
        <v>4Q29</v>
      </c>
      <c r="CA4" s="25" t="str">
        <f t="shared" si="1"/>
        <v>1Q30</v>
      </c>
      <c r="CB4" s="25" t="str">
        <f t="shared" si="1"/>
        <v>2Q30</v>
      </c>
      <c r="CC4" s="25" t="str">
        <f t="shared" si="1"/>
        <v>3Q30</v>
      </c>
      <c r="CD4" s="25" t="str">
        <f t="shared" si="1"/>
        <v>4Q30</v>
      </c>
      <c r="CE4" s="25" t="str">
        <f t="shared" si="1"/>
        <v>1Q31</v>
      </c>
      <c r="CF4" s="25" t="str">
        <f t="shared" si="1"/>
        <v>2Q31</v>
      </c>
      <c r="CG4" s="25" t="str">
        <f t="shared" si="1"/>
        <v>3Q31</v>
      </c>
      <c r="CH4" s="25" t="str">
        <f t="shared" si="1"/>
        <v>4Q31</v>
      </c>
      <c r="CI4" s="25" t="str">
        <f t="shared" si="1"/>
        <v>1Q32</v>
      </c>
      <c r="CJ4" s="25" t="str">
        <f t="shared" si="1"/>
        <v>2Q32</v>
      </c>
      <c r="CK4" s="25" t="str">
        <f t="shared" si="1"/>
        <v>3Q32</v>
      </c>
      <c r="CL4" s="25" t="str">
        <f t="shared" si="1"/>
        <v>4Q32</v>
      </c>
      <c r="CM4" s="25" t="str">
        <f t="shared" si="1"/>
        <v>1Q33</v>
      </c>
      <c r="CN4" s="25" t="str">
        <f t="shared" si="1"/>
        <v>2Q33</v>
      </c>
      <c r="CO4" s="25" t="str">
        <f t="shared" si="1"/>
        <v>3Q33</v>
      </c>
      <c r="CP4" s="25" t="str">
        <f t="shared" si="1"/>
        <v>4Q33</v>
      </c>
      <c r="CQ4" s="25" t="str">
        <f t="shared" si="1"/>
        <v>1Q34</v>
      </c>
      <c r="CR4" s="25" t="str">
        <f t="shared" si="1"/>
        <v>2Q34</v>
      </c>
      <c r="CS4" s="25" t="str">
        <f t="shared" si="1"/>
        <v>3Q34</v>
      </c>
      <c r="CT4" s="25" t="str">
        <f t="shared" si="1"/>
        <v>4Q34</v>
      </c>
      <c r="CU4" s="25" t="str">
        <f t="shared" si="1"/>
        <v>1Q35</v>
      </c>
      <c r="CV4" s="25" t="str">
        <f t="shared" si="1"/>
        <v>2Q35</v>
      </c>
      <c r="CW4" s="25" t="str">
        <f t="shared" si="1"/>
        <v>3Q35</v>
      </c>
      <c r="CX4" s="25" t="str">
        <f t="shared" si="1"/>
        <v>4Q35</v>
      </c>
      <c r="CY4" s="25" t="str">
        <f t="shared" si="1"/>
        <v>1Q36</v>
      </c>
      <c r="CZ4" s="25" t="str">
        <f t="shared" si="1"/>
        <v>2Q36</v>
      </c>
      <c r="DA4" s="25" t="str">
        <f t="shared" si="1"/>
        <v>3Q36</v>
      </c>
      <c r="DB4" s="25" t="str">
        <f t="shared" si="1"/>
        <v>4Q36</v>
      </c>
      <c r="DC4" s="25" t="str">
        <f t="shared" si="1"/>
        <v>1Q37</v>
      </c>
      <c r="DD4" s="25" t="str">
        <f t="shared" si="1"/>
        <v>2Q37</v>
      </c>
      <c r="DE4" s="25" t="str">
        <f t="shared" si="1"/>
        <v>3Q37</v>
      </c>
      <c r="DF4" s="25" t="str">
        <f t="shared" si="1"/>
        <v>4Q37</v>
      </c>
      <c r="DG4" s="25" t="str">
        <f t="shared" si="1"/>
        <v>1Q38</v>
      </c>
      <c r="DH4" s="25" t="str">
        <f t="shared" si="1"/>
        <v>2Q38</v>
      </c>
      <c r="DI4" s="25" t="str">
        <f t="shared" si="1"/>
        <v>3Q38</v>
      </c>
      <c r="DJ4" s="25" t="str">
        <f t="shared" si="1"/>
        <v>4Q38</v>
      </c>
      <c r="DK4" s="25" t="str">
        <f t="shared" si="1"/>
        <v>1Q39</v>
      </c>
      <c r="DL4" s="25" t="str">
        <f t="shared" si="1"/>
        <v>2Q39</v>
      </c>
      <c r="DM4" s="25" t="str">
        <f t="shared" si="1"/>
        <v>3Q39</v>
      </c>
      <c r="DN4" s="25" t="str">
        <f t="shared" si="1"/>
        <v>4Q39</v>
      </c>
      <c r="DO4" s="25" t="str">
        <f t="shared" si="1"/>
        <v>1Q40</v>
      </c>
      <c r="DP4" s="25" t="str">
        <f t="shared" si="1"/>
        <v>2Q40</v>
      </c>
      <c r="DQ4" s="25" t="str">
        <f t="shared" si="1"/>
        <v>3Q40</v>
      </c>
      <c r="DR4" s="25" t="str">
        <f t="shared" ref="DR4:GC4" si="2">DR$29</f>
        <v>4Q40</v>
      </c>
      <c r="DS4" s="25" t="str">
        <f t="shared" si="2"/>
        <v>1Q41</v>
      </c>
      <c r="DT4" s="25" t="str">
        <f t="shared" si="2"/>
        <v>2Q41</v>
      </c>
      <c r="DU4" s="25" t="str">
        <f t="shared" si="2"/>
        <v>3Q41</v>
      </c>
      <c r="DV4" s="25" t="str">
        <f t="shared" si="2"/>
        <v>4Q41</v>
      </c>
      <c r="DW4" s="25" t="str">
        <f t="shared" si="2"/>
        <v>1Q42</v>
      </c>
      <c r="DX4" s="25" t="str">
        <f t="shared" si="2"/>
        <v>2Q42</v>
      </c>
      <c r="DY4" s="25" t="str">
        <f t="shared" si="2"/>
        <v>3Q42</v>
      </c>
      <c r="DZ4" s="25" t="str">
        <f t="shared" si="2"/>
        <v>4Q42</v>
      </c>
      <c r="EA4" s="25" t="str">
        <f t="shared" si="2"/>
        <v>1Q43</v>
      </c>
      <c r="EB4" s="25" t="str">
        <f t="shared" si="2"/>
        <v>2Q43</v>
      </c>
      <c r="EC4" s="25" t="str">
        <f t="shared" si="2"/>
        <v>3Q43</v>
      </c>
      <c r="ED4" s="25" t="str">
        <f t="shared" si="2"/>
        <v>4Q43</v>
      </c>
      <c r="EE4" s="25" t="str">
        <f t="shared" si="2"/>
        <v>1Q44</v>
      </c>
      <c r="EF4" s="25" t="str">
        <f t="shared" si="2"/>
        <v>2Q44</v>
      </c>
      <c r="EG4" s="25" t="str">
        <f t="shared" si="2"/>
        <v>3Q44</v>
      </c>
      <c r="EH4" s="25" t="str">
        <f t="shared" si="2"/>
        <v>4Q44</v>
      </c>
      <c r="EI4" s="25" t="str">
        <f t="shared" si="2"/>
        <v>1Q45</v>
      </c>
      <c r="EJ4" s="25" t="str">
        <f t="shared" si="2"/>
        <v>2Q45</v>
      </c>
      <c r="EK4" s="25" t="str">
        <f t="shared" si="2"/>
        <v>3Q45</v>
      </c>
      <c r="EL4" s="25" t="str">
        <f t="shared" si="2"/>
        <v>4Q45</v>
      </c>
      <c r="EM4" s="25" t="str">
        <f t="shared" si="2"/>
        <v>1Q46</v>
      </c>
      <c r="EN4" s="25" t="str">
        <f t="shared" si="2"/>
        <v>2Q46</v>
      </c>
      <c r="EO4" s="25" t="str">
        <f t="shared" si="2"/>
        <v>3Q46</v>
      </c>
      <c r="EP4" s="25" t="str">
        <f t="shared" si="2"/>
        <v>4Q46</v>
      </c>
      <c r="EQ4" s="25" t="str">
        <f t="shared" si="2"/>
        <v>1Q47</v>
      </c>
      <c r="ER4" s="25" t="str">
        <f t="shared" si="2"/>
        <v>2Q47</v>
      </c>
      <c r="ES4" s="25" t="str">
        <f t="shared" si="2"/>
        <v>3Q47</v>
      </c>
      <c r="ET4" s="25" t="str">
        <f t="shared" si="2"/>
        <v>4Q47</v>
      </c>
      <c r="EU4" s="25" t="str">
        <f t="shared" si="2"/>
        <v>1Q48</v>
      </c>
      <c r="EV4" s="25" t="str">
        <f t="shared" si="2"/>
        <v>2Q48</v>
      </c>
      <c r="EW4" s="25" t="str">
        <f t="shared" si="2"/>
        <v>3Q48</v>
      </c>
      <c r="EX4" s="25" t="str">
        <f t="shared" si="2"/>
        <v>4Q48</v>
      </c>
      <c r="EY4" s="25" t="str">
        <f t="shared" si="2"/>
        <v>1Q49</v>
      </c>
      <c r="EZ4" s="25" t="str">
        <f t="shared" si="2"/>
        <v>2Q49</v>
      </c>
      <c r="FA4" s="25" t="str">
        <f t="shared" si="2"/>
        <v>3Q49</v>
      </c>
      <c r="FB4" s="25" t="str">
        <f t="shared" si="2"/>
        <v>4Q49</v>
      </c>
      <c r="FC4" s="25" t="str">
        <f t="shared" si="2"/>
        <v>1Q50</v>
      </c>
      <c r="FD4" s="25" t="str">
        <f t="shared" si="2"/>
        <v>2Q50</v>
      </c>
      <c r="FE4" s="25" t="str">
        <f t="shared" si="2"/>
        <v>3Q50</v>
      </c>
      <c r="FF4" s="25" t="str">
        <f t="shared" si="2"/>
        <v>4Q50</v>
      </c>
      <c r="FG4" s="25" t="str">
        <f t="shared" si="2"/>
        <v>1Q51</v>
      </c>
      <c r="FH4" s="25" t="str">
        <f t="shared" si="2"/>
        <v>2Q51</v>
      </c>
      <c r="FI4" s="25" t="str">
        <f t="shared" si="2"/>
        <v>3Q51</v>
      </c>
      <c r="FJ4" s="25" t="str">
        <f t="shared" si="2"/>
        <v>4Q51</v>
      </c>
      <c r="FK4" s="25" t="str">
        <f t="shared" si="2"/>
        <v>1Q52</v>
      </c>
      <c r="FL4" s="25" t="str">
        <f t="shared" si="2"/>
        <v>2Q52</v>
      </c>
      <c r="FM4" s="25" t="str">
        <f t="shared" si="2"/>
        <v>3Q52</v>
      </c>
      <c r="FN4" s="25" t="str">
        <f t="shared" si="2"/>
        <v>4Q52</v>
      </c>
      <c r="FO4" s="25" t="str">
        <f t="shared" si="2"/>
        <v>1Q53</v>
      </c>
      <c r="FP4" s="25" t="str">
        <f t="shared" si="2"/>
        <v>2Q53</v>
      </c>
      <c r="FQ4" s="25" t="str">
        <f t="shared" si="2"/>
        <v>3Q53</v>
      </c>
      <c r="FR4" s="25" t="str">
        <f t="shared" si="2"/>
        <v>4Q53</v>
      </c>
      <c r="FS4" s="25" t="str">
        <f t="shared" si="2"/>
        <v>1Q54</v>
      </c>
      <c r="FT4" s="25" t="str">
        <f t="shared" si="2"/>
        <v>2Q54</v>
      </c>
      <c r="FU4" s="25" t="str">
        <f t="shared" si="2"/>
        <v>3Q54</v>
      </c>
      <c r="FV4" s="25" t="str">
        <f t="shared" si="2"/>
        <v>4Q54</v>
      </c>
      <c r="FW4" s="25" t="str">
        <f t="shared" si="2"/>
        <v>1Q55</v>
      </c>
      <c r="FX4" s="25" t="str">
        <f t="shared" si="2"/>
        <v>2Q55</v>
      </c>
      <c r="FY4" s="25" t="str">
        <f t="shared" si="2"/>
        <v>3Q55</v>
      </c>
      <c r="FZ4" s="25" t="str">
        <f t="shared" si="2"/>
        <v>4Q55</v>
      </c>
      <c r="GA4" s="25" t="str">
        <f t="shared" si="2"/>
        <v>1Q56</v>
      </c>
      <c r="GB4" s="25" t="str">
        <f t="shared" si="2"/>
        <v>2Q56</v>
      </c>
      <c r="GC4" s="25" t="str">
        <f t="shared" si="2"/>
        <v>3Q56</v>
      </c>
      <c r="GD4" s="25" t="str">
        <f t="shared" ref="GD4:GJ4" si="3">GD$29</f>
        <v>4Q56</v>
      </c>
      <c r="GE4" s="25" t="str">
        <f t="shared" si="3"/>
        <v>1Q57</v>
      </c>
      <c r="GF4" s="25" t="str">
        <f t="shared" si="3"/>
        <v>2Q57</v>
      </c>
      <c r="GG4" s="25" t="str">
        <f t="shared" si="3"/>
        <v>3Q57</v>
      </c>
      <c r="GH4" s="25" t="str">
        <f t="shared" si="3"/>
        <v>4Q57</v>
      </c>
      <c r="GI4" s="25" t="str">
        <f t="shared" si="3"/>
        <v>1Q58</v>
      </c>
      <c r="GJ4" s="25" t="str">
        <f t="shared" si="3"/>
        <v>2Q58</v>
      </c>
      <c r="GK4" s="20"/>
      <c r="GL4" s="21" t="s">
        <v>974</v>
      </c>
      <c r="GM4" s="28">
        <f t="shared" ref="GM4:IX4" si="4">GM5</f>
        <v>45504</v>
      </c>
      <c r="GN4" s="28">
        <f t="shared" si="4"/>
        <v>45535</v>
      </c>
      <c r="GO4" s="28">
        <f t="shared" si="4"/>
        <v>45565</v>
      </c>
      <c r="GP4" s="28">
        <f t="shared" si="4"/>
        <v>45596</v>
      </c>
      <c r="GQ4" s="28">
        <f t="shared" si="4"/>
        <v>45626</v>
      </c>
      <c r="GR4" s="28">
        <f t="shared" si="4"/>
        <v>45657</v>
      </c>
      <c r="GS4" s="28">
        <f t="shared" si="4"/>
        <v>45688</v>
      </c>
      <c r="GT4" s="28">
        <f t="shared" si="4"/>
        <v>45716</v>
      </c>
      <c r="GU4" s="28">
        <f t="shared" si="4"/>
        <v>45747</v>
      </c>
      <c r="GV4" s="28">
        <f t="shared" si="4"/>
        <v>45777</v>
      </c>
      <c r="GW4" s="28">
        <f t="shared" si="4"/>
        <v>45808</v>
      </c>
      <c r="GX4" s="28">
        <f t="shared" si="4"/>
        <v>45838</v>
      </c>
      <c r="GY4" s="28">
        <f t="shared" si="4"/>
        <v>45869</v>
      </c>
      <c r="GZ4" s="28">
        <f t="shared" si="4"/>
        <v>45900</v>
      </c>
      <c r="HA4" s="28">
        <f t="shared" si="4"/>
        <v>45930</v>
      </c>
      <c r="HB4" s="28">
        <f t="shared" si="4"/>
        <v>45961</v>
      </c>
      <c r="HC4" s="28">
        <f t="shared" si="4"/>
        <v>45991</v>
      </c>
      <c r="HD4" s="28">
        <f t="shared" si="4"/>
        <v>46022</v>
      </c>
      <c r="HE4" s="28">
        <f t="shared" si="4"/>
        <v>46053</v>
      </c>
      <c r="HF4" s="28">
        <f t="shared" si="4"/>
        <v>46081</v>
      </c>
      <c r="HG4" s="28">
        <f t="shared" si="4"/>
        <v>46112</v>
      </c>
      <c r="HH4" s="28">
        <f t="shared" si="4"/>
        <v>46142</v>
      </c>
      <c r="HI4" s="28">
        <f t="shared" si="4"/>
        <v>46173</v>
      </c>
      <c r="HJ4" s="28">
        <f t="shared" si="4"/>
        <v>46203</v>
      </c>
      <c r="HK4" s="28">
        <f t="shared" si="4"/>
        <v>46234</v>
      </c>
      <c r="HL4" s="28">
        <f t="shared" si="4"/>
        <v>46265</v>
      </c>
      <c r="HM4" s="28">
        <f t="shared" si="4"/>
        <v>46295</v>
      </c>
      <c r="HN4" s="28">
        <f t="shared" si="4"/>
        <v>46326</v>
      </c>
      <c r="HO4" s="28">
        <f t="shared" si="4"/>
        <v>46356</v>
      </c>
      <c r="HP4" s="28">
        <f t="shared" si="4"/>
        <v>46387</v>
      </c>
      <c r="HQ4" s="28">
        <f t="shared" si="4"/>
        <v>46418</v>
      </c>
      <c r="HR4" s="28">
        <f t="shared" si="4"/>
        <v>46446</v>
      </c>
      <c r="HS4" s="28">
        <f t="shared" si="4"/>
        <v>46477</v>
      </c>
      <c r="HT4" s="28">
        <f t="shared" si="4"/>
        <v>46507</v>
      </c>
      <c r="HU4" s="28">
        <f t="shared" si="4"/>
        <v>46538</v>
      </c>
      <c r="HV4" s="28">
        <f t="shared" si="4"/>
        <v>46568</v>
      </c>
      <c r="HW4" s="28">
        <f t="shared" si="4"/>
        <v>46599</v>
      </c>
      <c r="HX4" s="28">
        <f t="shared" si="4"/>
        <v>46630</v>
      </c>
      <c r="HY4" s="28">
        <f t="shared" si="4"/>
        <v>46660</v>
      </c>
      <c r="HZ4" s="28">
        <f t="shared" si="4"/>
        <v>46691</v>
      </c>
      <c r="IA4" s="28">
        <f t="shared" si="4"/>
        <v>46721</v>
      </c>
      <c r="IB4" s="28">
        <f t="shared" si="4"/>
        <v>46752</v>
      </c>
      <c r="IC4" s="28">
        <f t="shared" si="4"/>
        <v>46783</v>
      </c>
      <c r="ID4" s="28">
        <f t="shared" si="4"/>
        <v>46812</v>
      </c>
      <c r="IE4" s="28">
        <f t="shared" si="4"/>
        <v>46843</v>
      </c>
      <c r="IF4" s="28">
        <f t="shared" si="4"/>
        <v>46873</v>
      </c>
      <c r="IG4" s="28">
        <f t="shared" si="4"/>
        <v>46904</v>
      </c>
      <c r="IH4" s="28">
        <f t="shared" si="4"/>
        <v>46934</v>
      </c>
      <c r="II4" s="28">
        <f t="shared" si="4"/>
        <v>46965</v>
      </c>
      <c r="IJ4" s="28">
        <f t="shared" si="4"/>
        <v>46996</v>
      </c>
      <c r="IK4" s="28">
        <f t="shared" si="4"/>
        <v>47026</v>
      </c>
      <c r="IL4" s="28">
        <f t="shared" si="4"/>
        <v>47057</v>
      </c>
      <c r="IM4" s="28">
        <f t="shared" si="4"/>
        <v>47087</v>
      </c>
      <c r="IN4" s="28">
        <f t="shared" si="4"/>
        <v>47118</v>
      </c>
      <c r="IO4" s="28">
        <f t="shared" si="4"/>
        <v>47149</v>
      </c>
      <c r="IP4" s="28">
        <f t="shared" si="4"/>
        <v>47177</v>
      </c>
      <c r="IQ4" s="28">
        <f t="shared" si="4"/>
        <v>47208</v>
      </c>
      <c r="IR4" s="28">
        <f t="shared" si="4"/>
        <v>47238</v>
      </c>
      <c r="IS4" s="28">
        <f t="shared" si="4"/>
        <v>47269</v>
      </c>
      <c r="IT4" s="28">
        <f t="shared" si="4"/>
        <v>47299</v>
      </c>
      <c r="IU4" s="28">
        <f t="shared" si="4"/>
        <v>47330</v>
      </c>
      <c r="IV4" s="28">
        <f t="shared" si="4"/>
        <v>47361</v>
      </c>
      <c r="IW4" s="28">
        <f t="shared" si="4"/>
        <v>47391</v>
      </c>
      <c r="IX4" s="28">
        <f t="shared" si="4"/>
        <v>47422</v>
      </c>
      <c r="IY4" s="28">
        <f t="shared" ref="IY4:LJ4" si="5">IY5</f>
        <v>47452</v>
      </c>
      <c r="IZ4" s="28">
        <f t="shared" si="5"/>
        <v>47483</v>
      </c>
      <c r="JA4" s="28">
        <f t="shared" si="5"/>
        <v>47514</v>
      </c>
      <c r="JB4" s="28">
        <f t="shared" si="5"/>
        <v>47542</v>
      </c>
      <c r="JC4" s="28">
        <f t="shared" si="5"/>
        <v>47573</v>
      </c>
      <c r="JD4" s="28">
        <f t="shared" si="5"/>
        <v>47603</v>
      </c>
      <c r="JE4" s="28">
        <f t="shared" si="5"/>
        <v>47634</v>
      </c>
      <c r="JF4" s="28">
        <f t="shared" si="5"/>
        <v>47664</v>
      </c>
      <c r="JG4" s="28">
        <f t="shared" si="5"/>
        <v>47695</v>
      </c>
      <c r="JH4" s="28">
        <f t="shared" si="5"/>
        <v>47726</v>
      </c>
      <c r="JI4" s="28">
        <f t="shared" si="5"/>
        <v>47756</v>
      </c>
      <c r="JJ4" s="28">
        <f t="shared" si="5"/>
        <v>47787</v>
      </c>
      <c r="JK4" s="28">
        <f t="shared" si="5"/>
        <v>47817</v>
      </c>
      <c r="JL4" s="28">
        <f t="shared" si="5"/>
        <v>47848</v>
      </c>
      <c r="JM4" s="28">
        <f t="shared" si="5"/>
        <v>47879</v>
      </c>
      <c r="JN4" s="28">
        <f t="shared" si="5"/>
        <v>47907</v>
      </c>
      <c r="JO4" s="28">
        <f t="shared" si="5"/>
        <v>47938</v>
      </c>
      <c r="JP4" s="28">
        <f t="shared" si="5"/>
        <v>47968</v>
      </c>
      <c r="JQ4" s="28">
        <f t="shared" si="5"/>
        <v>47999</v>
      </c>
      <c r="JR4" s="28">
        <f t="shared" si="5"/>
        <v>48029</v>
      </c>
      <c r="JS4" s="28">
        <f t="shared" si="5"/>
        <v>48060</v>
      </c>
      <c r="JT4" s="28">
        <f t="shared" si="5"/>
        <v>48091</v>
      </c>
      <c r="JU4" s="28">
        <f t="shared" si="5"/>
        <v>48121</v>
      </c>
      <c r="JV4" s="28">
        <f t="shared" si="5"/>
        <v>48152</v>
      </c>
      <c r="JW4" s="28">
        <f t="shared" si="5"/>
        <v>48182</v>
      </c>
      <c r="JX4" s="28">
        <f t="shared" si="5"/>
        <v>48213</v>
      </c>
      <c r="JY4" s="28">
        <f t="shared" si="5"/>
        <v>48244</v>
      </c>
      <c r="JZ4" s="28">
        <f t="shared" si="5"/>
        <v>48273</v>
      </c>
      <c r="KA4" s="28">
        <f t="shared" si="5"/>
        <v>48304</v>
      </c>
      <c r="KB4" s="28">
        <f t="shared" si="5"/>
        <v>48334</v>
      </c>
      <c r="KC4" s="28">
        <f t="shared" si="5"/>
        <v>48365</v>
      </c>
      <c r="KD4" s="28">
        <f t="shared" si="5"/>
        <v>48395</v>
      </c>
      <c r="KE4" s="28">
        <f t="shared" si="5"/>
        <v>48426</v>
      </c>
      <c r="KF4" s="28">
        <f t="shared" si="5"/>
        <v>48457</v>
      </c>
      <c r="KG4" s="28">
        <f t="shared" si="5"/>
        <v>48487</v>
      </c>
      <c r="KH4" s="28">
        <f t="shared" si="5"/>
        <v>48518</v>
      </c>
      <c r="KI4" s="28">
        <f t="shared" si="5"/>
        <v>48548</v>
      </c>
      <c r="KJ4" s="28">
        <f t="shared" si="5"/>
        <v>48579</v>
      </c>
      <c r="KK4" s="28">
        <f t="shared" si="5"/>
        <v>48610</v>
      </c>
      <c r="KL4" s="28">
        <f t="shared" si="5"/>
        <v>48638</v>
      </c>
      <c r="KM4" s="28">
        <f t="shared" si="5"/>
        <v>48669</v>
      </c>
      <c r="KN4" s="28">
        <f t="shared" si="5"/>
        <v>48699</v>
      </c>
      <c r="KO4" s="28">
        <f t="shared" si="5"/>
        <v>48730</v>
      </c>
      <c r="KP4" s="28">
        <f t="shared" si="5"/>
        <v>48760</v>
      </c>
      <c r="KQ4" s="28">
        <f t="shared" si="5"/>
        <v>48791</v>
      </c>
      <c r="KR4" s="28">
        <f t="shared" si="5"/>
        <v>48822</v>
      </c>
      <c r="KS4" s="28">
        <f t="shared" si="5"/>
        <v>48852</v>
      </c>
      <c r="KT4" s="28">
        <f t="shared" si="5"/>
        <v>48883</v>
      </c>
      <c r="KU4" s="28">
        <f t="shared" si="5"/>
        <v>48913</v>
      </c>
      <c r="KV4" s="28">
        <f t="shared" si="5"/>
        <v>48944</v>
      </c>
      <c r="KW4" s="28">
        <f t="shared" si="5"/>
        <v>48975</v>
      </c>
      <c r="KX4" s="28">
        <f t="shared" si="5"/>
        <v>49003</v>
      </c>
      <c r="KY4" s="28">
        <f t="shared" si="5"/>
        <v>49034</v>
      </c>
      <c r="KZ4" s="28">
        <f t="shared" si="5"/>
        <v>49064</v>
      </c>
      <c r="LA4" s="28">
        <f t="shared" si="5"/>
        <v>49095</v>
      </c>
      <c r="LB4" s="28">
        <f t="shared" si="5"/>
        <v>49125</v>
      </c>
      <c r="LC4" s="28">
        <f t="shared" si="5"/>
        <v>49156</v>
      </c>
      <c r="LD4" s="28">
        <f t="shared" si="5"/>
        <v>49187</v>
      </c>
      <c r="LE4" s="28">
        <f t="shared" si="5"/>
        <v>49217</v>
      </c>
      <c r="LF4" s="28">
        <f t="shared" si="5"/>
        <v>49248</v>
      </c>
      <c r="LG4" s="28">
        <f t="shared" si="5"/>
        <v>49278</v>
      </c>
      <c r="LH4" s="28">
        <f t="shared" si="5"/>
        <v>49309</v>
      </c>
      <c r="LI4" s="28">
        <f t="shared" si="5"/>
        <v>49340</v>
      </c>
      <c r="LJ4" s="28">
        <f t="shared" si="5"/>
        <v>49368</v>
      </c>
      <c r="LK4" s="28">
        <f t="shared" ref="LK4:NV4" si="6">LK5</f>
        <v>49399</v>
      </c>
      <c r="LL4" s="28">
        <f t="shared" si="6"/>
        <v>49429</v>
      </c>
      <c r="LM4" s="28">
        <f t="shared" si="6"/>
        <v>49460</v>
      </c>
      <c r="LN4" s="28">
        <f t="shared" si="6"/>
        <v>49490</v>
      </c>
      <c r="LO4" s="28">
        <f t="shared" si="6"/>
        <v>49521</v>
      </c>
      <c r="LP4" s="28">
        <f t="shared" si="6"/>
        <v>49552</v>
      </c>
      <c r="LQ4" s="28">
        <f t="shared" si="6"/>
        <v>49582</v>
      </c>
      <c r="LR4" s="28">
        <f t="shared" si="6"/>
        <v>49613</v>
      </c>
      <c r="LS4" s="28">
        <f t="shared" si="6"/>
        <v>49643</v>
      </c>
      <c r="LT4" s="28">
        <f t="shared" si="6"/>
        <v>49674</v>
      </c>
      <c r="LU4" s="28">
        <f t="shared" si="6"/>
        <v>49705</v>
      </c>
      <c r="LV4" s="28">
        <f t="shared" si="6"/>
        <v>49734</v>
      </c>
      <c r="LW4" s="28">
        <f t="shared" si="6"/>
        <v>49765</v>
      </c>
      <c r="LX4" s="28">
        <f t="shared" si="6"/>
        <v>49795</v>
      </c>
      <c r="LY4" s="28">
        <f t="shared" si="6"/>
        <v>49826</v>
      </c>
      <c r="LZ4" s="28">
        <f t="shared" si="6"/>
        <v>49856</v>
      </c>
      <c r="MA4" s="28">
        <f t="shared" si="6"/>
        <v>49887</v>
      </c>
      <c r="MB4" s="28">
        <f t="shared" si="6"/>
        <v>49918</v>
      </c>
      <c r="MC4" s="28">
        <f t="shared" si="6"/>
        <v>49948</v>
      </c>
      <c r="MD4" s="28">
        <f t="shared" si="6"/>
        <v>49979</v>
      </c>
      <c r="ME4" s="28">
        <f t="shared" si="6"/>
        <v>50009</v>
      </c>
      <c r="MF4" s="28">
        <f t="shared" si="6"/>
        <v>50040</v>
      </c>
      <c r="MG4" s="28">
        <f t="shared" si="6"/>
        <v>50071</v>
      </c>
      <c r="MH4" s="28">
        <f t="shared" si="6"/>
        <v>50099</v>
      </c>
      <c r="MI4" s="28">
        <f t="shared" si="6"/>
        <v>50130</v>
      </c>
      <c r="MJ4" s="28">
        <f t="shared" si="6"/>
        <v>50160</v>
      </c>
      <c r="MK4" s="28">
        <f t="shared" si="6"/>
        <v>50191</v>
      </c>
      <c r="ML4" s="28">
        <f t="shared" si="6"/>
        <v>50221</v>
      </c>
      <c r="MM4" s="28">
        <f t="shared" si="6"/>
        <v>50252</v>
      </c>
      <c r="MN4" s="28">
        <f t="shared" si="6"/>
        <v>50283</v>
      </c>
      <c r="MO4" s="28">
        <f t="shared" si="6"/>
        <v>50313</v>
      </c>
      <c r="MP4" s="28">
        <f t="shared" si="6"/>
        <v>50344</v>
      </c>
      <c r="MQ4" s="28">
        <f t="shared" si="6"/>
        <v>50374</v>
      </c>
      <c r="MR4" s="28">
        <f t="shared" si="6"/>
        <v>50405</v>
      </c>
      <c r="MS4" s="28">
        <f t="shared" si="6"/>
        <v>50436</v>
      </c>
      <c r="MT4" s="28">
        <f t="shared" si="6"/>
        <v>50464</v>
      </c>
      <c r="MU4" s="28">
        <f t="shared" si="6"/>
        <v>50495</v>
      </c>
      <c r="MV4" s="28">
        <f t="shared" si="6"/>
        <v>50525</v>
      </c>
      <c r="MW4" s="28">
        <f t="shared" si="6"/>
        <v>50556</v>
      </c>
      <c r="MX4" s="28">
        <f t="shared" si="6"/>
        <v>50586</v>
      </c>
      <c r="MY4" s="28">
        <f t="shared" si="6"/>
        <v>50617</v>
      </c>
      <c r="MZ4" s="28">
        <f t="shared" si="6"/>
        <v>50648</v>
      </c>
      <c r="NA4" s="28">
        <f t="shared" si="6"/>
        <v>50678</v>
      </c>
      <c r="NB4" s="28">
        <f t="shared" si="6"/>
        <v>50709</v>
      </c>
      <c r="NC4" s="28">
        <f t="shared" si="6"/>
        <v>50739</v>
      </c>
      <c r="ND4" s="28">
        <f t="shared" si="6"/>
        <v>50770</v>
      </c>
      <c r="NE4" s="28">
        <f t="shared" si="6"/>
        <v>50801</v>
      </c>
      <c r="NF4" s="28">
        <f t="shared" si="6"/>
        <v>50829</v>
      </c>
      <c r="NG4" s="28">
        <f t="shared" si="6"/>
        <v>50860</v>
      </c>
      <c r="NH4" s="28">
        <f t="shared" si="6"/>
        <v>50890</v>
      </c>
      <c r="NI4" s="28">
        <f t="shared" si="6"/>
        <v>50921</v>
      </c>
      <c r="NJ4" s="28">
        <f t="shared" si="6"/>
        <v>50951</v>
      </c>
      <c r="NK4" s="28">
        <f t="shared" si="6"/>
        <v>50982</v>
      </c>
      <c r="NL4" s="28">
        <f t="shared" si="6"/>
        <v>51013</v>
      </c>
      <c r="NM4" s="28">
        <f t="shared" si="6"/>
        <v>51043</v>
      </c>
      <c r="NN4" s="28">
        <f t="shared" si="6"/>
        <v>51074</v>
      </c>
      <c r="NO4" s="28">
        <f t="shared" si="6"/>
        <v>51104</v>
      </c>
      <c r="NP4" s="28">
        <f t="shared" si="6"/>
        <v>51135</v>
      </c>
      <c r="NQ4" s="28">
        <f t="shared" si="6"/>
        <v>51166</v>
      </c>
      <c r="NR4" s="28">
        <f t="shared" si="6"/>
        <v>51195</v>
      </c>
      <c r="NS4" s="28">
        <f t="shared" si="6"/>
        <v>51226</v>
      </c>
      <c r="NT4" s="28">
        <f t="shared" si="6"/>
        <v>51256</v>
      </c>
      <c r="NU4" s="28">
        <f t="shared" si="6"/>
        <v>51287</v>
      </c>
      <c r="NV4" s="28">
        <f t="shared" si="6"/>
        <v>51317</v>
      </c>
      <c r="NW4" s="28">
        <f t="shared" ref="NW4:QH4" si="7">NW5</f>
        <v>51348</v>
      </c>
      <c r="NX4" s="28">
        <f t="shared" si="7"/>
        <v>51379</v>
      </c>
      <c r="NY4" s="28">
        <f t="shared" si="7"/>
        <v>51409</v>
      </c>
      <c r="NZ4" s="28">
        <f t="shared" si="7"/>
        <v>51440</v>
      </c>
      <c r="OA4" s="28">
        <f t="shared" si="7"/>
        <v>51470</v>
      </c>
      <c r="OB4" s="28">
        <f t="shared" si="7"/>
        <v>51501</v>
      </c>
      <c r="OC4" s="28">
        <f t="shared" si="7"/>
        <v>51532</v>
      </c>
      <c r="OD4" s="28">
        <f t="shared" si="7"/>
        <v>51560</v>
      </c>
      <c r="OE4" s="28">
        <f t="shared" si="7"/>
        <v>51591</v>
      </c>
      <c r="OF4" s="28">
        <f t="shared" si="7"/>
        <v>51621</v>
      </c>
      <c r="OG4" s="28">
        <f t="shared" si="7"/>
        <v>51652</v>
      </c>
      <c r="OH4" s="28">
        <f t="shared" si="7"/>
        <v>51682</v>
      </c>
      <c r="OI4" s="28">
        <f t="shared" si="7"/>
        <v>51713</v>
      </c>
      <c r="OJ4" s="28">
        <f t="shared" si="7"/>
        <v>51744</v>
      </c>
      <c r="OK4" s="28">
        <f t="shared" si="7"/>
        <v>51774</v>
      </c>
      <c r="OL4" s="28">
        <f t="shared" si="7"/>
        <v>51805</v>
      </c>
      <c r="OM4" s="28">
        <f t="shared" si="7"/>
        <v>51835</v>
      </c>
      <c r="ON4" s="28">
        <f t="shared" si="7"/>
        <v>51866</v>
      </c>
      <c r="OO4" s="28">
        <f t="shared" si="7"/>
        <v>51897</v>
      </c>
      <c r="OP4" s="28">
        <f t="shared" si="7"/>
        <v>51925</v>
      </c>
      <c r="OQ4" s="28">
        <f t="shared" si="7"/>
        <v>51956</v>
      </c>
      <c r="OR4" s="28">
        <f t="shared" si="7"/>
        <v>51986</v>
      </c>
      <c r="OS4" s="28">
        <f t="shared" si="7"/>
        <v>52017</v>
      </c>
      <c r="OT4" s="28">
        <f t="shared" si="7"/>
        <v>52047</v>
      </c>
      <c r="OU4" s="28">
        <f t="shared" si="7"/>
        <v>52078</v>
      </c>
      <c r="OV4" s="28">
        <f t="shared" si="7"/>
        <v>52109</v>
      </c>
      <c r="OW4" s="28">
        <f t="shared" si="7"/>
        <v>52139</v>
      </c>
      <c r="OX4" s="28">
        <f t="shared" si="7"/>
        <v>52170</v>
      </c>
      <c r="OY4" s="28">
        <f t="shared" si="7"/>
        <v>52200</v>
      </c>
      <c r="OZ4" s="28">
        <f t="shared" si="7"/>
        <v>52231</v>
      </c>
      <c r="PA4" s="28">
        <f t="shared" si="7"/>
        <v>52262</v>
      </c>
      <c r="PB4" s="28">
        <f t="shared" si="7"/>
        <v>52290</v>
      </c>
      <c r="PC4" s="28">
        <f t="shared" si="7"/>
        <v>52321</v>
      </c>
      <c r="PD4" s="28">
        <f t="shared" si="7"/>
        <v>52351</v>
      </c>
      <c r="PE4" s="28">
        <f t="shared" si="7"/>
        <v>52382</v>
      </c>
      <c r="PF4" s="28">
        <f t="shared" si="7"/>
        <v>52412</v>
      </c>
      <c r="PG4" s="28">
        <f t="shared" si="7"/>
        <v>52443</v>
      </c>
      <c r="PH4" s="28">
        <f t="shared" si="7"/>
        <v>52474</v>
      </c>
      <c r="PI4" s="28">
        <f t="shared" si="7"/>
        <v>52504</v>
      </c>
      <c r="PJ4" s="28">
        <f t="shared" si="7"/>
        <v>52535</v>
      </c>
      <c r="PK4" s="28">
        <f t="shared" si="7"/>
        <v>52565</v>
      </c>
      <c r="PL4" s="28">
        <f t="shared" si="7"/>
        <v>52596</v>
      </c>
      <c r="PM4" s="28">
        <f t="shared" si="7"/>
        <v>52627</v>
      </c>
      <c r="PN4" s="28">
        <f t="shared" si="7"/>
        <v>52656</v>
      </c>
      <c r="PO4" s="28">
        <f t="shared" si="7"/>
        <v>52687</v>
      </c>
      <c r="PP4" s="28">
        <f t="shared" si="7"/>
        <v>52717</v>
      </c>
      <c r="PQ4" s="28">
        <f t="shared" si="7"/>
        <v>52748</v>
      </c>
      <c r="PR4" s="28">
        <f t="shared" si="7"/>
        <v>52778</v>
      </c>
      <c r="PS4" s="28">
        <f t="shared" si="7"/>
        <v>52809</v>
      </c>
      <c r="PT4" s="28">
        <f t="shared" si="7"/>
        <v>52840</v>
      </c>
      <c r="PU4" s="28">
        <f t="shared" si="7"/>
        <v>52870</v>
      </c>
      <c r="PV4" s="28">
        <f t="shared" si="7"/>
        <v>52901</v>
      </c>
      <c r="PW4" s="28">
        <f t="shared" si="7"/>
        <v>52931</v>
      </c>
      <c r="PX4" s="28">
        <f t="shared" si="7"/>
        <v>52962</v>
      </c>
      <c r="PY4" s="28">
        <f t="shared" si="7"/>
        <v>52993</v>
      </c>
      <c r="PZ4" s="28">
        <f t="shared" si="7"/>
        <v>53021</v>
      </c>
      <c r="QA4" s="28">
        <f t="shared" si="7"/>
        <v>53052</v>
      </c>
      <c r="QB4" s="28">
        <f t="shared" si="7"/>
        <v>53082</v>
      </c>
      <c r="QC4" s="28">
        <f t="shared" si="7"/>
        <v>53113</v>
      </c>
      <c r="QD4" s="28">
        <f t="shared" si="7"/>
        <v>53143</v>
      </c>
      <c r="QE4" s="28">
        <f t="shared" si="7"/>
        <v>53174</v>
      </c>
      <c r="QF4" s="28">
        <f t="shared" si="7"/>
        <v>53205</v>
      </c>
      <c r="QG4" s="28">
        <f t="shared" si="7"/>
        <v>53235</v>
      </c>
      <c r="QH4" s="28">
        <f t="shared" si="7"/>
        <v>53266</v>
      </c>
      <c r="QI4" s="28">
        <f t="shared" ref="QI4:ST4" si="8">QI5</f>
        <v>53296</v>
      </c>
      <c r="QJ4" s="28">
        <f t="shared" si="8"/>
        <v>53327</v>
      </c>
      <c r="QK4" s="28">
        <f t="shared" si="8"/>
        <v>53358</v>
      </c>
      <c r="QL4" s="28">
        <f t="shared" si="8"/>
        <v>53386</v>
      </c>
      <c r="QM4" s="28">
        <f t="shared" si="8"/>
        <v>53417</v>
      </c>
      <c r="QN4" s="28">
        <f t="shared" si="8"/>
        <v>53447</v>
      </c>
      <c r="QO4" s="28">
        <f t="shared" si="8"/>
        <v>53478</v>
      </c>
      <c r="QP4" s="28">
        <f t="shared" si="8"/>
        <v>53508</v>
      </c>
      <c r="QQ4" s="28">
        <f t="shared" si="8"/>
        <v>53539</v>
      </c>
      <c r="QR4" s="28">
        <f t="shared" si="8"/>
        <v>53570</v>
      </c>
      <c r="QS4" s="28">
        <f t="shared" si="8"/>
        <v>53600</v>
      </c>
      <c r="QT4" s="28">
        <f t="shared" si="8"/>
        <v>53631</v>
      </c>
      <c r="QU4" s="28">
        <f t="shared" si="8"/>
        <v>53661</v>
      </c>
      <c r="QV4" s="28">
        <f t="shared" si="8"/>
        <v>53692</v>
      </c>
      <c r="QW4" s="28">
        <f t="shared" si="8"/>
        <v>53723</v>
      </c>
      <c r="QX4" s="28">
        <f t="shared" si="8"/>
        <v>53751</v>
      </c>
      <c r="QY4" s="28">
        <f t="shared" si="8"/>
        <v>53782</v>
      </c>
      <c r="QZ4" s="28">
        <f t="shared" si="8"/>
        <v>53812</v>
      </c>
      <c r="RA4" s="28">
        <f t="shared" si="8"/>
        <v>53843</v>
      </c>
      <c r="RB4" s="28">
        <f t="shared" si="8"/>
        <v>53873</v>
      </c>
      <c r="RC4" s="28">
        <f t="shared" si="8"/>
        <v>53904</v>
      </c>
      <c r="RD4" s="28">
        <f t="shared" si="8"/>
        <v>53935</v>
      </c>
      <c r="RE4" s="28">
        <f t="shared" si="8"/>
        <v>53965</v>
      </c>
      <c r="RF4" s="28">
        <f t="shared" si="8"/>
        <v>53996</v>
      </c>
      <c r="RG4" s="28">
        <f t="shared" si="8"/>
        <v>54026</v>
      </c>
      <c r="RH4" s="28">
        <f t="shared" si="8"/>
        <v>54057</v>
      </c>
      <c r="RI4" s="28">
        <f t="shared" si="8"/>
        <v>54088</v>
      </c>
      <c r="RJ4" s="28">
        <f t="shared" si="8"/>
        <v>54117</v>
      </c>
      <c r="RK4" s="28">
        <f t="shared" si="8"/>
        <v>54148</v>
      </c>
      <c r="RL4" s="28">
        <f t="shared" si="8"/>
        <v>54178</v>
      </c>
      <c r="RM4" s="28">
        <f t="shared" si="8"/>
        <v>54209</v>
      </c>
      <c r="RN4" s="28">
        <f t="shared" si="8"/>
        <v>54239</v>
      </c>
      <c r="RO4" s="28">
        <f t="shared" si="8"/>
        <v>54270</v>
      </c>
      <c r="RP4" s="28">
        <f t="shared" si="8"/>
        <v>54301</v>
      </c>
      <c r="RQ4" s="28">
        <f t="shared" si="8"/>
        <v>54331</v>
      </c>
      <c r="RR4" s="28">
        <f t="shared" si="8"/>
        <v>54362</v>
      </c>
      <c r="RS4" s="28">
        <f t="shared" si="8"/>
        <v>54392</v>
      </c>
      <c r="RT4" s="28">
        <f t="shared" si="8"/>
        <v>54423</v>
      </c>
      <c r="RU4" s="28">
        <f t="shared" si="8"/>
        <v>54454</v>
      </c>
      <c r="RV4" s="28">
        <f t="shared" si="8"/>
        <v>54482</v>
      </c>
      <c r="RW4" s="28">
        <f t="shared" si="8"/>
        <v>54513</v>
      </c>
      <c r="RX4" s="28">
        <f t="shared" si="8"/>
        <v>54543</v>
      </c>
      <c r="RY4" s="28">
        <f t="shared" si="8"/>
        <v>54574</v>
      </c>
      <c r="RZ4" s="28">
        <f t="shared" si="8"/>
        <v>54604</v>
      </c>
      <c r="SA4" s="28">
        <f t="shared" si="8"/>
        <v>54635</v>
      </c>
      <c r="SB4" s="28">
        <f t="shared" si="8"/>
        <v>54666</v>
      </c>
      <c r="SC4" s="28">
        <f t="shared" si="8"/>
        <v>54696</v>
      </c>
      <c r="SD4" s="28">
        <f t="shared" si="8"/>
        <v>54727</v>
      </c>
      <c r="SE4" s="28">
        <f t="shared" si="8"/>
        <v>54757</v>
      </c>
      <c r="SF4" s="28">
        <f t="shared" si="8"/>
        <v>54788</v>
      </c>
      <c r="SG4" s="28">
        <f t="shared" si="8"/>
        <v>54819</v>
      </c>
      <c r="SH4" s="28">
        <f t="shared" si="8"/>
        <v>54847</v>
      </c>
      <c r="SI4" s="28">
        <f t="shared" si="8"/>
        <v>54878</v>
      </c>
      <c r="SJ4" s="28">
        <f t="shared" si="8"/>
        <v>54908</v>
      </c>
      <c r="SK4" s="28">
        <f t="shared" si="8"/>
        <v>54939</v>
      </c>
      <c r="SL4" s="28">
        <f t="shared" si="8"/>
        <v>54969</v>
      </c>
      <c r="SM4" s="28">
        <f t="shared" si="8"/>
        <v>55000</v>
      </c>
      <c r="SN4" s="28">
        <f t="shared" si="8"/>
        <v>55031</v>
      </c>
      <c r="SO4" s="28">
        <f t="shared" si="8"/>
        <v>55061</v>
      </c>
      <c r="SP4" s="28">
        <f t="shared" si="8"/>
        <v>55092</v>
      </c>
      <c r="SQ4" s="28">
        <f t="shared" si="8"/>
        <v>55122</v>
      </c>
      <c r="SR4" s="28">
        <f t="shared" si="8"/>
        <v>55153</v>
      </c>
      <c r="SS4" s="28">
        <f t="shared" si="8"/>
        <v>55184</v>
      </c>
      <c r="ST4" s="28">
        <f t="shared" si="8"/>
        <v>55212</v>
      </c>
      <c r="SU4" s="28">
        <f t="shared" ref="SU4:VF4" si="9">SU5</f>
        <v>55243</v>
      </c>
      <c r="SV4" s="28">
        <f t="shared" si="9"/>
        <v>55273</v>
      </c>
      <c r="SW4" s="28">
        <f t="shared" si="9"/>
        <v>55304</v>
      </c>
      <c r="SX4" s="28">
        <f t="shared" si="9"/>
        <v>55334</v>
      </c>
      <c r="SY4" s="28">
        <f t="shared" si="9"/>
        <v>55365</v>
      </c>
      <c r="SZ4" s="28">
        <f t="shared" si="9"/>
        <v>55396</v>
      </c>
      <c r="TA4" s="28">
        <f t="shared" si="9"/>
        <v>55426</v>
      </c>
      <c r="TB4" s="28">
        <f t="shared" si="9"/>
        <v>55457</v>
      </c>
      <c r="TC4" s="28">
        <f t="shared" si="9"/>
        <v>55487</v>
      </c>
      <c r="TD4" s="28">
        <f t="shared" si="9"/>
        <v>55518</v>
      </c>
      <c r="TE4" s="28">
        <f t="shared" si="9"/>
        <v>55549</v>
      </c>
      <c r="TF4" s="28">
        <f t="shared" si="9"/>
        <v>55578</v>
      </c>
      <c r="TG4" s="28">
        <f t="shared" si="9"/>
        <v>55609</v>
      </c>
      <c r="TH4" s="28">
        <f t="shared" si="9"/>
        <v>55639</v>
      </c>
      <c r="TI4" s="28">
        <f t="shared" si="9"/>
        <v>55670</v>
      </c>
      <c r="TJ4" s="28">
        <f t="shared" si="9"/>
        <v>55700</v>
      </c>
      <c r="TK4" s="28">
        <f t="shared" si="9"/>
        <v>55731</v>
      </c>
      <c r="TL4" s="28">
        <f t="shared" si="9"/>
        <v>55762</v>
      </c>
      <c r="TM4" s="28">
        <f t="shared" si="9"/>
        <v>55792</v>
      </c>
      <c r="TN4" s="28">
        <f t="shared" si="9"/>
        <v>55823</v>
      </c>
      <c r="TO4" s="28">
        <f t="shared" si="9"/>
        <v>55853</v>
      </c>
      <c r="TP4" s="28">
        <f t="shared" si="9"/>
        <v>55884</v>
      </c>
      <c r="TQ4" s="28">
        <f t="shared" si="9"/>
        <v>55915</v>
      </c>
      <c r="TR4" s="28">
        <f t="shared" si="9"/>
        <v>55943</v>
      </c>
      <c r="TS4" s="28">
        <f t="shared" si="9"/>
        <v>55974</v>
      </c>
      <c r="TT4" s="28">
        <f t="shared" si="9"/>
        <v>56004</v>
      </c>
      <c r="TU4" s="28">
        <f t="shared" si="9"/>
        <v>56035</v>
      </c>
      <c r="TV4" s="28">
        <f t="shared" si="9"/>
        <v>56065</v>
      </c>
      <c r="TW4" s="28">
        <f t="shared" si="9"/>
        <v>56096</v>
      </c>
      <c r="TX4" s="28">
        <f t="shared" si="9"/>
        <v>56127</v>
      </c>
      <c r="TY4" s="28">
        <f t="shared" si="9"/>
        <v>56157</v>
      </c>
      <c r="TZ4" s="28">
        <f t="shared" si="9"/>
        <v>56188</v>
      </c>
      <c r="UA4" s="28">
        <f t="shared" si="9"/>
        <v>56218</v>
      </c>
      <c r="UB4" s="28">
        <f t="shared" si="9"/>
        <v>56249</v>
      </c>
      <c r="UC4" s="28">
        <f t="shared" si="9"/>
        <v>56280</v>
      </c>
      <c r="UD4" s="28">
        <f t="shared" si="9"/>
        <v>56308</v>
      </c>
      <c r="UE4" s="28">
        <f t="shared" si="9"/>
        <v>56339</v>
      </c>
      <c r="UF4" s="28">
        <f t="shared" si="9"/>
        <v>56369</v>
      </c>
      <c r="UG4" s="28">
        <f t="shared" si="9"/>
        <v>56400</v>
      </c>
      <c r="UH4" s="28">
        <f t="shared" si="9"/>
        <v>56430</v>
      </c>
      <c r="UI4" s="28">
        <f t="shared" si="9"/>
        <v>56461</v>
      </c>
      <c r="UJ4" s="28">
        <f t="shared" si="9"/>
        <v>56492</v>
      </c>
      <c r="UK4" s="28">
        <f t="shared" si="9"/>
        <v>56522</v>
      </c>
      <c r="UL4" s="28">
        <f t="shared" si="9"/>
        <v>56553</v>
      </c>
      <c r="UM4" s="28">
        <f t="shared" si="9"/>
        <v>56583</v>
      </c>
      <c r="UN4" s="28">
        <f t="shared" si="9"/>
        <v>56614</v>
      </c>
      <c r="UO4" s="28">
        <f t="shared" si="9"/>
        <v>56645</v>
      </c>
      <c r="UP4" s="28">
        <f t="shared" si="9"/>
        <v>56673</v>
      </c>
      <c r="UQ4" s="28">
        <f t="shared" si="9"/>
        <v>56704</v>
      </c>
      <c r="UR4" s="28">
        <f t="shared" si="9"/>
        <v>56734</v>
      </c>
      <c r="US4" s="28">
        <f t="shared" si="9"/>
        <v>56765</v>
      </c>
      <c r="UT4" s="28">
        <f t="shared" si="9"/>
        <v>56795</v>
      </c>
      <c r="UU4" s="28">
        <f t="shared" si="9"/>
        <v>56826</v>
      </c>
      <c r="UV4" s="28">
        <f t="shared" si="9"/>
        <v>56857</v>
      </c>
      <c r="UW4" s="28">
        <f t="shared" si="9"/>
        <v>56887</v>
      </c>
      <c r="UX4" s="28">
        <f t="shared" si="9"/>
        <v>56918</v>
      </c>
      <c r="UY4" s="28">
        <f t="shared" si="9"/>
        <v>56948</v>
      </c>
      <c r="UZ4" s="28">
        <f t="shared" si="9"/>
        <v>56979</v>
      </c>
      <c r="VA4" s="28">
        <f t="shared" si="9"/>
        <v>57010</v>
      </c>
      <c r="VB4" s="28">
        <f t="shared" si="9"/>
        <v>57039</v>
      </c>
      <c r="VC4" s="28">
        <f t="shared" si="9"/>
        <v>57070</v>
      </c>
      <c r="VD4" s="28">
        <f t="shared" si="9"/>
        <v>57100</v>
      </c>
      <c r="VE4" s="28">
        <f t="shared" si="9"/>
        <v>57131</v>
      </c>
      <c r="VF4" s="28">
        <f t="shared" si="9"/>
        <v>57161</v>
      </c>
      <c r="VG4" s="28">
        <f t="shared" ref="VG4:WD4" si="10">VG5</f>
        <v>57192</v>
      </c>
      <c r="VH4" s="28">
        <f t="shared" si="10"/>
        <v>57223</v>
      </c>
      <c r="VI4" s="28">
        <f t="shared" si="10"/>
        <v>57253</v>
      </c>
      <c r="VJ4" s="28">
        <f t="shared" si="10"/>
        <v>57284</v>
      </c>
      <c r="VK4" s="28">
        <f t="shared" si="10"/>
        <v>57314</v>
      </c>
      <c r="VL4" s="28">
        <f t="shared" si="10"/>
        <v>57345</v>
      </c>
      <c r="VM4" s="28">
        <f t="shared" si="10"/>
        <v>57376</v>
      </c>
      <c r="VN4" s="28">
        <f t="shared" si="10"/>
        <v>57404</v>
      </c>
      <c r="VO4" s="28">
        <f t="shared" si="10"/>
        <v>57435</v>
      </c>
      <c r="VP4" s="28">
        <f t="shared" si="10"/>
        <v>57465</v>
      </c>
      <c r="VQ4" s="28">
        <f t="shared" si="10"/>
        <v>57496</v>
      </c>
      <c r="VR4" s="28">
        <f t="shared" si="10"/>
        <v>57526</v>
      </c>
      <c r="VS4" s="28">
        <f t="shared" si="10"/>
        <v>57557</v>
      </c>
      <c r="VT4" s="28">
        <f t="shared" si="10"/>
        <v>57588</v>
      </c>
      <c r="VU4" s="28">
        <f t="shared" si="10"/>
        <v>57618</v>
      </c>
      <c r="VV4" s="28">
        <f t="shared" si="10"/>
        <v>57649</v>
      </c>
      <c r="VW4" s="28">
        <f t="shared" si="10"/>
        <v>57679</v>
      </c>
      <c r="VX4" s="28">
        <f t="shared" si="10"/>
        <v>57710</v>
      </c>
      <c r="VY4" s="28">
        <f t="shared" si="10"/>
        <v>57741</v>
      </c>
      <c r="VZ4" s="28">
        <f t="shared" si="10"/>
        <v>57769</v>
      </c>
      <c r="WA4" s="28">
        <f t="shared" si="10"/>
        <v>57800</v>
      </c>
      <c r="WB4" s="28">
        <f t="shared" si="10"/>
        <v>57830</v>
      </c>
      <c r="WC4" s="28">
        <f t="shared" si="10"/>
        <v>57861</v>
      </c>
      <c r="WD4" s="28">
        <f t="shared" si="10"/>
        <v>57891</v>
      </c>
      <c r="WF4" s="20"/>
    </row>
    <row r="5" spans="19:604" x14ac:dyDescent="0.35">
      <c r="T5" s="22" t="s">
        <v>975</v>
      </c>
      <c r="U5" s="23">
        <v>45838</v>
      </c>
      <c r="V5" s="23">
        <f>+U5+370-DAY(U5+370)</f>
        <v>46203</v>
      </c>
      <c r="W5" s="23">
        <f t="shared" ref="W5:AX5" si="11">+V5+370-DAY(V5+370)</f>
        <v>46568</v>
      </c>
      <c r="X5" s="23">
        <f t="shared" si="11"/>
        <v>46934</v>
      </c>
      <c r="Y5" s="23">
        <f t="shared" si="11"/>
        <v>47299</v>
      </c>
      <c r="Z5" s="23">
        <f t="shared" si="11"/>
        <v>47664</v>
      </c>
      <c r="AA5" s="23">
        <f t="shared" si="11"/>
        <v>48029</v>
      </c>
      <c r="AB5" s="23">
        <f t="shared" si="11"/>
        <v>48395</v>
      </c>
      <c r="AC5" s="23">
        <f t="shared" si="11"/>
        <v>48760</v>
      </c>
      <c r="AD5" s="23">
        <f t="shared" si="11"/>
        <v>49125</v>
      </c>
      <c r="AE5" s="23">
        <f t="shared" si="11"/>
        <v>49490</v>
      </c>
      <c r="AF5" s="23">
        <f t="shared" si="11"/>
        <v>49856</v>
      </c>
      <c r="AG5" s="23">
        <f t="shared" si="11"/>
        <v>50221</v>
      </c>
      <c r="AH5" s="23">
        <f t="shared" si="11"/>
        <v>50586</v>
      </c>
      <c r="AI5" s="23">
        <f t="shared" si="11"/>
        <v>50951</v>
      </c>
      <c r="AJ5" s="23">
        <f t="shared" si="11"/>
        <v>51317</v>
      </c>
      <c r="AK5" s="23">
        <f t="shared" si="11"/>
        <v>51682</v>
      </c>
      <c r="AL5" s="23">
        <f t="shared" si="11"/>
        <v>52047</v>
      </c>
      <c r="AM5" s="23">
        <f t="shared" si="11"/>
        <v>52412</v>
      </c>
      <c r="AN5" s="23">
        <f t="shared" si="11"/>
        <v>52778</v>
      </c>
      <c r="AO5" s="23">
        <f t="shared" si="11"/>
        <v>53143</v>
      </c>
      <c r="AP5" s="23">
        <f t="shared" si="11"/>
        <v>53508</v>
      </c>
      <c r="AQ5" s="23">
        <f t="shared" si="11"/>
        <v>53873</v>
      </c>
      <c r="AR5" s="23">
        <f t="shared" si="11"/>
        <v>54239</v>
      </c>
      <c r="AS5" s="23">
        <f t="shared" si="11"/>
        <v>54604</v>
      </c>
      <c r="AT5" s="23">
        <f t="shared" si="11"/>
        <v>54969</v>
      </c>
      <c r="AU5" s="23">
        <f t="shared" si="11"/>
        <v>55334</v>
      </c>
      <c r="AV5" s="23">
        <f t="shared" si="11"/>
        <v>55700</v>
      </c>
      <c r="AW5" s="23">
        <f t="shared" si="11"/>
        <v>56065</v>
      </c>
      <c r="AX5" s="23">
        <f t="shared" si="11"/>
        <v>56430</v>
      </c>
      <c r="AY5" s="23">
        <f>+AX5+370-DAY(AX5+370)</f>
        <v>56795</v>
      </c>
      <c r="AZ5" s="23">
        <f>+AY5+370-DAY(AY5+370)</f>
        <v>57161</v>
      </c>
      <c r="BA5" s="23">
        <f>+AZ5+370-DAY(AZ5+370)</f>
        <v>57526</v>
      </c>
      <c r="BB5" s="23">
        <f>+BA5+370-DAY(BA5+370)</f>
        <v>57891</v>
      </c>
      <c r="BC5" s="20"/>
      <c r="BD5" s="22" t="s">
        <v>975</v>
      </c>
      <c r="BE5" s="26">
        <v>45565</v>
      </c>
      <c r="BF5" s="26">
        <f t="shared" ref="BF5:DQ5" si="12">+BE5+100-DAY(BE5+100)</f>
        <v>45657</v>
      </c>
      <c r="BG5" s="26">
        <f t="shared" si="12"/>
        <v>45747</v>
      </c>
      <c r="BH5" s="26">
        <f t="shared" si="12"/>
        <v>45838</v>
      </c>
      <c r="BI5" s="26">
        <f t="shared" si="12"/>
        <v>45930</v>
      </c>
      <c r="BJ5" s="26">
        <f t="shared" si="12"/>
        <v>46022</v>
      </c>
      <c r="BK5" s="26">
        <f t="shared" si="12"/>
        <v>46112</v>
      </c>
      <c r="BL5" s="26">
        <f t="shared" si="12"/>
        <v>46203</v>
      </c>
      <c r="BM5" s="26">
        <f t="shared" si="12"/>
        <v>46295</v>
      </c>
      <c r="BN5" s="26">
        <f t="shared" si="12"/>
        <v>46387</v>
      </c>
      <c r="BO5" s="26">
        <f t="shared" si="12"/>
        <v>46477</v>
      </c>
      <c r="BP5" s="26">
        <f t="shared" si="12"/>
        <v>46568</v>
      </c>
      <c r="BQ5" s="26">
        <f t="shared" si="12"/>
        <v>46660</v>
      </c>
      <c r="BR5" s="26">
        <f t="shared" si="12"/>
        <v>46752</v>
      </c>
      <c r="BS5" s="26">
        <f t="shared" si="12"/>
        <v>46843</v>
      </c>
      <c r="BT5" s="26">
        <f t="shared" si="12"/>
        <v>46934</v>
      </c>
      <c r="BU5" s="26">
        <f t="shared" si="12"/>
        <v>47026</v>
      </c>
      <c r="BV5" s="26">
        <f t="shared" si="12"/>
        <v>47118</v>
      </c>
      <c r="BW5" s="26">
        <f t="shared" si="12"/>
        <v>47208</v>
      </c>
      <c r="BX5" s="26">
        <f t="shared" si="12"/>
        <v>47299</v>
      </c>
      <c r="BY5" s="26">
        <f t="shared" si="12"/>
        <v>47391</v>
      </c>
      <c r="BZ5" s="26">
        <f t="shared" si="12"/>
        <v>47483</v>
      </c>
      <c r="CA5" s="26">
        <f t="shared" si="12"/>
        <v>47573</v>
      </c>
      <c r="CB5" s="26">
        <f t="shared" si="12"/>
        <v>47664</v>
      </c>
      <c r="CC5" s="26">
        <f t="shared" si="12"/>
        <v>47756</v>
      </c>
      <c r="CD5" s="26">
        <f t="shared" si="12"/>
        <v>47848</v>
      </c>
      <c r="CE5" s="26">
        <f t="shared" si="12"/>
        <v>47938</v>
      </c>
      <c r="CF5" s="26">
        <f t="shared" si="12"/>
        <v>48029</v>
      </c>
      <c r="CG5" s="26">
        <f t="shared" si="12"/>
        <v>48121</v>
      </c>
      <c r="CH5" s="26">
        <f t="shared" si="12"/>
        <v>48213</v>
      </c>
      <c r="CI5" s="26">
        <f t="shared" si="12"/>
        <v>48304</v>
      </c>
      <c r="CJ5" s="26">
        <f t="shared" si="12"/>
        <v>48395</v>
      </c>
      <c r="CK5" s="26">
        <f t="shared" si="12"/>
        <v>48487</v>
      </c>
      <c r="CL5" s="26">
        <f t="shared" si="12"/>
        <v>48579</v>
      </c>
      <c r="CM5" s="26">
        <f t="shared" si="12"/>
        <v>48669</v>
      </c>
      <c r="CN5" s="26">
        <f t="shared" si="12"/>
        <v>48760</v>
      </c>
      <c r="CO5" s="26">
        <f t="shared" si="12"/>
        <v>48852</v>
      </c>
      <c r="CP5" s="26">
        <f t="shared" si="12"/>
        <v>48944</v>
      </c>
      <c r="CQ5" s="26">
        <f t="shared" si="12"/>
        <v>49034</v>
      </c>
      <c r="CR5" s="26">
        <f t="shared" si="12"/>
        <v>49125</v>
      </c>
      <c r="CS5" s="26">
        <f t="shared" si="12"/>
        <v>49217</v>
      </c>
      <c r="CT5" s="26">
        <f t="shared" si="12"/>
        <v>49309</v>
      </c>
      <c r="CU5" s="26">
        <f t="shared" si="12"/>
        <v>49399</v>
      </c>
      <c r="CV5" s="26">
        <f t="shared" si="12"/>
        <v>49490</v>
      </c>
      <c r="CW5" s="26">
        <f t="shared" si="12"/>
        <v>49582</v>
      </c>
      <c r="CX5" s="26">
        <f t="shared" si="12"/>
        <v>49674</v>
      </c>
      <c r="CY5" s="26">
        <f t="shared" si="12"/>
        <v>49765</v>
      </c>
      <c r="CZ5" s="26">
        <f t="shared" si="12"/>
        <v>49856</v>
      </c>
      <c r="DA5" s="26">
        <f t="shared" si="12"/>
        <v>49948</v>
      </c>
      <c r="DB5" s="26">
        <f t="shared" si="12"/>
        <v>50040</v>
      </c>
      <c r="DC5" s="26">
        <f t="shared" si="12"/>
        <v>50130</v>
      </c>
      <c r="DD5" s="26">
        <f t="shared" si="12"/>
        <v>50221</v>
      </c>
      <c r="DE5" s="26">
        <f t="shared" si="12"/>
        <v>50313</v>
      </c>
      <c r="DF5" s="26">
        <f t="shared" si="12"/>
        <v>50405</v>
      </c>
      <c r="DG5" s="26">
        <f t="shared" si="12"/>
        <v>50495</v>
      </c>
      <c r="DH5" s="26">
        <f t="shared" si="12"/>
        <v>50586</v>
      </c>
      <c r="DI5" s="26">
        <f t="shared" si="12"/>
        <v>50678</v>
      </c>
      <c r="DJ5" s="26">
        <f t="shared" si="12"/>
        <v>50770</v>
      </c>
      <c r="DK5" s="26">
        <f t="shared" si="12"/>
        <v>50860</v>
      </c>
      <c r="DL5" s="26">
        <f t="shared" si="12"/>
        <v>50951</v>
      </c>
      <c r="DM5" s="26">
        <f t="shared" si="12"/>
        <v>51043</v>
      </c>
      <c r="DN5" s="26">
        <f t="shared" si="12"/>
        <v>51135</v>
      </c>
      <c r="DO5" s="26">
        <f t="shared" si="12"/>
        <v>51226</v>
      </c>
      <c r="DP5" s="26">
        <f t="shared" si="12"/>
        <v>51317</v>
      </c>
      <c r="DQ5" s="26">
        <f t="shared" si="12"/>
        <v>51409</v>
      </c>
      <c r="DR5" s="26">
        <f t="shared" ref="DR5:GC5" si="13">+DQ5+100-DAY(DQ5+100)</f>
        <v>51501</v>
      </c>
      <c r="DS5" s="26">
        <f t="shared" si="13"/>
        <v>51591</v>
      </c>
      <c r="DT5" s="26">
        <f t="shared" si="13"/>
        <v>51682</v>
      </c>
      <c r="DU5" s="26">
        <f t="shared" si="13"/>
        <v>51774</v>
      </c>
      <c r="DV5" s="26">
        <f t="shared" si="13"/>
        <v>51866</v>
      </c>
      <c r="DW5" s="26">
        <f t="shared" si="13"/>
        <v>51956</v>
      </c>
      <c r="DX5" s="26">
        <f t="shared" si="13"/>
        <v>52047</v>
      </c>
      <c r="DY5" s="26">
        <f t="shared" si="13"/>
        <v>52139</v>
      </c>
      <c r="DZ5" s="26">
        <f t="shared" si="13"/>
        <v>52231</v>
      </c>
      <c r="EA5" s="26">
        <f t="shared" si="13"/>
        <v>52321</v>
      </c>
      <c r="EB5" s="26">
        <f t="shared" si="13"/>
        <v>52412</v>
      </c>
      <c r="EC5" s="26">
        <f t="shared" si="13"/>
        <v>52504</v>
      </c>
      <c r="ED5" s="26">
        <f t="shared" si="13"/>
        <v>52596</v>
      </c>
      <c r="EE5" s="26">
        <f t="shared" si="13"/>
        <v>52687</v>
      </c>
      <c r="EF5" s="26">
        <f t="shared" si="13"/>
        <v>52778</v>
      </c>
      <c r="EG5" s="26">
        <f t="shared" si="13"/>
        <v>52870</v>
      </c>
      <c r="EH5" s="26">
        <f t="shared" si="13"/>
        <v>52962</v>
      </c>
      <c r="EI5" s="26">
        <f t="shared" si="13"/>
        <v>53052</v>
      </c>
      <c r="EJ5" s="26">
        <f t="shared" si="13"/>
        <v>53143</v>
      </c>
      <c r="EK5" s="26">
        <f t="shared" si="13"/>
        <v>53235</v>
      </c>
      <c r="EL5" s="26">
        <f t="shared" si="13"/>
        <v>53327</v>
      </c>
      <c r="EM5" s="26">
        <f t="shared" si="13"/>
        <v>53417</v>
      </c>
      <c r="EN5" s="26">
        <f t="shared" si="13"/>
        <v>53508</v>
      </c>
      <c r="EO5" s="26">
        <f t="shared" si="13"/>
        <v>53600</v>
      </c>
      <c r="EP5" s="26">
        <f t="shared" si="13"/>
        <v>53692</v>
      </c>
      <c r="EQ5" s="26">
        <f t="shared" si="13"/>
        <v>53782</v>
      </c>
      <c r="ER5" s="26">
        <f t="shared" si="13"/>
        <v>53873</v>
      </c>
      <c r="ES5" s="26">
        <f t="shared" si="13"/>
        <v>53965</v>
      </c>
      <c r="ET5" s="26">
        <f t="shared" si="13"/>
        <v>54057</v>
      </c>
      <c r="EU5" s="26">
        <f t="shared" si="13"/>
        <v>54148</v>
      </c>
      <c r="EV5" s="26">
        <f t="shared" si="13"/>
        <v>54239</v>
      </c>
      <c r="EW5" s="26">
        <f t="shared" si="13"/>
        <v>54331</v>
      </c>
      <c r="EX5" s="26">
        <f t="shared" si="13"/>
        <v>54423</v>
      </c>
      <c r="EY5" s="26">
        <f t="shared" si="13"/>
        <v>54513</v>
      </c>
      <c r="EZ5" s="26">
        <f t="shared" si="13"/>
        <v>54604</v>
      </c>
      <c r="FA5" s="26">
        <f t="shared" si="13"/>
        <v>54696</v>
      </c>
      <c r="FB5" s="26">
        <f t="shared" si="13"/>
        <v>54788</v>
      </c>
      <c r="FC5" s="26">
        <f t="shared" si="13"/>
        <v>54878</v>
      </c>
      <c r="FD5" s="26">
        <f t="shared" si="13"/>
        <v>54969</v>
      </c>
      <c r="FE5" s="26">
        <f t="shared" si="13"/>
        <v>55061</v>
      </c>
      <c r="FF5" s="26">
        <f t="shared" si="13"/>
        <v>55153</v>
      </c>
      <c r="FG5" s="26">
        <f t="shared" si="13"/>
        <v>55243</v>
      </c>
      <c r="FH5" s="26">
        <f t="shared" si="13"/>
        <v>55334</v>
      </c>
      <c r="FI5" s="26">
        <f t="shared" si="13"/>
        <v>55426</v>
      </c>
      <c r="FJ5" s="26">
        <f t="shared" si="13"/>
        <v>55518</v>
      </c>
      <c r="FK5" s="26">
        <f t="shared" si="13"/>
        <v>55609</v>
      </c>
      <c r="FL5" s="26">
        <f t="shared" si="13"/>
        <v>55700</v>
      </c>
      <c r="FM5" s="26">
        <f t="shared" si="13"/>
        <v>55792</v>
      </c>
      <c r="FN5" s="26">
        <f t="shared" si="13"/>
        <v>55884</v>
      </c>
      <c r="FO5" s="26">
        <f t="shared" si="13"/>
        <v>55974</v>
      </c>
      <c r="FP5" s="26">
        <f t="shared" si="13"/>
        <v>56065</v>
      </c>
      <c r="FQ5" s="26">
        <f t="shared" si="13"/>
        <v>56157</v>
      </c>
      <c r="FR5" s="26">
        <f t="shared" si="13"/>
        <v>56249</v>
      </c>
      <c r="FS5" s="26">
        <f t="shared" si="13"/>
        <v>56339</v>
      </c>
      <c r="FT5" s="26">
        <f t="shared" si="13"/>
        <v>56430</v>
      </c>
      <c r="FU5" s="26">
        <f t="shared" si="13"/>
        <v>56522</v>
      </c>
      <c r="FV5" s="26">
        <f t="shared" si="13"/>
        <v>56614</v>
      </c>
      <c r="FW5" s="26">
        <f t="shared" si="13"/>
        <v>56704</v>
      </c>
      <c r="FX5" s="26">
        <f t="shared" si="13"/>
        <v>56795</v>
      </c>
      <c r="FY5" s="26">
        <f t="shared" si="13"/>
        <v>56887</v>
      </c>
      <c r="FZ5" s="26">
        <f t="shared" si="13"/>
        <v>56979</v>
      </c>
      <c r="GA5" s="26">
        <f t="shared" si="13"/>
        <v>57070</v>
      </c>
      <c r="GB5" s="26">
        <f t="shared" si="13"/>
        <v>57161</v>
      </c>
      <c r="GC5" s="26">
        <f t="shared" si="13"/>
        <v>57253</v>
      </c>
      <c r="GD5" s="26">
        <f t="shared" ref="GD5:GJ5" si="14">+GC5+100-DAY(GC5+100)</f>
        <v>57345</v>
      </c>
      <c r="GE5" s="26">
        <f t="shared" si="14"/>
        <v>57435</v>
      </c>
      <c r="GF5" s="26">
        <f t="shared" si="14"/>
        <v>57526</v>
      </c>
      <c r="GG5" s="26">
        <f t="shared" si="14"/>
        <v>57618</v>
      </c>
      <c r="GH5" s="26">
        <f t="shared" si="14"/>
        <v>57710</v>
      </c>
      <c r="GI5" s="26">
        <f t="shared" si="14"/>
        <v>57800</v>
      </c>
      <c r="GJ5" s="26">
        <f t="shared" si="14"/>
        <v>57891</v>
      </c>
      <c r="GK5" s="20"/>
      <c r="GL5" s="22" t="s">
        <v>975</v>
      </c>
      <c r="GM5" s="26">
        <f>GM25</f>
        <v>45504</v>
      </c>
      <c r="GN5" s="26">
        <f>+GM5+40-DAY(GM5+40)</f>
        <v>45535</v>
      </c>
      <c r="GO5" s="26">
        <f t="shared" ref="GO5:IZ5" si="15">+GN5+40-DAY(GN5+40)</f>
        <v>45565</v>
      </c>
      <c r="GP5" s="26">
        <f t="shared" si="15"/>
        <v>45596</v>
      </c>
      <c r="GQ5" s="26">
        <f t="shared" si="15"/>
        <v>45626</v>
      </c>
      <c r="GR5" s="26">
        <f t="shared" si="15"/>
        <v>45657</v>
      </c>
      <c r="GS5" s="26">
        <f t="shared" si="15"/>
        <v>45688</v>
      </c>
      <c r="GT5" s="26">
        <f t="shared" si="15"/>
        <v>45716</v>
      </c>
      <c r="GU5" s="26">
        <f t="shared" si="15"/>
        <v>45747</v>
      </c>
      <c r="GV5" s="26">
        <f t="shared" si="15"/>
        <v>45777</v>
      </c>
      <c r="GW5" s="26">
        <f t="shared" si="15"/>
        <v>45808</v>
      </c>
      <c r="GX5" s="26">
        <f t="shared" si="15"/>
        <v>45838</v>
      </c>
      <c r="GY5" s="26">
        <f t="shared" si="15"/>
        <v>45869</v>
      </c>
      <c r="GZ5" s="26">
        <f t="shared" si="15"/>
        <v>45900</v>
      </c>
      <c r="HA5" s="26">
        <f t="shared" si="15"/>
        <v>45930</v>
      </c>
      <c r="HB5" s="26">
        <f t="shared" si="15"/>
        <v>45961</v>
      </c>
      <c r="HC5" s="26">
        <f t="shared" si="15"/>
        <v>45991</v>
      </c>
      <c r="HD5" s="26">
        <f t="shared" si="15"/>
        <v>46022</v>
      </c>
      <c r="HE5" s="26">
        <f t="shared" si="15"/>
        <v>46053</v>
      </c>
      <c r="HF5" s="26">
        <f t="shared" si="15"/>
        <v>46081</v>
      </c>
      <c r="HG5" s="26">
        <f t="shared" si="15"/>
        <v>46112</v>
      </c>
      <c r="HH5" s="26">
        <f t="shared" si="15"/>
        <v>46142</v>
      </c>
      <c r="HI5" s="26">
        <f t="shared" si="15"/>
        <v>46173</v>
      </c>
      <c r="HJ5" s="26">
        <f t="shared" si="15"/>
        <v>46203</v>
      </c>
      <c r="HK5" s="26">
        <f t="shared" si="15"/>
        <v>46234</v>
      </c>
      <c r="HL5" s="26">
        <f t="shared" si="15"/>
        <v>46265</v>
      </c>
      <c r="HM5" s="26">
        <f t="shared" si="15"/>
        <v>46295</v>
      </c>
      <c r="HN5" s="26">
        <f t="shared" si="15"/>
        <v>46326</v>
      </c>
      <c r="HO5" s="26">
        <f t="shared" si="15"/>
        <v>46356</v>
      </c>
      <c r="HP5" s="26">
        <f t="shared" si="15"/>
        <v>46387</v>
      </c>
      <c r="HQ5" s="26">
        <f t="shared" si="15"/>
        <v>46418</v>
      </c>
      <c r="HR5" s="26">
        <f t="shared" si="15"/>
        <v>46446</v>
      </c>
      <c r="HS5" s="26">
        <f t="shared" si="15"/>
        <v>46477</v>
      </c>
      <c r="HT5" s="26">
        <f t="shared" si="15"/>
        <v>46507</v>
      </c>
      <c r="HU5" s="26">
        <f t="shared" si="15"/>
        <v>46538</v>
      </c>
      <c r="HV5" s="26">
        <f t="shared" si="15"/>
        <v>46568</v>
      </c>
      <c r="HW5" s="26">
        <f t="shared" si="15"/>
        <v>46599</v>
      </c>
      <c r="HX5" s="26">
        <f t="shared" si="15"/>
        <v>46630</v>
      </c>
      <c r="HY5" s="26">
        <f t="shared" si="15"/>
        <v>46660</v>
      </c>
      <c r="HZ5" s="26">
        <f t="shared" si="15"/>
        <v>46691</v>
      </c>
      <c r="IA5" s="26">
        <f t="shared" si="15"/>
        <v>46721</v>
      </c>
      <c r="IB5" s="26">
        <f t="shared" si="15"/>
        <v>46752</v>
      </c>
      <c r="IC5" s="26">
        <f t="shared" si="15"/>
        <v>46783</v>
      </c>
      <c r="ID5" s="26">
        <f t="shared" si="15"/>
        <v>46812</v>
      </c>
      <c r="IE5" s="26">
        <f t="shared" si="15"/>
        <v>46843</v>
      </c>
      <c r="IF5" s="26">
        <f t="shared" si="15"/>
        <v>46873</v>
      </c>
      <c r="IG5" s="26">
        <f t="shared" si="15"/>
        <v>46904</v>
      </c>
      <c r="IH5" s="26">
        <f t="shared" si="15"/>
        <v>46934</v>
      </c>
      <c r="II5" s="26">
        <f t="shared" si="15"/>
        <v>46965</v>
      </c>
      <c r="IJ5" s="26">
        <f t="shared" si="15"/>
        <v>46996</v>
      </c>
      <c r="IK5" s="26">
        <f t="shared" si="15"/>
        <v>47026</v>
      </c>
      <c r="IL5" s="26">
        <f t="shared" si="15"/>
        <v>47057</v>
      </c>
      <c r="IM5" s="26">
        <f t="shared" si="15"/>
        <v>47087</v>
      </c>
      <c r="IN5" s="26">
        <f t="shared" si="15"/>
        <v>47118</v>
      </c>
      <c r="IO5" s="26">
        <f t="shared" si="15"/>
        <v>47149</v>
      </c>
      <c r="IP5" s="26">
        <f t="shared" si="15"/>
        <v>47177</v>
      </c>
      <c r="IQ5" s="26">
        <f t="shared" si="15"/>
        <v>47208</v>
      </c>
      <c r="IR5" s="26">
        <f t="shared" si="15"/>
        <v>47238</v>
      </c>
      <c r="IS5" s="26">
        <f t="shared" si="15"/>
        <v>47269</v>
      </c>
      <c r="IT5" s="26">
        <f t="shared" si="15"/>
        <v>47299</v>
      </c>
      <c r="IU5" s="26">
        <f t="shared" si="15"/>
        <v>47330</v>
      </c>
      <c r="IV5" s="26">
        <f t="shared" si="15"/>
        <v>47361</v>
      </c>
      <c r="IW5" s="26">
        <f t="shared" si="15"/>
        <v>47391</v>
      </c>
      <c r="IX5" s="26">
        <f t="shared" si="15"/>
        <v>47422</v>
      </c>
      <c r="IY5" s="26">
        <f t="shared" si="15"/>
        <v>47452</v>
      </c>
      <c r="IZ5" s="26">
        <f t="shared" si="15"/>
        <v>47483</v>
      </c>
      <c r="JA5" s="26">
        <f t="shared" ref="JA5:LL5" si="16">+IZ5+40-DAY(IZ5+40)</f>
        <v>47514</v>
      </c>
      <c r="JB5" s="26">
        <f t="shared" si="16"/>
        <v>47542</v>
      </c>
      <c r="JC5" s="26">
        <f t="shared" si="16"/>
        <v>47573</v>
      </c>
      <c r="JD5" s="26">
        <f t="shared" si="16"/>
        <v>47603</v>
      </c>
      <c r="JE5" s="26">
        <f t="shared" si="16"/>
        <v>47634</v>
      </c>
      <c r="JF5" s="26">
        <f t="shared" si="16"/>
        <v>47664</v>
      </c>
      <c r="JG5" s="26">
        <f t="shared" si="16"/>
        <v>47695</v>
      </c>
      <c r="JH5" s="26">
        <f t="shared" si="16"/>
        <v>47726</v>
      </c>
      <c r="JI5" s="26">
        <f t="shared" si="16"/>
        <v>47756</v>
      </c>
      <c r="JJ5" s="26">
        <f t="shared" si="16"/>
        <v>47787</v>
      </c>
      <c r="JK5" s="26">
        <f t="shared" si="16"/>
        <v>47817</v>
      </c>
      <c r="JL5" s="26">
        <f t="shared" si="16"/>
        <v>47848</v>
      </c>
      <c r="JM5" s="26">
        <f t="shared" si="16"/>
        <v>47879</v>
      </c>
      <c r="JN5" s="26">
        <f t="shared" si="16"/>
        <v>47907</v>
      </c>
      <c r="JO5" s="26">
        <f t="shared" si="16"/>
        <v>47938</v>
      </c>
      <c r="JP5" s="26">
        <f t="shared" si="16"/>
        <v>47968</v>
      </c>
      <c r="JQ5" s="26">
        <f t="shared" si="16"/>
        <v>47999</v>
      </c>
      <c r="JR5" s="26">
        <f t="shared" si="16"/>
        <v>48029</v>
      </c>
      <c r="JS5" s="26">
        <f t="shared" si="16"/>
        <v>48060</v>
      </c>
      <c r="JT5" s="26">
        <f t="shared" si="16"/>
        <v>48091</v>
      </c>
      <c r="JU5" s="26">
        <f t="shared" si="16"/>
        <v>48121</v>
      </c>
      <c r="JV5" s="26">
        <f t="shared" si="16"/>
        <v>48152</v>
      </c>
      <c r="JW5" s="26">
        <f t="shared" si="16"/>
        <v>48182</v>
      </c>
      <c r="JX5" s="26">
        <f t="shared" si="16"/>
        <v>48213</v>
      </c>
      <c r="JY5" s="26">
        <f t="shared" si="16"/>
        <v>48244</v>
      </c>
      <c r="JZ5" s="26">
        <f t="shared" si="16"/>
        <v>48273</v>
      </c>
      <c r="KA5" s="26">
        <f t="shared" si="16"/>
        <v>48304</v>
      </c>
      <c r="KB5" s="26">
        <f t="shared" si="16"/>
        <v>48334</v>
      </c>
      <c r="KC5" s="26">
        <f t="shared" si="16"/>
        <v>48365</v>
      </c>
      <c r="KD5" s="26">
        <f t="shared" si="16"/>
        <v>48395</v>
      </c>
      <c r="KE5" s="26">
        <f t="shared" si="16"/>
        <v>48426</v>
      </c>
      <c r="KF5" s="26">
        <f t="shared" si="16"/>
        <v>48457</v>
      </c>
      <c r="KG5" s="26">
        <f t="shared" si="16"/>
        <v>48487</v>
      </c>
      <c r="KH5" s="26">
        <f t="shared" si="16"/>
        <v>48518</v>
      </c>
      <c r="KI5" s="26">
        <f t="shared" si="16"/>
        <v>48548</v>
      </c>
      <c r="KJ5" s="26">
        <f t="shared" si="16"/>
        <v>48579</v>
      </c>
      <c r="KK5" s="26">
        <f t="shared" si="16"/>
        <v>48610</v>
      </c>
      <c r="KL5" s="26">
        <f t="shared" si="16"/>
        <v>48638</v>
      </c>
      <c r="KM5" s="26">
        <f t="shared" si="16"/>
        <v>48669</v>
      </c>
      <c r="KN5" s="26">
        <f t="shared" si="16"/>
        <v>48699</v>
      </c>
      <c r="KO5" s="26">
        <f t="shared" si="16"/>
        <v>48730</v>
      </c>
      <c r="KP5" s="26">
        <f t="shared" si="16"/>
        <v>48760</v>
      </c>
      <c r="KQ5" s="26">
        <f t="shared" si="16"/>
        <v>48791</v>
      </c>
      <c r="KR5" s="26">
        <f t="shared" si="16"/>
        <v>48822</v>
      </c>
      <c r="KS5" s="26">
        <f t="shared" si="16"/>
        <v>48852</v>
      </c>
      <c r="KT5" s="26">
        <f t="shared" si="16"/>
        <v>48883</v>
      </c>
      <c r="KU5" s="26">
        <f t="shared" si="16"/>
        <v>48913</v>
      </c>
      <c r="KV5" s="26">
        <f t="shared" si="16"/>
        <v>48944</v>
      </c>
      <c r="KW5" s="26">
        <f t="shared" si="16"/>
        <v>48975</v>
      </c>
      <c r="KX5" s="26">
        <f t="shared" si="16"/>
        <v>49003</v>
      </c>
      <c r="KY5" s="26">
        <f t="shared" si="16"/>
        <v>49034</v>
      </c>
      <c r="KZ5" s="26">
        <f t="shared" si="16"/>
        <v>49064</v>
      </c>
      <c r="LA5" s="26">
        <f t="shared" si="16"/>
        <v>49095</v>
      </c>
      <c r="LB5" s="26">
        <f t="shared" si="16"/>
        <v>49125</v>
      </c>
      <c r="LC5" s="26">
        <f t="shared" si="16"/>
        <v>49156</v>
      </c>
      <c r="LD5" s="26">
        <f t="shared" si="16"/>
        <v>49187</v>
      </c>
      <c r="LE5" s="26">
        <f t="shared" si="16"/>
        <v>49217</v>
      </c>
      <c r="LF5" s="26">
        <f t="shared" si="16"/>
        <v>49248</v>
      </c>
      <c r="LG5" s="26">
        <f t="shared" si="16"/>
        <v>49278</v>
      </c>
      <c r="LH5" s="26">
        <f t="shared" si="16"/>
        <v>49309</v>
      </c>
      <c r="LI5" s="26">
        <f t="shared" si="16"/>
        <v>49340</v>
      </c>
      <c r="LJ5" s="26">
        <f t="shared" si="16"/>
        <v>49368</v>
      </c>
      <c r="LK5" s="26">
        <f t="shared" si="16"/>
        <v>49399</v>
      </c>
      <c r="LL5" s="26">
        <f t="shared" si="16"/>
        <v>49429</v>
      </c>
      <c r="LM5" s="26">
        <f t="shared" ref="LM5:NX5" si="17">+LL5+40-DAY(LL5+40)</f>
        <v>49460</v>
      </c>
      <c r="LN5" s="26">
        <f t="shared" si="17"/>
        <v>49490</v>
      </c>
      <c r="LO5" s="26">
        <f t="shared" si="17"/>
        <v>49521</v>
      </c>
      <c r="LP5" s="26">
        <f t="shared" si="17"/>
        <v>49552</v>
      </c>
      <c r="LQ5" s="26">
        <f t="shared" si="17"/>
        <v>49582</v>
      </c>
      <c r="LR5" s="26">
        <f t="shared" si="17"/>
        <v>49613</v>
      </c>
      <c r="LS5" s="26">
        <f t="shared" si="17"/>
        <v>49643</v>
      </c>
      <c r="LT5" s="26">
        <f t="shared" si="17"/>
        <v>49674</v>
      </c>
      <c r="LU5" s="26">
        <f t="shared" si="17"/>
        <v>49705</v>
      </c>
      <c r="LV5" s="26">
        <f t="shared" si="17"/>
        <v>49734</v>
      </c>
      <c r="LW5" s="26">
        <f t="shared" si="17"/>
        <v>49765</v>
      </c>
      <c r="LX5" s="26">
        <f t="shared" si="17"/>
        <v>49795</v>
      </c>
      <c r="LY5" s="26">
        <f t="shared" si="17"/>
        <v>49826</v>
      </c>
      <c r="LZ5" s="26">
        <f t="shared" si="17"/>
        <v>49856</v>
      </c>
      <c r="MA5" s="26">
        <f t="shared" si="17"/>
        <v>49887</v>
      </c>
      <c r="MB5" s="26">
        <f t="shared" si="17"/>
        <v>49918</v>
      </c>
      <c r="MC5" s="26">
        <f t="shared" si="17"/>
        <v>49948</v>
      </c>
      <c r="MD5" s="26">
        <f t="shared" si="17"/>
        <v>49979</v>
      </c>
      <c r="ME5" s="26">
        <f t="shared" si="17"/>
        <v>50009</v>
      </c>
      <c r="MF5" s="26">
        <f t="shared" si="17"/>
        <v>50040</v>
      </c>
      <c r="MG5" s="26">
        <f t="shared" si="17"/>
        <v>50071</v>
      </c>
      <c r="MH5" s="26">
        <f t="shared" si="17"/>
        <v>50099</v>
      </c>
      <c r="MI5" s="26">
        <f t="shared" si="17"/>
        <v>50130</v>
      </c>
      <c r="MJ5" s="26">
        <f t="shared" si="17"/>
        <v>50160</v>
      </c>
      <c r="MK5" s="26">
        <f t="shared" si="17"/>
        <v>50191</v>
      </c>
      <c r="ML5" s="26">
        <f t="shared" si="17"/>
        <v>50221</v>
      </c>
      <c r="MM5" s="26">
        <f t="shared" si="17"/>
        <v>50252</v>
      </c>
      <c r="MN5" s="26">
        <f t="shared" si="17"/>
        <v>50283</v>
      </c>
      <c r="MO5" s="26">
        <f t="shared" si="17"/>
        <v>50313</v>
      </c>
      <c r="MP5" s="26">
        <f t="shared" si="17"/>
        <v>50344</v>
      </c>
      <c r="MQ5" s="26">
        <f t="shared" si="17"/>
        <v>50374</v>
      </c>
      <c r="MR5" s="26">
        <f t="shared" si="17"/>
        <v>50405</v>
      </c>
      <c r="MS5" s="26">
        <f t="shared" si="17"/>
        <v>50436</v>
      </c>
      <c r="MT5" s="26">
        <f t="shared" si="17"/>
        <v>50464</v>
      </c>
      <c r="MU5" s="26">
        <f t="shared" si="17"/>
        <v>50495</v>
      </c>
      <c r="MV5" s="26">
        <f t="shared" si="17"/>
        <v>50525</v>
      </c>
      <c r="MW5" s="26">
        <f t="shared" si="17"/>
        <v>50556</v>
      </c>
      <c r="MX5" s="26">
        <f t="shared" si="17"/>
        <v>50586</v>
      </c>
      <c r="MY5" s="26">
        <f t="shared" si="17"/>
        <v>50617</v>
      </c>
      <c r="MZ5" s="26">
        <f t="shared" si="17"/>
        <v>50648</v>
      </c>
      <c r="NA5" s="26">
        <f t="shared" si="17"/>
        <v>50678</v>
      </c>
      <c r="NB5" s="26">
        <f t="shared" si="17"/>
        <v>50709</v>
      </c>
      <c r="NC5" s="26">
        <f t="shared" si="17"/>
        <v>50739</v>
      </c>
      <c r="ND5" s="26">
        <f t="shared" si="17"/>
        <v>50770</v>
      </c>
      <c r="NE5" s="26">
        <f t="shared" si="17"/>
        <v>50801</v>
      </c>
      <c r="NF5" s="26">
        <f t="shared" si="17"/>
        <v>50829</v>
      </c>
      <c r="NG5" s="26">
        <f t="shared" si="17"/>
        <v>50860</v>
      </c>
      <c r="NH5" s="26">
        <f t="shared" si="17"/>
        <v>50890</v>
      </c>
      <c r="NI5" s="26">
        <f t="shared" si="17"/>
        <v>50921</v>
      </c>
      <c r="NJ5" s="26">
        <f t="shared" si="17"/>
        <v>50951</v>
      </c>
      <c r="NK5" s="26">
        <f t="shared" si="17"/>
        <v>50982</v>
      </c>
      <c r="NL5" s="26">
        <f t="shared" si="17"/>
        <v>51013</v>
      </c>
      <c r="NM5" s="26">
        <f t="shared" si="17"/>
        <v>51043</v>
      </c>
      <c r="NN5" s="26">
        <f t="shared" si="17"/>
        <v>51074</v>
      </c>
      <c r="NO5" s="26">
        <f t="shared" si="17"/>
        <v>51104</v>
      </c>
      <c r="NP5" s="26">
        <f t="shared" si="17"/>
        <v>51135</v>
      </c>
      <c r="NQ5" s="26">
        <f t="shared" si="17"/>
        <v>51166</v>
      </c>
      <c r="NR5" s="26">
        <f t="shared" si="17"/>
        <v>51195</v>
      </c>
      <c r="NS5" s="26">
        <f t="shared" si="17"/>
        <v>51226</v>
      </c>
      <c r="NT5" s="26">
        <f t="shared" si="17"/>
        <v>51256</v>
      </c>
      <c r="NU5" s="26">
        <f t="shared" si="17"/>
        <v>51287</v>
      </c>
      <c r="NV5" s="26">
        <f t="shared" si="17"/>
        <v>51317</v>
      </c>
      <c r="NW5" s="26">
        <f t="shared" si="17"/>
        <v>51348</v>
      </c>
      <c r="NX5" s="26">
        <f t="shared" si="17"/>
        <v>51379</v>
      </c>
      <c r="NY5" s="26">
        <f t="shared" ref="NY5:QJ5" si="18">+NX5+40-DAY(NX5+40)</f>
        <v>51409</v>
      </c>
      <c r="NZ5" s="26">
        <f t="shared" si="18"/>
        <v>51440</v>
      </c>
      <c r="OA5" s="26">
        <f t="shared" si="18"/>
        <v>51470</v>
      </c>
      <c r="OB5" s="26">
        <f t="shared" si="18"/>
        <v>51501</v>
      </c>
      <c r="OC5" s="26">
        <f t="shared" si="18"/>
        <v>51532</v>
      </c>
      <c r="OD5" s="26">
        <f t="shared" si="18"/>
        <v>51560</v>
      </c>
      <c r="OE5" s="26">
        <f t="shared" si="18"/>
        <v>51591</v>
      </c>
      <c r="OF5" s="26">
        <f t="shared" si="18"/>
        <v>51621</v>
      </c>
      <c r="OG5" s="26">
        <f t="shared" si="18"/>
        <v>51652</v>
      </c>
      <c r="OH5" s="26">
        <f t="shared" si="18"/>
        <v>51682</v>
      </c>
      <c r="OI5" s="26">
        <f t="shared" si="18"/>
        <v>51713</v>
      </c>
      <c r="OJ5" s="26">
        <f t="shared" si="18"/>
        <v>51744</v>
      </c>
      <c r="OK5" s="26">
        <f t="shared" si="18"/>
        <v>51774</v>
      </c>
      <c r="OL5" s="26">
        <f t="shared" si="18"/>
        <v>51805</v>
      </c>
      <c r="OM5" s="26">
        <f t="shared" si="18"/>
        <v>51835</v>
      </c>
      <c r="ON5" s="26">
        <f t="shared" si="18"/>
        <v>51866</v>
      </c>
      <c r="OO5" s="26">
        <f t="shared" si="18"/>
        <v>51897</v>
      </c>
      <c r="OP5" s="26">
        <f t="shared" si="18"/>
        <v>51925</v>
      </c>
      <c r="OQ5" s="26">
        <f t="shared" si="18"/>
        <v>51956</v>
      </c>
      <c r="OR5" s="26">
        <f t="shared" si="18"/>
        <v>51986</v>
      </c>
      <c r="OS5" s="26">
        <f t="shared" si="18"/>
        <v>52017</v>
      </c>
      <c r="OT5" s="26">
        <f t="shared" si="18"/>
        <v>52047</v>
      </c>
      <c r="OU5" s="26">
        <f t="shared" si="18"/>
        <v>52078</v>
      </c>
      <c r="OV5" s="26">
        <f t="shared" si="18"/>
        <v>52109</v>
      </c>
      <c r="OW5" s="26">
        <f t="shared" si="18"/>
        <v>52139</v>
      </c>
      <c r="OX5" s="26">
        <f t="shared" si="18"/>
        <v>52170</v>
      </c>
      <c r="OY5" s="26">
        <f t="shared" si="18"/>
        <v>52200</v>
      </c>
      <c r="OZ5" s="26">
        <f t="shared" si="18"/>
        <v>52231</v>
      </c>
      <c r="PA5" s="26">
        <f t="shared" si="18"/>
        <v>52262</v>
      </c>
      <c r="PB5" s="26">
        <f t="shared" si="18"/>
        <v>52290</v>
      </c>
      <c r="PC5" s="26">
        <f t="shared" si="18"/>
        <v>52321</v>
      </c>
      <c r="PD5" s="26">
        <f t="shared" si="18"/>
        <v>52351</v>
      </c>
      <c r="PE5" s="26">
        <f t="shared" si="18"/>
        <v>52382</v>
      </c>
      <c r="PF5" s="26">
        <f t="shared" si="18"/>
        <v>52412</v>
      </c>
      <c r="PG5" s="26">
        <f t="shared" si="18"/>
        <v>52443</v>
      </c>
      <c r="PH5" s="26">
        <f t="shared" si="18"/>
        <v>52474</v>
      </c>
      <c r="PI5" s="26">
        <f t="shared" si="18"/>
        <v>52504</v>
      </c>
      <c r="PJ5" s="26">
        <f t="shared" si="18"/>
        <v>52535</v>
      </c>
      <c r="PK5" s="26">
        <f t="shared" si="18"/>
        <v>52565</v>
      </c>
      <c r="PL5" s="26">
        <f t="shared" si="18"/>
        <v>52596</v>
      </c>
      <c r="PM5" s="26">
        <f t="shared" si="18"/>
        <v>52627</v>
      </c>
      <c r="PN5" s="26">
        <f t="shared" si="18"/>
        <v>52656</v>
      </c>
      <c r="PO5" s="26">
        <f t="shared" si="18"/>
        <v>52687</v>
      </c>
      <c r="PP5" s="26">
        <f t="shared" si="18"/>
        <v>52717</v>
      </c>
      <c r="PQ5" s="26">
        <f t="shared" si="18"/>
        <v>52748</v>
      </c>
      <c r="PR5" s="26">
        <f t="shared" si="18"/>
        <v>52778</v>
      </c>
      <c r="PS5" s="26">
        <f t="shared" si="18"/>
        <v>52809</v>
      </c>
      <c r="PT5" s="26">
        <f t="shared" si="18"/>
        <v>52840</v>
      </c>
      <c r="PU5" s="26">
        <f t="shared" si="18"/>
        <v>52870</v>
      </c>
      <c r="PV5" s="26">
        <f t="shared" si="18"/>
        <v>52901</v>
      </c>
      <c r="PW5" s="26">
        <f t="shared" si="18"/>
        <v>52931</v>
      </c>
      <c r="PX5" s="26">
        <f t="shared" si="18"/>
        <v>52962</v>
      </c>
      <c r="PY5" s="26">
        <f t="shared" si="18"/>
        <v>52993</v>
      </c>
      <c r="PZ5" s="26">
        <f t="shared" si="18"/>
        <v>53021</v>
      </c>
      <c r="QA5" s="26">
        <f t="shared" si="18"/>
        <v>53052</v>
      </c>
      <c r="QB5" s="26">
        <f t="shared" si="18"/>
        <v>53082</v>
      </c>
      <c r="QC5" s="26">
        <f t="shared" si="18"/>
        <v>53113</v>
      </c>
      <c r="QD5" s="26">
        <f t="shared" si="18"/>
        <v>53143</v>
      </c>
      <c r="QE5" s="26">
        <f t="shared" si="18"/>
        <v>53174</v>
      </c>
      <c r="QF5" s="26">
        <f t="shared" si="18"/>
        <v>53205</v>
      </c>
      <c r="QG5" s="26">
        <f t="shared" si="18"/>
        <v>53235</v>
      </c>
      <c r="QH5" s="26">
        <f t="shared" si="18"/>
        <v>53266</v>
      </c>
      <c r="QI5" s="26">
        <f t="shared" si="18"/>
        <v>53296</v>
      </c>
      <c r="QJ5" s="26">
        <f t="shared" si="18"/>
        <v>53327</v>
      </c>
      <c r="QK5" s="26">
        <f t="shared" ref="QK5:SV5" si="19">+QJ5+40-DAY(QJ5+40)</f>
        <v>53358</v>
      </c>
      <c r="QL5" s="26">
        <f t="shared" si="19"/>
        <v>53386</v>
      </c>
      <c r="QM5" s="26">
        <f t="shared" si="19"/>
        <v>53417</v>
      </c>
      <c r="QN5" s="26">
        <f t="shared" si="19"/>
        <v>53447</v>
      </c>
      <c r="QO5" s="26">
        <f t="shared" si="19"/>
        <v>53478</v>
      </c>
      <c r="QP5" s="26">
        <f t="shared" si="19"/>
        <v>53508</v>
      </c>
      <c r="QQ5" s="26">
        <f t="shared" si="19"/>
        <v>53539</v>
      </c>
      <c r="QR5" s="26">
        <f t="shared" si="19"/>
        <v>53570</v>
      </c>
      <c r="QS5" s="26">
        <f t="shared" si="19"/>
        <v>53600</v>
      </c>
      <c r="QT5" s="26">
        <f t="shared" si="19"/>
        <v>53631</v>
      </c>
      <c r="QU5" s="26">
        <f t="shared" si="19"/>
        <v>53661</v>
      </c>
      <c r="QV5" s="26">
        <f t="shared" si="19"/>
        <v>53692</v>
      </c>
      <c r="QW5" s="26">
        <f t="shared" si="19"/>
        <v>53723</v>
      </c>
      <c r="QX5" s="26">
        <f t="shared" si="19"/>
        <v>53751</v>
      </c>
      <c r="QY5" s="26">
        <f t="shared" si="19"/>
        <v>53782</v>
      </c>
      <c r="QZ5" s="26">
        <f t="shared" si="19"/>
        <v>53812</v>
      </c>
      <c r="RA5" s="26">
        <f t="shared" si="19"/>
        <v>53843</v>
      </c>
      <c r="RB5" s="26">
        <f t="shared" si="19"/>
        <v>53873</v>
      </c>
      <c r="RC5" s="26">
        <f t="shared" si="19"/>
        <v>53904</v>
      </c>
      <c r="RD5" s="26">
        <f t="shared" si="19"/>
        <v>53935</v>
      </c>
      <c r="RE5" s="26">
        <f t="shared" si="19"/>
        <v>53965</v>
      </c>
      <c r="RF5" s="26">
        <f t="shared" si="19"/>
        <v>53996</v>
      </c>
      <c r="RG5" s="26">
        <f t="shared" si="19"/>
        <v>54026</v>
      </c>
      <c r="RH5" s="26">
        <f t="shared" si="19"/>
        <v>54057</v>
      </c>
      <c r="RI5" s="26">
        <f t="shared" si="19"/>
        <v>54088</v>
      </c>
      <c r="RJ5" s="26">
        <f t="shared" si="19"/>
        <v>54117</v>
      </c>
      <c r="RK5" s="26">
        <f t="shared" si="19"/>
        <v>54148</v>
      </c>
      <c r="RL5" s="26">
        <f t="shared" si="19"/>
        <v>54178</v>
      </c>
      <c r="RM5" s="26">
        <f t="shared" si="19"/>
        <v>54209</v>
      </c>
      <c r="RN5" s="26">
        <f t="shared" si="19"/>
        <v>54239</v>
      </c>
      <c r="RO5" s="26">
        <f t="shared" si="19"/>
        <v>54270</v>
      </c>
      <c r="RP5" s="26">
        <f t="shared" si="19"/>
        <v>54301</v>
      </c>
      <c r="RQ5" s="26">
        <f t="shared" si="19"/>
        <v>54331</v>
      </c>
      <c r="RR5" s="26">
        <f t="shared" si="19"/>
        <v>54362</v>
      </c>
      <c r="RS5" s="26">
        <f t="shared" si="19"/>
        <v>54392</v>
      </c>
      <c r="RT5" s="26">
        <f t="shared" si="19"/>
        <v>54423</v>
      </c>
      <c r="RU5" s="26">
        <f t="shared" si="19"/>
        <v>54454</v>
      </c>
      <c r="RV5" s="26">
        <f t="shared" si="19"/>
        <v>54482</v>
      </c>
      <c r="RW5" s="26">
        <f t="shared" si="19"/>
        <v>54513</v>
      </c>
      <c r="RX5" s="26">
        <f t="shared" si="19"/>
        <v>54543</v>
      </c>
      <c r="RY5" s="26">
        <f t="shared" si="19"/>
        <v>54574</v>
      </c>
      <c r="RZ5" s="26">
        <f t="shared" si="19"/>
        <v>54604</v>
      </c>
      <c r="SA5" s="26">
        <f t="shared" si="19"/>
        <v>54635</v>
      </c>
      <c r="SB5" s="26">
        <f t="shared" si="19"/>
        <v>54666</v>
      </c>
      <c r="SC5" s="26">
        <f t="shared" si="19"/>
        <v>54696</v>
      </c>
      <c r="SD5" s="26">
        <f t="shared" si="19"/>
        <v>54727</v>
      </c>
      <c r="SE5" s="26">
        <f t="shared" si="19"/>
        <v>54757</v>
      </c>
      <c r="SF5" s="26">
        <f t="shared" si="19"/>
        <v>54788</v>
      </c>
      <c r="SG5" s="26">
        <f t="shared" si="19"/>
        <v>54819</v>
      </c>
      <c r="SH5" s="26">
        <f t="shared" si="19"/>
        <v>54847</v>
      </c>
      <c r="SI5" s="26">
        <f t="shared" si="19"/>
        <v>54878</v>
      </c>
      <c r="SJ5" s="26">
        <f t="shared" si="19"/>
        <v>54908</v>
      </c>
      <c r="SK5" s="26">
        <f t="shared" si="19"/>
        <v>54939</v>
      </c>
      <c r="SL5" s="26">
        <f t="shared" si="19"/>
        <v>54969</v>
      </c>
      <c r="SM5" s="26">
        <f t="shared" si="19"/>
        <v>55000</v>
      </c>
      <c r="SN5" s="26">
        <f t="shared" si="19"/>
        <v>55031</v>
      </c>
      <c r="SO5" s="26">
        <f t="shared" si="19"/>
        <v>55061</v>
      </c>
      <c r="SP5" s="26">
        <f t="shared" si="19"/>
        <v>55092</v>
      </c>
      <c r="SQ5" s="26">
        <f t="shared" si="19"/>
        <v>55122</v>
      </c>
      <c r="SR5" s="26">
        <f t="shared" si="19"/>
        <v>55153</v>
      </c>
      <c r="SS5" s="26">
        <f t="shared" si="19"/>
        <v>55184</v>
      </c>
      <c r="ST5" s="26">
        <f t="shared" si="19"/>
        <v>55212</v>
      </c>
      <c r="SU5" s="26">
        <f t="shared" si="19"/>
        <v>55243</v>
      </c>
      <c r="SV5" s="26">
        <f t="shared" si="19"/>
        <v>55273</v>
      </c>
      <c r="SW5" s="26">
        <f t="shared" ref="SW5:VH5" si="20">+SV5+40-DAY(SV5+40)</f>
        <v>55304</v>
      </c>
      <c r="SX5" s="26">
        <f t="shared" si="20"/>
        <v>55334</v>
      </c>
      <c r="SY5" s="26">
        <f t="shared" si="20"/>
        <v>55365</v>
      </c>
      <c r="SZ5" s="26">
        <f t="shared" si="20"/>
        <v>55396</v>
      </c>
      <c r="TA5" s="26">
        <f t="shared" si="20"/>
        <v>55426</v>
      </c>
      <c r="TB5" s="26">
        <f t="shared" si="20"/>
        <v>55457</v>
      </c>
      <c r="TC5" s="26">
        <f t="shared" si="20"/>
        <v>55487</v>
      </c>
      <c r="TD5" s="26">
        <f t="shared" si="20"/>
        <v>55518</v>
      </c>
      <c r="TE5" s="26">
        <f t="shared" si="20"/>
        <v>55549</v>
      </c>
      <c r="TF5" s="26">
        <f t="shared" si="20"/>
        <v>55578</v>
      </c>
      <c r="TG5" s="26">
        <f t="shared" si="20"/>
        <v>55609</v>
      </c>
      <c r="TH5" s="26">
        <f t="shared" si="20"/>
        <v>55639</v>
      </c>
      <c r="TI5" s="26">
        <f t="shared" si="20"/>
        <v>55670</v>
      </c>
      <c r="TJ5" s="26">
        <f t="shared" si="20"/>
        <v>55700</v>
      </c>
      <c r="TK5" s="26">
        <f t="shared" si="20"/>
        <v>55731</v>
      </c>
      <c r="TL5" s="26">
        <f t="shared" si="20"/>
        <v>55762</v>
      </c>
      <c r="TM5" s="26">
        <f t="shared" si="20"/>
        <v>55792</v>
      </c>
      <c r="TN5" s="26">
        <f t="shared" si="20"/>
        <v>55823</v>
      </c>
      <c r="TO5" s="26">
        <f t="shared" si="20"/>
        <v>55853</v>
      </c>
      <c r="TP5" s="26">
        <f t="shared" si="20"/>
        <v>55884</v>
      </c>
      <c r="TQ5" s="26">
        <f t="shared" si="20"/>
        <v>55915</v>
      </c>
      <c r="TR5" s="26">
        <f t="shared" si="20"/>
        <v>55943</v>
      </c>
      <c r="TS5" s="26">
        <f t="shared" si="20"/>
        <v>55974</v>
      </c>
      <c r="TT5" s="26">
        <f t="shared" si="20"/>
        <v>56004</v>
      </c>
      <c r="TU5" s="26">
        <f t="shared" si="20"/>
        <v>56035</v>
      </c>
      <c r="TV5" s="26">
        <f t="shared" si="20"/>
        <v>56065</v>
      </c>
      <c r="TW5" s="26">
        <f t="shared" si="20"/>
        <v>56096</v>
      </c>
      <c r="TX5" s="26">
        <f t="shared" si="20"/>
        <v>56127</v>
      </c>
      <c r="TY5" s="26">
        <f t="shared" si="20"/>
        <v>56157</v>
      </c>
      <c r="TZ5" s="26">
        <f t="shared" si="20"/>
        <v>56188</v>
      </c>
      <c r="UA5" s="26">
        <f t="shared" si="20"/>
        <v>56218</v>
      </c>
      <c r="UB5" s="26">
        <f t="shared" si="20"/>
        <v>56249</v>
      </c>
      <c r="UC5" s="26">
        <f t="shared" si="20"/>
        <v>56280</v>
      </c>
      <c r="UD5" s="26">
        <f t="shared" si="20"/>
        <v>56308</v>
      </c>
      <c r="UE5" s="26">
        <f t="shared" si="20"/>
        <v>56339</v>
      </c>
      <c r="UF5" s="26">
        <f t="shared" si="20"/>
        <v>56369</v>
      </c>
      <c r="UG5" s="26">
        <f t="shared" si="20"/>
        <v>56400</v>
      </c>
      <c r="UH5" s="26">
        <f t="shared" si="20"/>
        <v>56430</v>
      </c>
      <c r="UI5" s="26">
        <f t="shared" si="20"/>
        <v>56461</v>
      </c>
      <c r="UJ5" s="26">
        <f t="shared" si="20"/>
        <v>56492</v>
      </c>
      <c r="UK5" s="26">
        <f t="shared" si="20"/>
        <v>56522</v>
      </c>
      <c r="UL5" s="26">
        <f t="shared" si="20"/>
        <v>56553</v>
      </c>
      <c r="UM5" s="26">
        <f t="shared" si="20"/>
        <v>56583</v>
      </c>
      <c r="UN5" s="26">
        <f t="shared" si="20"/>
        <v>56614</v>
      </c>
      <c r="UO5" s="26">
        <f t="shared" si="20"/>
        <v>56645</v>
      </c>
      <c r="UP5" s="26">
        <f t="shared" si="20"/>
        <v>56673</v>
      </c>
      <c r="UQ5" s="26">
        <f t="shared" si="20"/>
        <v>56704</v>
      </c>
      <c r="UR5" s="26">
        <f t="shared" si="20"/>
        <v>56734</v>
      </c>
      <c r="US5" s="26">
        <f t="shared" si="20"/>
        <v>56765</v>
      </c>
      <c r="UT5" s="26">
        <f t="shared" si="20"/>
        <v>56795</v>
      </c>
      <c r="UU5" s="26">
        <f t="shared" si="20"/>
        <v>56826</v>
      </c>
      <c r="UV5" s="26">
        <f t="shared" si="20"/>
        <v>56857</v>
      </c>
      <c r="UW5" s="26">
        <f t="shared" si="20"/>
        <v>56887</v>
      </c>
      <c r="UX5" s="26">
        <f t="shared" si="20"/>
        <v>56918</v>
      </c>
      <c r="UY5" s="26">
        <f t="shared" si="20"/>
        <v>56948</v>
      </c>
      <c r="UZ5" s="26">
        <f t="shared" si="20"/>
        <v>56979</v>
      </c>
      <c r="VA5" s="26">
        <f t="shared" si="20"/>
        <v>57010</v>
      </c>
      <c r="VB5" s="26">
        <f t="shared" si="20"/>
        <v>57039</v>
      </c>
      <c r="VC5" s="26">
        <f t="shared" si="20"/>
        <v>57070</v>
      </c>
      <c r="VD5" s="26">
        <f t="shared" si="20"/>
        <v>57100</v>
      </c>
      <c r="VE5" s="26">
        <f t="shared" si="20"/>
        <v>57131</v>
      </c>
      <c r="VF5" s="26">
        <f t="shared" si="20"/>
        <v>57161</v>
      </c>
      <c r="VG5" s="26">
        <f t="shared" si="20"/>
        <v>57192</v>
      </c>
      <c r="VH5" s="26">
        <f t="shared" si="20"/>
        <v>57223</v>
      </c>
      <c r="VI5" s="26">
        <f t="shared" ref="VI5:WD5" si="21">+VH5+40-DAY(VH5+40)</f>
        <v>57253</v>
      </c>
      <c r="VJ5" s="26">
        <f t="shared" si="21"/>
        <v>57284</v>
      </c>
      <c r="VK5" s="26">
        <f t="shared" si="21"/>
        <v>57314</v>
      </c>
      <c r="VL5" s="26">
        <f t="shared" si="21"/>
        <v>57345</v>
      </c>
      <c r="VM5" s="26">
        <f t="shared" si="21"/>
        <v>57376</v>
      </c>
      <c r="VN5" s="26">
        <f t="shared" si="21"/>
        <v>57404</v>
      </c>
      <c r="VO5" s="26">
        <f t="shared" si="21"/>
        <v>57435</v>
      </c>
      <c r="VP5" s="26">
        <f t="shared" si="21"/>
        <v>57465</v>
      </c>
      <c r="VQ5" s="26">
        <f t="shared" si="21"/>
        <v>57496</v>
      </c>
      <c r="VR5" s="26">
        <f t="shared" si="21"/>
        <v>57526</v>
      </c>
      <c r="VS5" s="26">
        <f t="shared" si="21"/>
        <v>57557</v>
      </c>
      <c r="VT5" s="26">
        <f t="shared" si="21"/>
        <v>57588</v>
      </c>
      <c r="VU5" s="26">
        <f t="shared" si="21"/>
        <v>57618</v>
      </c>
      <c r="VV5" s="26">
        <f t="shared" si="21"/>
        <v>57649</v>
      </c>
      <c r="VW5" s="26">
        <f t="shared" si="21"/>
        <v>57679</v>
      </c>
      <c r="VX5" s="26">
        <f t="shared" si="21"/>
        <v>57710</v>
      </c>
      <c r="VY5" s="26">
        <f t="shared" si="21"/>
        <v>57741</v>
      </c>
      <c r="VZ5" s="26">
        <f t="shared" si="21"/>
        <v>57769</v>
      </c>
      <c r="WA5" s="26">
        <f t="shared" si="21"/>
        <v>57800</v>
      </c>
      <c r="WB5" s="26">
        <f t="shared" si="21"/>
        <v>57830</v>
      </c>
      <c r="WC5" s="26">
        <f t="shared" si="21"/>
        <v>57861</v>
      </c>
      <c r="WD5" s="26">
        <f t="shared" si="21"/>
        <v>57891</v>
      </c>
      <c r="WF5" s="20"/>
    </row>
    <row r="6" spans="19:604" x14ac:dyDescent="0.35">
      <c r="T6" s="24" t="s">
        <v>1079</v>
      </c>
      <c r="U6" s="35">
        <f>SUM(U7:U10)</f>
        <v>2442.3601114095218</v>
      </c>
      <c r="V6" s="35">
        <f t="shared" ref="V6:BB6" si="22">SUM(V7:V10)</f>
        <v>2423.8309627014914</v>
      </c>
      <c r="W6" s="35">
        <f t="shared" si="22"/>
        <v>2423.2504703394916</v>
      </c>
      <c r="X6" s="35">
        <f t="shared" si="22"/>
        <v>2413.2835231291583</v>
      </c>
      <c r="Y6" s="35">
        <f t="shared" si="22"/>
        <v>2407.3326189709915</v>
      </c>
      <c r="Z6" s="35">
        <f t="shared" si="22"/>
        <v>2400.6725746894917</v>
      </c>
      <c r="AA6" s="35">
        <f t="shared" si="22"/>
        <v>2361.9874765885615</v>
      </c>
      <c r="AB6" s="35">
        <f t="shared" si="22"/>
        <v>2145.6490360814914</v>
      </c>
      <c r="AC6" s="35">
        <f t="shared" si="22"/>
        <v>2145.6490360814914</v>
      </c>
      <c r="AD6" s="35">
        <f t="shared" si="22"/>
        <v>2115.3813132576224</v>
      </c>
      <c r="AE6" s="35">
        <f t="shared" si="22"/>
        <v>1995.8573365613329</v>
      </c>
      <c r="AF6" s="35">
        <f t="shared" si="22"/>
        <v>1848.6514540012497</v>
      </c>
      <c r="AG6" s="35">
        <f t="shared" si="22"/>
        <v>1811.2541997786664</v>
      </c>
      <c r="AH6" s="35">
        <f t="shared" si="22"/>
        <v>1778.7633763025535</v>
      </c>
      <c r="AI6" s="35">
        <f t="shared" si="22"/>
        <v>1556.2045246139401</v>
      </c>
      <c r="AJ6" s="35">
        <f t="shared" si="22"/>
        <v>1047.8764330935196</v>
      </c>
      <c r="AK6" s="35">
        <f t="shared" si="22"/>
        <v>810.283313894196</v>
      </c>
      <c r="AL6" s="35">
        <f t="shared" si="22"/>
        <v>599.34293971034936</v>
      </c>
      <c r="AM6" s="35">
        <f t="shared" si="22"/>
        <v>185.43819019384404</v>
      </c>
      <c r="AN6" s="35">
        <f t="shared" si="22"/>
        <v>40.818033643978481</v>
      </c>
      <c r="AO6" s="35">
        <f t="shared" si="22"/>
        <v>0</v>
      </c>
      <c r="AP6" s="35">
        <f t="shared" si="22"/>
        <v>0</v>
      </c>
      <c r="AQ6" s="35">
        <f t="shared" si="22"/>
        <v>0</v>
      </c>
      <c r="AR6" s="35">
        <f t="shared" si="22"/>
        <v>0</v>
      </c>
      <c r="AS6" s="35">
        <f t="shared" si="22"/>
        <v>0</v>
      </c>
      <c r="AT6" s="35">
        <f t="shared" si="22"/>
        <v>0</v>
      </c>
      <c r="AU6" s="35">
        <f t="shared" si="22"/>
        <v>0</v>
      </c>
      <c r="AV6" s="35">
        <f t="shared" si="22"/>
        <v>0</v>
      </c>
      <c r="AW6" s="35">
        <f t="shared" si="22"/>
        <v>0</v>
      </c>
      <c r="AX6" s="35">
        <f t="shared" si="22"/>
        <v>0</v>
      </c>
      <c r="AY6" s="35">
        <f t="shared" si="22"/>
        <v>0</v>
      </c>
      <c r="AZ6" s="35">
        <f t="shared" si="22"/>
        <v>0</v>
      </c>
      <c r="BA6" s="35">
        <f t="shared" si="22"/>
        <v>0</v>
      </c>
      <c r="BB6" s="35">
        <f t="shared" si="22"/>
        <v>0</v>
      </c>
      <c r="BD6" s="24" t="s">
        <v>1079</v>
      </c>
      <c r="BE6" s="35">
        <f t="shared" ref="BE6:DP6" si="23">SUM(BE7:BE10)</f>
        <v>611.79942432111579</v>
      </c>
      <c r="BF6" s="35">
        <f t="shared" si="23"/>
        <v>610.62451697185566</v>
      </c>
      <c r="BG6" s="35">
        <f t="shared" si="23"/>
        <v>610.62451697185566</v>
      </c>
      <c r="BH6" s="35">
        <f t="shared" si="23"/>
        <v>609.31165314469479</v>
      </c>
      <c r="BI6" s="35">
        <f t="shared" si="23"/>
        <v>606.39310994687298</v>
      </c>
      <c r="BJ6" s="35">
        <f t="shared" si="23"/>
        <v>605.8126175848729</v>
      </c>
      <c r="BK6" s="35">
        <f t="shared" si="23"/>
        <v>605.8126175848729</v>
      </c>
      <c r="BL6" s="35">
        <f t="shared" si="23"/>
        <v>605.8126175848729</v>
      </c>
      <c r="BM6" s="35">
        <f t="shared" si="23"/>
        <v>605.8126175848729</v>
      </c>
      <c r="BN6" s="35">
        <f t="shared" si="23"/>
        <v>605.8126175848729</v>
      </c>
      <c r="BO6" s="35">
        <f t="shared" si="23"/>
        <v>605.8126175848729</v>
      </c>
      <c r="BP6" s="35">
        <f t="shared" si="23"/>
        <v>605.8126175848729</v>
      </c>
      <c r="BQ6" s="35">
        <f t="shared" si="23"/>
        <v>604.74818741153956</v>
      </c>
      <c r="BR6" s="35">
        <f t="shared" si="23"/>
        <v>604.21597232487295</v>
      </c>
      <c r="BS6" s="35">
        <f t="shared" si="23"/>
        <v>602.15968169637301</v>
      </c>
      <c r="BT6" s="35">
        <f t="shared" si="23"/>
        <v>602.15968169637301</v>
      </c>
      <c r="BU6" s="35">
        <f t="shared" si="23"/>
        <v>602.15968169637301</v>
      </c>
      <c r="BV6" s="35">
        <f t="shared" si="23"/>
        <v>602.15968169637301</v>
      </c>
      <c r="BW6" s="35">
        <f t="shared" si="23"/>
        <v>602.15968169637301</v>
      </c>
      <c r="BX6" s="35">
        <f t="shared" si="23"/>
        <v>600.85357388187299</v>
      </c>
      <c r="BY6" s="35">
        <f t="shared" si="23"/>
        <v>600.85357388187299</v>
      </c>
      <c r="BZ6" s="35">
        <f t="shared" si="23"/>
        <v>600.85357388187299</v>
      </c>
      <c r="CA6" s="35">
        <f t="shared" si="23"/>
        <v>599.48271346287299</v>
      </c>
      <c r="CB6" s="35">
        <f t="shared" si="23"/>
        <v>599.48271346287299</v>
      </c>
      <c r="CC6" s="35">
        <f t="shared" si="23"/>
        <v>599.48271346287299</v>
      </c>
      <c r="CD6" s="35">
        <f t="shared" si="23"/>
        <v>599.48271346287299</v>
      </c>
      <c r="CE6" s="35">
        <f t="shared" si="23"/>
        <v>599.48271346287299</v>
      </c>
      <c r="CF6" s="35">
        <f t="shared" si="23"/>
        <v>563.5393361999428</v>
      </c>
      <c r="CG6" s="35">
        <f t="shared" si="23"/>
        <v>536.41225902037297</v>
      </c>
      <c r="CH6" s="35">
        <f t="shared" si="23"/>
        <v>536.41225902037297</v>
      </c>
      <c r="CI6" s="35">
        <f t="shared" si="23"/>
        <v>536.41225902037297</v>
      </c>
      <c r="CJ6" s="35">
        <f t="shared" si="23"/>
        <v>536.41225902037297</v>
      </c>
      <c r="CK6" s="35">
        <f t="shared" si="23"/>
        <v>536.41225902037297</v>
      </c>
      <c r="CL6" s="35">
        <f t="shared" si="23"/>
        <v>536.41225902037297</v>
      </c>
      <c r="CM6" s="35">
        <f t="shared" si="23"/>
        <v>536.41225902037297</v>
      </c>
      <c r="CN6" s="35">
        <f t="shared" si="23"/>
        <v>536.41225902037297</v>
      </c>
      <c r="CO6" s="35">
        <f t="shared" si="23"/>
        <v>536.41225902037297</v>
      </c>
      <c r="CP6" s="35">
        <f t="shared" si="23"/>
        <v>536.41225902037297</v>
      </c>
      <c r="CQ6" s="35">
        <f t="shared" si="23"/>
        <v>526.98460764900392</v>
      </c>
      <c r="CR6" s="35">
        <f t="shared" si="23"/>
        <v>515.57218756787302</v>
      </c>
      <c r="CS6" s="35">
        <f t="shared" si="23"/>
        <v>515.57218756787302</v>
      </c>
      <c r="CT6" s="35">
        <f t="shared" si="23"/>
        <v>515.57218756787302</v>
      </c>
      <c r="CU6" s="35">
        <f t="shared" si="23"/>
        <v>500.62511948308725</v>
      </c>
      <c r="CV6" s="35">
        <f t="shared" si="23"/>
        <v>464.08784194250006</v>
      </c>
      <c r="CW6" s="35">
        <f t="shared" si="23"/>
        <v>464.08784194250006</v>
      </c>
      <c r="CX6" s="35">
        <f t="shared" si="23"/>
        <v>464.08784194250006</v>
      </c>
      <c r="CY6" s="35">
        <f t="shared" si="23"/>
        <v>464.08784194250006</v>
      </c>
      <c r="CZ6" s="35">
        <f t="shared" si="23"/>
        <v>456.38792817375008</v>
      </c>
      <c r="DA6" s="35">
        <f t="shared" si="23"/>
        <v>453.08796513000004</v>
      </c>
      <c r="DB6" s="35">
        <f t="shared" si="23"/>
        <v>453.08796513000004</v>
      </c>
      <c r="DC6" s="35">
        <f t="shared" si="23"/>
        <v>453.08796513000004</v>
      </c>
      <c r="DD6" s="35">
        <f t="shared" si="23"/>
        <v>451.99030438866669</v>
      </c>
      <c r="DE6" s="35">
        <f t="shared" si="23"/>
        <v>446.91362345999994</v>
      </c>
      <c r="DF6" s="35">
        <f t="shared" si="23"/>
        <v>446.91362345999994</v>
      </c>
      <c r="DG6" s="35">
        <f t="shared" si="23"/>
        <v>445.75029967005378</v>
      </c>
      <c r="DH6" s="35">
        <f t="shared" si="23"/>
        <v>439.18582971249998</v>
      </c>
      <c r="DI6" s="35">
        <f t="shared" si="23"/>
        <v>439.18582971249998</v>
      </c>
      <c r="DJ6" s="35">
        <f t="shared" si="23"/>
        <v>436.72717320822585</v>
      </c>
      <c r="DK6" s="35">
        <f t="shared" si="23"/>
        <v>378.71052276821428</v>
      </c>
      <c r="DL6" s="35">
        <f t="shared" si="23"/>
        <v>301.58099892499996</v>
      </c>
      <c r="DM6" s="35">
        <f t="shared" si="23"/>
        <v>292.76459322524192</v>
      </c>
      <c r="DN6" s="35">
        <f t="shared" si="23"/>
        <v>267.65888142327776</v>
      </c>
      <c r="DO6" s="35">
        <f t="shared" si="23"/>
        <v>243.72647922250002</v>
      </c>
      <c r="DP6" s="35">
        <f t="shared" si="23"/>
        <v>243.72647922250002</v>
      </c>
      <c r="DQ6" s="35">
        <f t="shared" ref="DQ6:GB6" si="24">SUM(DQ7:DQ10)</f>
        <v>224.61970976040317</v>
      </c>
      <c r="DR6" s="35">
        <f t="shared" si="24"/>
        <v>201.70348614807077</v>
      </c>
      <c r="DS6" s="35">
        <f t="shared" si="24"/>
        <v>192.28819127749998</v>
      </c>
      <c r="DT6" s="35">
        <f t="shared" si="24"/>
        <v>191.6719267082222</v>
      </c>
      <c r="DU6" s="35">
        <f t="shared" si="24"/>
        <v>186.29359819499999</v>
      </c>
      <c r="DV6" s="35">
        <f t="shared" si="24"/>
        <v>156.16480001833332</v>
      </c>
      <c r="DW6" s="35">
        <f t="shared" si="24"/>
        <v>144.63833063999999</v>
      </c>
      <c r="DX6" s="35">
        <f t="shared" si="24"/>
        <v>112.24621085701612</v>
      </c>
      <c r="DY6" s="35">
        <f t="shared" si="24"/>
        <v>76.580947874999993</v>
      </c>
      <c r="DZ6" s="35">
        <f t="shared" si="24"/>
        <v>38.664799863844081</v>
      </c>
      <c r="EA6" s="35">
        <f t="shared" si="24"/>
        <v>35.096221227499996</v>
      </c>
      <c r="EB6" s="35">
        <f t="shared" si="24"/>
        <v>35.096221227499996</v>
      </c>
      <c r="EC6" s="35">
        <f t="shared" si="24"/>
        <v>28.046495588790314</v>
      </c>
      <c r="ED6" s="35">
        <f t="shared" si="24"/>
        <v>10.026302302177417</v>
      </c>
      <c r="EE6" s="35">
        <f t="shared" si="24"/>
        <v>2.7452357530107516</v>
      </c>
      <c r="EF6" s="35">
        <f t="shared" si="24"/>
        <v>0</v>
      </c>
      <c r="EG6" s="35">
        <f t="shared" si="24"/>
        <v>0</v>
      </c>
      <c r="EH6" s="35">
        <f t="shared" si="24"/>
        <v>0</v>
      </c>
      <c r="EI6" s="35">
        <f t="shared" si="24"/>
        <v>0</v>
      </c>
      <c r="EJ6" s="35">
        <f t="shared" si="24"/>
        <v>0</v>
      </c>
      <c r="EK6" s="35">
        <f t="shared" si="24"/>
        <v>0</v>
      </c>
      <c r="EL6" s="35">
        <f t="shared" si="24"/>
        <v>0</v>
      </c>
      <c r="EM6" s="35">
        <f t="shared" si="24"/>
        <v>0</v>
      </c>
      <c r="EN6" s="35">
        <f t="shared" si="24"/>
        <v>0</v>
      </c>
      <c r="EO6" s="35">
        <f t="shared" si="24"/>
        <v>0</v>
      </c>
      <c r="EP6" s="35">
        <f t="shared" si="24"/>
        <v>0</v>
      </c>
      <c r="EQ6" s="35">
        <f t="shared" si="24"/>
        <v>0</v>
      </c>
      <c r="ER6" s="35">
        <f t="shared" si="24"/>
        <v>0</v>
      </c>
      <c r="ES6" s="35">
        <f t="shared" si="24"/>
        <v>0</v>
      </c>
      <c r="ET6" s="35">
        <f t="shared" si="24"/>
        <v>0</v>
      </c>
      <c r="EU6" s="35">
        <f t="shared" si="24"/>
        <v>0</v>
      </c>
      <c r="EV6" s="35">
        <f t="shared" si="24"/>
        <v>0</v>
      </c>
      <c r="EW6" s="35">
        <f t="shared" si="24"/>
        <v>0</v>
      </c>
      <c r="EX6" s="35">
        <f t="shared" si="24"/>
        <v>0</v>
      </c>
      <c r="EY6" s="35">
        <f t="shared" si="24"/>
        <v>0</v>
      </c>
      <c r="EZ6" s="35">
        <f t="shared" si="24"/>
        <v>0</v>
      </c>
      <c r="FA6" s="35">
        <f t="shared" si="24"/>
        <v>0</v>
      </c>
      <c r="FB6" s="35">
        <f t="shared" si="24"/>
        <v>0</v>
      </c>
      <c r="FC6" s="35">
        <f t="shared" si="24"/>
        <v>0</v>
      </c>
      <c r="FD6" s="35">
        <f t="shared" si="24"/>
        <v>0</v>
      </c>
      <c r="FE6" s="35">
        <f t="shared" si="24"/>
        <v>0</v>
      </c>
      <c r="FF6" s="35">
        <f t="shared" si="24"/>
        <v>0</v>
      </c>
      <c r="FG6" s="35">
        <f t="shared" si="24"/>
        <v>0</v>
      </c>
      <c r="FH6" s="35">
        <f t="shared" si="24"/>
        <v>0</v>
      </c>
      <c r="FI6" s="35">
        <f t="shared" si="24"/>
        <v>0</v>
      </c>
      <c r="FJ6" s="35">
        <f t="shared" si="24"/>
        <v>0</v>
      </c>
      <c r="FK6" s="35">
        <f t="shared" si="24"/>
        <v>0</v>
      </c>
      <c r="FL6" s="35">
        <f t="shared" si="24"/>
        <v>0</v>
      </c>
      <c r="FM6" s="35">
        <f t="shared" si="24"/>
        <v>0</v>
      </c>
      <c r="FN6" s="35">
        <f t="shared" si="24"/>
        <v>0</v>
      </c>
      <c r="FO6" s="35">
        <f t="shared" si="24"/>
        <v>0</v>
      </c>
      <c r="FP6" s="35">
        <f t="shared" si="24"/>
        <v>0</v>
      </c>
      <c r="FQ6" s="35">
        <f t="shared" si="24"/>
        <v>0</v>
      </c>
      <c r="FR6" s="35">
        <f t="shared" si="24"/>
        <v>0</v>
      </c>
      <c r="FS6" s="35">
        <f t="shared" si="24"/>
        <v>0</v>
      </c>
      <c r="FT6" s="35">
        <f t="shared" si="24"/>
        <v>0</v>
      </c>
      <c r="FU6" s="35">
        <f t="shared" si="24"/>
        <v>0</v>
      </c>
      <c r="FV6" s="35">
        <f t="shared" si="24"/>
        <v>0</v>
      </c>
      <c r="FW6" s="35">
        <f t="shared" si="24"/>
        <v>0</v>
      </c>
      <c r="FX6" s="35">
        <f t="shared" si="24"/>
        <v>0</v>
      </c>
      <c r="FY6" s="35">
        <f t="shared" si="24"/>
        <v>0</v>
      </c>
      <c r="FZ6" s="35">
        <f t="shared" si="24"/>
        <v>0</v>
      </c>
      <c r="GA6" s="35">
        <f t="shared" si="24"/>
        <v>0</v>
      </c>
      <c r="GB6" s="35">
        <f t="shared" si="24"/>
        <v>0</v>
      </c>
      <c r="GC6" s="35">
        <f t="shared" ref="GC6:GJ6" si="25">SUM(GC7:GC10)</f>
        <v>0</v>
      </c>
      <c r="GD6" s="35">
        <f t="shared" si="25"/>
        <v>0</v>
      </c>
      <c r="GE6" s="35">
        <f t="shared" si="25"/>
        <v>0</v>
      </c>
      <c r="GF6" s="35">
        <f t="shared" si="25"/>
        <v>0</v>
      </c>
      <c r="GG6" s="35">
        <f t="shared" si="25"/>
        <v>0</v>
      </c>
      <c r="GH6" s="35">
        <f t="shared" si="25"/>
        <v>0</v>
      </c>
      <c r="GI6" s="35">
        <f t="shared" si="25"/>
        <v>0</v>
      </c>
      <c r="GJ6" s="35">
        <f t="shared" si="25"/>
        <v>0</v>
      </c>
      <c r="GL6" s="24" t="s">
        <v>1079</v>
      </c>
      <c r="GM6" s="35">
        <f t="shared" ref="GM6:IX6" si="26">SUM(GM7:GM10)</f>
        <v>204.1289593319153</v>
      </c>
      <c r="GN6" s="35">
        <f t="shared" si="26"/>
        <v>204.1289593319153</v>
      </c>
      <c r="GO6" s="35">
        <f t="shared" si="26"/>
        <v>203.54150565728523</v>
      </c>
      <c r="GP6" s="35">
        <f t="shared" si="26"/>
        <v>203.54150565728523</v>
      </c>
      <c r="GQ6" s="35">
        <f t="shared" si="26"/>
        <v>203.54150565728523</v>
      </c>
      <c r="GR6" s="35">
        <f t="shared" si="26"/>
        <v>203.54150565728523</v>
      </c>
      <c r="GS6" s="35">
        <f t="shared" si="26"/>
        <v>203.54150565728523</v>
      </c>
      <c r="GT6" s="35">
        <f t="shared" si="26"/>
        <v>203.54150565728523</v>
      </c>
      <c r="GU6" s="35">
        <f t="shared" si="26"/>
        <v>203.54150565728523</v>
      </c>
      <c r="GV6" s="35">
        <f t="shared" si="26"/>
        <v>203.54150565728523</v>
      </c>
      <c r="GW6" s="35">
        <f t="shared" si="26"/>
        <v>203.54150565728523</v>
      </c>
      <c r="GX6" s="35">
        <f t="shared" si="26"/>
        <v>202.2286418301243</v>
      </c>
      <c r="GY6" s="35">
        <f t="shared" si="26"/>
        <v>202.22778537595764</v>
      </c>
      <c r="GZ6" s="35">
        <f t="shared" si="26"/>
        <v>202.22778537595764</v>
      </c>
      <c r="HA6" s="35">
        <f t="shared" si="26"/>
        <v>201.93753919495765</v>
      </c>
      <c r="HB6" s="35">
        <f t="shared" si="26"/>
        <v>201.93753919495765</v>
      </c>
      <c r="HC6" s="35">
        <f t="shared" si="26"/>
        <v>201.93753919495765</v>
      </c>
      <c r="HD6" s="35">
        <f t="shared" si="26"/>
        <v>201.93753919495765</v>
      </c>
      <c r="HE6" s="35">
        <f t="shared" si="26"/>
        <v>201.93753919495765</v>
      </c>
      <c r="HF6" s="35">
        <f t="shared" si="26"/>
        <v>201.93753919495765</v>
      </c>
      <c r="HG6" s="35">
        <f t="shared" si="26"/>
        <v>201.93753919495765</v>
      </c>
      <c r="HH6" s="35">
        <f t="shared" si="26"/>
        <v>201.93753919495765</v>
      </c>
      <c r="HI6" s="35">
        <f t="shared" si="26"/>
        <v>201.93753919495765</v>
      </c>
      <c r="HJ6" s="35">
        <f t="shared" si="26"/>
        <v>201.93753919495765</v>
      </c>
      <c r="HK6" s="35">
        <f t="shared" si="26"/>
        <v>201.93753919495765</v>
      </c>
      <c r="HL6" s="35">
        <f t="shared" si="26"/>
        <v>201.93753919495765</v>
      </c>
      <c r="HM6" s="35">
        <f t="shared" si="26"/>
        <v>201.93753919495765</v>
      </c>
      <c r="HN6" s="35">
        <f t="shared" si="26"/>
        <v>201.93753919495765</v>
      </c>
      <c r="HO6" s="35">
        <f t="shared" si="26"/>
        <v>201.93753919495765</v>
      </c>
      <c r="HP6" s="35">
        <f t="shared" si="26"/>
        <v>201.93753919495765</v>
      </c>
      <c r="HQ6" s="35">
        <f t="shared" si="26"/>
        <v>201.93753919495765</v>
      </c>
      <c r="HR6" s="35">
        <f t="shared" si="26"/>
        <v>201.93753919495765</v>
      </c>
      <c r="HS6" s="35">
        <f t="shared" si="26"/>
        <v>201.93753919495765</v>
      </c>
      <c r="HT6" s="35">
        <f t="shared" si="26"/>
        <v>201.93753919495765</v>
      </c>
      <c r="HU6" s="35">
        <f t="shared" si="26"/>
        <v>201.93753919495765</v>
      </c>
      <c r="HV6" s="35">
        <f t="shared" si="26"/>
        <v>201.93753919495765</v>
      </c>
      <c r="HW6" s="35">
        <f t="shared" si="26"/>
        <v>201.93753919495765</v>
      </c>
      <c r="HX6" s="35">
        <f t="shared" si="26"/>
        <v>201.40532410829098</v>
      </c>
      <c r="HY6" s="35">
        <f t="shared" si="26"/>
        <v>201.40532410829098</v>
      </c>
      <c r="HZ6" s="35">
        <f t="shared" si="26"/>
        <v>201.40532410829098</v>
      </c>
      <c r="IA6" s="35">
        <f t="shared" si="26"/>
        <v>201.40532410829098</v>
      </c>
      <c r="IB6" s="35">
        <f t="shared" si="26"/>
        <v>201.40532410829098</v>
      </c>
      <c r="IC6" s="35">
        <f t="shared" si="26"/>
        <v>200.71989389879099</v>
      </c>
      <c r="ID6" s="35">
        <f t="shared" si="26"/>
        <v>200.71989389879099</v>
      </c>
      <c r="IE6" s="35">
        <f t="shared" si="26"/>
        <v>200.71989389879099</v>
      </c>
      <c r="IF6" s="35">
        <f t="shared" si="26"/>
        <v>200.71989389879099</v>
      </c>
      <c r="IG6" s="35">
        <f t="shared" si="26"/>
        <v>200.71989389879099</v>
      </c>
      <c r="IH6" s="35">
        <f t="shared" si="26"/>
        <v>200.71989389879099</v>
      </c>
      <c r="II6" s="35">
        <f t="shared" si="26"/>
        <v>200.71989389879099</v>
      </c>
      <c r="IJ6" s="35">
        <f t="shared" si="26"/>
        <v>200.71989389879099</v>
      </c>
      <c r="IK6" s="35">
        <f t="shared" si="26"/>
        <v>200.71989389879099</v>
      </c>
      <c r="IL6" s="35">
        <f t="shared" si="26"/>
        <v>200.71989389879099</v>
      </c>
      <c r="IM6" s="35">
        <f t="shared" si="26"/>
        <v>200.71989389879099</v>
      </c>
      <c r="IN6" s="35">
        <f t="shared" si="26"/>
        <v>200.71989389879099</v>
      </c>
      <c r="IO6" s="35">
        <f t="shared" si="26"/>
        <v>200.71989389879099</v>
      </c>
      <c r="IP6" s="35">
        <f t="shared" si="26"/>
        <v>200.71989389879099</v>
      </c>
      <c r="IQ6" s="35">
        <f t="shared" si="26"/>
        <v>200.71989389879099</v>
      </c>
      <c r="IR6" s="35">
        <f t="shared" si="26"/>
        <v>200.28452462729098</v>
      </c>
      <c r="IS6" s="35">
        <f t="shared" si="26"/>
        <v>200.28452462729098</v>
      </c>
      <c r="IT6" s="35">
        <f t="shared" si="26"/>
        <v>200.28452462729098</v>
      </c>
      <c r="IU6" s="35">
        <f t="shared" si="26"/>
        <v>200.28452462729098</v>
      </c>
      <c r="IV6" s="35">
        <f t="shared" si="26"/>
        <v>200.28452462729098</v>
      </c>
      <c r="IW6" s="35">
        <f t="shared" si="26"/>
        <v>200.28452462729098</v>
      </c>
      <c r="IX6" s="35">
        <f t="shared" si="26"/>
        <v>200.28452462729098</v>
      </c>
      <c r="IY6" s="35">
        <f t="shared" ref="IY6:LJ6" si="27">SUM(IY7:IY10)</f>
        <v>200.28452462729098</v>
      </c>
      <c r="IZ6" s="35">
        <f t="shared" si="27"/>
        <v>200.28452462729098</v>
      </c>
      <c r="JA6" s="35">
        <f t="shared" si="27"/>
        <v>199.82757115429098</v>
      </c>
      <c r="JB6" s="35">
        <f t="shared" si="27"/>
        <v>199.82757115429098</v>
      </c>
      <c r="JC6" s="35">
        <f t="shared" si="27"/>
        <v>199.82757115429098</v>
      </c>
      <c r="JD6" s="35">
        <f t="shared" si="27"/>
        <v>199.82757115429098</v>
      </c>
      <c r="JE6" s="35">
        <f t="shared" si="27"/>
        <v>199.82757115429098</v>
      </c>
      <c r="JF6" s="35">
        <f t="shared" si="27"/>
        <v>199.82757115429098</v>
      </c>
      <c r="JG6" s="35">
        <f t="shared" si="27"/>
        <v>199.82757115429098</v>
      </c>
      <c r="JH6" s="35">
        <f t="shared" si="27"/>
        <v>199.82757115429098</v>
      </c>
      <c r="JI6" s="35">
        <f t="shared" si="27"/>
        <v>199.82757115429098</v>
      </c>
      <c r="JJ6" s="35">
        <f t="shared" si="27"/>
        <v>199.82757115429098</v>
      </c>
      <c r="JK6" s="35">
        <f t="shared" si="27"/>
        <v>199.82757115429098</v>
      </c>
      <c r="JL6" s="35">
        <f t="shared" si="27"/>
        <v>199.82757115429098</v>
      </c>
      <c r="JM6" s="35">
        <f t="shared" si="27"/>
        <v>199.82757115429098</v>
      </c>
      <c r="JN6" s="35">
        <f t="shared" si="27"/>
        <v>199.82757115429098</v>
      </c>
      <c r="JO6" s="35">
        <f t="shared" si="27"/>
        <v>199.82757115429098</v>
      </c>
      <c r="JP6" s="35">
        <f t="shared" si="27"/>
        <v>199.82757115429098</v>
      </c>
      <c r="JQ6" s="35">
        <f t="shared" si="27"/>
        <v>184.90767870552753</v>
      </c>
      <c r="JR6" s="35">
        <f t="shared" si="27"/>
        <v>178.80408634012429</v>
      </c>
      <c r="JS6" s="35">
        <f t="shared" si="27"/>
        <v>178.80408634012429</v>
      </c>
      <c r="JT6" s="35">
        <f t="shared" si="27"/>
        <v>178.80408634012429</v>
      </c>
      <c r="JU6" s="35">
        <f t="shared" si="27"/>
        <v>178.80408634012429</v>
      </c>
      <c r="JV6" s="35">
        <f t="shared" si="27"/>
        <v>178.80408634012429</v>
      </c>
      <c r="JW6" s="35">
        <f t="shared" si="27"/>
        <v>178.80408634012429</v>
      </c>
      <c r="JX6" s="35">
        <f t="shared" si="27"/>
        <v>178.80408634012429</v>
      </c>
      <c r="JY6" s="35">
        <f t="shared" si="27"/>
        <v>178.80408634012429</v>
      </c>
      <c r="JZ6" s="35">
        <f t="shared" si="27"/>
        <v>178.80408634012429</v>
      </c>
      <c r="KA6" s="35">
        <f t="shared" si="27"/>
        <v>178.80408634012429</v>
      </c>
      <c r="KB6" s="35">
        <f t="shared" si="27"/>
        <v>178.80408634012429</v>
      </c>
      <c r="KC6" s="35">
        <f t="shared" si="27"/>
        <v>178.80408634012429</v>
      </c>
      <c r="KD6" s="35">
        <f t="shared" si="27"/>
        <v>178.80408634012429</v>
      </c>
      <c r="KE6" s="35">
        <f t="shared" si="27"/>
        <v>178.80408634012429</v>
      </c>
      <c r="KF6" s="35">
        <f t="shared" si="27"/>
        <v>178.80408634012429</v>
      </c>
      <c r="KG6" s="35">
        <f t="shared" si="27"/>
        <v>178.80408634012429</v>
      </c>
      <c r="KH6" s="35">
        <f t="shared" si="27"/>
        <v>178.80408634012429</v>
      </c>
      <c r="KI6" s="35">
        <f t="shared" si="27"/>
        <v>178.80408634012429</v>
      </c>
      <c r="KJ6" s="35">
        <f t="shared" si="27"/>
        <v>178.80408634012429</v>
      </c>
      <c r="KK6" s="35">
        <f t="shared" si="27"/>
        <v>178.80408634012429</v>
      </c>
      <c r="KL6" s="35">
        <f t="shared" si="27"/>
        <v>178.80408634012429</v>
      </c>
      <c r="KM6" s="35">
        <f t="shared" si="27"/>
        <v>178.80408634012429</v>
      </c>
      <c r="KN6" s="35">
        <f t="shared" si="27"/>
        <v>178.80408634012429</v>
      </c>
      <c r="KO6" s="35">
        <f t="shared" si="27"/>
        <v>178.80408634012429</v>
      </c>
      <c r="KP6" s="35">
        <f t="shared" si="27"/>
        <v>178.80408634012429</v>
      </c>
      <c r="KQ6" s="35">
        <f t="shared" si="27"/>
        <v>178.80408634012429</v>
      </c>
      <c r="KR6" s="35">
        <f t="shared" si="27"/>
        <v>178.80408634012429</v>
      </c>
      <c r="KS6" s="35">
        <f t="shared" si="27"/>
        <v>178.80408634012429</v>
      </c>
      <c r="KT6" s="35">
        <f t="shared" si="27"/>
        <v>178.80408634012429</v>
      </c>
      <c r="KU6" s="35">
        <f t="shared" si="27"/>
        <v>178.80408634012429</v>
      </c>
      <c r="KV6" s="35">
        <f t="shared" si="27"/>
        <v>178.80408634012429</v>
      </c>
      <c r="KW6" s="35">
        <f t="shared" si="27"/>
        <v>178.80408634012429</v>
      </c>
      <c r="KX6" s="35">
        <f t="shared" si="27"/>
        <v>176.32312545292194</v>
      </c>
      <c r="KY6" s="35">
        <f t="shared" si="27"/>
        <v>171.85739585595763</v>
      </c>
      <c r="KZ6" s="35">
        <f t="shared" si="27"/>
        <v>171.85739585595763</v>
      </c>
      <c r="LA6" s="35">
        <f t="shared" si="27"/>
        <v>171.85739585595763</v>
      </c>
      <c r="LB6" s="35">
        <f t="shared" si="27"/>
        <v>171.85739585595763</v>
      </c>
      <c r="LC6" s="35">
        <f t="shared" si="27"/>
        <v>171.85739585595763</v>
      </c>
      <c r="LD6" s="35">
        <f t="shared" si="27"/>
        <v>171.85739585595763</v>
      </c>
      <c r="LE6" s="35">
        <f t="shared" si="27"/>
        <v>171.85739585595763</v>
      </c>
      <c r="LF6" s="35">
        <f t="shared" si="27"/>
        <v>171.85739585595763</v>
      </c>
      <c r="LG6" s="35">
        <f t="shared" si="27"/>
        <v>171.85739585595763</v>
      </c>
      <c r="LH6" s="35">
        <f t="shared" si="27"/>
        <v>171.85739585595763</v>
      </c>
      <c r="LI6" s="35">
        <f t="shared" si="27"/>
        <v>171.85739585595763</v>
      </c>
      <c r="LJ6" s="35">
        <f t="shared" si="27"/>
        <v>171.85739585595763</v>
      </c>
      <c r="LK6" s="35">
        <f t="shared" ref="LK6:NV6" si="28">SUM(LK7:LK10)</f>
        <v>156.91032777117192</v>
      </c>
      <c r="LL6" s="35">
        <f t="shared" si="28"/>
        <v>154.69594731416663</v>
      </c>
      <c r="LM6" s="35">
        <f t="shared" si="28"/>
        <v>154.69594731416663</v>
      </c>
      <c r="LN6" s="35">
        <f t="shared" si="28"/>
        <v>154.69594731416663</v>
      </c>
      <c r="LO6" s="35">
        <f t="shared" si="28"/>
        <v>154.69594731416663</v>
      </c>
      <c r="LP6" s="35">
        <f t="shared" si="28"/>
        <v>154.69594731416663</v>
      </c>
      <c r="LQ6" s="35">
        <f t="shared" si="28"/>
        <v>154.69594731416663</v>
      </c>
      <c r="LR6" s="35">
        <f t="shared" si="28"/>
        <v>154.69594731416663</v>
      </c>
      <c r="LS6" s="35">
        <f t="shared" si="28"/>
        <v>154.69594731416663</v>
      </c>
      <c r="LT6" s="35">
        <f t="shared" si="28"/>
        <v>154.69594731416663</v>
      </c>
      <c r="LU6" s="35">
        <f t="shared" si="28"/>
        <v>154.69594731416663</v>
      </c>
      <c r="LV6" s="35">
        <f t="shared" si="28"/>
        <v>154.69594731416663</v>
      </c>
      <c r="LW6" s="35">
        <f t="shared" si="28"/>
        <v>154.69594731416663</v>
      </c>
      <c r="LX6" s="35">
        <f t="shared" si="28"/>
        <v>154.32928475374996</v>
      </c>
      <c r="LY6" s="35">
        <f t="shared" si="28"/>
        <v>151.02932170999998</v>
      </c>
      <c r="LZ6" s="35">
        <f t="shared" si="28"/>
        <v>151.02932170999998</v>
      </c>
      <c r="MA6" s="35">
        <f t="shared" si="28"/>
        <v>151.02932170999998</v>
      </c>
      <c r="MB6" s="35">
        <f t="shared" si="28"/>
        <v>151.02932170999998</v>
      </c>
      <c r="MC6" s="35">
        <f t="shared" si="28"/>
        <v>151.02932170999998</v>
      </c>
      <c r="MD6" s="35">
        <f t="shared" si="28"/>
        <v>151.02932170999998</v>
      </c>
      <c r="ME6" s="35">
        <f t="shared" si="28"/>
        <v>151.02932170999998</v>
      </c>
      <c r="MF6" s="35">
        <f t="shared" si="28"/>
        <v>151.02932170999998</v>
      </c>
      <c r="MG6" s="35">
        <f t="shared" si="28"/>
        <v>151.02932170999998</v>
      </c>
      <c r="MH6" s="35">
        <f t="shared" si="28"/>
        <v>151.02932170999998</v>
      </c>
      <c r="MI6" s="35">
        <f t="shared" si="28"/>
        <v>151.02932170999998</v>
      </c>
      <c r="MJ6" s="35">
        <f t="shared" si="28"/>
        <v>151.02932170999998</v>
      </c>
      <c r="MK6" s="35">
        <f t="shared" si="28"/>
        <v>151.02932170999998</v>
      </c>
      <c r="ML6" s="35">
        <f t="shared" si="28"/>
        <v>149.93166096866665</v>
      </c>
      <c r="MM6" s="35">
        <f t="shared" si="28"/>
        <v>148.97120781999999</v>
      </c>
      <c r="MN6" s="35">
        <f t="shared" si="28"/>
        <v>148.97120781999999</v>
      </c>
      <c r="MO6" s="35">
        <f t="shared" si="28"/>
        <v>148.97120781999999</v>
      </c>
      <c r="MP6" s="35">
        <f t="shared" si="28"/>
        <v>148.97120781999999</v>
      </c>
      <c r="MQ6" s="35">
        <f t="shared" si="28"/>
        <v>148.97120781999999</v>
      </c>
      <c r="MR6" s="35">
        <f t="shared" si="28"/>
        <v>148.97120781999999</v>
      </c>
      <c r="MS6" s="35">
        <f t="shared" si="28"/>
        <v>148.97120781999999</v>
      </c>
      <c r="MT6" s="35">
        <f t="shared" si="28"/>
        <v>148.97120781999999</v>
      </c>
      <c r="MU6" s="35">
        <f t="shared" si="28"/>
        <v>147.80788403005374</v>
      </c>
      <c r="MV6" s="35">
        <f t="shared" si="28"/>
        <v>146.39527657083332</v>
      </c>
      <c r="MW6" s="35">
        <f t="shared" si="28"/>
        <v>146.39527657083332</v>
      </c>
      <c r="MX6" s="35">
        <f t="shared" si="28"/>
        <v>146.39527657083332</v>
      </c>
      <c r="MY6" s="35">
        <f t="shared" si="28"/>
        <v>146.39527657083332</v>
      </c>
      <c r="MZ6" s="35">
        <f t="shared" si="28"/>
        <v>146.39527657083332</v>
      </c>
      <c r="NA6" s="35">
        <f t="shared" si="28"/>
        <v>146.39527657083332</v>
      </c>
      <c r="NB6" s="35">
        <f t="shared" si="28"/>
        <v>145.91631751155913</v>
      </c>
      <c r="NC6" s="35">
        <f t="shared" si="28"/>
        <v>145.40542784833332</v>
      </c>
      <c r="ND6" s="35">
        <f t="shared" si="28"/>
        <v>145.40542784833332</v>
      </c>
      <c r="NE6" s="35">
        <f t="shared" si="28"/>
        <v>144.51618586333331</v>
      </c>
      <c r="NF6" s="35">
        <f t="shared" si="28"/>
        <v>133.66733726321428</v>
      </c>
      <c r="NG6" s="35">
        <f t="shared" si="28"/>
        <v>100.52699964166666</v>
      </c>
      <c r="NH6" s="35">
        <f t="shared" si="28"/>
        <v>100.52699964166666</v>
      </c>
      <c r="NI6" s="35">
        <f t="shared" si="28"/>
        <v>100.52699964166666</v>
      </c>
      <c r="NJ6" s="35">
        <f t="shared" si="28"/>
        <v>100.52699964166666</v>
      </c>
      <c r="NK6" s="35">
        <f t="shared" si="28"/>
        <v>100.52699964166666</v>
      </c>
      <c r="NL6" s="35">
        <f t="shared" si="28"/>
        <v>96.342942699408596</v>
      </c>
      <c r="NM6" s="35">
        <f t="shared" si="28"/>
        <v>95.894650884166666</v>
      </c>
      <c r="NN6" s="35">
        <f t="shared" si="28"/>
        <v>95.894650884166666</v>
      </c>
      <c r="NO6" s="35">
        <f t="shared" si="28"/>
        <v>90.522070798277767</v>
      </c>
      <c r="NP6" s="35">
        <f t="shared" si="28"/>
        <v>81.24215974083333</v>
      </c>
      <c r="NQ6" s="35">
        <f t="shared" si="28"/>
        <v>81.24215974083333</v>
      </c>
      <c r="NR6" s="35">
        <f t="shared" si="28"/>
        <v>81.24215974083333</v>
      </c>
      <c r="NS6" s="35">
        <f t="shared" si="28"/>
        <v>81.24215974083333</v>
      </c>
      <c r="NT6" s="35">
        <f t="shared" si="28"/>
        <v>81.24215974083333</v>
      </c>
      <c r="NU6" s="35">
        <f t="shared" si="28"/>
        <v>81.24215974083333</v>
      </c>
      <c r="NV6" s="35">
        <f t="shared" si="28"/>
        <v>81.24215974083333</v>
      </c>
      <c r="NW6" s="35">
        <f t="shared" ref="NW6:QH6" si="29">SUM(NW7:NW10)</f>
        <v>76.760324928736551</v>
      </c>
      <c r="NX6" s="35">
        <f t="shared" si="29"/>
        <v>73.929692415833316</v>
      </c>
      <c r="NY6" s="35">
        <f t="shared" si="29"/>
        <v>73.929692415833316</v>
      </c>
      <c r="NZ6" s="35">
        <f t="shared" si="29"/>
        <v>69.850343942042997</v>
      </c>
      <c r="OA6" s="35">
        <f t="shared" si="29"/>
        <v>67.757078446861101</v>
      </c>
      <c r="OB6" s="35">
        <f t="shared" si="29"/>
        <v>64.096063759166654</v>
      </c>
      <c r="OC6" s="35">
        <f t="shared" si="29"/>
        <v>64.096063759166654</v>
      </c>
      <c r="OD6" s="35">
        <f t="shared" si="29"/>
        <v>64.096063759166654</v>
      </c>
      <c r="OE6" s="35">
        <f t="shared" si="29"/>
        <v>64.096063759166654</v>
      </c>
      <c r="OF6" s="35">
        <f t="shared" si="29"/>
        <v>64.096063759166654</v>
      </c>
      <c r="OG6" s="35">
        <f t="shared" si="29"/>
        <v>64.096063759166654</v>
      </c>
      <c r="OH6" s="35">
        <f t="shared" si="29"/>
        <v>63.47979918988888</v>
      </c>
      <c r="OI6" s="35">
        <f t="shared" si="29"/>
        <v>62.097866064999991</v>
      </c>
      <c r="OJ6" s="35">
        <f t="shared" si="29"/>
        <v>62.097866064999991</v>
      </c>
      <c r="OK6" s="35">
        <f t="shared" si="29"/>
        <v>62.097866064999991</v>
      </c>
      <c r="OL6" s="35">
        <f t="shared" si="29"/>
        <v>55.805666918548383</v>
      </c>
      <c r="OM6" s="35">
        <f t="shared" si="29"/>
        <v>51.261300868333322</v>
      </c>
      <c r="ON6" s="35">
        <f t="shared" si="29"/>
        <v>49.097832231451605</v>
      </c>
      <c r="OO6" s="35">
        <f t="shared" si="29"/>
        <v>48.212776879999993</v>
      </c>
      <c r="OP6" s="35">
        <f t="shared" si="29"/>
        <v>48.212776879999993</v>
      </c>
      <c r="OQ6" s="35">
        <f t="shared" si="29"/>
        <v>48.212776879999993</v>
      </c>
      <c r="OR6" s="35">
        <f t="shared" si="29"/>
        <v>48.212776879999993</v>
      </c>
      <c r="OS6" s="35">
        <f t="shared" si="29"/>
        <v>38.506451352016121</v>
      </c>
      <c r="OT6" s="35">
        <f t="shared" si="29"/>
        <v>25.526982624999995</v>
      </c>
      <c r="OU6" s="35">
        <f t="shared" si="29"/>
        <v>25.526982624999995</v>
      </c>
      <c r="OV6" s="35">
        <f t="shared" si="29"/>
        <v>25.526982624999995</v>
      </c>
      <c r="OW6" s="35">
        <f t="shared" si="29"/>
        <v>25.526982624999995</v>
      </c>
      <c r="OX6" s="35">
        <f t="shared" si="29"/>
        <v>15.267319045510751</v>
      </c>
      <c r="OY6" s="35">
        <f t="shared" si="29"/>
        <v>11.698740409166666</v>
      </c>
      <c r="OZ6" s="35">
        <f t="shared" si="29"/>
        <v>11.698740409166666</v>
      </c>
      <c r="PA6" s="35">
        <f t="shared" si="29"/>
        <v>11.698740409166666</v>
      </c>
      <c r="PB6" s="35">
        <f t="shared" si="29"/>
        <v>11.698740409166666</v>
      </c>
      <c r="PC6" s="35">
        <f t="shared" si="29"/>
        <v>11.698740409166666</v>
      </c>
      <c r="PD6" s="35">
        <f t="shared" si="29"/>
        <v>11.698740409166666</v>
      </c>
      <c r="PE6" s="35">
        <f t="shared" si="29"/>
        <v>11.698740409166666</v>
      </c>
      <c r="PF6" s="35">
        <f t="shared" si="29"/>
        <v>11.698740409166666</v>
      </c>
      <c r="PG6" s="35">
        <f t="shared" si="29"/>
        <v>11.698740409166666</v>
      </c>
      <c r="PH6" s="35">
        <f t="shared" si="29"/>
        <v>9.2019625787903205</v>
      </c>
      <c r="PI6" s="35">
        <f t="shared" si="29"/>
        <v>7.1457926008333317</v>
      </c>
      <c r="PJ6" s="35">
        <f t="shared" si="29"/>
        <v>4.1571775888440845</v>
      </c>
      <c r="PK6" s="35">
        <f t="shared" si="29"/>
        <v>2.9345623566666657</v>
      </c>
      <c r="PL6" s="35">
        <f t="shared" si="29"/>
        <v>2.9345623566666657</v>
      </c>
      <c r="PM6" s="35">
        <f t="shared" si="29"/>
        <v>2.7452357530107516</v>
      </c>
      <c r="PN6" s="35">
        <f t="shared" si="29"/>
        <v>0</v>
      </c>
      <c r="PO6" s="35">
        <f t="shared" si="29"/>
        <v>0</v>
      </c>
      <c r="PP6" s="35">
        <f t="shared" si="29"/>
        <v>0</v>
      </c>
      <c r="PQ6" s="35">
        <f t="shared" si="29"/>
        <v>0</v>
      </c>
      <c r="PR6" s="35">
        <f t="shared" si="29"/>
        <v>0</v>
      </c>
      <c r="PS6" s="35">
        <f t="shared" si="29"/>
        <v>0</v>
      </c>
      <c r="PT6" s="35">
        <f t="shared" si="29"/>
        <v>0</v>
      </c>
      <c r="PU6" s="35">
        <f t="shared" si="29"/>
        <v>0</v>
      </c>
      <c r="PV6" s="35">
        <f t="shared" si="29"/>
        <v>0</v>
      </c>
      <c r="PW6" s="35">
        <f t="shared" si="29"/>
        <v>0</v>
      </c>
      <c r="PX6" s="35">
        <f t="shared" si="29"/>
        <v>0</v>
      </c>
      <c r="PY6" s="35">
        <f t="shared" si="29"/>
        <v>0</v>
      </c>
      <c r="PZ6" s="35">
        <f t="shared" si="29"/>
        <v>0</v>
      </c>
      <c r="QA6" s="35">
        <f t="shared" si="29"/>
        <v>0</v>
      </c>
      <c r="QB6" s="35">
        <f t="shared" si="29"/>
        <v>0</v>
      </c>
      <c r="QC6" s="35">
        <f t="shared" si="29"/>
        <v>0</v>
      </c>
      <c r="QD6" s="35">
        <f t="shared" si="29"/>
        <v>0</v>
      </c>
      <c r="QE6" s="35">
        <f t="shared" si="29"/>
        <v>0</v>
      </c>
      <c r="QF6" s="35">
        <f t="shared" si="29"/>
        <v>0</v>
      </c>
      <c r="QG6" s="35">
        <f t="shared" si="29"/>
        <v>0</v>
      </c>
      <c r="QH6" s="35">
        <f t="shared" si="29"/>
        <v>0</v>
      </c>
      <c r="QI6" s="35">
        <f t="shared" ref="QI6:ST6" si="30">SUM(QI7:QI10)</f>
        <v>0</v>
      </c>
      <c r="QJ6" s="35">
        <f t="shared" si="30"/>
        <v>0</v>
      </c>
      <c r="QK6" s="35">
        <f t="shared" si="30"/>
        <v>0</v>
      </c>
      <c r="QL6" s="35">
        <f t="shared" si="30"/>
        <v>0</v>
      </c>
      <c r="QM6" s="35">
        <f t="shared" si="30"/>
        <v>0</v>
      </c>
      <c r="QN6" s="35">
        <f t="shared" si="30"/>
        <v>0</v>
      </c>
      <c r="QO6" s="35">
        <f t="shared" si="30"/>
        <v>0</v>
      </c>
      <c r="QP6" s="35">
        <f t="shared" si="30"/>
        <v>0</v>
      </c>
      <c r="QQ6" s="35">
        <f t="shared" si="30"/>
        <v>0</v>
      </c>
      <c r="QR6" s="35">
        <f t="shared" si="30"/>
        <v>0</v>
      </c>
      <c r="QS6" s="35">
        <f t="shared" si="30"/>
        <v>0</v>
      </c>
      <c r="QT6" s="35">
        <f t="shared" si="30"/>
        <v>0</v>
      </c>
      <c r="QU6" s="35">
        <f t="shared" si="30"/>
        <v>0</v>
      </c>
      <c r="QV6" s="35">
        <f t="shared" si="30"/>
        <v>0</v>
      </c>
      <c r="QW6" s="35">
        <f t="shared" si="30"/>
        <v>0</v>
      </c>
      <c r="QX6" s="35">
        <f t="shared" si="30"/>
        <v>0</v>
      </c>
      <c r="QY6" s="35">
        <f t="shared" si="30"/>
        <v>0</v>
      </c>
      <c r="QZ6" s="35">
        <f t="shared" si="30"/>
        <v>0</v>
      </c>
      <c r="RA6" s="35">
        <f t="shared" si="30"/>
        <v>0</v>
      </c>
      <c r="RB6" s="35">
        <f t="shared" si="30"/>
        <v>0</v>
      </c>
      <c r="RC6" s="35">
        <f t="shared" si="30"/>
        <v>0</v>
      </c>
      <c r="RD6" s="35">
        <f t="shared" si="30"/>
        <v>0</v>
      </c>
      <c r="RE6" s="35">
        <f t="shared" si="30"/>
        <v>0</v>
      </c>
      <c r="RF6" s="35">
        <f t="shared" si="30"/>
        <v>0</v>
      </c>
      <c r="RG6" s="35">
        <f t="shared" si="30"/>
        <v>0</v>
      </c>
      <c r="RH6" s="35">
        <f t="shared" si="30"/>
        <v>0</v>
      </c>
      <c r="RI6" s="35">
        <f t="shared" si="30"/>
        <v>0</v>
      </c>
      <c r="RJ6" s="35">
        <f t="shared" si="30"/>
        <v>0</v>
      </c>
      <c r="RK6" s="35">
        <f t="shared" si="30"/>
        <v>0</v>
      </c>
      <c r="RL6" s="35">
        <f t="shared" si="30"/>
        <v>0</v>
      </c>
      <c r="RM6" s="35">
        <f t="shared" si="30"/>
        <v>0</v>
      </c>
      <c r="RN6" s="35">
        <f t="shared" si="30"/>
        <v>0</v>
      </c>
      <c r="RO6" s="35">
        <f t="shared" si="30"/>
        <v>0</v>
      </c>
      <c r="RP6" s="35">
        <f t="shared" si="30"/>
        <v>0</v>
      </c>
      <c r="RQ6" s="35">
        <f t="shared" si="30"/>
        <v>0</v>
      </c>
      <c r="RR6" s="35">
        <f t="shared" si="30"/>
        <v>0</v>
      </c>
      <c r="RS6" s="35">
        <f t="shared" si="30"/>
        <v>0</v>
      </c>
      <c r="RT6" s="35">
        <f t="shared" si="30"/>
        <v>0</v>
      </c>
      <c r="RU6" s="35">
        <f t="shared" si="30"/>
        <v>0</v>
      </c>
      <c r="RV6" s="35">
        <f t="shared" si="30"/>
        <v>0</v>
      </c>
      <c r="RW6" s="35">
        <f t="shared" si="30"/>
        <v>0</v>
      </c>
      <c r="RX6" s="35">
        <f t="shared" si="30"/>
        <v>0</v>
      </c>
      <c r="RY6" s="35">
        <f t="shared" si="30"/>
        <v>0</v>
      </c>
      <c r="RZ6" s="35">
        <f t="shared" si="30"/>
        <v>0</v>
      </c>
      <c r="SA6" s="35">
        <f t="shared" si="30"/>
        <v>0</v>
      </c>
      <c r="SB6" s="35">
        <f t="shared" si="30"/>
        <v>0</v>
      </c>
      <c r="SC6" s="35">
        <f t="shared" si="30"/>
        <v>0</v>
      </c>
      <c r="SD6" s="35">
        <f t="shared" si="30"/>
        <v>0</v>
      </c>
      <c r="SE6" s="35">
        <f t="shared" si="30"/>
        <v>0</v>
      </c>
      <c r="SF6" s="35">
        <f t="shared" si="30"/>
        <v>0</v>
      </c>
      <c r="SG6" s="35">
        <f t="shared" si="30"/>
        <v>0</v>
      </c>
      <c r="SH6" s="35">
        <f t="shared" si="30"/>
        <v>0</v>
      </c>
      <c r="SI6" s="35">
        <f t="shared" si="30"/>
        <v>0</v>
      </c>
      <c r="SJ6" s="35">
        <f t="shared" si="30"/>
        <v>0</v>
      </c>
      <c r="SK6" s="35">
        <f t="shared" si="30"/>
        <v>0</v>
      </c>
      <c r="SL6" s="35">
        <f t="shared" si="30"/>
        <v>0</v>
      </c>
      <c r="SM6" s="35">
        <f t="shared" si="30"/>
        <v>0</v>
      </c>
      <c r="SN6" s="35">
        <f t="shared" si="30"/>
        <v>0</v>
      </c>
      <c r="SO6" s="35">
        <f t="shared" si="30"/>
        <v>0</v>
      </c>
      <c r="SP6" s="35">
        <f t="shared" si="30"/>
        <v>0</v>
      </c>
      <c r="SQ6" s="35">
        <f t="shared" si="30"/>
        <v>0</v>
      </c>
      <c r="SR6" s="35">
        <f t="shared" si="30"/>
        <v>0</v>
      </c>
      <c r="SS6" s="35">
        <f t="shared" si="30"/>
        <v>0</v>
      </c>
      <c r="ST6" s="35">
        <f t="shared" si="30"/>
        <v>0</v>
      </c>
      <c r="SU6" s="35">
        <f t="shared" ref="SU6:VF6" si="31">SUM(SU7:SU10)</f>
        <v>0</v>
      </c>
      <c r="SV6" s="35">
        <f t="shared" si="31"/>
        <v>0</v>
      </c>
      <c r="SW6" s="35">
        <f t="shared" si="31"/>
        <v>0</v>
      </c>
      <c r="SX6" s="35">
        <f t="shared" si="31"/>
        <v>0</v>
      </c>
      <c r="SY6" s="35">
        <f t="shared" si="31"/>
        <v>0</v>
      </c>
      <c r="SZ6" s="35">
        <f t="shared" si="31"/>
        <v>0</v>
      </c>
      <c r="TA6" s="35">
        <f t="shared" si="31"/>
        <v>0</v>
      </c>
      <c r="TB6" s="35">
        <f t="shared" si="31"/>
        <v>0</v>
      </c>
      <c r="TC6" s="35">
        <f t="shared" si="31"/>
        <v>0</v>
      </c>
      <c r="TD6" s="35">
        <f t="shared" si="31"/>
        <v>0</v>
      </c>
      <c r="TE6" s="35">
        <f t="shared" si="31"/>
        <v>0</v>
      </c>
      <c r="TF6" s="35">
        <f t="shared" si="31"/>
        <v>0</v>
      </c>
      <c r="TG6" s="35">
        <f t="shared" si="31"/>
        <v>0</v>
      </c>
      <c r="TH6" s="35">
        <f t="shared" si="31"/>
        <v>0</v>
      </c>
      <c r="TI6" s="35">
        <f t="shared" si="31"/>
        <v>0</v>
      </c>
      <c r="TJ6" s="35">
        <f t="shared" si="31"/>
        <v>0</v>
      </c>
      <c r="TK6" s="35">
        <f t="shared" si="31"/>
        <v>0</v>
      </c>
      <c r="TL6" s="35">
        <f t="shared" si="31"/>
        <v>0</v>
      </c>
      <c r="TM6" s="35">
        <f t="shared" si="31"/>
        <v>0</v>
      </c>
      <c r="TN6" s="35">
        <f t="shared" si="31"/>
        <v>0</v>
      </c>
      <c r="TO6" s="35">
        <f t="shared" si="31"/>
        <v>0</v>
      </c>
      <c r="TP6" s="35">
        <f t="shared" si="31"/>
        <v>0</v>
      </c>
      <c r="TQ6" s="35">
        <f t="shared" si="31"/>
        <v>0</v>
      </c>
      <c r="TR6" s="35">
        <f t="shared" si="31"/>
        <v>0</v>
      </c>
      <c r="TS6" s="35">
        <f t="shared" si="31"/>
        <v>0</v>
      </c>
      <c r="TT6" s="35">
        <f t="shared" si="31"/>
        <v>0</v>
      </c>
      <c r="TU6" s="35">
        <f t="shared" si="31"/>
        <v>0</v>
      </c>
      <c r="TV6" s="35">
        <f t="shared" si="31"/>
        <v>0</v>
      </c>
      <c r="TW6" s="35">
        <f t="shared" si="31"/>
        <v>0</v>
      </c>
      <c r="TX6" s="35">
        <f t="shared" si="31"/>
        <v>0</v>
      </c>
      <c r="TY6" s="35">
        <f t="shared" si="31"/>
        <v>0</v>
      </c>
      <c r="TZ6" s="35">
        <f t="shared" si="31"/>
        <v>0</v>
      </c>
      <c r="UA6" s="35">
        <f t="shared" si="31"/>
        <v>0</v>
      </c>
      <c r="UB6" s="35">
        <f t="shared" si="31"/>
        <v>0</v>
      </c>
      <c r="UC6" s="35">
        <f t="shared" si="31"/>
        <v>0</v>
      </c>
      <c r="UD6" s="35">
        <f t="shared" si="31"/>
        <v>0</v>
      </c>
      <c r="UE6" s="35">
        <f t="shared" si="31"/>
        <v>0</v>
      </c>
      <c r="UF6" s="35">
        <f t="shared" si="31"/>
        <v>0</v>
      </c>
      <c r="UG6" s="35">
        <f t="shared" si="31"/>
        <v>0</v>
      </c>
      <c r="UH6" s="35">
        <f t="shared" si="31"/>
        <v>0</v>
      </c>
      <c r="UI6" s="35">
        <f t="shared" si="31"/>
        <v>0</v>
      </c>
      <c r="UJ6" s="35">
        <f t="shared" si="31"/>
        <v>0</v>
      </c>
      <c r="UK6" s="35">
        <f t="shared" si="31"/>
        <v>0</v>
      </c>
      <c r="UL6" s="35">
        <f t="shared" si="31"/>
        <v>0</v>
      </c>
      <c r="UM6" s="35">
        <f t="shared" si="31"/>
        <v>0</v>
      </c>
      <c r="UN6" s="35">
        <f t="shared" si="31"/>
        <v>0</v>
      </c>
      <c r="UO6" s="35">
        <f t="shared" si="31"/>
        <v>0</v>
      </c>
      <c r="UP6" s="35">
        <f t="shared" si="31"/>
        <v>0</v>
      </c>
      <c r="UQ6" s="35">
        <f t="shared" si="31"/>
        <v>0</v>
      </c>
      <c r="UR6" s="35">
        <f t="shared" si="31"/>
        <v>0</v>
      </c>
      <c r="US6" s="35">
        <f t="shared" si="31"/>
        <v>0</v>
      </c>
      <c r="UT6" s="35">
        <f t="shared" si="31"/>
        <v>0</v>
      </c>
      <c r="UU6" s="35">
        <f t="shared" si="31"/>
        <v>0</v>
      </c>
      <c r="UV6" s="35">
        <f t="shared" si="31"/>
        <v>0</v>
      </c>
      <c r="UW6" s="35">
        <f t="shared" si="31"/>
        <v>0</v>
      </c>
      <c r="UX6" s="35">
        <f t="shared" si="31"/>
        <v>0</v>
      </c>
      <c r="UY6" s="35">
        <f t="shared" si="31"/>
        <v>0</v>
      </c>
      <c r="UZ6" s="35">
        <f t="shared" si="31"/>
        <v>0</v>
      </c>
      <c r="VA6" s="35">
        <f t="shared" si="31"/>
        <v>0</v>
      </c>
      <c r="VB6" s="35">
        <f t="shared" si="31"/>
        <v>0</v>
      </c>
      <c r="VC6" s="35">
        <f t="shared" si="31"/>
        <v>0</v>
      </c>
      <c r="VD6" s="35">
        <f t="shared" si="31"/>
        <v>0</v>
      </c>
      <c r="VE6" s="35">
        <f t="shared" si="31"/>
        <v>0</v>
      </c>
      <c r="VF6" s="35">
        <f t="shared" si="31"/>
        <v>0</v>
      </c>
      <c r="VG6" s="35">
        <f t="shared" ref="VG6:WD6" si="32">SUM(VG7:VG10)</f>
        <v>0</v>
      </c>
      <c r="VH6" s="35">
        <f t="shared" si="32"/>
        <v>0</v>
      </c>
      <c r="VI6" s="35">
        <f t="shared" si="32"/>
        <v>0</v>
      </c>
      <c r="VJ6" s="35">
        <f t="shared" si="32"/>
        <v>0</v>
      </c>
      <c r="VK6" s="35">
        <f t="shared" si="32"/>
        <v>0</v>
      </c>
      <c r="VL6" s="35">
        <f t="shared" si="32"/>
        <v>0</v>
      </c>
      <c r="VM6" s="35">
        <f t="shared" si="32"/>
        <v>0</v>
      </c>
      <c r="VN6" s="35">
        <f t="shared" si="32"/>
        <v>0</v>
      </c>
      <c r="VO6" s="35">
        <f t="shared" si="32"/>
        <v>0</v>
      </c>
      <c r="VP6" s="35">
        <f t="shared" si="32"/>
        <v>0</v>
      </c>
      <c r="VQ6" s="35">
        <f t="shared" si="32"/>
        <v>0</v>
      </c>
      <c r="VR6" s="35">
        <f t="shared" si="32"/>
        <v>0</v>
      </c>
      <c r="VS6" s="35">
        <f t="shared" si="32"/>
        <v>0</v>
      </c>
      <c r="VT6" s="35">
        <f t="shared" si="32"/>
        <v>0</v>
      </c>
      <c r="VU6" s="35">
        <f t="shared" si="32"/>
        <v>0</v>
      </c>
      <c r="VV6" s="35">
        <f t="shared" si="32"/>
        <v>0</v>
      </c>
      <c r="VW6" s="35">
        <f t="shared" si="32"/>
        <v>0</v>
      </c>
      <c r="VX6" s="35">
        <f t="shared" si="32"/>
        <v>0</v>
      </c>
      <c r="VY6" s="35">
        <f t="shared" si="32"/>
        <v>0</v>
      </c>
      <c r="VZ6" s="35">
        <f t="shared" si="32"/>
        <v>0</v>
      </c>
      <c r="WA6" s="35">
        <f t="shared" si="32"/>
        <v>0</v>
      </c>
      <c r="WB6" s="35">
        <f t="shared" si="32"/>
        <v>0</v>
      </c>
      <c r="WC6" s="35">
        <f t="shared" si="32"/>
        <v>0</v>
      </c>
      <c r="WD6" s="35">
        <f t="shared" si="32"/>
        <v>0</v>
      </c>
    </row>
    <row r="7" spans="19:604" x14ac:dyDescent="0.35">
      <c r="T7" s="27" t="s">
        <v>2</v>
      </c>
      <c r="U7" s="36">
        <f t="shared" ref="U7:AD10" si="33">SUMIFS(U$32:U$90,$C$32:$C$90,$T7)</f>
        <v>489.84423301470127</v>
      </c>
      <c r="V7" s="36">
        <f t="shared" si="33"/>
        <v>475.40273092593105</v>
      </c>
      <c r="W7" s="36">
        <f t="shared" si="33"/>
        <v>475.40273092593105</v>
      </c>
      <c r="X7" s="36">
        <f t="shared" si="33"/>
        <v>471.29014966893101</v>
      </c>
      <c r="Y7" s="36">
        <f t="shared" si="33"/>
        <v>467.17756841193102</v>
      </c>
      <c r="Z7" s="36">
        <f t="shared" si="33"/>
        <v>464.43584757393103</v>
      </c>
      <c r="AA7" s="36">
        <f t="shared" si="33"/>
        <v>425.75074947300089</v>
      </c>
      <c r="AB7" s="36">
        <f t="shared" si="33"/>
        <v>209.412308965931</v>
      </c>
      <c r="AC7" s="36">
        <f t="shared" si="33"/>
        <v>209.412308965931</v>
      </c>
      <c r="AD7" s="36">
        <f t="shared" si="33"/>
        <v>209.412308965931</v>
      </c>
      <c r="AE7" s="36">
        <f t="shared" ref="AE7:AN10" si="34">SUMIFS(AE$32:AE$90,$C$32:$C$90,$T7)</f>
        <v>204.29935416079198</v>
      </c>
      <c r="AF7" s="36">
        <f t="shared" si="34"/>
        <v>191.12815691674996</v>
      </c>
      <c r="AG7" s="36">
        <f t="shared" si="34"/>
        <v>179.65362247999997</v>
      </c>
      <c r="AH7" s="36">
        <f t="shared" si="34"/>
        <v>179.65362247999997</v>
      </c>
      <c r="AI7" s="36">
        <f t="shared" si="34"/>
        <v>173.21251898403224</v>
      </c>
      <c r="AJ7" s="36">
        <f t="shared" si="34"/>
        <v>153.89964037258332</v>
      </c>
      <c r="AK7" s="36">
        <f t="shared" si="34"/>
        <v>135.48233155999998</v>
      </c>
      <c r="AL7" s="36">
        <f t="shared" si="34"/>
        <v>128.38360204860214</v>
      </c>
      <c r="AM7" s="36">
        <f t="shared" si="34"/>
        <v>105.17013662999999</v>
      </c>
      <c r="AN7" s="36">
        <f t="shared" si="34"/>
        <v>20.465423750967741</v>
      </c>
      <c r="AO7" s="36">
        <f t="shared" ref="AO7:BB10" si="35">SUMIFS(AO$32:AO$90,$C$32:$C$90,$T7)</f>
        <v>0</v>
      </c>
      <c r="AP7" s="36">
        <f t="shared" si="35"/>
        <v>0</v>
      </c>
      <c r="AQ7" s="36">
        <f t="shared" si="35"/>
        <v>0</v>
      </c>
      <c r="AR7" s="36">
        <f t="shared" si="35"/>
        <v>0</v>
      </c>
      <c r="AS7" s="36">
        <f t="shared" si="35"/>
        <v>0</v>
      </c>
      <c r="AT7" s="36">
        <f t="shared" si="35"/>
        <v>0</v>
      </c>
      <c r="AU7" s="36">
        <f t="shared" si="35"/>
        <v>0</v>
      </c>
      <c r="AV7" s="36">
        <f t="shared" si="35"/>
        <v>0</v>
      </c>
      <c r="AW7" s="36">
        <f t="shared" si="35"/>
        <v>0</v>
      </c>
      <c r="AX7" s="36">
        <f t="shared" si="35"/>
        <v>0</v>
      </c>
      <c r="AY7" s="36">
        <f t="shared" si="35"/>
        <v>0</v>
      </c>
      <c r="AZ7" s="36">
        <f t="shared" si="35"/>
        <v>0</v>
      </c>
      <c r="BA7" s="36">
        <f t="shared" si="35"/>
        <v>0</v>
      </c>
      <c r="BB7" s="36">
        <f t="shared" si="35"/>
        <v>0</v>
      </c>
      <c r="BD7" s="27" t="s">
        <v>2</v>
      </c>
      <c r="BE7" s="36">
        <f t="shared" ref="BE7:BN10" si="36">SUMIFS(BE$32:BE$90,$C$32:$C$90,$T7)</f>
        <v>122.78927421046554</v>
      </c>
      <c r="BF7" s="36">
        <f t="shared" si="36"/>
        <v>122.78927421046554</v>
      </c>
      <c r="BG7" s="36">
        <f t="shared" si="36"/>
        <v>122.78927421046554</v>
      </c>
      <c r="BH7" s="36">
        <f t="shared" si="36"/>
        <v>121.47641038330461</v>
      </c>
      <c r="BI7" s="36">
        <f t="shared" si="36"/>
        <v>118.85068273148276</v>
      </c>
      <c r="BJ7" s="36">
        <f t="shared" si="36"/>
        <v>118.85068273148276</v>
      </c>
      <c r="BK7" s="36">
        <f t="shared" si="36"/>
        <v>118.85068273148276</v>
      </c>
      <c r="BL7" s="36">
        <f t="shared" si="36"/>
        <v>118.85068273148276</v>
      </c>
      <c r="BM7" s="36">
        <f t="shared" si="36"/>
        <v>118.85068273148276</v>
      </c>
      <c r="BN7" s="36">
        <f t="shared" si="36"/>
        <v>118.85068273148276</v>
      </c>
      <c r="BO7" s="36">
        <f t="shared" ref="BO7:BX10" si="37">SUMIFS(BO$32:BO$90,$C$32:$C$90,$T7)</f>
        <v>118.85068273148276</v>
      </c>
      <c r="BP7" s="36">
        <f t="shared" si="37"/>
        <v>118.85068273148276</v>
      </c>
      <c r="BQ7" s="36">
        <f t="shared" si="37"/>
        <v>118.85068273148276</v>
      </c>
      <c r="BR7" s="36">
        <f t="shared" si="37"/>
        <v>118.85068273148276</v>
      </c>
      <c r="BS7" s="36">
        <f t="shared" si="37"/>
        <v>116.79439210298275</v>
      </c>
      <c r="BT7" s="36">
        <f t="shared" si="37"/>
        <v>116.79439210298275</v>
      </c>
      <c r="BU7" s="36">
        <f t="shared" si="37"/>
        <v>116.79439210298275</v>
      </c>
      <c r="BV7" s="36">
        <f t="shared" si="37"/>
        <v>116.79439210298275</v>
      </c>
      <c r="BW7" s="36">
        <f t="shared" si="37"/>
        <v>116.79439210298275</v>
      </c>
      <c r="BX7" s="36">
        <f t="shared" si="37"/>
        <v>116.79439210298275</v>
      </c>
      <c r="BY7" s="36">
        <f t="shared" ref="BY7:CH10" si="38">SUMIFS(BY$32:BY$90,$C$32:$C$90,$T7)</f>
        <v>116.79439210298275</v>
      </c>
      <c r="BZ7" s="36">
        <f t="shared" si="38"/>
        <v>116.79439210298275</v>
      </c>
      <c r="CA7" s="36">
        <f t="shared" si="38"/>
        <v>115.42353168398276</v>
      </c>
      <c r="CB7" s="36">
        <f t="shared" si="38"/>
        <v>115.42353168398276</v>
      </c>
      <c r="CC7" s="36">
        <f t="shared" si="38"/>
        <v>115.42353168398276</v>
      </c>
      <c r="CD7" s="36">
        <f t="shared" si="38"/>
        <v>115.42353168398276</v>
      </c>
      <c r="CE7" s="36">
        <f t="shared" si="38"/>
        <v>115.42353168398276</v>
      </c>
      <c r="CF7" s="36">
        <f t="shared" si="38"/>
        <v>79.48015442105266</v>
      </c>
      <c r="CG7" s="36">
        <f t="shared" si="38"/>
        <v>52.353077241482758</v>
      </c>
      <c r="CH7" s="36">
        <f t="shared" si="38"/>
        <v>52.353077241482758</v>
      </c>
      <c r="CI7" s="36">
        <f t="shared" ref="CI7:CR10" si="39">SUMIFS(CI$32:CI$90,$C$32:$C$90,$T7)</f>
        <v>52.353077241482758</v>
      </c>
      <c r="CJ7" s="36">
        <f t="shared" si="39"/>
        <v>52.353077241482758</v>
      </c>
      <c r="CK7" s="36">
        <f t="shared" si="39"/>
        <v>52.353077241482758</v>
      </c>
      <c r="CL7" s="36">
        <f t="shared" si="39"/>
        <v>52.353077241482758</v>
      </c>
      <c r="CM7" s="36">
        <f t="shared" si="39"/>
        <v>52.353077241482758</v>
      </c>
      <c r="CN7" s="36">
        <f t="shared" si="39"/>
        <v>52.353077241482758</v>
      </c>
      <c r="CO7" s="36">
        <f t="shared" si="39"/>
        <v>52.353077241482758</v>
      </c>
      <c r="CP7" s="36">
        <f t="shared" si="39"/>
        <v>52.353077241482758</v>
      </c>
      <c r="CQ7" s="36">
        <f t="shared" si="39"/>
        <v>52.353077241482758</v>
      </c>
      <c r="CR7" s="36">
        <f t="shared" si="39"/>
        <v>52.353077241482758</v>
      </c>
      <c r="CS7" s="36">
        <f t="shared" ref="CS7:DB10" si="40">SUMIFS(CS$32:CS$90,$C$32:$C$90,$T7)</f>
        <v>52.353077241482758</v>
      </c>
      <c r="CT7" s="36">
        <f t="shared" si="40"/>
        <v>52.353077241482758</v>
      </c>
      <c r="CU7" s="36">
        <f t="shared" si="40"/>
        <v>51.202662410326475</v>
      </c>
      <c r="CV7" s="36">
        <f t="shared" si="40"/>
        <v>48.390537267500001</v>
      </c>
      <c r="CW7" s="36">
        <f t="shared" si="40"/>
        <v>48.390537267500001</v>
      </c>
      <c r="CX7" s="36">
        <f t="shared" si="40"/>
        <v>48.390537267500001</v>
      </c>
      <c r="CY7" s="36">
        <f t="shared" si="40"/>
        <v>48.390537267500001</v>
      </c>
      <c r="CZ7" s="36">
        <f t="shared" si="40"/>
        <v>45.956545114249998</v>
      </c>
      <c r="DA7" s="36">
        <f t="shared" si="40"/>
        <v>44.913405619999999</v>
      </c>
      <c r="DB7" s="36">
        <f t="shared" si="40"/>
        <v>44.913405619999999</v>
      </c>
      <c r="DC7" s="36">
        <f t="shared" ref="DC7:DL10" si="41">SUMIFS(DC$32:DC$90,$C$32:$C$90,$T7)</f>
        <v>44.913405619999999</v>
      </c>
      <c r="DD7" s="36">
        <f t="shared" si="41"/>
        <v>44.913405619999999</v>
      </c>
      <c r="DE7" s="36">
        <f t="shared" si="41"/>
        <v>44.913405619999999</v>
      </c>
      <c r="DF7" s="36">
        <f t="shared" si="41"/>
        <v>44.913405619999999</v>
      </c>
      <c r="DG7" s="36">
        <f t="shared" si="41"/>
        <v>44.913405619999999</v>
      </c>
      <c r="DH7" s="36">
        <f t="shared" si="41"/>
        <v>44.913405619999999</v>
      </c>
      <c r="DI7" s="36">
        <f t="shared" si="41"/>
        <v>44.913405619999999</v>
      </c>
      <c r="DJ7" s="36">
        <f t="shared" si="41"/>
        <v>44.913405619999999</v>
      </c>
      <c r="DK7" s="36">
        <f t="shared" si="41"/>
        <v>42.263584561532255</v>
      </c>
      <c r="DL7" s="36">
        <f t="shared" si="41"/>
        <v>41.122123182499998</v>
      </c>
      <c r="DM7" s="36">
        <f t="shared" ref="DM7:DV10" si="42">SUMIFS(DM$32:DM$90,$C$32:$C$90,$T7)</f>
        <v>41.122123182499998</v>
      </c>
      <c r="DN7" s="36">
        <f t="shared" si="42"/>
        <v>39.157675460083333</v>
      </c>
      <c r="DO7" s="36">
        <f t="shared" si="42"/>
        <v>36.809920865000002</v>
      </c>
      <c r="DP7" s="36">
        <f t="shared" si="42"/>
        <v>36.809920865000002</v>
      </c>
      <c r="DQ7" s="36">
        <f t="shared" si="42"/>
        <v>34.164516687499997</v>
      </c>
      <c r="DR7" s="36">
        <f t="shared" si="42"/>
        <v>33.7726049575</v>
      </c>
      <c r="DS7" s="36">
        <f t="shared" si="42"/>
        <v>33.7726049575</v>
      </c>
      <c r="DT7" s="36">
        <f t="shared" si="42"/>
        <v>33.7726049575</v>
      </c>
      <c r="DU7" s="36">
        <f t="shared" si="42"/>
        <v>33.7726049575</v>
      </c>
      <c r="DV7" s="36">
        <f t="shared" si="42"/>
        <v>33.416598051962367</v>
      </c>
      <c r="DW7" s="36">
        <f t="shared" ref="DW7:EF10" si="43">SUMIFS(DW$32:DW$90,$C$32:$C$90,$T7)</f>
        <v>32.267666675000001</v>
      </c>
      <c r="DX7" s="36">
        <f t="shared" si="43"/>
        <v>28.926732364139781</v>
      </c>
      <c r="DY7" s="36">
        <f t="shared" si="43"/>
        <v>26.2925341575</v>
      </c>
      <c r="DZ7" s="36">
        <f t="shared" si="43"/>
        <v>26.2925341575</v>
      </c>
      <c r="EA7" s="36">
        <f t="shared" si="43"/>
        <v>26.2925341575</v>
      </c>
      <c r="EB7" s="36">
        <f t="shared" si="43"/>
        <v>26.2925341575</v>
      </c>
      <c r="EC7" s="36">
        <f t="shared" si="43"/>
        <v>19.242808518790319</v>
      </c>
      <c r="ED7" s="36">
        <f t="shared" si="43"/>
        <v>1.2226152321774191</v>
      </c>
      <c r="EE7" s="36">
        <f t="shared" si="43"/>
        <v>0</v>
      </c>
      <c r="EF7" s="36">
        <f t="shared" si="43"/>
        <v>0</v>
      </c>
      <c r="EG7" s="36">
        <f t="shared" ref="EG7:EP10" si="44">SUMIFS(EG$32:EG$90,$C$32:$C$90,$T7)</f>
        <v>0</v>
      </c>
      <c r="EH7" s="36">
        <f t="shared" si="44"/>
        <v>0</v>
      </c>
      <c r="EI7" s="36">
        <f t="shared" si="44"/>
        <v>0</v>
      </c>
      <c r="EJ7" s="36">
        <f t="shared" si="44"/>
        <v>0</v>
      </c>
      <c r="EK7" s="36">
        <f t="shared" si="44"/>
        <v>0</v>
      </c>
      <c r="EL7" s="36">
        <f t="shared" si="44"/>
        <v>0</v>
      </c>
      <c r="EM7" s="36">
        <f t="shared" si="44"/>
        <v>0</v>
      </c>
      <c r="EN7" s="36">
        <f t="shared" si="44"/>
        <v>0</v>
      </c>
      <c r="EO7" s="36">
        <f t="shared" si="44"/>
        <v>0</v>
      </c>
      <c r="EP7" s="36">
        <f t="shared" si="44"/>
        <v>0</v>
      </c>
      <c r="EQ7" s="36">
        <f t="shared" ref="EQ7:EZ10" si="45">SUMIFS(EQ$32:EQ$90,$C$32:$C$90,$T7)</f>
        <v>0</v>
      </c>
      <c r="ER7" s="36">
        <f t="shared" si="45"/>
        <v>0</v>
      </c>
      <c r="ES7" s="36">
        <f t="shared" si="45"/>
        <v>0</v>
      </c>
      <c r="ET7" s="36">
        <f t="shared" si="45"/>
        <v>0</v>
      </c>
      <c r="EU7" s="36">
        <f t="shared" si="45"/>
        <v>0</v>
      </c>
      <c r="EV7" s="36">
        <f t="shared" si="45"/>
        <v>0</v>
      </c>
      <c r="EW7" s="36">
        <f t="shared" si="45"/>
        <v>0</v>
      </c>
      <c r="EX7" s="36">
        <f t="shared" si="45"/>
        <v>0</v>
      </c>
      <c r="EY7" s="36">
        <f t="shared" si="45"/>
        <v>0</v>
      </c>
      <c r="EZ7" s="36">
        <f t="shared" si="45"/>
        <v>0</v>
      </c>
      <c r="FA7" s="36">
        <f t="shared" ref="FA7:FJ10" si="46">SUMIFS(FA$32:FA$90,$C$32:$C$90,$T7)</f>
        <v>0</v>
      </c>
      <c r="FB7" s="36">
        <f t="shared" si="46"/>
        <v>0</v>
      </c>
      <c r="FC7" s="36">
        <f t="shared" si="46"/>
        <v>0</v>
      </c>
      <c r="FD7" s="36">
        <f t="shared" si="46"/>
        <v>0</v>
      </c>
      <c r="FE7" s="36">
        <f t="shared" si="46"/>
        <v>0</v>
      </c>
      <c r="FF7" s="36">
        <f t="shared" si="46"/>
        <v>0</v>
      </c>
      <c r="FG7" s="36">
        <f t="shared" si="46"/>
        <v>0</v>
      </c>
      <c r="FH7" s="36">
        <f t="shared" si="46"/>
        <v>0</v>
      </c>
      <c r="FI7" s="36">
        <f t="shared" si="46"/>
        <v>0</v>
      </c>
      <c r="FJ7" s="36">
        <f t="shared" si="46"/>
        <v>0</v>
      </c>
      <c r="FK7" s="36">
        <f t="shared" ref="FK7:FT10" si="47">SUMIFS(FK$32:FK$90,$C$32:$C$90,$T7)</f>
        <v>0</v>
      </c>
      <c r="FL7" s="36">
        <f t="shared" si="47"/>
        <v>0</v>
      </c>
      <c r="FM7" s="36">
        <f t="shared" si="47"/>
        <v>0</v>
      </c>
      <c r="FN7" s="36">
        <f t="shared" si="47"/>
        <v>0</v>
      </c>
      <c r="FO7" s="36">
        <f t="shared" si="47"/>
        <v>0</v>
      </c>
      <c r="FP7" s="36">
        <f t="shared" si="47"/>
        <v>0</v>
      </c>
      <c r="FQ7" s="36">
        <f t="shared" si="47"/>
        <v>0</v>
      </c>
      <c r="FR7" s="36">
        <f t="shared" si="47"/>
        <v>0</v>
      </c>
      <c r="FS7" s="36">
        <f t="shared" si="47"/>
        <v>0</v>
      </c>
      <c r="FT7" s="36">
        <f t="shared" si="47"/>
        <v>0</v>
      </c>
      <c r="FU7" s="36">
        <f t="shared" ref="FU7:GD10" si="48">SUMIFS(FU$32:FU$90,$C$32:$C$90,$T7)</f>
        <v>0</v>
      </c>
      <c r="FV7" s="36">
        <f t="shared" si="48"/>
        <v>0</v>
      </c>
      <c r="FW7" s="36">
        <f t="shared" si="48"/>
        <v>0</v>
      </c>
      <c r="FX7" s="36">
        <f t="shared" si="48"/>
        <v>0</v>
      </c>
      <c r="FY7" s="36">
        <f t="shared" si="48"/>
        <v>0</v>
      </c>
      <c r="FZ7" s="36">
        <f t="shared" si="48"/>
        <v>0</v>
      </c>
      <c r="GA7" s="36">
        <f t="shared" si="48"/>
        <v>0</v>
      </c>
      <c r="GB7" s="36">
        <f t="shared" si="48"/>
        <v>0</v>
      </c>
      <c r="GC7" s="36">
        <f t="shared" si="48"/>
        <v>0</v>
      </c>
      <c r="GD7" s="36">
        <f t="shared" si="48"/>
        <v>0</v>
      </c>
      <c r="GE7" s="36">
        <f t="shared" ref="GE7:GJ10" si="49">SUMIFS(GE$32:GE$90,$C$32:$C$90,$T7)</f>
        <v>0</v>
      </c>
      <c r="GF7" s="36">
        <f t="shared" si="49"/>
        <v>0</v>
      </c>
      <c r="GG7" s="36">
        <f t="shared" si="49"/>
        <v>0</v>
      </c>
      <c r="GH7" s="36">
        <f t="shared" si="49"/>
        <v>0</v>
      </c>
      <c r="GI7" s="36">
        <f t="shared" si="49"/>
        <v>0</v>
      </c>
      <c r="GJ7" s="36">
        <f t="shared" si="49"/>
        <v>0</v>
      </c>
      <c r="GL7" s="27" t="s">
        <v>2</v>
      </c>
      <c r="GM7" s="36">
        <f t="shared" ref="GM7:GV10" si="50">SUMIFS(GM$32:GM$90,$C$32:$C$90,$T7)</f>
        <v>40.929758070155174</v>
      </c>
      <c r="GN7" s="36">
        <f t="shared" si="50"/>
        <v>40.929758070155174</v>
      </c>
      <c r="GO7" s="36">
        <f t="shared" si="50"/>
        <v>40.929758070155174</v>
      </c>
      <c r="GP7" s="36">
        <f t="shared" si="50"/>
        <v>40.929758070155174</v>
      </c>
      <c r="GQ7" s="36">
        <f t="shared" si="50"/>
        <v>40.929758070155174</v>
      </c>
      <c r="GR7" s="36">
        <f t="shared" si="50"/>
        <v>40.929758070155174</v>
      </c>
      <c r="GS7" s="36">
        <f t="shared" si="50"/>
        <v>40.929758070155174</v>
      </c>
      <c r="GT7" s="36">
        <f t="shared" si="50"/>
        <v>40.929758070155174</v>
      </c>
      <c r="GU7" s="36">
        <f t="shared" si="50"/>
        <v>40.929758070155174</v>
      </c>
      <c r="GV7" s="36">
        <f t="shared" si="50"/>
        <v>40.929758070155174</v>
      </c>
      <c r="GW7" s="36">
        <f t="shared" ref="GW7:HF10" si="51">SUMIFS(GW$32:GW$90,$C$32:$C$90,$T7)</f>
        <v>40.929758070155174</v>
      </c>
      <c r="GX7" s="36">
        <f t="shared" si="51"/>
        <v>39.616894242994249</v>
      </c>
      <c r="GY7" s="36">
        <f t="shared" si="51"/>
        <v>39.616894243827581</v>
      </c>
      <c r="GZ7" s="36">
        <f t="shared" si="51"/>
        <v>39.616894243827581</v>
      </c>
      <c r="HA7" s="36">
        <f t="shared" si="51"/>
        <v>39.616894243827581</v>
      </c>
      <c r="HB7" s="36">
        <f t="shared" si="51"/>
        <v>39.616894243827581</v>
      </c>
      <c r="HC7" s="36">
        <f t="shared" si="51"/>
        <v>39.616894243827581</v>
      </c>
      <c r="HD7" s="36">
        <f t="shared" si="51"/>
        <v>39.616894243827581</v>
      </c>
      <c r="HE7" s="36">
        <f t="shared" si="51"/>
        <v>39.616894243827581</v>
      </c>
      <c r="HF7" s="36">
        <f t="shared" si="51"/>
        <v>39.616894243827581</v>
      </c>
      <c r="HG7" s="36">
        <f t="shared" ref="HG7:HP10" si="52">SUMIFS(HG$32:HG$90,$C$32:$C$90,$T7)</f>
        <v>39.616894243827581</v>
      </c>
      <c r="HH7" s="36">
        <f t="shared" si="52"/>
        <v>39.616894243827581</v>
      </c>
      <c r="HI7" s="36">
        <f t="shared" si="52"/>
        <v>39.616894243827581</v>
      </c>
      <c r="HJ7" s="36">
        <f t="shared" si="52"/>
        <v>39.616894243827581</v>
      </c>
      <c r="HK7" s="36">
        <f t="shared" si="52"/>
        <v>39.616894243827581</v>
      </c>
      <c r="HL7" s="36">
        <f t="shared" si="52"/>
        <v>39.616894243827581</v>
      </c>
      <c r="HM7" s="36">
        <f t="shared" si="52"/>
        <v>39.616894243827581</v>
      </c>
      <c r="HN7" s="36">
        <f t="shared" si="52"/>
        <v>39.616894243827581</v>
      </c>
      <c r="HO7" s="36">
        <f t="shared" si="52"/>
        <v>39.616894243827581</v>
      </c>
      <c r="HP7" s="36">
        <f t="shared" si="52"/>
        <v>39.616894243827581</v>
      </c>
      <c r="HQ7" s="36">
        <f t="shared" ref="HQ7:HZ10" si="53">SUMIFS(HQ$32:HQ$90,$C$32:$C$90,$T7)</f>
        <v>39.616894243827581</v>
      </c>
      <c r="HR7" s="36">
        <f t="shared" si="53"/>
        <v>39.616894243827581</v>
      </c>
      <c r="HS7" s="36">
        <f t="shared" si="53"/>
        <v>39.616894243827581</v>
      </c>
      <c r="HT7" s="36">
        <f t="shared" si="53"/>
        <v>39.616894243827581</v>
      </c>
      <c r="HU7" s="36">
        <f t="shared" si="53"/>
        <v>39.616894243827581</v>
      </c>
      <c r="HV7" s="36">
        <f t="shared" si="53"/>
        <v>39.616894243827581</v>
      </c>
      <c r="HW7" s="36">
        <f t="shared" si="53"/>
        <v>39.616894243827581</v>
      </c>
      <c r="HX7" s="36">
        <f t="shared" si="53"/>
        <v>39.616894243827581</v>
      </c>
      <c r="HY7" s="36">
        <f t="shared" si="53"/>
        <v>39.616894243827581</v>
      </c>
      <c r="HZ7" s="36">
        <f t="shared" si="53"/>
        <v>39.616894243827581</v>
      </c>
      <c r="IA7" s="36">
        <f t="shared" ref="IA7:IJ10" si="54">SUMIFS(IA$32:IA$90,$C$32:$C$90,$T7)</f>
        <v>39.616894243827581</v>
      </c>
      <c r="IB7" s="36">
        <f t="shared" si="54"/>
        <v>39.616894243827581</v>
      </c>
      <c r="IC7" s="36">
        <f t="shared" si="54"/>
        <v>38.931464034327583</v>
      </c>
      <c r="ID7" s="36">
        <f t="shared" si="54"/>
        <v>38.931464034327583</v>
      </c>
      <c r="IE7" s="36">
        <f t="shared" si="54"/>
        <v>38.931464034327583</v>
      </c>
      <c r="IF7" s="36">
        <f t="shared" si="54"/>
        <v>38.931464034327583</v>
      </c>
      <c r="IG7" s="36">
        <f t="shared" si="54"/>
        <v>38.931464034327583</v>
      </c>
      <c r="IH7" s="36">
        <f t="shared" si="54"/>
        <v>38.931464034327583</v>
      </c>
      <c r="II7" s="36">
        <f t="shared" si="54"/>
        <v>38.931464034327583</v>
      </c>
      <c r="IJ7" s="36">
        <f t="shared" si="54"/>
        <v>38.931464034327583</v>
      </c>
      <c r="IK7" s="36">
        <f t="shared" ref="IK7:IT10" si="55">SUMIFS(IK$32:IK$90,$C$32:$C$90,$T7)</f>
        <v>38.931464034327583</v>
      </c>
      <c r="IL7" s="36">
        <f t="shared" si="55"/>
        <v>38.931464034327583</v>
      </c>
      <c r="IM7" s="36">
        <f t="shared" si="55"/>
        <v>38.931464034327583</v>
      </c>
      <c r="IN7" s="36">
        <f t="shared" si="55"/>
        <v>38.931464034327583</v>
      </c>
      <c r="IO7" s="36">
        <f t="shared" si="55"/>
        <v>38.931464034327583</v>
      </c>
      <c r="IP7" s="36">
        <f t="shared" si="55"/>
        <v>38.931464034327583</v>
      </c>
      <c r="IQ7" s="36">
        <f t="shared" si="55"/>
        <v>38.931464034327583</v>
      </c>
      <c r="IR7" s="36">
        <f t="shared" si="55"/>
        <v>38.931464034327583</v>
      </c>
      <c r="IS7" s="36">
        <f t="shared" si="55"/>
        <v>38.931464034327583</v>
      </c>
      <c r="IT7" s="36">
        <f t="shared" si="55"/>
        <v>38.931464034327583</v>
      </c>
      <c r="IU7" s="36">
        <f t="shared" ref="IU7:JD10" si="56">SUMIFS(IU$32:IU$90,$C$32:$C$90,$T7)</f>
        <v>38.931464034327583</v>
      </c>
      <c r="IV7" s="36">
        <f t="shared" si="56"/>
        <v>38.931464034327583</v>
      </c>
      <c r="IW7" s="36">
        <f t="shared" si="56"/>
        <v>38.931464034327583</v>
      </c>
      <c r="IX7" s="36">
        <f t="shared" si="56"/>
        <v>38.931464034327583</v>
      </c>
      <c r="IY7" s="36">
        <f t="shared" si="56"/>
        <v>38.931464034327583</v>
      </c>
      <c r="IZ7" s="36">
        <f t="shared" si="56"/>
        <v>38.931464034327583</v>
      </c>
      <c r="JA7" s="36">
        <f t="shared" si="56"/>
        <v>38.474510561327584</v>
      </c>
      <c r="JB7" s="36">
        <f t="shared" si="56"/>
        <v>38.474510561327584</v>
      </c>
      <c r="JC7" s="36">
        <f t="shared" si="56"/>
        <v>38.474510561327584</v>
      </c>
      <c r="JD7" s="36">
        <f t="shared" si="56"/>
        <v>38.474510561327584</v>
      </c>
      <c r="JE7" s="36">
        <f t="shared" ref="JE7:JN10" si="57">SUMIFS(JE$32:JE$90,$C$32:$C$90,$T7)</f>
        <v>38.474510561327584</v>
      </c>
      <c r="JF7" s="36">
        <f t="shared" si="57"/>
        <v>38.474510561327584</v>
      </c>
      <c r="JG7" s="36">
        <f t="shared" si="57"/>
        <v>38.474510561327584</v>
      </c>
      <c r="JH7" s="36">
        <f t="shared" si="57"/>
        <v>38.474510561327584</v>
      </c>
      <c r="JI7" s="36">
        <f t="shared" si="57"/>
        <v>38.474510561327584</v>
      </c>
      <c r="JJ7" s="36">
        <f t="shared" si="57"/>
        <v>38.474510561327584</v>
      </c>
      <c r="JK7" s="36">
        <f t="shared" si="57"/>
        <v>38.474510561327584</v>
      </c>
      <c r="JL7" s="36">
        <f t="shared" si="57"/>
        <v>38.474510561327584</v>
      </c>
      <c r="JM7" s="36">
        <f t="shared" si="57"/>
        <v>38.474510561327584</v>
      </c>
      <c r="JN7" s="36">
        <f t="shared" si="57"/>
        <v>38.474510561327584</v>
      </c>
      <c r="JO7" s="36">
        <f t="shared" ref="JO7:JX10" si="58">SUMIFS(JO$32:JO$90,$C$32:$C$90,$T7)</f>
        <v>38.474510561327584</v>
      </c>
      <c r="JP7" s="36">
        <f t="shared" si="58"/>
        <v>38.474510561327584</v>
      </c>
      <c r="JQ7" s="36">
        <f t="shared" si="58"/>
        <v>23.554618112564143</v>
      </c>
      <c r="JR7" s="36">
        <f t="shared" si="58"/>
        <v>17.451025747160919</v>
      </c>
      <c r="JS7" s="36">
        <f t="shared" si="58"/>
        <v>17.451025747160919</v>
      </c>
      <c r="JT7" s="36">
        <f t="shared" si="58"/>
        <v>17.451025747160919</v>
      </c>
      <c r="JU7" s="36">
        <f t="shared" si="58"/>
        <v>17.451025747160919</v>
      </c>
      <c r="JV7" s="36">
        <f t="shared" si="58"/>
        <v>17.451025747160919</v>
      </c>
      <c r="JW7" s="36">
        <f t="shared" si="58"/>
        <v>17.451025747160919</v>
      </c>
      <c r="JX7" s="36">
        <f t="shared" si="58"/>
        <v>17.451025747160919</v>
      </c>
      <c r="JY7" s="36">
        <f t="shared" ref="JY7:KH10" si="59">SUMIFS(JY$32:JY$90,$C$32:$C$90,$T7)</f>
        <v>17.451025747160919</v>
      </c>
      <c r="JZ7" s="36">
        <f t="shared" si="59"/>
        <v>17.451025747160919</v>
      </c>
      <c r="KA7" s="36">
        <f t="shared" si="59"/>
        <v>17.451025747160919</v>
      </c>
      <c r="KB7" s="36">
        <f t="shared" si="59"/>
        <v>17.451025747160919</v>
      </c>
      <c r="KC7" s="36">
        <f t="shared" si="59"/>
        <v>17.451025747160919</v>
      </c>
      <c r="KD7" s="36">
        <f t="shared" si="59"/>
        <v>17.451025747160919</v>
      </c>
      <c r="KE7" s="36">
        <f t="shared" si="59"/>
        <v>17.451025747160919</v>
      </c>
      <c r="KF7" s="36">
        <f t="shared" si="59"/>
        <v>17.451025747160919</v>
      </c>
      <c r="KG7" s="36">
        <f t="shared" si="59"/>
        <v>17.451025747160919</v>
      </c>
      <c r="KH7" s="36">
        <f t="shared" si="59"/>
        <v>17.451025747160919</v>
      </c>
      <c r="KI7" s="36">
        <f t="shared" ref="KI7:KR10" si="60">SUMIFS(KI$32:KI$90,$C$32:$C$90,$T7)</f>
        <v>17.451025747160919</v>
      </c>
      <c r="KJ7" s="36">
        <f t="shared" si="60"/>
        <v>17.451025747160919</v>
      </c>
      <c r="KK7" s="36">
        <f t="shared" si="60"/>
        <v>17.451025747160919</v>
      </c>
      <c r="KL7" s="36">
        <f t="shared" si="60"/>
        <v>17.451025747160919</v>
      </c>
      <c r="KM7" s="36">
        <f t="shared" si="60"/>
        <v>17.451025747160919</v>
      </c>
      <c r="KN7" s="36">
        <f t="shared" si="60"/>
        <v>17.451025747160919</v>
      </c>
      <c r="KO7" s="36">
        <f t="shared" si="60"/>
        <v>17.451025747160919</v>
      </c>
      <c r="KP7" s="36">
        <f t="shared" si="60"/>
        <v>17.451025747160919</v>
      </c>
      <c r="KQ7" s="36">
        <f t="shared" si="60"/>
        <v>17.451025747160919</v>
      </c>
      <c r="KR7" s="36">
        <f t="shared" si="60"/>
        <v>17.451025747160919</v>
      </c>
      <c r="KS7" s="36">
        <f t="shared" ref="KS7:LB10" si="61">SUMIFS(KS$32:KS$90,$C$32:$C$90,$T7)</f>
        <v>17.451025747160919</v>
      </c>
      <c r="KT7" s="36">
        <f t="shared" si="61"/>
        <v>17.451025747160919</v>
      </c>
      <c r="KU7" s="36">
        <f t="shared" si="61"/>
        <v>17.451025747160919</v>
      </c>
      <c r="KV7" s="36">
        <f t="shared" si="61"/>
        <v>17.451025747160919</v>
      </c>
      <c r="KW7" s="36">
        <f t="shared" si="61"/>
        <v>17.451025747160919</v>
      </c>
      <c r="KX7" s="36">
        <f t="shared" si="61"/>
        <v>17.451025747160919</v>
      </c>
      <c r="KY7" s="36">
        <f t="shared" si="61"/>
        <v>17.451025747160919</v>
      </c>
      <c r="KZ7" s="36">
        <f t="shared" si="61"/>
        <v>17.451025747160919</v>
      </c>
      <c r="LA7" s="36">
        <f t="shared" si="61"/>
        <v>17.451025747160919</v>
      </c>
      <c r="LB7" s="36">
        <f t="shared" si="61"/>
        <v>17.451025747160919</v>
      </c>
      <c r="LC7" s="36">
        <f t="shared" ref="LC7:LL10" si="62">SUMIFS(LC$32:LC$90,$C$32:$C$90,$T7)</f>
        <v>17.451025747160919</v>
      </c>
      <c r="LD7" s="36">
        <f t="shared" si="62"/>
        <v>17.451025747160919</v>
      </c>
      <c r="LE7" s="36">
        <f t="shared" si="62"/>
        <v>17.451025747160919</v>
      </c>
      <c r="LF7" s="36">
        <f t="shared" si="62"/>
        <v>17.451025747160919</v>
      </c>
      <c r="LG7" s="36">
        <f t="shared" si="62"/>
        <v>17.451025747160919</v>
      </c>
      <c r="LH7" s="36">
        <f t="shared" si="62"/>
        <v>17.451025747160919</v>
      </c>
      <c r="LI7" s="36">
        <f t="shared" si="62"/>
        <v>17.451025747160919</v>
      </c>
      <c r="LJ7" s="36">
        <f t="shared" si="62"/>
        <v>17.451025747160919</v>
      </c>
      <c r="LK7" s="36">
        <f t="shared" si="62"/>
        <v>16.300610916004636</v>
      </c>
      <c r="LL7" s="36">
        <f t="shared" si="62"/>
        <v>16.130179089166667</v>
      </c>
      <c r="LM7" s="36">
        <f t="shared" ref="LM7:LV10" si="63">SUMIFS(LM$32:LM$90,$C$32:$C$90,$T7)</f>
        <v>16.130179089166667</v>
      </c>
      <c r="LN7" s="36">
        <f t="shared" si="63"/>
        <v>16.130179089166667</v>
      </c>
      <c r="LO7" s="36">
        <f t="shared" si="63"/>
        <v>16.130179089166667</v>
      </c>
      <c r="LP7" s="36">
        <f t="shared" si="63"/>
        <v>16.130179089166667</v>
      </c>
      <c r="LQ7" s="36">
        <f t="shared" si="63"/>
        <v>16.130179089166667</v>
      </c>
      <c r="LR7" s="36">
        <f t="shared" si="63"/>
        <v>16.130179089166667</v>
      </c>
      <c r="LS7" s="36">
        <f t="shared" si="63"/>
        <v>16.130179089166667</v>
      </c>
      <c r="LT7" s="36">
        <f t="shared" si="63"/>
        <v>16.130179089166667</v>
      </c>
      <c r="LU7" s="36">
        <f t="shared" si="63"/>
        <v>16.130179089166667</v>
      </c>
      <c r="LV7" s="36">
        <f t="shared" si="63"/>
        <v>16.130179089166667</v>
      </c>
      <c r="LW7" s="36">
        <f t="shared" ref="LW7:MF10" si="64">SUMIFS(LW$32:LW$90,$C$32:$C$90,$T7)</f>
        <v>16.130179089166667</v>
      </c>
      <c r="LX7" s="36">
        <f t="shared" si="64"/>
        <v>16.014274700916665</v>
      </c>
      <c r="LY7" s="36">
        <f t="shared" si="64"/>
        <v>14.971135206666665</v>
      </c>
      <c r="LZ7" s="36">
        <f t="shared" si="64"/>
        <v>14.971135206666665</v>
      </c>
      <c r="MA7" s="36">
        <f t="shared" si="64"/>
        <v>14.971135206666665</v>
      </c>
      <c r="MB7" s="36">
        <f t="shared" si="64"/>
        <v>14.971135206666665</v>
      </c>
      <c r="MC7" s="36">
        <f t="shared" si="64"/>
        <v>14.971135206666665</v>
      </c>
      <c r="MD7" s="36">
        <f t="shared" si="64"/>
        <v>14.971135206666665</v>
      </c>
      <c r="ME7" s="36">
        <f t="shared" si="64"/>
        <v>14.971135206666665</v>
      </c>
      <c r="MF7" s="36">
        <f t="shared" si="64"/>
        <v>14.971135206666665</v>
      </c>
      <c r="MG7" s="36">
        <f t="shared" ref="MG7:MP10" si="65">SUMIFS(MG$32:MG$90,$C$32:$C$90,$T7)</f>
        <v>14.971135206666665</v>
      </c>
      <c r="MH7" s="36">
        <f t="shared" si="65"/>
        <v>14.971135206666665</v>
      </c>
      <c r="MI7" s="36">
        <f t="shared" si="65"/>
        <v>14.971135206666665</v>
      </c>
      <c r="MJ7" s="36">
        <f t="shared" si="65"/>
        <v>14.971135206666665</v>
      </c>
      <c r="MK7" s="36">
        <f t="shared" si="65"/>
        <v>14.971135206666665</v>
      </c>
      <c r="ML7" s="36">
        <f t="shared" si="65"/>
        <v>14.971135206666665</v>
      </c>
      <c r="MM7" s="36">
        <f t="shared" si="65"/>
        <v>14.971135206666665</v>
      </c>
      <c r="MN7" s="36">
        <f t="shared" si="65"/>
        <v>14.971135206666665</v>
      </c>
      <c r="MO7" s="36">
        <f t="shared" si="65"/>
        <v>14.971135206666665</v>
      </c>
      <c r="MP7" s="36">
        <f t="shared" si="65"/>
        <v>14.971135206666665</v>
      </c>
      <c r="MQ7" s="36">
        <f t="shared" ref="MQ7:MZ10" si="66">SUMIFS(MQ$32:MQ$90,$C$32:$C$90,$T7)</f>
        <v>14.971135206666665</v>
      </c>
      <c r="MR7" s="36">
        <f t="shared" si="66"/>
        <v>14.971135206666665</v>
      </c>
      <c r="MS7" s="36">
        <f t="shared" si="66"/>
        <v>14.971135206666665</v>
      </c>
      <c r="MT7" s="36">
        <f t="shared" si="66"/>
        <v>14.971135206666665</v>
      </c>
      <c r="MU7" s="36">
        <f t="shared" si="66"/>
        <v>14.971135206666665</v>
      </c>
      <c r="MV7" s="36">
        <f t="shared" si="66"/>
        <v>14.971135206666665</v>
      </c>
      <c r="MW7" s="36">
        <f t="shared" si="66"/>
        <v>14.971135206666665</v>
      </c>
      <c r="MX7" s="36">
        <f t="shared" si="66"/>
        <v>14.971135206666665</v>
      </c>
      <c r="MY7" s="36">
        <f t="shared" si="66"/>
        <v>14.971135206666665</v>
      </c>
      <c r="MZ7" s="36">
        <f t="shared" si="66"/>
        <v>14.971135206666665</v>
      </c>
      <c r="NA7" s="36">
        <f t="shared" ref="NA7:NJ10" si="67">SUMIFS(NA$32:NA$90,$C$32:$C$90,$T7)</f>
        <v>14.971135206666665</v>
      </c>
      <c r="NB7" s="36">
        <f t="shared" si="67"/>
        <v>14.971135206666665</v>
      </c>
      <c r="NC7" s="36">
        <f t="shared" si="67"/>
        <v>14.971135206666665</v>
      </c>
      <c r="ND7" s="36">
        <f t="shared" si="67"/>
        <v>14.971135206666665</v>
      </c>
      <c r="NE7" s="36">
        <f t="shared" si="67"/>
        <v>14.848835773198923</v>
      </c>
      <c r="NF7" s="36">
        <f t="shared" si="67"/>
        <v>13.707374394166665</v>
      </c>
      <c r="NG7" s="36">
        <f t="shared" si="67"/>
        <v>13.707374394166665</v>
      </c>
      <c r="NH7" s="36">
        <f t="shared" si="67"/>
        <v>13.707374394166665</v>
      </c>
      <c r="NI7" s="36">
        <f t="shared" si="67"/>
        <v>13.707374394166665</v>
      </c>
      <c r="NJ7" s="36">
        <f t="shared" si="67"/>
        <v>13.707374394166665</v>
      </c>
      <c r="NK7" s="36">
        <f t="shared" ref="NK7:NT10" si="68">SUMIFS(NK$32:NK$90,$C$32:$C$90,$T7)</f>
        <v>13.707374394166665</v>
      </c>
      <c r="NL7" s="36">
        <f t="shared" si="68"/>
        <v>13.707374394166665</v>
      </c>
      <c r="NM7" s="36">
        <f t="shared" si="68"/>
        <v>13.707374394166665</v>
      </c>
      <c r="NN7" s="36">
        <f t="shared" si="68"/>
        <v>13.707374394166665</v>
      </c>
      <c r="NO7" s="36">
        <f t="shared" si="68"/>
        <v>13.180327444249999</v>
      </c>
      <c r="NP7" s="36">
        <f t="shared" si="68"/>
        <v>12.269973621666667</v>
      </c>
      <c r="NQ7" s="36">
        <f t="shared" si="68"/>
        <v>12.269973621666667</v>
      </c>
      <c r="NR7" s="36">
        <f t="shared" si="68"/>
        <v>12.269973621666667</v>
      </c>
      <c r="NS7" s="36">
        <f t="shared" si="68"/>
        <v>12.269973621666667</v>
      </c>
      <c r="NT7" s="36">
        <f t="shared" si="68"/>
        <v>12.269973621666667</v>
      </c>
      <c r="NU7" s="36">
        <f t="shared" ref="NU7:OD10" si="69">SUMIFS(NU$32:NU$90,$C$32:$C$90,$T7)</f>
        <v>12.269973621666667</v>
      </c>
      <c r="NV7" s="36">
        <f t="shared" si="69"/>
        <v>12.269973621666667</v>
      </c>
      <c r="NW7" s="36">
        <f t="shared" si="69"/>
        <v>11.649446715833331</v>
      </c>
      <c r="NX7" s="36">
        <f t="shared" si="69"/>
        <v>11.257534985833333</v>
      </c>
      <c r="NY7" s="36">
        <f t="shared" si="69"/>
        <v>11.257534985833333</v>
      </c>
      <c r="NZ7" s="36">
        <f t="shared" si="69"/>
        <v>11.257534985833333</v>
      </c>
      <c r="OA7" s="36">
        <f t="shared" si="69"/>
        <v>11.257534985833333</v>
      </c>
      <c r="OB7" s="36">
        <f t="shared" si="69"/>
        <v>11.257534985833333</v>
      </c>
      <c r="OC7" s="36">
        <f t="shared" si="69"/>
        <v>11.257534985833333</v>
      </c>
      <c r="OD7" s="36">
        <f t="shared" si="69"/>
        <v>11.257534985833333</v>
      </c>
      <c r="OE7" s="36">
        <f t="shared" ref="OE7:ON10" si="70">SUMIFS(OE$32:OE$90,$C$32:$C$90,$T7)</f>
        <v>11.257534985833333</v>
      </c>
      <c r="OF7" s="36">
        <f t="shared" si="70"/>
        <v>11.257534985833333</v>
      </c>
      <c r="OG7" s="36">
        <f t="shared" si="70"/>
        <v>11.257534985833333</v>
      </c>
      <c r="OH7" s="36">
        <f t="shared" si="70"/>
        <v>11.257534985833333</v>
      </c>
      <c r="OI7" s="36">
        <f t="shared" si="70"/>
        <v>11.257534985833333</v>
      </c>
      <c r="OJ7" s="36">
        <f t="shared" si="70"/>
        <v>11.257534985833333</v>
      </c>
      <c r="OK7" s="36">
        <f t="shared" si="70"/>
        <v>11.257534985833333</v>
      </c>
      <c r="OL7" s="36">
        <f t="shared" si="70"/>
        <v>11.257534985833333</v>
      </c>
      <c r="OM7" s="36">
        <f t="shared" si="70"/>
        <v>11.257534985833333</v>
      </c>
      <c r="ON7" s="36">
        <f t="shared" si="70"/>
        <v>10.901528080295698</v>
      </c>
      <c r="OO7" s="36">
        <f t="shared" ref="OO7:OX10" si="71">SUMIFS(OO$32:OO$90,$C$32:$C$90,$T7)</f>
        <v>10.755888891666666</v>
      </c>
      <c r="OP7" s="36">
        <f t="shared" si="71"/>
        <v>10.755888891666666</v>
      </c>
      <c r="OQ7" s="36">
        <f t="shared" si="71"/>
        <v>10.755888891666666</v>
      </c>
      <c r="OR7" s="36">
        <f t="shared" si="71"/>
        <v>10.755888891666666</v>
      </c>
      <c r="OS7" s="36">
        <f t="shared" si="71"/>
        <v>9.4066654199731179</v>
      </c>
      <c r="OT7" s="36">
        <f t="shared" si="71"/>
        <v>8.7641780525000001</v>
      </c>
      <c r="OU7" s="36">
        <f t="shared" si="71"/>
        <v>8.7641780525000001</v>
      </c>
      <c r="OV7" s="36">
        <f t="shared" si="71"/>
        <v>8.7641780525000001</v>
      </c>
      <c r="OW7" s="36">
        <f t="shared" si="71"/>
        <v>8.7641780525000001</v>
      </c>
      <c r="OX7" s="36">
        <f t="shared" si="71"/>
        <v>8.7641780525000001</v>
      </c>
      <c r="OY7" s="36">
        <f t="shared" ref="OY7:PH10" si="72">SUMIFS(OY$32:OY$90,$C$32:$C$90,$T7)</f>
        <v>8.7641780525000001</v>
      </c>
      <c r="OZ7" s="36">
        <f t="shared" si="72"/>
        <v>8.7641780525000001</v>
      </c>
      <c r="PA7" s="36">
        <f t="shared" si="72"/>
        <v>8.7641780525000001</v>
      </c>
      <c r="PB7" s="36">
        <f t="shared" si="72"/>
        <v>8.7641780525000001</v>
      </c>
      <c r="PC7" s="36">
        <f t="shared" si="72"/>
        <v>8.7641780525000001</v>
      </c>
      <c r="PD7" s="36">
        <f t="shared" si="72"/>
        <v>8.7641780525000001</v>
      </c>
      <c r="PE7" s="36">
        <f t="shared" si="72"/>
        <v>8.7641780525000001</v>
      </c>
      <c r="PF7" s="36">
        <f t="shared" si="72"/>
        <v>8.7641780525000001</v>
      </c>
      <c r="PG7" s="36">
        <f t="shared" si="72"/>
        <v>8.7641780525000001</v>
      </c>
      <c r="PH7" s="36">
        <f t="shared" si="72"/>
        <v>6.2674002221236549</v>
      </c>
      <c r="PI7" s="36">
        <f t="shared" ref="PI7:PR10" si="73">SUMIFS(PI$32:PI$90,$C$32:$C$90,$T7)</f>
        <v>4.211230244166666</v>
      </c>
      <c r="PJ7" s="36">
        <f t="shared" si="73"/>
        <v>1.2226152321774191</v>
      </c>
      <c r="PK7" s="36">
        <f t="shared" si="73"/>
        <v>0</v>
      </c>
      <c r="PL7" s="36">
        <f t="shared" si="73"/>
        <v>0</v>
      </c>
      <c r="PM7" s="36">
        <f t="shared" si="73"/>
        <v>0</v>
      </c>
      <c r="PN7" s="36">
        <f t="shared" si="73"/>
        <v>0</v>
      </c>
      <c r="PO7" s="36">
        <f t="shared" si="73"/>
        <v>0</v>
      </c>
      <c r="PP7" s="36">
        <f t="shared" si="73"/>
        <v>0</v>
      </c>
      <c r="PQ7" s="36">
        <f t="shared" si="73"/>
        <v>0</v>
      </c>
      <c r="PR7" s="36">
        <f t="shared" si="73"/>
        <v>0</v>
      </c>
      <c r="PS7" s="36">
        <f t="shared" ref="PS7:QB10" si="74">SUMIFS(PS$32:PS$90,$C$32:$C$90,$T7)</f>
        <v>0</v>
      </c>
      <c r="PT7" s="36">
        <f t="shared" si="74"/>
        <v>0</v>
      </c>
      <c r="PU7" s="36">
        <f t="shared" si="74"/>
        <v>0</v>
      </c>
      <c r="PV7" s="36">
        <f t="shared" si="74"/>
        <v>0</v>
      </c>
      <c r="PW7" s="36">
        <f t="shared" si="74"/>
        <v>0</v>
      </c>
      <c r="PX7" s="36">
        <f t="shared" si="74"/>
        <v>0</v>
      </c>
      <c r="PY7" s="36">
        <f t="shared" si="74"/>
        <v>0</v>
      </c>
      <c r="PZ7" s="36">
        <f t="shared" si="74"/>
        <v>0</v>
      </c>
      <c r="QA7" s="36">
        <f t="shared" si="74"/>
        <v>0</v>
      </c>
      <c r="QB7" s="36">
        <f t="shared" si="74"/>
        <v>0</v>
      </c>
      <c r="QC7" s="36">
        <f t="shared" ref="QC7:QL10" si="75">SUMIFS(QC$32:QC$90,$C$32:$C$90,$T7)</f>
        <v>0</v>
      </c>
      <c r="QD7" s="36">
        <f t="shared" si="75"/>
        <v>0</v>
      </c>
      <c r="QE7" s="36">
        <f t="shared" si="75"/>
        <v>0</v>
      </c>
      <c r="QF7" s="36">
        <f t="shared" si="75"/>
        <v>0</v>
      </c>
      <c r="QG7" s="36">
        <f t="shared" si="75"/>
        <v>0</v>
      </c>
      <c r="QH7" s="36">
        <f t="shared" si="75"/>
        <v>0</v>
      </c>
      <c r="QI7" s="36">
        <f t="shared" si="75"/>
        <v>0</v>
      </c>
      <c r="QJ7" s="36">
        <f t="shared" si="75"/>
        <v>0</v>
      </c>
      <c r="QK7" s="36">
        <f t="shared" si="75"/>
        <v>0</v>
      </c>
      <c r="QL7" s="36">
        <f t="shared" si="75"/>
        <v>0</v>
      </c>
      <c r="QM7" s="36">
        <f t="shared" ref="QM7:QV10" si="76">SUMIFS(QM$32:QM$90,$C$32:$C$90,$T7)</f>
        <v>0</v>
      </c>
      <c r="QN7" s="36">
        <f t="shared" si="76"/>
        <v>0</v>
      </c>
      <c r="QO7" s="36">
        <f t="shared" si="76"/>
        <v>0</v>
      </c>
      <c r="QP7" s="36">
        <f t="shared" si="76"/>
        <v>0</v>
      </c>
      <c r="QQ7" s="36">
        <f t="shared" si="76"/>
        <v>0</v>
      </c>
      <c r="QR7" s="36">
        <f t="shared" si="76"/>
        <v>0</v>
      </c>
      <c r="QS7" s="36">
        <f t="shared" si="76"/>
        <v>0</v>
      </c>
      <c r="QT7" s="36">
        <f t="shared" si="76"/>
        <v>0</v>
      </c>
      <c r="QU7" s="36">
        <f t="shared" si="76"/>
        <v>0</v>
      </c>
      <c r="QV7" s="36">
        <f t="shared" si="76"/>
        <v>0</v>
      </c>
      <c r="QW7" s="36">
        <f t="shared" ref="QW7:RF10" si="77">SUMIFS(QW$32:QW$90,$C$32:$C$90,$T7)</f>
        <v>0</v>
      </c>
      <c r="QX7" s="36">
        <f t="shared" si="77"/>
        <v>0</v>
      </c>
      <c r="QY7" s="36">
        <f t="shared" si="77"/>
        <v>0</v>
      </c>
      <c r="QZ7" s="36">
        <f t="shared" si="77"/>
        <v>0</v>
      </c>
      <c r="RA7" s="36">
        <f t="shared" si="77"/>
        <v>0</v>
      </c>
      <c r="RB7" s="36">
        <f t="shared" si="77"/>
        <v>0</v>
      </c>
      <c r="RC7" s="36">
        <f t="shared" si="77"/>
        <v>0</v>
      </c>
      <c r="RD7" s="36">
        <f t="shared" si="77"/>
        <v>0</v>
      </c>
      <c r="RE7" s="36">
        <f t="shared" si="77"/>
        <v>0</v>
      </c>
      <c r="RF7" s="36">
        <f t="shared" si="77"/>
        <v>0</v>
      </c>
      <c r="RG7" s="36">
        <f t="shared" ref="RG7:RP10" si="78">SUMIFS(RG$32:RG$90,$C$32:$C$90,$T7)</f>
        <v>0</v>
      </c>
      <c r="RH7" s="36">
        <f t="shared" si="78"/>
        <v>0</v>
      </c>
      <c r="RI7" s="36">
        <f t="shared" si="78"/>
        <v>0</v>
      </c>
      <c r="RJ7" s="36">
        <f t="shared" si="78"/>
        <v>0</v>
      </c>
      <c r="RK7" s="36">
        <f t="shared" si="78"/>
        <v>0</v>
      </c>
      <c r="RL7" s="36">
        <f t="shared" si="78"/>
        <v>0</v>
      </c>
      <c r="RM7" s="36">
        <f t="shared" si="78"/>
        <v>0</v>
      </c>
      <c r="RN7" s="36">
        <f t="shared" si="78"/>
        <v>0</v>
      </c>
      <c r="RO7" s="36">
        <f t="shared" si="78"/>
        <v>0</v>
      </c>
      <c r="RP7" s="36">
        <f t="shared" si="78"/>
        <v>0</v>
      </c>
      <c r="RQ7" s="36">
        <f t="shared" ref="RQ7:RZ10" si="79">SUMIFS(RQ$32:RQ$90,$C$32:$C$90,$T7)</f>
        <v>0</v>
      </c>
      <c r="RR7" s="36">
        <f t="shared" si="79"/>
        <v>0</v>
      </c>
      <c r="RS7" s="36">
        <f t="shared" si="79"/>
        <v>0</v>
      </c>
      <c r="RT7" s="36">
        <f t="shared" si="79"/>
        <v>0</v>
      </c>
      <c r="RU7" s="36">
        <f t="shared" si="79"/>
        <v>0</v>
      </c>
      <c r="RV7" s="36">
        <f t="shared" si="79"/>
        <v>0</v>
      </c>
      <c r="RW7" s="36">
        <f t="shared" si="79"/>
        <v>0</v>
      </c>
      <c r="RX7" s="36">
        <f t="shared" si="79"/>
        <v>0</v>
      </c>
      <c r="RY7" s="36">
        <f t="shared" si="79"/>
        <v>0</v>
      </c>
      <c r="RZ7" s="36">
        <f t="shared" si="79"/>
        <v>0</v>
      </c>
      <c r="SA7" s="36">
        <f t="shared" ref="SA7:SJ10" si="80">SUMIFS(SA$32:SA$90,$C$32:$C$90,$T7)</f>
        <v>0</v>
      </c>
      <c r="SB7" s="36">
        <f t="shared" si="80"/>
        <v>0</v>
      </c>
      <c r="SC7" s="36">
        <f t="shared" si="80"/>
        <v>0</v>
      </c>
      <c r="SD7" s="36">
        <f t="shared" si="80"/>
        <v>0</v>
      </c>
      <c r="SE7" s="36">
        <f t="shared" si="80"/>
        <v>0</v>
      </c>
      <c r="SF7" s="36">
        <f t="shared" si="80"/>
        <v>0</v>
      </c>
      <c r="SG7" s="36">
        <f t="shared" si="80"/>
        <v>0</v>
      </c>
      <c r="SH7" s="36">
        <f t="shared" si="80"/>
        <v>0</v>
      </c>
      <c r="SI7" s="36">
        <f t="shared" si="80"/>
        <v>0</v>
      </c>
      <c r="SJ7" s="36">
        <f t="shared" si="80"/>
        <v>0</v>
      </c>
      <c r="SK7" s="36">
        <f t="shared" ref="SK7:ST10" si="81">SUMIFS(SK$32:SK$90,$C$32:$C$90,$T7)</f>
        <v>0</v>
      </c>
      <c r="SL7" s="36">
        <f t="shared" si="81"/>
        <v>0</v>
      </c>
      <c r="SM7" s="36">
        <f t="shared" si="81"/>
        <v>0</v>
      </c>
      <c r="SN7" s="36">
        <f t="shared" si="81"/>
        <v>0</v>
      </c>
      <c r="SO7" s="36">
        <f t="shared" si="81"/>
        <v>0</v>
      </c>
      <c r="SP7" s="36">
        <f t="shared" si="81"/>
        <v>0</v>
      </c>
      <c r="SQ7" s="36">
        <f t="shared" si="81"/>
        <v>0</v>
      </c>
      <c r="SR7" s="36">
        <f t="shared" si="81"/>
        <v>0</v>
      </c>
      <c r="SS7" s="36">
        <f t="shared" si="81"/>
        <v>0</v>
      </c>
      <c r="ST7" s="36">
        <f t="shared" si="81"/>
        <v>0</v>
      </c>
      <c r="SU7" s="36">
        <f t="shared" ref="SU7:TD10" si="82">SUMIFS(SU$32:SU$90,$C$32:$C$90,$T7)</f>
        <v>0</v>
      </c>
      <c r="SV7" s="36">
        <f t="shared" si="82"/>
        <v>0</v>
      </c>
      <c r="SW7" s="36">
        <f t="shared" si="82"/>
        <v>0</v>
      </c>
      <c r="SX7" s="36">
        <f t="shared" si="82"/>
        <v>0</v>
      </c>
      <c r="SY7" s="36">
        <f t="shared" si="82"/>
        <v>0</v>
      </c>
      <c r="SZ7" s="36">
        <f t="shared" si="82"/>
        <v>0</v>
      </c>
      <c r="TA7" s="36">
        <f t="shared" si="82"/>
        <v>0</v>
      </c>
      <c r="TB7" s="36">
        <f t="shared" si="82"/>
        <v>0</v>
      </c>
      <c r="TC7" s="36">
        <f t="shared" si="82"/>
        <v>0</v>
      </c>
      <c r="TD7" s="36">
        <f t="shared" si="82"/>
        <v>0</v>
      </c>
      <c r="TE7" s="36">
        <f t="shared" ref="TE7:TN10" si="83">SUMIFS(TE$32:TE$90,$C$32:$C$90,$T7)</f>
        <v>0</v>
      </c>
      <c r="TF7" s="36">
        <f t="shared" si="83"/>
        <v>0</v>
      </c>
      <c r="TG7" s="36">
        <f t="shared" si="83"/>
        <v>0</v>
      </c>
      <c r="TH7" s="36">
        <f t="shared" si="83"/>
        <v>0</v>
      </c>
      <c r="TI7" s="36">
        <f t="shared" si="83"/>
        <v>0</v>
      </c>
      <c r="TJ7" s="36">
        <f t="shared" si="83"/>
        <v>0</v>
      </c>
      <c r="TK7" s="36">
        <f t="shared" si="83"/>
        <v>0</v>
      </c>
      <c r="TL7" s="36">
        <f t="shared" si="83"/>
        <v>0</v>
      </c>
      <c r="TM7" s="36">
        <f t="shared" si="83"/>
        <v>0</v>
      </c>
      <c r="TN7" s="36">
        <f t="shared" si="83"/>
        <v>0</v>
      </c>
      <c r="TO7" s="36">
        <f t="shared" ref="TO7:TX10" si="84">SUMIFS(TO$32:TO$90,$C$32:$C$90,$T7)</f>
        <v>0</v>
      </c>
      <c r="TP7" s="36">
        <f t="shared" si="84"/>
        <v>0</v>
      </c>
      <c r="TQ7" s="36">
        <f t="shared" si="84"/>
        <v>0</v>
      </c>
      <c r="TR7" s="36">
        <f t="shared" si="84"/>
        <v>0</v>
      </c>
      <c r="TS7" s="36">
        <f t="shared" si="84"/>
        <v>0</v>
      </c>
      <c r="TT7" s="36">
        <f t="shared" si="84"/>
        <v>0</v>
      </c>
      <c r="TU7" s="36">
        <f t="shared" si="84"/>
        <v>0</v>
      </c>
      <c r="TV7" s="36">
        <f t="shared" si="84"/>
        <v>0</v>
      </c>
      <c r="TW7" s="36">
        <f t="shared" si="84"/>
        <v>0</v>
      </c>
      <c r="TX7" s="36">
        <f t="shared" si="84"/>
        <v>0</v>
      </c>
      <c r="TY7" s="36">
        <f t="shared" ref="TY7:UH10" si="85">SUMIFS(TY$32:TY$90,$C$32:$C$90,$T7)</f>
        <v>0</v>
      </c>
      <c r="TZ7" s="36">
        <f t="shared" si="85"/>
        <v>0</v>
      </c>
      <c r="UA7" s="36">
        <f t="shared" si="85"/>
        <v>0</v>
      </c>
      <c r="UB7" s="36">
        <f t="shared" si="85"/>
        <v>0</v>
      </c>
      <c r="UC7" s="36">
        <f t="shared" si="85"/>
        <v>0</v>
      </c>
      <c r="UD7" s="36">
        <f t="shared" si="85"/>
        <v>0</v>
      </c>
      <c r="UE7" s="36">
        <f t="shared" si="85"/>
        <v>0</v>
      </c>
      <c r="UF7" s="36">
        <f t="shared" si="85"/>
        <v>0</v>
      </c>
      <c r="UG7" s="36">
        <f t="shared" si="85"/>
        <v>0</v>
      </c>
      <c r="UH7" s="36">
        <f t="shared" si="85"/>
        <v>0</v>
      </c>
      <c r="UI7" s="36">
        <f t="shared" ref="UI7:UR10" si="86">SUMIFS(UI$32:UI$90,$C$32:$C$90,$T7)</f>
        <v>0</v>
      </c>
      <c r="UJ7" s="36">
        <f t="shared" si="86"/>
        <v>0</v>
      </c>
      <c r="UK7" s="36">
        <f t="shared" si="86"/>
        <v>0</v>
      </c>
      <c r="UL7" s="36">
        <f t="shared" si="86"/>
        <v>0</v>
      </c>
      <c r="UM7" s="36">
        <f t="shared" si="86"/>
        <v>0</v>
      </c>
      <c r="UN7" s="36">
        <f t="shared" si="86"/>
        <v>0</v>
      </c>
      <c r="UO7" s="36">
        <f t="shared" si="86"/>
        <v>0</v>
      </c>
      <c r="UP7" s="36">
        <f t="shared" si="86"/>
        <v>0</v>
      </c>
      <c r="UQ7" s="36">
        <f t="shared" si="86"/>
        <v>0</v>
      </c>
      <c r="UR7" s="36">
        <f t="shared" si="86"/>
        <v>0</v>
      </c>
      <c r="US7" s="36">
        <f t="shared" ref="US7:VB10" si="87">SUMIFS(US$32:US$90,$C$32:$C$90,$T7)</f>
        <v>0</v>
      </c>
      <c r="UT7" s="36">
        <f t="shared" si="87"/>
        <v>0</v>
      </c>
      <c r="UU7" s="36">
        <f t="shared" si="87"/>
        <v>0</v>
      </c>
      <c r="UV7" s="36">
        <f t="shared" si="87"/>
        <v>0</v>
      </c>
      <c r="UW7" s="36">
        <f t="shared" si="87"/>
        <v>0</v>
      </c>
      <c r="UX7" s="36">
        <f t="shared" si="87"/>
        <v>0</v>
      </c>
      <c r="UY7" s="36">
        <f t="shared" si="87"/>
        <v>0</v>
      </c>
      <c r="UZ7" s="36">
        <f t="shared" si="87"/>
        <v>0</v>
      </c>
      <c r="VA7" s="36">
        <f t="shared" si="87"/>
        <v>0</v>
      </c>
      <c r="VB7" s="36">
        <f t="shared" si="87"/>
        <v>0</v>
      </c>
      <c r="VC7" s="36">
        <f t="shared" ref="VC7:VL10" si="88">SUMIFS(VC$32:VC$90,$C$32:$C$90,$T7)</f>
        <v>0</v>
      </c>
      <c r="VD7" s="36">
        <f t="shared" si="88"/>
        <v>0</v>
      </c>
      <c r="VE7" s="36">
        <f t="shared" si="88"/>
        <v>0</v>
      </c>
      <c r="VF7" s="36">
        <f t="shared" si="88"/>
        <v>0</v>
      </c>
      <c r="VG7" s="36">
        <f t="shared" si="88"/>
        <v>0</v>
      </c>
      <c r="VH7" s="36">
        <f t="shared" si="88"/>
        <v>0</v>
      </c>
      <c r="VI7" s="36">
        <f t="shared" si="88"/>
        <v>0</v>
      </c>
      <c r="VJ7" s="36">
        <f t="shared" si="88"/>
        <v>0</v>
      </c>
      <c r="VK7" s="36">
        <f t="shared" si="88"/>
        <v>0</v>
      </c>
      <c r="VL7" s="36">
        <f t="shared" si="88"/>
        <v>0</v>
      </c>
      <c r="VM7" s="36">
        <f t="shared" ref="VM7:VV10" si="89">SUMIFS(VM$32:VM$90,$C$32:$C$90,$T7)</f>
        <v>0</v>
      </c>
      <c r="VN7" s="36">
        <f t="shared" si="89"/>
        <v>0</v>
      </c>
      <c r="VO7" s="36">
        <f t="shared" si="89"/>
        <v>0</v>
      </c>
      <c r="VP7" s="36">
        <f t="shared" si="89"/>
        <v>0</v>
      </c>
      <c r="VQ7" s="36">
        <f t="shared" si="89"/>
        <v>0</v>
      </c>
      <c r="VR7" s="36">
        <f t="shared" si="89"/>
        <v>0</v>
      </c>
      <c r="VS7" s="36">
        <f t="shared" si="89"/>
        <v>0</v>
      </c>
      <c r="VT7" s="36">
        <f t="shared" si="89"/>
        <v>0</v>
      </c>
      <c r="VU7" s="36">
        <f t="shared" si="89"/>
        <v>0</v>
      </c>
      <c r="VV7" s="36">
        <f t="shared" si="89"/>
        <v>0</v>
      </c>
      <c r="VW7" s="36">
        <f t="shared" ref="VW7:WD10" si="90">SUMIFS(VW$32:VW$90,$C$32:$C$90,$T7)</f>
        <v>0</v>
      </c>
      <c r="VX7" s="36">
        <f t="shared" si="90"/>
        <v>0</v>
      </c>
      <c r="VY7" s="36">
        <f t="shared" si="90"/>
        <v>0</v>
      </c>
      <c r="VZ7" s="36">
        <f t="shared" si="90"/>
        <v>0</v>
      </c>
      <c r="WA7" s="36">
        <f t="shared" si="90"/>
        <v>0</v>
      </c>
      <c r="WB7" s="36">
        <f t="shared" si="90"/>
        <v>0</v>
      </c>
      <c r="WC7" s="36">
        <f t="shared" si="90"/>
        <v>0</v>
      </c>
      <c r="WD7" s="36">
        <f t="shared" si="90"/>
        <v>0</v>
      </c>
    </row>
    <row r="8" spans="19:604" x14ac:dyDescent="0.35">
      <c r="T8" s="27" t="s">
        <v>4</v>
      </c>
      <c r="U8" s="36">
        <f t="shared" si="33"/>
        <v>620.89054545482088</v>
      </c>
      <c r="V8" s="36">
        <f t="shared" si="33"/>
        <v>616.80257912556067</v>
      </c>
      <c r="W8" s="36">
        <f t="shared" si="33"/>
        <v>616.2220867635607</v>
      </c>
      <c r="X8" s="36">
        <f t="shared" si="33"/>
        <v>610.36772081022741</v>
      </c>
      <c r="Y8" s="36">
        <f t="shared" si="33"/>
        <v>608.52939790906066</v>
      </c>
      <c r="Z8" s="36">
        <f t="shared" si="33"/>
        <v>604.6110744655607</v>
      </c>
      <c r="AA8" s="36">
        <f t="shared" si="33"/>
        <v>604.6110744655607</v>
      </c>
      <c r="AB8" s="36">
        <f t="shared" si="33"/>
        <v>604.6110744655607</v>
      </c>
      <c r="AC8" s="36">
        <f t="shared" si="33"/>
        <v>604.6110744655607</v>
      </c>
      <c r="AD8" s="36">
        <f t="shared" si="33"/>
        <v>604.6110744655607</v>
      </c>
      <c r="AE8" s="36">
        <f t="shared" si="34"/>
        <v>592.37598284441208</v>
      </c>
      <c r="AF8" s="36">
        <f t="shared" si="34"/>
        <v>566.68229043999986</v>
      </c>
      <c r="AG8" s="36">
        <f t="shared" si="34"/>
        <v>565.5846296986665</v>
      </c>
      <c r="AH8" s="36">
        <f t="shared" si="34"/>
        <v>539.98429055529562</v>
      </c>
      <c r="AI8" s="36">
        <f t="shared" si="34"/>
        <v>512.61315061465041</v>
      </c>
      <c r="AJ8" s="36">
        <f t="shared" si="34"/>
        <v>439.63801775274192</v>
      </c>
      <c r="AK8" s="36">
        <f t="shared" si="34"/>
        <v>316.22972824984492</v>
      </c>
      <c r="AL8" s="36">
        <f t="shared" si="34"/>
        <v>168.05320929373659</v>
      </c>
      <c r="AM8" s="36">
        <f t="shared" si="34"/>
        <v>0</v>
      </c>
      <c r="AN8" s="36">
        <f t="shared" si="34"/>
        <v>0</v>
      </c>
      <c r="AO8" s="36">
        <f t="shared" si="35"/>
        <v>0</v>
      </c>
      <c r="AP8" s="36">
        <f t="shared" si="35"/>
        <v>0</v>
      </c>
      <c r="AQ8" s="36">
        <f t="shared" si="35"/>
        <v>0</v>
      </c>
      <c r="AR8" s="36">
        <f t="shared" si="35"/>
        <v>0</v>
      </c>
      <c r="AS8" s="36">
        <f t="shared" si="35"/>
        <v>0</v>
      </c>
      <c r="AT8" s="36">
        <f t="shared" si="35"/>
        <v>0</v>
      </c>
      <c r="AU8" s="36">
        <f t="shared" si="35"/>
        <v>0</v>
      </c>
      <c r="AV8" s="36">
        <f t="shared" si="35"/>
        <v>0</v>
      </c>
      <c r="AW8" s="36">
        <f t="shared" si="35"/>
        <v>0</v>
      </c>
      <c r="AX8" s="36">
        <f t="shared" si="35"/>
        <v>0</v>
      </c>
      <c r="AY8" s="36">
        <f t="shared" si="35"/>
        <v>0</v>
      </c>
      <c r="AZ8" s="36">
        <f t="shared" si="35"/>
        <v>0</v>
      </c>
      <c r="BA8" s="36">
        <f t="shared" si="35"/>
        <v>0</v>
      </c>
      <c r="BB8" s="36">
        <f t="shared" si="35"/>
        <v>0</v>
      </c>
      <c r="BD8" s="27" t="s">
        <v>4</v>
      </c>
      <c r="BE8" s="36">
        <f t="shared" si="36"/>
        <v>156.10381687565032</v>
      </c>
      <c r="BF8" s="36">
        <f t="shared" si="36"/>
        <v>154.92890952639019</v>
      </c>
      <c r="BG8" s="36">
        <f t="shared" si="36"/>
        <v>154.92890952639019</v>
      </c>
      <c r="BH8" s="36">
        <f t="shared" si="36"/>
        <v>154.92890952639019</v>
      </c>
      <c r="BI8" s="36">
        <f t="shared" si="36"/>
        <v>154.6360140528902</v>
      </c>
      <c r="BJ8" s="36">
        <f t="shared" si="36"/>
        <v>154.05552169089017</v>
      </c>
      <c r="BK8" s="36">
        <f t="shared" si="36"/>
        <v>154.05552169089017</v>
      </c>
      <c r="BL8" s="36">
        <f t="shared" si="36"/>
        <v>154.05552169089017</v>
      </c>
      <c r="BM8" s="36">
        <f t="shared" si="36"/>
        <v>154.05552169089017</v>
      </c>
      <c r="BN8" s="36">
        <f t="shared" si="36"/>
        <v>154.05552169089017</v>
      </c>
      <c r="BO8" s="36">
        <f t="shared" si="37"/>
        <v>154.05552169089017</v>
      </c>
      <c r="BP8" s="36">
        <f t="shared" si="37"/>
        <v>154.05552169089017</v>
      </c>
      <c r="BQ8" s="36">
        <f t="shared" si="37"/>
        <v>152.99109151755684</v>
      </c>
      <c r="BR8" s="36">
        <f t="shared" si="37"/>
        <v>152.4588764308902</v>
      </c>
      <c r="BS8" s="36">
        <f t="shared" si="37"/>
        <v>152.4588764308902</v>
      </c>
      <c r="BT8" s="36">
        <f t="shared" si="37"/>
        <v>152.4588764308902</v>
      </c>
      <c r="BU8" s="36">
        <f t="shared" si="37"/>
        <v>152.4588764308902</v>
      </c>
      <c r="BV8" s="36">
        <f t="shared" si="37"/>
        <v>152.4588764308902</v>
      </c>
      <c r="BW8" s="36">
        <f t="shared" si="37"/>
        <v>152.4588764308902</v>
      </c>
      <c r="BX8" s="36">
        <f t="shared" si="37"/>
        <v>151.15276861639018</v>
      </c>
      <c r="BY8" s="36">
        <f t="shared" si="38"/>
        <v>151.15276861639018</v>
      </c>
      <c r="BZ8" s="36">
        <f t="shared" si="38"/>
        <v>151.15276861639018</v>
      </c>
      <c r="CA8" s="36">
        <f t="shared" si="38"/>
        <v>151.15276861639018</v>
      </c>
      <c r="CB8" s="36">
        <f t="shared" si="38"/>
        <v>151.15276861639018</v>
      </c>
      <c r="CC8" s="36">
        <f t="shared" si="38"/>
        <v>151.15276861639018</v>
      </c>
      <c r="CD8" s="36">
        <f t="shared" si="38"/>
        <v>151.15276861639018</v>
      </c>
      <c r="CE8" s="36">
        <f t="shared" si="38"/>
        <v>151.15276861639018</v>
      </c>
      <c r="CF8" s="36">
        <f t="shared" si="38"/>
        <v>151.15276861639018</v>
      </c>
      <c r="CG8" s="36">
        <f t="shared" si="38"/>
        <v>151.15276861639018</v>
      </c>
      <c r="CH8" s="36">
        <f t="shared" si="38"/>
        <v>151.15276861639018</v>
      </c>
      <c r="CI8" s="36">
        <f t="shared" si="39"/>
        <v>151.15276861639018</v>
      </c>
      <c r="CJ8" s="36">
        <f t="shared" si="39"/>
        <v>151.15276861639018</v>
      </c>
      <c r="CK8" s="36">
        <f t="shared" si="39"/>
        <v>151.15276861639018</v>
      </c>
      <c r="CL8" s="36">
        <f t="shared" si="39"/>
        <v>151.15276861639018</v>
      </c>
      <c r="CM8" s="36">
        <f t="shared" si="39"/>
        <v>151.15276861639018</v>
      </c>
      <c r="CN8" s="36">
        <f t="shared" si="39"/>
        <v>151.15276861639018</v>
      </c>
      <c r="CO8" s="36">
        <f t="shared" si="39"/>
        <v>151.15276861639018</v>
      </c>
      <c r="CP8" s="36">
        <f t="shared" si="39"/>
        <v>151.15276861639018</v>
      </c>
      <c r="CQ8" s="36">
        <f t="shared" si="39"/>
        <v>151.15276861639018</v>
      </c>
      <c r="CR8" s="36">
        <f t="shared" si="39"/>
        <v>151.15276861639018</v>
      </c>
      <c r="CS8" s="36">
        <f t="shared" si="40"/>
        <v>151.15276861639018</v>
      </c>
      <c r="CT8" s="36">
        <f t="shared" si="40"/>
        <v>151.15276861639018</v>
      </c>
      <c r="CU8" s="36">
        <f t="shared" si="40"/>
        <v>148.39987300163176</v>
      </c>
      <c r="CV8" s="36">
        <f t="shared" si="40"/>
        <v>141.67057261000002</v>
      </c>
      <c r="CW8" s="36">
        <f t="shared" si="40"/>
        <v>141.67057261000002</v>
      </c>
      <c r="CX8" s="36">
        <f t="shared" si="40"/>
        <v>141.67057261000002</v>
      </c>
      <c r="CY8" s="36">
        <f t="shared" si="40"/>
        <v>141.67057261000002</v>
      </c>
      <c r="CZ8" s="36">
        <f t="shared" si="40"/>
        <v>141.67057261000002</v>
      </c>
      <c r="DA8" s="36">
        <f t="shared" si="40"/>
        <v>141.67057261000002</v>
      </c>
      <c r="DB8" s="36">
        <f t="shared" si="40"/>
        <v>141.67057261000002</v>
      </c>
      <c r="DC8" s="36">
        <f t="shared" si="41"/>
        <v>141.67057261000002</v>
      </c>
      <c r="DD8" s="36">
        <f t="shared" si="41"/>
        <v>140.57291186866667</v>
      </c>
      <c r="DE8" s="36">
        <f t="shared" si="41"/>
        <v>135.49623093999998</v>
      </c>
      <c r="DF8" s="36">
        <f t="shared" si="41"/>
        <v>135.49623093999998</v>
      </c>
      <c r="DG8" s="36">
        <f t="shared" si="41"/>
        <v>135.23446584779569</v>
      </c>
      <c r="DH8" s="36">
        <f t="shared" si="41"/>
        <v>133.7573628275</v>
      </c>
      <c r="DI8" s="36">
        <f t="shared" si="41"/>
        <v>133.7573628275</v>
      </c>
      <c r="DJ8" s="36">
        <f t="shared" si="41"/>
        <v>131.29870632322582</v>
      </c>
      <c r="DK8" s="36">
        <f t="shared" si="41"/>
        <v>125.02069089642472</v>
      </c>
      <c r="DL8" s="36">
        <f t="shared" si="41"/>
        <v>122.53639056749999</v>
      </c>
      <c r="DM8" s="36">
        <f t="shared" si="42"/>
        <v>113.71998486774194</v>
      </c>
      <c r="DN8" s="36">
        <f t="shared" si="42"/>
        <v>108.639344295</v>
      </c>
      <c r="DO8" s="36">
        <f t="shared" si="42"/>
        <v>108.639344295</v>
      </c>
      <c r="DP8" s="36">
        <f t="shared" si="42"/>
        <v>108.639344295</v>
      </c>
      <c r="DQ8" s="36">
        <f t="shared" si="42"/>
        <v>93.912111537822568</v>
      </c>
      <c r="DR8" s="36">
        <f t="shared" si="42"/>
        <v>79.998646372022392</v>
      </c>
      <c r="DS8" s="36">
        <f t="shared" si="42"/>
        <v>71.159485169999996</v>
      </c>
      <c r="DT8" s="36">
        <f t="shared" si="42"/>
        <v>71.159485169999996</v>
      </c>
      <c r="DU8" s="36">
        <f t="shared" si="42"/>
        <v>71.159485169999996</v>
      </c>
      <c r="DV8" s="36">
        <f t="shared" si="42"/>
        <v>42.098572474999997</v>
      </c>
      <c r="DW8" s="36">
        <f t="shared" si="43"/>
        <v>34.018460787500004</v>
      </c>
      <c r="DX8" s="36">
        <f t="shared" si="43"/>
        <v>20.77669086123656</v>
      </c>
      <c r="DY8" s="36">
        <f t="shared" si="43"/>
        <v>0</v>
      </c>
      <c r="DZ8" s="36">
        <f t="shared" si="43"/>
        <v>0</v>
      </c>
      <c r="EA8" s="36">
        <f t="shared" si="43"/>
        <v>0</v>
      </c>
      <c r="EB8" s="36">
        <f t="shared" si="43"/>
        <v>0</v>
      </c>
      <c r="EC8" s="36">
        <f t="shared" si="43"/>
        <v>0</v>
      </c>
      <c r="ED8" s="36">
        <f t="shared" si="43"/>
        <v>0</v>
      </c>
      <c r="EE8" s="36">
        <f t="shared" si="43"/>
        <v>0</v>
      </c>
      <c r="EF8" s="36">
        <f t="shared" si="43"/>
        <v>0</v>
      </c>
      <c r="EG8" s="36">
        <f t="shared" si="44"/>
        <v>0</v>
      </c>
      <c r="EH8" s="36">
        <f t="shared" si="44"/>
        <v>0</v>
      </c>
      <c r="EI8" s="36">
        <f t="shared" si="44"/>
        <v>0</v>
      </c>
      <c r="EJ8" s="36">
        <f t="shared" si="44"/>
        <v>0</v>
      </c>
      <c r="EK8" s="36">
        <f t="shared" si="44"/>
        <v>0</v>
      </c>
      <c r="EL8" s="36">
        <f t="shared" si="44"/>
        <v>0</v>
      </c>
      <c r="EM8" s="36">
        <f t="shared" si="44"/>
        <v>0</v>
      </c>
      <c r="EN8" s="36">
        <f t="shared" si="44"/>
        <v>0</v>
      </c>
      <c r="EO8" s="36">
        <f t="shared" si="44"/>
        <v>0</v>
      </c>
      <c r="EP8" s="36">
        <f t="shared" si="44"/>
        <v>0</v>
      </c>
      <c r="EQ8" s="36">
        <f t="shared" si="45"/>
        <v>0</v>
      </c>
      <c r="ER8" s="36">
        <f t="shared" si="45"/>
        <v>0</v>
      </c>
      <c r="ES8" s="36">
        <f t="shared" si="45"/>
        <v>0</v>
      </c>
      <c r="ET8" s="36">
        <f t="shared" si="45"/>
        <v>0</v>
      </c>
      <c r="EU8" s="36">
        <f t="shared" si="45"/>
        <v>0</v>
      </c>
      <c r="EV8" s="36">
        <f t="shared" si="45"/>
        <v>0</v>
      </c>
      <c r="EW8" s="36">
        <f t="shared" si="45"/>
        <v>0</v>
      </c>
      <c r="EX8" s="36">
        <f t="shared" si="45"/>
        <v>0</v>
      </c>
      <c r="EY8" s="36">
        <f t="shared" si="45"/>
        <v>0</v>
      </c>
      <c r="EZ8" s="36">
        <f t="shared" si="45"/>
        <v>0</v>
      </c>
      <c r="FA8" s="36">
        <f t="shared" si="46"/>
        <v>0</v>
      </c>
      <c r="FB8" s="36">
        <f t="shared" si="46"/>
        <v>0</v>
      </c>
      <c r="FC8" s="36">
        <f t="shared" si="46"/>
        <v>0</v>
      </c>
      <c r="FD8" s="36">
        <f t="shared" si="46"/>
        <v>0</v>
      </c>
      <c r="FE8" s="36">
        <f t="shared" si="46"/>
        <v>0</v>
      </c>
      <c r="FF8" s="36">
        <f t="shared" si="46"/>
        <v>0</v>
      </c>
      <c r="FG8" s="36">
        <f t="shared" si="46"/>
        <v>0</v>
      </c>
      <c r="FH8" s="36">
        <f t="shared" si="46"/>
        <v>0</v>
      </c>
      <c r="FI8" s="36">
        <f t="shared" si="46"/>
        <v>0</v>
      </c>
      <c r="FJ8" s="36">
        <f t="shared" si="46"/>
        <v>0</v>
      </c>
      <c r="FK8" s="36">
        <f t="shared" si="47"/>
        <v>0</v>
      </c>
      <c r="FL8" s="36">
        <f t="shared" si="47"/>
        <v>0</v>
      </c>
      <c r="FM8" s="36">
        <f t="shared" si="47"/>
        <v>0</v>
      </c>
      <c r="FN8" s="36">
        <f t="shared" si="47"/>
        <v>0</v>
      </c>
      <c r="FO8" s="36">
        <f t="shared" si="47"/>
        <v>0</v>
      </c>
      <c r="FP8" s="36">
        <f t="shared" si="47"/>
        <v>0</v>
      </c>
      <c r="FQ8" s="36">
        <f t="shared" si="47"/>
        <v>0</v>
      </c>
      <c r="FR8" s="36">
        <f t="shared" si="47"/>
        <v>0</v>
      </c>
      <c r="FS8" s="36">
        <f t="shared" si="47"/>
        <v>0</v>
      </c>
      <c r="FT8" s="36">
        <f t="shared" si="47"/>
        <v>0</v>
      </c>
      <c r="FU8" s="36">
        <f t="shared" si="48"/>
        <v>0</v>
      </c>
      <c r="FV8" s="36">
        <f t="shared" si="48"/>
        <v>0</v>
      </c>
      <c r="FW8" s="36">
        <f t="shared" si="48"/>
        <v>0</v>
      </c>
      <c r="FX8" s="36">
        <f t="shared" si="48"/>
        <v>0</v>
      </c>
      <c r="FY8" s="36">
        <f t="shared" si="48"/>
        <v>0</v>
      </c>
      <c r="FZ8" s="36">
        <f t="shared" si="48"/>
        <v>0</v>
      </c>
      <c r="GA8" s="36">
        <f t="shared" si="48"/>
        <v>0</v>
      </c>
      <c r="GB8" s="36">
        <f t="shared" si="48"/>
        <v>0</v>
      </c>
      <c r="GC8" s="36">
        <f t="shared" si="48"/>
        <v>0</v>
      </c>
      <c r="GD8" s="36">
        <f t="shared" si="48"/>
        <v>0</v>
      </c>
      <c r="GE8" s="36">
        <f t="shared" si="49"/>
        <v>0</v>
      </c>
      <c r="GF8" s="36">
        <f t="shared" si="49"/>
        <v>0</v>
      </c>
      <c r="GG8" s="36">
        <f t="shared" si="49"/>
        <v>0</v>
      </c>
      <c r="GH8" s="36">
        <f t="shared" si="49"/>
        <v>0</v>
      </c>
      <c r="GI8" s="36">
        <f t="shared" si="49"/>
        <v>0</v>
      </c>
      <c r="GJ8" s="36">
        <f t="shared" si="49"/>
        <v>0</v>
      </c>
      <c r="GL8" s="27" t="s">
        <v>4</v>
      </c>
      <c r="GM8" s="36">
        <f t="shared" si="50"/>
        <v>52.230423516760105</v>
      </c>
      <c r="GN8" s="36">
        <f t="shared" si="50"/>
        <v>52.230423516760105</v>
      </c>
      <c r="GO8" s="36">
        <f t="shared" si="50"/>
        <v>51.642969842130043</v>
      </c>
      <c r="GP8" s="36">
        <f t="shared" si="50"/>
        <v>51.642969842130043</v>
      </c>
      <c r="GQ8" s="36">
        <f t="shared" si="50"/>
        <v>51.642969842130043</v>
      </c>
      <c r="GR8" s="36">
        <f t="shared" si="50"/>
        <v>51.642969842130043</v>
      </c>
      <c r="GS8" s="36">
        <f t="shared" si="50"/>
        <v>51.642969842130043</v>
      </c>
      <c r="GT8" s="36">
        <f t="shared" si="50"/>
        <v>51.642969842130043</v>
      </c>
      <c r="GU8" s="36">
        <f t="shared" si="50"/>
        <v>51.642969842130043</v>
      </c>
      <c r="GV8" s="36">
        <f t="shared" si="50"/>
        <v>51.642969842130043</v>
      </c>
      <c r="GW8" s="36">
        <f t="shared" si="51"/>
        <v>51.642969842130043</v>
      </c>
      <c r="GX8" s="36">
        <f t="shared" si="51"/>
        <v>51.642969842130043</v>
      </c>
      <c r="GY8" s="36">
        <f t="shared" si="51"/>
        <v>51.642086744630049</v>
      </c>
      <c r="GZ8" s="36">
        <f t="shared" si="51"/>
        <v>51.642086744630049</v>
      </c>
      <c r="HA8" s="36">
        <f t="shared" si="51"/>
        <v>51.351840563630049</v>
      </c>
      <c r="HB8" s="36">
        <f t="shared" si="51"/>
        <v>51.351840563630049</v>
      </c>
      <c r="HC8" s="36">
        <f t="shared" si="51"/>
        <v>51.351840563630049</v>
      </c>
      <c r="HD8" s="36">
        <f t="shared" si="51"/>
        <v>51.351840563630049</v>
      </c>
      <c r="HE8" s="36">
        <f t="shared" si="51"/>
        <v>51.351840563630049</v>
      </c>
      <c r="HF8" s="36">
        <f t="shared" si="51"/>
        <v>51.351840563630049</v>
      </c>
      <c r="HG8" s="36">
        <f t="shared" si="52"/>
        <v>51.351840563630049</v>
      </c>
      <c r="HH8" s="36">
        <f t="shared" si="52"/>
        <v>51.351840563630049</v>
      </c>
      <c r="HI8" s="36">
        <f t="shared" si="52"/>
        <v>51.351840563630049</v>
      </c>
      <c r="HJ8" s="36">
        <f t="shared" si="52"/>
        <v>51.351840563630049</v>
      </c>
      <c r="HK8" s="36">
        <f t="shared" si="52"/>
        <v>51.351840563630049</v>
      </c>
      <c r="HL8" s="36">
        <f t="shared" si="52"/>
        <v>51.351840563630049</v>
      </c>
      <c r="HM8" s="36">
        <f t="shared" si="52"/>
        <v>51.351840563630049</v>
      </c>
      <c r="HN8" s="36">
        <f t="shared" si="52"/>
        <v>51.351840563630049</v>
      </c>
      <c r="HO8" s="36">
        <f t="shared" si="52"/>
        <v>51.351840563630049</v>
      </c>
      <c r="HP8" s="36">
        <f t="shared" si="52"/>
        <v>51.351840563630049</v>
      </c>
      <c r="HQ8" s="36">
        <f t="shared" si="53"/>
        <v>51.351840563630049</v>
      </c>
      <c r="HR8" s="36">
        <f t="shared" si="53"/>
        <v>51.351840563630049</v>
      </c>
      <c r="HS8" s="36">
        <f t="shared" si="53"/>
        <v>51.351840563630049</v>
      </c>
      <c r="HT8" s="36">
        <f t="shared" si="53"/>
        <v>51.351840563630049</v>
      </c>
      <c r="HU8" s="36">
        <f t="shared" si="53"/>
        <v>51.351840563630049</v>
      </c>
      <c r="HV8" s="36">
        <f t="shared" si="53"/>
        <v>51.351840563630049</v>
      </c>
      <c r="HW8" s="36">
        <f t="shared" si="53"/>
        <v>51.351840563630049</v>
      </c>
      <c r="HX8" s="36">
        <f t="shared" si="53"/>
        <v>50.819625476963381</v>
      </c>
      <c r="HY8" s="36">
        <f t="shared" si="53"/>
        <v>50.819625476963381</v>
      </c>
      <c r="HZ8" s="36">
        <f t="shared" si="53"/>
        <v>50.819625476963381</v>
      </c>
      <c r="IA8" s="36">
        <f t="shared" si="54"/>
        <v>50.819625476963381</v>
      </c>
      <c r="IB8" s="36">
        <f t="shared" si="54"/>
        <v>50.819625476963381</v>
      </c>
      <c r="IC8" s="36">
        <f t="shared" si="54"/>
        <v>50.819625476963381</v>
      </c>
      <c r="ID8" s="36">
        <f t="shared" si="54"/>
        <v>50.819625476963381</v>
      </c>
      <c r="IE8" s="36">
        <f t="shared" si="54"/>
        <v>50.819625476963381</v>
      </c>
      <c r="IF8" s="36">
        <f t="shared" si="54"/>
        <v>50.819625476963381</v>
      </c>
      <c r="IG8" s="36">
        <f t="shared" si="54"/>
        <v>50.819625476963381</v>
      </c>
      <c r="IH8" s="36">
        <f t="shared" si="54"/>
        <v>50.819625476963381</v>
      </c>
      <c r="II8" s="36">
        <f t="shared" si="54"/>
        <v>50.819625476963381</v>
      </c>
      <c r="IJ8" s="36">
        <f t="shared" si="54"/>
        <v>50.819625476963381</v>
      </c>
      <c r="IK8" s="36">
        <f t="shared" si="55"/>
        <v>50.819625476963381</v>
      </c>
      <c r="IL8" s="36">
        <f t="shared" si="55"/>
        <v>50.819625476963381</v>
      </c>
      <c r="IM8" s="36">
        <f t="shared" si="55"/>
        <v>50.819625476963381</v>
      </c>
      <c r="IN8" s="36">
        <f t="shared" si="55"/>
        <v>50.819625476963381</v>
      </c>
      <c r="IO8" s="36">
        <f t="shared" si="55"/>
        <v>50.819625476963381</v>
      </c>
      <c r="IP8" s="36">
        <f t="shared" si="55"/>
        <v>50.819625476963381</v>
      </c>
      <c r="IQ8" s="36">
        <f t="shared" si="55"/>
        <v>50.819625476963381</v>
      </c>
      <c r="IR8" s="36">
        <f t="shared" si="55"/>
        <v>50.38425620546338</v>
      </c>
      <c r="IS8" s="36">
        <f t="shared" si="55"/>
        <v>50.38425620546338</v>
      </c>
      <c r="IT8" s="36">
        <f t="shared" si="55"/>
        <v>50.38425620546338</v>
      </c>
      <c r="IU8" s="36">
        <f t="shared" si="56"/>
        <v>50.38425620546338</v>
      </c>
      <c r="IV8" s="36">
        <f t="shared" si="56"/>
        <v>50.38425620546338</v>
      </c>
      <c r="IW8" s="36">
        <f t="shared" si="56"/>
        <v>50.38425620546338</v>
      </c>
      <c r="IX8" s="36">
        <f t="shared" si="56"/>
        <v>50.38425620546338</v>
      </c>
      <c r="IY8" s="36">
        <f t="shared" si="56"/>
        <v>50.38425620546338</v>
      </c>
      <c r="IZ8" s="36">
        <f t="shared" si="56"/>
        <v>50.38425620546338</v>
      </c>
      <c r="JA8" s="36">
        <f t="shared" si="56"/>
        <v>50.38425620546338</v>
      </c>
      <c r="JB8" s="36">
        <f t="shared" si="56"/>
        <v>50.38425620546338</v>
      </c>
      <c r="JC8" s="36">
        <f t="shared" si="56"/>
        <v>50.38425620546338</v>
      </c>
      <c r="JD8" s="36">
        <f t="shared" si="56"/>
        <v>50.38425620546338</v>
      </c>
      <c r="JE8" s="36">
        <f t="shared" si="57"/>
        <v>50.38425620546338</v>
      </c>
      <c r="JF8" s="36">
        <f t="shared" si="57"/>
        <v>50.38425620546338</v>
      </c>
      <c r="JG8" s="36">
        <f t="shared" si="57"/>
        <v>50.38425620546338</v>
      </c>
      <c r="JH8" s="36">
        <f t="shared" si="57"/>
        <v>50.38425620546338</v>
      </c>
      <c r="JI8" s="36">
        <f t="shared" si="57"/>
        <v>50.38425620546338</v>
      </c>
      <c r="JJ8" s="36">
        <f t="shared" si="57"/>
        <v>50.38425620546338</v>
      </c>
      <c r="JK8" s="36">
        <f t="shared" si="57"/>
        <v>50.38425620546338</v>
      </c>
      <c r="JL8" s="36">
        <f t="shared" si="57"/>
        <v>50.38425620546338</v>
      </c>
      <c r="JM8" s="36">
        <f t="shared" si="57"/>
        <v>50.38425620546338</v>
      </c>
      <c r="JN8" s="36">
        <f t="shared" si="57"/>
        <v>50.38425620546338</v>
      </c>
      <c r="JO8" s="36">
        <f t="shared" si="58"/>
        <v>50.38425620546338</v>
      </c>
      <c r="JP8" s="36">
        <f t="shared" si="58"/>
        <v>50.38425620546338</v>
      </c>
      <c r="JQ8" s="36">
        <f t="shared" si="58"/>
        <v>50.38425620546338</v>
      </c>
      <c r="JR8" s="36">
        <f t="shared" si="58"/>
        <v>50.38425620546338</v>
      </c>
      <c r="JS8" s="36">
        <f t="shared" si="58"/>
        <v>50.38425620546338</v>
      </c>
      <c r="JT8" s="36">
        <f t="shared" si="58"/>
        <v>50.38425620546338</v>
      </c>
      <c r="JU8" s="36">
        <f t="shared" si="58"/>
        <v>50.38425620546338</v>
      </c>
      <c r="JV8" s="36">
        <f t="shared" si="58"/>
        <v>50.38425620546338</v>
      </c>
      <c r="JW8" s="36">
        <f t="shared" si="58"/>
        <v>50.38425620546338</v>
      </c>
      <c r="JX8" s="36">
        <f t="shared" si="58"/>
        <v>50.38425620546338</v>
      </c>
      <c r="JY8" s="36">
        <f t="shared" si="59"/>
        <v>50.38425620546338</v>
      </c>
      <c r="JZ8" s="36">
        <f t="shared" si="59"/>
        <v>50.38425620546338</v>
      </c>
      <c r="KA8" s="36">
        <f t="shared" si="59"/>
        <v>50.38425620546338</v>
      </c>
      <c r="KB8" s="36">
        <f t="shared" si="59"/>
        <v>50.38425620546338</v>
      </c>
      <c r="KC8" s="36">
        <f t="shared" si="59"/>
        <v>50.38425620546338</v>
      </c>
      <c r="KD8" s="36">
        <f t="shared" si="59"/>
        <v>50.38425620546338</v>
      </c>
      <c r="KE8" s="36">
        <f t="shared" si="59"/>
        <v>50.38425620546338</v>
      </c>
      <c r="KF8" s="36">
        <f t="shared" si="59"/>
        <v>50.38425620546338</v>
      </c>
      <c r="KG8" s="36">
        <f t="shared" si="59"/>
        <v>50.38425620546338</v>
      </c>
      <c r="KH8" s="36">
        <f t="shared" si="59"/>
        <v>50.38425620546338</v>
      </c>
      <c r="KI8" s="36">
        <f t="shared" si="60"/>
        <v>50.38425620546338</v>
      </c>
      <c r="KJ8" s="36">
        <f t="shared" si="60"/>
        <v>50.38425620546338</v>
      </c>
      <c r="KK8" s="36">
        <f t="shared" si="60"/>
        <v>50.38425620546338</v>
      </c>
      <c r="KL8" s="36">
        <f t="shared" si="60"/>
        <v>50.38425620546338</v>
      </c>
      <c r="KM8" s="36">
        <f t="shared" si="60"/>
        <v>50.38425620546338</v>
      </c>
      <c r="KN8" s="36">
        <f t="shared" si="60"/>
        <v>50.38425620546338</v>
      </c>
      <c r="KO8" s="36">
        <f t="shared" si="60"/>
        <v>50.38425620546338</v>
      </c>
      <c r="KP8" s="36">
        <f t="shared" si="60"/>
        <v>50.38425620546338</v>
      </c>
      <c r="KQ8" s="36">
        <f t="shared" si="60"/>
        <v>50.38425620546338</v>
      </c>
      <c r="KR8" s="36">
        <f t="shared" si="60"/>
        <v>50.38425620546338</v>
      </c>
      <c r="KS8" s="36">
        <f t="shared" si="61"/>
        <v>50.38425620546338</v>
      </c>
      <c r="KT8" s="36">
        <f t="shared" si="61"/>
        <v>50.38425620546338</v>
      </c>
      <c r="KU8" s="36">
        <f t="shared" si="61"/>
        <v>50.38425620546338</v>
      </c>
      <c r="KV8" s="36">
        <f t="shared" si="61"/>
        <v>50.38425620546338</v>
      </c>
      <c r="KW8" s="36">
        <f t="shared" si="61"/>
        <v>50.38425620546338</v>
      </c>
      <c r="KX8" s="36">
        <f t="shared" si="61"/>
        <v>50.38425620546338</v>
      </c>
      <c r="KY8" s="36">
        <f t="shared" si="61"/>
        <v>50.38425620546338</v>
      </c>
      <c r="KZ8" s="36">
        <f t="shared" si="61"/>
        <v>50.38425620546338</v>
      </c>
      <c r="LA8" s="36">
        <f t="shared" si="61"/>
        <v>50.38425620546338</v>
      </c>
      <c r="LB8" s="36">
        <f t="shared" si="61"/>
        <v>50.38425620546338</v>
      </c>
      <c r="LC8" s="36">
        <f t="shared" si="62"/>
        <v>50.38425620546338</v>
      </c>
      <c r="LD8" s="36">
        <f t="shared" si="62"/>
        <v>50.38425620546338</v>
      </c>
      <c r="LE8" s="36">
        <f t="shared" si="62"/>
        <v>50.38425620546338</v>
      </c>
      <c r="LF8" s="36">
        <f t="shared" si="62"/>
        <v>50.38425620546338</v>
      </c>
      <c r="LG8" s="36">
        <f t="shared" si="62"/>
        <v>50.38425620546338</v>
      </c>
      <c r="LH8" s="36">
        <f t="shared" si="62"/>
        <v>50.38425620546338</v>
      </c>
      <c r="LI8" s="36">
        <f t="shared" si="62"/>
        <v>50.38425620546338</v>
      </c>
      <c r="LJ8" s="36">
        <f t="shared" si="62"/>
        <v>50.38425620546338</v>
      </c>
      <c r="LK8" s="36">
        <f t="shared" si="62"/>
        <v>47.631360590704944</v>
      </c>
      <c r="LL8" s="36">
        <f t="shared" si="62"/>
        <v>47.223524203333319</v>
      </c>
      <c r="LM8" s="36">
        <f t="shared" si="63"/>
        <v>47.223524203333319</v>
      </c>
      <c r="LN8" s="36">
        <f t="shared" si="63"/>
        <v>47.223524203333319</v>
      </c>
      <c r="LO8" s="36">
        <f t="shared" si="63"/>
        <v>47.223524203333319</v>
      </c>
      <c r="LP8" s="36">
        <f t="shared" si="63"/>
        <v>47.223524203333319</v>
      </c>
      <c r="LQ8" s="36">
        <f t="shared" si="63"/>
        <v>47.223524203333319</v>
      </c>
      <c r="LR8" s="36">
        <f t="shared" si="63"/>
        <v>47.223524203333319</v>
      </c>
      <c r="LS8" s="36">
        <f t="shared" si="63"/>
        <v>47.223524203333319</v>
      </c>
      <c r="LT8" s="36">
        <f t="shared" si="63"/>
        <v>47.223524203333319</v>
      </c>
      <c r="LU8" s="36">
        <f t="shared" si="63"/>
        <v>47.223524203333319</v>
      </c>
      <c r="LV8" s="36">
        <f t="shared" si="63"/>
        <v>47.223524203333319</v>
      </c>
      <c r="LW8" s="36">
        <f t="shared" si="64"/>
        <v>47.223524203333319</v>
      </c>
      <c r="LX8" s="36">
        <f t="shared" si="64"/>
        <v>47.223524203333319</v>
      </c>
      <c r="LY8" s="36">
        <f t="shared" si="64"/>
        <v>47.223524203333319</v>
      </c>
      <c r="LZ8" s="36">
        <f t="shared" si="64"/>
        <v>47.223524203333319</v>
      </c>
      <c r="MA8" s="36">
        <f t="shared" si="64"/>
        <v>47.223524203333319</v>
      </c>
      <c r="MB8" s="36">
        <f t="shared" si="64"/>
        <v>47.223524203333319</v>
      </c>
      <c r="MC8" s="36">
        <f t="shared" si="64"/>
        <v>47.223524203333319</v>
      </c>
      <c r="MD8" s="36">
        <f t="shared" si="64"/>
        <v>47.223524203333319</v>
      </c>
      <c r="ME8" s="36">
        <f t="shared" si="64"/>
        <v>47.223524203333319</v>
      </c>
      <c r="MF8" s="36">
        <f t="shared" si="64"/>
        <v>47.223524203333319</v>
      </c>
      <c r="MG8" s="36">
        <f t="shared" si="65"/>
        <v>47.223524203333319</v>
      </c>
      <c r="MH8" s="36">
        <f t="shared" si="65"/>
        <v>47.223524203333319</v>
      </c>
      <c r="MI8" s="36">
        <f t="shared" si="65"/>
        <v>47.223524203333319</v>
      </c>
      <c r="MJ8" s="36">
        <f t="shared" si="65"/>
        <v>47.223524203333319</v>
      </c>
      <c r="MK8" s="36">
        <f t="shared" si="65"/>
        <v>47.223524203333319</v>
      </c>
      <c r="ML8" s="36">
        <f t="shared" si="65"/>
        <v>46.125863461999991</v>
      </c>
      <c r="MM8" s="36">
        <f t="shared" si="65"/>
        <v>45.165410313333325</v>
      </c>
      <c r="MN8" s="36">
        <f t="shared" si="65"/>
        <v>45.165410313333325</v>
      </c>
      <c r="MO8" s="36">
        <f t="shared" si="65"/>
        <v>45.165410313333325</v>
      </c>
      <c r="MP8" s="36">
        <f t="shared" si="65"/>
        <v>45.165410313333325</v>
      </c>
      <c r="MQ8" s="36">
        <f t="shared" si="66"/>
        <v>45.165410313333325</v>
      </c>
      <c r="MR8" s="36">
        <f t="shared" si="66"/>
        <v>45.165410313333325</v>
      </c>
      <c r="MS8" s="36">
        <f t="shared" si="66"/>
        <v>45.165410313333325</v>
      </c>
      <c r="MT8" s="36">
        <f t="shared" si="66"/>
        <v>45.165410313333325</v>
      </c>
      <c r="MU8" s="36">
        <f t="shared" si="66"/>
        <v>44.903645221129025</v>
      </c>
      <c r="MV8" s="36">
        <f t="shared" si="66"/>
        <v>44.585787609166658</v>
      </c>
      <c r="MW8" s="36">
        <f t="shared" si="66"/>
        <v>44.585787609166658</v>
      </c>
      <c r="MX8" s="36">
        <f t="shared" si="66"/>
        <v>44.585787609166658</v>
      </c>
      <c r="MY8" s="36">
        <f t="shared" si="66"/>
        <v>44.585787609166658</v>
      </c>
      <c r="MZ8" s="36">
        <f t="shared" si="66"/>
        <v>44.585787609166658</v>
      </c>
      <c r="NA8" s="36">
        <f t="shared" si="67"/>
        <v>44.585787609166658</v>
      </c>
      <c r="NB8" s="36">
        <f t="shared" si="67"/>
        <v>44.106828549892462</v>
      </c>
      <c r="NC8" s="36">
        <f t="shared" si="67"/>
        <v>43.595938886666659</v>
      </c>
      <c r="ND8" s="36">
        <f t="shared" si="67"/>
        <v>43.595938886666659</v>
      </c>
      <c r="NE8" s="36">
        <f t="shared" si="67"/>
        <v>43.329763851424723</v>
      </c>
      <c r="NF8" s="36">
        <f t="shared" si="67"/>
        <v>40.84546352249999</v>
      </c>
      <c r="NG8" s="36">
        <f t="shared" si="67"/>
        <v>40.84546352249999</v>
      </c>
      <c r="NH8" s="36">
        <f t="shared" si="67"/>
        <v>40.84546352249999</v>
      </c>
      <c r="NI8" s="36">
        <f t="shared" si="67"/>
        <v>40.84546352249999</v>
      </c>
      <c r="NJ8" s="36">
        <f t="shared" si="67"/>
        <v>40.84546352249999</v>
      </c>
      <c r="NK8" s="36">
        <f t="shared" si="68"/>
        <v>40.84546352249999</v>
      </c>
      <c r="NL8" s="36">
        <f t="shared" si="68"/>
        <v>36.66140658024193</v>
      </c>
      <c r="NM8" s="36">
        <f t="shared" si="68"/>
        <v>36.213114765</v>
      </c>
      <c r="NN8" s="36">
        <f t="shared" si="68"/>
        <v>36.213114765</v>
      </c>
      <c r="NO8" s="36">
        <f t="shared" si="68"/>
        <v>36.213114765</v>
      </c>
      <c r="NP8" s="36">
        <f t="shared" si="68"/>
        <v>36.213114765</v>
      </c>
      <c r="NQ8" s="36">
        <f t="shared" si="68"/>
        <v>36.213114765</v>
      </c>
      <c r="NR8" s="36">
        <f t="shared" si="68"/>
        <v>36.213114765</v>
      </c>
      <c r="NS8" s="36">
        <f t="shared" si="68"/>
        <v>36.213114765</v>
      </c>
      <c r="NT8" s="36">
        <f t="shared" si="68"/>
        <v>36.213114765</v>
      </c>
      <c r="NU8" s="36">
        <f t="shared" si="69"/>
        <v>36.213114765</v>
      </c>
      <c r="NV8" s="36">
        <f t="shared" si="69"/>
        <v>36.213114765</v>
      </c>
      <c r="NW8" s="36">
        <f t="shared" si="69"/>
        <v>32.758578686155914</v>
      </c>
      <c r="NX8" s="36">
        <f t="shared" si="69"/>
        <v>30.576766425833334</v>
      </c>
      <c r="NY8" s="36">
        <f t="shared" si="69"/>
        <v>30.576766425833334</v>
      </c>
      <c r="NZ8" s="36">
        <f t="shared" si="69"/>
        <v>28.897974904327956</v>
      </c>
      <c r="OA8" s="36">
        <f t="shared" si="69"/>
        <v>27.380843077694443</v>
      </c>
      <c r="OB8" s="36">
        <f t="shared" si="69"/>
        <v>23.71982839</v>
      </c>
      <c r="OC8" s="36">
        <f t="shared" si="69"/>
        <v>23.71982839</v>
      </c>
      <c r="OD8" s="36">
        <f t="shared" si="69"/>
        <v>23.71982839</v>
      </c>
      <c r="OE8" s="36">
        <f t="shared" si="70"/>
        <v>23.71982839</v>
      </c>
      <c r="OF8" s="36">
        <f t="shared" si="70"/>
        <v>23.71982839</v>
      </c>
      <c r="OG8" s="36">
        <f t="shared" si="70"/>
        <v>23.71982839</v>
      </c>
      <c r="OH8" s="36">
        <f t="shared" si="70"/>
        <v>23.71982839</v>
      </c>
      <c r="OI8" s="36">
        <f t="shared" si="70"/>
        <v>23.71982839</v>
      </c>
      <c r="OJ8" s="36">
        <f t="shared" si="70"/>
        <v>23.71982839</v>
      </c>
      <c r="OK8" s="36">
        <f t="shared" si="70"/>
        <v>23.71982839</v>
      </c>
      <c r="OL8" s="36">
        <f t="shared" si="70"/>
        <v>17.427629243548388</v>
      </c>
      <c r="OM8" s="36">
        <f t="shared" si="70"/>
        <v>12.883263193333335</v>
      </c>
      <c r="ON8" s="36">
        <f t="shared" si="70"/>
        <v>11.78768003811828</v>
      </c>
      <c r="OO8" s="36">
        <f t="shared" si="71"/>
        <v>11.339486929166668</v>
      </c>
      <c r="OP8" s="36">
        <f t="shared" si="71"/>
        <v>11.339486929166668</v>
      </c>
      <c r="OQ8" s="36">
        <f t="shared" si="71"/>
        <v>11.339486929166668</v>
      </c>
      <c r="OR8" s="36">
        <f t="shared" si="71"/>
        <v>11.339486929166668</v>
      </c>
      <c r="OS8" s="36">
        <f t="shared" si="71"/>
        <v>9.4372039320698917</v>
      </c>
      <c r="OT8" s="36">
        <f t="shared" si="71"/>
        <v>0</v>
      </c>
      <c r="OU8" s="36">
        <f t="shared" si="71"/>
        <v>0</v>
      </c>
      <c r="OV8" s="36">
        <f t="shared" si="71"/>
        <v>0</v>
      </c>
      <c r="OW8" s="36">
        <f t="shared" si="71"/>
        <v>0</v>
      </c>
      <c r="OX8" s="36">
        <f t="shared" si="71"/>
        <v>0</v>
      </c>
      <c r="OY8" s="36">
        <f t="shared" si="72"/>
        <v>0</v>
      </c>
      <c r="OZ8" s="36">
        <f t="shared" si="72"/>
        <v>0</v>
      </c>
      <c r="PA8" s="36">
        <f t="shared" si="72"/>
        <v>0</v>
      </c>
      <c r="PB8" s="36">
        <f t="shared" si="72"/>
        <v>0</v>
      </c>
      <c r="PC8" s="36">
        <f t="shared" si="72"/>
        <v>0</v>
      </c>
      <c r="PD8" s="36">
        <f t="shared" si="72"/>
        <v>0</v>
      </c>
      <c r="PE8" s="36">
        <f t="shared" si="72"/>
        <v>0</v>
      </c>
      <c r="PF8" s="36">
        <f t="shared" si="72"/>
        <v>0</v>
      </c>
      <c r="PG8" s="36">
        <f t="shared" si="72"/>
        <v>0</v>
      </c>
      <c r="PH8" s="36">
        <f t="shared" si="72"/>
        <v>0</v>
      </c>
      <c r="PI8" s="36">
        <f t="shared" si="73"/>
        <v>0</v>
      </c>
      <c r="PJ8" s="36">
        <f t="shared" si="73"/>
        <v>0</v>
      </c>
      <c r="PK8" s="36">
        <f t="shared" si="73"/>
        <v>0</v>
      </c>
      <c r="PL8" s="36">
        <f t="shared" si="73"/>
        <v>0</v>
      </c>
      <c r="PM8" s="36">
        <f t="shared" si="73"/>
        <v>0</v>
      </c>
      <c r="PN8" s="36">
        <f t="shared" si="73"/>
        <v>0</v>
      </c>
      <c r="PO8" s="36">
        <f t="shared" si="73"/>
        <v>0</v>
      </c>
      <c r="PP8" s="36">
        <f t="shared" si="73"/>
        <v>0</v>
      </c>
      <c r="PQ8" s="36">
        <f t="shared" si="73"/>
        <v>0</v>
      </c>
      <c r="PR8" s="36">
        <f t="shared" si="73"/>
        <v>0</v>
      </c>
      <c r="PS8" s="36">
        <f t="shared" si="74"/>
        <v>0</v>
      </c>
      <c r="PT8" s="36">
        <f t="shared" si="74"/>
        <v>0</v>
      </c>
      <c r="PU8" s="36">
        <f t="shared" si="74"/>
        <v>0</v>
      </c>
      <c r="PV8" s="36">
        <f t="shared" si="74"/>
        <v>0</v>
      </c>
      <c r="PW8" s="36">
        <f t="shared" si="74"/>
        <v>0</v>
      </c>
      <c r="PX8" s="36">
        <f t="shared" si="74"/>
        <v>0</v>
      </c>
      <c r="PY8" s="36">
        <f t="shared" si="74"/>
        <v>0</v>
      </c>
      <c r="PZ8" s="36">
        <f t="shared" si="74"/>
        <v>0</v>
      </c>
      <c r="QA8" s="36">
        <f t="shared" si="74"/>
        <v>0</v>
      </c>
      <c r="QB8" s="36">
        <f t="shared" si="74"/>
        <v>0</v>
      </c>
      <c r="QC8" s="36">
        <f t="shared" si="75"/>
        <v>0</v>
      </c>
      <c r="QD8" s="36">
        <f t="shared" si="75"/>
        <v>0</v>
      </c>
      <c r="QE8" s="36">
        <f t="shared" si="75"/>
        <v>0</v>
      </c>
      <c r="QF8" s="36">
        <f t="shared" si="75"/>
        <v>0</v>
      </c>
      <c r="QG8" s="36">
        <f t="shared" si="75"/>
        <v>0</v>
      </c>
      <c r="QH8" s="36">
        <f t="shared" si="75"/>
        <v>0</v>
      </c>
      <c r="QI8" s="36">
        <f t="shared" si="75"/>
        <v>0</v>
      </c>
      <c r="QJ8" s="36">
        <f t="shared" si="75"/>
        <v>0</v>
      </c>
      <c r="QK8" s="36">
        <f t="shared" si="75"/>
        <v>0</v>
      </c>
      <c r="QL8" s="36">
        <f t="shared" si="75"/>
        <v>0</v>
      </c>
      <c r="QM8" s="36">
        <f t="shared" si="76"/>
        <v>0</v>
      </c>
      <c r="QN8" s="36">
        <f t="shared" si="76"/>
        <v>0</v>
      </c>
      <c r="QO8" s="36">
        <f t="shared" si="76"/>
        <v>0</v>
      </c>
      <c r="QP8" s="36">
        <f t="shared" si="76"/>
        <v>0</v>
      </c>
      <c r="QQ8" s="36">
        <f t="shared" si="76"/>
        <v>0</v>
      </c>
      <c r="QR8" s="36">
        <f t="shared" si="76"/>
        <v>0</v>
      </c>
      <c r="QS8" s="36">
        <f t="shared" si="76"/>
        <v>0</v>
      </c>
      <c r="QT8" s="36">
        <f t="shared" si="76"/>
        <v>0</v>
      </c>
      <c r="QU8" s="36">
        <f t="shared" si="76"/>
        <v>0</v>
      </c>
      <c r="QV8" s="36">
        <f t="shared" si="76"/>
        <v>0</v>
      </c>
      <c r="QW8" s="36">
        <f t="shared" si="77"/>
        <v>0</v>
      </c>
      <c r="QX8" s="36">
        <f t="shared" si="77"/>
        <v>0</v>
      </c>
      <c r="QY8" s="36">
        <f t="shared" si="77"/>
        <v>0</v>
      </c>
      <c r="QZ8" s="36">
        <f t="shared" si="77"/>
        <v>0</v>
      </c>
      <c r="RA8" s="36">
        <f t="shared" si="77"/>
        <v>0</v>
      </c>
      <c r="RB8" s="36">
        <f t="shared" si="77"/>
        <v>0</v>
      </c>
      <c r="RC8" s="36">
        <f t="shared" si="77"/>
        <v>0</v>
      </c>
      <c r="RD8" s="36">
        <f t="shared" si="77"/>
        <v>0</v>
      </c>
      <c r="RE8" s="36">
        <f t="shared" si="77"/>
        <v>0</v>
      </c>
      <c r="RF8" s="36">
        <f t="shared" si="77"/>
        <v>0</v>
      </c>
      <c r="RG8" s="36">
        <f t="shared" si="78"/>
        <v>0</v>
      </c>
      <c r="RH8" s="36">
        <f t="shared" si="78"/>
        <v>0</v>
      </c>
      <c r="RI8" s="36">
        <f t="shared" si="78"/>
        <v>0</v>
      </c>
      <c r="RJ8" s="36">
        <f t="shared" si="78"/>
        <v>0</v>
      </c>
      <c r="RK8" s="36">
        <f t="shared" si="78"/>
        <v>0</v>
      </c>
      <c r="RL8" s="36">
        <f t="shared" si="78"/>
        <v>0</v>
      </c>
      <c r="RM8" s="36">
        <f t="shared" si="78"/>
        <v>0</v>
      </c>
      <c r="RN8" s="36">
        <f t="shared" si="78"/>
        <v>0</v>
      </c>
      <c r="RO8" s="36">
        <f t="shared" si="78"/>
        <v>0</v>
      </c>
      <c r="RP8" s="36">
        <f t="shared" si="78"/>
        <v>0</v>
      </c>
      <c r="RQ8" s="36">
        <f t="shared" si="79"/>
        <v>0</v>
      </c>
      <c r="RR8" s="36">
        <f t="shared" si="79"/>
        <v>0</v>
      </c>
      <c r="RS8" s="36">
        <f t="shared" si="79"/>
        <v>0</v>
      </c>
      <c r="RT8" s="36">
        <f t="shared" si="79"/>
        <v>0</v>
      </c>
      <c r="RU8" s="36">
        <f t="shared" si="79"/>
        <v>0</v>
      </c>
      <c r="RV8" s="36">
        <f t="shared" si="79"/>
        <v>0</v>
      </c>
      <c r="RW8" s="36">
        <f t="shared" si="79"/>
        <v>0</v>
      </c>
      <c r="RX8" s="36">
        <f t="shared" si="79"/>
        <v>0</v>
      </c>
      <c r="RY8" s="36">
        <f t="shared" si="79"/>
        <v>0</v>
      </c>
      <c r="RZ8" s="36">
        <f t="shared" si="79"/>
        <v>0</v>
      </c>
      <c r="SA8" s="36">
        <f t="shared" si="80"/>
        <v>0</v>
      </c>
      <c r="SB8" s="36">
        <f t="shared" si="80"/>
        <v>0</v>
      </c>
      <c r="SC8" s="36">
        <f t="shared" si="80"/>
        <v>0</v>
      </c>
      <c r="SD8" s="36">
        <f t="shared" si="80"/>
        <v>0</v>
      </c>
      <c r="SE8" s="36">
        <f t="shared" si="80"/>
        <v>0</v>
      </c>
      <c r="SF8" s="36">
        <f t="shared" si="80"/>
        <v>0</v>
      </c>
      <c r="SG8" s="36">
        <f t="shared" si="80"/>
        <v>0</v>
      </c>
      <c r="SH8" s="36">
        <f t="shared" si="80"/>
        <v>0</v>
      </c>
      <c r="SI8" s="36">
        <f t="shared" si="80"/>
        <v>0</v>
      </c>
      <c r="SJ8" s="36">
        <f t="shared" si="80"/>
        <v>0</v>
      </c>
      <c r="SK8" s="36">
        <f t="shared" si="81"/>
        <v>0</v>
      </c>
      <c r="SL8" s="36">
        <f t="shared" si="81"/>
        <v>0</v>
      </c>
      <c r="SM8" s="36">
        <f t="shared" si="81"/>
        <v>0</v>
      </c>
      <c r="SN8" s="36">
        <f t="shared" si="81"/>
        <v>0</v>
      </c>
      <c r="SO8" s="36">
        <f t="shared" si="81"/>
        <v>0</v>
      </c>
      <c r="SP8" s="36">
        <f t="shared" si="81"/>
        <v>0</v>
      </c>
      <c r="SQ8" s="36">
        <f t="shared" si="81"/>
        <v>0</v>
      </c>
      <c r="SR8" s="36">
        <f t="shared" si="81"/>
        <v>0</v>
      </c>
      <c r="SS8" s="36">
        <f t="shared" si="81"/>
        <v>0</v>
      </c>
      <c r="ST8" s="36">
        <f t="shared" si="81"/>
        <v>0</v>
      </c>
      <c r="SU8" s="36">
        <f t="shared" si="82"/>
        <v>0</v>
      </c>
      <c r="SV8" s="36">
        <f t="shared" si="82"/>
        <v>0</v>
      </c>
      <c r="SW8" s="36">
        <f t="shared" si="82"/>
        <v>0</v>
      </c>
      <c r="SX8" s="36">
        <f t="shared" si="82"/>
        <v>0</v>
      </c>
      <c r="SY8" s="36">
        <f t="shared" si="82"/>
        <v>0</v>
      </c>
      <c r="SZ8" s="36">
        <f t="shared" si="82"/>
        <v>0</v>
      </c>
      <c r="TA8" s="36">
        <f t="shared" si="82"/>
        <v>0</v>
      </c>
      <c r="TB8" s="36">
        <f t="shared" si="82"/>
        <v>0</v>
      </c>
      <c r="TC8" s="36">
        <f t="shared" si="82"/>
        <v>0</v>
      </c>
      <c r="TD8" s="36">
        <f t="shared" si="82"/>
        <v>0</v>
      </c>
      <c r="TE8" s="36">
        <f t="shared" si="83"/>
        <v>0</v>
      </c>
      <c r="TF8" s="36">
        <f t="shared" si="83"/>
        <v>0</v>
      </c>
      <c r="TG8" s="36">
        <f t="shared" si="83"/>
        <v>0</v>
      </c>
      <c r="TH8" s="36">
        <f t="shared" si="83"/>
        <v>0</v>
      </c>
      <c r="TI8" s="36">
        <f t="shared" si="83"/>
        <v>0</v>
      </c>
      <c r="TJ8" s="36">
        <f t="shared" si="83"/>
        <v>0</v>
      </c>
      <c r="TK8" s="36">
        <f t="shared" si="83"/>
        <v>0</v>
      </c>
      <c r="TL8" s="36">
        <f t="shared" si="83"/>
        <v>0</v>
      </c>
      <c r="TM8" s="36">
        <f t="shared" si="83"/>
        <v>0</v>
      </c>
      <c r="TN8" s="36">
        <f t="shared" si="83"/>
        <v>0</v>
      </c>
      <c r="TO8" s="36">
        <f t="shared" si="84"/>
        <v>0</v>
      </c>
      <c r="TP8" s="36">
        <f t="shared" si="84"/>
        <v>0</v>
      </c>
      <c r="TQ8" s="36">
        <f t="shared" si="84"/>
        <v>0</v>
      </c>
      <c r="TR8" s="36">
        <f t="shared" si="84"/>
        <v>0</v>
      </c>
      <c r="TS8" s="36">
        <f t="shared" si="84"/>
        <v>0</v>
      </c>
      <c r="TT8" s="36">
        <f t="shared" si="84"/>
        <v>0</v>
      </c>
      <c r="TU8" s="36">
        <f t="shared" si="84"/>
        <v>0</v>
      </c>
      <c r="TV8" s="36">
        <f t="shared" si="84"/>
        <v>0</v>
      </c>
      <c r="TW8" s="36">
        <f t="shared" si="84"/>
        <v>0</v>
      </c>
      <c r="TX8" s="36">
        <f t="shared" si="84"/>
        <v>0</v>
      </c>
      <c r="TY8" s="36">
        <f t="shared" si="85"/>
        <v>0</v>
      </c>
      <c r="TZ8" s="36">
        <f t="shared" si="85"/>
        <v>0</v>
      </c>
      <c r="UA8" s="36">
        <f t="shared" si="85"/>
        <v>0</v>
      </c>
      <c r="UB8" s="36">
        <f t="shared" si="85"/>
        <v>0</v>
      </c>
      <c r="UC8" s="36">
        <f t="shared" si="85"/>
        <v>0</v>
      </c>
      <c r="UD8" s="36">
        <f t="shared" si="85"/>
        <v>0</v>
      </c>
      <c r="UE8" s="36">
        <f t="shared" si="85"/>
        <v>0</v>
      </c>
      <c r="UF8" s="36">
        <f t="shared" si="85"/>
        <v>0</v>
      </c>
      <c r="UG8" s="36">
        <f t="shared" si="85"/>
        <v>0</v>
      </c>
      <c r="UH8" s="36">
        <f t="shared" si="85"/>
        <v>0</v>
      </c>
      <c r="UI8" s="36">
        <f t="shared" si="86"/>
        <v>0</v>
      </c>
      <c r="UJ8" s="36">
        <f t="shared" si="86"/>
        <v>0</v>
      </c>
      <c r="UK8" s="36">
        <f t="shared" si="86"/>
        <v>0</v>
      </c>
      <c r="UL8" s="36">
        <f t="shared" si="86"/>
        <v>0</v>
      </c>
      <c r="UM8" s="36">
        <f t="shared" si="86"/>
        <v>0</v>
      </c>
      <c r="UN8" s="36">
        <f t="shared" si="86"/>
        <v>0</v>
      </c>
      <c r="UO8" s="36">
        <f t="shared" si="86"/>
        <v>0</v>
      </c>
      <c r="UP8" s="36">
        <f t="shared" si="86"/>
        <v>0</v>
      </c>
      <c r="UQ8" s="36">
        <f t="shared" si="86"/>
        <v>0</v>
      </c>
      <c r="UR8" s="36">
        <f t="shared" si="86"/>
        <v>0</v>
      </c>
      <c r="US8" s="36">
        <f t="shared" si="87"/>
        <v>0</v>
      </c>
      <c r="UT8" s="36">
        <f t="shared" si="87"/>
        <v>0</v>
      </c>
      <c r="UU8" s="36">
        <f t="shared" si="87"/>
        <v>0</v>
      </c>
      <c r="UV8" s="36">
        <f t="shared" si="87"/>
        <v>0</v>
      </c>
      <c r="UW8" s="36">
        <f t="shared" si="87"/>
        <v>0</v>
      </c>
      <c r="UX8" s="36">
        <f t="shared" si="87"/>
        <v>0</v>
      </c>
      <c r="UY8" s="36">
        <f t="shared" si="87"/>
        <v>0</v>
      </c>
      <c r="UZ8" s="36">
        <f t="shared" si="87"/>
        <v>0</v>
      </c>
      <c r="VA8" s="36">
        <f t="shared" si="87"/>
        <v>0</v>
      </c>
      <c r="VB8" s="36">
        <f t="shared" si="87"/>
        <v>0</v>
      </c>
      <c r="VC8" s="36">
        <f t="shared" si="88"/>
        <v>0</v>
      </c>
      <c r="VD8" s="36">
        <f t="shared" si="88"/>
        <v>0</v>
      </c>
      <c r="VE8" s="36">
        <f t="shared" si="88"/>
        <v>0</v>
      </c>
      <c r="VF8" s="36">
        <f t="shared" si="88"/>
        <v>0</v>
      </c>
      <c r="VG8" s="36">
        <f t="shared" si="88"/>
        <v>0</v>
      </c>
      <c r="VH8" s="36">
        <f t="shared" si="88"/>
        <v>0</v>
      </c>
      <c r="VI8" s="36">
        <f t="shared" si="88"/>
        <v>0</v>
      </c>
      <c r="VJ8" s="36">
        <f t="shared" si="88"/>
        <v>0</v>
      </c>
      <c r="VK8" s="36">
        <f t="shared" si="88"/>
        <v>0</v>
      </c>
      <c r="VL8" s="36">
        <f t="shared" si="88"/>
        <v>0</v>
      </c>
      <c r="VM8" s="36">
        <f t="shared" si="89"/>
        <v>0</v>
      </c>
      <c r="VN8" s="36">
        <f t="shared" si="89"/>
        <v>0</v>
      </c>
      <c r="VO8" s="36">
        <f t="shared" si="89"/>
        <v>0</v>
      </c>
      <c r="VP8" s="36">
        <f t="shared" si="89"/>
        <v>0</v>
      </c>
      <c r="VQ8" s="36">
        <f t="shared" si="89"/>
        <v>0</v>
      </c>
      <c r="VR8" s="36">
        <f t="shared" si="89"/>
        <v>0</v>
      </c>
      <c r="VS8" s="36">
        <f t="shared" si="89"/>
        <v>0</v>
      </c>
      <c r="VT8" s="36">
        <f t="shared" si="89"/>
        <v>0</v>
      </c>
      <c r="VU8" s="36">
        <f t="shared" si="89"/>
        <v>0</v>
      </c>
      <c r="VV8" s="36">
        <f t="shared" si="89"/>
        <v>0</v>
      </c>
      <c r="VW8" s="36">
        <f t="shared" si="90"/>
        <v>0</v>
      </c>
      <c r="VX8" s="36">
        <f t="shared" si="90"/>
        <v>0</v>
      </c>
      <c r="VY8" s="36">
        <f t="shared" si="90"/>
        <v>0</v>
      </c>
      <c r="VZ8" s="36">
        <f t="shared" si="90"/>
        <v>0</v>
      </c>
      <c r="WA8" s="36">
        <f t="shared" si="90"/>
        <v>0</v>
      </c>
      <c r="WB8" s="36">
        <f t="shared" si="90"/>
        <v>0</v>
      </c>
      <c r="WC8" s="36">
        <f t="shared" si="90"/>
        <v>0</v>
      </c>
      <c r="WD8" s="36">
        <f t="shared" si="90"/>
        <v>0</v>
      </c>
    </row>
    <row r="9" spans="19:604" x14ac:dyDescent="0.35">
      <c r="T9" s="27" t="s">
        <v>5</v>
      </c>
      <c r="U9" s="36">
        <f t="shared" si="33"/>
        <v>631.41191657000002</v>
      </c>
      <c r="V9" s="36">
        <f t="shared" si="33"/>
        <v>631.41191657000002</v>
      </c>
      <c r="W9" s="36">
        <f t="shared" si="33"/>
        <v>631.41191657000002</v>
      </c>
      <c r="X9" s="36">
        <f t="shared" si="33"/>
        <v>631.41191657000002</v>
      </c>
      <c r="Y9" s="36">
        <f t="shared" si="33"/>
        <v>631.41191657000002</v>
      </c>
      <c r="Z9" s="36">
        <f t="shared" si="33"/>
        <v>631.41191657000002</v>
      </c>
      <c r="AA9" s="36">
        <f t="shared" si="33"/>
        <v>631.41191657000002</v>
      </c>
      <c r="AB9" s="36">
        <f t="shared" si="33"/>
        <v>631.41191657000002</v>
      </c>
      <c r="AC9" s="36">
        <f t="shared" si="33"/>
        <v>631.41191657000002</v>
      </c>
      <c r="AD9" s="36">
        <f t="shared" si="33"/>
        <v>601.1441937461309</v>
      </c>
      <c r="AE9" s="36">
        <f t="shared" si="34"/>
        <v>498.96826347612893</v>
      </c>
      <c r="AF9" s="36">
        <f t="shared" si="34"/>
        <v>390.62727056449995</v>
      </c>
      <c r="AG9" s="36">
        <f t="shared" si="34"/>
        <v>365.80221151999996</v>
      </c>
      <c r="AH9" s="36">
        <f t="shared" si="34"/>
        <v>363.20654971029563</v>
      </c>
      <c r="AI9" s="36">
        <f t="shared" si="34"/>
        <v>353.47836520021497</v>
      </c>
      <c r="AJ9" s="36">
        <f t="shared" si="34"/>
        <v>349.00918338999998</v>
      </c>
      <c r="AK9" s="36">
        <f t="shared" si="34"/>
        <v>322.23154151643723</v>
      </c>
      <c r="AL9" s="36">
        <f t="shared" si="34"/>
        <v>285.1482349818279</v>
      </c>
      <c r="AM9" s="36">
        <f t="shared" si="34"/>
        <v>80.268053563844063</v>
      </c>
      <c r="AN9" s="36">
        <f t="shared" si="34"/>
        <v>20.352609893010744</v>
      </c>
      <c r="AO9" s="36">
        <f t="shared" si="35"/>
        <v>0</v>
      </c>
      <c r="AP9" s="36">
        <f t="shared" si="35"/>
        <v>0</v>
      </c>
      <c r="AQ9" s="36">
        <f t="shared" si="35"/>
        <v>0</v>
      </c>
      <c r="AR9" s="36">
        <f t="shared" si="35"/>
        <v>0</v>
      </c>
      <c r="AS9" s="36">
        <f t="shared" si="35"/>
        <v>0</v>
      </c>
      <c r="AT9" s="36">
        <f t="shared" si="35"/>
        <v>0</v>
      </c>
      <c r="AU9" s="36">
        <f t="shared" si="35"/>
        <v>0</v>
      </c>
      <c r="AV9" s="36">
        <f t="shared" si="35"/>
        <v>0</v>
      </c>
      <c r="AW9" s="36">
        <f t="shared" si="35"/>
        <v>0</v>
      </c>
      <c r="AX9" s="36">
        <f t="shared" si="35"/>
        <v>0</v>
      </c>
      <c r="AY9" s="36">
        <f t="shared" si="35"/>
        <v>0</v>
      </c>
      <c r="AZ9" s="36">
        <f t="shared" si="35"/>
        <v>0</v>
      </c>
      <c r="BA9" s="36">
        <f t="shared" si="35"/>
        <v>0</v>
      </c>
      <c r="BB9" s="36">
        <f t="shared" si="35"/>
        <v>0</v>
      </c>
      <c r="BD9" s="27" t="s">
        <v>5</v>
      </c>
      <c r="BE9" s="36">
        <f t="shared" si="36"/>
        <v>157.85297914249998</v>
      </c>
      <c r="BF9" s="36">
        <f t="shared" si="36"/>
        <v>157.85297914249998</v>
      </c>
      <c r="BG9" s="36">
        <f t="shared" si="36"/>
        <v>157.85297914249998</v>
      </c>
      <c r="BH9" s="36">
        <f t="shared" si="36"/>
        <v>157.85297914249998</v>
      </c>
      <c r="BI9" s="36">
        <f t="shared" si="36"/>
        <v>157.85297914249998</v>
      </c>
      <c r="BJ9" s="36">
        <f t="shared" si="36"/>
        <v>157.85297914249998</v>
      </c>
      <c r="BK9" s="36">
        <f t="shared" si="36"/>
        <v>157.85297914249998</v>
      </c>
      <c r="BL9" s="36">
        <f t="shared" si="36"/>
        <v>157.85297914249998</v>
      </c>
      <c r="BM9" s="36">
        <f t="shared" si="36"/>
        <v>157.85297914249998</v>
      </c>
      <c r="BN9" s="36">
        <f t="shared" si="36"/>
        <v>157.85297914249998</v>
      </c>
      <c r="BO9" s="36">
        <f t="shared" si="37"/>
        <v>157.85297914249998</v>
      </c>
      <c r="BP9" s="36">
        <f t="shared" si="37"/>
        <v>157.85297914249998</v>
      </c>
      <c r="BQ9" s="36">
        <f t="shared" si="37"/>
        <v>157.85297914249998</v>
      </c>
      <c r="BR9" s="36">
        <f t="shared" si="37"/>
        <v>157.85297914249998</v>
      </c>
      <c r="BS9" s="36">
        <f t="shared" si="37"/>
        <v>157.85297914249998</v>
      </c>
      <c r="BT9" s="36">
        <f t="shared" si="37"/>
        <v>157.85297914249998</v>
      </c>
      <c r="BU9" s="36">
        <f t="shared" si="37"/>
        <v>157.85297914249998</v>
      </c>
      <c r="BV9" s="36">
        <f t="shared" si="37"/>
        <v>157.85297914249998</v>
      </c>
      <c r="BW9" s="36">
        <f t="shared" si="37"/>
        <v>157.85297914249998</v>
      </c>
      <c r="BX9" s="36">
        <f t="shared" si="37"/>
        <v>157.85297914249998</v>
      </c>
      <c r="BY9" s="36">
        <f t="shared" si="38"/>
        <v>157.85297914249998</v>
      </c>
      <c r="BZ9" s="36">
        <f t="shared" si="38"/>
        <v>157.85297914249998</v>
      </c>
      <c r="CA9" s="36">
        <f t="shared" si="38"/>
        <v>157.85297914249998</v>
      </c>
      <c r="CB9" s="36">
        <f t="shared" si="38"/>
        <v>157.85297914249998</v>
      </c>
      <c r="CC9" s="36">
        <f t="shared" si="38"/>
        <v>157.85297914249998</v>
      </c>
      <c r="CD9" s="36">
        <f t="shared" si="38"/>
        <v>157.85297914249998</v>
      </c>
      <c r="CE9" s="36">
        <f t="shared" si="38"/>
        <v>157.85297914249998</v>
      </c>
      <c r="CF9" s="36">
        <f t="shared" si="38"/>
        <v>157.85297914249998</v>
      </c>
      <c r="CG9" s="36">
        <f t="shared" si="38"/>
        <v>157.85297914249998</v>
      </c>
      <c r="CH9" s="36">
        <f t="shared" si="38"/>
        <v>157.85297914249998</v>
      </c>
      <c r="CI9" s="36">
        <f t="shared" si="39"/>
        <v>157.85297914249998</v>
      </c>
      <c r="CJ9" s="36">
        <f t="shared" si="39"/>
        <v>157.85297914249998</v>
      </c>
      <c r="CK9" s="36">
        <f t="shared" si="39"/>
        <v>157.85297914249998</v>
      </c>
      <c r="CL9" s="36">
        <f t="shared" si="39"/>
        <v>157.85297914249998</v>
      </c>
      <c r="CM9" s="36">
        <f t="shared" si="39"/>
        <v>157.85297914249998</v>
      </c>
      <c r="CN9" s="36">
        <f t="shared" si="39"/>
        <v>157.85297914249998</v>
      </c>
      <c r="CO9" s="36">
        <f t="shared" si="39"/>
        <v>157.85297914249998</v>
      </c>
      <c r="CP9" s="36">
        <f t="shared" si="39"/>
        <v>157.85297914249998</v>
      </c>
      <c r="CQ9" s="36">
        <f t="shared" si="39"/>
        <v>148.42532777113092</v>
      </c>
      <c r="CR9" s="36">
        <f t="shared" si="39"/>
        <v>137.01290768999999</v>
      </c>
      <c r="CS9" s="36">
        <f t="shared" si="40"/>
        <v>137.01290768999999</v>
      </c>
      <c r="CT9" s="36">
        <f t="shared" si="40"/>
        <v>137.01290768999999</v>
      </c>
      <c r="CU9" s="36">
        <f t="shared" si="40"/>
        <v>125.96915005112901</v>
      </c>
      <c r="CV9" s="36">
        <f t="shared" si="40"/>
        <v>98.973298044999979</v>
      </c>
      <c r="CW9" s="36">
        <f t="shared" si="40"/>
        <v>98.973298044999979</v>
      </c>
      <c r="CX9" s="36">
        <f t="shared" si="40"/>
        <v>98.973298044999979</v>
      </c>
      <c r="CY9" s="36">
        <f t="shared" si="40"/>
        <v>98.973298044999979</v>
      </c>
      <c r="CZ9" s="36">
        <f t="shared" si="40"/>
        <v>93.707376429499988</v>
      </c>
      <c r="DA9" s="36">
        <f t="shared" si="40"/>
        <v>91.450552879999975</v>
      </c>
      <c r="DB9" s="36">
        <f t="shared" si="40"/>
        <v>91.450552879999975</v>
      </c>
      <c r="DC9" s="36">
        <f t="shared" si="41"/>
        <v>91.450552879999975</v>
      </c>
      <c r="DD9" s="36">
        <f t="shared" si="41"/>
        <v>91.450552879999975</v>
      </c>
      <c r="DE9" s="36">
        <f t="shared" si="41"/>
        <v>91.450552879999975</v>
      </c>
      <c r="DF9" s="36">
        <f t="shared" si="41"/>
        <v>91.450552879999975</v>
      </c>
      <c r="DG9" s="36">
        <f t="shared" si="41"/>
        <v>91.110933577795677</v>
      </c>
      <c r="DH9" s="36">
        <f t="shared" si="41"/>
        <v>89.194510372499991</v>
      </c>
      <c r="DI9" s="36">
        <f t="shared" si="41"/>
        <v>89.194510372499991</v>
      </c>
      <c r="DJ9" s="36">
        <f t="shared" si="41"/>
        <v>89.194510372499991</v>
      </c>
      <c r="DK9" s="36">
        <f t="shared" si="41"/>
        <v>87.837048607715033</v>
      </c>
      <c r="DL9" s="36">
        <f t="shared" si="41"/>
        <v>87.25229584749998</v>
      </c>
      <c r="DM9" s="36">
        <f t="shared" si="42"/>
        <v>87.25229584749998</v>
      </c>
      <c r="DN9" s="36">
        <f t="shared" si="42"/>
        <v>87.25229584749998</v>
      </c>
      <c r="DO9" s="36">
        <f t="shared" si="42"/>
        <v>87.25229584749998</v>
      </c>
      <c r="DP9" s="36">
        <f t="shared" si="42"/>
        <v>87.25229584749998</v>
      </c>
      <c r="DQ9" s="36">
        <f t="shared" si="42"/>
        <v>87.25229584749998</v>
      </c>
      <c r="DR9" s="36">
        <f t="shared" si="42"/>
        <v>78.898357653548373</v>
      </c>
      <c r="DS9" s="36">
        <f t="shared" si="42"/>
        <v>78.32222398499998</v>
      </c>
      <c r="DT9" s="36">
        <f t="shared" si="42"/>
        <v>77.758664030388871</v>
      </c>
      <c r="DU9" s="36">
        <f t="shared" si="42"/>
        <v>74.699338562499975</v>
      </c>
      <c r="DV9" s="36">
        <f t="shared" si="42"/>
        <v>74.699338562499975</v>
      </c>
      <c r="DW9" s="36">
        <f t="shared" si="43"/>
        <v>74.699338562499975</v>
      </c>
      <c r="DX9" s="36">
        <f t="shared" si="43"/>
        <v>61.050219294327952</v>
      </c>
      <c r="DY9" s="36">
        <f t="shared" si="43"/>
        <v>50.288413717499999</v>
      </c>
      <c r="DZ9" s="36">
        <f t="shared" si="43"/>
        <v>12.372265706344082</v>
      </c>
      <c r="EA9" s="36">
        <f t="shared" si="43"/>
        <v>8.803687069999997</v>
      </c>
      <c r="EB9" s="36">
        <f t="shared" si="43"/>
        <v>8.803687069999997</v>
      </c>
      <c r="EC9" s="36">
        <f t="shared" si="43"/>
        <v>8.803687069999997</v>
      </c>
      <c r="ED9" s="36">
        <f t="shared" si="43"/>
        <v>8.803687069999997</v>
      </c>
      <c r="EE9" s="36">
        <f t="shared" si="43"/>
        <v>2.7452357530107516</v>
      </c>
      <c r="EF9" s="36">
        <f t="shared" si="43"/>
        <v>0</v>
      </c>
      <c r="EG9" s="36">
        <f t="shared" si="44"/>
        <v>0</v>
      </c>
      <c r="EH9" s="36">
        <f t="shared" si="44"/>
        <v>0</v>
      </c>
      <c r="EI9" s="36">
        <f t="shared" si="44"/>
        <v>0</v>
      </c>
      <c r="EJ9" s="36">
        <f t="shared" si="44"/>
        <v>0</v>
      </c>
      <c r="EK9" s="36">
        <f t="shared" si="44"/>
        <v>0</v>
      </c>
      <c r="EL9" s="36">
        <f t="shared" si="44"/>
        <v>0</v>
      </c>
      <c r="EM9" s="36">
        <f t="shared" si="44"/>
        <v>0</v>
      </c>
      <c r="EN9" s="36">
        <f t="shared" si="44"/>
        <v>0</v>
      </c>
      <c r="EO9" s="36">
        <f t="shared" si="44"/>
        <v>0</v>
      </c>
      <c r="EP9" s="36">
        <f t="shared" si="44"/>
        <v>0</v>
      </c>
      <c r="EQ9" s="36">
        <f t="shared" si="45"/>
        <v>0</v>
      </c>
      <c r="ER9" s="36">
        <f t="shared" si="45"/>
        <v>0</v>
      </c>
      <c r="ES9" s="36">
        <f t="shared" si="45"/>
        <v>0</v>
      </c>
      <c r="ET9" s="36">
        <f t="shared" si="45"/>
        <v>0</v>
      </c>
      <c r="EU9" s="36">
        <f t="shared" si="45"/>
        <v>0</v>
      </c>
      <c r="EV9" s="36">
        <f t="shared" si="45"/>
        <v>0</v>
      </c>
      <c r="EW9" s="36">
        <f t="shared" si="45"/>
        <v>0</v>
      </c>
      <c r="EX9" s="36">
        <f t="shared" si="45"/>
        <v>0</v>
      </c>
      <c r="EY9" s="36">
        <f t="shared" si="45"/>
        <v>0</v>
      </c>
      <c r="EZ9" s="36">
        <f t="shared" si="45"/>
        <v>0</v>
      </c>
      <c r="FA9" s="36">
        <f t="shared" si="46"/>
        <v>0</v>
      </c>
      <c r="FB9" s="36">
        <f t="shared" si="46"/>
        <v>0</v>
      </c>
      <c r="FC9" s="36">
        <f t="shared" si="46"/>
        <v>0</v>
      </c>
      <c r="FD9" s="36">
        <f t="shared" si="46"/>
        <v>0</v>
      </c>
      <c r="FE9" s="36">
        <f t="shared" si="46"/>
        <v>0</v>
      </c>
      <c r="FF9" s="36">
        <f t="shared" si="46"/>
        <v>0</v>
      </c>
      <c r="FG9" s="36">
        <f t="shared" si="46"/>
        <v>0</v>
      </c>
      <c r="FH9" s="36">
        <f t="shared" si="46"/>
        <v>0</v>
      </c>
      <c r="FI9" s="36">
        <f t="shared" si="46"/>
        <v>0</v>
      </c>
      <c r="FJ9" s="36">
        <f t="shared" si="46"/>
        <v>0</v>
      </c>
      <c r="FK9" s="36">
        <f t="shared" si="47"/>
        <v>0</v>
      </c>
      <c r="FL9" s="36">
        <f t="shared" si="47"/>
        <v>0</v>
      </c>
      <c r="FM9" s="36">
        <f t="shared" si="47"/>
        <v>0</v>
      </c>
      <c r="FN9" s="36">
        <f t="shared" si="47"/>
        <v>0</v>
      </c>
      <c r="FO9" s="36">
        <f t="shared" si="47"/>
        <v>0</v>
      </c>
      <c r="FP9" s="36">
        <f t="shared" si="47"/>
        <v>0</v>
      </c>
      <c r="FQ9" s="36">
        <f t="shared" si="47"/>
        <v>0</v>
      </c>
      <c r="FR9" s="36">
        <f t="shared" si="47"/>
        <v>0</v>
      </c>
      <c r="FS9" s="36">
        <f t="shared" si="47"/>
        <v>0</v>
      </c>
      <c r="FT9" s="36">
        <f t="shared" si="47"/>
        <v>0</v>
      </c>
      <c r="FU9" s="36">
        <f t="shared" si="48"/>
        <v>0</v>
      </c>
      <c r="FV9" s="36">
        <f t="shared" si="48"/>
        <v>0</v>
      </c>
      <c r="FW9" s="36">
        <f t="shared" si="48"/>
        <v>0</v>
      </c>
      <c r="FX9" s="36">
        <f t="shared" si="48"/>
        <v>0</v>
      </c>
      <c r="FY9" s="36">
        <f t="shared" si="48"/>
        <v>0</v>
      </c>
      <c r="FZ9" s="36">
        <f t="shared" si="48"/>
        <v>0</v>
      </c>
      <c r="GA9" s="36">
        <f t="shared" si="48"/>
        <v>0</v>
      </c>
      <c r="GB9" s="36">
        <f t="shared" si="48"/>
        <v>0</v>
      </c>
      <c r="GC9" s="36">
        <f t="shared" si="48"/>
        <v>0</v>
      </c>
      <c r="GD9" s="36">
        <f t="shared" si="48"/>
        <v>0</v>
      </c>
      <c r="GE9" s="36">
        <f t="shared" si="49"/>
        <v>0</v>
      </c>
      <c r="GF9" s="36">
        <f t="shared" si="49"/>
        <v>0</v>
      </c>
      <c r="GG9" s="36">
        <f t="shared" si="49"/>
        <v>0</v>
      </c>
      <c r="GH9" s="36">
        <f t="shared" si="49"/>
        <v>0</v>
      </c>
      <c r="GI9" s="36">
        <f t="shared" si="49"/>
        <v>0</v>
      </c>
      <c r="GJ9" s="36">
        <f t="shared" si="49"/>
        <v>0</v>
      </c>
      <c r="GL9" s="27" t="s">
        <v>5</v>
      </c>
      <c r="GM9" s="36">
        <f t="shared" si="50"/>
        <v>52.61765971416667</v>
      </c>
      <c r="GN9" s="36">
        <f t="shared" si="50"/>
        <v>52.61765971416667</v>
      </c>
      <c r="GO9" s="36">
        <f t="shared" si="50"/>
        <v>52.61765971416667</v>
      </c>
      <c r="GP9" s="36">
        <f t="shared" si="50"/>
        <v>52.61765971416667</v>
      </c>
      <c r="GQ9" s="36">
        <f t="shared" si="50"/>
        <v>52.61765971416667</v>
      </c>
      <c r="GR9" s="36">
        <f t="shared" si="50"/>
        <v>52.61765971416667</v>
      </c>
      <c r="GS9" s="36">
        <f t="shared" si="50"/>
        <v>52.61765971416667</v>
      </c>
      <c r="GT9" s="36">
        <f t="shared" si="50"/>
        <v>52.61765971416667</v>
      </c>
      <c r="GU9" s="36">
        <f t="shared" si="50"/>
        <v>52.61765971416667</v>
      </c>
      <c r="GV9" s="36">
        <f t="shared" si="50"/>
        <v>52.61765971416667</v>
      </c>
      <c r="GW9" s="36">
        <f t="shared" si="51"/>
        <v>52.61765971416667</v>
      </c>
      <c r="GX9" s="36">
        <f t="shared" si="51"/>
        <v>52.61765971416667</v>
      </c>
      <c r="GY9" s="36">
        <f t="shared" si="51"/>
        <v>52.61765971416667</v>
      </c>
      <c r="GZ9" s="36">
        <f t="shared" si="51"/>
        <v>52.61765971416667</v>
      </c>
      <c r="HA9" s="36">
        <f t="shared" si="51"/>
        <v>52.61765971416667</v>
      </c>
      <c r="HB9" s="36">
        <f t="shared" si="51"/>
        <v>52.61765971416667</v>
      </c>
      <c r="HC9" s="36">
        <f t="shared" si="51"/>
        <v>52.61765971416667</v>
      </c>
      <c r="HD9" s="36">
        <f t="shared" si="51"/>
        <v>52.61765971416667</v>
      </c>
      <c r="HE9" s="36">
        <f t="shared" si="51"/>
        <v>52.61765971416667</v>
      </c>
      <c r="HF9" s="36">
        <f t="shared" si="51"/>
        <v>52.61765971416667</v>
      </c>
      <c r="HG9" s="36">
        <f t="shared" si="52"/>
        <v>52.61765971416667</v>
      </c>
      <c r="HH9" s="36">
        <f t="shared" si="52"/>
        <v>52.61765971416667</v>
      </c>
      <c r="HI9" s="36">
        <f t="shared" si="52"/>
        <v>52.61765971416667</v>
      </c>
      <c r="HJ9" s="36">
        <f t="shared" si="52"/>
        <v>52.61765971416667</v>
      </c>
      <c r="HK9" s="36">
        <f t="shared" si="52"/>
        <v>52.61765971416667</v>
      </c>
      <c r="HL9" s="36">
        <f t="shared" si="52"/>
        <v>52.61765971416667</v>
      </c>
      <c r="HM9" s="36">
        <f t="shared" si="52"/>
        <v>52.61765971416667</v>
      </c>
      <c r="HN9" s="36">
        <f t="shared" si="52"/>
        <v>52.61765971416667</v>
      </c>
      <c r="HO9" s="36">
        <f t="shared" si="52"/>
        <v>52.61765971416667</v>
      </c>
      <c r="HP9" s="36">
        <f t="shared" si="52"/>
        <v>52.61765971416667</v>
      </c>
      <c r="HQ9" s="36">
        <f t="shared" si="53"/>
        <v>52.61765971416667</v>
      </c>
      <c r="HR9" s="36">
        <f t="shared" si="53"/>
        <v>52.61765971416667</v>
      </c>
      <c r="HS9" s="36">
        <f t="shared" si="53"/>
        <v>52.61765971416667</v>
      </c>
      <c r="HT9" s="36">
        <f t="shared" si="53"/>
        <v>52.61765971416667</v>
      </c>
      <c r="HU9" s="36">
        <f t="shared" si="53"/>
        <v>52.61765971416667</v>
      </c>
      <c r="HV9" s="36">
        <f t="shared" si="53"/>
        <v>52.61765971416667</v>
      </c>
      <c r="HW9" s="36">
        <f t="shared" si="53"/>
        <v>52.61765971416667</v>
      </c>
      <c r="HX9" s="36">
        <f t="shared" si="53"/>
        <v>52.61765971416667</v>
      </c>
      <c r="HY9" s="36">
        <f t="shared" si="53"/>
        <v>52.61765971416667</v>
      </c>
      <c r="HZ9" s="36">
        <f t="shared" si="53"/>
        <v>52.61765971416667</v>
      </c>
      <c r="IA9" s="36">
        <f t="shared" si="54"/>
        <v>52.61765971416667</v>
      </c>
      <c r="IB9" s="36">
        <f t="shared" si="54"/>
        <v>52.61765971416667</v>
      </c>
      <c r="IC9" s="36">
        <f t="shared" si="54"/>
        <v>52.61765971416667</v>
      </c>
      <c r="ID9" s="36">
        <f t="shared" si="54"/>
        <v>52.61765971416667</v>
      </c>
      <c r="IE9" s="36">
        <f t="shared" si="54"/>
        <v>52.61765971416667</v>
      </c>
      <c r="IF9" s="36">
        <f t="shared" si="54"/>
        <v>52.61765971416667</v>
      </c>
      <c r="IG9" s="36">
        <f t="shared" si="54"/>
        <v>52.61765971416667</v>
      </c>
      <c r="IH9" s="36">
        <f t="shared" si="54"/>
        <v>52.61765971416667</v>
      </c>
      <c r="II9" s="36">
        <f t="shared" si="54"/>
        <v>52.61765971416667</v>
      </c>
      <c r="IJ9" s="36">
        <f t="shared" si="54"/>
        <v>52.61765971416667</v>
      </c>
      <c r="IK9" s="36">
        <f t="shared" si="55"/>
        <v>52.61765971416667</v>
      </c>
      <c r="IL9" s="36">
        <f t="shared" si="55"/>
        <v>52.61765971416667</v>
      </c>
      <c r="IM9" s="36">
        <f t="shared" si="55"/>
        <v>52.61765971416667</v>
      </c>
      <c r="IN9" s="36">
        <f t="shared" si="55"/>
        <v>52.61765971416667</v>
      </c>
      <c r="IO9" s="36">
        <f t="shared" si="55"/>
        <v>52.61765971416667</v>
      </c>
      <c r="IP9" s="36">
        <f t="shared" si="55"/>
        <v>52.61765971416667</v>
      </c>
      <c r="IQ9" s="36">
        <f t="shared" si="55"/>
        <v>52.61765971416667</v>
      </c>
      <c r="IR9" s="36">
        <f t="shared" si="55"/>
        <v>52.61765971416667</v>
      </c>
      <c r="IS9" s="36">
        <f t="shared" si="55"/>
        <v>52.61765971416667</v>
      </c>
      <c r="IT9" s="36">
        <f t="shared" si="55"/>
        <v>52.61765971416667</v>
      </c>
      <c r="IU9" s="36">
        <f t="shared" si="56"/>
        <v>52.61765971416667</v>
      </c>
      <c r="IV9" s="36">
        <f t="shared" si="56"/>
        <v>52.61765971416667</v>
      </c>
      <c r="IW9" s="36">
        <f t="shared" si="56"/>
        <v>52.61765971416667</v>
      </c>
      <c r="IX9" s="36">
        <f t="shared" si="56"/>
        <v>52.61765971416667</v>
      </c>
      <c r="IY9" s="36">
        <f t="shared" si="56"/>
        <v>52.61765971416667</v>
      </c>
      <c r="IZ9" s="36">
        <f t="shared" si="56"/>
        <v>52.61765971416667</v>
      </c>
      <c r="JA9" s="36">
        <f t="shared" si="56"/>
        <v>52.61765971416667</v>
      </c>
      <c r="JB9" s="36">
        <f t="shared" si="56"/>
        <v>52.61765971416667</v>
      </c>
      <c r="JC9" s="36">
        <f t="shared" si="56"/>
        <v>52.61765971416667</v>
      </c>
      <c r="JD9" s="36">
        <f t="shared" si="56"/>
        <v>52.61765971416667</v>
      </c>
      <c r="JE9" s="36">
        <f t="shared" si="57"/>
        <v>52.61765971416667</v>
      </c>
      <c r="JF9" s="36">
        <f t="shared" si="57"/>
        <v>52.61765971416667</v>
      </c>
      <c r="JG9" s="36">
        <f t="shared" si="57"/>
        <v>52.61765971416667</v>
      </c>
      <c r="JH9" s="36">
        <f t="shared" si="57"/>
        <v>52.61765971416667</v>
      </c>
      <c r="JI9" s="36">
        <f t="shared" si="57"/>
        <v>52.61765971416667</v>
      </c>
      <c r="JJ9" s="36">
        <f t="shared" si="57"/>
        <v>52.61765971416667</v>
      </c>
      <c r="JK9" s="36">
        <f t="shared" si="57"/>
        <v>52.61765971416667</v>
      </c>
      <c r="JL9" s="36">
        <f t="shared" si="57"/>
        <v>52.61765971416667</v>
      </c>
      <c r="JM9" s="36">
        <f t="shared" si="57"/>
        <v>52.61765971416667</v>
      </c>
      <c r="JN9" s="36">
        <f t="shared" si="57"/>
        <v>52.61765971416667</v>
      </c>
      <c r="JO9" s="36">
        <f t="shared" si="58"/>
        <v>52.61765971416667</v>
      </c>
      <c r="JP9" s="36">
        <f t="shared" si="58"/>
        <v>52.61765971416667</v>
      </c>
      <c r="JQ9" s="36">
        <f t="shared" si="58"/>
        <v>52.61765971416667</v>
      </c>
      <c r="JR9" s="36">
        <f t="shared" si="58"/>
        <v>52.61765971416667</v>
      </c>
      <c r="JS9" s="36">
        <f t="shared" si="58"/>
        <v>52.61765971416667</v>
      </c>
      <c r="JT9" s="36">
        <f t="shared" si="58"/>
        <v>52.61765971416667</v>
      </c>
      <c r="JU9" s="36">
        <f t="shared" si="58"/>
        <v>52.61765971416667</v>
      </c>
      <c r="JV9" s="36">
        <f t="shared" si="58"/>
        <v>52.61765971416667</v>
      </c>
      <c r="JW9" s="36">
        <f t="shared" si="58"/>
        <v>52.61765971416667</v>
      </c>
      <c r="JX9" s="36">
        <f t="shared" si="58"/>
        <v>52.61765971416667</v>
      </c>
      <c r="JY9" s="36">
        <f t="shared" si="59"/>
        <v>52.61765971416667</v>
      </c>
      <c r="JZ9" s="36">
        <f t="shared" si="59"/>
        <v>52.61765971416667</v>
      </c>
      <c r="KA9" s="36">
        <f t="shared" si="59"/>
        <v>52.61765971416667</v>
      </c>
      <c r="KB9" s="36">
        <f t="shared" si="59"/>
        <v>52.61765971416667</v>
      </c>
      <c r="KC9" s="36">
        <f t="shared" si="59"/>
        <v>52.61765971416667</v>
      </c>
      <c r="KD9" s="36">
        <f t="shared" si="59"/>
        <v>52.61765971416667</v>
      </c>
      <c r="KE9" s="36">
        <f t="shared" si="59"/>
        <v>52.61765971416667</v>
      </c>
      <c r="KF9" s="36">
        <f t="shared" si="59"/>
        <v>52.61765971416667</v>
      </c>
      <c r="KG9" s="36">
        <f t="shared" si="59"/>
        <v>52.61765971416667</v>
      </c>
      <c r="KH9" s="36">
        <f t="shared" si="59"/>
        <v>52.61765971416667</v>
      </c>
      <c r="KI9" s="36">
        <f t="shared" si="60"/>
        <v>52.61765971416667</v>
      </c>
      <c r="KJ9" s="36">
        <f t="shared" si="60"/>
        <v>52.61765971416667</v>
      </c>
      <c r="KK9" s="36">
        <f t="shared" si="60"/>
        <v>52.61765971416667</v>
      </c>
      <c r="KL9" s="36">
        <f t="shared" si="60"/>
        <v>52.61765971416667</v>
      </c>
      <c r="KM9" s="36">
        <f t="shared" si="60"/>
        <v>52.61765971416667</v>
      </c>
      <c r="KN9" s="36">
        <f t="shared" si="60"/>
        <v>52.61765971416667</v>
      </c>
      <c r="KO9" s="36">
        <f t="shared" si="60"/>
        <v>52.61765971416667</v>
      </c>
      <c r="KP9" s="36">
        <f t="shared" si="60"/>
        <v>52.61765971416667</v>
      </c>
      <c r="KQ9" s="36">
        <f t="shared" si="60"/>
        <v>52.61765971416667</v>
      </c>
      <c r="KR9" s="36">
        <f t="shared" si="60"/>
        <v>52.61765971416667</v>
      </c>
      <c r="KS9" s="36">
        <f t="shared" si="61"/>
        <v>52.61765971416667</v>
      </c>
      <c r="KT9" s="36">
        <f t="shared" si="61"/>
        <v>52.61765971416667</v>
      </c>
      <c r="KU9" s="36">
        <f t="shared" si="61"/>
        <v>52.61765971416667</v>
      </c>
      <c r="KV9" s="36">
        <f t="shared" si="61"/>
        <v>52.61765971416667</v>
      </c>
      <c r="KW9" s="36">
        <f t="shared" si="61"/>
        <v>52.61765971416667</v>
      </c>
      <c r="KX9" s="36">
        <f t="shared" si="61"/>
        <v>50.136698826964285</v>
      </c>
      <c r="KY9" s="36">
        <f t="shared" si="61"/>
        <v>45.67096922999999</v>
      </c>
      <c r="KZ9" s="36">
        <f t="shared" si="61"/>
        <v>45.67096922999999</v>
      </c>
      <c r="LA9" s="36">
        <f t="shared" si="61"/>
        <v>45.67096922999999</v>
      </c>
      <c r="LB9" s="36">
        <f t="shared" si="61"/>
        <v>45.67096922999999</v>
      </c>
      <c r="LC9" s="36">
        <f t="shared" si="62"/>
        <v>45.67096922999999</v>
      </c>
      <c r="LD9" s="36">
        <f t="shared" si="62"/>
        <v>45.67096922999999</v>
      </c>
      <c r="LE9" s="36">
        <f t="shared" si="62"/>
        <v>45.67096922999999</v>
      </c>
      <c r="LF9" s="36">
        <f t="shared" si="62"/>
        <v>45.67096922999999</v>
      </c>
      <c r="LG9" s="36">
        <f t="shared" si="62"/>
        <v>45.67096922999999</v>
      </c>
      <c r="LH9" s="36">
        <f t="shared" si="62"/>
        <v>45.67096922999999</v>
      </c>
      <c r="LI9" s="36">
        <f t="shared" si="62"/>
        <v>45.67096922999999</v>
      </c>
      <c r="LJ9" s="36">
        <f t="shared" si="62"/>
        <v>45.67096922999999</v>
      </c>
      <c r="LK9" s="36">
        <f t="shared" si="62"/>
        <v>34.627211591129026</v>
      </c>
      <c r="LL9" s="36">
        <f t="shared" si="62"/>
        <v>32.991099348333329</v>
      </c>
      <c r="LM9" s="36">
        <f t="shared" si="63"/>
        <v>32.991099348333329</v>
      </c>
      <c r="LN9" s="36">
        <f t="shared" si="63"/>
        <v>32.991099348333329</v>
      </c>
      <c r="LO9" s="36">
        <f t="shared" si="63"/>
        <v>32.991099348333329</v>
      </c>
      <c r="LP9" s="36">
        <f t="shared" si="63"/>
        <v>32.991099348333329</v>
      </c>
      <c r="LQ9" s="36">
        <f t="shared" si="63"/>
        <v>32.991099348333329</v>
      </c>
      <c r="LR9" s="36">
        <f t="shared" si="63"/>
        <v>32.991099348333329</v>
      </c>
      <c r="LS9" s="36">
        <f t="shared" si="63"/>
        <v>32.991099348333329</v>
      </c>
      <c r="LT9" s="36">
        <f t="shared" si="63"/>
        <v>32.991099348333329</v>
      </c>
      <c r="LU9" s="36">
        <f t="shared" si="63"/>
        <v>32.991099348333329</v>
      </c>
      <c r="LV9" s="36">
        <f t="shared" si="63"/>
        <v>32.991099348333329</v>
      </c>
      <c r="LW9" s="36">
        <f t="shared" si="64"/>
        <v>32.991099348333329</v>
      </c>
      <c r="LX9" s="36">
        <f t="shared" si="64"/>
        <v>32.740341176166659</v>
      </c>
      <c r="LY9" s="36">
        <f t="shared" si="64"/>
        <v>30.483517626666657</v>
      </c>
      <c r="LZ9" s="36">
        <f t="shared" si="64"/>
        <v>30.483517626666657</v>
      </c>
      <c r="MA9" s="36">
        <f t="shared" si="64"/>
        <v>30.483517626666657</v>
      </c>
      <c r="MB9" s="36">
        <f t="shared" si="64"/>
        <v>30.483517626666657</v>
      </c>
      <c r="MC9" s="36">
        <f t="shared" si="64"/>
        <v>30.483517626666657</v>
      </c>
      <c r="MD9" s="36">
        <f t="shared" si="64"/>
        <v>30.483517626666657</v>
      </c>
      <c r="ME9" s="36">
        <f t="shared" si="64"/>
        <v>30.483517626666657</v>
      </c>
      <c r="MF9" s="36">
        <f t="shared" si="64"/>
        <v>30.483517626666657</v>
      </c>
      <c r="MG9" s="36">
        <f t="shared" si="65"/>
        <v>30.483517626666657</v>
      </c>
      <c r="MH9" s="36">
        <f t="shared" si="65"/>
        <v>30.483517626666657</v>
      </c>
      <c r="MI9" s="36">
        <f t="shared" si="65"/>
        <v>30.483517626666657</v>
      </c>
      <c r="MJ9" s="36">
        <f t="shared" si="65"/>
        <v>30.483517626666657</v>
      </c>
      <c r="MK9" s="36">
        <f t="shared" si="65"/>
        <v>30.483517626666657</v>
      </c>
      <c r="ML9" s="36">
        <f t="shared" si="65"/>
        <v>30.483517626666657</v>
      </c>
      <c r="MM9" s="36">
        <f t="shared" si="65"/>
        <v>30.483517626666657</v>
      </c>
      <c r="MN9" s="36">
        <f t="shared" si="65"/>
        <v>30.483517626666657</v>
      </c>
      <c r="MO9" s="36">
        <f t="shared" si="65"/>
        <v>30.483517626666657</v>
      </c>
      <c r="MP9" s="36">
        <f t="shared" si="65"/>
        <v>30.483517626666657</v>
      </c>
      <c r="MQ9" s="36">
        <f t="shared" si="66"/>
        <v>30.483517626666657</v>
      </c>
      <c r="MR9" s="36">
        <f t="shared" si="66"/>
        <v>30.483517626666657</v>
      </c>
      <c r="MS9" s="36">
        <f t="shared" si="66"/>
        <v>30.483517626666657</v>
      </c>
      <c r="MT9" s="36">
        <f t="shared" si="66"/>
        <v>30.483517626666657</v>
      </c>
      <c r="MU9" s="36">
        <f t="shared" si="66"/>
        <v>30.143898324462359</v>
      </c>
      <c r="MV9" s="36">
        <f t="shared" si="66"/>
        <v>29.731503457499993</v>
      </c>
      <c r="MW9" s="36">
        <f t="shared" si="66"/>
        <v>29.731503457499993</v>
      </c>
      <c r="MX9" s="36">
        <f t="shared" si="66"/>
        <v>29.731503457499993</v>
      </c>
      <c r="MY9" s="36">
        <f t="shared" si="66"/>
        <v>29.731503457499993</v>
      </c>
      <c r="MZ9" s="36">
        <f t="shared" si="66"/>
        <v>29.731503457499993</v>
      </c>
      <c r="NA9" s="36">
        <f t="shared" si="67"/>
        <v>29.731503457499993</v>
      </c>
      <c r="NB9" s="36">
        <f t="shared" si="67"/>
        <v>29.731503457499993</v>
      </c>
      <c r="NC9" s="36">
        <f t="shared" si="67"/>
        <v>29.731503457499993</v>
      </c>
      <c r="ND9" s="36">
        <f t="shared" si="67"/>
        <v>29.731503457499993</v>
      </c>
      <c r="NE9" s="36">
        <f t="shared" si="67"/>
        <v>29.66885137604838</v>
      </c>
      <c r="NF9" s="36">
        <f t="shared" si="67"/>
        <v>29.084098615833327</v>
      </c>
      <c r="NG9" s="36">
        <f t="shared" si="67"/>
        <v>29.084098615833327</v>
      </c>
      <c r="NH9" s="36">
        <f t="shared" si="67"/>
        <v>29.084098615833327</v>
      </c>
      <c r="NI9" s="36">
        <f t="shared" si="67"/>
        <v>29.084098615833327</v>
      </c>
      <c r="NJ9" s="36">
        <f t="shared" si="67"/>
        <v>29.084098615833327</v>
      </c>
      <c r="NK9" s="36">
        <f t="shared" si="68"/>
        <v>29.084098615833327</v>
      </c>
      <c r="NL9" s="36">
        <f t="shared" si="68"/>
        <v>29.084098615833327</v>
      </c>
      <c r="NM9" s="36">
        <f t="shared" si="68"/>
        <v>29.084098615833327</v>
      </c>
      <c r="NN9" s="36">
        <f t="shared" si="68"/>
        <v>29.084098615833327</v>
      </c>
      <c r="NO9" s="36">
        <f t="shared" si="68"/>
        <v>29.084098615833327</v>
      </c>
      <c r="NP9" s="36">
        <f t="shared" si="68"/>
        <v>29.084098615833327</v>
      </c>
      <c r="NQ9" s="36">
        <f t="shared" si="68"/>
        <v>29.084098615833327</v>
      </c>
      <c r="NR9" s="36">
        <f t="shared" si="68"/>
        <v>29.084098615833327</v>
      </c>
      <c r="NS9" s="36">
        <f t="shared" si="68"/>
        <v>29.084098615833327</v>
      </c>
      <c r="NT9" s="36">
        <f t="shared" si="68"/>
        <v>29.084098615833327</v>
      </c>
      <c r="NU9" s="36">
        <f t="shared" si="69"/>
        <v>29.084098615833327</v>
      </c>
      <c r="NV9" s="36">
        <f t="shared" si="69"/>
        <v>29.084098615833327</v>
      </c>
      <c r="NW9" s="36">
        <f t="shared" si="69"/>
        <v>29.084098615833327</v>
      </c>
      <c r="NX9" s="36">
        <f t="shared" si="69"/>
        <v>29.084098615833327</v>
      </c>
      <c r="NY9" s="36">
        <f t="shared" si="69"/>
        <v>29.084098615833327</v>
      </c>
      <c r="NZ9" s="36">
        <f t="shared" si="69"/>
        <v>26.683541663548379</v>
      </c>
      <c r="OA9" s="36">
        <f t="shared" si="69"/>
        <v>26.107407994999992</v>
      </c>
      <c r="OB9" s="36">
        <f t="shared" si="69"/>
        <v>26.107407994999992</v>
      </c>
      <c r="OC9" s="36">
        <f t="shared" si="69"/>
        <v>26.107407994999992</v>
      </c>
      <c r="OD9" s="36">
        <f t="shared" si="69"/>
        <v>26.107407994999992</v>
      </c>
      <c r="OE9" s="36">
        <f t="shared" si="70"/>
        <v>26.107407994999992</v>
      </c>
      <c r="OF9" s="36">
        <f t="shared" si="70"/>
        <v>26.107407994999992</v>
      </c>
      <c r="OG9" s="36">
        <f t="shared" si="70"/>
        <v>26.107407994999992</v>
      </c>
      <c r="OH9" s="36">
        <f t="shared" si="70"/>
        <v>25.54384804038888</v>
      </c>
      <c r="OI9" s="36">
        <f t="shared" si="70"/>
        <v>24.899779520833324</v>
      </c>
      <c r="OJ9" s="36">
        <f t="shared" si="70"/>
        <v>24.899779520833324</v>
      </c>
      <c r="OK9" s="36">
        <f t="shared" si="70"/>
        <v>24.899779520833324</v>
      </c>
      <c r="OL9" s="36">
        <f t="shared" si="70"/>
        <v>24.899779520833324</v>
      </c>
      <c r="OM9" s="36">
        <f t="shared" si="70"/>
        <v>24.899779520833324</v>
      </c>
      <c r="ON9" s="36">
        <f t="shared" si="70"/>
        <v>24.899779520833324</v>
      </c>
      <c r="OO9" s="36">
        <f t="shared" si="71"/>
        <v>24.899779520833324</v>
      </c>
      <c r="OP9" s="36">
        <f t="shared" si="71"/>
        <v>24.899779520833324</v>
      </c>
      <c r="OQ9" s="36">
        <f t="shared" si="71"/>
        <v>24.899779520833324</v>
      </c>
      <c r="OR9" s="36">
        <f t="shared" si="71"/>
        <v>24.899779520833324</v>
      </c>
      <c r="OS9" s="36">
        <f t="shared" si="71"/>
        <v>19.38763520099462</v>
      </c>
      <c r="OT9" s="36">
        <f t="shared" si="71"/>
        <v>16.762804572499995</v>
      </c>
      <c r="OU9" s="36">
        <f t="shared" si="71"/>
        <v>16.762804572499995</v>
      </c>
      <c r="OV9" s="36">
        <f t="shared" si="71"/>
        <v>16.762804572499995</v>
      </c>
      <c r="OW9" s="36">
        <f t="shared" si="71"/>
        <v>16.762804572499995</v>
      </c>
      <c r="OX9" s="36">
        <f t="shared" si="71"/>
        <v>6.5031409930107511</v>
      </c>
      <c r="OY9" s="36">
        <f t="shared" si="72"/>
        <v>2.9345623566666657</v>
      </c>
      <c r="OZ9" s="36">
        <f t="shared" si="72"/>
        <v>2.9345623566666657</v>
      </c>
      <c r="PA9" s="36">
        <f t="shared" si="72"/>
        <v>2.9345623566666657</v>
      </c>
      <c r="PB9" s="36">
        <f t="shared" si="72"/>
        <v>2.9345623566666657</v>
      </c>
      <c r="PC9" s="36">
        <f t="shared" si="72"/>
        <v>2.9345623566666657</v>
      </c>
      <c r="PD9" s="36">
        <f t="shared" si="72"/>
        <v>2.9345623566666657</v>
      </c>
      <c r="PE9" s="36">
        <f t="shared" si="72"/>
        <v>2.9345623566666657</v>
      </c>
      <c r="PF9" s="36">
        <f t="shared" si="72"/>
        <v>2.9345623566666657</v>
      </c>
      <c r="PG9" s="36">
        <f t="shared" si="72"/>
        <v>2.9345623566666657</v>
      </c>
      <c r="PH9" s="36">
        <f t="shared" si="72"/>
        <v>2.9345623566666657</v>
      </c>
      <c r="PI9" s="36">
        <f t="shared" si="73"/>
        <v>2.9345623566666657</v>
      </c>
      <c r="PJ9" s="36">
        <f t="shared" si="73"/>
        <v>2.9345623566666657</v>
      </c>
      <c r="PK9" s="36">
        <f t="shared" si="73"/>
        <v>2.9345623566666657</v>
      </c>
      <c r="PL9" s="36">
        <f t="shared" si="73"/>
        <v>2.9345623566666657</v>
      </c>
      <c r="PM9" s="36">
        <f t="shared" si="73"/>
        <v>2.7452357530107516</v>
      </c>
      <c r="PN9" s="36">
        <f t="shared" si="73"/>
        <v>0</v>
      </c>
      <c r="PO9" s="36">
        <f t="shared" si="73"/>
        <v>0</v>
      </c>
      <c r="PP9" s="36">
        <f t="shared" si="73"/>
        <v>0</v>
      </c>
      <c r="PQ9" s="36">
        <f t="shared" si="73"/>
        <v>0</v>
      </c>
      <c r="PR9" s="36">
        <f t="shared" si="73"/>
        <v>0</v>
      </c>
      <c r="PS9" s="36">
        <f t="shared" si="74"/>
        <v>0</v>
      </c>
      <c r="PT9" s="36">
        <f t="shared" si="74"/>
        <v>0</v>
      </c>
      <c r="PU9" s="36">
        <f t="shared" si="74"/>
        <v>0</v>
      </c>
      <c r="PV9" s="36">
        <f t="shared" si="74"/>
        <v>0</v>
      </c>
      <c r="PW9" s="36">
        <f t="shared" si="74"/>
        <v>0</v>
      </c>
      <c r="PX9" s="36">
        <f t="shared" si="74"/>
        <v>0</v>
      </c>
      <c r="PY9" s="36">
        <f t="shared" si="74"/>
        <v>0</v>
      </c>
      <c r="PZ9" s="36">
        <f t="shared" si="74"/>
        <v>0</v>
      </c>
      <c r="QA9" s="36">
        <f t="shared" si="74"/>
        <v>0</v>
      </c>
      <c r="QB9" s="36">
        <f t="shared" si="74"/>
        <v>0</v>
      </c>
      <c r="QC9" s="36">
        <f t="shared" si="75"/>
        <v>0</v>
      </c>
      <c r="QD9" s="36">
        <f t="shared" si="75"/>
        <v>0</v>
      </c>
      <c r="QE9" s="36">
        <f t="shared" si="75"/>
        <v>0</v>
      </c>
      <c r="QF9" s="36">
        <f t="shared" si="75"/>
        <v>0</v>
      </c>
      <c r="QG9" s="36">
        <f t="shared" si="75"/>
        <v>0</v>
      </c>
      <c r="QH9" s="36">
        <f t="shared" si="75"/>
        <v>0</v>
      </c>
      <c r="QI9" s="36">
        <f t="shared" si="75"/>
        <v>0</v>
      </c>
      <c r="QJ9" s="36">
        <f t="shared" si="75"/>
        <v>0</v>
      </c>
      <c r="QK9" s="36">
        <f t="shared" si="75"/>
        <v>0</v>
      </c>
      <c r="QL9" s="36">
        <f t="shared" si="75"/>
        <v>0</v>
      </c>
      <c r="QM9" s="36">
        <f t="shared" si="76"/>
        <v>0</v>
      </c>
      <c r="QN9" s="36">
        <f t="shared" si="76"/>
        <v>0</v>
      </c>
      <c r="QO9" s="36">
        <f t="shared" si="76"/>
        <v>0</v>
      </c>
      <c r="QP9" s="36">
        <f t="shared" si="76"/>
        <v>0</v>
      </c>
      <c r="QQ9" s="36">
        <f t="shared" si="76"/>
        <v>0</v>
      </c>
      <c r="QR9" s="36">
        <f t="shared" si="76"/>
        <v>0</v>
      </c>
      <c r="QS9" s="36">
        <f t="shared" si="76"/>
        <v>0</v>
      </c>
      <c r="QT9" s="36">
        <f t="shared" si="76"/>
        <v>0</v>
      </c>
      <c r="QU9" s="36">
        <f t="shared" si="76"/>
        <v>0</v>
      </c>
      <c r="QV9" s="36">
        <f t="shared" si="76"/>
        <v>0</v>
      </c>
      <c r="QW9" s="36">
        <f t="shared" si="77"/>
        <v>0</v>
      </c>
      <c r="QX9" s="36">
        <f t="shared" si="77"/>
        <v>0</v>
      </c>
      <c r="QY9" s="36">
        <f t="shared" si="77"/>
        <v>0</v>
      </c>
      <c r="QZ9" s="36">
        <f t="shared" si="77"/>
        <v>0</v>
      </c>
      <c r="RA9" s="36">
        <f t="shared" si="77"/>
        <v>0</v>
      </c>
      <c r="RB9" s="36">
        <f t="shared" si="77"/>
        <v>0</v>
      </c>
      <c r="RC9" s="36">
        <f t="shared" si="77"/>
        <v>0</v>
      </c>
      <c r="RD9" s="36">
        <f t="shared" si="77"/>
        <v>0</v>
      </c>
      <c r="RE9" s="36">
        <f t="shared" si="77"/>
        <v>0</v>
      </c>
      <c r="RF9" s="36">
        <f t="shared" si="77"/>
        <v>0</v>
      </c>
      <c r="RG9" s="36">
        <f t="shared" si="78"/>
        <v>0</v>
      </c>
      <c r="RH9" s="36">
        <f t="shared" si="78"/>
        <v>0</v>
      </c>
      <c r="RI9" s="36">
        <f t="shared" si="78"/>
        <v>0</v>
      </c>
      <c r="RJ9" s="36">
        <f t="shared" si="78"/>
        <v>0</v>
      </c>
      <c r="RK9" s="36">
        <f t="shared" si="78"/>
        <v>0</v>
      </c>
      <c r="RL9" s="36">
        <f t="shared" si="78"/>
        <v>0</v>
      </c>
      <c r="RM9" s="36">
        <f t="shared" si="78"/>
        <v>0</v>
      </c>
      <c r="RN9" s="36">
        <f t="shared" si="78"/>
        <v>0</v>
      </c>
      <c r="RO9" s="36">
        <f t="shared" si="78"/>
        <v>0</v>
      </c>
      <c r="RP9" s="36">
        <f t="shared" si="78"/>
        <v>0</v>
      </c>
      <c r="RQ9" s="36">
        <f t="shared" si="79"/>
        <v>0</v>
      </c>
      <c r="RR9" s="36">
        <f t="shared" si="79"/>
        <v>0</v>
      </c>
      <c r="RS9" s="36">
        <f t="shared" si="79"/>
        <v>0</v>
      </c>
      <c r="RT9" s="36">
        <f t="shared" si="79"/>
        <v>0</v>
      </c>
      <c r="RU9" s="36">
        <f t="shared" si="79"/>
        <v>0</v>
      </c>
      <c r="RV9" s="36">
        <f t="shared" si="79"/>
        <v>0</v>
      </c>
      <c r="RW9" s="36">
        <f t="shared" si="79"/>
        <v>0</v>
      </c>
      <c r="RX9" s="36">
        <f t="shared" si="79"/>
        <v>0</v>
      </c>
      <c r="RY9" s="36">
        <f t="shared" si="79"/>
        <v>0</v>
      </c>
      <c r="RZ9" s="36">
        <f t="shared" si="79"/>
        <v>0</v>
      </c>
      <c r="SA9" s="36">
        <f t="shared" si="80"/>
        <v>0</v>
      </c>
      <c r="SB9" s="36">
        <f t="shared" si="80"/>
        <v>0</v>
      </c>
      <c r="SC9" s="36">
        <f t="shared" si="80"/>
        <v>0</v>
      </c>
      <c r="SD9" s="36">
        <f t="shared" si="80"/>
        <v>0</v>
      </c>
      <c r="SE9" s="36">
        <f t="shared" si="80"/>
        <v>0</v>
      </c>
      <c r="SF9" s="36">
        <f t="shared" si="80"/>
        <v>0</v>
      </c>
      <c r="SG9" s="36">
        <f t="shared" si="80"/>
        <v>0</v>
      </c>
      <c r="SH9" s="36">
        <f t="shared" si="80"/>
        <v>0</v>
      </c>
      <c r="SI9" s="36">
        <f t="shared" si="80"/>
        <v>0</v>
      </c>
      <c r="SJ9" s="36">
        <f t="shared" si="80"/>
        <v>0</v>
      </c>
      <c r="SK9" s="36">
        <f t="shared" si="81"/>
        <v>0</v>
      </c>
      <c r="SL9" s="36">
        <f t="shared" si="81"/>
        <v>0</v>
      </c>
      <c r="SM9" s="36">
        <f t="shared" si="81"/>
        <v>0</v>
      </c>
      <c r="SN9" s="36">
        <f t="shared" si="81"/>
        <v>0</v>
      </c>
      <c r="SO9" s="36">
        <f t="shared" si="81"/>
        <v>0</v>
      </c>
      <c r="SP9" s="36">
        <f t="shared" si="81"/>
        <v>0</v>
      </c>
      <c r="SQ9" s="36">
        <f t="shared" si="81"/>
        <v>0</v>
      </c>
      <c r="SR9" s="36">
        <f t="shared" si="81"/>
        <v>0</v>
      </c>
      <c r="SS9" s="36">
        <f t="shared" si="81"/>
        <v>0</v>
      </c>
      <c r="ST9" s="36">
        <f t="shared" si="81"/>
        <v>0</v>
      </c>
      <c r="SU9" s="36">
        <f t="shared" si="82"/>
        <v>0</v>
      </c>
      <c r="SV9" s="36">
        <f t="shared" si="82"/>
        <v>0</v>
      </c>
      <c r="SW9" s="36">
        <f t="shared" si="82"/>
        <v>0</v>
      </c>
      <c r="SX9" s="36">
        <f t="shared" si="82"/>
        <v>0</v>
      </c>
      <c r="SY9" s="36">
        <f t="shared" si="82"/>
        <v>0</v>
      </c>
      <c r="SZ9" s="36">
        <f t="shared" si="82"/>
        <v>0</v>
      </c>
      <c r="TA9" s="36">
        <f t="shared" si="82"/>
        <v>0</v>
      </c>
      <c r="TB9" s="36">
        <f t="shared" si="82"/>
        <v>0</v>
      </c>
      <c r="TC9" s="36">
        <f t="shared" si="82"/>
        <v>0</v>
      </c>
      <c r="TD9" s="36">
        <f t="shared" si="82"/>
        <v>0</v>
      </c>
      <c r="TE9" s="36">
        <f t="shared" si="83"/>
        <v>0</v>
      </c>
      <c r="TF9" s="36">
        <f t="shared" si="83"/>
        <v>0</v>
      </c>
      <c r="TG9" s="36">
        <f t="shared" si="83"/>
        <v>0</v>
      </c>
      <c r="TH9" s="36">
        <f t="shared" si="83"/>
        <v>0</v>
      </c>
      <c r="TI9" s="36">
        <f t="shared" si="83"/>
        <v>0</v>
      </c>
      <c r="TJ9" s="36">
        <f t="shared" si="83"/>
        <v>0</v>
      </c>
      <c r="TK9" s="36">
        <f t="shared" si="83"/>
        <v>0</v>
      </c>
      <c r="TL9" s="36">
        <f t="shared" si="83"/>
        <v>0</v>
      </c>
      <c r="TM9" s="36">
        <f t="shared" si="83"/>
        <v>0</v>
      </c>
      <c r="TN9" s="36">
        <f t="shared" si="83"/>
        <v>0</v>
      </c>
      <c r="TO9" s="36">
        <f t="shared" si="84"/>
        <v>0</v>
      </c>
      <c r="TP9" s="36">
        <f t="shared" si="84"/>
        <v>0</v>
      </c>
      <c r="TQ9" s="36">
        <f t="shared" si="84"/>
        <v>0</v>
      </c>
      <c r="TR9" s="36">
        <f t="shared" si="84"/>
        <v>0</v>
      </c>
      <c r="TS9" s="36">
        <f t="shared" si="84"/>
        <v>0</v>
      </c>
      <c r="TT9" s="36">
        <f t="shared" si="84"/>
        <v>0</v>
      </c>
      <c r="TU9" s="36">
        <f t="shared" si="84"/>
        <v>0</v>
      </c>
      <c r="TV9" s="36">
        <f t="shared" si="84"/>
        <v>0</v>
      </c>
      <c r="TW9" s="36">
        <f t="shared" si="84"/>
        <v>0</v>
      </c>
      <c r="TX9" s="36">
        <f t="shared" si="84"/>
        <v>0</v>
      </c>
      <c r="TY9" s="36">
        <f t="shared" si="85"/>
        <v>0</v>
      </c>
      <c r="TZ9" s="36">
        <f t="shared" si="85"/>
        <v>0</v>
      </c>
      <c r="UA9" s="36">
        <f t="shared" si="85"/>
        <v>0</v>
      </c>
      <c r="UB9" s="36">
        <f t="shared" si="85"/>
        <v>0</v>
      </c>
      <c r="UC9" s="36">
        <f t="shared" si="85"/>
        <v>0</v>
      </c>
      <c r="UD9" s="36">
        <f t="shared" si="85"/>
        <v>0</v>
      </c>
      <c r="UE9" s="36">
        <f t="shared" si="85"/>
        <v>0</v>
      </c>
      <c r="UF9" s="36">
        <f t="shared" si="85"/>
        <v>0</v>
      </c>
      <c r="UG9" s="36">
        <f t="shared" si="85"/>
        <v>0</v>
      </c>
      <c r="UH9" s="36">
        <f t="shared" si="85"/>
        <v>0</v>
      </c>
      <c r="UI9" s="36">
        <f t="shared" si="86"/>
        <v>0</v>
      </c>
      <c r="UJ9" s="36">
        <f t="shared" si="86"/>
        <v>0</v>
      </c>
      <c r="UK9" s="36">
        <f t="shared" si="86"/>
        <v>0</v>
      </c>
      <c r="UL9" s="36">
        <f t="shared" si="86"/>
        <v>0</v>
      </c>
      <c r="UM9" s="36">
        <f t="shared" si="86"/>
        <v>0</v>
      </c>
      <c r="UN9" s="36">
        <f t="shared" si="86"/>
        <v>0</v>
      </c>
      <c r="UO9" s="36">
        <f t="shared" si="86"/>
        <v>0</v>
      </c>
      <c r="UP9" s="36">
        <f t="shared" si="86"/>
        <v>0</v>
      </c>
      <c r="UQ9" s="36">
        <f t="shared" si="86"/>
        <v>0</v>
      </c>
      <c r="UR9" s="36">
        <f t="shared" si="86"/>
        <v>0</v>
      </c>
      <c r="US9" s="36">
        <f t="shared" si="87"/>
        <v>0</v>
      </c>
      <c r="UT9" s="36">
        <f t="shared" si="87"/>
        <v>0</v>
      </c>
      <c r="UU9" s="36">
        <f t="shared" si="87"/>
        <v>0</v>
      </c>
      <c r="UV9" s="36">
        <f t="shared" si="87"/>
        <v>0</v>
      </c>
      <c r="UW9" s="36">
        <f t="shared" si="87"/>
        <v>0</v>
      </c>
      <c r="UX9" s="36">
        <f t="shared" si="87"/>
        <v>0</v>
      </c>
      <c r="UY9" s="36">
        <f t="shared" si="87"/>
        <v>0</v>
      </c>
      <c r="UZ9" s="36">
        <f t="shared" si="87"/>
        <v>0</v>
      </c>
      <c r="VA9" s="36">
        <f t="shared" si="87"/>
        <v>0</v>
      </c>
      <c r="VB9" s="36">
        <f t="shared" si="87"/>
        <v>0</v>
      </c>
      <c r="VC9" s="36">
        <f t="shared" si="88"/>
        <v>0</v>
      </c>
      <c r="VD9" s="36">
        <f t="shared" si="88"/>
        <v>0</v>
      </c>
      <c r="VE9" s="36">
        <f t="shared" si="88"/>
        <v>0</v>
      </c>
      <c r="VF9" s="36">
        <f t="shared" si="88"/>
        <v>0</v>
      </c>
      <c r="VG9" s="36">
        <f t="shared" si="88"/>
        <v>0</v>
      </c>
      <c r="VH9" s="36">
        <f t="shared" si="88"/>
        <v>0</v>
      </c>
      <c r="VI9" s="36">
        <f t="shared" si="88"/>
        <v>0</v>
      </c>
      <c r="VJ9" s="36">
        <f t="shared" si="88"/>
        <v>0</v>
      </c>
      <c r="VK9" s="36">
        <f t="shared" si="88"/>
        <v>0</v>
      </c>
      <c r="VL9" s="36">
        <f t="shared" si="88"/>
        <v>0</v>
      </c>
      <c r="VM9" s="36">
        <f t="shared" si="89"/>
        <v>0</v>
      </c>
      <c r="VN9" s="36">
        <f t="shared" si="89"/>
        <v>0</v>
      </c>
      <c r="VO9" s="36">
        <f t="shared" si="89"/>
        <v>0</v>
      </c>
      <c r="VP9" s="36">
        <f t="shared" si="89"/>
        <v>0</v>
      </c>
      <c r="VQ9" s="36">
        <f t="shared" si="89"/>
        <v>0</v>
      </c>
      <c r="VR9" s="36">
        <f t="shared" si="89"/>
        <v>0</v>
      </c>
      <c r="VS9" s="36">
        <f t="shared" si="89"/>
        <v>0</v>
      </c>
      <c r="VT9" s="36">
        <f t="shared" si="89"/>
        <v>0</v>
      </c>
      <c r="VU9" s="36">
        <f t="shared" si="89"/>
        <v>0</v>
      </c>
      <c r="VV9" s="36">
        <f t="shared" si="89"/>
        <v>0</v>
      </c>
      <c r="VW9" s="36">
        <f t="shared" si="90"/>
        <v>0</v>
      </c>
      <c r="VX9" s="36">
        <f t="shared" si="90"/>
        <v>0</v>
      </c>
      <c r="VY9" s="36">
        <f t="shared" si="90"/>
        <v>0</v>
      </c>
      <c r="VZ9" s="36">
        <f t="shared" si="90"/>
        <v>0</v>
      </c>
      <c r="WA9" s="36">
        <f t="shared" si="90"/>
        <v>0</v>
      </c>
      <c r="WB9" s="36">
        <f t="shared" si="90"/>
        <v>0</v>
      </c>
      <c r="WC9" s="36">
        <f t="shared" si="90"/>
        <v>0</v>
      </c>
      <c r="WD9" s="36">
        <f t="shared" si="90"/>
        <v>0</v>
      </c>
    </row>
    <row r="10" spans="19:604" x14ac:dyDescent="0.35">
      <c r="T10" s="27" t="s">
        <v>3</v>
      </c>
      <c r="U10" s="36">
        <f t="shared" si="33"/>
        <v>700.21341637</v>
      </c>
      <c r="V10" s="36">
        <f t="shared" si="33"/>
        <v>700.21373607999999</v>
      </c>
      <c r="W10" s="36">
        <f t="shared" si="33"/>
        <v>700.21373607999999</v>
      </c>
      <c r="X10" s="36">
        <f t="shared" si="33"/>
        <v>700.21373607999999</v>
      </c>
      <c r="Y10" s="36">
        <f t="shared" si="33"/>
        <v>700.21373607999999</v>
      </c>
      <c r="Z10" s="36">
        <f t="shared" si="33"/>
        <v>700.21373607999999</v>
      </c>
      <c r="AA10" s="36">
        <f t="shared" si="33"/>
        <v>700.21373607999999</v>
      </c>
      <c r="AB10" s="36">
        <f t="shared" si="33"/>
        <v>700.21373607999999</v>
      </c>
      <c r="AC10" s="36">
        <f t="shared" si="33"/>
        <v>700.21373607999999</v>
      </c>
      <c r="AD10" s="36">
        <f t="shared" si="33"/>
        <v>700.21373607999999</v>
      </c>
      <c r="AE10" s="36">
        <f t="shared" si="34"/>
        <v>700.21373607999999</v>
      </c>
      <c r="AF10" s="36">
        <f t="shared" si="34"/>
        <v>700.21373607999999</v>
      </c>
      <c r="AG10" s="36">
        <f t="shared" si="34"/>
        <v>700.21373607999999</v>
      </c>
      <c r="AH10" s="36">
        <f t="shared" si="34"/>
        <v>695.91891355696225</v>
      </c>
      <c r="AI10" s="36">
        <f t="shared" si="34"/>
        <v>516.90048981504231</v>
      </c>
      <c r="AJ10" s="36">
        <f t="shared" si="34"/>
        <v>105.32959157819445</v>
      </c>
      <c r="AK10" s="36">
        <f t="shared" si="34"/>
        <v>36.339712567913971</v>
      </c>
      <c r="AL10" s="36">
        <f t="shared" si="34"/>
        <v>17.757893386182793</v>
      </c>
      <c r="AM10" s="36">
        <f t="shared" si="34"/>
        <v>0</v>
      </c>
      <c r="AN10" s="36">
        <f t="shared" si="34"/>
        <v>0</v>
      </c>
      <c r="AO10" s="36">
        <f t="shared" si="35"/>
        <v>0</v>
      </c>
      <c r="AP10" s="36">
        <f t="shared" si="35"/>
        <v>0</v>
      </c>
      <c r="AQ10" s="36">
        <f t="shared" si="35"/>
        <v>0</v>
      </c>
      <c r="AR10" s="36">
        <f t="shared" si="35"/>
        <v>0</v>
      </c>
      <c r="AS10" s="36">
        <f t="shared" si="35"/>
        <v>0</v>
      </c>
      <c r="AT10" s="36">
        <f t="shared" si="35"/>
        <v>0</v>
      </c>
      <c r="AU10" s="36">
        <f t="shared" si="35"/>
        <v>0</v>
      </c>
      <c r="AV10" s="36">
        <f t="shared" si="35"/>
        <v>0</v>
      </c>
      <c r="AW10" s="36">
        <f t="shared" si="35"/>
        <v>0</v>
      </c>
      <c r="AX10" s="36">
        <f t="shared" si="35"/>
        <v>0</v>
      </c>
      <c r="AY10" s="36">
        <f t="shared" si="35"/>
        <v>0</v>
      </c>
      <c r="AZ10" s="36">
        <f t="shared" si="35"/>
        <v>0</v>
      </c>
      <c r="BA10" s="36">
        <f t="shared" si="35"/>
        <v>0</v>
      </c>
      <c r="BB10" s="36">
        <f t="shared" si="35"/>
        <v>0</v>
      </c>
      <c r="BD10" s="27" t="s">
        <v>3</v>
      </c>
      <c r="BE10" s="36">
        <f t="shared" si="36"/>
        <v>175.0533540925</v>
      </c>
      <c r="BF10" s="36">
        <f t="shared" si="36"/>
        <v>175.0533540925</v>
      </c>
      <c r="BG10" s="36">
        <f t="shared" si="36"/>
        <v>175.0533540925</v>
      </c>
      <c r="BH10" s="36">
        <f t="shared" si="36"/>
        <v>175.0533540925</v>
      </c>
      <c r="BI10" s="36">
        <f t="shared" si="36"/>
        <v>175.05343402000003</v>
      </c>
      <c r="BJ10" s="36">
        <f t="shared" si="36"/>
        <v>175.05343402000003</v>
      </c>
      <c r="BK10" s="36">
        <f t="shared" si="36"/>
        <v>175.05343402000003</v>
      </c>
      <c r="BL10" s="36">
        <f t="shared" si="36"/>
        <v>175.05343402000003</v>
      </c>
      <c r="BM10" s="36">
        <f t="shared" si="36"/>
        <v>175.05343402000003</v>
      </c>
      <c r="BN10" s="36">
        <f t="shared" si="36"/>
        <v>175.05343402000003</v>
      </c>
      <c r="BO10" s="36">
        <f t="shared" si="37"/>
        <v>175.05343402000003</v>
      </c>
      <c r="BP10" s="36">
        <f t="shared" si="37"/>
        <v>175.05343402000003</v>
      </c>
      <c r="BQ10" s="36">
        <f t="shared" si="37"/>
        <v>175.05343402000003</v>
      </c>
      <c r="BR10" s="36">
        <f t="shared" si="37"/>
        <v>175.05343402000003</v>
      </c>
      <c r="BS10" s="36">
        <f t="shared" si="37"/>
        <v>175.05343402000003</v>
      </c>
      <c r="BT10" s="36">
        <f t="shared" si="37"/>
        <v>175.05343402000003</v>
      </c>
      <c r="BU10" s="36">
        <f t="shared" si="37"/>
        <v>175.05343402000003</v>
      </c>
      <c r="BV10" s="36">
        <f t="shared" si="37"/>
        <v>175.05343402000003</v>
      </c>
      <c r="BW10" s="36">
        <f t="shared" si="37"/>
        <v>175.05343402000003</v>
      </c>
      <c r="BX10" s="36">
        <f t="shared" si="37"/>
        <v>175.05343402000003</v>
      </c>
      <c r="BY10" s="36">
        <f t="shared" si="38"/>
        <v>175.05343402000003</v>
      </c>
      <c r="BZ10" s="36">
        <f t="shared" si="38"/>
        <v>175.05343402000003</v>
      </c>
      <c r="CA10" s="36">
        <f t="shared" si="38"/>
        <v>175.05343402000003</v>
      </c>
      <c r="CB10" s="36">
        <f t="shared" si="38"/>
        <v>175.05343402000003</v>
      </c>
      <c r="CC10" s="36">
        <f t="shared" si="38"/>
        <v>175.05343402000003</v>
      </c>
      <c r="CD10" s="36">
        <f t="shared" si="38"/>
        <v>175.05343402000003</v>
      </c>
      <c r="CE10" s="36">
        <f t="shared" si="38"/>
        <v>175.05343402000003</v>
      </c>
      <c r="CF10" s="36">
        <f t="shared" si="38"/>
        <v>175.05343402000003</v>
      </c>
      <c r="CG10" s="36">
        <f t="shared" si="38"/>
        <v>175.05343402000003</v>
      </c>
      <c r="CH10" s="36">
        <f t="shared" si="38"/>
        <v>175.05343402000003</v>
      </c>
      <c r="CI10" s="36">
        <f t="shared" si="39"/>
        <v>175.05343402000003</v>
      </c>
      <c r="CJ10" s="36">
        <f t="shared" si="39"/>
        <v>175.05343402000003</v>
      </c>
      <c r="CK10" s="36">
        <f t="shared" si="39"/>
        <v>175.05343402000003</v>
      </c>
      <c r="CL10" s="36">
        <f t="shared" si="39"/>
        <v>175.05343402000003</v>
      </c>
      <c r="CM10" s="36">
        <f t="shared" si="39"/>
        <v>175.05343402000003</v>
      </c>
      <c r="CN10" s="36">
        <f t="shared" si="39"/>
        <v>175.05343402000003</v>
      </c>
      <c r="CO10" s="36">
        <f t="shared" si="39"/>
        <v>175.05343402000003</v>
      </c>
      <c r="CP10" s="36">
        <f t="shared" si="39"/>
        <v>175.05343402000003</v>
      </c>
      <c r="CQ10" s="36">
        <f t="shared" si="39"/>
        <v>175.05343402000003</v>
      </c>
      <c r="CR10" s="36">
        <f t="shared" si="39"/>
        <v>175.05343402000003</v>
      </c>
      <c r="CS10" s="36">
        <f t="shared" si="40"/>
        <v>175.05343402000003</v>
      </c>
      <c r="CT10" s="36">
        <f t="shared" si="40"/>
        <v>175.05343402000003</v>
      </c>
      <c r="CU10" s="36">
        <f t="shared" si="40"/>
        <v>175.05343402000003</v>
      </c>
      <c r="CV10" s="36">
        <f t="shared" si="40"/>
        <v>175.05343402000003</v>
      </c>
      <c r="CW10" s="36">
        <f t="shared" si="40"/>
        <v>175.05343402000003</v>
      </c>
      <c r="CX10" s="36">
        <f t="shared" si="40"/>
        <v>175.05343402000003</v>
      </c>
      <c r="CY10" s="36">
        <f t="shared" si="40"/>
        <v>175.05343402000003</v>
      </c>
      <c r="CZ10" s="36">
        <f t="shared" si="40"/>
        <v>175.05343402000003</v>
      </c>
      <c r="DA10" s="36">
        <f t="shared" si="40"/>
        <v>175.05343402000003</v>
      </c>
      <c r="DB10" s="36">
        <f t="shared" si="40"/>
        <v>175.05343402000003</v>
      </c>
      <c r="DC10" s="36">
        <f t="shared" si="41"/>
        <v>175.05343402000003</v>
      </c>
      <c r="DD10" s="36">
        <f t="shared" si="41"/>
        <v>175.05343402000003</v>
      </c>
      <c r="DE10" s="36">
        <f t="shared" si="41"/>
        <v>175.05343402000003</v>
      </c>
      <c r="DF10" s="36">
        <f t="shared" si="41"/>
        <v>175.05343402000003</v>
      </c>
      <c r="DG10" s="36">
        <f t="shared" si="41"/>
        <v>174.49149462446238</v>
      </c>
      <c r="DH10" s="36">
        <f t="shared" si="41"/>
        <v>171.32055089250002</v>
      </c>
      <c r="DI10" s="36">
        <f t="shared" si="41"/>
        <v>171.32055089250002</v>
      </c>
      <c r="DJ10" s="36">
        <f t="shared" si="41"/>
        <v>171.32055089250002</v>
      </c>
      <c r="DK10" s="36">
        <f t="shared" si="41"/>
        <v>123.58919870254225</v>
      </c>
      <c r="DL10" s="36">
        <f t="shared" si="41"/>
        <v>50.670189327500012</v>
      </c>
      <c r="DM10" s="36">
        <f t="shared" si="42"/>
        <v>50.670189327500012</v>
      </c>
      <c r="DN10" s="36">
        <f t="shared" si="42"/>
        <v>32.609565820694449</v>
      </c>
      <c r="DO10" s="36">
        <f t="shared" si="42"/>
        <v>11.024918215</v>
      </c>
      <c r="DP10" s="36">
        <f t="shared" si="42"/>
        <v>11.024918215</v>
      </c>
      <c r="DQ10" s="36">
        <f t="shared" si="42"/>
        <v>9.2907856875806445</v>
      </c>
      <c r="DR10" s="36">
        <f t="shared" si="42"/>
        <v>9.033877164999998</v>
      </c>
      <c r="DS10" s="36">
        <f t="shared" si="42"/>
        <v>9.033877164999998</v>
      </c>
      <c r="DT10" s="36">
        <f t="shared" si="42"/>
        <v>8.9811725503333317</v>
      </c>
      <c r="DU10" s="36">
        <f t="shared" si="42"/>
        <v>6.6621695049999996</v>
      </c>
      <c r="DV10" s="36">
        <f t="shared" si="42"/>
        <v>5.9502909288709676</v>
      </c>
      <c r="DW10" s="36">
        <f t="shared" si="43"/>
        <v>3.6528646149999999</v>
      </c>
      <c r="DX10" s="36">
        <f t="shared" si="43"/>
        <v>1.4925683373118279</v>
      </c>
      <c r="DY10" s="36">
        <f t="shared" si="43"/>
        <v>0</v>
      </c>
      <c r="DZ10" s="36">
        <f t="shared" si="43"/>
        <v>0</v>
      </c>
      <c r="EA10" s="36">
        <f t="shared" si="43"/>
        <v>0</v>
      </c>
      <c r="EB10" s="36">
        <f t="shared" si="43"/>
        <v>0</v>
      </c>
      <c r="EC10" s="36">
        <f t="shared" si="43"/>
        <v>0</v>
      </c>
      <c r="ED10" s="36">
        <f t="shared" si="43"/>
        <v>0</v>
      </c>
      <c r="EE10" s="36">
        <f t="shared" si="43"/>
        <v>0</v>
      </c>
      <c r="EF10" s="36">
        <f t="shared" si="43"/>
        <v>0</v>
      </c>
      <c r="EG10" s="36">
        <f t="shared" si="44"/>
        <v>0</v>
      </c>
      <c r="EH10" s="36">
        <f t="shared" si="44"/>
        <v>0</v>
      </c>
      <c r="EI10" s="36">
        <f t="shared" si="44"/>
        <v>0</v>
      </c>
      <c r="EJ10" s="36">
        <f t="shared" si="44"/>
        <v>0</v>
      </c>
      <c r="EK10" s="36">
        <f t="shared" si="44"/>
        <v>0</v>
      </c>
      <c r="EL10" s="36">
        <f t="shared" si="44"/>
        <v>0</v>
      </c>
      <c r="EM10" s="36">
        <f t="shared" si="44"/>
        <v>0</v>
      </c>
      <c r="EN10" s="36">
        <f t="shared" si="44"/>
        <v>0</v>
      </c>
      <c r="EO10" s="36">
        <f t="shared" si="44"/>
        <v>0</v>
      </c>
      <c r="EP10" s="36">
        <f t="shared" si="44"/>
        <v>0</v>
      </c>
      <c r="EQ10" s="36">
        <f t="shared" si="45"/>
        <v>0</v>
      </c>
      <c r="ER10" s="36">
        <f t="shared" si="45"/>
        <v>0</v>
      </c>
      <c r="ES10" s="36">
        <f t="shared" si="45"/>
        <v>0</v>
      </c>
      <c r="ET10" s="36">
        <f t="shared" si="45"/>
        <v>0</v>
      </c>
      <c r="EU10" s="36">
        <f t="shared" si="45"/>
        <v>0</v>
      </c>
      <c r="EV10" s="36">
        <f t="shared" si="45"/>
        <v>0</v>
      </c>
      <c r="EW10" s="36">
        <f t="shared" si="45"/>
        <v>0</v>
      </c>
      <c r="EX10" s="36">
        <f t="shared" si="45"/>
        <v>0</v>
      </c>
      <c r="EY10" s="36">
        <f t="shared" si="45"/>
        <v>0</v>
      </c>
      <c r="EZ10" s="36">
        <f t="shared" si="45"/>
        <v>0</v>
      </c>
      <c r="FA10" s="36">
        <f t="shared" si="46"/>
        <v>0</v>
      </c>
      <c r="FB10" s="36">
        <f t="shared" si="46"/>
        <v>0</v>
      </c>
      <c r="FC10" s="36">
        <f t="shared" si="46"/>
        <v>0</v>
      </c>
      <c r="FD10" s="36">
        <f t="shared" si="46"/>
        <v>0</v>
      </c>
      <c r="FE10" s="36">
        <f t="shared" si="46"/>
        <v>0</v>
      </c>
      <c r="FF10" s="36">
        <f t="shared" si="46"/>
        <v>0</v>
      </c>
      <c r="FG10" s="36">
        <f t="shared" si="46"/>
        <v>0</v>
      </c>
      <c r="FH10" s="36">
        <f t="shared" si="46"/>
        <v>0</v>
      </c>
      <c r="FI10" s="36">
        <f t="shared" si="46"/>
        <v>0</v>
      </c>
      <c r="FJ10" s="36">
        <f t="shared" si="46"/>
        <v>0</v>
      </c>
      <c r="FK10" s="36">
        <f t="shared" si="47"/>
        <v>0</v>
      </c>
      <c r="FL10" s="36">
        <f t="shared" si="47"/>
        <v>0</v>
      </c>
      <c r="FM10" s="36">
        <f t="shared" si="47"/>
        <v>0</v>
      </c>
      <c r="FN10" s="36">
        <f t="shared" si="47"/>
        <v>0</v>
      </c>
      <c r="FO10" s="36">
        <f t="shared" si="47"/>
        <v>0</v>
      </c>
      <c r="FP10" s="36">
        <f t="shared" si="47"/>
        <v>0</v>
      </c>
      <c r="FQ10" s="36">
        <f t="shared" si="47"/>
        <v>0</v>
      </c>
      <c r="FR10" s="36">
        <f t="shared" si="47"/>
        <v>0</v>
      </c>
      <c r="FS10" s="36">
        <f t="shared" si="47"/>
        <v>0</v>
      </c>
      <c r="FT10" s="36">
        <f t="shared" si="47"/>
        <v>0</v>
      </c>
      <c r="FU10" s="36">
        <f t="shared" si="48"/>
        <v>0</v>
      </c>
      <c r="FV10" s="36">
        <f t="shared" si="48"/>
        <v>0</v>
      </c>
      <c r="FW10" s="36">
        <f t="shared" si="48"/>
        <v>0</v>
      </c>
      <c r="FX10" s="36">
        <f t="shared" si="48"/>
        <v>0</v>
      </c>
      <c r="FY10" s="36">
        <f t="shared" si="48"/>
        <v>0</v>
      </c>
      <c r="FZ10" s="36">
        <f t="shared" si="48"/>
        <v>0</v>
      </c>
      <c r="GA10" s="36">
        <f t="shared" si="48"/>
        <v>0</v>
      </c>
      <c r="GB10" s="36">
        <f t="shared" si="48"/>
        <v>0</v>
      </c>
      <c r="GC10" s="36">
        <f t="shared" si="48"/>
        <v>0</v>
      </c>
      <c r="GD10" s="36">
        <f t="shared" si="48"/>
        <v>0</v>
      </c>
      <c r="GE10" s="36">
        <f t="shared" si="49"/>
        <v>0</v>
      </c>
      <c r="GF10" s="36">
        <f t="shared" si="49"/>
        <v>0</v>
      </c>
      <c r="GG10" s="36">
        <f t="shared" si="49"/>
        <v>0</v>
      </c>
      <c r="GH10" s="36">
        <f t="shared" si="49"/>
        <v>0</v>
      </c>
      <c r="GI10" s="36">
        <f t="shared" si="49"/>
        <v>0</v>
      </c>
      <c r="GJ10" s="36">
        <f t="shared" si="49"/>
        <v>0</v>
      </c>
      <c r="GL10" s="27" t="s">
        <v>3</v>
      </c>
      <c r="GM10" s="36">
        <f t="shared" si="50"/>
        <v>58.351118030833341</v>
      </c>
      <c r="GN10" s="36">
        <f t="shared" si="50"/>
        <v>58.351118030833341</v>
      </c>
      <c r="GO10" s="36">
        <f t="shared" si="50"/>
        <v>58.351118030833341</v>
      </c>
      <c r="GP10" s="36">
        <f t="shared" si="50"/>
        <v>58.351118030833341</v>
      </c>
      <c r="GQ10" s="36">
        <f t="shared" si="50"/>
        <v>58.351118030833341</v>
      </c>
      <c r="GR10" s="36">
        <f t="shared" si="50"/>
        <v>58.351118030833341</v>
      </c>
      <c r="GS10" s="36">
        <f t="shared" si="50"/>
        <v>58.351118030833341</v>
      </c>
      <c r="GT10" s="36">
        <f t="shared" si="50"/>
        <v>58.351118030833341</v>
      </c>
      <c r="GU10" s="36">
        <f t="shared" si="50"/>
        <v>58.351118030833341</v>
      </c>
      <c r="GV10" s="36">
        <f t="shared" si="50"/>
        <v>58.351118030833341</v>
      </c>
      <c r="GW10" s="36">
        <f t="shared" si="51"/>
        <v>58.351118030833341</v>
      </c>
      <c r="GX10" s="36">
        <f t="shared" si="51"/>
        <v>58.351118030833341</v>
      </c>
      <c r="GY10" s="36">
        <f t="shared" si="51"/>
        <v>58.351144673333337</v>
      </c>
      <c r="GZ10" s="36">
        <f t="shared" si="51"/>
        <v>58.351144673333337</v>
      </c>
      <c r="HA10" s="36">
        <f t="shared" si="51"/>
        <v>58.351144673333337</v>
      </c>
      <c r="HB10" s="36">
        <f t="shared" si="51"/>
        <v>58.351144673333337</v>
      </c>
      <c r="HC10" s="36">
        <f t="shared" si="51"/>
        <v>58.351144673333337</v>
      </c>
      <c r="HD10" s="36">
        <f t="shared" si="51"/>
        <v>58.351144673333337</v>
      </c>
      <c r="HE10" s="36">
        <f t="shared" si="51"/>
        <v>58.351144673333337</v>
      </c>
      <c r="HF10" s="36">
        <f t="shared" si="51"/>
        <v>58.351144673333337</v>
      </c>
      <c r="HG10" s="36">
        <f t="shared" si="52"/>
        <v>58.351144673333337</v>
      </c>
      <c r="HH10" s="36">
        <f t="shared" si="52"/>
        <v>58.351144673333337</v>
      </c>
      <c r="HI10" s="36">
        <f t="shared" si="52"/>
        <v>58.351144673333337</v>
      </c>
      <c r="HJ10" s="36">
        <f t="shared" si="52"/>
        <v>58.351144673333337</v>
      </c>
      <c r="HK10" s="36">
        <f t="shared" si="52"/>
        <v>58.351144673333337</v>
      </c>
      <c r="HL10" s="36">
        <f t="shared" si="52"/>
        <v>58.351144673333337</v>
      </c>
      <c r="HM10" s="36">
        <f t="shared" si="52"/>
        <v>58.351144673333337</v>
      </c>
      <c r="HN10" s="36">
        <f t="shared" si="52"/>
        <v>58.351144673333337</v>
      </c>
      <c r="HO10" s="36">
        <f t="shared" si="52"/>
        <v>58.351144673333337</v>
      </c>
      <c r="HP10" s="36">
        <f t="shared" si="52"/>
        <v>58.351144673333337</v>
      </c>
      <c r="HQ10" s="36">
        <f t="shared" si="53"/>
        <v>58.351144673333337</v>
      </c>
      <c r="HR10" s="36">
        <f t="shared" si="53"/>
        <v>58.351144673333337</v>
      </c>
      <c r="HS10" s="36">
        <f t="shared" si="53"/>
        <v>58.351144673333337</v>
      </c>
      <c r="HT10" s="36">
        <f t="shared" si="53"/>
        <v>58.351144673333337</v>
      </c>
      <c r="HU10" s="36">
        <f t="shared" si="53"/>
        <v>58.351144673333337</v>
      </c>
      <c r="HV10" s="36">
        <f t="shared" si="53"/>
        <v>58.351144673333337</v>
      </c>
      <c r="HW10" s="36">
        <f t="shared" si="53"/>
        <v>58.351144673333337</v>
      </c>
      <c r="HX10" s="36">
        <f t="shared" si="53"/>
        <v>58.351144673333337</v>
      </c>
      <c r="HY10" s="36">
        <f t="shared" si="53"/>
        <v>58.351144673333337</v>
      </c>
      <c r="HZ10" s="36">
        <f t="shared" si="53"/>
        <v>58.351144673333337</v>
      </c>
      <c r="IA10" s="36">
        <f t="shared" si="54"/>
        <v>58.351144673333337</v>
      </c>
      <c r="IB10" s="36">
        <f t="shared" si="54"/>
        <v>58.351144673333337</v>
      </c>
      <c r="IC10" s="36">
        <f t="shared" si="54"/>
        <v>58.351144673333337</v>
      </c>
      <c r="ID10" s="36">
        <f t="shared" si="54"/>
        <v>58.351144673333337</v>
      </c>
      <c r="IE10" s="36">
        <f t="shared" si="54"/>
        <v>58.351144673333337</v>
      </c>
      <c r="IF10" s="36">
        <f t="shared" si="54"/>
        <v>58.351144673333337</v>
      </c>
      <c r="IG10" s="36">
        <f t="shared" si="54"/>
        <v>58.351144673333337</v>
      </c>
      <c r="IH10" s="36">
        <f t="shared" si="54"/>
        <v>58.351144673333337</v>
      </c>
      <c r="II10" s="36">
        <f t="shared" si="54"/>
        <v>58.351144673333337</v>
      </c>
      <c r="IJ10" s="36">
        <f t="shared" si="54"/>
        <v>58.351144673333337</v>
      </c>
      <c r="IK10" s="36">
        <f t="shared" si="55"/>
        <v>58.351144673333337</v>
      </c>
      <c r="IL10" s="36">
        <f t="shared" si="55"/>
        <v>58.351144673333337</v>
      </c>
      <c r="IM10" s="36">
        <f t="shared" si="55"/>
        <v>58.351144673333337</v>
      </c>
      <c r="IN10" s="36">
        <f t="shared" si="55"/>
        <v>58.351144673333337</v>
      </c>
      <c r="IO10" s="36">
        <f t="shared" si="55"/>
        <v>58.351144673333337</v>
      </c>
      <c r="IP10" s="36">
        <f t="shared" si="55"/>
        <v>58.351144673333337</v>
      </c>
      <c r="IQ10" s="36">
        <f t="shared" si="55"/>
        <v>58.351144673333337</v>
      </c>
      <c r="IR10" s="36">
        <f t="shared" si="55"/>
        <v>58.351144673333337</v>
      </c>
      <c r="IS10" s="36">
        <f t="shared" si="55"/>
        <v>58.351144673333337</v>
      </c>
      <c r="IT10" s="36">
        <f t="shared" si="55"/>
        <v>58.351144673333337</v>
      </c>
      <c r="IU10" s="36">
        <f t="shared" si="56"/>
        <v>58.351144673333337</v>
      </c>
      <c r="IV10" s="36">
        <f t="shared" si="56"/>
        <v>58.351144673333337</v>
      </c>
      <c r="IW10" s="36">
        <f t="shared" si="56"/>
        <v>58.351144673333337</v>
      </c>
      <c r="IX10" s="36">
        <f t="shared" si="56"/>
        <v>58.351144673333337</v>
      </c>
      <c r="IY10" s="36">
        <f t="shared" si="56"/>
        <v>58.351144673333337</v>
      </c>
      <c r="IZ10" s="36">
        <f t="shared" si="56"/>
        <v>58.351144673333337</v>
      </c>
      <c r="JA10" s="36">
        <f t="shared" si="56"/>
        <v>58.351144673333337</v>
      </c>
      <c r="JB10" s="36">
        <f t="shared" si="56"/>
        <v>58.351144673333337</v>
      </c>
      <c r="JC10" s="36">
        <f t="shared" si="56"/>
        <v>58.351144673333337</v>
      </c>
      <c r="JD10" s="36">
        <f t="shared" si="56"/>
        <v>58.351144673333337</v>
      </c>
      <c r="JE10" s="36">
        <f t="shared" si="57"/>
        <v>58.351144673333337</v>
      </c>
      <c r="JF10" s="36">
        <f t="shared" si="57"/>
        <v>58.351144673333337</v>
      </c>
      <c r="JG10" s="36">
        <f t="shared" si="57"/>
        <v>58.351144673333337</v>
      </c>
      <c r="JH10" s="36">
        <f t="shared" si="57"/>
        <v>58.351144673333337</v>
      </c>
      <c r="JI10" s="36">
        <f t="shared" si="57"/>
        <v>58.351144673333337</v>
      </c>
      <c r="JJ10" s="36">
        <f t="shared" si="57"/>
        <v>58.351144673333337</v>
      </c>
      <c r="JK10" s="36">
        <f t="shared" si="57"/>
        <v>58.351144673333337</v>
      </c>
      <c r="JL10" s="36">
        <f t="shared" si="57"/>
        <v>58.351144673333337</v>
      </c>
      <c r="JM10" s="36">
        <f t="shared" si="57"/>
        <v>58.351144673333337</v>
      </c>
      <c r="JN10" s="36">
        <f t="shared" si="57"/>
        <v>58.351144673333337</v>
      </c>
      <c r="JO10" s="36">
        <f t="shared" si="58"/>
        <v>58.351144673333337</v>
      </c>
      <c r="JP10" s="36">
        <f t="shared" si="58"/>
        <v>58.351144673333337</v>
      </c>
      <c r="JQ10" s="36">
        <f t="shared" si="58"/>
        <v>58.351144673333337</v>
      </c>
      <c r="JR10" s="36">
        <f t="shared" si="58"/>
        <v>58.351144673333337</v>
      </c>
      <c r="JS10" s="36">
        <f t="shared" si="58"/>
        <v>58.351144673333337</v>
      </c>
      <c r="JT10" s="36">
        <f t="shared" si="58"/>
        <v>58.351144673333337</v>
      </c>
      <c r="JU10" s="36">
        <f t="shared" si="58"/>
        <v>58.351144673333337</v>
      </c>
      <c r="JV10" s="36">
        <f t="shared" si="58"/>
        <v>58.351144673333337</v>
      </c>
      <c r="JW10" s="36">
        <f t="shared" si="58"/>
        <v>58.351144673333337</v>
      </c>
      <c r="JX10" s="36">
        <f t="shared" si="58"/>
        <v>58.351144673333337</v>
      </c>
      <c r="JY10" s="36">
        <f t="shared" si="59"/>
        <v>58.351144673333337</v>
      </c>
      <c r="JZ10" s="36">
        <f t="shared" si="59"/>
        <v>58.351144673333337</v>
      </c>
      <c r="KA10" s="36">
        <f t="shared" si="59"/>
        <v>58.351144673333337</v>
      </c>
      <c r="KB10" s="36">
        <f t="shared" si="59"/>
        <v>58.351144673333337</v>
      </c>
      <c r="KC10" s="36">
        <f t="shared" si="59"/>
        <v>58.351144673333337</v>
      </c>
      <c r="KD10" s="36">
        <f t="shared" si="59"/>
        <v>58.351144673333337</v>
      </c>
      <c r="KE10" s="36">
        <f t="shared" si="59"/>
        <v>58.351144673333337</v>
      </c>
      <c r="KF10" s="36">
        <f t="shared" si="59"/>
        <v>58.351144673333337</v>
      </c>
      <c r="KG10" s="36">
        <f t="shared" si="59"/>
        <v>58.351144673333337</v>
      </c>
      <c r="KH10" s="36">
        <f t="shared" si="59"/>
        <v>58.351144673333337</v>
      </c>
      <c r="KI10" s="36">
        <f t="shared" si="60"/>
        <v>58.351144673333337</v>
      </c>
      <c r="KJ10" s="36">
        <f t="shared" si="60"/>
        <v>58.351144673333337</v>
      </c>
      <c r="KK10" s="36">
        <f t="shared" si="60"/>
        <v>58.351144673333337</v>
      </c>
      <c r="KL10" s="36">
        <f t="shared" si="60"/>
        <v>58.351144673333337</v>
      </c>
      <c r="KM10" s="36">
        <f t="shared" si="60"/>
        <v>58.351144673333337</v>
      </c>
      <c r="KN10" s="36">
        <f t="shared" si="60"/>
        <v>58.351144673333337</v>
      </c>
      <c r="KO10" s="36">
        <f t="shared" si="60"/>
        <v>58.351144673333337</v>
      </c>
      <c r="KP10" s="36">
        <f t="shared" si="60"/>
        <v>58.351144673333337</v>
      </c>
      <c r="KQ10" s="36">
        <f t="shared" si="60"/>
        <v>58.351144673333337</v>
      </c>
      <c r="KR10" s="36">
        <f t="shared" si="60"/>
        <v>58.351144673333337</v>
      </c>
      <c r="KS10" s="36">
        <f t="shared" si="61"/>
        <v>58.351144673333337</v>
      </c>
      <c r="KT10" s="36">
        <f t="shared" si="61"/>
        <v>58.351144673333337</v>
      </c>
      <c r="KU10" s="36">
        <f t="shared" si="61"/>
        <v>58.351144673333337</v>
      </c>
      <c r="KV10" s="36">
        <f t="shared" si="61"/>
        <v>58.351144673333337</v>
      </c>
      <c r="KW10" s="36">
        <f t="shared" si="61"/>
        <v>58.351144673333337</v>
      </c>
      <c r="KX10" s="36">
        <f t="shared" si="61"/>
        <v>58.351144673333337</v>
      </c>
      <c r="KY10" s="36">
        <f t="shared" si="61"/>
        <v>58.351144673333337</v>
      </c>
      <c r="KZ10" s="36">
        <f t="shared" si="61"/>
        <v>58.351144673333337</v>
      </c>
      <c r="LA10" s="36">
        <f t="shared" si="61"/>
        <v>58.351144673333337</v>
      </c>
      <c r="LB10" s="36">
        <f t="shared" si="61"/>
        <v>58.351144673333337</v>
      </c>
      <c r="LC10" s="36">
        <f t="shared" si="62"/>
        <v>58.351144673333337</v>
      </c>
      <c r="LD10" s="36">
        <f t="shared" si="62"/>
        <v>58.351144673333337</v>
      </c>
      <c r="LE10" s="36">
        <f t="shared" si="62"/>
        <v>58.351144673333337</v>
      </c>
      <c r="LF10" s="36">
        <f t="shared" si="62"/>
        <v>58.351144673333337</v>
      </c>
      <c r="LG10" s="36">
        <f t="shared" si="62"/>
        <v>58.351144673333337</v>
      </c>
      <c r="LH10" s="36">
        <f t="shared" si="62"/>
        <v>58.351144673333337</v>
      </c>
      <c r="LI10" s="36">
        <f t="shared" si="62"/>
        <v>58.351144673333337</v>
      </c>
      <c r="LJ10" s="36">
        <f t="shared" si="62"/>
        <v>58.351144673333337</v>
      </c>
      <c r="LK10" s="36">
        <f t="shared" si="62"/>
        <v>58.351144673333337</v>
      </c>
      <c r="LL10" s="36">
        <f t="shared" si="62"/>
        <v>58.351144673333337</v>
      </c>
      <c r="LM10" s="36">
        <f t="shared" si="63"/>
        <v>58.351144673333337</v>
      </c>
      <c r="LN10" s="36">
        <f t="shared" si="63"/>
        <v>58.351144673333337</v>
      </c>
      <c r="LO10" s="36">
        <f t="shared" si="63"/>
        <v>58.351144673333337</v>
      </c>
      <c r="LP10" s="36">
        <f t="shared" si="63"/>
        <v>58.351144673333337</v>
      </c>
      <c r="LQ10" s="36">
        <f t="shared" si="63"/>
        <v>58.351144673333337</v>
      </c>
      <c r="LR10" s="36">
        <f t="shared" si="63"/>
        <v>58.351144673333337</v>
      </c>
      <c r="LS10" s="36">
        <f t="shared" si="63"/>
        <v>58.351144673333337</v>
      </c>
      <c r="LT10" s="36">
        <f t="shared" si="63"/>
        <v>58.351144673333337</v>
      </c>
      <c r="LU10" s="36">
        <f t="shared" si="63"/>
        <v>58.351144673333337</v>
      </c>
      <c r="LV10" s="36">
        <f t="shared" si="63"/>
        <v>58.351144673333337</v>
      </c>
      <c r="LW10" s="36">
        <f t="shared" si="64"/>
        <v>58.351144673333337</v>
      </c>
      <c r="LX10" s="36">
        <f t="shared" si="64"/>
        <v>58.351144673333337</v>
      </c>
      <c r="LY10" s="36">
        <f t="shared" si="64"/>
        <v>58.351144673333337</v>
      </c>
      <c r="LZ10" s="36">
        <f t="shared" si="64"/>
        <v>58.351144673333337</v>
      </c>
      <c r="MA10" s="36">
        <f t="shared" si="64"/>
        <v>58.351144673333337</v>
      </c>
      <c r="MB10" s="36">
        <f t="shared" si="64"/>
        <v>58.351144673333337</v>
      </c>
      <c r="MC10" s="36">
        <f t="shared" si="64"/>
        <v>58.351144673333337</v>
      </c>
      <c r="MD10" s="36">
        <f t="shared" si="64"/>
        <v>58.351144673333337</v>
      </c>
      <c r="ME10" s="36">
        <f t="shared" si="64"/>
        <v>58.351144673333337</v>
      </c>
      <c r="MF10" s="36">
        <f t="shared" si="64"/>
        <v>58.351144673333337</v>
      </c>
      <c r="MG10" s="36">
        <f t="shared" si="65"/>
        <v>58.351144673333337</v>
      </c>
      <c r="MH10" s="36">
        <f t="shared" si="65"/>
        <v>58.351144673333337</v>
      </c>
      <c r="MI10" s="36">
        <f t="shared" si="65"/>
        <v>58.351144673333337</v>
      </c>
      <c r="MJ10" s="36">
        <f t="shared" si="65"/>
        <v>58.351144673333337</v>
      </c>
      <c r="MK10" s="36">
        <f t="shared" si="65"/>
        <v>58.351144673333337</v>
      </c>
      <c r="ML10" s="36">
        <f t="shared" si="65"/>
        <v>58.351144673333337</v>
      </c>
      <c r="MM10" s="36">
        <f t="shared" si="65"/>
        <v>58.351144673333337</v>
      </c>
      <c r="MN10" s="36">
        <f t="shared" si="65"/>
        <v>58.351144673333337</v>
      </c>
      <c r="MO10" s="36">
        <f t="shared" si="65"/>
        <v>58.351144673333337</v>
      </c>
      <c r="MP10" s="36">
        <f t="shared" si="65"/>
        <v>58.351144673333337</v>
      </c>
      <c r="MQ10" s="36">
        <f t="shared" si="66"/>
        <v>58.351144673333337</v>
      </c>
      <c r="MR10" s="36">
        <f t="shared" si="66"/>
        <v>58.351144673333337</v>
      </c>
      <c r="MS10" s="36">
        <f t="shared" si="66"/>
        <v>58.351144673333337</v>
      </c>
      <c r="MT10" s="36">
        <f t="shared" si="66"/>
        <v>58.351144673333337</v>
      </c>
      <c r="MU10" s="36">
        <f t="shared" si="66"/>
        <v>57.789205277795702</v>
      </c>
      <c r="MV10" s="36">
        <f t="shared" si="66"/>
        <v>57.106850297500003</v>
      </c>
      <c r="MW10" s="36">
        <f t="shared" si="66"/>
        <v>57.106850297500003</v>
      </c>
      <c r="MX10" s="36">
        <f t="shared" si="66"/>
        <v>57.106850297500003</v>
      </c>
      <c r="MY10" s="36">
        <f t="shared" si="66"/>
        <v>57.106850297500003</v>
      </c>
      <c r="MZ10" s="36">
        <f t="shared" si="66"/>
        <v>57.106850297500003</v>
      </c>
      <c r="NA10" s="36">
        <f t="shared" si="67"/>
        <v>57.106850297500003</v>
      </c>
      <c r="NB10" s="36">
        <f t="shared" si="67"/>
        <v>57.106850297500003</v>
      </c>
      <c r="NC10" s="36">
        <f t="shared" si="67"/>
        <v>57.106850297500003</v>
      </c>
      <c r="ND10" s="36">
        <f t="shared" si="67"/>
        <v>57.106850297500003</v>
      </c>
      <c r="NE10" s="36">
        <f t="shared" si="67"/>
        <v>56.668734862661296</v>
      </c>
      <c r="NF10" s="36">
        <f t="shared" si="67"/>
        <v>50.030400730714291</v>
      </c>
      <c r="NG10" s="36">
        <f t="shared" si="67"/>
        <v>16.890063109166672</v>
      </c>
      <c r="NH10" s="36">
        <f t="shared" si="67"/>
        <v>16.890063109166672</v>
      </c>
      <c r="NI10" s="36">
        <f t="shared" si="67"/>
        <v>16.890063109166672</v>
      </c>
      <c r="NJ10" s="36">
        <f t="shared" si="67"/>
        <v>16.890063109166672</v>
      </c>
      <c r="NK10" s="36">
        <f t="shared" si="68"/>
        <v>16.890063109166672</v>
      </c>
      <c r="NL10" s="36">
        <f t="shared" si="68"/>
        <v>16.890063109166672</v>
      </c>
      <c r="NM10" s="36">
        <f t="shared" si="68"/>
        <v>16.890063109166672</v>
      </c>
      <c r="NN10" s="36">
        <f t="shared" si="68"/>
        <v>16.890063109166672</v>
      </c>
      <c r="NO10" s="36">
        <f t="shared" si="68"/>
        <v>12.044529973194448</v>
      </c>
      <c r="NP10" s="36">
        <f t="shared" si="68"/>
        <v>3.674972738333333</v>
      </c>
      <c r="NQ10" s="36">
        <f t="shared" si="68"/>
        <v>3.674972738333333</v>
      </c>
      <c r="NR10" s="36">
        <f t="shared" si="68"/>
        <v>3.674972738333333</v>
      </c>
      <c r="NS10" s="36">
        <f t="shared" si="68"/>
        <v>3.674972738333333</v>
      </c>
      <c r="NT10" s="36">
        <f t="shared" si="68"/>
        <v>3.674972738333333</v>
      </c>
      <c r="NU10" s="36">
        <f t="shared" si="69"/>
        <v>3.674972738333333</v>
      </c>
      <c r="NV10" s="36">
        <f t="shared" si="69"/>
        <v>3.674972738333333</v>
      </c>
      <c r="NW10" s="36">
        <f t="shared" si="69"/>
        <v>3.2682009109139782</v>
      </c>
      <c r="NX10" s="36">
        <f t="shared" si="69"/>
        <v>3.0112923883333331</v>
      </c>
      <c r="NY10" s="36">
        <f t="shared" si="69"/>
        <v>3.0112923883333331</v>
      </c>
      <c r="NZ10" s="36">
        <f t="shared" si="69"/>
        <v>3.0112923883333331</v>
      </c>
      <c r="OA10" s="36">
        <f t="shared" si="69"/>
        <v>3.0112923883333331</v>
      </c>
      <c r="OB10" s="36">
        <f t="shared" si="69"/>
        <v>3.0112923883333331</v>
      </c>
      <c r="OC10" s="36">
        <f t="shared" si="69"/>
        <v>3.0112923883333331</v>
      </c>
      <c r="OD10" s="36">
        <f t="shared" si="69"/>
        <v>3.0112923883333331</v>
      </c>
      <c r="OE10" s="36">
        <f t="shared" si="70"/>
        <v>3.0112923883333331</v>
      </c>
      <c r="OF10" s="36">
        <f t="shared" si="70"/>
        <v>3.0112923883333331</v>
      </c>
      <c r="OG10" s="36">
        <f t="shared" si="70"/>
        <v>3.0112923883333331</v>
      </c>
      <c r="OH10" s="36">
        <f t="shared" si="70"/>
        <v>2.9585877736666664</v>
      </c>
      <c r="OI10" s="36">
        <f t="shared" si="70"/>
        <v>2.2207231683333335</v>
      </c>
      <c r="OJ10" s="36">
        <f t="shared" si="70"/>
        <v>2.2207231683333335</v>
      </c>
      <c r="OK10" s="36">
        <f t="shared" si="70"/>
        <v>2.2207231683333335</v>
      </c>
      <c r="OL10" s="36">
        <f t="shared" si="70"/>
        <v>2.2207231683333335</v>
      </c>
      <c r="OM10" s="36">
        <f t="shared" si="70"/>
        <v>2.2207231683333335</v>
      </c>
      <c r="ON10" s="36">
        <f t="shared" si="70"/>
        <v>1.508844592204301</v>
      </c>
      <c r="OO10" s="36">
        <f t="shared" si="71"/>
        <v>1.2176215383333333</v>
      </c>
      <c r="OP10" s="36">
        <f t="shared" si="71"/>
        <v>1.2176215383333333</v>
      </c>
      <c r="OQ10" s="36">
        <f t="shared" si="71"/>
        <v>1.2176215383333333</v>
      </c>
      <c r="OR10" s="36">
        <f t="shared" si="71"/>
        <v>1.2176215383333333</v>
      </c>
      <c r="OS10" s="36">
        <f t="shared" si="71"/>
        <v>0.27494679897849461</v>
      </c>
      <c r="OT10" s="36">
        <f t="shared" si="71"/>
        <v>0</v>
      </c>
      <c r="OU10" s="36">
        <f t="shared" si="71"/>
        <v>0</v>
      </c>
      <c r="OV10" s="36">
        <f t="shared" si="71"/>
        <v>0</v>
      </c>
      <c r="OW10" s="36">
        <f t="shared" si="71"/>
        <v>0</v>
      </c>
      <c r="OX10" s="36">
        <f t="shared" si="71"/>
        <v>0</v>
      </c>
      <c r="OY10" s="36">
        <f t="shared" si="72"/>
        <v>0</v>
      </c>
      <c r="OZ10" s="36">
        <f t="shared" si="72"/>
        <v>0</v>
      </c>
      <c r="PA10" s="36">
        <f t="shared" si="72"/>
        <v>0</v>
      </c>
      <c r="PB10" s="36">
        <f t="shared" si="72"/>
        <v>0</v>
      </c>
      <c r="PC10" s="36">
        <f t="shared" si="72"/>
        <v>0</v>
      </c>
      <c r="PD10" s="36">
        <f t="shared" si="72"/>
        <v>0</v>
      </c>
      <c r="PE10" s="36">
        <f t="shared" si="72"/>
        <v>0</v>
      </c>
      <c r="PF10" s="36">
        <f t="shared" si="72"/>
        <v>0</v>
      </c>
      <c r="PG10" s="36">
        <f t="shared" si="72"/>
        <v>0</v>
      </c>
      <c r="PH10" s="36">
        <f t="shared" si="72"/>
        <v>0</v>
      </c>
      <c r="PI10" s="36">
        <f t="shared" si="73"/>
        <v>0</v>
      </c>
      <c r="PJ10" s="36">
        <f t="shared" si="73"/>
        <v>0</v>
      </c>
      <c r="PK10" s="36">
        <f t="shared" si="73"/>
        <v>0</v>
      </c>
      <c r="PL10" s="36">
        <f t="shared" si="73"/>
        <v>0</v>
      </c>
      <c r="PM10" s="36">
        <f t="shared" si="73"/>
        <v>0</v>
      </c>
      <c r="PN10" s="36">
        <f t="shared" si="73"/>
        <v>0</v>
      </c>
      <c r="PO10" s="36">
        <f t="shared" si="73"/>
        <v>0</v>
      </c>
      <c r="PP10" s="36">
        <f t="shared" si="73"/>
        <v>0</v>
      </c>
      <c r="PQ10" s="36">
        <f t="shared" si="73"/>
        <v>0</v>
      </c>
      <c r="PR10" s="36">
        <f t="shared" si="73"/>
        <v>0</v>
      </c>
      <c r="PS10" s="36">
        <f t="shared" si="74"/>
        <v>0</v>
      </c>
      <c r="PT10" s="36">
        <f t="shared" si="74"/>
        <v>0</v>
      </c>
      <c r="PU10" s="36">
        <f t="shared" si="74"/>
        <v>0</v>
      </c>
      <c r="PV10" s="36">
        <f t="shared" si="74"/>
        <v>0</v>
      </c>
      <c r="PW10" s="36">
        <f t="shared" si="74"/>
        <v>0</v>
      </c>
      <c r="PX10" s="36">
        <f t="shared" si="74"/>
        <v>0</v>
      </c>
      <c r="PY10" s="36">
        <f t="shared" si="74"/>
        <v>0</v>
      </c>
      <c r="PZ10" s="36">
        <f t="shared" si="74"/>
        <v>0</v>
      </c>
      <c r="QA10" s="36">
        <f t="shared" si="74"/>
        <v>0</v>
      </c>
      <c r="QB10" s="36">
        <f t="shared" si="74"/>
        <v>0</v>
      </c>
      <c r="QC10" s="36">
        <f t="shared" si="75"/>
        <v>0</v>
      </c>
      <c r="QD10" s="36">
        <f t="shared" si="75"/>
        <v>0</v>
      </c>
      <c r="QE10" s="36">
        <f t="shared" si="75"/>
        <v>0</v>
      </c>
      <c r="QF10" s="36">
        <f t="shared" si="75"/>
        <v>0</v>
      </c>
      <c r="QG10" s="36">
        <f t="shared" si="75"/>
        <v>0</v>
      </c>
      <c r="QH10" s="36">
        <f t="shared" si="75"/>
        <v>0</v>
      </c>
      <c r="QI10" s="36">
        <f t="shared" si="75"/>
        <v>0</v>
      </c>
      <c r="QJ10" s="36">
        <f t="shared" si="75"/>
        <v>0</v>
      </c>
      <c r="QK10" s="36">
        <f t="shared" si="75"/>
        <v>0</v>
      </c>
      <c r="QL10" s="36">
        <f t="shared" si="75"/>
        <v>0</v>
      </c>
      <c r="QM10" s="36">
        <f t="shared" si="76"/>
        <v>0</v>
      </c>
      <c r="QN10" s="36">
        <f t="shared" si="76"/>
        <v>0</v>
      </c>
      <c r="QO10" s="36">
        <f t="shared" si="76"/>
        <v>0</v>
      </c>
      <c r="QP10" s="36">
        <f t="shared" si="76"/>
        <v>0</v>
      </c>
      <c r="QQ10" s="36">
        <f t="shared" si="76"/>
        <v>0</v>
      </c>
      <c r="QR10" s="36">
        <f t="shared" si="76"/>
        <v>0</v>
      </c>
      <c r="QS10" s="36">
        <f t="shared" si="76"/>
        <v>0</v>
      </c>
      <c r="QT10" s="36">
        <f t="shared" si="76"/>
        <v>0</v>
      </c>
      <c r="QU10" s="36">
        <f t="shared" si="76"/>
        <v>0</v>
      </c>
      <c r="QV10" s="36">
        <f t="shared" si="76"/>
        <v>0</v>
      </c>
      <c r="QW10" s="36">
        <f t="shared" si="77"/>
        <v>0</v>
      </c>
      <c r="QX10" s="36">
        <f t="shared" si="77"/>
        <v>0</v>
      </c>
      <c r="QY10" s="36">
        <f t="shared" si="77"/>
        <v>0</v>
      </c>
      <c r="QZ10" s="36">
        <f t="shared" si="77"/>
        <v>0</v>
      </c>
      <c r="RA10" s="36">
        <f t="shared" si="77"/>
        <v>0</v>
      </c>
      <c r="RB10" s="36">
        <f t="shared" si="77"/>
        <v>0</v>
      </c>
      <c r="RC10" s="36">
        <f t="shared" si="77"/>
        <v>0</v>
      </c>
      <c r="RD10" s="36">
        <f t="shared" si="77"/>
        <v>0</v>
      </c>
      <c r="RE10" s="36">
        <f t="shared" si="77"/>
        <v>0</v>
      </c>
      <c r="RF10" s="36">
        <f t="shared" si="77"/>
        <v>0</v>
      </c>
      <c r="RG10" s="36">
        <f t="shared" si="78"/>
        <v>0</v>
      </c>
      <c r="RH10" s="36">
        <f t="shared" si="78"/>
        <v>0</v>
      </c>
      <c r="RI10" s="36">
        <f t="shared" si="78"/>
        <v>0</v>
      </c>
      <c r="RJ10" s="36">
        <f t="shared" si="78"/>
        <v>0</v>
      </c>
      <c r="RK10" s="36">
        <f t="shared" si="78"/>
        <v>0</v>
      </c>
      <c r="RL10" s="36">
        <f t="shared" si="78"/>
        <v>0</v>
      </c>
      <c r="RM10" s="36">
        <f t="shared" si="78"/>
        <v>0</v>
      </c>
      <c r="RN10" s="36">
        <f t="shared" si="78"/>
        <v>0</v>
      </c>
      <c r="RO10" s="36">
        <f t="shared" si="78"/>
        <v>0</v>
      </c>
      <c r="RP10" s="36">
        <f t="shared" si="78"/>
        <v>0</v>
      </c>
      <c r="RQ10" s="36">
        <f t="shared" si="79"/>
        <v>0</v>
      </c>
      <c r="RR10" s="36">
        <f t="shared" si="79"/>
        <v>0</v>
      </c>
      <c r="RS10" s="36">
        <f t="shared" si="79"/>
        <v>0</v>
      </c>
      <c r="RT10" s="36">
        <f t="shared" si="79"/>
        <v>0</v>
      </c>
      <c r="RU10" s="36">
        <f t="shared" si="79"/>
        <v>0</v>
      </c>
      <c r="RV10" s="36">
        <f t="shared" si="79"/>
        <v>0</v>
      </c>
      <c r="RW10" s="36">
        <f t="shared" si="79"/>
        <v>0</v>
      </c>
      <c r="RX10" s="36">
        <f t="shared" si="79"/>
        <v>0</v>
      </c>
      <c r="RY10" s="36">
        <f t="shared" si="79"/>
        <v>0</v>
      </c>
      <c r="RZ10" s="36">
        <f t="shared" si="79"/>
        <v>0</v>
      </c>
      <c r="SA10" s="36">
        <f t="shared" si="80"/>
        <v>0</v>
      </c>
      <c r="SB10" s="36">
        <f t="shared" si="80"/>
        <v>0</v>
      </c>
      <c r="SC10" s="36">
        <f t="shared" si="80"/>
        <v>0</v>
      </c>
      <c r="SD10" s="36">
        <f t="shared" si="80"/>
        <v>0</v>
      </c>
      <c r="SE10" s="36">
        <f t="shared" si="80"/>
        <v>0</v>
      </c>
      <c r="SF10" s="36">
        <f t="shared" si="80"/>
        <v>0</v>
      </c>
      <c r="SG10" s="36">
        <f t="shared" si="80"/>
        <v>0</v>
      </c>
      <c r="SH10" s="36">
        <f t="shared" si="80"/>
        <v>0</v>
      </c>
      <c r="SI10" s="36">
        <f t="shared" si="80"/>
        <v>0</v>
      </c>
      <c r="SJ10" s="36">
        <f t="shared" si="80"/>
        <v>0</v>
      </c>
      <c r="SK10" s="36">
        <f t="shared" si="81"/>
        <v>0</v>
      </c>
      <c r="SL10" s="36">
        <f t="shared" si="81"/>
        <v>0</v>
      </c>
      <c r="SM10" s="36">
        <f t="shared" si="81"/>
        <v>0</v>
      </c>
      <c r="SN10" s="36">
        <f t="shared" si="81"/>
        <v>0</v>
      </c>
      <c r="SO10" s="36">
        <f t="shared" si="81"/>
        <v>0</v>
      </c>
      <c r="SP10" s="36">
        <f t="shared" si="81"/>
        <v>0</v>
      </c>
      <c r="SQ10" s="36">
        <f t="shared" si="81"/>
        <v>0</v>
      </c>
      <c r="SR10" s="36">
        <f t="shared" si="81"/>
        <v>0</v>
      </c>
      <c r="SS10" s="36">
        <f t="shared" si="81"/>
        <v>0</v>
      </c>
      <c r="ST10" s="36">
        <f t="shared" si="81"/>
        <v>0</v>
      </c>
      <c r="SU10" s="36">
        <f t="shared" si="82"/>
        <v>0</v>
      </c>
      <c r="SV10" s="36">
        <f t="shared" si="82"/>
        <v>0</v>
      </c>
      <c r="SW10" s="36">
        <f t="shared" si="82"/>
        <v>0</v>
      </c>
      <c r="SX10" s="36">
        <f t="shared" si="82"/>
        <v>0</v>
      </c>
      <c r="SY10" s="36">
        <f t="shared" si="82"/>
        <v>0</v>
      </c>
      <c r="SZ10" s="36">
        <f t="shared" si="82"/>
        <v>0</v>
      </c>
      <c r="TA10" s="36">
        <f t="shared" si="82"/>
        <v>0</v>
      </c>
      <c r="TB10" s="36">
        <f t="shared" si="82"/>
        <v>0</v>
      </c>
      <c r="TC10" s="36">
        <f t="shared" si="82"/>
        <v>0</v>
      </c>
      <c r="TD10" s="36">
        <f t="shared" si="82"/>
        <v>0</v>
      </c>
      <c r="TE10" s="36">
        <f t="shared" si="83"/>
        <v>0</v>
      </c>
      <c r="TF10" s="36">
        <f t="shared" si="83"/>
        <v>0</v>
      </c>
      <c r="TG10" s="36">
        <f t="shared" si="83"/>
        <v>0</v>
      </c>
      <c r="TH10" s="36">
        <f t="shared" si="83"/>
        <v>0</v>
      </c>
      <c r="TI10" s="36">
        <f t="shared" si="83"/>
        <v>0</v>
      </c>
      <c r="TJ10" s="36">
        <f t="shared" si="83"/>
        <v>0</v>
      </c>
      <c r="TK10" s="36">
        <f t="shared" si="83"/>
        <v>0</v>
      </c>
      <c r="TL10" s="36">
        <f t="shared" si="83"/>
        <v>0</v>
      </c>
      <c r="TM10" s="36">
        <f t="shared" si="83"/>
        <v>0</v>
      </c>
      <c r="TN10" s="36">
        <f t="shared" si="83"/>
        <v>0</v>
      </c>
      <c r="TO10" s="36">
        <f t="shared" si="84"/>
        <v>0</v>
      </c>
      <c r="TP10" s="36">
        <f t="shared" si="84"/>
        <v>0</v>
      </c>
      <c r="TQ10" s="36">
        <f t="shared" si="84"/>
        <v>0</v>
      </c>
      <c r="TR10" s="36">
        <f t="shared" si="84"/>
        <v>0</v>
      </c>
      <c r="TS10" s="36">
        <f t="shared" si="84"/>
        <v>0</v>
      </c>
      <c r="TT10" s="36">
        <f t="shared" si="84"/>
        <v>0</v>
      </c>
      <c r="TU10" s="36">
        <f t="shared" si="84"/>
        <v>0</v>
      </c>
      <c r="TV10" s="36">
        <f t="shared" si="84"/>
        <v>0</v>
      </c>
      <c r="TW10" s="36">
        <f t="shared" si="84"/>
        <v>0</v>
      </c>
      <c r="TX10" s="36">
        <f t="shared" si="84"/>
        <v>0</v>
      </c>
      <c r="TY10" s="36">
        <f t="shared" si="85"/>
        <v>0</v>
      </c>
      <c r="TZ10" s="36">
        <f t="shared" si="85"/>
        <v>0</v>
      </c>
      <c r="UA10" s="36">
        <f t="shared" si="85"/>
        <v>0</v>
      </c>
      <c r="UB10" s="36">
        <f t="shared" si="85"/>
        <v>0</v>
      </c>
      <c r="UC10" s="36">
        <f t="shared" si="85"/>
        <v>0</v>
      </c>
      <c r="UD10" s="36">
        <f t="shared" si="85"/>
        <v>0</v>
      </c>
      <c r="UE10" s="36">
        <f t="shared" si="85"/>
        <v>0</v>
      </c>
      <c r="UF10" s="36">
        <f t="shared" si="85"/>
        <v>0</v>
      </c>
      <c r="UG10" s="36">
        <f t="shared" si="85"/>
        <v>0</v>
      </c>
      <c r="UH10" s="36">
        <f t="shared" si="85"/>
        <v>0</v>
      </c>
      <c r="UI10" s="36">
        <f t="shared" si="86"/>
        <v>0</v>
      </c>
      <c r="UJ10" s="36">
        <f t="shared" si="86"/>
        <v>0</v>
      </c>
      <c r="UK10" s="36">
        <f t="shared" si="86"/>
        <v>0</v>
      </c>
      <c r="UL10" s="36">
        <f t="shared" si="86"/>
        <v>0</v>
      </c>
      <c r="UM10" s="36">
        <f t="shared" si="86"/>
        <v>0</v>
      </c>
      <c r="UN10" s="36">
        <f t="shared" si="86"/>
        <v>0</v>
      </c>
      <c r="UO10" s="36">
        <f t="shared" si="86"/>
        <v>0</v>
      </c>
      <c r="UP10" s="36">
        <f t="shared" si="86"/>
        <v>0</v>
      </c>
      <c r="UQ10" s="36">
        <f t="shared" si="86"/>
        <v>0</v>
      </c>
      <c r="UR10" s="36">
        <f t="shared" si="86"/>
        <v>0</v>
      </c>
      <c r="US10" s="36">
        <f t="shared" si="87"/>
        <v>0</v>
      </c>
      <c r="UT10" s="36">
        <f t="shared" si="87"/>
        <v>0</v>
      </c>
      <c r="UU10" s="36">
        <f t="shared" si="87"/>
        <v>0</v>
      </c>
      <c r="UV10" s="36">
        <f t="shared" si="87"/>
        <v>0</v>
      </c>
      <c r="UW10" s="36">
        <f t="shared" si="87"/>
        <v>0</v>
      </c>
      <c r="UX10" s="36">
        <f t="shared" si="87"/>
        <v>0</v>
      </c>
      <c r="UY10" s="36">
        <f t="shared" si="87"/>
        <v>0</v>
      </c>
      <c r="UZ10" s="36">
        <f t="shared" si="87"/>
        <v>0</v>
      </c>
      <c r="VA10" s="36">
        <f t="shared" si="87"/>
        <v>0</v>
      </c>
      <c r="VB10" s="36">
        <f t="shared" si="87"/>
        <v>0</v>
      </c>
      <c r="VC10" s="36">
        <f t="shared" si="88"/>
        <v>0</v>
      </c>
      <c r="VD10" s="36">
        <f t="shared" si="88"/>
        <v>0</v>
      </c>
      <c r="VE10" s="36">
        <f t="shared" si="88"/>
        <v>0</v>
      </c>
      <c r="VF10" s="36">
        <f t="shared" si="88"/>
        <v>0</v>
      </c>
      <c r="VG10" s="36">
        <f t="shared" si="88"/>
        <v>0</v>
      </c>
      <c r="VH10" s="36">
        <f t="shared" si="88"/>
        <v>0</v>
      </c>
      <c r="VI10" s="36">
        <f t="shared" si="88"/>
        <v>0</v>
      </c>
      <c r="VJ10" s="36">
        <f t="shared" si="88"/>
        <v>0</v>
      </c>
      <c r="VK10" s="36">
        <f t="shared" si="88"/>
        <v>0</v>
      </c>
      <c r="VL10" s="36">
        <f t="shared" si="88"/>
        <v>0</v>
      </c>
      <c r="VM10" s="36">
        <f t="shared" si="89"/>
        <v>0</v>
      </c>
      <c r="VN10" s="36">
        <f t="shared" si="89"/>
        <v>0</v>
      </c>
      <c r="VO10" s="36">
        <f t="shared" si="89"/>
        <v>0</v>
      </c>
      <c r="VP10" s="36">
        <f t="shared" si="89"/>
        <v>0</v>
      </c>
      <c r="VQ10" s="36">
        <f t="shared" si="89"/>
        <v>0</v>
      </c>
      <c r="VR10" s="36">
        <f t="shared" si="89"/>
        <v>0</v>
      </c>
      <c r="VS10" s="36">
        <f t="shared" si="89"/>
        <v>0</v>
      </c>
      <c r="VT10" s="36">
        <f t="shared" si="89"/>
        <v>0</v>
      </c>
      <c r="VU10" s="36">
        <f t="shared" si="89"/>
        <v>0</v>
      </c>
      <c r="VV10" s="36">
        <f t="shared" si="89"/>
        <v>0</v>
      </c>
      <c r="VW10" s="36">
        <f t="shared" si="90"/>
        <v>0</v>
      </c>
      <c r="VX10" s="36">
        <f t="shared" si="90"/>
        <v>0</v>
      </c>
      <c r="VY10" s="36">
        <f t="shared" si="90"/>
        <v>0</v>
      </c>
      <c r="VZ10" s="36">
        <f t="shared" si="90"/>
        <v>0</v>
      </c>
      <c r="WA10" s="36">
        <f t="shared" si="90"/>
        <v>0</v>
      </c>
      <c r="WB10" s="36">
        <f t="shared" si="90"/>
        <v>0</v>
      </c>
      <c r="WC10" s="36">
        <f t="shared" si="90"/>
        <v>0</v>
      </c>
      <c r="WD10" s="36">
        <f t="shared" si="90"/>
        <v>0</v>
      </c>
    </row>
    <row r="12" spans="19:604" x14ac:dyDescent="0.35">
      <c r="T12" s="24" t="s">
        <v>1080</v>
      </c>
      <c r="U12" s="35">
        <f>SUM(U13:U16)</f>
        <v>557.19786909952211</v>
      </c>
      <c r="V12" s="35">
        <f t="shared" ref="V12:BB12" si="91">SUM(V13:V16)</f>
        <v>541.57948608149172</v>
      </c>
      <c r="W12" s="35">
        <f t="shared" si="91"/>
        <v>541.57948608149172</v>
      </c>
      <c r="X12" s="35">
        <f t="shared" si="91"/>
        <v>541.57948608149172</v>
      </c>
      <c r="Y12" s="35">
        <f t="shared" si="91"/>
        <v>541.57948608149172</v>
      </c>
      <c r="Z12" s="35">
        <f t="shared" si="91"/>
        <v>541.57948608149172</v>
      </c>
      <c r="AA12" s="35">
        <f t="shared" si="91"/>
        <v>505.63610881856164</v>
      </c>
      <c r="AB12" s="35">
        <f t="shared" si="91"/>
        <v>289.29766831149175</v>
      </c>
      <c r="AC12" s="35">
        <f t="shared" si="91"/>
        <v>289.29766831149175</v>
      </c>
      <c r="AD12" s="35">
        <f t="shared" si="91"/>
        <v>259.02994548762268</v>
      </c>
      <c r="AE12" s="35">
        <f t="shared" si="91"/>
        <v>139.50596879133312</v>
      </c>
      <c r="AF12" s="35">
        <f t="shared" si="91"/>
        <v>0</v>
      </c>
      <c r="AG12" s="35">
        <f t="shared" si="91"/>
        <v>0</v>
      </c>
      <c r="AH12" s="35">
        <f t="shared" si="91"/>
        <v>0</v>
      </c>
      <c r="AI12" s="35">
        <f t="shared" si="91"/>
        <v>0</v>
      </c>
      <c r="AJ12" s="35">
        <f t="shared" si="91"/>
        <v>0</v>
      </c>
      <c r="AK12" s="35">
        <f t="shared" si="91"/>
        <v>0</v>
      </c>
      <c r="AL12" s="35">
        <f t="shared" si="91"/>
        <v>0</v>
      </c>
      <c r="AM12" s="35">
        <f t="shared" si="91"/>
        <v>0</v>
      </c>
      <c r="AN12" s="35">
        <f t="shared" si="91"/>
        <v>0</v>
      </c>
      <c r="AO12" s="35">
        <f t="shared" si="91"/>
        <v>0</v>
      </c>
      <c r="AP12" s="35">
        <f t="shared" si="91"/>
        <v>0</v>
      </c>
      <c r="AQ12" s="35">
        <f t="shared" si="91"/>
        <v>0</v>
      </c>
      <c r="AR12" s="35">
        <f t="shared" si="91"/>
        <v>0</v>
      </c>
      <c r="AS12" s="35">
        <f t="shared" si="91"/>
        <v>0</v>
      </c>
      <c r="AT12" s="35">
        <f t="shared" si="91"/>
        <v>0</v>
      </c>
      <c r="AU12" s="35">
        <f t="shared" si="91"/>
        <v>0</v>
      </c>
      <c r="AV12" s="35">
        <f t="shared" si="91"/>
        <v>0</v>
      </c>
      <c r="AW12" s="35">
        <f t="shared" si="91"/>
        <v>0</v>
      </c>
      <c r="AX12" s="35">
        <f t="shared" si="91"/>
        <v>0</v>
      </c>
      <c r="AY12" s="35">
        <f t="shared" si="91"/>
        <v>0</v>
      </c>
      <c r="AZ12" s="35">
        <f t="shared" si="91"/>
        <v>0</v>
      </c>
      <c r="BA12" s="35">
        <f t="shared" si="91"/>
        <v>0</v>
      </c>
      <c r="BB12" s="35">
        <f t="shared" si="91"/>
        <v>0</v>
      </c>
      <c r="BD12" s="24" t="s">
        <v>1080</v>
      </c>
      <c r="BE12" s="35">
        <f t="shared" ref="BE12:DP12" si="92">SUM(BE13:BE16)</f>
        <v>140.50886374361585</v>
      </c>
      <c r="BF12" s="35">
        <f t="shared" si="92"/>
        <v>139.33395639435571</v>
      </c>
      <c r="BG12" s="35">
        <f t="shared" si="92"/>
        <v>139.33395639435571</v>
      </c>
      <c r="BH12" s="35">
        <f t="shared" si="92"/>
        <v>138.02109256719478</v>
      </c>
      <c r="BI12" s="35">
        <f t="shared" si="92"/>
        <v>135.39487152037293</v>
      </c>
      <c r="BJ12" s="35">
        <f t="shared" si="92"/>
        <v>135.39487152037293</v>
      </c>
      <c r="BK12" s="35">
        <f t="shared" si="92"/>
        <v>135.39487152037293</v>
      </c>
      <c r="BL12" s="35">
        <f t="shared" si="92"/>
        <v>135.39487152037293</v>
      </c>
      <c r="BM12" s="35">
        <f t="shared" si="92"/>
        <v>135.39487152037293</v>
      </c>
      <c r="BN12" s="35">
        <f t="shared" si="92"/>
        <v>135.39487152037293</v>
      </c>
      <c r="BO12" s="35">
        <f t="shared" si="92"/>
        <v>135.39487152037293</v>
      </c>
      <c r="BP12" s="35">
        <f t="shared" si="92"/>
        <v>135.39487152037293</v>
      </c>
      <c r="BQ12" s="35">
        <f t="shared" si="92"/>
        <v>135.39487152037293</v>
      </c>
      <c r="BR12" s="35">
        <f t="shared" si="92"/>
        <v>135.39487152037293</v>
      </c>
      <c r="BS12" s="35">
        <f t="shared" si="92"/>
        <v>135.39487152037293</v>
      </c>
      <c r="BT12" s="35">
        <f t="shared" si="92"/>
        <v>135.39487152037293</v>
      </c>
      <c r="BU12" s="35">
        <f t="shared" si="92"/>
        <v>135.39487152037293</v>
      </c>
      <c r="BV12" s="35">
        <f t="shared" si="92"/>
        <v>135.39487152037293</v>
      </c>
      <c r="BW12" s="35">
        <f t="shared" si="92"/>
        <v>135.39487152037293</v>
      </c>
      <c r="BX12" s="35">
        <f t="shared" si="92"/>
        <v>135.39487152037293</v>
      </c>
      <c r="BY12" s="35">
        <f t="shared" si="92"/>
        <v>135.39487152037293</v>
      </c>
      <c r="BZ12" s="35">
        <f t="shared" si="92"/>
        <v>135.39487152037293</v>
      </c>
      <c r="CA12" s="35">
        <f t="shared" si="92"/>
        <v>135.39487152037293</v>
      </c>
      <c r="CB12" s="35">
        <f t="shared" si="92"/>
        <v>135.39487152037293</v>
      </c>
      <c r="CC12" s="35">
        <f t="shared" si="92"/>
        <v>135.39487152037293</v>
      </c>
      <c r="CD12" s="35">
        <f t="shared" si="92"/>
        <v>135.39487152037293</v>
      </c>
      <c r="CE12" s="35">
        <f t="shared" si="92"/>
        <v>135.39487152037293</v>
      </c>
      <c r="CF12" s="35">
        <f t="shared" si="92"/>
        <v>99.451494257442832</v>
      </c>
      <c r="CG12" s="35">
        <f t="shared" si="92"/>
        <v>72.324417077872937</v>
      </c>
      <c r="CH12" s="35">
        <f t="shared" si="92"/>
        <v>72.324417077872937</v>
      </c>
      <c r="CI12" s="35">
        <f t="shared" si="92"/>
        <v>72.324417077872937</v>
      </c>
      <c r="CJ12" s="35">
        <f t="shared" si="92"/>
        <v>72.324417077872937</v>
      </c>
      <c r="CK12" s="35">
        <f t="shared" si="92"/>
        <v>72.324417077872937</v>
      </c>
      <c r="CL12" s="35">
        <f t="shared" si="92"/>
        <v>72.324417077872937</v>
      </c>
      <c r="CM12" s="35">
        <f t="shared" si="92"/>
        <v>72.324417077872937</v>
      </c>
      <c r="CN12" s="35">
        <f t="shared" si="92"/>
        <v>72.324417077872937</v>
      </c>
      <c r="CO12" s="35">
        <f t="shared" si="92"/>
        <v>72.324417077872937</v>
      </c>
      <c r="CP12" s="35">
        <f t="shared" si="92"/>
        <v>72.324417077872937</v>
      </c>
      <c r="CQ12" s="35">
        <f t="shared" si="92"/>
        <v>62.896765706503899</v>
      </c>
      <c r="CR12" s="35">
        <f t="shared" si="92"/>
        <v>51.484345625372939</v>
      </c>
      <c r="CS12" s="35">
        <f t="shared" si="92"/>
        <v>51.484345625372939</v>
      </c>
      <c r="CT12" s="35">
        <f t="shared" si="92"/>
        <v>51.484345625372939</v>
      </c>
      <c r="CU12" s="35">
        <f t="shared" si="92"/>
        <v>36.53727754058724</v>
      </c>
      <c r="CV12" s="35">
        <f t="shared" si="92"/>
        <v>0</v>
      </c>
      <c r="CW12" s="35">
        <f t="shared" si="92"/>
        <v>0</v>
      </c>
      <c r="CX12" s="35">
        <f t="shared" si="92"/>
        <v>0</v>
      </c>
      <c r="CY12" s="35">
        <f t="shared" si="92"/>
        <v>0</v>
      </c>
      <c r="CZ12" s="35">
        <f t="shared" si="92"/>
        <v>0</v>
      </c>
      <c r="DA12" s="35">
        <f t="shared" si="92"/>
        <v>0</v>
      </c>
      <c r="DB12" s="35">
        <f t="shared" si="92"/>
        <v>0</v>
      </c>
      <c r="DC12" s="35">
        <f t="shared" si="92"/>
        <v>0</v>
      </c>
      <c r="DD12" s="35">
        <f t="shared" si="92"/>
        <v>0</v>
      </c>
      <c r="DE12" s="35">
        <f t="shared" si="92"/>
        <v>0</v>
      </c>
      <c r="DF12" s="35">
        <f t="shared" si="92"/>
        <v>0</v>
      </c>
      <c r="DG12" s="35">
        <f t="shared" si="92"/>
        <v>0</v>
      </c>
      <c r="DH12" s="35">
        <f t="shared" si="92"/>
        <v>0</v>
      </c>
      <c r="DI12" s="35">
        <f t="shared" si="92"/>
        <v>0</v>
      </c>
      <c r="DJ12" s="35">
        <f t="shared" si="92"/>
        <v>0</v>
      </c>
      <c r="DK12" s="35">
        <f t="shared" si="92"/>
        <v>0</v>
      </c>
      <c r="DL12" s="35">
        <f t="shared" si="92"/>
        <v>0</v>
      </c>
      <c r="DM12" s="35">
        <f t="shared" si="92"/>
        <v>0</v>
      </c>
      <c r="DN12" s="35">
        <f t="shared" si="92"/>
        <v>0</v>
      </c>
      <c r="DO12" s="35">
        <f t="shared" si="92"/>
        <v>0</v>
      </c>
      <c r="DP12" s="35">
        <f t="shared" si="92"/>
        <v>0</v>
      </c>
      <c r="DQ12" s="35">
        <f t="shared" ref="DQ12:GB12" si="93">SUM(DQ13:DQ16)</f>
        <v>0</v>
      </c>
      <c r="DR12" s="35">
        <f t="shared" si="93"/>
        <v>0</v>
      </c>
      <c r="DS12" s="35">
        <f t="shared" si="93"/>
        <v>0</v>
      </c>
      <c r="DT12" s="35">
        <f t="shared" si="93"/>
        <v>0</v>
      </c>
      <c r="DU12" s="35">
        <f t="shared" si="93"/>
        <v>0</v>
      </c>
      <c r="DV12" s="35">
        <f t="shared" si="93"/>
        <v>0</v>
      </c>
      <c r="DW12" s="35">
        <f t="shared" si="93"/>
        <v>0</v>
      </c>
      <c r="DX12" s="35">
        <f t="shared" si="93"/>
        <v>0</v>
      </c>
      <c r="DY12" s="35">
        <f t="shared" si="93"/>
        <v>0</v>
      </c>
      <c r="DZ12" s="35">
        <f t="shared" si="93"/>
        <v>0</v>
      </c>
      <c r="EA12" s="35">
        <f t="shared" si="93"/>
        <v>0</v>
      </c>
      <c r="EB12" s="35">
        <f t="shared" si="93"/>
        <v>0</v>
      </c>
      <c r="EC12" s="35">
        <f t="shared" si="93"/>
        <v>0</v>
      </c>
      <c r="ED12" s="35">
        <f t="shared" si="93"/>
        <v>0</v>
      </c>
      <c r="EE12" s="35">
        <f t="shared" si="93"/>
        <v>0</v>
      </c>
      <c r="EF12" s="35">
        <f t="shared" si="93"/>
        <v>0</v>
      </c>
      <c r="EG12" s="35">
        <f t="shared" si="93"/>
        <v>0</v>
      </c>
      <c r="EH12" s="35">
        <f t="shared" si="93"/>
        <v>0</v>
      </c>
      <c r="EI12" s="35">
        <f t="shared" si="93"/>
        <v>0</v>
      </c>
      <c r="EJ12" s="35">
        <f t="shared" si="93"/>
        <v>0</v>
      </c>
      <c r="EK12" s="35">
        <f t="shared" si="93"/>
        <v>0</v>
      </c>
      <c r="EL12" s="35">
        <f t="shared" si="93"/>
        <v>0</v>
      </c>
      <c r="EM12" s="35">
        <f t="shared" si="93"/>
        <v>0</v>
      </c>
      <c r="EN12" s="35">
        <f t="shared" si="93"/>
        <v>0</v>
      </c>
      <c r="EO12" s="35">
        <f t="shared" si="93"/>
        <v>0</v>
      </c>
      <c r="EP12" s="35">
        <f t="shared" si="93"/>
        <v>0</v>
      </c>
      <c r="EQ12" s="35">
        <f t="shared" si="93"/>
        <v>0</v>
      </c>
      <c r="ER12" s="35">
        <f t="shared" si="93"/>
        <v>0</v>
      </c>
      <c r="ES12" s="35">
        <f t="shared" si="93"/>
        <v>0</v>
      </c>
      <c r="ET12" s="35">
        <f t="shared" si="93"/>
        <v>0</v>
      </c>
      <c r="EU12" s="35">
        <f t="shared" si="93"/>
        <v>0</v>
      </c>
      <c r="EV12" s="35">
        <f t="shared" si="93"/>
        <v>0</v>
      </c>
      <c r="EW12" s="35">
        <f t="shared" si="93"/>
        <v>0</v>
      </c>
      <c r="EX12" s="35">
        <f t="shared" si="93"/>
        <v>0</v>
      </c>
      <c r="EY12" s="35">
        <f t="shared" si="93"/>
        <v>0</v>
      </c>
      <c r="EZ12" s="35">
        <f t="shared" si="93"/>
        <v>0</v>
      </c>
      <c r="FA12" s="35">
        <f t="shared" si="93"/>
        <v>0</v>
      </c>
      <c r="FB12" s="35">
        <f t="shared" si="93"/>
        <v>0</v>
      </c>
      <c r="FC12" s="35">
        <f t="shared" si="93"/>
        <v>0</v>
      </c>
      <c r="FD12" s="35">
        <f t="shared" si="93"/>
        <v>0</v>
      </c>
      <c r="FE12" s="35">
        <f t="shared" si="93"/>
        <v>0</v>
      </c>
      <c r="FF12" s="35">
        <f t="shared" si="93"/>
        <v>0</v>
      </c>
      <c r="FG12" s="35">
        <f t="shared" si="93"/>
        <v>0</v>
      </c>
      <c r="FH12" s="35">
        <f t="shared" si="93"/>
        <v>0</v>
      </c>
      <c r="FI12" s="35">
        <f t="shared" si="93"/>
        <v>0</v>
      </c>
      <c r="FJ12" s="35">
        <f t="shared" si="93"/>
        <v>0</v>
      </c>
      <c r="FK12" s="35">
        <f t="shared" si="93"/>
        <v>0</v>
      </c>
      <c r="FL12" s="35">
        <f t="shared" si="93"/>
        <v>0</v>
      </c>
      <c r="FM12" s="35">
        <f t="shared" si="93"/>
        <v>0</v>
      </c>
      <c r="FN12" s="35">
        <f t="shared" si="93"/>
        <v>0</v>
      </c>
      <c r="FO12" s="35">
        <f t="shared" si="93"/>
        <v>0</v>
      </c>
      <c r="FP12" s="35">
        <f t="shared" si="93"/>
        <v>0</v>
      </c>
      <c r="FQ12" s="35">
        <f t="shared" si="93"/>
        <v>0</v>
      </c>
      <c r="FR12" s="35">
        <f t="shared" si="93"/>
        <v>0</v>
      </c>
      <c r="FS12" s="35">
        <f t="shared" si="93"/>
        <v>0</v>
      </c>
      <c r="FT12" s="35">
        <f t="shared" si="93"/>
        <v>0</v>
      </c>
      <c r="FU12" s="35">
        <f t="shared" si="93"/>
        <v>0</v>
      </c>
      <c r="FV12" s="35">
        <f t="shared" si="93"/>
        <v>0</v>
      </c>
      <c r="FW12" s="35">
        <f t="shared" si="93"/>
        <v>0</v>
      </c>
      <c r="FX12" s="35">
        <f t="shared" si="93"/>
        <v>0</v>
      </c>
      <c r="FY12" s="35">
        <f t="shared" si="93"/>
        <v>0</v>
      </c>
      <c r="FZ12" s="35">
        <f t="shared" si="93"/>
        <v>0</v>
      </c>
      <c r="GA12" s="35">
        <f t="shared" si="93"/>
        <v>0</v>
      </c>
      <c r="GB12" s="35">
        <f t="shared" si="93"/>
        <v>0</v>
      </c>
      <c r="GC12" s="35">
        <f t="shared" ref="GC12:GJ12" si="94">SUM(GC13:GC16)</f>
        <v>0</v>
      </c>
      <c r="GD12" s="35">
        <f t="shared" si="94"/>
        <v>0</v>
      </c>
      <c r="GE12" s="35">
        <f t="shared" si="94"/>
        <v>0</v>
      </c>
      <c r="GF12" s="35">
        <f t="shared" si="94"/>
        <v>0</v>
      </c>
      <c r="GG12" s="35">
        <f t="shared" si="94"/>
        <v>0</v>
      </c>
      <c r="GH12" s="35">
        <f t="shared" si="94"/>
        <v>0</v>
      </c>
      <c r="GI12" s="35">
        <f t="shared" si="94"/>
        <v>0</v>
      </c>
      <c r="GJ12" s="35">
        <f t="shared" si="94"/>
        <v>0</v>
      </c>
      <c r="GL12" s="24" t="s">
        <v>1082</v>
      </c>
      <c r="GM12" s="35">
        <f t="shared" ref="GM12:IX12" si="95">SUM(GM13:GM16)</f>
        <v>47.032105806081958</v>
      </c>
      <c r="GN12" s="35">
        <f t="shared" si="95"/>
        <v>47.032105806081958</v>
      </c>
      <c r="GO12" s="35">
        <f t="shared" si="95"/>
        <v>46.444652131451903</v>
      </c>
      <c r="GP12" s="35">
        <f t="shared" si="95"/>
        <v>46.444652131451903</v>
      </c>
      <c r="GQ12" s="35">
        <f t="shared" si="95"/>
        <v>46.444652131451903</v>
      </c>
      <c r="GR12" s="35">
        <f t="shared" si="95"/>
        <v>46.444652131451903</v>
      </c>
      <c r="GS12" s="35">
        <f t="shared" si="95"/>
        <v>46.444652131451903</v>
      </c>
      <c r="GT12" s="35">
        <f t="shared" si="95"/>
        <v>46.444652131451903</v>
      </c>
      <c r="GU12" s="35">
        <f t="shared" si="95"/>
        <v>46.444652131451903</v>
      </c>
      <c r="GV12" s="35">
        <f t="shared" si="95"/>
        <v>46.444652131451903</v>
      </c>
      <c r="GW12" s="35">
        <f t="shared" si="95"/>
        <v>46.444652131451903</v>
      </c>
      <c r="GX12" s="35">
        <f t="shared" si="95"/>
        <v>45.131788304290978</v>
      </c>
      <c r="GY12" s="35">
        <f t="shared" si="95"/>
        <v>45.131623840124306</v>
      </c>
      <c r="GZ12" s="35">
        <f t="shared" si="95"/>
        <v>45.131623840124306</v>
      </c>
      <c r="HA12" s="35">
        <f t="shared" si="95"/>
        <v>45.131623840124306</v>
      </c>
      <c r="HB12" s="35">
        <f t="shared" si="95"/>
        <v>45.131623840124306</v>
      </c>
      <c r="HC12" s="35">
        <f t="shared" si="95"/>
        <v>45.131623840124306</v>
      </c>
      <c r="HD12" s="35">
        <f t="shared" si="95"/>
        <v>45.131623840124306</v>
      </c>
      <c r="HE12" s="35">
        <f t="shared" si="95"/>
        <v>45.131623840124306</v>
      </c>
      <c r="HF12" s="35">
        <f t="shared" si="95"/>
        <v>45.131623840124306</v>
      </c>
      <c r="HG12" s="35">
        <f t="shared" si="95"/>
        <v>45.131623840124306</v>
      </c>
      <c r="HH12" s="35">
        <f t="shared" si="95"/>
        <v>45.131623840124306</v>
      </c>
      <c r="HI12" s="35">
        <f t="shared" si="95"/>
        <v>45.131623840124306</v>
      </c>
      <c r="HJ12" s="35">
        <f t="shared" si="95"/>
        <v>45.131623840124306</v>
      </c>
      <c r="HK12" s="35">
        <f t="shared" si="95"/>
        <v>45.131623840124306</v>
      </c>
      <c r="HL12" s="35">
        <f t="shared" si="95"/>
        <v>45.131623840124306</v>
      </c>
      <c r="HM12" s="35">
        <f t="shared" si="95"/>
        <v>45.131623840124306</v>
      </c>
      <c r="HN12" s="35">
        <f t="shared" si="95"/>
        <v>45.131623840124306</v>
      </c>
      <c r="HO12" s="35">
        <f t="shared" si="95"/>
        <v>45.131623840124306</v>
      </c>
      <c r="HP12" s="35">
        <f t="shared" si="95"/>
        <v>45.131623840124306</v>
      </c>
      <c r="HQ12" s="35">
        <f t="shared" si="95"/>
        <v>45.131623840124306</v>
      </c>
      <c r="HR12" s="35">
        <f t="shared" si="95"/>
        <v>45.131623840124306</v>
      </c>
      <c r="HS12" s="35">
        <f t="shared" si="95"/>
        <v>45.131623840124306</v>
      </c>
      <c r="HT12" s="35">
        <f t="shared" si="95"/>
        <v>45.131623840124306</v>
      </c>
      <c r="HU12" s="35">
        <f t="shared" si="95"/>
        <v>45.131623840124306</v>
      </c>
      <c r="HV12" s="35">
        <f t="shared" si="95"/>
        <v>45.131623840124306</v>
      </c>
      <c r="HW12" s="35">
        <f t="shared" si="95"/>
        <v>45.131623840124306</v>
      </c>
      <c r="HX12" s="35">
        <f t="shared" si="95"/>
        <v>45.131623840124306</v>
      </c>
      <c r="HY12" s="35">
        <f t="shared" si="95"/>
        <v>45.131623840124306</v>
      </c>
      <c r="HZ12" s="35">
        <f t="shared" si="95"/>
        <v>45.131623840124306</v>
      </c>
      <c r="IA12" s="35">
        <f t="shared" si="95"/>
        <v>45.131623840124306</v>
      </c>
      <c r="IB12" s="35">
        <f t="shared" si="95"/>
        <v>45.131623840124306</v>
      </c>
      <c r="IC12" s="35">
        <f t="shared" si="95"/>
        <v>45.131623840124306</v>
      </c>
      <c r="ID12" s="35">
        <f t="shared" si="95"/>
        <v>45.131623840124306</v>
      </c>
      <c r="IE12" s="35">
        <f t="shared" si="95"/>
        <v>45.131623840124306</v>
      </c>
      <c r="IF12" s="35">
        <f t="shared" si="95"/>
        <v>45.131623840124306</v>
      </c>
      <c r="IG12" s="35">
        <f t="shared" si="95"/>
        <v>45.131623840124306</v>
      </c>
      <c r="IH12" s="35">
        <f t="shared" si="95"/>
        <v>45.131623840124306</v>
      </c>
      <c r="II12" s="35">
        <f t="shared" si="95"/>
        <v>45.131623840124306</v>
      </c>
      <c r="IJ12" s="35">
        <f t="shared" si="95"/>
        <v>45.131623840124306</v>
      </c>
      <c r="IK12" s="35">
        <f t="shared" si="95"/>
        <v>45.131623840124306</v>
      </c>
      <c r="IL12" s="35">
        <f t="shared" si="95"/>
        <v>45.131623840124306</v>
      </c>
      <c r="IM12" s="35">
        <f t="shared" si="95"/>
        <v>45.131623840124306</v>
      </c>
      <c r="IN12" s="35">
        <f t="shared" si="95"/>
        <v>45.131623840124306</v>
      </c>
      <c r="IO12" s="35">
        <f t="shared" si="95"/>
        <v>45.131623840124306</v>
      </c>
      <c r="IP12" s="35">
        <f t="shared" si="95"/>
        <v>45.131623840124306</v>
      </c>
      <c r="IQ12" s="35">
        <f t="shared" si="95"/>
        <v>45.131623840124306</v>
      </c>
      <c r="IR12" s="35">
        <f t="shared" si="95"/>
        <v>45.131623840124306</v>
      </c>
      <c r="IS12" s="35">
        <f t="shared" si="95"/>
        <v>45.131623840124306</v>
      </c>
      <c r="IT12" s="35">
        <f t="shared" si="95"/>
        <v>45.131623840124306</v>
      </c>
      <c r="IU12" s="35">
        <f t="shared" si="95"/>
        <v>45.131623840124306</v>
      </c>
      <c r="IV12" s="35">
        <f t="shared" si="95"/>
        <v>45.131623840124306</v>
      </c>
      <c r="IW12" s="35">
        <f t="shared" si="95"/>
        <v>45.131623840124306</v>
      </c>
      <c r="IX12" s="35">
        <f t="shared" si="95"/>
        <v>45.131623840124306</v>
      </c>
      <c r="IY12" s="35">
        <f t="shared" ref="IY12:LJ12" si="96">SUM(IY13:IY16)</f>
        <v>45.131623840124306</v>
      </c>
      <c r="IZ12" s="35">
        <f t="shared" si="96"/>
        <v>45.131623840124306</v>
      </c>
      <c r="JA12" s="35">
        <f t="shared" si="96"/>
        <v>45.131623840124306</v>
      </c>
      <c r="JB12" s="35">
        <f t="shared" si="96"/>
        <v>45.131623840124306</v>
      </c>
      <c r="JC12" s="35">
        <f t="shared" si="96"/>
        <v>45.131623840124306</v>
      </c>
      <c r="JD12" s="35">
        <f t="shared" si="96"/>
        <v>45.131623840124306</v>
      </c>
      <c r="JE12" s="35">
        <f t="shared" si="96"/>
        <v>45.131623840124306</v>
      </c>
      <c r="JF12" s="35">
        <f t="shared" si="96"/>
        <v>45.131623840124306</v>
      </c>
      <c r="JG12" s="35">
        <f t="shared" si="96"/>
        <v>45.131623840124306</v>
      </c>
      <c r="JH12" s="35">
        <f t="shared" si="96"/>
        <v>45.131623840124306</v>
      </c>
      <c r="JI12" s="35">
        <f t="shared" si="96"/>
        <v>45.131623840124306</v>
      </c>
      <c r="JJ12" s="35">
        <f t="shared" si="96"/>
        <v>45.131623840124306</v>
      </c>
      <c r="JK12" s="35">
        <f t="shared" si="96"/>
        <v>45.131623840124306</v>
      </c>
      <c r="JL12" s="35">
        <f t="shared" si="96"/>
        <v>45.131623840124306</v>
      </c>
      <c r="JM12" s="35">
        <f t="shared" si="96"/>
        <v>45.131623840124306</v>
      </c>
      <c r="JN12" s="35">
        <f t="shared" si="96"/>
        <v>45.131623840124306</v>
      </c>
      <c r="JO12" s="35">
        <f t="shared" si="96"/>
        <v>45.131623840124306</v>
      </c>
      <c r="JP12" s="35">
        <f t="shared" si="96"/>
        <v>45.131623840124306</v>
      </c>
      <c r="JQ12" s="35">
        <f t="shared" si="96"/>
        <v>30.211731391360871</v>
      </c>
      <c r="JR12" s="35">
        <f t="shared" si="96"/>
        <v>24.108139025957644</v>
      </c>
      <c r="JS12" s="35">
        <f t="shared" si="96"/>
        <v>24.108139025957644</v>
      </c>
      <c r="JT12" s="35">
        <f t="shared" si="96"/>
        <v>24.108139025957644</v>
      </c>
      <c r="JU12" s="35">
        <f t="shared" si="96"/>
        <v>24.108139025957644</v>
      </c>
      <c r="JV12" s="35">
        <f t="shared" si="96"/>
        <v>24.108139025957644</v>
      </c>
      <c r="JW12" s="35">
        <f t="shared" si="96"/>
        <v>24.108139025957644</v>
      </c>
      <c r="JX12" s="35">
        <f t="shared" si="96"/>
        <v>24.108139025957644</v>
      </c>
      <c r="JY12" s="35">
        <f t="shared" si="96"/>
        <v>24.108139025957644</v>
      </c>
      <c r="JZ12" s="35">
        <f t="shared" si="96"/>
        <v>24.108139025957644</v>
      </c>
      <c r="KA12" s="35">
        <f t="shared" si="96"/>
        <v>24.108139025957644</v>
      </c>
      <c r="KB12" s="35">
        <f t="shared" si="96"/>
        <v>24.108139025957644</v>
      </c>
      <c r="KC12" s="35">
        <f t="shared" si="96"/>
        <v>24.108139025957644</v>
      </c>
      <c r="KD12" s="35">
        <f t="shared" si="96"/>
        <v>24.108139025957644</v>
      </c>
      <c r="KE12" s="35">
        <f t="shared" si="96"/>
        <v>24.108139025957644</v>
      </c>
      <c r="KF12" s="35">
        <f t="shared" si="96"/>
        <v>24.108139025957644</v>
      </c>
      <c r="KG12" s="35">
        <f t="shared" si="96"/>
        <v>24.108139025957644</v>
      </c>
      <c r="KH12" s="35">
        <f t="shared" si="96"/>
        <v>24.108139025957644</v>
      </c>
      <c r="KI12" s="35">
        <f t="shared" si="96"/>
        <v>24.108139025957644</v>
      </c>
      <c r="KJ12" s="35">
        <f t="shared" si="96"/>
        <v>24.108139025957644</v>
      </c>
      <c r="KK12" s="35">
        <f t="shared" si="96"/>
        <v>24.108139025957644</v>
      </c>
      <c r="KL12" s="35">
        <f t="shared" si="96"/>
        <v>24.108139025957644</v>
      </c>
      <c r="KM12" s="35">
        <f t="shared" si="96"/>
        <v>24.108139025957644</v>
      </c>
      <c r="KN12" s="35">
        <f t="shared" si="96"/>
        <v>24.108139025957644</v>
      </c>
      <c r="KO12" s="35">
        <f t="shared" si="96"/>
        <v>24.108139025957644</v>
      </c>
      <c r="KP12" s="35">
        <f t="shared" si="96"/>
        <v>24.108139025957644</v>
      </c>
      <c r="KQ12" s="35">
        <f t="shared" si="96"/>
        <v>24.108139025957644</v>
      </c>
      <c r="KR12" s="35">
        <f t="shared" si="96"/>
        <v>24.108139025957644</v>
      </c>
      <c r="KS12" s="35">
        <f t="shared" si="96"/>
        <v>24.108139025957644</v>
      </c>
      <c r="KT12" s="35">
        <f t="shared" si="96"/>
        <v>24.108139025957644</v>
      </c>
      <c r="KU12" s="35">
        <f t="shared" si="96"/>
        <v>24.108139025957644</v>
      </c>
      <c r="KV12" s="35">
        <f t="shared" si="96"/>
        <v>24.108139025957644</v>
      </c>
      <c r="KW12" s="35">
        <f t="shared" si="96"/>
        <v>24.108139025957644</v>
      </c>
      <c r="KX12" s="35">
        <f t="shared" si="96"/>
        <v>21.627178138755266</v>
      </c>
      <c r="KY12" s="35">
        <f t="shared" si="96"/>
        <v>17.161448541790978</v>
      </c>
      <c r="KZ12" s="35">
        <f t="shared" si="96"/>
        <v>17.161448541790978</v>
      </c>
      <c r="LA12" s="35">
        <f t="shared" si="96"/>
        <v>17.161448541790978</v>
      </c>
      <c r="LB12" s="35">
        <f t="shared" si="96"/>
        <v>17.161448541790978</v>
      </c>
      <c r="LC12" s="35">
        <f t="shared" si="96"/>
        <v>17.161448541790978</v>
      </c>
      <c r="LD12" s="35">
        <f t="shared" si="96"/>
        <v>17.161448541790978</v>
      </c>
      <c r="LE12" s="35">
        <f t="shared" si="96"/>
        <v>17.161448541790978</v>
      </c>
      <c r="LF12" s="35">
        <f t="shared" si="96"/>
        <v>17.161448541790978</v>
      </c>
      <c r="LG12" s="35">
        <f t="shared" si="96"/>
        <v>17.161448541790978</v>
      </c>
      <c r="LH12" s="35">
        <f t="shared" si="96"/>
        <v>17.161448541790978</v>
      </c>
      <c r="LI12" s="35">
        <f t="shared" si="96"/>
        <v>17.161448541790978</v>
      </c>
      <c r="LJ12" s="35">
        <f t="shared" si="96"/>
        <v>17.161448541790978</v>
      </c>
      <c r="LK12" s="35">
        <f t="shared" ref="LK12:NV12" si="97">SUM(LK13:LK16)</f>
        <v>2.2143804570052876</v>
      </c>
      <c r="LL12" s="35">
        <f t="shared" si="97"/>
        <v>0</v>
      </c>
      <c r="LM12" s="35">
        <f t="shared" si="97"/>
        <v>0</v>
      </c>
      <c r="LN12" s="35">
        <f t="shared" si="97"/>
        <v>0</v>
      </c>
      <c r="LO12" s="35">
        <f t="shared" si="97"/>
        <v>0</v>
      </c>
      <c r="LP12" s="35">
        <f t="shared" si="97"/>
        <v>0</v>
      </c>
      <c r="LQ12" s="35">
        <f t="shared" si="97"/>
        <v>0</v>
      </c>
      <c r="LR12" s="35">
        <f t="shared" si="97"/>
        <v>0</v>
      </c>
      <c r="LS12" s="35">
        <f t="shared" si="97"/>
        <v>0</v>
      </c>
      <c r="LT12" s="35">
        <f t="shared" si="97"/>
        <v>0</v>
      </c>
      <c r="LU12" s="35">
        <f t="shared" si="97"/>
        <v>0</v>
      </c>
      <c r="LV12" s="35">
        <f t="shared" si="97"/>
        <v>0</v>
      </c>
      <c r="LW12" s="35">
        <f t="shared" si="97"/>
        <v>0</v>
      </c>
      <c r="LX12" s="35">
        <f t="shared" si="97"/>
        <v>0</v>
      </c>
      <c r="LY12" s="35">
        <f t="shared" si="97"/>
        <v>0</v>
      </c>
      <c r="LZ12" s="35">
        <f t="shared" si="97"/>
        <v>0</v>
      </c>
      <c r="MA12" s="35">
        <f t="shared" si="97"/>
        <v>0</v>
      </c>
      <c r="MB12" s="35">
        <f t="shared" si="97"/>
        <v>0</v>
      </c>
      <c r="MC12" s="35">
        <f t="shared" si="97"/>
        <v>0</v>
      </c>
      <c r="MD12" s="35">
        <f t="shared" si="97"/>
        <v>0</v>
      </c>
      <c r="ME12" s="35">
        <f t="shared" si="97"/>
        <v>0</v>
      </c>
      <c r="MF12" s="35">
        <f t="shared" si="97"/>
        <v>0</v>
      </c>
      <c r="MG12" s="35">
        <f t="shared" si="97"/>
        <v>0</v>
      </c>
      <c r="MH12" s="35">
        <f t="shared" si="97"/>
        <v>0</v>
      </c>
      <c r="MI12" s="35">
        <f t="shared" si="97"/>
        <v>0</v>
      </c>
      <c r="MJ12" s="35">
        <f t="shared" si="97"/>
        <v>0</v>
      </c>
      <c r="MK12" s="35">
        <f t="shared" si="97"/>
        <v>0</v>
      </c>
      <c r="ML12" s="35">
        <f t="shared" si="97"/>
        <v>0</v>
      </c>
      <c r="MM12" s="35">
        <f t="shared" si="97"/>
        <v>0</v>
      </c>
      <c r="MN12" s="35">
        <f t="shared" si="97"/>
        <v>0</v>
      </c>
      <c r="MO12" s="35">
        <f t="shared" si="97"/>
        <v>0</v>
      </c>
      <c r="MP12" s="35">
        <f t="shared" si="97"/>
        <v>0</v>
      </c>
      <c r="MQ12" s="35">
        <f t="shared" si="97"/>
        <v>0</v>
      </c>
      <c r="MR12" s="35">
        <f t="shared" si="97"/>
        <v>0</v>
      </c>
      <c r="MS12" s="35">
        <f t="shared" si="97"/>
        <v>0</v>
      </c>
      <c r="MT12" s="35">
        <f t="shared" si="97"/>
        <v>0</v>
      </c>
      <c r="MU12" s="35">
        <f t="shared" si="97"/>
        <v>0</v>
      </c>
      <c r="MV12" s="35">
        <f t="shared" si="97"/>
        <v>0</v>
      </c>
      <c r="MW12" s="35">
        <f t="shared" si="97"/>
        <v>0</v>
      </c>
      <c r="MX12" s="35">
        <f t="shared" si="97"/>
        <v>0</v>
      </c>
      <c r="MY12" s="35">
        <f t="shared" si="97"/>
        <v>0</v>
      </c>
      <c r="MZ12" s="35">
        <f t="shared" si="97"/>
        <v>0</v>
      </c>
      <c r="NA12" s="35">
        <f t="shared" si="97"/>
        <v>0</v>
      </c>
      <c r="NB12" s="35">
        <f t="shared" si="97"/>
        <v>0</v>
      </c>
      <c r="NC12" s="35">
        <f t="shared" si="97"/>
        <v>0</v>
      </c>
      <c r="ND12" s="35">
        <f t="shared" si="97"/>
        <v>0</v>
      </c>
      <c r="NE12" s="35">
        <f t="shared" si="97"/>
        <v>0</v>
      </c>
      <c r="NF12" s="35">
        <f t="shared" si="97"/>
        <v>0</v>
      </c>
      <c r="NG12" s="35">
        <f t="shared" si="97"/>
        <v>0</v>
      </c>
      <c r="NH12" s="35">
        <f t="shared" si="97"/>
        <v>0</v>
      </c>
      <c r="NI12" s="35">
        <f t="shared" si="97"/>
        <v>0</v>
      </c>
      <c r="NJ12" s="35">
        <f t="shared" si="97"/>
        <v>0</v>
      </c>
      <c r="NK12" s="35">
        <f t="shared" si="97"/>
        <v>0</v>
      </c>
      <c r="NL12" s="35">
        <f t="shared" si="97"/>
        <v>0</v>
      </c>
      <c r="NM12" s="35">
        <f t="shared" si="97"/>
        <v>0</v>
      </c>
      <c r="NN12" s="35">
        <f t="shared" si="97"/>
        <v>0</v>
      </c>
      <c r="NO12" s="35">
        <f t="shared" si="97"/>
        <v>0</v>
      </c>
      <c r="NP12" s="35">
        <f t="shared" si="97"/>
        <v>0</v>
      </c>
      <c r="NQ12" s="35">
        <f t="shared" si="97"/>
        <v>0</v>
      </c>
      <c r="NR12" s="35">
        <f t="shared" si="97"/>
        <v>0</v>
      </c>
      <c r="NS12" s="35">
        <f t="shared" si="97"/>
        <v>0</v>
      </c>
      <c r="NT12" s="35">
        <f t="shared" si="97"/>
        <v>0</v>
      </c>
      <c r="NU12" s="35">
        <f t="shared" si="97"/>
        <v>0</v>
      </c>
      <c r="NV12" s="35">
        <f t="shared" si="97"/>
        <v>0</v>
      </c>
      <c r="NW12" s="35">
        <f t="shared" ref="NW12:QH12" si="98">SUM(NW13:NW16)</f>
        <v>0</v>
      </c>
      <c r="NX12" s="35">
        <f t="shared" si="98"/>
        <v>0</v>
      </c>
      <c r="NY12" s="35">
        <f t="shared" si="98"/>
        <v>0</v>
      </c>
      <c r="NZ12" s="35">
        <f t="shared" si="98"/>
        <v>0</v>
      </c>
      <c r="OA12" s="35">
        <f t="shared" si="98"/>
        <v>0</v>
      </c>
      <c r="OB12" s="35">
        <f t="shared" si="98"/>
        <v>0</v>
      </c>
      <c r="OC12" s="35">
        <f t="shared" si="98"/>
        <v>0</v>
      </c>
      <c r="OD12" s="35">
        <f t="shared" si="98"/>
        <v>0</v>
      </c>
      <c r="OE12" s="35">
        <f t="shared" si="98"/>
        <v>0</v>
      </c>
      <c r="OF12" s="35">
        <f t="shared" si="98"/>
        <v>0</v>
      </c>
      <c r="OG12" s="35">
        <f t="shared" si="98"/>
        <v>0</v>
      </c>
      <c r="OH12" s="35">
        <f t="shared" si="98"/>
        <v>0</v>
      </c>
      <c r="OI12" s="35">
        <f t="shared" si="98"/>
        <v>0</v>
      </c>
      <c r="OJ12" s="35">
        <f t="shared" si="98"/>
        <v>0</v>
      </c>
      <c r="OK12" s="35">
        <f t="shared" si="98"/>
        <v>0</v>
      </c>
      <c r="OL12" s="35">
        <f t="shared" si="98"/>
        <v>0</v>
      </c>
      <c r="OM12" s="35">
        <f t="shared" si="98"/>
        <v>0</v>
      </c>
      <c r="ON12" s="35">
        <f t="shared" si="98"/>
        <v>0</v>
      </c>
      <c r="OO12" s="35">
        <f t="shared" si="98"/>
        <v>0</v>
      </c>
      <c r="OP12" s="35">
        <f t="shared" si="98"/>
        <v>0</v>
      </c>
      <c r="OQ12" s="35">
        <f t="shared" si="98"/>
        <v>0</v>
      </c>
      <c r="OR12" s="35">
        <f t="shared" si="98"/>
        <v>0</v>
      </c>
      <c r="OS12" s="35">
        <f t="shared" si="98"/>
        <v>0</v>
      </c>
      <c r="OT12" s="35">
        <f t="shared" si="98"/>
        <v>0</v>
      </c>
      <c r="OU12" s="35">
        <f t="shared" si="98"/>
        <v>0</v>
      </c>
      <c r="OV12" s="35">
        <f t="shared" si="98"/>
        <v>0</v>
      </c>
      <c r="OW12" s="35">
        <f t="shared" si="98"/>
        <v>0</v>
      </c>
      <c r="OX12" s="35">
        <f t="shared" si="98"/>
        <v>0</v>
      </c>
      <c r="OY12" s="35">
        <f t="shared" si="98"/>
        <v>0</v>
      </c>
      <c r="OZ12" s="35">
        <f t="shared" si="98"/>
        <v>0</v>
      </c>
      <c r="PA12" s="35">
        <f t="shared" si="98"/>
        <v>0</v>
      </c>
      <c r="PB12" s="35">
        <f t="shared" si="98"/>
        <v>0</v>
      </c>
      <c r="PC12" s="35">
        <f t="shared" si="98"/>
        <v>0</v>
      </c>
      <c r="PD12" s="35">
        <f t="shared" si="98"/>
        <v>0</v>
      </c>
      <c r="PE12" s="35">
        <f t="shared" si="98"/>
        <v>0</v>
      </c>
      <c r="PF12" s="35">
        <f t="shared" si="98"/>
        <v>0</v>
      </c>
      <c r="PG12" s="35">
        <f t="shared" si="98"/>
        <v>0</v>
      </c>
      <c r="PH12" s="35">
        <f t="shared" si="98"/>
        <v>0</v>
      </c>
      <c r="PI12" s="35">
        <f t="shared" si="98"/>
        <v>0</v>
      </c>
      <c r="PJ12" s="35">
        <f t="shared" si="98"/>
        <v>0</v>
      </c>
      <c r="PK12" s="35">
        <f t="shared" si="98"/>
        <v>0</v>
      </c>
      <c r="PL12" s="35">
        <f t="shared" si="98"/>
        <v>0</v>
      </c>
      <c r="PM12" s="35">
        <f t="shared" si="98"/>
        <v>0</v>
      </c>
      <c r="PN12" s="35">
        <f t="shared" si="98"/>
        <v>0</v>
      </c>
      <c r="PO12" s="35">
        <f t="shared" si="98"/>
        <v>0</v>
      </c>
      <c r="PP12" s="35">
        <f t="shared" si="98"/>
        <v>0</v>
      </c>
      <c r="PQ12" s="35">
        <f t="shared" si="98"/>
        <v>0</v>
      </c>
      <c r="PR12" s="35">
        <f t="shared" si="98"/>
        <v>0</v>
      </c>
      <c r="PS12" s="35">
        <f t="shared" si="98"/>
        <v>0</v>
      </c>
      <c r="PT12" s="35">
        <f t="shared" si="98"/>
        <v>0</v>
      </c>
      <c r="PU12" s="35">
        <f t="shared" si="98"/>
        <v>0</v>
      </c>
      <c r="PV12" s="35">
        <f t="shared" si="98"/>
        <v>0</v>
      </c>
      <c r="PW12" s="35">
        <f t="shared" si="98"/>
        <v>0</v>
      </c>
      <c r="PX12" s="35">
        <f t="shared" si="98"/>
        <v>0</v>
      </c>
      <c r="PY12" s="35">
        <f t="shared" si="98"/>
        <v>0</v>
      </c>
      <c r="PZ12" s="35">
        <f t="shared" si="98"/>
        <v>0</v>
      </c>
      <c r="QA12" s="35">
        <f t="shared" si="98"/>
        <v>0</v>
      </c>
      <c r="QB12" s="35">
        <f t="shared" si="98"/>
        <v>0</v>
      </c>
      <c r="QC12" s="35">
        <f t="shared" si="98"/>
        <v>0</v>
      </c>
      <c r="QD12" s="35">
        <f t="shared" si="98"/>
        <v>0</v>
      </c>
      <c r="QE12" s="35">
        <f t="shared" si="98"/>
        <v>0</v>
      </c>
      <c r="QF12" s="35">
        <f t="shared" si="98"/>
        <v>0</v>
      </c>
      <c r="QG12" s="35">
        <f t="shared" si="98"/>
        <v>0</v>
      </c>
      <c r="QH12" s="35">
        <f t="shared" si="98"/>
        <v>0</v>
      </c>
      <c r="QI12" s="35">
        <f t="shared" ref="QI12:ST12" si="99">SUM(QI13:QI16)</f>
        <v>0</v>
      </c>
      <c r="QJ12" s="35">
        <f t="shared" si="99"/>
        <v>0</v>
      </c>
      <c r="QK12" s="35">
        <f t="shared" si="99"/>
        <v>0</v>
      </c>
      <c r="QL12" s="35">
        <f t="shared" si="99"/>
        <v>0</v>
      </c>
      <c r="QM12" s="35">
        <f t="shared" si="99"/>
        <v>0</v>
      </c>
      <c r="QN12" s="35">
        <f t="shared" si="99"/>
        <v>0</v>
      </c>
      <c r="QO12" s="35">
        <f t="shared" si="99"/>
        <v>0</v>
      </c>
      <c r="QP12" s="35">
        <f t="shared" si="99"/>
        <v>0</v>
      </c>
      <c r="QQ12" s="35">
        <f t="shared" si="99"/>
        <v>0</v>
      </c>
      <c r="QR12" s="35">
        <f t="shared" si="99"/>
        <v>0</v>
      </c>
      <c r="QS12" s="35">
        <f t="shared" si="99"/>
        <v>0</v>
      </c>
      <c r="QT12" s="35">
        <f t="shared" si="99"/>
        <v>0</v>
      </c>
      <c r="QU12" s="35">
        <f t="shared" si="99"/>
        <v>0</v>
      </c>
      <c r="QV12" s="35">
        <f t="shared" si="99"/>
        <v>0</v>
      </c>
      <c r="QW12" s="35">
        <f t="shared" si="99"/>
        <v>0</v>
      </c>
      <c r="QX12" s="35">
        <f t="shared" si="99"/>
        <v>0</v>
      </c>
      <c r="QY12" s="35">
        <f t="shared" si="99"/>
        <v>0</v>
      </c>
      <c r="QZ12" s="35">
        <f t="shared" si="99"/>
        <v>0</v>
      </c>
      <c r="RA12" s="35">
        <f t="shared" si="99"/>
        <v>0</v>
      </c>
      <c r="RB12" s="35">
        <f t="shared" si="99"/>
        <v>0</v>
      </c>
      <c r="RC12" s="35">
        <f t="shared" si="99"/>
        <v>0</v>
      </c>
      <c r="RD12" s="35">
        <f t="shared" si="99"/>
        <v>0</v>
      </c>
      <c r="RE12" s="35">
        <f t="shared" si="99"/>
        <v>0</v>
      </c>
      <c r="RF12" s="35">
        <f t="shared" si="99"/>
        <v>0</v>
      </c>
      <c r="RG12" s="35">
        <f t="shared" si="99"/>
        <v>0</v>
      </c>
      <c r="RH12" s="35">
        <f t="shared" si="99"/>
        <v>0</v>
      </c>
      <c r="RI12" s="35">
        <f t="shared" si="99"/>
        <v>0</v>
      </c>
      <c r="RJ12" s="35">
        <f t="shared" si="99"/>
        <v>0</v>
      </c>
      <c r="RK12" s="35">
        <f t="shared" si="99"/>
        <v>0</v>
      </c>
      <c r="RL12" s="35">
        <f t="shared" si="99"/>
        <v>0</v>
      </c>
      <c r="RM12" s="35">
        <f t="shared" si="99"/>
        <v>0</v>
      </c>
      <c r="RN12" s="35">
        <f t="shared" si="99"/>
        <v>0</v>
      </c>
      <c r="RO12" s="35">
        <f t="shared" si="99"/>
        <v>0</v>
      </c>
      <c r="RP12" s="35">
        <f t="shared" si="99"/>
        <v>0</v>
      </c>
      <c r="RQ12" s="35">
        <f t="shared" si="99"/>
        <v>0</v>
      </c>
      <c r="RR12" s="35">
        <f t="shared" si="99"/>
        <v>0</v>
      </c>
      <c r="RS12" s="35">
        <f t="shared" si="99"/>
        <v>0</v>
      </c>
      <c r="RT12" s="35">
        <f t="shared" si="99"/>
        <v>0</v>
      </c>
      <c r="RU12" s="35">
        <f t="shared" si="99"/>
        <v>0</v>
      </c>
      <c r="RV12" s="35">
        <f t="shared" si="99"/>
        <v>0</v>
      </c>
      <c r="RW12" s="35">
        <f t="shared" si="99"/>
        <v>0</v>
      </c>
      <c r="RX12" s="35">
        <f t="shared" si="99"/>
        <v>0</v>
      </c>
      <c r="RY12" s="35">
        <f t="shared" si="99"/>
        <v>0</v>
      </c>
      <c r="RZ12" s="35">
        <f t="shared" si="99"/>
        <v>0</v>
      </c>
      <c r="SA12" s="35">
        <f t="shared" si="99"/>
        <v>0</v>
      </c>
      <c r="SB12" s="35">
        <f t="shared" si="99"/>
        <v>0</v>
      </c>
      <c r="SC12" s="35">
        <f t="shared" si="99"/>
        <v>0</v>
      </c>
      <c r="SD12" s="35">
        <f t="shared" si="99"/>
        <v>0</v>
      </c>
      <c r="SE12" s="35">
        <f t="shared" si="99"/>
        <v>0</v>
      </c>
      <c r="SF12" s="35">
        <f t="shared" si="99"/>
        <v>0</v>
      </c>
      <c r="SG12" s="35">
        <f t="shared" si="99"/>
        <v>0</v>
      </c>
      <c r="SH12" s="35">
        <f t="shared" si="99"/>
        <v>0</v>
      </c>
      <c r="SI12" s="35">
        <f t="shared" si="99"/>
        <v>0</v>
      </c>
      <c r="SJ12" s="35">
        <f t="shared" si="99"/>
        <v>0</v>
      </c>
      <c r="SK12" s="35">
        <f t="shared" si="99"/>
        <v>0</v>
      </c>
      <c r="SL12" s="35">
        <f t="shared" si="99"/>
        <v>0</v>
      </c>
      <c r="SM12" s="35">
        <f t="shared" si="99"/>
        <v>0</v>
      </c>
      <c r="SN12" s="35">
        <f t="shared" si="99"/>
        <v>0</v>
      </c>
      <c r="SO12" s="35">
        <f t="shared" si="99"/>
        <v>0</v>
      </c>
      <c r="SP12" s="35">
        <f t="shared" si="99"/>
        <v>0</v>
      </c>
      <c r="SQ12" s="35">
        <f t="shared" si="99"/>
        <v>0</v>
      </c>
      <c r="SR12" s="35">
        <f t="shared" si="99"/>
        <v>0</v>
      </c>
      <c r="SS12" s="35">
        <f t="shared" si="99"/>
        <v>0</v>
      </c>
      <c r="ST12" s="35">
        <f t="shared" si="99"/>
        <v>0</v>
      </c>
      <c r="SU12" s="35">
        <f t="shared" ref="SU12:VF12" si="100">SUM(SU13:SU16)</f>
        <v>0</v>
      </c>
      <c r="SV12" s="35">
        <f t="shared" si="100"/>
        <v>0</v>
      </c>
      <c r="SW12" s="35">
        <f t="shared" si="100"/>
        <v>0</v>
      </c>
      <c r="SX12" s="35">
        <f t="shared" si="100"/>
        <v>0</v>
      </c>
      <c r="SY12" s="35">
        <f t="shared" si="100"/>
        <v>0</v>
      </c>
      <c r="SZ12" s="35">
        <f t="shared" si="100"/>
        <v>0</v>
      </c>
      <c r="TA12" s="35">
        <f t="shared" si="100"/>
        <v>0</v>
      </c>
      <c r="TB12" s="35">
        <f t="shared" si="100"/>
        <v>0</v>
      </c>
      <c r="TC12" s="35">
        <f t="shared" si="100"/>
        <v>0</v>
      </c>
      <c r="TD12" s="35">
        <f t="shared" si="100"/>
        <v>0</v>
      </c>
      <c r="TE12" s="35">
        <f t="shared" si="100"/>
        <v>0</v>
      </c>
      <c r="TF12" s="35">
        <f t="shared" si="100"/>
        <v>0</v>
      </c>
      <c r="TG12" s="35">
        <f t="shared" si="100"/>
        <v>0</v>
      </c>
      <c r="TH12" s="35">
        <f t="shared" si="100"/>
        <v>0</v>
      </c>
      <c r="TI12" s="35">
        <f t="shared" si="100"/>
        <v>0</v>
      </c>
      <c r="TJ12" s="35">
        <f t="shared" si="100"/>
        <v>0</v>
      </c>
      <c r="TK12" s="35">
        <f t="shared" si="100"/>
        <v>0</v>
      </c>
      <c r="TL12" s="35">
        <f t="shared" si="100"/>
        <v>0</v>
      </c>
      <c r="TM12" s="35">
        <f t="shared" si="100"/>
        <v>0</v>
      </c>
      <c r="TN12" s="35">
        <f t="shared" si="100"/>
        <v>0</v>
      </c>
      <c r="TO12" s="35">
        <f t="shared" si="100"/>
        <v>0</v>
      </c>
      <c r="TP12" s="35">
        <f t="shared" si="100"/>
        <v>0</v>
      </c>
      <c r="TQ12" s="35">
        <f t="shared" si="100"/>
        <v>0</v>
      </c>
      <c r="TR12" s="35">
        <f t="shared" si="100"/>
        <v>0</v>
      </c>
      <c r="TS12" s="35">
        <f t="shared" si="100"/>
        <v>0</v>
      </c>
      <c r="TT12" s="35">
        <f t="shared" si="100"/>
        <v>0</v>
      </c>
      <c r="TU12" s="35">
        <f t="shared" si="100"/>
        <v>0</v>
      </c>
      <c r="TV12" s="35">
        <f t="shared" si="100"/>
        <v>0</v>
      </c>
      <c r="TW12" s="35">
        <f t="shared" si="100"/>
        <v>0</v>
      </c>
      <c r="TX12" s="35">
        <f t="shared" si="100"/>
        <v>0</v>
      </c>
      <c r="TY12" s="35">
        <f t="shared" si="100"/>
        <v>0</v>
      </c>
      <c r="TZ12" s="35">
        <f t="shared" si="100"/>
        <v>0</v>
      </c>
      <c r="UA12" s="35">
        <f t="shared" si="100"/>
        <v>0</v>
      </c>
      <c r="UB12" s="35">
        <f t="shared" si="100"/>
        <v>0</v>
      </c>
      <c r="UC12" s="35">
        <f t="shared" si="100"/>
        <v>0</v>
      </c>
      <c r="UD12" s="35">
        <f t="shared" si="100"/>
        <v>0</v>
      </c>
      <c r="UE12" s="35">
        <f t="shared" si="100"/>
        <v>0</v>
      </c>
      <c r="UF12" s="35">
        <f t="shared" si="100"/>
        <v>0</v>
      </c>
      <c r="UG12" s="35">
        <f t="shared" si="100"/>
        <v>0</v>
      </c>
      <c r="UH12" s="35">
        <f t="shared" si="100"/>
        <v>0</v>
      </c>
      <c r="UI12" s="35">
        <f t="shared" si="100"/>
        <v>0</v>
      </c>
      <c r="UJ12" s="35">
        <f t="shared" si="100"/>
        <v>0</v>
      </c>
      <c r="UK12" s="35">
        <f t="shared" si="100"/>
        <v>0</v>
      </c>
      <c r="UL12" s="35">
        <f t="shared" si="100"/>
        <v>0</v>
      </c>
      <c r="UM12" s="35">
        <f t="shared" si="100"/>
        <v>0</v>
      </c>
      <c r="UN12" s="35">
        <f t="shared" si="100"/>
        <v>0</v>
      </c>
      <c r="UO12" s="35">
        <f t="shared" si="100"/>
        <v>0</v>
      </c>
      <c r="UP12" s="35">
        <f t="shared" si="100"/>
        <v>0</v>
      </c>
      <c r="UQ12" s="35">
        <f t="shared" si="100"/>
        <v>0</v>
      </c>
      <c r="UR12" s="35">
        <f t="shared" si="100"/>
        <v>0</v>
      </c>
      <c r="US12" s="35">
        <f t="shared" si="100"/>
        <v>0</v>
      </c>
      <c r="UT12" s="35">
        <f t="shared" si="100"/>
        <v>0</v>
      </c>
      <c r="UU12" s="35">
        <f t="shared" si="100"/>
        <v>0</v>
      </c>
      <c r="UV12" s="35">
        <f t="shared" si="100"/>
        <v>0</v>
      </c>
      <c r="UW12" s="35">
        <f t="shared" si="100"/>
        <v>0</v>
      </c>
      <c r="UX12" s="35">
        <f t="shared" si="100"/>
        <v>0</v>
      </c>
      <c r="UY12" s="35">
        <f t="shared" si="100"/>
        <v>0</v>
      </c>
      <c r="UZ12" s="35">
        <f t="shared" si="100"/>
        <v>0</v>
      </c>
      <c r="VA12" s="35">
        <f t="shared" si="100"/>
        <v>0</v>
      </c>
      <c r="VB12" s="35">
        <f t="shared" si="100"/>
        <v>0</v>
      </c>
      <c r="VC12" s="35">
        <f t="shared" si="100"/>
        <v>0</v>
      </c>
      <c r="VD12" s="35">
        <f t="shared" si="100"/>
        <v>0</v>
      </c>
      <c r="VE12" s="35">
        <f t="shared" si="100"/>
        <v>0</v>
      </c>
      <c r="VF12" s="35">
        <f t="shared" si="100"/>
        <v>0</v>
      </c>
      <c r="VG12" s="35">
        <f t="shared" ref="VG12:WD12" si="101">SUM(VG13:VG16)</f>
        <v>0</v>
      </c>
      <c r="VH12" s="35">
        <f t="shared" si="101"/>
        <v>0</v>
      </c>
      <c r="VI12" s="35">
        <f t="shared" si="101"/>
        <v>0</v>
      </c>
      <c r="VJ12" s="35">
        <f t="shared" si="101"/>
        <v>0</v>
      </c>
      <c r="VK12" s="35">
        <f t="shared" si="101"/>
        <v>0</v>
      </c>
      <c r="VL12" s="35">
        <f t="shared" si="101"/>
        <v>0</v>
      </c>
      <c r="VM12" s="35">
        <f t="shared" si="101"/>
        <v>0</v>
      </c>
      <c r="VN12" s="35">
        <f t="shared" si="101"/>
        <v>0</v>
      </c>
      <c r="VO12" s="35">
        <f t="shared" si="101"/>
        <v>0</v>
      </c>
      <c r="VP12" s="35">
        <f t="shared" si="101"/>
        <v>0</v>
      </c>
      <c r="VQ12" s="35">
        <f t="shared" si="101"/>
        <v>0</v>
      </c>
      <c r="VR12" s="35">
        <f t="shared" si="101"/>
        <v>0</v>
      </c>
      <c r="VS12" s="35">
        <f t="shared" si="101"/>
        <v>0</v>
      </c>
      <c r="VT12" s="35">
        <f t="shared" si="101"/>
        <v>0</v>
      </c>
      <c r="VU12" s="35">
        <f t="shared" si="101"/>
        <v>0</v>
      </c>
      <c r="VV12" s="35">
        <f t="shared" si="101"/>
        <v>0</v>
      </c>
      <c r="VW12" s="35">
        <f t="shared" si="101"/>
        <v>0</v>
      </c>
      <c r="VX12" s="35">
        <f t="shared" si="101"/>
        <v>0</v>
      </c>
      <c r="VY12" s="35">
        <f t="shared" si="101"/>
        <v>0</v>
      </c>
      <c r="VZ12" s="35">
        <f t="shared" si="101"/>
        <v>0</v>
      </c>
      <c r="WA12" s="35">
        <f t="shared" si="101"/>
        <v>0</v>
      </c>
      <c r="WB12" s="35">
        <f t="shared" si="101"/>
        <v>0</v>
      </c>
      <c r="WC12" s="35">
        <f t="shared" si="101"/>
        <v>0</v>
      </c>
      <c r="WD12" s="35">
        <f t="shared" si="101"/>
        <v>0</v>
      </c>
    </row>
    <row r="13" spans="19:604" x14ac:dyDescent="0.35">
      <c r="T13" s="27" t="s">
        <v>2</v>
      </c>
      <c r="U13" s="36">
        <f t="shared" ref="U13:AD16" si="102">SUMIFS(U$32:U$90,$C$32:$C$90,$T13,$K$32:$K$90,"IGPM")</f>
        <v>282.57347975470122</v>
      </c>
      <c r="V13" s="36">
        <f t="shared" si="102"/>
        <v>268.131977665931</v>
      </c>
      <c r="W13" s="36">
        <f t="shared" si="102"/>
        <v>268.131977665931</v>
      </c>
      <c r="X13" s="36">
        <f t="shared" si="102"/>
        <v>268.131977665931</v>
      </c>
      <c r="Y13" s="36">
        <f t="shared" si="102"/>
        <v>268.131977665931</v>
      </c>
      <c r="Z13" s="36">
        <f t="shared" si="102"/>
        <v>268.131977665931</v>
      </c>
      <c r="AA13" s="36">
        <f t="shared" si="102"/>
        <v>232.18860040300089</v>
      </c>
      <c r="AB13" s="36">
        <f t="shared" si="102"/>
        <v>15.85015989593103</v>
      </c>
      <c r="AC13" s="36">
        <f t="shared" si="102"/>
        <v>15.85015989593103</v>
      </c>
      <c r="AD13" s="36">
        <f t="shared" si="102"/>
        <v>15.85015989593103</v>
      </c>
      <c r="AE13" s="36">
        <f t="shared" ref="AE13:AN16" si="103">SUMIFS(AE$32:AE$90,$C$32:$C$90,$T13,$K$32:$K$90,"IGPM")</f>
        <v>10.737205090791988</v>
      </c>
      <c r="AF13" s="36">
        <f t="shared" si="103"/>
        <v>0</v>
      </c>
      <c r="AG13" s="36">
        <f t="shared" si="103"/>
        <v>0</v>
      </c>
      <c r="AH13" s="36">
        <f t="shared" si="103"/>
        <v>0</v>
      </c>
      <c r="AI13" s="36">
        <f t="shared" si="103"/>
        <v>0</v>
      </c>
      <c r="AJ13" s="36">
        <f t="shared" si="103"/>
        <v>0</v>
      </c>
      <c r="AK13" s="36">
        <f t="shared" si="103"/>
        <v>0</v>
      </c>
      <c r="AL13" s="36">
        <f t="shared" si="103"/>
        <v>0</v>
      </c>
      <c r="AM13" s="36">
        <f t="shared" si="103"/>
        <v>0</v>
      </c>
      <c r="AN13" s="36">
        <f t="shared" si="103"/>
        <v>0</v>
      </c>
      <c r="AO13" s="36">
        <f t="shared" ref="AO13:BB16" si="104">SUMIFS(AO$32:AO$90,$C$32:$C$90,$T13,$K$32:$K$90,"IGPM")</f>
        <v>0</v>
      </c>
      <c r="AP13" s="36">
        <f t="shared" si="104"/>
        <v>0</v>
      </c>
      <c r="AQ13" s="36">
        <f t="shared" si="104"/>
        <v>0</v>
      </c>
      <c r="AR13" s="36">
        <f t="shared" si="104"/>
        <v>0</v>
      </c>
      <c r="AS13" s="36">
        <f t="shared" si="104"/>
        <v>0</v>
      </c>
      <c r="AT13" s="36">
        <f t="shared" si="104"/>
        <v>0</v>
      </c>
      <c r="AU13" s="36">
        <f t="shared" si="104"/>
        <v>0</v>
      </c>
      <c r="AV13" s="36">
        <f t="shared" si="104"/>
        <v>0</v>
      </c>
      <c r="AW13" s="36">
        <f t="shared" si="104"/>
        <v>0</v>
      </c>
      <c r="AX13" s="36">
        <f t="shared" si="104"/>
        <v>0</v>
      </c>
      <c r="AY13" s="36">
        <f t="shared" si="104"/>
        <v>0</v>
      </c>
      <c r="AZ13" s="36">
        <f t="shared" si="104"/>
        <v>0</v>
      </c>
      <c r="BA13" s="36">
        <f t="shared" si="104"/>
        <v>0</v>
      </c>
      <c r="BB13" s="36">
        <f t="shared" si="104"/>
        <v>0</v>
      </c>
      <c r="BD13" s="27" t="s">
        <v>2</v>
      </c>
      <c r="BE13" s="36">
        <f t="shared" ref="BE13:BN16" si="105">SUMIFS(BE$32:BE$90,$C$32:$C$90,$T13,$K$32:$K$90,"IGPM")</f>
        <v>70.971585895465523</v>
      </c>
      <c r="BF13" s="36">
        <f t="shared" si="105"/>
        <v>70.971585895465523</v>
      </c>
      <c r="BG13" s="36">
        <f t="shared" si="105"/>
        <v>70.971585895465523</v>
      </c>
      <c r="BH13" s="36">
        <f t="shared" si="105"/>
        <v>69.658722068304598</v>
      </c>
      <c r="BI13" s="36">
        <f t="shared" si="105"/>
        <v>67.032994416482751</v>
      </c>
      <c r="BJ13" s="36">
        <f t="shared" si="105"/>
        <v>67.032994416482751</v>
      </c>
      <c r="BK13" s="36">
        <f t="shared" si="105"/>
        <v>67.032994416482751</v>
      </c>
      <c r="BL13" s="36">
        <f t="shared" si="105"/>
        <v>67.032994416482751</v>
      </c>
      <c r="BM13" s="36">
        <f t="shared" si="105"/>
        <v>67.032994416482751</v>
      </c>
      <c r="BN13" s="36">
        <f t="shared" si="105"/>
        <v>67.032994416482751</v>
      </c>
      <c r="BO13" s="36">
        <f t="shared" ref="BO13:BX16" si="106">SUMIFS(BO$32:BO$90,$C$32:$C$90,$T13,$K$32:$K$90,"IGPM")</f>
        <v>67.032994416482751</v>
      </c>
      <c r="BP13" s="36">
        <f t="shared" si="106"/>
        <v>67.032994416482751</v>
      </c>
      <c r="BQ13" s="36">
        <f t="shared" si="106"/>
        <v>67.032994416482751</v>
      </c>
      <c r="BR13" s="36">
        <f t="shared" si="106"/>
        <v>67.032994416482751</v>
      </c>
      <c r="BS13" s="36">
        <f t="shared" si="106"/>
        <v>67.032994416482751</v>
      </c>
      <c r="BT13" s="36">
        <f t="shared" si="106"/>
        <v>67.032994416482751</v>
      </c>
      <c r="BU13" s="36">
        <f t="shared" si="106"/>
        <v>67.032994416482751</v>
      </c>
      <c r="BV13" s="36">
        <f t="shared" si="106"/>
        <v>67.032994416482751</v>
      </c>
      <c r="BW13" s="36">
        <f t="shared" si="106"/>
        <v>67.032994416482751</v>
      </c>
      <c r="BX13" s="36">
        <f t="shared" si="106"/>
        <v>67.032994416482751</v>
      </c>
      <c r="BY13" s="36">
        <f t="shared" ref="BY13:CH16" si="107">SUMIFS(BY$32:BY$90,$C$32:$C$90,$T13,$K$32:$K$90,"IGPM")</f>
        <v>67.032994416482751</v>
      </c>
      <c r="BZ13" s="36">
        <f t="shared" si="107"/>
        <v>67.032994416482751</v>
      </c>
      <c r="CA13" s="36">
        <f t="shared" si="107"/>
        <v>67.032994416482751</v>
      </c>
      <c r="CB13" s="36">
        <f t="shared" si="107"/>
        <v>67.032994416482751</v>
      </c>
      <c r="CC13" s="36">
        <f t="shared" si="107"/>
        <v>67.032994416482751</v>
      </c>
      <c r="CD13" s="36">
        <f t="shared" si="107"/>
        <v>67.032994416482751</v>
      </c>
      <c r="CE13" s="36">
        <f t="shared" si="107"/>
        <v>67.032994416482751</v>
      </c>
      <c r="CF13" s="36">
        <f t="shared" si="107"/>
        <v>31.089617153552648</v>
      </c>
      <c r="CG13" s="36">
        <f t="shared" si="107"/>
        <v>3.962539973982758</v>
      </c>
      <c r="CH13" s="36">
        <f t="shared" si="107"/>
        <v>3.962539973982758</v>
      </c>
      <c r="CI13" s="36">
        <f t="shared" ref="CI13:CR16" si="108">SUMIFS(CI$32:CI$90,$C$32:$C$90,$T13,$K$32:$K$90,"IGPM")</f>
        <v>3.962539973982758</v>
      </c>
      <c r="CJ13" s="36">
        <f t="shared" si="108"/>
        <v>3.962539973982758</v>
      </c>
      <c r="CK13" s="36">
        <f t="shared" si="108"/>
        <v>3.962539973982758</v>
      </c>
      <c r="CL13" s="36">
        <f t="shared" si="108"/>
        <v>3.962539973982758</v>
      </c>
      <c r="CM13" s="36">
        <f t="shared" si="108"/>
        <v>3.962539973982758</v>
      </c>
      <c r="CN13" s="36">
        <f t="shared" si="108"/>
        <v>3.962539973982758</v>
      </c>
      <c r="CO13" s="36">
        <f t="shared" si="108"/>
        <v>3.962539973982758</v>
      </c>
      <c r="CP13" s="36">
        <f t="shared" si="108"/>
        <v>3.962539973982758</v>
      </c>
      <c r="CQ13" s="36">
        <f t="shared" si="108"/>
        <v>3.962539973982758</v>
      </c>
      <c r="CR13" s="36">
        <f t="shared" si="108"/>
        <v>3.962539973982758</v>
      </c>
      <c r="CS13" s="36">
        <f t="shared" ref="CS13:DB16" si="109">SUMIFS(CS$32:CS$90,$C$32:$C$90,$T13,$K$32:$K$90,"IGPM")</f>
        <v>3.962539973982758</v>
      </c>
      <c r="CT13" s="36">
        <f t="shared" si="109"/>
        <v>3.962539973982758</v>
      </c>
      <c r="CU13" s="36">
        <f t="shared" si="109"/>
        <v>2.8121251428264733</v>
      </c>
      <c r="CV13" s="36">
        <f t="shared" si="109"/>
        <v>0</v>
      </c>
      <c r="CW13" s="36">
        <f t="shared" si="109"/>
        <v>0</v>
      </c>
      <c r="CX13" s="36">
        <f t="shared" si="109"/>
        <v>0</v>
      </c>
      <c r="CY13" s="36">
        <f t="shared" si="109"/>
        <v>0</v>
      </c>
      <c r="CZ13" s="36">
        <f t="shared" si="109"/>
        <v>0</v>
      </c>
      <c r="DA13" s="36">
        <f t="shared" si="109"/>
        <v>0</v>
      </c>
      <c r="DB13" s="36">
        <f t="shared" si="109"/>
        <v>0</v>
      </c>
      <c r="DC13" s="36">
        <f t="shared" ref="DC13:DL16" si="110">SUMIFS(DC$32:DC$90,$C$32:$C$90,$T13,$K$32:$K$90,"IGPM")</f>
        <v>0</v>
      </c>
      <c r="DD13" s="36">
        <f t="shared" si="110"/>
        <v>0</v>
      </c>
      <c r="DE13" s="36">
        <f t="shared" si="110"/>
        <v>0</v>
      </c>
      <c r="DF13" s="36">
        <f t="shared" si="110"/>
        <v>0</v>
      </c>
      <c r="DG13" s="36">
        <f t="shared" si="110"/>
        <v>0</v>
      </c>
      <c r="DH13" s="36">
        <f t="shared" si="110"/>
        <v>0</v>
      </c>
      <c r="DI13" s="36">
        <f t="shared" si="110"/>
        <v>0</v>
      </c>
      <c r="DJ13" s="36">
        <f t="shared" si="110"/>
        <v>0</v>
      </c>
      <c r="DK13" s="36">
        <f t="shared" si="110"/>
        <v>0</v>
      </c>
      <c r="DL13" s="36">
        <f t="shared" si="110"/>
        <v>0</v>
      </c>
      <c r="DM13" s="36">
        <f t="shared" ref="DM13:DV16" si="111">SUMIFS(DM$32:DM$90,$C$32:$C$90,$T13,$K$32:$K$90,"IGPM")</f>
        <v>0</v>
      </c>
      <c r="DN13" s="36">
        <f t="shared" si="111"/>
        <v>0</v>
      </c>
      <c r="DO13" s="36">
        <f t="shared" si="111"/>
        <v>0</v>
      </c>
      <c r="DP13" s="36">
        <f t="shared" si="111"/>
        <v>0</v>
      </c>
      <c r="DQ13" s="36">
        <f t="shared" si="111"/>
        <v>0</v>
      </c>
      <c r="DR13" s="36">
        <f t="shared" si="111"/>
        <v>0</v>
      </c>
      <c r="DS13" s="36">
        <f t="shared" si="111"/>
        <v>0</v>
      </c>
      <c r="DT13" s="36">
        <f t="shared" si="111"/>
        <v>0</v>
      </c>
      <c r="DU13" s="36">
        <f t="shared" si="111"/>
        <v>0</v>
      </c>
      <c r="DV13" s="36">
        <f t="shared" si="111"/>
        <v>0</v>
      </c>
      <c r="DW13" s="36">
        <f t="shared" ref="DW13:EF16" si="112">SUMIFS(DW$32:DW$90,$C$32:$C$90,$T13,$K$32:$K$90,"IGPM")</f>
        <v>0</v>
      </c>
      <c r="DX13" s="36">
        <f t="shared" si="112"/>
        <v>0</v>
      </c>
      <c r="DY13" s="36">
        <f t="shared" si="112"/>
        <v>0</v>
      </c>
      <c r="DZ13" s="36">
        <f t="shared" si="112"/>
        <v>0</v>
      </c>
      <c r="EA13" s="36">
        <f t="shared" si="112"/>
        <v>0</v>
      </c>
      <c r="EB13" s="36">
        <f t="shared" si="112"/>
        <v>0</v>
      </c>
      <c r="EC13" s="36">
        <f t="shared" si="112"/>
        <v>0</v>
      </c>
      <c r="ED13" s="36">
        <f t="shared" si="112"/>
        <v>0</v>
      </c>
      <c r="EE13" s="36">
        <f t="shared" si="112"/>
        <v>0</v>
      </c>
      <c r="EF13" s="36">
        <f t="shared" si="112"/>
        <v>0</v>
      </c>
      <c r="EG13" s="36">
        <f t="shared" ref="EG13:EP16" si="113">SUMIFS(EG$32:EG$90,$C$32:$C$90,$T13,$K$32:$K$90,"IGPM")</f>
        <v>0</v>
      </c>
      <c r="EH13" s="36">
        <f t="shared" si="113"/>
        <v>0</v>
      </c>
      <c r="EI13" s="36">
        <f t="shared" si="113"/>
        <v>0</v>
      </c>
      <c r="EJ13" s="36">
        <f t="shared" si="113"/>
        <v>0</v>
      </c>
      <c r="EK13" s="36">
        <f t="shared" si="113"/>
        <v>0</v>
      </c>
      <c r="EL13" s="36">
        <f t="shared" si="113"/>
        <v>0</v>
      </c>
      <c r="EM13" s="36">
        <f t="shared" si="113"/>
        <v>0</v>
      </c>
      <c r="EN13" s="36">
        <f t="shared" si="113"/>
        <v>0</v>
      </c>
      <c r="EO13" s="36">
        <f t="shared" si="113"/>
        <v>0</v>
      </c>
      <c r="EP13" s="36">
        <f t="shared" si="113"/>
        <v>0</v>
      </c>
      <c r="EQ13" s="36">
        <f t="shared" ref="EQ13:EZ16" si="114">SUMIFS(EQ$32:EQ$90,$C$32:$C$90,$T13,$K$32:$K$90,"IGPM")</f>
        <v>0</v>
      </c>
      <c r="ER13" s="36">
        <f t="shared" si="114"/>
        <v>0</v>
      </c>
      <c r="ES13" s="36">
        <f t="shared" si="114"/>
        <v>0</v>
      </c>
      <c r="ET13" s="36">
        <f t="shared" si="114"/>
        <v>0</v>
      </c>
      <c r="EU13" s="36">
        <f t="shared" si="114"/>
        <v>0</v>
      </c>
      <c r="EV13" s="36">
        <f t="shared" si="114"/>
        <v>0</v>
      </c>
      <c r="EW13" s="36">
        <f t="shared" si="114"/>
        <v>0</v>
      </c>
      <c r="EX13" s="36">
        <f t="shared" si="114"/>
        <v>0</v>
      </c>
      <c r="EY13" s="36">
        <f t="shared" si="114"/>
        <v>0</v>
      </c>
      <c r="EZ13" s="36">
        <f t="shared" si="114"/>
        <v>0</v>
      </c>
      <c r="FA13" s="36">
        <f t="shared" ref="FA13:FJ16" si="115">SUMIFS(FA$32:FA$90,$C$32:$C$90,$T13,$K$32:$K$90,"IGPM")</f>
        <v>0</v>
      </c>
      <c r="FB13" s="36">
        <f t="shared" si="115"/>
        <v>0</v>
      </c>
      <c r="FC13" s="36">
        <f t="shared" si="115"/>
        <v>0</v>
      </c>
      <c r="FD13" s="36">
        <f t="shared" si="115"/>
        <v>0</v>
      </c>
      <c r="FE13" s="36">
        <f t="shared" si="115"/>
        <v>0</v>
      </c>
      <c r="FF13" s="36">
        <f t="shared" si="115"/>
        <v>0</v>
      </c>
      <c r="FG13" s="36">
        <f t="shared" si="115"/>
        <v>0</v>
      </c>
      <c r="FH13" s="36">
        <f t="shared" si="115"/>
        <v>0</v>
      </c>
      <c r="FI13" s="36">
        <f t="shared" si="115"/>
        <v>0</v>
      </c>
      <c r="FJ13" s="36">
        <f t="shared" si="115"/>
        <v>0</v>
      </c>
      <c r="FK13" s="36">
        <f t="shared" ref="FK13:FT16" si="116">SUMIFS(FK$32:FK$90,$C$32:$C$90,$T13,$K$32:$K$90,"IGPM")</f>
        <v>0</v>
      </c>
      <c r="FL13" s="36">
        <f t="shared" si="116"/>
        <v>0</v>
      </c>
      <c r="FM13" s="36">
        <f t="shared" si="116"/>
        <v>0</v>
      </c>
      <c r="FN13" s="36">
        <f t="shared" si="116"/>
        <v>0</v>
      </c>
      <c r="FO13" s="36">
        <f t="shared" si="116"/>
        <v>0</v>
      </c>
      <c r="FP13" s="36">
        <f t="shared" si="116"/>
        <v>0</v>
      </c>
      <c r="FQ13" s="36">
        <f t="shared" si="116"/>
        <v>0</v>
      </c>
      <c r="FR13" s="36">
        <f t="shared" si="116"/>
        <v>0</v>
      </c>
      <c r="FS13" s="36">
        <f t="shared" si="116"/>
        <v>0</v>
      </c>
      <c r="FT13" s="36">
        <f t="shared" si="116"/>
        <v>0</v>
      </c>
      <c r="FU13" s="36">
        <f t="shared" ref="FU13:GD16" si="117">SUMIFS(FU$32:FU$90,$C$32:$C$90,$T13,$K$32:$K$90,"IGPM")</f>
        <v>0</v>
      </c>
      <c r="FV13" s="36">
        <f t="shared" si="117"/>
        <v>0</v>
      </c>
      <c r="FW13" s="36">
        <f t="shared" si="117"/>
        <v>0</v>
      </c>
      <c r="FX13" s="36">
        <f t="shared" si="117"/>
        <v>0</v>
      </c>
      <c r="FY13" s="36">
        <f t="shared" si="117"/>
        <v>0</v>
      </c>
      <c r="FZ13" s="36">
        <f t="shared" si="117"/>
        <v>0</v>
      </c>
      <c r="GA13" s="36">
        <f t="shared" si="117"/>
        <v>0</v>
      </c>
      <c r="GB13" s="36">
        <f t="shared" si="117"/>
        <v>0</v>
      </c>
      <c r="GC13" s="36">
        <f t="shared" si="117"/>
        <v>0</v>
      </c>
      <c r="GD13" s="36">
        <f t="shared" si="117"/>
        <v>0</v>
      </c>
      <c r="GE13" s="36">
        <f t="shared" ref="GE13:GJ16" si="118">SUMIFS(GE$32:GE$90,$C$32:$C$90,$T13,$K$32:$K$90,"IGPM")</f>
        <v>0</v>
      </c>
      <c r="GF13" s="36">
        <f t="shared" si="118"/>
        <v>0</v>
      </c>
      <c r="GG13" s="36">
        <f t="shared" si="118"/>
        <v>0</v>
      </c>
      <c r="GH13" s="36">
        <f t="shared" si="118"/>
        <v>0</v>
      </c>
      <c r="GI13" s="36">
        <f t="shared" si="118"/>
        <v>0</v>
      </c>
      <c r="GJ13" s="36">
        <f t="shared" si="118"/>
        <v>0</v>
      </c>
      <c r="GL13" s="27" t="s">
        <v>2</v>
      </c>
      <c r="GM13" s="36">
        <f t="shared" ref="GM13:GV16" si="119">SUMIFS(GM$32:GM$90,$C$32:$C$90,$T13,$K$32:$K$90,"IGPM")</f>
        <v>23.657195298488507</v>
      </c>
      <c r="GN13" s="36">
        <f t="shared" si="119"/>
        <v>23.657195298488507</v>
      </c>
      <c r="GO13" s="36">
        <f t="shared" si="119"/>
        <v>23.657195298488507</v>
      </c>
      <c r="GP13" s="36">
        <f t="shared" si="119"/>
        <v>23.657195298488507</v>
      </c>
      <c r="GQ13" s="36">
        <f t="shared" si="119"/>
        <v>23.657195298488507</v>
      </c>
      <c r="GR13" s="36">
        <f t="shared" si="119"/>
        <v>23.657195298488507</v>
      </c>
      <c r="GS13" s="36">
        <f t="shared" si="119"/>
        <v>23.657195298488507</v>
      </c>
      <c r="GT13" s="36">
        <f t="shared" si="119"/>
        <v>23.657195298488507</v>
      </c>
      <c r="GU13" s="36">
        <f t="shared" si="119"/>
        <v>23.657195298488507</v>
      </c>
      <c r="GV13" s="36">
        <f t="shared" si="119"/>
        <v>23.657195298488507</v>
      </c>
      <c r="GW13" s="36">
        <f t="shared" ref="GW13:HF16" si="120">SUMIFS(GW$32:GW$90,$C$32:$C$90,$T13,$K$32:$K$90,"IGPM")</f>
        <v>23.657195298488507</v>
      </c>
      <c r="GX13" s="36">
        <f t="shared" si="120"/>
        <v>22.344331471327585</v>
      </c>
      <c r="GY13" s="36">
        <f t="shared" si="120"/>
        <v>22.344331472160917</v>
      </c>
      <c r="GZ13" s="36">
        <f t="shared" si="120"/>
        <v>22.344331472160917</v>
      </c>
      <c r="HA13" s="36">
        <f t="shared" si="120"/>
        <v>22.344331472160917</v>
      </c>
      <c r="HB13" s="36">
        <f t="shared" si="120"/>
        <v>22.344331472160917</v>
      </c>
      <c r="HC13" s="36">
        <f t="shared" si="120"/>
        <v>22.344331472160917</v>
      </c>
      <c r="HD13" s="36">
        <f t="shared" si="120"/>
        <v>22.344331472160917</v>
      </c>
      <c r="HE13" s="36">
        <f t="shared" si="120"/>
        <v>22.344331472160917</v>
      </c>
      <c r="HF13" s="36">
        <f t="shared" si="120"/>
        <v>22.344331472160917</v>
      </c>
      <c r="HG13" s="36">
        <f t="shared" ref="HG13:HP16" si="121">SUMIFS(HG$32:HG$90,$C$32:$C$90,$T13,$K$32:$K$90,"IGPM")</f>
        <v>22.344331472160917</v>
      </c>
      <c r="HH13" s="36">
        <f t="shared" si="121"/>
        <v>22.344331472160917</v>
      </c>
      <c r="HI13" s="36">
        <f t="shared" si="121"/>
        <v>22.344331472160917</v>
      </c>
      <c r="HJ13" s="36">
        <f t="shared" si="121"/>
        <v>22.344331472160917</v>
      </c>
      <c r="HK13" s="36">
        <f t="shared" si="121"/>
        <v>22.344331472160917</v>
      </c>
      <c r="HL13" s="36">
        <f t="shared" si="121"/>
        <v>22.344331472160917</v>
      </c>
      <c r="HM13" s="36">
        <f t="shared" si="121"/>
        <v>22.344331472160917</v>
      </c>
      <c r="HN13" s="36">
        <f t="shared" si="121"/>
        <v>22.344331472160917</v>
      </c>
      <c r="HO13" s="36">
        <f t="shared" si="121"/>
        <v>22.344331472160917</v>
      </c>
      <c r="HP13" s="36">
        <f t="shared" si="121"/>
        <v>22.344331472160917</v>
      </c>
      <c r="HQ13" s="36">
        <f t="shared" ref="HQ13:HZ16" si="122">SUMIFS(HQ$32:HQ$90,$C$32:$C$90,$T13,$K$32:$K$90,"IGPM")</f>
        <v>22.344331472160917</v>
      </c>
      <c r="HR13" s="36">
        <f t="shared" si="122"/>
        <v>22.344331472160917</v>
      </c>
      <c r="HS13" s="36">
        <f t="shared" si="122"/>
        <v>22.344331472160917</v>
      </c>
      <c r="HT13" s="36">
        <f t="shared" si="122"/>
        <v>22.344331472160917</v>
      </c>
      <c r="HU13" s="36">
        <f t="shared" si="122"/>
        <v>22.344331472160917</v>
      </c>
      <c r="HV13" s="36">
        <f t="shared" si="122"/>
        <v>22.344331472160917</v>
      </c>
      <c r="HW13" s="36">
        <f t="shared" si="122"/>
        <v>22.344331472160917</v>
      </c>
      <c r="HX13" s="36">
        <f t="shared" si="122"/>
        <v>22.344331472160917</v>
      </c>
      <c r="HY13" s="36">
        <f t="shared" si="122"/>
        <v>22.344331472160917</v>
      </c>
      <c r="HZ13" s="36">
        <f t="shared" si="122"/>
        <v>22.344331472160917</v>
      </c>
      <c r="IA13" s="36">
        <f t="shared" ref="IA13:IJ16" si="123">SUMIFS(IA$32:IA$90,$C$32:$C$90,$T13,$K$32:$K$90,"IGPM")</f>
        <v>22.344331472160917</v>
      </c>
      <c r="IB13" s="36">
        <f t="shared" si="123"/>
        <v>22.344331472160917</v>
      </c>
      <c r="IC13" s="36">
        <f t="shared" si="123"/>
        <v>22.344331472160917</v>
      </c>
      <c r="ID13" s="36">
        <f t="shared" si="123"/>
        <v>22.344331472160917</v>
      </c>
      <c r="IE13" s="36">
        <f t="shared" si="123"/>
        <v>22.344331472160917</v>
      </c>
      <c r="IF13" s="36">
        <f t="shared" si="123"/>
        <v>22.344331472160917</v>
      </c>
      <c r="IG13" s="36">
        <f t="shared" si="123"/>
        <v>22.344331472160917</v>
      </c>
      <c r="IH13" s="36">
        <f t="shared" si="123"/>
        <v>22.344331472160917</v>
      </c>
      <c r="II13" s="36">
        <f t="shared" si="123"/>
        <v>22.344331472160917</v>
      </c>
      <c r="IJ13" s="36">
        <f t="shared" si="123"/>
        <v>22.344331472160917</v>
      </c>
      <c r="IK13" s="36">
        <f t="shared" ref="IK13:IT16" si="124">SUMIFS(IK$32:IK$90,$C$32:$C$90,$T13,$K$32:$K$90,"IGPM")</f>
        <v>22.344331472160917</v>
      </c>
      <c r="IL13" s="36">
        <f t="shared" si="124"/>
        <v>22.344331472160917</v>
      </c>
      <c r="IM13" s="36">
        <f t="shared" si="124"/>
        <v>22.344331472160917</v>
      </c>
      <c r="IN13" s="36">
        <f t="shared" si="124"/>
        <v>22.344331472160917</v>
      </c>
      <c r="IO13" s="36">
        <f t="shared" si="124"/>
        <v>22.344331472160917</v>
      </c>
      <c r="IP13" s="36">
        <f t="shared" si="124"/>
        <v>22.344331472160917</v>
      </c>
      <c r="IQ13" s="36">
        <f t="shared" si="124"/>
        <v>22.344331472160917</v>
      </c>
      <c r="IR13" s="36">
        <f t="shared" si="124"/>
        <v>22.344331472160917</v>
      </c>
      <c r="IS13" s="36">
        <f t="shared" si="124"/>
        <v>22.344331472160917</v>
      </c>
      <c r="IT13" s="36">
        <f t="shared" si="124"/>
        <v>22.344331472160917</v>
      </c>
      <c r="IU13" s="36">
        <f t="shared" ref="IU13:JD16" si="125">SUMIFS(IU$32:IU$90,$C$32:$C$90,$T13,$K$32:$K$90,"IGPM")</f>
        <v>22.344331472160917</v>
      </c>
      <c r="IV13" s="36">
        <f t="shared" si="125"/>
        <v>22.344331472160917</v>
      </c>
      <c r="IW13" s="36">
        <f t="shared" si="125"/>
        <v>22.344331472160917</v>
      </c>
      <c r="IX13" s="36">
        <f t="shared" si="125"/>
        <v>22.344331472160917</v>
      </c>
      <c r="IY13" s="36">
        <f t="shared" si="125"/>
        <v>22.344331472160917</v>
      </c>
      <c r="IZ13" s="36">
        <f t="shared" si="125"/>
        <v>22.344331472160917</v>
      </c>
      <c r="JA13" s="36">
        <f t="shared" si="125"/>
        <v>22.344331472160917</v>
      </c>
      <c r="JB13" s="36">
        <f t="shared" si="125"/>
        <v>22.344331472160917</v>
      </c>
      <c r="JC13" s="36">
        <f t="shared" si="125"/>
        <v>22.344331472160917</v>
      </c>
      <c r="JD13" s="36">
        <f t="shared" si="125"/>
        <v>22.344331472160917</v>
      </c>
      <c r="JE13" s="36">
        <f t="shared" ref="JE13:JN16" si="126">SUMIFS(JE$32:JE$90,$C$32:$C$90,$T13,$K$32:$K$90,"IGPM")</f>
        <v>22.344331472160917</v>
      </c>
      <c r="JF13" s="36">
        <f t="shared" si="126"/>
        <v>22.344331472160917</v>
      </c>
      <c r="JG13" s="36">
        <f t="shared" si="126"/>
        <v>22.344331472160917</v>
      </c>
      <c r="JH13" s="36">
        <f t="shared" si="126"/>
        <v>22.344331472160917</v>
      </c>
      <c r="JI13" s="36">
        <f t="shared" si="126"/>
        <v>22.344331472160917</v>
      </c>
      <c r="JJ13" s="36">
        <f t="shared" si="126"/>
        <v>22.344331472160917</v>
      </c>
      <c r="JK13" s="36">
        <f t="shared" si="126"/>
        <v>22.344331472160917</v>
      </c>
      <c r="JL13" s="36">
        <f t="shared" si="126"/>
        <v>22.344331472160917</v>
      </c>
      <c r="JM13" s="36">
        <f t="shared" si="126"/>
        <v>22.344331472160917</v>
      </c>
      <c r="JN13" s="36">
        <f t="shared" si="126"/>
        <v>22.344331472160917</v>
      </c>
      <c r="JO13" s="36">
        <f t="shared" ref="JO13:JX16" si="127">SUMIFS(JO$32:JO$90,$C$32:$C$90,$T13,$K$32:$K$90,"IGPM")</f>
        <v>22.344331472160917</v>
      </c>
      <c r="JP13" s="36">
        <f t="shared" si="127"/>
        <v>22.344331472160917</v>
      </c>
      <c r="JQ13" s="36">
        <f t="shared" si="127"/>
        <v>7.4244390233974782</v>
      </c>
      <c r="JR13" s="36">
        <f t="shared" si="127"/>
        <v>1.3208466579942526</v>
      </c>
      <c r="JS13" s="36">
        <f t="shared" si="127"/>
        <v>1.3208466579942526</v>
      </c>
      <c r="JT13" s="36">
        <f t="shared" si="127"/>
        <v>1.3208466579942526</v>
      </c>
      <c r="JU13" s="36">
        <f t="shared" si="127"/>
        <v>1.3208466579942526</v>
      </c>
      <c r="JV13" s="36">
        <f t="shared" si="127"/>
        <v>1.3208466579942526</v>
      </c>
      <c r="JW13" s="36">
        <f t="shared" si="127"/>
        <v>1.3208466579942526</v>
      </c>
      <c r="JX13" s="36">
        <f t="shared" si="127"/>
        <v>1.3208466579942526</v>
      </c>
      <c r="JY13" s="36">
        <f t="shared" ref="JY13:KH16" si="128">SUMIFS(JY$32:JY$90,$C$32:$C$90,$T13,$K$32:$K$90,"IGPM")</f>
        <v>1.3208466579942526</v>
      </c>
      <c r="JZ13" s="36">
        <f t="shared" si="128"/>
        <v>1.3208466579942526</v>
      </c>
      <c r="KA13" s="36">
        <f t="shared" si="128"/>
        <v>1.3208466579942526</v>
      </c>
      <c r="KB13" s="36">
        <f t="shared" si="128"/>
        <v>1.3208466579942526</v>
      </c>
      <c r="KC13" s="36">
        <f t="shared" si="128"/>
        <v>1.3208466579942526</v>
      </c>
      <c r="KD13" s="36">
        <f t="shared" si="128"/>
        <v>1.3208466579942526</v>
      </c>
      <c r="KE13" s="36">
        <f t="shared" si="128"/>
        <v>1.3208466579942526</v>
      </c>
      <c r="KF13" s="36">
        <f t="shared" si="128"/>
        <v>1.3208466579942526</v>
      </c>
      <c r="KG13" s="36">
        <f t="shared" si="128"/>
        <v>1.3208466579942526</v>
      </c>
      <c r="KH13" s="36">
        <f t="shared" si="128"/>
        <v>1.3208466579942526</v>
      </c>
      <c r="KI13" s="36">
        <f t="shared" ref="KI13:KR16" si="129">SUMIFS(KI$32:KI$90,$C$32:$C$90,$T13,$K$32:$K$90,"IGPM")</f>
        <v>1.3208466579942526</v>
      </c>
      <c r="KJ13" s="36">
        <f t="shared" si="129"/>
        <v>1.3208466579942526</v>
      </c>
      <c r="KK13" s="36">
        <f t="shared" si="129"/>
        <v>1.3208466579942526</v>
      </c>
      <c r="KL13" s="36">
        <f t="shared" si="129"/>
        <v>1.3208466579942526</v>
      </c>
      <c r="KM13" s="36">
        <f t="shared" si="129"/>
        <v>1.3208466579942526</v>
      </c>
      <c r="KN13" s="36">
        <f t="shared" si="129"/>
        <v>1.3208466579942526</v>
      </c>
      <c r="KO13" s="36">
        <f t="shared" si="129"/>
        <v>1.3208466579942526</v>
      </c>
      <c r="KP13" s="36">
        <f t="shared" si="129"/>
        <v>1.3208466579942526</v>
      </c>
      <c r="KQ13" s="36">
        <f t="shared" si="129"/>
        <v>1.3208466579942526</v>
      </c>
      <c r="KR13" s="36">
        <f t="shared" si="129"/>
        <v>1.3208466579942526</v>
      </c>
      <c r="KS13" s="36">
        <f t="shared" ref="KS13:LB16" si="130">SUMIFS(KS$32:KS$90,$C$32:$C$90,$T13,$K$32:$K$90,"IGPM")</f>
        <v>1.3208466579942526</v>
      </c>
      <c r="KT13" s="36">
        <f t="shared" si="130"/>
        <v>1.3208466579942526</v>
      </c>
      <c r="KU13" s="36">
        <f t="shared" si="130"/>
        <v>1.3208466579942526</v>
      </c>
      <c r="KV13" s="36">
        <f t="shared" si="130"/>
        <v>1.3208466579942526</v>
      </c>
      <c r="KW13" s="36">
        <f t="shared" si="130"/>
        <v>1.3208466579942526</v>
      </c>
      <c r="KX13" s="36">
        <f t="shared" si="130"/>
        <v>1.3208466579942526</v>
      </c>
      <c r="KY13" s="36">
        <f t="shared" si="130"/>
        <v>1.3208466579942526</v>
      </c>
      <c r="KZ13" s="36">
        <f t="shared" si="130"/>
        <v>1.3208466579942526</v>
      </c>
      <c r="LA13" s="36">
        <f t="shared" si="130"/>
        <v>1.3208466579942526</v>
      </c>
      <c r="LB13" s="36">
        <f t="shared" si="130"/>
        <v>1.3208466579942526</v>
      </c>
      <c r="LC13" s="36">
        <f t="shared" ref="LC13:LL16" si="131">SUMIFS(LC$32:LC$90,$C$32:$C$90,$T13,$K$32:$K$90,"IGPM")</f>
        <v>1.3208466579942526</v>
      </c>
      <c r="LD13" s="36">
        <f t="shared" si="131"/>
        <v>1.3208466579942526</v>
      </c>
      <c r="LE13" s="36">
        <f t="shared" si="131"/>
        <v>1.3208466579942526</v>
      </c>
      <c r="LF13" s="36">
        <f t="shared" si="131"/>
        <v>1.3208466579942526</v>
      </c>
      <c r="LG13" s="36">
        <f t="shared" si="131"/>
        <v>1.3208466579942526</v>
      </c>
      <c r="LH13" s="36">
        <f t="shared" si="131"/>
        <v>1.3208466579942526</v>
      </c>
      <c r="LI13" s="36">
        <f t="shared" si="131"/>
        <v>1.3208466579942526</v>
      </c>
      <c r="LJ13" s="36">
        <f t="shared" si="131"/>
        <v>1.3208466579942526</v>
      </c>
      <c r="LK13" s="36">
        <f t="shared" si="131"/>
        <v>0.17043182683796806</v>
      </c>
      <c r="LL13" s="36">
        <f t="shared" si="131"/>
        <v>0</v>
      </c>
      <c r="LM13" s="36">
        <f t="shared" ref="LM13:LV16" si="132">SUMIFS(LM$32:LM$90,$C$32:$C$90,$T13,$K$32:$K$90,"IGPM")</f>
        <v>0</v>
      </c>
      <c r="LN13" s="36">
        <f t="shared" si="132"/>
        <v>0</v>
      </c>
      <c r="LO13" s="36">
        <f t="shared" si="132"/>
        <v>0</v>
      </c>
      <c r="LP13" s="36">
        <f t="shared" si="132"/>
        <v>0</v>
      </c>
      <c r="LQ13" s="36">
        <f t="shared" si="132"/>
        <v>0</v>
      </c>
      <c r="LR13" s="36">
        <f t="shared" si="132"/>
        <v>0</v>
      </c>
      <c r="LS13" s="36">
        <f t="shared" si="132"/>
        <v>0</v>
      </c>
      <c r="LT13" s="36">
        <f t="shared" si="132"/>
        <v>0</v>
      </c>
      <c r="LU13" s="36">
        <f t="shared" si="132"/>
        <v>0</v>
      </c>
      <c r="LV13" s="36">
        <f t="shared" si="132"/>
        <v>0</v>
      </c>
      <c r="LW13" s="36">
        <f t="shared" ref="LW13:MF16" si="133">SUMIFS(LW$32:LW$90,$C$32:$C$90,$T13,$K$32:$K$90,"IGPM")</f>
        <v>0</v>
      </c>
      <c r="LX13" s="36">
        <f t="shared" si="133"/>
        <v>0</v>
      </c>
      <c r="LY13" s="36">
        <f t="shared" si="133"/>
        <v>0</v>
      </c>
      <c r="LZ13" s="36">
        <f t="shared" si="133"/>
        <v>0</v>
      </c>
      <c r="MA13" s="36">
        <f t="shared" si="133"/>
        <v>0</v>
      </c>
      <c r="MB13" s="36">
        <f t="shared" si="133"/>
        <v>0</v>
      </c>
      <c r="MC13" s="36">
        <f t="shared" si="133"/>
        <v>0</v>
      </c>
      <c r="MD13" s="36">
        <f t="shared" si="133"/>
        <v>0</v>
      </c>
      <c r="ME13" s="36">
        <f t="shared" si="133"/>
        <v>0</v>
      </c>
      <c r="MF13" s="36">
        <f t="shared" si="133"/>
        <v>0</v>
      </c>
      <c r="MG13" s="36">
        <f t="shared" ref="MG13:MP16" si="134">SUMIFS(MG$32:MG$90,$C$32:$C$90,$T13,$K$32:$K$90,"IGPM")</f>
        <v>0</v>
      </c>
      <c r="MH13" s="36">
        <f t="shared" si="134"/>
        <v>0</v>
      </c>
      <c r="MI13" s="36">
        <f t="shared" si="134"/>
        <v>0</v>
      </c>
      <c r="MJ13" s="36">
        <f t="shared" si="134"/>
        <v>0</v>
      </c>
      <c r="MK13" s="36">
        <f t="shared" si="134"/>
        <v>0</v>
      </c>
      <c r="ML13" s="36">
        <f t="shared" si="134"/>
        <v>0</v>
      </c>
      <c r="MM13" s="36">
        <f t="shared" si="134"/>
        <v>0</v>
      </c>
      <c r="MN13" s="36">
        <f t="shared" si="134"/>
        <v>0</v>
      </c>
      <c r="MO13" s="36">
        <f t="shared" si="134"/>
        <v>0</v>
      </c>
      <c r="MP13" s="36">
        <f t="shared" si="134"/>
        <v>0</v>
      </c>
      <c r="MQ13" s="36">
        <f t="shared" ref="MQ13:MZ16" si="135">SUMIFS(MQ$32:MQ$90,$C$32:$C$90,$T13,$K$32:$K$90,"IGPM")</f>
        <v>0</v>
      </c>
      <c r="MR13" s="36">
        <f t="shared" si="135"/>
        <v>0</v>
      </c>
      <c r="MS13" s="36">
        <f t="shared" si="135"/>
        <v>0</v>
      </c>
      <c r="MT13" s="36">
        <f t="shared" si="135"/>
        <v>0</v>
      </c>
      <c r="MU13" s="36">
        <f t="shared" si="135"/>
        <v>0</v>
      </c>
      <c r="MV13" s="36">
        <f t="shared" si="135"/>
        <v>0</v>
      </c>
      <c r="MW13" s="36">
        <f t="shared" si="135"/>
        <v>0</v>
      </c>
      <c r="MX13" s="36">
        <f t="shared" si="135"/>
        <v>0</v>
      </c>
      <c r="MY13" s="36">
        <f t="shared" si="135"/>
        <v>0</v>
      </c>
      <c r="MZ13" s="36">
        <f t="shared" si="135"/>
        <v>0</v>
      </c>
      <c r="NA13" s="36">
        <f t="shared" ref="NA13:NJ16" si="136">SUMIFS(NA$32:NA$90,$C$32:$C$90,$T13,$K$32:$K$90,"IGPM")</f>
        <v>0</v>
      </c>
      <c r="NB13" s="36">
        <f t="shared" si="136"/>
        <v>0</v>
      </c>
      <c r="NC13" s="36">
        <f t="shared" si="136"/>
        <v>0</v>
      </c>
      <c r="ND13" s="36">
        <f t="shared" si="136"/>
        <v>0</v>
      </c>
      <c r="NE13" s="36">
        <f t="shared" si="136"/>
        <v>0</v>
      </c>
      <c r="NF13" s="36">
        <f t="shared" si="136"/>
        <v>0</v>
      </c>
      <c r="NG13" s="36">
        <f t="shared" si="136"/>
        <v>0</v>
      </c>
      <c r="NH13" s="36">
        <f t="shared" si="136"/>
        <v>0</v>
      </c>
      <c r="NI13" s="36">
        <f t="shared" si="136"/>
        <v>0</v>
      </c>
      <c r="NJ13" s="36">
        <f t="shared" si="136"/>
        <v>0</v>
      </c>
      <c r="NK13" s="36">
        <f t="shared" ref="NK13:NT16" si="137">SUMIFS(NK$32:NK$90,$C$32:$C$90,$T13,$K$32:$K$90,"IGPM")</f>
        <v>0</v>
      </c>
      <c r="NL13" s="36">
        <f t="shared" si="137"/>
        <v>0</v>
      </c>
      <c r="NM13" s="36">
        <f t="shared" si="137"/>
        <v>0</v>
      </c>
      <c r="NN13" s="36">
        <f t="shared" si="137"/>
        <v>0</v>
      </c>
      <c r="NO13" s="36">
        <f t="shared" si="137"/>
        <v>0</v>
      </c>
      <c r="NP13" s="36">
        <f t="shared" si="137"/>
        <v>0</v>
      </c>
      <c r="NQ13" s="36">
        <f t="shared" si="137"/>
        <v>0</v>
      </c>
      <c r="NR13" s="36">
        <f t="shared" si="137"/>
        <v>0</v>
      </c>
      <c r="NS13" s="36">
        <f t="shared" si="137"/>
        <v>0</v>
      </c>
      <c r="NT13" s="36">
        <f t="shared" si="137"/>
        <v>0</v>
      </c>
      <c r="NU13" s="36">
        <f t="shared" ref="NU13:OD16" si="138">SUMIFS(NU$32:NU$90,$C$32:$C$90,$T13,$K$32:$K$90,"IGPM")</f>
        <v>0</v>
      </c>
      <c r="NV13" s="36">
        <f t="shared" si="138"/>
        <v>0</v>
      </c>
      <c r="NW13" s="36">
        <f t="shared" si="138"/>
        <v>0</v>
      </c>
      <c r="NX13" s="36">
        <f t="shared" si="138"/>
        <v>0</v>
      </c>
      <c r="NY13" s="36">
        <f t="shared" si="138"/>
        <v>0</v>
      </c>
      <c r="NZ13" s="36">
        <f t="shared" si="138"/>
        <v>0</v>
      </c>
      <c r="OA13" s="36">
        <f t="shared" si="138"/>
        <v>0</v>
      </c>
      <c r="OB13" s="36">
        <f t="shared" si="138"/>
        <v>0</v>
      </c>
      <c r="OC13" s="36">
        <f t="shared" si="138"/>
        <v>0</v>
      </c>
      <c r="OD13" s="36">
        <f t="shared" si="138"/>
        <v>0</v>
      </c>
      <c r="OE13" s="36">
        <f t="shared" ref="OE13:ON16" si="139">SUMIFS(OE$32:OE$90,$C$32:$C$90,$T13,$K$32:$K$90,"IGPM")</f>
        <v>0</v>
      </c>
      <c r="OF13" s="36">
        <f t="shared" si="139"/>
        <v>0</v>
      </c>
      <c r="OG13" s="36">
        <f t="shared" si="139"/>
        <v>0</v>
      </c>
      <c r="OH13" s="36">
        <f t="shared" si="139"/>
        <v>0</v>
      </c>
      <c r="OI13" s="36">
        <f t="shared" si="139"/>
        <v>0</v>
      </c>
      <c r="OJ13" s="36">
        <f t="shared" si="139"/>
        <v>0</v>
      </c>
      <c r="OK13" s="36">
        <f t="shared" si="139"/>
        <v>0</v>
      </c>
      <c r="OL13" s="36">
        <f t="shared" si="139"/>
        <v>0</v>
      </c>
      <c r="OM13" s="36">
        <f t="shared" si="139"/>
        <v>0</v>
      </c>
      <c r="ON13" s="36">
        <f t="shared" si="139"/>
        <v>0</v>
      </c>
      <c r="OO13" s="36">
        <f t="shared" ref="OO13:OX16" si="140">SUMIFS(OO$32:OO$90,$C$32:$C$90,$T13,$K$32:$K$90,"IGPM")</f>
        <v>0</v>
      </c>
      <c r="OP13" s="36">
        <f t="shared" si="140"/>
        <v>0</v>
      </c>
      <c r="OQ13" s="36">
        <f t="shared" si="140"/>
        <v>0</v>
      </c>
      <c r="OR13" s="36">
        <f t="shared" si="140"/>
        <v>0</v>
      </c>
      <c r="OS13" s="36">
        <f t="shared" si="140"/>
        <v>0</v>
      </c>
      <c r="OT13" s="36">
        <f t="shared" si="140"/>
        <v>0</v>
      </c>
      <c r="OU13" s="36">
        <f t="shared" si="140"/>
        <v>0</v>
      </c>
      <c r="OV13" s="36">
        <f t="shared" si="140"/>
        <v>0</v>
      </c>
      <c r="OW13" s="36">
        <f t="shared" si="140"/>
        <v>0</v>
      </c>
      <c r="OX13" s="36">
        <f t="shared" si="140"/>
        <v>0</v>
      </c>
      <c r="OY13" s="36">
        <f t="shared" ref="OY13:PH16" si="141">SUMIFS(OY$32:OY$90,$C$32:$C$90,$T13,$K$32:$K$90,"IGPM")</f>
        <v>0</v>
      </c>
      <c r="OZ13" s="36">
        <f t="shared" si="141"/>
        <v>0</v>
      </c>
      <c r="PA13" s="36">
        <f t="shared" si="141"/>
        <v>0</v>
      </c>
      <c r="PB13" s="36">
        <f t="shared" si="141"/>
        <v>0</v>
      </c>
      <c r="PC13" s="36">
        <f t="shared" si="141"/>
        <v>0</v>
      </c>
      <c r="PD13" s="36">
        <f t="shared" si="141"/>
        <v>0</v>
      </c>
      <c r="PE13" s="36">
        <f t="shared" si="141"/>
        <v>0</v>
      </c>
      <c r="PF13" s="36">
        <f t="shared" si="141"/>
        <v>0</v>
      </c>
      <c r="PG13" s="36">
        <f t="shared" si="141"/>
        <v>0</v>
      </c>
      <c r="PH13" s="36">
        <f t="shared" si="141"/>
        <v>0</v>
      </c>
      <c r="PI13" s="36">
        <f t="shared" ref="PI13:PR16" si="142">SUMIFS(PI$32:PI$90,$C$32:$C$90,$T13,$K$32:$K$90,"IGPM")</f>
        <v>0</v>
      </c>
      <c r="PJ13" s="36">
        <f t="shared" si="142"/>
        <v>0</v>
      </c>
      <c r="PK13" s="36">
        <f t="shared" si="142"/>
        <v>0</v>
      </c>
      <c r="PL13" s="36">
        <f t="shared" si="142"/>
        <v>0</v>
      </c>
      <c r="PM13" s="36">
        <f t="shared" si="142"/>
        <v>0</v>
      </c>
      <c r="PN13" s="36">
        <f t="shared" si="142"/>
        <v>0</v>
      </c>
      <c r="PO13" s="36">
        <f t="shared" si="142"/>
        <v>0</v>
      </c>
      <c r="PP13" s="36">
        <f t="shared" si="142"/>
        <v>0</v>
      </c>
      <c r="PQ13" s="36">
        <f t="shared" si="142"/>
        <v>0</v>
      </c>
      <c r="PR13" s="36">
        <f t="shared" si="142"/>
        <v>0</v>
      </c>
      <c r="PS13" s="36">
        <f t="shared" ref="PS13:QB16" si="143">SUMIFS(PS$32:PS$90,$C$32:$C$90,$T13,$K$32:$K$90,"IGPM")</f>
        <v>0</v>
      </c>
      <c r="PT13" s="36">
        <f t="shared" si="143"/>
        <v>0</v>
      </c>
      <c r="PU13" s="36">
        <f t="shared" si="143"/>
        <v>0</v>
      </c>
      <c r="PV13" s="36">
        <f t="shared" si="143"/>
        <v>0</v>
      </c>
      <c r="PW13" s="36">
        <f t="shared" si="143"/>
        <v>0</v>
      </c>
      <c r="PX13" s="36">
        <f t="shared" si="143"/>
        <v>0</v>
      </c>
      <c r="PY13" s="36">
        <f t="shared" si="143"/>
        <v>0</v>
      </c>
      <c r="PZ13" s="36">
        <f t="shared" si="143"/>
        <v>0</v>
      </c>
      <c r="QA13" s="36">
        <f t="shared" si="143"/>
        <v>0</v>
      </c>
      <c r="QB13" s="36">
        <f t="shared" si="143"/>
        <v>0</v>
      </c>
      <c r="QC13" s="36">
        <f t="shared" ref="QC13:QL16" si="144">SUMIFS(QC$32:QC$90,$C$32:$C$90,$T13,$K$32:$K$90,"IGPM")</f>
        <v>0</v>
      </c>
      <c r="QD13" s="36">
        <f t="shared" si="144"/>
        <v>0</v>
      </c>
      <c r="QE13" s="36">
        <f t="shared" si="144"/>
        <v>0</v>
      </c>
      <c r="QF13" s="36">
        <f t="shared" si="144"/>
        <v>0</v>
      </c>
      <c r="QG13" s="36">
        <f t="shared" si="144"/>
        <v>0</v>
      </c>
      <c r="QH13" s="36">
        <f t="shared" si="144"/>
        <v>0</v>
      </c>
      <c r="QI13" s="36">
        <f t="shared" si="144"/>
        <v>0</v>
      </c>
      <c r="QJ13" s="36">
        <f t="shared" si="144"/>
        <v>0</v>
      </c>
      <c r="QK13" s="36">
        <f t="shared" si="144"/>
        <v>0</v>
      </c>
      <c r="QL13" s="36">
        <f t="shared" si="144"/>
        <v>0</v>
      </c>
      <c r="QM13" s="36">
        <f t="shared" ref="QM13:QV16" si="145">SUMIFS(QM$32:QM$90,$C$32:$C$90,$T13,$K$32:$K$90,"IGPM")</f>
        <v>0</v>
      </c>
      <c r="QN13" s="36">
        <f t="shared" si="145"/>
        <v>0</v>
      </c>
      <c r="QO13" s="36">
        <f t="shared" si="145"/>
        <v>0</v>
      </c>
      <c r="QP13" s="36">
        <f t="shared" si="145"/>
        <v>0</v>
      </c>
      <c r="QQ13" s="36">
        <f t="shared" si="145"/>
        <v>0</v>
      </c>
      <c r="QR13" s="36">
        <f t="shared" si="145"/>
        <v>0</v>
      </c>
      <c r="QS13" s="36">
        <f t="shared" si="145"/>
        <v>0</v>
      </c>
      <c r="QT13" s="36">
        <f t="shared" si="145"/>
        <v>0</v>
      </c>
      <c r="QU13" s="36">
        <f t="shared" si="145"/>
        <v>0</v>
      </c>
      <c r="QV13" s="36">
        <f t="shared" si="145"/>
        <v>0</v>
      </c>
      <c r="QW13" s="36">
        <f t="shared" ref="QW13:RF16" si="146">SUMIFS(QW$32:QW$90,$C$32:$C$90,$T13,$K$32:$K$90,"IGPM")</f>
        <v>0</v>
      </c>
      <c r="QX13" s="36">
        <f t="shared" si="146"/>
        <v>0</v>
      </c>
      <c r="QY13" s="36">
        <f t="shared" si="146"/>
        <v>0</v>
      </c>
      <c r="QZ13" s="36">
        <f t="shared" si="146"/>
        <v>0</v>
      </c>
      <c r="RA13" s="36">
        <f t="shared" si="146"/>
        <v>0</v>
      </c>
      <c r="RB13" s="36">
        <f t="shared" si="146"/>
        <v>0</v>
      </c>
      <c r="RC13" s="36">
        <f t="shared" si="146"/>
        <v>0</v>
      </c>
      <c r="RD13" s="36">
        <f t="shared" si="146"/>
        <v>0</v>
      </c>
      <c r="RE13" s="36">
        <f t="shared" si="146"/>
        <v>0</v>
      </c>
      <c r="RF13" s="36">
        <f t="shared" si="146"/>
        <v>0</v>
      </c>
      <c r="RG13" s="36">
        <f t="shared" ref="RG13:RP16" si="147">SUMIFS(RG$32:RG$90,$C$32:$C$90,$T13,$K$32:$K$90,"IGPM")</f>
        <v>0</v>
      </c>
      <c r="RH13" s="36">
        <f t="shared" si="147"/>
        <v>0</v>
      </c>
      <c r="RI13" s="36">
        <f t="shared" si="147"/>
        <v>0</v>
      </c>
      <c r="RJ13" s="36">
        <f t="shared" si="147"/>
        <v>0</v>
      </c>
      <c r="RK13" s="36">
        <f t="shared" si="147"/>
        <v>0</v>
      </c>
      <c r="RL13" s="36">
        <f t="shared" si="147"/>
        <v>0</v>
      </c>
      <c r="RM13" s="36">
        <f t="shared" si="147"/>
        <v>0</v>
      </c>
      <c r="RN13" s="36">
        <f t="shared" si="147"/>
        <v>0</v>
      </c>
      <c r="RO13" s="36">
        <f t="shared" si="147"/>
        <v>0</v>
      </c>
      <c r="RP13" s="36">
        <f t="shared" si="147"/>
        <v>0</v>
      </c>
      <c r="RQ13" s="36">
        <f t="shared" ref="RQ13:RZ16" si="148">SUMIFS(RQ$32:RQ$90,$C$32:$C$90,$T13,$K$32:$K$90,"IGPM")</f>
        <v>0</v>
      </c>
      <c r="RR13" s="36">
        <f t="shared" si="148"/>
        <v>0</v>
      </c>
      <c r="RS13" s="36">
        <f t="shared" si="148"/>
        <v>0</v>
      </c>
      <c r="RT13" s="36">
        <f t="shared" si="148"/>
        <v>0</v>
      </c>
      <c r="RU13" s="36">
        <f t="shared" si="148"/>
        <v>0</v>
      </c>
      <c r="RV13" s="36">
        <f t="shared" si="148"/>
        <v>0</v>
      </c>
      <c r="RW13" s="36">
        <f t="shared" si="148"/>
        <v>0</v>
      </c>
      <c r="RX13" s="36">
        <f t="shared" si="148"/>
        <v>0</v>
      </c>
      <c r="RY13" s="36">
        <f t="shared" si="148"/>
        <v>0</v>
      </c>
      <c r="RZ13" s="36">
        <f t="shared" si="148"/>
        <v>0</v>
      </c>
      <c r="SA13" s="36">
        <f t="shared" ref="SA13:SJ16" si="149">SUMIFS(SA$32:SA$90,$C$32:$C$90,$T13,$K$32:$K$90,"IGPM")</f>
        <v>0</v>
      </c>
      <c r="SB13" s="36">
        <f t="shared" si="149"/>
        <v>0</v>
      </c>
      <c r="SC13" s="36">
        <f t="shared" si="149"/>
        <v>0</v>
      </c>
      <c r="SD13" s="36">
        <f t="shared" si="149"/>
        <v>0</v>
      </c>
      <c r="SE13" s="36">
        <f t="shared" si="149"/>
        <v>0</v>
      </c>
      <c r="SF13" s="36">
        <f t="shared" si="149"/>
        <v>0</v>
      </c>
      <c r="SG13" s="36">
        <f t="shared" si="149"/>
        <v>0</v>
      </c>
      <c r="SH13" s="36">
        <f t="shared" si="149"/>
        <v>0</v>
      </c>
      <c r="SI13" s="36">
        <f t="shared" si="149"/>
        <v>0</v>
      </c>
      <c r="SJ13" s="36">
        <f t="shared" si="149"/>
        <v>0</v>
      </c>
      <c r="SK13" s="36">
        <f t="shared" ref="SK13:ST16" si="150">SUMIFS(SK$32:SK$90,$C$32:$C$90,$T13,$K$32:$K$90,"IGPM")</f>
        <v>0</v>
      </c>
      <c r="SL13" s="36">
        <f t="shared" si="150"/>
        <v>0</v>
      </c>
      <c r="SM13" s="36">
        <f t="shared" si="150"/>
        <v>0</v>
      </c>
      <c r="SN13" s="36">
        <f t="shared" si="150"/>
        <v>0</v>
      </c>
      <c r="SO13" s="36">
        <f t="shared" si="150"/>
        <v>0</v>
      </c>
      <c r="SP13" s="36">
        <f t="shared" si="150"/>
        <v>0</v>
      </c>
      <c r="SQ13" s="36">
        <f t="shared" si="150"/>
        <v>0</v>
      </c>
      <c r="SR13" s="36">
        <f t="shared" si="150"/>
        <v>0</v>
      </c>
      <c r="SS13" s="36">
        <f t="shared" si="150"/>
        <v>0</v>
      </c>
      <c r="ST13" s="36">
        <f t="shared" si="150"/>
        <v>0</v>
      </c>
      <c r="SU13" s="36">
        <f t="shared" ref="SU13:TD16" si="151">SUMIFS(SU$32:SU$90,$C$32:$C$90,$T13,$K$32:$K$90,"IGPM")</f>
        <v>0</v>
      </c>
      <c r="SV13" s="36">
        <f t="shared" si="151"/>
        <v>0</v>
      </c>
      <c r="SW13" s="36">
        <f t="shared" si="151"/>
        <v>0</v>
      </c>
      <c r="SX13" s="36">
        <f t="shared" si="151"/>
        <v>0</v>
      </c>
      <c r="SY13" s="36">
        <f t="shared" si="151"/>
        <v>0</v>
      </c>
      <c r="SZ13" s="36">
        <f t="shared" si="151"/>
        <v>0</v>
      </c>
      <c r="TA13" s="36">
        <f t="shared" si="151"/>
        <v>0</v>
      </c>
      <c r="TB13" s="36">
        <f t="shared" si="151"/>
        <v>0</v>
      </c>
      <c r="TC13" s="36">
        <f t="shared" si="151"/>
        <v>0</v>
      </c>
      <c r="TD13" s="36">
        <f t="shared" si="151"/>
        <v>0</v>
      </c>
      <c r="TE13" s="36">
        <f t="shared" ref="TE13:TN16" si="152">SUMIFS(TE$32:TE$90,$C$32:$C$90,$T13,$K$32:$K$90,"IGPM")</f>
        <v>0</v>
      </c>
      <c r="TF13" s="36">
        <f t="shared" si="152"/>
        <v>0</v>
      </c>
      <c r="TG13" s="36">
        <f t="shared" si="152"/>
        <v>0</v>
      </c>
      <c r="TH13" s="36">
        <f t="shared" si="152"/>
        <v>0</v>
      </c>
      <c r="TI13" s="36">
        <f t="shared" si="152"/>
        <v>0</v>
      </c>
      <c r="TJ13" s="36">
        <f t="shared" si="152"/>
        <v>0</v>
      </c>
      <c r="TK13" s="36">
        <f t="shared" si="152"/>
        <v>0</v>
      </c>
      <c r="TL13" s="36">
        <f t="shared" si="152"/>
        <v>0</v>
      </c>
      <c r="TM13" s="36">
        <f t="shared" si="152"/>
        <v>0</v>
      </c>
      <c r="TN13" s="36">
        <f t="shared" si="152"/>
        <v>0</v>
      </c>
      <c r="TO13" s="36">
        <f t="shared" ref="TO13:TX16" si="153">SUMIFS(TO$32:TO$90,$C$32:$C$90,$T13,$K$32:$K$90,"IGPM")</f>
        <v>0</v>
      </c>
      <c r="TP13" s="36">
        <f t="shared" si="153"/>
        <v>0</v>
      </c>
      <c r="TQ13" s="36">
        <f t="shared" si="153"/>
        <v>0</v>
      </c>
      <c r="TR13" s="36">
        <f t="shared" si="153"/>
        <v>0</v>
      </c>
      <c r="TS13" s="36">
        <f t="shared" si="153"/>
        <v>0</v>
      </c>
      <c r="TT13" s="36">
        <f t="shared" si="153"/>
        <v>0</v>
      </c>
      <c r="TU13" s="36">
        <f t="shared" si="153"/>
        <v>0</v>
      </c>
      <c r="TV13" s="36">
        <f t="shared" si="153"/>
        <v>0</v>
      </c>
      <c r="TW13" s="36">
        <f t="shared" si="153"/>
        <v>0</v>
      </c>
      <c r="TX13" s="36">
        <f t="shared" si="153"/>
        <v>0</v>
      </c>
      <c r="TY13" s="36">
        <f t="shared" ref="TY13:UH16" si="154">SUMIFS(TY$32:TY$90,$C$32:$C$90,$T13,$K$32:$K$90,"IGPM")</f>
        <v>0</v>
      </c>
      <c r="TZ13" s="36">
        <f t="shared" si="154"/>
        <v>0</v>
      </c>
      <c r="UA13" s="36">
        <f t="shared" si="154"/>
        <v>0</v>
      </c>
      <c r="UB13" s="36">
        <f t="shared" si="154"/>
        <v>0</v>
      </c>
      <c r="UC13" s="36">
        <f t="shared" si="154"/>
        <v>0</v>
      </c>
      <c r="UD13" s="36">
        <f t="shared" si="154"/>
        <v>0</v>
      </c>
      <c r="UE13" s="36">
        <f t="shared" si="154"/>
        <v>0</v>
      </c>
      <c r="UF13" s="36">
        <f t="shared" si="154"/>
        <v>0</v>
      </c>
      <c r="UG13" s="36">
        <f t="shared" si="154"/>
        <v>0</v>
      </c>
      <c r="UH13" s="36">
        <f t="shared" si="154"/>
        <v>0</v>
      </c>
      <c r="UI13" s="36">
        <f t="shared" ref="UI13:UR16" si="155">SUMIFS(UI$32:UI$90,$C$32:$C$90,$T13,$K$32:$K$90,"IGPM")</f>
        <v>0</v>
      </c>
      <c r="UJ13" s="36">
        <f t="shared" si="155"/>
        <v>0</v>
      </c>
      <c r="UK13" s="36">
        <f t="shared" si="155"/>
        <v>0</v>
      </c>
      <c r="UL13" s="36">
        <f t="shared" si="155"/>
        <v>0</v>
      </c>
      <c r="UM13" s="36">
        <f t="shared" si="155"/>
        <v>0</v>
      </c>
      <c r="UN13" s="36">
        <f t="shared" si="155"/>
        <v>0</v>
      </c>
      <c r="UO13" s="36">
        <f t="shared" si="155"/>
        <v>0</v>
      </c>
      <c r="UP13" s="36">
        <f t="shared" si="155"/>
        <v>0</v>
      </c>
      <c r="UQ13" s="36">
        <f t="shared" si="155"/>
        <v>0</v>
      </c>
      <c r="UR13" s="36">
        <f t="shared" si="155"/>
        <v>0</v>
      </c>
      <c r="US13" s="36">
        <f t="shared" ref="US13:VB16" si="156">SUMIFS(US$32:US$90,$C$32:$C$90,$T13,$K$32:$K$90,"IGPM")</f>
        <v>0</v>
      </c>
      <c r="UT13" s="36">
        <f t="shared" si="156"/>
        <v>0</v>
      </c>
      <c r="UU13" s="36">
        <f t="shared" si="156"/>
        <v>0</v>
      </c>
      <c r="UV13" s="36">
        <f t="shared" si="156"/>
        <v>0</v>
      </c>
      <c r="UW13" s="36">
        <f t="shared" si="156"/>
        <v>0</v>
      </c>
      <c r="UX13" s="36">
        <f t="shared" si="156"/>
        <v>0</v>
      </c>
      <c r="UY13" s="36">
        <f t="shared" si="156"/>
        <v>0</v>
      </c>
      <c r="UZ13" s="36">
        <f t="shared" si="156"/>
        <v>0</v>
      </c>
      <c r="VA13" s="36">
        <f t="shared" si="156"/>
        <v>0</v>
      </c>
      <c r="VB13" s="36">
        <f t="shared" si="156"/>
        <v>0</v>
      </c>
      <c r="VC13" s="36">
        <f t="shared" ref="VC13:VL16" si="157">SUMIFS(VC$32:VC$90,$C$32:$C$90,$T13,$K$32:$K$90,"IGPM")</f>
        <v>0</v>
      </c>
      <c r="VD13" s="36">
        <f t="shared" si="157"/>
        <v>0</v>
      </c>
      <c r="VE13" s="36">
        <f t="shared" si="157"/>
        <v>0</v>
      </c>
      <c r="VF13" s="36">
        <f t="shared" si="157"/>
        <v>0</v>
      </c>
      <c r="VG13" s="36">
        <f t="shared" si="157"/>
        <v>0</v>
      </c>
      <c r="VH13" s="36">
        <f t="shared" si="157"/>
        <v>0</v>
      </c>
      <c r="VI13" s="36">
        <f t="shared" si="157"/>
        <v>0</v>
      </c>
      <c r="VJ13" s="36">
        <f t="shared" si="157"/>
        <v>0</v>
      </c>
      <c r="VK13" s="36">
        <f t="shared" si="157"/>
        <v>0</v>
      </c>
      <c r="VL13" s="36">
        <f t="shared" si="157"/>
        <v>0</v>
      </c>
      <c r="VM13" s="36">
        <f t="shared" ref="VM13:VV16" si="158">SUMIFS(VM$32:VM$90,$C$32:$C$90,$T13,$K$32:$K$90,"IGPM")</f>
        <v>0</v>
      </c>
      <c r="VN13" s="36">
        <f t="shared" si="158"/>
        <v>0</v>
      </c>
      <c r="VO13" s="36">
        <f t="shared" si="158"/>
        <v>0</v>
      </c>
      <c r="VP13" s="36">
        <f t="shared" si="158"/>
        <v>0</v>
      </c>
      <c r="VQ13" s="36">
        <f t="shared" si="158"/>
        <v>0</v>
      </c>
      <c r="VR13" s="36">
        <f t="shared" si="158"/>
        <v>0</v>
      </c>
      <c r="VS13" s="36">
        <f t="shared" si="158"/>
        <v>0</v>
      </c>
      <c r="VT13" s="36">
        <f t="shared" si="158"/>
        <v>0</v>
      </c>
      <c r="VU13" s="36">
        <f t="shared" si="158"/>
        <v>0</v>
      </c>
      <c r="VV13" s="36">
        <f t="shared" si="158"/>
        <v>0</v>
      </c>
      <c r="VW13" s="36">
        <f t="shared" ref="VW13:WD16" si="159">SUMIFS(VW$32:VW$90,$C$32:$C$90,$T13,$K$32:$K$90,"IGPM")</f>
        <v>0</v>
      </c>
      <c r="VX13" s="36">
        <f t="shared" si="159"/>
        <v>0</v>
      </c>
      <c r="VY13" s="36">
        <f t="shared" si="159"/>
        <v>0</v>
      </c>
      <c r="VZ13" s="36">
        <f t="shared" si="159"/>
        <v>0</v>
      </c>
      <c r="WA13" s="36">
        <f t="shared" si="159"/>
        <v>0</v>
      </c>
      <c r="WB13" s="36">
        <f t="shared" si="159"/>
        <v>0</v>
      </c>
      <c r="WC13" s="36">
        <f t="shared" si="159"/>
        <v>0</v>
      </c>
      <c r="WD13" s="36">
        <f t="shared" si="159"/>
        <v>0</v>
      </c>
    </row>
    <row r="14" spans="19:604" x14ac:dyDescent="0.35">
      <c r="T14" s="27" t="s">
        <v>4</v>
      </c>
      <c r="U14" s="36">
        <f t="shared" si="102"/>
        <v>39.105664954820867</v>
      </c>
      <c r="V14" s="36">
        <f t="shared" si="102"/>
        <v>37.928784025560738</v>
      </c>
      <c r="W14" s="36">
        <f t="shared" si="102"/>
        <v>37.928784025560738</v>
      </c>
      <c r="X14" s="36">
        <f t="shared" si="102"/>
        <v>37.928784025560738</v>
      </c>
      <c r="Y14" s="36">
        <f t="shared" si="102"/>
        <v>37.928784025560738</v>
      </c>
      <c r="Z14" s="36">
        <f t="shared" si="102"/>
        <v>37.928784025560738</v>
      </c>
      <c r="AA14" s="36">
        <f t="shared" si="102"/>
        <v>37.928784025560738</v>
      </c>
      <c r="AB14" s="36">
        <f t="shared" si="102"/>
        <v>37.928784025560738</v>
      </c>
      <c r="AC14" s="36">
        <f t="shared" si="102"/>
        <v>37.928784025560738</v>
      </c>
      <c r="AD14" s="36">
        <f t="shared" si="102"/>
        <v>37.928784025560738</v>
      </c>
      <c r="AE14" s="36">
        <f t="shared" si="103"/>
        <v>25.693692404412111</v>
      </c>
      <c r="AF14" s="36">
        <f t="shared" si="103"/>
        <v>0</v>
      </c>
      <c r="AG14" s="36">
        <f t="shared" si="103"/>
        <v>0</v>
      </c>
      <c r="AH14" s="36">
        <f t="shared" si="103"/>
        <v>0</v>
      </c>
      <c r="AI14" s="36">
        <f t="shared" si="103"/>
        <v>0</v>
      </c>
      <c r="AJ14" s="36">
        <f t="shared" si="103"/>
        <v>0</v>
      </c>
      <c r="AK14" s="36">
        <f t="shared" si="103"/>
        <v>0</v>
      </c>
      <c r="AL14" s="36">
        <f t="shared" si="103"/>
        <v>0</v>
      </c>
      <c r="AM14" s="36">
        <f t="shared" si="103"/>
        <v>0</v>
      </c>
      <c r="AN14" s="36">
        <f t="shared" si="103"/>
        <v>0</v>
      </c>
      <c r="AO14" s="36">
        <f t="shared" si="104"/>
        <v>0</v>
      </c>
      <c r="AP14" s="36">
        <f t="shared" si="104"/>
        <v>0</v>
      </c>
      <c r="AQ14" s="36">
        <f t="shared" si="104"/>
        <v>0</v>
      </c>
      <c r="AR14" s="36">
        <f t="shared" si="104"/>
        <v>0</v>
      </c>
      <c r="AS14" s="36">
        <f t="shared" si="104"/>
        <v>0</v>
      </c>
      <c r="AT14" s="36">
        <f t="shared" si="104"/>
        <v>0</v>
      </c>
      <c r="AU14" s="36">
        <f t="shared" si="104"/>
        <v>0</v>
      </c>
      <c r="AV14" s="36">
        <f t="shared" si="104"/>
        <v>0</v>
      </c>
      <c r="AW14" s="36">
        <f t="shared" si="104"/>
        <v>0</v>
      </c>
      <c r="AX14" s="36">
        <f t="shared" si="104"/>
        <v>0</v>
      </c>
      <c r="AY14" s="36">
        <f t="shared" si="104"/>
        <v>0</v>
      </c>
      <c r="AZ14" s="36">
        <f t="shared" si="104"/>
        <v>0</v>
      </c>
      <c r="BA14" s="36">
        <f t="shared" si="104"/>
        <v>0</v>
      </c>
      <c r="BB14" s="36">
        <f t="shared" si="104"/>
        <v>0</v>
      </c>
      <c r="BD14" s="27" t="s">
        <v>4</v>
      </c>
      <c r="BE14" s="36">
        <f t="shared" si="105"/>
        <v>10.65759675065031</v>
      </c>
      <c r="BF14" s="36">
        <f t="shared" si="105"/>
        <v>9.4826894013901839</v>
      </c>
      <c r="BG14" s="36">
        <f t="shared" si="105"/>
        <v>9.4826894013901839</v>
      </c>
      <c r="BH14" s="36">
        <f t="shared" si="105"/>
        <v>9.4826894013901839</v>
      </c>
      <c r="BI14" s="36">
        <f t="shared" si="105"/>
        <v>9.4821960063901845</v>
      </c>
      <c r="BJ14" s="36">
        <f t="shared" si="105"/>
        <v>9.4821960063901845</v>
      </c>
      <c r="BK14" s="36">
        <f t="shared" si="105"/>
        <v>9.4821960063901845</v>
      </c>
      <c r="BL14" s="36">
        <f t="shared" si="105"/>
        <v>9.4821960063901845</v>
      </c>
      <c r="BM14" s="36">
        <f t="shared" si="105"/>
        <v>9.4821960063901845</v>
      </c>
      <c r="BN14" s="36">
        <f t="shared" si="105"/>
        <v>9.4821960063901845</v>
      </c>
      <c r="BO14" s="36">
        <f t="shared" si="106"/>
        <v>9.4821960063901845</v>
      </c>
      <c r="BP14" s="36">
        <f t="shared" si="106"/>
        <v>9.4821960063901845</v>
      </c>
      <c r="BQ14" s="36">
        <f t="shared" si="106"/>
        <v>9.4821960063901845</v>
      </c>
      <c r="BR14" s="36">
        <f t="shared" si="106"/>
        <v>9.4821960063901845</v>
      </c>
      <c r="BS14" s="36">
        <f t="shared" si="106"/>
        <v>9.4821960063901845</v>
      </c>
      <c r="BT14" s="36">
        <f t="shared" si="106"/>
        <v>9.4821960063901845</v>
      </c>
      <c r="BU14" s="36">
        <f t="shared" si="106"/>
        <v>9.4821960063901845</v>
      </c>
      <c r="BV14" s="36">
        <f t="shared" si="106"/>
        <v>9.4821960063901845</v>
      </c>
      <c r="BW14" s="36">
        <f t="shared" si="106"/>
        <v>9.4821960063901845</v>
      </c>
      <c r="BX14" s="36">
        <f t="shared" si="106"/>
        <v>9.4821960063901845</v>
      </c>
      <c r="BY14" s="36">
        <f t="shared" si="107"/>
        <v>9.4821960063901845</v>
      </c>
      <c r="BZ14" s="36">
        <f t="shared" si="107"/>
        <v>9.4821960063901845</v>
      </c>
      <c r="CA14" s="36">
        <f t="shared" si="107"/>
        <v>9.4821960063901845</v>
      </c>
      <c r="CB14" s="36">
        <f t="shared" si="107"/>
        <v>9.4821960063901845</v>
      </c>
      <c r="CC14" s="36">
        <f t="shared" si="107"/>
        <v>9.4821960063901845</v>
      </c>
      <c r="CD14" s="36">
        <f t="shared" si="107"/>
        <v>9.4821960063901845</v>
      </c>
      <c r="CE14" s="36">
        <f t="shared" si="107"/>
        <v>9.4821960063901845</v>
      </c>
      <c r="CF14" s="36">
        <f t="shared" si="107"/>
        <v>9.4821960063901845</v>
      </c>
      <c r="CG14" s="36">
        <f t="shared" si="107"/>
        <v>9.4821960063901845</v>
      </c>
      <c r="CH14" s="36">
        <f t="shared" si="107"/>
        <v>9.4821960063901845</v>
      </c>
      <c r="CI14" s="36">
        <f t="shared" si="108"/>
        <v>9.4821960063901845</v>
      </c>
      <c r="CJ14" s="36">
        <f t="shared" si="108"/>
        <v>9.4821960063901845</v>
      </c>
      <c r="CK14" s="36">
        <f t="shared" si="108"/>
        <v>9.4821960063901845</v>
      </c>
      <c r="CL14" s="36">
        <f t="shared" si="108"/>
        <v>9.4821960063901845</v>
      </c>
      <c r="CM14" s="36">
        <f t="shared" si="108"/>
        <v>9.4821960063901845</v>
      </c>
      <c r="CN14" s="36">
        <f t="shared" si="108"/>
        <v>9.4821960063901845</v>
      </c>
      <c r="CO14" s="36">
        <f t="shared" si="108"/>
        <v>9.4821960063901845</v>
      </c>
      <c r="CP14" s="36">
        <f t="shared" si="108"/>
        <v>9.4821960063901845</v>
      </c>
      <c r="CQ14" s="36">
        <f t="shared" si="108"/>
        <v>9.4821960063901845</v>
      </c>
      <c r="CR14" s="36">
        <f t="shared" si="108"/>
        <v>9.4821960063901845</v>
      </c>
      <c r="CS14" s="36">
        <f t="shared" si="109"/>
        <v>9.4821960063901845</v>
      </c>
      <c r="CT14" s="36">
        <f t="shared" si="109"/>
        <v>9.4821960063901845</v>
      </c>
      <c r="CU14" s="36">
        <f t="shared" si="109"/>
        <v>6.7293003916317442</v>
      </c>
      <c r="CV14" s="36">
        <f t="shared" si="109"/>
        <v>0</v>
      </c>
      <c r="CW14" s="36">
        <f t="shared" si="109"/>
        <v>0</v>
      </c>
      <c r="CX14" s="36">
        <f t="shared" si="109"/>
        <v>0</v>
      </c>
      <c r="CY14" s="36">
        <f t="shared" si="109"/>
        <v>0</v>
      </c>
      <c r="CZ14" s="36">
        <f t="shared" si="109"/>
        <v>0</v>
      </c>
      <c r="DA14" s="36">
        <f t="shared" si="109"/>
        <v>0</v>
      </c>
      <c r="DB14" s="36">
        <f t="shared" si="109"/>
        <v>0</v>
      </c>
      <c r="DC14" s="36">
        <f t="shared" si="110"/>
        <v>0</v>
      </c>
      <c r="DD14" s="36">
        <f t="shared" si="110"/>
        <v>0</v>
      </c>
      <c r="DE14" s="36">
        <f t="shared" si="110"/>
        <v>0</v>
      </c>
      <c r="DF14" s="36">
        <f t="shared" si="110"/>
        <v>0</v>
      </c>
      <c r="DG14" s="36">
        <f t="shared" si="110"/>
        <v>0</v>
      </c>
      <c r="DH14" s="36">
        <f t="shared" si="110"/>
        <v>0</v>
      </c>
      <c r="DI14" s="36">
        <f t="shared" si="110"/>
        <v>0</v>
      </c>
      <c r="DJ14" s="36">
        <f t="shared" si="110"/>
        <v>0</v>
      </c>
      <c r="DK14" s="36">
        <f t="shared" si="110"/>
        <v>0</v>
      </c>
      <c r="DL14" s="36">
        <f t="shared" si="110"/>
        <v>0</v>
      </c>
      <c r="DM14" s="36">
        <f t="shared" si="111"/>
        <v>0</v>
      </c>
      <c r="DN14" s="36">
        <f t="shared" si="111"/>
        <v>0</v>
      </c>
      <c r="DO14" s="36">
        <f t="shared" si="111"/>
        <v>0</v>
      </c>
      <c r="DP14" s="36">
        <f t="shared" si="111"/>
        <v>0</v>
      </c>
      <c r="DQ14" s="36">
        <f t="shared" si="111"/>
        <v>0</v>
      </c>
      <c r="DR14" s="36">
        <f t="shared" si="111"/>
        <v>0</v>
      </c>
      <c r="DS14" s="36">
        <f t="shared" si="111"/>
        <v>0</v>
      </c>
      <c r="DT14" s="36">
        <f t="shared" si="111"/>
        <v>0</v>
      </c>
      <c r="DU14" s="36">
        <f t="shared" si="111"/>
        <v>0</v>
      </c>
      <c r="DV14" s="36">
        <f t="shared" si="111"/>
        <v>0</v>
      </c>
      <c r="DW14" s="36">
        <f t="shared" si="112"/>
        <v>0</v>
      </c>
      <c r="DX14" s="36">
        <f t="shared" si="112"/>
        <v>0</v>
      </c>
      <c r="DY14" s="36">
        <f t="shared" si="112"/>
        <v>0</v>
      </c>
      <c r="DZ14" s="36">
        <f t="shared" si="112"/>
        <v>0</v>
      </c>
      <c r="EA14" s="36">
        <f t="shared" si="112"/>
        <v>0</v>
      </c>
      <c r="EB14" s="36">
        <f t="shared" si="112"/>
        <v>0</v>
      </c>
      <c r="EC14" s="36">
        <f t="shared" si="112"/>
        <v>0</v>
      </c>
      <c r="ED14" s="36">
        <f t="shared" si="112"/>
        <v>0</v>
      </c>
      <c r="EE14" s="36">
        <f t="shared" si="112"/>
        <v>0</v>
      </c>
      <c r="EF14" s="36">
        <f t="shared" si="112"/>
        <v>0</v>
      </c>
      <c r="EG14" s="36">
        <f t="shared" si="113"/>
        <v>0</v>
      </c>
      <c r="EH14" s="36">
        <f t="shared" si="113"/>
        <v>0</v>
      </c>
      <c r="EI14" s="36">
        <f t="shared" si="113"/>
        <v>0</v>
      </c>
      <c r="EJ14" s="36">
        <f t="shared" si="113"/>
        <v>0</v>
      </c>
      <c r="EK14" s="36">
        <f t="shared" si="113"/>
        <v>0</v>
      </c>
      <c r="EL14" s="36">
        <f t="shared" si="113"/>
        <v>0</v>
      </c>
      <c r="EM14" s="36">
        <f t="shared" si="113"/>
        <v>0</v>
      </c>
      <c r="EN14" s="36">
        <f t="shared" si="113"/>
        <v>0</v>
      </c>
      <c r="EO14" s="36">
        <f t="shared" si="113"/>
        <v>0</v>
      </c>
      <c r="EP14" s="36">
        <f t="shared" si="113"/>
        <v>0</v>
      </c>
      <c r="EQ14" s="36">
        <f t="shared" si="114"/>
        <v>0</v>
      </c>
      <c r="ER14" s="36">
        <f t="shared" si="114"/>
        <v>0</v>
      </c>
      <c r="ES14" s="36">
        <f t="shared" si="114"/>
        <v>0</v>
      </c>
      <c r="ET14" s="36">
        <f t="shared" si="114"/>
        <v>0</v>
      </c>
      <c r="EU14" s="36">
        <f t="shared" si="114"/>
        <v>0</v>
      </c>
      <c r="EV14" s="36">
        <f t="shared" si="114"/>
        <v>0</v>
      </c>
      <c r="EW14" s="36">
        <f t="shared" si="114"/>
        <v>0</v>
      </c>
      <c r="EX14" s="36">
        <f t="shared" si="114"/>
        <v>0</v>
      </c>
      <c r="EY14" s="36">
        <f t="shared" si="114"/>
        <v>0</v>
      </c>
      <c r="EZ14" s="36">
        <f t="shared" si="114"/>
        <v>0</v>
      </c>
      <c r="FA14" s="36">
        <f t="shared" si="115"/>
        <v>0</v>
      </c>
      <c r="FB14" s="36">
        <f t="shared" si="115"/>
        <v>0</v>
      </c>
      <c r="FC14" s="36">
        <f t="shared" si="115"/>
        <v>0</v>
      </c>
      <c r="FD14" s="36">
        <f t="shared" si="115"/>
        <v>0</v>
      </c>
      <c r="FE14" s="36">
        <f t="shared" si="115"/>
        <v>0</v>
      </c>
      <c r="FF14" s="36">
        <f t="shared" si="115"/>
        <v>0</v>
      </c>
      <c r="FG14" s="36">
        <f t="shared" si="115"/>
        <v>0</v>
      </c>
      <c r="FH14" s="36">
        <f t="shared" si="115"/>
        <v>0</v>
      </c>
      <c r="FI14" s="36">
        <f t="shared" si="115"/>
        <v>0</v>
      </c>
      <c r="FJ14" s="36">
        <f t="shared" si="115"/>
        <v>0</v>
      </c>
      <c r="FK14" s="36">
        <f t="shared" si="116"/>
        <v>0</v>
      </c>
      <c r="FL14" s="36">
        <f t="shared" si="116"/>
        <v>0</v>
      </c>
      <c r="FM14" s="36">
        <f t="shared" si="116"/>
        <v>0</v>
      </c>
      <c r="FN14" s="36">
        <f t="shared" si="116"/>
        <v>0</v>
      </c>
      <c r="FO14" s="36">
        <f t="shared" si="116"/>
        <v>0</v>
      </c>
      <c r="FP14" s="36">
        <f t="shared" si="116"/>
        <v>0</v>
      </c>
      <c r="FQ14" s="36">
        <f t="shared" si="116"/>
        <v>0</v>
      </c>
      <c r="FR14" s="36">
        <f t="shared" si="116"/>
        <v>0</v>
      </c>
      <c r="FS14" s="36">
        <f t="shared" si="116"/>
        <v>0</v>
      </c>
      <c r="FT14" s="36">
        <f t="shared" si="116"/>
        <v>0</v>
      </c>
      <c r="FU14" s="36">
        <f t="shared" si="117"/>
        <v>0</v>
      </c>
      <c r="FV14" s="36">
        <f t="shared" si="117"/>
        <v>0</v>
      </c>
      <c r="FW14" s="36">
        <f t="shared" si="117"/>
        <v>0</v>
      </c>
      <c r="FX14" s="36">
        <f t="shared" si="117"/>
        <v>0</v>
      </c>
      <c r="FY14" s="36">
        <f t="shared" si="117"/>
        <v>0</v>
      </c>
      <c r="FZ14" s="36">
        <f t="shared" si="117"/>
        <v>0</v>
      </c>
      <c r="GA14" s="36">
        <f t="shared" si="117"/>
        <v>0</v>
      </c>
      <c r="GB14" s="36">
        <f t="shared" si="117"/>
        <v>0</v>
      </c>
      <c r="GC14" s="36">
        <f t="shared" si="117"/>
        <v>0</v>
      </c>
      <c r="GD14" s="36">
        <f t="shared" si="117"/>
        <v>0</v>
      </c>
      <c r="GE14" s="36">
        <f t="shared" si="118"/>
        <v>0</v>
      </c>
      <c r="GF14" s="36">
        <f t="shared" si="118"/>
        <v>0</v>
      </c>
      <c r="GG14" s="36">
        <f t="shared" si="118"/>
        <v>0</v>
      </c>
      <c r="GH14" s="36">
        <f t="shared" si="118"/>
        <v>0</v>
      </c>
      <c r="GI14" s="36">
        <f t="shared" si="118"/>
        <v>0</v>
      </c>
      <c r="GJ14" s="36">
        <f t="shared" si="118"/>
        <v>0</v>
      </c>
      <c r="GL14" s="27" t="s">
        <v>4</v>
      </c>
      <c r="GM14" s="36">
        <f t="shared" si="119"/>
        <v>3.7483501417601239</v>
      </c>
      <c r="GN14" s="36">
        <f t="shared" si="119"/>
        <v>3.7483501417601239</v>
      </c>
      <c r="GO14" s="36">
        <f t="shared" si="119"/>
        <v>3.1608964671300619</v>
      </c>
      <c r="GP14" s="36">
        <f t="shared" si="119"/>
        <v>3.1608964671300619</v>
      </c>
      <c r="GQ14" s="36">
        <f t="shared" si="119"/>
        <v>3.1608964671300619</v>
      </c>
      <c r="GR14" s="36">
        <f t="shared" si="119"/>
        <v>3.1608964671300619</v>
      </c>
      <c r="GS14" s="36">
        <f t="shared" si="119"/>
        <v>3.1608964671300619</v>
      </c>
      <c r="GT14" s="36">
        <f t="shared" si="119"/>
        <v>3.1608964671300619</v>
      </c>
      <c r="GU14" s="36">
        <f t="shared" si="119"/>
        <v>3.1608964671300619</v>
      </c>
      <c r="GV14" s="36">
        <f t="shared" si="119"/>
        <v>3.1608964671300619</v>
      </c>
      <c r="GW14" s="36">
        <f t="shared" si="120"/>
        <v>3.1608964671300619</v>
      </c>
      <c r="GX14" s="36">
        <f t="shared" si="120"/>
        <v>3.1608964671300619</v>
      </c>
      <c r="GY14" s="36">
        <f t="shared" si="120"/>
        <v>3.1607320021300618</v>
      </c>
      <c r="GZ14" s="36">
        <f t="shared" si="120"/>
        <v>3.1607320021300618</v>
      </c>
      <c r="HA14" s="36">
        <f t="shared" si="120"/>
        <v>3.1607320021300618</v>
      </c>
      <c r="HB14" s="36">
        <f t="shared" si="120"/>
        <v>3.1607320021300618</v>
      </c>
      <c r="HC14" s="36">
        <f t="shared" si="120"/>
        <v>3.1607320021300618</v>
      </c>
      <c r="HD14" s="36">
        <f t="shared" si="120"/>
        <v>3.1607320021300618</v>
      </c>
      <c r="HE14" s="36">
        <f t="shared" si="120"/>
        <v>3.1607320021300618</v>
      </c>
      <c r="HF14" s="36">
        <f t="shared" si="120"/>
        <v>3.1607320021300618</v>
      </c>
      <c r="HG14" s="36">
        <f t="shared" si="121"/>
        <v>3.1607320021300618</v>
      </c>
      <c r="HH14" s="36">
        <f t="shared" si="121"/>
        <v>3.1607320021300618</v>
      </c>
      <c r="HI14" s="36">
        <f t="shared" si="121"/>
        <v>3.1607320021300618</v>
      </c>
      <c r="HJ14" s="36">
        <f t="shared" si="121"/>
        <v>3.1607320021300618</v>
      </c>
      <c r="HK14" s="36">
        <f t="shared" si="121"/>
        <v>3.1607320021300618</v>
      </c>
      <c r="HL14" s="36">
        <f t="shared" si="121"/>
        <v>3.1607320021300618</v>
      </c>
      <c r="HM14" s="36">
        <f t="shared" si="121"/>
        <v>3.1607320021300618</v>
      </c>
      <c r="HN14" s="36">
        <f t="shared" si="121"/>
        <v>3.1607320021300618</v>
      </c>
      <c r="HO14" s="36">
        <f t="shared" si="121"/>
        <v>3.1607320021300618</v>
      </c>
      <c r="HP14" s="36">
        <f t="shared" si="121"/>
        <v>3.1607320021300618</v>
      </c>
      <c r="HQ14" s="36">
        <f t="shared" si="122"/>
        <v>3.1607320021300618</v>
      </c>
      <c r="HR14" s="36">
        <f t="shared" si="122"/>
        <v>3.1607320021300618</v>
      </c>
      <c r="HS14" s="36">
        <f t="shared" si="122"/>
        <v>3.1607320021300618</v>
      </c>
      <c r="HT14" s="36">
        <f t="shared" si="122"/>
        <v>3.1607320021300618</v>
      </c>
      <c r="HU14" s="36">
        <f t="shared" si="122"/>
        <v>3.1607320021300618</v>
      </c>
      <c r="HV14" s="36">
        <f t="shared" si="122"/>
        <v>3.1607320021300618</v>
      </c>
      <c r="HW14" s="36">
        <f t="shared" si="122"/>
        <v>3.1607320021300618</v>
      </c>
      <c r="HX14" s="36">
        <f t="shared" si="122"/>
        <v>3.1607320021300618</v>
      </c>
      <c r="HY14" s="36">
        <f t="shared" si="122"/>
        <v>3.1607320021300618</v>
      </c>
      <c r="HZ14" s="36">
        <f t="shared" si="122"/>
        <v>3.1607320021300618</v>
      </c>
      <c r="IA14" s="36">
        <f t="shared" si="123"/>
        <v>3.1607320021300618</v>
      </c>
      <c r="IB14" s="36">
        <f t="shared" si="123"/>
        <v>3.1607320021300618</v>
      </c>
      <c r="IC14" s="36">
        <f t="shared" si="123"/>
        <v>3.1607320021300618</v>
      </c>
      <c r="ID14" s="36">
        <f t="shared" si="123"/>
        <v>3.1607320021300618</v>
      </c>
      <c r="IE14" s="36">
        <f t="shared" si="123"/>
        <v>3.1607320021300618</v>
      </c>
      <c r="IF14" s="36">
        <f t="shared" si="123"/>
        <v>3.1607320021300618</v>
      </c>
      <c r="IG14" s="36">
        <f t="shared" si="123"/>
        <v>3.1607320021300618</v>
      </c>
      <c r="IH14" s="36">
        <f t="shared" si="123"/>
        <v>3.1607320021300618</v>
      </c>
      <c r="II14" s="36">
        <f t="shared" si="123"/>
        <v>3.1607320021300618</v>
      </c>
      <c r="IJ14" s="36">
        <f t="shared" si="123"/>
        <v>3.1607320021300618</v>
      </c>
      <c r="IK14" s="36">
        <f t="shared" si="124"/>
        <v>3.1607320021300618</v>
      </c>
      <c r="IL14" s="36">
        <f t="shared" si="124"/>
        <v>3.1607320021300618</v>
      </c>
      <c r="IM14" s="36">
        <f t="shared" si="124"/>
        <v>3.1607320021300618</v>
      </c>
      <c r="IN14" s="36">
        <f t="shared" si="124"/>
        <v>3.1607320021300618</v>
      </c>
      <c r="IO14" s="36">
        <f t="shared" si="124"/>
        <v>3.1607320021300618</v>
      </c>
      <c r="IP14" s="36">
        <f t="shared" si="124"/>
        <v>3.1607320021300618</v>
      </c>
      <c r="IQ14" s="36">
        <f t="shared" si="124"/>
        <v>3.1607320021300618</v>
      </c>
      <c r="IR14" s="36">
        <f t="shared" si="124"/>
        <v>3.1607320021300618</v>
      </c>
      <c r="IS14" s="36">
        <f t="shared" si="124"/>
        <v>3.1607320021300618</v>
      </c>
      <c r="IT14" s="36">
        <f t="shared" si="124"/>
        <v>3.1607320021300618</v>
      </c>
      <c r="IU14" s="36">
        <f t="shared" si="125"/>
        <v>3.1607320021300618</v>
      </c>
      <c r="IV14" s="36">
        <f t="shared" si="125"/>
        <v>3.1607320021300618</v>
      </c>
      <c r="IW14" s="36">
        <f t="shared" si="125"/>
        <v>3.1607320021300618</v>
      </c>
      <c r="IX14" s="36">
        <f t="shared" si="125"/>
        <v>3.1607320021300618</v>
      </c>
      <c r="IY14" s="36">
        <f t="shared" si="125"/>
        <v>3.1607320021300618</v>
      </c>
      <c r="IZ14" s="36">
        <f t="shared" si="125"/>
        <v>3.1607320021300618</v>
      </c>
      <c r="JA14" s="36">
        <f t="shared" si="125"/>
        <v>3.1607320021300618</v>
      </c>
      <c r="JB14" s="36">
        <f t="shared" si="125"/>
        <v>3.1607320021300618</v>
      </c>
      <c r="JC14" s="36">
        <f t="shared" si="125"/>
        <v>3.1607320021300618</v>
      </c>
      <c r="JD14" s="36">
        <f t="shared" si="125"/>
        <v>3.1607320021300618</v>
      </c>
      <c r="JE14" s="36">
        <f t="shared" si="126"/>
        <v>3.1607320021300618</v>
      </c>
      <c r="JF14" s="36">
        <f t="shared" si="126"/>
        <v>3.1607320021300618</v>
      </c>
      <c r="JG14" s="36">
        <f t="shared" si="126"/>
        <v>3.1607320021300618</v>
      </c>
      <c r="JH14" s="36">
        <f t="shared" si="126"/>
        <v>3.1607320021300618</v>
      </c>
      <c r="JI14" s="36">
        <f t="shared" si="126"/>
        <v>3.1607320021300618</v>
      </c>
      <c r="JJ14" s="36">
        <f t="shared" si="126"/>
        <v>3.1607320021300618</v>
      </c>
      <c r="JK14" s="36">
        <f t="shared" si="126"/>
        <v>3.1607320021300618</v>
      </c>
      <c r="JL14" s="36">
        <f t="shared" si="126"/>
        <v>3.1607320021300618</v>
      </c>
      <c r="JM14" s="36">
        <f t="shared" si="126"/>
        <v>3.1607320021300618</v>
      </c>
      <c r="JN14" s="36">
        <f t="shared" si="126"/>
        <v>3.1607320021300618</v>
      </c>
      <c r="JO14" s="36">
        <f t="shared" si="127"/>
        <v>3.1607320021300618</v>
      </c>
      <c r="JP14" s="36">
        <f t="shared" si="127"/>
        <v>3.1607320021300618</v>
      </c>
      <c r="JQ14" s="36">
        <f t="shared" si="127"/>
        <v>3.1607320021300618</v>
      </c>
      <c r="JR14" s="36">
        <f t="shared" si="127"/>
        <v>3.1607320021300618</v>
      </c>
      <c r="JS14" s="36">
        <f t="shared" si="127"/>
        <v>3.1607320021300618</v>
      </c>
      <c r="JT14" s="36">
        <f t="shared" si="127"/>
        <v>3.1607320021300618</v>
      </c>
      <c r="JU14" s="36">
        <f t="shared" si="127"/>
        <v>3.1607320021300618</v>
      </c>
      <c r="JV14" s="36">
        <f t="shared" si="127"/>
        <v>3.1607320021300618</v>
      </c>
      <c r="JW14" s="36">
        <f t="shared" si="127"/>
        <v>3.1607320021300618</v>
      </c>
      <c r="JX14" s="36">
        <f t="shared" si="127"/>
        <v>3.1607320021300618</v>
      </c>
      <c r="JY14" s="36">
        <f t="shared" si="128"/>
        <v>3.1607320021300618</v>
      </c>
      <c r="JZ14" s="36">
        <f t="shared" si="128"/>
        <v>3.1607320021300618</v>
      </c>
      <c r="KA14" s="36">
        <f t="shared" si="128"/>
        <v>3.1607320021300618</v>
      </c>
      <c r="KB14" s="36">
        <f t="shared" si="128"/>
        <v>3.1607320021300618</v>
      </c>
      <c r="KC14" s="36">
        <f t="shared" si="128"/>
        <v>3.1607320021300618</v>
      </c>
      <c r="KD14" s="36">
        <f t="shared" si="128"/>
        <v>3.1607320021300618</v>
      </c>
      <c r="KE14" s="36">
        <f t="shared" si="128"/>
        <v>3.1607320021300618</v>
      </c>
      <c r="KF14" s="36">
        <f t="shared" si="128"/>
        <v>3.1607320021300618</v>
      </c>
      <c r="KG14" s="36">
        <f t="shared" si="128"/>
        <v>3.1607320021300618</v>
      </c>
      <c r="KH14" s="36">
        <f t="shared" si="128"/>
        <v>3.1607320021300618</v>
      </c>
      <c r="KI14" s="36">
        <f t="shared" si="129"/>
        <v>3.1607320021300618</v>
      </c>
      <c r="KJ14" s="36">
        <f t="shared" si="129"/>
        <v>3.1607320021300618</v>
      </c>
      <c r="KK14" s="36">
        <f t="shared" si="129"/>
        <v>3.1607320021300618</v>
      </c>
      <c r="KL14" s="36">
        <f t="shared" si="129"/>
        <v>3.1607320021300618</v>
      </c>
      <c r="KM14" s="36">
        <f t="shared" si="129"/>
        <v>3.1607320021300618</v>
      </c>
      <c r="KN14" s="36">
        <f t="shared" si="129"/>
        <v>3.1607320021300618</v>
      </c>
      <c r="KO14" s="36">
        <f t="shared" si="129"/>
        <v>3.1607320021300618</v>
      </c>
      <c r="KP14" s="36">
        <f t="shared" si="129"/>
        <v>3.1607320021300618</v>
      </c>
      <c r="KQ14" s="36">
        <f t="shared" si="129"/>
        <v>3.1607320021300618</v>
      </c>
      <c r="KR14" s="36">
        <f t="shared" si="129"/>
        <v>3.1607320021300618</v>
      </c>
      <c r="KS14" s="36">
        <f t="shared" si="130"/>
        <v>3.1607320021300618</v>
      </c>
      <c r="KT14" s="36">
        <f t="shared" si="130"/>
        <v>3.1607320021300618</v>
      </c>
      <c r="KU14" s="36">
        <f t="shared" si="130"/>
        <v>3.1607320021300618</v>
      </c>
      <c r="KV14" s="36">
        <f t="shared" si="130"/>
        <v>3.1607320021300618</v>
      </c>
      <c r="KW14" s="36">
        <f t="shared" si="130"/>
        <v>3.1607320021300618</v>
      </c>
      <c r="KX14" s="36">
        <f t="shared" si="130"/>
        <v>3.1607320021300618</v>
      </c>
      <c r="KY14" s="36">
        <f t="shared" si="130"/>
        <v>3.1607320021300618</v>
      </c>
      <c r="KZ14" s="36">
        <f t="shared" si="130"/>
        <v>3.1607320021300618</v>
      </c>
      <c r="LA14" s="36">
        <f t="shared" si="130"/>
        <v>3.1607320021300618</v>
      </c>
      <c r="LB14" s="36">
        <f t="shared" si="130"/>
        <v>3.1607320021300618</v>
      </c>
      <c r="LC14" s="36">
        <f t="shared" si="131"/>
        <v>3.1607320021300618</v>
      </c>
      <c r="LD14" s="36">
        <f t="shared" si="131"/>
        <v>3.1607320021300618</v>
      </c>
      <c r="LE14" s="36">
        <f t="shared" si="131"/>
        <v>3.1607320021300618</v>
      </c>
      <c r="LF14" s="36">
        <f t="shared" si="131"/>
        <v>3.1607320021300618</v>
      </c>
      <c r="LG14" s="36">
        <f t="shared" si="131"/>
        <v>3.1607320021300618</v>
      </c>
      <c r="LH14" s="36">
        <f t="shared" si="131"/>
        <v>3.1607320021300618</v>
      </c>
      <c r="LI14" s="36">
        <f t="shared" si="131"/>
        <v>3.1607320021300618</v>
      </c>
      <c r="LJ14" s="36">
        <f t="shared" si="131"/>
        <v>3.1607320021300618</v>
      </c>
      <c r="LK14" s="36">
        <f t="shared" si="131"/>
        <v>0.40783638737162081</v>
      </c>
      <c r="LL14" s="36">
        <f t="shared" si="131"/>
        <v>0</v>
      </c>
      <c r="LM14" s="36">
        <f t="shared" si="132"/>
        <v>0</v>
      </c>
      <c r="LN14" s="36">
        <f t="shared" si="132"/>
        <v>0</v>
      </c>
      <c r="LO14" s="36">
        <f t="shared" si="132"/>
        <v>0</v>
      </c>
      <c r="LP14" s="36">
        <f t="shared" si="132"/>
        <v>0</v>
      </c>
      <c r="LQ14" s="36">
        <f t="shared" si="132"/>
        <v>0</v>
      </c>
      <c r="LR14" s="36">
        <f t="shared" si="132"/>
        <v>0</v>
      </c>
      <c r="LS14" s="36">
        <f t="shared" si="132"/>
        <v>0</v>
      </c>
      <c r="LT14" s="36">
        <f t="shared" si="132"/>
        <v>0</v>
      </c>
      <c r="LU14" s="36">
        <f t="shared" si="132"/>
        <v>0</v>
      </c>
      <c r="LV14" s="36">
        <f t="shared" si="132"/>
        <v>0</v>
      </c>
      <c r="LW14" s="36">
        <f t="shared" si="133"/>
        <v>0</v>
      </c>
      <c r="LX14" s="36">
        <f t="shared" si="133"/>
        <v>0</v>
      </c>
      <c r="LY14" s="36">
        <f t="shared" si="133"/>
        <v>0</v>
      </c>
      <c r="LZ14" s="36">
        <f t="shared" si="133"/>
        <v>0</v>
      </c>
      <c r="MA14" s="36">
        <f t="shared" si="133"/>
        <v>0</v>
      </c>
      <c r="MB14" s="36">
        <f t="shared" si="133"/>
        <v>0</v>
      </c>
      <c r="MC14" s="36">
        <f t="shared" si="133"/>
        <v>0</v>
      </c>
      <c r="MD14" s="36">
        <f t="shared" si="133"/>
        <v>0</v>
      </c>
      <c r="ME14" s="36">
        <f t="shared" si="133"/>
        <v>0</v>
      </c>
      <c r="MF14" s="36">
        <f t="shared" si="133"/>
        <v>0</v>
      </c>
      <c r="MG14" s="36">
        <f t="shared" si="134"/>
        <v>0</v>
      </c>
      <c r="MH14" s="36">
        <f t="shared" si="134"/>
        <v>0</v>
      </c>
      <c r="MI14" s="36">
        <f t="shared" si="134"/>
        <v>0</v>
      </c>
      <c r="MJ14" s="36">
        <f t="shared" si="134"/>
        <v>0</v>
      </c>
      <c r="MK14" s="36">
        <f t="shared" si="134"/>
        <v>0</v>
      </c>
      <c r="ML14" s="36">
        <f t="shared" si="134"/>
        <v>0</v>
      </c>
      <c r="MM14" s="36">
        <f t="shared" si="134"/>
        <v>0</v>
      </c>
      <c r="MN14" s="36">
        <f t="shared" si="134"/>
        <v>0</v>
      </c>
      <c r="MO14" s="36">
        <f t="shared" si="134"/>
        <v>0</v>
      </c>
      <c r="MP14" s="36">
        <f t="shared" si="134"/>
        <v>0</v>
      </c>
      <c r="MQ14" s="36">
        <f t="shared" si="135"/>
        <v>0</v>
      </c>
      <c r="MR14" s="36">
        <f t="shared" si="135"/>
        <v>0</v>
      </c>
      <c r="MS14" s="36">
        <f t="shared" si="135"/>
        <v>0</v>
      </c>
      <c r="MT14" s="36">
        <f t="shared" si="135"/>
        <v>0</v>
      </c>
      <c r="MU14" s="36">
        <f t="shared" si="135"/>
        <v>0</v>
      </c>
      <c r="MV14" s="36">
        <f t="shared" si="135"/>
        <v>0</v>
      </c>
      <c r="MW14" s="36">
        <f t="shared" si="135"/>
        <v>0</v>
      </c>
      <c r="MX14" s="36">
        <f t="shared" si="135"/>
        <v>0</v>
      </c>
      <c r="MY14" s="36">
        <f t="shared" si="135"/>
        <v>0</v>
      </c>
      <c r="MZ14" s="36">
        <f t="shared" si="135"/>
        <v>0</v>
      </c>
      <c r="NA14" s="36">
        <f t="shared" si="136"/>
        <v>0</v>
      </c>
      <c r="NB14" s="36">
        <f t="shared" si="136"/>
        <v>0</v>
      </c>
      <c r="NC14" s="36">
        <f t="shared" si="136"/>
        <v>0</v>
      </c>
      <c r="ND14" s="36">
        <f t="shared" si="136"/>
        <v>0</v>
      </c>
      <c r="NE14" s="36">
        <f t="shared" si="136"/>
        <v>0</v>
      </c>
      <c r="NF14" s="36">
        <f t="shared" si="136"/>
        <v>0</v>
      </c>
      <c r="NG14" s="36">
        <f t="shared" si="136"/>
        <v>0</v>
      </c>
      <c r="NH14" s="36">
        <f t="shared" si="136"/>
        <v>0</v>
      </c>
      <c r="NI14" s="36">
        <f t="shared" si="136"/>
        <v>0</v>
      </c>
      <c r="NJ14" s="36">
        <f t="shared" si="136"/>
        <v>0</v>
      </c>
      <c r="NK14" s="36">
        <f t="shared" si="137"/>
        <v>0</v>
      </c>
      <c r="NL14" s="36">
        <f t="shared" si="137"/>
        <v>0</v>
      </c>
      <c r="NM14" s="36">
        <f t="shared" si="137"/>
        <v>0</v>
      </c>
      <c r="NN14" s="36">
        <f t="shared" si="137"/>
        <v>0</v>
      </c>
      <c r="NO14" s="36">
        <f t="shared" si="137"/>
        <v>0</v>
      </c>
      <c r="NP14" s="36">
        <f t="shared" si="137"/>
        <v>0</v>
      </c>
      <c r="NQ14" s="36">
        <f t="shared" si="137"/>
        <v>0</v>
      </c>
      <c r="NR14" s="36">
        <f t="shared" si="137"/>
        <v>0</v>
      </c>
      <c r="NS14" s="36">
        <f t="shared" si="137"/>
        <v>0</v>
      </c>
      <c r="NT14" s="36">
        <f t="shared" si="137"/>
        <v>0</v>
      </c>
      <c r="NU14" s="36">
        <f t="shared" si="138"/>
        <v>0</v>
      </c>
      <c r="NV14" s="36">
        <f t="shared" si="138"/>
        <v>0</v>
      </c>
      <c r="NW14" s="36">
        <f t="shared" si="138"/>
        <v>0</v>
      </c>
      <c r="NX14" s="36">
        <f t="shared" si="138"/>
        <v>0</v>
      </c>
      <c r="NY14" s="36">
        <f t="shared" si="138"/>
        <v>0</v>
      </c>
      <c r="NZ14" s="36">
        <f t="shared" si="138"/>
        <v>0</v>
      </c>
      <c r="OA14" s="36">
        <f t="shared" si="138"/>
        <v>0</v>
      </c>
      <c r="OB14" s="36">
        <f t="shared" si="138"/>
        <v>0</v>
      </c>
      <c r="OC14" s="36">
        <f t="shared" si="138"/>
        <v>0</v>
      </c>
      <c r="OD14" s="36">
        <f t="shared" si="138"/>
        <v>0</v>
      </c>
      <c r="OE14" s="36">
        <f t="shared" si="139"/>
        <v>0</v>
      </c>
      <c r="OF14" s="36">
        <f t="shared" si="139"/>
        <v>0</v>
      </c>
      <c r="OG14" s="36">
        <f t="shared" si="139"/>
        <v>0</v>
      </c>
      <c r="OH14" s="36">
        <f t="shared" si="139"/>
        <v>0</v>
      </c>
      <c r="OI14" s="36">
        <f t="shared" si="139"/>
        <v>0</v>
      </c>
      <c r="OJ14" s="36">
        <f t="shared" si="139"/>
        <v>0</v>
      </c>
      <c r="OK14" s="36">
        <f t="shared" si="139"/>
        <v>0</v>
      </c>
      <c r="OL14" s="36">
        <f t="shared" si="139"/>
        <v>0</v>
      </c>
      <c r="OM14" s="36">
        <f t="shared" si="139"/>
        <v>0</v>
      </c>
      <c r="ON14" s="36">
        <f t="shared" si="139"/>
        <v>0</v>
      </c>
      <c r="OO14" s="36">
        <f t="shared" si="140"/>
        <v>0</v>
      </c>
      <c r="OP14" s="36">
        <f t="shared" si="140"/>
        <v>0</v>
      </c>
      <c r="OQ14" s="36">
        <f t="shared" si="140"/>
        <v>0</v>
      </c>
      <c r="OR14" s="36">
        <f t="shared" si="140"/>
        <v>0</v>
      </c>
      <c r="OS14" s="36">
        <f t="shared" si="140"/>
        <v>0</v>
      </c>
      <c r="OT14" s="36">
        <f t="shared" si="140"/>
        <v>0</v>
      </c>
      <c r="OU14" s="36">
        <f t="shared" si="140"/>
        <v>0</v>
      </c>
      <c r="OV14" s="36">
        <f t="shared" si="140"/>
        <v>0</v>
      </c>
      <c r="OW14" s="36">
        <f t="shared" si="140"/>
        <v>0</v>
      </c>
      <c r="OX14" s="36">
        <f t="shared" si="140"/>
        <v>0</v>
      </c>
      <c r="OY14" s="36">
        <f t="shared" si="141"/>
        <v>0</v>
      </c>
      <c r="OZ14" s="36">
        <f t="shared" si="141"/>
        <v>0</v>
      </c>
      <c r="PA14" s="36">
        <f t="shared" si="141"/>
        <v>0</v>
      </c>
      <c r="PB14" s="36">
        <f t="shared" si="141"/>
        <v>0</v>
      </c>
      <c r="PC14" s="36">
        <f t="shared" si="141"/>
        <v>0</v>
      </c>
      <c r="PD14" s="36">
        <f t="shared" si="141"/>
        <v>0</v>
      </c>
      <c r="PE14" s="36">
        <f t="shared" si="141"/>
        <v>0</v>
      </c>
      <c r="PF14" s="36">
        <f t="shared" si="141"/>
        <v>0</v>
      </c>
      <c r="PG14" s="36">
        <f t="shared" si="141"/>
        <v>0</v>
      </c>
      <c r="PH14" s="36">
        <f t="shared" si="141"/>
        <v>0</v>
      </c>
      <c r="PI14" s="36">
        <f t="shared" si="142"/>
        <v>0</v>
      </c>
      <c r="PJ14" s="36">
        <f t="shared" si="142"/>
        <v>0</v>
      </c>
      <c r="PK14" s="36">
        <f t="shared" si="142"/>
        <v>0</v>
      </c>
      <c r="PL14" s="36">
        <f t="shared" si="142"/>
        <v>0</v>
      </c>
      <c r="PM14" s="36">
        <f t="shared" si="142"/>
        <v>0</v>
      </c>
      <c r="PN14" s="36">
        <f t="shared" si="142"/>
        <v>0</v>
      </c>
      <c r="PO14" s="36">
        <f t="shared" si="142"/>
        <v>0</v>
      </c>
      <c r="PP14" s="36">
        <f t="shared" si="142"/>
        <v>0</v>
      </c>
      <c r="PQ14" s="36">
        <f t="shared" si="142"/>
        <v>0</v>
      </c>
      <c r="PR14" s="36">
        <f t="shared" si="142"/>
        <v>0</v>
      </c>
      <c r="PS14" s="36">
        <f t="shared" si="143"/>
        <v>0</v>
      </c>
      <c r="PT14" s="36">
        <f t="shared" si="143"/>
        <v>0</v>
      </c>
      <c r="PU14" s="36">
        <f t="shared" si="143"/>
        <v>0</v>
      </c>
      <c r="PV14" s="36">
        <f t="shared" si="143"/>
        <v>0</v>
      </c>
      <c r="PW14" s="36">
        <f t="shared" si="143"/>
        <v>0</v>
      </c>
      <c r="PX14" s="36">
        <f t="shared" si="143"/>
        <v>0</v>
      </c>
      <c r="PY14" s="36">
        <f t="shared" si="143"/>
        <v>0</v>
      </c>
      <c r="PZ14" s="36">
        <f t="shared" si="143"/>
        <v>0</v>
      </c>
      <c r="QA14" s="36">
        <f t="shared" si="143"/>
        <v>0</v>
      </c>
      <c r="QB14" s="36">
        <f t="shared" si="143"/>
        <v>0</v>
      </c>
      <c r="QC14" s="36">
        <f t="shared" si="144"/>
        <v>0</v>
      </c>
      <c r="QD14" s="36">
        <f t="shared" si="144"/>
        <v>0</v>
      </c>
      <c r="QE14" s="36">
        <f t="shared" si="144"/>
        <v>0</v>
      </c>
      <c r="QF14" s="36">
        <f t="shared" si="144"/>
        <v>0</v>
      </c>
      <c r="QG14" s="36">
        <f t="shared" si="144"/>
        <v>0</v>
      </c>
      <c r="QH14" s="36">
        <f t="shared" si="144"/>
        <v>0</v>
      </c>
      <c r="QI14" s="36">
        <f t="shared" si="144"/>
        <v>0</v>
      </c>
      <c r="QJ14" s="36">
        <f t="shared" si="144"/>
        <v>0</v>
      </c>
      <c r="QK14" s="36">
        <f t="shared" si="144"/>
        <v>0</v>
      </c>
      <c r="QL14" s="36">
        <f t="shared" si="144"/>
        <v>0</v>
      </c>
      <c r="QM14" s="36">
        <f t="shared" si="145"/>
        <v>0</v>
      </c>
      <c r="QN14" s="36">
        <f t="shared" si="145"/>
        <v>0</v>
      </c>
      <c r="QO14" s="36">
        <f t="shared" si="145"/>
        <v>0</v>
      </c>
      <c r="QP14" s="36">
        <f t="shared" si="145"/>
        <v>0</v>
      </c>
      <c r="QQ14" s="36">
        <f t="shared" si="145"/>
        <v>0</v>
      </c>
      <c r="QR14" s="36">
        <f t="shared" si="145"/>
        <v>0</v>
      </c>
      <c r="QS14" s="36">
        <f t="shared" si="145"/>
        <v>0</v>
      </c>
      <c r="QT14" s="36">
        <f t="shared" si="145"/>
        <v>0</v>
      </c>
      <c r="QU14" s="36">
        <f t="shared" si="145"/>
        <v>0</v>
      </c>
      <c r="QV14" s="36">
        <f t="shared" si="145"/>
        <v>0</v>
      </c>
      <c r="QW14" s="36">
        <f t="shared" si="146"/>
        <v>0</v>
      </c>
      <c r="QX14" s="36">
        <f t="shared" si="146"/>
        <v>0</v>
      </c>
      <c r="QY14" s="36">
        <f t="shared" si="146"/>
        <v>0</v>
      </c>
      <c r="QZ14" s="36">
        <f t="shared" si="146"/>
        <v>0</v>
      </c>
      <c r="RA14" s="36">
        <f t="shared" si="146"/>
        <v>0</v>
      </c>
      <c r="RB14" s="36">
        <f t="shared" si="146"/>
        <v>0</v>
      </c>
      <c r="RC14" s="36">
        <f t="shared" si="146"/>
        <v>0</v>
      </c>
      <c r="RD14" s="36">
        <f t="shared" si="146"/>
        <v>0</v>
      </c>
      <c r="RE14" s="36">
        <f t="shared" si="146"/>
        <v>0</v>
      </c>
      <c r="RF14" s="36">
        <f t="shared" si="146"/>
        <v>0</v>
      </c>
      <c r="RG14" s="36">
        <f t="shared" si="147"/>
        <v>0</v>
      </c>
      <c r="RH14" s="36">
        <f t="shared" si="147"/>
        <v>0</v>
      </c>
      <c r="RI14" s="36">
        <f t="shared" si="147"/>
        <v>0</v>
      </c>
      <c r="RJ14" s="36">
        <f t="shared" si="147"/>
        <v>0</v>
      </c>
      <c r="RK14" s="36">
        <f t="shared" si="147"/>
        <v>0</v>
      </c>
      <c r="RL14" s="36">
        <f t="shared" si="147"/>
        <v>0</v>
      </c>
      <c r="RM14" s="36">
        <f t="shared" si="147"/>
        <v>0</v>
      </c>
      <c r="RN14" s="36">
        <f t="shared" si="147"/>
        <v>0</v>
      </c>
      <c r="RO14" s="36">
        <f t="shared" si="147"/>
        <v>0</v>
      </c>
      <c r="RP14" s="36">
        <f t="shared" si="147"/>
        <v>0</v>
      </c>
      <c r="RQ14" s="36">
        <f t="shared" si="148"/>
        <v>0</v>
      </c>
      <c r="RR14" s="36">
        <f t="shared" si="148"/>
        <v>0</v>
      </c>
      <c r="RS14" s="36">
        <f t="shared" si="148"/>
        <v>0</v>
      </c>
      <c r="RT14" s="36">
        <f t="shared" si="148"/>
        <v>0</v>
      </c>
      <c r="RU14" s="36">
        <f t="shared" si="148"/>
        <v>0</v>
      </c>
      <c r="RV14" s="36">
        <f t="shared" si="148"/>
        <v>0</v>
      </c>
      <c r="RW14" s="36">
        <f t="shared" si="148"/>
        <v>0</v>
      </c>
      <c r="RX14" s="36">
        <f t="shared" si="148"/>
        <v>0</v>
      </c>
      <c r="RY14" s="36">
        <f t="shared" si="148"/>
        <v>0</v>
      </c>
      <c r="RZ14" s="36">
        <f t="shared" si="148"/>
        <v>0</v>
      </c>
      <c r="SA14" s="36">
        <f t="shared" si="149"/>
        <v>0</v>
      </c>
      <c r="SB14" s="36">
        <f t="shared" si="149"/>
        <v>0</v>
      </c>
      <c r="SC14" s="36">
        <f t="shared" si="149"/>
        <v>0</v>
      </c>
      <c r="SD14" s="36">
        <f t="shared" si="149"/>
        <v>0</v>
      </c>
      <c r="SE14" s="36">
        <f t="shared" si="149"/>
        <v>0</v>
      </c>
      <c r="SF14" s="36">
        <f t="shared" si="149"/>
        <v>0</v>
      </c>
      <c r="SG14" s="36">
        <f t="shared" si="149"/>
        <v>0</v>
      </c>
      <c r="SH14" s="36">
        <f t="shared" si="149"/>
        <v>0</v>
      </c>
      <c r="SI14" s="36">
        <f t="shared" si="149"/>
        <v>0</v>
      </c>
      <c r="SJ14" s="36">
        <f t="shared" si="149"/>
        <v>0</v>
      </c>
      <c r="SK14" s="36">
        <f t="shared" si="150"/>
        <v>0</v>
      </c>
      <c r="SL14" s="36">
        <f t="shared" si="150"/>
        <v>0</v>
      </c>
      <c r="SM14" s="36">
        <f t="shared" si="150"/>
        <v>0</v>
      </c>
      <c r="SN14" s="36">
        <f t="shared" si="150"/>
        <v>0</v>
      </c>
      <c r="SO14" s="36">
        <f t="shared" si="150"/>
        <v>0</v>
      </c>
      <c r="SP14" s="36">
        <f t="shared" si="150"/>
        <v>0</v>
      </c>
      <c r="SQ14" s="36">
        <f t="shared" si="150"/>
        <v>0</v>
      </c>
      <c r="SR14" s="36">
        <f t="shared" si="150"/>
        <v>0</v>
      </c>
      <c r="SS14" s="36">
        <f t="shared" si="150"/>
        <v>0</v>
      </c>
      <c r="ST14" s="36">
        <f t="shared" si="150"/>
        <v>0</v>
      </c>
      <c r="SU14" s="36">
        <f t="shared" si="151"/>
        <v>0</v>
      </c>
      <c r="SV14" s="36">
        <f t="shared" si="151"/>
        <v>0</v>
      </c>
      <c r="SW14" s="36">
        <f t="shared" si="151"/>
        <v>0</v>
      </c>
      <c r="SX14" s="36">
        <f t="shared" si="151"/>
        <v>0</v>
      </c>
      <c r="SY14" s="36">
        <f t="shared" si="151"/>
        <v>0</v>
      </c>
      <c r="SZ14" s="36">
        <f t="shared" si="151"/>
        <v>0</v>
      </c>
      <c r="TA14" s="36">
        <f t="shared" si="151"/>
        <v>0</v>
      </c>
      <c r="TB14" s="36">
        <f t="shared" si="151"/>
        <v>0</v>
      </c>
      <c r="TC14" s="36">
        <f t="shared" si="151"/>
        <v>0</v>
      </c>
      <c r="TD14" s="36">
        <f t="shared" si="151"/>
        <v>0</v>
      </c>
      <c r="TE14" s="36">
        <f t="shared" si="152"/>
        <v>0</v>
      </c>
      <c r="TF14" s="36">
        <f t="shared" si="152"/>
        <v>0</v>
      </c>
      <c r="TG14" s="36">
        <f t="shared" si="152"/>
        <v>0</v>
      </c>
      <c r="TH14" s="36">
        <f t="shared" si="152"/>
        <v>0</v>
      </c>
      <c r="TI14" s="36">
        <f t="shared" si="152"/>
        <v>0</v>
      </c>
      <c r="TJ14" s="36">
        <f t="shared" si="152"/>
        <v>0</v>
      </c>
      <c r="TK14" s="36">
        <f t="shared" si="152"/>
        <v>0</v>
      </c>
      <c r="TL14" s="36">
        <f t="shared" si="152"/>
        <v>0</v>
      </c>
      <c r="TM14" s="36">
        <f t="shared" si="152"/>
        <v>0</v>
      </c>
      <c r="TN14" s="36">
        <f t="shared" si="152"/>
        <v>0</v>
      </c>
      <c r="TO14" s="36">
        <f t="shared" si="153"/>
        <v>0</v>
      </c>
      <c r="TP14" s="36">
        <f t="shared" si="153"/>
        <v>0</v>
      </c>
      <c r="TQ14" s="36">
        <f t="shared" si="153"/>
        <v>0</v>
      </c>
      <c r="TR14" s="36">
        <f t="shared" si="153"/>
        <v>0</v>
      </c>
      <c r="TS14" s="36">
        <f t="shared" si="153"/>
        <v>0</v>
      </c>
      <c r="TT14" s="36">
        <f t="shared" si="153"/>
        <v>0</v>
      </c>
      <c r="TU14" s="36">
        <f t="shared" si="153"/>
        <v>0</v>
      </c>
      <c r="TV14" s="36">
        <f t="shared" si="153"/>
        <v>0</v>
      </c>
      <c r="TW14" s="36">
        <f t="shared" si="153"/>
        <v>0</v>
      </c>
      <c r="TX14" s="36">
        <f t="shared" si="153"/>
        <v>0</v>
      </c>
      <c r="TY14" s="36">
        <f t="shared" si="154"/>
        <v>0</v>
      </c>
      <c r="TZ14" s="36">
        <f t="shared" si="154"/>
        <v>0</v>
      </c>
      <c r="UA14" s="36">
        <f t="shared" si="154"/>
        <v>0</v>
      </c>
      <c r="UB14" s="36">
        <f t="shared" si="154"/>
        <v>0</v>
      </c>
      <c r="UC14" s="36">
        <f t="shared" si="154"/>
        <v>0</v>
      </c>
      <c r="UD14" s="36">
        <f t="shared" si="154"/>
        <v>0</v>
      </c>
      <c r="UE14" s="36">
        <f t="shared" si="154"/>
        <v>0</v>
      </c>
      <c r="UF14" s="36">
        <f t="shared" si="154"/>
        <v>0</v>
      </c>
      <c r="UG14" s="36">
        <f t="shared" si="154"/>
        <v>0</v>
      </c>
      <c r="UH14" s="36">
        <f t="shared" si="154"/>
        <v>0</v>
      </c>
      <c r="UI14" s="36">
        <f t="shared" si="155"/>
        <v>0</v>
      </c>
      <c r="UJ14" s="36">
        <f t="shared" si="155"/>
        <v>0</v>
      </c>
      <c r="UK14" s="36">
        <f t="shared" si="155"/>
        <v>0</v>
      </c>
      <c r="UL14" s="36">
        <f t="shared" si="155"/>
        <v>0</v>
      </c>
      <c r="UM14" s="36">
        <f t="shared" si="155"/>
        <v>0</v>
      </c>
      <c r="UN14" s="36">
        <f t="shared" si="155"/>
        <v>0</v>
      </c>
      <c r="UO14" s="36">
        <f t="shared" si="155"/>
        <v>0</v>
      </c>
      <c r="UP14" s="36">
        <f t="shared" si="155"/>
        <v>0</v>
      </c>
      <c r="UQ14" s="36">
        <f t="shared" si="155"/>
        <v>0</v>
      </c>
      <c r="UR14" s="36">
        <f t="shared" si="155"/>
        <v>0</v>
      </c>
      <c r="US14" s="36">
        <f t="shared" si="156"/>
        <v>0</v>
      </c>
      <c r="UT14" s="36">
        <f t="shared" si="156"/>
        <v>0</v>
      </c>
      <c r="UU14" s="36">
        <f t="shared" si="156"/>
        <v>0</v>
      </c>
      <c r="UV14" s="36">
        <f t="shared" si="156"/>
        <v>0</v>
      </c>
      <c r="UW14" s="36">
        <f t="shared" si="156"/>
        <v>0</v>
      </c>
      <c r="UX14" s="36">
        <f t="shared" si="156"/>
        <v>0</v>
      </c>
      <c r="UY14" s="36">
        <f t="shared" si="156"/>
        <v>0</v>
      </c>
      <c r="UZ14" s="36">
        <f t="shared" si="156"/>
        <v>0</v>
      </c>
      <c r="VA14" s="36">
        <f t="shared" si="156"/>
        <v>0</v>
      </c>
      <c r="VB14" s="36">
        <f t="shared" si="156"/>
        <v>0</v>
      </c>
      <c r="VC14" s="36">
        <f t="shared" si="157"/>
        <v>0</v>
      </c>
      <c r="VD14" s="36">
        <f t="shared" si="157"/>
        <v>0</v>
      </c>
      <c r="VE14" s="36">
        <f t="shared" si="157"/>
        <v>0</v>
      </c>
      <c r="VF14" s="36">
        <f t="shared" si="157"/>
        <v>0</v>
      </c>
      <c r="VG14" s="36">
        <f t="shared" si="157"/>
        <v>0</v>
      </c>
      <c r="VH14" s="36">
        <f t="shared" si="157"/>
        <v>0</v>
      </c>
      <c r="VI14" s="36">
        <f t="shared" si="157"/>
        <v>0</v>
      </c>
      <c r="VJ14" s="36">
        <f t="shared" si="157"/>
        <v>0</v>
      </c>
      <c r="VK14" s="36">
        <f t="shared" si="157"/>
        <v>0</v>
      </c>
      <c r="VL14" s="36">
        <f t="shared" si="157"/>
        <v>0</v>
      </c>
      <c r="VM14" s="36">
        <f t="shared" si="158"/>
        <v>0</v>
      </c>
      <c r="VN14" s="36">
        <f t="shared" si="158"/>
        <v>0</v>
      </c>
      <c r="VO14" s="36">
        <f t="shared" si="158"/>
        <v>0</v>
      </c>
      <c r="VP14" s="36">
        <f t="shared" si="158"/>
        <v>0</v>
      </c>
      <c r="VQ14" s="36">
        <f t="shared" si="158"/>
        <v>0</v>
      </c>
      <c r="VR14" s="36">
        <f t="shared" si="158"/>
        <v>0</v>
      </c>
      <c r="VS14" s="36">
        <f t="shared" si="158"/>
        <v>0</v>
      </c>
      <c r="VT14" s="36">
        <f t="shared" si="158"/>
        <v>0</v>
      </c>
      <c r="VU14" s="36">
        <f t="shared" si="158"/>
        <v>0</v>
      </c>
      <c r="VV14" s="36">
        <f t="shared" si="158"/>
        <v>0</v>
      </c>
      <c r="VW14" s="36">
        <f t="shared" si="159"/>
        <v>0</v>
      </c>
      <c r="VX14" s="36">
        <f t="shared" si="159"/>
        <v>0</v>
      </c>
      <c r="VY14" s="36">
        <f t="shared" si="159"/>
        <v>0</v>
      </c>
      <c r="VZ14" s="36">
        <f t="shared" si="159"/>
        <v>0</v>
      </c>
      <c r="WA14" s="36">
        <f t="shared" si="159"/>
        <v>0</v>
      </c>
      <c r="WB14" s="36">
        <f t="shared" si="159"/>
        <v>0</v>
      </c>
      <c r="WC14" s="36">
        <f t="shared" si="159"/>
        <v>0</v>
      </c>
      <c r="WD14" s="36">
        <f t="shared" si="159"/>
        <v>0</v>
      </c>
    </row>
    <row r="15" spans="19:604" x14ac:dyDescent="0.35">
      <c r="T15" s="27" t="s">
        <v>5</v>
      </c>
      <c r="U15" s="36">
        <f t="shared" si="102"/>
        <v>235.51872438999999</v>
      </c>
      <c r="V15" s="36">
        <f t="shared" si="102"/>
        <v>235.51872438999999</v>
      </c>
      <c r="W15" s="36">
        <f t="shared" si="102"/>
        <v>235.51872438999999</v>
      </c>
      <c r="X15" s="36">
        <f t="shared" si="102"/>
        <v>235.51872438999999</v>
      </c>
      <c r="Y15" s="36">
        <f t="shared" si="102"/>
        <v>235.51872438999999</v>
      </c>
      <c r="Z15" s="36">
        <f t="shared" si="102"/>
        <v>235.51872438999999</v>
      </c>
      <c r="AA15" s="36">
        <f t="shared" si="102"/>
        <v>235.51872438999999</v>
      </c>
      <c r="AB15" s="36">
        <f t="shared" si="102"/>
        <v>235.51872438999999</v>
      </c>
      <c r="AC15" s="36">
        <f t="shared" si="102"/>
        <v>235.51872438999999</v>
      </c>
      <c r="AD15" s="36">
        <f t="shared" si="102"/>
        <v>205.25100156613092</v>
      </c>
      <c r="AE15" s="36">
        <f t="shared" si="103"/>
        <v>103.07507129612901</v>
      </c>
      <c r="AF15" s="36">
        <f t="shared" si="103"/>
        <v>0</v>
      </c>
      <c r="AG15" s="36">
        <f t="shared" si="103"/>
        <v>0</v>
      </c>
      <c r="AH15" s="36">
        <f t="shared" si="103"/>
        <v>0</v>
      </c>
      <c r="AI15" s="36">
        <f t="shared" si="103"/>
        <v>0</v>
      </c>
      <c r="AJ15" s="36">
        <f t="shared" si="103"/>
        <v>0</v>
      </c>
      <c r="AK15" s="36">
        <f t="shared" si="103"/>
        <v>0</v>
      </c>
      <c r="AL15" s="36">
        <f t="shared" si="103"/>
        <v>0</v>
      </c>
      <c r="AM15" s="36">
        <f t="shared" si="103"/>
        <v>0</v>
      </c>
      <c r="AN15" s="36">
        <f t="shared" si="103"/>
        <v>0</v>
      </c>
      <c r="AO15" s="36">
        <f t="shared" si="104"/>
        <v>0</v>
      </c>
      <c r="AP15" s="36">
        <f t="shared" si="104"/>
        <v>0</v>
      </c>
      <c r="AQ15" s="36">
        <f t="shared" si="104"/>
        <v>0</v>
      </c>
      <c r="AR15" s="36">
        <f t="shared" si="104"/>
        <v>0</v>
      </c>
      <c r="AS15" s="36">
        <f t="shared" si="104"/>
        <v>0</v>
      </c>
      <c r="AT15" s="36">
        <f t="shared" si="104"/>
        <v>0</v>
      </c>
      <c r="AU15" s="36">
        <f t="shared" si="104"/>
        <v>0</v>
      </c>
      <c r="AV15" s="36">
        <f t="shared" si="104"/>
        <v>0</v>
      </c>
      <c r="AW15" s="36">
        <f t="shared" si="104"/>
        <v>0</v>
      </c>
      <c r="AX15" s="36">
        <f t="shared" si="104"/>
        <v>0</v>
      </c>
      <c r="AY15" s="36">
        <f t="shared" si="104"/>
        <v>0</v>
      </c>
      <c r="AZ15" s="36">
        <f t="shared" si="104"/>
        <v>0</v>
      </c>
      <c r="BA15" s="36">
        <f t="shared" si="104"/>
        <v>0</v>
      </c>
      <c r="BB15" s="36">
        <f t="shared" si="104"/>
        <v>0</v>
      </c>
      <c r="BD15" s="27" t="s">
        <v>5</v>
      </c>
      <c r="BE15" s="36">
        <f t="shared" si="105"/>
        <v>58.879681097499997</v>
      </c>
      <c r="BF15" s="36">
        <f t="shared" si="105"/>
        <v>58.879681097499997</v>
      </c>
      <c r="BG15" s="36">
        <f t="shared" si="105"/>
        <v>58.879681097499997</v>
      </c>
      <c r="BH15" s="36">
        <f t="shared" si="105"/>
        <v>58.879681097499997</v>
      </c>
      <c r="BI15" s="36">
        <f t="shared" si="105"/>
        <v>58.879681097499997</v>
      </c>
      <c r="BJ15" s="36">
        <f t="shared" si="105"/>
        <v>58.879681097499997</v>
      </c>
      <c r="BK15" s="36">
        <f t="shared" si="105"/>
        <v>58.879681097499997</v>
      </c>
      <c r="BL15" s="36">
        <f t="shared" si="105"/>
        <v>58.879681097499997</v>
      </c>
      <c r="BM15" s="36">
        <f t="shared" si="105"/>
        <v>58.879681097499997</v>
      </c>
      <c r="BN15" s="36">
        <f t="shared" si="105"/>
        <v>58.879681097499997</v>
      </c>
      <c r="BO15" s="36">
        <f t="shared" si="106"/>
        <v>58.879681097499997</v>
      </c>
      <c r="BP15" s="36">
        <f t="shared" si="106"/>
        <v>58.879681097499997</v>
      </c>
      <c r="BQ15" s="36">
        <f t="shared" si="106"/>
        <v>58.879681097499997</v>
      </c>
      <c r="BR15" s="36">
        <f t="shared" si="106"/>
        <v>58.879681097499997</v>
      </c>
      <c r="BS15" s="36">
        <f t="shared" si="106"/>
        <v>58.879681097499997</v>
      </c>
      <c r="BT15" s="36">
        <f t="shared" si="106"/>
        <v>58.879681097499997</v>
      </c>
      <c r="BU15" s="36">
        <f t="shared" si="106"/>
        <v>58.879681097499997</v>
      </c>
      <c r="BV15" s="36">
        <f t="shared" si="106"/>
        <v>58.879681097499997</v>
      </c>
      <c r="BW15" s="36">
        <f t="shared" si="106"/>
        <v>58.879681097499997</v>
      </c>
      <c r="BX15" s="36">
        <f t="shared" si="106"/>
        <v>58.879681097499997</v>
      </c>
      <c r="BY15" s="36">
        <f t="shared" si="107"/>
        <v>58.879681097499997</v>
      </c>
      <c r="BZ15" s="36">
        <f t="shared" si="107"/>
        <v>58.879681097499997</v>
      </c>
      <c r="CA15" s="36">
        <f t="shared" si="107"/>
        <v>58.879681097499997</v>
      </c>
      <c r="CB15" s="36">
        <f t="shared" si="107"/>
        <v>58.879681097499997</v>
      </c>
      <c r="CC15" s="36">
        <f t="shared" si="107"/>
        <v>58.879681097499997</v>
      </c>
      <c r="CD15" s="36">
        <f t="shared" si="107"/>
        <v>58.879681097499997</v>
      </c>
      <c r="CE15" s="36">
        <f t="shared" si="107"/>
        <v>58.879681097499997</v>
      </c>
      <c r="CF15" s="36">
        <f t="shared" si="107"/>
        <v>58.879681097499997</v>
      </c>
      <c r="CG15" s="36">
        <f t="shared" si="107"/>
        <v>58.879681097499997</v>
      </c>
      <c r="CH15" s="36">
        <f t="shared" si="107"/>
        <v>58.879681097499997</v>
      </c>
      <c r="CI15" s="36">
        <f t="shared" si="108"/>
        <v>58.879681097499997</v>
      </c>
      <c r="CJ15" s="36">
        <f t="shared" si="108"/>
        <v>58.879681097499997</v>
      </c>
      <c r="CK15" s="36">
        <f t="shared" si="108"/>
        <v>58.879681097499997</v>
      </c>
      <c r="CL15" s="36">
        <f t="shared" si="108"/>
        <v>58.879681097499997</v>
      </c>
      <c r="CM15" s="36">
        <f t="shared" si="108"/>
        <v>58.879681097499997</v>
      </c>
      <c r="CN15" s="36">
        <f t="shared" si="108"/>
        <v>58.879681097499997</v>
      </c>
      <c r="CO15" s="36">
        <f t="shared" si="108"/>
        <v>58.879681097499997</v>
      </c>
      <c r="CP15" s="36">
        <f t="shared" si="108"/>
        <v>58.879681097499997</v>
      </c>
      <c r="CQ15" s="36">
        <f t="shared" si="108"/>
        <v>49.452029726130952</v>
      </c>
      <c r="CR15" s="36">
        <f t="shared" si="108"/>
        <v>38.039609644999999</v>
      </c>
      <c r="CS15" s="36">
        <f t="shared" si="109"/>
        <v>38.039609644999999</v>
      </c>
      <c r="CT15" s="36">
        <f t="shared" si="109"/>
        <v>38.039609644999999</v>
      </c>
      <c r="CU15" s="36">
        <f t="shared" si="109"/>
        <v>26.995852006129027</v>
      </c>
      <c r="CV15" s="36">
        <f t="shared" si="109"/>
        <v>0</v>
      </c>
      <c r="CW15" s="36">
        <f t="shared" si="109"/>
        <v>0</v>
      </c>
      <c r="CX15" s="36">
        <f t="shared" si="109"/>
        <v>0</v>
      </c>
      <c r="CY15" s="36">
        <f t="shared" si="109"/>
        <v>0</v>
      </c>
      <c r="CZ15" s="36">
        <f t="shared" si="109"/>
        <v>0</v>
      </c>
      <c r="DA15" s="36">
        <f t="shared" si="109"/>
        <v>0</v>
      </c>
      <c r="DB15" s="36">
        <f t="shared" si="109"/>
        <v>0</v>
      </c>
      <c r="DC15" s="36">
        <f t="shared" si="110"/>
        <v>0</v>
      </c>
      <c r="DD15" s="36">
        <f t="shared" si="110"/>
        <v>0</v>
      </c>
      <c r="DE15" s="36">
        <f t="shared" si="110"/>
        <v>0</v>
      </c>
      <c r="DF15" s="36">
        <f t="shared" si="110"/>
        <v>0</v>
      </c>
      <c r="DG15" s="36">
        <f t="shared" si="110"/>
        <v>0</v>
      </c>
      <c r="DH15" s="36">
        <f t="shared" si="110"/>
        <v>0</v>
      </c>
      <c r="DI15" s="36">
        <f t="shared" si="110"/>
        <v>0</v>
      </c>
      <c r="DJ15" s="36">
        <f t="shared" si="110"/>
        <v>0</v>
      </c>
      <c r="DK15" s="36">
        <f t="shared" si="110"/>
        <v>0</v>
      </c>
      <c r="DL15" s="36">
        <f t="shared" si="110"/>
        <v>0</v>
      </c>
      <c r="DM15" s="36">
        <f t="shared" si="111"/>
        <v>0</v>
      </c>
      <c r="DN15" s="36">
        <f t="shared" si="111"/>
        <v>0</v>
      </c>
      <c r="DO15" s="36">
        <f t="shared" si="111"/>
        <v>0</v>
      </c>
      <c r="DP15" s="36">
        <f t="shared" si="111"/>
        <v>0</v>
      </c>
      <c r="DQ15" s="36">
        <f t="shared" si="111"/>
        <v>0</v>
      </c>
      <c r="DR15" s="36">
        <f t="shared" si="111"/>
        <v>0</v>
      </c>
      <c r="DS15" s="36">
        <f t="shared" si="111"/>
        <v>0</v>
      </c>
      <c r="DT15" s="36">
        <f t="shared" si="111"/>
        <v>0</v>
      </c>
      <c r="DU15" s="36">
        <f t="shared" si="111"/>
        <v>0</v>
      </c>
      <c r="DV15" s="36">
        <f t="shared" si="111"/>
        <v>0</v>
      </c>
      <c r="DW15" s="36">
        <f t="shared" si="112"/>
        <v>0</v>
      </c>
      <c r="DX15" s="36">
        <f t="shared" si="112"/>
        <v>0</v>
      </c>
      <c r="DY15" s="36">
        <f t="shared" si="112"/>
        <v>0</v>
      </c>
      <c r="DZ15" s="36">
        <f t="shared" si="112"/>
        <v>0</v>
      </c>
      <c r="EA15" s="36">
        <f t="shared" si="112"/>
        <v>0</v>
      </c>
      <c r="EB15" s="36">
        <f t="shared" si="112"/>
        <v>0</v>
      </c>
      <c r="EC15" s="36">
        <f t="shared" si="112"/>
        <v>0</v>
      </c>
      <c r="ED15" s="36">
        <f t="shared" si="112"/>
        <v>0</v>
      </c>
      <c r="EE15" s="36">
        <f t="shared" si="112"/>
        <v>0</v>
      </c>
      <c r="EF15" s="36">
        <f t="shared" si="112"/>
        <v>0</v>
      </c>
      <c r="EG15" s="36">
        <f t="shared" si="113"/>
        <v>0</v>
      </c>
      <c r="EH15" s="36">
        <f t="shared" si="113"/>
        <v>0</v>
      </c>
      <c r="EI15" s="36">
        <f t="shared" si="113"/>
        <v>0</v>
      </c>
      <c r="EJ15" s="36">
        <f t="shared" si="113"/>
        <v>0</v>
      </c>
      <c r="EK15" s="36">
        <f t="shared" si="113"/>
        <v>0</v>
      </c>
      <c r="EL15" s="36">
        <f t="shared" si="113"/>
        <v>0</v>
      </c>
      <c r="EM15" s="36">
        <f t="shared" si="113"/>
        <v>0</v>
      </c>
      <c r="EN15" s="36">
        <f t="shared" si="113"/>
        <v>0</v>
      </c>
      <c r="EO15" s="36">
        <f t="shared" si="113"/>
        <v>0</v>
      </c>
      <c r="EP15" s="36">
        <f t="shared" si="113"/>
        <v>0</v>
      </c>
      <c r="EQ15" s="36">
        <f t="shared" si="114"/>
        <v>0</v>
      </c>
      <c r="ER15" s="36">
        <f t="shared" si="114"/>
        <v>0</v>
      </c>
      <c r="ES15" s="36">
        <f t="shared" si="114"/>
        <v>0</v>
      </c>
      <c r="ET15" s="36">
        <f t="shared" si="114"/>
        <v>0</v>
      </c>
      <c r="EU15" s="36">
        <f t="shared" si="114"/>
        <v>0</v>
      </c>
      <c r="EV15" s="36">
        <f t="shared" si="114"/>
        <v>0</v>
      </c>
      <c r="EW15" s="36">
        <f t="shared" si="114"/>
        <v>0</v>
      </c>
      <c r="EX15" s="36">
        <f t="shared" si="114"/>
        <v>0</v>
      </c>
      <c r="EY15" s="36">
        <f t="shared" si="114"/>
        <v>0</v>
      </c>
      <c r="EZ15" s="36">
        <f t="shared" si="114"/>
        <v>0</v>
      </c>
      <c r="FA15" s="36">
        <f t="shared" si="115"/>
        <v>0</v>
      </c>
      <c r="FB15" s="36">
        <f t="shared" si="115"/>
        <v>0</v>
      </c>
      <c r="FC15" s="36">
        <f t="shared" si="115"/>
        <v>0</v>
      </c>
      <c r="FD15" s="36">
        <f t="shared" si="115"/>
        <v>0</v>
      </c>
      <c r="FE15" s="36">
        <f t="shared" si="115"/>
        <v>0</v>
      </c>
      <c r="FF15" s="36">
        <f t="shared" si="115"/>
        <v>0</v>
      </c>
      <c r="FG15" s="36">
        <f t="shared" si="115"/>
        <v>0</v>
      </c>
      <c r="FH15" s="36">
        <f t="shared" si="115"/>
        <v>0</v>
      </c>
      <c r="FI15" s="36">
        <f t="shared" si="115"/>
        <v>0</v>
      </c>
      <c r="FJ15" s="36">
        <f t="shared" si="115"/>
        <v>0</v>
      </c>
      <c r="FK15" s="36">
        <f t="shared" si="116"/>
        <v>0</v>
      </c>
      <c r="FL15" s="36">
        <f t="shared" si="116"/>
        <v>0</v>
      </c>
      <c r="FM15" s="36">
        <f t="shared" si="116"/>
        <v>0</v>
      </c>
      <c r="FN15" s="36">
        <f t="shared" si="116"/>
        <v>0</v>
      </c>
      <c r="FO15" s="36">
        <f t="shared" si="116"/>
        <v>0</v>
      </c>
      <c r="FP15" s="36">
        <f t="shared" si="116"/>
        <v>0</v>
      </c>
      <c r="FQ15" s="36">
        <f t="shared" si="116"/>
        <v>0</v>
      </c>
      <c r="FR15" s="36">
        <f t="shared" si="116"/>
        <v>0</v>
      </c>
      <c r="FS15" s="36">
        <f t="shared" si="116"/>
        <v>0</v>
      </c>
      <c r="FT15" s="36">
        <f t="shared" si="116"/>
        <v>0</v>
      </c>
      <c r="FU15" s="36">
        <f t="shared" si="117"/>
        <v>0</v>
      </c>
      <c r="FV15" s="36">
        <f t="shared" si="117"/>
        <v>0</v>
      </c>
      <c r="FW15" s="36">
        <f t="shared" si="117"/>
        <v>0</v>
      </c>
      <c r="FX15" s="36">
        <f t="shared" si="117"/>
        <v>0</v>
      </c>
      <c r="FY15" s="36">
        <f t="shared" si="117"/>
        <v>0</v>
      </c>
      <c r="FZ15" s="36">
        <f t="shared" si="117"/>
        <v>0</v>
      </c>
      <c r="GA15" s="36">
        <f t="shared" si="117"/>
        <v>0</v>
      </c>
      <c r="GB15" s="36">
        <f t="shared" si="117"/>
        <v>0</v>
      </c>
      <c r="GC15" s="36">
        <f t="shared" si="117"/>
        <v>0</v>
      </c>
      <c r="GD15" s="36">
        <f t="shared" si="117"/>
        <v>0</v>
      </c>
      <c r="GE15" s="36">
        <f t="shared" si="118"/>
        <v>0</v>
      </c>
      <c r="GF15" s="36">
        <f t="shared" si="118"/>
        <v>0</v>
      </c>
      <c r="GG15" s="36">
        <f t="shared" si="118"/>
        <v>0</v>
      </c>
      <c r="GH15" s="36">
        <f t="shared" si="118"/>
        <v>0</v>
      </c>
      <c r="GI15" s="36">
        <f t="shared" si="118"/>
        <v>0</v>
      </c>
      <c r="GJ15" s="36">
        <f t="shared" si="118"/>
        <v>0</v>
      </c>
      <c r="GL15" s="27" t="s">
        <v>5</v>
      </c>
      <c r="GM15" s="36">
        <f t="shared" si="119"/>
        <v>19.626560365833331</v>
      </c>
      <c r="GN15" s="36">
        <f t="shared" si="119"/>
        <v>19.626560365833331</v>
      </c>
      <c r="GO15" s="36">
        <f t="shared" si="119"/>
        <v>19.626560365833331</v>
      </c>
      <c r="GP15" s="36">
        <f t="shared" si="119"/>
        <v>19.626560365833331</v>
      </c>
      <c r="GQ15" s="36">
        <f t="shared" si="119"/>
        <v>19.626560365833331</v>
      </c>
      <c r="GR15" s="36">
        <f t="shared" si="119"/>
        <v>19.626560365833331</v>
      </c>
      <c r="GS15" s="36">
        <f t="shared" si="119"/>
        <v>19.626560365833331</v>
      </c>
      <c r="GT15" s="36">
        <f t="shared" si="119"/>
        <v>19.626560365833331</v>
      </c>
      <c r="GU15" s="36">
        <f t="shared" si="119"/>
        <v>19.626560365833331</v>
      </c>
      <c r="GV15" s="36">
        <f t="shared" si="119"/>
        <v>19.626560365833331</v>
      </c>
      <c r="GW15" s="36">
        <f t="shared" si="120"/>
        <v>19.626560365833331</v>
      </c>
      <c r="GX15" s="36">
        <f t="shared" si="120"/>
        <v>19.626560365833331</v>
      </c>
      <c r="GY15" s="36">
        <f t="shared" si="120"/>
        <v>19.626560365833331</v>
      </c>
      <c r="GZ15" s="36">
        <f t="shared" si="120"/>
        <v>19.626560365833331</v>
      </c>
      <c r="HA15" s="36">
        <f t="shared" si="120"/>
        <v>19.626560365833331</v>
      </c>
      <c r="HB15" s="36">
        <f t="shared" si="120"/>
        <v>19.626560365833331</v>
      </c>
      <c r="HC15" s="36">
        <f t="shared" si="120"/>
        <v>19.626560365833331</v>
      </c>
      <c r="HD15" s="36">
        <f t="shared" si="120"/>
        <v>19.626560365833331</v>
      </c>
      <c r="HE15" s="36">
        <f t="shared" si="120"/>
        <v>19.626560365833331</v>
      </c>
      <c r="HF15" s="36">
        <f t="shared" si="120"/>
        <v>19.626560365833331</v>
      </c>
      <c r="HG15" s="36">
        <f t="shared" si="121"/>
        <v>19.626560365833331</v>
      </c>
      <c r="HH15" s="36">
        <f t="shared" si="121"/>
        <v>19.626560365833331</v>
      </c>
      <c r="HI15" s="36">
        <f t="shared" si="121"/>
        <v>19.626560365833331</v>
      </c>
      <c r="HJ15" s="36">
        <f t="shared" si="121"/>
        <v>19.626560365833331</v>
      </c>
      <c r="HK15" s="36">
        <f t="shared" si="121"/>
        <v>19.626560365833331</v>
      </c>
      <c r="HL15" s="36">
        <f t="shared" si="121"/>
        <v>19.626560365833331</v>
      </c>
      <c r="HM15" s="36">
        <f t="shared" si="121"/>
        <v>19.626560365833331</v>
      </c>
      <c r="HN15" s="36">
        <f t="shared" si="121"/>
        <v>19.626560365833331</v>
      </c>
      <c r="HO15" s="36">
        <f t="shared" si="121"/>
        <v>19.626560365833331</v>
      </c>
      <c r="HP15" s="36">
        <f t="shared" si="121"/>
        <v>19.626560365833331</v>
      </c>
      <c r="HQ15" s="36">
        <f t="shared" si="122"/>
        <v>19.626560365833331</v>
      </c>
      <c r="HR15" s="36">
        <f t="shared" si="122"/>
        <v>19.626560365833331</v>
      </c>
      <c r="HS15" s="36">
        <f t="shared" si="122"/>
        <v>19.626560365833331</v>
      </c>
      <c r="HT15" s="36">
        <f t="shared" si="122"/>
        <v>19.626560365833331</v>
      </c>
      <c r="HU15" s="36">
        <f t="shared" si="122"/>
        <v>19.626560365833331</v>
      </c>
      <c r="HV15" s="36">
        <f t="shared" si="122"/>
        <v>19.626560365833331</v>
      </c>
      <c r="HW15" s="36">
        <f t="shared" si="122"/>
        <v>19.626560365833331</v>
      </c>
      <c r="HX15" s="36">
        <f t="shared" si="122"/>
        <v>19.626560365833331</v>
      </c>
      <c r="HY15" s="36">
        <f t="shared" si="122"/>
        <v>19.626560365833331</v>
      </c>
      <c r="HZ15" s="36">
        <f t="shared" si="122"/>
        <v>19.626560365833331</v>
      </c>
      <c r="IA15" s="36">
        <f t="shared" si="123"/>
        <v>19.626560365833331</v>
      </c>
      <c r="IB15" s="36">
        <f t="shared" si="123"/>
        <v>19.626560365833331</v>
      </c>
      <c r="IC15" s="36">
        <f t="shared" si="123"/>
        <v>19.626560365833331</v>
      </c>
      <c r="ID15" s="36">
        <f t="shared" si="123"/>
        <v>19.626560365833331</v>
      </c>
      <c r="IE15" s="36">
        <f t="shared" si="123"/>
        <v>19.626560365833331</v>
      </c>
      <c r="IF15" s="36">
        <f t="shared" si="123"/>
        <v>19.626560365833331</v>
      </c>
      <c r="IG15" s="36">
        <f t="shared" si="123"/>
        <v>19.626560365833331</v>
      </c>
      <c r="IH15" s="36">
        <f t="shared" si="123"/>
        <v>19.626560365833331</v>
      </c>
      <c r="II15" s="36">
        <f t="shared" si="123"/>
        <v>19.626560365833331</v>
      </c>
      <c r="IJ15" s="36">
        <f t="shared" si="123"/>
        <v>19.626560365833331</v>
      </c>
      <c r="IK15" s="36">
        <f t="shared" si="124"/>
        <v>19.626560365833331</v>
      </c>
      <c r="IL15" s="36">
        <f t="shared" si="124"/>
        <v>19.626560365833331</v>
      </c>
      <c r="IM15" s="36">
        <f t="shared" si="124"/>
        <v>19.626560365833331</v>
      </c>
      <c r="IN15" s="36">
        <f t="shared" si="124"/>
        <v>19.626560365833331</v>
      </c>
      <c r="IO15" s="36">
        <f t="shared" si="124"/>
        <v>19.626560365833331</v>
      </c>
      <c r="IP15" s="36">
        <f t="shared" si="124"/>
        <v>19.626560365833331</v>
      </c>
      <c r="IQ15" s="36">
        <f t="shared" si="124"/>
        <v>19.626560365833331</v>
      </c>
      <c r="IR15" s="36">
        <f t="shared" si="124"/>
        <v>19.626560365833331</v>
      </c>
      <c r="IS15" s="36">
        <f t="shared" si="124"/>
        <v>19.626560365833331</v>
      </c>
      <c r="IT15" s="36">
        <f t="shared" si="124"/>
        <v>19.626560365833331</v>
      </c>
      <c r="IU15" s="36">
        <f t="shared" si="125"/>
        <v>19.626560365833331</v>
      </c>
      <c r="IV15" s="36">
        <f t="shared" si="125"/>
        <v>19.626560365833331</v>
      </c>
      <c r="IW15" s="36">
        <f t="shared" si="125"/>
        <v>19.626560365833331</v>
      </c>
      <c r="IX15" s="36">
        <f t="shared" si="125"/>
        <v>19.626560365833331</v>
      </c>
      <c r="IY15" s="36">
        <f t="shared" si="125"/>
        <v>19.626560365833331</v>
      </c>
      <c r="IZ15" s="36">
        <f t="shared" si="125"/>
        <v>19.626560365833331</v>
      </c>
      <c r="JA15" s="36">
        <f t="shared" si="125"/>
        <v>19.626560365833331</v>
      </c>
      <c r="JB15" s="36">
        <f t="shared" si="125"/>
        <v>19.626560365833331</v>
      </c>
      <c r="JC15" s="36">
        <f t="shared" si="125"/>
        <v>19.626560365833331</v>
      </c>
      <c r="JD15" s="36">
        <f t="shared" si="125"/>
        <v>19.626560365833331</v>
      </c>
      <c r="JE15" s="36">
        <f t="shared" si="126"/>
        <v>19.626560365833331</v>
      </c>
      <c r="JF15" s="36">
        <f t="shared" si="126"/>
        <v>19.626560365833331</v>
      </c>
      <c r="JG15" s="36">
        <f t="shared" si="126"/>
        <v>19.626560365833331</v>
      </c>
      <c r="JH15" s="36">
        <f t="shared" si="126"/>
        <v>19.626560365833331</v>
      </c>
      <c r="JI15" s="36">
        <f t="shared" si="126"/>
        <v>19.626560365833331</v>
      </c>
      <c r="JJ15" s="36">
        <f t="shared" si="126"/>
        <v>19.626560365833331</v>
      </c>
      <c r="JK15" s="36">
        <f t="shared" si="126"/>
        <v>19.626560365833331</v>
      </c>
      <c r="JL15" s="36">
        <f t="shared" si="126"/>
        <v>19.626560365833331</v>
      </c>
      <c r="JM15" s="36">
        <f t="shared" si="126"/>
        <v>19.626560365833331</v>
      </c>
      <c r="JN15" s="36">
        <f t="shared" si="126"/>
        <v>19.626560365833331</v>
      </c>
      <c r="JO15" s="36">
        <f t="shared" si="127"/>
        <v>19.626560365833331</v>
      </c>
      <c r="JP15" s="36">
        <f t="shared" si="127"/>
        <v>19.626560365833331</v>
      </c>
      <c r="JQ15" s="36">
        <f t="shared" si="127"/>
        <v>19.626560365833331</v>
      </c>
      <c r="JR15" s="36">
        <f t="shared" si="127"/>
        <v>19.626560365833331</v>
      </c>
      <c r="JS15" s="36">
        <f t="shared" si="127"/>
        <v>19.626560365833331</v>
      </c>
      <c r="JT15" s="36">
        <f t="shared" si="127"/>
        <v>19.626560365833331</v>
      </c>
      <c r="JU15" s="36">
        <f t="shared" si="127"/>
        <v>19.626560365833331</v>
      </c>
      <c r="JV15" s="36">
        <f t="shared" si="127"/>
        <v>19.626560365833331</v>
      </c>
      <c r="JW15" s="36">
        <f t="shared" si="127"/>
        <v>19.626560365833331</v>
      </c>
      <c r="JX15" s="36">
        <f t="shared" si="127"/>
        <v>19.626560365833331</v>
      </c>
      <c r="JY15" s="36">
        <f t="shared" si="128"/>
        <v>19.626560365833331</v>
      </c>
      <c r="JZ15" s="36">
        <f t="shared" si="128"/>
        <v>19.626560365833331</v>
      </c>
      <c r="KA15" s="36">
        <f t="shared" si="128"/>
        <v>19.626560365833331</v>
      </c>
      <c r="KB15" s="36">
        <f t="shared" si="128"/>
        <v>19.626560365833331</v>
      </c>
      <c r="KC15" s="36">
        <f t="shared" si="128"/>
        <v>19.626560365833331</v>
      </c>
      <c r="KD15" s="36">
        <f t="shared" si="128"/>
        <v>19.626560365833331</v>
      </c>
      <c r="KE15" s="36">
        <f t="shared" si="128"/>
        <v>19.626560365833331</v>
      </c>
      <c r="KF15" s="36">
        <f t="shared" si="128"/>
        <v>19.626560365833331</v>
      </c>
      <c r="KG15" s="36">
        <f t="shared" si="128"/>
        <v>19.626560365833331</v>
      </c>
      <c r="KH15" s="36">
        <f t="shared" si="128"/>
        <v>19.626560365833331</v>
      </c>
      <c r="KI15" s="36">
        <f t="shared" si="129"/>
        <v>19.626560365833331</v>
      </c>
      <c r="KJ15" s="36">
        <f t="shared" si="129"/>
        <v>19.626560365833331</v>
      </c>
      <c r="KK15" s="36">
        <f t="shared" si="129"/>
        <v>19.626560365833331</v>
      </c>
      <c r="KL15" s="36">
        <f t="shared" si="129"/>
        <v>19.626560365833331</v>
      </c>
      <c r="KM15" s="36">
        <f t="shared" si="129"/>
        <v>19.626560365833331</v>
      </c>
      <c r="KN15" s="36">
        <f t="shared" si="129"/>
        <v>19.626560365833331</v>
      </c>
      <c r="KO15" s="36">
        <f t="shared" si="129"/>
        <v>19.626560365833331</v>
      </c>
      <c r="KP15" s="36">
        <f t="shared" si="129"/>
        <v>19.626560365833331</v>
      </c>
      <c r="KQ15" s="36">
        <f t="shared" si="129"/>
        <v>19.626560365833331</v>
      </c>
      <c r="KR15" s="36">
        <f t="shared" si="129"/>
        <v>19.626560365833331</v>
      </c>
      <c r="KS15" s="36">
        <f t="shared" si="130"/>
        <v>19.626560365833331</v>
      </c>
      <c r="KT15" s="36">
        <f t="shared" si="130"/>
        <v>19.626560365833331</v>
      </c>
      <c r="KU15" s="36">
        <f t="shared" si="130"/>
        <v>19.626560365833331</v>
      </c>
      <c r="KV15" s="36">
        <f t="shared" si="130"/>
        <v>19.626560365833331</v>
      </c>
      <c r="KW15" s="36">
        <f t="shared" si="130"/>
        <v>19.626560365833331</v>
      </c>
      <c r="KX15" s="36">
        <f t="shared" si="130"/>
        <v>17.145599478630952</v>
      </c>
      <c r="KY15" s="36">
        <f t="shared" si="130"/>
        <v>12.679869881666665</v>
      </c>
      <c r="KZ15" s="36">
        <f t="shared" si="130"/>
        <v>12.679869881666665</v>
      </c>
      <c r="LA15" s="36">
        <f t="shared" si="130"/>
        <v>12.679869881666665</v>
      </c>
      <c r="LB15" s="36">
        <f t="shared" si="130"/>
        <v>12.679869881666665</v>
      </c>
      <c r="LC15" s="36">
        <f t="shared" si="131"/>
        <v>12.679869881666665</v>
      </c>
      <c r="LD15" s="36">
        <f t="shared" si="131"/>
        <v>12.679869881666665</v>
      </c>
      <c r="LE15" s="36">
        <f t="shared" si="131"/>
        <v>12.679869881666665</v>
      </c>
      <c r="LF15" s="36">
        <f t="shared" si="131"/>
        <v>12.679869881666665</v>
      </c>
      <c r="LG15" s="36">
        <f t="shared" si="131"/>
        <v>12.679869881666665</v>
      </c>
      <c r="LH15" s="36">
        <f t="shared" si="131"/>
        <v>12.679869881666665</v>
      </c>
      <c r="LI15" s="36">
        <f t="shared" si="131"/>
        <v>12.679869881666665</v>
      </c>
      <c r="LJ15" s="36">
        <f t="shared" si="131"/>
        <v>12.679869881666665</v>
      </c>
      <c r="LK15" s="36">
        <f t="shared" si="131"/>
        <v>1.6361122427956987</v>
      </c>
      <c r="LL15" s="36">
        <f t="shared" si="131"/>
        <v>0</v>
      </c>
      <c r="LM15" s="36">
        <f t="shared" si="132"/>
        <v>0</v>
      </c>
      <c r="LN15" s="36">
        <f t="shared" si="132"/>
        <v>0</v>
      </c>
      <c r="LO15" s="36">
        <f t="shared" si="132"/>
        <v>0</v>
      </c>
      <c r="LP15" s="36">
        <f t="shared" si="132"/>
        <v>0</v>
      </c>
      <c r="LQ15" s="36">
        <f t="shared" si="132"/>
        <v>0</v>
      </c>
      <c r="LR15" s="36">
        <f t="shared" si="132"/>
        <v>0</v>
      </c>
      <c r="LS15" s="36">
        <f t="shared" si="132"/>
        <v>0</v>
      </c>
      <c r="LT15" s="36">
        <f t="shared" si="132"/>
        <v>0</v>
      </c>
      <c r="LU15" s="36">
        <f t="shared" si="132"/>
        <v>0</v>
      </c>
      <c r="LV15" s="36">
        <f t="shared" si="132"/>
        <v>0</v>
      </c>
      <c r="LW15" s="36">
        <f t="shared" si="133"/>
        <v>0</v>
      </c>
      <c r="LX15" s="36">
        <f t="shared" si="133"/>
        <v>0</v>
      </c>
      <c r="LY15" s="36">
        <f t="shared" si="133"/>
        <v>0</v>
      </c>
      <c r="LZ15" s="36">
        <f t="shared" si="133"/>
        <v>0</v>
      </c>
      <c r="MA15" s="36">
        <f t="shared" si="133"/>
        <v>0</v>
      </c>
      <c r="MB15" s="36">
        <f t="shared" si="133"/>
        <v>0</v>
      </c>
      <c r="MC15" s="36">
        <f t="shared" si="133"/>
        <v>0</v>
      </c>
      <c r="MD15" s="36">
        <f t="shared" si="133"/>
        <v>0</v>
      </c>
      <c r="ME15" s="36">
        <f t="shared" si="133"/>
        <v>0</v>
      </c>
      <c r="MF15" s="36">
        <f t="shared" si="133"/>
        <v>0</v>
      </c>
      <c r="MG15" s="36">
        <f t="shared" si="134"/>
        <v>0</v>
      </c>
      <c r="MH15" s="36">
        <f t="shared" si="134"/>
        <v>0</v>
      </c>
      <c r="MI15" s="36">
        <f t="shared" si="134"/>
        <v>0</v>
      </c>
      <c r="MJ15" s="36">
        <f t="shared" si="134"/>
        <v>0</v>
      </c>
      <c r="MK15" s="36">
        <f t="shared" si="134"/>
        <v>0</v>
      </c>
      <c r="ML15" s="36">
        <f t="shared" si="134"/>
        <v>0</v>
      </c>
      <c r="MM15" s="36">
        <f t="shared" si="134"/>
        <v>0</v>
      </c>
      <c r="MN15" s="36">
        <f t="shared" si="134"/>
        <v>0</v>
      </c>
      <c r="MO15" s="36">
        <f t="shared" si="134"/>
        <v>0</v>
      </c>
      <c r="MP15" s="36">
        <f t="shared" si="134"/>
        <v>0</v>
      </c>
      <c r="MQ15" s="36">
        <f t="shared" si="135"/>
        <v>0</v>
      </c>
      <c r="MR15" s="36">
        <f t="shared" si="135"/>
        <v>0</v>
      </c>
      <c r="MS15" s="36">
        <f t="shared" si="135"/>
        <v>0</v>
      </c>
      <c r="MT15" s="36">
        <f t="shared" si="135"/>
        <v>0</v>
      </c>
      <c r="MU15" s="36">
        <f t="shared" si="135"/>
        <v>0</v>
      </c>
      <c r="MV15" s="36">
        <f t="shared" si="135"/>
        <v>0</v>
      </c>
      <c r="MW15" s="36">
        <f t="shared" si="135"/>
        <v>0</v>
      </c>
      <c r="MX15" s="36">
        <f t="shared" si="135"/>
        <v>0</v>
      </c>
      <c r="MY15" s="36">
        <f t="shared" si="135"/>
        <v>0</v>
      </c>
      <c r="MZ15" s="36">
        <f t="shared" si="135"/>
        <v>0</v>
      </c>
      <c r="NA15" s="36">
        <f t="shared" si="136"/>
        <v>0</v>
      </c>
      <c r="NB15" s="36">
        <f t="shared" si="136"/>
        <v>0</v>
      </c>
      <c r="NC15" s="36">
        <f t="shared" si="136"/>
        <v>0</v>
      </c>
      <c r="ND15" s="36">
        <f t="shared" si="136"/>
        <v>0</v>
      </c>
      <c r="NE15" s="36">
        <f t="shared" si="136"/>
        <v>0</v>
      </c>
      <c r="NF15" s="36">
        <f t="shared" si="136"/>
        <v>0</v>
      </c>
      <c r="NG15" s="36">
        <f t="shared" si="136"/>
        <v>0</v>
      </c>
      <c r="NH15" s="36">
        <f t="shared" si="136"/>
        <v>0</v>
      </c>
      <c r="NI15" s="36">
        <f t="shared" si="136"/>
        <v>0</v>
      </c>
      <c r="NJ15" s="36">
        <f t="shared" si="136"/>
        <v>0</v>
      </c>
      <c r="NK15" s="36">
        <f t="shared" si="137"/>
        <v>0</v>
      </c>
      <c r="NL15" s="36">
        <f t="shared" si="137"/>
        <v>0</v>
      </c>
      <c r="NM15" s="36">
        <f t="shared" si="137"/>
        <v>0</v>
      </c>
      <c r="NN15" s="36">
        <f t="shared" si="137"/>
        <v>0</v>
      </c>
      <c r="NO15" s="36">
        <f t="shared" si="137"/>
        <v>0</v>
      </c>
      <c r="NP15" s="36">
        <f t="shared" si="137"/>
        <v>0</v>
      </c>
      <c r="NQ15" s="36">
        <f t="shared" si="137"/>
        <v>0</v>
      </c>
      <c r="NR15" s="36">
        <f t="shared" si="137"/>
        <v>0</v>
      </c>
      <c r="NS15" s="36">
        <f t="shared" si="137"/>
        <v>0</v>
      </c>
      <c r="NT15" s="36">
        <f t="shared" si="137"/>
        <v>0</v>
      </c>
      <c r="NU15" s="36">
        <f t="shared" si="138"/>
        <v>0</v>
      </c>
      <c r="NV15" s="36">
        <f t="shared" si="138"/>
        <v>0</v>
      </c>
      <c r="NW15" s="36">
        <f t="shared" si="138"/>
        <v>0</v>
      </c>
      <c r="NX15" s="36">
        <f t="shared" si="138"/>
        <v>0</v>
      </c>
      <c r="NY15" s="36">
        <f t="shared" si="138"/>
        <v>0</v>
      </c>
      <c r="NZ15" s="36">
        <f t="shared" si="138"/>
        <v>0</v>
      </c>
      <c r="OA15" s="36">
        <f t="shared" si="138"/>
        <v>0</v>
      </c>
      <c r="OB15" s="36">
        <f t="shared" si="138"/>
        <v>0</v>
      </c>
      <c r="OC15" s="36">
        <f t="shared" si="138"/>
        <v>0</v>
      </c>
      <c r="OD15" s="36">
        <f t="shared" si="138"/>
        <v>0</v>
      </c>
      <c r="OE15" s="36">
        <f t="shared" si="139"/>
        <v>0</v>
      </c>
      <c r="OF15" s="36">
        <f t="shared" si="139"/>
        <v>0</v>
      </c>
      <c r="OG15" s="36">
        <f t="shared" si="139"/>
        <v>0</v>
      </c>
      <c r="OH15" s="36">
        <f t="shared" si="139"/>
        <v>0</v>
      </c>
      <c r="OI15" s="36">
        <f t="shared" si="139"/>
        <v>0</v>
      </c>
      <c r="OJ15" s="36">
        <f t="shared" si="139"/>
        <v>0</v>
      </c>
      <c r="OK15" s="36">
        <f t="shared" si="139"/>
        <v>0</v>
      </c>
      <c r="OL15" s="36">
        <f t="shared" si="139"/>
        <v>0</v>
      </c>
      <c r="OM15" s="36">
        <f t="shared" si="139"/>
        <v>0</v>
      </c>
      <c r="ON15" s="36">
        <f t="shared" si="139"/>
        <v>0</v>
      </c>
      <c r="OO15" s="36">
        <f t="shared" si="140"/>
        <v>0</v>
      </c>
      <c r="OP15" s="36">
        <f t="shared" si="140"/>
        <v>0</v>
      </c>
      <c r="OQ15" s="36">
        <f t="shared" si="140"/>
        <v>0</v>
      </c>
      <c r="OR15" s="36">
        <f t="shared" si="140"/>
        <v>0</v>
      </c>
      <c r="OS15" s="36">
        <f t="shared" si="140"/>
        <v>0</v>
      </c>
      <c r="OT15" s="36">
        <f t="shared" si="140"/>
        <v>0</v>
      </c>
      <c r="OU15" s="36">
        <f t="shared" si="140"/>
        <v>0</v>
      </c>
      <c r="OV15" s="36">
        <f t="shared" si="140"/>
        <v>0</v>
      </c>
      <c r="OW15" s="36">
        <f t="shared" si="140"/>
        <v>0</v>
      </c>
      <c r="OX15" s="36">
        <f t="shared" si="140"/>
        <v>0</v>
      </c>
      <c r="OY15" s="36">
        <f t="shared" si="141"/>
        <v>0</v>
      </c>
      <c r="OZ15" s="36">
        <f t="shared" si="141"/>
        <v>0</v>
      </c>
      <c r="PA15" s="36">
        <f t="shared" si="141"/>
        <v>0</v>
      </c>
      <c r="PB15" s="36">
        <f t="shared" si="141"/>
        <v>0</v>
      </c>
      <c r="PC15" s="36">
        <f t="shared" si="141"/>
        <v>0</v>
      </c>
      <c r="PD15" s="36">
        <f t="shared" si="141"/>
        <v>0</v>
      </c>
      <c r="PE15" s="36">
        <f t="shared" si="141"/>
        <v>0</v>
      </c>
      <c r="PF15" s="36">
        <f t="shared" si="141"/>
        <v>0</v>
      </c>
      <c r="PG15" s="36">
        <f t="shared" si="141"/>
        <v>0</v>
      </c>
      <c r="PH15" s="36">
        <f t="shared" si="141"/>
        <v>0</v>
      </c>
      <c r="PI15" s="36">
        <f t="shared" si="142"/>
        <v>0</v>
      </c>
      <c r="PJ15" s="36">
        <f t="shared" si="142"/>
        <v>0</v>
      </c>
      <c r="PK15" s="36">
        <f t="shared" si="142"/>
        <v>0</v>
      </c>
      <c r="PL15" s="36">
        <f t="shared" si="142"/>
        <v>0</v>
      </c>
      <c r="PM15" s="36">
        <f t="shared" si="142"/>
        <v>0</v>
      </c>
      <c r="PN15" s="36">
        <f t="shared" si="142"/>
        <v>0</v>
      </c>
      <c r="PO15" s="36">
        <f t="shared" si="142"/>
        <v>0</v>
      </c>
      <c r="PP15" s="36">
        <f t="shared" si="142"/>
        <v>0</v>
      </c>
      <c r="PQ15" s="36">
        <f t="shared" si="142"/>
        <v>0</v>
      </c>
      <c r="PR15" s="36">
        <f t="shared" si="142"/>
        <v>0</v>
      </c>
      <c r="PS15" s="36">
        <f t="shared" si="143"/>
        <v>0</v>
      </c>
      <c r="PT15" s="36">
        <f t="shared" si="143"/>
        <v>0</v>
      </c>
      <c r="PU15" s="36">
        <f t="shared" si="143"/>
        <v>0</v>
      </c>
      <c r="PV15" s="36">
        <f t="shared" si="143"/>
        <v>0</v>
      </c>
      <c r="PW15" s="36">
        <f t="shared" si="143"/>
        <v>0</v>
      </c>
      <c r="PX15" s="36">
        <f t="shared" si="143"/>
        <v>0</v>
      </c>
      <c r="PY15" s="36">
        <f t="shared" si="143"/>
        <v>0</v>
      </c>
      <c r="PZ15" s="36">
        <f t="shared" si="143"/>
        <v>0</v>
      </c>
      <c r="QA15" s="36">
        <f t="shared" si="143"/>
        <v>0</v>
      </c>
      <c r="QB15" s="36">
        <f t="shared" si="143"/>
        <v>0</v>
      </c>
      <c r="QC15" s="36">
        <f t="shared" si="144"/>
        <v>0</v>
      </c>
      <c r="QD15" s="36">
        <f t="shared" si="144"/>
        <v>0</v>
      </c>
      <c r="QE15" s="36">
        <f t="shared" si="144"/>
        <v>0</v>
      </c>
      <c r="QF15" s="36">
        <f t="shared" si="144"/>
        <v>0</v>
      </c>
      <c r="QG15" s="36">
        <f t="shared" si="144"/>
        <v>0</v>
      </c>
      <c r="QH15" s="36">
        <f t="shared" si="144"/>
        <v>0</v>
      </c>
      <c r="QI15" s="36">
        <f t="shared" si="144"/>
        <v>0</v>
      </c>
      <c r="QJ15" s="36">
        <f t="shared" si="144"/>
        <v>0</v>
      </c>
      <c r="QK15" s="36">
        <f t="shared" si="144"/>
        <v>0</v>
      </c>
      <c r="QL15" s="36">
        <f t="shared" si="144"/>
        <v>0</v>
      </c>
      <c r="QM15" s="36">
        <f t="shared" si="145"/>
        <v>0</v>
      </c>
      <c r="QN15" s="36">
        <f t="shared" si="145"/>
        <v>0</v>
      </c>
      <c r="QO15" s="36">
        <f t="shared" si="145"/>
        <v>0</v>
      </c>
      <c r="QP15" s="36">
        <f t="shared" si="145"/>
        <v>0</v>
      </c>
      <c r="QQ15" s="36">
        <f t="shared" si="145"/>
        <v>0</v>
      </c>
      <c r="QR15" s="36">
        <f t="shared" si="145"/>
        <v>0</v>
      </c>
      <c r="QS15" s="36">
        <f t="shared" si="145"/>
        <v>0</v>
      </c>
      <c r="QT15" s="36">
        <f t="shared" si="145"/>
        <v>0</v>
      </c>
      <c r="QU15" s="36">
        <f t="shared" si="145"/>
        <v>0</v>
      </c>
      <c r="QV15" s="36">
        <f t="shared" si="145"/>
        <v>0</v>
      </c>
      <c r="QW15" s="36">
        <f t="shared" si="146"/>
        <v>0</v>
      </c>
      <c r="QX15" s="36">
        <f t="shared" si="146"/>
        <v>0</v>
      </c>
      <c r="QY15" s="36">
        <f t="shared" si="146"/>
        <v>0</v>
      </c>
      <c r="QZ15" s="36">
        <f t="shared" si="146"/>
        <v>0</v>
      </c>
      <c r="RA15" s="36">
        <f t="shared" si="146"/>
        <v>0</v>
      </c>
      <c r="RB15" s="36">
        <f t="shared" si="146"/>
        <v>0</v>
      </c>
      <c r="RC15" s="36">
        <f t="shared" si="146"/>
        <v>0</v>
      </c>
      <c r="RD15" s="36">
        <f t="shared" si="146"/>
        <v>0</v>
      </c>
      <c r="RE15" s="36">
        <f t="shared" si="146"/>
        <v>0</v>
      </c>
      <c r="RF15" s="36">
        <f t="shared" si="146"/>
        <v>0</v>
      </c>
      <c r="RG15" s="36">
        <f t="shared" si="147"/>
        <v>0</v>
      </c>
      <c r="RH15" s="36">
        <f t="shared" si="147"/>
        <v>0</v>
      </c>
      <c r="RI15" s="36">
        <f t="shared" si="147"/>
        <v>0</v>
      </c>
      <c r="RJ15" s="36">
        <f t="shared" si="147"/>
        <v>0</v>
      </c>
      <c r="RK15" s="36">
        <f t="shared" si="147"/>
        <v>0</v>
      </c>
      <c r="RL15" s="36">
        <f t="shared" si="147"/>
        <v>0</v>
      </c>
      <c r="RM15" s="36">
        <f t="shared" si="147"/>
        <v>0</v>
      </c>
      <c r="RN15" s="36">
        <f t="shared" si="147"/>
        <v>0</v>
      </c>
      <c r="RO15" s="36">
        <f t="shared" si="147"/>
        <v>0</v>
      </c>
      <c r="RP15" s="36">
        <f t="shared" si="147"/>
        <v>0</v>
      </c>
      <c r="RQ15" s="36">
        <f t="shared" si="148"/>
        <v>0</v>
      </c>
      <c r="RR15" s="36">
        <f t="shared" si="148"/>
        <v>0</v>
      </c>
      <c r="RS15" s="36">
        <f t="shared" si="148"/>
        <v>0</v>
      </c>
      <c r="RT15" s="36">
        <f t="shared" si="148"/>
        <v>0</v>
      </c>
      <c r="RU15" s="36">
        <f t="shared" si="148"/>
        <v>0</v>
      </c>
      <c r="RV15" s="36">
        <f t="shared" si="148"/>
        <v>0</v>
      </c>
      <c r="RW15" s="36">
        <f t="shared" si="148"/>
        <v>0</v>
      </c>
      <c r="RX15" s="36">
        <f t="shared" si="148"/>
        <v>0</v>
      </c>
      <c r="RY15" s="36">
        <f t="shared" si="148"/>
        <v>0</v>
      </c>
      <c r="RZ15" s="36">
        <f t="shared" si="148"/>
        <v>0</v>
      </c>
      <c r="SA15" s="36">
        <f t="shared" si="149"/>
        <v>0</v>
      </c>
      <c r="SB15" s="36">
        <f t="shared" si="149"/>
        <v>0</v>
      </c>
      <c r="SC15" s="36">
        <f t="shared" si="149"/>
        <v>0</v>
      </c>
      <c r="SD15" s="36">
        <f t="shared" si="149"/>
        <v>0</v>
      </c>
      <c r="SE15" s="36">
        <f t="shared" si="149"/>
        <v>0</v>
      </c>
      <c r="SF15" s="36">
        <f t="shared" si="149"/>
        <v>0</v>
      </c>
      <c r="SG15" s="36">
        <f t="shared" si="149"/>
        <v>0</v>
      </c>
      <c r="SH15" s="36">
        <f t="shared" si="149"/>
        <v>0</v>
      </c>
      <c r="SI15" s="36">
        <f t="shared" si="149"/>
        <v>0</v>
      </c>
      <c r="SJ15" s="36">
        <f t="shared" si="149"/>
        <v>0</v>
      </c>
      <c r="SK15" s="36">
        <f t="shared" si="150"/>
        <v>0</v>
      </c>
      <c r="SL15" s="36">
        <f t="shared" si="150"/>
        <v>0</v>
      </c>
      <c r="SM15" s="36">
        <f t="shared" si="150"/>
        <v>0</v>
      </c>
      <c r="SN15" s="36">
        <f t="shared" si="150"/>
        <v>0</v>
      </c>
      <c r="SO15" s="36">
        <f t="shared" si="150"/>
        <v>0</v>
      </c>
      <c r="SP15" s="36">
        <f t="shared" si="150"/>
        <v>0</v>
      </c>
      <c r="SQ15" s="36">
        <f t="shared" si="150"/>
        <v>0</v>
      </c>
      <c r="SR15" s="36">
        <f t="shared" si="150"/>
        <v>0</v>
      </c>
      <c r="SS15" s="36">
        <f t="shared" si="150"/>
        <v>0</v>
      </c>
      <c r="ST15" s="36">
        <f t="shared" si="150"/>
        <v>0</v>
      </c>
      <c r="SU15" s="36">
        <f t="shared" si="151"/>
        <v>0</v>
      </c>
      <c r="SV15" s="36">
        <f t="shared" si="151"/>
        <v>0</v>
      </c>
      <c r="SW15" s="36">
        <f t="shared" si="151"/>
        <v>0</v>
      </c>
      <c r="SX15" s="36">
        <f t="shared" si="151"/>
        <v>0</v>
      </c>
      <c r="SY15" s="36">
        <f t="shared" si="151"/>
        <v>0</v>
      </c>
      <c r="SZ15" s="36">
        <f t="shared" si="151"/>
        <v>0</v>
      </c>
      <c r="TA15" s="36">
        <f t="shared" si="151"/>
        <v>0</v>
      </c>
      <c r="TB15" s="36">
        <f t="shared" si="151"/>
        <v>0</v>
      </c>
      <c r="TC15" s="36">
        <f t="shared" si="151"/>
        <v>0</v>
      </c>
      <c r="TD15" s="36">
        <f t="shared" si="151"/>
        <v>0</v>
      </c>
      <c r="TE15" s="36">
        <f t="shared" si="152"/>
        <v>0</v>
      </c>
      <c r="TF15" s="36">
        <f t="shared" si="152"/>
        <v>0</v>
      </c>
      <c r="TG15" s="36">
        <f t="shared" si="152"/>
        <v>0</v>
      </c>
      <c r="TH15" s="36">
        <f t="shared" si="152"/>
        <v>0</v>
      </c>
      <c r="TI15" s="36">
        <f t="shared" si="152"/>
        <v>0</v>
      </c>
      <c r="TJ15" s="36">
        <f t="shared" si="152"/>
        <v>0</v>
      </c>
      <c r="TK15" s="36">
        <f t="shared" si="152"/>
        <v>0</v>
      </c>
      <c r="TL15" s="36">
        <f t="shared" si="152"/>
        <v>0</v>
      </c>
      <c r="TM15" s="36">
        <f t="shared" si="152"/>
        <v>0</v>
      </c>
      <c r="TN15" s="36">
        <f t="shared" si="152"/>
        <v>0</v>
      </c>
      <c r="TO15" s="36">
        <f t="shared" si="153"/>
        <v>0</v>
      </c>
      <c r="TP15" s="36">
        <f t="shared" si="153"/>
        <v>0</v>
      </c>
      <c r="TQ15" s="36">
        <f t="shared" si="153"/>
        <v>0</v>
      </c>
      <c r="TR15" s="36">
        <f t="shared" si="153"/>
        <v>0</v>
      </c>
      <c r="TS15" s="36">
        <f t="shared" si="153"/>
        <v>0</v>
      </c>
      <c r="TT15" s="36">
        <f t="shared" si="153"/>
        <v>0</v>
      </c>
      <c r="TU15" s="36">
        <f t="shared" si="153"/>
        <v>0</v>
      </c>
      <c r="TV15" s="36">
        <f t="shared" si="153"/>
        <v>0</v>
      </c>
      <c r="TW15" s="36">
        <f t="shared" si="153"/>
        <v>0</v>
      </c>
      <c r="TX15" s="36">
        <f t="shared" si="153"/>
        <v>0</v>
      </c>
      <c r="TY15" s="36">
        <f t="shared" si="154"/>
        <v>0</v>
      </c>
      <c r="TZ15" s="36">
        <f t="shared" si="154"/>
        <v>0</v>
      </c>
      <c r="UA15" s="36">
        <f t="shared" si="154"/>
        <v>0</v>
      </c>
      <c r="UB15" s="36">
        <f t="shared" si="154"/>
        <v>0</v>
      </c>
      <c r="UC15" s="36">
        <f t="shared" si="154"/>
        <v>0</v>
      </c>
      <c r="UD15" s="36">
        <f t="shared" si="154"/>
        <v>0</v>
      </c>
      <c r="UE15" s="36">
        <f t="shared" si="154"/>
        <v>0</v>
      </c>
      <c r="UF15" s="36">
        <f t="shared" si="154"/>
        <v>0</v>
      </c>
      <c r="UG15" s="36">
        <f t="shared" si="154"/>
        <v>0</v>
      </c>
      <c r="UH15" s="36">
        <f t="shared" si="154"/>
        <v>0</v>
      </c>
      <c r="UI15" s="36">
        <f t="shared" si="155"/>
        <v>0</v>
      </c>
      <c r="UJ15" s="36">
        <f t="shared" si="155"/>
        <v>0</v>
      </c>
      <c r="UK15" s="36">
        <f t="shared" si="155"/>
        <v>0</v>
      </c>
      <c r="UL15" s="36">
        <f t="shared" si="155"/>
        <v>0</v>
      </c>
      <c r="UM15" s="36">
        <f t="shared" si="155"/>
        <v>0</v>
      </c>
      <c r="UN15" s="36">
        <f t="shared" si="155"/>
        <v>0</v>
      </c>
      <c r="UO15" s="36">
        <f t="shared" si="155"/>
        <v>0</v>
      </c>
      <c r="UP15" s="36">
        <f t="shared" si="155"/>
        <v>0</v>
      </c>
      <c r="UQ15" s="36">
        <f t="shared" si="155"/>
        <v>0</v>
      </c>
      <c r="UR15" s="36">
        <f t="shared" si="155"/>
        <v>0</v>
      </c>
      <c r="US15" s="36">
        <f t="shared" si="156"/>
        <v>0</v>
      </c>
      <c r="UT15" s="36">
        <f t="shared" si="156"/>
        <v>0</v>
      </c>
      <c r="UU15" s="36">
        <f t="shared" si="156"/>
        <v>0</v>
      </c>
      <c r="UV15" s="36">
        <f t="shared" si="156"/>
        <v>0</v>
      </c>
      <c r="UW15" s="36">
        <f t="shared" si="156"/>
        <v>0</v>
      </c>
      <c r="UX15" s="36">
        <f t="shared" si="156"/>
        <v>0</v>
      </c>
      <c r="UY15" s="36">
        <f t="shared" si="156"/>
        <v>0</v>
      </c>
      <c r="UZ15" s="36">
        <f t="shared" si="156"/>
        <v>0</v>
      </c>
      <c r="VA15" s="36">
        <f t="shared" si="156"/>
        <v>0</v>
      </c>
      <c r="VB15" s="36">
        <f t="shared" si="156"/>
        <v>0</v>
      </c>
      <c r="VC15" s="36">
        <f t="shared" si="157"/>
        <v>0</v>
      </c>
      <c r="VD15" s="36">
        <f t="shared" si="157"/>
        <v>0</v>
      </c>
      <c r="VE15" s="36">
        <f t="shared" si="157"/>
        <v>0</v>
      </c>
      <c r="VF15" s="36">
        <f t="shared" si="157"/>
        <v>0</v>
      </c>
      <c r="VG15" s="36">
        <f t="shared" si="157"/>
        <v>0</v>
      </c>
      <c r="VH15" s="36">
        <f t="shared" si="157"/>
        <v>0</v>
      </c>
      <c r="VI15" s="36">
        <f t="shared" si="157"/>
        <v>0</v>
      </c>
      <c r="VJ15" s="36">
        <f t="shared" si="157"/>
        <v>0</v>
      </c>
      <c r="VK15" s="36">
        <f t="shared" si="157"/>
        <v>0</v>
      </c>
      <c r="VL15" s="36">
        <f t="shared" si="157"/>
        <v>0</v>
      </c>
      <c r="VM15" s="36">
        <f t="shared" si="158"/>
        <v>0</v>
      </c>
      <c r="VN15" s="36">
        <f t="shared" si="158"/>
        <v>0</v>
      </c>
      <c r="VO15" s="36">
        <f t="shared" si="158"/>
        <v>0</v>
      </c>
      <c r="VP15" s="36">
        <f t="shared" si="158"/>
        <v>0</v>
      </c>
      <c r="VQ15" s="36">
        <f t="shared" si="158"/>
        <v>0</v>
      </c>
      <c r="VR15" s="36">
        <f t="shared" si="158"/>
        <v>0</v>
      </c>
      <c r="VS15" s="36">
        <f t="shared" si="158"/>
        <v>0</v>
      </c>
      <c r="VT15" s="36">
        <f t="shared" si="158"/>
        <v>0</v>
      </c>
      <c r="VU15" s="36">
        <f t="shared" si="158"/>
        <v>0</v>
      </c>
      <c r="VV15" s="36">
        <f t="shared" si="158"/>
        <v>0</v>
      </c>
      <c r="VW15" s="36">
        <f t="shared" si="159"/>
        <v>0</v>
      </c>
      <c r="VX15" s="36">
        <f t="shared" si="159"/>
        <v>0</v>
      </c>
      <c r="VY15" s="36">
        <f t="shared" si="159"/>
        <v>0</v>
      </c>
      <c r="VZ15" s="36">
        <f t="shared" si="159"/>
        <v>0</v>
      </c>
      <c r="WA15" s="36">
        <f t="shared" si="159"/>
        <v>0</v>
      </c>
      <c r="WB15" s="36">
        <f t="shared" si="159"/>
        <v>0</v>
      </c>
      <c r="WC15" s="36">
        <f t="shared" si="159"/>
        <v>0</v>
      </c>
      <c r="WD15" s="36">
        <f t="shared" si="159"/>
        <v>0</v>
      </c>
    </row>
    <row r="16" spans="19:604" x14ac:dyDescent="0.35">
      <c r="T16" s="27" t="s">
        <v>3</v>
      </c>
      <c r="U16" s="36">
        <f t="shared" si="102"/>
        <v>0</v>
      </c>
      <c r="V16" s="36">
        <f t="shared" si="102"/>
        <v>0</v>
      </c>
      <c r="W16" s="36">
        <f t="shared" si="102"/>
        <v>0</v>
      </c>
      <c r="X16" s="36">
        <f t="shared" si="102"/>
        <v>0</v>
      </c>
      <c r="Y16" s="36">
        <f t="shared" si="102"/>
        <v>0</v>
      </c>
      <c r="Z16" s="36">
        <f t="shared" si="102"/>
        <v>0</v>
      </c>
      <c r="AA16" s="36">
        <f t="shared" si="102"/>
        <v>0</v>
      </c>
      <c r="AB16" s="36">
        <f t="shared" si="102"/>
        <v>0</v>
      </c>
      <c r="AC16" s="36">
        <f t="shared" si="102"/>
        <v>0</v>
      </c>
      <c r="AD16" s="36">
        <f t="shared" si="102"/>
        <v>0</v>
      </c>
      <c r="AE16" s="36">
        <f t="shared" si="103"/>
        <v>0</v>
      </c>
      <c r="AF16" s="36">
        <f t="shared" si="103"/>
        <v>0</v>
      </c>
      <c r="AG16" s="36">
        <f t="shared" si="103"/>
        <v>0</v>
      </c>
      <c r="AH16" s="36">
        <f t="shared" si="103"/>
        <v>0</v>
      </c>
      <c r="AI16" s="36">
        <f t="shared" si="103"/>
        <v>0</v>
      </c>
      <c r="AJ16" s="36">
        <f t="shared" si="103"/>
        <v>0</v>
      </c>
      <c r="AK16" s="36">
        <f t="shared" si="103"/>
        <v>0</v>
      </c>
      <c r="AL16" s="36">
        <f t="shared" si="103"/>
        <v>0</v>
      </c>
      <c r="AM16" s="36">
        <f t="shared" si="103"/>
        <v>0</v>
      </c>
      <c r="AN16" s="36">
        <f t="shared" si="103"/>
        <v>0</v>
      </c>
      <c r="AO16" s="36">
        <f t="shared" si="104"/>
        <v>0</v>
      </c>
      <c r="AP16" s="36">
        <f t="shared" si="104"/>
        <v>0</v>
      </c>
      <c r="AQ16" s="36">
        <f t="shared" si="104"/>
        <v>0</v>
      </c>
      <c r="AR16" s="36">
        <f t="shared" si="104"/>
        <v>0</v>
      </c>
      <c r="AS16" s="36">
        <f t="shared" si="104"/>
        <v>0</v>
      </c>
      <c r="AT16" s="36">
        <f t="shared" si="104"/>
        <v>0</v>
      </c>
      <c r="AU16" s="36">
        <f t="shared" si="104"/>
        <v>0</v>
      </c>
      <c r="AV16" s="36">
        <f t="shared" si="104"/>
        <v>0</v>
      </c>
      <c r="AW16" s="36">
        <f t="shared" si="104"/>
        <v>0</v>
      </c>
      <c r="AX16" s="36">
        <f t="shared" si="104"/>
        <v>0</v>
      </c>
      <c r="AY16" s="36">
        <f t="shared" si="104"/>
        <v>0</v>
      </c>
      <c r="AZ16" s="36">
        <f t="shared" si="104"/>
        <v>0</v>
      </c>
      <c r="BA16" s="36">
        <f t="shared" si="104"/>
        <v>0</v>
      </c>
      <c r="BB16" s="36">
        <f t="shared" si="104"/>
        <v>0</v>
      </c>
      <c r="BD16" s="27" t="s">
        <v>3</v>
      </c>
      <c r="BE16" s="36">
        <f t="shared" si="105"/>
        <v>0</v>
      </c>
      <c r="BF16" s="36">
        <f t="shared" si="105"/>
        <v>0</v>
      </c>
      <c r="BG16" s="36">
        <f t="shared" si="105"/>
        <v>0</v>
      </c>
      <c r="BH16" s="36">
        <f t="shared" si="105"/>
        <v>0</v>
      </c>
      <c r="BI16" s="36">
        <f t="shared" si="105"/>
        <v>0</v>
      </c>
      <c r="BJ16" s="36">
        <f t="shared" si="105"/>
        <v>0</v>
      </c>
      <c r="BK16" s="36">
        <f t="shared" si="105"/>
        <v>0</v>
      </c>
      <c r="BL16" s="36">
        <f t="shared" si="105"/>
        <v>0</v>
      </c>
      <c r="BM16" s="36">
        <f t="shared" si="105"/>
        <v>0</v>
      </c>
      <c r="BN16" s="36">
        <f t="shared" si="105"/>
        <v>0</v>
      </c>
      <c r="BO16" s="36">
        <f t="shared" si="106"/>
        <v>0</v>
      </c>
      <c r="BP16" s="36">
        <f t="shared" si="106"/>
        <v>0</v>
      </c>
      <c r="BQ16" s="36">
        <f t="shared" si="106"/>
        <v>0</v>
      </c>
      <c r="BR16" s="36">
        <f t="shared" si="106"/>
        <v>0</v>
      </c>
      <c r="BS16" s="36">
        <f t="shared" si="106"/>
        <v>0</v>
      </c>
      <c r="BT16" s="36">
        <f t="shared" si="106"/>
        <v>0</v>
      </c>
      <c r="BU16" s="36">
        <f t="shared" si="106"/>
        <v>0</v>
      </c>
      <c r="BV16" s="36">
        <f t="shared" si="106"/>
        <v>0</v>
      </c>
      <c r="BW16" s="36">
        <f t="shared" si="106"/>
        <v>0</v>
      </c>
      <c r="BX16" s="36">
        <f t="shared" si="106"/>
        <v>0</v>
      </c>
      <c r="BY16" s="36">
        <f t="shared" si="107"/>
        <v>0</v>
      </c>
      <c r="BZ16" s="36">
        <f t="shared" si="107"/>
        <v>0</v>
      </c>
      <c r="CA16" s="36">
        <f t="shared" si="107"/>
        <v>0</v>
      </c>
      <c r="CB16" s="36">
        <f t="shared" si="107"/>
        <v>0</v>
      </c>
      <c r="CC16" s="36">
        <f t="shared" si="107"/>
        <v>0</v>
      </c>
      <c r="CD16" s="36">
        <f t="shared" si="107"/>
        <v>0</v>
      </c>
      <c r="CE16" s="36">
        <f t="shared" si="107"/>
        <v>0</v>
      </c>
      <c r="CF16" s="36">
        <f t="shared" si="107"/>
        <v>0</v>
      </c>
      <c r="CG16" s="36">
        <f t="shared" si="107"/>
        <v>0</v>
      </c>
      <c r="CH16" s="36">
        <f t="shared" si="107"/>
        <v>0</v>
      </c>
      <c r="CI16" s="36">
        <f t="shared" si="108"/>
        <v>0</v>
      </c>
      <c r="CJ16" s="36">
        <f t="shared" si="108"/>
        <v>0</v>
      </c>
      <c r="CK16" s="36">
        <f t="shared" si="108"/>
        <v>0</v>
      </c>
      <c r="CL16" s="36">
        <f t="shared" si="108"/>
        <v>0</v>
      </c>
      <c r="CM16" s="36">
        <f t="shared" si="108"/>
        <v>0</v>
      </c>
      <c r="CN16" s="36">
        <f t="shared" si="108"/>
        <v>0</v>
      </c>
      <c r="CO16" s="36">
        <f t="shared" si="108"/>
        <v>0</v>
      </c>
      <c r="CP16" s="36">
        <f t="shared" si="108"/>
        <v>0</v>
      </c>
      <c r="CQ16" s="36">
        <f t="shared" si="108"/>
        <v>0</v>
      </c>
      <c r="CR16" s="36">
        <f t="shared" si="108"/>
        <v>0</v>
      </c>
      <c r="CS16" s="36">
        <f t="shared" si="109"/>
        <v>0</v>
      </c>
      <c r="CT16" s="36">
        <f t="shared" si="109"/>
        <v>0</v>
      </c>
      <c r="CU16" s="36">
        <f t="shared" si="109"/>
        <v>0</v>
      </c>
      <c r="CV16" s="36">
        <f t="shared" si="109"/>
        <v>0</v>
      </c>
      <c r="CW16" s="36">
        <f t="shared" si="109"/>
        <v>0</v>
      </c>
      <c r="CX16" s="36">
        <f t="shared" si="109"/>
        <v>0</v>
      </c>
      <c r="CY16" s="36">
        <f t="shared" si="109"/>
        <v>0</v>
      </c>
      <c r="CZ16" s="36">
        <f t="shared" si="109"/>
        <v>0</v>
      </c>
      <c r="DA16" s="36">
        <f t="shared" si="109"/>
        <v>0</v>
      </c>
      <c r="DB16" s="36">
        <f t="shared" si="109"/>
        <v>0</v>
      </c>
      <c r="DC16" s="36">
        <f t="shared" si="110"/>
        <v>0</v>
      </c>
      <c r="DD16" s="36">
        <f t="shared" si="110"/>
        <v>0</v>
      </c>
      <c r="DE16" s="36">
        <f t="shared" si="110"/>
        <v>0</v>
      </c>
      <c r="DF16" s="36">
        <f t="shared" si="110"/>
        <v>0</v>
      </c>
      <c r="DG16" s="36">
        <f t="shared" si="110"/>
        <v>0</v>
      </c>
      <c r="DH16" s="36">
        <f t="shared" si="110"/>
        <v>0</v>
      </c>
      <c r="DI16" s="36">
        <f t="shared" si="110"/>
        <v>0</v>
      </c>
      <c r="DJ16" s="36">
        <f t="shared" si="110"/>
        <v>0</v>
      </c>
      <c r="DK16" s="36">
        <f t="shared" si="110"/>
        <v>0</v>
      </c>
      <c r="DL16" s="36">
        <f t="shared" si="110"/>
        <v>0</v>
      </c>
      <c r="DM16" s="36">
        <f t="shared" si="111"/>
        <v>0</v>
      </c>
      <c r="DN16" s="36">
        <f t="shared" si="111"/>
        <v>0</v>
      </c>
      <c r="DO16" s="36">
        <f t="shared" si="111"/>
        <v>0</v>
      </c>
      <c r="DP16" s="36">
        <f t="shared" si="111"/>
        <v>0</v>
      </c>
      <c r="DQ16" s="36">
        <f t="shared" si="111"/>
        <v>0</v>
      </c>
      <c r="DR16" s="36">
        <f t="shared" si="111"/>
        <v>0</v>
      </c>
      <c r="DS16" s="36">
        <f t="shared" si="111"/>
        <v>0</v>
      </c>
      <c r="DT16" s="36">
        <f t="shared" si="111"/>
        <v>0</v>
      </c>
      <c r="DU16" s="36">
        <f t="shared" si="111"/>
        <v>0</v>
      </c>
      <c r="DV16" s="36">
        <f t="shared" si="111"/>
        <v>0</v>
      </c>
      <c r="DW16" s="36">
        <f t="shared" si="112"/>
        <v>0</v>
      </c>
      <c r="DX16" s="36">
        <f t="shared" si="112"/>
        <v>0</v>
      </c>
      <c r="DY16" s="36">
        <f t="shared" si="112"/>
        <v>0</v>
      </c>
      <c r="DZ16" s="36">
        <f t="shared" si="112"/>
        <v>0</v>
      </c>
      <c r="EA16" s="36">
        <f t="shared" si="112"/>
        <v>0</v>
      </c>
      <c r="EB16" s="36">
        <f t="shared" si="112"/>
        <v>0</v>
      </c>
      <c r="EC16" s="36">
        <f t="shared" si="112"/>
        <v>0</v>
      </c>
      <c r="ED16" s="36">
        <f t="shared" si="112"/>
        <v>0</v>
      </c>
      <c r="EE16" s="36">
        <f t="shared" si="112"/>
        <v>0</v>
      </c>
      <c r="EF16" s="36">
        <f t="shared" si="112"/>
        <v>0</v>
      </c>
      <c r="EG16" s="36">
        <f t="shared" si="113"/>
        <v>0</v>
      </c>
      <c r="EH16" s="36">
        <f t="shared" si="113"/>
        <v>0</v>
      </c>
      <c r="EI16" s="36">
        <f t="shared" si="113"/>
        <v>0</v>
      </c>
      <c r="EJ16" s="36">
        <f t="shared" si="113"/>
        <v>0</v>
      </c>
      <c r="EK16" s="36">
        <f t="shared" si="113"/>
        <v>0</v>
      </c>
      <c r="EL16" s="36">
        <f t="shared" si="113"/>
        <v>0</v>
      </c>
      <c r="EM16" s="36">
        <f t="shared" si="113"/>
        <v>0</v>
      </c>
      <c r="EN16" s="36">
        <f t="shared" si="113"/>
        <v>0</v>
      </c>
      <c r="EO16" s="36">
        <f t="shared" si="113"/>
        <v>0</v>
      </c>
      <c r="EP16" s="36">
        <f t="shared" si="113"/>
        <v>0</v>
      </c>
      <c r="EQ16" s="36">
        <f t="shared" si="114"/>
        <v>0</v>
      </c>
      <c r="ER16" s="36">
        <f t="shared" si="114"/>
        <v>0</v>
      </c>
      <c r="ES16" s="36">
        <f t="shared" si="114"/>
        <v>0</v>
      </c>
      <c r="ET16" s="36">
        <f t="shared" si="114"/>
        <v>0</v>
      </c>
      <c r="EU16" s="36">
        <f t="shared" si="114"/>
        <v>0</v>
      </c>
      <c r="EV16" s="36">
        <f t="shared" si="114"/>
        <v>0</v>
      </c>
      <c r="EW16" s="36">
        <f t="shared" si="114"/>
        <v>0</v>
      </c>
      <c r="EX16" s="36">
        <f t="shared" si="114"/>
        <v>0</v>
      </c>
      <c r="EY16" s="36">
        <f t="shared" si="114"/>
        <v>0</v>
      </c>
      <c r="EZ16" s="36">
        <f t="shared" si="114"/>
        <v>0</v>
      </c>
      <c r="FA16" s="36">
        <f t="shared" si="115"/>
        <v>0</v>
      </c>
      <c r="FB16" s="36">
        <f t="shared" si="115"/>
        <v>0</v>
      </c>
      <c r="FC16" s="36">
        <f t="shared" si="115"/>
        <v>0</v>
      </c>
      <c r="FD16" s="36">
        <f t="shared" si="115"/>
        <v>0</v>
      </c>
      <c r="FE16" s="36">
        <f t="shared" si="115"/>
        <v>0</v>
      </c>
      <c r="FF16" s="36">
        <f t="shared" si="115"/>
        <v>0</v>
      </c>
      <c r="FG16" s="36">
        <f t="shared" si="115"/>
        <v>0</v>
      </c>
      <c r="FH16" s="36">
        <f t="shared" si="115"/>
        <v>0</v>
      </c>
      <c r="FI16" s="36">
        <f t="shared" si="115"/>
        <v>0</v>
      </c>
      <c r="FJ16" s="36">
        <f t="shared" si="115"/>
        <v>0</v>
      </c>
      <c r="FK16" s="36">
        <f t="shared" si="116"/>
        <v>0</v>
      </c>
      <c r="FL16" s="36">
        <f t="shared" si="116"/>
        <v>0</v>
      </c>
      <c r="FM16" s="36">
        <f t="shared" si="116"/>
        <v>0</v>
      </c>
      <c r="FN16" s="36">
        <f t="shared" si="116"/>
        <v>0</v>
      </c>
      <c r="FO16" s="36">
        <f t="shared" si="116"/>
        <v>0</v>
      </c>
      <c r="FP16" s="36">
        <f t="shared" si="116"/>
        <v>0</v>
      </c>
      <c r="FQ16" s="36">
        <f t="shared" si="116"/>
        <v>0</v>
      </c>
      <c r="FR16" s="36">
        <f t="shared" si="116"/>
        <v>0</v>
      </c>
      <c r="FS16" s="36">
        <f t="shared" si="116"/>
        <v>0</v>
      </c>
      <c r="FT16" s="36">
        <f t="shared" si="116"/>
        <v>0</v>
      </c>
      <c r="FU16" s="36">
        <f t="shared" si="117"/>
        <v>0</v>
      </c>
      <c r="FV16" s="36">
        <f t="shared" si="117"/>
        <v>0</v>
      </c>
      <c r="FW16" s="36">
        <f t="shared" si="117"/>
        <v>0</v>
      </c>
      <c r="FX16" s="36">
        <f t="shared" si="117"/>
        <v>0</v>
      </c>
      <c r="FY16" s="36">
        <f t="shared" si="117"/>
        <v>0</v>
      </c>
      <c r="FZ16" s="36">
        <f t="shared" si="117"/>
        <v>0</v>
      </c>
      <c r="GA16" s="36">
        <f t="shared" si="117"/>
        <v>0</v>
      </c>
      <c r="GB16" s="36">
        <f t="shared" si="117"/>
        <v>0</v>
      </c>
      <c r="GC16" s="36">
        <f t="shared" si="117"/>
        <v>0</v>
      </c>
      <c r="GD16" s="36">
        <f t="shared" si="117"/>
        <v>0</v>
      </c>
      <c r="GE16" s="36">
        <f t="shared" si="118"/>
        <v>0</v>
      </c>
      <c r="GF16" s="36">
        <f t="shared" si="118"/>
        <v>0</v>
      </c>
      <c r="GG16" s="36">
        <f t="shared" si="118"/>
        <v>0</v>
      </c>
      <c r="GH16" s="36">
        <f t="shared" si="118"/>
        <v>0</v>
      </c>
      <c r="GI16" s="36">
        <f t="shared" si="118"/>
        <v>0</v>
      </c>
      <c r="GJ16" s="36">
        <f t="shared" si="118"/>
        <v>0</v>
      </c>
      <c r="GL16" s="27" t="s">
        <v>3</v>
      </c>
      <c r="GM16" s="36">
        <f t="shared" si="119"/>
        <v>0</v>
      </c>
      <c r="GN16" s="36">
        <f t="shared" si="119"/>
        <v>0</v>
      </c>
      <c r="GO16" s="36">
        <f t="shared" si="119"/>
        <v>0</v>
      </c>
      <c r="GP16" s="36">
        <f t="shared" si="119"/>
        <v>0</v>
      </c>
      <c r="GQ16" s="36">
        <f t="shared" si="119"/>
        <v>0</v>
      </c>
      <c r="GR16" s="36">
        <f t="shared" si="119"/>
        <v>0</v>
      </c>
      <c r="GS16" s="36">
        <f t="shared" si="119"/>
        <v>0</v>
      </c>
      <c r="GT16" s="36">
        <f t="shared" si="119"/>
        <v>0</v>
      </c>
      <c r="GU16" s="36">
        <f t="shared" si="119"/>
        <v>0</v>
      </c>
      <c r="GV16" s="36">
        <f t="shared" si="119"/>
        <v>0</v>
      </c>
      <c r="GW16" s="36">
        <f t="shared" si="120"/>
        <v>0</v>
      </c>
      <c r="GX16" s="36">
        <f t="shared" si="120"/>
        <v>0</v>
      </c>
      <c r="GY16" s="36">
        <f t="shared" si="120"/>
        <v>0</v>
      </c>
      <c r="GZ16" s="36">
        <f t="shared" si="120"/>
        <v>0</v>
      </c>
      <c r="HA16" s="36">
        <f t="shared" si="120"/>
        <v>0</v>
      </c>
      <c r="HB16" s="36">
        <f t="shared" si="120"/>
        <v>0</v>
      </c>
      <c r="HC16" s="36">
        <f t="shared" si="120"/>
        <v>0</v>
      </c>
      <c r="HD16" s="36">
        <f t="shared" si="120"/>
        <v>0</v>
      </c>
      <c r="HE16" s="36">
        <f t="shared" si="120"/>
        <v>0</v>
      </c>
      <c r="HF16" s="36">
        <f t="shared" si="120"/>
        <v>0</v>
      </c>
      <c r="HG16" s="36">
        <f t="shared" si="121"/>
        <v>0</v>
      </c>
      <c r="HH16" s="36">
        <f t="shared" si="121"/>
        <v>0</v>
      </c>
      <c r="HI16" s="36">
        <f t="shared" si="121"/>
        <v>0</v>
      </c>
      <c r="HJ16" s="36">
        <f t="shared" si="121"/>
        <v>0</v>
      </c>
      <c r="HK16" s="36">
        <f t="shared" si="121"/>
        <v>0</v>
      </c>
      <c r="HL16" s="36">
        <f t="shared" si="121"/>
        <v>0</v>
      </c>
      <c r="HM16" s="36">
        <f t="shared" si="121"/>
        <v>0</v>
      </c>
      <c r="HN16" s="36">
        <f t="shared" si="121"/>
        <v>0</v>
      </c>
      <c r="HO16" s="36">
        <f t="shared" si="121"/>
        <v>0</v>
      </c>
      <c r="HP16" s="36">
        <f t="shared" si="121"/>
        <v>0</v>
      </c>
      <c r="HQ16" s="36">
        <f t="shared" si="122"/>
        <v>0</v>
      </c>
      <c r="HR16" s="36">
        <f t="shared" si="122"/>
        <v>0</v>
      </c>
      <c r="HS16" s="36">
        <f t="shared" si="122"/>
        <v>0</v>
      </c>
      <c r="HT16" s="36">
        <f t="shared" si="122"/>
        <v>0</v>
      </c>
      <c r="HU16" s="36">
        <f t="shared" si="122"/>
        <v>0</v>
      </c>
      <c r="HV16" s="36">
        <f t="shared" si="122"/>
        <v>0</v>
      </c>
      <c r="HW16" s="36">
        <f t="shared" si="122"/>
        <v>0</v>
      </c>
      <c r="HX16" s="36">
        <f t="shared" si="122"/>
        <v>0</v>
      </c>
      <c r="HY16" s="36">
        <f t="shared" si="122"/>
        <v>0</v>
      </c>
      <c r="HZ16" s="36">
        <f t="shared" si="122"/>
        <v>0</v>
      </c>
      <c r="IA16" s="36">
        <f t="shared" si="123"/>
        <v>0</v>
      </c>
      <c r="IB16" s="36">
        <f t="shared" si="123"/>
        <v>0</v>
      </c>
      <c r="IC16" s="36">
        <f t="shared" si="123"/>
        <v>0</v>
      </c>
      <c r="ID16" s="36">
        <f t="shared" si="123"/>
        <v>0</v>
      </c>
      <c r="IE16" s="36">
        <f t="shared" si="123"/>
        <v>0</v>
      </c>
      <c r="IF16" s="36">
        <f t="shared" si="123"/>
        <v>0</v>
      </c>
      <c r="IG16" s="36">
        <f t="shared" si="123"/>
        <v>0</v>
      </c>
      <c r="IH16" s="36">
        <f t="shared" si="123"/>
        <v>0</v>
      </c>
      <c r="II16" s="36">
        <f t="shared" si="123"/>
        <v>0</v>
      </c>
      <c r="IJ16" s="36">
        <f t="shared" si="123"/>
        <v>0</v>
      </c>
      <c r="IK16" s="36">
        <f t="shared" si="124"/>
        <v>0</v>
      </c>
      <c r="IL16" s="36">
        <f t="shared" si="124"/>
        <v>0</v>
      </c>
      <c r="IM16" s="36">
        <f t="shared" si="124"/>
        <v>0</v>
      </c>
      <c r="IN16" s="36">
        <f t="shared" si="124"/>
        <v>0</v>
      </c>
      <c r="IO16" s="36">
        <f t="shared" si="124"/>
        <v>0</v>
      </c>
      <c r="IP16" s="36">
        <f t="shared" si="124"/>
        <v>0</v>
      </c>
      <c r="IQ16" s="36">
        <f t="shared" si="124"/>
        <v>0</v>
      </c>
      <c r="IR16" s="36">
        <f t="shared" si="124"/>
        <v>0</v>
      </c>
      <c r="IS16" s="36">
        <f t="shared" si="124"/>
        <v>0</v>
      </c>
      <c r="IT16" s="36">
        <f t="shared" si="124"/>
        <v>0</v>
      </c>
      <c r="IU16" s="36">
        <f t="shared" si="125"/>
        <v>0</v>
      </c>
      <c r="IV16" s="36">
        <f t="shared" si="125"/>
        <v>0</v>
      </c>
      <c r="IW16" s="36">
        <f t="shared" si="125"/>
        <v>0</v>
      </c>
      <c r="IX16" s="36">
        <f t="shared" si="125"/>
        <v>0</v>
      </c>
      <c r="IY16" s="36">
        <f t="shared" si="125"/>
        <v>0</v>
      </c>
      <c r="IZ16" s="36">
        <f t="shared" si="125"/>
        <v>0</v>
      </c>
      <c r="JA16" s="36">
        <f t="shared" si="125"/>
        <v>0</v>
      </c>
      <c r="JB16" s="36">
        <f t="shared" si="125"/>
        <v>0</v>
      </c>
      <c r="JC16" s="36">
        <f t="shared" si="125"/>
        <v>0</v>
      </c>
      <c r="JD16" s="36">
        <f t="shared" si="125"/>
        <v>0</v>
      </c>
      <c r="JE16" s="36">
        <f t="shared" si="126"/>
        <v>0</v>
      </c>
      <c r="JF16" s="36">
        <f t="shared" si="126"/>
        <v>0</v>
      </c>
      <c r="JG16" s="36">
        <f t="shared" si="126"/>
        <v>0</v>
      </c>
      <c r="JH16" s="36">
        <f t="shared" si="126"/>
        <v>0</v>
      </c>
      <c r="JI16" s="36">
        <f t="shared" si="126"/>
        <v>0</v>
      </c>
      <c r="JJ16" s="36">
        <f t="shared" si="126"/>
        <v>0</v>
      </c>
      <c r="JK16" s="36">
        <f t="shared" si="126"/>
        <v>0</v>
      </c>
      <c r="JL16" s="36">
        <f t="shared" si="126"/>
        <v>0</v>
      </c>
      <c r="JM16" s="36">
        <f t="shared" si="126"/>
        <v>0</v>
      </c>
      <c r="JN16" s="36">
        <f t="shared" si="126"/>
        <v>0</v>
      </c>
      <c r="JO16" s="36">
        <f t="shared" si="127"/>
        <v>0</v>
      </c>
      <c r="JP16" s="36">
        <f t="shared" si="127"/>
        <v>0</v>
      </c>
      <c r="JQ16" s="36">
        <f t="shared" si="127"/>
        <v>0</v>
      </c>
      <c r="JR16" s="36">
        <f t="shared" si="127"/>
        <v>0</v>
      </c>
      <c r="JS16" s="36">
        <f t="shared" si="127"/>
        <v>0</v>
      </c>
      <c r="JT16" s="36">
        <f t="shared" si="127"/>
        <v>0</v>
      </c>
      <c r="JU16" s="36">
        <f t="shared" si="127"/>
        <v>0</v>
      </c>
      <c r="JV16" s="36">
        <f t="shared" si="127"/>
        <v>0</v>
      </c>
      <c r="JW16" s="36">
        <f t="shared" si="127"/>
        <v>0</v>
      </c>
      <c r="JX16" s="36">
        <f t="shared" si="127"/>
        <v>0</v>
      </c>
      <c r="JY16" s="36">
        <f t="shared" si="128"/>
        <v>0</v>
      </c>
      <c r="JZ16" s="36">
        <f t="shared" si="128"/>
        <v>0</v>
      </c>
      <c r="KA16" s="36">
        <f t="shared" si="128"/>
        <v>0</v>
      </c>
      <c r="KB16" s="36">
        <f t="shared" si="128"/>
        <v>0</v>
      </c>
      <c r="KC16" s="36">
        <f t="shared" si="128"/>
        <v>0</v>
      </c>
      <c r="KD16" s="36">
        <f t="shared" si="128"/>
        <v>0</v>
      </c>
      <c r="KE16" s="36">
        <f t="shared" si="128"/>
        <v>0</v>
      </c>
      <c r="KF16" s="36">
        <f t="shared" si="128"/>
        <v>0</v>
      </c>
      <c r="KG16" s="36">
        <f t="shared" si="128"/>
        <v>0</v>
      </c>
      <c r="KH16" s="36">
        <f t="shared" si="128"/>
        <v>0</v>
      </c>
      <c r="KI16" s="36">
        <f t="shared" si="129"/>
        <v>0</v>
      </c>
      <c r="KJ16" s="36">
        <f t="shared" si="129"/>
        <v>0</v>
      </c>
      <c r="KK16" s="36">
        <f t="shared" si="129"/>
        <v>0</v>
      </c>
      <c r="KL16" s="36">
        <f t="shared" si="129"/>
        <v>0</v>
      </c>
      <c r="KM16" s="36">
        <f t="shared" si="129"/>
        <v>0</v>
      </c>
      <c r="KN16" s="36">
        <f t="shared" si="129"/>
        <v>0</v>
      </c>
      <c r="KO16" s="36">
        <f t="shared" si="129"/>
        <v>0</v>
      </c>
      <c r="KP16" s="36">
        <f t="shared" si="129"/>
        <v>0</v>
      </c>
      <c r="KQ16" s="36">
        <f t="shared" si="129"/>
        <v>0</v>
      </c>
      <c r="KR16" s="36">
        <f t="shared" si="129"/>
        <v>0</v>
      </c>
      <c r="KS16" s="36">
        <f t="shared" si="130"/>
        <v>0</v>
      </c>
      <c r="KT16" s="36">
        <f t="shared" si="130"/>
        <v>0</v>
      </c>
      <c r="KU16" s="36">
        <f t="shared" si="130"/>
        <v>0</v>
      </c>
      <c r="KV16" s="36">
        <f t="shared" si="130"/>
        <v>0</v>
      </c>
      <c r="KW16" s="36">
        <f t="shared" si="130"/>
        <v>0</v>
      </c>
      <c r="KX16" s="36">
        <f t="shared" si="130"/>
        <v>0</v>
      </c>
      <c r="KY16" s="36">
        <f t="shared" si="130"/>
        <v>0</v>
      </c>
      <c r="KZ16" s="36">
        <f t="shared" si="130"/>
        <v>0</v>
      </c>
      <c r="LA16" s="36">
        <f t="shared" si="130"/>
        <v>0</v>
      </c>
      <c r="LB16" s="36">
        <f t="shared" si="130"/>
        <v>0</v>
      </c>
      <c r="LC16" s="36">
        <f t="shared" si="131"/>
        <v>0</v>
      </c>
      <c r="LD16" s="36">
        <f t="shared" si="131"/>
        <v>0</v>
      </c>
      <c r="LE16" s="36">
        <f t="shared" si="131"/>
        <v>0</v>
      </c>
      <c r="LF16" s="36">
        <f t="shared" si="131"/>
        <v>0</v>
      </c>
      <c r="LG16" s="36">
        <f t="shared" si="131"/>
        <v>0</v>
      </c>
      <c r="LH16" s="36">
        <f t="shared" si="131"/>
        <v>0</v>
      </c>
      <c r="LI16" s="36">
        <f t="shared" si="131"/>
        <v>0</v>
      </c>
      <c r="LJ16" s="36">
        <f t="shared" si="131"/>
        <v>0</v>
      </c>
      <c r="LK16" s="36">
        <f t="shared" si="131"/>
        <v>0</v>
      </c>
      <c r="LL16" s="36">
        <f t="shared" si="131"/>
        <v>0</v>
      </c>
      <c r="LM16" s="36">
        <f t="shared" si="132"/>
        <v>0</v>
      </c>
      <c r="LN16" s="36">
        <f t="shared" si="132"/>
        <v>0</v>
      </c>
      <c r="LO16" s="36">
        <f t="shared" si="132"/>
        <v>0</v>
      </c>
      <c r="LP16" s="36">
        <f t="shared" si="132"/>
        <v>0</v>
      </c>
      <c r="LQ16" s="36">
        <f t="shared" si="132"/>
        <v>0</v>
      </c>
      <c r="LR16" s="36">
        <f t="shared" si="132"/>
        <v>0</v>
      </c>
      <c r="LS16" s="36">
        <f t="shared" si="132"/>
        <v>0</v>
      </c>
      <c r="LT16" s="36">
        <f t="shared" si="132"/>
        <v>0</v>
      </c>
      <c r="LU16" s="36">
        <f t="shared" si="132"/>
        <v>0</v>
      </c>
      <c r="LV16" s="36">
        <f t="shared" si="132"/>
        <v>0</v>
      </c>
      <c r="LW16" s="36">
        <f t="shared" si="133"/>
        <v>0</v>
      </c>
      <c r="LX16" s="36">
        <f t="shared" si="133"/>
        <v>0</v>
      </c>
      <c r="LY16" s="36">
        <f t="shared" si="133"/>
        <v>0</v>
      </c>
      <c r="LZ16" s="36">
        <f t="shared" si="133"/>
        <v>0</v>
      </c>
      <c r="MA16" s="36">
        <f t="shared" si="133"/>
        <v>0</v>
      </c>
      <c r="MB16" s="36">
        <f t="shared" si="133"/>
        <v>0</v>
      </c>
      <c r="MC16" s="36">
        <f t="shared" si="133"/>
        <v>0</v>
      </c>
      <c r="MD16" s="36">
        <f t="shared" si="133"/>
        <v>0</v>
      </c>
      <c r="ME16" s="36">
        <f t="shared" si="133"/>
        <v>0</v>
      </c>
      <c r="MF16" s="36">
        <f t="shared" si="133"/>
        <v>0</v>
      </c>
      <c r="MG16" s="36">
        <f t="shared" si="134"/>
        <v>0</v>
      </c>
      <c r="MH16" s="36">
        <f t="shared" si="134"/>
        <v>0</v>
      </c>
      <c r="MI16" s="36">
        <f t="shared" si="134"/>
        <v>0</v>
      </c>
      <c r="MJ16" s="36">
        <f t="shared" si="134"/>
        <v>0</v>
      </c>
      <c r="MK16" s="36">
        <f t="shared" si="134"/>
        <v>0</v>
      </c>
      <c r="ML16" s="36">
        <f t="shared" si="134"/>
        <v>0</v>
      </c>
      <c r="MM16" s="36">
        <f t="shared" si="134"/>
        <v>0</v>
      </c>
      <c r="MN16" s="36">
        <f t="shared" si="134"/>
        <v>0</v>
      </c>
      <c r="MO16" s="36">
        <f t="shared" si="134"/>
        <v>0</v>
      </c>
      <c r="MP16" s="36">
        <f t="shared" si="134"/>
        <v>0</v>
      </c>
      <c r="MQ16" s="36">
        <f t="shared" si="135"/>
        <v>0</v>
      </c>
      <c r="MR16" s="36">
        <f t="shared" si="135"/>
        <v>0</v>
      </c>
      <c r="MS16" s="36">
        <f t="shared" si="135"/>
        <v>0</v>
      </c>
      <c r="MT16" s="36">
        <f t="shared" si="135"/>
        <v>0</v>
      </c>
      <c r="MU16" s="36">
        <f t="shared" si="135"/>
        <v>0</v>
      </c>
      <c r="MV16" s="36">
        <f t="shared" si="135"/>
        <v>0</v>
      </c>
      <c r="MW16" s="36">
        <f t="shared" si="135"/>
        <v>0</v>
      </c>
      <c r="MX16" s="36">
        <f t="shared" si="135"/>
        <v>0</v>
      </c>
      <c r="MY16" s="36">
        <f t="shared" si="135"/>
        <v>0</v>
      </c>
      <c r="MZ16" s="36">
        <f t="shared" si="135"/>
        <v>0</v>
      </c>
      <c r="NA16" s="36">
        <f t="shared" si="136"/>
        <v>0</v>
      </c>
      <c r="NB16" s="36">
        <f t="shared" si="136"/>
        <v>0</v>
      </c>
      <c r="NC16" s="36">
        <f t="shared" si="136"/>
        <v>0</v>
      </c>
      <c r="ND16" s="36">
        <f t="shared" si="136"/>
        <v>0</v>
      </c>
      <c r="NE16" s="36">
        <f t="shared" si="136"/>
        <v>0</v>
      </c>
      <c r="NF16" s="36">
        <f t="shared" si="136"/>
        <v>0</v>
      </c>
      <c r="NG16" s="36">
        <f t="shared" si="136"/>
        <v>0</v>
      </c>
      <c r="NH16" s="36">
        <f t="shared" si="136"/>
        <v>0</v>
      </c>
      <c r="NI16" s="36">
        <f t="shared" si="136"/>
        <v>0</v>
      </c>
      <c r="NJ16" s="36">
        <f t="shared" si="136"/>
        <v>0</v>
      </c>
      <c r="NK16" s="36">
        <f t="shared" si="137"/>
        <v>0</v>
      </c>
      <c r="NL16" s="36">
        <f t="shared" si="137"/>
        <v>0</v>
      </c>
      <c r="NM16" s="36">
        <f t="shared" si="137"/>
        <v>0</v>
      </c>
      <c r="NN16" s="36">
        <f t="shared" si="137"/>
        <v>0</v>
      </c>
      <c r="NO16" s="36">
        <f t="shared" si="137"/>
        <v>0</v>
      </c>
      <c r="NP16" s="36">
        <f t="shared" si="137"/>
        <v>0</v>
      </c>
      <c r="NQ16" s="36">
        <f t="shared" si="137"/>
        <v>0</v>
      </c>
      <c r="NR16" s="36">
        <f t="shared" si="137"/>
        <v>0</v>
      </c>
      <c r="NS16" s="36">
        <f t="shared" si="137"/>
        <v>0</v>
      </c>
      <c r="NT16" s="36">
        <f t="shared" si="137"/>
        <v>0</v>
      </c>
      <c r="NU16" s="36">
        <f t="shared" si="138"/>
        <v>0</v>
      </c>
      <c r="NV16" s="36">
        <f t="shared" si="138"/>
        <v>0</v>
      </c>
      <c r="NW16" s="36">
        <f t="shared" si="138"/>
        <v>0</v>
      </c>
      <c r="NX16" s="36">
        <f t="shared" si="138"/>
        <v>0</v>
      </c>
      <c r="NY16" s="36">
        <f t="shared" si="138"/>
        <v>0</v>
      </c>
      <c r="NZ16" s="36">
        <f t="shared" si="138"/>
        <v>0</v>
      </c>
      <c r="OA16" s="36">
        <f t="shared" si="138"/>
        <v>0</v>
      </c>
      <c r="OB16" s="36">
        <f t="shared" si="138"/>
        <v>0</v>
      </c>
      <c r="OC16" s="36">
        <f t="shared" si="138"/>
        <v>0</v>
      </c>
      <c r="OD16" s="36">
        <f t="shared" si="138"/>
        <v>0</v>
      </c>
      <c r="OE16" s="36">
        <f t="shared" si="139"/>
        <v>0</v>
      </c>
      <c r="OF16" s="36">
        <f t="shared" si="139"/>
        <v>0</v>
      </c>
      <c r="OG16" s="36">
        <f t="shared" si="139"/>
        <v>0</v>
      </c>
      <c r="OH16" s="36">
        <f t="shared" si="139"/>
        <v>0</v>
      </c>
      <c r="OI16" s="36">
        <f t="shared" si="139"/>
        <v>0</v>
      </c>
      <c r="OJ16" s="36">
        <f t="shared" si="139"/>
        <v>0</v>
      </c>
      <c r="OK16" s="36">
        <f t="shared" si="139"/>
        <v>0</v>
      </c>
      <c r="OL16" s="36">
        <f t="shared" si="139"/>
        <v>0</v>
      </c>
      <c r="OM16" s="36">
        <f t="shared" si="139"/>
        <v>0</v>
      </c>
      <c r="ON16" s="36">
        <f t="shared" si="139"/>
        <v>0</v>
      </c>
      <c r="OO16" s="36">
        <f t="shared" si="140"/>
        <v>0</v>
      </c>
      <c r="OP16" s="36">
        <f t="shared" si="140"/>
        <v>0</v>
      </c>
      <c r="OQ16" s="36">
        <f t="shared" si="140"/>
        <v>0</v>
      </c>
      <c r="OR16" s="36">
        <f t="shared" si="140"/>
        <v>0</v>
      </c>
      <c r="OS16" s="36">
        <f t="shared" si="140"/>
        <v>0</v>
      </c>
      <c r="OT16" s="36">
        <f t="shared" si="140"/>
        <v>0</v>
      </c>
      <c r="OU16" s="36">
        <f t="shared" si="140"/>
        <v>0</v>
      </c>
      <c r="OV16" s="36">
        <f t="shared" si="140"/>
        <v>0</v>
      </c>
      <c r="OW16" s="36">
        <f t="shared" si="140"/>
        <v>0</v>
      </c>
      <c r="OX16" s="36">
        <f t="shared" si="140"/>
        <v>0</v>
      </c>
      <c r="OY16" s="36">
        <f t="shared" si="141"/>
        <v>0</v>
      </c>
      <c r="OZ16" s="36">
        <f t="shared" si="141"/>
        <v>0</v>
      </c>
      <c r="PA16" s="36">
        <f t="shared" si="141"/>
        <v>0</v>
      </c>
      <c r="PB16" s="36">
        <f t="shared" si="141"/>
        <v>0</v>
      </c>
      <c r="PC16" s="36">
        <f t="shared" si="141"/>
        <v>0</v>
      </c>
      <c r="PD16" s="36">
        <f t="shared" si="141"/>
        <v>0</v>
      </c>
      <c r="PE16" s="36">
        <f t="shared" si="141"/>
        <v>0</v>
      </c>
      <c r="PF16" s="36">
        <f t="shared" si="141"/>
        <v>0</v>
      </c>
      <c r="PG16" s="36">
        <f t="shared" si="141"/>
        <v>0</v>
      </c>
      <c r="PH16" s="36">
        <f t="shared" si="141"/>
        <v>0</v>
      </c>
      <c r="PI16" s="36">
        <f t="shared" si="142"/>
        <v>0</v>
      </c>
      <c r="PJ16" s="36">
        <f t="shared" si="142"/>
        <v>0</v>
      </c>
      <c r="PK16" s="36">
        <f t="shared" si="142"/>
        <v>0</v>
      </c>
      <c r="PL16" s="36">
        <f t="shared" si="142"/>
        <v>0</v>
      </c>
      <c r="PM16" s="36">
        <f t="shared" si="142"/>
        <v>0</v>
      </c>
      <c r="PN16" s="36">
        <f t="shared" si="142"/>
        <v>0</v>
      </c>
      <c r="PO16" s="36">
        <f t="shared" si="142"/>
        <v>0</v>
      </c>
      <c r="PP16" s="36">
        <f t="shared" si="142"/>
        <v>0</v>
      </c>
      <c r="PQ16" s="36">
        <f t="shared" si="142"/>
        <v>0</v>
      </c>
      <c r="PR16" s="36">
        <f t="shared" si="142"/>
        <v>0</v>
      </c>
      <c r="PS16" s="36">
        <f t="shared" si="143"/>
        <v>0</v>
      </c>
      <c r="PT16" s="36">
        <f t="shared" si="143"/>
        <v>0</v>
      </c>
      <c r="PU16" s="36">
        <f t="shared" si="143"/>
        <v>0</v>
      </c>
      <c r="PV16" s="36">
        <f t="shared" si="143"/>
        <v>0</v>
      </c>
      <c r="PW16" s="36">
        <f t="shared" si="143"/>
        <v>0</v>
      </c>
      <c r="PX16" s="36">
        <f t="shared" si="143"/>
        <v>0</v>
      </c>
      <c r="PY16" s="36">
        <f t="shared" si="143"/>
        <v>0</v>
      </c>
      <c r="PZ16" s="36">
        <f t="shared" si="143"/>
        <v>0</v>
      </c>
      <c r="QA16" s="36">
        <f t="shared" si="143"/>
        <v>0</v>
      </c>
      <c r="QB16" s="36">
        <f t="shared" si="143"/>
        <v>0</v>
      </c>
      <c r="QC16" s="36">
        <f t="shared" si="144"/>
        <v>0</v>
      </c>
      <c r="QD16" s="36">
        <f t="shared" si="144"/>
        <v>0</v>
      </c>
      <c r="QE16" s="36">
        <f t="shared" si="144"/>
        <v>0</v>
      </c>
      <c r="QF16" s="36">
        <f t="shared" si="144"/>
        <v>0</v>
      </c>
      <c r="QG16" s="36">
        <f t="shared" si="144"/>
        <v>0</v>
      </c>
      <c r="QH16" s="36">
        <f t="shared" si="144"/>
        <v>0</v>
      </c>
      <c r="QI16" s="36">
        <f t="shared" si="144"/>
        <v>0</v>
      </c>
      <c r="QJ16" s="36">
        <f t="shared" si="144"/>
        <v>0</v>
      </c>
      <c r="QK16" s="36">
        <f t="shared" si="144"/>
        <v>0</v>
      </c>
      <c r="QL16" s="36">
        <f t="shared" si="144"/>
        <v>0</v>
      </c>
      <c r="QM16" s="36">
        <f t="shared" si="145"/>
        <v>0</v>
      </c>
      <c r="QN16" s="36">
        <f t="shared" si="145"/>
        <v>0</v>
      </c>
      <c r="QO16" s="36">
        <f t="shared" si="145"/>
        <v>0</v>
      </c>
      <c r="QP16" s="36">
        <f t="shared" si="145"/>
        <v>0</v>
      </c>
      <c r="QQ16" s="36">
        <f t="shared" si="145"/>
        <v>0</v>
      </c>
      <c r="QR16" s="36">
        <f t="shared" si="145"/>
        <v>0</v>
      </c>
      <c r="QS16" s="36">
        <f t="shared" si="145"/>
        <v>0</v>
      </c>
      <c r="QT16" s="36">
        <f t="shared" si="145"/>
        <v>0</v>
      </c>
      <c r="QU16" s="36">
        <f t="shared" si="145"/>
        <v>0</v>
      </c>
      <c r="QV16" s="36">
        <f t="shared" si="145"/>
        <v>0</v>
      </c>
      <c r="QW16" s="36">
        <f t="shared" si="146"/>
        <v>0</v>
      </c>
      <c r="QX16" s="36">
        <f t="shared" si="146"/>
        <v>0</v>
      </c>
      <c r="QY16" s="36">
        <f t="shared" si="146"/>
        <v>0</v>
      </c>
      <c r="QZ16" s="36">
        <f t="shared" si="146"/>
        <v>0</v>
      </c>
      <c r="RA16" s="36">
        <f t="shared" si="146"/>
        <v>0</v>
      </c>
      <c r="RB16" s="36">
        <f t="shared" si="146"/>
        <v>0</v>
      </c>
      <c r="RC16" s="36">
        <f t="shared" si="146"/>
        <v>0</v>
      </c>
      <c r="RD16" s="36">
        <f t="shared" si="146"/>
        <v>0</v>
      </c>
      <c r="RE16" s="36">
        <f t="shared" si="146"/>
        <v>0</v>
      </c>
      <c r="RF16" s="36">
        <f t="shared" si="146"/>
        <v>0</v>
      </c>
      <c r="RG16" s="36">
        <f t="shared" si="147"/>
        <v>0</v>
      </c>
      <c r="RH16" s="36">
        <f t="shared" si="147"/>
        <v>0</v>
      </c>
      <c r="RI16" s="36">
        <f t="shared" si="147"/>
        <v>0</v>
      </c>
      <c r="RJ16" s="36">
        <f t="shared" si="147"/>
        <v>0</v>
      </c>
      <c r="RK16" s="36">
        <f t="shared" si="147"/>
        <v>0</v>
      </c>
      <c r="RL16" s="36">
        <f t="shared" si="147"/>
        <v>0</v>
      </c>
      <c r="RM16" s="36">
        <f t="shared" si="147"/>
        <v>0</v>
      </c>
      <c r="RN16" s="36">
        <f t="shared" si="147"/>
        <v>0</v>
      </c>
      <c r="RO16" s="36">
        <f t="shared" si="147"/>
        <v>0</v>
      </c>
      <c r="RP16" s="36">
        <f t="shared" si="147"/>
        <v>0</v>
      </c>
      <c r="RQ16" s="36">
        <f t="shared" si="148"/>
        <v>0</v>
      </c>
      <c r="RR16" s="36">
        <f t="shared" si="148"/>
        <v>0</v>
      </c>
      <c r="RS16" s="36">
        <f t="shared" si="148"/>
        <v>0</v>
      </c>
      <c r="RT16" s="36">
        <f t="shared" si="148"/>
        <v>0</v>
      </c>
      <c r="RU16" s="36">
        <f t="shared" si="148"/>
        <v>0</v>
      </c>
      <c r="RV16" s="36">
        <f t="shared" si="148"/>
        <v>0</v>
      </c>
      <c r="RW16" s="36">
        <f t="shared" si="148"/>
        <v>0</v>
      </c>
      <c r="RX16" s="36">
        <f t="shared" si="148"/>
        <v>0</v>
      </c>
      <c r="RY16" s="36">
        <f t="shared" si="148"/>
        <v>0</v>
      </c>
      <c r="RZ16" s="36">
        <f t="shared" si="148"/>
        <v>0</v>
      </c>
      <c r="SA16" s="36">
        <f t="shared" si="149"/>
        <v>0</v>
      </c>
      <c r="SB16" s="36">
        <f t="shared" si="149"/>
        <v>0</v>
      </c>
      <c r="SC16" s="36">
        <f t="shared" si="149"/>
        <v>0</v>
      </c>
      <c r="SD16" s="36">
        <f t="shared" si="149"/>
        <v>0</v>
      </c>
      <c r="SE16" s="36">
        <f t="shared" si="149"/>
        <v>0</v>
      </c>
      <c r="SF16" s="36">
        <f t="shared" si="149"/>
        <v>0</v>
      </c>
      <c r="SG16" s="36">
        <f t="shared" si="149"/>
        <v>0</v>
      </c>
      <c r="SH16" s="36">
        <f t="shared" si="149"/>
        <v>0</v>
      </c>
      <c r="SI16" s="36">
        <f t="shared" si="149"/>
        <v>0</v>
      </c>
      <c r="SJ16" s="36">
        <f t="shared" si="149"/>
        <v>0</v>
      </c>
      <c r="SK16" s="36">
        <f t="shared" si="150"/>
        <v>0</v>
      </c>
      <c r="SL16" s="36">
        <f t="shared" si="150"/>
        <v>0</v>
      </c>
      <c r="SM16" s="36">
        <f t="shared" si="150"/>
        <v>0</v>
      </c>
      <c r="SN16" s="36">
        <f t="shared" si="150"/>
        <v>0</v>
      </c>
      <c r="SO16" s="36">
        <f t="shared" si="150"/>
        <v>0</v>
      </c>
      <c r="SP16" s="36">
        <f t="shared" si="150"/>
        <v>0</v>
      </c>
      <c r="SQ16" s="36">
        <f t="shared" si="150"/>
        <v>0</v>
      </c>
      <c r="SR16" s="36">
        <f t="shared" si="150"/>
        <v>0</v>
      </c>
      <c r="SS16" s="36">
        <f t="shared" si="150"/>
        <v>0</v>
      </c>
      <c r="ST16" s="36">
        <f t="shared" si="150"/>
        <v>0</v>
      </c>
      <c r="SU16" s="36">
        <f t="shared" si="151"/>
        <v>0</v>
      </c>
      <c r="SV16" s="36">
        <f t="shared" si="151"/>
        <v>0</v>
      </c>
      <c r="SW16" s="36">
        <f t="shared" si="151"/>
        <v>0</v>
      </c>
      <c r="SX16" s="36">
        <f t="shared" si="151"/>
        <v>0</v>
      </c>
      <c r="SY16" s="36">
        <f t="shared" si="151"/>
        <v>0</v>
      </c>
      <c r="SZ16" s="36">
        <f t="shared" si="151"/>
        <v>0</v>
      </c>
      <c r="TA16" s="36">
        <f t="shared" si="151"/>
        <v>0</v>
      </c>
      <c r="TB16" s="36">
        <f t="shared" si="151"/>
        <v>0</v>
      </c>
      <c r="TC16" s="36">
        <f t="shared" si="151"/>
        <v>0</v>
      </c>
      <c r="TD16" s="36">
        <f t="shared" si="151"/>
        <v>0</v>
      </c>
      <c r="TE16" s="36">
        <f t="shared" si="152"/>
        <v>0</v>
      </c>
      <c r="TF16" s="36">
        <f t="shared" si="152"/>
        <v>0</v>
      </c>
      <c r="TG16" s="36">
        <f t="shared" si="152"/>
        <v>0</v>
      </c>
      <c r="TH16" s="36">
        <f t="shared" si="152"/>
        <v>0</v>
      </c>
      <c r="TI16" s="36">
        <f t="shared" si="152"/>
        <v>0</v>
      </c>
      <c r="TJ16" s="36">
        <f t="shared" si="152"/>
        <v>0</v>
      </c>
      <c r="TK16" s="36">
        <f t="shared" si="152"/>
        <v>0</v>
      </c>
      <c r="TL16" s="36">
        <f t="shared" si="152"/>
        <v>0</v>
      </c>
      <c r="TM16" s="36">
        <f t="shared" si="152"/>
        <v>0</v>
      </c>
      <c r="TN16" s="36">
        <f t="shared" si="152"/>
        <v>0</v>
      </c>
      <c r="TO16" s="36">
        <f t="shared" si="153"/>
        <v>0</v>
      </c>
      <c r="TP16" s="36">
        <f t="shared" si="153"/>
        <v>0</v>
      </c>
      <c r="TQ16" s="36">
        <f t="shared" si="153"/>
        <v>0</v>
      </c>
      <c r="TR16" s="36">
        <f t="shared" si="153"/>
        <v>0</v>
      </c>
      <c r="TS16" s="36">
        <f t="shared" si="153"/>
        <v>0</v>
      </c>
      <c r="TT16" s="36">
        <f t="shared" si="153"/>
        <v>0</v>
      </c>
      <c r="TU16" s="36">
        <f t="shared" si="153"/>
        <v>0</v>
      </c>
      <c r="TV16" s="36">
        <f t="shared" si="153"/>
        <v>0</v>
      </c>
      <c r="TW16" s="36">
        <f t="shared" si="153"/>
        <v>0</v>
      </c>
      <c r="TX16" s="36">
        <f t="shared" si="153"/>
        <v>0</v>
      </c>
      <c r="TY16" s="36">
        <f t="shared" si="154"/>
        <v>0</v>
      </c>
      <c r="TZ16" s="36">
        <f t="shared" si="154"/>
        <v>0</v>
      </c>
      <c r="UA16" s="36">
        <f t="shared" si="154"/>
        <v>0</v>
      </c>
      <c r="UB16" s="36">
        <f t="shared" si="154"/>
        <v>0</v>
      </c>
      <c r="UC16" s="36">
        <f t="shared" si="154"/>
        <v>0</v>
      </c>
      <c r="UD16" s="36">
        <f t="shared" si="154"/>
        <v>0</v>
      </c>
      <c r="UE16" s="36">
        <f t="shared" si="154"/>
        <v>0</v>
      </c>
      <c r="UF16" s="36">
        <f t="shared" si="154"/>
        <v>0</v>
      </c>
      <c r="UG16" s="36">
        <f t="shared" si="154"/>
        <v>0</v>
      </c>
      <c r="UH16" s="36">
        <f t="shared" si="154"/>
        <v>0</v>
      </c>
      <c r="UI16" s="36">
        <f t="shared" si="155"/>
        <v>0</v>
      </c>
      <c r="UJ16" s="36">
        <f t="shared" si="155"/>
        <v>0</v>
      </c>
      <c r="UK16" s="36">
        <f t="shared" si="155"/>
        <v>0</v>
      </c>
      <c r="UL16" s="36">
        <f t="shared" si="155"/>
        <v>0</v>
      </c>
      <c r="UM16" s="36">
        <f t="shared" si="155"/>
        <v>0</v>
      </c>
      <c r="UN16" s="36">
        <f t="shared" si="155"/>
        <v>0</v>
      </c>
      <c r="UO16" s="36">
        <f t="shared" si="155"/>
        <v>0</v>
      </c>
      <c r="UP16" s="36">
        <f t="shared" si="155"/>
        <v>0</v>
      </c>
      <c r="UQ16" s="36">
        <f t="shared" si="155"/>
        <v>0</v>
      </c>
      <c r="UR16" s="36">
        <f t="shared" si="155"/>
        <v>0</v>
      </c>
      <c r="US16" s="36">
        <f t="shared" si="156"/>
        <v>0</v>
      </c>
      <c r="UT16" s="36">
        <f t="shared" si="156"/>
        <v>0</v>
      </c>
      <c r="UU16" s="36">
        <f t="shared" si="156"/>
        <v>0</v>
      </c>
      <c r="UV16" s="36">
        <f t="shared" si="156"/>
        <v>0</v>
      </c>
      <c r="UW16" s="36">
        <f t="shared" si="156"/>
        <v>0</v>
      </c>
      <c r="UX16" s="36">
        <f t="shared" si="156"/>
        <v>0</v>
      </c>
      <c r="UY16" s="36">
        <f t="shared" si="156"/>
        <v>0</v>
      </c>
      <c r="UZ16" s="36">
        <f t="shared" si="156"/>
        <v>0</v>
      </c>
      <c r="VA16" s="36">
        <f t="shared" si="156"/>
        <v>0</v>
      </c>
      <c r="VB16" s="36">
        <f t="shared" si="156"/>
        <v>0</v>
      </c>
      <c r="VC16" s="36">
        <f t="shared" si="157"/>
        <v>0</v>
      </c>
      <c r="VD16" s="36">
        <f t="shared" si="157"/>
        <v>0</v>
      </c>
      <c r="VE16" s="36">
        <f t="shared" si="157"/>
        <v>0</v>
      </c>
      <c r="VF16" s="36">
        <f t="shared" si="157"/>
        <v>0</v>
      </c>
      <c r="VG16" s="36">
        <f t="shared" si="157"/>
        <v>0</v>
      </c>
      <c r="VH16" s="36">
        <f t="shared" si="157"/>
        <v>0</v>
      </c>
      <c r="VI16" s="36">
        <f t="shared" si="157"/>
        <v>0</v>
      </c>
      <c r="VJ16" s="36">
        <f t="shared" si="157"/>
        <v>0</v>
      </c>
      <c r="VK16" s="36">
        <f t="shared" si="157"/>
        <v>0</v>
      </c>
      <c r="VL16" s="36">
        <f t="shared" si="157"/>
        <v>0</v>
      </c>
      <c r="VM16" s="36">
        <f t="shared" si="158"/>
        <v>0</v>
      </c>
      <c r="VN16" s="36">
        <f t="shared" si="158"/>
        <v>0</v>
      </c>
      <c r="VO16" s="36">
        <f t="shared" si="158"/>
        <v>0</v>
      </c>
      <c r="VP16" s="36">
        <f t="shared" si="158"/>
        <v>0</v>
      </c>
      <c r="VQ16" s="36">
        <f t="shared" si="158"/>
        <v>0</v>
      </c>
      <c r="VR16" s="36">
        <f t="shared" si="158"/>
        <v>0</v>
      </c>
      <c r="VS16" s="36">
        <f t="shared" si="158"/>
        <v>0</v>
      </c>
      <c r="VT16" s="36">
        <f t="shared" si="158"/>
        <v>0</v>
      </c>
      <c r="VU16" s="36">
        <f t="shared" si="158"/>
        <v>0</v>
      </c>
      <c r="VV16" s="36">
        <f t="shared" si="158"/>
        <v>0</v>
      </c>
      <c r="VW16" s="36">
        <f t="shared" si="159"/>
        <v>0</v>
      </c>
      <c r="VX16" s="36">
        <f t="shared" si="159"/>
        <v>0</v>
      </c>
      <c r="VY16" s="36">
        <f t="shared" si="159"/>
        <v>0</v>
      </c>
      <c r="VZ16" s="36">
        <f t="shared" si="159"/>
        <v>0</v>
      </c>
      <c r="WA16" s="36">
        <f t="shared" si="159"/>
        <v>0</v>
      </c>
      <c r="WB16" s="36">
        <f t="shared" si="159"/>
        <v>0</v>
      </c>
      <c r="WC16" s="36">
        <f t="shared" si="159"/>
        <v>0</v>
      </c>
      <c r="WD16" s="36">
        <f t="shared" si="159"/>
        <v>0</v>
      </c>
    </row>
    <row r="18" spans="1:602" x14ac:dyDescent="0.35">
      <c r="T18" s="24" t="s">
        <v>1081</v>
      </c>
      <c r="U18" s="35">
        <f>SUM(U19:U22)</f>
        <v>1885.16224231</v>
      </c>
      <c r="V18" s="35">
        <f t="shared" ref="V18:BB18" si="160">SUM(V19:V22)</f>
        <v>1882.2514766199999</v>
      </c>
      <c r="W18" s="35">
        <f t="shared" si="160"/>
        <v>1881.6709842579999</v>
      </c>
      <c r="X18" s="35">
        <f t="shared" si="160"/>
        <v>1871.7040370476664</v>
      </c>
      <c r="Y18" s="35">
        <f t="shared" si="160"/>
        <v>1865.7531328895</v>
      </c>
      <c r="Z18" s="35">
        <f t="shared" si="160"/>
        <v>1859.0930886079998</v>
      </c>
      <c r="AA18" s="35">
        <f t="shared" si="160"/>
        <v>1856.3513677699998</v>
      </c>
      <c r="AB18" s="35">
        <f t="shared" si="160"/>
        <v>1856.3513677699998</v>
      </c>
      <c r="AC18" s="35">
        <f t="shared" si="160"/>
        <v>1856.3513677699998</v>
      </c>
      <c r="AD18" s="35">
        <f t="shared" si="160"/>
        <v>1856.3513677699998</v>
      </c>
      <c r="AE18" s="35">
        <f t="shared" si="160"/>
        <v>1856.3513677699998</v>
      </c>
      <c r="AF18" s="35">
        <f t="shared" si="160"/>
        <v>1848.6514540012497</v>
      </c>
      <c r="AG18" s="35">
        <f t="shared" si="160"/>
        <v>1811.2541997786664</v>
      </c>
      <c r="AH18" s="35">
        <f t="shared" si="160"/>
        <v>1778.7633763025535</v>
      </c>
      <c r="AI18" s="35">
        <f t="shared" si="160"/>
        <v>1556.2045246139401</v>
      </c>
      <c r="AJ18" s="35">
        <f t="shared" si="160"/>
        <v>1047.8764330935196</v>
      </c>
      <c r="AK18" s="35">
        <f t="shared" si="160"/>
        <v>810.283313894196</v>
      </c>
      <c r="AL18" s="35">
        <f t="shared" si="160"/>
        <v>599.34293971034936</v>
      </c>
      <c r="AM18" s="35">
        <f t="shared" si="160"/>
        <v>185.43819019384404</v>
      </c>
      <c r="AN18" s="35">
        <f t="shared" si="160"/>
        <v>40.818033643978481</v>
      </c>
      <c r="AO18" s="35">
        <f t="shared" si="160"/>
        <v>0</v>
      </c>
      <c r="AP18" s="35">
        <f t="shared" si="160"/>
        <v>0</v>
      </c>
      <c r="AQ18" s="35">
        <f t="shared" si="160"/>
        <v>0</v>
      </c>
      <c r="AR18" s="35">
        <f t="shared" si="160"/>
        <v>0</v>
      </c>
      <c r="AS18" s="35">
        <f t="shared" si="160"/>
        <v>0</v>
      </c>
      <c r="AT18" s="35">
        <f t="shared" si="160"/>
        <v>0</v>
      </c>
      <c r="AU18" s="35">
        <f t="shared" si="160"/>
        <v>0</v>
      </c>
      <c r="AV18" s="35">
        <f t="shared" si="160"/>
        <v>0</v>
      </c>
      <c r="AW18" s="35">
        <f t="shared" si="160"/>
        <v>0</v>
      </c>
      <c r="AX18" s="35">
        <f t="shared" si="160"/>
        <v>0</v>
      </c>
      <c r="AY18" s="35">
        <f t="shared" si="160"/>
        <v>0</v>
      </c>
      <c r="AZ18" s="35">
        <f t="shared" si="160"/>
        <v>0</v>
      </c>
      <c r="BA18" s="35">
        <f t="shared" si="160"/>
        <v>0</v>
      </c>
      <c r="BB18" s="35">
        <f t="shared" si="160"/>
        <v>0</v>
      </c>
      <c r="BD18" s="24" t="s">
        <v>1081</v>
      </c>
      <c r="BE18" s="35">
        <f t="shared" ref="BE18:DP18" si="161">SUM(BE19:BE22)</f>
        <v>471.2905605775</v>
      </c>
      <c r="BF18" s="35">
        <f t="shared" si="161"/>
        <v>471.2905605775</v>
      </c>
      <c r="BG18" s="35">
        <f t="shared" si="161"/>
        <v>471.2905605775</v>
      </c>
      <c r="BH18" s="35">
        <f t="shared" si="161"/>
        <v>471.2905605775</v>
      </c>
      <c r="BI18" s="35">
        <f t="shared" si="161"/>
        <v>470.99823842650005</v>
      </c>
      <c r="BJ18" s="35">
        <f t="shared" si="161"/>
        <v>470.41774606450008</v>
      </c>
      <c r="BK18" s="35">
        <f t="shared" si="161"/>
        <v>470.41774606450008</v>
      </c>
      <c r="BL18" s="35">
        <f t="shared" si="161"/>
        <v>470.41774606450008</v>
      </c>
      <c r="BM18" s="35">
        <f t="shared" si="161"/>
        <v>470.41774606450008</v>
      </c>
      <c r="BN18" s="35">
        <f t="shared" si="161"/>
        <v>470.41774606450008</v>
      </c>
      <c r="BO18" s="35">
        <f t="shared" si="161"/>
        <v>470.41774606450008</v>
      </c>
      <c r="BP18" s="35">
        <f t="shared" si="161"/>
        <v>470.41774606450008</v>
      </c>
      <c r="BQ18" s="35">
        <f t="shared" si="161"/>
        <v>469.35331589116663</v>
      </c>
      <c r="BR18" s="35">
        <f t="shared" si="161"/>
        <v>468.82110080450002</v>
      </c>
      <c r="BS18" s="35">
        <f t="shared" si="161"/>
        <v>466.76481017599997</v>
      </c>
      <c r="BT18" s="35">
        <f t="shared" si="161"/>
        <v>466.76481017599997</v>
      </c>
      <c r="BU18" s="35">
        <f t="shared" si="161"/>
        <v>466.76481017599997</v>
      </c>
      <c r="BV18" s="35">
        <f t="shared" si="161"/>
        <v>466.76481017599997</v>
      </c>
      <c r="BW18" s="35">
        <f t="shared" si="161"/>
        <v>466.76481017599997</v>
      </c>
      <c r="BX18" s="35">
        <f t="shared" si="161"/>
        <v>465.45870236150006</v>
      </c>
      <c r="BY18" s="35">
        <f t="shared" si="161"/>
        <v>465.45870236150006</v>
      </c>
      <c r="BZ18" s="35">
        <f t="shared" si="161"/>
        <v>465.45870236150006</v>
      </c>
      <c r="CA18" s="35">
        <f t="shared" si="161"/>
        <v>464.08784194250006</v>
      </c>
      <c r="CB18" s="35">
        <f t="shared" si="161"/>
        <v>464.08784194250006</v>
      </c>
      <c r="CC18" s="35">
        <f t="shared" si="161"/>
        <v>464.08784194250006</v>
      </c>
      <c r="CD18" s="35">
        <f t="shared" si="161"/>
        <v>464.08784194250006</v>
      </c>
      <c r="CE18" s="35">
        <f t="shared" si="161"/>
        <v>464.08784194250006</v>
      </c>
      <c r="CF18" s="35">
        <f t="shared" si="161"/>
        <v>464.08784194250006</v>
      </c>
      <c r="CG18" s="35">
        <f t="shared" si="161"/>
        <v>464.08784194250006</v>
      </c>
      <c r="CH18" s="35">
        <f t="shared" si="161"/>
        <v>464.08784194250006</v>
      </c>
      <c r="CI18" s="35">
        <f t="shared" si="161"/>
        <v>464.08784194250006</v>
      </c>
      <c r="CJ18" s="35">
        <f t="shared" si="161"/>
        <v>464.08784194250006</v>
      </c>
      <c r="CK18" s="35">
        <f t="shared" si="161"/>
        <v>464.08784194250006</v>
      </c>
      <c r="CL18" s="35">
        <f t="shared" si="161"/>
        <v>464.08784194250006</v>
      </c>
      <c r="CM18" s="35">
        <f t="shared" si="161"/>
        <v>464.08784194250006</v>
      </c>
      <c r="CN18" s="35">
        <f t="shared" si="161"/>
        <v>464.08784194250006</v>
      </c>
      <c r="CO18" s="35">
        <f t="shared" si="161"/>
        <v>464.08784194250006</v>
      </c>
      <c r="CP18" s="35">
        <f t="shared" si="161"/>
        <v>464.08784194250006</v>
      </c>
      <c r="CQ18" s="35">
        <f t="shared" si="161"/>
        <v>464.08784194250006</v>
      </c>
      <c r="CR18" s="35">
        <f t="shared" si="161"/>
        <v>464.08784194250006</v>
      </c>
      <c r="CS18" s="35">
        <f t="shared" si="161"/>
        <v>464.08784194250006</v>
      </c>
      <c r="CT18" s="35">
        <f t="shared" si="161"/>
        <v>464.08784194250006</v>
      </c>
      <c r="CU18" s="35">
        <f t="shared" si="161"/>
        <v>464.08784194250006</v>
      </c>
      <c r="CV18" s="35">
        <f t="shared" si="161"/>
        <v>464.08784194250006</v>
      </c>
      <c r="CW18" s="35">
        <f t="shared" si="161"/>
        <v>464.08784194250006</v>
      </c>
      <c r="CX18" s="35">
        <f t="shared" si="161"/>
        <v>464.08784194250006</v>
      </c>
      <c r="CY18" s="35">
        <f t="shared" si="161"/>
        <v>464.08784194250006</v>
      </c>
      <c r="CZ18" s="35">
        <f t="shared" si="161"/>
        <v>456.38792817375008</v>
      </c>
      <c r="DA18" s="35">
        <f t="shared" si="161"/>
        <v>453.08796513000004</v>
      </c>
      <c r="DB18" s="35">
        <f t="shared" si="161"/>
        <v>453.08796513000004</v>
      </c>
      <c r="DC18" s="35">
        <f t="shared" si="161"/>
        <v>453.08796513000004</v>
      </c>
      <c r="DD18" s="35">
        <f t="shared" si="161"/>
        <v>451.99030438866669</v>
      </c>
      <c r="DE18" s="35">
        <f t="shared" si="161"/>
        <v>446.91362345999994</v>
      </c>
      <c r="DF18" s="35">
        <f t="shared" si="161"/>
        <v>446.91362345999994</v>
      </c>
      <c r="DG18" s="35">
        <f t="shared" si="161"/>
        <v>445.75029967005378</v>
      </c>
      <c r="DH18" s="35">
        <f t="shared" si="161"/>
        <v>439.18582971249998</v>
      </c>
      <c r="DI18" s="35">
        <f t="shared" si="161"/>
        <v>439.18582971249998</v>
      </c>
      <c r="DJ18" s="35">
        <f t="shared" si="161"/>
        <v>436.72717320822585</v>
      </c>
      <c r="DK18" s="35">
        <f t="shared" si="161"/>
        <v>378.71052276821428</v>
      </c>
      <c r="DL18" s="35">
        <f t="shared" si="161"/>
        <v>301.58099892499996</v>
      </c>
      <c r="DM18" s="35">
        <f t="shared" si="161"/>
        <v>292.76459322524192</v>
      </c>
      <c r="DN18" s="35">
        <f t="shared" si="161"/>
        <v>267.65888142327776</v>
      </c>
      <c r="DO18" s="35">
        <f t="shared" si="161"/>
        <v>243.72647922250002</v>
      </c>
      <c r="DP18" s="35">
        <f t="shared" si="161"/>
        <v>243.72647922250002</v>
      </c>
      <c r="DQ18" s="35">
        <f t="shared" ref="DQ18:GB18" si="162">SUM(DQ19:DQ22)</f>
        <v>224.61970976040317</v>
      </c>
      <c r="DR18" s="35">
        <f t="shared" si="162"/>
        <v>201.70348614807077</v>
      </c>
      <c r="DS18" s="35">
        <f t="shared" si="162"/>
        <v>192.28819127749998</v>
      </c>
      <c r="DT18" s="35">
        <f t="shared" si="162"/>
        <v>191.6719267082222</v>
      </c>
      <c r="DU18" s="35">
        <f t="shared" si="162"/>
        <v>186.29359819499999</v>
      </c>
      <c r="DV18" s="35">
        <f t="shared" si="162"/>
        <v>156.16480001833332</v>
      </c>
      <c r="DW18" s="35">
        <f t="shared" si="162"/>
        <v>144.63833063999999</v>
      </c>
      <c r="DX18" s="35">
        <f t="shared" si="162"/>
        <v>112.24621085701612</v>
      </c>
      <c r="DY18" s="35">
        <f t="shared" si="162"/>
        <v>76.580947874999993</v>
      </c>
      <c r="DZ18" s="35">
        <f t="shared" si="162"/>
        <v>38.664799863844081</v>
      </c>
      <c r="EA18" s="35">
        <f t="shared" si="162"/>
        <v>35.096221227499996</v>
      </c>
      <c r="EB18" s="35">
        <f t="shared" si="162"/>
        <v>35.096221227499996</v>
      </c>
      <c r="EC18" s="35">
        <f t="shared" si="162"/>
        <v>28.046495588790314</v>
      </c>
      <c r="ED18" s="35">
        <f t="shared" si="162"/>
        <v>10.026302302177417</v>
      </c>
      <c r="EE18" s="35">
        <f t="shared" si="162"/>
        <v>2.7452357530107516</v>
      </c>
      <c r="EF18" s="35">
        <f t="shared" si="162"/>
        <v>0</v>
      </c>
      <c r="EG18" s="35">
        <f t="shared" si="162"/>
        <v>0</v>
      </c>
      <c r="EH18" s="35">
        <f t="shared" si="162"/>
        <v>0</v>
      </c>
      <c r="EI18" s="35">
        <f t="shared" si="162"/>
        <v>0</v>
      </c>
      <c r="EJ18" s="35">
        <f t="shared" si="162"/>
        <v>0</v>
      </c>
      <c r="EK18" s="35">
        <f t="shared" si="162"/>
        <v>0</v>
      </c>
      <c r="EL18" s="35">
        <f t="shared" si="162"/>
        <v>0</v>
      </c>
      <c r="EM18" s="35">
        <f t="shared" si="162"/>
        <v>0</v>
      </c>
      <c r="EN18" s="35">
        <f t="shared" si="162"/>
        <v>0</v>
      </c>
      <c r="EO18" s="35">
        <f t="shared" si="162"/>
        <v>0</v>
      </c>
      <c r="EP18" s="35">
        <f t="shared" si="162"/>
        <v>0</v>
      </c>
      <c r="EQ18" s="35">
        <f t="shared" si="162"/>
        <v>0</v>
      </c>
      <c r="ER18" s="35">
        <f t="shared" si="162"/>
        <v>0</v>
      </c>
      <c r="ES18" s="35">
        <f t="shared" si="162"/>
        <v>0</v>
      </c>
      <c r="ET18" s="35">
        <f t="shared" si="162"/>
        <v>0</v>
      </c>
      <c r="EU18" s="35">
        <f t="shared" si="162"/>
        <v>0</v>
      </c>
      <c r="EV18" s="35">
        <f t="shared" si="162"/>
        <v>0</v>
      </c>
      <c r="EW18" s="35">
        <f t="shared" si="162"/>
        <v>0</v>
      </c>
      <c r="EX18" s="35">
        <f t="shared" si="162"/>
        <v>0</v>
      </c>
      <c r="EY18" s="35">
        <f t="shared" si="162"/>
        <v>0</v>
      </c>
      <c r="EZ18" s="35">
        <f t="shared" si="162"/>
        <v>0</v>
      </c>
      <c r="FA18" s="35">
        <f t="shared" si="162"/>
        <v>0</v>
      </c>
      <c r="FB18" s="35">
        <f t="shared" si="162"/>
        <v>0</v>
      </c>
      <c r="FC18" s="35">
        <f t="shared" si="162"/>
        <v>0</v>
      </c>
      <c r="FD18" s="35">
        <f t="shared" si="162"/>
        <v>0</v>
      </c>
      <c r="FE18" s="35">
        <f t="shared" si="162"/>
        <v>0</v>
      </c>
      <c r="FF18" s="35">
        <f t="shared" si="162"/>
        <v>0</v>
      </c>
      <c r="FG18" s="35">
        <f t="shared" si="162"/>
        <v>0</v>
      </c>
      <c r="FH18" s="35">
        <f t="shared" si="162"/>
        <v>0</v>
      </c>
      <c r="FI18" s="35">
        <f t="shared" si="162"/>
        <v>0</v>
      </c>
      <c r="FJ18" s="35">
        <f t="shared" si="162"/>
        <v>0</v>
      </c>
      <c r="FK18" s="35">
        <f t="shared" si="162"/>
        <v>0</v>
      </c>
      <c r="FL18" s="35">
        <f t="shared" si="162"/>
        <v>0</v>
      </c>
      <c r="FM18" s="35">
        <f t="shared" si="162"/>
        <v>0</v>
      </c>
      <c r="FN18" s="35">
        <f t="shared" si="162"/>
        <v>0</v>
      </c>
      <c r="FO18" s="35">
        <f t="shared" si="162"/>
        <v>0</v>
      </c>
      <c r="FP18" s="35">
        <f t="shared" si="162"/>
        <v>0</v>
      </c>
      <c r="FQ18" s="35">
        <f t="shared" si="162"/>
        <v>0</v>
      </c>
      <c r="FR18" s="35">
        <f t="shared" si="162"/>
        <v>0</v>
      </c>
      <c r="FS18" s="35">
        <f t="shared" si="162"/>
        <v>0</v>
      </c>
      <c r="FT18" s="35">
        <f t="shared" si="162"/>
        <v>0</v>
      </c>
      <c r="FU18" s="35">
        <f t="shared" si="162"/>
        <v>0</v>
      </c>
      <c r="FV18" s="35">
        <f t="shared" si="162"/>
        <v>0</v>
      </c>
      <c r="FW18" s="35">
        <f t="shared" si="162"/>
        <v>0</v>
      </c>
      <c r="FX18" s="35">
        <f t="shared" si="162"/>
        <v>0</v>
      </c>
      <c r="FY18" s="35">
        <f t="shared" si="162"/>
        <v>0</v>
      </c>
      <c r="FZ18" s="35">
        <f t="shared" si="162"/>
        <v>0</v>
      </c>
      <c r="GA18" s="35">
        <f t="shared" si="162"/>
        <v>0</v>
      </c>
      <c r="GB18" s="35">
        <f t="shared" si="162"/>
        <v>0</v>
      </c>
      <c r="GC18" s="35">
        <f t="shared" ref="GC18:GJ18" si="163">SUM(GC19:GC22)</f>
        <v>0</v>
      </c>
      <c r="GD18" s="35">
        <f t="shared" si="163"/>
        <v>0</v>
      </c>
      <c r="GE18" s="35">
        <f t="shared" si="163"/>
        <v>0</v>
      </c>
      <c r="GF18" s="35">
        <f t="shared" si="163"/>
        <v>0</v>
      </c>
      <c r="GG18" s="35">
        <f t="shared" si="163"/>
        <v>0</v>
      </c>
      <c r="GH18" s="35">
        <f t="shared" si="163"/>
        <v>0</v>
      </c>
      <c r="GI18" s="35">
        <f t="shared" si="163"/>
        <v>0</v>
      </c>
      <c r="GJ18" s="35">
        <f t="shared" si="163"/>
        <v>0</v>
      </c>
      <c r="GL18" s="24" t="s">
        <v>1081</v>
      </c>
      <c r="GM18" s="35">
        <f t="shared" ref="GM18:IX18" si="164">SUM(GM19:GM22)</f>
        <v>157.09685352583332</v>
      </c>
      <c r="GN18" s="35">
        <f t="shared" si="164"/>
        <v>157.09685352583332</v>
      </c>
      <c r="GO18" s="35">
        <f t="shared" si="164"/>
        <v>157.09685352583332</v>
      </c>
      <c r="GP18" s="35">
        <f t="shared" si="164"/>
        <v>157.09685352583332</v>
      </c>
      <c r="GQ18" s="35">
        <f t="shared" si="164"/>
        <v>157.09685352583332</v>
      </c>
      <c r="GR18" s="35">
        <f t="shared" si="164"/>
        <v>157.09685352583332</v>
      </c>
      <c r="GS18" s="35">
        <f t="shared" si="164"/>
        <v>157.09685352583332</v>
      </c>
      <c r="GT18" s="35">
        <f t="shared" si="164"/>
        <v>157.09685352583332</v>
      </c>
      <c r="GU18" s="35">
        <f t="shared" si="164"/>
        <v>157.09685352583332</v>
      </c>
      <c r="GV18" s="35">
        <f t="shared" si="164"/>
        <v>157.09685352583332</v>
      </c>
      <c r="GW18" s="35">
        <f t="shared" si="164"/>
        <v>157.09685352583332</v>
      </c>
      <c r="GX18" s="35">
        <f t="shared" si="164"/>
        <v>157.09685352583332</v>
      </c>
      <c r="GY18" s="35">
        <f t="shared" si="164"/>
        <v>157.09616153583329</v>
      </c>
      <c r="GZ18" s="35">
        <f t="shared" si="164"/>
        <v>157.09616153583329</v>
      </c>
      <c r="HA18" s="35">
        <f t="shared" si="164"/>
        <v>156.8059153548333</v>
      </c>
      <c r="HB18" s="35">
        <f t="shared" si="164"/>
        <v>156.8059153548333</v>
      </c>
      <c r="HC18" s="35">
        <f t="shared" si="164"/>
        <v>156.8059153548333</v>
      </c>
      <c r="HD18" s="35">
        <f t="shared" si="164"/>
        <v>156.8059153548333</v>
      </c>
      <c r="HE18" s="35">
        <f t="shared" si="164"/>
        <v>156.8059153548333</v>
      </c>
      <c r="HF18" s="35">
        <f t="shared" si="164"/>
        <v>156.8059153548333</v>
      </c>
      <c r="HG18" s="35">
        <f t="shared" si="164"/>
        <v>156.8059153548333</v>
      </c>
      <c r="HH18" s="35">
        <f t="shared" si="164"/>
        <v>156.8059153548333</v>
      </c>
      <c r="HI18" s="35">
        <f t="shared" si="164"/>
        <v>156.8059153548333</v>
      </c>
      <c r="HJ18" s="35">
        <f t="shared" si="164"/>
        <v>156.8059153548333</v>
      </c>
      <c r="HK18" s="35">
        <f t="shared" si="164"/>
        <v>156.8059153548333</v>
      </c>
      <c r="HL18" s="35">
        <f t="shared" si="164"/>
        <v>156.8059153548333</v>
      </c>
      <c r="HM18" s="35">
        <f t="shared" si="164"/>
        <v>156.8059153548333</v>
      </c>
      <c r="HN18" s="35">
        <f t="shared" si="164"/>
        <v>156.8059153548333</v>
      </c>
      <c r="HO18" s="35">
        <f t="shared" si="164"/>
        <v>156.8059153548333</v>
      </c>
      <c r="HP18" s="35">
        <f t="shared" si="164"/>
        <v>156.8059153548333</v>
      </c>
      <c r="HQ18" s="35">
        <f t="shared" si="164"/>
        <v>156.8059153548333</v>
      </c>
      <c r="HR18" s="35">
        <f t="shared" si="164"/>
        <v>156.8059153548333</v>
      </c>
      <c r="HS18" s="35">
        <f t="shared" si="164"/>
        <v>156.8059153548333</v>
      </c>
      <c r="HT18" s="35">
        <f t="shared" si="164"/>
        <v>156.8059153548333</v>
      </c>
      <c r="HU18" s="35">
        <f t="shared" si="164"/>
        <v>156.8059153548333</v>
      </c>
      <c r="HV18" s="35">
        <f t="shared" si="164"/>
        <v>156.8059153548333</v>
      </c>
      <c r="HW18" s="35">
        <f t="shared" si="164"/>
        <v>156.8059153548333</v>
      </c>
      <c r="HX18" s="35">
        <f t="shared" si="164"/>
        <v>156.27370026816664</v>
      </c>
      <c r="HY18" s="35">
        <f t="shared" si="164"/>
        <v>156.27370026816664</v>
      </c>
      <c r="HZ18" s="35">
        <f t="shared" si="164"/>
        <v>156.27370026816664</v>
      </c>
      <c r="IA18" s="35">
        <f t="shared" si="164"/>
        <v>156.27370026816664</v>
      </c>
      <c r="IB18" s="35">
        <f t="shared" si="164"/>
        <v>156.27370026816664</v>
      </c>
      <c r="IC18" s="35">
        <f t="shared" si="164"/>
        <v>155.58827005866664</v>
      </c>
      <c r="ID18" s="35">
        <f t="shared" si="164"/>
        <v>155.58827005866664</v>
      </c>
      <c r="IE18" s="35">
        <f t="shared" si="164"/>
        <v>155.58827005866664</v>
      </c>
      <c r="IF18" s="35">
        <f t="shared" si="164"/>
        <v>155.58827005866664</v>
      </c>
      <c r="IG18" s="35">
        <f t="shared" si="164"/>
        <v>155.58827005866664</v>
      </c>
      <c r="IH18" s="35">
        <f t="shared" si="164"/>
        <v>155.58827005866664</v>
      </c>
      <c r="II18" s="35">
        <f t="shared" si="164"/>
        <v>155.58827005866664</v>
      </c>
      <c r="IJ18" s="35">
        <f t="shared" si="164"/>
        <v>155.58827005866664</v>
      </c>
      <c r="IK18" s="35">
        <f t="shared" si="164"/>
        <v>155.58827005866664</v>
      </c>
      <c r="IL18" s="35">
        <f t="shared" si="164"/>
        <v>155.58827005866664</v>
      </c>
      <c r="IM18" s="35">
        <f t="shared" si="164"/>
        <v>155.58827005866664</v>
      </c>
      <c r="IN18" s="35">
        <f t="shared" si="164"/>
        <v>155.58827005866664</v>
      </c>
      <c r="IO18" s="35">
        <f t="shared" si="164"/>
        <v>155.58827005866664</v>
      </c>
      <c r="IP18" s="35">
        <f t="shared" si="164"/>
        <v>155.58827005866664</v>
      </c>
      <c r="IQ18" s="35">
        <f t="shared" si="164"/>
        <v>155.58827005866664</v>
      </c>
      <c r="IR18" s="35">
        <f t="shared" si="164"/>
        <v>155.15290078716663</v>
      </c>
      <c r="IS18" s="35">
        <f t="shared" si="164"/>
        <v>155.15290078716663</v>
      </c>
      <c r="IT18" s="35">
        <f t="shared" si="164"/>
        <v>155.15290078716663</v>
      </c>
      <c r="IU18" s="35">
        <f t="shared" si="164"/>
        <v>155.15290078716663</v>
      </c>
      <c r="IV18" s="35">
        <f t="shared" si="164"/>
        <v>155.15290078716663</v>
      </c>
      <c r="IW18" s="35">
        <f t="shared" si="164"/>
        <v>155.15290078716663</v>
      </c>
      <c r="IX18" s="35">
        <f t="shared" si="164"/>
        <v>155.15290078716663</v>
      </c>
      <c r="IY18" s="35">
        <f t="shared" ref="IY18:LJ18" si="165">SUM(IY19:IY22)</f>
        <v>155.15290078716663</v>
      </c>
      <c r="IZ18" s="35">
        <f t="shared" si="165"/>
        <v>155.15290078716663</v>
      </c>
      <c r="JA18" s="35">
        <f t="shared" si="165"/>
        <v>154.69594731416663</v>
      </c>
      <c r="JB18" s="35">
        <f t="shared" si="165"/>
        <v>154.69594731416663</v>
      </c>
      <c r="JC18" s="35">
        <f t="shared" si="165"/>
        <v>154.69594731416663</v>
      </c>
      <c r="JD18" s="35">
        <f t="shared" si="165"/>
        <v>154.69594731416663</v>
      </c>
      <c r="JE18" s="35">
        <f t="shared" si="165"/>
        <v>154.69594731416663</v>
      </c>
      <c r="JF18" s="35">
        <f t="shared" si="165"/>
        <v>154.69594731416663</v>
      </c>
      <c r="JG18" s="35">
        <f t="shared" si="165"/>
        <v>154.69594731416663</v>
      </c>
      <c r="JH18" s="35">
        <f t="shared" si="165"/>
        <v>154.69594731416663</v>
      </c>
      <c r="JI18" s="35">
        <f t="shared" si="165"/>
        <v>154.69594731416663</v>
      </c>
      <c r="JJ18" s="35">
        <f t="shared" si="165"/>
        <v>154.69594731416663</v>
      </c>
      <c r="JK18" s="35">
        <f t="shared" si="165"/>
        <v>154.69594731416663</v>
      </c>
      <c r="JL18" s="35">
        <f t="shared" si="165"/>
        <v>154.69594731416663</v>
      </c>
      <c r="JM18" s="35">
        <f t="shared" si="165"/>
        <v>154.69594731416663</v>
      </c>
      <c r="JN18" s="35">
        <f t="shared" si="165"/>
        <v>154.69594731416663</v>
      </c>
      <c r="JO18" s="35">
        <f t="shared" si="165"/>
        <v>154.69594731416663</v>
      </c>
      <c r="JP18" s="35">
        <f t="shared" si="165"/>
        <v>154.69594731416663</v>
      </c>
      <c r="JQ18" s="35">
        <f t="shared" si="165"/>
        <v>154.69594731416663</v>
      </c>
      <c r="JR18" s="35">
        <f t="shared" si="165"/>
        <v>154.69594731416663</v>
      </c>
      <c r="JS18" s="35">
        <f t="shared" si="165"/>
        <v>154.69594731416663</v>
      </c>
      <c r="JT18" s="35">
        <f t="shared" si="165"/>
        <v>154.69594731416663</v>
      </c>
      <c r="JU18" s="35">
        <f t="shared" si="165"/>
        <v>154.69594731416663</v>
      </c>
      <c r="JV18" s="35">
        <f t="shared" si="165"/>
        <v>154.69594731416663</v>
      </c>
      <c r="JW18" s="35">
        <f t="shared" si="165"/>
        <v>154.69594731416663</v>
      </c>
      <c r="JX18" s="35">
        <f t="shared" si="165"/>
        <v>154.69594731416663</v>
      </c>
      <c r="JY18" s="35">
        <f t="shared" si="165"/>
        <v>154.69594731416663</v>
      </c>
      <c r="JZ18" s="35">
        <f t="shared" si="165"/>
        <v>154.69594731416663</v>
      </c>
      <c r="KA18" s="35">
        <f t="shared" si="165"/>
        <v>154.69594731416663</v>
      </c>
      <c r="KB18" s="35">
        <f t="shared" si="165"/>
        <v>154.69594731416663</v>
      </c>
      <c r="KC18" s="35">
        <f t="shared" si="165"/>
        <v>154.69594731416663</v>
      </c>
      <c r="KD18" s="35">
        <f t="shared" si="165"/>
        <v>154.69594731416663</v>
      </c>
      <c r="KE18" s="35">
        <f t="shared" si="165"/>
        <v>154.69594731416663</v>
      </c>
      <c r="KF18" s="35">
        <f t="shared" si="165"/>
        <v>154.69594731416663</v>
      </c>
      <c r="KG18" s="35">
        <f t="shared" si="165"/>
        <v>154.69594731416663</v>
      </c>
      <c r="KH18" s="35">
        <f t="shared" si="165"/>
        <v>154.69594731416663</v>
      </c>
      <c r="KI18" s="35">
        <f t="shared" si="165"/>
        <v>154.69594731416663</v>
      </c>
      <c r="KJ18" s="35">
        <f t="shared" si="165"/>
        <v>154.69594731416663</v>
      </c>
      <c r="KK18" s="35">
        <f t="shared" si="165"/>
        <v>154.69594731416663</v>
      </c>
      <c r="KL18" s="35">
        <f t="shared" si="165"/>
        <v>154.69594731416663</v>
      </c>
      <c r="KM18" s="35">
        <f t="shared" si="165"/>
        <v>154.69594731416663</v>
      </c>
      <c r="KN18" s="35">
        <f t="shared" si="165"/>
        <v>154.69594731416663</v>
      </c>
      <c r="KO18" s="35">
        <f t="shared" si="165"/>
        <v>154.69594731416663</v>
      </c>
      <c r="KP18" s="35">
        <f t="shared" si="165"/>
        <v>154.69594731416663</v>
      </c>
      <c r="KQ18" s="35">
        <f t="shared" si="165"/>
        <v>154.69594731416663</v>
      </c>
      <c r="KR18" s="35">
        <f t="shared" si="165"/>
        <v>154.69594731416663</v>
      </c>
      <c r="KS18" s="35">
        <f t="shared" si="165"/>
        <v>154.69594731416663</v>
      </c>
      <c r="KT18" s="35">
        <f t="shared" si="165"/>
        <v>154.69594731416663</v>
      </c>
      <c r="KU18" s="35">
        <f t="shared" si="165"/>
        <v>154.69594731416663</v>
      </c>
      <c r="KV18" s="35">
        <f t="shared" si="165"/>
        <v>154.69594731416663</v>
      </c>
      <c r="KW18" s="35">
        <f t="shared" si="165"/>
        <v>154.69594731416663</v>
      </c>
      <c r="KX18" s="35">
        <f t="shared" si="165"/>
        <v>154.69594731416663</v>
      </c>
      <c r="KY18" s="35">
        <f t="shared" si="165"/>
        <v>154.69594731416663</v>
      </c>
      <c r="KZ18" s="35">
        <f t="shared" si="165"/>
        <v>154.69594731416663</v>
      </c>
      <c r="LA18" s="35">
        <f t="shared" si="165"/>
        <v>154.69594731416663</v>
      </c>
      <c r="LB18" s="35">
        <f t="shared" si="165"/>
        <v>154.69594731416663</v>
      </c>
      <c r="LC18" s="35">
        <f t="shared" si="165"/>
        <v>154.69594731416663</v>
      </c>
      <c r="LD18" s="35">
        <f t="shared" si="165"/>
        <v>154.69594731416663</v>
      </c>
      <c r="LE18" s="35">
        <f t="shared" si="165"/>
        <v>154.69594731416663</v>
      </c>
      <c r="LF18" s="35">
        <f t="shared" si="165"/>
        <v>154.69594731416663</v>
      </c>
      <c r="LG18" s="35">
        <f t="shared" si="165"/>
        <v>154.69594731416663</v>
      </c>
      <c r="LH18" s="35">
        <f t="shared" si="165"/>
        <v>154.69594731416663</v>
      </c>
      <c r="LI18" s="35">
        <f t="shared" si="165"/>
        <v>154.69594731416663</v>
      </c>
      <c r="LJ18" s="35">
        <f t="shared" si="165"/>
        <v>154.69594731416663</v>
      </c>
      <c r="LK18" s="35">
        <f t="shared" ref="LK18:NV18" si="166">SUM(LK19:LK22)</f>
        <v>154.69594731416663</v>
      </c>
      <c r="LL18" s="35">
        <f t="shared" si="166"/>
        <v>154.69594731416663</v>
      </c>
      <c r="LM18" s="35">
        <f t="shared" si="166"/>
        <v>154.69594731416663</v>
      </c>
      <c r="LN18" s="35">
        <f t="shared" si="166"/>
        <v>154.69594731416663</v>
      </c>
      <c r="LO18" s="35">
        <f t="shared" si="166"/>
        <v>154.69594731416663</v>
      </c>
      <c r="LP18" s="35">
        <f t="shared" si="166"/>
        <v>154.69594731416663</v>
      </c>
      <c r="LQ18" s="35">
        <f t="shared" si="166"/>
        <v>154.69594731416663</v>
      </c>
      <c r="LR18" s="35">
        <f t="shared" si="166"/>
        <v>154.69594731416663</v>
      </c>
      <c r="LS18" s="35">
        <f t="shared" si="166"/>
        <v>154.69594731416663</v>
      </c>
      <c r="LT18" s="35">
        <f t="shared" si="166"/>
        <v>154.69594731416663</v>
      </c>
      <c r="LU18" s="35">
        <f t="shared" si="166"/>
        <v>154.69594731416663</v>
      </c>
      <c r="LV18" s="35">
        <f t="shared" si="166"/>
        <v>154.69594731416663</v>
      </c>
      <c r="LW18" s="35">
        <f t="shared" si="166"/>
        <v>154.69594731416663</v>
      </c>
      <c r="LX18" s="35">
        <f t="shared" si="166"/>
        <v>154.32928475374996</v>
      </c>
      <c r="LY18" s="35">
        <f t="shared" si="166"/>
        <v>151.02932170999998</v>
      </c>
      <c r="LZ18" s="35">
        <f t="shared" si="166"/>
        <v>151.02932170999998</v>
      </c>
      <c r="MA18" s="35">
        <f t="shared" si="166"/>
        <v>151.02932170999998</v>
      </c>
      <c r="MB18" s="35">
        <f t="shared" si="166"/>
        <v>151.02932170999998</v>
      </c>
      <c r="MC18" s="35">
        <f t="shared" si="166"/>
        <v>151.02932170999998</v>
      </c>
      <c r="MD18" s="35">
        <f t="shared" si="166"/>
        <v>151.02932170999998</v>
      </c>
      <c r="ME18" s="35">
        <f t="shared" si="166"/>
        <v>151.02932170999998</v>
      </c>
      <c r="MF18" s="35">
        <f t="shared" si="166"/>
        <v>151.02932170999998</v>
      </c>
      <c r="MG18" s="35">
        <f t="shared" si="166"/>
        <v>151.02932170999998</v>
      </c>
      <c r="MH18" s="35">
        <f t="shared" si="166"/>
        <v>151.02932170999998</v>
      </c>
      <c r="MI18" s="35">
        <f t="shared" si="166"/>
        <v>151.02932170999998</v>
      </c>
      <c r="MJ18" s="35">
        <f t="shared" si="166"/>
        <v>151.02932170999998</v>
      </c>
      <c r="MK18" s="35">
        <f t="shared" si="166"/>
        <v>151.02932170999998</v>
      </c>
      <c r="ML18" s="35">
        <f t="shared" si="166"/>
        <v>149.93166096866665</v>
      </c>
      <c r="MM18" s="35">
        <f t="shared" si="166"/>
        <v>148.97120781999999</v>
      </c>
      <c r="MN18" s="35">
        <f t="shared" si="166"/>
        <v>148.97120781999999</v>
      </c>
      <c r="MO18" s="35">
        <f t="shared" si="166"/>
        <v>148.97120781999999</v>
      </c>
      <c r="MP18" s="35">
        <f t="shared" si="166"/>
        <v>148.97120781999999</v>
      </c>
      <c r="MQ18" s="35">
        <f t="shared" si="166"/>
        <v>148.97120781999999</v>
      </c>
      <c r="MR18" s="35">
        <f t="shared" si="166"/>
        <v>148.97120781999999</v>
      </c>
      <c r="MS18" s="35">
        <f t="shared" si="166"/>
        <v>148.97120781999999</v>
      </c>
      <c r="MT18" s="35">
        <f t="shared" si="166"/>
        <v>148.97120781999999</v>
      </c>
      <c r="MU18" s="35">
        <f t="shared" si="166"/>
        <v>147.80788403005374</v>
      </c>
      <c r="MV18" s="35">
        <f t="shared" si="166"/>
        <v>146.39527657083332</v>
      </c>
      <c r="MW18" s="35">
        <f t="shared" si="166"/>
        <v>146.39527657083332</v>
      </c>
      <c r="MX18" s="35">
        <f t="shared" si="166"/>
        <v>146.39527657083332</v>
      </c>
      <c r="MY18" s="35">
        <f t="shared" si="166"/>
        <v>146.39527657083332</v>
      </c>
      <c r="MZ18" s="35">
        <f t="shared" si="166"/>
        <v>146.39527657083332</v>
      </c>
      <c r="NA18" s="35">
        <f t="shared" si="166"/>
        <v>146.39527657083332</v>
      </c>
      <c r="NB18" s="35">
        <f t="shared" si="166"/>
        <v>145.91631751155913</v>
      </c>
      <c r="NC18" s="35">
        <f t="shared" si="166"/>
        <v>145.40542784833332</v>
      </c>
      <c r="ND18" s="35">
        <f t="shared" si="166"/>
        <v>145.40542784833332</v>
      </c>
      <c r="NE18" s="35">
        <f t="shared" si="166"/>
        <v>144.51618586333331</v>
      </c>
      <c r="NF18" s="35">
        <f t="shared" si="166"/>
        <v>133.66733726321428</v>
      </c>
      <c r="NG18" s="35">
        <f t="shared" si="166"/>
        <v>100.52699964166666</v>
      </c>
      <c r="NH18" s="35">
        <f t="shared" si="166"/>
        <v>100.52699964166666</v>
      </c>
      <c r="NI18" s="35">
        <f t="shared" si="166"/>
        <v>100.52699964166666</v>
      </c>
      <c r="NJ18" s="35">
        <f t="shared" si="166"/>
        <v>100.52699964166666</v>
      </c>
      <c r="NK18" s="35">
        <f t="shared" si="166"/>
        <v>100.52699964166666</v>
      </c>
      <c r="NL18" s="35">
        <f t="shared" si="166"/>
        <v>96.342942699408596</v>
      </c>
      <c r="NM18" s="35">
        <f t="shared" si="166"/>
        <v>95.894650884166666</v>
      </c>
      <c r="NN18" s="35">
        <f t="shared" si="166"/>
        <v>95.894650884166666</v>
      </c>
      <c r="NO18" s="35">
        <f t="shared" si="166"/>
        <v>90.522070798277767</v>
      </c>
      <c r="NP18" s="35">
        <f t="shared" si="166"/>
        <v>81.24215974083333</v>
      </c>
      <c r="NQ18" s="35">
        <f t="shared" si="166"/>
        <v>81.24215974083333</v>
      </c>
      <c r="NR18" s="35">
        <f t="shared" si="166"/>
        <v>81.24215974083333</v>
      </c>
      <c r="NS18" s="35">
        <f t="shared" si="166"/>
        <v>81.24215974083333</v>
      </c>
      <c r="NT18" s="35">
        <f t="shared" si="166"/>
        <v>81.24215974083333</v>
      </c>
      <c r="NU18" s="35">
        <f t="shared" si="166"/>
        <v>81.24215974083333</v>
      </c>
      <c r="NV18" s="35">
        <f t="shared" si="166"/>
        <v>81.24215974083333</v>
      </c>
      <c r="NW18" s="35">
        <f t="shared" ref="NW18:QH18" si="167">SUM(NW19:NW22)</f>
        <v>76.760324928736551</v>
      </c>
      <c r="NX18" s="35">
        <f t="shared" si="167"/>
        <v>73.929692415833316</v>
      </c>
      <c r="NY18" s="35">
        <f t="shared" si="167"/>
        <v>73.929692415833316</v>
      </c>
      <c r="NZ18" s="35">
        <f t="shared" si="167"/>
        <v>69.850343942042997</v>
      </c>
      <c r="OA18" s="35">
        <f t="shared" si="167"/>
        <v>67.757078446861101</v>
      </c>
      <c r="OB18" s="35">
        <f t="shared" si="167"/>
        <v>64.096063759166654</v>
      </c>
      <c r="OC18" s="35">
        <f t="shared" si="167"/>
        <v>64.096063759166654</v>
      </c>
      <c r="OD18" s="35">
        <f t="shared" si="167"/>
        <v>64.096063759166654</v>
      </c>
      <c r="OE18" s="35">
        <f t="shared" si="167"/>
        <v>64.096063759166654</v>
      </c>
      <c r="OF18" s="35">
        <f t="shared" si="167"/>
        <v>64.096063759166654</v>
      </c>
      <c r="OG18" s="35">
        <f t="shared" si="167"/>
        <v>64.096063759166654</v>
      </c>
      <c r="OH18" s="35">
        <f t="shared" si="167"/>
        <v>63.47979918988888</v>
      </c>
      <c r="OI18" s="35">
        <f t="shared" si="167"/>
        <v>62.097866064999991</v>
      </c>
      <c r="OJ18" s="35">
        <f t="shared" si="167"/>
        <v>62.097866064999991</v>
      </c>
      <c r="OK18" s="35">
        <f t="shared" si="167"/>
        <v>62.097866064999991</v>
      </c>
      <c r="OL18" s="35">
        <f t="shared" si="167"/>
        <v>55.805666918548383</v>
      </c>
      <c r="OM18" s="35">
        <f t="shared" si="167"/>
        <v>51.261300868333322</v>
      </c>
      <c r="ON18" s="35">
        <f t="shared" si="167"/>
        <v>49.097832231451605</v>
      </c>
      <c r="OO18" s="35">
        <f t="shared" si="167"/>
        <v>48.212776879999993</v>
      </c>
      <c r="OP18" s="35">
        <f t="shared" si="167"/>
        <v>48.212776879999993</v>
      </c>
      <c r="OQ18" s="35">
        <f t="shared" si="167"/>
        <v>48.212776879999993</v>
      </c>
      <c r="OR18" s="35">
        <f t="shared" si="167"/>
        <v>48.212776879999993</v>
      </c>
      <c r="OS18" s="35">
        <f t="shared" si="167"/>
        <v>38.506451352016121</v>
      </c>
      <c r="OT18" s="35">
        <f t="shared" si="167"/>
        <v>25.526982624999995</v>
      </c>
      <c r="OU18" s="35">
        <f t="shared" si="167"/>
        <v>25.526982624999995</v>
      </c>
      <c r="OV18" s="35">
        <f t="shared" si="167"/>
        <v>25.526982624999995</v>
      </c>
      <c r="OW18" s="35">
        <f t="shared" si="167"/>
        <v>25.526982624999995</v>
      </c>
      <c r="OX18" s="35">
        <f t="shared" si="167"/>
        <v>15.267319045510751</v>
      </c>
      <c r="OY18" s="35">
        <f t="shared" si="167"/>
        <v>11.698740409166666</v>
      </c>
      <c r="OZ18" s="35">
        <f t="shared" si="167"/>
        <v>11.698740409166666</v>
      </c>
      <c r="PA18" s="35">
        <f t="shared" si="167"/>
        <v>11.698740409166666</v>
      </c>
      <c r="PB18" s="35">
        <f t="shared" si="167"/>
        <v>11.698740409166666</v>
      </c>
      <c r="PC18" s="35">
        <f t="shared" si="167"/>
        <v>11.698740409166666</v>
      </c>
      <c r="PD18" s="35">
        <f t="shared" si="167"/>
        <v>11.698740409166666</v>
      </c>
      <c r="PE18" s="35">
        <f t="shared" si="167"/>
        <v>11.698740409166666</v>
      </c>
      <c r="PF18" s="35">
        <f t="shared" si="167"/>
        <v>11.698740409166666</v>
      </c>
      <c r="PG18" s="35">
        <f t="shared" si="167"/>
        <v>11.698740409166666</v>
      </c>
      <c r="PH18" s="35">
        <f t="shared" si="167"/>
        <v>9.2019625787903205</v>
      </c>
      <c r="PI18" s="35">
        <f t="shared" si="167"/>
        <v>7.1457926008333317</v>
      </c>
      <c r="PJ18" s="35">
        <f t="shared" si="167"/>
        <v>4.1571775888440845</v>
      </c>
      <c r="PK18" s="35">
        <f t="shared" si="167"/>
        <v>2.9345623566666657</v>
      </c>
      <c r="PL18" s="35">
        <f t="shared" si="167"/>
        <v>2.9345623566666657</v>
      </c>
      <c r="PM18" s="35">
        <f t="shared" si="167"/>
        <v>2.7452357530107516</v>
      </c>
      <c r="PN18" s="35">
        <f t="shared" si="167"/>
        <v>0</v>
      </c>
      <c r="PO18" s="35">
        <f t="shared" si="167"/>
        <v>0</v>
      </c>
      <c r="PP18" s="35">
        <f t="shared" si="167"/>
        <v>0</v>
      </c>
      <c r="PQ18" s="35">
        <f t="shared" si="167"/>
        <v>0</v>
      </c>
      <c r="PR18" s="35">
        <f t="shared" si="167"/>
        <v>0</v>
      </c>
      <c r="PS18" s="35">
        <f t="shared" si="167"/>
        <v>0</v>
      </c>
      <c r="PT18" s="35">
        <f t="shared" si="167"/>
        <v>0</v>
      </c>
      <c r="PU18" s="35">
        <f t="shared" si="167"/>
        <v>0</v>
      </c>
      <c r="PV18" s="35">
        <f t="shared" si="167"/>
        <v>0</v>
      </c>
      <c r="PW18" s="35">
        <f t="shared" si="167"/>
        <v>0</v>
      </c>
      <c r="PX18" s="35">
        <f t="shared" si="167"/>
        <v>0</v>
      </c>
      <c r="PY18" s="35">
        <f t="shared" si="167"/>
        <v>0</v>
      </c>
      <c r="PZ18" s="35">
        <f t="shared" si="167"/>
        <v>0</v>
      </c>
      <c r="QA18" s="35">
        <f t="shared" si="167"/>
        <v>0</v>
      </c>
      <c r="QB18" s="35">
        <f t="shared" si="167"/>
        <v>0</v>
      </c>
      <c r="QC18" s="35">
        <f t="shared" si="167"/>
        <v>0</v>
      </c>
      <c r="QD18" s="35">
        <f t="shared" si="167"/>
        <v>0</v>
      </c>
      <c r="QE18" s="35">
        <f t="shared" si="167"/>
        <v>0</v>
      </c>
      <c r="QF18" s="35">
        <f t="shared" si="167"/>
        <v>0</v>
      </c>
      <c r="QG18" s="35">
        <f t="shared" si="167"/>
        <v>0</v>
      </c>
      <c r="QH18" s="35">
        <f t="shared" si="167"/>
        <v>0</v>
      </c>
      <c r="QI18" s="35">
        <f t="shared" ref="QI18:ST18" si="168">SUM(QI19:QI22)</f>
        <v>0</v>
      </c>
      <c r="QJ18" s="35">
        <f t="shared" si="168"/>
        <v>0</v>
      </c>
      <c r="QK18" s="35">
        <f t="shared" si="168"/>
        <v>0</v>
      </c>
      <c r="QL18" s="35">
        <f t="shared" si="168"/>
        <v>0</v>
      </c>
      <c r="QM18" s="35">
        <f t="shared" si="168"/>
        <v>0</v>
      </c>
      <c r="QN18" s="35">
        <f t="shared" si="168"/>
        <v>0</v>
      </c>
      <c r="QO18" s="35">
        <f t="shared" si="168"/>
        <v>0</v>
      </c>
      <c r="QP18" s="35">
        <f t="shared" si="168"/>
        <v>0</v>
      </c>
      <c r="QQ18" s="35">
        <f t="shared" si="168"/>
        <v>0</v>
      </c>
      <c r="QR18" s="35">
        <f t="shared" si="168"/>
        <v>0</v>
      </c>
      <c r="QS18" s="35">
        <f t="shared" si="168"/>
        <v>0</v>
      </c>
      <c r="QT18" s="35">
        <f t="shared" si="168"/>
        <v>0</v>
      </c>
      <c r="QU18" s="35">
        <f t="shared" si="168"/>
        <v>0</v>
      </c>
      <c r="QV18" s="35">
        <f t="shared" si="168"/>
        <v>0</v>
      </c>
      <c r="QW18" s="35">
        <f t="shared" si="168"/>
        <v>0</v>
      </c>
      <c r="QX18" s="35">
        <f t="shared" si="168"/>
        <v>0</v>
      </c>
      <c r="QY18" s="35">
        <f t="shared" si="168"/>
        <v>0</v>
      </c>
      <c r="QZ18" s="35">
        <f t="shared" si="168"/>
        <v>0</v>
      </c>
      <c r="RA18" s="35">
        <f t="shared" si="168"/>
        <v>0</v>
      </c>
      <c r="RB18" s="35">
        <f t="shared" si="168"/>
        <v>0</v>
      </c>
      <c r="RC18" s="35">
        <f t="shared" si="168"/>
        <v>0</v>
      </c>
      <c r="RD18" s="35">
        <f t="shared" si="168"/>
        <v>0</v>
      </c>
      <c r="RE18" s="35">
        <f t="shared" si="168"/>
        <v>0</v>
      </c>
      <c r="RF18" s="35">
        <f t="shared" si="168"/>
        <v>0</v>
      </c>
      <c r="RG18" s="35">
        <f t="shared" si="168"/>
        <v>0</v>
      </c>
      <c r="RH18" s="35">
        <f t="shared" si="168"/>
        <v>0</v>
      </c>
      <c r="RI18" s="35">
        <f t="shared" si="168"/>
        <v>0</v>
      </c>
      <c r="RJ18" s="35">
        <f t="shared" si="168"/>
        <v>0</v>
      </c>
      <c r="RK18" s="35">
        <f t="shared" si="168"/>
        <v>0</v>
      </c>
      <c r="RL18" s="35">
        <f t="shared" si="168"/>
        <v>0</v>
      </c>
      <c r="RM18" s="35">
        <f t="shared" si="168"/>
        <v>0</v>
      </c>
      <c r="RN18" s="35">
        <f t="shared" si="168"/>
        <v>0</v>
      </c>
      <c r="RO18" s="35">
        <f t="shared" si="168"/>
        <v>0</v>
      </c>
      <c r="RP18" s="35">
        <f t="shared" si="168"/>
        <v>0</v>
      </c>
      <c r="RQ18" s="35">
        <f t="shared" si="168"/>
        <v>0</v>
      </c>
      <c r="RR18" s="35">
        <f t="shared" si="168"/>
        <v>0</v>
      </c>
      <c r="RS18" s="35">
        <f t="shared" si="168"/>
        <v>0</v>
      </c>
      <c r="RT18" s="35">
        <f t="shared" si="168"/>
        <v>0</v>
      </c>
      <c r="RU18" s="35">
        <f t="shared" si="168"/>
        <v>0</v>
      </c>
      <c r="RV18" s="35">
        <f t="shared" si="168"/>
        <v>0</v>
      </c>
      <c r="RW18" s="35">
        <f t="shared" si="168"/>
        <v>0</v>
      </c>
      <c r="RX18" s="35">
        <f t="shared" si="168"/>
        <v>0</v>
      </c>
      <c r="RY18" s="35">
        <f t="shared" si="168"/>
        <v>0</v>
      </c>
      <c r="RZ18" s="35">
        <f t="shared" si="168"/>
        <v>0</v>
      </c>
      <c r="SA18" s="35">
        <f t="shared" si="168"/>
        <v>0</v>
      </c>
      <c r="SB18" s="35">
        <f t="shared" si="168"/>
        <v>0</v>
      </c>
      <c r="SC18" s="35">
        <f t="shared" si="168"/>
        <v>0</v>
      </c>
      <c r="SD18" s="35">
        <f t="shared" si="168"/>
        <v>0</v>
      </c>
      <c r="SE18" s="35">
        <f t="shared" si="168"/>
        <v>0</v>
      </c>
      <c r="SF18" s="35">
        <f t="shared" si="168"/>
        <v>0</v>
      </c>
      <c r="SG18" s="35">
        <f t="shared" si="168"/>
        <v>0</v>
      </c>
      <c r="SH18" s="35">
        <f t="shared" si="168"/>
        <v>0</v>
      </c>
      <c r="SI18" s="35">
        <f t="shared" si="168"/>
        <v>0</v>
      </c>
      <c r="SJ18" s="35">
        <f t="shared" si="168"/>
        <v>0</v>
      </c>
      <c r="SK18" s="35">
        <f t="shared" si="168"/>
        <v>0</v>
      </c>
      <c r="SL18" s="35">
        <f t="shared" si="168"/>
        <v>0</v>
      </c>
      <c r="SM18" s="35">
        <f t="shared" si="168"/>
        <v>0</v>
      </c>
      <c r="SN18" s="35">
        <f t="shared" si="168"/>
        <v>0</v>
      </c>
      <c r="SO18" s="35">
        <f t="shared" si="168"/>
        <v>0</v>
      </c>
      <c r="SP18" s="35">
        <f t="shared" si="168"/>
        <v>0</v>
      </c>
      <c r="SQ18" s="35">
        <f t="shared" si="168"/>
        <v>0</v>
      </c>
      <c r="SR18" s="35">
        <f t="shared" si="168"/>
        <v>0</v>
      </c>
      <c r="SS18" s="35">
        <f t="shared" si="168"/>
        <v>0</v>
      </c>
      <c r="ST18" s="35">
        <f t="shared" si="168"/>
        <v>0</v>
      </c>
      <c r="SU18" s="35">
        <f t="shared" ref="SU18:VF18" si="169">SUM(SU19:SU22)</f>
        <v>0</v>
      </c>
      <c r="SV18" s="35">
        <f t="shared" si="169"/>
        <v>0</v>
      </c>
      <c r="SW18" s="35">
        <f t="shared" si="169"/>
        <v>0</v>
      </c>
      <c r="SX18" s="35">
        <f t="shared" si="169"/>
        <v>0</v>
      </c>
      <c r="SY18" s="35">
        <f t="shared" si="169"/>
        <v>0</v>
      </c>
      <c r="SZ18" s="35">
        <f t="shared" si="169"/>
        <v>0</v>
      </c>
      <c r="TA18" s="35">
        <f t="shared" si="169"/>
        <v>0</v>
      </c>
      <c r="TB18" s="35">
        <f t="shared" si="169"/>
        <v>0</v>
      </c>
      <c r="TC18" s="35">
        <f t="shared" si="169"/>
        <v>0</v>
      </c>
      <c r="TD18" s="35">
        <f t="shared" si="169"/>
        <v>0</v>
      </c>
      <c r="TE18" s="35">
        <f t="shared" si="169"/>
        <v>0</v>
      </c>
      <c r="TF18" s="35">
        <f t="shared" si="169"/>
        <v>0</v>
      </c>
      <c r="TG18" s="35">
        <f t="shared" si="169"/>
        <v>0</v>
      </c>
      <c r="TH18" s="35">
        <f t="shared" si="169"/>
        <v>0</v>
      </c>
      <c r="TI18" s="35">
        <f t="shared" si="169"/>
        <v>0</v>
      </c>
      <c r="TJ18" s="35">
        <f t="shared" si="169"/>
        <v>0</v>
      </c>
      <c r="TK18" s="35">
        <f t="shared" si="169"/>
        <v>0</v>
      </c>
      <c r="TL18" s="35">
        <f t="shared" si="169"/>
        <v>0</v>
      </c>
      <c r="TM18" s="35">
        <f t="shared" si="169"/>
        <v>0</v>
      </c>
      <c r="TN18" s="35">
        <f t="shared" si="169"/>
        <v>0</v>
      </c>
      <c r="TO18" s="35">
        <f t="shared" si="169"/>
        <v>0</v>
      </c>
      <c r="TP18" s="35">
        <f t="shared" si="169"/>
        <v>0</v>
      </c>
      <c r="TQ18" s="35">
        <f t="shared" si="169"/>
        <v>0</v>
      </c>
      <c r="TR18" s="35">
        <f t="shared" si="169"/>
        <v>0</v>
      </c>
      <c r="TS18" s="35">
        <f t="shared" si="169"/>
        <v>0</v>
      </c>
      <c r="TT18" s="35">
        <f t="shared" si="169"/>
        <v>0</v>
      </c>
      <c r="TU18" s="35">
        <f t="shared" si="169"/>
        <v>0</v>
      </c>
      <c r="TV18" s="35">
        <f t="shared" si="169"/>
        <v>0</v>
      </c>
      <c r="TW18" s="35">
        <f t="shared" si="169"/>
        <v>0</v>
      </c>
      <c r="TX18" s="35">
        <f t="shared" si="169"/>
        <v>0</v>
      </c>
      <c r="TY18" s="35">
        <f t="shared" si="169"/>
        <v>0</v>
      </c>
      <c r="TZ18" s="35">
        <f t="shared" si="169"/>
        <v>0</v>
      </c>
      <c r="UA18" s="35">
        <f t="shared" si="169"/>
        <v>0</v>
      </c>
      <c r="UB18" s="35">
        <f t="shared" si="169"/>
        <v>0</v>
      </c>
      <c r="UC18" s="35">
        <f t="shared" si="169"/>
        <v>0</v>
      </c>
      <c r="UD18" s="35">
        <f t="shared" si="169"/>
        <v>0</v>
      </c>
      <c r="UE18" s="35">
        <f t="shared" si="169"/>
        <v>0</v>
      </c>
      <c r="UF18" s="35">
        <f t="shared" si="169"/>
        <v>0</v>
      </c>
      <c r="UG18" s="35">
        <f t="shared" si="169"/>
        <v>0</v>
      </c>
      <c r="UH18" s="35">
        <f t="shared" si="169"/>
        <v>0</v>
      </c>
      <c r="UI18" s="35">
        <f t="shared" si="169"/>
        <v>0</v>
      </c>
      <c r="UJ18" s="35">
        <f t="shared" si="169"/>
        <v>0</v>
      </c>
      <c r="UK18" s="35">
        <f t="shared" si="169"/>
        <v>0</v>
      </c>
      <c r="UL18" s="35">
        <f t="shared" si="169"/>
        <v>0</v>
      </c>
      <c r="UM18" s="35">
        <f t="shared" si="169"/>
        <v>0</v>
      </c>
      <c r="UN18" s="35">
        <f t="shared" si="169"/>
        <v>0</v>
      </c>
      <c r="UO18" s="35">
        <f t="shared" si="169"/>
        <v>0</v>
      </c>
      <c r="UP18" s="35">
        <f t="shared" si="169"/>
        <v>0</v>
      </c>
      <c r="UQ18" s="35">
        <f t="shared" si="169"/>
        <v>0</v>
      </c>
      <c r="UR18" s="35">
        <f t="shared" si="169"/>
        <v>0</v>
      </c>
      <c r="US18" s="35">
        <f t="shared" si="169"/>
        <v>0</v>
      </c>
      <c r="UT18" s="35">
        <f t="shared" si="169"/>
        <v>0</v>
      </c>
      <c r="UU18" s="35">
        <f t="shared" si="169"/>
        <v>0</v>
      </c>
      <c r="UV18" s="35">
        <f t="shared" si="169"/>
        <v>0</v>
      </c>
      <c r="UW18" s="35">
        <f t="shared" si="169"/>
        <v>0</v>
      </c>
      <c r="UX18" s="35">
        <f t="shared" si="169"/>
        <v>0</v>
      </c>
      <c r="UY18" s="35">
        <f t="shared" si="169"/>
        <v>0</v>
      </c>
      <c r="UZ18" s="35">
        <f t="shared" si="169"/>
        <v>0</v>
      </c>
      <c r="VA18" s="35">
        <f t="shared" si="169"/>
        <v>0</v>
      </c>
      <c r="VB18" s="35">
        <f t="shared" si="169"/>
        <v>0</v>
      </c>
      <c r="VC18" s="35">
        <f t="shared" si="169"/>
        <v>0</v>
      </c>
      <c r="VD18" s="35">
        <f t="shared" si="169"/>
        <v>0</v>
      </c>
      <c r="VE18" s="35">
        <f t="shared" si="169"/>
        <v>0</v>
      </c>
      <c r="VF18" s="35">
        <f t="shared" si="169"/>
        <v>0</v>
      </c>
      <c r="VG18" s="35">
        <f t="shared" ref="VG18:WD18" si="170">SUM(VG19:VG22)</f>
        <v>0</v>
      </c>
      <c r="VH18" s="35">
        <f t="shared" si="170"/>
        <v>0</v>
      </c>
      <c r="VI18" s="35">
        <f t="shared" si="170"/>
        <v>0</v>
      </c>
      <c r="VJ18" s="35">
        <f t="shared" si="170"/>
        <v>0</v>
      </c>
      <c r="VK18" s="35">
        <f t="shared" si="170"/>
        <v>0</v>
      </c>
      <c r="VL18" s="35">
        <f t="shared" si="170"/>
        <v>0</v>
      </c>
      <c r="VM18" s="35">
        <f t="shared" si="170"/>
        <v>0</v>
      </c>
      <c r="VN18" s="35">
        <f t="shared" si="170"/>
        <v>0</v>
      </c>
      <c r="VO18" s="35">
        <f t="shared" si="170"/>
        <v>0</v>
      </c>
      <c r="VP18" s="35">
        <f t="shared" si="170"/>
        <v>0</v>
      </c>
      <c r="VQ18" s="35">
        <f t="shared" si="170"/>
        <v>0</v>
      </c>
      <c r="VR18" s="35">
        <f t="shared" si="170"/>
        <v>0</v>
      </c>
      <c r="VS18" s="35">
        <f t="shared" si="170"/>
        <v>0</v>
      </c>
      <c r="VT18" s="35">
        <f t="shared" si="170"/>
        <v>0</v>
      </c>
      <c r="VU18" s="35">
        <f t="shared" si="170"/>
        <v>0</v>
      </c>
      <c r="VV18" s="35">
        <f t="shared" si="170"/>
        <v>0</v>
      </c>
      <c r="VW18" s="35">
        <f t="shared" si="170"/>
        <v>0</v>
      </c>
      <c r="VX18" s="35">
        <f t="shared" si="170"/>
        <v>0</v>
      </c>
      <c r="VY18" s="35">
        <f t="shared" si="170"/>
        <v>0</v>
      </c>
      <c r="VZ18" s="35">
        <f t="shared" si="170"/>
        <v>0</v>
      </c>
      <c r="WA18" s="35">
        <f t="shared" si="170"/>
        <v>0</v>
      </c>
      <c r="WB18" s="35">
        <f t="shared" si="170"/>
        <v>0</v>
      </c>
      <c r="WC18" s="35">
        <f t="shared" si="170"/>
        <v>0</v>
      </c>
      <c r="WD18" s="35">
        <f t="shared" si="170"/>
        <v>0</v>
      </c>
    </row>
    <row r="19" spans="1:602" x14ac:dyDescent="0.35">
      <c r="T19" s="27" t="s">
        <v>2</v>
      </c>
      <c r="U19" s="36">
        <f t="shared" ref="U19:AD22" si="171">SUMIFS(U$32:U$90,$C$32:$C$90,$T19,$K$32:$K$90,"IPCA")</f>
        <v>207.27075325999999</v>
      </c>
      <c r="V19" s="36">
        <f t="shared" si="171"/>
        <v>207.27075325999999</v>
      </c>
      <c r="W19" s="36">
        <f t="shared" si="171"/>
        <v>207.27075325999999</v>
      </c>
      <c r="X19" s="36">
        <f t="shared" si="171"/>
        <v>203.15817200299998</v>
      </c>
      <c r="Y19" s="36">
        <f t="shared" si="171"/>
        <v>199.04559074599999</v>
      </c>
      <c r="Z19" s="36">
        <f t="shared" si="171"/>
        <v>196.303869908</v>
      </c>
      <c r="AA19" s="36">
        <f t="shared" si="171"/>
        <v>193.56214906999998</v>
      </c>
      <c r="AB19" s="36">
        <f t="shared" si="171"/>
        <v>193.56214906999998</v>
      </c>
      <c r="AC19" s="36">
        <f t="shared" si="171"/>
        <v>193.56214906999998</v>
      </c>
      <c r="AD19" s="36">
        <f t="shared" si="171"/>
        <v>193.56214906999998</v>
      </c>
      <c r="AE19" s="36">
        <f t="shared" ref="AE19:AN22" si="172">SUMIFS(AE$32:AE$90,$C$32:$C$90,$T19,$K$32:$K$90,"IPCA")</f>
        <v>193.56214906999998</v>
      </c>
      <c r="AF19" s="36">
        <f t="shared" si="172"/>
        <v>191.12815691674996</v>
      </c>
      <c r="AG19" s="36">
        <f t="shared" si="172"/>
        <v>179.65362247999997</v>
      </c>
      <c r="AH19" s="36">
        <f t="shared" si="172"/>
        <v>179.65362247999997</v>
      </c>
      <c r="AI19" s="36">
        <f t="shared" si="172"/>
        <v>173.21251898403224</v>
      </c>
      <c r="AJ19" s="36">
        <f t="shared" si="172"/>
        <v>153.89964037258332</v>
      </c>
      <c r="AK19" s="36">
        <f t="shared" si="172"/>
        <v>135.48233155999998</v>
      </c>
      <c r="AL19" s="36">
        <f t="shared" si="172"/>
        <v>128.38360204860214</v>
      </c>
      <c r="AM19" s="36">
        <f t="shared" si="172"/>
        <v>105.17013662999999</v>
      </c>
      <c r="AN19" s="36">
        <f t="shared" si="172"/>
        <v>20.465423750967741</v>
      </c>
      <c r="AO19" s="36">
        <f t="shared" ref="AO19:BB22" si="173">SUMIFS(AO$32:AO$90,$C$32:$C$90,$T19,$K$32:$K$90,"IPCA")</f>
        <v>0</v>
      </c>
      <c r="AP19" s="36">
        <f t="shared" si="173"/>
        <v>0</v>
      </c>
      <c r="AQ19" s="36">
        <f t="shared" si="173"/>
        <v>0</v>
      </c>
      <c r="AR19" s="36">
        <f t="shared" si="173"/>
        <v>0</v>
      </c>
      <c r="AS19" s="36">
        <f t="shared" si="173"/>
        <v>0</v>
      </c>
      <c r="AT19" s="36">
        <f t="shared" si="173"/>
        <v>0</v>
      </c>
      <c r="AU19" s="36">
        <f t="shared" si="173"/>
        <v>0</v>
      </c>
      <c r="AV19" s="36">
        <f t="shared" si="173"/>
        <v>0</v>
      </c>
      <c r="AW19" s="36">
        <f t="shared" si="173"/>
        <v>0</v>
      </c>
      <c r="AX19" s="36">
        <f t="shared" si="173"/>
        <v>0</v>
      </c>
      <c r="AY19" s="36">
        <f t="shared" si="173"/>
        <v>0</v>
      </c>
      <c r="AZ19" s="36">
        <f t="shared" si="173"/>
        <v>0</v>
      </c>
      <c r="BA19" s="36">
        <f t="shared" si="173"/>
        <v>0</v>
      </c>
      <c r="BB19" s="36">
        <f t="shared" si="173"/>
        <v>0</v>
      </c>
      <c r="BD19" s="27" t="s">
        <v>2</v>
      </c>
      <c r="BE19" s="36">
        <f t="shared" ref="BE19:BN22" si="174">SUMIFS(BE$32:BE$90,$C$32:$C$90,$T19,$K$32:$K$90,"IPCA")</f>
        <v>51.817688314999998</v>
      </c>
      <c r="BF19" s="36">
        <f t="shared" si="174"/>
        <v>51.817688314999998</v>
      </c>
      <c r="BG19" s="36">
        <f t="shared" si="174"/>
        <v>51.817688314999998</v>
      </c>
      <c r="BH19" s="36">
        <f t="shared" si="174"/>
        <v>51.817688314999998</v>
      </c>
      <c r="BI19" s="36">
        <f t="shared" si="174"/>
        <v>51.817688314999998</v>
      </c>
      <c r="BJ19" s="36">
        <f t="shared" si="174"/>
        <v>51.817688314999998</v>
      </c>
      <c r="BK19" s="36">
        <f t="shared" si="174"/>
        <v>51.817688314999998</v>
      </c>
      <c r="BL19" s="36">
        <f t="shared" si="174"/>
        <v>51.817688314999998</v>
      </c>
      <c r="BM19" s="36">
        <f t="shared" si="174"/>
        <v>51.817688314999998</v>
      </c>
      <c r="BN19" s="36">
        <f t="shared" si="174"/>
        <v>51.817688314999998</v>
      </c>
      <c r="BO19" s="36">
        <f t="shared" ref="BO19:BX22" si="175">SUMIFS(BO$32:BO$90,$C$32:$C$90,$T19,$K$32:$K$90,"IPCA")</f>
        <v>51.817688314999998</v>
      </c>
      <c r="BP19" s="36">
        <f t="shared" si="175"/>
        <v>51.817688314999998</v>
      </c>
      <c r="BQ19" s="36">
        <f t="shared" si="175"/>
        <v>51.817688314999998</v>
      </c>
      <c r="BR19" s="36">
        <f t="shared" si="175"/>
        <v>51.817688314999998</v>
      </c>
      <c r="BS19" s="36">
        <f t="shared" si="175"/>
        <v>49.761397686500004</v>
      </c>
      <c r="BT19" s="36">
        <f t="shared" si="175"/>
        <v>49.761397686500004</v>
      </c>
      <c r="BU19" s="36">
        <f t="shared" si="175"/>
        <v>49.761397686500004</v>
      </c>
      <c r="BV19" s="36">
        <f t="shared" si="175"/>
        <v>49.761397686500004</v>
      </c>
      <c r="BW19" s="36">
        <f t="shared" si="175"/>
        <v>49.761397686500004</v>
      </c>
      <c r="BX19" s="36">
        <f t="shared" si="175"/>
        <v>49.761397686500004</v>
      </c>
      <c r="BY19" s="36">
        <f t="shared" ref="BY19:CH22" si="176">SUMIFS(BY$32:BY$90,$C$32:$C$90,$T19,$K$32:$K$90,"IPCA")</f>
        <v>49.761397686500004</v>
      </c>
      <c r="BZ19" s="36">
        <f t="shared" si="176"/>
        <v>49.761397686500004</v>
      </c>
      <c r="CA19" s="36">
        <f t="shared" si="176"/>
        <v>48.390537267500001</v>
      </c>
      <c r="CB19" s="36">
        <f t="shared" si="176"/>
        <v>48.390537267500001</v>
      </c>
      <c r="CC19" s="36">
        <f t="shared" si="176"/>
        <v>48.390537267500001</v>
      </c>
      <c r="CD19" s="36">
        <f t="shared" si="176"/>
        <v>48.390537267500001</v>
      </c>
      <c r="CE19" s="36">
        <f t="shared" si="176"/>
        <v>48.390537267500001</v>
      </c>
      <c r="CF19" s="36">
        <f t="shared" si="176"/>
        <v>48.390537267500001</v>
      </c>
      <c r="CG19" s="36">
        <f t="shared" si="176"/>
        <v>48.390537267500001</v>
      </c>
      <c r="CH19" s="36">
        <f t="shared" si="176"/>
        <v>48.390537267500001</v>
      </c>
      <c r="CI19" s="36">
        <f t="shared" ref="CI19:CR22" si="177">SUMIFS(CI$32:CI$90,$C$32:$C$90,$T19,$K$32:$K$90,"IPCA")</f>
        <v>48.390537267500001</v>
      </c>
      <c r="CJ19" s="36">
        <f t="shared" si="177"/>
        <v>48.390537267500001</v>
      </c>
      <c r="CK19" s="36">
        <f t="shared" si="177"/>
        <v>48.390537267500001</v>
      </c>
      <c r="CL19" s="36">
        <f t="shared" si="177"/>
        <v>48.390537267500001</v>
      </c>
      <c r="CM19" s="36">
        <f t="shared" si="177"/>
        <v>48.390537267500001</v>
      </c>
      <c r="CN19" s="36">
        <f t="shared" si="177"/>
        <v>48.390537267500001</v>
      </c>
      <c r="CO19" s="36">
        <f t="shared" si="177"/>
        <v>48.390537267500001</v>
      </c>
      <c r="CP19" s="36">
        <f t="shared" si="177"/>
        <v>48.390537267500001</v>
      </c>
      <c r="CQ19" s="36">
        <f t="shared" si="177"/>
        <v>48.390537267500001</v>
      </c>
      <c r="CR19" s="36">
        <f t="shared" si="177"/>
        <v>48.390537267500001</v>
      </c>
      <c r="CS19" s="36">
        <f t="shared" ref="CS19:DB22" si="178">SUMIFS(CS$32:CS$90,$C$32:$C$90,$T19,$K$32:$K$90,"IPCA")</f>
        <v>48.390537267500001</v>
      </c>
      <c r="CT19" s="36">
        <f t="shared" si="178"/>
        <v>48.390537267500001</v>
      </c>
      <c r="CU19" s="36">
        <f t="shared" si="178"/>
        <v>48.390537267500001</v>
      </c>
      <c r="CV19" s="36">
        <f t="shared" si="178"/>
        <v>48.390537267500001</v>
      </c>
      <c r="CW19" s="36">
        <f t="shared" si="178"/>
        <v>48.390537267500001</v>
      </c>
      <c r="CX19" s="36">
        <f t="shared" si="178"/>
        <v>48.390537267500001</v>
      </c>
      <c r="CY19" s="36">
        <f t="shared" si="178"/>
        <v>48.390537267500001</v>
      </c>
      <c r="CZ19" s="36">
        <f t="shared" si="178"/>
        <v>45.956545114249998</v>
      </c>
      <c r="DA19" s="36">
        <f t="shared" si="178"/>
        <v>44.913405619999999</v>
      </c>
      <c r="DB19" s="36">
        <f t="shared" si="178"/>
        <v>44.913405619999999</v>
      </c>
      <c r="DC19" s="36">
        <f t="shared" ref="DC19:DL22" si="179">SUMIFS(DC$32:DC$90,$C$32:$C$90,$T19,$K$32:$K$90,"IPCA")</f>
        <v>44.913405619999999</v>
      </c>
      <c r="DD19" s="36">
        <f t="shared" si="179"/>
        <v>44.913405619999999</v>
      </c>
      <c r="DE19" s="36">
        <f t="shared" si="179"/>
        <v>44.913405619999999</v>
      </c>
      <c r="DF19" s="36">
        <f t="shared" si="179"/>
        <v>44.913405619999999</v>
      </c>
      <c r="DG19" s="36">
        <f t="shared" si="179"/>
        <v>44.913405619999999</v>
      </c>
      <c r="DH19" s="36">
        <f t="shared" si="179"/>
        <v>44.913405619999999</v>
      </c>
      <c r="DI19" s="36">
        <f t="shared" si="179"/>
        <v>44.913405619999999</v>
      </c>
      <c r="DJ19" s="36">
        <f t="shared" si="179"/>
        <v>44.913405619999999</v>
      </c>
      <c r="DK19" s="36">
        <f t="shared" si="179"/>
        <v>42.263584561532255</v>
      </c>
      <c r="DL19" s="36">
        <f t="shared" si="179"/>
        <v>41.122123182499998</v>
      </c>
      <c r="DM19" s="36">
        <f t="shared" ref="DM19:DV22" si="180">SUMIFS(DM$32:DM$90,$C$32:$C$90,$T19,$K$32:$K$90,"IPCA")</f>
        <v>41.122123182499998</v>
      </c>
      <c r="DN19" s="36">
        <f t="shared" si="180"/>
        <v>39.157675460083333</v>
      </c>
      <c r="DO19" s="36">
        <f t="shared" si="180"/>
        <v>36.809920865000002</v>
      </c>
      <c r="DP19" s="36">
        <f t="shared" si="180"/>
        <v>36.809920865000002</v>
      </c>
      <c r="DQ19" s="36">
        <f t="shared" si="180"/>
        <v>34.164516687499997</v>
      </c>
      <c r="DR19" s="36">
        <f t="shared" si="180"/>
        <v>33.7726049575</v>
      </c>
      <c r="DS19" s="36">
        <f t="shared" si="180"/>
        <v>33.7726049575</v>
      </c>
      <c r="DT19" s="36">
        <f t="shared" si="180"/>
        <v>33.7726049575</v>
      </c>
      <c r="DU19" s="36">
        <f t="shared" si="180"/>
        <v>33.7726049575</v>
      </c>
      <c r="DV19" s="36">
        <f t="shared" si="180"/>
        <v>33.416598051962367</v>
      </c>
      <c r="DW19" s="36">
        <f t="shared" ref="DW19:EF22" si="181">SUMIFS(DW$32:DW$90,$C$32:$C$90,$T19,$K$32:$K$90,"IPCA")</f>
        <v>32.267666675000001</v>
      </c>
      <c r="DX19" s="36">
        <f t="shared" si="181"/>
        <v>28.926732364139781</v>
      </c>
      <c r="DY19" s="36">
        <f t="shared" si="181"/>
        <v>26.2925341575</v>
      </c>
      <c r="DZ19" s="36">
        <f t="shared" si="181"/>
        <v>26.2925341575</v>
      </c>
      <c r="EA19" s="36">
        <f t="shared" si="181"/>
        <v>26.2925341575</v>
      </c>
      <c r="EB19" s="36">
        <f t="shared" si="181"/>
        <v>26.2925341575</v>
      </c>
      <c r="EC19" s="36">
        <f t="shared" si="181"/>
        <v>19.242808518790319</v>
      </c>
      <c r="ED19" s="36">
        <f t="shared" si="181"/>
        <v>1.2226152321774191</v>
      </c>
      <c r="EE19" s="36">
        <f t="shared" si="181"/>
        <v>0</v>
      </c>
      <c r="EF19" s="36">
        <f t="shared" si="181"/>
        <v>0</v>
      </c>
      <c r="EG19" s="36">
        <f t="shared" ref="EG19:EP22" si="182">SUMIFS(EG$32:EG$90,$C$32:$C$90,$T19,$K$32:$K$90,"IPCA")</f>
        <v>0</v>
      </c>
      <c r="EH19" s="36">
        <f t="shared" si="182"/>
        <v>0</v>
      </c>
      <c r="EI19" s="36">
        <f t="shared" si="182"/>
        <v>0</v>
      </c>
      <c r="EJ19" s="36">
        <f t="shared" si="182"/>
        <v>0</v>
      </c>
      <c r="EK19" s="36">
        <f t="shared" si="182"/>
        <v>0</v>
      </c>
      <c r="EL19" s="36">
        <f t="shared" si="182"/>
        <v>0</v>
      </c>
      <c r="EM19" s="36">
        <f t="shared" si="182"/>
        <v>0</v>
      </c>
      <c r="EN19" s="36">
        <f t="shared" si="182"/>
        <v>0</v>
      </c>
      <c r="EO19" s="36">
        <f t="shared" si="182"/>
        <v>0</v>
      </c>
      <c r="EP19" s="36">
        <f t="shared" si="182"/>
        <v>0</v>
      </c>
      <c r="EQ19" s="36">
        <f t="shared" ref="EQ19:EZ22" si="183">SUMIFS(EQ$32:EQ$90,$C$32:$C$90,$T19,$K$32:$K$90,"IPCA")</f>
        <v>0</v>
      </c>
      <c r="ER19" s="36">
        <f t="shared" si="183"/>
        <v>0</v>
      </c>
      <c r="ES19" s="36">
        <f t="shared" si="183"/>
        <v>0</v>
      </c>
      <c r="ET19" s="36">
        <f t="shared" si="183"/>
        <v>0</v>
      </c>
      <c r="EU19" s="36">
        <f t="shared" si="183"/>
        <v>0</v>
      </c>
      <c r="EV19" s="36">
        <f t="shared" si="183"/>
        <v>0</v>
      </c>
      <c r="EW19" s="36">
        <f t="shared" si="183"/>
        <v>0</v>
      </c>
      <c r="EX19" s="36">
        <f t="shared" si="183"/>
        <v>0</v>
      </c>
      <c r="EY19" s="36">
        <f t="shared" si="183"/>
        <v>0</v>
      </c>
      <c r="EZ19" s="36">
        <f t="shared" si="183"/>
        <v>0</v>
      </c>
      <c r="FA19" s="36">
        <f t="shared" ref="FA19:FJ22" si="184">SUMIFS(FA$32:FA$90,$C$32:$C$90,$T19,$K$32:$K$90,"IPCA")</f>
        <v>0</v>
      </c>
      <c r="FB19" s="36">
        <f t="shared" si="184"/>
        <v>0</v>
      </c>
      <c r="FC19" s="36">
        <f t="shared" si="184"/>
        <v>0</v>
      </c>
      <c r="FD19" s="36">
        <f t="shared" si="184"/>
        <v>0</v>
      </c>
      <c r="FE19" s="36">
        <f t="shared" si="184"/>
        <v>0</v>
      </c>
      <c r="FF19" s="36">
        <f t="shared" si="184"/>
        <v>0</v>
      </c>
      <c r="FG19" s="36">
        <f t="shared" si="184"/>
        <v>0</v>
      </c>
      <c r="FH19" s="36">
        <f t="shared" si="184"/>
        <v>0</v>
      </c>
      <c r="FI19" s="36">
        <f t="shared" si="184"/>
        <v>0</v>
      </c>
      <c r="FJ19" s="36">
        <f t="shared" si="184"/>
        <v>0</v>
      </c>
      <c r="FK19" s="36">
        <f t="shared" ref="FK19:FT22" si="185">SUMIFS(FK$32:FK$90,$C$32:$C$90,$T19,$K$32:$K$90,"IPCA")</f>
        <v>0</v>
      </c>
      <c r="FL19" s="36">
        <f t="shared" si="185"/>
        <v>0</v>
      </c>
      <c r="FM19" s="36">
        <f t="shared" si="185"/>
        <v>0</v>
      </c>
      <c r="FN19" s="36">
        <f t="shared" si="185"/>
        <v>0</v>
      </c>
      <c r="FO19" s="36">
        <f t="shared" si="185"/>
        <v>0</v>
      </c>
      <c r="FP19" s="36">
        <f t="shared" si="185"/>
        <v>0</v>
      </c>
      <c r="FQ19" s="36">
        <f t="shared" si="185"/>
        <v>0</v>
      </c>
      <c r="FR19" s="36">
        <f t="shared" si="185"/>
        <v>0</v>
      </c>
      <c r="FS19" s="36">
        <f t="shared" si="185"/>
        <v>0</v>
      </c>
      <c r="FT19" s="36">
        <f t="shared" si="185"/>
        <v>0</v>
      </c>
      <c r="FU19" s="36">
        <f t="shared" ref="FU19:GD22" si="186">SUMIFS(FU$32:FU$90,$C$32:$C$90,$T19,$K$32:$K$90,"IPCA")</f>
        <v>0</v>
      </c>
      <c r="FV19" s="36">
        <f t="shared" si="186"/>
        <v>0</v>
      </c>
      <c r="FW19" s="36">
        <f t="shared" si="186"/>
        <v>0</v>
      </c>
      <c r="FX19" s="36">
        <f t="shared" si="186"/>
        <v>0</v>
      </c>
      <c r="FY19" s="36">
        <f t="shared" si="186"/>
        <v>0</v>
      </c>
      <c r="FZ19" s="36">
        <f t="shared" si="186"/>
        <v>0</v>
      </c>
      <c r="GA19" s="36">
        <f t="shared" si="186"/>
        <v>0</v>
      </c>
      <c r="GB19" s="36">
        <f t="shared" si="186"/>
        <v>0</v>
      </c>
      <c r="GC19" s="36">
        <f t="shared" si="186"/>
        <v>0</v>
      </c>
      <c r="GD19" s="36">
        <f t="shared" si="186"/>
        <v>0</v>
      </c>
      <c r="GE19" s="36">
        <f t="shared" ref="GE19:GJ22" si="187">SUMIFS(GE$32:GE$90,$C$32:$C$90,$T19,$K$32:$K$90,"IPCA")</f>
        <v>0</v>
      </c>
      <c r="GF19" s="36">
        <f t="shared" si="187"/>
        <v>0</v>
      </c>
      <c r="GG19" s="36">
        <f t="shared" si="187"/>
        <v>0</v>
      </c>
      <c r="GH19" s="36">
        <f t="shared" si="187"/>
        <v>0</v>
      </c>
      <c r="GI19" s="36">
        <f t="shared" si="187"/>
        <v>0</v>
      </c>
      <c r="GJ19" s="36">
        <f t="shared" si="187"/>
        <v>0</v>
      </c>
      <c r="GL19" s="27" t="s">
        <v>2</v>
      </c>
      <c r="GM19" s="36">
        <f t="shared" ref="GM19:GV22" si="188">SUMIFS(GM$32:GM$90,$C$32:$C$90,$T19,$K$32:$K$90,"IPCA")</f>
        <v>17.272562771666664</v>
      </c>
      <c r="GN19" s="36">
        <f t="shared" si="188"/>
        <v>17.272562771666664</v>
      </c>
      <c r="GO19" s="36">
        <f t="shared" si="188"/>
        <v>17.272562771666664</v>
      </c>
      <c r="GP19" s="36">
        <f t="shared" si="188"/>
        <v>17.272562771666664</v>
      </c>
      <c r="GQ19" s="36">
        <f t="shared" si="188"/>
        <v>17.272562771666664</v>
      </c>
      <c r="GR19" s="36">
        <f t="shared" si="188"/>
        <v>17.272562771666664</v>
      </c>
      <c r="GS19" s="36">
        <f t="shared" si="188"/>
        <v>17.272562771666664</v>
      </c>
      <c r="GT19" s="36">
        <f t="shared" si="188"/>
        <v>17.272562771666664</v>
      </c>
      <c r="GU19" s="36">
        <f t="shared" si="188"/>
        <v>17.272562771666664</v>
      </c>
      <c r="GV19" s="36">
        <f t="shared" si="188"/>
        <v>17.272562771666664</v>
      </c>
      <c r="GW19" s="36">
        <f t="shared" ref="GW19:HF22" si="189">SUMIFS(GW$32:GW$90,$C$32:$C$90,$T19,$K$32:$K$90,"IPCA")</f>
        <v>17.272562771666664</v>
      </c>
      <c r="GX19" s="36">
        <f t="shared" si="189"/>
        <v>17.272562771666664</v>
      </c>
      <c r="GY19" s="36">
        <f t="shared" si="189"/>
        <v>17.272562771666664</v>
      </c>
      <c r="GZ19" s="36">
        <f t="shared" si="189"/>
        <v>17.272562771666664</v>
      </c>
      <c r="HA19" s="36">
        <f t="shared" si="189"/>
        <v>17.272562771666664</v>
      </c>
      <c r="HB19" s="36">
        <f t="shared" si="189"/>
        <v>17.272562771666664</v>
      </c>
      <c r="HC19" s="36">
        <f t="shared" si="189"/>
        <v>17.272562771666664</v>
      </c>
      <c r="HD19" s="36">
        <f t="shared" si="189"/>
        <v>17.272562771666664</v>
      </c>
      <c r="HE19" s="36">
        <f t="shared" si="189"/>
        <v>17.272562771666664</v>
      </c>
      <c r="HF19" s="36">
        <f t="shared" si="189"/>
        <v>17.272562771666664</v>
      </c>
      <c r="HG19" s="36">
        <f t="shared" ref="HG19:HP22" si="190">SUMIFS(HG$32:HG$90,$C$32:$C$90,$T19,$K$32:$K$90,"IPCA")</f>
        <v>17.272562771666664</v>
      </c>
      <c r="HH19" s="36">
        <f t="shared" si="190"/>
        <v>17.272562771666664</v>
      </c>
      <c r="HI19" s="36">
        <f t="shared" si="190"/>
        <v>17.272562771666664</v>
      </c>
      <c r="HJ19" s="36">
        <f t="shared" si="190"/>
        <v>17.272562771666664</v>
      </c>
      <c r="HK19" s="36">
        <f t="shared" si="190"/>
        <v>17.272562771666664</v>
      </c>
      <c r="HL19" s="36">
        <f t="shared" si="190"/>
        <v>17.272562771666664</v>
      </c>
      <c r="HM19" s="36">
        <f t="shared" si="190"/>
        <v>17.272562771666664</v>
      </c>
      <c r="HN19" s="36">
        <f t="shared" si="190"/>
        <v>17.272562771666664</v>
      </c>
      <c r="HO19" s="36">
        <f t="shared" si="190"/>
        <v>17.272562771666664</v>
      </c>
      <c r="HP19" s="36">
        <f t="shared" si="190"/>
        <v>17.272562771666664</v>
      </c>
      <c r="HQ19" s="36">
        <f t="shared" ref="HQ19:HZ22" si="191">SUMIFS(HQ$32:HQ$90,$C$32:$C$90,$T19,$K$32:$K$90,"IPCA")</f>
        <v>17.272562771666664</v>
      </c>
      <c r="HR19" s="36">
        <f t="shared" si="191"/>
        <v>17.272562771666664</v>
      </c>
      <c r="HS19" s="36">
        <f t="shared" si="191"/>
        <v>17.272562771666664</v>
      </c>
      <c r="HT19" s="36">
        <f t="shared" si="191"/>
        <v>17.272562771666664</v>
      </c>
      <c r="HU19" s="36">
        <f t="shared" si="191"/>
        <v>17.272562771666664</v>
      </c>
      <c r="HV19" s="36">
        <f t="shared" si="191"/>
        <v>17.272562771666664</v>
      </c>
      <c r="HW19" s="36">
        <f t="shared" si="191"/>
        <v>17.272562771666664</v>
      </c>
      <c r="HX19" s="36">
        <f t="shared" si="191"/>
        <v>17.272562771666664</v>
      </c>
      <c r="HY19" s="36">
        <f t="shared" si="191"/>
        <v>17.272562771666664</v>
      </c>
      <c r="HZ19" s="36">
        <f t="shared" si="191"/>
        <v>17.272562771666664</v>
      </c>
      <c r="IA19" s="36">
        <f t="shared" ref="IA19:IJ22" si="192">SUMIFS(IA$32:IA$90,$C$32:$C$90,$T19,$K$32:$K$90,"IPCA")</f>
        <v>17.272562771666664</v>
      </c>
      <c r="IB19" s="36">
        <f t="shared" si="192"/>
        <v>17.272562771666664</v>
      </c>
      <c r="IC19" s="36">
        <f t="shared" si="192"/>
        <v>16.587132562166666</v>
      </c>
      <c r="ID19" s="36">
        <f t="shared" si="192"/>
        <v>16.587132562166666</v>
      </c>
      <c r="IE19" s="36">
        <f t="shared" si="192"/>
        <v>16.587132562166666</v>
      </c>
      <c r="IF19" s="36">
        <f t="shared" si="192"/>
        <v>16.587132562166666</v>
      </c>
      <c r="IG19" s="36">
        <f t="shared" si="192"/>
        <v>16.587132562166666</v>
      </c>
      <c r="IH19" s="36">
        <f t="shared" si="192"/>
        <v>16.587132562166666</v>
      </c>
      <c r="II19" s="36">
        <f t="shared" si="192"/>
        <v>16.587132562166666</v>
      </c>
      <c r="IJ19" s="36">
        <f t="shared" si="192"/>
        <v>16.587132562166666</v>
      </c>
      <c r="IK19" s="36">
        <f t="shared" ref="IK19:IT22" si="193">SUMIFS(IK$32:IK$90,$C$32:$C$90,$T19,$K$32:$K$90,"IPCA")</f>
        <v>16.587132562166666</v>
      </c>
      <c r="IL19" s="36">
        <f t="shared" si="193"/>
        <v>16.587132562166666</v>
      </c>
      <c r="IM19" s="36">
        <f t="shared" si="193"/>
        <v>16.587132562166666</v>
      </c>
      <c r="IN19" s="36">
        <f t="shared" si="193"/>
        <v>16.587132562166666</v>
      </c>
      <c r="IO19" s="36">
        <f t="shared" si="193"/>
        <v>16.587132562166666</v>
      </c>
      <c r="IP19" s="36">
        <f t="shared" si="193"/>
        <v>16.587132562166666</v>
      </c>
      <c r="IQ19" s="36">
        <f t="shared" si="193"/>
        <v>16.587132562166666</v>
      </c>
      <c r="IR19" s="36">
        <f t="shared" si="193"/>
        <v>16.587132562166666</v>
      </c>
      <c r="IS19" s="36">
        <f t="shared" si="193"/>
        <v>16.587132562166666</v>
      </c>
      <c r="IT19" s="36">
        <f t="shared" si="193"/>
        <v>16.587132562166666</v>
      </c>
      <c r="IU19" s="36">
        <f t="shared" ref="IU19:JD22" si="194">SUMIFS(IU$32:IU$90,$C$32:$C$90,$T19,$K$32:$K$90,"IPCA")</f>
        <v>16.587132562166666</v>
      </c>
      <c r="IV19" s="36">
        <f t="shared" si="194"/>
        <v>16.587132562166666</v>
      </c>
      <c r="IW19" s="36">
        <f t="shared" si="194"/>
        <v>16.587132562166666</v>
      </c>
      <c r="IX19" s="36">
        <f t="shared" si="194"/>
        <v>16.587132562166666</v>
      </c>
      <c r="IY19" s="36">
        <f t="shared" si="194"/>
        <v>16.587132562166666</v>
      </c>
      <c r="IZ19" s="36">
        <f t="shared" si="194"/>
        <v>16.587132562166666</v>
      </c>
      <c r="JA19" s="36">
        <f t="shared" si="194"/>
        <v>16.130179089166667</v>
      </c>
      <c r="JB19" s="36">
        <f t="shared" si="194"/>
        <v>16.130179089166667</v>
      </c>
      <c r="JC19" s="36">
        <f t="shared" si="194"/>
        <v>16.130179089166667</v>
      </c>
      <c r="JD19" s="36">
        <f t="shared" si="194"/>
        <v>16.130179089166667</v>
      </c>
      <c r="JE19" s="36">
        <f t="shared" ref="JE19:JN22" si="195">SUMIFS(JE$32:JE$90,$C$32:$C$90,$T19,$K$32:$K$90,"IPCA")</f>
        <v>16.130179089166667</v>
      </c>
      <c r="JF19" s="36">
        <f t="shared" si="195"/>
        <v>16.130179089166667</v>
      </c>
      <c r="JG19" s="36">
        <f t="shared" si="195"/>
        <v>16.130179089166667</v>
      </c>
      <c r="JH19" s="36">
        <f t="shared" si="195"/>
        <v>16.130179089166667</v>
      </c>
      <c r="JI19" s="36">
        <f t="shared" si="195"/>
        <v>16.130179089166667</v>
      </c>
      <c r="JJ19" s="36">
        <f t="shared" si="195"/>
        <v>16.130179089166667</v>
      </c>
      <c r="JK19" s="36">
        <f t="shared" si="195"/>
        <v>16.130179089166667</v>
      </c>
      <c r="JL19" s="36">
        <f t="shared" si="195"/>
        <v>16.130179089166667</v>
      </c>
      <c r="JM19" s="36">
        <f t="shared" si="195"/>
        <v>16.130179089166667</v>
      </c>
      <c r="JN19" s="36">
        <f t="shared" si="195"/>
        <v>16.130179089166667</v>
      </c>
      <c r="JO19" s="36">
        <f t="shared" ref="JO19:JX22" si="196">SUMIFS(JO$32:JO$90,$C$32:$C$90,$T19,$K$32:$K$90,"IPCA")</f>
        <v>16.130179089166667</v>
      </c>
      <c r="JP19" s="36">
        <f t="shared" si="196"/>
        <v>16.130179089166667</v>
      </c>
      <c r="JQ19" s="36">
        <f t="shared" si="196"/>
        <v>16.130179089166667</v>
      </c>
      <c r="JR19" s="36">
        <f t="shared" si="196"/>
        <v>16.130179089166667</v>
      </c>
      <c r="JS19" s="36">
        <f t="shared" si="196"/>
        <v>16.130179089166667</v>
      </c>
      <c r="JT19" s="36">
        <f t="shared" si="196"/>
        <v>16.130179089166667</v>
      </c>
      <c r="JU19" s="36">
        <f t="shared" si="196"/>
        <v>16.130179089166667</v>
      </c>
      <c r="JV19" s="36">
        <f t="shared" si="196"/>
        <v>16.130179089166667</v>
      </c>
      <c r="JW19" s="36">
        <f t="shared" si="196"/>
        <v>16.130179089166667</v>
      </c>
      <c r="JX19" s="36">
        <f t="shared" si="196"/>
        <v>16.130179089166667</v>
      </c>
      <c r="JY19" s="36">
        <f t="shared" ref="JY19:KH22" si="197">SUMIFS(JY$32:JY$90,$C$32:$C$90,$T19,$K$32:$K$90,"IPCA")</f>
        <v>16.130179089166667</v>
      </c>
      <c r="JZ19" s="36">
        <f t="shared" si="197"/>
        <v>16.130179089166667</v>
      </c>
      <c r="KA19" s="36">
        <f t="shared" si="197"/>
        <v>16.130179089166667</v>
      </c>
      <c r="KB19" s="36">
        <f t="shared" si="197"/>
        <v>16.130179089166667</v>
      </c>
      <c r="KC19" s="36">
        <f t="shared" si="197"/>
        <v>16.130179089166667</v>
      </c>
      <c r="KD19" s="36">
        <f t="shared" si="197"/>
        <v>16.130179089166667</v>
      </c>
      <c r="KE19" s="36">
        <f t="shared" si="197"/>
        <v>16.130179089166667</v>
      </c>
      <c r="KF19" s="36">
        <f t="shared" si="197"/>
        <v>16.130179089166667</v>
      </c>
      <c r="KG19" s="36">
        <f t="shared" si="197"/>
        <v>16.130179089166667</v>
      </c>
      <c r="KH19" s="36">
        <f t="shared" si="197"/>
        <v>16.130179089166667</v>
      </c>
      <c r="KI19" s="36">
        <f t="shared" ref="KI19:KR22" si="198">SUMIFS(KI$32:KI$90,$C$32:$C$90,$T19,$K$32:$K$90,"IPCA")</f>
        <v>16.130179089166667</v>
      </c>
      <c r="KJ19" s="36">
        <f t="shared" si="198"/>
        <v>16.130179089166667</v>
      </c>
      <c r="KK19" s="36">
        <f t="shared" si="198"/>
        <v>16.130179089166667</v>
      </c>
      <c r="KL19" s="36">
        <f t="shared" si="198"/>
        <v>16.130179089166667</v>
      </c>
      <c r="KM19" s="36">
        <f t="shared" si="198"/>
        <v>16.130179089166667</v>
      </c>
      <c r="KN19" s="36">
        <f t="shared" si="198"/>
        <v>16.130179089166667</v>
      </c>
      <c r="KO19" s="36">
        <f t="shared" si="198"/>
        <v>16.130179089166667</v>
      </c>
      <c r="KP19" s="36">
        <f t="shared" si="198"/>
        <v>16.130179089166667</v>
      </c>
      <c r="KQ19" s="36">
        <f t="shared" si="198"/>
        <v>16.130179089166667</v>
      </c>
      <c r="KR19" s="36">
        <f t="shared" si="198"/>
        <v>16.130179089166667</v>
      </c>
      <c r="KS19" s="36">
        <f t="shared" ref="KS19:LB22" si="199">SUMIFS(KS$32:KS$90,$C$32:$C$90,$T19,$K$32:$K$90,"IPCA")</f>
        <v>16.130179089166667</v>
      </c>
      <c r="KT19" s="36">
        <f t="shared" si="199"/>
        <v>16.130179089166667</v>
      </c>
      <c r="KU19" s="36">
        <f t="shared" si="199"/>
        <v>16.130179089166667</v>
      </c>
      <c r="KV19" s="36">
        <f t="shared" si="199"/>
        <v>16.130179089166667</v>
      </c>
      <c r="KW19" s="36">
        <f t="shared" si="199"/>
        <v>16.130179089166667</v>
      </c>
      <c r="KX19" s="36">
        <f t="shared" si="199"/>
        <v>16.130179089166667</v>
      </c>
      <c r="KY19" s="36">
        <f t="shared" si="199"/>
        <v>16.130179089166667</v>
      </c>
      <c r="KZ19" s="36">
        <f t="shared" si="199"/>
        <v>16.130179089166667</v>
      </c>
      <c r="LA19" s="36">
        <f t="shared" si="199"/>
        <v>16.130179089166667</v>
      </c>
      <c r="LB19" s="36">
        <f t="shared" si="199"/>
        <v>16.130179089166667</v>
      </c>
      <c r="LC19" s="36">
        <f t="shared" ref="LC19:LL22" si="200">SUMIFS(LC$32:LC$90,$C$32:$C$90,$T19,$K$32:$K$90,"IPCA")</f>
        <v>16.130179089166667</v>
      </c>
      <c r="LD19" s="36">
        <f t="shared" si="200"/>
        <v>16.130179089166667</v>
      </c>
      <c r="LE19" s="36">
        <f t="shared" si="200"/>
        <v>16.130179089166667</v>
      </c>
      <c r="LF19" s="36">
        <f t="shared" si="200"/>
        <v>16.130179089166667</v>
      </c>
      <c r="LG19" s="36">
        <f t="shared" si="200"/>
        <v>16.130179089166667</v>
      </c>
      <c r="LH19" s="36">
        <f t="shared" si="200"/>
        <v>16.130179089166667</v>
      </c>
      <c r="LI19" s="36">
        <f t="shared" si="200"/>
        <v>16.130179089166667</v>
      </c>
      <c r="LJ19" s="36">
        <f t="shared" si="200"/>
        <v>16.130179089166667</v>
      </c>
      <c r="LK19" s="36">
        <f t="shared" si="200"/>
        <v>16.130179089166667</v>
      </c>
      <c r="LL19" s="36">
        <f t="shared" si="200"/>
        <v>16.130179089166667</v>
      </c>
      <c r="LM19" s="36">
        <f t="shared" ref="LM19:LV22" si="201">SUMIFS(LM$32:LM$90,$C$32:$C$90,$T19,$K$32:$K$90,"IPCA")</f>
        <v>16.130179089166667</v>
      </c>
      <c r="LN19" s="36">
        <f t="shared" si="201"/>
        <v>16.130179089166667</v>
      </c>
      <c r="LO19" s="36">
        <f t="shared" si="201"/>
        <v>16.130179089166667</v>
      </c>
      <c r="LP19" s="36">
        <f t="shared" si="201"/>
        <v>16.130179089166667</v>
      </c>
      <c r="LQ19" s="36">
        <f t="shared" si="201"/>
        <v>16.130179089166667</v>
      </c>
      <c r="LR19" s="36">
        <f t="shared" si="201"/>
        <v>16.130179089166667</v>
      </c>
      <c r="LS19" s="36">
        <f t="shared" si="201"/>
        <v>16.130179089166667</v>
      </c>
      <c r="LT19" s="36">
        <f t="shared" si="201"/>
        <v>16.130179089166667</v>
      </c>
      <c r="LU19" s="36">
        <f t="shared" si="201"/>
        <v>16.130179089166667</v>
      </c>
      <c r="LV19" s="36">
        <f t="shared" si="201"/>
        <v>16.130179089166667</v>
      </c>
      <c r="LW19" s="36">
        <f t="shared" ref="LW19:MF22" si="202">SUMIFS(LW$32:LW$90,$C$32:$C$90,$T19,$K$32:$K$90,"IPCA")</f>
        <v>16.130179089166667</v>
      </c>
      <c r="LX19" s="36">
        <f t="shared" si="202"/>
        <v>16.014274700916665</v>
      </c>
      <c r="LY19" s="36">
        <f t="shared" si="202"/>
        <v>14.971135206666665</v>
      </c>
      <c r="LZ19" s="36">
        <f t="shared" si="202"/>
        <v>14.971135206666665</v>
      </c>
      <c r="MA19" s="36">
        <f t="shared" si="202"/>
        <v>14.971135206666665</v>
      </c>
      <c r="MB19" s="36">
        <f t="shared" si="202"/>
        <v>14.971135206666665</v>
      </c>
      <c r="MC19" s="36">
        <f t="shared" si="202"/>
        <v>14.971135206666665</v>
      </c>
      <c r="MD19" s="36">
        <f t="shared" si="202"/>
        <v>14.971135206666665</v>
      </c>
      <c r="ME19" s="36">
        <f t="shared" si="202"/>
        <v>14.971135206666665</v>
      </c>
      <c r="MF19" s="36">
        <f t="shared" si="202"/>
        <v>14.971135206666665</v>
      </c>
      <c r="MG19" s="36">
        <f t="shared" ref="MG19:MP22" si="203">SUMIFS(MG$32:MG$90,$C$32:$C$90,$T19,$K$32:$K$90,"IPCA")</f>
        <v>14.971135206666665</v>
      </c>
      <c r="MH19" s="36">
        <f t="shared" si="203"/>
        <v>14.971135206666665</v>
      </c>
      <c r="MI19" s="36">
        <f t="shared" si="203"/>
        <v>14.971135206666665</v>
      </c>
      <c r="MJ19" s="36">
        <f t="shared" si="203"/>
        <v>14.971135206666665</v>
      </c>
      <c r="MK19" s="36">
        <f t="shared" si="203"/>
        <v>14.971135206666665</v>
      </c>
      <c r="ML19" s="36">
        <f t="shared" si="203"/>
        <v>14.971135206666665</v>
      </c>
      <c r="MM19" s="36">
        <f t="shared" si="203"/>
        <v>14.971135206666665</v>
      </c>
      <c r="MN19" s="36">
        <f t="shared" si="203"/>
        <v>14.971135206666665</v>
      </c>
      <c r="MO19" s="36">
        <f t="shared" si="203"/>
        <v>14.971135206666665</v>
      </c>
      <c r="MP19" s="36">
        <f t="shared" si="203"/>
        <v>14.971135206666665</v>
      </c>
      <c r="MQ19" s="36">
        <f t="shared" ref="MQ19:MZ22" si="204">SUMIFS(MQ$32:MQ$90,$C$32:$C$90,$T19,$K$32:$K$90,"IPCA")</f>
        <v>14.971135206666665</v>
      </c>
      <c r="MR19" s="36">
        <f t="shared" si="204"/>
        <v>14.971135206666665</v>
      </c>
      <c r="MS19" s="36">
        <f t="shared" si="204"/>
        <v>14.971135206666665</v>
      </c>
      <c r="MT19" s="36">
        <f t="shared" si="204"/>
        <v>14.971135206666665</v>
      </c>
      <c r="MU19" s="36">
        <f t="shared" si="204"/>
        <v>14.971135206666665</v>
      </c>
      <c r="MV19" s="36">
        <f t="shared" si="204"/>
        <v>14.971135206666665</v>
      </c>
      <c r="MW19" s="36">
        <f t="shared" si="204"/>
        <v>14.971135206666665</v>
      </c>
      <c r="MX19" s="36">
        <f t="shared" si="204"/>
        <v>14.971135206666665</v>
      </c>
      <c r="MY19" s="36">
        <f t="shared" si="204"/>
        <v>14.971135206666665</v>
      </c>
      <c r="MZ19" s="36">
        <f t="shared" si="204"/>
        <v>14.971135206666665</v>
      </c>
      <c r="NA19" s="36">
        <f t="shared" ref="NA19:NJ22" si="205">SUMIFS(NA$32:NA$90,$C$32:$C$90,$T19,$K$32:$K$90,"IPCA")</f>
        <v>14.971135206666665</v>
      </c>
      <c r="NB19" s="36">
        <f t="shared" si="205"/>
        <v>14.971135206666665</v>
      </c>
      <c r="NC19" s="36">
        <f t="shared" si="205"/>
        <v>14.971135206666665</v>
      </c>
      <c r="ND19" s="36">
        <f t="shared" si="205"/>
        <v>14.971135206666665</v>
      </c>
      <c r="NE19" s="36">
        <f t="shared" si="205"/>
        <v>14.848835773198923</v>
      </c>
      <c r="NF19" s="36">
        <f t="shared" si="205"/>
        <v>13.707374394166665</v>
      </c>
      <c r="NG19" s="36">
        <f t="shared" si="205"/>
        <v>13.707374394166665</v>
      </c>
      <c r="NH19" s="36">
        <f t="shared" si="205"/>
        <v>13.707374394166665</v>
      </c>
      <c r="NI19" s="36">
        <f t="shared" si="205"/>
        <v>13.707374394166665</v>
      </c>
      <c r="NJ19" s="36">
        <f t="shared" si="205"/>
        <v>13.707374394166665</v>
      </c>
      <c r="NK19" s="36">
        <f t="shared" ref="NK19:NT22" si="206">SUMIFS(NK$32:NK$90,$C$32:$C$90,$T19,$K$32:$K$90,"IPCA")</f>
        <v>13.707374394166665</v>
      </c>
      <c r="NL19" s="36">
        <f t="shared" si="206"/>
        <v>13.707374394166665</v>
      </c>
      <c r="NM19" s="36">
        <f t="shared" si="206"/>
        <v>13.707374394166665</v>
      </c>
      <c r="NN19" s="36">
        <f t="shared" si="206"/>
        <v>13.707374394166665</v>
      </c>
      <c r="NO19" s="36">
        <f t="shared" si="206"/>
        <v>13.180327444249999</v>
      </c>
      <c r="NP19" s="36">
        <f t="shared" si="206"/>
        <v>12.269973621666667</v>
      </c>
      <c r="NQ19" s="36">
        <f t="shared" si="206"/>
        <v>12.269973621666667</v>
      </c>
      <c r="NR19" s="36">
        <f t="shared" si="206"/>
        <v>12.269973621666667</v>
      </c>
      <c r="NS19" s="36">
        <f t="shared" si="206"/>
        <v>12.269973621666667</v>
      </c>
      <c r="NT19" s="36">
        <f t="shared" si="206"/>
        <v>12.269973621666667</v>
      </c>
      <c r="NU19" s="36">
        <f t="shared" ref="NU19:OD22" si="207">SUMIFS(NU$32:NU$90,$C$32:$C$90,$T19,$K$32:$K$90,"IPCA")</f>
        <v>12.269973621666667</v>
      </c>
      <c r="NV19" s="36">
        <f t="shared" si="207"/>
        <v>12.269973621666667</v>
      </c>
      <c r="NW19" s="36">
        <f t="shared" si="207"/>
        <v>11.649446715833331</v>
      </c>
      <c r="NX19" s="36">
        <f t="shared" si="207"/>
        <v>11.257534985833333</v>
      </c>
      <c r="NY19" s="36">
        <f t="shared" si="207"/>
        <v>11.257534985833333</v>
      </c>
      <c r="NZ19" s="36">
        <f t="shared" si="207"/>
        <v>11.257534985833333</v>
      </c>
      <c r="OA19" s="36">
        <f t="shared" si="207"/>
        <v>11.257534985833333</v>
      </c>
      <c r="OB19" s="36">
        <f t="shared" si="207"/>
        <v>11.257534985833333</v>
      </c>
      <c r="OC19" s="36">
        <f t="shared" si="207"/>
        <v>11.257534985833333</v>
      </c>
      <c r="OD19" s="36">
        <f t="shared" si="207"/>
        <v>11.257534985833333</v>
      </c>
      <c r="OE19" s="36">
        <f t="shared" ref="OE19:ON22" si="208">SUMIFS(OE$32:OE$90,$C$32:$C$90,$T19,$K$32:$K$90,"IPCA")</f>
        <v>11.257534985833333</v>
      </c>
      <c r="OF19" s="36">
        <f t="shared" si="208"/>
        <v>11.257534985833333</v>
      </c>
      <c r="OG19" s="36">
        <f t="shared" si="208"/>
        <v>11.257534985833333</v>
      </c>
      <c r="OH19" s="36">
        <f t="shared" si="208"/>
        <v>11.257534985833333</v>
      </c>
      <c r="OI19" s="36">
        <f t="shared" si="208"/>
        <v>11.257534985833333</v>
      </c>
      <c r="OJ19" s="36">
        <f t="shared" si="208"/>
        <v>11.257534985833333</v>
      </c>
      <c r="OK19" s="36">
        <f t="shared" si="208"/>
        <v>11.257534985833333</v>
      </c>
      <c r="OL19" s="36">
        <f t="shared" si="208"/>
        <v>11.257534985833333</v>
      </c>
      <c r="OM19" s="36">
        <f t="shared" si="208"/>
        <v>11.257534985833333</v>
      </c>
      <c r="ON19" s="36">
        <f t="shared" si="208"/>
        <v>10.901528080295698</v>
      </c>
      <c r="OO19" s="36">
        <f t="shared" ref="OO19:OX22" si="209">SUMIFS(OO$32:OO$90,$C$32:$C$90,$T19,$K$32:$K$90,"IPCA")</f>
        <v>10.755888891666666</v>
      </c>
      <c r="OP19" s="36">
        <f t="shared" si="209"/>
        <v>10.755888891666666</v>
      </c>
      <c r="OQ19" s="36">
        <f t="shared" si="209"/>
        <v>10.755888891666666</v>
      </c>
      <c r="OR19" s="36">
        <f t="shared" si="209"/>
        <v>10.755888891666666</v>
      </c>
      <c r="OS19" s="36">
        <f t="shared" si="209"/>
        <v>9.4066654199731179</v>
      </c>
      <c r="OT19" s="36">
        <f t="shared" si="209"/>
        <v>8.7641780525000001</v>
      </c>
      <c r="OU19" s="36">
        <f t="shared" si="209"/>
        <v>8.7641780525000001</v>
      </c>
      <c r="OV19" s="36">
        <f t="shared" si="209"/>
        <v>8.7641780525000001</v>
      </c>
      <c r="OW19" s="36">
        <f t="shared" si="209"/>
        <v>8.7641780525000001</v>
      </c>
      <c r="OX19" s="36">
        <f t="shared" si="209"/>
        <v>8.7641780525000001</v>
      </c>
      <c r="OY19" s="36">
        <f t="shared" ref="OY19:PH22" si="210">SUMIFS(OY$32:OY$90,$C$32:$C$90,$T19,$K$32:$K$90,"IPCA")</f>
        <v>8.7641780525000001</v>
      </c>
      <c r="OZ19" s="36">
        <f t="shared" si="210"/>
        <v>8.7641780525000001</v>
      </c>
      <c r="PA19" s="36">
        <f t="shared" si="210"/>
        <v>8.7641780525000001</v>
      </c>
      <c r="PB19" s="36">
        <f t="shared" si="210"/>
        <v>8.7641780525000001</v>
      </c>
      <c r="PC19" s="36">
        <f t="shared" si="210"/>
        <v>8.7641780525000001</v>
      </c>
      <c r="PD19" s="36">
        <f t="shared" si="210"/>
        <v>8.7641780525000001</v>
      </c>
      <c r="PE19" s="36">
        <f t="shared" si="210"/>
        <v>8.7641780525000001</v>
      </c>
      <c r="PF19" s="36">
        <f t="shared" si="210"/>
        <v>8.7641780525000001</v>
      </c>
      <c r="PG19" s="36">
        <f t="shared" si="210"/>
        <v>8.7641780525000001</v>
      </c>
      <c r="PH19" s="36">
        <f t="shared" si="210"/>
        <v>6.2674002221236549</v>
      </c>
      <c r="PI19" s="36">
        <f t="shared" ref="PI19:PR22" si="211">SUMIFS(PI$32:PI$90,$C$32:$C$90,$T19,$K$32:$K$90,"IPCA")</f>
        <v>4.211230244166666</v>
      </c>
      <c r="PJ19" s="36">
        <f t="shared" si="211"/>
        <v>1.2226152321774191</v>
      </c>
      <c r="PK19" s="36">
        <f t="shared" si="211"/>
        <v>0</v>
      </c>
      <c r="PL19" s="36">
        <f t="shared" si="211"/>
        <v>0</v>
      </c>
      <c r="PM19" s="36">
        <f t="shared" si="211"/>
        <v>0</v>
      </c>
      <c r="PN19" s="36">
        <f t="shared" si="211"/>
        <v>0</v>
      </c>
      <c r="PO19" s="36">
        <f t="shared" si="211"/>
        <v>0</v>
      </c>
      <c r="PP19" s="36">
        <f t="shared" si="211"/>
        <v>0</v>
      </c>
      <c r="PQ19" s="36">
        <f t="shared" si="211"/>
        <v>0</v>
      </c>
      <c r="PR19" s="36">
        <f t="shared" si="211"/>
        <v>0</v>
      </c>
      <c r="PS19" s="36">
        <f t="shared" ref="PS19:QB22" si="212">SUMIFS(PS$32:PS$90,$C$32:$C$90,$T19,$K$32:$K$90,"IPCA")</f>
        <v>0</v>
      </c>
      <c r="PT19" s="36">
        <f t="shared" si="212"/>
        <v>0</v>
      </c>
      <c r="PU19" s="36">
        <f t="shared" si="212"/>
        <v>0</v>
      </c>
      <c r="PV19" s="36">
        <f t="shared" si="212"/>
        <v>0</v>
      </c>
      <c r="PW19" s="36">
        <f t="shared" si="212"/>
        <v>0</v>
      </c>
      <c r="PX19" s="36">
        <f t="shared" si="212"/>
        <v>0</v>
      </c>
      <c r="PY19" s="36">
        <f t="shared" si="212"/>
        <v>0</v>
      </c>
      <c r="PZ19" s="36">
        <f t="shared" si="212"/>
        <v>0</v>
      </c>
      <c r="QA19" s="36">
        <f t="shared" si="212"/>
        <v>0</v>
      </c>
      <c r="QB19" s="36">
        <f t="shared" si="212"/>
        <v>0</v>
      </c>
      <c r="QC19" s="36">
        <f t="shared" ref="QC19:QL22" si="213">SUMIFS(QC$32:QC$90,$C$32:$C$90,$T19,$K$32:$K$90,"IPCA")</f>
        <v>0</v>
      </c>
      <c r="QD19" s="36">
        <f t="shared" si="213"/>
        <v>0</v>
      </c>
      <c r="QE19" s="36">
        <f t="shared" si="213"/>
        <v>0</v>
      </c>
      <c r="QF19" s="36">
        <f t="shared" si="213"/>
        <v>0</v>
      </c>
      <c r="QG19" s="36">
        <f t="shared" si="213"/>
        <v>0</v>
      </c>
      <c r="QH19" s="36">
        <f t="shared" si="213"/>
        <v>0</v>
      </c>
      <c r="QI19" s="36">
        <f t="shared" si="213"/>
        <v>0</v>
      </c>
      <c r="QJ19" s="36">
        <f t="shared" si="213"/>
        <v>0</v>
      </c>
      <c r="QK19" s="36">
        <f t="shared" si="213"/>
        <v>0</v>
      </c>
      <c r="QL19" s="36">
        <f t="shared" si="213"/>
        <v>0</v>
      </c>
      <c r="QM19" s="36">
        <f t="shared" ref="QM19:QV22" si="214">SUMIFS(QM$32:QM$90,$C$32:$C$90,$T19,$K$32:$K$90,"IPCA")</f>
        <v>0</v>
      </c>
      <c r="QN19" s="36">
        <f t="shared" si="214"/>
        <v>0</v>
      </c>
      <c r="QO19" s="36">
        <f t="shared" si="214"/>
        <v>0</v>
      </c>
      <c r="QP19" s="36">
        <f t="shared" si="214"/>
        <v>0</v>
      </c>
      <c r="QQ19" s="36">
        <f t="shared" si="214"/>
        <v>0</v>
      </c>
      <c r="QR19" s="36">
        <f t="shared" si="214"/>
        <v>0</v>
      </c>
      <c r="QS19" s="36">
        <f t="shared" si="214"/>
        <v>0</v>
      </c>
      <c r="QT19" s="36">
        <f t="shared" si="214"/>
        <v>0</v>
      </c>
      <c r="QU19" s="36">
        <f t="shared" si="214"/>
        <v>0</v>
      </c>
      <c r="QV19" s="36">
        <f t="shared" si="214"/>
        <v>0</v>
      </c>
      <c r="QW19" s="36">
        <f t="shared" ref="QW19:RF22" si="215">SUMIFS(QW$32:QW$90,$C$32:$C$90,$T19,$K$32:$K$90,"IPCA")</f>
        <v>0</v>
      </c>
      <c r="QX19" s="36">
        <f t="shared" si="215"/>
        <v>0</v>
      </c>
      <c r="QY19" s="36">
        <f t="shared" si="215"/>
        <v>0</v>
      </c>
      <c r="QZ19" s="36">
        <f t="shared" si="215"/>
        <v>0</v>
      </c>
      <c r="RA19" s="36">
        <f t="shared" si="215"/>
        <v>0</v>
      </c>
      <c r="RB19" s="36">
        <f t="shared" si="215"/>
        <v>0</v>
      </c>
      <c r="RC19" s="36">
        <f t="shared" si="215"/>
        <v>0</v>
      </c>
      <c r="RD19" s="36">
        <f t="shared" si="215"/>
        <v>0</v>
      </c>
      <c r="RE19" s="36">
        <f t="shared" si="215"/>
        <v>0</v>
      </c>
      <c r="RF19" s="36">
        <f t="shared" si="215"/>
        <v>0</v>
      </c>
      <c r="RG19" s="36">
        <f t="shared" ref="RG19:RP22" si="216">SUMIFS(RG$32:RG$90,$C$32:$C$90,$T19,$K$32:$K$90,"IPCA")</f>
        <v>0</v>
      </c>
      <c r="RH19" s="36">
        <f t="shared" si="216"/>
        <v>0</v>
      </c>
      <c r="RI19" s="36">
        <f t="shared" si="216"/>
        <v>0</v>
      </c>
      <c r="RJ19" s="36">
        <f t="shared" si="216"/>
        <v>0</v>
      </c>
      <c r="RK19" s="36">
        <f t="shared" si="216"/>
        <v>0</v>
      </c>
      <c r="RL19" s="36">
        <f t="shared" si="216"/>
        <v>0</v>
      </c>
      <c r="RM19" s="36">
        <f t="shared" si="216"/>
        <v>0</v>
      </c>
      <c r="RN19" s="36">
        <f t="shared" si="216"/>
        <v>0</v>
      </c>
      <c r="RO19" s="36">
        <f t="shared" si="216"/>
        <v>0</v>
      </c>
      <c r="RP19" s="36">
        <f t="shared" si="216"/>
        <v>0</v>
      </c>
      <c r="RQ19" s="36">
        <f t="shared" ref="RQ19:RZ22" si="217">SUMIFS(RQ$32:RQ$90,$C$32:$C$90,$T19,$K$32:$K$90,"IPCA")</f>
        <v>0</v>
      </c>
      <c r="RR19" s="36">
        <f t="shared" si="217"/>
        <v>0</v>
      </c>
      <c r="RS19" s="36">
        <f t="shared" si="217"/>
        <v>0</v>
      </c>
      <c r="RT19" s="36">
        <f t="shared" si="217"/>
        <v>0</v>
      </c>
      <c r="RU19" s="36">
        <f t="shared" si="217"/>
        <v>0</v>
      </c>
      <c r="RV19" s="36">
        <f t="shared" si="217"/>
        <v>0</v>
      </c>
      <c r="RW19" s="36">
        <f t="shared" si="217"/>
        <v>0</v>
      </c>
      <c r="RX19" s="36">
        <f t="shared" si="217"/>
        <v>0</v>
      </c>
      <c r="RY19" s="36">
        <f t="shared" si="217"/>
        <v>0</v>
      </c>
      <c r="RZ19" s="36">
        <f t="shared" si="217"/>
        <v>0</v>
      </c>
      <c r="SA19" s="36">
        <f t="shared" ref="SA19:SJ22" si="218">SUMIFS(SA$32:SA$90,$C$32:$C$90,$T19,$K$32:$K$90,"IPCA")</f>
        <v>0</v>
      </c>
      <c r="SB19" s="36">
        <f t="shared" si="218"/>
        <v>0</v>
      </c>
      <c r="SC19" s="36">
        <f t="shared" si="218"/>
        <v>0</v>
      </c>
      <c r="SD19" s="36">
        <f t="shared" si="218"/>
        <v>0</v>
      </c>
      <c r="SE19" s="36">
        <f t="shared" si="218"/>
        <v>0</v>
      </c>
      <c r="SF19" s="36">
        <f t="shared" si="218"/>
        <v>0</v>
      </c>
      <c r="SG19" s="36">
        <f t="shared" si="218"/>
        <v>0</v>
      </c>
      <c r="SH19" s="36">
        <f t="shared" si="218"/>
        <v>0</v>
      </c>
      <c r="SI19" s="36">
        <f t="shared" si="218"/>
        <v>0</v>
      </c>
      <c r="SJ19" s="36">
        <f t="shared" si="218"/>
        <v>0</v>
      </c>
      <c r="SK19" s="36">
        <f t="shared" ref="SK19:ST22" si="219">SUMIFS(SK$32:SK$90,$C$32:$C$90,$T19,$K$32:$K$90,"IPCA")</f>
        <v>0</v>
      </c>
      <c r="SL19" s="36">
        <f t="shared" si="219"/>
        <v>0</v>
      </c>
      <c r="SM19" s="36">
        <f t="shared" si="219"/>
        <v>0</v>
      </c>
      <c r="SN19" s="36">
        <f t="shared" si="219"/>
        <v>0</v>
      </c>
      <c r="SO19" s="36">
        <f t="shared" si="219"/>
        <v>0</v>
      </c>
      <c r="SP19" s="36">
        <f t="shared" si="219"/>
        <v>0</v>
      </c>
      <c r="SQ19" s="36">
        <f t="shared" si="219"/>
        <v>0</v>
      </c>
      <c r="SR19" s="36">
        <f t="shared" si="219"/>
        <v>0</v>
      </c>
      <c r="SS19" s="36">
        <f t="shared" si="219"/>
        <v>0</v>
      </c>
      <c r="ST19" s="36">
        <f t="shared" si="219"/>
        <v>0</v>
      </c>
      <c r="SU19" s="36">
        <f t="shared" ref="SU19:TD22" si="220">SUMIFS(SU$32:SU$90,$C$32:$C$90,$T19,$K$32:$K$90,"IPCA")</f>
        <v>0</v>
      </c>
      <c r="SV19" s="36">
        <f t="shared" si="220"/>
        <v>0</v>
      </c>
      <c r="SW19" s="36">
        <f t="shared" si="220"/>
        <v>0</v>
      </c>
      <c r="SX19" s="36">
        <f t="shared" si="220"/>
        <v>0</v>
      </c>
      <c r="SY19" s="36">
        <f t="shared" si="220"/>
        <v>0</v>
      </c>
      <c r="SZ19" s="36">
        <f t="shared" si="220"/>
        <v>0</v>
      </c>
      <c r="TA19" s="36">
        <f t="shared" si="220"/>
        <v>0</v>
      </c>
      <c r="TB19" s="36">
        <f t="shared" si="220"/>
        <v>0</v>
      </c>
      <c r="TC19" s="36">
        <f t="shared" si="220"/>
        <v>0</v>
      </c>
      <c r="TD19" s="36">
        <f t="shared" si="220"/>
        <v>0</v>
      </c>
      <c r="TE19" s="36">
        <f t="shared" ref="TE19:TN22" si="221">SUMIFS(TE$32:TE$90,$C$32:$C$90,$T19,$K$32:$K$90,"IPCA")</f>
        <v>0</v>
      </c>
      <c r="TF19" s="36">
        <f t="shared" si="221"/>
        <v>0</v>
      </c>
      <c r="TG19" s="36">
        <f t="shared" si="221"/>
        <v>0</v>
      </c>
      <c r="TH19" s="36">
        <f t="shared" si="221"/>
        <v>0</v>
      </c>
      <c r="TI19" s="36">
        <f t="shared" si="221"/>
        <v>0</v>
      </c>
      <c r="TJ19" s="36">
        <f t="shared" si="221"/>
        <v>0</v>
      </c>
      <c r="TK19" s="36">
        <f t="shared" si="221"/>
        <v>0</v>
      </c>
      <c r="TL19" s="36">
        <f t="shared" si="221"/>
        <v>0</v>
      </c>
      <c r="TM19" s="36">
        <f t="shared" si="221"/>
        <v>0</v>
      </c>
      <c r="TN19" s="36">
        <f t="shared" si="221"/>
        <v>0</v>
      </c>
      <c r="TO19" s="36">
        <f t="shared" ref="TO19:TX22" si="222">SUMIFS(TO$32:TO$90,$C$32:$C$90,$T19,$K$32:$K$90,"IPCA")</f>
        <v>0</v>
      </c>
      <c r="TP19" s="36">
        <f t="shared" si="222"/>
        <v>0</v>
      </c>
      <c r="TQ19" s="36">
        <f t="shared" si="222"/>
        <v>0</v>
      </c>
      <c r="TR19" s="36">
        <f t="shared" si="222"/>
        <v>0</v>
      </c>
      <c r="TS19" s="36">
        <f t="shared" si="222"/>
        <v>0</v>
      </c>
      <c r="TT19" s="36">
        <f t="shared" si="222"/>
        <v>0</v>
      </c>
      <c r="TU19" s="36">
        <f t="shared" si="222"/>
        <v>0</v>
      </c>
      <c r="TV19" s="36">
        <f t="shared" si="222"/>
        <v>0</v>
      </c>
      <c r="TW19" s="36">
        <f t="shared" si="222"/>
        <v>0</v>
      </c>
      <c r="TX19" s="36">
        <f t="shared" si="222"/>
        <v>0</v>
      </c>
      <c r="TY19" s="36">
        <f t="shared" ref="TY19:UH22" si="223">SUMIFS(TY$32:TY$90,$C$32:$C$90,$T19,$K$32:$K$90,"IPCA")</f>
        <v>0</v>
      </c>
      <c r="TZ19" s="36">
        <f t="shared" si="223"/>
        <v>0</v>
      </c>
      <c r="UA19" s="36">
        <f t="shared" si="223"/>
        <v>0</v>
      </c>
      <c r="UB19" s="36">
        <f t="shared" si="223"/>
        <v>0</v>
      </c>
      <c r="UC19" s="36">
        <f t="shared" si="223"/>
        <v>0</v>
      </c>
      <c r="UD19" s="36">
        <f t="shared" si="223"/>
        <v>0</v>
      </c>
      <c r="UE19" s="36">
        <f t="shared" si="223"/>
        <v>0</v>
      </c>
      <c r="UF19" s="36">
        <f t="shared" si="223"/>
        <v>0</v>
      </c>
      <c r="UG19" s="36">
        <f t="shared" si="223"/>
        <v>0</v>
      </c>
      <c r="UH19" s="36">
        <f t="shared" si="223"/>
        <v>0</v>
      </c>
      <c r="UI19" s="36">
        <f t="shared" ref="UI19:UR22" si="224">SUMIFS(UI$32:UI$90,$C$32:$C$90,$T19,$K$32:$K$90,"IPCA")</f>
        <v>0</v>
      </c>
      <c r="UJ19" s="36">
        <f t="shared" si="224"/>
        <v>0</v>
      </c>
      <c r="UK19" s="36">
        <f t="shared" si="224"/>
        <v>0</v>
      </c>
      <c r="UL19" s="36">
        <f t="shared" si="224"/>
        <v>0</v>
      </c>
      <c r="UM19" s="36">
        <f t="shared" si="224"/>
        <v>0</v>
      </c>
      <c r="UN19" s="36">
        <f t="shared" si="224"/>
        <v>0</v>
      </c>
      <c r="UO19" s="36">
        <f t="shared" si="224"/>
        <v>0</v>
      </c>
      <c r="UP19" s="36">
        <f t="shared" si="224"/>
        <v>0</v>
      </c>
      <c r="UQ19" s="36">
        <f t="shared" si="224"/>
        <v>0</v>
      </c>
      <c r="UR19" s="36">
        <f t="shared" si="224"/>
        <v>0</v>
      </c>
      <c r="US19" s="36">
        <f t="shared" ref="US19:VB22" si="225">SUMIFS(US$32:US$90,$C$32:$C$90,$T19,$K$32:$K$90,"IPCA")</f>
        <v>0</v>
      </c>
      <c r="UT19" s="36">
        <f t="shared" si="225"/>
        <v>0</v>
      </c>
      <c r="UU19" s="36">
        <f t="shared" si="225"/>
        <v>0</v>
      </c>
      <c r="UV19" s="36">
        <f t="shared" si="225"/>
        <v>0</v>
      </c>
      <c r="UW19" s="36">
        <f t="shared" si="225"/>
        <v>0</v>
      </c>
      <c r="UX19" s="36">
        <f t="shared" si="225"/>
        <v>0</v>
      </c>
      <c r="UY19" s="36">
        <f t="shared" si="225"/>
        <v>0</v>
      </c>
      <c r="UZ19" s="36">
        <f t="shared" si="225"/>
        <v>0</v>
      </c>
      <c r="VA19" s="36">
        <f t="shared" si="225"/>
        <v>0</v>
      </c>
      <c r="VB19" s="36">
        <f t="shared" si="225"/>
        <v>0</v>
      </c>
      <c r="VC19" s="36">
        <f t="shared" ref="VC19:VL22" si="226">SUMIFS(VC$32:VC$90,$C$32:$C$90,$T19,$K$32:$K$90,"IPCA")</f>
        <v>0</v>
      </c>
      <c r="VD19" s="36">
        <f t="shared" si="226"/>
        <v>0</v>
      </c>
      <c r="VE19" s="36">
        <f t="shared" si="226"/>
        <v>0</v>
      </c>
      <c r="VF19" s="36">
        <f t="shared" si="226"/>
        <v>0</v>
      </c>
      <c r="VG19" s="36">
        <f t="shared" si="226"/>
        <v>0</v>
      </c>
      <c r="VH19" s="36">
        <f t="shared" si="226"/>
        <v>0</v>
      </c>
      <c r="VI19" s="36">
        <f t="shared" si="226"/>
        <v>0</v>
      </c>
      <c r="VJ19" s="36">
        <f t="shared" si="226"/>
        <v>0</v>
      </c>
      <c r="VK19" s="36">
        <f t="shared" si="226"/>
        <v>0</v>
      </c>
      <c r="VL19" s="36">
        <f t="shared" si="226"/>
        <v>0</v>
      </c>
      <c r="VM19" s="36">
        <f t="shared" ref="VM19:VV22" si="227">SUMIFS(VM$32:VM$90,$C$32:$C$90,$T19,$K$32:$K$90,"IPCA")</f>
        <v>0</v>
      </c>
      <c r="VN19" s="36">
        <f t="shared" si="227"/>
        <v>0</v>
      </c>
      <c r="VO19" s="36">
        <f t="shared" si="227"/>
        <v>0</v>
      </c>
      <c r="VP19" s="36">
        <f t="shared" si="227"/>
        <v>0</v>
      </c>
      <c r="VQ19" s="36">
        <f t="shared" si="227"/>
        <v>0</v>
      </c>
      <c r="VR19" s="36">
        <f t="shared" si="227"/>
        <v>0</v>
      </c>
      <c r="VS19" s="36">
        <f t="shared" si="227"/>
        <v>0</v>
      </c>
      <c r="VT19" s="36">
        <f t="shared" si="227"/>
        <v>0</v>
      </c>
      <c r="VU19" s="36">
        <f t="shared" si="227"/>
        <v>0</v>
      </c>
      <c r="VV19" s="36">
        <f t="shared" si="227"/>
        <v>0</v>
      </c>
      <c r="VW19" s="36">
        <f t="shared" ref="VW19:WD22" si="228">SUMIFS(VW$32:VW$90,$C$32:$C$90,$T19,$K$32:$K$90,"IPCA")</f>
        <v>0</v>
      </c>
      <c r="VX19" s="36">
        <f t="shared" si="228"/>
        <v>0</v>
      </c>
      <c r="VY19" s="36">
        <f t="shared" si="228"/>
        <v>0</v>
      </c>
      <c r="VZ19" s="36">
        <f t="shared" si="228"/>
        <v>0</v>
      </c>
      <c r="WA19" s="36">
        <f t="shared" si="228"/>
        <v>0</v>
      </c>
      <c r="WB19" s="36">
        <f t="shared" si="228"/>
        <v>0</v>
      </c>
      <c r="WC19" s="36">
        <f t="shared" si="228"/>
        <v>0</v>
      </c>
      <c r="WD19" s="36">
        <f t="shared" si="228"/>
        <v>0</v>
      </c>
    </row>
    <row r="20" spans="1:602" x14ac:dyDescent="0.35">
      <c r="T20" s="27" t="s">
        <v>4</v>
      </c>
      <c r="U20" s="36">
        <f t="shared" si="171"/>
        <v>581.78488049999999</v>
      </c>
      <c r="V20" s="36">
        <f t="shared" si="171"/>
        <v>578.87379509999994</v>
      </c>
      <c r="W20" s="36">
        <f t="shared" si="171"/>
        <v>578.29330273799997</v>
      </c>
      <c r="X20" s="36">
        <f t="shared" si="171"/>
        <v>572.43893678466657</v>
      </c>
      <c r="Y20" s="36">
        <f t="shared" si="171"/>
        <v>570.60061388349993</v>
      </c>
      <c r="Z20" s="36">
        <f t="shared" si="171"/>
        <v>566.68229043999986</v>
      </c>
      <c r="AA20" s="36">
        <f t="shared" si="171"/>
        <v>566.68229043999986</v>
      </c>
      <c r="AB20" s="36">
        <f t="shared" si="171"/>
        <v>566.68229043999986</v>
      </c>
      <c r="AC20" s="36">
        <f t="shared" si="171"/>
        <v>566.68229043999986</v>
      </c>
      <c r="AD20" s="36">
        <f t="shared" si="171"/>
        <v>566.68229043999986</v>
      </c>
      <c r="AE20" s="36">
        <f t="shared" si="172"/>
        <v>566.68229043999986</v>
      </c>
      <c r="AF20" s="36">
        <f t="shared" si="172"/>
        <v>566.68229043999986</v>
      </c>
      <c r="AG20" s="36">
        <f t="shared" si="172"/>
        <v>565.5846296986665</v>
      </c>
      <c r="AH20" s="36">
        <f t="shared" si="172"/>
        <v>539.98429055529562</v>
      </c>
      <c r="AI20" s="36">
        <f t="shared" si="172"/>
        <v>512.61315061465041</v>
      </c>
      <c r="AJ20" s="36">
        <f t="shared" si="172"/>
        <v>439.63801775274192</v>
      </c>
      <c r="AK20" s="36">
        <f t="shared" si="172"/>
        <v>316.22972824984492</v>
      </c>
      <c r="AL20" s="36">
        <f t="shared" si="172"/>
        <v>168.05320929373659</v>
      </c>
      <c r="AM20" s="36">
        <f t="shared" si="172"/>
        <v>0</v>
      </c>
      <c r="AN20" s="36">
        <f t="shared" si="172"/>
        <v>0</v>
      </c>
      <c r="AO20" s="36">
        <f t="shared" si="173"/>
        <v>0</v>
      </c>
      <c r="AP20" s="36">
        <f t="shared" si="173"/>
        <v>0</v>
      </c>
      <c r="AQ20" s="36">
        <f t="shared" si="173"/>
        <v>0</v>
      </c>
      <c r="AR20" s="36">
        <f t="shared" si="173"/>
        <v>0</v>
      </c>
      <c r="AS20" s="36">
        <f t="shared" si="173"/>
        <v>0</v>
      </c>
      <c r="AT20" s="36">
        <f t="shared" si="173"/>
        <v>0</v>
      </c>
      <c r="AU20" s="36">
        <f t="shared" si="173"/>
        <v>0</v>
      </c>
      <c r="AV20" s="36">
        <f t="shared" si="173"/>
        <v>0</v>
      </c>
      <c r="AW20" s="36">
        <f t="shared" si="173"/>
        <v>0</v>
      </c>
      <c r="AX20" s="36">
        <f t="shared" si="173"/>
        <v>0</v>
      </c>
      <c r="AY20" s="36">
        <f t="shared" si="173"/>
        <v>0</v>
      </c>
      <c r="AZ20" s="36">
        <f t="shared" si="173"/>
        <v>0</v>
      </c>
      <c r="BA20" s="36">
        <f t="shared" si="173"/>
        <v>0</v>
      </c>
      <c r="BB20" s="36">
        <f t="shared" si="173"/>
        <v>0</v>
      </c>
      <c r="BD20" s="27" t="s">
        <v>4</v>
      </c>
      <c r="BE20" s="36">
        <f t="shared" si="174"/>
        <v>145.44622012500002</v>
      </c>
      <c r="BF20" s="36">
        <f t="shared" si="174"/>
        <v>145.44622012500002</v>
      </c>
      <c r="BG20" s="36">
        <f t="shared" si="174"/>
        <v>145.44622012500002</v>
      </c>
      <c r="BH20" s="36">
        <f t="shared" si="174"/>
        <v>145.44622012500002</v>
      </c>
      <c r="BI20" s="36">
        <f t="shared" si="174"/>
        <v>145.15381804650002</v>
      </c>
      <c r="BJ20" s="36">
        <f t="shared" si="174"/>
        <v>144.57332568450002</v>
      </c>
      <c r="BK20" s="36">
        <f t="shared" si="174"/>
        <v>144.57332568450002</v>
      </c>
      <c r="BL20" s="36">
        <f t="shared" si="174"/>
        <v>144.57332568450002</v>
      </c>
      <c r="BM20" s="36">
        <f t="shared" si="174"/>
        <v>144.57332568450002</v>
      </c>
      <c r="BN20" s="36">
        <f t="shared" si="174"/>
        <v>144.57332568450002</v>
      </c>
      <c r="BO20" s="36">
        <f t="shared" si="175"/>
        <v>144.57332568450002</v>
      </c>
      <c r="BP20" s="36">
        <f t="shared" si="175"/>
        <v>144.57332568450002</v>
      </c>
      <c r="BQ20" s="36">
        <f t="shared" si="175"/>
        <v>143.50889551116666</v>
      </c>
      <c r="BR20" s="36">
        <f t="shared" si="175"/>
        <v>142.97668042449999</v>
      </c>
      <c r="BS20" s="36">
        <f t="shared" si="175"/>
        <v>142.97668042449999</v>
      </c>
      <c r="BT20" s="36">
        <f t="shared" si="175"/>
        <v>142.97668042449999</v>
      </c>
      <c r="BU20" s="36">
        <f t="shared" si="175"/>
        <v>142.97668042449999</v>
      </c>
      <c r="BV20" s="36">
        <f t="shared" si="175"/>
        <v>142.97668042449999</v>
      </c>
      <c r="BW20" s="36">
        <f t="shared" si="175"/>
        <v>142.97668042449999</v>
      </c>
      <c r="BX20" s="36">
        <f t="shared" si="175"/>
        <v>141.67057261000002</v>
      </c>
      <c r="BY20" s="36">
        <f t="shared" si="176"/>
        <v>141.67057261000002</v>
      </c>
      <c r="BZ20" s="36">
        <f t="shared" si="176"/>
        <v>141.67057261000002</v>
      </c>
      <c r="CA20" s="36">
        <f t="shared" si="176"/>
        <v>141.67057261000002</v>
      </c>
      <c r="CB20" s="36">
        <f t="shared" si="176"/>
        <v>141.67057261000002</v>
      </c>
      <c r="CC20" s="36">
        <f t="shared" si="176"/>
        <v>141.67057261000002</v>
      </c>
      <c r="CD20" s="36">
        <f t="shared" si="176"/>
        <v>141.67057261000002</v>
      </c>
      <c r="CE20" s="36">
        <f t="shared" si="176"/>
        <v>141.67057261000002</v>
      </c>
      <c r="CF20" s="36">
        <f t="shared" si="176"/>
        <v>141.67057261000002</v>
      </c>
      <c r="CG20" s="36">
        <f t="shared" si="176"/>
        <v>141.67057261000002</v>
      </c>
      <c r="CH20" s="36">
        <f t="shared" si="176"/>
        <v>141.67057261000002</v>
      </c>
      <c r="CI20" s="36">
        <f t="shared" si="177"/>
        <v>141.67057261000002</v>
      </c>
      <c r="CJ20" s="36">
        <f t="shared" si="177"/>
        <v>141.67057261000002</v>
      </c>
      <c r="CK20" s="36">
        <f t="shared" si="177"/>
        <v>141.67057261000002</v>
      </c>
      <c r="CL20" s="36">
        <f t="shared" si="177"/>
        <v>141.67057261000002</v>
      </c>
      <c r="CM20" s="36">
        <f t="shared" si="177"/>
        <v>141.67057261000002</v>
      </c>
      <c r="CN20" s="36">
        <f t="shared" si="177"/>
        <v>141.67057261000002</v>
      </c>
      <c r="CO20" s="36">
        <f t="shared" si="177"/>
        <v>141.67057261000002</v>
      </c>
      <c r="CP20" s="36">
        <f t="shared" si="177"/>
        <v>141.67057261000002</v>
      </c>
      <c r="CQ20" s="36">
        <f t="shared" si="177"/>
        <v>141.67057261000002</v>
      </c>
      <c r="CR20" s="36">
        <f t="shared" si="177"/>
        <v>141.67057261000002</v>
      </c>
      <c r="CS20" s="36">
        <f t="shared" si="178"/>
        <v>141.67057261000002</v>
      </c>
      <c r="CT20" s="36">
        <f t="shared" si="178"/>
        <v>141.67057261000002</v>
      </c>
      <c r="CU20" s="36">
        <f t="shared" si="178"/>
        <v>141.67057261000002</v>
      </c>
      <c r="CV20" s="36">
        <f t="shared" si="178"/>
        <v>141.67057261000002</v>
      </c>
      <c r="CW20" s="36">
        <f t="shared" si="178"/>
        <v>141.67057261000002</v>
      </c>
      <c r="CX20" s="36">
        <f t="shared" si="178"/>
        <v>141.67057261000002</v>
      </c>
      <c r="CY20" s="36">
        <f t="shared" si="178"/>
        <v>141.67057261000002</v>
      </c>
      <c r="CZ20" s="36">
        <f t="shared" si="178"/>
        <v>141.67057261000002</v>
      </c>
      <c r="DA20" s="36">
        <f t="shared" si="178"/>
        <v>141.67057261000002</v>
      </c>
      <c r="DB20" s="36">
        <f t="shared" si="178"/>
        <v>141.67057261000002</v>
      </c>
      <c r="DC20" s="36">
        <f t="shared" si="179"/>
        <v>141.67057261000002</v>
      </c>
      <c r="DD20" s="36">
        <f t="shared" si="179"/>
        <v>140.57291186866667</v>
      </c>
      <c r="DE20" s="36">
        <f t="shared" si="179"/>
        <v>135.49623093999998</v>
      </c>
      <c r="DF20" s="36">
        <f t="shared" si="179"/>
        <v>135.49623093999998</v>
      </c>
      <c r="DG20" s="36">
        <f t="shared" si="179"/>
        <v>135.23446584779569</v>
      </c>
      <c r="DH20" s="36">
        <f t="shared" si="179"/>
        <v>133.7573628275</v>
      </c>
      <c r="DI20" s="36">
        <f t="shared" si="179"/>
        <v>133.7573628275</v>
      </c>
      <c r="DJ20" s="36">
        <f t="shared" si="179"/>
        <v>131.29870632322582</v>
      </c>
      <c r="DK20" s="36">
        <f t="shared" si="179"/>
        <v>125.02069089642472</v>
      </c>
      <c r="DL20" s="36">
        <f t="shared" si="179"/>
        <v>122.53639056749999</v>
      </c>
      <c r="DM20" s="36">
        <f t="shared" si="180"/>
        <v>113.71998486774194</v>
      </c>
      <c r="DN20" s="36">
        <f t="shared" si="180"/>
        <v>108.639344295</v>
      </c>
      <c r="DO20" s="36">
        <f t="shared" si="180"/>
        <v>108.639344295</v>
      </c>
      <c r="DP20" s="36">
        <f t="shared" si="180"/>
        <v>108.639344295</v>
      </c>
      <c r="DQ20" s="36">
        <f t="shared" si="180"/>
        <v>93.912111537822568</v>
      </c>
      <c r="DR20" s="36">
        <f t="shared" si="180"/>
        <v>79.998646372022392</v>
      </c>
      <c r="DS20" s="36">
        <f t="shared" si="180"/>
        <v>71.159485169999996</v>
      </c>
      <c r="DT20" s="36">
        <f t="shared" si="180"/>
        <v>71.159485169999996</v>
      </c>
      <c r="DU20" s="36">
        <f t="shared" si="180"/>
        <v>71.159485169999996</v>
      </c>
      <c r="DV20" s="36">
        <f t="shared" si="180"/>
        <v>42.098572474999997</v>
      </c>
      <c r="DW20" s="36">
        <f t="shared" si="181"/>
        <v>34.018460787500004</v>
      </c>
      <c r="DX20" s="36">
        <f t="shared" si="181"/>
        <v>20.77669086123656</v>
      </c>
      <c r="DY20" s="36">
        <f t="shared" si="181"/>
        <v>0</v>
      </c>
      <c r="DZ20" s="36">
        <f t="shared" si="181"/>
        <v>0</v>
      </c>
      <c r="EA20" s="36">
        <f t="shared" si="181"/>
        <v>0</v>
      </c>
      <c r="EB20" s="36">
        <f t="shared" si="181"/>
        <v>0</v>
      </c>
      <c r="EC20" s="36">
        <f t="shared" si="181"/>
        <v>0</v>
      </c>
      <c r="ED20" s="36">
        <f t="shared" si="181"/>
        <v>0</v>
      </c>
      <c r="EE20" s="36">
        <f t="shared" si="181"/>
        <v>0</v>
      </c>
      <c r="EF20" s="36">
        <f t="shared" si="181"/>
        <v>0</v>
      </c>
      <c r="EG20" s="36">
        <f t="shared" si="182"/>
        <v>0</v>
      </c>
      <c r="EH20" s="36">
        <f t="shared" si="182"/>
        <v>0</v>
      </c>
      <c r="EI20" s="36">
        <f t="shared" si="182"/>
        <v>0</v>
      </c>
      <c r="EJ20" s="36">
        <f t="shared" si="182"/>
        <v>0</v>
      </c>
      <c r="EK20" s="36">
        <f t="shared" si="182"/>
        <v>0</v>
      </c>
      <c r="EL20" s="36">
        <f t="shared" si="182"/>
        <v>0</v>
      </c>
      <c r="EM20" s="36">
        <f t="shared" si="182"/>
        <v>0</v>
      </c>
      <c r="EN20" s="36">
        <f t="shared" si="182"/>
        <v>0</v>
      </c>
      <c r="EO20" s="36">
        <f t="shared" si="182"/>
        <v>0</v>
      </c>
      <c r="EP20" s="36">
        <f t="shared" si="182"/>
        <v>0</v>
      </c>
      <c r="EQ20" s="36">
        <f t="shared" si="183"/>
        <v>0</v>
      </c>
      <c r="ER20" s="36">
        <f t="shared" si="183"/>
        <v>0</v>
      </c>
      <c r="ES20" s="36">
        <f t="shared" si="183"/>
        <v>0</v>
      </c>
      <c r="ET20" s="36">
        <f t="shared" si="183"/>
        <v>0</v>
      </c>
      <c r="EU20" s="36">
        <f t="shared" si="183"/>
        <v>0</v>
      </c>
      <c r="EV20" s="36">
        <f t="shared" si="183"/>
        <v>0</v>
      </c>
      <c r="EW20" s="36">
        <f t="shared" si="183"/>
        <v>0</v>
      </c>
      <c r="EX20" s="36">
        <f t="shared" si="183"/>
        <v>0</v>
      </c>
      <c r="EY20" s="36">
        <f t="shared" si="183"/>
        <v>0</v>
      </c>
      <c r="EZ20" s="36">
        <f t="shared" si="183"/>
        <v>0</v>
      </c>
      <c r="FA20" s="36">
        <f t="shared" si="184"/>
        <v>0</v>
      </c>
      <c r="FB20" s="36">
        <f t="shared" si="184"/>
        <v>0</v>
      </c>
      <c r="FC20" s="36">
        <f t="shared" si="184"/>
        <v>0</v>
      </c>
      <c r="FD20" s="36">
        <f t="shared" si="184"/>
        <v>0</v>
      </c>
      <c r="FE20" s="36">
        <f t="shared" si="184"/>
        <v>0</v>
      </c>
      <c r="FF20" s="36">
        <f t="shared" si="184"/>
        <v>0</v>
      </c>
      <c r="FG20" s="36">
        <f t="shared" si="184"/>
        <v>0</v>
      </c>
      <c r="FH20" s="36">
        <f t="shared" si="184"/>
        <v>0</v>
      </c>
      <c r="FI20" s="36">
        <f t="shared" si="184"/>
        <v>0</v>
      </c>
      <c r="FJ20" s="36">
        <f t="shared" si="184"/>
        <v>0</v>
      </c>
      <c r="FK20" s="36">
        <f t="shared" si="185"/>
        <v>0</v>
      </c>
      <c r="FL20" s="36">
        <f t="shared" si="185"/>
        <v>0</v>
      </c>
      <c r="FM20" s="36">
        <f t="shared" si="185"/>
        <v>0</v>
      </c>
      <c r="FN20" s="36">
        <f t="shared" si="185"/>
        <v>0</v>
      </c>
      <c r="FO20" s="36">
        <f t="shared" si="185"/>
        <v>0</v>
      </c>
      <c r="FP20" s="36">
        <f t="shared" si="185"/>
        <v>0</v>
      </c>
      <c r="FQ20" s="36">
        <f t="shared" si="185"/>
        <v>0</v>
      </c>
      <c r="FR20" s="36">
        <f t="shared" si="185"/>
        <v>0</v>
      </c>
      <c r="FS20" s="36">
        <f t="shared" si="185"/>
        <v>0</v>
      </c>
      <c r="FT20" s="36">
        <f t="shared" si="185"/>
        <v>0</v>
      </c>
      <c r="FU20" s="36">
        <f t="shared" si="186"/>
        <v>0</v>
      </c>
      <c r="FV20" s="36">
        <f t="shared" si="186"/>
        <v>0</v>
      </c>
      <c r="FW20" s="36">
        <f t="shared" si="186"/>
        <v>0</v>
      </c>
      <c r="FX20" s="36">
        <f t="shared" si="186"/>
        <v>0</v>
      </c>
      <c r="FY20" s="36">
        <f t="shared" si="186"/>
        <v>0</v>
      </c>
      <c r="FZ20" s="36">
        <f t="shared" si="186"/>
        <v>0</v>
      </c>
      <c r="GA20" s="36">
        <f t="shared" si="186"/>
        <v>0</v>
      </c>
      <c r="GB20" s="36">
        <f t="shared" si="186"/>
        <v>0</v>
      </c>
      <c r="GC20" s="36">
        <f t="shared" si="186"/>
        <v>0</v>
      </c>
      <c r="GD20" s="36">
        <f t="shared" si="186"/>
        <v>0</v>
      </c>
      <c r="GE20" s="36">
        <f t="shared" si="187"/>
        <v>0</v>
      </c>
      <c r="GF20" s="36">
        <f t="shared" si="187"/>
        <v>0</v>
      </c>
      <c r="GG20" s="36">
        <f t="shared" si="187"/>
        <v>0</v>
      </c>
      <c r="GH20" s="36">
        <f t="shared" si="187"/>
        <v>0</v>
      </c>
      <c r="GI20" s="36">
        <f t="shared" si="187"/>
        <v>0</v>
      </c>
      <c r="GJ20" s="36">
        <f t="shared" si="187"/>
        <v>0</v>
      </c>
      <c r="GL20" s="27" t="s">
        <v>4</v>
      </c>
      <c r="GM20" s="36">
        <f t="shared" si="188"/>
        <v>48.482073374999985</v>
      </c>
      <c r="GN20" s="36">
        <f t="shared" si="188"/>
        <v>48.482073374999985</v>
      </c>
      <c r="GO20" s="36">
        <f t="shared" si="188"/>
        <v>48.482073374999985</v>
      </c>
      <c r="GP20" s="36">
        <f t="shared" si="188"/>
        <v>48.482073374999985</v>
      </c>
      <c r="GQ20" s="36">
        <f t="shared" si="188"/>
        <v>48.482073374999985</v>
      </c>
      <c r="GR20" s="36">
        <f t="shared" si="188"/>
        <v>48.482073374999985</v>
      </c>
      <c r="GS20" s="36">
        <f t="shared" si="188"/>
        <v>48.482073374999985</v>
      </c>
      <c r="GT20" s="36">
        <f t="shared" si="188"/>
        <v>48.482073374999985</v>
      </c>
      <c r="GU20" s="36">
        <f t="shared" si="188"/>
        <v>48.482073374999985</v>
      </c>
      <c r="GV20" s="36">
        <f t="shared" si="188"/>
        <v>48.482073374999985</v>
      </c>
      <c r="GW20" s="36">
        <f t="shared" si="189"/>
        <v>48.482073374999985</v>
      </c>
      <c r="GX20" s="36">
        <f t="shared" si="189"/>
        <v>48.482073374999985</v>
      </c>
      <c r="GY20" s="36">
        <f t="shared" si="189"/>
        <v>48.481354742499981</v>
      </c>
      <c r="GZ20" s="36">
        <f t="shared" si="189"/>
        <v>48.481354742499981</v>
      </c>
      <c r="HA20" s="36">
        <f t="shared" si="189"/>
        <v>48.191108561499988</v>
      </c>
      <c r="HB20" s="36">
        <f t="shared" si="189"/>
        <v>48.191108561499988</v>
      </c>
      <c r="HC20" s="36">
        <f t="shared" si="189"/>
        <v>48.191108561499988</v>
      </c>
      <c r="HD20" s="36">
        <f t="shared" si="189"/>
        <v>48.191108561499988</v>
      </c>
      <c r="HE20" s="36">
        <f t="shared" si="189"/>
        <v>48.191108561499988</v>
      </c>
      <c r="HF20" s="36">
        <f t="shared" si="189"/>
        <v>48.191108561499988</v>
      </c>
      <c r="HG20" s="36">
        <f t="shared" si="190"/>
        <v>48.191108561499988</v>
      </c>
      <c r="HH20" s="36">
        <f t="shared" si="190"/>
        <v>48.191108561499988</v>
      </c>
      <c r="HI20" s="36">
        <f t="shared" si="190"/>
        <v>48.191108561499988</v>
      </c>
      <c r="HJ20" s="36">
        <f t="shared" si="190"/>
        <v>48.191108561499988</v>
      </c>
      <c r="HK20" s="36">
        <f t="shared" si="190"/>
        <v>48.191108561499988</v>
      </c>
      <c r="HL20" s="36">
        <f t="shared" si="190"/>
        <v>48.191108561499988</v>
      </c>
      <c r="HM20" s="36">
        <f t="shared" si="190"/>
        <v>48.191108561499988</v>
      </c>
      <c r="HN20" s="36">
        <f t="shared" si="190"/>
        <v>48.191108561499988</v>
      </c>
      <c r="HO20" s="36">
        <f t="shared" si="190"/>
        <v>48.191108561499988</v>
      </c>
      <c r="HP20" s="36">
        <f t="shared" si="190"/>
        <v>48.191108561499988</v>
      </c>
      <c r="HQ20" s="36">
        <f t="shared" si="191"/>
        <v>48.191108561499988</v>
      </c>
      <c r="HR20" s="36">
        <f t="shared" si="191"/>
        <v>48.191108561499988</v>
      </c>
      <c r="HS20" s="36">
        <f t="shared" si="191"/>
        <v>48.191108561499988</v>
      </c>
      <c r="HT20" s="36">
        <f t="shared" si="191"/>
        <v>48.191108561499988</v>
      </c>
      <c r="HU20" s="36">
        <f t="shared" si="191"/>
        <v>48.191108561499988</v>
      </c>
      <c r="HV20" s="36">
        <f t="shared" si="191"/>
        <v>48.191108561499988</v>
      </c>
      <c r="HW20" s="36">
        <f t="shared" si="191"/>
        <v>48.191108561499988</v>
      </c>
      <c r="HX20" s="36">
        <f t="shared" si="191"/>
        <v>47.65889347483332</v>
      </c>
      <c r="HY20" s="36">
        <f t="shared" si="191"/>
        <v>47.65889347483332</v>
      </c>
      <c r="HZ20" s="36">
        <f t="shared" si="191"/>
        <v>47.65889347483332</v>
      </c>
      <c r="IA20" s="36">
        <f t="shared" si="192"/>
        <v>47.65889347483332</v>
      </c>
      <c r="IB20" s="36">
        <f t="shared" si="192"/>
        <v>47.65889347483332</v>
      </c>
      <c r="IC20" s="36">
        <f t="shared" si="192"/>
        <v>47.65889347483332</v>
      </c>
      <c r="ID20" s="36">
        <f t="shared" si="192"/>
        <v>47.65889347483332</v>
      </c>
      <c r="IE20" s="36">
        <f t="shared" si="192"/>
        <v>47.65889347483332</v>
      </c>
      <c r="IF20" s="36">
        <f t="shared" si="192"/>
        <v>47.65889347483332</v>
      </c>
      <c r="IG20" s="36">
        <f t="shared" si="192"/>
        <v>47.65889347483332</v>
      </c>
      <c r="IH20" s="36">
        <f t="shared" si="192"/>
        <v>47.65889347483332</v>
      </c>
      <c r="II20" s="36">
        <f t="shared" si="192"/>
        <v>47.65889347483332</v>
      </c>
      <c r="IJ20" s="36">
        <f t="shared" si="192"/>
        <v>47.65889347483332</v>
      </c>
      <c r="IK20" s="36">
        <f t="shared" si="193"/>
        <v>47.65889347483332</v>
      </c>
      <c r="IL20" s="36">
        <f t="shared" si="193"/>
        <v>47.65889347483332</v>
      </c>
      <c r="IM20" s="36">
        <f t="shared" si="193"/>
        <v>47.65889347483332</v>
      </c>
      <c r="IN20" s="36">
        <f t="shared" si="193"/>
        <v>47.65889347483332</v>
      </c>
      <c r="IO20" s="36">
        <f t="shared" si="193"/>
        <v>47.65889347483332</v>
      </c>
      <c r="IP20" s="36">
        <f t="shared" si="193"/>
        <v>47.65889347483332</v>
      </c>
      <c r="IQ20" s="36">
        <f t="shared" si="193"/>
        <v>47.65889347483332</v>
      </c>
      <c r="IR20" s="36">
        <f t="shared" si="193"/>
        <v>47.223524203333319</v>
      </c>
      <c r="IS20" s="36">
        <f t="shared" si="193"/>
        <v>47.223524203333319</v>
      </c>
      <c r="IT20" s="36">
        <f t="shared" si="193"/>
        <v>47.223524203333319</v>
      </c>
      <c r="IU20" s="36">
        <f t="shared" si="194"/>
        <v>47.223524203333319</v>
      </c>
      <c r="IV20" s="36">
        <f t="shared" si="194"/>
        <v>47.223524203333319</v>
      </c>
      <c r="IW20" s="36">
        <f t="shared" si="194"/>
        <v>47.223524203333319</v>
      </c>
      <c r="IX20" s="36">
        <f t="shared" si="194"/>
        <v>47.223524203333319</v>
      </c>
      <c r="IY20" s="36">
        <f t="shared" si="194"/>
        <v>47.223524203333319</v>
      </c>
      <c r="IZ20" s="36">
        <f t="shared" si="194"/>
        <v>47.223524203333319</v>
      </c>
      <c r="JA20" s="36">
        <f t="shared" si="194"/>
        <v>47.223524203333319</v>
      </c>
      <c r="JB20" s="36">
        <f t="shared" si="194"/>
        <v>47.223524203333319</v>
      </c>
      <c r="JC20" s="36">
        <f t="shared" si="194"/>
        <v>47.223524203333319</v>
      </c>
      <c r="JD20" s="36">
        <f t="shared" si="194"/>
        <v>47.223524203333319</v>
      </c>
      <c r="JE20" s="36">
        <f t="shared" si="195"/>
        <v>47.223524203333319</v>
      </c>
      <c r="JF20" s="36">
        <f t="shared" si="195"/>
        <v>47.223524203333319</v>
      </c>
      <c r="JG20" s="36">
        <f t="shared" si="195"/>
        <v>47.223524203333319</v>
      </c>
      <c r="JH20" s="36">
        <f t="shared" si="195"/>
        <v>47.223524203333319</v>
      </c>
      <c r="JI20" s="36">
        <f t="shared" si="195"/>
        <v>47.223524203333319</v>
      </c>
      <c r="JJ20" s="36">
        <f t="shared" si="195"/>
        <v>47.223524203333319</v>
      </c>
      <c r="JK20" s="36">
        <f t="shared" si="195"/>
        <v>47.223524203333319</v>
      </c>
      <c r="JL20" s="36">
        <f t="shared" si="195"/>
        <v>47.223524203333319</v>
      </c>
      <c r="JM20" s="36">
        <f t="shared" si="195"/>
        <v>47.223524203333319</v>
      </c>
      <c r="JN20" s="36">
        <f t="shared" si="195"/>
        <v>47.223524203333319</v>
      </c>
      <c r="JO20" s="36">
        <f t="shared" si="196"/>
        <v>47.223524203333319</v>
      </c>
      <c r="JP20" s="36">
        <f t="shared" si="196"/>
        <v>47.223524203333319</v>
      </c>
      <c r="JQ20" s="36">
        <f t="shared" si="196"/>
        <v>47.223524203333319</v>
      </c>
      <c r="JR20" s="36">
        <f t="shared" si="196"/>
        <v>47.223524203333319</v>
      </c>
      <c r="JS20" s="36">
        <f t="shared" si="196"/>
        <v>47.223524203333319</v>
      </c>
      <c r="JT20" s="36">
        <f t="shared" si="196"/>
        <v>47.223524203333319</v>
      </c>
      <c r="JU20" s="36">
        <f t="shared" si="196"/>
        <v>47.223524203333319</v>
      </c>
      <c r="JV20" s="36">
        <f t="shared" si="196"/>
        <v>47.223524203333319</v>
      </c>
      <c r="JW20" s="36">
        <f t="shared" si="196"/>
        <v>47.223524203333319</v>
      </c>
      <c r="JX20" s="36">
        <f t="shared" si="196"/>
        <v>47.223524203333319</v>
      </c>
      <c r="JY20" s="36">
        <f t="shared" si="197"/>
        <v>47.223524203333319</v>
      </c>
      <c r="JZ20" s="36">
        <f t="shared" si="197"/>
        <v>47.223524203333319</v>
      </c>
      <c r="KA20" s="36">
        <f t="shared" si="197"/>
        <v>47.223524203333319</v>
      </c>
      <c r="KB20" s="36">
        <f t="shared" si="197"/>
        <v>47.223524203333319</v>
      </c>
      <c r="KC20" s="36">
        <f t="shared" si="197"/>
        <v>47.223524203333319</v>
      </c>
      <c r="KD20" s="36">
        <f t="shared" si="197"/>
        <v>47.223524203333319</v>
      </c>
      <c r="KE20" s="36">
        <f t="shared" si="197"/>
        <v>47.223524203333319</v>
      </c>
      <c r="KF20" s="36">
        <f t="shared" si="197"/>
        <v>47.223524203333319</v>
      </c>
      <c r="KG20" s="36">
        <f t="shared" si="197"/>
        <v>47.223524203333319</v>
      </c>
      <c r="KH20" s="36">
        <f t="shared" si="197"/>
        <v>47.223524203333319</v>
      </c>
      <c r="KI20" s="36">
        <f t="shared" si="198"/>
        <v>47.223524203333319</v>
      </c>
      <c r="KJ20" s="36">
        <f t="shared" si="198"/>
        <v>47.223524203333319</v>
      </c>
      <c r="KK20" s="36">
        <f t="shared" si="198"/>
        <v>47.223524203333319</v>
      </c>
      <c r="KL20" s="36">
        <f t="shared" si="198"/>
        <v>47.223524203333319</v>
      </c>
      <c r="KM20" s="36">
        <f t="shared" si="198"/>
        <v>47.223524203333319</v>
      </c>
      <c r="KN20" s="36">
        <f t="shared" si="198"/>
        <v>47.223524203333319</v>
      </c>
      <c r="KO20" s="36">
        <f t="shared" si="198"/>
        <v>47.223524203333319</v>
      </c>
      <c r="KP20" s="36">
        <f t="shared" si="198"/>
        <v>47.223524203333319</v>
      </c>
      <c r="KQ20" s="36">
        <f t="shared" si="198"/>
        <v>47.223524203333319</v>
      </c>
      <c r="KR20" s="36">
        <f t="shared" si="198"/>
        <v>47.223524203333319</v>
      </c>
      <c r="KS20" s="36">
        <f t="shared" si="199"/>
        <v>47.223524203333319</v>
      </c>
      <c r="KT20" s="36">
        <f t="shared" si="199"/>
        <v>47.223524203333319</v>
      </c>
      <c r="KU20" s="36">
        <f t="shared" si="199"/>
        <v>47.223524203333319</v>
      </c>
      <c r="KV20" s="36">
        <f t="shared" si="199"/>
        <v>47.223524203333319</v>
      </c>
      <c r="KW20" s="36">
        <f t="shared" si="199"/>
        <v>47.223524203333319</v>
      </c>
      <c r="KX20" s="36">
        <f t="shared" si="199"/>
        <v>47.223524203333319</v>
      </c>
      <c r="KY20" s="36">
        <f t="shared" si="199"/>
        <v>47.223524203333319</v>
      </c>
      <c r="KZ20" s="36">
        <f t="shared" si="199"/>
        <v>47.223524203333319</v>
      </c>
      <c r="LA20" s="36">
        <f t="shared" si="199"/>
        <v>47.223524203333319</v>
      </c>
      <c r="LB20" s="36">
        <f t="shared" si="199"/>
        <v>47.223524203333319</v>
      </c>
      <c r="LC20" s="36">
        <f t="shared" si="200"/>
        <v>47.223524203333319</v>
      </c>
      <c r="LD20" s="36">
        <f t="shared" si="200"/>
        <v>47.223524203333319</v>
      </c>
      <c r="LE20" s="36">
        <f t="shared" si="200"/>
        <v>47.223524203333319</v>
      </c>
      <c r="LF20" s="36">
        <f t="shared" si="200"/>
        <v>47.223524203333319</v>
      </c>
      <c r="LG20" s="36">
        <f t="shared" si="200"/>
        <v>47.223524203333319</v>
      </c>
      <c r="LH20" s="36">
        <f t="shared" si="200"/>
        <v>47.223524203333319</v>
      </c>
      <c r="LI20" s="36">
        <f t="shared" si="200"/>
        <v>47.223524203333319</v>
      </c>
      <c r="LJ20" s="36">
        <f t="shared" si="200"/>
        <v>47.223524203333319</v>
      </c>
      <c r="LK20" s="36">
        <f t="shared" si="200"/>
        <v>47.223524203333319</v>
      </c>
      <c r="LL20" s="36">
        <f t="shared" si="200"/>
        <v>47.223524203333319</v>
      </c>
      <c r="LM20" s="36">
        <f t="shared" si="201"/>
        <v>47.223524203333319</v>
      </c>
      <c r="LN20" s="36">
        <f t="shared" si="201"/>
        <v>47.223524203333319</v>
      </c>
      <c r="LO20" s="36">
        <f t="shared" si="201"/>
        <v>47.223524203333319</v>
      </c>
      <c r="LP20" s="36">
        <f t="shared" si="201"/>
        <v>47.223524203333319</v>
      </c>
      <c r="LQ20" s="36">
        <f t="shared" si="201"/>
        <v>47.223524203333319</v>
      </c>
      <c r="LR20" s="36">
        <f t="shared" si="201"/>
        <v>47.223524203333319</v>
      </c>
      <c r="LS20" s="36">
        <f t="shared" si="201"/>
        <v>47.223524203333319</v>
      </c>
      <c r="LT20" s="36">
        <f t="shared" si="201"/>
        <v>47.223524203333319</v>
      </c>
      <c r="LU20" s="36">
        <f t="shared" si="201"/>
        <v>47.223524203333319</v>
      </c>
      <c r="LV20" s="36">
        <f t="shared" si="201"/>
        <v>47.223524203333319</v>
      </c>
      <c r="LW20" s="36">
        <f t="shared" si="202"/>
        <v>47.223524203333319</v>
      </c>
      <c r="LX20" s="36">
        <f t="shared" si="202"/>
        <v>47.223524203333319</v>
      </c>
      <c r="LY20" s="36">
        <f t="shared" si="202"/>
        <v>47.223524203333319</v>
      </c>
      <c r="LZ20" s="36">
        <f t="shared" si="202"/>
        <v>47.223524203333319</v>
      </c>
      <c r="MA20" s="36">
        <f t="shared" si="202"/>
        <v>47.223524203333319</v>
      </c>
      <c r="MB20" s="36">
        <f t="shared" si="202"/>
        <v>47.223524203333319</v>
      </c>
      <c r="MC20" s="36">
        <f t="shared" si="202"/>
        <v>47.223524203333319</v>
      </c>
      <c r="MD20" s="36">
        <f t="shared" si="202"/>
        <v>47.223524203333319</v>
      </c>
      <c r="ME20" s="36">
        <f t="shared" si="202"/>
        <v>47.223524203333319</v>
      </c>
      <c r="MF20" s="36">
        <f t="shared" si="202"/>
        <v>47.223524203333319</v>
      </c>
      <c r="MG20" s="36">
        <f t="shared" si="203"/>
        <v>47.223524203333319</v>
      </c>
      <c r="MH20" s="36">
        <f t="shared" si="203"/>
        <v>47.223524203333319</v>
      </c>
      <c r="MI20" s="36">
        <f t="shared" si="203"/>
        <v>47.223524203333319</v>
      </c>
      <c r="MJ20" s="36">
        <f t="shared" si="203"/>
        <v>47.223524203333319</v>
      </c>
      <c r="MK20" s="36">
        <f t="shared" si="203"/>
        <v>47.223524203333319</v>
      </c>
      <c r="ML20" s="36">
        <f t="shared" si="203"/>
        <v>46.125863461999991</v>
      </c>
      <c r="MM20" s="36">
        <f t="shared" si="203"/>
        <v>45.165410313333325</v>
      </c>
      <c r="MN20" s="36">
        <f t="shared" si="203"/>
        <v>45.165410313333325</v>
      </c>
      <c r="MO20" s="36">
        <f t="shared" si="203"/>
        <v>45.165410313333325</v>
      </c>
      <c r="MP20" s="36">
        <f t="shared" si="203"/>
        <v>45.165410313333325</v>
      </c>
      <c r="MQ20" s="36">
        <f t="shared" si="204"/>
        <v>45.165410313333325</v>
      </c>
      <c r="MR20" s="36">
        <f t="shared" si="204"/>
        <v>45.165410313333325</v>
      </c>
      <c r="MS20" s="36">
        <f t="shared" si="204"/>
        <v>45.165410313333325</v>
      </c>
      <c r="MT20" s="36">
        <f t="shared" si="204"/>
        <v>45.165410313333325</v>
      </c>
      <c r="MU20" s="36">
        <f t="shared" si="204"/>
        <v>44.903645221129025</v>
      </c>
      <c r="MV20" s="36">
        <f t="shared" si="204"/>
        <v>44.585787609166658</v>
      </c>
      <c r="MW20" s="36">
        <f t="shared" si="204"/>
        <v>44.585787609166658</v>
      </c>
      <c r="MX20" s="36">
        <f t="shared" si="204"/>
        <v>44.585787609166658</v>
      </c>
      <c r="MY20" s="36">
        <f t="shared" si="204"/>
        <v>44.585787609166658</v>
      </c>
      <c r="MZ20" s="36">
        <f t="shared" si="204"/>
        <v>44.585787609166658</v>
      </c>
      <c r="NA20" s="36">
        <f t="shared" si="205"/>
        <v>44.585787609166658</v>
      </c>
      <c r="NB20" s="36">
        <f t="shared" si="205"/>
        <v>44.106828549892462</v>
      </c>
      <c r="NC20" s="36">
        <f t="shared" si="205"/>
        <v>43.595938886666659</v>
      </c>
      <c r="ND20" s="36">
        <f t="shared" si="205"/>
        <v>43.595938886666659</v>
      </c>
      <c r="NE20" s="36">
        <f t="shared" si="205"/>
        <v>43.329763851424723</v>
      </c>
      <c r="NF20" s="36">
        <f t="shared" si="205"/>
        <v>40.84546352249999</v>
      </c>
      <c r="NG20" s="36">
        <f t="shared" si="205"/>
        <v>40.84546352249999</v>
      </c>
      <c r="NH20" s="36">
        <f t="shared" si="205"/>
        <v>40.84546352249999</v>
      </c>
      <c r="NI20" s="36">
        <f t="shared" si="205"/>
        <v>40.84546352249999</v>
      </c>
      <c r="NJ20" s="36">
        <f t="shared" si="205"/>
        <v>40.84546352249999</v>
      </c>
      <c r="NK20" s="36">
        <f t="shared" si="206"/>
        <v>40.84546352249999</v>
      </c>
      <c r="NL20" s="36">
        <f t="shared" si="206"/>
        <v>36.66140658024193</v>
      </c>
      <c r="NM20" s="36">
        <f t="shared" si="206"/>
        <v>36.213114765</v>
      </c>
      <c r="NN20" s="36">
        <f t="shared" si="206"/>
        <v>36.213114765</v>
      </c>
      <c r="NO20" s="36">
        <f t="shared" si="206"/>
        <v>36.213114765</v>
      </c>
      <c r="NP20" s="36">
        <f t="shared" si="206"/>
        <v>36.213114765</v>
      </c>
      <c r="NQ20" s="36">
        <f t="shared" si="206"/>
        <v>36.213114765</v>
      </c>
      <c r="NR20" s="36">
        <f t="shared" si="206"/>
        <v>36.213114765</v>
      </c>
      <c r="NS20" s="36">
        <f t="shared" si="206"/>
        <v>36.213114765</v>
      </c>
      <c r="NT20" s="36">
        <f t="shared" si="206"/>
        <v>36.213114765</v>
      </c>
      <c r="NU20" s="36">
        <f t="shared" si="207"/>
        <v>36.213114765</v>
      </c>
      <c r="NV20" s="36">
        <f t="shared" si="207"/>
        <v>36.213114765</v>
      </c>
      <c r="NW20" s="36">
        <f t="shared" si="207"/>
        <v>32.758578686155914</v>
      </c>
      <c r="NX20" s="36">
        <f t="shared" si="207"/>
        <v>30.576766425833334</v>
      </c>
      <c r="NY20" s="36">
        <f t="shared" si="207"/>
        <v>30.576766425833334</v>
      </c>
      <c r="NZ20" s="36">
        <f t="shared" si="207"/>
        <v>28.897974904327956</v>
      </c>
      <c r="OA20" s="36">
        <f t="shared" si="207"/>
        <v>27.380843077694443</v>
      </c>
      <c r="OB20" s="36">
        <f t="shared" si="207"/>
        <v>23.71982839</v>
      </c>
      <c r="OC20" s="36">
        <f t="shared" si="207"/>
        <v>23.71982839</v>
      </c>
      <c r="OD20" s="36">
        <f t="shared" si="207"/>
        <v>23.71982839</v>
      </c>
      <c r="OE20" s="36">
        <f t="shared" si="208"/>
        <v>23.71982839</v>
      </c>
      <c r="OF20" s="36">
        <f t="shared" si="208"/>
        <v>23.71982839</v>
      </c>
      <c r="OG20" s="36">
        <f t="shared" si="208"/>
        <v>23.71982839</v>
      </c>
      <c r="OH20" s="36">
        <f t="shared" si="208"/>
        <v>23.71982839</v>
      </c>
      <c r="OI20" s="36">
        <f t="shared" si="208"/>
        <v>23.71982839</v>
      </c>
      <c r="OJ20" s="36">
        <f t="shared" si="208"/>
        <v>23.71982839</v>
      </c>
      <c r="OK20" s="36">
        <f t="shared" si="208"/>
        <v>23.71982839</v>
      </c>
      <c r="OL20" s="36">
        <f t="shared" si="208"/>
        <v>17.427629243548388</v>
      </c>
      <c r="OM20" s="36">
        <f t="shared" si="208"/>
        <v>12.883263193333335</v>
      </c>
      <c r="ON20" s="36">
        <f t="shared" si="208"/>
        <v>11.78768003811828</v>
      </c>
      <c r="OO20" s="36">
        <f t="shared" si="209"/>
        <v>11.339486929166668</v>
      </c>
      <c r="OP20" s="36">
        <f t="shared" si="209"/>
        <v>11.339486929166668</v>
      </c>
      <c r="OQ20" s="36">
        <f t="shared" si="209"/>
        <v>11.339486929166668</v>
      </c>
      <c r="OR20" s="36">
        <f t="shared" si="209"/>
        <v>11.339486929166668</v>
      </c>
      <c r="OS20" s="36">
        <f t="shared" si="209"/>
        <v>9.4372039320698917</v>
      </c>
      <c r="OT20" s="36">
        <f t="shared" si="209"/>
        <v>0</v>
      </c>
      <c r="OU20" s="36">
        <f t="shared" si="209"/>
        <v>0</v>
      </c>
      <c r="OV20" s="36">
        <f t="shared" si="209"/>
        <v>0</v>
      </c>
      <c r="OW20" s="36">
        <f t="shared" si="209"/>
        <v>0</v>
      </c>
      <c r="OX20" s="36">
        <f t="shared" si="209"/>
        <v>0</v>
      </c>
      <c r="OY20" s="36">
        <f t="shared" si="210"/>
        <v>0</v>
      </c>
      <c r="OZ20" s="36">
        <f t="shared" si="210"/>
        <v>0</v>
      </c>
      <c r="PA20" s="36">
        <f t="shared" si="210"/>
        <v>0</v>
      </c>
      <c r="PB20" s="36">
        <f t="shared" si="210"/>
        <v>0</v>
      </c>
      <c r="PC20" s="36">
        <f t="shared" si="210"/>
        <v>0</v>
      </c>
      <c r="PD20" s="36">
        <f t="shared" si="210"/>
        <v>0</v>
      </c>
      <c r="PE20" s="36">
        <f t="shared" si="210"/>
        <v>0</v>
      </c>
      <c r="PF20" s="36">
        <f t="shared" si="210"/>
        <v>0</v>
      </c>
      <c r="PG20" s="36">
        <f t="shared" si="210"/>
        <v>0</v>
      </c>
      <c r="PH20" s="36">
        <f t="shared" si="210"/>
        <v>0</v>
      </c>
      <c r="PI20" s="36">
        <f t="shared" si="211"/>
        <v>0</v>
      </c>
      <c r="PJ20" s="36">
        <f t="shared" si="211"/>
        <v>0</v>
      </c>
      <c r="PK20" s="36">
        <f t="shared" si="211"/>
        <v>0</v>
      </c>
      <c r="PL20" s="36">
        <f t="shared" si="211"/>
        <v>0</v>
      </c>
      <c r="PM20" s="36">
        <f t="shared" si="211"/>
        <v>0</v>
      </c>
      <c r="PN20" s="36">
        <f t="shared" si="211"/>
        <v>0</v>
      </c>
      <c r="PO20" s="36">
        <f t="shared" si="211"/>
        <v>0</v>
      </c>
      <c r="PP20" s="36">
        <f t="shared" si="211"/>
        <v>0</v>
      </c>
      <c r="PQ20" s="36">
        <f t="shared" si="211"/>
        <v>0</v>
      </c>
      <c r="PR20" s="36">
        <f t="shared" si="211"/>
        <v>0</v>
      </c>
      <c r="PS20" s="36">
        <f t="shared" si="212"/>
        <v>0</v>
      </c>
      <c r="PT20" s="36">
        <f t="shared" si="212"/>
        <v>0</v>
      </c>
      <c r="PU20" s="36">
        <f t="shared" si="212"/>
        <v>0</v>
      </c>
      <c r="PV20" s="36">
        <f t="shared" si="212"/>
        <v>0</v>
      </c>
      <c r="PW20" s="36">
        <f t="shared" si="212"/>
        <v>0</v>
      </c>
      <c r="PX20" s="36">
        <f t="shared" si="212"/>
        <v>0</v>
      </c>
      <c r="PY20" s="36">
        <f t="shared" si="212"/>
        <v>0</v>
      </c>
      <c r="PZ20" s="36">
        <f t="shared" si="212"/>
        <v>0</v>
      </c>
      <c r="QA20" s="36">
        <f t="shared" si="212"/>
        <v>0</v>
      </c>
      <c r="QB20" s="36">
        <f t="shared" si="212"/>
        <v>0</v>
      </c>
      <c r="QC20" s="36">
        <f t="shared" si="213"/>
        <v>0</v>
      </c>
      <c r="QD20" s="36">
        <f t="shared" si="213"/>
        <v>0</v>
      </c>
      <c r="QE20" s="36">
        <f t="shared" si="213"/>
        <v>0</v>
      </c>
      <c r="QF20" s="36">
        <f t="shared" si="213"/>
        <v>0</v>
      </c>
      <c r="QG20" s="36">
        <f t="shared" si="213"/>
        <v>0</v>
      </c>
      <c r="QH20" s="36">
        <f t="shared" si="213"/>
        <v>0</v>
      </c>
      <c r="QI20" s="36">
        <f t="shared" si="213"/>
        <v>0</v>
      </c>
      <c r="QJ20" s="36">
        <f t="shared" si="213"/>
        <v>0</v>
      </c>
      <c r="QK20" s="36">
        <f t="shared" si="213"/>
        <v>0</v>
      </c>
      <c r="QL20" s="36">
        <f t="shared" si="213"/>
        <v>0</v>
      </c>
      <c r="QM20" s="36">
        <f t="shared" si="214"/>
        <v>0</v>
      </c>
      <c r="QN20" s="36">
        <f t="shared" si="214"/>
        <v>0</v>
      </c>
      <c r="QO20" s="36">
        <f t="shared" si="214"/>
        <v>0</v>
      </c>
      <c r="QP20" s="36">
        <f t="shared" si="214"/>
        <v>0</v>
      </c>
      <c r="QQ20" s="36">
        <f t="shared" si="214"/>
        <v>0</v>
      </c>
      <c r="QR20" s="36">
        <f t="shared" si="214"/>
        <v>0</v>
      </c>
      <c r="QS20" s="36">
        <f t="shared" si="214"/>
        <v>0</v>
      </c>
      <c r="QT20" s="36">
        <f t="shared" si="214"/>
        <v>0</v>
      </c>
      <c r="QU20" s="36">
        <f t="shared" si="214"/>
        <v>0</v>
      </c>
      <c r="QV20" s="36">
        <f t="shared" si="214"/>
        <v>0</v>
      </c>
      <c r="QW20" s="36">
        <f t="shared" si="215"/>
        <v>0</v>
      </c>
      <c r="QX20" s="36">
        <f t="shared" si="215"/>
        <v>0</v>
      </c>
      <c r="QY20" s="36">
        <f t="shared" si="215"/>
        <v>0</v>
      </c>
      <c r="QZ20" s="36">
        <f t="shared" si="215"/>
        <v>0</v>
      </c>
      <c r="RA20" s="36">
        <f t="shared" si="215"/>
        <v>0</v>
      </c>
      <c r="RB20" s="36">
        <f t="shared" si="215"/>
        <v>0</v>
      </c>
      <c r="RC20" s="36">
        <f t="shared" si="215"/>
        <v>0</v>
      </c>
      <c r="RD20" s="36">
        <f t="shared" si="215"/>
        <v>0</v>
      </c>
      <c r="RE20" s="36">
        <f t="shared" si="215"/>
        <v>0</v>
      </c>
      <c r="RF20" s="36">
        <f t="shared" si="215"/>
        <v>0</v>
      </c>
      <c r="RG20" s="36">
        <f t="shared" si="216"/>
        <v>0</v>
      </c>
      <c r="RH20" s="36">
        <f t="shared" si="216"/>
        <v>0</v>
      </c>
      <c r="RI20" s="36">
        <f t="shared" si="216"/>
        <v>0</v>
      </c>
      <c r="RJ20" s="36">
        <f t="shared" si="216"/>
        <v>0</v>
      </c>
      <c r="RK20" s="36">
        <f t="shared" si="216"/>
        <v>0</v>
      </c>
      <c r="RL20" s="36">
        <f t="shared" si="216"/>
        <v>0</v>
      </c>
      <c r="RM20" s="36">
        <f t="shared" si="216"/>
        <v>0</v>
      </c>
      <c r="RN20" s="36">
        <f t="shared" si="216"/>
        <v>0</v>
      </c>
      <c r="RO20" s="36">
        <f t="shared" si="216"/>
        <v>0</v>
      </c>
      <c r="RP20" s="36">
        <f t="shared" si="216"/>
        <v>0</v>
      </c>
      <c r="RQ20" s="36">
        <f t="shared" si="217"/>
        <v>0</v>
      </c>
      <c r="RR20" s="36">
        <f t="shared" si="217"/>
        <v>0</v>
      </c>
      <c r="RS20" s="36">
        <f t="shared" si="217"/>
        <v>0</v>
      </c>
      <c r="RT20" s="36">
        <f t="shared" si="217"/>
        <v>0</v>
      </c>
      <c r="RU20" s="36">
        <f t="shared" si="217"/>
        <v>0</v>
      </c>
      <c r="RV20" s="36">
        <f t="shared" si="217"/>
        <v>0</v>
      </c>
      <c r="RW20" s="36">
        <f t="shared" si="217"/>
        <v>0</v>
      </c>
      <c r="RX20" s="36">
        <f t="shared" si="217"/>
        <v>0</v>
      </c>
      <c r="RY20" s="36">
        <f t="shared" si="217"/>
        <v>0</v>
      </c>
      <c r="RZ20" s="36">
        <f t="shared" si="217"/>
        <v>0</v>
      </c>
      <c r="SA20" s="36">
        <f t="shared" si="218"/>
        <v>0</v>
      </c>
      <c r="SB20" s="36">
        <f t="shared" si="218"/>
        <v>0</v>
      </c>
      <c r="SC20" s="36">
        <f t="shared" si="218"/>
        <v>0</v>
      </c>
      <c r="SD20" s="36">
        <f t="shared" si="218"/>
        <v>0</v>
      </c>
      <c r="SE20" s="36">
        <f t="shared" si="218"/>
        <v>0</v>
      </c>
      <c r="SF20" s="36">
        <f t="shared" si="218"/>
        <v>0</v>
      </c>
      <c r="SG20" s="36">
        <f t="shared" si="218"/>
        <v>0</v>
      </c>
      <c r="SH20" s="36">
        <f t="shared" si="218"/>
        <v>0</v>
      </c>
      <c r="SI20" s="36">
        <f t="shared" si="218"/>
        <v>0</v>
      </c>
      <c r="SJ20" s="36">
        <f t="shared" si="218"/>
        <v>0</v>
      </c>
      <c r="SK20" s="36">
        <f t="shared" si="219"/>
        <v>0</v>
      </c>
      <c r="SL20" s="36">
        <f t="shared" si="219"/>
        <v>0</v>
      </c>
      <c r="SM20" s="36">
        <f t="shared" si="219"/>
        <v>0</v>
      </c>
      <c r="SN20" s="36">
        <f t="shared" si="219"/>
        <v>0</v>
      </c>
      <c r="SO20" s="36">
        <f t="shared" si="219"/>
        <v>0</v>
      </c>
      <c r="SP20" s="36">
        <f t="shared" si="219"/>
        <v>0</v>
      </c>
      <c r="SQ20" s="36">
        <f t="shared" si="219"/>
        <v>0</v>
      </c>
      <c r="SR20" s="36">
        <f t="shared" si="219"/>
        <v>0</v>
      </c>
      <c r="SS20" s="36">
        <f t="shared" si="219"/>
        <v>0</v>
      </c>
      <c r="ST20" s="36">
        <f t="shared" si="219"/>
        <v>0</v>
      </c>
      <c r="SU20" s="36">
        <f t="shared" si="220"/>
        <v>0</v>
      </c>
      <c r="SV20" s="36">
        <f t="shared" si="220"/>
        <v>0</v>
      </c>
      <c r="SW20" s="36">
        <f t="shared" si="220"/>
        <v>0</v>
      </c>
      <c r="SX20" s="36">
        <f t="shared" si="220"/>
        <v>0</v>
      </c>
      <c r="SY20" s="36">
        <f t="shared" si="220"/>
        <v>0</v>
      </c>
      <c r="SZ20" s="36">
        <f t="shared" si="220"/>
        <v>0</v>
      </c>
      <c r="TA20" s="36">
        <f t="shared" si="220"/>
        <v>0</v>
      </c>
      <c r="TB20" s="36">
        <f t="shared" si="220"/>
        <v>0</v>
      </c>
      <c r="TC20" s="36">
        <f t="shared" si="220"/>
        <v>0</v>
      </c>
      <c r="TD20" s="36">
        <f t="shared" si="220"/>
        <v>0</v>
      </c>
      <c r="TE20" s="36">
        <f t="shared" si="221"/>
        <v>0</v>
      </c>
      <c r="TF20" s="36">
        <f t="shared" si="221"/>
        <v>0</v>
      </c>
      <c r="TG20" s="36">
        <f t="shared" si="221"/>
        <v>0</v>
      </c>
      <c r="TH20" s="36">
        <f t="shared" si="221"/>
        <v>0</v>
      </c>
      <c r="TI20" s="36">
        <f t="shared" si="221"/>
        <v>0</v>
      </c>
      <c r="TJ20" s="36">
        <f t="shared" si="221"/>
        <v>0</v>
      </c>
      <c r="TK20" s="36">
        <f t="shared" si="221"/>
        <v>0</v>
      </c>
      <c r="TL20" s="36">
        <f t="shared" si="221"/>
        <v>0</v>
      </c>
      <c r="TM20" s="36">
        <f t="shared" si="221"/>
        <v>0</v>
      </c>
      <c r="TN20" s="36">
        <f t="shared" si="221"/>
        <v>0</v>
      </c>
      <c r="TO20" s="36">
        <f t="shared" si="222"/>
        <v>0</v>
      </c>
      <c r="TP20" s="36">
        <f t="shared" si="222"/>
        <v>0</v>
      </c>
      <c r="TQ20" s="36">
        <f t="shared" si="222"/>
        <v>0</v>
      </c>
      <c r="TR20" s="36">
        <f t="shared" si="222"/>
        <v>0</v>
      </c>
      <c r="TS20" s="36">
        <f t="shared" si="222"/>
        <v>0</v>
      </c>
      <c r="TT20" s="36">
        <f t="shared" si="222"/>
        <v>0</v>
      </c>
      <c r="TU20" s="36">
        <f t="shared" si="222"/>
        <v>0</v>
      </c>
      <c r="TV20" s="36">
        <f t="shared" si="222"/>
        <v>0</v>
      </c>
      <c r="TW20" s="36">
        <f t="shared" si="222"/>
        <v>0</v>
      </c>
      <c r="TX20" s="36">
        <f t="shared" si="222"/>
        <v>0</v>
      </c>
      <c r="TY20" s="36">
        <f t="shared" si="223"/>
        <v>0</v>
      </c>
      <c r="TZ20" s="36">
        <f t="shared" si="223"/>
        <v>0</v>
      </c>
      <c r="UA20" s="36">
        <f t="shared" si="223"/>
        <v>0</v>
      </c>
      <c r="UB20" s="36">
        <f t="shared" si="223"/>
        <v>0</v>
      </c>
      <c r="UC20" s="36">
        <f t="shared" si="223"/>
        <v>0</v>
      </c>
      <c r="UD20" s="36">
        <f t="shared" si="223"/>
        <v>0</v>
      </c>
      <c r="UE20" s="36">
        <f t="shared" si="223"/>
        <v>0</v>
      </c>
      <c r="UF20" s="36">
        <f t="shared" si="223"/>
        <v>0</v>
      </c>
      <c r="UG20" s="36">
        <f t="shared" si="223"/>
        <v>0</v>
      </c>
      <c r="UH20" s="36">
        <f t="shared" si="223"/>
        <v>0</v>
      </c>
      <c r="UI20" s="36">
        <f t="shared" si="224"/>
        <v>0</v>
      </c>
      <c r="UJ20" s="36">
        <f t="shared" si="224"/>
        <v>0</v>
      </c>
      <c r="UK20" s="36">
        <f t="shared" si="224"/>
        <v>0</v>
      </c>
      <c r="UL20" s="36">
        <f t="shared" si="224"/>
        <v>0</v>
      </c>
      <c r="UM20" s="36">
        <f t="shared" si="224"/>
        <v>0</v>
      </c>
      <c r="UN20" s="36">
        <f t="shared" si="224"/>
        <v>0</v>
      </c>
      <c r="UO20" s="36">
        <f t="shared" si="224"/>
        <v>0</v>
      </c>
      <c r="UP20" s="36">
        <f t="shared" si="224"/>
        <v>0</v>
      </c>
      <c r="UQ20" s="36">
        <f t="shared" si="224"/>
        <v>0</v>
      </c>
      <c r="UR20" s="36">
        <f t="shared" si="224"/>
        <v>0</v>
      </c>
      <c r="US20" s="36">
        <f t="shared" si="225"/>
        <v>0</v>
      </c>
      <c r="UT20" s="36">
        <f t="shared" si="225"/>
        <v>0</v>
      </c>
      <c r="UU20" s="36">
        <f t="shared" si="225"/>
        <v>0</v>
      </c>
      <c r="UV20" s="36">
        <f t="shared" si="225"/>
        <v>0</v>
      </c>
      <c r="UW20" s="36">
        <f t="shared" si="225"/>
        <v>0</v>
      </c>
      <c r="UX20" s="36">
        <f t="shared" si="225"/>
        <v>0</v>
      </c>
      <c r="UY20" s="36">
        <f t="shared" si="225"/>
        <v>0</v>
      </c>
      <c r="UZ20" s="36">
        <f t="shared" si="225"/>
        <v>0</v>
      </c>
      <c r="VA20" s="36">
        <f t="shared" si="225"/>
        <v>0</v>
      </c>
      <c r="VB20" s="36">
        <f t="shared" si="225"/>
        <v>0</v>
      </c>
      <c r="VC20" s="36">
        <f t="shared" si="226"/>
        <v>0</v>
      </c>
      <c r="VD20" s="36">
        <f t="shared" si="226"/>
        <v>0</v>
      </c>
      <c r="VE20" s="36">
        <f t="shared" si="226"/>
        <v>0</v>
      </c>
      <c r="VF20" s="36">
        <f t="shared" si="226"/>
        <v>0</v>
      </c>
      <c r="VG20" s="36">
        <f t="shared" si="226"/>
        <v>0</v>
      </c>
      <c r="VH20" s="36">
        <f t="shared" si="226"/>
        <v>0</v>
      </c>
      <c r="VI20" s="36">
        <f t="shared" si="226"/>
        <v>0</v>
      </c>
      <c r="VJ20" s="36">
        <f t="shared" si="226"/>
        <v>0</v>
      </c>
      <c r="VK20" s="36">
        <f t="shared" si="226"/>
        <v>0</v>
      </c>
      <c r="VL20" s="36">
        <f t="shared" si="226"/>
        <v>0</v>
      </c>
      <c r="VM20" s="36">
        <f t="shared" si="227"/>
        <v>0</v>
      </c>
      <c r="VN20" s="36">
        <f t="shared" si="227"/>
        <v>0</v>
      </c>
      <c r="VO20" s="36">
        <f t="shared" si="227"/>
        <v>0</v>
      </c>
      <c r="VP20" s="36">
        <f t="shared" si="227"/>
        <v>0</v>
      </c>
      <c r="VQ20" s="36">
        <f t="shared" si="227"/>
        <v>0</v>
      </c>
      <c r="VR20" s="36">
        <f t="shared" si="227"/>
        <v>0</v>
      </c>
      <c r="VS20" s="36">
        <f t="shared" si="227"/>
        <v>0</v>
      </c>
      <c r="VT20" s="36">
        <f t="shared" si="227"/>
        <v>0</v>
      </c>
      <c r="VU20" s="36">
        <f t="shared" si="227"/>
        <v>0</v>
      </c>
      <c r="VV20" s="36">
        <f t="shared" si="227"/>
        <v>0</v>
      </c>
      <c r="VW20" s="36">
        <f t="shared" si="228"/>
        <v>0</v>
      </c>
      <c r="VX20" s="36">
        <f t="shared" si="228"/>
        <v>0</v>
      </c>
      <c r="VY20" s="36">
        <f t="shared" si="228"/>
        <v>0</v>
      </c>
      <c r="VZ20" s="36">
        <f t="shared" si="228"/>
        <v>0</v>
      </c>
      <c r="WA20" s="36">
        <f t="shared" si="228"/>
        <v>0</v>
      </c>
      <c r="WB20" s="36">
        <f t="shared" si="228"/>
        <v>0</v>
      </c>
      <c r="WC20" s="36">
        <f t="shared" si="228"/>
        <v>0</v>
      </c>
      <c r="WD20" s="36">
        <f t="shared" si="228"/>
        <v>0</v>
      </c>
    </row>
    <row r="21" spans="1:602" x14ac:dyDescent="0.35">
      <c r="T21" s="27" t="s">
        <v>5</v>
      </c>
      <c r="U21" s="36">
        <f t="shared" si="171"/>
        <v>395.89319217999991</v>
      </c>
      <c r="V21" s="36">
        <f t="shared" si="171"/>
        <v>395.89319217999991</v>
      </c>
      <c r="W21" s="36">
        <f t="shared" si="171"/>
        <v>395.89319217999991</v>
      </c>
      <c r="X21" s="36">
        <f t="shared" si="171"/>
        <v>395.89319217999991</v>
      </c>
      <c r="Y21" s="36">
        <f t="shared" si="171"/>
        <v>395.89319217999991</v>
      </c>
      <c r="Z21" s="36">
        <f t="shared" si="171"/>
        <v>395.89319217999991</v>
      </c>
      <c r="AA21" s="36">
        <f t="shared" si="171"/>
        <v>395.89319217999991</v>
      </c>
      <c r="AB21" s="36">
        <f t="shared" si="171"/>
        <v>395.89319217999991</v>
      </c>
      <c r="AC21" s="36">
        <f t="shared" si="171"/>
        <v>395.89319217999991</v>
      </c>
      <c r="AD21" s="36">
        <f t="shared" si="171"/>
        <v>395.89319217999991</v>
      </c>
      <c r="AE21" s="36">
        <f t="shared" si="172"/>
        <v>395.89319217999991</v>
      </c>
      <c r="AF21" s="36">
        <f t="shared" si="172"/>
        <v>390.62727056449995</v>
      </c>
      <c r="AG21" s="36">
        <f t="shared" si="172"/>
        <v>365.80221151999996</v>
      </c>
      <c r="AH21" s="36">
        <f t="shared" si="172"/>
        <v>363.20654971029563</v>
      </c>
      <c r="AI21" s="36">
        <f t="shared" si="172"/>
        <v>353.47836520021497</v>
      </c>
      <c r="AJ21" s="36">
        <f t="shared" si="172"/>
        <v>349.00918338999998</v>
      </c>
      <c r="AK21" s="36">
        <f t="shared" si="172"/>
        <v>322.23154151643723</v>
      </c>
      <c r="AL21" s="36">
        <f t="shared" si="172"/>
        <v>285.1482349818279</v>
      </c>
      <c r="AM21" s="36">
        <f t="shared" si="172"/>
        <v>80.268053563844063</v>
      </c>
      <c r="AN21" s="36">
        <f t="shared" si="172"/>
        <v>20.352609893010744</v>
      </c>
      <c r="AO21" s="36">
        <f t="shared" si="173"/>
        <v>0</v>
      </c>
      <c r="AP21" s="36">
        <f t="shared" si="173"/>
        <v>0</v>
      </c>
      <c r="AQ21" s="36">
        <f t="shared" si="173"/>
        <v>0</v>
      </c>
      <c r="AR21" s="36">
        <f t="shared" si="173"/>
        <v>0</v>
      </c>
      <c r="AS21" s="36">
        <f t="shared" si="173"/>
        <v>0</v>
      </c>
      <c r="AT21" s="36">
        <f t="shared" si="173"/>
        <v>0</v>
      </c>
      <c r="AU21" s="36">
        <f t="shared" si="173"/>
        <v>0</v>
      </c>
      <c r="AV21" s="36">
        <f t="shared" si="173"/>
        <v>0</v>
      </c>
      <c r="AW21" s="36">
        <f t="shared" si="173"/>
        <v>0</v>
      </c>
      <c r="AX21" s="36">
        <f t="shared" si="173"/>
        <v>0</v>
      </c>
      <c r="AY21" s="36">
        <f t="shared" si="173"/>
        <v>0</v>
      </c>
      <c r="AZ21" s="36">
        <f t="shared" si="173"/>
        <v>0</v>
      </c>
      <c r="BA21" s="36">
        <f t="shared" si="173"/>
        <v>0</v>
      </c>
      <c r="BB21" s="36">
        <f t="shared" si="173"/>
        <v>0</v>
      </c>
      <c r="BD21" s="27" t="s">
        <v>5</v>
      </c>
      <c r="BE21" s="36">
        <f t="shared" si="174"/>
        <v>98.973298044999979</v>
      </c>
      <c r="BF21" s="36">
        <f t="shared" si="174"/>
        <v>98.973298044999979</v>
      </c>
      <c r="BG21" s="36">
        <f t="shared" si="174"/>
        <v>98.973298044999979</v>
      </c>
      <c r="BH21" s="36">
        <f t="shared" si="174"/>
        <v>98.973298044999979</v>
      </c>
      <c r="BI21" s="36">
        <f t="shared" si="174"/>
        <v>98.973298044999979</v>
      </c>
      <c r="BJ21" s="36">
        <f t="shared" si="174"/>
        <v>98.973298044999979</v>
      </c>
      <c r="BK21" s="36">
        <f t="shared" si="174"/>
        <v>98.973298044999979</v>
      </c>
      <c r="BL21" s="36">
        <f t="shared" si="174"/>
        <v>98.973298044999979</v>
      </c>
      <c r="BM21" s="36">
        <f t="shared" si="174"/>
        <v>98.973298044999979</v>
      </c>
      <c r="BN21" s="36">
        <f t="shared" si="174"/>
        <v>98.973298044999979</v>
      </c>
      <c r="BO21" s="36">
        <f t="shared" si="175"/>
        <v>98.973298044999979</v>
      </c>
      <c r="BP21" s="36">
        <f t="shared" si="175"/>
        <v>98.973298044999979</v>
      </c>
      <c r="BQ21" s="36">
        <f t="shared" si="175"/>
        <v>98.973298044999979</v>
      </c>
      <c r="BR21" s="36">
        <f t="shared" si="175"/>
        <v>98.973298044999979</v>
      </c>
      <c r="BS21" s="36">
        <f t="shared" si="175"/>
        <v>98.973298044999979</v>
      </c>
      <c r="BT21" s="36">
        <f t="shared" si="175"/>
        <v>98.973298044999979</v>
      </c>
      <c r="BU21" s="36">
        <f t="shared" si="175"/>
        <v>98.973298044999979</v>
      </c>
      <c r="BV21" s="36">
        <f t="shared" si="175"/>
        <v>98.973298044999979</v>
      </c>
      <c r="BW21" s="36">
        <f t="shared" si="175"/>
        <v>98.973298044999979</v>
      </c>
      <c r="BX21" s="36">
        <f t="shared" si="175"/>
        <v>98.973298044999979</v>
      </c>
      <c r="BY21" s="36">
        <f t="shared" si="176"/>
        <v>98.973298044999979</v>
      </c>
      <c r="BZ21" s="36">
        <f t="shared" si="176"/>
        <v>98.973298044999979</v>
      </c>
      <c r="CA21" s="36">
        <f t="shared" si="176"/>
        <v>98.973298044999979</v>
      </c>
      <c r="CB21" s="36">
        <f t="shared" si="176"/>
        <v>98.973298044999979</v>
      </c>
      <c r="CC21" s="36">
        <f t="shared" si="176"/>
        <v>98.973298044999979</v>
      </c>
      <c r="CD21" s="36">
        <f t="shared" si="176"/>
        <v>98.973298044999979</v>
      </c>
      <c r="CE21" s="36">
        <f t="shared" si="176"/>
        <v>98.973298044999979</v>
      </c>
      <c r="CF21" s="36">
        <f t="shared" si="176"/>
        <v>98.973298044999979</v>
      </c>
      <c r="CG21" s="36">
        <f t="shared" si="176"/>
        <v>98.973298044999979</v>
      </c>
      <c r="CH21" s="36">
        <f t="shared" si="176"/>
        <v>98.973298044999979</v>
      </c>
      <c r="CI21" s="36">
        <f t="shared" si="177"/>
        <v>98.973298044999979</v>
      </c>
      <c r="CJ21" s="36">
        <f t="shared" si="177"/>
        <v>98.973298044999979</v>
      </c>
      <c r="CK21" s="36">
        <f t="shared" si="177"/>
        <v>98.973298044999979</v>
      </c>
      <c r="CL21" s="36">
        <f t="shared" si="177"/>
        <v>98.973298044999979</v>
      </c>
      <c r="CM21" s="36">
        <f t="shared" si="177"/>
        <v>98.973298044999979</v>
      </c>
      <c r="CN21" s="36">
        <f t="shared" si="177"/>
        <v>98.973298044999979</v>
      </c>
      <c r="CO21" s="36">
        <f t="shared" si="177"/>
        <v>98.973298044999979</v>
      </c>
      <c r="CP21" s="36">
        <f t="shared" si="177"/>
        <v>98.973298044999979</v>
      </c>
      <c r="CQ21" s="36">
        <f t="shared" si="177"/>
        <v>98.973298044999979</v>
      </c>
      <c r="CR21" s="36">
        <f t="shared" si="177"/>
        <v>98.973298044999979</v>
      </c>
      <c r="CS21" s="36">
        <f t="shared" si="178"/>
        <v>98.973298044999979</v>
      </c>
      <c r="CT21" s="36">
        <f t="shared" si="178"/>
        <v>98.973298044999979</v>
      </c>
      <c r="CU21" s="36">
        <f t="shared" si="178"/>
        <v>98.973298044999979</v>
      </c>
      <c r="CV21" s="36">
        <f t="shared" si="178"/>
        <v>98.973298044999979</v>
      </c>
      <c r="CW21" s="36">
        <f t="shared" si="178"/>
        <v>98.973298044999979</v>
      </c>
      <c r="CX21" s="36">
        <f t="shared" si="178"/>
        <v>98.973298044999979</v>
      </c>
      <c r="CY21" s="36">
        <f t="shared" si="178"/>
        <v>98.973298044999979</v>
      </c>
      <c r="CZ21" s="36">
        <f t="shared" si="178"/>
        <v>93.707376429499988</v>
      </c>
      <c r="DA21" s="36">
        <f t="shared" si="178"/>
        <v>91.450552879999975</v>
      </c>
      <c r="DB21" s="36">
        <f t="shared" si="178"/>
        <v>91.450552879999975</v>
      </c>
      <c r="DC21" s="36">
        <f t="shared" si="179"/>
        <v>91.450552879999975</v>
      </c>
      <c r="DD21" s="36">
        <f t="shared" si="179"/>
        <v>91.450552879999975</v>
      </c>
      <c r="DE21" s="36">
        <f t="shared" si="179"/>
        <v>91.450552879999975</v>
      </c>
      <c r="DF21" s="36">
        <f t="shared" si="179"/>
        <v>91.450552879999975</v>
      </c>
      <c r="DG21" s="36">
        <f t="shared" si="179"/>
        <v>91.110933577795677</v>
      </c>
      <c r="DH21" s="36">
        <f t="shared" si="179"/>
        <v>89.194510372499991</v>
      </c>
      <c r="DI21" s="36">
        <f t="shared" si="179"/>
        <v>89.194510372499991</v>
      </c>
      <c r="DJ21" s="36">
        <f t="shared" si="179"/>
        <v>89.194510372499991</v>
      </c>
      <c r="DK21" s="36">
        <f t="shared" si="179"/>
        <v>87.837048607715033</v>
      </c>
      <c r="DL21" s="36">
        <f t="shared" si="179"/>
        <v>87.25229584749998</v>
      </c>
      <c r="DM21" s="36">
        <f t="shared" si="180"/>
        <v>87.25229584749998</v>
      </c>
      <c r="DN21" s="36">
        <f t="shared" si="180"/>
        <v>87.25229584749998</v>
      </c>
      <c r="DO21" s="36">
        <f t="shared" si="180"/>
        <v>87.25229584749998</v>
      </c>
      <c r="DP21" s="36">
        <f t="shared" si="180"/>
        <v>87.25229584749998</v>
      </c>
      <c r="DQ21" s="36">
        <f t="shared" si="180"/>
        <v>87.25229584749998</v>
      </c>
      <c r="DR21" s="36">
        <f t="shared" si="180"/>
        <v>78.898357653548373</v>
      </c>
      <c r="DS21" s="36">
        <f t="shared" si="180"/>
        <v>78.32222398499998</v>
      </c>
      <c r="DT21" s="36">
        <f t="shared" si="180"/>
        <v>77.758664030388871</v>
      </c>
      <c r="DU21" s="36">
        <f t="shared" si="180"/>
        <v>74.699338562499975</v>
      </c>
      <c r="DV21" s="36">
        <f t="shared" si="180"/>
        <v>74.699338562499975</v>
      </c>
      <c r="DW21" s="36">
        <f t="shared" si="181"/>
        <v>74.699338562499975</v>
      </c>
      <c r="DX21" s="36">
        <f t="shared" si="181"/>
        <v>61.050219294327952</v>
      </c>
      <c r="DY21" s="36">
        <f t="shared" si="181"/>
        <v>50.288413717499999</v>
      </c>
      <c r="DZ21" s="36">
        <f t="shared" si="181"/>
        <v>12.372265706344082</v>
      </c>
      <c r="EA21" s="36">
        <f t="shared" si="181"/>
        <v>8.803687069999997</v>
      </c>
      <c r="EB21" s="36">
        <f t="shared" si="181"/>
        <v>8.803687069999997</v>
      </c>
      <c r="EC21" s="36">
        <f t="shared" si="181"/>
        <v>8.803687069999997</v>
      </c>
      <c r="ED21" s="36">
        <f t="shared" si="181"/>
        <v>8.803687069999997</v>
      </c>
      <c r="EE21" s="36">
        <f t="shared" si="181"/>
        <v>2.7452357530107516</v>
      </c>
      <c r="EF21" s="36">
        <f t="shared" si="181"/>
        <v>0</v>
      </c>
      <c r="EG21" s="36">
        <f t="shared" si="182"/>
        <v>0</v>
      </c>
      <c r="EH21" s="36">
        <f t="shared" si="182"/>
        <v>0</v>
      </c>
      <c r="EI21" s="36">
        <f t="shared" si="182"/>
        <v>0</v>
      </c>
      <c r="EJ21" s="36">
        <f t="shared" si="182"/>
        <v>0</v>
      </c>
      <c r="EK21" s="36">
        <f t="shared" si="182"/>
        <v>0</v>
      </c>
      <c r="EL21" s="36">
        <f t="shared" si="182"/>
        <v>0</v>
      </c>
      <c r="EM21" s="36">
        <f t="shared" si="182"/>
        <v>0</v>
      </c>
      <c r="EN21" s="36">
        <f t="shared" si="182"/>
        <v>0</v>
      </c>
      <c r="EO21" s="36">
        <f t="shared" si="182"/>
        <v>0</v>
      </c>
      <c r="EP21" s="36">
        <f t="shared" si="182"/>
        <v>0</v>
      </c>
      <c r="EQ21" s="36">
        <f t="shared" si="183"/>
        <v>0</v>
      </c>
      <c r="ER21" s="36">
        <f t="shared" si="183"/>
        <v>0</v>
      </c>
      <c r="ES21" s="36">
        <f t="shared" si="183"/>
        <v>0</v>
      </c>
      <c r="ET21" s="36">
        <f t="shared" si="183"/>
        <v>0</v>
      </c>
      <c r="EU21" s="36">
        <f t="shared" si="183"/>
        <v>0</v>
      </c>
      <c r="EV21" s="36">
        <f t="shared" si="183"/>
        <v>0</v>
      </c>
      <c r="EW21" s="36">
        <f t="shared" si="183"/>
        <v>0</v>
      </c>
      <c r="EX21" s="36">
        <f t="shared" si="183"/>
        <v>0</v>
      </c>
      <c r="EY21" s="36">
        <f t="shared" si="183"/>
        <v>0</v>
      </c>
      <c r="EZ21" s="36">
        <f t="shared" si="183"/>
        <v>0</v>
      </c>
      <c r="FA21" s="36">
        <f t="shared" si="184"/>
        <v>0</v>
      </c>
      <c r="FB21" s="36">
        <f t="shared" si="184"/>
        <v>0</v>
      </c>
      <c r="FC21" s="36">
        <f t="shared" si="184"/>
        <v>0</v>
      </c>
      <c r="FD21" s="36">
        <f t="shared" si="184"/>
        <v>0</v>
      </c>
      <c r="FE21" s="36">
        <f t="shared" si="184"/>
        <v>0</v>
      </c>
      <c r="FF21" s="36">
        <f t="shared" si="184"/>
        <v>0</v>
      </c>
      <c r="FG21" s="36">
        <f t="shared" si="184"/>
        <v>0</v>
      </c>
      <c r="FH21" s="36">
        <f t="shared" si="184"/>
        <v>0</v>
      </c>
      <c r="FI21" s="36">
        <f t="shared" si="184"/>
        <v>0</v>
      </c>
      <c r="FJ21" s="36">
        <f t="shared" si="184"/>
        <v>0</v>
      </c>
      <c r="FK21" s="36">
        <f t="shared" si="185"/>
        <v>0</v>
      </c>
      <c r="FL21" s="36">
        <f t="shared" si="185"/>
        <v>0</v>
      </c>
      <c r="FM21" s="36">
        <f t="shared" si="185"/>
        <v>0</v>
      </c>
      <c r="FN21" s="36">
        <f t="shared" si="185"/>
        <v>0</v>
      </c>
      <c r="FO21" s="36">
        <f t="shared" si="185"/>
        <v>0</v>
      </c>
      <c r="FP21" s="36">
        <f t="shared" si="185"/>
        <v>0</v>
      </c>
      <c r="FQ21" s="36">
        <f t="shared" si="185"/>
        <v>0</v>
      </c>
      <c r="FR21" s="36">
        <f t="shared" si="185"/>
        <v>0</v>
      </c>
      <c r="FS21" s="36">
        <f t="shared" si="185"/>
        <v>0</v>
      </c>
      <c r="FT21" s="36">
        <f t="shared" si="185"/>
        <v>0</v>
      </c>
      <c r="FU21" s="36">
        <f t="shared" si="186"/>
        <v>0</v>
      </c>
      <c r="FV21" s="36">
        <f t="shared" si="186"/>
        <v>0</v>
      </c>
      <c r="FW21" s="36">
        <f t="shared" si="186"/>
        <v>0</v>
      </c>
      <c r="FX21" s="36">
        <f t="shared" si="186"/>
        <v>0</v>
      </c>
      <c r="FY21" s="36">
        <f t="shared" si="186"/>
        <v>0</v>
      </c>
      <c r="FZ21" s="36">
        <f t="shared" si="186"/>
        <v>0</v>
      </c>
      <c r="GA21" s="36">
        <f t="shared" si="186"/>
        <v>0</v>
      </c>
      <c r="GB21" s="36">
        <f t="shared" si="186"/>
        <v>0</v>
      </c>
      <c r="GC21" s="36">
        <f t="shared" si="186"/>
        <v>0</v>
      </c>
      <c r="GD21" s="36">
        <f t="shared" si="186"/>
        <v>0</v>
      </c>
      <c r="GE21" s="36">
        <f t="shared" si="187"/>
        <v>0</v>
      </c>
      <c r="GF21" s="36">
        <f t="shared" si="187"/>
        <v>0</v>
      </c>
      <c r="GG21" s="36">
        <f t="shared" si="187"/>
        <v>0</v>
      </c>
      <c r="GH21" s="36">
        <f t="shared" si="187"/>
        <v>0</v>
      </c>
      <c r="GI21" s="36">
        <f t="shared" si="187"/>
        <v>0</v>
      </c>
      <c r="GJ21" s="36">
        <f t="shared" si="187"/>
        <v>0</v>
      </c>
      <c r="GL21" s="27" t="s">
        <v>5</v>
      </c>
      <c r="GM21" s="36">
        <f t="shared" si="188"/>
        <v>32.991099348333329</v>
      </c>
      <c r="GN21" s="36">
        <f t="shared" si="188"/>
        <v>32.991099348333329</v>
      </c>
      <c r="GO21" s="36">
        <f t="shared" si="188"/>
        <v>32.991099348333329</v>
      </c>
      <c r="GP21" s="36">
        <f t="shared" si="188"/>
        <v>32.991099348333329</v>
      </c>
      <c r="GQ21" s="36">
        <f t="shared" si="188"/>
        <v>32.991099348333329</v>
      </c>
      <c r="GR21" s="36">
        <f t="shared" si="188"/>
        <v>32.991099348333329</v>
      </c>
      <c r="GS21" s="36">
        <f t="shared" si="188"/>
        <v>32.991099348333329</v>
      </c>
      <c r="GT21" s="36">
        <f t="shared" si="188"/>
        <v>32.991099348333329</v>
      </c>
      <c r="GU21" s="36">
        <f t="shared" si="188"/>
        <v>32.991099348333329</v>
      </c>
      <c r="GV21" s="36">
        <f t="shared" si="188"/>
        <v>32.991099348333329</v>
      </c>
      <c r="GW21" s="36">
        <f t="shared" si="189"/>
        <v>32.991099348333329</v>
      </c>
      <c r="GX21" s="36">
        <f t="shared" si="189"/>
        <v>32.991099348333329</v>
      </c>
      <c r="GY21" s="36">
        <f t="shared" si="189"/>
        <v>32.991099348333329</v>
      </c>
      <c r="GZ21" s="36">
        <f t="shared" si="189"/>
        <v>32.991099348333329</v>
      </c>
      <c r="HA21" s="36">
        <f t="shared" si="189"/>
        <v>32.991099348333329</v>
      </c>
      <c r="HB21" s="36">
        <f t="shared" si="189"/>
        <v>32.991099348333329</v>
      </c>
      <c r="HC21" s="36">
        <f t="shared" si="189"/>
        <v>32.991099348333329</v>
      </c>
      <c r="HD21" s="36">
        <f t="shared" si="189"/>
        <v>32.991099348333329</v>
      </c>
      <c r="HE21" s="36">
        <f t="shared" si="189"/>
        <v>32.991099348333329</v>
      </c>
      <c r="HF21" s="36">
        <f t="shared" si="189"/>
        <v>32.991099348333329</v>
      </c>
      <c r="HG21" s="36">
        <f t="shared" si="190"/>
        <v>32.991099348333329</v>
      </c>
      <c r="HH21" s="36">
        <f t="shared" si="190"/>
        <v>32.991099348333329</v>
      </c>
      <c r="HI21" s="36">
        <f t="shared" si="190"/>
        <v>32.991099348333329</v>
      </c>
      <c r="HJ21" s="36">
        <f t="shared" si="190"/>
        <v>32.991099348333329</v>
      </c>
      <c r="HK21" s="36">
        <f t="shared" si="190"/>
        <v>32.991099348333329</v>
      </c>
      <c r="HL21" s="36">
        <f t="shared" si="190"/>
        <v>32.991099348333329</v>
      </c>
      <c r="HM21" s="36">
        <f t="shared" si="190"/>
        <v>32.991099348333329</v>
      </c>
      <c r="HN21" s="36">
        <f t="shared" si="190"/>
        <v>32.991099348333329</v>
      </c>
      <c r="HO21" s="36">
        <f t="shared" si="190"/>
        <v>32.991099348333329</v>
      </c>
      <c r="HP21" s="36">
        <f t="shared" si="190"/>
        <v>32.991099348333329</v>
      </c>
      <c r="HQ21" s="36">
        <f t="shared" si="191"/>
        <v>32.991099348333329</v>
      </c>
      <c r="HR21" s="36">
        <f t="shared" si="191"/>
        <v>32.991099348333329</v>
      </c>
      <c r="HS21" s="36">
        <f t="shared" si="191"/>
        <v>32.991099348333329</v>
      </c>
      <c r="HT21" s="36">
        <f t="shared" si="191"/>
        <v>32.991099348333329</v>
      </c>
      <c r="HU21" s="36">
        <f t="shared" si="191"/>
        <v>32.991099348333329</v>
      </c>
      <c r="HV21" s="36">
        <f t="shared" si="191"/>
        <v>32.991099348333329</v>
      </c>
      <c r="HW21" s="36">
        <f t="shared" si="191"/>
        <v>32.991099348333329</v>
      </c>
      <c r="HX21" s="36">
        <f t="shared" si="191"/>
        <v>32.991099348333329</v>
      </c>
      <c r="HY21" s="36">
        <f t="shared" si="191"/>
        <v>32.991099348333329</v>
      </c>
      <c r="HZ21" s="36">
        <f t="shared" si="191"/>
        <v>32.991099348333329</v>
      </c>
      <c r="IA21" s="36">
        <f t="shared" si="192"/>
        <v>32.991099348333329</v>
      </c>
      <c r="IB21" s="36">
        <f t="shared" si="192"/>
        <v>32.991099348333329</v>
      </c>
      <c r="IC21" s="36">
        <f t="shared" si="192"/>
        <v>32.991099348333329</v>
      </c>
      <c r="ID21" s="36">
        <f t="shared" si="192"/>
        <v>32.991099348333329</v>
      </c>
      <c r="IE21" s="36">
        <f t="shared" si="192"/>
        <v>32.991099348333329</v>
      </c>
      <c r="IF21" s="36">
        <f t="shared" si="192"/>
        <v>32.991099348333329</v>
      </c>
      <c r="IG21" s="36">
        <f t="shared" si="192"/>
        <v>32.991099348333329</v>
      </c>
      <c r="IH21" s="36">
        <f t="shared" si="192"/>
        <v>32.991099348333329</v>
      </c>
      <c r="II21" s="36">
        <f t="shared" si="192"/>
        <v>32.991099348333329</v>
      </c>
      <c r="IJ21" s="36">
        <f t="shared" si="192"/>
        <v>32.991099348333329</v>
      </c>
      <c r="IK21" s="36">
        <f t="shared" si="193"/>
        <v>32.991099348333329</v>
      </c>
      <c r="IL21" s="36">
        <f t="shared" si="193"/>
        <v>32.991099348333329</v>
      </c>
      <c r="IM21" s="36">
        <f t="shared" si="193"/>
        <v>32.991099348333329</v>
      </c>
      <c r="IN21" s="36">
        <f t="shared" si="193"/>
        <v>32.991099348333329</v>
      </c>
      <c r="IO21" s="36">
        <f t="shared" si="193"/>
        <v>32.991099348333329</v>
      </c>
      <c r="IP21" s="36">
        <f t="shared" si="193"/>
        <v>32.991099348333329</v>
      </c>
      <c r="IQ21" s="36">
        <f t="shared" si="193"/>
        <v>32.991099348333329</v>
      </c>
      <c r="IR21" s="36">
        <f t="shared" si="193"/>
        <v>32.991099348333329</v>
      </c>
      <c r="IS21" s="36">
        <f t="shared" si="193"/>
        <v>32.991099348333329</v>
      </c>
      <c r="IT21" s="36">
        <f t="shared" si="193"/>
        <v>32.991099348333329</v>
      </c>
      <c r="IU21" s="36">
        <f t="shared" si="194"/>
        <v>32.991099348333329</v>
      </c>
      <c r="IV21" s="36">
        <f t="shared" si="194"/>
        <v>32.991099348333329</v>
      </c>
      <c r="IW21" s="36">
        <f t="shared" si="194"/>
        <v>32.991099348333329</v>
      </c>
      <c r="IX21" s="36">
        <f t="shared" si="194"/>
        <v>32.991099348333329</v>
      </c>
      <c r="IY21" s="36">
        <f t="shared" si="194"/>
        <v>32.991099348333329</v>
      </c>
      <c r="IZ21" s="36">
        <f t="shared" si="194"/>
        <v>32.991099348333329</v>
      </c>
      <c r="JA21" s="36">
        <f t="shared" si="194"/>
        <v>32.991099348333329</v>
      </c>
      <c r="JB21" s="36">
        <f t="shared" si="194"/>
        <v>32.991099348333329</v>
      </c>
      <c r="JC21" s="36">
        <f t="shared" si="194"/>
        <v>32.991099348333329</v>
      </c>
      <c r="JD21" s="36">
        <f t="shared" si="194"/>
        <v>32.991099348333329</v>
      </c>
      <c r="JE21" s="36">
        <f t="shared" si="195"/>
        <v>32.991099348333329</v>
      </c>
      <c r="JF21" s="36">
        <f t="shared" si="195"/>
        <v>32.991099348333329</v>
      </c>
      <c r="JG21" s="36">
        <f t="shared" si="195"/>
        <v>32.991099348333329</v>
      </c>
      <c r="JH21" s="36">
        <f t="shared" si="195"/>
        <v>32.991099348333329</v>
      </c>
      <c r="JI21" s="36">
        <f t="shared" si="195"/>
        <v>32.991099348333329</v>
      </c>
      <c r="JJ21" s="36">
        <f t="shared" si="195"/>
        <v>32.991099348333329</v>
      </c>
      <c r="JK21" s="36">
        <f t="shared" si="195"/>
        <v>32.991099348333329</v>
      </c>
      <c r="JL21" s="36">
        <f t="shared" si="195"/>
        <v>32.991099348333329</v>
      </c>
      <c r="JM21" s="36">
        <f t="shared" si="195"/>
        <v>32.991099348333329</v>
      </c>
      <c r="JN21" s="36">
        <f t="shared" si="195"/>
        <v>32.991099348333329</v>
      </c>
      <c r="JO21" s="36">
        <f t="shared" si="196"/>
        <v>32.991099348333329</v>
      </c>
      <c r="JP21" s="36">
        <f t="shared" si="196"/>
        <v>32.991099348333329</v>
      </c>
      <c r="JQ21" s="36">
        <f t="shared" si="196"/>
        <v>32.991099348333329</v>
      </c>
      <c r="JR21" s="36">
        <f t="shared" si="196"/>
        <v>32.991099348333329</v>
      </c>
      <c r="JS21" s="36">
        <f t="shared" si="196"/>
        <v>32.991099348333329</v>
      </c>
      <c r="JT21" s="36">
        <f t="shared" si="196"/>
        <v>32.991099348333329</v>
      </c>
      <c r="JU21" s="36">
        <f t="shared" si="196"/>
        <v>32.991099348333329</v>
      </c>
      <c r="JV21" s="36">
        <f t="shared" si="196"/>
        <v>32.991099348333329</v>
      </c>
      <c r="JW21" s="36">
        <f t="shared" si="196"/>
        <v>32.991099348333329</v>
      </c>
      <c r="JX21" s="36">
        <f t="shared" si="196"/>
        <v>32.991099348333329</v>
      </c>
      <c r="JY21" s="36">
        <f t="shared" si="197"/>
        <v>32.991099348333329</v>
      </c>
      <c r="JZ21" s="36">
        <f t="shared" si="197"/>
        <v>32.991099348333329</v>
      </c>
      <c r="KA21" s="36">
        <f t="shared" si="197"/>
        <v>32.991099348333329</v>
      </c>
      <c r="KB21" s="36">
        <f t="shared" si="197"/>
        <v>32.991099348333329</v>
      </c>
      <c r="KC21" s="36">
        <f t="shared" si="197"/>
        <v>32.991099348333329</v>
      </c>
      <c r="KD21" s="36">
        <f t="shared" si="197"/>
        <v>32.991099348333329</v>
      </c>
      <c r="KE21" s="36">
        <f t="shared" si="197"/>
        <v>32.991099348333329</v>
      </c>
      <c r="KF21" s="36">
        <f t="shared" si="197"/>
        <v>32.991099348333329</v>
      </c>
      <c r="KG21" s="36">
        <f t="shared" si="197"/>
        <v>32.991099348333329</v>
      </c>
      <c r="KH21" s="36">
        <f t="shared" si="197"/>
        <v>32.991099348333329</v>
      </c>
      <c r="KI21" s="36">
        <f t="shared" si="198"/>
        <v>32.991099348333329</v>
      </c>
      <c r="KJ21" s="36">
        <f t="shared" si="198"/>
        <v>32.991099348333329</v>
      </c>
      <c r="KK21" s="36">
        <f t="shared" si="198"/>
        <v>32.991099348333329</v>
      </c>
      <c r="KL21" s="36">
        <f t="shared" si="198"/>
        <v>32.991099348333329</v>
      </c>
      <c r="KM21" s="36">
        <f t="shared" si="198"/>
        <v>32.991099348333329</v>
      </c>
      <c r="KN21" s="36">
        <f t="shared" si="198"/>
        <v>32.991099348333329</v>
      </c>
      <c r="KO21" s="36">
        <f t="shared" si="198"/>
        <v>32.991099348333329</v>
      </c>
      <c r="KP21" s="36">
        <f t="shared" si="198"/>
        <v>32.991099348333329</v>
      </c>
      <c r="KQ21" s="36">
        <f t="shared" si="198"/>
        <v>32.991099348333329</v>
      </c>
      <c r="KR21" s="36">
        <f t="shared" si="198"/>
        <v>32.991099348333329</v>
      </c>
      <c r="KS21" s="36">
        <f t="shared" si="199"/>
        <v>32.991099348333329</v>
      </c>
      <c r="KT21" s="36">
        <f t="shared" si="199"/>
        <v>32.991099348333329</v>
      </c>
      <c r="KU21" s="36">
        <f t="shared" si="199"/>
        <v>32.991099348333329</v>
      </c>
      <c r="KV21" s="36">
        <f t="shared" si="199"/>
        <v>32.991099348333329</v>
      </c>
      <c r="KW21" s="36">
        <f t="shared" si="199"/>
        <v>32.991099348333329</v>
      </c>
      <c r="KX21" s="36">
        <f t="shared" si="199"/>
        <v>32.991099348333329</v>
      </c>
      <c r="KY21" s="36">
        <f t="shared" si="199"/>
        <v>32.991099348333329</v>
      </c>
      <c r="KZ21" s="36">
        <f t="shared" si="199"/>
        <v>32.991099348333329</v>
      </c>
      <c r="LA21" s="36">
        <f t="shared" si="199"/>
        <v>32.991099348333329</v>
      </c>
      <c r="LB21" s="36">
        <f t="shared" si="199"/>
        <v>32.991099348333329</v>
      </c>
      <c r="LC21" s="36">
        <f t="shared" si="200"/>
        <v>32.991099348333329</v>
      </c>
      <c r="LD21" s="36">
        <f t="shared" si="200"/>
        <v>32.991099348333329</v>
      </c>
      <c r="LE21" s="36">
        <f t="shared" si="200"/>
        <v>32.991099348333329</v>
      </c>
      <c r="LF21" s="36">
        <f t="shared" si="200"/>
        <v>32.991099348333329</v>
      </c>
      <c r="LG21" s="36">
        <f t="shared" si="200"/>
        <v>32.991099348333329</v>
      </c>
      <c r="LH21" s="36">
        <f t="shared" si="200"/>
        <v>32.991099348333329</v>
      </c>
      <c r="LI21" s="36">
        <f t="shared" si="200"/>
        <v>32.991099348333329</v>
      </c>
      <c r="LJ21" s="36">
        <f t="shared" si="200"/>
        <v>32.991099348333329</v>
      </c>
      <c r="LK21" s="36">
        <f t="shared" si="200"/>
        <v>32.991099348333329</v>
      </c>
      <c r="LL21" s="36">
        <f t="shared" si="200"/>
        <v>32.991099348333329</v>
      </c>
      <c r="LM21" s="36">
        <f t="shared" si="201"/>
        <v>32.991099348333329</v>
      </c>
      <c r="LN21" s="36">
        <f t="shared" si="201"/>
        <v>32.991099348333329</v>
      </c>
      <c r="LO21" s="36">
        <f t="shared" si="201"/>
        <v>32.991099348333329</v>
      </c>
      <c r="LP21" s="36">
        <f t="shared" si="201"/>
        <v>32.991099348333329</v>
      </c>
      <c r="LQ21" s="36">
        <f t="shared" si="201"/>
        <v>32.991099348333329</v>
      </c>
      <c r="LR21" s="36">
        <f t="shared" si="201"/>
        <v>32.991099348333329</v>
      </c>
      <c r="LS21" s="36">
        <f t="shared" si="201"/>
        <v>32.991099348333329</v>
      </c>
      <c r="LT21" s="36">
        <f t="shared" si="201"/>
        <v>32.991099348333329</v>
      </c>
      <c r="LU21" s="36">
        <f t="shared" si="201"/>
        <v>32.991099348333329</v>
      </c>
      <c r="LV21" s="36">
        <f t="shared" si="201"/>
        <v>32.991099348333329</v>
      </c>
      <c r="LW21" s="36">
        <f t="shared" si="202"/>
        <v>32.991099348333329</v>
      </c>
      <c r="LX21" s="36">
        <f t="shared" si="202"/>
        <v>32.740341176166659</v>
      </c>
      <c r="LY21" s="36">
        <f t="shared" si="202"/>
        <v>30.483517626666657</v>
      </c>
      <c r="LZ21" s="36">
        <f t="shared" si="202"/>
        <v>30.483517626666657</v>
      </c>
      <c r="MA21" s="36">
        <f t="shared" si="202"/>
        <v>30.483517626666657</v>
      </c>
      <c r="MB21" s="36">
        <f t="shared" si="202"/>
        <v>30.483517626666657</v>
      </c>
      <c r="MC21" s="36">
        <f t="shared" si="202"/>
        <v>30.483517626666657</v>
      </c>
      <c r="MD21" s="36">
        <f t="shared" si="202"/>
        <v>30.483517626666657</v>
      </c>
      <c r="ME21" s="36">
        <f t="shared" si="202"/>
        <v>30.483517626666657</v>
      </c>
      <c r="MF21" s="36">
        <f t="shared" si="202"/>
        <v>30.483517626666657</v>
      </c>
      <c r="MG21" s="36">
        <f t="shared" si="203"/>
        <v>30.483517626666657</v>
      </c>
      <c r="MH21" s="36">
        <f t="shared" si="203"/>
        <v>30.483517626666657</v>
      </c>
      <c r="MI21" s="36">
        <f t="shared" si="203"/>
        <v>30.483517626666657</v>
      </c>
      <c r="MJ21" s="36">
        <f t="shared" si="203"/>
        <v>30.483517626666657</v>
      </c>
      <c r="MK21" s="36">
        <f t="shared" si="203"/>
        <v>30.483517626666657</v>
      </c>
      <c r="ML21" s="36">
        <f t="shared" si="203"/>
        <v>30.483517626666657</v>
      </c>
      <c r="MM21" s="36">
        <f t="shared" si="203"/>
        <v>30.483517626666657</v>
      </c>
      <c r="MN21" s="36">
        <f t="shared" si="203"/>
        <v>30.483517626666657</v>
      </c>
      <c r="MO21" s="36">
        <f t="shared" si="203"/>
        <v>30.483517626666657</v>
      </c>
      <c r="MP21" s="36">
        <f t="shared" si="203"/>
        <v>30.483517626666657</v>
      </c>
      <c r="MQ21" s="36">
        <f t="shared" si="204"/>
        <v>30.483517626666657</v>
      </c>
      <c r="MR21" s="36">
        <f t="shared" si="204"/>
        <v>30.483517626666657</v>
      </c>
      <c r="MS21" s="36">
        <f t="shared" si="204"/>
        <v>30.483517626666657</v>
      </c>
      <c r="MT21" s="36">
        <f t="shared" si="204"/>
        <v>30.483517626666657</v>
      </c>
      <c r="MU21" s="36">
        <f t="shared" si="204"/>
        <v>30.143898324462359</v>
      </c>
      <c r="MV21" s="36">
        <f t="shared" si="204"/>
        <v>29.731503457499993</v>
      </c>
      <c r="MW21" s="36">
        <f t="shared" si="204"/>
        <v>29.731503457499993</v>
      </c>
      <c r="MX21" s="36">
        <f t="shared" si="204"/>
        <v>29.731503457499993</v>
      </c>
      <c r="MY21" s="36">
        <f t="shared" si="204"/>
        <v>29.731503457499993</v>
      </c>
      <c r="MZ21" s="36">
        <f t="shared" si="204"/>
        <v>29.731503457499993</v>
      </c>
      <c r="NA21" s="36">
        <f t="shared" si="205"/>
        <v>29.731503457499993</v>
      </c>
      <c r="NB21" s="36">
        <f t="shared" si="205"/>
        <v>29.731503457499993</v>
      </c>
      <c r="NC21" s="36">
        <f t="shared" si="205"/>
        <v>29.731503457499993</v>
      </c>
      <c r="ND21" s="36">
        <f t="shared" si="205"/>
        <v>29.731503457499993</v>
      </c>
      <c r="NE21" s="36">
        <f t="shared" si="205"/>
        <v>29.66885137604838</v>
      </c>
      <c r="NF21" s="36">
        <f t="shared" si="205"/>
        <v>29.084098615833327</v>
      </c>
      <c r="NG21" s="36">
        <f t="shared" si="205"/>
        <v>29.084098615833327</v>
      </c>
      <c r="NH21" s="36">
        <f t="shared" si="205"/>
        <v>29.084098615833327</v>
      </c>
      <c r="NI21" s="36">
        <f t="shared" si="205"/>
        <v>29.084098615833327</v>
      </c>
      <c r="NJ21" s="36">
        <f t="shared" si="205"/>
        <v>29.084098615833327</v>
      </c>
      <c r="NK21" s="36">
        <f t="shared" si="206"/>
        <v>29.084098615833327</v>
      </c>
      <c r="NL21" s="36">
        <f t="shared" si="206"/>
        <v>29.084098615833327</v>
      </c>
      <c r="NM21" s="36">
        <f t="shared" si="206"/>
        <v>29.084098615833327</v>
      </c>
      <c r="NN21" s="36">
        <f t="shared" si="206"/>
        <v>29.084098615833327</v>
      </c>
      <c r="NO21" s="36">
        <f t="shared" si="206"/>
        <v>29.084098615833327</v>
      </c>
      <c r="NP21" s="36">
        <f t="shared" si="206"/>
        <v>29.084098615833327</v>
      </c>
      <c r="NQ21" s="36">
        <f t="shared" si="206"/>
        <v>29.084098615833327</v>
      </c>
      <c r="NR21" s="36">
        <f t="shared" si="206"/>
        <v>29.084098615833327</v>
      </c>
      <c r="NS21" s="36">
        <f t="shared" si="206"/>
        <v>29.084098615833327</v>
      </c>
      <c r="NT21" s="36">
        <f t="shared" si="206"/>
        <v>29.084098615833327</v>
      </c>
      <c r="NU21" s="36">
        <f t="shared" si="207"/>
        <v>29.084098615833327</v>
      </c>
      <c r="NV21" s="36">
        <f t="shared" si="207"/>
        <v>29.084098615833327</v>
      </c>
      <c r="NW21" s="36">
        <f t="shared" si="207"/>
        <v>29.084098615833327</v>
      </c>
      <c r="NX21" s="36">
        <f t="shared" si="207"/>
        <v>29.084098615833327</v>
      </c>
      <c r="NY21" s="36">
        <f t="shared" si="207"/>
        <v>29.084098615833327</v>
      </c>
      <c r="NZ21" s="36">
        <f t="shared" si="207"/>
        <v>26.683541663548379</v>
      </c>
      <c r="OA21" s="36">
        <f t="shared" si="207"/>
        <v>26.107407994999992</v>
      </c>
      <c r="OB21" s="36">
        <f t="shared" si="207"/>
        <v>26.107407994999992</v>
      </c>
      <c r="OC21" s="36">
        <f t="shared" si="207"/>
        <v>26.107407994999992</v>
      </c>
      <c r="OD21" s="36">
        <f t="shared" si="207"/>
        <v>26.107407994999992</v>
      </c>
      <c r="OE21" s="36">
        <f t="shared" si="208"/>
        <v>26.107407994999992</v>
      </c>
      <c r="OF21" s="36">
        <f t="shared" si="208"/>
        <v>26.107407994999992</v>
      </c>
      <c r="OG21" s="36">
        <f t="shared" si="208"/>
        <v>26.107407994999992</v>
      </c>
      <c r="OH21" s="36">
        <f t="shared" si="208"/>
        <v>25.54384804038888</v>
      </c>
      <c r="OI21" s="36">
        <f t="shared" si="208"/>
        <v>24.899779520833324</v>
      </c>
      <c r="OJ21" s="36">
        <f t="shared" si="208"/>
        <v>24.899779520833324</v>
      </c>
      <c r="OK21" s="36">
        <f t="shared" si="208"/>
        <v>24.899779520833324</v>
      </c>
      <c r="OL21" s="36">
        <f t="shared" si="208"/>
        <v>24.899779520833324</v>
      </c>
      <c r="OM21" s="36">
        <f t="shared" si="208"/>
        <v>24.899779520833324</v>
      </c>
      <c r="ON21" s="36">
        <f t="shared" si="208"/>
        <v>24.899779520833324</v>
      </c>
      <c r="OO21" s="36">
        <f t="shared" si="209"/>
        <v>24.899779520833324</v>
      </c>
      <c r="OP21" s="36">
        <f t="shared" si="209"/>
        <v>24.899779520833324</v>
      </c>
      <c r="OQ21" s="36">
        <f t="shared" si="209"/>
        <v>24.899779520833324</v>
      </c>
      <c r="OR21" s="36">
        <f t="shared" si="209"/>
        <v>24.899779520833324</v>
      </c>
      <c r="OS21" s="36">
        <f t="shared" si="209"/>
        <v>19.38763520099462</v>
      </c>
      <c r="OT21" s="36">
        <f t="shared" si="209"/>
        <v>16.762804572499995</v>
      </c>
      <c r="OU21" s="36">
        <f t="shared" si="209"/>
        <v>16.762804572499995</v>
      </c>
      <c r="OV21" s="36">
        <f t="shared" si="209"/>
        <v>16.762804572499995</v>
      </c>
      <c r="OW21" s="36">
        <f t="shared" si="209"/>
        <v>16.762804572499995</v>
      </c>
      <c r="OX21" s="36">
        <f t="shared" si="209"/>
        <v>6.5031409930107511</v>
      </c>
      <c r="OY21" s="36">
        <f t="shared" si="210"/>
        <v>2.9345623566666657</v>
      </c>
      <c r="OZ21" s="36">
        <f t="shared" si="210"/>
        <v>2.9345623566666657</v>
      </c>
      <c r="PA21" s="36">
        <f t="shared" si="210"/>
        <v>2.9345623566666657</v>
      </c>
      <c r="PB21" s="36">
        <f t="shared" si="210"/>
        <v>2.9345623566666657</v>
      </c>
      <c r="PC21" s="36">
        <f t="shared" si="210"/>
        <v>2.9345623566666657</v>
      </c>
      <c r="PD21" s="36">
        <f t="shared" si="210"/>
        <v>2.9345623566666657</v>
      </c>
      <c r="PE21" s="36">
        <f t="shared" si="210"/>
        <v>2.9345623566666657</v>
      </c>
      <c r="PF21" s="36">
        <f t="shared" si="210"/>
        <v>2.9345623566666657</v>
      </c>
      <c r="PG21" s="36">
        <f t="shared" si="210"/>
        <v>2.9345623566666657</v>
      </c>
      <c r="PH21" s="36">
        <f t="shared" si="210"/>
        <v>2.9345623566666657</v>
      </c>
      <c r="PI21" s="36">
        <f t="shared" si="211"/>
        <v>2.9345623566666657</v>
      </c>
      <c r="PJ21" s="36">
        <f t="shared" si="211"/>
        <v>2.9345623566666657</v>
      </c>
      <c r="PK21" s="36">
        <f t="shared" si="211"/>
        <v>2.9345623566666657</v>
      </c>
      <c r="PL21" s="36">
        <f t="shared" si="211"/>
        <v>2.9345623566666657</v>
      </c>
      <c r="PM21" s="36">
        <f t="shared" si="211"/>
        <v>2.7452357530107516</v>
      </c>
      <c r="PN21" s="36">
        <f t="shared" si="211"/>
        <v>0</v>
      </c>
      <c r="PO21" s="36">
        <f t="shared" si="211"/>
        <v>0</v>
      </c>
      <c r="PP21" s="36">
        <f t="shared" si="211"/>
        <v>0</v>
      </c>
      <c r="PQ21" s="36">
        <f t="shared" si="211"/>
        <v>0</v>
      </c>
      <c r="PR21" s="36">
        <f t="shared" si="211"/>
        <v>0</v>
      </c>
      <c r="PS21" s="36">
        <f t="shared" si="212"/>
        <v>0</v>
      </c>
      <c r="PT21" s="36">
        <f t="shared" si="212"/>
        <v>0</v>
      </c>
      <c r="PU21" s="36">
        <f t="shared" si="212"/>
        <v>0</v>
      </c>
      <c r="PV21" s="36">
        <f t="shared" si="212"/>
        <v>0</v>
      </c>
      <c r="PW21" s="36">
        <f t="shared" si="212"/>
        <v>0</v>
      </c>
      <c r="PX21" s="36">
        <f t="shared" si="212"/>
        <v>0</v>
      </c>
      <c r="PY21" s="36">
        <f t="shared" si="212"/>
        <v>0</v>
      </c>
      <c r="PZ21" s="36">
        <f t="shared" si="212"/>
        <v>0</v>
      </c>
      <c r="QA21" s="36">
        <f t="shared" si="212"/>
        <v>0</v>
      </c>
      <c r="QB21" s="36">
        <f t="shared" si="212"/>
        <v>0</v>
      </c>
      <c r="QC21" s="36">
        <f t="shared" si="213"/>
        <v>0</v>
      </c>
      <c r="QD21" s="36">
        <f t="shared" si="213"/>
        <v>0</v>
      </c>
      <c r="QE21" s="36">
        <f t="shared" si="213"/>
        <v>0</v>
      </c>
      <c r="QF21" s="36">
        <f t="shared" si="213"/>
        <v>0</v>
      </c>
      <c r="QG21" s="36">
        <f t="shared" si="213"/>
        <v>0</v>
      </c>
      <c r="QH21" s="36">
        <f t="shared" si="213"/>
        <v>0</v>
      </c>
      <c r="QI21" s="36">
        <f t="shared" si="213"/>
        <v>0</v>
      </c>
      <c r="QJ21" s="36">
        <f t="shared" si="213"/>
        <v>0</v>
      </c>
      <c r="QK21" s="36">
        <f t="shared" si="213"/>
        <v>0</v>
      </c>
      <c r="QL21" s="36">
        <f t="shared" si="213"/>
        <v>0</v>
      </c>
      <c r="QM21" s="36">
        <f t="shared" si="214"/>
        <v>0</v>
      </c>
      <c r="QN21" s="36">
        <f t="shared" si="214"/>
        <v>0</v>
      </c>
      <c r="QO21" s="36">
        <f t="shared" si="214"/>
        <v>0</v>
      </c>
      <c r="QP21" s="36">
        <f t="shared" si="214"/>
        <v>0</v>
      </c>
      <c r="QQ21" s="36">
        <f t="shared" si="214"/>
        <v>0</v>
      </c>
      <c r="QR21" s="36">
        <f t="shared" si="214"/>
        <v>0</v>
      </c>
      <c r="QS21" s="36">
        <f t="shared" si="214"/>
        <v>0</v>
      </c>
      <c r="QT21" s="36">
        <f t="shared" si="214"/>
        <v>0</v>
      </c>
      <c r="QU21" s="36">
        <f t="shared" si="214"/>
        <v>0</v>
      </c>
      <c r="QV21" s="36">
        <f t="shared" si="214"/>
        <v>0</v>
      </c>
      <c r="QW21" s="36">
        <f t="shared" si="215"/>
        <v>0</v>
      </c>
      <c r="QX21" s="36">
        <f t="shared" si="215"/>
        <v>0</v>
      </c>
      <c r="QY21" s="36">
        <f t="shared" si="215"/>
        <v>0</v>
      </c>
      <c r="QZ21" s="36">
        <f t="shared" si="215"/>
        <v>0</v>
      </c>
      <c r="RA21" s="36">
        <f t="shared" si="215"/>
        <v>0</v>
      </c>
      <c r="RB21" s="36">
        <f t="shared" si="215"/>
        <v>0</v>
      </c>
      <c r="RC21" s="36">
        <f t="shared" si="215"/>
        <v>0</v>
      </c>
      <c r="RD21" s="36">
        <f t="shared" si="215"/>
        <v>0</v>
      </c>
      <c r="RE21" s="36">
        <f t="shared" si="215"/>
        <v>0</v>
      </c>
      <c r="RF21" s="36">
        <f t="shared" si="215"/>
        <v>0</v>
      </c>
      <c r="RG21" s="36">
        <f t="shared" si="216"/>
        <v>0</v>
      </c>
      <c r="RH21" s="36">
        <f t="shared" si="216"/>
        <v>0</v>
      </c>
      <c r="RI21" s="36">
        <f t="shared" si="216"/>
        <v>0</v>
      </c>
      <c r="RJ21" s="36">
        <f t="shared" si="216"/>
        <v>0</v>
      </c>
      <c r="RK21" s="36">
        <f t="shared" si="216"/>
        <v>0</v>
      </c>
      <c r="RL21" s="36">
        <f t="shared" si="216"/>
        <v>0</v>
      </c>
      <c r="RM21" s="36">
        <f t="shared" si="216"/>
        <v>0</v>
      </c>
      <c r="RN21" s="36">
        <f t="shared" si="216"/>
        <v>0</v>
      </c>
      <c r="RO21" s="36">
        <f t="shared" si="216"/>
        <v>0</v>
      </c>
      <c r="RP21" s="36">
        <f t="shared" si="216"/>
        <v>0</v>
      </c>
      <c r="RQ21" s="36">
        <f t="shared" si="217"/>
        <v>0</v>
      </c>
      <c r="RR21" s="36">
        <f t="shared" si="217"/>
        <v>0</v>
      </c>
      <c r="RS21" s="36">
        <f t="shared" si="217"/>
        <v>0</v>
      </c>
      <c r="RT21" s="36">
        <f t="shared" si="217"/>
        <v>0</v>
      </c>
      <c r="RU21" s="36">
        <f t="shared" si="217"/>
        <v>0</v>
      </c>
      <c r="RV21" s="36">
        <f t="shared" si="217"/>
        <v>0</v>
      </c>
      <c r="RW21" s="36">
        <f t="shared" si="217"/>
        <v>0</v>
      </c>
      <c r="RX21" s="36">
        <f t="shared" si="217"/>
        <v>0</v>
      </c>
      <c r="RY21" s="36">
        <f t="shared" si="217"/>
        <v>0</v>
      </c>
      <c r="RZ21" s="36">
        <f t="shared" si="217"/>
        <v>0</v>
      </c>
      <c r="SA21" s="36">
        <f t="shared" si="218"/>
        <v>0</v>
      </c>
      <c r="SB21" s="36">
        <f t="shared" si="218"/>
        <v>0</v>
      </c>
      <c r="SC21" s="36">
        <f t="shared" si="218"/>
        <v>0</v>
      </c>
      <c r="SD21" s="36">
        <f t="shared" si="218"/>
        <v>0</v>
      </c>
      <c r="SE21" s="36">
        <f t="shared" si="218"/>
        <v>0</v>
      </c>
      <c r="SF21" s="36">
        <f t="shared" si="218"/>
        <v>0</v>
      </c>
      <c r="SG21" s="36">
        <f t="shared" si="218"/>
        <v>0</v>
      </c>
      <c r="SH21" s="36">
        <f t="shared" si="218"/>
        <v>0</v>
      </c>
      <c r="SI21" s="36">
        <f t="shared" si="218"/>
        <v>0</v>
      </c>
      <c r="SJ21" s="36">
        <f t="shared" si="218"/>
        <v>0</v>
      </c>
      <c r="SK21" s="36">
        <f t="shared" si="219"/>
        <v>0</v>
      </c>
      <c r="SL21" s="36">
        <f t="shared" si="219"/>
        <v>0</v>
      </c>
      <c r="SM21" s="36">
        <f t="shared" si="219"/>
        <v>0</v>
      </c>
      <c r="SN21" s="36">
        <f t="shared" si="219"/>
        <v>0</v>
      </c>
      <c r="SO21" s="36">
        <f t="shared" si="219"/>
        <v>0</v>
      </c>
      <c r="SP21" s="36">
        <f t="shared" si="219"/>
        <v>0</v>
      </c>
      <c r="SQ21" s="36">
        <f t="shared" si="219"/>
        <v>0</v>
      </c>
      <c r="SR21" s="36">
        <f t="shared" si="219"/>
        <v>0</v>
      </c>
      <c r="SS21" s="36">
        <f t="shared" si="219"/>
        <v>0</v>
      </c>
      <c r="ST21" s="36">
        <f t="shared" si="219"/>
        <v>0</v>
      </c>
      <c r="SU21" s="36">
        <f t="shared" si="220"/>
        <v>0</v>
      </c>
      <c r="SV21" s="36">
        <f t="shared" si="220"/>
        <v>0</v>
      </c>
      <c r="SW21" s="36">
        <f t="shared" si="220"/>
        <v>0</v>
      </c>
      <c r="SX21" s="36">
        <f t="shared" si="220"/>
        <v>0</v>
      </c>
      <c r="SY21" s="36">
        <f t="shared" si="220"/>
        <v>0</v>
      </c>
      <c r="SZ21" s="36">
        <f t="shared" si="220"/>
        <v>0</v>
      </c>
      <c r="TA21" s="36">
        <f t="shared" si="220"/>
        <v>0</v>
      </c>
      <c r="TB21" s="36">
        <f t="shared" si="220"/>
        <v>0</v>
      </c>
      <c r="TC21" s="36">
        <f t="shared" si="220"/>
        <v>0</v>
      </c>
      <c r="TD21" s="36">
        <f t="shared" si="220"/>
        <v>0</v>
      </c>
      <c r="TE21" s="36">
        <f t="shared" si="221"/>
        <v>0</v>
      </c>
      <c r="TF21" s="36">
        <f t="shared" si="221"/>
        <v>0</v>
      </c>
      <c r="TG21" s="36">
        <f t="shared" si="221"/>
        <v>0</v>
      </c>
      <c r="TH21" s="36">
        <f t="shared" si="221"/>
        <v>0</v>
      </c>
      <c r="TI21" s="36">
        <f t="shared" si="221"/>
        <v>0</v>
      </c>
      <c r="TJ21" s="36">
        <f t="shared" si="221"/>
        <v>0</v>
      </c>
      <c r="TK21" s="36">
        <f t="shared" si="221"/>
        <v>0</v>
      </c>
      <c r="TL21" s="36">
        <f t="shared" si="221"/>
        <v>0</v>
      </c>
      <c r="TM21" s="36">
        <f t="shared" si="221"/>
        <v>0</v>
      </c>
      <c r="TN21" s="36">
        <f t="shared" si="221"/>
        <v>0</v>
      </c>
      <c r="TO21" s="36">
        <f t="shared" si="222"/>
        <v>0</v>
      </c>
      <c r="TP21" s="36">
        <f t="shared" si="222"/>
        <v>0</v>
      </c>
      <c r="TQ21" s="36">
        <f t="shared" si="222"/>
        <v>0</v>
      </c>
      <c r="TR21" s="36">
        <f t="shared" si="222"/>
        <v>0</v>
      </c>
      <c r="TS21" s="36">
        <f t="shared" si="222"/>
        <v>0</v>
      </c>
      <c r="TT21" s="36">
        <f t="shared" si="222"/>
        <v>0</v>
      </c>
      <c r="TU21" s="36">
        <f t="shared" si="222"/>
        <v>0</v>
      </c>
      <c r="TV21" s="36">
        <f t="shared" si="222"/>
        <v>0</v>
      </c>
      <c r="TW21" s="36">
        <f t="shared" si="222"/>
        <v>0</v>
      </c>
      <c r="TX21" s="36">
        <f t="shared" si="222"/>
        <v>0</v>
      </c>
      <c r="TY21" s="36">
        <f t="shared" si="223"/>
        <v>0</v>
      </c>
      <c r="TZ21" s="36">
        <f t="shared" si="223"/>
        <v>0</v>
      </c>
      <c r="UA21" s="36">
        <f t="shared" si="223"/>
        <v>0</v>
      </c>
      <c r="UB21" s="36">
        <f t="shared" si="223"/>
        <v>0</v>
      </c>
      <c r="UC21" s="36">
        <f t="shared" si="223"/>
        <v>0</v>
      </c>
      <c r="UD21" s="36">
        <f t="shared" si="223"/>
        <v>0</v>
      </c>
      <c r="UE21" s="36">
        <f t="shared" si="223"/>
        <v>0</v>
      </c>
      <c r="UF21" s="36">
        <f t="shared" si="223"/>
        <v>0</v>
      </c>
      <c r="UG21" s="36">
        <f t="shared" si="223"/>
        <v>0</v>
      </c>
      <c r="UH21" s="36">
        <f t="shared" si="223"/>
        <v>0</v>
      </c>
      <c r="UI21" s="36">
        <f t="shared" si="224"/>
        <v>0</v>
      </c>
      <c r="UJ21" s="36">
        <f t="shared" si="224"/>
        <v>0</v>
      </c>
      <c r="UK21" s="36">
        <f t="shared" si="224"/>
        <v>0</v>
      </c>
      <c r="UL21" s="36">
        <f t="shared" si="224"/>
        <v>0</v>
      </c>
      <c r="UM21" s="36">
        <f t="shared" si="224"/>
        <v>0</v>
      </c>
      <c r="UN21" s="36">
        <f t="shared" si="224"/>
        <v>0</v>
      </c>
      <c r="UO21" s="36">
        <f t="shared" si="224"/>
        <v>0</v>
      </c>
      <c r="UP21" s="36">
        <f t="shared" si="224"/>
        <v>0</v>
      </c>
      <c r="UQ21" s="36">
        <f t="shared" si="224"/>
        <v>0</v>
      </c>
      <c r="UR21" s="36">
        <f t="shared" si="224"/>
        <v>0</v>
      </c>
      <c r="US21" s="36">
        <f t="shared" si="225"/>
        <v>0</v>
      </c>
      <c r="UT21" s="36">
        <f t="shared" si="225"/>
        <v>0</v>
      </c>
      <c r="UU21" s="36">
        <f t="shared" si="225"/>
        <v>0</v>
      </c>
      <c r="UV21" s="36">
        <f t="shared" si="225"/>
        <v>0</v>
      </c>
      <c r="UW21" s="36">
        <f t="shared" si="225"/>
        <v>0</v>
      </c>
      <c r="UX21" s="36">
        <f t="shared" si="225"/>
        <v>0</v>
      </c>
      <c r="UY21" s="36">
        <f t="shared" si="225"/>
        <v>0</v>
      </c>
      <c r="UZ21" s="36">
        <f t="shared" si="225"/>
        <v>0</v>
      </c>
      <c r="VA21" s="36">
        <f t="shared" si="225"/>
        <v>0</v>
      </c>
      <c r="VB21" s="36">
        <f t="shared" si="225"/>
        <v>0</v>
      </c>
      <c r="VC21" s="36">
        <f t="shared" si="226"/>
        <v>0</v>
      </c>
      <c r="VD21" s="36">
        <f t="shared" si="226"/>
        <v>0</v>
      </c>
      <c r="VE21" s="36">
        <f t="shared" si="226"/>
        <v>0</v>
      </c>
      <c r="VF21" s="36">
        <f t="shared" si="226"/>
        <v>0</v>
      </c>
      <c r="VG21" s="36">
        <f t="shared" si="226"/>
        <v>0</v>
      </c>
      <c r="VH21" s="36">
        <f t="shared" si="226"/>
        <v>0</v>
      </c>
      <c r="VI21" s="36">
        <f t="shared" si="226"/>
        <v>0</v>
      </c>
      <c r="VJ21" s="36">
        <f t="shared" si="226"/>
        <v>0</v>
      </c>
      <c r="VK21" s="36">
        <f t="shared" si="226"/>
        <v>0</v>
      </c>
      <c r="VL21" s="36">
        <f t="shared" si="226"/>
        <v>0</v>
      </c>
      <c r="VM21" s="36">
        <f t="shared" si="227"/>
        <v>0</v>
      </c>
      <c r="VN21" s="36">
        <f t="shared" si="227"/>
        <v>0</v>
      </c>
      <c r="VO21" s="36">
        <f t="shared" si="227"/>
        <v>0</v>
      </c>
      <c r="VP21" s="36">
        <f t="shared" si="227"/>
        <v>0</v>
      </c>
      <c r="VQ21" s="36">
        <f t="shared" si="227"/>
        <v>0</v>
      </c>
      <c r="VR21" s="36">
        <f t="shared" si="227"/>
        <v>0</v>
      </c>
      <c r="VS21" s="36">
        <f t="shared" si="227"/>
        <v>0</v>
      </c>
      <c r="VT21" s="36">
        <f t="shared" si="227"/>
        <v>0</v>
      </c>
      <c r="VU21" s="36">
        <f t="shared" si="227"/>
        <v>0</v>
      </c>
      <c r="VV21" s="36">
        <f t="shared" si="227"/>
        <v>0</v>
      </c>
      <c r="VW21" s="36">
        <f t="shared" si="228"/>
        <v>0</v>
      </c>
      <c r="VX21" s="36">
        <f t="shared" si="228"/>
        <v>0</v>
      </c>
      <c r="VY21" s="36">
        <f t="shared" si="228"/>
        <v>0</v>
      </c>
      <c r="VZ21" s="36">
        <f t="shared" si="228"/>
        <v>0</v>
      </c>
      <c r="WA21" s="36">
        <f t="shared" si="228"/>
        <v>0</v>
      </c>
      <c r="WB21" s="36">
        <f t="shared" si="228"/>
        <v>0</v>
      </c>
      <c r="WC21" s="36">
        <f t="shared" si="228"/>
        <v>0</v>
      </c>
      <c r="WD21" s="36">
        <f t="shared" si="228"/>
        <v>0</v>
      </c>
    </row>
    <row r="22" spans="1:602" x14ac:dyDescent="0.35">
      <c r="T22" s="27" t="s">
        <v>3</v>
      </c>
      <c r="U22" s="36">
        <f t="shared" si="171"/>
        <v>700.21341637</v>
      </c>
      <c r="V22" s="36">
        <f t="shared" si="171"/>
        <v>700.21373607999999</v>
      </c>
      <c r="W22" s="36">
        <f t="shared" si="171"/>
        <v>700.21373607999999</v>
      </c>
      <c r="X22" s="36">
        <f t="shared" si="171"/>
        <v>700.21373607999999</v>
      </c>
      <c r="Y22" s="36">
        <f t="shared" si="171"/>
        <v>700.21373607999999</v>
      </c>
      <c r="Z22" s="36">
        <f t="shared" si="171"/>
        <v>700.21373607999999</v>
      </c>
      <c r="AA22" s="36">
        <f t="shared" si="171"/>
        <v>700.21373607999999</v>
      </c>
      <c r="AB22" s="36">
        <f t="shared" si="171"/>
        <v>700.21373607999999</v>
      </c>
      <c r="AC22" s="36">
        <f t="shared" si="171"/>
        <v>700.21373607999999</v>
      </c>
      <c r="AD22" s="36">
        <f t="shared" si="171"/>
        <v>700.21373607999999</v>
      </c>
      <c r="AE22" s="36">
        <f t="shared" si="172"/>
        <v>700.21373607999999</v>
      </c>
      <c r="AF22" s="36">
        <f t="shared" si="172"/>
        <v>700.21373607999999</v>
      </c>
      <c r="AG22" s="36">
        <f t="shared" si="172"/>
        <v>700.21373607999999</v>
      </c>
      <c r="AH22" s="36">
        <f t="shared" si="172"/>
        <v>695.91891355696225</v>
      </c>
      <c r="AI22" s="36">
        <f t="shared" si="172"/>
        <v>516.90048981504231</v>
      </c>
      <c r="AJ22" s="36">
        <f t="shared" si="172"/>
        <v>105.32959157819445</v>
      </c>
      <c r="AK22" s="36">
        <f t="shared" si="172"/>
        <v>36.339712567913971</v>
      </c>
      <c r="AL22" s="36">
        <f t="shared" si="172"/>
        <v>17.757893386182793</v>
      </c>
      <c r="AM22" s="36">
        <f t="shared" si="172"/>
        <v>0</v>
      </c>
      <c r="AN22" s="36">
        <f t="shared" si="172"/>
        <v>0</v>
      </c>
      <c r="AO22" s="36">
        <f t="shared" si="173"/>
        <v>0</v>
      </c>
      <c r="AP22" s="36">
        <f t="shared" si="173"/>
        <v>0</v>
      </c>
      <c r="AQ22" s="36">
        <f t="shared" si="173"/>
        <v>0</v>
      </c>
      <c r="AR22" s="36">
        <f t="shared" si="173"/>
        <v>0</v>
      </c>
      <c r="AS22" s="36">
        <f t="shared" si="173"/>
        <v>0</v>
      </c>
      <c r="AT22" s="36">
        <f t="shared" si="173"/>
        <v>0</v>
      </c>
      <c r="AU22" s="36">
        <f t="shared" si="173"/>
        <v>0</v>
      </c>
      <c r="AV22" s="36">
        <f t="shared" si="173"/>
        <v>0</v>
      </c>
      <c r="AW22" s="36">
        <f t="shared" si="173"/>
        <v>0</v>
      </c>
      <c r="AX22" s="36">
        <f t="shared" si="173"/>
        <v>0</v>
      </c>
      <c r="AY22" s="36">
        <f t="shared" si="173"/>
        <v>0</v>
      </c>
      <c r="AZ22" s="36">
        <f t="shared" si="173"/>
        <v>0</v>
      </c>
      <c r="BA22" s="36">
        <f t="shared" si="173"/>
        <v>0</v>
      </c>
      <c r="BB22" s="36">
        <f t="shared" si="173"/>
        <v>0</v>
      </c>
      <c r="BD22" s="27" t="s">
        <v>3</v>
      </c>
      <c r="BE22" s="36">
        <f t="shared" si="174"/>
        <v>175.0533540925</v>
      </c>
      <c r="BF22" s="36">
        <f t="shared" si="174"/>
        <v>175.0533540925</v>
      </c>
      <c r="BG22" s="36">
        <f t="shared" si="174"/>
        <v>175.0533540925</v>
      </c>
      <c r="BH22" s="36">
        <f t="shared" si="174"/>
        <v>175.0533540925</v>
      </c>
      <c r="BI22" s="36">
        <f t="shared" si="174"/>
        <v>175.05343402000003</v>
      </c>
      <c r="BJ22" s="36">
        <f t="shared" si="174"/>
        <v>175.05343402000003</v>
      </c>
      <c r="BK22" s="36">
        <f t="shared" si="174"/>
        <v>175.05343402000003</v>
      </c>
      <c r="BL22" s="36">
        <f t="shared" si="174"/>
        <v>175.05343402000003</v>
      </c>
      <c r="BM22" s="36">
        <f t="shared" si="174"/>
        <v>175.05343402000003</v>
      </c>
      <c r="BN22" s="36">
        <f t="shared" si="174"/>
        <v>175.05343402000003</v>
      </c>
      <c r="BO22" s="36">
        <f t="shared" si="175"/>
        <v>175.05343402000003</v>
      </c>
      <c r="BP22" s="36">
        <f t="shared" si="175"/>
        <v>175.05343402000003</v>
      </c>
      <c r="BQ22" s="36">
        <f t="shared" si="175"/>
        <v>175.05343402000003</v>
      </c>
      <c r="BR22" s="36">
        <f t="shared" si="175"/>
        <v>175.05343402000003</v>
      </c>
      <c r="BS22" s="36">
        <f t="shared" si="175"/>
        <v>175.05343402000003</v>
      </c>
      <c r="BT22" s="36">
        <f t="shared" si="175"/>
        <v>175.05343402000003</v>
      </c>
      <c r="BU22" s="36">
        <f t="shared" si="175"/>
        <v>175.05343402000003</v>
      </c>
      <c r="BV22" s="36">
        <f t="shared" si="175"/>
        <v>175.05343402000003</v>
      </c>
      <c r="BW22" s="36">
        <f t="shared" si="175"/>
        <v>175.05343402000003</v>
      </c>
      <c r="BX22" s="36">
        <f t="shared" si="175"/>
        <v>175.05343402000003</v>
      </c>
      <c r="BY22" s="36">
        <f t="shared" si="176"/>
        <v>175.05343402000003</v>
      </c>
      <c r="BZ22" s="36">
        <f t="shared" si="176"/>
        <v>175.05343402000003</v>
      </c>
      <c r="CA22" s="36">
        <f t="shared" si="176"/>
        <v>175.05343402000003</v>
      </c>
      <c r="CB22" s="36">
        <f t="shared" si="176"/>
        <v>175.05343402000003</v>
      </c>
      <c r="CC22" s="36">
        <f t="shared" si="176"/>
        <v>175.05343402000003</v>
      </c>
      <c r="CD22" s="36">
        <f t="shared" si="176"/>
        <v>175.05343402000003</v>
      </c>
      <c r="CE22" s="36">
        <f t="shared" si="176"/>
        <v>175.05343402000003</v>
      </c>
      <c r="CF22" s="36">
        <f t="shared" si="176"/>
        <v>175.05343402000003</v>
      </c>
      <c r="CG22" s="36">
        <f t="shared" si="176"/>
        <v>175.05343402000003</v>
      </c>
      <c r="CH22" s="36">
        <f t="shared" si="176"/>
        <v>175.05343402000003</v>
      </c>
      <c r="CI22" s="36">
        <f t="shared" si="177"/>
        <v>175.05343402000003</v>
      </c>
      <c r="CJ22" s="36">
        <f t="shared" si="177"/>
        <v>175.05343402000003</v>
      </c>
      <c r="CK22" s="36">
        <f t="shared" si="177"/>
        <v>175.05343402000003</v>
      </c>
      <c r="CL22" s="36">
        <f t="shared" si="177"/>
        <v>175.05343402000003</v>
      </c>
      <c r="CM22" s="36">
        <f t="shared" si="177"/>
        <v>175.05343402000003</v>
      </c>
      <c r="CN22" s="36">
        <f t="shared" si="177"/>
        <v>175.05343402000003</v>
      </c>
      <c r="CO22" s="36">
        <f t="shared" si="177"/>
        <v>175.05343402000003</v>
      </c>
      <c r="CP22" s="36">
        <f t="shared" si="177"/>
        <v>175.05343402000003</v>
      </c>
      <c r="CQ22" s="36">
        <f t="shared" si="177"/>
        <v>175.05343402000003</v>
      </c>
      <c r="CR22" s="36">
        <f t="shared" si="177"/>
        <v>175.05343402000003</v>
      </c>
      <c r="CS22" s="36">
        <f t="shared" si="178"/>
        <v>175.05343402000003</v>
      </c>
      <c r="CT22" s="36">
        <f t="shared" si="178"/>
        <v>175.05343402000003</v>
      </c>
      <c r="CU22" s="36">
        <f t="shared" si="178"/>
        <v>175.05343402000003</v>
      </c>
      <c r="CV22" s="36">
        <f t="shared" si="178"/>
        <v>175.05343402000003</v>
      </c>
      <c r="CW22" s="36">
        <f t="shared" si="178"/>
        <v>175.05343402000003</v>
      </c>
      <c r="CX22" s="36">
        <f t="shared" si="178"/>
        <v>175.05343402000003</v>
      </c>
      <c r="CY22" s="36">
        <f t="shared" si="178"/>
        <v>175.05343402000003</v>
      </c>
      <c r="CZ22" s="36">
        <f t="shared" si="178"/>
        <v>175.05343402000003</v>
      </c>
      <c r="DA22" s="36">
        <f t="shared" si="178"/>
        <v>175.05343402000003</v>
      </c>
      <c r="DB22" s="36">
        <f t="shared" si="178"/>
        <v>175.05343402000003</v>
      </c>
      <c r="DC22" s="36">
        <f t="shared" si="179"/>
        <v>175.05343402000003</v>
      </c>
      <c r="DD22" s="36">
        <f t="shared" si="179"/>
        <v>175.05343402000003</v>
      </c>
      <c r="DE22" s="36">
        <f t="shared" si="179"/>
        <v>175.05343402000003</v>
      </c>
      <c r="DF22" s="36">
        <f t="shared" si="179"/>
        <v>175.05343402000003</v>
      </c>
      <c r="DG22" s="36">
        <f t="shared" si="179"/>
        <v>174.49149462446238</v>
      </c>
      <c r="DH22" s="36">
        <f t="shared" si="179"/>
        <v>171.32055089250002</v>
      </c>
      <c r="DI22" s="36">
        <f t="shared" si="179"/>
        <v>171.32055089250002</v>
      </c>
      <c r="DJ22" s="36">
        <f t="shared" si="179"/>
        <v>171.32055089250002</v>
      </c>
      <c r="DK22" s="36">
        <f t="shared" si="179"/>
        <v>123.58919870254225</v>
      </c>
      <c r="DL22" s="36">
        <f t="shared" si="179"/>
        <v>50.670189327500012</v>
      </c>
      <c r="DM22" s="36">
        <f t="shared" si="180"/>
        <v>50.670189327500012</v>
      </c>
      <c r="DN22" s="36">
        <f t="shared" si="180"/>
        <v>32.609565820694449</v>
      </c>
      <c r="DO22" s="36">
        <f t="shared" si="180"/>
        <v>11.024918215</v>
      </c>
      <c r="DP22" s="36">
        <f t="shared" si="180"/>
        <v>11.024918215</v>
      </c>
      <c r="DQ22" s="36">
        <f t="shared" si="180"/>
        <v>9.2907856875806445</v>
      </c>
      <c r="DR22" s="36">
        <f t="shared" si="180"/>
        <v>9.033877164999998</v>
      </c>
      <c r="DS22" s="36">
        <f t="shared" si="180"/>
        <v>9.033877164999998</v>
      </c>
      <c r="DT22" s="36">
        <f t="shared" si="180"/>
        <v>8.9811725503333317</v>
      </c>
      <c r="DU22" s="36">
        <f t="shared" si="180"/>
        <v>6.6621695049999996</v>
      </c>
      <c r="DV22" s="36">
        <f t="shared" si="180"/>
        <v>5.9502909288709676</v>
      </c>
      <c r="DW22" s="36">
        <f t="shared" si="181"/>
        <v>3.6528646149999999</v>
      </c>
      <c r="DX22" s="36">
        <f t="shared" si="181"/>
        <v>1.4925683373118279</v>
      </c>
      <c r="DY22" s="36">
        <f t="shared" si="181"/>
        <v>0</v>
      </c>
      <c r="DZ22" s="36">
        <f t="shared" si="181"/>
        <v>0</v>
      </c>
      <c r="EA22" s="36">
        <f t="shared" si="181"/>
        <v>0</v>
      </c>
      <c r="EB22" s="36">
        <f t="shared" si="181"/>
        <v>0</v>
      </c>
      <c r="EC22" s="36">
        <f t="shared" si="181"/>
        <v>0</v>
      </c>
      <c r="ED22" s="36">
        <f t="shared" si="181"/>
        <v>0</v>
      </c>
      <c r="EE22" s="36">
        <f t="shared" si="181"/>
        <v>0</v>
      </c>
      <c r="EF22" s="36">
        <f t="shared" si="181"/>
        <v>0</v>
      </c>
      <c r="EG22" s="36">
        <f t="shared" si="182"/>
        <v>0</v>
      </c>
      <c r="EH22" s="36">
        <f t="shared" si="182"/>
        <v>0</v>
      </c>
      <c r="EI22" s="36">
        <f t="shared" si="182"/>
        <v>0</v>
      </c>
      <c r="EJ22" s="36">
        <f t="shared" si="182"/>
        <v>0</v>
      </c>
      <c r="EK22" s="36">
        <f t="shared" si="182"/>
        <v>0</v>
      </c>
      <c r="EL22" s="36">
        <f t="shared" si="182"/>
        <v>0</v>
      </c>
      <c r="EM22" s="36">
        <f t="shared" si="182"/>
        <v>0</v>
      </c>
      <c r="EN22" s="36">
        <f t="shared" si="182"/>
        <v>0</v>
      </c>
      <c r="EO22" s="36">
        <f t="shared" si="182"/>
        <v>0</v>
      </c>
      <c r="EP22" s="36">
        <f t="shared" si="182"/>
        <v>0</v>
      </c>
      <c r="EQ22" s="36">
        <f t="shared" si="183"/>
        <v>0</v>
      </c>
      <c r="ER22" s="36">
        <f t="shared" si="183"/>
        <v>0</v>
      </c>
      <c r="ES22" s="36">
        <f t="shared" si="183"/>
        <v>0</v>
      </c>
      <c r="ET22" s="36">
        <f t="shared" si="183"/>
        <v>0</v>
      </c>
      <c r="EU22" s="36">
        <f t="shared" si="183"/>
        <v>0</v>
      </c>
      <c r="EV22" s="36">
        <f t="shared" si="183"/>
        <v>0</v>
      </c>
      <c r="EW22" s="36">
        <f t="shared" si="183"/>
        <v>0</v>
      </c>
      <c r="EX22" s="36">
        <f t="shared" si="183"/>
        <v>0</v>
      </c>
      <c r="EY22" s="36">
        <f t="shared" si="183"/>
        <v>0</v>
      </c>
      <c r="EZ22" s="36">
        <f t="shared" si="183"/>
        <v>0</v>
      </c>
      <c r="FA22" s="36">
        <f t="shared" si="184"/>
        <v>0</v>
      </c>
      <c r="FB22" s="36">
        <f t="shared" si="184"/>
        <v>0</v>
      </c>
      <c r="FC22" s="36">
        <f t="shared" si="184"/>
        <v>0</v>
      </c>
      <c r="FD22" s="36">
        <f t="shared" si="184"/>
        <v>0</v>
      </c>
      <c r="FE22" s="36">
        <f t="shared" si="184"/>
        <v>0</v>
      </c>
      <c r="FF22" s="36">
        <f t="shared" si="184"/>
        <v>0</v>
      </c>
      <c r="FG22" s="36">
        <f t="shared" si="184"/>
        <v>0</v>
      </c>
      <c r="FH22" s="36">
        <f t="shared" si="184"/>
        <v>0</v>
      </c>
      <c r="FI22" s="36">
        <f t="shared" si="184"/>
        <v>0</v>
      </c>
      <c r="FJ22" s="36">
        <f t="shared" si="184"/>
        <v>0</v>
      </c>
      <c r="FK22" s="36">
        <f t="shared" si="185"/>
        <v>0</v>
      </c>
      <c r="FL22" s="36">
        <f t="shared" si="185"/>
        <v>0</v>
      </c>
      <c r="FM22" s="36">
        <f t="shared" si="185"/>
        <v>0</v>
      </c>
      <c r="FN22" s="36">
        <f t="shared" si="185"/>
        <v>0</v>
      </c>
      <c r="FO22" s="36">
        <f t="shared" si="185"/>
        <v>0</v>
      </c>
      <c r="FP22" s="36">
        <f t="shared" si="185"/>
        <v>0</v>
      </c>
      <c r="FQ22" s="36">
        <f t="shared" si="185"/>
        <v>0</v>
      </c>
      <c r="FR22" s="36">
        <f t="shared" si="185"/>
        <v>0</v>
      </c>
      <c r="FS22" s="36">
        <f t="shared" si="185"/>
        <v>0</v>
      </c>
      <c r="FT22" s="36">
        <f t="shared" si="185"/>
        <v>0</v>
      </c>
      <c r="FU22" s="36">
        <f t="shared" si="186"/>
        <v>0</v>
      </c>
      <c r="FV22" s="36">
        <f t="shared" si="186"/>
        <v>0</v>
      </c>
      <c r="FW22" s="36">
        <f t="shared" si="186"/>
        <v>0</v>
      </c>
      <c r="FX22" s="36">
        <f t="shared" si="186"/>
        <v>0</v>
      </c>
      <c r="FY22" s="36">
        <f t="shared" si="186"/>
        <v>0</v>
      </c>
      <c r="FZ22" s="36">
        <f t="shared" si="186"/>
        <v>0</v>
      </c>
      <c r="GA22" s="36">
        <f t="shared" si="186"/>
        <v>0</v>
      </c>
      <c r="GB22" s="36">
        <f t="shared" si="186"/>
        <v>0</v>
      </c>
      <c r="GC22" s="36">
        <f t="shared" si="186"/>
        <v>0</v>
      </c>
      <c r="GD22" s="36">
        <f t="shared" si="186"/>
        <v>0</v>
      </c>
      <c r="GE22" s="36">
        <f t="shared" si="187"/>
        <v>0</v>
      </c>
      <c r="GF22" s="36">
        <f t="shared" si="187"/>
        <v>0</v>
      </c>
      <c r="GG22" s="36">
        <f t="shared" si="187"/>
        <v>0</v>
      </c>
      <c r="GH22" s="36">
        <f t="shared" si="187"/>
        <v>0</v>
      </c>
      <c r="GI22" s="36">
        <f t="shared" si="187"/>
        <v>0</v>
      </c>
      <c r="GJ22" s="36">
        <f t="shared" si="187"/>
        <v>0</v>
      </c>
      <c r="GL22" s="27" t="s">
        <v>3</v>
      </c>
      <c r="GM22" s="36">
        <f t="shared" si="188"/>
        <v>58.351118030833341</v>
      </c>
      <c r="GN22" s="36">
        <f t="shared" si="188"/>
        <v>58.351118030833341</v>
      </c>
      <c r="GO22" s="36">
        <f t="shared" si="188"/>
        <v>58.351118030833341</v>
      </c>
      <c r="GP22" s="36">
        <f t="shared" si="188"/>
        <v>58.351118030833341</v>
      </c>
      <c r="GQ22" s="36">
        <f t="shared" si="188"/>
        <v>58.351118030833341</v>
      </c>
      <c r="GR22" s="36">
        <f t="shared" si="188"/>
        <v>58.351118030833341</v>
      </c>
      <c r="GS22" s="36">
        <f t="shared" si="188"/>
        <v>58.351118030833341</v>
      </c>
      <c r="GT22" s="36">
        <f t="shared" si="188"/>
        <v>58.351118030833341</v>
      </c>
      <c r="GU22" s="36">
        <f t="shared" si="188"/>
        <v>58.351118030833341</v>
      </c>
      <c r="GV22" s="36">
        <f t="shared" si="188"/>
        <v>58.351118030833341</v>
      </c>
      <c r="GW22" s="36">
        <f t="shared" si="189"/>
        <v>58.351118030833341</v>
      </c>
      <c r="GX22" s="36">
        <f t="shared" si="189"/>
        <v>58.351118030833341</v>
      </c>
      <c r="GY22" s="36">
        <f t="shared" si="189"/>
        <v>58.351144673333337</v>
      </c>
      <c r="GZ22" s="36">
        <f t="shared" si="189"/>
        <v>58.351144673333337</v>
      </c>
      <c r="HA22" s="36">
        <f t="shared" si="189"/>
        <v>58.351144673333337</v>
      </c>
      <c r="HB22" s="36">
        <f t="shared" si="189"/>
        <v>58.351144673333337</v>
      </c>
      <c r="HC22" s="36">
        <f t="shared" si="189"/>
        <v>58.351144673333337</v>
      </c>
      <c r="HD22" s="36">
        <f t="shared" si="189"/>
        <v>58.351144673333337</v>
      </c>
      <c r="HE22" s="36">
        <f t="shared" si="189"/>
        <v>58.351144673333337</v>
      </c>
      <c r="HF22" s="36">
        <f t="shared" si="189"/>
        <v>58.351144673333337</v>
      </c>
      <c r="HG22" s="36">
        <f t="shared" si="190"/>
        <v>58.351144673333337</v>
      </c>
      <c r="HH22" s="36">
        <f t="shared" si="190"/>
        <v>58.351144673333337</v>
      </c>
      <c r="HI22" s="36">
        <f t="shared" si="190"/>
        <v>58.351144673333337</v>
      </c>
      <c r="HJ22" s="36">
        <f t="shared" si="190"/>
        <v>58.351144673333337</v>
      </c>
      <c r="HK22" s="36">
        <f t="shared" si="190"/>
        <v>58.351144673333337</v>
      </c>
      <c r="HL22" s="36">
        <f t="shared" si="190"/>
        <v>58.351144673333337</v>
      </c>
      <c r="HM22" s="36">
        <f t="shared" si="190"/>
        <v>58.351144673333337</v>
      </c>
      <c r="HN22" s="36">
        <f t="shared" si="190"/>
        <v>58.351144673333337</v>
      </c>
      <c r="HO22" s="36">
        <f t="shared" si="190"/>
        <v>58.351144673333337</v>
      </c>
      <c r="HP22" s="36">
        <f t="shared" si="190"/>
        <v>58.351144673333337</v>
      </c>
      <c r="HQ22" s="36">
        <f t="shared" si="191"/>
        <v>58.351144673333337</v>
      </c>
      <c r="HR22" s="36">
        <f t="shared" si="191"/>
        <v>58.351144673333337</v>
      </c>
      <c r="HS22" s="36">
        <f t="shared" si="191"/>
        <v>58.351144673333337</v>
      </c>
      <c r="HT22" s="36">
        <f t="shared" si="191"/>
        <v>58.351144673333337</v>
      </c>
      <c r="HU22" s="36">
        <f t="shared" si="191"/>
        <v>58.351144673333337</v>
      </c>
      <c r="HV22" s="36">
        <f t="shared" si="191"/>
        <v>58.351144673333337</v>
      </c>
      <c r="HW22" s="36">
        <f t="shared" si="191"/>
        <v>58.351144673333337</v>
      </c>
      <c r="HX22" s="36">
        <f t="shared" si="191"/>
        <v>58.351144673333337</v>
      </c>
      <c r="HY22" s="36">
        <f t="shared" si="191"/>
        <v>58.351144673333337</v>
      </c>
      <c r="HZ22" s="36">
        <f t="shared" si="191"/>
        <v>58.351144673333337</v>
      </c>
      <c r="IA22" s="36">
        <f t="shared" si="192"/>
        <v>58.351144673333337</v>
      </c>
      <c r="IB22" s="36">
        <f t="shared" si="192"/>
        <v>58.351144673333337</v>
      </c>
      <c r="IC22" s="36">
        <f t="shared" si="192"/>
        <v>58.351144673333337</v>
      </c>
      <c r="ID22" s="36">
        <f t="shared" si="192"/>
        <v>58.351144673333337</v>
      </c>
      <c r="IE22" s="36">
        <f t="shared" si="192"/>
        <v>58.351144673333337</v>
      </c>
      <c r="IF22" s="36">
        <f t="shared" si="192"/>
        <v>58.351144673333337</v>
      </c>
      <c r="IG22" s="36">
        <f t="shared" si="192"/>
        <v>58.351144673333337</v>
      </c>
      <c r="IH22" s="36">
        <f t="shared" si="192"/>
        <v>58.351144673333337</v>
      </c>
      <c r="II22" s="36">
        <f t="shared" si="192"/>
        <v>58.351144673333337</v>
      </c>
      <c r="IJ22" s="36">
        <f t="shared" si="192"/>
        <v>58.351144673333337</v>
      </c>
      <c r="IK22" s="36">
        <f t="shared" si="193"/>
        <v>58.351144673333337</v>
      </c>
      <c r="IL22" s="36">
        <f t="shared" si="193"/>
        <v>58.351144673333337</v>
      </c>
      <c r="IM22" s="36">
        <f t="shared" si="193"/>
        <v>58.351144673333337</v>
      </c>
      <c r="IN22" s="36">
        <f t="shared" si="193"/>
        <v>58.351144673333337</v>
      </c>
      <c r="IO22" s="36">
        <f t="shared" si="193"/>
        <v>58.351144673333337</v>
      </c>
      <c r="IP22" s="36">
        <f t="shared" si="193"/>
        <v>58.351144673333337</v>
      </c>
      <c r="IQ22" s="36">
        <f t="shared" si="193"/>
        <v>58.351144673333337</v>
      </c>
      <c r="IR22" s="36">
        <f t="shared" si="193"/>
        <v>58.351144673333337</v>
      </c>
      <c r="IS22" s="36">
        <f t="shared" si="193"/>
        <v>58.351144673333337</v>
      </c>
      <c r="IT22" s="36">
        <f t="shared" si="193"/>
        <v>58.351144673333337</v>
      </c>
      <c r="IU22" s="36">
        <f t="shared" si="194"/>
        <v>58.351144673333337</v>
      </c>
      <c r="IV22" s="36">
        <f t="shared" si="194"/>
        <v>58.351144673333337</v>
      </c>
      <c r="IW22" s="36">
        <f t="shared" si="194"/>
        <v>58.351144673333337</v>
      </c>
      <c r="IX22" s="36">
        <f t="shared" si="194"/>
        <v>58.351144673333337</v>
      </c>
      <c r="IY22" s="36">
        <f t="shared" si="194"/>
        <v>58.351144673333337</v>
      </c>
      <c r="IZ22" s="36">
        <f t="shared" si="194"/>
        <v>58.351144673333337</v>
      </c>
      <c r="JA22" s="36">
        <f t="shared" si="194"/>
        <v>58.351144673333337</v>
      </c>
      <c r="JB22" s="36">
        <f t="shared" si="194"/>
        <v>58.351144673333337</v>
      </c>
      <c r="JC22" s="36">
        <f t="shared" si="194"/>
        <v>58.351144673333337</v>
      </c>
      <c r="JD22" s="36">
        <f t="shared" si="194"/>
        <v>58.351144673333337</v>
      </c>
      <c r="JE22" s="36">
        <f t="shared" si="195"/>
        <v>58.351144673333337</v>
      </c>
      <c r="JF22" s="36">
        <f t="shared" si="195"/>
        <v>58.351144673333337</v>
      </c>
      <c r="JG22" s="36">
        <f t="shared" si="195"/>
        <v>58.351144673333337</v>
      </c>
      <c r="JH22" s="36">
        <f t="shared" si="195"/>
        <v>58.351144673333337</v>
      </c>
      <c r="JI22" s="36">
        <f t="shared" si="195"/>
        <v>58.351144673333337</v>
      </c>
      <c r="JJ22" s="36">
        <f t="shared" si="195"/>
        <v>58.351144673333337</v>
      </c>
      <c r="JK22" s="36">
        <f t="shared" si="195"/>
        <v>58.351144673333337</v>
      </c>
      <c r="JL22" s="36">
        <f t="shared" si="195"/>
        <v>58.351144673333337</v>
      </c>
      <c r="JM22" s="36">
        <f t="shared" si="195"/>
        <v>58.351144673333337</v>
      </c>
      <c r="JN22" s="36">
        <f t="shared" si="195"/>
        <v>58.351144673333337</v>
      </c>
      <c r="JO22" s="36">
        <f t="shared" si="196"/>
        <v>58.351144673333337</v>
      </c>
      <c r="JP22" s="36">
        <f t="shared" si="196"/>
        <v>58.351144673333337</v>
      </c>
      <c r="JQ22" s="36">
        <f t="shared" si="196"/>
        <v>58.351144673333337</v>
      </c>
      <c r="JR22" s="36">
        <f t="shared" si="196"/>
        <v>58.351144673333337</v>
      </c>
      <c r="JS22" s="36">
        <f t="shared" si="196"/>
        <v>58.351144673333337</v>
      </c>
      <c r="JT22" s="36">
        <f t="shared" si="196"/>
        <v>58.351144673333337</v>
      </c>
      <c r="JU22" s="36">
        <f t="shared" si="196"/>
        <v>58.351144673333337</v>
      </c>
      <c r="JV22" s="36">
        <f t="shared" si="196"/>
        <v>58.351144673333337</v>
      </c>
      <c r="JW22" s="36">
        <f t="shared" si="196"/>
        <v>58.351144673333337</v>
      </c>
      <c r="JX22" s="36">
        <f t="shared" si="196"/>
        <v>58.351144673333337</v>
      </c>
      <c r="JY22" s="36">
        <f t="shared" si="197"/>
        <v>58.351144673333337</v>
      </c>
      <c r="JZ22" s="36">
        <f t="shared" si="197"/>
        <v>58.351144673333337</v>
      </c>
      <c r="KA22" s="36">
        <f t="shared" si="197"/>
        <v>58.351144673333337</v>
      </c>
      <c r="KB22" s="36">
        <f t="shared" si="197"/>
        <v>58.351144673333337</v>
      </c>
      <c r="KC22" s="36">
        <f t="shared" si="197"/>
        <v>58.351144673333337</v>
      </c>
      <c r="KD22" s="36">
        <f t="shared" si="197"/>
        <v>58.351144673333337</v>
      </c>
      <c r="KE22" s="36">
        <f t="shared" si="197"/>
        <v>58.351144673333337</v>
      </c>
      <c r="KF22" s="36">
        <f t="shared" si="197"/>
        <v>58.351144673333337</v>
      </c>
      <c r="KG22" s="36">
        <f t="shared" si="197"/>
        <v>58.351144673333337</v>
      </c>
      <c r="KH22" s="36">
        <f t="shared" si="197"/>
        <v>58.351144673333337</v>
      </c>
      <c r="KI22" s="36">
        <f t="shared" si="198"/>
        <v>58.351144673333337</v>
      </c>
      <c r="KJ22" s="36">
        <f t="shared" si="198"/>
        <v>58.351144673333337</v>
      </c>
      <c r="KK22" s="36">
        <f t="shared" si="198"/>
        <v>58.351144673333337</v>
      </c>
      <c r="KL22" s="36">
        <f t="shared" si="198"/>
        <v>58.351144673333337</v>
      </c>
      <c r="KM22" s="36">
        <f t="shared" si="198"/>
        <v>58.351144673333337</v>
      </c>
      <c r="KN22" s="36">
        <f t="shared" si="198"/>
        <v>58.351144673333337</v>
      </c>
      <c r="KO22" s="36">
        <f t="shared" si="198"/>
        <v>58.351144673333337</v>
      </c>
      <c r="KP22" s="36">
        <f t="shared" si="198"/>
        <v>58.351144673333337</v>
      </c>
      <c r="KQ22" s="36">
        <f t="shared" si="198"/>
        <v>58.351144673333337</v>
      </c>
      <c r="KR22" s="36">
        <f t="shared" si="198"/>
        <v>58.351144673333337</v>
      </c>
      <c r="KS22" s="36">
        <f t="shared" si="199"/>
        <v>58.351144673333337</v>
      </c>
      <c r="KT22" s="36">
        <f t="shared" si="199"/>
        <v>58.351144673333337</v>
      </c>
      <c r="KU22" s="36">
        <f t="shared" si="199"/>
        <v>58.351144673333337</v>
      </c>
      <c r="KV22" s="36">
        <f t="shared" si="199"/>
        <v>58.351144673333337</v>
      </c>
      <c r="KW22" s="36">
        <f t="shared" si="199"/>
        <v>58.351144673333337</v>
      </c>
      <c r="KX22" s="36">
        <f t="shared" si="199"/>
        <v>58.351144673333337</v>
      </c>
      <c r="KY22" s="36">
        <f t="shared" si="199"/>
        <v>58.351144673333337</v>
      </c>
      <c r="KZ22" s="36">
        <f t="shared" si="199"/>
        <v>58.351144673333337</v>
      </c>
      <c r="LA22" s="36">
        <f t="shared" si="199"/>
        <v>58.351144673333337</v>
      </c>
      <c r="LB22" s="36">
        <f t="shared" si="199"/>
        <v>58.351144673333337</v>
      </c>
      <c r="LC22" s="36">
        <f t="shared" si="200"/>
        <v>58.351144673333337</v>
      </c>
      <c r="LD22" s="36">
        <f t="shared" si="200"/>
        <v>58.351144673333337</v>
      </c>
      <c r="LE22" s="36">
        <f t="shared" si="200"/>
        <v>58.351144673333337</v>
      </c>
      <c r="LF22" s="36">
        <f t="shared" si="200"/>
        <v>58.351144673333337</v>
      </c>
      <c r="LG22" s="36">
        <f t="shared" si="200"/>
        <v>58.351144673333337</v>
      </c>
      <c r="LH22" s="36">
        <f t="shared" si="200"/>
        <v>58.351144673333337</v>
      </c>
      <c r="LI22" s="36">
        <f t="shared" si="200"/>
        <v>58.351144673333337</v>
      </c>
      <c r="LJ22" s="36">
        <f t="shared" si="200"/>
        <v>58.351144673333337</v>
      </c>
      <c r="LK22" s="36">
        <f t="shared" si="200"/>
        <v>58.351144673333337</v>
      </c>
      <c r="LL22" s="36">
        <f t="shared" si="200"/>
        <v>58.351144673333337</v>
      </c>
      <c r="LM22" s="36">
        <f t="shared" si="201"/>
        <v>58.351144673333337</v>
      </c>
      <c r="LN22" s="36">
        <f t="shared" si="201"/>
        <v>58.351144673333337</v>
      </c>
      <c r="LO22" s="36">
        <f t="shared" si="201"/>
        <v>58.351144673333337</v>
      </c>
      <c r="LP22" s="36">
        <f t="shared" si="201"/>
        <v>58.351144673333337</v>
      </c>
      <c r="LQ22" s="36">
        <f t="shared" si="201"/>
        <v>58.351144673333337</v>
      </c>
      <c r="LR22" s="36">
        <f t="shared" si="201"/>
        <v>58.351144673333337</v>
      </c>
      <c r="LS22" s="36">
        <f t="shared" si="201"/>
        <v>58.351144673333337</v>
      </c>
      <c r="LT22" s="36">
        <f t="shared" si="201"/>
        <v>58.351144673333337</v>
      </c>
      <c r="LU22" s="36">
        <f t="shared" si="201"/>
        <v>58.351144673333337</v>
      </c>
      <c r="LV22" s="36">
        <f t="shared" si="201"/>
        <v>58.351144673333337</v>
      </c>
      <c r="LW22" s="36">
        <f t="shared" si="202"/>
        <v>58.351144673333337</v>
      </c>
      <c r="LX22" s="36">
        <f t="shared" si="202"/>
        <v>58.351144673333337</v>
      </c>
      <c r="LY22" s="36">
        <f t="shared" si="202"/>
        <v>58.351144673333337</v>
      </c>
      <c r="LZ22" s="36">
        <f t="shared" si="202"/>
        <v>58.351144673333337</v>
      </c>
      <c r="MA22" s="36">
        <f t="shared" si="202"/>
        <v>58.351144673333337</v>
      </c>
      <c r="MB22" s="36">
        <f t="shared" si="202"/>
        <v>58.351144673333337</v>
      </c>
      <c r="MC22" s="36">
        <f t="shared" si="202"/>
        <v>58.351144673333337</v>
      </c>
      <c r="MD22" s="36">
        <f t="shared" si="202"/>
        <v>58.351144673333337</v>
      </c>
      <c r="ME22" s="36">
        <f t="shared" si="202"/>
        <v>58.351144673333337</v>
      </c>
      <c r="MF22" s="36">
        <f t="shared" si="202"/>
        <v>58.351144673333337</v>
      </c>
      <c r="MG22" s="36">
        <f t="shared" si="203"/>
        <v>58.351144673333337</v>
      </c>
      <c r="MH22" s="36">
        <f t="shared" si="203"/>
        <v>58.351144673333337</v>
      </c>
      <c r="MI22" s="36">
        <f t="shared" si="203"/>
        <v>58.351144673333337</v>
      </c>
      <c r="MJ22" s="36">
        <f t="shared" si="203"/>
        <v>58.351144673333337</v>
      </c>
      <c r="MK22" s="36">
        <f t="shared" si="203"/>
        <v>58.351144673333337</v>
      </c>
      <c r="ML22" s="36">
        <f t="shared" si="203"/>
        <v>58.351144673333337</v>
      </c>
      <c r="MM22" s="36">
        <f t="shared" si="203"/>
        <v>58.351144673333337</v>
      </c>
      <c r="MN22" s="36">
        <f t="shared" si="203"/>
        <v>58.351144673333337</v>
      </c>
      <c r="MO22" s="36">
        <f t="shared" si="203"/>
        <v>58.351144673333337</v>
      </c>
      <c r="MP22" s="36">
        <f t="shared" si="203"/>
        <v>58.351144673333337</v>
      </c>
      <c r="MQ22" s="36">
        <f t="shared" si="204"/>
        <v>58.351144673333337</v>
      </c>
      <c r="MR22" s="36">
        <f t="shared" si="204"/>
        <v>58.351144673333337</v>
      </c>
      <c r="MS22" s="36">
        <f t="shared" si="204"/>
        <v>58.351144673333337</v>
      </c>
      <c r="MT22" s="36">
        <f t="shared" si="204"/>
        <v>58.351144673333337</v>
      </c>
      <c r="MU22" s="36">
        <f t="shared" si="204"/>
        <v>57.789205277795702</v>
      </c>
      <c r="MV22" s="36">
        <f t="shared" si="204"/>
        <v>57.106850297500003</v>
      </c>
      <c r="MW22" s="36">
        <f t="shared" si="204"/>
        <v>57.106850297500003</v>
      </c>
      <c r="MX22" s="36">
        <f t="shared" si="204"/>
        <v>57.106850297500003</v>
      </c>
      <c r="MY22" s="36">
        <f t="shared" si="204"/>
        <v>57.106850297500003</v>
      </c>
      <c r="MZ22" s="36">
        <f t="shared" si="204"/>
        <v>57.106850297500003</v>
      </c>
      <c r="NA22" s="36">
        <f t="shared" si="205"/>
        <v>57.106850297500003</v>
      </c>
      <c r="NB22" s="36">
        <f t="shared" si="205"/>
        <v>57.106850297500003</v>
      </c>
      <c r="NC22" s="36">
        <f t="shared" si="205"/>
        <v>57.106850297500003</v>
      </c>
      <c r="ND22" s="36">
        <f t="shared" si="205"/>
        <v>57.106850297500003</v>
      </c>
      <c r="NE22" s="36">
        <f t="shared" si="205"/>
        <v>56.668734862661296</v>
      </c>
      <c r="NF22" s="36">
        <f t="shared" si="205"/>
        <v>50.030400730714291</v>
      </c>
      <c r="NG22" s="36">
        <f t="shared" si="205"/>
        <v>16.890063109166672</v>
      </c>
      <c r="NH22" s="36">
        <f t="shared" si="205"/>
        <v>16.890063109166672</v>
      </c>
      <c r="NI22" s="36">
        <f t="shared" si="205"/>
        <v>16.890063109166672</v>
      </c>
      <c r="NJ22" s="36">
        <f t="shared" si="205"/>
        <v>16.890063109166672</v>
      </c>
      <c r="NK22" s="36">
        <f t="shared" si="206"/>
        <v>16.890063109166672</v>
      </c>
      <c r="NL22" s="36">
        <f t="shared" si="206"/>
        <v>16.890063109166672</v>
      </c>
      <c r="NM22" s="36">
        <f t="shared" si="206"/>
        <v>16.890063109166672</v>
      </c>
      <c r="NN22" s="36">
        <f t="shared" si="206"/>
        <v>16.890063109166672</v>
      </c>
      <c r="NO22" s="36">
        <f t="shared" si="206"/>
        <v>12.044529973194448</v>
      </c>
      <c r="NP22" s="36">
        <f t="shared" si="206"/>
        <v>3.674972738333333</v>
      </c>
      <c r="NQ22" s="36">
        <f t="shared" si="206"/>
        <v>3.674972738333333</v>
      </c>
      <c r="NR22" s="36">
        <f t="shared" si="206"/>
        <v>3.674972738333333</v>
      </c>
      <c r="NS22" s="36">
        <f t="shared" si="206"/>
        <v>3.674972738333333</v>
      </c>
      <c r="NT22" s="36">
        <f t="shared" si="206"/>
        <v>3.674972738333333</v>
      </c>
      <c r="NU22" s="36">
        <f t="shared" si="207"/>
        <v>3.674972738333333</v>
      </c>
      <c r="NV22" s="36">
        <f t="shared" si="207"/>
        <v>3.674972738333333</v>
      </c>
      <c r="NW22" s="36">
        <f t="shared" si="207"/>
        <v>3.2682009109139782</v>
      </c>
      <c r="NX22" s="36">
        <f t="shared" si="207"/>
        <v>3.0112923883333331</v>
      </c>
      <c r="NY22" s="36">
        <f t="shared" si="207"/>
        <v>3.0112923883333331</v>
      </c>
      <c r="NZ22" s="36">
        <f t="shared" si="207"/>
        <v>3.0112923883333331</v>
      </c>
      <c r="OA22" s="36">
        <f t="shared" si="207"/>
        <v>3.0112923883333331</v>
      </c>
      <c r="OB22" s="36">
        <f t="shared" si="207"/>
        <v>3.0112923883333331</v>
      </c>
      <c r="OC22" s="36">
        <f t="shared" si="207"/>
        <v>3.0112923883333331</v>
      </c>
      <c r="OD22" s="36">
        <f t="shared" si="207"/>
        <v>3.0112923883333331</v>
      </c>
      <c r="OE22" s="36">
        <f t="shared" si="208"/>
        <v>3.0112923883333331</v>
      </c>
      <c r="OF22" s="36">
        <f t="shared" si="208"/>
        <v>3.0112923883333331</v>
      </c>
      <c r="OG22" s="36">
        <f t="shared" si="208"/>
        <v>3.0112923883333331</v>
      </c>
      <c r="OH22" s="36">
        <f t="shared" si="208"/>
        <v>2.9585877736666664</v>
      </c>
      <c r="OI22" s="36">
        <f t="shared" si="208"/>
        <v>2.2207231683333335</v>
      </c>
      <c r="OJ22" s="36">
        <f t="shared" si="208"/>
        <v>2.2207231683333335</v>
      </c>
      <c r="OK22" s="36">
        <f t="shared" si="208"/>
        <v>2.2207231683333335</v>
      </c>
      <c r="OL22" s="36">
        <f t="shared" si="208"/>
        <v>2.2207231683333335</v>
      </c>
      <c r="OM22" s="36">
        <f t="shared" si="208"/>
        <v>2.2207231683333335</v>
      </c>
      <c r="ON22" s="36">
        <f t="shared" si="208"/>
        <v>1.508844592204301</v>
      </c>
      <c r="OO22" s="36">
        <f t="shared" si="209"/>
        <v>1.2176215383333333</v>
      </c>
      <c r="OP22" s="36">
        <f t="shared" si="209"/>
        <v>1.2176215383333333</v>
      </c>
      <c r="OQ22" s="36">
        <f t="shared" si="209"/>
        <v>1.2176215383333333</v>
      </c>
      <c r="OR22" s="36">
        <f t="shared" si="209"/>
        <v>1.2176215383333333</v>
      </c>
      <c r="OS22" s="36">
        <f t="shared" si="209"/>
        <v>0.27494679897849461</v>
      </c>
      <c r="OT22" s="36">
        <f t="shared" si="209"/>
        <v>0</v>
      </c>
      <c r="OU22" s="36">
        <f t="shared" si="209"/>
        <v>0</v>
      </c>
      <c r="OV22" s="36">
        <f t="shared" si="209"/>
        <v>0</v>
      </c>
      <c r="OW22" s="36">
        <f t="shared" si="209"/>
        <v>0</v>
      </c>
      <c r="OX22" s="36">
        <f t="shared" si="209"/>
        <v>0</v>
      </c>
      <c r="OY22" s="36">
        <f t="shared" si="210"/>
        <v>0</v>
      </c>
      <c r="OZ22" s="36">
        <f t="shared" si="210"/>
        <v>0</v>
      </c>
      <c r="PA22" s="36">
        <f t="shared" si="210"/>
        <v>0</v>
      </c>
      <c r="PB22" s="36">
        <f t="shared" si="210"/>
        <v>0</v>
      </c>
      <c r="PC22" s="36">
        <f t="shared" si="210"/>
        <v>0</v>
      </c>
      <c r="PD22" s="36">
        <f t="shared" si="210"/>
        <v>0</v>
      </c>
      <c r="PE22" s="36">
        <f t="shared" si="210"/>
        <v>0</v>
      </c>
      <c r="PF22" s="36">
        <f t="shared" si="210"/>
        <v>0</v>
      </c>
      <c r="PG22" s="36">
        <f t="shared" si="210"/>
        <v>0</v>
      </c>
      <c r="PH22" s="36">
        <f t="shared" si="210"/>
        <v>0</v>
      </c>
      <c r="PI22" s="36">
        <f t="shared" si="211"/>
        <v>0</v>
      </c>
      <c r="PJ22" s="36">
        <f t="shared" si="211"/>
        <v>0</v>
      </c>
      <c r="PK22" s="36">
        <f t="shared" si="211"/>
        <v>0</v>
      </c>
      <c r="PL22" s="36">
        <f t="shared" si="211"/>
        <v>0</v>
      </c>
      <c r="PM22" s="36">
        <f t="shared" si="211"/>
        <v>0</v>
      </c>
      <c r="PN22" s="36">
        <f t="shared" si="211"/>
        <v>0</v>
      </c>
      <c r="PO22" s="36">
        <f t="shared" si="211"/>
        <v>0</v>
      </c>
      <c r="PP22" s="36">
        <f t="shared" si="211"/>
        <v>0</v>
      </c>
      <c r="PQ22" s="36">
        <f t="shared" si="211"/>
        <v>0</v>
      </c>
      <c r="PR22" s="36">
        <f t="shared" si="211"/>
        <v>0</v>
      </c>
      <c r="PS22" s="36">
        <f t="shared" si="212"/>
        <v>0</v>
      </c>
      <c r="PT22" s="36">
        <f t="shared" si="212"/>
        <v>0</v>
      </c>
      <c r="PU22" s="36">
        <f t="shared" si="212"/>
        <v>0</v>
      </c>
      <c r="PV22" s="36">
        <f t="shared" si="212"/>
        <v>0</v>
      </c>
      <c r="PW22" s="36">
        <f t="shared" si="212"/>
        <v>0</v>
      </c>
      <c r="PX22" s="36">
        <f t="shared" si="212"/>
        <v>0</v>
      </c>
      <c r="PY22" s="36">
        <f t="shared" si="212"/>
        <v>0</v>
      </c>
      <c r="PZ22" s="36">
        <f t="shared" si="212"/>
        <v>0</v>
      </c>
      <c r="QA22" s="36">
        <f t="shared" si="212"/>
        <v>0</v>
      </c>
      <c r="QB22" s="36">
        <f t="shared" si="212"/>
        <v>0</v>
      </c>
      <c r="QC22" s="36">
        <f t="shared" si="213"/>
        <v>0</v>
      </c>
      <c r="QD22" s="36">
        <f t="shared" si="213"/>
        <v>0</v>
      </c>
      <c r="QE22" s="36">
        <f t="shared" si="213"/>
        <v>0</v>
      </c>
      <c r="QF22" s="36">
        <f t="shared" si="213"/>
        <v>0</v>
      </c>
      <c r="QG22" s="36">
        <f t="shared" si="213"/>
        <v>0</v>
      </c>
      <c r="QH22" s="36">
        <f t="shared" si="213"/>
        <v>0</v>
      </c>
      <c r="QI22" s="36">
        <f t="shared" si="213"/>
        <v>0</v>
      </c>
      <c r="QJ22" s="36">
        <f t="shared" si="213"/>
        <v>0</v>
      </c>
      <c r="QK22" s="36">
        <f t="shared" si="213"/>
        <v>0</v>
      </c>
      <c r="QL22" s="36">
        <f t="shared" si="213"/>
        <v>0</v>
      </c>
      <c r="QM22" s="36">
        <f t="shared" si="214"/>
        <v>0</v>
      </c>
      <c r="QN22" s="36">
        <f t="shared" si="214"/>
        <v>0</v>
      </c>
      <c r="QO22" s="36">
        <f t="shared" si="214"/>
        <v>0</v>
      </c>
      <c r="QP22" s="36">
        <f t="shared" si="214"/>
        <v>0</v>
      </c>
      <c r="QQ22" s="36">
        <f t="shared" si="214"/>
        <v>0</v>
      </c>
      <c r="QR22" s="36">
        <f t="shared" si="214"/>
        <v>0</v>
      </c>
      <c r="QS22" s="36">
        <f t="shared" si="214"/>
        <v>0</v>
      </c>
      <c r="QT22" s="36">
        <f t="shared" si="214"/>
        <v>0</v>
      </c>
      <c r="QU22" s="36">
        <f t="shared" si="214"/>
        <v>0</v>
      </c>
      <c r="QV22" s="36">
        <f t="shared" si="214"/>
        <v>0</v>
      </c>
      <c r="QW22" s="36">
        <f t="shared" si="215"/>
        <v>0</v>
      </c>
      <c r="QX22" s="36">
        <f t="shared" si="215"/>
        <v>0</v>
      </c>
      <c r="QY22" s="36">
        <f t="shared" si="215"/>
        <v>0</v>
      </c>
      <c r="QZ22" s="36">
        <f t="shared" si="215"/>
        <v>0</v>
      </c>
      <c r="RA22" s="36">
        <f t="shared" si="215"/>
        <v>0</v>
      </c>
      <c r="RB22" s="36">
        <f t="shared" si="215"/>
        <v>0</v>
      </c>
      <c r="RC22" s="36">
        <f t="shared" si="215"/>
        <v>0</v>
      </c>
      <c r="RD22" s="36">
        <f t="shared" si="215"/>
        <v>0</v>
      </c>
      <c r="RE22" s="36">
        <f t="shared" si="215"/>
        <v>0</v>
      </c>
      <c r="RF22" s="36">
        <f t="shared" si="215"/>
        <v>0</v>
      </c>
      <c r="RG22" s="36">
        <f t="shared" si="216"/>
        <v>0</v>
      </c>
      <c r="RH22" s="36">
        <f t="shared" si="216"/>
        <v>0</v>
      </c>
      <c r="RI22" s="36">
        <f t="shared" si="216"/>
        <v>0</v>
      </c>
      <c r="RJ22" s="36">
        <f t="shared" si="216"/>
        <v>0</v>
      </c>
      <c r="RK22" s="36">
        <f t="shared" si="216"/>
        <v>0</v>
      </c>
      <c r="RL22" s="36">
        <f t="shared" si="216"/>
        <v>0</v>
      </c>
      <c r="RM22" s="36">
        <f t="shared" si="216"/>
        <v>0</v>
      </c>
      <c r="RN22" s="36">
        <f t="shared" si="216"/>
        <v>0</v>
      </c>
      <c r="RO22" s="36">
        <f t="shared" si="216"/>
        <v>0</v>
      </c>
      <c r="RP22" s="36">
        <f t="shared" si="216"/>
        <v>0</v>
      </c>
      <c r="RQ22" s="36">
        <f t="shared" si="217"/>
        <v>0</v>
      </c>
      <c r="RR22" s="36">
        <f t="shared" si="217"/>
        <v>0</v>
      </c>
      <c r="RS22" s="36">
        <f t="shared" si="217"/>
        <v>0</v>
      </c>
      <c r="RT22" s="36">
        <f t="shared" si="217"/>
        <v>0</v>
      </c>
      <c r="RU22" s="36">
        <f t="shared" si="217"/>
        <v>0</v>
      </c>
      <c r="RV22" s="36">
        <f t="shared" si="217"/>
        <v>0</v>
      </c>
      <c r="RW22" s="36">
        <f t="shared" si="217"/>
        <v>0</v>
      </c>
      <c r="RX22" s="36">
        <f t="shared" si="217"/>
        <v>0</v>
      </c>
      <c r="RY22" s="36">
        <f t="shared" si="217"/>
        <v>0</v>
      </c>
      <c r="RZ22" s="36">
        <f t="shared" si="217"/>
        <v>0</v>
      </c>
      <c r="SA22" s="36">
        <f t="shared" si="218"/>
        <v>0</v>
      </c>
      <c r="SB22" s="36">
        <f t="shared" si="218"/>
        <v>0</v>
      </c>
      <c r="SC22" s="36">
        <f t="shared" si="218"/>
        <v>0</v>
      </c>
      <c r="SD22" s="36">
        <f t="shared" si="218"/>
        <v>0</v>
      </c>
      <c r="SE22" s="36">
        <f t="shared" si="218"/>
        <v>0</v>
      </c>
      <c r="SF22" s="36">
        <f t="shared" si="218"/>
        <v>0</v>
      </c>
      <c r="SG22" s="36">
        <f t="shared" si="218"/>
        <v>0</v>
      </c>
      <c r="SH22" s="36">
        <f t="shared" si="218"/>
        <v>0</v>
      </c>
      <c r="SI22" s="36">
        <f t="shared" si="218"/>
        <v>0</v>
      </c>
      <c r="SJ22" s="36">
        <f t="shared" si="218"/>
        <v>0</v>
      </c>
      <c r="SK22" s="36">
        <f t="shared" si="219"/>
        <v>0</v>
      </c>
      <c r="SL22" s="36">
        <f t="shared" si="219"/>
        <v>0</v>
      </c>
      <c r="SM22" s="36">
        <f t="shared" si="219"/>
        <v>0</v>
      </c>
      <c r="SN22" s="36">
        <f t="shared" si="219"/>
        <v>0</v>
      </c>
      <c r="SO22" s="36">
        <f t="shared" si="219"/>
        <v>0</v>
      </c>
      <c r="SP22" s="36">
        <f t="shared" si="219"/>
        <v>0</v>
      </c>
      <c r="SQ22" s="36">
        <f t="shared" si="219"/>
        <v>0</v>
      </c>
      <c r="SR22" s="36">
        <f t="shared" si="219"/>
        <v>0</v>
      </c>
      <c r="SS22" s="36">
        <f t="shared" si="219"/>
        <v>0</v>
      </c>
      <c r="ST22" s="36">
        <f t="shared" si="219"/>
        <v>0</v>
      </c>
      <c r="SU22" s="36">
        <f t="shared" si="220"/>
        <v>0</v>
      </c>
      <c r="SV22" s="36">
        <f t="shared" si="220"/>
        <v>0</v>
      </c>
      <c r="SW22" s="36">
        <f t="shared" si="220"/>
        <v>0</v>
      </c>
      <c r="SX22" s="36">
        <f t="shared" si="220"/>
        <v>0</v>
      </c>
      <c r="SY22" s="36">
        <f t="shared" si="220"/>
        <v>0</v>
      </c>
      <c r="SZ22" s="36">
        <f t="shared" si="220"/>
        <v>0</v>
      </c>
      <c r="TA22" s="36">
        <f t="shared" si="220"/>
        <v>0</v>
      </c>
      <c r="TB22" s="36">
        <f t="shared" si="220"/>
        <v>0</v>
      </c>
      <c r="TC22" s="36">
        <f t="shared" si="220"/>
        <v>0</v>
      </c>
      <c r="TD22" s="36">
        <f t="shared" si="220"/>
        <v>0</v>
      </c>
      <c r="TE22" s="36">
        <f t="shared" si="221"/>
        <v>0</v>
      </c>
      <c r="TF22" s="36">
        <f t="shared" si="221"/>
        <v>0</v>
      </c>
      <c r="TG22" s="36">
        <f t="shared" si="221"/>
        <v>0</v>
      </c>
      <c r="TH22" s="36">
        <f t="shared" si="221"/>
        <v>0</v>
      </c>
      <c r="TI22" s="36">
        <f t="shared" si="221"/>
        <v>0</v>
      </c>
      <c r="TJ22" s="36">
        <f t="shared" si="221"/>
        <v>0</v>
      </c>
      <c r="TK22" s="36">
        <f t="shared" si="221"/>
        <v>0</v>
      </c>
      <c r="TL22" s="36">
        <f t="shared" si="221"/>
        <v>0</v>
      </c>
      <c r="TM22" s="36">
        <f t="shared" si="221"/>
        <v>0</v>
      </c>
      <c r="TN22" s="36">
        <f t="shared" si="221"/>
        <v>0</v>
      </c>
      <c r="TO22" s="36">
        <f t="shared" si="222"/>
        <v>0</v>
      </c>
      <c r="TP22" s="36">
        <f t="shared" si="222"/>
        <v>0</v>
      </c>
      <c r="TQ22" s="36">
        <f t="shared" si="222"/>
        <v>0</v>
      </c>
      <c r="TR22" s="36">
        <f t="shared" si="222"/>
        <v>0</v>
      </c>
      <c r="TS22" s="36">
        <f t="shared" si="222"/>
        <v>0</v>
      </c>
      <c r="TT22" s="36">
        <f t="shared" si="222"/>
        <v>0</v>
      </c>
      <c r="TU22" s="36">
        <f t="shared" si="222"/>
        <v>0</v>
      </c>
      <c r="TV22" s="36">
        <f t="shared" si="222"/>
        <v>0</v>
      </c>
      <c r="TW22" s="36">
        <f t="shared" si="222"/>
        <v>0</v>
      </c>
      <c r="TX22" s="36">
        <f t="shared" si="222"/>
        <v>0</v>
      </c>
      <c r="TY22" s="36">
        <f t="shared" si="223"/>
        <v>0</v>
      </c>
      <c r="TZ22" s="36">
        <f t="shared" si="223"/>
        <v>0</v>
      </c>
      <c r="UA22" s="36">
        <f t="shared" si="223"/>
        <v>0</v>
      </c>
      <c r="UB22" s="36">
        <f t="shared" si="223"/>
        <v>0</v>
      </c>
      <c r="UC22" s="36">
        <f t="shared" si="223"/>
        <v>0</v>
      </c>
      <c r="UD22" s="36">
        <f t="shared" si="223"/>
        <v>0</v>
      </c>
      <c r="UE22" s="36">
        <f t="shared" si="223"/>
        <v>0</v>
      </c>
      <c r="UF22" s="36">
        <f t="shared" si="223"/>
        <v>0</v>
      </c>
      <c r="UG22" s="36">
        <f t="shared" si="223"/>
        <v>0</v>
      </c>
      <c r="UH22" s="36">
        <f t="shared" si="223"/>
        <v>0</v>
      </c>
      <c r="UI22" s="36">
        <f t="shared" si="224"/>
        <v>0</v>
      </c>
      <c r="UJ22" s="36">
        <f t="shared" si="224"/>
        <v>0</v>
      </c>
      <c r="UK22" s="36">
        <f t="shared" si="224"/>
        <v>0</v>
      </c>
      <c r="UL22" s="36">
        <f t="shared" si="224"/>
        <v>0</v>
      </c>
      <c r="UM22" s="36">
        <f t="shared" si="224"/>
        <v>0</v>
      </c>
      <c r="UN22" s="36">
        <f t="shared" si="224"/>
        <v>0</v>
      </c>
      <c r="UO22" s="36">
        <f t="shared" si="224"/>
        <v>0</v>
      </c>
      <c r="UP22" s="36">
        <f t="shared" si="224"/>
        <v>0</v>
      </c>
      <c r="UQ22" s="36">
        <f t="shared" si="224"/>
        <v>0</v>
      </c>
      <c r="UR22" s="36">
        <f t="shared" si="224"/>
        <v>0</v>
      </c>
      <c r="US22" s="36">
        <f t="shared" si="225"/>
        <v>0</v>
      </c>
      <c r="UT22" s="36">
        <f t="shared" si="225"/>
        <v>0</v>
      </c>
      <c r="UU22" s="36">
        <f t="shared" si="225"/>
        <v>0</v>
      </c>
      <c r="UV22" s="36">
        <f t="shared" si="225"/>
        <v>0</v>
      </c>
      <c r="UW22" s="36">
        <f t="shared" si="225"/>
        <v>0</v>
      </c>
      <c r="UX22" s="36">
        <f t="shared" si="225"/>
        <v>0</v>
      </c>
      <c r="UY22" s="36">
        <f t="shared" si="225"/>
        <v>0</v>
      </c>
      <c r="UZ22" s="36">
        <f t="shared" si="225"/>
        <v>0</v>
      </c>
      <c r="VA22" s="36">
        <f t="shared" si="225"/>
        <v>0</v>
      </c>
      <c r="VB22" s="36">
        <f t="shared" si="225"/>
        <v>0</v>
      </c>
      <c r="VC22" s="36">
        <f t="shared" si="226"/>
        <v>0</v>
      </c>
      <c r="VD22" s="36">
        <f t="shared" si="226"/>
        <v>0</v>
      </c>
      <c r="VE22" s="36">
        <f t="shared" si="226"/>
        <v>0</v>
      </c>
      <c r="VF22" s="36">
        <f t="shared" si="226"/>
        <v>0</v>
      </c>
      <c r="VG22" s="36">
        <f t="shared" si="226"/>
        <v>0</v>
      </c>
      <c r="VH22" s="36">
        <f t="shared" si="226"/>
        <v>0</v>
      </c>
      <c r="VI22" s="36">
        <f t="shared" si="226"/>
        <v>0</v>
      </c>
      <c r="VJ22" s="36">
        <f t="shared" si="226"/>
        <v>0</v>
      </c>
      <c r="VK22" s="36">
        <f t="shared" si="226"/>
        <v>0</v>
      </c>
      <c r="VL22" s="36">
        <f t="shared" si="226"/>
        <v>0</v>
      </c>
      <c r="VM22" s="36">
        <f t="shared" si="227"/>
        <v>0</v>
      </c>
      <c r="VN22" s="36">
        <f t="shared" si="227"/>
        <v>0</v>
      </c>
      <c r="VO22" s="36">
        <f t="shared" si="227"/>
        <v>0</v>
      </c>
      <c r="VP22" s="36">
        <f t="shared" si="227"/>
        <v>0</v>
      </c>
      <c r="VQ22" s="36">
        <f t="shared" si="227"/>
        <v>0</v>
      </c>
      <c r="VR22" s="36">
        <f t="shared" si="227"/>
        <v>0</v>
      </c>
      <c r="VS22" s="36">
        <f t="shared" si="227"/>
        <v>0</v>
      </c>
      <c r="VT22" s="36">
        <f t="shared" si="227"/>
        <v>0</v>
      </c>
      <c r="VU22" s="36">
        <f t="shared" si="227"/>
        <v>0</v>
      </c>
      <c r="VV22" s="36">
        <f t="shared" si="227"/>
        <v>0</v>
      </c>
      <c r="VW22" s="36">
        <f t="shared" si="228"/>
        <v>0</v>
      </c>
      <c r="VX22" s="36">
        <f t="shared" si="228"/>
        <v>0</v>
      </c>
      <c r="VY22" s="36">
        <f t="shared" si="228"/>
        <v>0</v>
      </c>
      <c r="VZ22" s="36">
        <f t="shared" si="228"/>
        <v>0</v>
      </c>
      <c r="WA22" s="36">
        <f t="shared" si="228"/>
        <v>0</v>
      </c>
      <c r="WB22" s="36">
        <f t="shared" si="228"/>
        <v>0</v>
      </c>
      <c r="WC22" s="36">
        <f t="shared" si="228"/>
        <v>0</v>
      </c>
      <c r="WD22" s="36">
        <f t="shared" si="228"/>
        <v>0</v>
      </c>
    </row>
    <row r="23" spans="1:602" x14ac:dyDescent="0.35">
      <c r="V23" s="73"/>
    </row>
    <row r="24" spans="1:602" x14ac:dyDescent="0.35">
      <c r="T24" s="31" t="s">
        <v>33</v>
      </c>
      <c r="U24" s="64">
        <f>$GM$24</f>
        <v>45474</v>
      </c>
      <c r="V24" s="65">
        <f t="shared" ref="V24:BB24" si="229">U25+1</f>
        <v>45839</v>
      </c>
      <c r="W24" s="65">
        <f t="shared" si="229"/>
        <v>46204</v>
      </c>
      <c r="X24" s="65">
        <f t="shared" si="229"/>
        <v>46569</v>
      </c>
      <c r="Y24" s="65">
        <f t="shared" si="229"/>
        <v>46935</v>
      </c>
      <c r="Z24" s="65">
        <f t="shared" si="229"/>
        <v>47300</v>
      </c>
      <c r="AA24" s="65">
        <f t="shared" si="229"/>
        <v>47665</v>
      </c>
      <c r="AB24" s="65">
        <f t="shared" si="229"/>
        <v>48030</v>
      </c>
      <c r="AC24" s="65">
        <f t="shared" si="229"/>
        <v>48396</v>
      </c>
      <c r="AD24" s="65">
        <f t="shared" si="229"/>
        <v>48761</v>
      </c>
      <c r="AE24" s="65">
        <f t="shared" si="229"/>
        <v>49126</v>
      </c>
      <c r="AF24" s="65">
        <f t="shared" si="229"/>
        <v>49491</v>
      </c>
      <c r="AG24" s="65">
        <f t="shared" si="229"/>
        <v>49857</v>
      </c>
      <c r="AH24" s="65">
        <f t="shared" si="229"/>
        <v>50222</v>
      </c>
      <c r="AI24" s="65">
        <f t="shared" si="229"/>
        <v>50587</v>
      </c>
      <c r="AJ24" s="65">
        <f t="shared" si="229"/>
        <v>50952</v>
      </c>
      <c r="AK24" s="65">
        <f t="shared" si="229"/>
        <v>51318</v>
      </c>
      <c r="AL24" s="65">
        <f t="shared" si="229"/>
        <v>51683</v>
      </c>
      <c r="AM24" s="65">
        <f t="shared" si="229"/>
        <v>52048</v>
      </c>
      <c r="AN24" s="65">
        <f t="shared" si="229"/>
        <v>52413</v>
      </c>
      <c r="AO24" s="65">
        <f t="shared" si="229"/>
        <v>52779</v>
      </c>
      <c r="AP24" s="65">
        <f t="shared" si="229"/>
        <v>53144</v>
      </c>
      <c r="AQ24" s="65">
        <f t="shared" si="229"/>
        <v>53509</v>
      </c>
      <c r="AR24" s="65">
        <f t="shared" si="229"/>
        <v>53874</v>
      </c>
      <c r="AS24" s="65">
        <f t="shared" si="229"/>
        <v>54240</v>
      </c>
      <c r="AT24" s="65">
        <f t="shared" si="229"/>
        <v>54605</v>
      </c>
      <c r="AU24" s="65">
        <f t="shared" si="229"/>
        <v>54970</v>
      </c>
      <c r="AV24" s="65">
        <f t="shared" si="229"/>
        <v>55335</v>
      </c>
      <c r="AW24" s="65">
        <f t="shared" si="229"/>
        <v>55701</v>
      </c>
      <c r="AX24" s="65">
        <f t="shared" si="229"/>
        <v>56066</v>
      </c>
      <c r="AY24" s="65">
        <f t="shared" si="229"/>
        <v>56431</v>
      </c>
      <c r="AZ24" s="65">
        <f t="shared" si="229"/>
        <v>56796</v>
      </c>
      <c r="BA24" s="65">
        <f t="shared" si="229"/>
        <v>57162</v>
      </c>
      <c r="BB24" s="65">
        <f t="shared" si="229"/>
        <v>57527</v>
      </c>
      <c r="BD24" s="31" t="s">
        <v>33</v>
      </c>
      <c r="BE24" s="64">
        <f>$GM$24</f>
        <v>45474</v>
      </c>
      <c r="BF24" s="65">
        <f t="shared" ref="BF24:DQ24" si="230">BE25+1</f>
        <v>45566</v>
      </c>
      <c r="BG24" s="65">
        <f t="shared" si="230"/>
        <v>45658</v>
      </c>
      <c r="BH24" s="65">
        <f t="shared" si="230"/>
        <v>45748</v>
      </c>
      <c r="BI24" s="65">
        <f t="shared" si="230"/>
        <v>45839</v>
      </c>
      <c r="BJ24" s="65">
        <f t="shared" si="230"/>
        <v>45931</v>
      </c>
      <c r="BK24" s="65">
        <f t="shared" si="230"/>
        <v>46023</v>
      </c>
      <c r="BL24" s="65">
        <f t="shared" si="230"/>
        <v>46113</v>
      </c>
      <c r="BM24" s="65">
        <f t="shared" si="230"/>
        <v>46204</v>
      </c>
      <c r="BN24" s="65">
        <f t="shared" si="230"/>
        <v>46296</v>
      </c>
      <c r="BO24" s="65">
        <f t="shared" si="230"/>
        <v>46388</v>
      </c>
      <c r="BP24" s="65">
        <f t="shared" si="230"/>
        <v>46478</v>
      </c>
      <c r="BQ24" s="65">
        <f t="shared" si="230"/>
        <v>46569</v>
      </c>
      <c r="BR24" s="65">
        <f t="shared" si="230"/>
        <v>46661</v>
      </c>
      <c r="BS24" s="65">
        <f t="shared" si="230"/>
        <v>46753</v>
      </c>
      <c r="BT24" s="65">
        <f t="shared" si="230"/>
        <v>46844</v>
      </c>
      <c r="BU24" s="65">
        <f t="shared" si="230"/>
        <v>46935</v>
      </c>
      <c r="BV24" s="65">
        <f t="shared" si="230"/>
        <v>47027</v>
      </c>
      <c r="BW24" s="65">
        <f t="shared" si="230"/>
        <v>47119</v>
      </c>
      <c r="BX24" s="65">
        <f t="shared" si="230"/>
        <v>47209</v>
      </c>
      <c r="BY24" s="65">
        <f t="shared" si="230"/>
        <v>47300</v>
      </c>
      <c r="BZ24" s="65">
        <f t="shared" si="230"/>
        <v>47392</v>
      </c>
      <c r="CA24" s="65">
        <f t="shared" si="230"/>
        <v>47484</v>
      </c>
      <c r="CB24" s="65">
        <f t="shared" si="230"/>
        <v>47574</v>
      </c>
      <c r="CC24" s="65">
        <f t="shared" si="230"/>
        <v>47665</v>
      </c>
      <c r="CD24" s="65">
        <f t="shared" si="230"/>
        <v>47757</v>
      </c>
      <c r="CE24" s="65">
        <f t="shared" si="230"/>
        <v>47849</v>
      </c>
      <c r="CF24" s="65">
        <f t="shared" si="230"/>
        <v>47939</v>
      </c>
      <c r="CG24" s="65">
        <f t="shared" si="230"/>
        <v>48030</v>
      </c>
      <c r="CH24" s="65">
        <f t="shared" si="230"/>
        <v>48122</v>
      </c>
      <c r="CI24" s="65">
        <f t="shared" si="230"/>
        <v>48214</v>
      </c>
      <c r="CJ24" s="65">
        <f t="shared" si="230"/>
        <v>48305</v>
      </c>
      <c r="CK24" s="65">
        <f t="shared" si="230"/>
        <v>48396</v>
      </c>
      <c r="CL24" s="65">
        <f t="shared" si="230"/>
        <v>48488</v>
      </c>
      <c r="CM24" s="65">
        <f t="shared" si="230"/>
        <v>48580</v>
      </c>
      <c r="CN24" s="65">
        <f t="shared" si="230"/>
        <v>48670</v>
      </c>
      <c r="CO24" s="65">
        <f t="shared" si="230"/>
        <v>48761</v>
      </c>
      <c r="CP24" s="65">
        <f t="shared" si="230"/>
        <v>48853</v>
      </c>
      <c r="CQ24" s="65">
        <f t="shared" si="230"/>
        <v>48945</v>
      </c>
      <c r="CR24" s="65">
        <f t="shared" si="230"/>
        <v>49035</v>
      </c>
      <c r="CS24" s="65">
        <f t="shared" si="230"/>
        <v>49126</v>
      </c>
      <c r="CT24" s="65">
        <f t="shared" si="230"/>
        <v>49218</v>
      </c>
      <c r="CU24" s="65">
        <f t="shared" si="230"/>
        <v>49310</v>
      </c>
      <c r="CV24" s="65">
        <f t="shared" si="230"/>
        <v>49400</v>
      </c>
      <c r="CW24" s="65">
        <f t="shared" si="230"/>
        <v>49491</v>
      </c>
      <c r="CX24" s="65">
        <f t="shared" si="230"/>
        <v>49583</v>
      </c>
      <c r="CY24" s="65">
        <f t="shared" si="230"/>
        <v>49675</v>
      </c>
      <c r="CZ24" s="65">
        <f t="shared" si="230"/>
        <v>49766</v>
      </c>
      <c r="DA24" s="65">
        <f t="shared" si="230"/>
        <v>49857</v>
      </c>
      <c r="DB24" s="65">
        <f t="shared" si="230"/>
        <v>49949</v>
      </c>
      <c r="DC24" s="65">
        <f t="shared" si="230"/>
        <v>50041</v>
      </c>
      <c r="DD24" s="65">
        <f t="shared" si="230"/>
        <v>50131</v>
      </c>
      <c r="DE24" s="65">
        <f t="shared" si="230"/>
        <v>50222</v>
      </c>
      <c r="DF24" s="65">
        <f t="shared" si="230"/>
        <v>50314</v>
      </c>
      <c r="DG24" s="65">
        <f t="shared" si="230"/>
        <v>50406</v>
      </c>
      <c r="DH24" s="65">
        <f t="shared" si="230"/>
        <v>50496</v>
      </c>
      <c r="DI24" s="65">
        <f t="shared" si="230"/>
        <v>50587</v>
      </c>
      <c r="DJ24" s="65">
        <f t="shared" si="230"/>
        <v>50679</v>
      </c>
      <c r="DK24" s="65">
        <f t="shared" si="230"/>
        <v>50771</v>
      </c>
      <c r="DL24" s="65">
        <f t="shared" si="230"/>
        <v>50861</v>
      </c>
      <c r="DM24" s="65">
        <f t="shared" si="230"/>
        <v>50952</v>
      </c>
      <c r="DN24" s="65">
        <f t="shared" si="230"/>
        <v>51044</v>
      </c>
      <c r="DO24" s="65">
        <f t="shared" si="230"/>
        <v>51136</v>
      </c>
      <c r="DP24" s="65">
        <f t="shared" si="230"/>
        <v>51227</v>
      </c>
      <c r="DQ24" s="65">
        <f t="shared" si="230"/>
        <v>51318</v>
      </c>
      <c r="DR24" s="65">
        <f t="shared" ref="DR24:GC24" si="231">DQ25+1</f>
        <v>51410</v>
      </c>
      <c r="DS24" s="65">
        <f t="shared" si="231"/>
        <v>51502</v>
      </c>
      <c r="DT24" s="65">
        <f t="shared" si="231"/>
        <v>51592</v>
      </c>
      <c r="DU24" s="65">
        <f t="shared" si="231"/>
        <v>51683</v>
      </c>
      <c r="DV24" s="65">
        <f t="shared" si="231"/>
        <v>51775</v>
      </c>
      <c r="DW24" s="65">
        <f t="shared" si="231"/>
        <v>51867</v>
      </c>
      <c r="DX24" s="65">
        <f t="shared" si="231"/>
        <v>51957</v>
      </c>
      <c r="DY24" s="65">
        <f t="shared" si="231"/>
        <v>52048</v>
      </c>
      <c r="DZ24" s="65">
        <f t="shared" si="231"/>
        <v>52140</v>
      </c>
      <c r="EA24" s="65">
        <f t="shared" si="231"/>
        <v>52232</v>
      </c>
      <c r="EB24" s="65">
        <f t="shared" si="231"/>
        <v>52322</v>
      </c>
      <c r="EC24" s="65">
        <f t="shared" si="231"/>
        <v>52413</v>
      </c>
      <c r="ED24" s="65">
        <f t="shared" si="231"/>
        <v>52505</v>
      </c>
      <c r="EE24" s="65">
        <f t="shared" si="231"/>
        <v>52597</v>
      </c>
      <c r="EF24" s="65">
        <f t="shared" si="231"/>
        <v>52688</v>
      </c>
      <c r="EG24" s="65">
        <f t="shared" si="231"/>
        <v>52779</v>
      </c>
      <c r="EH24" s="65">
        <f t="shared" si="231"/>
        <v>52871</v>
      </c>
      <c r="EI24" s="65">
        <f t="shared" si="231"/>
        <v>52963</v>
      </c>
      <c r="EJ24" s="65">
        <f t="shared" si="231"/>
        <v>53053</v>
      </c>
      <c r="EK24" s="65">
        <f t="shared" si="231"/>
        <v>53144</v>
      </c>
      <c r="EL24" s="65">
        <f t="shared" si="231"/>
        <v>53236</v>
      </c>
      <c r="EM24" s="65">
        <f t="shared" si="231"/>
        <v>53328</v>
      </c>
      <c r="EN24" s="65">
        <f t="shared" si="231"/>
        <v>53418</v>
      </c>
      <c r="EO24" s="65">
        <f t="shared" si="231"/>
        <v>53509</v>
      </c>
      <c r="EP24" s="65">
        <f t="shared" si="231"/>
        <v>53601</v>
      </c>
      <c r="EQ24" s="65">
        <f t="shared" si="231"/>
        <v>53693</v>
      </c>
      <c r="ER24" s="65">
        <f t="shared" si="231"/>
        <v>53783</v>
      </c>
      <c r="ES24" s="65">
        <f t="shared" si="231"/>
        <v>53874</v>
      </c>
      <c r="ET24" s="65">
        <f t="shared" si="231"/>
        <v>53966</v>
      </c>
      <c r="EU24" s="65">
        <f t="shared" si="231"/>
        <v>54058</v>
      </c>
      <c r="EV24" s="65">
        <f t="shared" si="231"/>
        <v>54149</v>
      </c>
      <c r="EW24" s="65">
        <f t="shared" si="231"/>
        <v>54240</v>
      </c>
      <c r="EX24" s="65">
        <f t="shared" si="231"/>
        <v>54332</v>
      </c>
      <c r="EY24" s="65">
        <f t="shared" si="231"/>
        <v>54424</v>
      </c>
      <c r="EZ24" s="65">
        <f t="shared" si="231"/>
        <v>54514</v>
      </c>
      <c r="FA24" s="65">
        <f t="shared" si="231"/>
        <v>54605</v>
      </c>
      <c r="FB24" s="65">
        <f t="shared" si="231"/>
        <v>54697</v>
      </c>
      <c r="FC24" s="65">
        <f t="shared" si="231"/>
        <v>54789</v>
      </c>
      <c r="FD24" s="65">
        <f t="shared" si="231"/>
        <v>54879</v>
      </c>
      <c r="FE24" s="65">
        <f t="shared" si="231"/>
        <v>54970</v>
      </c>
      <c r="FF24" s="65">
        <f t="shared" si="231"/>
        <v>55062</v>
      </c>
      <c r="FG24" s="65">
        <f t="shared" si="231"/>
        <v>55154</v>
      </c>
      <c r="FH24" s="65">
        <f t="shared" si="231"/>
        <v>55244</v>
      </c>
      <c r="FI24" s="65">
        <f t="shared" si="231"/>
        <v>55335</v>
      </c>
      <c r="FJ24" s="65">
        <f t="shared" si="231"/>
        <v>55427</v>
      </c>
      <c r="FK24" s="65">
        <f t="shared" si="231"/>
        <v>55519</v>
      </c>
      <c r="FL24" s="65">
        <f t="shared" si="231"/>
        <v>55610</v>
      </c>
      <c r="FM24" s="65">
        <f t="shared" si="231"/>
        <v>55701</v>
      </c>
      <c r="FN24" s="65">
        <f t="shared" si="231"/>
        <v>55793</v>
      </c>
      <c r="FO24" s="65">
        <f t="shared" si="231"/>
        <v>55885</v>
      </c>
      <c r="FP24" s="65">
        <f t="shared" si="231"/>
        <v>55975</v>
      </c>
      <c r="FQ24" s="65">
        <f t="shared" si="231"/>
        <v>56066</v>
      </c>
      <c r="FR24" s="65">
        <f t="shared" si="231"/>
        <v>56158</v>
      </c>
      <c r="FS24" s="65">
        <f t="shared" si="231"/>
        <v>56250</v>
      </c>
      <c r="FT24" s="65">
        <f t="shared" si="231"/>
        <v>56340</v>
      </c>
      <c r="FU24" s="65">
        <f t="shared" si="231"/>
        <v>56431</v>
      </c>
      <c r="FV24" s="65">
        <f t="shared" si="231"/>
        <v>56523</v>
      </c>
      <c r="FW24" s="65">
        <f t="shared" si="231"/>
        <v>56615</v>
      </c>
      <c r="FX24" s="65">
        <f t="shared" si="231"/>
        <v>56705</v>
      </c>
      <c r="FY24" s="65">
        <f t="shared" si="231"/>
        <v>56796</v>
      </c>
      <c r="FZ24" s="65">
        <f t="shared" si="231"/>
        <v>56888</v>
      </c>
      <c r="GA24" s="65">
        <f t="shared" si="231"/>
        <v>56980</v>
      </c>
      <c r="GB24" s="65">
        <f t="shared" si="231"/>
        <v>57071</v>
      </c>
      <c r="GC24" s="65">
        <f t="shared" si="231"/>
        <v>57162</v>
      </c>
      <c r="GD24" s="65">
        <f t="shared" ref="GD24:GJ24" si="232">GC25+1</f>
        <v>57254</v>
      </c>
      <c r="GE24" s="65">
        <f t="shared" si="232"/>
        <v>57346</v>
      </c>
      <c r="GF24" s="65">
        <f t="shared" si="232"/>
        <v>57436</v>
      </c>
      <c r="GG24" s="65">
        <f t="shared" si="232"/>
        <v>57527</v>
      </c>
      <c r="GH24" s="65">
        <f t="shared" si="232"/>
        <v>57619</v>
      </c>
      <c r="GI24" s="65">
        <f t="shared" si="232"/>
        <v>57711</v>
      </c>
      <c r="GJ24" s="65">
        <f t="shared" si="232"/>
        <v>57801</v>
      </c>
      <c r="GL24" s="31" t="s">
        <v>33</v>
      </c>
      <c r="GM24" s="67">
        <v>45474</v>
      </c>
      <c r="GN24" s="65">
        <f>GM25+1</f>
        <v>45505</v>
      </c>
      <c r="GO24" s="65">
        <f t="shared" ref="GO24:IZ24" si="233">GN25+1</f>
        <v>45536</v>
      </c>
      <c r="GP24" s="65">
        <f t="shared" si="233"/>
        <v>45566</v>
      </c>
      <c r="GQ24" s="65">
        <f t="shared" si="233"/>
        <v>45597</v>
      </c>
      <c r="GR24" s="65">
        <f t="shared" si="233"/>
        <v>45627</v>
      </c>
      <c r="GS24" s="65">
        <f t="shared" si="233"/>
        <v>45658</v>
      </c>
      <c r="GT24" s="65">
        <f t="shared" si="233"/>
        <v>45689</v>
      </c>
      <c r="GU24" s="65">
        <f t="shared" si="233"/>
        <v>45717</v>
      </c>
      <c r="GV24" s="65">
        <f t="shared" si="233"/>
        <v>45748</v>
      </c>
      <c r="GW24" s="65">
        <f t="shared" si="233"/>
        <v>45778</v>
      </c>
      <c r="GX24" s="65">
        <f t="shared" si="233"/>
        <v>45809</v>
      </c>
      <c r="GY24" s="65">
        <f t="shared" si="233"/>
        <v>45839</v>
      </c>
      <c r="GZ24" s="65">
        <f t="shared" si="233"/>
        <v>45870</v>
      </c>
      <c r="HA24" s="65">
        <f t="shared" si="233"/>
        <v>45901</v>
      </c>
      <c r="HB24" s="65">
        <f t="shared" si="233"/>
        <v>45931</v>
      </c>
      <c r="HC24" s="65">
        <f t="shared" si="233"/>
        <v>45962</v>
      </c>
      <c r="HD24" s="65">
        <f t="shared" si="233"/>
        <v>45992</v>
      </c>
      <c r="HE24" s="65">
        <f t="shared" si="233"/>
        <v>46023</v>
      </c>
      <c r="HF24" s="65">
        <f t="shared" si="233"/>
        <v>46054</v>
      </c>
      <c r="HG24" s="65">
        <f t="shared" si="233"/>
        <v>46082</v>
      </c>
      <c r="HH24" s="65">
        <f t="shared" si="233"/>
        <v>46113</v>
      </c>
      <c r="HI24" s="65">
        <f t="shared" si="233"/>
        <v>46143</v>
      </c>
      <c r="HJ24" s="65">
        <f t="shared" si="233"/>
        <v>46174</v>
      </c>
      <c r="HK24" s="65">
        <f t="shared" si="233"/>
        <v>46204</v>
      </c>
      <c r="HL24" s="65">
        <f t="shared" si="233"/>
        <v>46235</v>
      </c>
      <c r="HM24" s="65">
        <f t="shared" si="233"/>
        <v>46266</v>
      </c>
      <c r="HN24" s="65">
        <f t="shared" si="233"/>
        <v>46296</v>
      </c>
      <c r="HO24" s="65">
        <f t="shared" si="233"/>
        <v>46327</v>
      </c>
      <c r="HP24" s="65">
        <f t="shared" si="233"/>
        <v>46357</v>
      </c>
      <c r="HQ24" s="65">
        <f t="shared" si="233"/>
        <v>46388</v>
      </c>
      <c r="HR24" s="65">
        <f t="shared" si="233"/>
        <v>46419</v>
      </c>
      <c r="HS24" s="65">
        <f t="shared" si="233"/>
        <v>46447</v>
      </c>
      <c r="HT24" s="65">
        <f t="shared" si="233"/>
        <v>46478</v>
      </c>
      <c r="HU24" s="65">
        <f t="shared" si="233"/>
        <v>46508</v>
      </c>
      <c r="HV24" s="65">
        <f t="shared" si="233"/>
        <v>46539</v>
      </c>
      <c r="HW24" s="65">
        <f t="shared" si="233"/>
        <v>46569</v>
      </c>
      <c r="HX24" s="65">
        <f t="shared" si="233"/>
        <v>46600</v>
      </c>
      <c r="HY24" s="65">
        <f t="shared" si="233"/>
        <v>46631</v>
      </c>
      <c r="HZ24" s="65">
        <f t="shared" si="233"/>
        <v>46661</v>
      </c>
      <c r="IA24" s="65">
        <f t="shared" si="233"/>
        <v>46692</v>
      </c>
      <c r="IB24" s="65">
        <f t="shared" si="233"/>
        <v>46722</v>
      </c>
      <c r="IC24" s="65">
        <f t="shared" si="233"/>
        <v>46753</v>
      </c>
      <c r="ID24" s="65">
        <f t="shared" si="233"/>
        <v>46784</v>
      </c>
      <c r="IE24" s="65">
        <f t="shared" si="233"/>
        <v>46813</v>
      </c>
      <c r="IF24" s="65">
        <f t="shared" si="233"/>
        <v>46844</v>
      </c>
      <c r="IG24" s="65">
        <f t="shared" si="233"/>
        <v>46874</v>
      </c>
      <c r="IH24" s="65">
        <f t="shared" si="233"/>
        <v>46905</v>
      </c>
      <c r="II24" s="65">
        <f t="shared" si="233"/>
        <v>46935</v>
      </c>
      <c r="IJ24" s="65">
        <f t="shared" si="233"/>
        <v>46966</v>
      </c>
      <c r="IK24" s="65">
        <f t="shared" si="233"/>
        <v>46997</v>
      </c>
      <c r="IL24" s="65">
        <f t="shared" si="233"/>
        <v>47027</v>
      </c>
      <c r="IM24" s="65">
        <f t="shared" si="233"/>
        <v>47058</v>
      </c>
      <c r="IN24" s="65">
        <f t="shared" si="233"/>
        <v>47088</v>
      </c>
      <c r="IO24" s="65">
        <f t="shared" si="233"/>
        <v>47119</v>
      </c>
      <c r="IP24" s="65">
        <f t="shared" si="233"/>
        <v>47150</v>
      </c>
      <c r="IQ24" s="65">
        <f t="shared" si="233"/>
        <v>47178</v>
      </c>
      <c r="IR24" s="65">
        <f t="shared" si="233"/>
        <v>47209</v>
      </c>
      <c r="IS24" s="65">
        <f t="shared" si="233"/>
        <v>47239</v>
      </c>
      <c r="IT24" s="65">
        <f t="shared" si="233"/>
        <v>47270</v>
      </c>
      <c r="IU24" s="65">
        <f t="shared" si="233"/>
        <v>47300</v>
      </c>
      <c r="IV24" s="65">
        <f t="shared" si="233"/>
        <v>47331</v>
      </c>
      <c r="IW24" s="65">
        <f t="shared" si="233"/>
        <v>47362</v>
      </c>
      <c r="IX24" s="65">
        <f t="shared" si="233"/>
        <v>47392</v>
      </c>
      <c r="IY24" s="65">
        <f t="shared" si="233"/>
        <v>47423</v>
      </c>
      <c r="IZ24" s="65">
        <f t="shared" si="233"/>
        <v>47453</v>
      </c>
      <c r="JA24" s="65">
        <f t="shared" ref="JA24:LL24" si="234">IZ25+1</f>
        <v>47484</v>
      </c>
      <c r="JB24" s="65">
        <f t="shared" si="234"/>
        <v>47515</v>
      </c>
      <c r="JC24" s="65">
        <f t="shared" si="234"/>
        <v>47543</v>
      </c>
      <c r="JD24" s="65">
        <f t="shared" si="234"/>
        <v>47574</v>
      </c>
      <c r="JE24" s="65">
        <f t="shared" si="234"/>
        <v>47604</v>
      </c>
      <c r="JF24" s="65">
        <f t="shared" si="234"/>
        <v>47635</v>
      </c>
      <c r="JG24" s="65">
        <f t="shared" si="234"/>
        <v>47665</v>
      </c>
      <c r="JH24" s="65">
        <f t="shared" si="234"/>
        <v>47696</v>
      </c>
      <c r="JI24" s="65">
        <f t="shared" si="234"/>
        <v>47727</v>
      </c>
      <c r="JJ24" s="65">
        <f t="shared" si="234"/>
        <v>47757</v>
      </c>
      <c r="JK24" s="65">
        <f t="shared" si="234"/>
        <v>47788</v>
      </c>
      <c r="JL24" s="65">
        <f t="shared" si="234"/>
        <v>47818</v>
      </c>
      <c r="JM24" s="65">
        <f t="shared" si="234"/>
        <v>47849</v>
      </c>
      <c r="JN24" s="65">
        <f t="shared" si="234"/>
        <v>47880</v>
      </c>
      <c r="JO24" s="65">
        <f t="shared" si="234"/>
        <v>47908</v>
      </c>
      <c r="JP24" s="65">
        <f t="shared" si="234"/>
        <v>47939</v>
      </c>
      <c r="JQ24" s="65">
        <f t="shared" si="234"/>
        <v>47969</v>
      </c>
      <c r="JR24" s="65">
        <f t="shared" si="234"/>
        <v>48000</v>
      </c>
      <c r="JS24" s="65">
        <f t="shared" si="234"/>
        <v>48030</v>
      </c>
      <c r="JT24" s="65">
        <f t="shared" si="234"/>
        <v>48061</v>
      </c>
      <c r="JU24" s="65">
        <f t="shared" si="234"/>
        <v>48092</v>
      </c>
      <c r="JV24" s="65">
        <f t="shared" si="234"/>
        <v>48122</v>
      </c>
      <c r="JW24" s="65">
        <f t="shared" si="234"/>
        <v>48153</v>
      </c>
      <c r="JX24" s="65">
        <f t="shared" si="234"/>
        <v>48183</v>
      </c>
      <c r="JY24" s="65">
        <f t="shared" si="234"/>
        <v>48214</v>
      </c>
      <c r="JZ24" s="65">
        <f t="shared" si="234"/>
        <v>48245</v>
      </c>
      <c r="KA24" s="65">
        <f t="shared" si="234"/>
        <v>48274</v>
      </c>
      <c r="KB24" s="65">
        <f t="shared" si="234"/>
        <v>48305</v>
      </c>
      <c r="KC24" s="65">
        <f t="shared" si="234"/>
        <v>48335</v>
      </c>
      <c r="KD24" s="65">
        <f t="shared" si="234"/>
        <v>48366</v>
      </c>
      <c r="KE24" s="65">
        <f t="shared" si="234"/>
        <v>48396</v>
      </c>
      <c r="KF24" s="65">
        <f t="shared" si="234"/>
        <v>48427</v>
      </c>
      <c r="KG24" s="65">
        <f t="shared" si="234"/>
        <v>48458</v>
      </c>
      <c r="KH24" s="65">
        <f t="shared" si="234"/>
        <v>48488</v>
      </c>
      <c r="KI24" s="65">
        <f t="shared" si="234"/>
        <v>48519</v>
      </c>
      <c r="KJ24" s="65">
        <f t="shared" si="234"/>
        <v>48549</v>
      </c>
      <c r="KK24" s="65">
        <f t="shared" si="234"/>
        <v>48580</v>
      </c>
      <c r="KL24" s="65">
        <f t="shared" si="234"/>
        <v>48611</v>
      </c>
      <c r="KM24" s="65">
        <f t="shared" si="234"/>
        <v>48639</v>
      </c>
      <c r="KN24" s="65">
        <f t="shared" si="234"/>
        <v>48670</v>
      </c>
      <c r="KO24" s="65">
        <f t="shared" si="234"/>
        <v>48700</v>
      </c>
      <c r="KP24" s="65">
        <f t="shared" si="234"/>
        <v>48731</v>
      </c>
      <c r="KQ24" s="65">
        <f t="shared" si="234"/>
        <v>48761</v>
      </c>
      <c r="KR24" s="65">
        <f t="shared" si="234"/>
        <v>48792</v>
      </c>
      <c r="KS24" s="65">
        <f t="shared" si="234"/>
        <v>48823</v>
      </c>
      <c r="KT24" s="65">
        <f t="shared" si="234"/>
        <v>48853</v>
      </c>
      <c r="KU24" s="65">
        <f t="shared" si="234"/>
        <v>48884</v>
      </c>
      <c r="KV24" s="65">
        <f t="shared" si="234"/>
        <v>48914</v>
      </c>
      <c r="KW24" s="65">
        <f t="shared" si="234"/>
        <v>48945</v>
      </c>
      <c r="KX24" s="65">
        <f t="shared" si="234"/>
        <v>48976</v>
      </c>
      <c r="KY24" s="65">
        <f t="shared" si="234"/>
        <v>49004</v>
      </c>
      <c r="KZ24" s="65">
        <f t="shared" si="234"/>
        <v>49035</v>
      </c>
      <c r="LA24" s="65">
        <f t="shared" si="234"/>
        <v>49065</v>
      </c>
      <c r="LB24" s="65">
        <f t="shared" si="234"/>
        <v>49096</v>
      </c>
      <c r="LC24" s="65">
        <f t="shared" si="234"/>
        <v>49126</v>
      </c>
      <c r="LD24" s="65">
        <f t="shared" si="234"/>
        <v>49157</v>
      </c>
      <c r="LE24" s="65">
        <f t="shared" si="234"/>
        <v>49188</v>
      </c>
      <c r="LF24" s="65">
        <f t="shared" si="234"/>
        <v>49218</v>
      </c>
      <c r="LG24" s="65">
        <f t="shared" si="234"/>
        <v>49249</v>
      </c>
      <c r="LH24" s="65">
        <f t="shared" si="234"/>
        <v>49279</v>
      </c>
      <c r="LI24" s="65">
        <f t="shared" si="234"/>
        <v>49310</v>
      </c>
      <c r="LJ24" s="65">
        <f t="shared" si="234"/>
        <v>49341</v>
      </c>
      <c r="LK24" s="65">
        <f t="shared" si="234"/>
        <v>49369</v>
      </c>
      <c r="LL24" s="65">
        <f t="shared" si="234"/>
        <v>49400</v>
      </c>
      <c r="LM24" s="65">
        <f t="shared" ref="LM24:NX24" si="235">LL25+1</f>
        <v>49430</v>
      </c>
      <c r="LN24" s="65">
        <f t="shared" si="235"/>
        <v>49461</v>
      </c>
      <c r="LO24" s="65">
        <f t="shared" si="235"/>
        <v>49491</v>
      </c>
      <c r="LP24" s="65">
        <f t="shared" si="235"/>
        <v>49522</v>
      </c>
      <c r="LQ24" s="65">
        <f t="shared" si="235"/>
        <v>49553</v>
      </c>
      <c r="LR24" s="65">
        <f t="shared" si="235"/>
        <v>49583</v>
      </c>
      <c r="LS24" s="65">
        <f t="shared" si="235"/>
        <v>49614</v>
      </c>
      <c r="LT24" s="65">
        <f t="shared" si="235"/>
        <v>49644</v>
      </c>
      <c r="LU24" s="65">
        <f t="shared" si="235"/>
        <v>49675</v>
      </c>
      <c r="LV24" s="65">
        <f t="shared" si="235"/>
        <v>49706</v>
      </c>
      <c r="LW24" s="65">
        <f t="shared" si="235"/>
        <v>49735</v>
      </c>
      <c r="LX24" s="65">
        <f t="shared" si="235"/>
        <v>49766</v>
      </c>
      <c r="LY24" s="65">
        <f t="shared" si="235"/>
        <v>49796</v>
      </c>
      <c r="LZ24" s="65">
        <f t="shared" si="235"/>
        <v>49827</v>
      </c>
      <c r="MA24" s="65">
        <f t="shared" si="235"/>
        <v>49857</v>
      </c>
      <c r="MB24" s="65">
        <f t="shared" si="235"/>
        <v>49888</v>
      </c>
      <c r="MC24" s="65">
        <f t="shared" si="235"/>
        <v>49919</v>
      </c>
      <c r="MD24" s="65">
        <f t="shared" si="235"/>
        <v>49949</v>
      </c>
      <c r="ME24" s="65">
        <f t="shared" si="235"/>
        <v>49980</v>
      </c>
      <c r="MF24" s="65">
        <f t="shared" si="235"/>
        <v>50010</v>
      </c>
      <c r="MG24" s="65">
        <f t="shared" si="235"/>
        <v>50041</v>
      </c>
      <c r="MH24" s="65">
        <f t="shared" si="235"/>
        <v>50072</v>
      </c>
      <c r="MI24" s="65">
        <f t="shared" si="235"/>
        <v>50100</v>
      </c>
      <c r="MJ24" s="65">
        <f t="shared" si="235"/>
        <v>50131</v>
      </c>
      <c r="MK24" s="65">
        <f t="shared" si="235"/>
        <v>50161</v>
      </c>
      <c r="ML24" s="65">
        <f t="shared" si="235"/>
        <v>50192</v>
      </c>
      <c r="MM24" s="65">
        <f t="shared" si="235"/>
        <v>50222</v>
      </c>
      <c r="MN24" s="65">
        <f t="shared" si="235"/>
        <v>50253</v>
      </c>
      <c r="MO24" s="65">
        <f t="shared" si="235"/>
        <v>50284</v>
      </c>
      <c r="MP24" s="65">
        <f t="shared" si="235"/>
        <v>50314</v>
      </c>
      <c r="MQ24" s="65">
        <f t="shared" si="235"/>
        <v>50345</v>
      </c>
      <c r="MR24" s="65">
        <f t="shared" si="235"/>
        <v>50375</v>
      </c>
      <c r="MS24" s="65">
        <f t="shared" si="235"/>
        <v>50406</v>
      </c>
      <c r="MT24" s="65">
        <f t="shared" si="235"/>
        <v>50437</v>
      </c>
      <c r="MU24" s="65">
        <f t="shared" si="235"/>
        <v>50465</v>
      </c>
      <c r="MV24" s="65">
        <f t="shared" si="235"/>
        <v>50496</v>
      </c>
      <c r="MW24" s="65">
        <f t="shared" si="235"/>
        <v>50526</v>
      </c>
      <c r="MX24" s="65">
        <f t="shared" si="235"/>
        <v>50557</v>
      </c>
      <c r="MY24" s="65">
        <f t="shared" si="235"/>
        <v>50587</v>
      </c>
      <c r="MZ24" s="65">
        <f t="shared" si="235"/>
        <v>50618</v>
      </c>
      <c r="NA24" s="65">
        <f t="shared" si="235"/>
        <v>50649</v>
      </c>
      <c r="NB24" s="65">
        <f t="shared" si="235"/>
        <v>50679</v>
      </c>
      <c r="NC24" s="65">
        <f t="shared" si="235"/>
        <v>50710</v>
      </c>
      <c r="ND24" s="65">
        <f t="shared" si="235"/>
        <v>50740</v>
      </c>
      <c r="NE24" s="65">
        <f t="shared" si="235"/>
        <v>50771</v>
      </c>
      <c r="NF24" s="65">
        <f t="shared" si="235"/>
        <v>50802</v>
      </c>
      <c r="NG24" s="65">
        <f t="shared" si="235"/>
        <v>50830</v>
      </c>
      <c r="NH24" s="65">
        <f t="shared" si="235"/>
        <v>50861</v>
      </c>
      <c r="NI24" s="65">
        <f t="shared" si="235"/>
        <v>50891</v>
      </c>
      <c r="NJ24" s="65">
        <f t="shared" si="235"/>
        <v>50922</v>
      </c>
      <c r="NK24" s="65">
        <f t="shared" si="235"/>
        <v>50952</v>
      </c>
      <c r="NL24" s="65">
        <f t="shared" si="235"/>
        <v>50983</v>
      </c>
      <c r="NM24" s="65">
        <f t="shared" si="235"/>
        <v>51014</v>
      </c>
      <c r="NN24" s="65">
        <f t="shared" si="235"/>
        <v>51044</v>
      </c>
      <c r="NO24" s="65">
        <f t="shared" si="235"/>
        <v>51075</v>
      </c>
      <c r="NP24" s="65">
        <f t="shared" si="235"/>
        <v>51105</v>
      </c>
      <c r="NQ24" s="65">
        <f t="shared" si="235"/>
        <v>51136</v>
      </c>
      <c r="NR24" s="65">
        <f t="shared" si="235"/>
        <v>51167</v>
      </c>
      <c r="NS24" s="65">
        <f t="shared" si="235"/>
        <v>51196</v>
      </c>
      <c r="NT24" s="65">
        <f t="shared" si="235"/>
        <v>51227</v>
      </c>
      <c r="NU24" s="65">
        <f t="shared" si="235"/>
        <v>51257</v>
      </c>
      <c r="NV24" s="65">
        <f t="shared" si="235"/>
        <v>51288</v>
      </c>
      <c r="NW24" s="65">
        <f t="shared" si="235"/>
        <v>51318</v>
      </c>
      <c r="NX24" s="65">
        <f t="shared" si="235"/>
        <v>51349</v>
      </c>
      <c r="NY24" s="65">
        <f t="shared" ref="NY24:QJ24" si="236">NX25+1</f>
        <v>51380</v>
      </c>
      <c r="NZ24" s="65">
        <f t="shared" si="236"/>
        <v>51410</v>
      </c>
      <c r="OA24" s="65">
        <f t="shared" si="236"/>
        <v>51441</v>
      </c>
      <c r="OB24" s="65">
        <f t="shared" si="236"/>
        <v>51471</v>
      </c>
      <c r="OC24" s="65">
        <f t="shared" si="236"/>
        <v>51502</v>
      </c>
      <c r="OD24" s="65">
        <f t="shared" si="236"/>
        <v>51533</v>
      </c>
      <c r="OE24" s="65">
        <f t="shared" si="236"/>
        <v>51561</v>
      </c>
      <c r="OF24" s="65">
        <f t="shared" si="236"/>
        <v>51592</v>
      </c>
      <c r="OG24" s="65">
        <f t="shared" si="236"/>
        <v>51622</v>
      </c>
      <c r="OH24" s="65">
        <f t="shared" si="236"/>
        <v>51653</v>
      </c>
      <c r="OI24" s="65">
        <f t="shared" si="236"/>
        <v>51683</v>
      </c>
      <c r="OJ24" s="65">
        <f t="shared" si="236"/>
        <v>51714</v>
      </c>
      <c r="OK24" s="65">
        <f t="shared" si="236"/>
        <v>51745</v>
      </c>
      <c r="OL24" s="65">
        <f t="shared" si="236"/>
        <v>51775</v>
      </c>
      <c r="OM24" s="65">
        <f t="shared" si="236"/>
        <v>51806</v>
      </c>
      <c r="ON24" s="65">
        <f t="shared" si="236"/>
        <v>51836</v>
      </c>
      <c r="OO24" s="65">
        <f t="shared" si="236"/>
        <v>51867</v>
      </c>
      <c r="OP24" s="65">
        <f t="shared" si="236"/>
        <v>51898</v>
      </c>
      <c r="OQ24" s="65">
        <f t="shared" si="236"/>
        <v>51926</v>
      </c>
      <c r="OR24" s="65">
        <f t="shared" si="236"/>
        <v>51957</v>
      </c>
      <c r="OS24" s="65">
        <f t="shared" si="236"/>
        <v>51987</v>
      </c>
      <c r="OT24" s="65">
        <f t="shared" si="236"/>
        <v>52018</v>
      </c>
      <c r="OU24" s="65">
        <f t="shared" si="236"/>
        <v>52048</v>
      </c>
      <c r="OV24" s="65">
        <f t="shared" si="236"/>
        <v>52079</v>
      </c>
      <c r="OW24" s="65">
        <f t="shared" si="236"/>
        <v>52110</v>
      </c>
      <c r="OX24" s="65">
        <f t="shared" si="236"/>
        <v>52140</v>
      </c>
      <c r="OY24" s="65">
        <f t="shared" si="236"/>
        <v>52171</v>
      </c>
      <c r="OZ24" s="65">
        <f t="shared" si="236"/>
        <v>52201</v>
      </c>
      <c r="PA24" s="65">
        <f t="shared" si="236"/>
        <v>52232</v>
      </c>
      <c r="PB24" s="65">
        <f t="shared" si="236"/>
        <v>52263</v>
      </c>
      <c r="PC24" s="65">
        <f t="shared" si="236"/>
        <v>52291</v>
      </c>
      <c r="PD24" s="65">
        <f t="shared" si="236"/>
        <v>52322</v>
      </c>
      <c r="PE24" s="65">
        <f t="shared" si="236"/>
        <v>52352</v>
      </c>
      <c r="PF24" s="65">
        <f t="shared" si="236"/>
        <v>52383</v>
      </c>
      <c r="PG24" s="65">
        <f t="shared" si="236"/>
        <v>52413</v>
      </c>
      <c r="PH24" s="65">
        <f t="shared" si="236"/>
        <v>52444</v>
      </c>
      <c r="PI24" s="65">
        <f t="shared" si="236"/>
        <v>52475</v>
      </c>
      <c r="PJ24" s="65">
        <f t="shared" si="236"/>
        <v>52505</v>
      </c>
      <c r="PK24" s="65">
        <f t="shared" si="236"/>
        <v>52536</v>
      </c>
      <c r="PL24" s="65">
        <f t="shared" si="236"/>
        <v>52566</v>
      </c>
      <c r="PM24" s="65">
        <f t="shared" si="236"/>
        <v>52597</v>
      </c>
      <c r="PN24" s="65">
        <f t="shared" si="236"/>
        <v>52628</v>
      </c>
      <c r="PO24" s="65">
        <f t="shared" si="236"/>
        <v>52657</v>
      </c>
      <c r="PP24" s="65">
        <f t="shared" si="236"/>
        <v>52688</v>
      </c>
      <c r="PQ24" s="65">
        <f t="shared" si="236"/>
        <v>52718</v>
      </c>
      <c r="PR24" s="65">
        <f t="shared" si="236"/>
        <v>52749</v>
      </c>
      <c r="PS24" s="65">
        <f t="shared" si="236"/>
        <v>52779</v>
      </c>
      <c r="PT24" s="65">
        <f t="shared" si="236"/>
        <v>52810</v>
      </c>
      <c r="PU24" s="65">
        <f t="shared" si="236"/>
        <v>52841</v>
      </c>
      <c r="PV24" s="65">
        <f t="shared" si="236"/>
        <v>52871</v>
      </c>
      <c r="PW24" s="65">
        <f t="shared" si="236"/>
        <v>52902</v>
      </c>
      <c r="PX24" s="65">
        <f t="shared" si="236"/>
        <v>52932</v>
      </c>
      <c r="PY24" s="65">
        <f t="shared" si="236"/>
        <v>52963</v>
      </c>
      <c r="PZ24" s="65">
        <f t="shared" si="236"/>
        <v>52994</v>
      </c>
      <c r="QA24" s="65">
        <f t="shared" si="236"/>
        <v>53022</v>
      </c>
      <c r="QB24" s="65">
        <f t="shared" si="236"/>
        <v>53053</v>
      </c>
      <c r="QC24" s="65">
        <f t="shared" si="236"/>
        <v>53083</v>
      </c>
      <c r="QD24" s="65">
        <f t="shared" si="236"/>
        <v>53114</v>
      </c>
      <c r="QE24" s="65">
        <f t="shared" si="236"/>
        <v>53144</v>
      </c>
      <c r="QF24" s="65">
        <f t="shared" si="236"/>
        <v>53175</v>
      </c>
      <c r="QG24" s="65">
        <f t="shared" si="236"/>
        <v>53206</v>
      </c>
      <c r="QH24" s="65">
        <f t="shared" si="236"/>
        <v>53236</v>
      </c>
      <c r="QI24" s="65">
        <f t="shared" si="236"/>
        <v>53267</v>
      </c>
      <c r="QJ24" s="65">
        <f t="shared" si="236"/>
        <v>53297</v>
      </c>
      <c r="QK24" s="65">
        <f t="shared" ref="QK24:SV24" si="237">QJ25+1</f>
        <v>53328</v>
      </c>
      <c r="QL24" s="65">
        <f t="shared" si="237"/>
        <v>53359</v>
      </c>
      <c r="QM24" s="65">
        <f t="shared" si="237"/>
        <v>53387</v>
      </c>
      <c r="QN24" s="65">
        <f t="shared" si="237"/>
        <v>53418</v>
      </c>
      <c r="QO24" s="65">
        <f t="shared" si="237"/>
        <v>53448</v>
      </c>
      <c r="QP24" s="65">
        <f t="shared" si="237"/>
        <v>53479</v>
      </c>
      <c r="QQ24" s="65">
        <f t="shared" si="237"/>
        <v>53509</v>
      </c>
      <c r="QR24" s="65">
        <f t="shared" si="237"/>
        <v>53540</v>
      </c>
      <c r="QS24" s="65">
        <f t="shared" si="237"/>
        <v>53571</v>
      </c>
      <c r="QT24" s="65">
        <f t="shared" si="237"/>
        <v>53601</v>
      </c>
      <c r="QU24" s="65">
        <f t="shared" si="237"/>
        <v>53632</v>
      </c>
      <c r="QV24" s="65">
        <f t="shared" si="237"/>
        <v>53662</v>
      </c>
      <c r="QW24" s="65">
        <f t="shared" si="237"/>
        <v>53693</v>
      </c>
      <c r="QX24" s="65">
        <f t="shared" si="237"/>
        <v>53724</v>
      </c>
      <c r="QY24" s="65">
        <f t="shared" si="237"/>
        <v>53752</v>
      </c>
      <c r="QZ24" s="65">
        <f t="shared" si="237"/>
        <v>53783</v>
      </c>
      <c r="RA24" s="65">
        <f t="shared" si="237"/>
        <v>53813</v>
      </c>
      <c r="RB24" s="65">
        <f t="shared" si="237"/>
        <v>53844</v>
      </c>
      <c r="RC24" s="65">
        <f t="shared" si="237"/>
        <v>53874</v>
      </c>
      <c r="RD24" s="65">
        <f t="shared" si="237"/>
        <v>53905</v>
      </c>
      <c r="RE24" s="65">
        <f t="shared" si="237"/>
        <v>53936</v>
      </c>
      <c r="RF24" s="65">
        <f t="shared" si="237"/>
        <v>53966</v>
      </c>
      <c r="RG24" s="65">
        <f t="shared" si="237"/>
        <v>53997</v>
      </c>
      <c r="RH24" s="65">
        <f t="shared" si="237"/>
        <v>54027</v>
      </c>
      <c r="RI24" s="65">
        <f t="shared" si="237"/>
        <v>54058</v>
      </c>
      <c r="RJ24" s="65">
        <f t="shared" si="237"/>
        <v>54089</v>
      </c>
      <c r="RK24" s="65">
        <f t="shared" si="237"/>
        <v>54118</v>
      </c>
      <c r="RL24" s="65">
        <f t="shared" si="237"/>
        <v>54149</v>
      </c>
      <c r="RM24" s="65">
        <f t="shared" si="237"/>
        <v>54179</v>
      </c>
      <c r="RN24" s="65">
        <f t="shared" si="237"/>
        <v>54210</v>
      </c>
      <c r="RO24" s="65">
        <f t="shared" si="237"/>
        <v>54240</v>
      </c>
      <c r="RP24" s="65">
        <f t="shared" si="237"/>
        <v>54271</v>
      </c>
      <c r="RQ24" s="65">
        <f t="shared" si="237"/>
        <v>54302</v>
      </c>
      <c r="RR24" s="65">
        <f t="shared" si="237"/>
        <v>54332</v>
      </c>
      <c r="RS24" s="65">
        <f t="shared" si="237"/>
        <v>54363</v>
      </c>
      <c r="RT24" s="65">
        <f t="shared" si="237"/>
        <v>54393</v>
      </c>
      <c r="RU24" s="65">
        <f t="shared" si="237"/>
        <v>54424</v>
      </c>
      <c r="RV24" s="65">
        <f t="shared" si="237"/>
        <v>54455</v>
      </c>
      <c r="RW24" s="65">
        <f t="shared" si="237"/>
        <v>54483</v>
      </c>
      <c r="RX24" s="65">
        <f t="shared" si="237"/>
        <v>54514</v>
      </c>
      <c r="RY24" s="65">
        <f t="shared" si="237"/>
        <v>54544</v>
      </c>
      <c r="RZ24" s="65">
        <f t="shared" si="237"/>
        <v>54575</v>
      </c>
      <c r="SA24" s="65">
        <f t="shared" si="237"/>
        <v>54605</v>
      </c>
      <c r="SB24" s="65">
        <f t="shared" si="237"/>
        <v>54636</v>
      </c>
      <c r="SC24" s="65">
        <f t="shared" si="237"/>
        <v>54667</v>
      </c>
      <c r="SD24" s="65">
        <f t="shared" si="237"/>
        <v>54697</v>
      </c>
      <c r="SE24" s="65">
        <f t="shared" si="237"/>
        <v>54728</v>
      </c>
      <c r="SF24" s="65">
        <f t="shared" si="237"/>
        <v>54758</v>
      </c>
      <c r="SG24" s="65">
        <f t="shared" si="237"/>
        <v>54789</v>
      </c>
      <c r="SH24" s="65">
        <f t="shared" si="237"/>
        <v>54820</v>
      </c>
      <c r="SI24" s="65">
        <f t="shared" si="237"/>
        <v>54848</v>
      </c>
      <c r="SJ24" s="65">
        <f t="shared" si="237"/>
        <v>54879</v>
      </c>
      <c r="SK24" s="65">
        <f t="shared" si="237"/>
        <v>54909</v>
      </c>
      <c r="SL24" s="65">
        <f t="shared" si="237"/>
        <v>54940</v>
      </c>
      <c r="SM24" s="65">
        <f t="shared" si="237"/>
        <v>54970</v>
      </c>
      <c r="SN24" s="65">
        <f t="shared" si="237"/>
        <v>55001</v>
      </c>
      <c r="SO24" s="65">
        <f t="shared" si="237"/>
        <v>55032</v>
      </c>
      <c r="SP24" s="65">
        <f t="shared" si="237"/>
        <v>55062</v>
      </c>
      <c r="SQ24" s="65">
        <f t="shared" si="237"/>
        <v>55093</v>
      </c>
      <c r="SR24" s="65">
        <f t="shared" si="237"/>
        <v>55123</v>
      </c>
      <c r="SS24" s="65">
        <f t="shared" si="237"/>
        <v>55154</v>
      </c>
      <c r="ST24" s="65">
        <f t="shared" si="237"/>
        <v>55185</v>
      </c>
      <c r="SU24" s="65">
        <f t="shared" si="237"/>
        <v>55213</v>
      </c>
      <c r="SV24" s="65">
        <f t="shared" si="237"/>
        <v>55244</v>
      </c>
      <c r="SW24" s="65">
        <f t="shared" ref="SW24:VH24" si="238">SV25+1</f>
        <v>55274</v>
      </c>
      <c r="SX24" s="65">
        <f t="shared" si="238"/>
        <v>55305</v>
      </c>
      <c r="SY24" s="65">
        <f t="shared" si="238"/>
        <v>55335</v>
      </c>
      <c r="SZ24" s="65">
        <f t="shared" si="238"/>
        <v>55366</v>
      </c>
      <c r="TA24" s="65">
        <f t="shared" si="238"/>
        <v>55397</v>
      </c>
      <c r="TB24" s="65">
        <f t="shared" si="238"/>
        <v>55427</v>
      </c>
      <c r="TC24" s="65">
        <f t="shared" si="238"/>
        <v>55458</v>
      </c>
      <c r="TD24" s="65">
        <f t="shared" si="238"/>
        <v>55488</v>
      </c>
      <c r="TE24" s="65">
        <f t="shared" si="238"/>
        <v>55519</v>
      </c>
      <c r="TF24" s="65">
        <f t="shared" si="238"/>
        <v>55550</v>
      </c>
      <c r="TG24" s="65">
        <f t="shared" si="238"/>
        <v>55579</v>
      </c>
      <c r="TH24" s="65">
        <f t="shared" si="238"/>
        <v>55610</v>
      </c>
      <c r="TI24" s="65">
        <f t="shared" si="238"/>
        <v>55640</v>
      </c>
      <c r="TJ24" s="65">
        <f t="shared" si="238"/>
        <v>55671</v>
      </c>
      <c r="TK24" s="65">
        <f t="shared" si="238"/>
        <v>55701</v>
      </c>
      <c r="TL24" s="65">
        <f t="shared" si="238"/>
        <v>55732</v>
      </c>
      <c r="TM24" s="65">
        <f t="shared" si="238"/>
        <v>55763</v>
      </c>
      <c r="TN24" s="65">
        <f t="shared" si="238"/>
        <v>55793</v>
      </c>
      <c r="TO24" s="65">
        <f t="shared" si="238"/>
        <v>55824</v>
      </c>
      <c r="TP24" s="65">
        <f t="shared" si="238"/>
        <v>55854</v>
      </c>
      <c r="TQ24" s="65">
        <f t="shared" si="238"/>
        <v>55885</v>
      </c>
      <c r="TR24" s="65">
        <f t="shared" si="238"/>
        <v>55916</v>
      </c>
      <c r="TS24" s="65">
        <f t="shared" si="238"/>
        <v>55944</v>
      </c>
      <c r="TT24" s="65">
        <f t="shared" si="238"/>
        <v>55975</v>
      </c>
      <c r="TU24" s="65">
        <f t="shared" si="238"/>
        <v>56005</v>
      </c>
      <c r="TV24" s="65">
        <f t="shared" si="238"/>
        <v>56036</v>
      </c>
      <c r="TW24" s="65">
        <f t="shared" si="238"/>
        <v>56066</v>
      </c>
      <c r="TX24" s="65">
        <f t="shared" si="238"/>
        <v>56097</v>
      </c>
      <c r="TY24" s="65">
        <f t="shared" si="238"/>
        <v>56128</v>
      </c>
      <c r="TZ24" s="65">
        <f t="shared" si="238"/>
        <v>56158</v>
      </c>
      <c r="UA24" s="65">
        <f t="shared" si="238"/>
        <v>56189</v>
      </c>
      <c r="UB24" s="65">
        <f t="shared" si="238"/>
        <v>56219</v>
      </c>
      <c r="UC24" s="65">
        <f t="shared" si="238"/>
        <v>56250</v>
      </c>
      <c r="UD24" s="65">
        <f t="shared" si="238"/>
        <v>56281</v>
      </c>
      <c r="UE24" s="65">
        <f t="shared" si="238"/>
        <v>56309</v>
      </c>
      <c r="UF24" s="65">
        <f t="shared" si="238"/>
        <v>56340</v>
      </c>
      <c r="UG24" s="65">
        <f t="shared" si="238"/>
        <v>56370</v>
      </c>
      <c r="UH24" s="65">
        <f t="shared" si="238"/>
        <v>56401</v>
      </c>
      <c r="UI24" s="65">
        <f t="shared" si="238"/>
        <v>56431</v>
      </c>
      <c r="UJ24" s="65">
        <f t="shared" si="238"/>
        <v>56462</v>
      </c>
      <c r="UK24" s="65">
        <f t="shared" si="238"/>
        <v>56493</v>
      </c>
      <c r="UL24" s="65">
        <f t="shared" si="238"/>
        <v>56523</v>
      </c>
      <c r="UM24" s="65">
        <f t="shared" si="238"/>
        <v>56554</v>
      </c>
      <c r="UN24" s="65">
        <f t="shared" si="238"/>
        <v>56584</v>
      </c>
      <c r="UO24" s="65">
        <f t="shared" si="238"/>
        <v>56615</v>
      </c>
      <c r="UP24" s="65">
        <f t="shared" si="238"/>
        <v>56646</v>
      </c>
      <c r="UQ24" s="65">
        <f t="shared" si="238"/>
        <v>56674</v>
      </c>
      <c r="UR24" s="65">
        <f t="shared" si="238"/>
        <v>56705</v>
      </c>
      <c r="US24" s="65">
        <f t="shared" si="238"/>
        <v>56735</v>
      </c>
      <c r="UT24" s="65">
        <f t="shared" si="238"/>
        <v>56766</v>
      </c>
      <c r="UU24" s="65">
        <f t="shared" si="238"/>
        <v>56796</v>
      </c>
      <c r="UV24" s="65">
        <f t="shared" si="238"/>
        <v>56827</v>
      </c>
      <c r="UW24" s="65">
        <f t="shared" si="238"/>
        <v>56858</v>
      </c>
      <c r="UX24" s="65">
        <f t="shared" si="238"/>
        <v>56888</v>
      </c>
      <c r="UY24" s="65">
        <f t="shared" si="238"/>
        <v>56919</v>
      </c>
      <c r="UZ24" s="65">
        <f t="shared" si="238"/>
        <v>56949</v>
      </c>
      <c r="VA24" s="65">
        <f t="shared" si="238"/>
        <v>56980</v>
      </c>
      <c r="VB24" s="65">
        <f t="shared" si="238"/>
        <v>57011</v>
      </c>
      <c r="VC24" s="65">
        <f t="shared" si="238"/>
        <v>57040</v>
      </c>
      <c r="VD24" s="65">
        <f t="shared" si="238"/>
        <v>57071</v>
      </c>
      <c r="VE24" s="65">
        <f t="shared" si="238"/>
        <v>57101</v>
      </c>
      <c r="VF24" s="65">
        <f t="shared" si="238"/>
        <v>57132</v>
      </c>
      <c r="VG24" s="65">
        <f t="shared" si="238"/>
        <v>57162</v>
      </c>
      <c r="VH24" s="65">
        <f t="shared" si="238"/>
        <v>57193</v>
      </c>
      <c r="VI24" s="65">
        <f t="shared" ref="VI24:WD24" si="239">VH25+1</f>
        <v>57224</v>
      </c>
      <c r="VJ24" s="65">
        <f t="shared" si="239"/>
        <v>57254</v>
      </c>
      <c r="VK24" s="65">
        <f t="shared" si="239"/>
        <v>57285</v>
      </c>
      <c r="VL24" s="65">
        <f t="shared" si="239"/>
        <v>57315</v>
      </c>
      <c r="VM24" s="65">
        <f t="shared" si="239"/>
        <v>57346</v>
      </c>
      <c r="VN24" s="65">
        <f t="shared" si="239"/>
        <v>57377</v>
      </c>
      <c r="VO24" s="65">
        <f t="shared" si="239"/>
        <v>57405</v>
      </c>
      <c r="VP24" s="65">
        <f t="shared" si="239"/>
        <v>57436</v>
      </c>
      <c r="VQ24" s="65">
        <f t="shared" si="239"/>
        <v>57466</v>
      </c>
      <c r="VR24" s="65">
        <f t="shared" si="239"/>
        <v>57497</v>
      </c>
      <c r="VS24" s="65">
        <f t="shared" si="239"/>
        <v>57527</v>
      </c>
      <c r="VT24" s="65">
        <f t="shared" si="239"/>
        <v>57558</v>
      </c>
      <c r="VU24" s="65">
        <f t="shared" si="239"/>
        <v>57589</v>
      </c>
      <c r="VV24" s="65">
        <f t="shared" si="239"/>
        <v>57619</v>
      </c>
      <c r="VW24" s="65">
        <f t="shared" si="239"/>
        <v>57650</v>
      </c>
      <c r="VX24" s="65">
        <f t="shared" si="239"/>
        <v>57680</v>
      </c>
      <c r="VY24" s="65">
        <f t="shared" si="239"/>
        <v>57711</v>
      </c>
      <c r="VZ24" s="65">
        <f t="shared" si="239"/>
        <v>57742</v>
      </c>
      <c r="WA24" s="65">
        <f t="shared" si="239"/>
        <v>57770</v>
      </c>
      <c r="WB24" s="65">
        <f t="shared" si="239"/>
        <v>57801</v>
      </c>
      <c r="WC24" s="65">
        <f t="shared" si="239"/>
        <v>57831</v>
      </c>
      <c r="WD24" s="65">
        <f t="shared" si="239"/>
        <v>57862</v>
      </c>
    </row>
    <row r="25" spans="1:602" x14ac:dyDescent="0.35">
      <c r="T25" s="31" t="s">
        <v>34</v>
      </c>
      <c r="U25" s="65">
        <f t="shared" ref="U25:BB25" si="240">U$5</f>
        <v>45838</v>
      </c>
      <c r="V25" s="65">
        <f t="shared" si="240"/>
        <v>46203</v>
      </c>
      <c r="W25" s="65">
        <f t="shared" si="240"/>
        <v>46568</v>
      </c>
      <c r="X25" s="65">
        <f t="shared" si="240"/>
        <v>46934</v>
      </c>
      <c r="Y25" s="65">
        <f t="shared" si="240"/>
        <v>47299</v>
      </c>
      <c r="Z25" s="65">
        <f t="shared" si="240"/>
        <v>47664</v>
      </c>
      <c r="AA25" s="65">
        <f t="shared" si="240"/>
        <v>48029</v>
      </c>
      <c r="AB25" s="65">
        <f t="shared" si="240"/>
        <v>48395</v>
      </c>
      <c r="AC25" s="65">
        <f t="shared" si="240"/>
        <v>48760</v>
      </c>
      <c r="AD25" s="65">
        <f t="shared" si="240"/>
        <v>49125</v>
      </c>
      <c r="AE25" s="65">
        <f t="shared" si="240"/>
        <v>49490</v>
      </c>
      <c r="AF25" s="65">
        <f t="shared" si="240"/>
        <v>49856</v>
      </c>
      <c r="AG25" s="65">
        <f t="shared" si="240"/>
        <v>50221</v>
      </c>
      <c r="AH25" s="65">
        <f t="shared" si="240"/>
        <v>50586</v>
      </c>
      <c r="AI25" s="65">
        <f t="shared" si="240"/>
        <v>50951</v>
      </c>
      <c r="AJ25" s="65">
        <f t="shared" si="240"/>
        <v>51317</v>
      </c>
      <c r="AK25" s="65">
        <f t="shared" si="240"/>
        <v>51682</v>
      </c>
      <c r="AL25" s="65">
        <f t="shared" si="240"/>
        <v>52047</v>
      </c>
      <c r="AM25" s="65">
        <f t="shared" si="240"/>
        <v>52412</v>
      </c>
      <c r="AN25" s="65">
        <f t="shared" si="240"/>
        <v>52778</v>
      </c>
      <c r="AO25" s="65">
        <f t="shared" si="240"/>
        <v>53143</v>
      </c>
      <c r="AP25" s="65">
        <f t="shared" si="240"/>
        <v>53508</v>
      </c>
      <c r="AQ25" s="65">
        <f t="shared" si="240"/>
        <v>53873</v>
      </c>
      <c r="AR25" s="65">
        <f t="shared" si="240"/>
        <v>54239</v>
      </c>
      <c r="AS25" s="65">
        <f t="shared" si="240"/>
        <v>54604</v>
      </c>
      <c r="AT25" s="65">
        <f t="shared" si="240"/>
        <v>54969</v>
      </c>
      <c r="AU25" s="65">
        <f t="shared" si="240"/>
        <v>55334</v>
      </c>
      <c r="AV25" s="65">
        <f t="shared" si="240"/>
        <v>55700</v>
      </c>
      <c r="AW25" s="65">
        <f t="shared" si="240"/>
        <v>56065</v>
      </c>
      <c r="AX25" s="65">
        <f t="shared" si="240"/>
        <v>56430</v>
      </c>
      <c r="AY25" s="65">
        <f t="shared" si="240"/>
        <v>56795</v>
      </c>
      <c r="AZ25" s="65">
        <f t="shared" si="240"/>
        <v>57161</v>
      </c>
      <c r="BA25" s="65">
        <f t="shared" si="240"/>
        <v>57526</v>
      </c>
      <c r="BB25" s="65">
        <f t="shared" si="240"/>
        <v>57891</v>
      </c>
      <c r="BD25" s="31" t="s">
        <v>34</v>
      </c>
      <c r="BE25" s="65">
        <f t="shared" ref="BE25:DP25" si="241">BE$5</f>
        <v>45565</v>
      </c>
      <c r="BF25" s="65">
        <f t="shared" si="241"/>
        <v>45657</v>
      </c>
      <c r="BG25" s="65">
        <f t="shared" si="241"/>
        <v>45747</v>
      </c>
      <c r="BH25" s="65">
        <f t="shared" si="241"/>
        <v>45838</v>
      </c>
      <c r="BI25" s="65">
        <f t="shared" si="241"/>
        <v>45930</v>
      </c>
      <c r="BJ25" s="65">
        <f t="shared" si="241"/>
        <v>46022</v>
      </c>
      <c r="BK25" s="65">
        <f t="shared" si="241"/>
        <v>46112</v>
      </c>
      <c r="BL25" s="65">
        <f t="shared" si="241"/>
        <v>46203</v>
      </c>
      <c r="BM25" s="65">
        <f t="shared" si="241"/>
        <v>46295</v>
      </c>
      <c r="BN25" s="65">
        <f t="shared" si="241"/>
        <v>46387</v>
      </c>
      <c r="BO25" s="65">
        <f t="shared" si="241"/>
        <v>46477</v>
      </c>
      <c r="BP25" s="65">
        <f t="shared" si="241"/>
        <v>46568</v>
      </c>
      <c r="BQ25" s="65">
        <f t="shared" si="241"/>
        <v>46660</v>
      </c>
      <c r="BR25" s="65">
        <f t="shared" si="241"/>
        <v>46752</v>
      </c>
      <c r="BS25" s="65">
        <f t="shared" si="241"/>
        <v>46843</v>
      </c>
      <c r="BT25" s="65">
        <f t="shared" si="241"/>
        <v>46934</v>
      </c>
      <c r="BU25" s="65">
        <f t="shared" si="241"/>
        <v>47026</v>
      </c>
      <c r="BV25" s="65">
        <f t="shared" si="241"/>
        <v>47118</v>
      </c>
      <c r="BW25" s="65">
        <f t="shared" si="241"/>
        <v>47208</v>
      </c>
      <c r="BX25" s="65">
        <f t="shared" si="241"/>
        <v>47299</v>
      </c>
      <c r="BY25" s="65">
        <f t="shared" si="241"/>
        <v>47391</v>
      </c>
      <c r="BZ25" s="65">
        <f t="shared" si="241"/>
        <v>47483</v>
      </c>
      <c r="CA25" s="65">
        <f t="shared" si="241"/>
        <v>47573</v>
      </c>
      <c r="CB25" s="65">
        <f t="shared" si="241"/>
        <v>47664</v>
      </c>
      <c r="CC25" s="65">
        <f t="shared" si="241"/>
        <v>47756</v>
      </c>
      <c r="CD25" s="65">
        <f t="shared" si="241"/>
        <v>47848</v>
      </c>
      <c r="CE25" s="65">
        <f t="shared" si="241"/>
        <v>47938</v>
      </c>
      <c r="CF25" s="65">
        <f t="shared" si="241"/>
        <v>48029</v>
      </c>
      <c r="CG25" s="65">
        <f t="shared" si="241"/>
        <v>48121</v>
      </c>
      <c r="CH25" s="65">
        <f t="shared" si="241"/>
        <v>48213</v>
      </c>
      <c r="CI25" s="65">
        <f t="shared" si="241"/>
        <v>48304</v>
      </c>
      <c r="CJ25" s="65">
        <f t="shared" si="241"/>
        <v>48395</v>
      </c>
      <c r="CK25" s="65">
        <f t="shared" si="241"/>
        <v>48487</v>
      </c>
      <c r="CL25" s="65">
        <f t="shared" si="241"/>
        <v>48579</v>
      </c>
      <c r="CM25" s="65">
        <f t="shared" si="241"/>
        <v>48669</v>
      </c>
      <c r="CN25" s="65">
        <f t="shared" si="241"/>
        <v>48760</v>
      </c>
      <c r="CO25" s="65">
        <f t="shared" si="241"/>
        <v>48852</v>
      </c>
      <c r="CP25" s="65">
        <f t="shared" si="241"/>
        <v>48944</v>
      </c>
      <c r="CQ25" s="65">
        <f t="shared" si="241"/>
        <v>49034</v>
      </c>
      <c r="CR25" s="65">
        <f t="shared" si="241"/>
        <v>49125</v>
      </c>
      <c r="CS25" s="65">
        <f t="shared" si="241"/>
        <v>49217</v>
      </c>
      <c r="CT25" s="65">
        <f t="shared" si="241"/>
        <v>49309</v>
      </c>
      <c r="CU25" s="65">
        <f t="shared" si="241"/>
        <v>49399</v>
      </c>
      <c r="CV25" s="65">
        <f t="shared" si="241"/>
        <v>49490</v>
      </c>
      <c r="CW25" s="65">
        <f t="shared" si="241"/>
        <v>49582</v>
      </c>
      <c r="CX25" s="65">
        <f t="shared" si="241"/>
        <v>49674</v>
      </c>
      <c r="CY25" s="65">
        <f t="shared" si="241"/>
        <v>49765</v>
      </c>
      <c r="CZ25" s="65">
        <f t="shared" si="241"/>
        <v>49856</v>
      </c>
      <c r="DA25" s="65">
        <f t="shared" si="241"/>
        <v>49948</v>
      </c>
      <c r="DB25" s="65">
        <f t="shared" si="241"/>
        <v>50040</v>
      </c>
      <c r="DC25" s="65">
        <f t="shared" si="241"/>
        <v>50130</v>
      </c>
      <c r="DD25" s="65">
        <f t="shared" si="241"/>
        <v>50221</v>
      </c>
      <c r="DE25" s="65">
        <f t="shared" si="241"/>
        <v>50313</v>
      </c>
      <c r="DF25" s="65">
        <f t="shared" si="241"/>
        <v>50405</v>
      </c>
      <c r="DG25" s="65">
        <f t="shared" si="241"/>
        <v>50495</v>
      </c>
      <c r="DH25" s="65">
        <f t="shared" si="241"/>
        <v>50586</v>
      </c>
      <c r="DI25" s="65">
        <f t="shared" si="241"/>
        <v>50678</v>
      </c>
      <c r="DJ25" s="65">
        <f t="shared" si="241"/>
        <v>50770</v>
      </c>
      <c r="DK25" s="65">
        <f t="shared" si="241"/>
        <v>50860</v>
      </c>
      <c r="DL25" s="65">
        <f t="shared" si="241"/>
        <v>50951</v>
      </c>
      <c r="DM25" s="65">
        <f t="shared" si="241"/>
        <v>51043</v>
      </c>
      <c r="DN25" s="65">
        <f t="shared" si="241"/>
        <v>51135</v>
      </c>
      <c r="DO25" s="65">
        <f t="shared" si="241"/>
        <v>51226</v>
      </c>
      <c r="DP25" s="65">
        <f t="shared" si="241"/>
        <v>51317</v>
      </c>
      <c r="DQ25" s="65">
        <f t="shared" ref="DQ25:GB25" si="242">DQ$5</f>
        <v>51409</v>
      </c>
      <c r="DR25" s="65">
        <f t="shared" si="242"/>
        <v>51501</v>
      </c>
      <c r="DS25" s="65">
        <f t="shared" si="242"/>
        <v>51591</v>
      </c>
      <c r="DT25" s="65">
        <f t="shared" si="242"/>
        <v>51682</v>
      </c>
      <c r="DU25" s="65">
        <f t="shared" si="242"/>
        <v>51774</v>
      </c>
      <c r="DV25" s="65">
        <f t="shared" si="242"/>
        <v>51866</v>
      </c>
      <c r="DW25" s="65">
        <f t="shared" si="242"/>
        <v>51956</v>
      </c>
      <c r="DX25" s="65">
        <f t="shared" si="242"/>
        <v>52047</v>
      </c>
      <c r="DY25" s="65">
        <f t="shared" si="242"/>
        <v>52139</v>
      </c>
      <c r="DZ25" s="65">
        <f t="shared" si="242"/>
        <v>52231</v>
      </c>
      <c r="EA25" s="65">
        <f t="shared" si="242"/>
        <v>52321</v>
      </c>
      <c r="EB25" s="65">
        <f t="shared" si="242"/>
        <v>52412</v>
      </c>
      <c r="EC25" s="65">
        <f t="shared" si="242"/>
        <v>52504</v>
      </c>
      <c r="ED25" s="65">
        <f t="shared" si="242"/>
        <v>52596</v>
      </c>
      <c r="EE25" s="65">
        <f t="shared" si="242"/>
        <v>52687</v>
      </c>
      <c r="EF25" s="65">
        <f t="shared" si="242"/>
        <v>52778</v>
      </c>
      <c r="EG25" s="65">
        <f t="shared" si="242"/>
        <v>52870</v>
      </c>
      <c r="EH25" s="65">
        <f t="shared" si="242"/>
        <v>52962</v>
      </c>
      <c r="EI25" s="65">
        <f t="shared" si="242"/>
        <v>53052</v>
      </c>
      <c r="EJ25" s="65">
        <f t="shared" si="242"/>
        <v>53143</v>
      </c>
      <c r="EK25" s="65">
        <f t="shared" si="242"/>
        <v>53235</v>
      </c>
      <c r="EL25" s="65">
        <f t="shared" si="242"/>
        <v>53327</v>
      </c>
      <c r="EM25" s="65">
        <f t="shared" si="242"/>
        <v>53417</v>
      </c>
      <c r="EN25" s="65">
        <f t="shared" si="242"/>
        <v>53508</v>
      </c>
      <c r="EO25" s="65">
        <f t="shared" si="242"/>
        <v>53600</v>
      </c>
      <c r="EP25" s="65">
        <f t="shared" si="242"/>
        <v>53692</v>
      </c>
      <c r="EQ25" s="65">
        <f t="shared" si="242"/>
        <v>53782</v>
      </c>
      <c r="ER25" s="65">
        <f t="shared" si="242"/>
        <v>53873</v>
      </c>
      <c r="ES25" s="65">
        <f t="shared" si="242"/>
        <v>53965</v>
      </c>
      <c r="ET25" s="65">
        <f t="shared" si="242"/>
        <v>54057</v>
      </c>
      <c r="EU25" s="65">
        <f t="shared" si="242"/>
        <v>54148</v>
      </c>
      <c r="EV25" s="65">
        <f t="shared" si="242"/>
        <v>54239</v>
      </c>
      <c r="EW25" s="65">
        <f t="shared" si="242"/>
        <v>54331</v>
      </c>
      <c r="EX25" s="65">
        <f t="shared" si="242"/>
        <v>54423</v>
      </c>
      <c r="EY25" s="65">
        <f t="shared" si="242"/>
        <v>54513</v>
      </c>
      <c r="EZ25" s="65">
        <f t="shared" si="242"/>
        <v>54604</v>
      </c>
      <c r="FA25" s="65">
        <f t="shared" si="242"/>
        <v>54696</v>
      </c>
      <c r="FB25" s="65">
        <f t="shared" si="242"/>
        <v>54788</v>
      </c>
      <c r="FC25" s="65">
        <f t="shared" si="242"/>
        <v>54878</v>
      </c>
      <c r="FD25" s="65">
        <f t="shared" si="242"/>
        <v>54969</v>
      </c>
      <c r="FE25" s="65">
        <f t="shared" si="242"/>
        <v>55061</v>
      </c>
      <c r="FF25" s="65">
        <f t="shared" si="242"/>
        <v>55153</v>
      </c>
      <c r="FG25" s="65">
        <f t="shared" si="242"/>
        <v>55243</v>
      </c>
      <c r="FH25" s="65">
        <f t="shared" si="242"/>
        <v>55334</v>
      </c>
      <c r="FI25" s="65">
        <f t="shared" si="242"/>
        <v>55426</v>
      </c>
      <c r="FJ25" s="65">
        <f t="shared" si="242"/>
        <v>55518</v>
      </c>
      <c r="FK25" s="65">
        <f t="shared" si="242"/>
        <v>55609</v>
      </c>
      <c r="FL25" s="65">
        <f t="shared" si="242"/>
        <v>55700</v>
      </c>
      <c r="FM25" s="65">
        <f t="shared" si="242"/>
        <v>55792</v>
      </c>
      <c r="FN25" s="65">
        <f t="shared" si="242"/>
        <v>55884</v>
      </c>
      <c r="FO25" s="65">
        <f t="shared" si="242"/>
        <v>55974</v>
      </c>
      <c r="FP25" s="65">
        <f t="shared" si="242"/>
        <v>56065</v>
      </c>
      <c r="FQ25" s="65">
        <f t="shared" si="242"/>
        <v>56157</v>
      </c>
      <c r="FR25" s="65">
        <f t="shared" si="242"/>
        <v>56249</v>
      </c>
      <c r="FS25" s="65">
        <f t="shared" si="242"/>
        <v>56339</v>
      </c>
      <c r="FT25" s="65">
        <f t="shared" si="242"/>
        <v>56430</v>
      </c>
      <c r="FU25" s="65">
        <f t="shared" si="242"/>
        <v>56522</v>
      </c>
      <c r="FV25" s="65">
        <f t="shared" si="242"/>
        <v>56614</v>
      </c>
      <c r="FW25" s="65">
        <f t="shared" si="242"/>
        <v>56704</v>
      </c>
      <c r="FX25" s="65">
        <f t="shared" si="242"/>
        <v>56795</v>
      </c>
      <c r="FY25" s="65">
        <f t="shared" si="242"/>
        <v>56887</v>
      </c>
      <c r="FZ25" s="65">
        <f t="shared" si="242"/>
        <v>56979</v>
      </c>
      <c r="GA25" s="65">
        <f t="shared" si="242"/>
        <v>57070</v>
      </c>
      <c r="GB25" s="65">
        <f t="shared" si="242"/>
        <v>57161</v>
      </c>
      <c r="GC25" s="65">
        <f t="shared" ref="GC25:GJ25" si="243">GC$5</f>
        <v>57253</v>
      </c>
      <c r="GD25" s="65">
        <f t="shared" si="243"/>
        <v>57345</v>
      </c>
      <c r="GE25" s="65">
        <f t="shared" si="243"/>
        <v>57435</v>
      </c>
      <c r="GF25" s="65">
        <f t="shared" si="243"/>
        <v>57526</v>
      </c>
      <c r="GG25" s="65">
        <f t="shared" si="243"/>
        <v>57618</v>
      </c>
      <c r="GH25" s="65">
        <f t="shared" si="243"/>
        <v>57710</v>
      </c>
      <c r="GI25" s="65">
        <f t="shared" si="243"/>
        <v>57800</v>
      </c>
      <c r="GJ25" s="65">
        <f t="shared" si="243"/>
        <v>57891</v>
      </c>
      <c r="GL25" s="31" t="s">
        <v>34</v>
      </c>
      <c r="GM25" s="65">
        <f>+GM24+40-DAY(GM24+40)</f>
        <v>45504</v>
      </c>
      <c r="GN25" s="65">
        <f t="shared" ref="GN25:IY25" si="244">+GN24+40-DAY(GN24+40)</f>
        <v>45535</v>
      </c>
      <c r="GO25" s="65">
        <f t="shared" si="244"/>
        <v>45565</v>
      </c>
      <c r="GP25" s="65">
        <f t="shared" si="244"/>
        <v>45596</v>
      </c>
      <c r="GQ25" s="65">
        <f t="shared" si="244"/>
        <v>45626</v>
      </c>
      <c r="GR25" s="65">
        <f t="shared" si="244"/>
        <v>45657</v>
      </c>
      <c r="GS25" s="65">
        <f t="shared" si="244"/>
        <v>45688</v>
      </c>
      <c r="GT25" s="65">
        <f t="shared" si="244"/>
        <v>45716</v>
      </c>
      <c r="GU25" s="65">
        <f t="shared" si="244"/>
        <v>45747</v>
      </c>
      <c r="GV25" s="65">
        <f t="shared" si="244"/>
        <v>45777</v>
      </c>
      <c r="GW25" s="65">
        <f t="shared" si="244"/>
        <v>45808</v>
      </c>
      <c r="GX25" s="65">
        <f t="shared" si="244"/>
        <v>45838</v>
      </c>
      <c r="GY25" s="65">
        <f t="shared" si="244"/>
        <v>45869</v>
      </c>
      <c r="GZ25" s="65">
        <f t="shared" si="244"/>
        <v>45900</v>
      </c>
      <c r="HA25" s="65">
        <f t="shared" si="244"/>
        <v>45930</v>
      </c>
      <c r="HB25" s="65">
        <f t="shared" si="244"/>
        <v>45961</v>
      </c>
      <c r="HC25" s="65">
        <f t="shared" si="244"/>
        <v>45991</v>
      </c>
      <c r="HD25" s="65">
        <f t="shared" si="244"/>
        <v>46022</v>
      </c>
      <c r="HE25" s="65">
        <f t="shared" si="244"/>
        <v>46053</v>
      </c>
      <c r="HF25" s="65">
        <f t="shared" si="244"/>
        <v>46081</v>
      </c>
      <c r="HG25" s="65">
        <f t="shared" si="244"/>
        <v>46112</v>
      </c>
      <c r="HH25" s="65">
        <f t="shared" si="244"/>
        <v>46142</v>
      </c>
      <c r="HI25" s="65">
        <f t="shared" si="244"/>
        <v>46173</v>
      </c>
      <c r="HJ25" s="65">
        <f t="shared" si="244"/>
        <v>46203</v>
      </c>
      <c r="HK25" s="65">
        <f t="shared" si="244"/>
        <v>46234</v>
      </c>
      <c r="HL25" s="65">
        <f t="shared" si="244"/>
        <v>46265</v>
      </c>
      <c r="HM25" s="65">
        <f t="shared" si="244"/>
        <v>46295</v>
      </c>
      <c r="HN25" s="65">
        <f t="shared" si="244"/>
        <v>46326</v>
      </c>
      <c r="HO25" s="65">
        <f t="shared" si="244"/>
        <v>46356</v>
      </c>
      <c r="HP25" s="65">
        <f t="shared" si="244"/>
        <v>46387</v>
      </c>
      <c r="HQ25" s="65">
        <f t="shared" si="244"/>
        <v>46418</v>
      </c>
      <c r="HR25" s="65">
        <f t="shared" si="244"/>
        <v>46446</v>
      </c>
      <c r="HS25" s="65">
        <f t="shared" si="244"/>
        <v>46477</v>
      </c>
      <c r="HT25" s="65">
        <f t="shared" si="244"/>
        <v>46507</v>
      </c>
      <c r="HU25" s="65">
        <f t="shared" si="244"/>
        <v>46538</v>
      </c>
      <c r="HV25" s="65">
        <f t="shared" si="244"/>
        <v>46568</v>
      </c>
      <c r="HW25" s="65">
        <f t="shared" si="244"/>
        <v>46599</v>
      </c>
      <c r="HX25" s="65">
        <f t="shared" si="244"/>
        <v>46630</v>
      </c>
      <c r="HY25" s="65">
        <f t="shared" si="244"/>
        <v>46660</v>
      </c>
      <c r="HZ25" s="65">
        <f t="shared" si="244"/>
        <v>46691</v>
      </c>
      <c r="IA25" s="65">
        <f t="shared" si="244"/>
        <v>46721</v>
      </c>
      <c r="IB25" s="65">
        <f t="shared" si="244"/>
        <v>46752</v>
      </c>
      <c r="IC25" s="65">
        <f t="shared" si="244"/>
        <v>46783</v>
      </c>
      <c r="ID25" s="65">
        <f t="shared" si="244"/>
        <v>46812</v>
      </c>
      <c r="IE25" s="65">
        <f t="shared" si="244"/>
        <v>46843</v>
      </c>
      <c r="IF25" s="65">
        <f t="shared" si="244"/>
        <v>46873</v>
      </c>
      <c r="IG25" s="65">
        <f t="shared" si="244"/>
        <v>46904</v>
      </c>
      <c r="IH25" s="65">
        <f t="shared" si="244"/>
        <v>46934</v>
      </c>
      <c r="II25" s="65">
        <f t="shared" si="244"/>
        <v>46965</v>
      </c>
      <c r="IJ25" s="65">
        <f t="shared" si="244"/>
        <v>46996</v>
      </c>
      <c r="IK25" s="65">
        <f t="shared" si="244"/>
        <v>47026</v>
      </c>
      <c r="IL25" s="65">
        <f t="shared" si="244"/>
        <v>47057</v>
      </c>
      <c r="IM25" s="65">
        <f t="shared" si="244"/>
        <v>47087</v>
      </c>
      <c r="IN25" s="65">
        <f t="shared" si="244"/>
        <v>47118</v>
      </c>
      <c r="IO25" s="65">
        <f t="shared" si="244"/>
        <v>47149</v>
      </c>
      <c r="IP25" s="65">
        <f t="shared" si="244"/>
        <v>47177</v>
      </c>
      <c r="IQ25" s="65">
        <f t="shared" si="244"/>
        <v>47208</v>
      </c>
      <c r="IR25" s="65">
        <f t="shared" si="244"/>
        <v>47238</v>
      </c>
      <c r="IS25" s="65">
        <f t="shared" si="244"/>
        <v>47269</v>
      </c>
      <c r="IT25" s="65">
        <f t="shared" si="244"/>
        <v>47299</v>
      </c>
      <c r="IU25" s="65">
        <f t="shared" si="244"/>
        <v>47330</v>
      </c>
      <c r="IV25" s="65">
        <f t="shared" si="244"/>
        <v>47361</v>
      </c>
      <c r="IW25" s="65">
        <f t="shared" si="244"/>
        <v>47391</v>
      </c>
      <c r="IX25" s="65">
        <f t="shared" si="244"/>
        <v>47422</v>
      </c>
      <c r="IY25" s="65">
        <f t="shared" si="244"/>
        <v>47452</v>
      </c>
      <c r="IZ25" s="65">
        <f t="shared" ref="IZ25:LK25" si="245">+IZ24+40-DAY(IZ24+40)</f>
        <v>47483</v>
      </c>
      <c r="JA25" s="65">
        <f t="shared" si="245"/>
        <v>47514</v>
      </c>
      <c r="JB25" s="65">
        <f t="shared" si="245"/>
        <v>47542</v>
      </c>
      <c r="JC25" s="65">
        <f t="shared" si="245"/>
        <v>47573</v>
      </c>
      <c r="JD25" s="65">
        <f t="shared" si="245"/>
        <v>47603</v>
      </c>
      <c r="JE25" s="65">
        <f t="shared" si="245"/>
        <v>47634</v>
      </c>
      <c r="JF25" s="65">
        <f t="shared" si="245"/>
        <v>47664</v>
      </c>
      <c r="JG25" s="65">
        <f t="shared" si="245"/>
        <v>47695</v>
      </c>
      <c r="JH25" s="65">
        <f t="shared" si="245"/>
        <v>47726</v>
      </c>
      <c r="JI25" s="65">
        <f t="shared" si="245"/>
        <v>47756</v>
      </c>
      <c r="JJ25" s="65">
        <f t="shared" si="245"/>
        <v>47787</v>
      </c>
      <c r="JK25" s="65">
        <f t="shared" si="245"/>
        <v>47817</v>
      </c>
      <c r="JL25" s="65">
        <f t="shared" si="245"/>
        <v>47848</v>
      </c>
      <c r="JM25" s="65">
        <f t="shared" si="245"/>
        <v>47879</v>
      </c>
      <c r="JN25" s="65">
        <f t="shared" si="245"/>
        <v>47907</v>
      </c>
      <c r="JO25" s="65">
        <f t="shared" si="245"/>
        <v>47938</v>
      </c>
      <c r="JP25" s="65">
        <f t="shared" si="245"/>
        <v>47968</v>
      </c>
      <c r="JQ25" s="65">
        <f t="shared" si="245"/>
        <v>47999</v>
      </c>
      <c r="JR25" s="65">
        <f t="shared" si="245"/>
        <v>48029</v>
      </c>
      <c r="JS25" s="65">
        <f t="shared" si="245"/>
        <v>48060</v>
      </c>
      <c r="JT25" s="65">
        <f t="shared" si="245"/>
        <v>48091</v>
      </c>
      <c r="JU25" s="65">
        <f t="shared" si="245"/>
        <v>48121</v>
      </c>
      <c r="JV25" s="65">
        <f t="shared" si="245"/>
        <v>48152</v>
      </c>
      <c r="JW25" s="65">
        <f t="shared" si="245"/>
        <v>48182</v>
      </c>
      <c r="JX25" s="65">
        <f t="shared" si="245"/>
        <v>48213</v>
      </c>
      <c r="JY25" s="65">
        <f t="shared" si="245"/>
        <v>48244</v>
      </c>
      <c r="JZ25" s="65">
        <f t="shared" si="245"/>
        <v>48273</v>
      </c>
      <c r="KA25" s="65">
        <f t="shared" si="245"/>
        <v>48304</v>
      </c>
      <c r="KB25" s="65">
        <f t="shared" si="245"/>
        <v>48334</v>
      </c>
      <c r="KC25" s="65">
        <f t="shared" si="245"/>
        <v>48365</v>
      </c>
      <c r="KD25" s="65">
        <f t="shared" si="245"/>
        <v>48395</v>
      </c>
      <c r="KE25" s="65">
        <f t="shared" si="245"/>
        <v>48426</v>
      </c>
      <c r="KF25" s="65">
        <f t="shared" si="245"/>
        <v>48457</v>
      </c>
      <c r="KG25" s="65">
        <f t="shared" si="245"/>
        <v>48487</v>
      </c>
      <c r="KH25" s="65">
        <f t="shared" si="245"/>
        <v>48518</v>
      </c>
      <c r="KI25" s="65">
        <f t="shared" si="245"/>
        <v>48548</v>
      </c>
      <c r="KJ25" s="65">
        <f t="shared" si="245"/>
        <v>48579</v>
      </c>
      <c r="KK25" s="65">
        <f t="shared" si="245"/>
        <v>48610</v>
      </c>
      <c r="KL25" s="65">
        <f t="shared" si="245"/>
        <v>48638</v>
      </c>
      <c r="KM25" s="65">
        <f t="shared" si="245"/>
        <v>48669</v>
      </c>
      <c r="KN25" s="65">
        <f t="shared" si="245"/>
        <v>48699</v>
      </c>
      <c r="KO25" s="65">
        <f t="shared" si="245"/>
        <v>48730</v>
      </c>
      <c r="KP25" s="65">
        <f t="shared" si="245"/>
        <v>48760</v>
      </c>
      <c r="KQ25" s="65">
        <f t="shared" si="245"/>
        <v>48791</v>
      </c>
      <c r="KR25" s="65">
        <f t="shared" si="245"/>
        <v>48822</v>
      </c>
      <c r="KS25" s="65">
        <f t="shared" si="245"/>
        <v>48852</v>
      </c>
      <c r="KT25" s="65">
        <f t="shared" si="245"/>
        <v>48883</v>
      </c>
      <c r="KU25" s="65">
        <f t="shared" si="245"/>
        <v>48913</v>
      </c>
      <c r="KV25" s="65">
        <f t="shared" si="245"/>
        <v>48944</v>
      </c>
      <c r="KW25" s="65">
        <f t="shared" si="245"/>
        <v>48975</v>
      </c>
      <c r="KX25" s="65">
        <f t="shared" si="245"/>
        <v>49003</v>
      </c>
      <c r="KY25" s="65">
        <f t="shared" si="245"/>
        <v>49034</v>
      </c>
      <c r="KZ25" s="65">
        <f t="shared" si="245"/>
        <v>49064</v>
      </c>
      <c r="LA25" s="65">
        <f t="shared" si="245"/>
        <v>49095</v>
      </c>
      <c r="LB25" s="65">
        <f t="shared" si="245"/>
        <v>49125</v>
      </c>
      <c r="LC25" s="65">
        <f t="shared" si="245"/>
        <v>49156</v>
      </c>
      <c r="LD25" s="65">
        <f t="shared" si="245"/>
        <v>49187</v>
      </c>
      <c r="LE25" s="65">
        <f t="shared" si="245"/>
        <v>49217</v>
      </c>
      <c r="LF25" s="65">
        <f t="shared" si="245"/>
        <v>49248</v>
      </c>
      <c r="LG25" s="65">
        <f t="shared" si="245"/>
        <v>49278</v>
      </c>
      <c r="LH25" s="65">
        <f t="shared" si="245"/>
        <v>49309</v>
      </c>
      <c r="LI25" s="65">
        <f t="shared" si="245"/>
        <v>49340</v>
      </c>
      <c r="LJ25" s="65">
        <f t="shared" si="245"/>
        <v>49368</v>
      </c>
      <c r="LK25" s="65">
        <f t="shared" si="245"/>
        <v>49399</v>
      </c>
      <c r="LL25" s="65">
        <f t="shared" ref="LL25:NW25" si="246">+LL24+40-DAY(LL24+40)</f>
        <v>49429</v>
      </c>
      <c r="LM25" s="65">
        <f t="shared" si="246"/>
        <v>49460</v>
      </c>
      <c r="LN25" s="65">
        <f t="shared" si="246"/>
        <v>49490</v>
      </c>
      <c r="LO25" s="65">
        <f t="shared" si="246"/>
        <v>49521</v>
      </c>
      <c r="LP25" s="65">
        <f t="shared" si="246"/>
        <v>49552</v>
      </c>
      <c r="LQ25" s="65">
        <f t="shared" si="246"/>
        <v>49582</v>
      </c>
      <c r="LR25" s="65">
        <f t="shared" si="246"/>
        <v>49613</v>
      </c>
      <c r="LS25" s="65">
        <f t="shared" si="246"/>
        <v>49643</v>
      </c>
      <c r="LT25" s="65">
        <f t="shared" si="246"/>
        <v>49674</v>
      </c>
      <c r="LU25" s="65">
        <f t="shared" si="246"/>
        <v>49705</v>
      </c>
      <c r="LV25" s="65">
        <f t="shared" si="246"/>
        <v>49734</v>
      </c>
      <c r="LW25" s="65">
        <f t="shared" si="246"/>
        <v>49765</v>
      </c>
      <c r="LX25" s="65">
        <f t="shared" si="246"/>
        <v>49795</v>
      </c>
      <c r="LY25" s="65">
        <f t="shared" si="246"/>
        <v>49826</v>
      </c>
      <c r="LZ25" s="65">
        <f t="shared" si="246"/>
        <v>49856</v>
      </c>
      <c r="MA25" s="65">
        <f t="shared" si="246"/>
        <v>49887</v>
      </c>
      <c r="MB25" s="65">
        <f t="shared" si="246"/>
        <v>49918</v>
      </c>
      <c r="MC25" s="65">
        <f t="shared" si="246"/>
        <v>49948</v>
      </c>
      <c r="MD25" s="65">
        <f t="shared" si="246"/>
        <v>49979</v>
      </c>
      <c r="ME25" s="65">
        <f t="shared" si="246"/>
        <v>50009</v>
      </c>
      <c r="MF25" s="65">
        <f t="shared" si="246"/>
        <v>50040</v>
      </c>
      <c r="MG25" s="65">
        <f t="shared" si="246"/>
        <v>50071</v>
      </c>
      <c r="MH25" s="65">
        <f t="shared" si="246"/>
        <v>50099</v>
      </c>
      <c r="MI25" s="65">
        <f t="shared" si="246"/>
        <v>50130</v>
      </c>
      <c r="MJ25" s="65">
        <f t="shared" si="246"/>
        <v>50160</v>
      </c>
      <c r="MK25" s="65">
        <f t="shared" si="246"/>
        <v>50191</v>
      </c>
      <c r="ML25" s="65">
        <f t="shared" si="246"/>
        <v>50221</v>
      </c>
      <c r="MM25" s="65">
        <f t="shared" si="246"/>
        <v>50252</v>
      </c>
      <c r="MN25" s="65">
        <f t="shared" si="246"/>
        <v>50283</v>
      </c>
      <c r="MO25" s="65">
        <f t="shared" si="246"/>
        <v>50313</v>
      </c>
      <c r="MP25" s="65">
        <f t="shared" si="246"/>
        <v>50344</v>
      </c>
      <c r="MQ25" s="65">
        <f t="shared" si="246"/>
        <v>50374</v>
      </c>
      <c r="MR25" s="65">
        <f t="shared" si="246"/>
        <v>50405</v>
      </c>
      <c r="MS25" s="65">
        <f t="shared" si="246"/>
        <v>50436</v>
      </c>
      <c r="MT25" s="65">
        <f t="shared" si="246"/>
        <v>50464</v>
      </c>
      <c r="MU25" s="65">
        <f t="shared" si="246"/>
        <v>50495</v>
      </c>
      <c r="MV25" s="65">
        <f t="shared" si="246"/>
        <v>50525</v>
      </c>
      <c r="MW25" s="65">
        <f t="shared" si="246"/>
        <v>50556</v>
      </c>
      <c r="MX25" s="65">
        <f t="shared" si="246"/>
        <v>50586</v>
      </c>
      <c r="MY25" s="65">
        <f t="shared" si="246"/>
        <v>50617</v>
      </c>
      <c r="MZ25" s="65">
        <f t="shared" si="246"/>
        <v>50648</v>
      </c>
      <c r="NA25" s="65">
        <f t="shared" si="246"/>
        <v>50678</v>
      </c>
      <c r="NB25" s="65">
        <f t="shared" si="246"/>
        <v>50709</v>
      </c>
      <c r="NC25" s="65">
        <f t="shared" si="246"/>
        <v>50739</v>
      </c>
      <c r="ND25" s="65">
        <f t="shared" si="246"/>
        <v>50770</v>
      </c>
      <c r="NE25" s="65">
        <f t="shared" si="246"/>
        <v>50801</v>
      </c>
      <c r="NF25" s="65">
        <f t="shared" si="246"/>
        <v>50829</v>
      </c>
      <c r="NG25" s="65">
        <f t="shared" si="246"/>
        <v>50860</v>
      </c>
      <c r="NH25" s="65">
        <f t="shared" si="246"/>
        <v>50890</v>
      </c>
      <c r="NI25" s="65">
        <f t="shared" si="246"/>
        <v>50921</v>
      </c>
      <c r="NJ25" s="65">
        <f t="shared" si="246"/>
        <v>50951</v>
      </c>
      <c r="NK25" s="65">
        <f t="shared" si="246"/>
        <v>50982</v>
      </c>
      <c r="NL25" s="65">
        <f t="shared" si="246"/>
        <v>51013</v>
      </c>
      <c r="NM25" s="65">
        <f t="shared" si="246"/>
        <v>51043</v>
      </c>
      <c r="NN25" s="65">
        <f t="shared" si="246"/>
        <v>51074</v>
      </c>
      <c r="NO25" s="65">
        <f t="shared" si="246"/>
        <v>51104</v>
      </c>
      <c r="NP25" s="65">
        <f t="shared" si="246"/>
        <v>51135</v>
      </c>
      <c r="NQ25" s="65">
        <f t="shared" si="246"/>
        <v>51166</v>
      </c>
      <c r="NR25" s="65">
        <f t="shared" si="246"/>
        <v>51195</v>
      </c>
      <c r="NS25" s="65">
        <f t="shared" si="246"/>
        <v>51226</v>
      </c>
      <c r="NT25" s="65">
        <f t="shared" si="246"/>
        <v>51256</v>
      </c>
      <c r="NU25" s="65">
        <f t="shared" si="246"/>
        <v>51287</v>
      </c>
      <c r="NV25" s="65">
        <f t="shared" si="246"/>
        <v>51317</v>
      </c>
      <c r="NW25" s="65">
        <f t="shared" si="246"/>
        <v>51348</v>
      </c>
      <c r="NX25" s="65">
        <f t="shared" ref="NX25:QI25" si="247">+NX24+40-DAY(NX24+40)</f>
        <v>51379</v>
      </c>
      <c r="NY25" s="65">
        <f t="shared" si="247"/>
        <v>51409</v>
      </c>
      <c r="NZ25" s="65">
        <f t="shared" si="247"/>
        <v>51440</v>
      </c>
      <c r="OA25" s="65">
        <f t="shared" si="247"/>
        <v>51470</v>
      </c>
      <c r="OB25" s="65">
        <f t="shared" si="247"/>
        <v>51501</v>
      </c>
      <c r="OC25" s="65">
        <f t="shared" si="247"/>
        <v>51532</v>
      </c>
      <c r="OD25" s="65">
        <f t="shared" si="247"/>
        <v>51560</v>
      </c>
      <c r="OE25" s="65">
        <f t="shared" si="247"/>
        <v>51591</v>
      </c>
      <c r="OF25" s="65">
        <f t="shared" si="247"/>
        <v>51621</v>
      </c>
      <c r="OG25" s="65">
        <f t="shared" si="247"/>
        <v>51652</v>
      </c>
      <c r="OH25" s="65">
        <f t="shared" si="247"/>
        <v>51682</v>
      </c>
      <c r="OI25" s="65">
        <f t="shared" si="247"/>
        <v>51713</v>
      </c>
      <c r="OJ25" s="65">
        <f t="shared" si="247"/>
        <v>51744</v>
      </c>
      <c r="OK25" s="65">
        <f t="shared" si="247"/>
        <v>51774</v>
      </c>
      <c r="OL25" s="65">
        <f t="shared" si="247"/>
        <v>51805</v>
      </c>
      <c r="OM25" s="65">
        <f t="shared" si="247"/>
        <v>51835</v>
      </c>
      <c r="ON25" s="65">
        <f t="shared" si="247"/>
        <v>51866</v>
      </c>
      <c r="OO25" s="65">
        <f t="shared" si="247"/>
        <v>51897</v>
      </c>
      <c r="OP25" s="65">
        <f t="shared" si="247"/>
        <v>51925</v>
      </c>
      <c r="OQ25" s="65">
        <f t="shared" si="247"/>
        <v>51956</v>
      </c>
      <c r="OR25" s="65">
        <f t="shared" si="247"/>
        <v>51986</v>
      </c>
      <c r="OS25" s="65">
        <f t="shared" si="247"/>
        <v>52017</v>
      </c>
      <c r="OT25" s="65">
        <f t="shared" si="247"/>
        <v>52047</v>
      </c>
      <c r="OU25" s="65">
        <f t="shared" si="247"/>
        <v>52078</v>
      </c>
      <c r="OV25" s="65">
        <f t="shared" si="247"/>
        <v>52109</v>
      </c>
      <c r="OW25" s="65">
        <f t="shared" si="247"/>
        <v>52139</v>
      </c>
      <c r="OX25" s="65">
        <f t="shared" si="247"/>
        <v>52170</v>
      </c>
      <c r="OY25" s="65">
        <f t="shared" si="247"/>
        <v>52200</v>
      </c>
      <c r="OZ25" s="65">
        <f t="shared" si="247"/>
        <v>52231</v>
      </c>
      <c r="PA25" s="65">
        <f t="shared" si="247"/>
        <v>52262</v>
      </c>
      <c r="PB25" s="65">
        <f t="shared" si="247"/>
        <v>52290</v>
      </c>
      <c r="PC25" s="65">
        <f t="shared" si="247"/>
        <v>52321</v>
      </c>
      <c r="PD25" s="65">
        <f t="shared" si="247"/>
        <v>52351</v>
      </c>
      <c r="PE25" s="65">
        <f t="shared" si="247"/>
        <v>52382</v>
      </c>
      <c r="PF25" s="65">
        <f t="shared" si="247"/>
        <v>52412</v>
      </c>
      <c r="PG25" s="65">
        <f t="shared" si="247"/>
        <v>52443</v>
      </c>
      <c r="PH25" s="65">
        <f t="shared" si="247"/>
        <v>52474</v>
      </c>
      <c r="PI25" s="65">
        <f t="shared" si="247"/>
        <v>52504</v>
      </c>
      <c r="PJ25" s="65">
        <f t="shared" si="247"/>
        <v>52535</v>
      </c>
      <c r="PK25" s="65">
        <f t="shared" si="247"/>
        <v>52565</v>
      </c>
      <c r="PL25" s="65">
        <f t="shared" si="247"/>
        <v>52596</v>
      </c>
      <c r="PM25" s="65">
        <f t="shared" si="247"/>
        <v>52627</v>
      </c>
      <c r="PN25" s="65">
        <f t="shared" si="247"/>
        <v>52656</v>
      </c>
      <c r="PO25" s="65">
        <f t="shared" si="247"/>
        <v>52687</v>
      </c>
      <c r="PP25" s="65">
        <f t="shared" si="247"/>
        <v>52717</v>
      </c>
      <c r="PQ25" s="65">
        <f t="shared" si="247"/>
        <v>52748</v>
      </c>
      <c r="PR25" s="65">
        <f t="shared" si="247"/>
        <v>52778</v>
      </c>
      <c r="PS25" s="65">
        <f t="shared" si="247"/>
        <v>52809</v>
      </c>
      <c r="PT25" s="65">
        <f t="shared" si="247"/>
        <v>52840</v>
      </c>
      <c r="PU25" s="65">
        <f t="shared" si="247"/>
        <v>52870</v>
      </c>
      <c r="PV25" s="65">
        <f t="shared" si="247"/>
        <v>52901</v>
      </c>
      <c r="PW25" s="65">
        <f t="shared" si="247"/>
        <v>52931</v>
      </c>
      <c r="PX25" s="65">
        <f t="shared" si="247"/>
        <v>52962</v>
      </c>
      <c r="PY25" s="65">
        <f t="shared" si="247"/>
        <v>52993</v>
      </c>
      <c r="PZ25" s="65">
        <f t="shared" si="247"/>
        <v>53021</v>
      </c>
      <c r="QA25" s="65">
        <f t="shared" si="247"/>
        <v>53052</v>
      </c>
      <c r="QB25" s="65">
        <f t="shared" si="247"/>
        <v>53082</v>
      </c>
      <c r="QC25" s="65">
        <f t="shared" si="247"/>
        <v>53113</v>
      </c>
      <c r="QD25" s="65">
        <f t="shared" si="247"/>
        <v>53143</v>
      </c>
      <c r="QE25" s="65">
        <f t="shared" si="247"/>
        <v>53174</v>
      </c>
      <c r="QF25" s="65">
        <f t="shared" si="247"/>
        <v>53205</v>
      </c>
      <c r="QG25" s="65">
        <f t="shared" si="247"/>
        <v>53235</v>
      </c>
      <c r="QH25" s="65">
        <f t="shared" si="247"/>
        <v>53266</v>
      </c>
      <c r="QI25" s="65">
        <f t="shared" si="247"/>
        <v>53296</v>
      </c>
      <c r="QJ25" s="65">
        <f t="shared" ref="QJ25:SU25" si="248">+QJ24+40-DAY(QJ24+40)</f>
        <v>53327</v>
      </c>
      <c r="QK25" s="65">
        <f t="shared" si="248"/>
        <v>53358</v>
      </c>
      <c r="QL25" s="65">
        <f t="shared" si="248"/>
        <v>53386</v>
      </c>
      <c r="QM25" s="65">
        <f t="shared" si="248"/>
        <v>53417</v>
      </c>
      <c r="QN25" s="65">
        <f t="shared" si="248"/>
        <v>53447</v>
      </c>
      <c r="QO25" s="65">
        <f t="shared" si="248"/>
        <v>53478</v>
      </c>
      <c r="QP25" s="65">
        <f t="shared" si="248"/>
        <v>53508</v>
      </c>
      <c r="QQ25" s="65">
        <f t="shared" si="248"/>
        <v>53539</v>
      </c>
      <c r="QR25" s="65">
        <f t="shared" si="248"/>
        <v>53570</v>
      </c>
      <c r="QS25" s="65">
        <f t="shared" si="248"/>
        <v>53600</v>
      </c>
      <c r="QT25" s="65">
        <f t="shared" si="248"/>
        <v>53631</v>
      </c>
      <c r="QU25" s="65">
        <f t="shared" si="248"/>
        <v>53661</v>
      </c>
      <c r="QV25" s="65">
        <f t="shared" si="248"/>
        <v>53692</v>
      </c>
      <c r="QW25" s="65">
        <f t="shared" si="248"/>
        <v>53723</v>
      </c>
      <c r="QX25" s="65">
        <f t="shared" si="248"/>
        <v>53751</v>
      </c>
      <c r="QY25" s="65">
        <f t="shared" si="248"/>
        <v>53782</v>
      </c>
      <c r="QZ25" s="65">
        <f t="shared" si="248"/>
        <v>53812</v>
      </c>
      <c r="RA25" s="65">
        <f t="shared" si="248"/>
        <v>53843</v>
      </c>
      <c r="RB25" s="65">
        <f t="shared" si="248"/>
        <v>53873</v>
      </c>
      <c r="RC25" s="65">
        <f t="shared" si="248"/>
        <v>53904</v>
      </c>
      <c r="RD25" s="65">
        <f t="shared" si="248"/>
        <v>53935</v>
      </c>
      <c r="RE25" s="65">
        <f t="shared" si="248"/>
        <v>53965</v>
      </c>
      <c r="RF25" s="65">
        <f t="shared" si="248"/>
        <v>53996</v>
      </c>
      <c r="RG25" s="65">
        <f t="shared" si="248"/>
        <v>54026</v>
      </c>
      <c r="RH25" s="65">
        <f t="shared" si="248"/>
        <v>54057</v>
      </c>
      <c r="RI25" s="65">
        <f t="shared" si="248"/>
        <v>54088</v>
      </c>
      <c r="RJ25" s="65">
        <f t="shared" si="248"/>
        <v>54117</v>
      </c>
      <c r="RK25" s="65">
        <f t="shared" si="248"/>
        <v>54148</v>
      </c>
      <c r="RL25" s="65">
        <f t="shared" si="248"/>
        <v>54178</v>
      </c>
      <c r="RM25" s="65">
        <f t="shared" si="248"/>
        <v>54209</v>
      </c>
      <c r="RN25" s="65">
        <f t="shared" si="248"/>
        <v>54239</v>
      </c>
      <c r="RO25" s="65">
        <f t="shared" si="248"/>
        <v>54270</v>
      </c>
      <c r="RP25" s="65">
        <f t="shared" si="248"/>
        <v>54301</v>
      </c>
      <c r="RQ25" s="65">
        <f t="shared" si="248"/>
        <v>54331</v>
      </c>
      <c r="RR25" s="65">
        <f t="shared" si="248"/>
        <v>54362</v>
      </c>
      <c r="RS25" s="65">
        <f t="shared" si="248"/>
        <v>54392</v>
      </c>
      <c r="RT25" s="65">
        <f t="shared" si="248"/>
        <v>54423</v>
      </c>
      <c r="RU25" s="65">
        <f t="shared" si="248"/>
        <v>54454</v>
      </c>
      <c r="RV25" s="65">
        <f t="shared" si="248"/>
        <v>54482</v>
      </c>
      <c r="RW25" s="65">
        <f t="shared" si="248"/>
        <v>54513</v>
      </c>
      <c r="RX25" s="65">
        <f t="shared" si="248"/>
        <v>54543</v>
      </c>
      <c r="RY25" s="65">
        <f t="shared" si="248"/>
        <v>54574</v>
      </c>
      <c r="RZ25" s="65">
        <f t="shared" si="248"/>
        <v>54604</v>
      </c>
      <c r="SA25" s="65">
        <f t="shared" si="248"/>
        <v>54635</v>
      </c>
      <c r="SB25" s="65">
        <f t="shared" si="248"/>
        <v>54666</v>
      </c>
      <c r="SC25" s="65">
        <f t="shared" si="248"/>
        <v>54696</v>
      </c>
      <c r="SD25" s="65">
        <f t="shared" si="248"/>
        <v>54727</v>
      </c>
      <c r="SE25" s="65">
        <f t="shared" si="248"/>
        <v>54757</v>
      </c>
      <c r="SF25" s="65">
        <f t="shared" si="248"/>
        <v>54788</v>
      </c>
      <c r="SG25" s="65">
        <f t="shared" si="248"/>
        <v>54819</v>
      </c>
      <c r="SH25" s="65">
        <f t="shared" si="248"/>
        <v>54847</v>
      </c>
      <c r="SI25" s="65">
        <f t="shared" si="248"/>
        <v>54878</v>
      </c>
      <c r="SJ25" s="65">
        <f t="shared" si="248"/>
        <v>54908</v>
      </c>
      <c r="SK25" s="65">
        <f t="shared" si="248"/>
        <v>54939</v>
      </c>
      <c r="SL25" s="65">
        <f t="shared" si="248"/>
        <v>54969</v>
      </c>
      <c r="SM25" s="65">
        <f t="shared" si="248"/>
        <v>55000</v>
      </c>
      <c r="SN25" s="65">
        <f t="shared" si="248"/>
        <v>55031</v>
      </c>
      <c r="SO25" s="65">
        <f t="shared" si="248"/>
        <v>55061</v>
      </c>
      <c r="SP25" s="65">
        <f t="shared" si="248"/>
        <v>55092</v>
      </c>
      <c r="SQ25" s="65">
        <f t="shared" si="248"/>
        <v>55122</v>
      </c>
      <c r="SR25" s="65">
        <f t="shared" si="248"/>
        <v>55153</v>
      </c>
      <c r="SS25" s="65">
        <f t="shared" si="248"/>
        <v>55184</v>
      </c>
      <c r="ST25" s="65">
        <f t="shared" si="248"/>
        <v>55212</v>
      </c>
      <c r="SU25" s="65">
        <f t="shared" si="248"/>
        <v>55243</v>
      </c>
      <c r="SV25" s="65">
        <f t="shared" ref="SV25:VG25" si="249">+SV24+40-DAY(SV24+40)</f>
        <v>55273</v>
      </c>
      <c r="SW25" s="65">
        <f t="shared" si="249"/>
        <v>55304</v>
      </c>
      <c r="SX25" s="65">
        <f t="shared" si="249"/>
        <v>55334</v>
      </c>
      <c r="SY25" s="65">
        <f t="shared" si="249"/>
        <v>55365</v>
      </c>
      <c r="SZ25" s="65">
        <f t="shared" si="249"/>
        <v>55396</v>
      </c>
      <c r="TA25" s="65">
        <f t="shared" si="249"/>
        <v>55426</v>
      </c>
      <c r="TB25" s="65">
        <f t="shared" si="249"/>
        <v>55457</v>
      </c>
      <c r="TC25" s="65">
        <f t="shared" si="249"/>
        <v>55487</v>
      </c>
      <c r="TD25" s="65">
        <f t="shared" si="249"/>
        <v>55518</v>
      </c>
      <c r="TE25" s="65">
        <f t="shared" si="249"/>
        <v>55549</v>
      </c>
      <c r="TF25" s="65">
        <f t="shared" si="249"/>
        <v>55578</v>
      </c>
      <c r="TG25" s="65">
        <f t="shared" si="249"/>
        <v>55609</v>
      </c>
      <c r="TH25" s="65">
        <f t="shared" si="249"/>
        <v>55639</v>
      </c>
      <c r="TI25" s="65">
        <f t="shared" si="249"/>
        <v>55670</v>
      </c>
      <c r="TJ25" s="65">
        <f t="shared" si="249"/>
        <v>55700</v>
      </c>
      <c r="TK25" s="65">
        <f t="shared" si="249"/>
        <v>55731</v>
      </c>
      <c r="TL25" s="65">
        <f t="shared" si="249"/>
        <v>55762</v>
      </c>
      <c r="TM25" s="65">
        <f t="shared" si="249"/>
        <v>55792</v>
      </c>
      <c r="TN25" s="65">
        <f t="shared" si="249"/>
        <v>55823</v>
      </c>
      <c r="TO25" s="65">
        <f t="shared" si="249"/>
        <v>55853</v>
      </c>
      <c r="TP25" s="65">
        <f t="shared" si="249"/>
        <v>55884</v>
      </c>
      <c r="TQ25" s="65">
        <f t="shared" si="249"/>
        <v>55915</v>
      </c>
      <c r="TR25" s="65">
        <f t="shared" si="249"/>
        <v>55943</v>
      </c>
      <c r="TS25" s="65">
        <f t="shared" si="249"/>
        <v>55974</v>
      </c>
      <c r="TT25" s="65">
        <f t="shared" si="249"/>
        <v>56004</v>
      </c>
      <c r="TU25" s="65">
        <f t="shared" si="249"/>
        <v>56035</v>
      </c>
      <c r="TV25" s="65">
        <f t="shared" si="249"/>
        <v>56065</v>
      </c>
      <c r="TW25" s="65">
        <f t="shared" si="249"/>
        <v>56096</v>
      </c>
      <c r="TX25" s="65">
        <f t="shared" si="249"/>
        <v>56127</v>
      </c>
      <c r="TY25" s="65">
        <f t="shared" si="249"/>
        <v>56157</v>
      </c>
      <c r="TZ25" s="65">
        <f t="shared" si="249"/>
        <v>56188</v>
      </c>
      <c r="UA25" s="65">
        <f t="shared" si="249"/>
        <v>56218</v>
      </c>
      <c r="UB25" s="65">
        <f t="shared" si="249"/>
        <v>56249</v>
      </c>
      <c r="UC25" s="65">
        <f t="shared" si="249"/>
        <v>56280</v>
      </c>
      <c r="UD25" s="65">
        <f t="shared" si="249"/>
        <v>56308</v>
      </c>
      <c r="UE25" s="65">
        <f t="shared" si="249"/>
        <v>56339</v>
      </c>
      <c r="UF25" s="65">
        <f t="shared" si="249"/>
        <v>56369</v>
      </c>
      <c r="UG25" s="65">
        <f t="shared" si="249"/>
        <v>56400</v>
      </c>
      <c r="UH25" s="65">
        <f t="shared" si="249"/>
        <v>56430</v>
      </c>
      <c r="UI25" s="65">
        <f t="shared" si="249"/>
        <v>56461</v>
      </c>
      <c r="UJ25" s="65">
        <f t="shared" si="249"/>
        <v>56492</v>
      </c>
      <c r="UK25" s="65">
        <f t="shared" si="249"/>
        <v>56522</v>
      </c>
      <c r="UL25" s="65">
        <f t="shared" si="249"/>
        <v>56553</v>
      </c>
      <c r="UM25" s="65">
        <f t="shared" si="249"/>
        <v>56583</v>
      </c>
      <c r="UN25" s="65">
        <f t="shared" si="249"/>
        <v>56614</v>
      </c>
      <c r="UO25" s="65">
        <f t="shared" si="249"/>
        <v>56645</v>
      </c>
      <c r="UP25" s="65">
        <f t="shared" si="249"/>
        <v>56673</v>
      </c>
      <c r="UQ25" s="65">
        <f t="shared" si="249"/>
        <v>56704</v>
      </c>
      <c r="UR25" s="65">
        <f t="shared" si="249"/>
        <v>56734</v>
      </c>
      <c r="US25" s="65">
        <f t="shared" si="249"/>
        <v>56765</v>
      </c>
      <c r="UT25" s="65">
        <f t="shared" si="249"/>
        <v>56795</v>
      </c>
      <c r="UU25" s="65">
        <f t="shared" si="249"/>
        <v>56826</v>
      </c>
      <c r="UV25" s="65">
        <f t="shared" si="249"/>
        <v>56857</v>
      </c>
      <c r="UW25" s="65">
        <f t="shared" si="249"/>
        <v>56887</v>
      </c>
      <c r="UX25" s="65">
        <f t="shared" si="249"/>
        <v>56918</v>
      </c>
      <c r="UY25" s="65">
        <f t="shared" si="249"/>
        <v>56948</v>
      </c>
      <c r="UZ25" s="65">
        <f t="shared" si="249"/>
        <v>56979</v>
      </c>
      <c r="VA25" s="65">
        <f t="shared" si="249"/>
        <v>57010</v>
      </c>
      <c r="VB25" s="65">
        <f t="shared" si="249"/>
        <v>57039</v>
      </c>
      <c r="VC25" s="65">
        <f t="shared" si="249"/>
        <v>57070</v>
      </c>
      <c r="VD25" s="65">
        <f t="shared" si="249"/>
        <v>57100</v>
      </c>
      <c r="VE25" s="65">
        <f t="shared" si="249"/>
        <v>57131</v>
      </c>
      <c r="VF25" s="65">
        <f t="shared" si="249"/>
        <v>57161</v>
      </c>
      <c r="VG25" s="65">
        <f t="shared" si="249"/>
        <v>57192</v>
      </c>
      <c r="VH25" s="65">
        <f t="shared" ref="VH25:WD25" si="250">+VH24+40-DAY(VH24+40)</f>
        <v>57223</v>
      </c>
      <c r="VI25" s="65">
        <f t="shared" si="250"/>
        <v>57253</v>
      </c>
      <c r="VJ25" s="65">
        <f t="shared" si="250"/>
        <v>57284</v>
      </c>
      <c r="VK25" s="65">
        <f t="shared" si="250"/>
        <v>57314</v>
      </c>
      <c r="VL25" s="65">
        <f t="shared" si="250"/>
        <v>57345</v>
      </c>
      <c r="VM25" s="65">
        <f t="shared" si="250"/>
        <v>57376</v>
      </c>
      <c r="VN25" s="65">
        <f t="shared" si="250"/>
        <v>57404</v>
      </c>
      <c r="VO25" s="65">
        <f t="shared" si="250"/>
        <v>57435</v>
      </c>
      <c r="VP25" s="65">
        <f t="shared" si="250"/>
        <v>57465</v>
      </c>
      <c r="VQ25" s="65">
        <f t="shared" si="250"/>
        <v>57496</v>
      </c>
      <c r="VR25" s="65">
        <f t="shared" si="250"/>
        <v>57526</v>
      </c>
      <c r="VS25" s="65">
        <f t="shared" si="250"/>
        <v>57557</v>
      </c>
      <c r="VT25" s="65">
        <f t="shared" si="250"/>
        <v>57588</v>
      </c>
      <c r="VU25" s="65">
        <f t="shared" si="250"/>
        <v>57618</v>
      </c>
      <c r="VV25" s="65">
        <f t="shared" si="250"/>
        <v>57649</v>
      </c>
      <c r="VW25" s="65">
        <f t="shared" si="250"/>
        <v>57679</v>
      </c>
      <c r="VX25" s="65">
        <f t="shared" si="250"/>
        <v>57710</v>
      </c>
      <c r="VY25" s="65">
        <f t="shared" si="250"/>
        <v>57741</v>
      </c>
      <c r="VZ25" s="65">
        <f t="shared" si="250"/>
        <v>57769</v>
      </c>
      <c r="WA25" s="65">
        <f t="shared" si="250"/>
        <v>57800</v>
      </c>
      <c r="WB25" s="65">
        <f t="shared" si="250"/>
        <v>57830</v>
      </c>
      <c r="WC25" s="65">
        <f t="shared" si="250"/>
        <v>57861</v>
      </c>
      <c r="WD25" s="65">
        <f t="shared" si="250"/>
        <v>57891</v>
      </c>
    </row>
    <row r="26" spans="1:602" x14ac:dyDescent="0.35">
      <c r="T26" s="31" t="s">
        <v>939</v>
      </c>
      <c r="U26" s="65" t="str">
        <f>YEAR(U24)&amp;"-"&amp;RIGHT(YEAR(U24)+1,2)</f>
        <v>2024-25</v>
      </c>
      <c r="V26" s="65" t="str">
        <f t="shared" ref="V26:BB26" si="251">YEAR(V24)&amp;"-"&amp;RIGHT(YEAR(V24)+1,2)</f>
        <v>2025-26</v>
      </c>
      <c r="W26" s="65" t="str">
        <f t="shared" si="251"/>
        <v>2026-27</v>
      </c>
      <c r="X26" s="65" t="str">
        <f t="shared" si="251"/>
        <v>2027-28</v>
      </c>
      <c r="Y26" s="65" t="str">
        <f t="shared" si="251"/>
        <v>2028-29</v>
      </c>
      <c r="Z26" s="65" t="str">
        <f t="shared" si="251"/>
        <v>2029-30</v>
      </c>
      <c r="AA26" s="65" t="str">
        <f t="shared" si="251"/>
        <v>2030-31</v>
      </c>
      <c r="AB26" s="65" t="str">
        <f t="shared" si="251"/>
        <v>2031-32</v>
      </c>
      <c r="AC26" s="65" t="str">
        <f t="shared" si="251"/>
        <v>2032-33</v>
      </c>
      <c r="AD26" s="65" t="str">
        <f t="shared" si="251"/>
        <v>2033-34</v>
      </c>
      <c r="AE26" s="65" t="str">
        <f t="shared" si="251"/>
        <v>2034-35</v>
      </c>
      <c r="AF26" s="65" t="str">
        <f t="shared" si="251"/>
        <v>2035-36</v>
      </c>
      <c r="AG26" s="65" t="str">
        <f t="shared" si="251"/>
        <v>2036-37</v>
      </c>
      <c r="AH26" s="65" t="str">
        <f t="shared" si="251"/>
        <v>2037-38</v>
      </c>
      <c r="AI26" s="65" t="str">
        <f t="shared" si="251"/>
        <v>2038-39</v>
      </c>
      <c r="AJ26" s="65" t="str">
        <f t="shared" si="251"/>
        <v>2039-40</v>
      </c>
      <c r="AK26" s="65" t="str">
        <f t="shared" si="251"/>
        <v>2040-41</v>
      </c>
      <c r="AL26" s="65" t="str">
        <f t="shared" si="251"/>
        <v>2041-42</v>
      </c>
      <c r="AM26" s="65" t="str">
        <f t="shared" si="251"/>
        <v>2042-43</v>
      </c>
      <c r="AN26" s="65" t="str">
        <f t="shared" si="251"/>
        <v>2043-44</v>
      </c>
      <c r="AO26" s="65" t="str">
        <f t="shared" si="251"/>
        <v>2044-45</v>
      </c>
      <c r="AP26" s="65" t="str">
        <f t="shared" si="251"/>
        <v>2045-46</v>
      </c>
      <c r="AQ26" s="65" t="str">
        <f t="shared" si="251"/>
        <v>2046-47</v>
      </c>
      <c r="AR26" s="65" t="str">
        <f t="shared" si="251"/>
        <v>2047-48</v>
      </c>
      <c r="AS26" s="65" t="str">
        <f t="shared" si="251"/>
        <v>2048-49</v>
      </c>
      <c r="AT26" s="65" t="str">
        <f t="shared" si="251"/>
        <v>2049-50</v>
      </c>
      <c r="AU26" s="65" t="str">
        <f t="shared" si="251"/>
        <v>2050-51</v>
      </c>
      <c r="AV26" s="65" t="str">
        <f t="shared" si="251"/>
        <v>2051-52</v>
      </c>
      <c r="AW26" s="65" t="str">
        <f t="shared" si="251"/>
        <v>2052-53</v>
      </c>
      <c r="AX26" s="65" t="str">
        <f t="shared" si="251"/>
        <v>2053-54</v>
      </c>
      <c r="AY26" s="65" t="str">
        <f t="shared" si="251"/>
        <v>2054-55</v>
      </c>
      <c r="AZ26" s="65" t="str">
        <f t="shared" si="251"/>
        <v>2055-56</v>
      </c>
      <c r="BA26" s="65" t="str">
        <f t="shared" si="251"/>
        <v>2056-57</v>
      </c>
      <c r="BB26" s="65" t="str">
        <f t="shared" si="251"/>
        <v>2057-58</v>
      </c>
      <c r="BD26" s="31" t="s">
        <v>939</v>
      </c>
      <c r="BE26" s="95" t="str">
        <f>YEAR(BE24)&amp;"-"&amp;RIGHT(YEAR(BE24)+1,2)</f>
        <v>2024-25</v>
      </c>
      <c r="BF26" s="98" t="str">
        <f>BE26</f>
        <v>2024-25</v>
      </c>
      <c r="BG26" s="98" t="str">
        <f>BF26</f>
        <v>2024-25</v>
      </c>
      <c r="BH26" s="98" t="str">
        <f>BG26</f>
        <v>2024-25</v>
      </c>
      <c r="BI26" s="95" t="str">
        <f>YEAR(BI24)&amp;"-"&amp;RIGHT(YEAR(BI24)+1,2)</f>
        <v>2025-26</v>
      </c>
      <c r="BJ26" s="98" t="str">
        <f>BI26</f>
        <v>2025-26</v>
      </c>
      <c r="BK26" s="98" t="str">
        <f>BJ26</f>
        <v>2025-26</v>
      </c>
      <c r="BL26" s="98" t="str">
        <f>BK26</f>
        <v>2025-26</v>
      </c>
      <c r="BM26" s="95" t="str">
        <f>YEAR(BM24)&amp;"-"&amp;RIGHT(YEAR(BM24)+1,2)</f>
        <v>2026-27</v>
      </c>
      <c r="BN26" s="98" t="str">
        <f>BM26</f>
        <v>2026-27</v>
      </c>
      <c r="BO26" s="98" t="str">
        <f>BN26</f>
        <v>2026-27</v>
      </c>
      <c r="BP26" s="98" t="str">
        <f>BO26</f>
        <v>2026-27</v>
      </c>
      <c r="BQ26" s="95" t="str">
        <f>YEAR(BQ24)&amp;"-"&amp;RIGHT(YEAR(BQ24)+1,2)</f>
        <v>2027-28</v>
      </c>
      <c r="BR26" s="98" t="str">
        <f>BQ26</f>
        <v>2027-28</v>
      </c>
      <c r="BS26" s="98" t="str">
        <f>BR26</f>
        <v>2027-28</v>
      </c>
      <c r="BT26" s="98" t="str">
        <f>BS26</f>
        <v>2027-28</v>
      </c>
      <c r="BU26" s="95" t="str">
        <f>YEAR(BU24)&amp;"-"&amp;RIGHT(YEAR(BU24)+1,2)</f>
        <v>2028-29</v>
      </c>
      <c r="BV26" s="98" t="str">
        <f>BU26</f>
        <v>2028-29</v>
      </c>
      <c r="BW26" s="98" t="str">
        <f>BV26</f>
        <v>2028-29</v>
      </c>
      <c r="BX26" s="98" t="str">
        <f>BW26</f>
        <v>2028-29</v>
      </c>
      <c r="BY26" s="95" t="str">
        <f>YEAR(BY24)&amp;"-"&amp;RIGHT(YEAR(BY24)+1,2)</f>
        <v>2029-30</v>
      </c>
      <c r="BZ26" s="98" t="str">
        <f>BY26</f>
        <v>2029-30</v>
      </c>
      <c r="CA26" s="98" t="str">
        <f>BZ26</f>
        <v>2029-30</v>
      </c>
      <c r="CB26" s="98" t="str">
        <f>CA26</f>
        <v>2029-30</v>
      </c>
      <c r="CC26" s="95" t="str">
        <f>YEAR(CC24)&amp;"-"&amp;RIGHT(YEAR(CC24)+1,2)</f>
        <v>2030-31</v>
      </c>
      <c r="CD26" s="98" t="str">
        <f>CC26</f>
        <v>2030-31</v>
      </c>
      <c r="CE26" s="98" t="str">
        <f>CD26</f>
        <v>2030-31</v>
      </c>
      <c r="CF26" s="98" t="str">
        <f>CE26</f>
        <v>2030-31</v>
      </c>
      <c r="CG26" s="95" t="str">
        <f>YEAR(CG24)&amp;"-"&amp;RIGHT(YEAR(CG24)+1,2)</f>
        <v>2031-32</v>
      </c>
      <c r="CH26" s="98" t="str">
        <f>CG26</f>
        <v>2031-32</v>
      </c>
      <c r="CI26" s="98" t="str">
        <f>CH26</f>
        <v>2031-32</v>
      </c>
      <c r="CJ26" s="98" t="str">
        <f>CI26</f>
        <v>2031-32</v>
      </c>
      <c r="CK26" s="95" t="str">
        <f>YEAR(CK24)&amp;"-"&amp;RIGHT(YEAR(CK24)+1,2)</f>
        <v>2032-33</v>
      </c>
      <c r="CL26" s="98" t="str">
        <f>CK26</f>
        <v>2032-33</v>
      </c>
      <c r="CM26" s="98" t="str">
        <f>CL26</f>
        <v>2032-33</v>
      </c>
      <c r="CN26" s="98" t="str">
        <f>CM26</f>
        <v>2032-33</v>
      </c>
      <c r="CO26" s="95" t="str">
        <f>YEAR(CO24)&amp;"-"&amp;RIGHT(YEAR(CO24)+1,2)</f>
        <v>2033-34</v>
      </c>
      <c r="CP26" s="98" t="str">
        <f>CO26</f>
        <v>2033-34</v>
      </c>
      <c r="CQ26" s="98" t="str">
        <f>CP26</f>
        <v>2033-34</v>
      </c>
      <c r="CR26" s="98" t="str">
        <f>CQ26</f>
        <v>2033-34</v>
      </c>
      <c r="CS26" s="95" t="str">
        <f>YEAR(CS24)&amp;"-"&amp;RIGHT(YEAR(CS24)+1,2)</f>
        <v>2034-35</v>
      </c>
      <c r="CT26" s="98" t="str">
        <f>CS26</f>
        <v>2034-35</v>
      </c>
      <c r="CU26" s="98" t="str">
        <f>CT26</f>
        <v>2034-35</v>
      </c>
      <c r="CV26" s="98" t="str">
        <f>CU26</f>
        <v>2034-35</v>
      </c>
      <c r="CW26" s="95" t="str">
        <f>YEAR(CW24)&amp;"-"&amp;RIGHT(YEAR(CW24)+1,2)</f>
        <v>2035-36</v>
      </c>
      <c r="CX26" s="98" t="str">
        <f>CW26</f>
        <v>2035-36</v>
      </c>
      <c r="CY26" s="98" t="str">
        <f>CX26</f>
        <v>2035-36</v>
      </c>
      <c r="CZ26" s="98" t="str">
        <f>CY26</f>
        <v>2035-36</v>
      </c>
      <c r="DA26" s="95" t="str">
        <f>YEAR(DA24)&amp;"-"&amp;RIGHT(YEAR(DA24)+1,2)</f>
        <v>2036-37</v>
      </c>
      <c r="DB26" s="98" t="str">
        <f>DA26</f>
        <v>2036-37</v>
      </c>
      <c r="DC26" s="98" t="str">
        <f>DB26</f>
        <v>2036-37</v>
      </c>
      <c r="DD26" s="98" t="str">
        <f>DC26</f>
        <v>2036-37</v>
      </c>
      <c r="DE26" s="95" t="str">
        <f>YEAR(DE24)&amp;"-"&amp;RIGHT(YEAR(DE24)+1,2)</f>
        <v>2037-38</v>
      </c>
      <c r="DF26" s="98" t="str">
        <f>DE26</f>
        <v>2037-38</v>
      </c>
      <c r="DG26" s="98" t="str">
        <f>DF26</f>
        <v>2037-38</v>
      </c>
      <c r="DH26" s="98" t="str">
        <f>DG26</f>
        <v>2037-38</v>
      </c>
      <c r="DI26" s="95" t="str">
        <f>YEAR(DI24)&amp;"-"&amp;RIGHT(YEAR(DI24)+1,2)</f>
        <v>2038-39</v>
      </c>
      <c r="DJ26" s="98" t="str">
        <f>DI26</f>
        <v>2038-39</v>
      </c>
      <c r="DK26" s="98" t="str">
        <f>DJ26</f>
        <v>2038-39</v>
      </c>
      <c r="DL26" s="98" t="str">
        <f>DK26</f>
        <v>2038-39</v>
      </c>
      <c r="DM26" s="95" t="str">
        <f>YEAR(DM24)&amp;"-"&amp;RIGHT(YEAR(DM24)+1,2)</f>
        <v>2039-40</v>
      </c>
      <c r="DN26" s="98" t="str">
        <f>DM26</f>
        <v>2039-40</v>
      </c>
      <c r="DO26" s="98" t="str">
        <f>DN26</f>
        <v>2039-40</v>
      </c>
      <c r="DP26" s="98" t="str">
        <f>DO26</f>
        <v>2039-40</v>
      </c>
      <c r="DQ26" s="95" t="str">
        <f>YEAR(DQ24)&amp;"-"&amp;RIGHT(YEAR(DQ24)+1,2)</f>
        <v>2040-41</v>
      </c>
      <c r="DR26" s="98" t="str">
        <f>DQ26</f>
        <v>2040-41</v>
      </c>
      <c r="DS26" s="98" t="str">
        <f>DR26</f>
        <v>2040-41</v>
      </c>
      <c r="DT26" s="98" t="str">
        <f>DS26</f>
        <v>2040-41</v>
      </c>
      <c r="DU26" s="95" t="str">
        <f>YEAR(DU24)&amp;"-"&amp;RIGHT(YEAR(DU24)+1,2)</f>
        <v>2041-42</v>
      </c>
      <c r="DV26" s="98" t="str">
        <f>DU26</f>
        <v>2041-42</v>
      </c>
      <c r="DW26" s="98" t="str">
        <f>DV26</f>
        <v>2041-42</v>
      </c>
      <c r="DX26" s="98" t="str">
        <f>DW26</f>
        <v>2041-42</v>
      </c>
      <c r="DY26" s="95" t="str">
        <f>YEAR(DY24)&amp;"-"&amp;RIGHT(YEAR(DY24)+1,2)</f>
        <v>2042-43</v>
      </c>
      <c r="DZ26" s="98" t="str">
        <f>DY26</f>
        <v>2042-43</v>
      </c>
      <c r="EA26" s="98" t="str">
        <f>DZ26</f>
        <v>2042-43</v>
      </c>
      <c r="EB26" s="98" t="str">
        <f>EA26</f>
        <v>2042-43</v>
      </c>
      <c r="EC26" s="95" t="str">
        <f>YEAR(EC24)&amp;"-"&amp;RIGHT(YEAR(EC24)+1,2)</f>
        <v>2043-44</v>
      </c>
      <c r="ED26" s="98" t="str">
        <f>EC26</f>
        <v>2043-44</v>
      </c>
      <c r="EE26" s="98" t="str">
        <f>ED26</f>
        <v>2043-44</v>
      </c>
      <c r="EF26" s="98" t="str">
        <f>EE26</f>
        <v>2043-44</v>
      </c>
      <c r="EG26" s="95" t="str">
        <f>YEAR(EG24)&amp;"-"&amp;RIGHT(YEAR(EG24)+1,2)</f>
        <v>2044-45</v>
      </c>
      <c r="EH26" s="98" t="str">
        <f>EG26</f>
        <v>2044-45</v>
      </c>
      <c r="EI26" s="98" t="str">
        <f>EH26</f>
        <v>2044-45</v>
      </c>
      <c r="EJ26" s="98" t="str">
        <f>EI26</f>
        <v>2044-45</v>
      </c>
      <c r="EK26" s="95" t="str">
        <f>YEAR(EK24)&amp;"-"&amp;RIGHT(YEAR(EK24)+1,2)</f>
        <v>2045-46</v>
      </c>
      <c r="EL26" s="98" t="str">
        <f>EK26</f>
        <v>2045-46</v>
      </c>
      <c r="EM26" s="98" t="str">
        <f>EL26</f>
        <v>2045-46</v>
      </c>
      <c r="EN26" s="98" t="str">
        <f>EM26</f>
        <v>2045-46</v>
      </c>
      <c r="EO26" s="95" t="str">
        <f>YEAR(EO24)&amp;"-"&amp;RIGHT(YEAR(EO24)+1,2)</f>
        <v>2046-47</v>
      </c>
      <c r="EP26" s="98" t="str">
        <f>EO26</f>
        <v>2046-47</v>
      </c>
      <c r="EQ26" s="98" t="str">
        <f>EP26</f>
        <v>2046-47</v>
      </c>
      <c r="ER26" s="98" t="str">
        <f>EQ26</f>
        <v>2046-47</v>
      </c>
      <c r="ES26" s="95" t="str">
        <f>YEAR(ES24)&amp;"-"&amp;RIGHT(YEAR(ES24)+1,2)</f>
        <v>2047-48</v>
      </c>
      <c r="ET26" s="98" t="str">
        <f>ES26</f>
        <v>2047-48</v>
      </c>
      <c r="EU26" s="98" t="str">
        <f>ET26</f>
        <v>2047-48</v>
      </c>
      <c r="EV26" s="98" t="str">
        <f>EU26</f>
        <v>2047-48</v>
      </c>
      <c r="EW26" s="95" t="str">
        <f>YEAR(EW24)&amp;"-"&amp;RIGHT(YEAR(EW24)+1,2)</f>
        <v>2048-49</v>
      </c>
      <c r="EX26" s="98" t="str">
        <f>EW26</f>
        <v>2048-49</v>
      </c>
      <c r="EY26" s="98" t="str">
        <f>EX26</f>
        <v>2048-49</v>
      </c>
      <c r="EZ26" s="98" t="str">
        <f>EY26</f>
        <v>2048-49</v>
      </c>
      <c r="FA26" s="95" t="str">
        <f>YEAR(FA24)&amp;"-"&amp;RIGHT(YEAR(FA24)+1,2)</f>
        <v>2049-50</v>
      </c>
      <c r="FB26" s="98" t="str">
        <f>FA26</f>
        <v>2049-50</v>
      </c>
      <c r="FC26" s="98" t="str">
        <f>FB26</f>
        <v>2049-50</v>
      </c>
      <c r="FD26" s="98" t="str">
        <f>FC26</f>
        <v>2049-50</v>
      </c>
      <c r="FE26" s="95" t="str">
        <f>YEAR(FE24)&amp;"-"&amp;RIGHT(YEAR(FE24)+1,2)</f>
        <v>2050-51</v>
      </c>
      <c r="FF26" s="98" t="str">
        <f>FE26</f>
        <v>2050-51</v>
      </c>
      <c r="FG26" s="98" t="str">
        <f>FF26</f>
        <v>2050-51</v>
      </c>
      <c r="FH26" s="98" t="str">
        <f>FG26</f>
        <v>2050-51</v>
      </c>
      <c r="FI26" s="95" t="str">
        <f>YEAR(FI24)&amp;"-"&amp;RIGHT(YEAR(FI24)+1,2)</f>
        <v>2051-52</v>
      </c>
      <c r="FJ26" s="98" t="str">
        <f>FI26</f>
        <v>2051-52</v>
      </c>
      <c r="FK26" s="98" t="str">
        <f>FJ26</f>
        <v>2051-52</v>
      </c>
      <c r="FL26" s="98" t="str">
        <f>FK26</f>
        <v>2051-52</v>
      </c>
      <c r="FM26" s="95" t="str">
        <f>YEAR(FM24)&amp;"-"&amp;RIGHT(YEAR(FM24)+1,2)</f>
        <v>2052-53</v>
      </c>
      <c r="FN26" s="98" t="str">
        <f>FM26</f>
        <v>2052-53</v>
      </c>
      <c r="FO26" s="98" t="str">
        <f>FN26</f>
        <v>2052-53</v>
      </c>
      <c r="FP26" s="98" t="str">
        <f>FO26</f>
        <v>2052-53</v>
      </c>
      <c r="FQ26" s="95" t="str">
        <f>YEAR(FQ24)&amp;"-"&amp;RIGHT(YEAR(FQ24)+1,2)</f>
        <v>2053-54</v>
      </c>
      <c r="FR26" s="98" t="str">
        <f>FQ26</f>
        <v>2053-54</v>
      </c>
      <c r="FS26" s="98" t="str">
        <f>FR26</f>
        <v>2053-54</v>
      </c>
      <c r="FT26" s="98" t="str">
        <f>FS26</f>
        <v>2053-54</v>
      </c>
      <c r="FU26" s="95" t="str">
        <f>YEAR(FU24)&amp;"-"&amp;RIGHT(YEAR(FU24)+1,2)</f>
        <v>2054-55</v>
      </c>
      <c r="FV26" s="98" t="str">
        <f>FU26</f>
        <v>2054-55</v>
      </c>
      <c r="FW26" s="98" t="str">
        <f>FV26</f>
        <v>2054-55</v>
      </c>
      <c r="FX26" s="98" t="str">
        <f>FW26</f>
        <v>2054-55</v>
      </c>
      <c r="FY26" s="95" t="str">
        <f>YEAR(FY24)&amp;"-"&amp;RIGHT(YEAR(FY24)+1,2)</f>
        <v>2055-56</v>
      </c>
      <c r="FZ26" s="98" t="str">
        <f>FY26</f>
        <v>2055-56</v>
      </c>
      <c r="GA26" s="98" t="str">
        <f>FZ26</f>
        <v>2055-56</v>
      </c>
      <c r="GB26" s="98" t="str">
        <f>GA26</f>
        <v>2055-56</v>
      </c>
      <c r="GC26" s="95" t="str">
        <f>YEAR(GC24)&amp;"-"&amp;RIGHT(YEAR(GC24)+1,2)</f>
        <v>2056-57</v>
      </c>
      <c r="GD26" s="98" t="str">
        <f>GC26</f>
        <v>2056-57</v>
      </c>
      <c r="GE26" s="98" t="str">
        <f>GD26</f>
        <v>2056-57</v>
      </c>
      <c r="GF26" s="98" t="str">
        <f>GE26</f>
        <v>2056-57</v>
      </c>
      <c r="GG26" s="95" t="str">
        <f>YEAR(GG24)&amp;"-"&amp;RIGHT(YEAR(GG24)+1,2)</f>
        <v>2057-58</v>
      </c>
      <c r="GH26" s="98" t="str">
        <f>GG26</f>
        <v>2057-58</v>
      </c>
      <c r="GI26" s="98" t="str">
        <f>GH26</f>
        <v>2057-58</v>
      </c>
      <c r="GJ26" s="98" t="str">
        <f>GI26</f>
        <v>2057-58</v>
      </c>
      <c r="GL26" s="31" t="s">
        <v>939</v>
      </c>
      <c r="GM26" s="95" t="str">
        <f>YEAR(GM24)&amp;"-"&amp;RIGHT(YEAR(GM24)+1,2)</f>
        <v>2024-25</v>
      </c>
      <c r="GN26" s="98" t="str">
        <f>GM26</f>
        <v>2024-25</v>
      </c>
      <c r="GO26" s="98" t="str">
        <f t="shared" ref="GO26:GX26" si="252">GN26</f>
        <v>2024-25</v>
      </c>
      <c r="GP26" s="98" t="str">
        <f t="shared" si="252"/>
        <v>2024-25</v>
      </c>
      <c r="GQ26" s="98" t="str">
        <f t="shared" si="252"/>
        <v>2024-25</v>
      </c>
      <c r="GR26" s="98" t="str">
        <f t="shared" si="252"/>
        <v>2024-25</v>
      </c>
      <c r="GS26" s="98" t="str">
        <f t="shared" si="252"/>
        <v>2024-25</v>
      </c>
      <c r="GT26" s="98" t="str">
        <f t="shared" si="252"/>
        <v>2024-25</v>
      </c>
      <c r="GU26" s="98" t="str">
        <f t="shared" si="252"/>
        <v>2024-25</v>
      </c>
      <c r="GV26" s="98" t="str">
        <f t="shared" si="252"/>
        <v>2024-25</v>
      </c>
      <c r="GW26" s="98" t="str">
        <f t="shared" si="252"/>
        <v>2024-25</v>
      </c>
      <c r="GX26" s="98" t="str">
        <f t="shared" si="252"/>
        <v>2024-25</v>
      </c>
      <c r="GY26" s="95" t="str">
        <f>YEAR(GY24)&amp;"-"&amp;RIGHT(YEAR(GY24)+1,2)</f>
        <v>2025-26</v>
      </c>
      <c r="GZ26" s="98" t="str">
        <f t="shared" ref="GZ26:HJ26" si="253">GY26</f>
        <v>2025-26</v>
      </c>
      <c r="HA26" s="98" t="str">
        <f t="shared" si="253"/>
        <v>2025-26</v>
      </c>
      <c r="HB26" s="98" t="str">
        <f t="shared" si="253"/>
        <v>2025-26</v>
      </c>
      <c r="HC26" s="98" t="str">
        <f t="shared" si="253"/>
        <v>2025-26</v>
      </c>
      <c r="HD26" s="98" t="str">
        <f t="shared" si="253"/>
        <v>2025-26</v>
      </c>
      <c r="HE26" s="98" t="str">
        <f t="shared" si="253"/>
        <v>2025-26</v>
      </c>
      <c r="HF26" s="98" t="str">
        <f t="shared" si="253"/>
        <v>2025-26</v>
      </c>
      <c r="HG26" s="98" t="str">
        <f t="shared" si="253"/>
        <v>2025-26</v>
      </c>
      <c r="HH26" s="98" t="str">
        <f t="shared" si="253"/>
        <v>2025-26</v>
      </c>
      <c r="HI26" s="98" t="str">
        <f t="shared" si="253"/>
        <v>2025-26</v>
      </c>
      <c r="HJ26" s="98" t="str">
        <f t="shared" si="253"/>
        <v>2025-26</v>
      </c>
      <c r="HK26" s="95" t="str">
        <f>YEAR(HK24)&amp;"-"&amp;RIGHT(YEAR(HK24)+1,2)</f>
        <v>2026-27</v>
      </c>
      <c r="HL26" s="98" t="str">
        <f t="shared" ref="HL26:HV26" si="254">HK26</f>
        <v>2026-27</v>
      </c>
      <c r="HM26" s="98" t="str">
        <f t="shared" si="254"/>
        <v>2026-27</v>
      </c>
      <c r="HN26" s="98" t="str">
        <f t="shared" si="254"/>
        <v>2026-27</v>
      </c>
      <c r="HO26" s="98" t="str">
        <f t="shared" si="254"/>
        <v>2026-27</v>
      </c>
      <c r="HP26" s="98" t="str">
        <f t="shared" si="254"/>
        <v>2026-27</v>
      </c>
      <c r="HQ26" s="98" t="str">
        <f t="shared" si="254"/>
        <v>2026-27</v>
      </c>
      <c r="HR26" s="98" t="str">
        <f t="shared" si="254"/>
        <v>2026-27</v>
      </c>
      <c r="HS26" s="98" t="str">
        <f t="shared" si="254"/>
        <v>2026-27</v>
      </c>
      <c r="HT26" s="98" t="str">
        <f t="shared" si="254"/>
        <v>2026-27</v>
      </c>
      <c r="HU26" s="98" t="str">
        <f t="shared" si="254"/>
        <v>2026-27</v>
      </c>
      <c r="HV26" s="98" t="str">
        <f t="shared" si="254"/>
        <v>2026-27</v>
      </c>
      <c r="HW26" s="95" t="str">
        <f>YEAR(HW24)&amp;"-"&amp;RIGHT(YEAR(HW24)+1,2)</f>
        <v>2027-28</v>
      </c>
      <c r="HX26" s="98" t="str">
        <f t="shared" ref="HX26:IH26" si="255">HW26</f>
        <v>2027-28</v>
      </c>
      <c r="HY26" s="98" t="str">
        <f t="shared" si="255"/>
        <v>2027-28</v>
      </c>
      <c r="HZ26" s="98" t="str">
        <f t="shared" si="255"/>
        <v>2027-28</v>
      </c>
      <c r="IA26" s="98" t="str">
        <f t="shared" si="255"/>
        <v>2027-28</v>
      </c>
      <c r="IB26" s="98" t="str">
        <f t="shared" si="255"/>
        <v>2027-28</v>
      </c>
      <c r="IC26" s="98" t="str">
        <f t="shared" si="255"/>
        <v>2027-28</v>
      </c>
      <c r="ID26" s="98" t="str">
        <f t="shared" si="255"/>
        <v>2027-28</v>
      </c>
      <c r="IE26" s="98" t="str">
        <f t="shared" si="255"/>
        <v>2027-28</v>
      </c>
      <c r="IF26" s="98" t="str">
        <f t="shared" si="255"/>
        <v>2027-28</v>
      </c>
      <c r="IG26" s="98" t="str">
        <f t="shared" si="255"/>
        <v>2027-28</v>
      </c>
      <c r="IH26" s="98" t="str">
        <f t="shared" si="255"/>
        <v>2027-28</v>
      </c>
      <c r="II26" s="95" t="str">
        <f>YEAR(II24)&amp;"-"&amp;RIGHT(YEAR(II24)+1,2)</f>
        <v>2028-29</v>
      </c>
      <c r="IJ26" s="98" t="str">
        <f t="shared" ref="IJ26:IT26" si="256">II26</f>
        <v>2028-29</v>
      </c>
      <c r="IK26" s="98" t="str">
        <f t="shared" si="256"/>
        <v>2028-29</v>
      </c>
      <c r="IL26" s="98" t="str">
        <f t="shared" si="256"/>
        <v>2028-29</v>
      </c>
      <c r="IM26" s="98" t="str">
        <f t="shared" si="256"/>
        <v>2028-29</v>
      </c>
      <c r="IN26" s="98" t="str">
        <f t="shared" si="256"/>
        <v>2028-29</v>
      </c>
      <c r="IO26" s="98" t="str">
        <f t="shared" si="256"/>
        <v>2028-29</v>
      </c>
      <c r="IP26" s="98" t="str">
        <f t="shared" si="256"/>
        <v>2028-29</v>
      </c>
      <c r="IQ26" s="98" t="str">
        <f t="shared" si="256"/>
        <v>2028-29</v>
      </c>
      <c r="IR26" s="98" t="str">
        <f t="shared" si="256"/>
        <v>2028-29</v>
      </c>
      <c r="IS26" s="98" t="str">
        <f t="shared" si="256"/>
        <v>2028-29</v>
      </c>
      <c r="IT26" s="98" t="str">
        <f t="shared" si="256"/>
        <v>2028-29</v>
      </c>
      <c r="IU26" s="95" t="str">
        <f>YEAR(IU24)&amp;"-"&amp;RIGHT(YEAR(IU24)+1,2)</f>
        <v>2029-30</v>
      </c>
      <c r="IV26" s="98" t="str">
        <f t="shared" ref="IV26:JF26" si="257">IU26</f>
        <v>2029-30</v>
      </c>
      <c r="IW26" s="98" t="str">
        <f t="shared" si="257"/>
        <v>2029-30</v>
      </c>
      <c r="IX26" s="98" t="str">
        <f t="shared" si="257"/>
        <v>2029-30</v>
      </c>
      <c r="IY26" s="98" t="str">
        <f t="shared" si="257"/>
        <v>2029-30</v>
      </c>
      <c r="IZ26" s="98" t="str">
        <f t="shared" si="257"/>
        <v>2029-30</v>
      </c>
      <c r="JA26" s="98" t="str">
        <f t="shared" si="257"/>
        <v>2029-30</v>
      </c>
      <c r="JB26" s="98" t="str">
        <f t="shared" si="257"/>
        <v>2029-30</v>
      </c>
      <c r="JC26" s="98" t="str">
        <f t="shared" si="257"/>
        <v>2029-30</v>
      </c>
      <c r="JD26" s="98" t="str">
        <f t="shared" si="257"/>
        <v>2029-30</v>
      </c>
      <c r="JE26" s="98" t="str">
        <f t="shared" si="257"/>
        <v>2029-30</v>
      </c>
      <c r="JF26" s="98" t="str">
        <f t="shared" si="257"/>
        <v>2029-30</v>
      </c>
      <c r="JG26" s="95" t="str">
        <f>YEAR(JG24)&amp;"-"&amp;RIGHT(YEAR(JG24)+1,2)</f>
        <v>2030-31</v>
      </c>
      <c r="JH26" s="98" t="str">
        <f t="shared" ref="JH26:JR26" si="258">JG26</f>
        <v>2030-31</v>
      </c>
      <c r="JI26" s="98" t="str">
        <f t="shared" si="258"/>
        <v>2030-31</v>
      </c>
      <c r="JJ26" s="98" t="str">
        <f t="shared" si="258"/>
        <v>2030-31</v>
      </c>
      <c r="JK26" s="98" t="str">
        <f t="shared" si="258"/>
        <v>2030-31</v>
      </c>
      <c r="JL26" s="98" t="str">
        <f t="shared" si="258"/>
        <v>2030-31</v>
      </c>
      <c r="JM26" s="98" t="str">
        <f t="shared" si="258"/>
        <v>2030-31</v>
      </c>
      <c r="JN26" s="98" t="str">
        <f t="shared" si="258"/>
        <v>2030-31</v>
      </c>
      <c r="JO26" s="98" t="str">
        <f t="shared" si="258"/>
        <v>2030-31</v>
      </c>
      <c r="JP26" s="98" t="str">
        <f t="shared" si="258"/>
        <v>2030-31</v>
      </c>
      <c r="JQ26" s="98" t="str">
        <f t="shared" si="258"/>
        <v>2030-31</v>
      </c>
      <c r="JR26" s="98" t="str">
        <f t="shared" si="258"/>
        <v>2030-31</v>
      </c>
      <c r="JS26" s="95" t="str">
        <f>YEAR(JS24)&amp;"-"&amp;RIGHT(YEAR(JS24)+1,2)</f>
        <v>2031-32</v>
      </c>
      <c r="JT26" s="98" t="str">
        <f t="shared" ref="JT26:KD26" si="259">JS26</f>
        <v>2031-32</v>
      </c>
      <c r="JU26" s="98" t="str">
        <f t="shared" si="259"/>
        <v>2031-32</v>
      </c>
      <c r="JV26" s="98" t="str">
        <f t="shared" si="259"/>
        <v>2031-32</v>
      </c>
      <c r="JW26" s="98" t="str">
        <f t="shared" si="259"/>
        <v>2031-32</v>
      </c>
      <c r="JX26" s="98" t="str">
        <f t="shared" si="259"/>
        <v>2031-32</v>
      </c>
      <c r="JY26" s="98" t="str">
        <f t="shared" si="259"/>
        <v>2031-32</v>
      </c>
      <c r="JZ26" s="98" t="str">
        <f t="shared" si="259"/>
        <v>2031-32</v>
      </c>
      <c r="KA26" s="98" t="str">
        <f t="shared" si="259"/>
        <v>2031-32</v>
      </c>
      <c r="KB26" s="98" t="str">
        <f t="shared" si="259"/>
        <v>2031-32</v>
      </c>
      <c r="KC26" s="98" t="str">
        <f t="shared" si="259"/>
        <v>2031-32</v>
      </c>
      <c r="KD26" s="98" t="str">
        <f t="shared" si="259"/>
        <v>2031-32</v>
      </c>
      <c r="KE26" s="95" t="str">
        <f>YEAR(KE24)&amp;"-"&amp;RIGHT(YEAR(KE24)+1,2)</f>
        <v>2032-33</v>
      </c>
      <c r="KF26" s="98" t="str">
        <f t="shared" ref="KF26:KP26" si="260">KE26</f>
        <v>2032-33</v>
      </c>
      <c r="KG26" s="98" t="str">
        <f t="shared" si="260"/>
        <v>2032-33</v>
      </c>
      <c r="KH26" s="98" t="str">
        <f t="shared" si="260"/>
        <v>2032-33</v>
      </c>
      <c r="KI26" s="98" t="str">
        <f t="shared" si="260"/>
        <v>2032-33</v>
      </c>
      <c r="KJ26" s="98" t="str">
        <f t="shared" si="260"/>
        <v>2032-33</v>
      </c>
      <c r="KK26" s="98" t="str">
        <f t="shared" si="260"/>
        <v>2032-33</v>
      </c>
      <c r="KL26" s="98" t="str">
        <f t="shared" si="260"/>
        <v>2032-33</v>
      </c>
      <c r="KM26" s="98" t="str">
        <f t="shared" si="260"/>
        <v>2032-33</v>
      </c>
      <c r="KN26" s="98" t="str">
        <f t="shared" si="260"/>
        <v>2032-33</v>
      </c>
      <c r="KO26" s="98" t="str">
        <f t="shared" si="260"/>
        <v>2032-33</v>
      </c>
      <c r="KP26" s="98" t="str">
        <f t="shared" si="260"/>
        <v>2032-33</v>
      </c>
      <c r="KQ26" s="95" t="str">
        <f>YEAR(KQ24)&amp;"-"&amp;RIGHT(YEAR(KQ24)+1,2)</f>
        <v>2033-34</v>
      </c>
      <c r="KR26" s="98" t="str">
        <f t="shared" ref="KR26:LB26" si="261">KQ26</f>
        <v>2033-34</v>
      </c>
      <c r="KS26" s="98" t="str">
        <f t="shared" si="261"/>
        <v>2033-34</v>
      </c>
      <c r="KT26" s="98" t="str">
        <f t="shared" si="261"/>
        <v>2033-34</v>
      </c>
      <c r="KU26" s="98" t="str">
        <f t="shared" si="261"/>
        <v>2033-34</v>
      </c>
      <c r="KV26" s="98" t="str">
        <f t="shared" si="261"/>
        <v>2033-34</v>
      </c>
      <c r="KW26" s="98" t="str">
        <f t="shared" si="261"/>
        <v>2033-34</v>
      </c>
      <c r="KX26" s="98" t="str">
        <f t="shared" si="261"/>
        <v>2033-34</v>
      </c>
      <c r="KY26" s="98" t="str">
        <f t="shared" si="261"/>
        <v>2033-34</v>
      </c>
      <c r="KZ26" s="98" t="str">
        <f t="shared" si="261"/>
        <v>2033-34</v>
      </c>
      <c r="LA26" s="98" t="str">
        <f t="shared" si="261"/>
        <v>2033-34</v>
      </c>
      <c r="LB26" s="98" t="str">
        <f t="shared" si="261"/>
        <v>2033-34</v>
      </c>
      <c r="LC26" s="95" t="str">
        <f>YEAR(LC24)&amp;"-"&amp;RIGHT(YEAR(LC24)+1,2)</f>
        <v>2034-35</v>
      </c>
      <c r="LD26" s="98" t="str">
        <f t="shared" ref="LD26:LN26" si="262">LC26</f>
        <v>2034-35</v>
      </c>
      <c r="LE26" s="98" t="str">
        <f t="shared" si="262"/>
        <v>2034-35</v>
      </c>
      <c r="LF26" s="98" t="str">
        <f t="shared" si="262"/>
        <v>2034-35</v>
      </c>
      <c r="LG26" s="98" t="str">
        <f t="shared" si="262"/>
        <v>2034-35</v>
      </c>
      <c r="LH26" s="98" t="str">
        <f t="shared" si="262"/>
        <v>2034-35</v>
      </c>
      <c r="LI26" s="98" t="str">
        <f t="shared" si="262"/>
        <v>2034-35</v>
      </c>
      <c r="LJ26" s="98" t="str">
        <f t="shared" si="262"/>
        <v>2034-35</v>
      </c>
      <c r="LK26" s="98" t="str">
        <f t="shared" si="262"/>
        <v>2034-35</v>
      </c>
      <c r="LL26" s="98" t="str">
        <f t="shared" si="262"/>
        <v>2034-35</v>
      </c>
      <c r="LM26" s="98" t="str">
        <f t="shared" si="262"/>
        <v>2034-35</v>
      </c>
      <c r="LN26" s="98" t="str">
        <f t="shared" si="262"/>
        <v>2034-35</v>
      </c>
      <c r="LO26" s="95" t="str">
        <f>YEAR(LO24)&amp;"-"&amp;RIGHT(YEAR(LO24)+1,2)</f>
        <v>2035-36</v>
      </c>
      <c r="LP26" s="98" t="str">
        <f t="shared" ref="LP26:LZ26" si="263">LO26</f>
        <v>2035-36</v>
      </c>
      <c r="LQ26" s="98" t="str">
        <f t="shared" si="263"/>
        <v>2035-36</v>
      </c>
      <c r="LR26" s="98" t="str">
        <f t="shared" si="263"/>
        <v>2035-36</v>
      </c>
      <c r="LS26" s="98" t="str">
        <f t="shared" si="263"/>
        <v>2035-36</v>
      </c>
      <c r="LT26" s="98" t="str">
        <f t="shared" si="263"/>
        <v>2035-36</v>
      </c>
      <c r="LU26" s="98" t="str">
        <f t="shared" si="263"/>
        <v>2035-36</v>
      </c>
      <c r="LV26" s="98" t="str">
        <f t="shared" si="263"/>
        <v>2035-36</v>
      </c>
      <c r="LW26" s="98" t="str">
        <f t="shared" si="263"/>
        <v>2035-36</v>
      </c>
      <c r="LX26" s="98" t="str">
        <f t="shared" si="263"/>
        <v>2035-36</v>
      </c>
      <c r="LY26" s="98" t="str">
        <f t="shared" si="263"/>
        <v>2035-36</v>
      </c>
      <c r="LZ26" s="98" t="str">
        <f t="shared" si="263"/>
        <v>2035-36</v>
      </c>
      <c r="MA26" s="95" t="str">
        <f>YEAR(MA24)&amp;"-"&amp;RIGHT(YEAR(MA24)+1,2)</f>
        <v>2036-37</v>
      </c>
      <c r="MB26" s="98" t="str">
        <f t="shared" ref="MB26:ML26" si="264">MA26</f>
        <v>2036-37</v>
      </c>
      <c r="MC26" s="98" t="str">
        <f t="shared" si="264"/>
        <v>2036-37</v>
      </c>
      <c r="MD26" s="98" t="str">
        <f t="shared" si="264"/>
        <v>2036-37</v>
      </c>
      <c r="ME26" s="98" t="str">
        <f t="shared" si="264"/>
        <v>2036-37</v>
      </c>
      <c r="MF26" s="98" t="str">
        <f t="shared" si="264"/>
        <v>2036-37</v>
      </c>
      <c r="MG26" s="98" t="str">
        <f t="shared" si="264"/>
        <v>2036-37</v>
      </c>
      <c r="MH26" s="98" t="str">
        <f t="shared" si="264"/>
        <v>2036-37</v>
      </c>
      <c r="MI26" s="98" t="str">
        <f t="shared" si="264"/>
        <v>2036-37</v>
      </c>
      <c r="MJ26" s="98" t="str">
        <f t="shared" si="264"/>
        <v>2036-37</v>
      </c>
      <c r="MK26" s="98" t="str">
        <f t="shared" si="264"/>
        <v>2036-37</v>
      </c>
      <c r="ML26" s="98" t="str">
        <f t="shared" si="264"/>
        <v>2036-37</v>
      </c>
      <c r="MM26" s="95" t="str">
        <f>YEAR(MM24)&amp;"-"&amp;RIGHT(YEAR(MM24)+1,2)</f>
        <v>2037-38</v>
      </c>
      <c r="MN26" s="98" t="str">
        <f t="shared" ref="MN26:MX26" si="265">MM26</f>
        <v>2037-38</v>
      </c>
      <c r="MO26" s="98" t="str">
        <f t="shared" si="265"/>
        <v>2037-38</v>
      </c>
      <c r="MP26" s="98" t="str">
        <f t="shared" si="265"/>
        <v>2037-38</v>
      </c>
      <c r="MQ26" s="98" t="str">
        <f t="shared" si="265"/>
        <v>2037-38</v>
      </c>
      <c r="MR26" s="98" t="str">
        <f t="shared" si="265"/>
        <v>2037-38</v>
      </c>
      <c r="MS26" s="98" t="str">
        <f t="shared" si="265"/>
        <v>2037-38</v>
      </c>
      <c r="MT26" s="98" t="str">
        <f t="shared" si="265"/>
        <v>2037-38</v>
      </c>
      <c r="MU26" s="98" t="str">
        <f t="shared" si="265"/>
        <v>2037-38</v>
      </c>
      <c r="MV26" s="98" t="str">
        <f t="shared" si="265"/>
        <v>2037-38</v>
      </c>
      <c r="MW26" s="98" t="str">
        <f t="shared" si="265"/>
        <v>2037-38</v>
      </c>
      <c r="MX26" s="98" t="str">
        <f t="shared" si="265"/>
        <v>2037-38</v>
      </c>
      <c r="MY26" s="95" t="str">
        <f>YEAR(MY24)&amp;"-"&amp;RIGHT(YEAR(MY24)+1,2)</f>
        <v>2038-39</v>
      </c>
      <c r="MZ26" s="98" t="str">
        <f t="shared" ref="MZ26:NJ26" si="266">MY26</f>
        <v>2038-39</v>
      </c>
      <c r="NA26" s="98" t="str">
        <f t="shared" si="266"/>
        <v>2038-39</v>
      </c>
      <c r="NB26" s="98" t="str">
        <f t="shared" si="266"/>
        <v>2038-39</v>
      </c>
      <c r="NC26" s="98" t="str">
        <f t="shared" si="266"/>
        <v>2038-39</v>
      </c>
      <c r="ND26" s="98" t="str">
        <f t="shared" si="266"/>
        <v>2038-39</v>
      </c>
      <c r="NE26" s="98" t="str">
        <f t="shared" si="266"/>
        <v>2038-39</v>
      </c>
      <c r="NF26" s="98" t="str">
        <f t="shared" si="266"/>
        <v>2038-39</v>
      </c>
      <c r="NG26" s="98" t="str">
        <f t="shared" si="266"/>
        <v>2038-39</v>
      </c>
      <c r="NH26" s="98" t="str">
        <f t="shared" si="266"/>
        <v>2038-39</v>
      </c>
      <c r="NI26" s="98" t="str">
        <f t="shared" si="266"/>
        <v>2038-39</v>
      </c>
      <c r="NJ26" s="98" t="str">
        <f t="shared" si="266"/>
        <v>2038-39</v>
      </c>
      <c r="NK26" s="95" t="str">
        <f>YEAR(NK24)&amp;"-"&amp;RIGHT(YEAR(NK24)+1,2)</f>
        <v>2039-40</v>
      </c>
      <c r="NL26" s="98" t="str">
        <f t="shared" ref="NL26:NV26" si="267">NK26</f>
        <v>2039-40</v>
      </c>
      <c r="NM26" s="98" t="str">
        <f t="shared" si="267"/>
        <v>2039-40</v>
      </c>
      <c r="NN26" s="98" t="str">
        <f t="shared" si="267"/>
        <v>2039-40</v>
      </c>
      <c r="NO26" s="98" t="str">
        <f t="shared" si="267"/>
        <v>2039-40</v>
      </c>
      <c r="NP26" s="98" t="str">
        <f t="shared" si="267"/>
        <v>2039-40</v>
      </c>
      <c r="NQ26" s="98" t="str">
        <f t="shared" si="267"/>
        <v>2039-40</v>
      </c>
      <c r="NR26" s="98" t="str">
        <f t="shared" si="267"/>
        <v>2039-40</v>
      </c>
      <c r="NS26" s="98" t="str">
        <f t="shared" si="267"/>
        <v>2039-40</v>
      </c>
      <c r="NT26" s="98" t="str">
        <f t="shared" si="267"/>
        <v>2039-40</v>
      </c>
      <c r="NU26" s="98" t="str">
        <f t="shared" si="267"/>
        <v>2039-40</v>
      </c>
      <c r="NV26" s="98" t="str">
        <f t="shared" si="267"/>
        <v>2039-40</v>
      </c>
      <c r="NW26" s="95" t="str">
        <f>YEAR(NW24)&amp;"-"&amp;RIGHT(YEAR(NW24)+1,2)</f>
        <v>2040-41</v>
      </c>
      <c r="NX26" s="98" t="str">
        <f t="shared" ref="NX26:OH26" si="268">NW26</f>
        <v>2040-41</v>
      </c>
      <c r="NY26" s="98" t="str">
        <f t="shared" si="268"/>
        <v>2040-41</v>
      </c>
      <c r="NZ26" s="98" t="str">
        <f t="shared" si="268"/>
        <v>2040-41</v>
      </c>
      <c r="OA26" s="98" t="str">
        <f t="shared" si="268"/>
        <v>2040-41</v>
      </c>
      <c r="OB26" s="98" t="str">
        <f t="shared" si="268"/>
        <v>2040-41</v>
      </c>
      <c r="OC26" s="98" t="str">
        <f t="shared" si="268"/>
        <v>2040-41</v>
      </c>
      <c r="OD26" s="98" t="str">
        <f t="shared" si="268"/>
        <v>2040-41</v>
      </c>
      <c r="OE26" s="98" t="str">
        <f t="shared" si="268"/>
        <v>2040-41</v>
      </c>
      <c r="OF26" s="98" t="str">
        <f t="shared" si="268"/>
        <v>2040-41</v>
      </c>
      <c r="OG26" s="98" t="str">
        <f t="shared" si="268"/>
        <v>2040-41</v>
      </c>
      <c r="OH26" s="98" t="str">
        <f t="shared" si="268"/>
        <v>2040-41</v>
      </c>
      <c r="OI26" s="95" t="str">
        <f>YEAR(OI24)&amp;"-"&amp;RIGHT(YEAR(OI24)+1,2)</f>
        <v>2041-42</v>
      </c>
      <c r="OJ26" s="98" t="str">
        <f t="shared" ref="OJ26:OT26" si="269">OI26</f>
        <v>2041-42</v>
      </c>
      <c r="OK26" s="98" t="str">
        <f t="shared" si="269"/>
        <v>2041-42</v>
      </c>
      <c r="OL26" s="98" t="str">
        <f t="shared" si="269"/>
        <v>2041-42</v>
      </c>
      <c r="OM26" s="98" t="str">
        <f t="shared" si="269"/>
        <v>2041-42</v>
      </c>
      <c r="ON26" s="98" t="str">
        <f t="shared" si="269"/>
        <v>2041-42</v>
      </c>
      <c r="OO26" s="98" t="str">
        <f t="shared" si="269"/>
        <v>2041-42</v>
      </c>
      <c r="OP26" s="98" t="str">
        <f t="shared" si="269"/>
        <v>2041-42</v>
      </c>
      <c r="OQ26" s="98" t="str">
        <f t="shared" si="269"/>
        <v>2041-42</v>
      </c>
      <c r="OR26" s="98" t="str">
        <f t="shared" si="269"/>
        <v>2041-42</v>
      </c>
      <c r="OS26" s="98" t="str">
        <f t="shared" si="269"/>
        <v>2041-42</v>
      </c>
      <c r="OT26" s="98" t="str">
        <f t="shared" si="269"/>
        <v>2041-42</v>
      </c>
      <c r="OU26" s="95" t="str">
        <f>YEAR(OU24)&amp;"-"&amp;RIGHT(YEAR(OU24)+1,2)</f>
        <v>2042-43</v>
      </c>
      <c r="OV26" s="98" t="str">
        <f t="shared" ref="OV26:PF26" si="270">OU26</f>
        <v>2042-43</v>
      </c>
      <c r="OW26" s="98" t="str">
        <f t="shared" si="270"/>
        <v>2042-43</v>
      </c>
      <c r="OX26" s="98" t="str">
        <f t="shared" si="270"/>
        <v>2042-43</v>
      </c>
      <c r="OY26" s="98" t="str">
        <f t="shared" si="270"/>
        <v>2042-43</v>
      </c>
      <c r="OZ26" s="98" t="str">
        <f t="shared" si="270"/>
        <v>2042-43</v>
      </c>
      <c r="PA26" s="98" t="str">
        <f t="shared" si="270"/>
        <v>2042-43</v>
      </c>
      <c r="PB26" s="98" t="str">
        <f t="shared" si="270"/>
        <v>2042-43</v>
      </c>
      <c r="PC26" s="98" t="str">
        <f t="shared" si="270"/>
        <v>2042-43</v>
      </c>
      <c r="PD26" s="98" t="str">
        <f t="shared" si="270"/>
        <v>2042-43</v>
      </c>
      <c r="PE26" s="98" t="str">
        <f t="shared" si="270"/>
        <v>2042-43</v>
      </c>
      <c r="PF26" s="98" t="str">
        <f t="shared" si="270"/>
        <v>2042-43</v>
      </c>
      <c r="PG26" s="95" t="str">
        <f>YEAR(PG24)&amp;"-"&amp;RIGHT(YEAR(PG24)+1,2)</f>
        <v>2043-44</v>
      </c>
      <c r="PH26" s="98" t="str">
        <f t="shared" ref="PH26:PR26" si="271">PG26</f>
        <v>2043-44</v>
      </c>
      <c r="PI26" s="98" t="str">
        <f t="shared" si="271"/>
        <v>2043-44</v>
      </c>
      <c r="PJ26" s="98" t="str">
        <f t="shared" si="271"/>
        <v>2043-44</v>
      </c>
      <c r="PK26" s="98" t="str">
        <f t="shared" si="271"/>
        <v>2043-44</v>
      </c>
      <c r="PL26" s="98" t="str">
        <f t="shared" si="271"/>
        <v>2043-44</v>
      </c>
      <c r="PM26" s="98" t="str">
        <f t="shared" si="271"/>
        <v>2043-44</v>
      </c>
      <c r="PN26" s="98" t="str">
        <f t="shared" si="271"/>
        <v>2043-44</v>
      </c>
      <c r="PO26" s="98" t="str">
        <f t="shared" si="271"/>
        <v>2043-44</v>
      </c>
      <c r="PP26" s="98" t="str">
        <f t="shared" si="271"/>
        <v>2043-44</v>
      </c>
      <c r="PQ26" s="98" t="str">
        <f t="shared" si="271"/>
        <v>2043-44</v>
      </c>
      <c r="PR26" s="98" t="str">
        <f t="shared" si="271"/>
        <v>2043-44</v>
      </c>
      <c r="PS26" s="95" t="str">
        <f>YEAR(PS24)&amp;"-"&amp;RIGHT(YEAR(PS24)+1,2)</f>
        <v>2044-45</v>
      </c>
      <c r="PT26" s="98" t="str">
        <f t="shared" ref="PT26:QD26" si="272">PS26</f>
        <v>2044-45</v>
      </c>
      <c r="PU26" s="98" t="str">
        <f t="shared" si="272"/>
        <v>2044-45</v>
      </c>
      <c r="PV26" s="98" t="str">
        <f t="shared" si="272"/>
        <v>2044-45</v>
      </c>
      <c r="PW26" s="98" t="str">
        <f t="shared" si="272"/>
        <v>2044-45</v>
      </c>
      <c r="PX26" s="98" t="str">
        <f t="shared" si="272"/>
        <v>2044-45</v>
      </c>
      <c r="PY26" s="98" t="str">
        <f t="shared" si="272"/>
        <v>2044-45</v>
      </c>
      <c r="PZ26" s="98" t="str">
        <f t="shared" si="272"/>
        <v>2044-45</v>
      </c>
      <c r="QA26" s="98" t="str">
        <f t="shared" si="272"/>
        <v>2044-45</v>
      </c>
      <c r="QB26" s="98" t="str">
        <f t="shared" si="272"/>
        <v>2044-45</v>
      </c>
      <c r="QC26" s="98" t="str">
        <f t="shared" si="272"/>
        <v>2044-45</v>
      </c>
      <c r="QD26" s="98" t="str">
        <f t="shared" si="272"/>
        <v>2044-45</v>
      </c>
      <c r="QE26" s="95" t="str">
        <f>YEAR(QE24)&amp;"-"&amp;RIGHT(YEAR(QE24)+1,2)</f>
        <v>2045-46</v>
      </c>
      <c r="QF26" s="98" t="str">
        <f t="shared" ref="QF26:QP26" si="273">QE26</f>
        <v>2045-46</v>
      </c>
      <c r="QG26" s="98" t="str">
        <f t="shared" si="273"/>
        <v>2045-46</v>
      </c>
      <c r="QH26" s="98" t="str">
        <f t="shared" si="273"/>
        <v>2045-46</v>
      </c>
      <c r="QI26" s="98" t="str">
        <f t="shared" si="273"/>
        <v>2045-46</v>
      </c>
      <c r="QJ26" s="98" t="str">
        <f t="shared" si="273"/>
        <v>2045-46</v>
      </c>
      <c r="QK26" s="98" t="str">
        <f t="shared" si="273"/>
        <v>2045-46</v>
      </c>
      <c r="QL26" s="98" t="str">
        <f t="shared" si="273"/>
        <v>2045-46</v>
      </c>
      <c r="QM26" s="98" t="str">
        <f t="shared" si="273"/>
        <v>2045-46</v>
      </c>
      <c r="QN26" s="98" t="str">
        <f t="shared" si="273"/>
        <v>2045-46</v>
      </c>
      <c r="QO26" s="98" t="str">
        <f t="shared" si="273"/>
        <v>2045-46</v>
      </c>
      <c r="QP26" s="98" t="str">
        <f t="shared" si="273"/>
        <v>2045-46</v>
      </c>
      <c r="QQ26" s="95" t="str">
        <f>YEAR(QQ24)&amp;"-"&amp;RIGHT(YEAR(QQ24)+1,2)</f>
        <v>2046-47</v>
      </c>
      <c r="QR26" s="98" t="str">
        <f t="shared" ref="QR26:RB26" si="274">QQ26</f>
        <v>2046-47</v>
      </c>
      <c r="QS26" s="98" t="str">
        <f t="shared" si="274"/>
        <v>2046-47</v>
      </c>
      <c r="QT26" s="98" t="str">
        <f t="shared" si="274"/>
        <v>2046-47</v>
      </c>
      <c r="QU26" s="98" t="str">
        <f t="shared" si="274"/>
        <v>2046-47</v>
      </c>
      <c r="QV26" s="98" t="str">
        <f t="shared" si="274"/>
        <v>2046-47</v>
      </c>
      <c r="QW26" s="98" t="str">
        <f t="shared" si="274"/>
        <v>2046-47</v>
      </c>
      <c r="QX26" s="98" t="str">
        <f t="shared" si="274"/>
        <v>2046-47</v>
      </c>
      <c r="QY26" s="98" t="str">
        <f t="shared" si="274"/>
        <v>2046-47</v>
      </c>
      <c r="QZ26" s="98" t="str">
        <f t="shared" si="274"/>
        <v>2046-47</v>
      </c>
      <c r="RA26" s="98" t="str">
        <f t="shared" si="274"/>
        <v>2046-47</v>
      </c>
      <c r="RB26" s="98" t="str">
        <f t="shared" si="274"/>
        <v>2046-47</v>
      </c>
      <c r="RC26" s="95" t="str">
        <f>YEAR(RC24)&amp;"-"&amp;RIGHT(YEAR(RC24)+1,2)</f>
        <v>2047-48</v>
      </c>
      <c r="RD26" s="98" t="str">
        <f t="shared" ref="RD26:RN26" si="275">RC26</f>
        <v>2047-48</v>
      </c>
      <c r="RE26" s="98" t="str">
        <f t="shared" si="275"/>
        <v>2047-48</v>
      </c>
      <c r="RF26" s="98" t="str">
        <f t="shared" si="275"/>
        <v>2047-48</v>
      </c>
      <c r="RG26" s="98" t="str">
        <f t="shared" si="275"/>
        <v>2047-48</v>
      </c>
      <c r="RH26" s="98" t="str">
        <f t="shared" si="275"/>
        <v>2047-48</v>
      </c>
      <c r="RI26" s="98" t="str">
        <f t="shared" si="275"/>
        <v>2047-48</v>
      </c>
      <c r="RJ26" s="98" t="str">
        <f t="shared" si="275"/>
        <v>2047-48</v>
      </c>
      <c r="RK26" s="98" t="str">
        <f t="shared" si="275"/>
        <v>2047-48</v>
      </c>
      <c r="RL26" s="98" t="str">
        <f t="shared" si="275"/>
        <v>2047-48</v>
      </c>
      <c r="RM26" s="98" t="str">
        <f t="shared" si="275"/>
        <v>2047-48</v>
      </c>
      <c r="RN26" s="98" t="str">
        <f t="shared" si="275"/>
        <v>2047-48</v>
      </c>
      <c r="RO26" s="95" t="str">
        <f>YEAR(RO24)&amp;"-"&amp;RIGHT(YEAR(RO24)+1,2)</f>
        <v>2048-49</v>
      </c>
      <c r="RP26" s="98" t="str">
        <f t="shared" ref="RP26:RZ26" si="276">RO26</f>
        <v>2048-49</v>
      </c>
      <c r="RQ26" s="98" t="str">
        <f t="shared" si="276"/>
        <v>2048-49</v>
      </c>
      <c r="RR26" s="98" t="str">
        <f t="shared" si="276"/>
        <v>2048-49</v>
      </c>
      <c r="RS26" s="98" t="str">
        <f t="shared" si="276"/>
        <v>2048-49</v>
      </c>
      <c r="RT26" s="98" t="str">
        <f t="shared" si="276"/>
        <v>2048-49</v>
      </c>
      <c r="RU26" s="98" t="str">
        <f t="shared" si="276"/>
        <v>2048-49</v>
      </c>
      <c r="RV26" s="98" t="str">
        <f t="shared" si="276"/>
        <v>2048-49</v>
      </c>
      <c r="RW26" s="98" t="str">
        <f t="shared" si="276"/>
        <v>2048-49</v>
      </c>
      <c r="RX26" s="98" t="str">
        <f t="shared" si="276"/>
        <v>2048-49</v>
      </c>
      <c r="RY26" s="98" t="str">
        <f t="shared" si="276"/>
        <v>2048-49</v>
      </c>
      <c r="RZ26" s="98" t="str">
        <f t="shared" si="276"/>
        <v>2048-49</v>
      </c>
      <c r="SA26" s="95" t="str">
        <f>YEAR(SA24)&amp;"-"&amp;RIGHT(YEAR(SA24)+1,2)</f>
        <v>2049-50</v>
      </c>
      <c r="SB26" s="98" t="str">
        <f t="shared" ref="SB26:SL26" si="277">SA26</f>
        <v>2049-50</v>
      </c>
      <c r="SC26" s="98" t="str">
        <f t="shared" si="277"/>
        <v>2049-50</v>
      </c>
      <c r="SD26" s="98" t="str">
        <f t="shared" si="277"/>
        <v>2049-50</v>
      </c>
      <c r="SE26" s="98" t="str">
        <f t="shared" si="277"/>
        <v>2049-50</v>
      </c>
      <c r="SF26" s="98" t="str">
        <f t="shared" si="277"/>
        <v>2049-50</v>
      </c>
      <c r="SG26" s="98" t="str">
        <f t="shared" si="277"/>
        <v>2049-50</v>
      </c>
      <c r="SH26" s="98" t="str">
        <f t="shared" si="277"/>
        <v>2049-50</v>
      </c>
      <c r="SI26" s="98" t="str">
        <f t="shared" si="277"/>
        <v>2049-50</v>
      </c>
      <c r="SJ26" s="98" t="str">
        <f t="shared" si="277"/>
        <v>2049-50</v>
      </c>
      <c r="SK26" s="98" t="str">
        <f t="shared" si="277"/>
        <v>2049-50</v>
      </c>
      <c r="SL26" s="98" t="str">
        <f t="shared" si="277"/>
        <v>2049-50</v>
      </c>
      <c r="SM26" s="95" t="str">
        <f>YEAR(SM24)&amp;"-"&amp;RIGHT(YEAR(SM24)+1,2)</f>
        <v>2050-51</v>
      </c>
      <c r="SN26" s="98" t="str">
        <f t="shared" ref="SN26:SX26" si="278">SM26</f>
        <v>2050-51</v>
      </c>
      <c r="SO26" s="98" t="str">
        <f t="shared" si="278"/>
        <v>2050-51</v>
      </c>
      <c r="SP26" s="98" t="str">
        <f t="shared" si="278"/>
        <v>2050-51</v>
      </c>
      <c r="SQ26" s="98" t="str">
        <f t="shared" si="278"/>
        <v>2050-51</v>
      </c>
      <c r="SR26" s="98" t="str">
        <f t="shared" si="278"/>
        <v>2050-51</v>
      </c>
      <c r="SS26" s="98" t="str">
        <f t="shared" si="278"/>
        <v>2050-51</v>
      </c>
      <c r="ST26" s="98" t="str">
        <f t="shared" si="278"/>
        <v>2050-51</v>
      </c>
      <c r="SU26" s="98" t="str">
        <f t="shared" si="278"/>
        <v>2050-51</v>
      </c>
      <c r="SV26" s="98" t="str">
        <f t="shared" si="278"/>
        <v>2050-51</v>
      </c>
      <c r="SW26" s="98" t="str">
        <f t="shared" si="278"/>
        <v>2050-51</v>
      </c>
      <c r="SX26" s="98" t="str">
        <f t="shared" si="278"/>
        <v>2050-51</v>
      </c>
      <c r="SY26" s="95" t="str">
        <f>YEAR(SY24)&amp;"-"&amp;RIGHT(YEAR(SY24)+1,2)</f>
        <v>2051-52</v>
      </c>
      <c r="SZ26" s="98" t="str">
        <f t="shared" ref="SZ26:TJ26" si="279">SY26</f>
        <v>2051-52</v>
      </c>
      <c r="TA26" s="98" t="str">
        <f t="shared" si="279"/>
        <v>2051-52</v>
      </c>
      <c r="TB26" s="98" t="str">
        <f t="shared" si="279"/>
        <v>2051-52</v>
      </c>
      <c r="TC26" s="98" t="str">
        <f t="shared" si="279"/>
        <v>2051-52</v>
      </c>
      <c r="TD26" s="98" t="str">
        <f t="shared" si="279"/>
        <v>2051-52</v>
      </c>
      <c r="TE26" s="98" t="str">
        <f t="shared" si="279"/>
        <v>2051-52</v>
      </c>
      <c r="TF26" s="98" t="str">
        <f t="shared" si="279"/>
        <v>2051-52</v>
      </c>
      <c r="TG26" s="98" t="str">
        <f t="shared" si="279"/>
        <v>2051-52</v>
      </c>
      <c r="TH26" s="98" t="str">
        <f t="shared" si="279"/>
        <v>2051-52</v>
      </c>
      <c r="TI26" s="98" t="str">
        <f t="shared" si="279"/>
        <v>2051-52</v>
      </c>
      <c r="TJ26" s="98" t="str">
        <f t="shared" si="279"/>
        <v>2051-52</v>
      </c>
      <c r="TK26" s="95" t="str">
        <f>YEAR(TK24)&amp;"-"&amp;RIGHT(YEAR(TK24)+1,2)</f>
        <v>2052-53</v>
      </c>
      <c r="TL26" s="98" t="str">
        <f t="shared" ref="TL26:TV26" si="280">TK26</f>
        <v>2052-53</v>
      </c>
      <c r="TM26" s="98" t="str">
        <f t="shared" si="280"/>
        <v>2052-53</v>
      </c>
      <c r="TN26" s="98" t="str">
        <f t="shared" si="280"/>
        <v>2052-53</v>
      </c>
      <c r="TO26" s="98" t="str">
        <f t="shared" si="280"/>
        <v>2052-53</v>
      </c>
      <c r="TP26" s="98" t="str">
        <f t="shared" si="280"/>
        <v>2052-53</v>
      </c>
      <c r="TQ26" s="98" t="str">
        <f t="shared" si="280"/>
        <v>2052-53</v>
      </c>
      <c r="TR26" s="98" t="str">
        <f t="shared" si="280"/>
        <v>2052-53</v>
      </c>
      <c r="TS26" s="98" t="str">
        <f t="shared" si="280"/>
        <v>2052-53</v>
      </c>
      <c r="TT26" s="98" t="str">
        <f t="shared" si="280"/>
        <v>2052-53</v>
      </c>
      <c r="TU26" s="98" t="str">
        <f t="shared" si="280"/>
        <v>2052-53</v>
      </c>
      <c r="TV26" s="98" t="str">
        <f t="shared" si="280"/>
        <v>2052-53</v>
      </c>
      <c r="TW26" s="95" t="str">
        <f>YEAR(TW24)&amp;"-"&amp;RIGHT(YEAR(TW24)+1,2)</f>
        <v>2053-54</v>
      </c>
      <c r="TX26" s="98" t="str">
        <f t="shared" ref="TX26:UH26" si="281">TW26</f>
        <v>2053-54</v>
      </c>
      <c r="TY26" s="98" t="str">
        <f t="shared" si="281"/>
        <v>2053-54</v>
      </c>
      <c r="TZ26" s="98" t="str">
        <f t="shared" si="281"/>
        <v>2053-54</v>
      </c>
      <c r="UA26" s="98" t="str">
        <f t="shared" si="281"/>
        <v>2053-54</v>
      </c>
      <c r="UB26" s="98" t="str">
        <f t="shared" si="281"/>
        <v>2053-54</v>
      </c>
      <c r="UC26" s="98" t="str">
        <f t="shared" si="281"/>
        <v>2053-54</v>
      </c>
      <c r="UD26" s="98" t="str">
        <f t="shared" si="281"/>
        <v>2053-54</v>
      </c>
      <c r="UE26" s="98" t="str">
        <f t="shared" si="281"/>
        <v>2053-54</v>
      </c>
      <c r="UF26" s="98" t="str">
        <f t="shared" si="281"/>
        <v>2053-54</v>
      </c>
      <c r="UG26" s="98" t="str">
        <f t="shared" si="281"/>
        <v>2053-54</v>
      </c>
      <c r="UH26" s="98" t="str">
        <f t="shared" si="281"/>
        <v>2053-54</v>
      </c>
      <c r="UI26" s="95" t="str">
        <f>YEAR(UI24)&amp;"-"&amp;RIGHT(YEAR(UI24)+1,2)</f>
        <v>2054-55</v>
      </c>
      <c r="UJ26" s="98" t="str">
        <f t="shared" ref="UJ26:UT26" si="282">UI26</f>
        <v>2054-55</v>
      </c>
      <c r="UK26" s="98" t="str">
        <f t="shared" si="282"/>
        <v>2054-55</v>
      </c>
      <c r="UL26" s="98" t="str">
        <f t="shared" si="282"/>
        <v>2054-55</v>
      </c>
      <c r="UM26" s="98" t="str">
        <f t="shared" si="282"/>
        <v>2054-55</v>
      </c>
      <c r="UN26" s="98" t="str">
        <f t="shared" si="282"/>
        <v>2054-55</v>
      </c>
      <c r="UO26" s="98" t="str">
        <f t="shared" si="282"/>
        <v>2054-55</v>
      </c>
      <c r="UP26" s="98" t="str">
        <f t="shared" si="282"/>
        <v>2054-55</v>
      </c>
      <c r="UQ26" s="98" t="str">
        <f t="shared" si="282"/>
        <v>2054-55</v>
      </c>
      <c r="UR26" s="98" t="str">
        <f t="shared" si="282"/>
        <v>2054-55</v>
      </c>
      <c r="US26" s="98" t="str">
        <f t="shared" si="282"/>
        <v>2054-55</v>
      </c>
      <c r="UT26" s="98" t="str">
        <f t="shared" si="282"/>
        <v>2054-55</v>
      </c>
      <c r="UU26" s="95" t="str">
        <f>YEAR(UU24)&amp;"-"&amp;RIGHT(YEAR(UU24)+1,2)</f>
        <v>2055-56</v>
      </c>
      <c r="UV26" s="98" t="str">
        <f t="shared" ref="UV26:VF26" si="283">UU26</f>
        <v>2055-56</v>
      </c>
      <c r="UW26" s="98" t="str">
        <f t="shared" si="283"/>
        <v>2055-56</v>
      </c>
      <c r="UX26" s="98" t="str">
        <f t="shared" si="283"/>
        <v>2055-56</v>
      </c>
      <c r="UY26" s="98" t="str">
        <f t="shared" si="283"/>
        <v>2055-56</v>
      </c>
      <c r="UZ26" s="98" t="str">
        <f t="shared" si="283"/>
        <v>2055-56</v>
      </c>
      <c r="VA26" s="98" t="str">
        <f t="shared" si="283"/>
        <v>2055-56</v>
      </c>
      <c r="VB26" s="98" t="str">
        <f t="shared" si="283"/>
        <v>2055-56</v>
      </c>
      <c r="VC26" s="98" t="str">
        <f t="shared" si="283"/>
        <v>2055-56</v>
      </c>
      <c r="VD26" s="98" t="str">
        <f t="shared" si="283"/>
        <v>2055-56</v>
      </c>
      <c r="VE26" s="98" t="str">
        <f t="shared" si="283"/>
        <v>2055-56</v>
      </c>
      <c r="VF26" s="98" t="str">
        <f t="shared" si="283"/>
        <v>2055-56</v>
      </c>
      <c r="VG26" s="95" t="str">
        <f>YEAR(VG24)&amp;"-"&amp;RIGHT(YEAR(VG24)+1,2)</f>
        <v>2056-57</v>
      </c>
      <c r="VH26" s="98" t="str">
        <f t="shared" ref="VH26:VR26" si="284">VG26</f>
        <v>2056-57</v>
      </c>
      <c r="VI26" s="98" t="str">
        <f t="shared" si="284"/>
        <v>2056-57</v>
      </c>
      <c r="VJ26" s="98" t="str">
        <f t="shared" si="284"/>
        <v>2056-57</v>
      </c>
      <c r="VK26" s="98" t="str">
        <f t="shared" si="284"/>
        <v>2056-57</v>
      </c>
      <c r="VL26" s="98" t="str">
        <f t="shared" si="284"/>
        <v>2056-57</v>
      </c>
      <c r="VM26" s="98" t="str">
        <f t="shared" si="284"/>
        <v>2056-57</v>
      </c>
      <c r="VN26" s="98" t="str">
        <f t="shared" si="284"/>
        <v>2056-57</v>
      </c>
      <c r="VO26" s="98" t="str">
        <f t="shared" si="284"/>
        <v>2056-57</v>
      </c>
      <c r="VP26" s="98" t="str">
        <f t="shared" si="284"/>
        <v>2056-57</v>
      </c>
      <c r="VQ26" s="98" t="str">
        <f t="shared" si="284"/>
        <v>2056-57</v>
      </c>
      <c r="VR26" s="98" t="str">
        <f t="shared" si="284"/>
        <v>2056-57</v>
      </c>
      <c r="VS26" s="95" t="str">
        <f>YEAR(VS24)&amp;"-"&amp;RIGHT(YEAR(VS24)+1,2)</f>
        <v>2057-58</v>
      </c>
      <c r="VT26" s="98" t="str">
        <f t="shared" ref="VT26:WD26" si="285">VS26</f>
        <v>2057-58</v>
      </c>
      <c r="VU26" s="98" t="str">
        <f t="shared" si="285"/>
        <v>2057-58</v>
      </c>
      <c r="VV26" s="98" t="str">
        <f t="shared" si="285"/>
        <v>2057-58</v>
      </c>
      <c r="VW26" s="98" t="str">
        <f t="shared" si="285"/>
        <v>2057-58</v>
      </c>
      <c r="VX26" s="98" t="str">
        <f t="shared" si="285"/>
        <v>2057-58</v>
      </c>
      <c r="VY26" s="98" t="str">
        <f t="shared" si="285"/>
        <v>2057-58</v>
      </c>
      <c r="VZ26" s="98" t="str">
        <f t="shared" si="285"/>
        <v>2057-58</v>
      </c>
      <c r="WA26" s="98" t="str">
        <f t="shared" si="285"/>
        <v>2057-58</v>
      </c>
      <c r="WB26" s="98" t="str">
        <f t="shared" si="285"/>
        <v>2057-58</v>
      </c>
      <c r="WC26" s="98" t="str">
        <f t="shared" si="285"/>
        <v>2057-58</v>
      </c>
      <c r="WD26" s="98" t="str">
        <f t="shared" si="285"/>
        <v>2057-58</v>
      </c>
    </row>
    <row r="27" spans="1:602" x14ac:dyDescent="0.35">
      <c r="T27" s="31" t="s">
        <v>983</v>
      </c>
      <c r="U27" s="66">
        <f>U25-U24+1</f>
        <v>365</v>
      </c>
      <c r="V27" s="66">
        <f>V25-V24+1</f>
        <v>365</v>
      </c>
      <c r="W27" s="66">
        <f>W25-W24+1</f>
        <v>365</v>
      </c>
      <c r="X27" s="66">
        <f t="shared" ref="X27:BB27" si="286">X25-X24+1</f>
        <v>366</v>
      </c>
      <c r="Y27" s="66">
        <f t="shared" si="286"/>
        <v>365</v>
      </c>
      <c r="Z27" s="66">
        <f t="shared" si="286"/>
        <v>365</v>
      </c>
      <c r="AA27" s="66">
        <f t="shared" si="286"/>
        <v>365</v>
      </c>
      <c r="AB27" s="66">
        <f t="shared" si="286"/>
        <v>366</v>
      </c>
      <c r="AC27" s="66">
        <f t="shared" si="286"/>
        <v>365</v>
      </c>
      <c r="AD27" s="66">
        <f t="shared" si="286"/>
        <v>365</v>
      </c>
      <c r="AE27" s="66">
        <f t="shared" si="286"/>
        <v>365</v>
      </c>
      <c r="AF27" s="66">
        <f t="shared" si="286"/>
        <v>366</v>
      </c>
      <c r="AG27" s="66">
        <f t="shared" si="286"/>
        <v>365</v>
      </c>
      <c r="AH27" s="66">
        <f t="shared" si="286"/>
        <v>365</v>
      </c>
      <c r="AI27" s="66">
        <f t="shared" si="286"/>
        <v>365</v>
      </c>
      <c r="AJ27" s="66">
        <f t="shared" si="286"/>
        <v>366</v>
      </c>
      <c r="AK27" s="66">
        <f t="shared" si="286"/>
        <v>365</v>
      </c>
      <c r="AL27" s="66">
        <f t="shared" si="286"/>
        <v>365</v>
      </c>
      <c r="AM27" s="66">
        <f t="shared" si="286"/>
        <v>365</v>
      </c>
      <c r="AN27" s="66">
        <f t="shared" si="286"/>
        <v>366</v>
      </c>
      <c r="AO27" s="66">
        <f t="shared" si="286"/>
        <v>365</v>
      </c>
      <c r="AP27" s="66">
        <f t="shared" si="286"/>
        <v>365</v>
      </c>
      <c r="AQ27" s="66">
        <f t="shared" si="286"/>
        <v>365</v>
      </c>
      <c r="AR27" s="66">
        <f t="shared" si="286"/>
        <v>366</v>
      </c>
      <c r="AS27" s="66">
        <f t="shared" si="286"/>
        <v>365</v>
      </c>
      <c r="AT27" s="66">
        <f t="shared" si="286"/>
        <v>365</v>
      </c>
      <c r="AU27" s="66">
        <f t="shared" si="286"/>
        <v>365</v>
      </c>
      <c r="AV27" s="66">
        <f t="shared" si="286"/>
        <v>366</v>
      </c>
      <c r="AW27" s="66">
        <f t="shared" si="286"/>
        <v>365</v>
      </c>
      <c r="AX27" s="66">
        <f t="shared" si="286"/>
        <v>365</v>
      </c>
      <c r="AY27" s="66">
        <f t="shared" si="286"/>
        <v>365</v>
      </c>
      <c r="AZ27" s="66">
        <f t="shared" si="286"/>
        <v>366</v>
      </c>
      <c r="BA27" s="66">
        <f t="shared" si="286"/>
        <v>365</v>
      </c>
      <c r="BB27" s="66">
        <f t="shared" si="286"/>
        <v>365</v>
      </c>
      <c r="BD27" s="31" t="s">
        <v>983</v>
      </c>
      <c r="BE27" s="66">
        <f t="shared" ref="BE27:DP27" si="287">BE25-BE24+1</f>
        <v>92</v>
      </c>
      <c r="BF27" s="66">
        <f t="shared" si="287"/>
        <v>92</v>
      </c>
      <c r="BG27" s="66">
        <f t="shared" si="287"/>
        <v>90</v>
      </c>
      <c r="BH27" s="66">
        <f t="shared" si="287"/>
        <v>91</v>
      </c>
      <c r="BI27" s="66">
        <f t="shared" si="287"/>
        <v>92</v>
      </c>
      <c r="BJ27" s="66">
        <f t="shared" si="287"/>
        <v>92</v>
      </c>
      <c r="BK27" s="66">
        <f t="shared" si="287"/>
        <v>90</v>
      </c>
      <c r="BL27" s="66">
        <f t="shared" si="287"/>
        <v>91</v>
      </c>
      <c r="BM27" s="66">
        <f t="shared" si="287"/>
        <v>92</v>
      </c>
      <c r="BN27" s="66">
        <f t="shared" si="287"/>
        <v>92</v>
      </c>
      <c r="BO27" s="66">
        <f t="shared" si="287"/>
        <v>90</v>
      </c>
      <c r="BP27" s="66">
        <f t="shared" si="287"/>
        <v>91</v>
      </c>
      <c r="BQ27" s="66">
        <f t="shared" si="287"/>
        <v>92</v>
      </c>
      <c r="BR27" s="66">
        <f t="shared" si="287"/>
        <v>92</v>
      </c>
      <c r="BS27" s="66">
        <f t="shared" si="287"/>
        <v>91</v>
      </c>
      <c r="BT27" s="66">
        <f t="shared" si="287"/>
        <v>91</v>
      </c>
      <c r="BU27" s="66">
        <f t="shared" si="287"/>
        <v>92</v>
      </c>
      <c r="BV27" s="66">
        <f t="shared" si="287"/>
        <v>92</v>
      </c>
      <c r="BW27" s="66">
        <f t="shared" si="287"/>
        <v>90</v>
      </c>
      <c r="BX27" s="66">
        <f t="shared" si="287"/>
        <v>91</v>
      </c>
      <c r="BY27" s="66">
        <f t="shared" si="287"/>
        <v>92</v>
      </c>
      <c r="BZ27" s="66">
        <f t="shared" si="287"/>
        <v>92</v>
      </c>
      <c r="CA27" s="66">
        <f t="shared" si="287"/>
        <v>90</v>
      </c>
      <c r="CB27" s="66">
        <f t="shared" si="287"/>
        <v>91</v>
      </c>
      <c r="CC27" s="66">
        <f t="shared" si="287"/>
        <v>92</v>
      </c>
      <c r="CD27" s="66">
        <f t="shared" si="287"/>
        <v>92</v>
      </c>
      <c r="CE27" s="66">
        <f t="shared" si="287"/>
        <v>90</v>
      </c>
      <c r="CF27" s="66">
        <f t="shared" si="287"/>
        <v>91</v>
      </c>
      <c r="CG27" s="66">
        <f t="shared" si="287"/>
        <v>92</v>
      </c>
      <c r="CH27" s="66">
        <f t="shared" si="287"/>
        <v>92</v>
      </c>
      <c r="CI27" s="66">
        <f t="shared" si="287"/>
        <v>91</v>
      </c>
      <c r="CJ27" s="66">
        <f t="shared" si="287"/>
        <v>91</v>
      </c>
      <c r="CK27" s="66">
        <f t="shared" si="287"/>
        <v>92</v>
      </c>
      <c r="CL27" s="66">
        <f t="shared" si="287"/>
        <v>92</v>
      </c>
      <c r="CM27" s="66">
        <f t="shared" si="287"/>
        <v>90</v>
      </c>
      <c r="CN27" s="66">
        <f t="shared" si="287"/>
        <v>91</v>
      </c>
      <c r="CO27" s="66">
        <f t="shared" si="287"/>
        <v>92</v>
      </c>
      <c r="CP27" s="66">
        <f t="shared" si="287"/>
        <v>92</v>
      </c>
      <c r="CQ27" s="66">
        <f t="shared" si="287"/>
        <v>90</v>
      </c>
      <c r="CR27" s="66">
        <f t="shared" si="287"/>
        <v>91</v>
      </c>
      <c r="CS27" s="66">
        <f t="shared" si="287"/>
        <v>92</v>
      </c>
      <c r="CT27" s="66">
        <f t="shared" si="287"/>
        <v>92</v>
      </c>
      <c r="CU27" s="66">
        <f t="shared" si="287"/>
        <v>90</v>
      </c>
      <c r="CV27" s="66">
        <f t="shared" si="287"/>
        <v>91</v>
      </c>
      <c r="CW27" s="66">
        <f t="shared" si="287"/>
        <v>92</v>
      </c>
      <c r="CX27" s="66">
        <f t="shared" si="287"/>
        <v>92</v>
      </c>
      <c r="CY27" s="66">
        <f t="shared" si="287"/>
        <v>91</v>
      </c>
      <c r="CZ27" s="66">
        <f t="shared" si="287"/>
        <v>91</v>
      </c>
      <c r="DA27" s="66">
        <f t="shared" si="287"/>
        <v>92</v>
      </c>
      <c r="DB27" s="66">
        <f t="shared" si="287"/>
        <v>92</v>
      </c>
      <c r="DC27" s="66">
        <f t="shared" si="287"/>
        <v>90</v>
      </c>
      <c r="DD27" s="66">
        <f t="shared" si="287"/>
        <v>91</v>
      </c>
      <c r="DE27" s="66">
        <f t="shared" si="287"/>
        <v>92</v>
      </c>
      <c r="DF27" s="66">
        <f t="shared" si="287"/>
        <v>92</v>
      </c>
      <c r="DG27" s="66">
        <f t="shared" si="287"/>
        <v>90</v>
      </c>
      <c r="DH27" s="66">
        <f t="shared" si="287"/>
        <v>91</v>
      </c>
      <c r="DI27" s="66">
        <f t="shared" si="287"/>
        <v>92</v>
      </c>
      <c r="DJ27" s="66">
        <f t="shared" si="287"/>
        <v>92</v>
      </c>
      <c r="DK27" s="66">
        <f t="shared" si="287"/>
        <v>90</v>
      </c>
      <c r="DL27" s="66">
        <f t="shared" si="287"/>
        <v>91</v>
      </c>
      <c r="DM27" s="66">
        <f t="shared" si="287"/>
        <v>92</v>
      </c>
      <c r="DN27" s="66">
        <f t="shared" si="287"/>
        <v>92</v>
      </c>
      <c r="DO27" s="66">
        <f t="shared" si="287"/>
        <v>91</v>
      </c>
      <c r="DP27" s="66">
        <f t="shared" si="287"/>
        <v>91</v>
      </c>
      <c r="DQ27" s="66">
        <f t="shared" ref="DQ27:GB27" si="288">DQ25-DQ24+1</f>
        <v>92</v>
      </c>
      <c r="DR27" s="66">
        <f t="shared" si="288"/>
        <v>92</v>
      </c>
      <c r="DS27" s="66">
        <f t="shared" si="288"/>
        <v>90</v>
      </c>
      <c r="DT27" s="66">
        <f t="shared" si="288"/>
        <v>91</v>
      </c>
      <c r="DU27" s="66">
        <f t="shared" si="288"/>
        <v>92</v>
      </c>
      <c r="DV27" s="66">
        <f t="shared" si="288"/>
        <v>92</v>
      </c>
      <c r="DW27" s="66">
        <f t="shared" si="288"/>
        <v>90</v>
      </c>
      <c r="DX27" s="66">
        <f t="shared" si="288"/>
        <v>91</v>
      </c>
      <c r="DY27" s="66">
        <f t="shared" si="288"/>
        <v>92</v>
      </c>
      <c r="DZ27" s="66">
        <f t="shared" si="288"/>
        <v>92</v>
      </c>
      <c r="EA27" s="66">
        <f t="shared" si="288"/>
        <v>90</v>
      </c>
      <c r="EB27" s="66">
        <f t="shared" si="288"/>
        <v>91</v>
      </c>
      <c r="EC27" s="66">
        <f t="shared" si="288"/>
        <v>92</v>
      </c>
      <c r="ED27" s="66">
        <f t="shared" si="288"/>
        <v>92</v>
      </c>
      <c r="EE27" s="66">
        <f t="shared" si="288"/>
        <v>91</v>
      </c>
      <c r="EF27" s="66">
        <f t="shared" si="288"/>
        <v>91</v>
      </c>
      <c r="EG27" s="66">
        <f t="shared" si="288"/>
        <v>92</v>
      </c>
      <c r="EH27" s="66">
        <f t="shared" si="288"/>
        <v>92</v>
      </c>
      <c r="EI27" s="66">
        <f t="shared" si="288"/>
        <v>90</v>
      </c>
      <c r="EJ27" s="66">
        <f t="shared" si="288"/>
        <v>91</v>
      </c>
      <c r="EK27" s="66">
        <f t="shared" si="288"/>
        <v>92</v>
      </c>
      <c r="EL27" s="66">
        <f t="shared" si="288"/>
        <v>92</v>
      </c>
      <c r="EM27" s="66">
        <f t="shared" si="288"/>
        <v>90</v>
      </c>
      <c r="EN27" s="66">
        <f t="shared" si="288"/>
        <v>91</v>
      </c>
      <c r="EO27" s="66">
        <f t="shared" si="288"/>
        <v>92</v>
      </c>
      <c r="EP27" s="66">
        <f t="shared" si="288"/>
        <v>92</v>
      </c>
      <c r="EQ27" s="66">
        <f t="shared" si="288"/>
        <v>90</v>
      </c>
      <c r="ER27" s="66">
        <f t="shared" si="288"/>
        <v>91</v>
      </c>
      <c r="ES27" s="66">
        <f t="shared" si="288"/>
        <v>92</v>
      </c>
      <c r="ET27" s="66">
        <f t="shared" si="288"/>
        <v>92</v>
      </c>
      <c r="EU27" s="66">
        <f t="shared" si="288"/>
        <v>91</v>
      </c>
      <c r="EV27" s="66">
        <f t="shared" si="288"/>
        <v>91</v>
      </c>
      <c r="EW27" s="66">
        <f t="shared" si="288"/>
        <v>92</v>
      </c>
      <c r="EX27" s="66">
        <f t="shared" si="288"/>
        <v>92</v>
      </c>
      <c r="EY27" s="66">
        <f t="shared" si="288"/>
        <v>90</v>
      </c>
      <c r="EZ27" s="66">
        <f t="shared" si="288"/>
        <v>91</v>
      </c>
      <c r="FA27" s="66">
        <f t="shared" si="288"/>
        <v>92</v>
      </c>
      <c r="FB27" s="66">
        <f t="shared" si="288"/>
        <v>92</v>
      </c>
      <c r="FC27" s="66">
        <f t="shared" si="288"/>
        <v>90</v>
      </c>
      <c r="FD27" s="66">
        <f t="shared" si="288"/>
        <v>91</v>
      </c>
      <c r="FE27" s="66">
        <f t="shared" si="288"/>
        <v>92</v>
      </c>
      <c r="FF27" s="66">
        <f t="shared" si="288"/>
        <v>92</v>
      </c>
      <c r="FG27" s="66">
        <f t="shared" si="288"/>
        <v>90</v>
      </c>
      <c r="FH27" s="66">
        <f t="shared" si="288"/>
        <v>91</v>
      </c>
      <c r="FI27" s="66">
        <f t="shared" si="288"/>
        <v>92</v>
      </c>
      <c r="FJ27" s="66">
        <f t="shared" si="288"/>
        <v>92</v>
      </c>
      <c r="FK27" s="66">
        <f t="shared" si="288"/>
        <v>91</v>
      </c>
      <c r="FL27" s="66">
        <f t="shared" si="288"/>
        <v>91</v>
      </c>
      <c r="FM27" s="66">
        <f t="shared" si="288"/>
        <v>92</v>
      </c>
      <c r="FN27" s="66">
        <f t="shared" si="288"/>
        <v>92</v>
      </c>
      <c r="FO27" s="66">
        <f t="shared" si="288"/>
        <v>90</v>
      </c>
      <c r="FP27" s="66">
        <f t="shared" si="288"/>
        <v>91</v>
      </c>
      <c r="FQ27" s="66">
        <f t="shared" si="288"/>
        <v>92</v>
      </c>
      <c r="FR27" s="66">
        <f t="shared" si="288"/>
        <v>92</v>
      </c>
      <c r="FS27" s="66">
        <f t="shared" si="288"/>
        <v>90</v>
      </c>
      <c r="FT27" s="66">
        <f t="shared" si="288"/>
        <v>91</v>
      </c>
      <c r="FU27" s="66">
        <f t="shared" si="288"/>
        <v>92</v>
      </c>
      <c r="FV27" s="66">
        <f t="shared" si="288"/>
        <v>92</v>
      </c>
      <c r="FW27" s="66">
        <f t="shared" si="288"/>
        <v>90</v>
      </c>
      <c r="FX27" s="66">
        <f t="shared" si="288"/>
        <v>91</v>
      </c>
      <c r="FY27" s="66">
        <f t="shared" si="288"/>
        <v>92</v>
      </c>
      <c r="FZ27" s="66">
        <f t="shared" si="288"/>
        <v>92</v>
      </c>
      <c r="GA27" s="66">
        <f t="shared" si="288"/>
        <v>91</v>
      </c>
      <c r="GB27" s="66">
        <f t="shared" si="288"/>
        <v>91</v>
      </c>
      <c r="GC27" s="66">
        <f t="shared" ref="GC27:GJ27" si="289">GC25-GC24+1</f>
        <v>92</v>
      </c>
      <c r="GD27" s="66">
        <f t="shared" si="289"/>
        <v>92</v>
      </c>
      <c r="GE27" s="66">
        <f t="shared" si="289"/>
        <v>90</v>
      </c>
      <c r="GF27" s="66">
        <f t="shared" si="289"/>
        <v>91</v>
      </c>
      <c r="GG27" s="66">
        <f t="shared" si="289"/>
        <v>92</v>
      </c>
      <c r="GH27" s="66">
        <f t="shared" si="289"/>
        <v>92</v>
      </c>
      <c r="GI27" s="66">
        <f t="shared" si="289"/>
        <v>90</v>
      </c>
      <c r="GJ27" s="66">
        <f t="shared" si="289"/>
        <v>91</v>
      </c>
      <c r="GL27" s="31" t="s">
        <v>983</v>
      </c>
      <c r="GM27" s="66">
        <f>GM25-GM24+1</f>
        <v>31</v>
      </c>
      <c r="GN27" s="66">
        <f>GN25-GN24+1</f>
        <v>31</v>
      </c>
      <c r="GO27" s="66">
        <f>GO25-GO24+1</f>
        <v>30</v>
      </c>
      <c r="GP27" s="66">
        <f t="shared" ref="GP27:JA27" si="290">GP25-GP24+1</f>
        <v>31</v>
      </c>
      <c r="GQ27" s="66">
        <f t="shared" si="290"/>
        <v>30</v>
      </c>
      <c r="GR27" s="66">
        <f t="shared" si="290"/>
        <v>31</v>
      </c>
      <c r="GS27" s="66">
        <f t="shared" si="290"/>
        <v>31</v>
      </c>
      <c r="GT27" s="66">
        <f t="shared" si="290"/>
        <v>28</v>
      </c>
      <c r="GU27" s="66">
        <f t="shared" si="290"/>
        <v>31</v>
      </c>
      <c r="GV27" s="66">
        <f t="shared" si="290"/>
        <v>30</v>
      </c>
      <c r="GW27" s="66">
        <f t="shared" si="290"/>
        <v>31</v>
      </c>
      <c r="GX27" s="66">
        <f t="shared" si="290"/>
        <v>30</v>
      </c>
      <c r="GY27" s="66">
        <f t="shared" si="290"/>
        <v>31</v>
      </c>
      <c r="GZ27" s="66">
        <f t="shared" si="290"/>
        <v>31</v>
      </c>
      <c r="HA27" s="66">
        <f t="shared" si="290"/>
        <v>30</v>
      </c>
      <c r="HB27" s="66">
        <f t="shared" si="290"/>
        <v>31</v>
      </c>
      <c r="HC27" s="66">
        <f t="shared" si="290"/>
        <v>30</v>
      </c>
      <c r="HD27" s="66">
        <f t="shared" si="290"/>
        <v>31</v>
      </c>
      <c r="HE27" s="66">
        <f t="shared" si="290"/>
        <v>31</v>
      </c>
      <c r="HF27" s="66">
        <f t="shared" si="290"/>
        <v>28</v>
      </c>
      <c r="HG27" s="66">
        <f t="shared" si="290"/>
        <v>31</v>
      </c>
      <c r="HH27" s="66">
        <f t="shared" si="290"/>
        <v>30</v>
      </c>
      <c r="HI27" s="66">
        <f t="shared" si="290"/>
        <v>31</v>
      </c>
      <c r="HJ27" s="66">
        <f t="shared" si="290"/>
        <v>30</v>
      </c>
      <c r="HK27" s="66">
        <f t="shared" si="290"/>
        <v>31</v>
      </c>
      <c r="HL27" s="66">
        <f t="shared" si="290"/>
        <v>31</v>
      </c>
      <c r="HM27" s="66">
        <f t="shared" si="290"/>
        <v>30</v>
      </c>
      <c r="HN27" s="66">
        <f t="shared" si="290"/>
        <v>31</v>
      </c>
      <c r="HO27" s="66">
        <f t="shared" si="290"/>
        <v>30</v>
      </c>
      <c r="HP27" s="66">
        <f t="shared" si="290"/>
        <v>31</v>
      </c>
      <c r="HQ27" s="66">
        <f t="shared" si="290"/>
        <v>31</v>
      </c>
      <c r="HR27" s="66">
        <f t="shared" si="290"/>
        <v>28</v>
      </c>
      <c r="HS27" s="66">
        <f t="shared" si="290"/>
        <v>31</v>
      </c>
      <c r="HT27" s="66">
        <f t="shared" si="290"/>
        <v>30</v>
      </c>
      <c r="HU27" s="66">
        <f t="shared" si="290"/>
        <v>31</v>
      </c>
      <c r="HV27" s="66">
        <f t="shared" si="290"/>
        <v>30</v>
      </c>
      <c r="HW27" s="66">
        <f t="shared" si="290"/>
        <v>31</v>
      </c>
      <c r="HX27" s="66">
        <f t="shared" si="290"/>
        <v>31</v>
      </c>
      <c r="HY27" s="66">
        <f t="shared" si="290"/>
        <v>30</v>
      </c>
      <c r="HZ27" s="66">
        <f t="shared" si="290"/>
        <v>31</v>
      </c>
      <c r="IA27" s="66">
        <f t="shared" si="290"/>
        <v>30</v>
      </c>
      <c r="IB27" s="66">
        <f t="shared" si="290"/>
        <v>31</v>
      </c>
      <c r="IC27" s="66">
        <f t="shared" si="290"/>
        <v>31</v>
      </c>
      <c r="ID27" s="66">
        <f t="shared" si="290"/>
        <v>29</v>
      </c>
      <c r="IE27" s="66">
        <f t="shared" si="290"/>
        <v>31</v>
      </c>
      <c r="IF27" s="66">
        <f t="shared" si="290"/>
        <v>30</v>
      </c>
      <c r="IG27" s="66">
        <f t="shared" si="290"/>
        <v>31</v>
      </c>
      <c r="IH27" s="66">
        <f t="shared" si="290"/>
        <v>30</v>
      </c>
      <c r="II27" s="66">
        <f t="shared" si="290"/>
        <v>31</v>
      </c>
      <c r="IJ27" s="66">
        <f t="shared" si="290"/>
        <v>31</v>
      </c>
      <c r="IK27" s="66">
        <f t="shared" si="290"/>
        <v>30</v>
      </c>
      <c r="IL27" s="66">
        <f t="shared" si="290"/>
        <v>31</v>
      </c>
      <c r="IM27" s="66">
        <f t="shared" si="290"/>
        <v>30</v>
      </c>
      <c r="IN27" s="66">
        <f t="shared" si="290"/>
        <v>31</v>
      </c>
      <c r="IO27" s="66">
        <f t="shared" si="290"/>
        <v>31</v>
      </c>
      <c r="IP27" s="66">
        <f t="shared" si="290"/>
        <v>28</v>
      </c>
      <c r="IQ27" s="66">
        <f t="shared" si="290"/>
        <v>31</v>
      </c>
      <c r="IR27" s="66">
        <f t="shared" si="290"/>
        <v>30</v>
      </c>
      <c r="IS27" s="66">
        <f t="shared" si="290"/>
        <v>31</v>
      </c>
      <c r="IT27" s="66">
        <f t="shared" si="290"/>
        <v>30</v>
      </c>
      <c r="IU27" s="66">
        <f t="shared" si="290"/>
        <v>31</v>
      </c>
      <c r="IV27" s="66">
        <f t="shared" si="290"/>
        <v>31</v>
      </c>
      <c r="IW27" s="66">
        <f t="shared" si="290"/>
        <v>30</v>
      </c>
      <c r="IX27" s="66">
        <f t="shared" si="290"/>
        <v>31</v>
      </c>
      <c r="IY27" s="66">
        <f t="shared" si="290"/>
        <v>30</v>
      </c>
      <c r="IZ27" s="66">
        <f t="shared" si="290"/>
        <v>31</v>
      </c>
      <c r="JA27" s="66">
        <f t="shared" si="290"/>
        <v>31</v>
      </c>
      <c r="JB27" s="66">
        <f t="shared" ref="JB27:LM27" si="291">JB25-JB24+1</f>
        <v>28</v>
      </c>
      <c r="JC27" s="66">
        <f t="shared" si="291"/>
        <v>31</v>
      </c>
      <c r="JD27" s="66">
        <f t="shared" si="291"/>
        <v>30</v>
      </c>
      <c r="JE27" s="66">
        <f t="shared" si="291"/>
        <v>31</v>
      </c>
      <c r="JF27" s="66">
        <f t="shared" si="291"/>
        <v>30</v>
      </c>
      <c r="JG27" s="66">
        <f t="shared" si="291"/>
        <v>31</v>
      </c>
      <c r="JH27" s="66">
        <f t="shared" si="291"/>
        <v>31</v>
      </c>
      <c r="JI27" s="66">
        <f t="shared" si="291"/>
        <v>30</v>
      </c>
      <c r="JJ27" s="66">
        <f t="shared" si="291"/>
        <v>31</v>
      </c>
      <c r="JK27" s="66">
        <f t="shared" si="291"/>
        <v>30</v>
      </c>
      <c r="JL27" s="66">
        <f t="shared" si="291"/>
        <v>31</v>
      </c>
      <c r="JM27" s="66">
        <f t="shared" si="291"/>
        <v>31</v>
      </c>
      <c r="JN27" s="66">
        <f t="shared" si="291"/>
        <v>28</v>
      </c>
      <c r="JO27" s="66">
        <f t="shared" si="291"/>
        <v>31</v>
      </c>
      <c r="JP27" s="66">
        <f t="shared" si="291"/>
        <v>30</v>
      </c>
      <c r="JQ27" s="66">
        <f t="shared" si="291"/>
        <v>31</v>
      </c>
      <c r="JR27" s="66">
        <f t="shared" si="291"/>
        <v>30</v>
      </c>
      <c r="JS27" s="66">
        <f t="shared" si="291"/>
        <v>31</v>
      </c>
      <c r="JT27" s="66">
        <f t="shared" si="291"/>
        <v>31</v>
      </c>
      <c r="JU27" s="66">
        <f t="shared" si="291"/>
        <v>30</v>
      </c>
      <c r="JV27" s="66">
        <f t="shared" si="291"/>
        <v>31</v>
      </c>
      <c r="JW27" s="66">
        <f t="shared" si="291"/>
        <v>30</v>
      </c>
      <c r="JX27" s="66">
        <f t="shared" si="291"/>
        <v>31</v>
      </c>
      <c r="JY27" s="66">
        <f t="shared" si="291"/>
        <v>31</v>
      </c>
      <c r="JZ27" s="66">
        <f t="shared" si="291"/>
        <v>29</v>
      </c>
      <c r="KA27" s="66">
        <f t="shared" si="291"/>
        <v>31</v>
      </c>
      <c r="KB27" s="66">
        <f t="shared" si="291"/>
        <v>30</v>
      </c>
      <c r="KC27" s="66">
        <f t="shared" si="291"/>
        <v>31</v>
      </c>
      <c r="KD27" s="66">
        <f t="shared" si="291"/>
        <v>30</v>
      </c>
      <c r="KE27" s="66">
        <f t="shared" si="291"/>
        <v>31</v>
      </c>
      <c r="KF27" s="66">
        <f t="shared" si="291"/>
        <v>31</v>
      </c>
      <c r="KG27" s="66">
        <f t="shared" si="291"/>
        <v>30</v>
      </c>
      <c r="KH27" s="66">
        <f t="shared" si="291"/>
        <v>31</v>
      </c>
      <c r="KI27" s="66">
        <f t="shared" si="291"/>
        <v>30</v>
      </c>
      <c r="KJ27" s="66">
        <f t="shared" si="291"/>
        <v>31</v>
      </c>
      <c r="KK27" s="66">
        <f t="shared" si="291"/>
        <v>31</v>
      </c>
      <c r="KL27" s="66">
        <f t="shared" si="291"/>
        <v>28</v>
      </c>
      <c r="KM27" s="66">
        <f t="shared" si="291"/>
        <v>31</v>
      </c>
      <c r="KN27" s="66">
        <f t="shared" si="291"/>
        <v>30</v>
      </c>
      <c r="KO27" s="66">
        <f t="shared" si="291"/>
        <v>31</v>
      </c>
      <c r="KP27" s="66">
        <f t="shared" si="291"/>
        <v>30</v>
      </c>
      <c r="KQ27" s="66">
        <f t="shared" si="291"/>
        <v>31</v>
      </c>
      <c r="KR27" s="66">
        <f t="shared" si="291"/>
        <v>31</v>
      </c>
      <c r="KS27" s="66">
        <f t="shared" si="291"/>
        <v>30</v>
      </c>
      <c r="KT27" s="66">
        <f t="shared" si="291"/>
        <v>31</v>
      </c>
      <c r="KU27" s="66">
        <f t="shared" si="291"/>
        <v>30</v>
      </c>
      <c r="KV27" s="66">
        <f t="shared" si="291"/>
        <v>31</v>
      </c>
      <c r="KW27" s="66">
        <f t="shared" si="291"/>
        <v>31</v>
      </c>
      <c r="KX27" s="66">
        <f t="shared" si="291"/>
        <v>28</v>
      </c>
      <c r="KY27" s="66">
        <f t="shared" si="291"/>
        <v>31</v>
      </c>
      <c r="KZ27" s="66">
        <f t="shared" si="291"/>
        <v>30</v>
      </c>
      <c r="LA27" s="66">
        <f t="shared" si="291"/>
        <v>31</v>
      </c>
      <c r="LB27" s="66">
        <f t="shared" si="291"/>
        <v>30</v>
      </c>
      <c r="LC27" s="66">
        <f t="shared" si="291"/>
        <v>31</v>
      </c>
      <c r="LD27" s="66">
        <f t="shared" si="291"/>
        <v>31</v>
      </c>
      <c r="LE27" s="66">
        <f t="shared" si="291"/>
        <v>30</v>
      </c>
      <c r="LF27" s="66">
        <f t="shared" si="291"/>
        <v>31</v>
      </c>
      <c r="LG27" s="66">
        <f t="shared" si="291"/>
        <v>30</v>
      </c>
      <c r="LH27" s="66">
        <f t="shared" si="291"/>
        <v>31</v>
      </c>
      <c r="LI27" s="66">
        <f t="shared" si="291"/>
        <v>31</v>
      </c>
      <c r="LJ27" s="66">
        <f t="shared" si="291"/>
        <v>28</v>
      </c>
      <c r="LK27" s="66">
        <f t="shared" si="291"/>
        <v>31</v>
      </c>
      <c r="LL27" s="66">
        <f t="shared" si="291"/>
        <v>30</v>
      </c>
      <c r="LM27" s="66">
        <f t="shared" si="291"/>
        <v>31</v>
      </c>
      <c r="LN27" s="66">
        <f t="shared" ref="LN27:NY27" si="292">LN25-LN24+1</f>
        <v>30</v>
      </c>
      <c r="LO27" s="66">
        <f t="shared" si="292"/>
        <v>31</v>
      </c>
      <c r="LP27" s="66">
        <f t="shared" si="292"/>
        <v>31</v>
      </c>
      <c r="LQ27" s="66">
        <f t="shared" si="292"/>
        <v>30</v>
      </c>
      <c r="LR27" s="66">
        <f t="shared" si="292"/>
        <v>31</v>
      </c>
      <c r="LS27" s="66">
        <f t="shared" si="292"/>
        <v>30</v>
      </c>
      <c r="LT27" s="66">
        <f t="shared" si="292"/>
        <v>31</v>
      </c>
      <c r="LU27" s="66">
        <f t="shared" si="292"/>
        <v>31</v>
      </c>
      <c r="LV27" s="66">
        <f t="shared" si="292"/>
        <v>29</v>
      </c>
      <c r="LW27" s="66">
        <f t="shared" si="292"/>
        <v>31</v>
      </c>
      <c r="LX27" s="66">
        <f t="shared" si="292"/>
        <v>30</v>
      </c>
      <c r="LY27" s="66">
        <f t="shared" si="292"/>
        <v>31</v>
      </c>
      <c r="LZ27" s="66">
        <f t="shared" si="292"/>
        <v>30</v>
      </c>
      <c r="MA27" s="66">
        <f t="shared" si="292"/>
        <v>31</v>
      </c>
      <c r="MB27" s="66">
        <f t="shared" si="292"/>
        <v>31</v>
      </c>
      <c r="MC27" s="66">
        <f t="shared" si="292"/>
        <v>30</v>
      </c>
      <c r="MD27" s="66">
        <f t="shared" si="292"/>
        <v>31</v>
      </c>
      <c r="ME27" s="66">
        <f t="shared" si="292"/>
        <v>30</v>
      </c>
      <c r="MF27" s="66">
        <f t="shared" si="292"/>
        <v>31</v>
      </c>
      <c r="MG27" s="66">
        <f t="shared" si="292"/>
        <v>31</v>
      </c>
      <c r="MH27" s="66">
        <f t="shared" si="292"/>
        <v>28</v>
      </c>
      <c r="MI27" s="66">
        <f t="shared" si="292"/>
        <v>31</v>
      </c>
      <c r="MJ27" s="66">
        <f t="shared" si="292"/>
        <v>30</v>
      </c>
      <c r="MK27" s="66">
        <f t="shared" si="292"/>
        <v>31</v>
      </c>
      <c r="ML27" s="66">
        <f t="shared" si="292"/>
        <v>30</v>
      </c>
      <c r="MM27" s="66">
        <f t="shared" si="292"/>
        <v>31</v>
      </c>
      <c r="MN27" s="66">
        <f t="shared" si="292"/>
        <v>31</v>
      </c>
      <c r="MO27" s="66">
        <f t="shared" si="292"/>
        <v>30</v>
      </c>
      <c r="MP27" s="66">
        <f t="shared" si="292"/>
        <v>31</v>
      </c>
      <c r="MQ27" s="66">
        <f t="shared" si="292"/>
        <v>30</v>
      </c>
      <c r="MR27" s="66">
        <f t="shared" si="292"/>
        <v>31</v>
      </c>
      <c r="MS27" s="66">
        <f t="shared" si="292"/>
        <v>31</v>
      </c>
      <c r="MT27" s="66">
        <f t="shared" si="292"/>
        <v>28</v>
      </c>
      <c r="MU27" s="66">
        <f t="shared" si="292"/>
        <v>31</v>
      </c>
      <c r="MV27" s="66">
        <f t="shared" si="292"/>
        <v>30</v>
      </c>
      <c r="MW27" s="66">
        <f t="shared" si="292"/>
        <v>31</v>
      </c>
      <c r="MX27" s="66">
        <f t="shared" si="292"/>
        <v>30</v>
      </c>
      <c r="MY27" s="66">
        <f t="shared" si="292"/>
        <v>31</v>
      </c>
      <c r="MZ27" s="66">
        <f t="shared" si="292"/>
        <v>31</v>
      </c>
      <c r="NA27" s="66">
        <f t="shared" si="292"/>
        <v>30</v>
      </c>
      <c r="NB27" s="66">
        <f t="shared" si="292"/>
        <v>31</v>
      </c>
      <c r="NC27" s="66">
        <f t="shared" si="292"/>
        <v>30</v>
      </c>
      <c r="ND27" s="66">
        <f t="shared" si="292"/>
        <v>31</v>
      </c>
      <c r="NE27" s="66">
        <f t="shared" si="292"/>
        <v>31</v>
      </c>
      <c r="NF27" s="66">
        <f t="shared" si="292"/>
        <v>28</v>
      </c>
      <c r="NG27" s="66">
        <f t="shared" si="292"/>
        <v>31</v>
      </c>
      <c r="NH27" s="66">
        <f t="shared" si="292"/>
        <v>30</v>
      </c>
      <c r="NI27" s="66">
        <f t="shared" si="292"/>
        <v>31</v>
      </c>
      <c r="NJ27" s="66">
        <f t="shared" si="292"/>
        <v>30</v>
      </c>
      <c r="NK27" s="66">
        <f t="shared" si="292"/>
        <v>31</v>
      </c>
      <c r="NL27" s="66">
        <f t="shared" si="292"/>
        <v>31</v>
      </c>
      <c r="NM27" s="66">
        <f t="shared" si="292"/>
        <v>30</v>
      </c>
      <c r="NN27" s="66">
        <f t="shared" si="292"/>
        <v>31</v>
      </c>
      <c r="NO27" s="66">
        <f t="shared" si="292"/>
        <v>30</v>
      </c>
      <c r="NP27" s="66">
        <f t="shared" si="292"/>
        <v>31</v>
      </c>
      <c r="NQ27" s="66">
        <f t="shared" si="292"/>
        <v>31</v>
      </c>
      <c r="NR27" s="66">
        <f t="shared" si="292"/>
        <v>29</v>
      </c>
      <c r="NS27" s="66">
        <f t="shared" si="292"/>
        <v>31</v>
      </c>
      <c r="NT27" s="66">
        <f t="shared" si="292"/>
        <v>30</v>
      </c>
      <c r="NU27" s="66">
        <f t="shared" si="292"/>
        <v>31</v>
      </c>
      <c r="NV27" s="66">
        <f t="shared" si="292"/>
        <v>30</v>
      </c>
      <c r="NW27" s="66">
        <f t="shared" si="292"/>
        <v>31</v>
      </c>
      <c r="NX27" s="66">
        <f t="shared" si="292"/>
        <v>31</v>
      </c>
      <c r="NY27" s="66">
        <f t="shared" si="292"/>
        <v>30</v>
      </c>
      <c r="NZ27" s="66">
        <f t="shared" ref="NZ27:QK27" si="293">NZ25-NZ24+1</f>
        <v>31</v>
      </c>
      <c r="OA27" s="66">
        <f t="shared" si="293"/>
        <v>30</v>
      </c>
      <c r="OB27" s="66">
        <f t="shared" si="293"/>
        <v>31</v>
      </c>
      <c r="OC27" s="66">
        <f t="shared" si="293"/>
        <v>31</v>
      </c>
      <c r="OD27" s="66">
        <f t="shared" si="293"/>
        <v>28</v>
      </c>
      <c r="OE27" s="66">
        <f t="shared" si="293"/>
        <v>31</v>
      </c>
      <c r="OF27" s="66">
        <f t="shared" si="293"/>
        <v>30</v>
      </c>
      <c r="OG27" s="66">
        <f t="shared" si="293"/>
        <v>31</v>
      </c>
      <c r="OH27" s="66">
        <f t="shared" si="293"/>
        <v>30</v>
      </c>
      <c r="OI27" s="66">
        <f t="shared" si="293"/>
        <v>31</v>
      </c>
      <c r="OJ27" s="66">
        <f t="shared" si="293"/>
        <v>31</v>
      </c>
      <c r="OK27" s="66">
        <f t="shared" si="293"/>
        <v>30</v>
      </c>
      <c r="OL27" s="66">
        <f t="shared" si="293"/>
        <v>31</v>
      </c>
      <c r="OM27" s="66">
        <f t="shared" si="293"/>
        <v>30</v>
      </c>
      <c r="ON27" s="66">
        <f t="shared" si="293"/>
        <v>31</v>
      </c>
      <c r="OO27" s="66">
        <f t="shared" si="293"/>
        <v>31</v>
      </c>
      <c r="OP27" s="66">
        <f t="shared" si="293"/>
        <v>28</v>
      </c>
      <c r="OQ27" s="66">
        <f t="shared" si="293"/>
        <v>31</v>
      </c>
      <c r="OR27" s="66">
        <f t="shared" si="293"/>
        <v>30</v>
      </c>
      <c r="OS27" s="66">
        <f t="shared" si="293"/>
        <v>31</v>
      </c>
      <c r="OT27" s="66">
        <f t="shared" si="293"/>
        <v>30</v>
      </c>
      <c r="OU27" s="66">
        <f t="shared" si="293"/>
        <v>31</v>
      </c>
      <c r="OV27" s="66">
        <f t="shared" si="293"/>
        <v>31</v>
      </c>
      <c r="OW27" s="66">
        <f t="shared" si="293"/>
        <v>30</v>
      </c>
      <c r="OX27" s="66">
        <f t="shared" si="293"/>
        <v>31</v>
      </c>
      <c r="OY27" s="66">
        <f t="shared" si="293"/>
        <v>30</v>
      </c>
      <c r="OZ27" s="66">
        <f t="shared" si="293"/>
        <v>31</v>
      </c>
      <c r="PA27" s="66">
        <f t="shared" si="293"/>
        <v>31</v>
      </c>
      <c r="PB27" s="66">
        <f t="shared" si="293"/>
        <v>28</v>
      </c>
      <c r="PC27" s="66">
        <f t="shared" si="293"/>
        <v>31</v>
      </c>
      <c r="PD27" s="66">
        <f t="shared" si="293"/>
        <v>30</v>
      </c>
      <c r="PE27" s="66">
        <f t="shared" si="293"/>
        <v>31</v>
      </c>
      <c r="PF27" s="66">
        <f t="shared" si="293"/>
        <v>30</v>
      </c>
      <c r="PG27" s="66">
        <f t="shared" si="293"/>
        <v>31</v>
      </c>
      <c r="PH27" s="66">
        <f t="shared" si="293"/>
        <v>31</v>
      </c>
      <c r="PI27" s="66">
        <f t="shared" si="293"/>
        <v>30</v>
      </c>
      <c r="PJ27" s="66">
        <f t="shared" si="293"/>
        <v>31</v>
      </c>
      <c r="PK27" s="66">
        <f t="shared" si="293"/>
        <v>30</v>
      </c>
      <c r="PL27" s="66">
        <f t="shared" si="293"/>
        <v>31</v>
      </c>
      <c r="PM27" s="66">
        <f t="shared" si="293"/>
        <v>31</v>
      </c>
      <c r="PN27" s="66">
        <f t="shared" si="293"/>
        <v>29</v>
      </c>
      <c r="PO27" s="66">
        <f t="shared" si="293"/>
        <v>31</v>
      </c>
      <c r="PP27" s="66">
        <f t="shared" si="293"/>
        <v>30</v>
      </c>
      <c r="PQ27" s="66">
        <f t="shared" si="293"/>
        <v>31</v>
      </c>
      <c r="PR27" s="66">
        <f t="shared" si="293"/>
        <v>30</v>
      </c>
      <c r="PS27" s="66">
        <f t="shared" si="293"/>
        <v>31</v>
      </c>
      <c r="PT27" s="66">
        <f t="shared" si="293"/>
        <v>31</v>
      </c>
      <c r="PU27" s="66">
        <f t="shared" si="293"/>
        <v>30</v>
      </c>
      <c r="PV27" s="66">
        <f t="shared" si="293"/>
        <v>31</v>
      </c>
      <c r="PW27" s="66">
        <f t="shared" si="293"/>
        <v>30</v>
      </c>
      <c r="PX27" s="66">
        <f t="shared" si="293"/>
        <v>31</v>
      </c>
      <c r="PY27" s="66">
        <f t="shared" si="293"/>
        <v>31</v>
      </c>
      <c r="PZ27" s="66">
        <f t="shared" si="293"/>
        <v>28</v>
      </c>
      <c r="QA27" s="66">
        <f t="shared" si="293"/>
        <v>31</v>
      </c>
      <c r="QB27" s="66">
        <f t="shared" si="293"/>
        <v>30</v>
      </c>
      <c r="QC27" s="66">
        <f t="shared" si="293"/>
        <v>31</v>
      </c>
      <c r="QD27" s="66">
        <f t="shared" si="293"/>
        <v>30</v>
      </c>
      <c r="QE27" s="66">
        <f t="shared" si="293"/>
        <v>31</v>
      </c>
      <c r="QF27" s="66">
        <f t="shared" si="293"/>
        <v>31</v>
      </c>
      <c r="QG27" s="66">
        <f t="shared" si="293"/>
        <v>30</v>
      </c>
      <c r="QH27" s="66">
        <f t="shared" si="293"/>
        <v>31</v>
      </c>
      <c r="QI27" s="66">
        <f t="shared" si="293"/>
        <v>30</v>
      </c>
      <c r="QJ27" s="66">
        <f t="shared" si="293"/>
        <v>31</v>
      </c>
      <c r="QK27" s="66">
        <f t="shared" si="293"/>
        <v>31</v>
      </c>
      <c r="QL27" s="66">
        <f t="shared" ref="QL27:SW27" si="294">QL25-QL24+1</f>
        <v>28</v>
      </c>
      <c r="QM27" s="66">
        <f t="shared" si="294"/>
        <v>31</v>
      </c>
      <c r="QN27" s="66">
        <f t="shared" si="294"/>
        <v>30</v>
      </c>
      <c r="QO27" s="66">
        <f t="shared" si="294"/>
        <v>31</v>
      </c>
      <c r="QP27" s="66">
        <f t="shared" si="294"/>
        <v>30</v>
      </c>
      <c r="QQ27" s="66">
        <f t="shared" si="294"/>
        <v>31</v>
      </c>
      <c r="QR27" s="66">
        <f t="shared" si="294"/>
        <v>31</v>
      </c>
      <c r="QS27" s="66">
        <f t="shared" si="294"/>
        <v>30</v>
      </c>
      <c r="QT27" s="66">
        <f t="shared" si="294"/>
        <v>31</v>
      </c>
      <c r="QU27" s="66">
        <f t="shared" si="294"/>
        <v>30</v>
      </c>
      <c r="QV27" s="66">
        <f t="shared" si="294"/>
        <v>31</v>
      </c>
      <c r="QW27" s="66">
        <f t="shared" si="294"/>
        <v>31</v>
      </c>
      <c r="QX27" s="66">
        <f t="shared" si="294"/>
        <v>28</v>
      </c>
      <c r="QY27" s="66">
        <f t="shared" si="294"/>
        <v>31</v>
      </c>
      <c r="QZ27" s="66">
        <f t="shared" si="294"/>
        <v>30</v>
      </c>
      <c r="RA27" s="66">
        <f t="shared" si="294"/>
        <v>31</v>
      </c>
      <c r="RB27" s="66">
        <f t="shared" si="294"/>
        <v>30</v>
      </c>
      <c r="RC27" s="66">
        <f t="shared" si="294"/>
        <v>31</v>
      </c>
      <c r="RD27" s="66">
        <f t="shared" si="294"/>
        <v>31</v>
      </c>
      <c r="RE27" s="66">
        <f t="shared" si="294"/>
        <v>30</v>
      </c>
      <c r="RF27" s="66">
        <f t="shared" si="294"/>
        <v>31</v>
      </c>
      <c r="RG27" s="66">
        <f t="shared" si="294"/>
        <v>30</v>
      </c>
      <c r="RH27" s="66">
        <f t="shared" si="294"/>
        <v>31</v>
      </c>
      <c r="RI27" s="66">
        <f t="shared" si="294"/>
        <v>31</v>
      </c>
      <c r="RJ27" s="66">
        <f t="shared" si="294"/>
        <v>29</v>
      </c>
      <c r="RK27" s="66">
        <f t="shared" si="294"/>
        <v>31</v>
      </c>
      <c r="RL27" s="66">
        <f t="shared" si="294"/>
        <v>30</v>
      </c>
      <c r="RM27" s="66">
        <f t="shared" si="294"/>
        <v>31</v>
      </c>
      <c r="RN27" s="66">
        <f t="shared" si="294"/>
        <v>30</v>
      </c>
      <c r="RO27" s="66">
        <f t="shared" si="294"/>
        <v>31</v>
      </c>
      <c r="RP27" s="66">
        <f t="shared" si="294"/>
        <v>31</v>
      </c>
      <c r="RQ27" s="66">
        <f t="shared" si="294"/>
        <v>30</v>
      </c>
      <c r="RR27" s="66">
        <f t="shared" si="294"/>
        <v>31</v>
      </c>
      <c r="RS27" s="66">
        <f t="shared" si="294"/>
        <v>30</v>
      </c>
      <c r="RT27" s="66">
        <f t="shared" si="294"/>
        <v>31</v>
      </c>
      <c r="RU27" s="66">
        <f t="shared" si="294"/>
        <v>31</v>
      </c>
      <c r="RV27" s="66">
        <f t="shared" si="294"/>
        <v>28</v>
      </c>
      <c r="RW27" s="66">
        <f t="shared" si="294"/>
        <v>31</v>
      </c>
      <c r="RX27" s="66">
        <f t="shared" si="294"/>
        <v>30</v>
      </c>
      <c r="RY27" s="66">
        <f t="shared" si="294"/>
        <v>31</v>
      </c>
      <c r="RZ27" s="66">
        <f t="shared" si="294"/>
        <v>30</v>
      </c>
      <c r="SA27" s="66">
        <f t="shared" si="294"/>
        <v>31</v>
      </c>
      <c r="SB27" s="66">
        <f t="shared" si="294"/>
        <v>31</v>
      </c>
      <c r="SC27" s="66">
        <f t="shared" si="294"/>
        <v>30</v>
      </c>
      <c r="SD27" s="66">
        <f t="shared" si="294"/>
        <v>31</v>
      </c>
      <c r="SE27" s="66">
        <f t="shared" si="294"/>
        <v>30</v>
      </c>
      <c r="SF27" s="66">
        <f t="shared" si="294"/>
        <v>31</v>
      </c>
      <c r="SG27" s="66">
        <f t="shared" si="294"/>
        <v>31</v>
      </c>
      <c r="SH27" s="66">
        <f t="shared" si="294"/>
        <v>28</v>
      </c>
      <c r="SI27" s="66">
        <f t="shared" si="294"/>
        <v>31</v>
      </c>
      <c r="SJ27" s="66">
        <f t="shared" si="294"/>
        <v>30</v>
      </c>
      <c r="SK27" s="66">
        <f t="shared" si="294"/>
        <v>31</v>
      </c>
      <c r="SL27" s="66">
        <f t="shared" si="294"/>
        <v>30</v>
      </c>
      <c r="SM27" s="66">
        <f t="shared" si="294"/>
        <v>31</v>
      </c>
      <c r="SN27" s="66">
        <f t="shared" si="294"/>
        <v>31</v>
      </c>
      <c r="SO27" s="66">
        <f t="shared" si="294"/>
        <v>30</v>
      </c>
      <c r="SP27" s="66">
        <f t="shared" si="294"/>
        <v>31</v>
      </c>
      <c r="SQ27" s="66">
        <f t="shared" si="294"/>
        <v>30</v>
      </c>
      <c r="SR27" s="66">
        <f t="shared" si="294"/>
        <v>31</v>
      </c>
      <c r="SS27" s="66">
        <f t="shared" si="294"/>
        <v>31</v>
      </c>
      <c r="ST27" s="66">
        <f t="shared" si="294"/>
        <v>28</v>
      </c>
      <c r="SU27" s="66">
        <f t="shared" si="294"/>
        <v>31</v>
      </c>
      <c r="SV27" s="66">
        <f t="shared" si="294"/>
        <v>30</v>
      </c>
      <c r="SW27" s="66">
        <f t="shared" si="294"/>
        <v>31</v>
      </c>
      <c r="SX27" s="66">
        <f t="shared" ref="SX27:VI27" si="295">SX25-SX24+1</f>
        <v>30</v>
      </c>
      <c r="SY27" s="66">
        <f t="shared" si="295"/>
        <v>31</v>
      </c>
      <c r="SZ27" s="66">
        <f t="shared" si="295"/>
        <v>31</v>
      </c>
      <c r="TA27" s="66">
        <f t="shared" si="295"/>
        <v>30</v>
      </c>
      <c r="TB27" s="66">
        <f t="shared" si="295"/>
        <v>31</v>
      </c>
      <c r="TC27" s="66">
        <f t="shared" si="295"/>
        <v>30</v>
      </c>
      <c r="TD27" s="66">
        <f t="shared" si="295"/>
        <v>31</v>
      </c>
      <c r="TE27" s="66">
        <f t="shared" si="295"/>
        <v>31</v>
      </c>
      <c r="TF27" s="66">
        <f t="shared" si="295"/>
        <v>29</v>
      </c>
      <c r="TG27" s="66">
        <f t="shared" si="295"/>
        <v>31</v>
      </c>
      <c r="TH27" s="66">
        <f t="shared" si="295"/>
        <v>30</v>
      </c>
      <c r="TI27" s="66">
        <f t="shared" si="295"/>
        <v>31</v>
      </c>
      <c r="TJ27" s="66">
        <f t="shared" si="295"/>
        <v>30</v>
      </c>
      <c r="TK27" s="66">
        <f t="shared" si="295"/>
        <v>31</v>
      </c>
      <c r="TL27" s="66">
        <f t="shared" si="295"/>
        <v>31</v>
      </c>
      <c r="TM27" s="66">
        <f t="shared" si="295"/>
        <v>30</v>
      </c>
      <c r="TN27" s="66">
        <f t="shared" si="295"/>
        <v>31</v>
      </c>
      <c r="TO27" s="66">
        <f t="shared" si="295"/>
        <v>30</v>
      </c>
      <c r="TP27" s="66">
        <f t="shared" si="295"/>
        <v>31</v>
      </c>
      <c r="TQ27" s="66">
        <f t="shared" si="295"/>
        <v>31</v>
      </c>
      <c r="TR27" s="66">
        <f t="shared" si="295"/>
        <v>28</v>
      </c>
      <c r="TS27" s="66">
        <f t="shared" si="295"/>
        <v>31</v>
      </c>
      <c r="TT27" s="66">
        <f t="shared" si="295"/>
        <v>30</v>
      </c>
      <c r="TU27" s="66">
        <f t="shared" si="295"/>
        <v>31</v>
      </c>
      <c r="TV27" s="66">
        <f t="shared" si="295"/>
        <v>30</v>
      </c>
      <c r="TW27" s="66">
        <f t="shared" si="295"/>
        <v>31</v>
      </c>
      <c r="TX27" s="66">
        <f t="shared" si="295"/>
        <v>31</v>
      </c>
      <c r="TY27" s="66">
        <f t="shared" si="295"/>
        <v>30</v>
      </c>
      <c r="TZ27" s="66">
        <f t="shared" si="295"/>
        <v>31</v>
      </c>
      <c r="UA27" s="66">
        <f t="shared" si="295"/>
        <v>30</v>
      </c>
      <c r="UB27" s="66">
        <f t="shared" si="295"/>
        <v>31</v>
      </c>
      <c r="UC27" s="66">
        <f t="shared" si="295"/>
        <v>31</v>
      </c>
      <c r="UD27" s="66">
        <f t="shared" si="295"/>
        <v>28</v>
      </c>
      <c r="UE27" s="66">
        <f t="shared" si="295"/>
        <v>31</v>
      </c>
      <c r="UF27" s="66">
        <f t="shared" si="295"/>
        <v>30</v>
      </c>
      <c r="UG27" s="66">
        <f t="shared" si="295"/>
        <v>31</v>
      </c>
      <c r="UH27" s="66">
        <f t="shared" si="295"/>
        <v>30</v>
      </c>
      <c r="UI27" s="66">
        <f t="shared" si="295"/>
        <v>31</v>
      </c>
      <c r="UJ27" s="66">
        <f t="shared" si="295"/>
        <v>31</v>
      </c>
      <c r="UK27" s="66">
        <f t="shared" si="295"/>
        <v>30</v>
      </c>
      <c r="UL27" s="66">
        <f t="shared" si="295"/>
        <v>31</v>
      </c>
      <c r="UM27" s="66">
        <f t="shared" si="295"/>
        <v>30</v>
      </c>
      <c r="UN27" s="66">
        <f t="shared" si="295"/>
        <v>31</v>
      </c>
      <c r="UO27" s="66">
        <f t="shared" si="295"/>
        <v>31</v>
      </c>
      <c r="UP27" s="66">
        <f t="shared" si="295"/>
        <v>28</v>
      </c>
      <c r="UQ27" s="66">
        <f t="shared" si="295"/>
        <v>31</v>
      </c>
      <c r="UR27" s="66">
        <f t="shared" si="295"/>
        <v>30</v>
      </c>
      <c r="US27" s="66">
        <f t="shared" si="295"/>
        <v>31</v>
      </c>
      <c r="UT27" s="66">
        <f t="shared" si="295"/>
        <v>30</v>
      </c>
      <c r="UU27" s="66">
        <f t="shared" si="295"/>
        <v>31</v>
      </c>
      <c r="UV27" s="66">
        <f t="shared" si="295"/>
        <v>31</v>
      </c>
      <c r="UW27" s="66">
        <f t="shared" si="295"/>
        <v>30</v>
      </c>
      <c r="UX27" s="66">
        <f t="shared" si="295"/>
        <v>31</v>
      </c>
      <c r="UY27" s="66">
        <f t="shared" si="295"/>
        <v>30</v>
      </c>
      <c r="UZ27" s="66">
        <f t="shared" si="295"/>
        <v>31</v>
      </c>
      <c r="VA27" s="66">
        <f t="shared" si="295"/>
        <v>31</v>
      </c>
      <c r="VB27" s="66">
        <f t="shared" si="295"/>
        <v>29</v>
      </c>
      <c r="VC27" s="66">
        <f t="shared" si="295"/>
        <v>31</v>
      </c>
      <c r="VD27" s="66">
        <f t="shared" si="295"/>
        <v>30</v>
      </c>
      <c r="VE27" s="66">
        <f t="shared" si="295"/>
        <v>31</v>
      </c>
      <c r="VF27" s="66">
        <f t="shared" si="295"/>
        <v>30</v>
      </c>
      <c r="VG27" s="66">
        <f t="shared" si="295"/>
        <v>31</v>
      </c>
      <c r="VH27" s="66">
        <f t="shared" si="295"/>
        <v>31</v>
      </c>
      <c r="VI27" s="66">
        <f t="shared" si="295"/>
        <v>30</v>
      </c>
      <c r="VJ27" s="66">
        <f t="shared" ref="VJ27:WD27" si="296">VJ25-VJ24+1</f>
        <v>31</v>
      </c>
      <c r="VK27" s="66">
        <f t="shared" si="296"/>
        <v>30</v>
      </c>
      <c r="VL27" s="66">
        <f t="shared" si="296"/>
        <v>31</v>
      </c>
      <c r="VM27" s="66">
        <f t="shared" si="296"/>
        <v>31</v>
      </c>
      <c r="VN27" s="66">
        <f t="shared" si="296"/>
        <v>28</v>
      </c>
      <c r="VO27" s="66">
        <f t="shared" si="296"/>
        <v>31</v>
      </c>
      <c r="VP27" s="66">
        <f t="shared" si="296"/>
        <v>30</v>
      </c>
      <c r="VQ27" s="66">
        <f t="shared" si="296"/>
        <v>31</v>
      </c>
      <c r="VR27" s="66">
        <f t="shared" si="296"/>
        <v>30</v>
      </c>
      <c r="VS27" s="66">
        <f t="shared" si="296"/>
        <v>31</v>
      </c>
      <c r="VT27" s="66">
        <f t="shared" si="296"/>
        <v>31</v>
      </c>
      <c r="VU27" s="66">
        <f t="shared" si="296"/>
        <v>30</v>
      </c>
      <c r="VV27" s="66">
        <f t="shared" si="296"/>
        <v>31</v>
      </c>
      <c r="VW27" s="66">
        <f t="shared" si="296"/>
        <v>30</v>
      </c>
      <c r="VX27" s="66">
        <f t="shared" si="296"/>
        <v>31</v>
      </c>
      <c r="VY27" s="66">
        <f t="shared" si="296"/>
        <v>31</v>
      </c>
      <c r="VZ27" s="66">
        <f t="shared" si="296"/>
        <v>28</v>
      </c>
      <c r="WA27" s="66">
        <f t="shared" si="296"/>
        <v>31</v>
      </c>
      <c r="WB27" s="66">
        <f t="shared" si="296"/>
        <v>30</v>
      </c>
      <c r="WC27" s="66">
        <f t="shared" si="296"/>
        <v>31</v>
      </c>
      <c r="WD27" s="66">
        <f t="shared" si="296"/>
        <v>30</v>
      </c>
    </row>
    <row r="28" spans="1:602" x14ac:dyDescent="0.35">
      <c r="T28" s="31" t="s">
        <v>488</v>
      </c>
      <c r="U28" s="66">
        <f>YEAR(U25)</f>
        <v>2025</v>
      </c>
      <c r="V28" s="66">
        <f t="shared" ref="V28:BB28" si="297">YEAR(V25)</f>
        <v>2026</v>
      </c>
      <c r="W28" s="66">
        <f t="shared" si="297"/>
        <v>2027</v>
      </c>
      <c r="X28" s="66">
        <f t="shared" si="297"/>
        <v>2028</v>
      </c>
      <c r="Y28" s="66">
        <f t="shared" si="297"/>
        <v>2029</v>
      </c>
      <c r="Z28" s="66">
        <f t="shared" si="297"/>
        <v>2030</v>
      </c>
      <c r="AA28" s="66">
        <f t="shared" si="297"/>
        <v>2031</v>
      </c>
      <c r="AB28" s="66">
        <f t="shared" si="297"/>
        <v>2032</v>
      </c>
      <c r="AC28" s="66">
        <f t="shared" si="297"/>
        <v>2033</v>
      </c>
      <c r="AD28" s="66">
        <f t="shared" si="297"/>
        <v>2034</v>
      </c>
      <c r="AE28" s="66">
        <f t="shared" si="297"/>
        <v>2035</v>
      </c>
      <c r="AF28" s="66">
        <f t="shared" si="297"/>
        <v>2036</v>
      </c>
      <c r="AG28" s="66">
        <f t="shared" si="297"/>
        <v>2037</v>
      </c>
      <c r="AH28" s="66">
        <f t="shared" si="297"/>
        <v>2038</v>
      </c>
      <c r="AI28" s="66">
        <f t="shared" si="297"/>
        <v>2039</v>
      </c>
      <c r="AJ28" s="66">
        <f t="shared" si="297"/>
        <v>2040</v>
      </c>
      <c r="AK28" s="66">
        <f t="shared" si="297"/>
        <v>2041</v>
      </c>
      <c r="AL28" s="66">
        <f t="shared" si="297"/>
        <v>2042</v>
      </c>
      <c r="AM28" s="66">
        <f t="shared" si="297"/>
        <v>2043</v>
      </c>
      <c r="AN28" s="66">
        <f t="shared" si="297"/>
        <v>2044</v>
      </c>
      <c r="AO28" s="66">
        <f t="shared" si="297"/>
        <v>2045</v>
      </c>
      <c r="AP28" s="66">
        <f t="shared" si="297"/>
        <v>2046</v>
      </c>
      <c r="AQ28" s="66">
        <f t="shared" si="297"/>
        <v>2047</v>
      </c>
      <c r="AR28" s="66">
        <f t="shared" si="297"/>
        <v>2048</v>
      </c>
      <c r="AS28" s="66">
        <f t="shared" si="297"/>
        <v>2049</v>
      </c>
      <c r="AT28" s="66">
        <f t="shared" si="297"/>
        <v>2050</v>
      </c>
      <c r="AU28" s="66">
        <f t="shared" si="297"/>
        <v>2051</v>
      </c>
      <c r="AV28" s="66">
        <f t="shared" si="297"/>
        <v>2052</v>
      </c>
      <c r="AW28" s="66">
        <f t="shared" si="297"/>
        <v>2053</v>
      </c>
      <c r="AX28" s="66">
        <f t="shared" si="297"/>
        <v>2054</v>
      </c>
      <c r="AY28" s="66">
        <f t="shared" si="297"/>
        <v>2055</v>
      </c>
      <c r="AZ28" s="66">
        <f t="shared" si="297"/>
        <v>2056</v>
      </c>
      <c r="BA28" s="66">
        <f t="shared" si="297"/>
        <v>2057</v>
      </c>
      <c r="BB28" s="66">
        <f t="shared" si="297"/>
        <v>2058</v>
      </c>
      <c r="BD28" s="31" t="s">
        <v>488</v>
      </c>
      <c r="BE28" s="66">
        <f t="shared" ref="BE28:DP28" si="298">YEAR(BE25)</f>
        <v>2024</v>
      </c>
      <c r="BF28" s="66">
        <f t="shared" si="298"/>
        <v>2024</v>
      </c>
      <c r="BG28" s="66">
        <f t="shared" si="298"/>
        <v>2025</v>
      </c>
      <c r="BH28" s="66">
        <f t="shared" si="298"/>
        <v>2025</v>
      </c>
      <c r="BI28" s="66">
        <f t="shared" si="298"/>
        <v>2025</v>
      </c>
      <c r="BJ28" s="66">
        <f t="shared" si="298"/>
        <v>2025</v>
      </c>
      <c r="BK28" s="66">
        <f t="shared" si="298"/>
        <v>2026</v>
      </c>
      <c r="BL28" s="66">
        <f t="shared" si="298"/>
        <v>2026</v>
      </c>
      <c r="BM28" s="66">
        <f t="shared" si="298"/>
        <v>2026</v>
      </c>
      <c r="BN28" s="66">
        <f t="shared" si="298"/>
        <v>2026</v>
      </c>
      <c r="BO28" s="66">
        <f t="shared" si="298"/>
        <v>2027</v>
      </c>
      <c r="BP28" s="66">
        <f t="shared" si="298"/>
        <v>2027</v>
      </c>
      <c r="BQ28" s="66">
        <f t="shared" si="298"/>
        <v>2027</v>
      </c>
      <c r="BR28" s="66">
        <f t="shared" si="298"/>
        <v>2027</v>
      </c>
      <c r="BS28" s="66">
        <f t="shared" si="298"/>
        <v>2028</v>
      </c>
      <c r="BT28" s="66">
        <f t="shared" si="298"/>
        <v>2028</v>
      </c>
      <c r="BU28" s="66">
        <f t="shared" si="298"/>
        <v>2028</v>
      </c>
      <c r="BV28" s="66">
        <f t="shared" si="298"/>
        <v>2028</v>
      </c>
      <c r="BW28" s="66">
        <f t="shared" si="298"/>
        <v>2029</v>
      </c>
      <c r="BX28" s="66">
        <f t="shared" si="298"/>
        <v>2029</v>
      </c>
      <c r="BY28" s="66">
        <f t="shared" si="298"/>
        <v>2029</v>
      </c>
      <c r="BZ28" s="66">
        <f t="shared" si="298"/>
        <v>2029</v>
      </c>
      <c r="CA28" s="66">
        <f t="shared" si="298"/>
        <v>2030</v>
      </c>
      <c r="CB28" s="66">
        <f t="shared" si="298"/>
        <v>2030</v>
      </c>
      <c r="CC28" s="66">
        <f t="shared" si="298"/>
        <v>2030</v>
      </c>
      <c r="CD28" s="66">
        <f t="shared" si="298"/>
        <v>2030</v>
      </c>
      <c r="CE28" s="66">
        <f t="shared" si="298"/>
        <v>2031</v>
      </c>
      <c r="CF28" s="66">
        <f t="shared" si="298"/>
        <v>2031</v>
      </c>
      <c r="CG28" s="66">
        <f t="shared" si="298"/>
        <v>2031</v>
      </c>
      <c r="CH28" s="66">
        <f t="shared" si="298"/>
        <v>2031</v>
      </c>
      <c r="CI28" s="66">
        <f t="shared" si="298"/>
        <v>2032</v>
      </c>
      <c r="CJ28" s="66">
        <f t="shared" si="298"/>
        <v>2032</v>
      </c>
      <c r="CK28" s="66">
        <f t="shared" si="298"/>
        <v>2032</v>
      </c>
      <c r="CL28" s="66">
        <f t="shared" si="298"/>
        <v>2032</v>
      </c>
      <c r="CM28" s="66">
        <f t="shared" si="298"/>
        <v>2033</v>
      </c>
      <c r="CN28" s="66">
        <f t="shared" si="298"/>
        <v>2033</v>
      </c>
      <c r="CO28" s="66">
        <f t="shared" si="298"/>
        <v>2033</v>
      </c>
      <c r="CP28" s="66">
        <f t="shared" si="298"/>
        <v>2033</v>
      </c>
      <c r="CQ28" s="66">
        <f t="shared" si="298"/>
        <v>2034</v>
      </c>
      <c r="CR28" s="66">
        <f t="shared" si="298"/>
        <v>2034</v>
      </c>
      <c r="CS28" s="66">
        <f t="shared" si="298"/>
        <v>2034</v>
      </c>
      <c r="CT28" s="66">
        <f t="shared" si="298"/>
        <v>2034</v>
      </c>
      <c r="CU28" s="66">
        <f t="shared" si="298"/>
        <v>2035</v>
      </c>
      <c r="CV28" s="66">
        <f t="shared" si="298"/>
        <v>2035</v>
      </c>
      <c r="CW28" s="66">
        <f t="shared" si="298"/>
        <v>2035</v>
      </c>
      <c r="CX28" s="66">
        <f t="shared" si="298"/>
        <v>2035</v>
      </c>
      <c r="CY28" s="66">
        <f t="shared" si="298"/>
        <v>2036</v>
      </c>
      <c r="CZ28" s="66">
        <f t="shared" si="298"/>
        <v>2036</v>
      </c>
      <c r="DA28" s="66">
        <f t="shared" si="298"/>
        <v>2036</v>
      </c>
      <c r="DB28" s="66">
        <f t="shared" si="298"/>
        <v>2036</v>
      </c>
      <c r="DC28" s="66">
        <f t="shared" si="298"/>
        <v>2037</v>
      </c>
      <c r="DD28" s="66">
        <f t="shared" si="298"/>
        <v>2037</v>
      </c>
      <c r="DE28" s="66">
        <f t="shared" si="298"/>
        <v>2037</v>
      </c>
      <c r="DF28" s="66">
        <f t="shared" si="298"/>
        <v>2037</v>
      </c>
      <c r="DG28" s="66">
        <f t="shared" si="298"/>
        <v>2038</v>
      </c>
      <c r="DH28" s="66">
        <f t="shared" si="298"/>
        <v>2038</v>
      </c>
      <c r="DI28" s="66">
        <f t="shared" si="298"/>
        <v>2038</v>
      </c>
      <c r="DJ28" s="66">
        <f t="shared" si="298"/>
        <v>2038</v>
      </c>
      <c r="DK28" s="66">
        <f t="shared" si="298"/>
        <v>2039</v>
      </c>
      <c r="DL28" s="66">
        <f t="shared" si="298"/>
        <v>2039</v>
      </c>
      <c r="DM28" s="66">
        <f t="shared" si="298"/>
        <v>2039</v>
      </c>
      <c r="DN28" s="66">
        <f t="shared" si="298"/>
        <v>2039</v>
      </c>
      <c r="DO28" s="66">
        <f t="shared" si="298"/>
        <v>2040</v>
      </c>
      <c r="DP28" s="66">
        <f t="shared" si="298"/>
        <v>2040</v>
      </c>
      <c r="DQ28" s="66">
        <f t="shared" ref="DQ28:GB28" si="299">YEAR(DQ25)</f>
        <v>2040</v>
      </c>
      <c r="DR28" s="66">
        <f t="shared" si="299"/>
        <v>2040</v>
      </c>
      <c r="DS28" s="66">
        <f t="shared" si="299"/>
        <v>2041</v>
      </c>
      <c r="DT28" s="66">
        <f t="shared" si="299"/>
        <v>2041</v>
      </c>
      <c r="DU28" s="66">
        <f t="shared" si="299"/>
        <v>2041</v>
      </c>
      <c r="DV28" s="66">
        <f t="shared" si="299"/>
        <v>2041</v>
      </c>
      <c r="DW28" s="66">
        <f t="shared" si="299"/>
        <v>2042</v>
      </c>
      <c r="DX28" s="66">
        <f t="shared" si="299"/>
        <v>2042</v>
      </c>
      <c r="DY28" s="66">
        <f t="shared" si="299"/>
        <v>2042</v>
      </c>
      <c r="DZ28" s="66">
        <f t="shared" si="299"/>
        <v>2042</v>
      </c>
      <c r="EA28" s="66">
        <f t="shared" si="299"/>
        <v>2043</v>
      </c>
      <c r="EB28" s="66">
        <f t="shared" si="299"/>
        <v>2043</v>
      </c>
      <c r="EC28" s="66">
        <f t="shared" si="299"/>
        <v>2043</v>
      </c>
      <c r="ED28" s="66">
        <f t="shared" si="299"/>
        <v>2043</v>
      </c>
      <c r="EE28" s="66">
        <f t="shared" si="299"/>
        <v>2044</v>
      </c>
      <c r="EF28" s="66">
        <f t="shared" si="299"/>
        <v>2044</v>
      </c>
      <c r="EG28" s="66">
        <f t="shared" si="299"/>
        <v>2044</v>
      </c>
      <c r="EH28" s="66">
        <f t="shared" si="299"/>
        <v>2044</v>
      </c>
      <c r="EI28" s="66">
        <f t="shared" si="299"/>
        <v>2045</v>
      </c>
      <c r="EJ28" s="66">
        <f t="shared" si="299"/>
        <v>2045</v>
      </c>
      <c r="EK28" s="66">
        <f t="shared" si="299"/>
        <v>2045</v>
      </c>
      <c r="EL28" s="66">
        <f t="shared" si="299"/>
        <v>2045</v>
      </c>
      <c r="EM28" s="66">
        <f t="shared" si="299"/>
        <v>2046</v>
      </c>
      <c r="EN28" s="66">
        <f t="shared" si="299"/>
        <v>2046</v>
      </c>
      <c r="EO28" s="66">
        <f t="shared" si="299"/>
        <v>2046</v>
      </c>
      <c r="EP28" s="66">
        <f t="shared" si="299"/>
        <v>2046</v>
      </c>
      <c r="EQ28" s="66">
        <f t="shared" si="299"/>
        <v>2047</v>
      </c>
      <c r="ER28" s="66">
        <f t="shared" si="299"/>
        <v>2047</v>
      </c>
      <c r="ES28" s="66">
        <f t="shared" si="299"/>
        <v>2047</v>
      </c>
      <c r="ET28" s="66">
        <f t="shared" si="299"/>
        <v>2047</v>
      </c>
      <c r="EU28" s="66">
        <f t="shared" si="299"/>
        <v>2048</v>
      </c>
      <c r="EV28" s="66">
        <f t="shared" si="299"/>
        <v>2048</v>
      </c>
      <c r="EW28" s="66">
        <f t="shared" si="299"/>
        <v>2048</v>
      </c>
      <c r="EX28" s="66">
        <f t="shared" si="299"/>
        <v>2048</v>
      </c>
      <c r="EY28" s="66">
        <f t="shared" si="299"/>
        <v>2049</v>
      </c>
      <c r="EZ28" s="66">
        <f t="shared" si="299"/>
        <v>2049</v>
      </c>
      <c r="FA28" s="66">
        <f t="shared" si="299"/>
        <v>2049</v>
      </c>
      <c r="FB28" s="66">
        <f t="shared" si="299"/>
        <v>2049</v>
      </c>
      <c r="FC28" s="66">
        <f t="shared" si="299"/>
        <v>2050</v>
      </c>
      <c r="FD28" s="66">
        <f t="shared" si="299"/>
        <v>2050</v>
      </c>
      <c r="FE28" s="66">
        <f t="shared" si="299"/>
        <v>2050</v>
      </c>
      <c r="FF28" s="66">
        <f t="shared" si="299"/>
        <v>2050</v>
      </c>
      <c r="FG28" s="66">
        <f t="shared" si="299"/>
        <v>2051</v>
      </c>
      <c r="FH28" s="66">
        <f t="shared" si="299"/>
        <v>2051</v>
      </c>
      <c r="FI28" s="66">
        <f t="shared" si="299"/>
        <v>2051</v>
      </c>
      <c r="FJ28" s="66">
        <f t="shared" si="299"/>
        <v>2051</v>
      </c>
      <c r="FK28" s="66">
        <f t="shared" si="299"/>
        <v>2052</v>
      </c>
      <c r="FL28" s="66">
        <f t="shared" si="299"/>
        <v>2052</v>
      </c>
      <c r="FM28" s="66">
        <f t="shared" si="299"/>
        <v>2052</v>
      </c>
      <c r="FN28" s="66">
        <f t="shared" si="299"/>
        <v>2052</v>
      </c>
      <c r="FO28" s="66">
        <f t="shared" si="299"/>
        <v>2053</v>
      </c>
      <c r="FP28" s="66">
        <f t="shared" si="299"/>
        <v>2053</v>
      </c>
      <c r="FQ28" s="66">
        <f t="shared" si="299"/>
        <v>2053</v>
      </c>
      <c r="FR28" s="66">
        <f t="shared" si="299"/>
        <v>2053</v>
      </c>
      <c r="FS28" s="66">
        <f t="shared" si="299"/>
        <v>2054</v>
      </c>
      <c r="FT28" s="66">
        <f t="shared" si="299"/>
        <v>2054</v>
      </c>
      <c r="FU28" s="66">
        <f t="shared" si="299"/>
        <v>2054</v>
      </c>
      <c r="FV28" s="66">
        <f t="shared" si="299"/>
        <v>2054</v>
      </c>
      <c r="FW28" s="66">
        <f t="shared" si="299"/>
        <v>2055</v>
      </c>
      <c r="FX28" s="66">
        <f t="shared" si="299"/>
        <v>2055</v>
      </c>
      <c r="FY28" s="66">
        <f t="shared" si="299"/>
        <v>2055</v>
      </c>
      <c r="FZ28" s="66">
        <f t="shared" si="299"/>
        <v>2055</v>
      </c>
      <c r="GA28" s="66">
        <f t="shared" si="299"/>
        <v>2056</v>
      </c>
      <c r="GB28" s="66">
        <f t="shared" si="299"/>
        <v>2056</v>
      </c>
      <c r="GC28" s="66">
        <f t="shared" ref="GC28:GJ28" si="300">YEAR(GC25)</f>
        <v>2056</v>
      </c>
      <c r="GD28" s="66">
        <f t="shared" si="300"/>
        <v>2056</v>
      </c>
      <c r="GE28" s="66">
        <f t="shared" si="300"/>
        <v>2057</v>
      </c>
      <c r="GF28" s="66">
        <f t="shared" si="300"/>
        <v>2057</v>
      </c>
      <c r="GG28" s="66">
        <f t="shared" si="300"/>
        <v>2057</v>
      </c>
      <c r="GH28" s="66">
        <f t="shared" si="300"/>
        <v>2057</v>
      </c>
      <c r="GI28" s="66">
        <f t="shared" si="300"/>
        <v>2058</v>
      </c>
      <c r="GJ28" s="66">
        <f t="shared" si="300"/>
        <v>2058</v>
      </c>
      <c r="GL28" s="31" t="s">
        <v>488</v>
      </c>
      <c r="GM28" s="66">
        <f>YEAR(GM25)</f>
        <v>2024</v>
      </c>
      <c r="GN28" s="66">
        <f>YEAR(GN25)</f>
        <v>2024</v>
      </c>
      <c r="GO28" s="66">
        <f>YEAR(GO25)</f>
        <v>2024</v>
      </c>
      <c r="GP28" s="66">
        <f t="shared" ref="GP28:JA28" si="301">YEAR(GP25)</f>
        <v>2024</v>
      </c>
      <c r="GQ28" s="66">
        <f t="shared" si="301"/>
        <v>2024</v>
      </c>
      <c r="GR28" s="66">
        <f t="shared" si="301"/>
        <v>2024</v>
      </c>
      <c r="GS28" s="66">
        <f t="shared" si="301"/>
        <v>2025</v>
      </c>
      <c r="GT28" s="66">
        <f t="shared" si="301"/>
        <v>2025</v>
      </c>
      <c r="GU28" s="66">
        <f t="shared" si="301"/>
        <v>2025</v>
      </c>
      <c r="GV28" s="66">
        <f t="shared" si="301"/>
        <v>2025</v>
      </c>
      <c r="GW28" s="66">
        <f t="shared" si="301"/>
        <v>2025</v>
      </c>
      <c r="GX28" s="66">
        <f t="shared" si="301"/>
        <v>2025</v>
      </c>
      <c r="GY28" s="66">
        <f t="shared" si="301"/>
        <v>2025</v>
      </c>
      <c r="GZ28" s="66">
        <f t="shared" si="301"/>
        <v>2025</v>
      </c>
      <c r="HA28" s="66">
        <f t="shared" si="301"/>
        <v>2025</v>
      </c>
      <c r="HB28" s="66">
        <f t="shared" si="301"/>
        <v>2025</v>
      </c>
      <c r="HC28" s="66">
        <f t="shared" si="301"/>
        <v>2025</v>
      </c>
      <c r="HD28" s="66">
        <f t="shared" si="301"/>
        <v>2025</v>
      </c>
      <c r="HE28" s="66">
        <f t="shared" si="301"/>
        <v>2026</v>
      </c>
      <c r="HF28" s="66">
        <f t="shared" si="301"/>
        <v>2026</v>
      </c>
      <c r="HG28" s="66">
        <f t="shared" si="301"/>
        <v>2026</v>
      </c>
      <c r="HH28" s="66">
        <f t="shared" si="301"/>
        <v>2026</v>
      </c>
      <c r="HI28" s="66">
        <f t="shared" si="301"/>
        <v>2026</v>
      </c>
      <c r="HJ28" s="66">
        <f t="shared" si="301"/>
        <v>2026</v>
      </c>
      <c r="HK28" s="66">
        <f t="shared" si="301"/>
        <v>2026</v>
      </c>
      <c r="HL28" s="66">
        <f t="shared" si="301"/>
        <v>2026</v>
      </c>
      <c r="HM28" s="66">
        <f t="shared" si="301"/>
        <v>2026</v>
      </c>
      <c r="HN28" s="66">
        <f t="shared" si="301"/>
        <v>2026</v>
      </c>
      <c r="HO28" s="66">
        <f t="shared" si="301"/>
        <v>2026</v>
      </c>
      <c r="HP28" s="66">
        <f t="shared" si="301"/>
        <v>2026</v>
      </c>
      <c r="HQ28" s="66">
        <f t="shared" si="301"/>
        <v>2027</v>
      </c>
      <c r="HR28" s="66">
        <f t="shared" si="301"/>
        <v>2027</v>
      </c>
      <c r="HS28" s="66">
        <f t="shared" si="301"/>
        <v>2027</v>
      </c>
      <c r="HT28" s="66">
        <f t="shared" si="301"/>
        <v>2027</v>
      </c>
      <c r="HU28" s="66">
        <f t="shared" si="301"/>
        <v>2027</v>
      </c>
      <c r="HV28" s="66">
        <f t="shared" si="301"/>
        <v>2027</v>
      </c>
      <c r="HW28" s="66">
        <f t="shared" si="301"/>
        <v>2027</v>
      </c>
      <c r="HX28" s="66">
        <f t="shared" si="301"/>
        <v>2027</v>
      </c>
      <c r="HY28" s="66">
        <f t="shared" si="301"/>
        <v>2027</v>
      </c>
      <c r="HZ28" s="66">
        <f t="shared" si="301"/>
        <v>2027</v>
      </c>
      <c r="IA28" s="66">
        <f t="shared" si="301"/>
        <v>2027</v>
      </c>
      <c r="IB28" s="66">
        <f t="shared" si="301"/>
        <v>2027</v>
      </c>
      <c r="IC28" s="66">
        <f t="shared" si="301"/>
        <v>2028</v>
      </c>
      <c r="ID28" s="66">
        <f t="shared" si="301"/>
        <v>2028</v>
      </c>
      <c r="IE28" s="66">
        <f t="shared" si="301"/>
        <v>2028</v>
      </c>
      <c r="IF28" s="66">
        <f t="shared" si="301"/>
        <v>2028</v>
      </c>
      <c r="IG28" s="66">
        <f t="shared" si="301"/>
        <v>2028</v>
      </c>
      <c r="IH28" s="66">
        <f t="shared" si="301"/>
        <v>2028</v>
      </c>
      <c r="II28" s="66">
        <f t="shared" si="301"/>
        <v>2028</v>
      </c>
      <c r="IJ28" s="66">
        <f t="shared" si="301"/>
        <v>2028</v>
      </c>
      <c r="IK28" s="66">
        <f t="shared" si="301"/>
        <v>2028</v>
      </c>
      <c r="IL28" s="66">
        <f t="shared" si="301"/>
        <v>2028</v>
      </c>
      <c r="IM28" s="66">
        <f t="shared" si="301"/>
        <v>2028</v>
      </c>
      <c r="IN28" s="66">
        <f t="shared" si="301"/>
        <v>2028</v>
      </c>
      <c r="IO28" s="66">
        <f t="shared" si="301"/>
        <v>2029</v>
      </c>
      <c r="IP28" s="66">
        <f t="shared" si="301"/>
        <v>2029</v>
      </c>
      <c r="IQ28" s="66">
        <f t="shared" si="301"/>
        <v>2029</v>
      </c>
      <c r="IR28" s="66">
        <f t="shared" si="301"/>
        <v>2029</v>
      </c>
      <c r="IS28" s="66">
        <f t="shared" si="301"/>
        <v>2029</v>
      </c>
      <c r="IT28" s="66">
        <f t="shared" si="301"/>
        <v>2029</v>
      </c>
      <c r="IU28" s="66">
        <f t="shared" si="301"/>
        <v>2029</v>
      </c>
      <c r="IV28" s="66">
        <f t="shared" si="301"/>
        <v>2029</v>
      </c>
      <c r="IW28" s="66">
        <f t="shared" si="301"/>
        <v>2029</v>
      </c>
      <c r="IX28" s="66">
        <f t="shared" si="301"/>
        <v>2029</v>
      </c>
      <c r="IY28" s="66">
        <f t="shared" si="301"/>
        <v>2029</v>
      </c>
      <c r="IZ28" s="66">
        <f t="shared" si="301"/>
        <v>2029</v>
      </c>
      <c r="JA28" s="66">
        <f t="shared" si="301"/>
        <v>2030</v>
      </c>
      <c r="JB28" s="66">
        <f t="shared" ref="JB28:LM28" si="302">YEAR(JB25)</f>
        <v>2030</v>
      </c>
      <c r="JC28" s="66">
        <f t="shared" si="302"/>
        <v>2030</v>
      </c>
      <c r="JD28" s="66">
        <f t="shared" si="302"/>
        <v>2030</v>
      </c>
      <c r="JE28" s="66">
        <f t="shared" si="302"/>
        <v>2030</v>
      </c>
      <c r="JF28" s="66">
        <f t="shared" si="302"/>
        <v>2030</v>
      </c>
      <c r="JG28" s="66">
        <f t="shared" si="302"/>
        <v>2030</v>
      </c>
      <c r="JH28" s="66">
        <f t="shared" si="302"/>
        <v>2030</v>
      </c>
      <c r="JI28" s="66">
        <f t="shared" si="302"/>
        <v>2030</v>
      </c>
      <c r="JJ28" s="66">
        <f t="shared" si="302"/>
        <v>2030</v>
      </c>
      <c r="JK28" s="66">
        <f t="shared" si="302"/>
        <v>2030</v>
      </c>
      <c r="JL28" s="66">
        <f t="shared" si="302"/>
        <v>2030</v>
      </c>
      <c r="JM28" s="66">
        <f t="shared" si="302"/>
        <v>2031</v>
      </c>
      <c r="JN28" s="66">
        <f t="shared" si="302"/>
        <v>2031</v>
      </c>
      <c r="JO28" s="66">
        <f t="shared" si="302"/>
        <v>2031</v>
      </c>
      <c r="JP28" s="66">
        <f t="shared" si="302"/>
        <v>2031</v>
      </c>
      <c r="JQ28" s="66">
        <f t="shared" si="302"/>
        <v>2031</v>
      </c>
      <c r="JR28" s="66">
        <f t="shared" si="302"/>
        <v>2031</v>
      </c>
      <c r="JS28" s="66">
        <f t="shared" si="302"/>
        <v>2031</v>
      </c>
      <c r="JT28" s="66">
        <f t="shared" si="302"/>
        <v>2031</v>
      </c>
      <c r="JU28" s="66">
        <f t="shared" si="302"/>
        <v>2031</v>
      </c>
      <c r="JV28" s="66">
        <f t="shared" si="302"/>
        <v>2031</v>
      </c>
      <c r="JW28" s="66">
        <f t="shared" si="302"/>
        <v>2031</v>
      </c>
      <c r="JX28" s="66">
        <f t="shared" si="302"/>
        <v>2031</v>
      </c>
      <c r="JY28" s="66">
        <f t="shared" si="302"/>
        <v>2032</v>
      </c>
      <c r="JZ28" s="66">
        <f t="shared" si="302"/>
        <v>2032</v>
      </c>
      <c r="KA28" s="66">
        <f t="shared" si="302"/>
        <v>2032</v>
      </c>
      <c r="KB28" s="66">
        <f t="shared" si="302"/>
        <v>2032</v>
      </c>
      <c r="KC28" s="66">
        <f t="shared" si="302"/>
        <v>2032</v>
      </c>
      <c r="KD28" s="66">
        <f t="shared" si="302"/>
        <v>2032</v>
      </c>
      <c r="KE28" s="66">
        <f t="shared" si="302"/>
        <v>2032</v>
      </c>
      <c r="KF28" s="66">
        <f t="shared" si="302"/>
        <v>2032</v>
      </c>
      <c r="KG28" s="66">
        <f t="shared" si="302"/>
        <v>2032</v>
      </c>
      <c r="KH28" s="66">
        <f t="shared" si="302"/>
        <v>2032</v>
      </c>
      <c r="KI28" s="66">
        <f t="shared" si="302"/>
        <v>2032</v>
      </c>
      <c r="KJ28" s="66">
        <f t="shared" si="302"/>
        <v>2032</v>
      </c>
      <c r="KK28" s="66">
        <f t="shared" si="302"/>
        <v>2033</v>
      </c>
      <c r="KL28" s="66">
        <f t="shared" si="302"/>
        <v>2033</v>
      </c>
      <c r="KM28" s="66">
        <f t="shared" si="302"/>
        <v>2033</v>
      </c>
      <c r="KN28" s="66">
        <f t="shared" si="302"/>
        <v>2033</v>
      </c>
      <c r="KO28" s="66">
        <f t="shared" si="302"/>
        <v>2033</v>
      </c>
      <c r="KP28" s="66">
        <f t="shared" si="302"/>
        <v>2033</v>
      </c>
      <c r="KQ28" s="66">
        <f t="shared" si="302"/>
        <v>2033</v>
      </c>
      <c r="KR28" s="66">
        <f t="shared" si="302"/>
        <v>2033</v>
      </c>
      <c r="KS28" s="66">
        <f t="shared" si="302"/>
        <v>2033</v>
      </c>
      <c r="KT28" s="66">
        <f t="shared" si="302"/>
        <v>2033</v>
      </c>
      <c r="KU28" s="66">
        <f t="shared" si="302"/>
        <v>2033</v>
      </c>
      <c r="KV28" s="66">
        <f t="shared" si="302"/>
        <v>2033</v>
      </c>
      <c r="KW28" s="66">
        <f t="shared" si="302"/>
        <v>2034</v>
      </c>
      <c r="KX28" s="66">
        <f t="shared" si="302"/>
        <v>2034</v>
      </c>
      <c r="KY28" s="66">
        <f t="shared" si="302"/>
        <v>2034</v>
      </c>
      <c r="KZ28" s="66">
        <f t="shared" si="302"/>
        <v>2034</v>
      </c>
      <c r="LA28" s="66">
        <f t="shared" si="302"/>
        <v>2034</v>
      </c>
      <c r="LB28" s="66">
        <f t="shared" si="302"/>
        <v>2034</v>
      </c>
      <c r="LC28" s="66">
        <f t="shared" si="302"/>
        <v>2034</v>
      </c>
      <c r="LD28" s="66">
        <f t="shared" si="302"/>
        <v>2034</v>
      </c>
      <c r="LE28" s="66">
        <f t="shared" si="302"/>
        <v>2034</v>
      </c>
      <c r="LF28" s="66">
        <f t="shared" si="302"/>
        <v>2034</v>
      </c>
      <c r="LG28" s="66">
        <f t="shared" si="302"/>
        <v>2034</v>
      </c>
      <c r="LH28" s="66">
        <f t="shared" si="302"/>
        <v>2034</v>
      </c>
      <c r="LI28" s="66">
        <f t="shared" si="302"/>
        <v>2035</v>
      </c>
      <c r="LJ28" s="66">
        <f t="shared" si="302"/>
        <v>2035</v>
      </c>
      <c r="LK28" s="66">
        <f t="shared" si="302"/>
        <v>2035</v>
      </c>
      <c r="LL28" s="66">
        <f t="shared" si="302"/>
        <v>2035</v>
      </c>
      <c r="LM28" s="66">
        <f t="shared" si="302"/>
        <v>2035</v>
      </c>
      <c r="LN28" s="66">
        <f t="shared" ref="LN28:NY28" si="303">YEAR(LN25)</f>
        <v>2035</v>
      </c>
      <c r="LO28" s="66">
        <f t="shared" si="303"/>
        <v>2035</v>
      </c>
      <c r="LP28" s="66">
        <f t="shared" si="303"/>
        <v>2035</v>
      </c>
      <c r="LQ28" s="66">
        <f t="shared" si="303"/>
        <v>2035</v>
      </c>
      <c r="LR28" s="66">
        <f t="shared" si="303"/>
        <v>2035</v>
      </c>
      <c r="LS28" s="66">
        <f t="shared" si="303"/>
        <v>2035</v>
      </c>
      <c r="LT28" s="66">
        <f t="shared" si="303"/>
        <v>2035</v>
      </c>
      <c r="LU28" s="66">
        <f t="shared" si="303"/>
        <v>2036</v>
      </c>
      <c r="LV28" s="66">
        <f t="shared" si="303"/>
        <v>2036</v>
      </c>
      <c r="LW28" s="66">
        <f t="shared" si="303"/>
        <v>2036</v>
      </c>
      <c r="LX28" s="66">
        <f t="shared" si="303"/>
        <v>2036</v>
      </c>
      <c r="LY28" s="66">
        <f t="shared" si="303"/>
        <v>2036</v>
      </c>
      <c r="LZ28" s="66">
        <f t="shared" si="303"/>
        <v>2036</v>
      </c>
      <c r="MA28" s="66">
        <f t="shared" si="303"/>
        <v>2036</v>
      </c>
      <c r="MB28" s="66">
        <f t="shared" si="303"/>
        <v>2036</v>
      </c>
      <c r="MC28" s="66">
        <f t="shared" si="303"/>
        <v>2036</v>
      </c>
      <c r="MD28" s="66">
        <f t="shared" si="303"/>
        <v>2036</v>
      </c>
      <c r="ME28" s="66">
        <f t="shared" si="303"/>
        <v>2036</v>
      </c>
      <c r="MF28" s="66">
        <f t="shared" si="303"/>
        <v>2036</v>
      </c>
      <c r="MG28" s="66">
        <f t="shared" si="303"/>
        <v>2037</v>
      </c>
      <c r="MH28" s="66">
        <f t="shared" si="303"/>
        <v>2037</v>
      </c>
      <c r="MI28" s="66">
        <f t="shared" si="303"/>
        <v>2037</v>
      </c>
      <c r="MJ28" s="66">
        <f t="shared" si="303"/>
        <v>2037</v>
      </c>
      <c r="MK28" s="66">
        <f t="shared" si="303"/>
        <v>2037</v>
      </c>
      <c r="ML28" s="66">
        <f t="shared" si="303"/>
        <v>2037</v>
      </c>
      <c r="MM28" s="66">
        <f t="shared" si="303"/>
        <v>2037</v>
      </c>
      <c r="MN28" s="66">
        <f t="shared" si="303"/>
        <v>2037</v>
      </c>
      <c r="MO28" s="66">
        <f t="shared" si="303"/>
        <v>2037</v>
      </c>
      <c r="MP28" s="66">
        <f t="shared" si="303"/>
        <v>2037</v>
      </c>
      <c r="MQ28" s="66">
        <f t="shared" si="303"/>
        <v>2037</v>
      </c>
      <c r="MR28" s="66">
        <f t="shared" si="303"/>
        <v>2037</v>
      </c>
      <c r="MS28" s="66">
        <f t="shared" si="303"/>
        <v>2038</v>
      </c>
      <c r="MT28" s="66">
        <f t="shared" si="303"/>
        <v>2038</v>
      </c>
      <c r="MU28" s="66">
        <f t="shared" si="303"/>
        <v>2038</v>
      </c>
      <c r="MV28" s="66">
        <f t="shared" si="303"/>
        <v>2038</v>
      </c>
      <c r="MW28" s="66">
        <f t="shared" si="303"/>
        <v>2038</v>
      </c>
      <c r="MX28" s="66">
        <f t="shared" si="303"/>
        <v>2038</v>
      </c>
      <c r="MY28" s="66">
        <f t="shared" si="303"/>
        <v>2038</v>
      </c>
      <c r="MZ28" s="66">
        <f t="shared" si="303"/>
        <v>2038</v>
      </c>
      <c r="NA28" s="66">
        <f t="shared" si="303"/>
        <v>2038</v>
      </c>
      <c r="NB28" s="66">
        <f t="shared" si="303"/>
        <v>2038</v>
      </c>
      <c r="NC28" s="66">
        <f t="shared" si="303"/>
        <v>2038</v>
      </c>
      <c r="ND28" s="66">
        <f t="shared" si="303"/>
        <v>2038</v>
      </c>
      <c r="NE28" s="66">
        <f t="shared" si="303"/>
        <v>2039</v>
      </c>
      <c r="NF28" s="66">
        <f t="shared" si="303"/>
        <v>2039</v>
      </c>
      <c r="NG28" s="66">
        <f t="shared" si="303"/>
        <v>2039</v>
      </c>
      <c r="NH28" s="66">
        <f t="shared" si="303"/>
        <v>2039</v>
      </c>
      <c r="NI28" s="66">
        <f t="shared" si="303"/>
        <v>2039</v>
      </c>
      <c r="NJ28" s="66">
        <f t="shared" si="303"/>
        <v>2039</v>
      </c>
      <c r="NK28" s="66">
        <f t="shared" si="303"/>
        <v>2039</v>
      </c>
      <c r="NL28" s="66">
        <f t="shared" si="303"/>
        <v>2039</v>
      </c>
      <c r="NM28" s="66">
        <f t="shared" si="303"/>
        <v>2039</v>
      </c>
      <c r="NN28" s="66">
        <f t="shared" si="303"/>
        <v>2039</v>
      </c>
      <c r="NO28" s="66">
        <f t="shared" si="303"/>
        <v>2039</v>
      </c>
      <c r="NP28" s="66">
        <f t="shared" si="303"/>
        <v>2039</v>
      </c>
      <c r="NQ28" s="66">
        <f t="shared" si="303"/>
        <v>2040</v>
      </c>
      <c r="NR28" s="66">
        <f t="shared" si="303"/>
        <v>2040</v>
      </c>
      <c r="NS28" s="66">
        <f t="shared" si="303"/>
        <v>2040</v>
      </c>
      <c r="NT28" s="66">
        <f t="shared" si="303"/>
        <v>2040</v>
      </c>
      <c r="NU28" s="66">
        <f t="shared" si="303"/>
        <v>2040</v>
      </c>
      <c r="NV28" s="66">
        <f t="shared" si="303"/>
        <v>2040</v>
      </c>
      <c r="NW28" s="66">
        <f t="shared" si="303"/>
        <v>2040</v>
      </c>
      <c r="NX28" s="66">
        <f t="shared" si="303"/>
        <v>2040</v>
      </c>
      <c r="NY28" s="66">
        <f t="shared" si="303"/>
        <v>2040</v>
      </c>
      <c r="NZ28" s="66">
        <f t="shared" ref="NZ28:QK28" si="304">YEAR(NZ25)</f>
        <v>2040</v>
      </c>
      <c r="OA28" s="66">
        <f t="shared" si="304"/>
        <v>2040</v>
      </c>
      <c r="OB28" s="66">
        <f t="shared" si="304"/>
        <v>2040</v>
      </c>
      <c r="OC28" s="66">
        <f t="shared" si="304"/>
        <v>2041</v>
      </c>
      <c r="OD28" s="66">
        <f t="shared" si="304"/>
        <v>2041</v>
      </c>
      <c r="OE28" s="66">
        <f t="shared" si="304"/>
        <v>2041</v>
      </c>
      <c r="OF28" s="66">
        <f t="shared" si="304"/>
        <v>2041</v>
      </c>
      <c r="OG28" s="66">
        <f t="shared" si="304"/>
        <v>2041</v>
      </c>
      <c r="OH28" s="66">
        <f t="shared" si="304"/>
        <v>2041</v>
      </c>
      <c r="OI28" s="66">
        <f t="shared" si="304"/>
        <v>2041</v>
      </c>
      <c r="OJ28" s="66">
        <f t="shared" si="304"/>
        <v>2041</v>
      </c>
      <c r="OK28" s="66">
        <f t="shared" si="304"/>
        <v>2041</v>
      </c>
      <c r="OL28" s="66">
        <f t="shared" si="304"/>
        <v>2041</v>
      </c>
      <c r="OM28" s="66">
        <f t="shared" si="304"/>
        <v>2041</v>
      </c>
      <c r="ON28" s="66">
        <f t="shared" si="304"/>
        <v>2041</v>
      </c>
      <c r="OO28" s="66">
        <f t="shared" si="304"/>
        <v>2042</v>
      </c>
      <c r="OP28" s="66">
        <f t="shared" si="304"/>
        <v>2042</v>
      </c>
      <c r="OQ28" s="66">
        <f t="shared" si="304"/>
        <v>2042</v>
      </c>
      <c r="OR28" s="66">
        <f t="shared" si="304"/>
        <v>2042</v>
      </c>
      <c r="OS28" s="66">
        <f t="shared" si="304"/>
        <v>2042</v>
      </c>
      <c r="OT28" s="66">
        <f t="shared" si="304"/>
        <v>2042</v>
      </c>
      <c r="OU28" s="66">
        <f t="shared" si="304"/>
        <v>2042</v>
      </c>
      <c r="OV28" s="66">
        <f t="shared" si="304"/>
        <v>2042</v>
      </c>
      <c r="OW28" s="66">
        <f t="shared" si="304"/>
        <v>2042</v>
      </c>
      <c r="OX28" s="66">
        <f t="shared" si="304"/>
        <v>2042</v>
      </c>
      <c r="OY28" s="66">
        <f t="shared" si="304"/>
        <v>2042</v>
      </c>
      <c r="OZ28" s="66">
        <f t="shared" si="304"/>
        <v>2042</v>
      </c>
      <c r="PA28" s="66">
        <f t="shared" si="304"/>
        <v>2043</v>
      </c>
      <c r="PB28" s="66">
        <f t="shared" si="304"/>
        <v>2043</v>
      </c>
      <c r="PC28" s="66">
        <f t="shared" si="304"/>
        <v>2043</v>
      </c>
      <c r="PD28" s="66">
        <f t="shared" si="304"/>
        <v>2043</v>
      </c>
      <c r="PE28" s="66">
        <f t="shared" si="304"/>
        <v>2043</v>
      </c>
      <c r="PF28" s="66">
        <f t="shared" si="304"/>
        <v>2043</v>
      </c>
      <c r="PG28" s="66">
        <f t="shared" si="304"/>
        <v>2043</v>
      </c>
      <c r="PH28" s="66">
        <f t="shared" si="304"/>
        <v>2043</v>
      </c>
      <c r="PI28" s="66">
        <f t="shared" si="304"/>
        <v>2043</v>
      </c>
      <c r="PJ28" s="66">
        <f t="shared" si="304"/>
        <v>2043</v>
      </c>
      <c r="PK28" s="66">
        <f t="shared" si="304"/>
        <v>2043</v>
      </c>
      <c r="PL28" s="66">
        <f t="shared" si="304"/>
        <v>2043</v>
      </c>
      <c r="PM28" s="66">
        <f t="shared" si="304"/>
        <v>2044</v>
      </c>
      <c r="PN28" s="66">
        <f t="shared" si="304"/>
        <v>2044</v>
      </c>
      <c r="PO28" s="66">
        <f t="shared" si="304"/>
        <v>2044</v>
      </c>
      <c r="PP28" s="66">
        <f t="shared" si="304"/>
        <v>2044</v>
      </c>
      <c r="PQ28" s="66">
        <f t="shared" si="304"/>
        <v>2044</v>
      </c>
      <c r="PR28" s="66">
        <f t="shared" si="304"/>
        <v>2044</v>
      </c>
      <c r="PS28" s="66">
        <f t="shared" si="304"/>
        <v>2044</v>
      </c>
      <c r="PT28" s="66">
        <f t="shared" si="304"/>
        <v>2044</v>
      </c>
      <c r="PU28" s="66">
        <f t="shared" si="304"/>
        <v>2044</v>
      </c>
      <c r="PV28" s="66">
        <f t="shared" si="304"/>
        <v>2044</v>
      </c>
      <c r="PW28" s="66">
        <f t="shared" si="304"/>
        <v>2044</v>
      </c>
      <c r="PX28" s="66">
        <f t="shared" si="304"/>
        <v>2044</v>
      </c>
      <c r="PY28" s="66">
        <f t="shared" si="304"/>
        <v>2045</v>
      </c>
      <c r="PZ28" s="66">
        <f t="shared" si="304"/>
        <v>2045</v>
      </c>
      <c r="QA28" s="66">
        <f t="shared" si="304"/>
        <v>2045</v>
      </c>
      <c r="QB28" s="66">
        <f t="shared" si="304"/>
        <v>2045</v>
      </c>
      <c r="QC28" s="66">
        <f t="shared" si="304"/>
        <v>2045</v>
      </c>
      <c r="QD28" s="66">
        <f t="shared" si="304"/>
        <v>2045</v>
      </c>
      <c r="QE28" s="66">
        <f t="shared" si="304"/>
        <v>2045</v>
      </c>
      <c r="QF28" s="66">
        <f t="shared" si="304"/>
        <v>2045</v>
      </c>
      <c r="QG28" s="66">
        <f t="shared" si="304"/>
        <v>2045</v>
      </c>
      <c r="QH28" s="66">
        <f t="shared" si="304"/>
        <v>2045</v>
      </c>
      <c r="QI28" s="66">
        <f t="shared" si="304"/>
        <v>2045</v>
      </c>
      <c r="QJ28" s="66">
        <f t="shared" si="304"/>
        <v>2045</v>
      </c>
      <c r="QK28" s="66">
        <f t="shared" si="304"/>
        <v>2046</v>
      </c>
      <c r="QL28" s="66">
        <f t="shared" ref="QL28:SW28" si="305">YEAR(QL25)</f>
        <v>2046</v>
      </c>
      <c r="QM28" s="66">
        <f t="shared" si="305"/>
        <v>2046</v>
      </c>
      <c r="QN28" s="66">
        <f t="shared" si="305"/>
        <v>2046</v>
      </c>
      <c r="QO28" s="66">
        <f t="shared" si="305"/>
        <v>2046</v>
      </c>
      <c r="QP28" s="66">
        <f t="shared" si="305"/>
        <v>2046</v>
      </c>
      <c r="QQ28" s="66">
        <f t="shared" si="305"/>
        <v>2046</v>
      </c>
      <c r="QR28" s="66">
        <f t="shared" si="305"/>
        <v>2046</v>
      </c>
      <c r="QS28" s="66">
        <f t="shared" si="305"/>
        <v>2046</v>
      </c>
      <c r="QT28" s="66">
        <f t="shared" si="305"/>
        <v>2046</v>
      </c>
      <c r="QU28" s="66">
        <f t="shared" si="305"/>
        <v>2046</v>
      </c>
      <c r="QV28" s="66">
        <f t="shared" si="305"/>
        <v>2046</v>
      </c>
      <c r="QW28" s="66">
        <f t="shared" si="305"/>
        <v>2047</v>
      </c>
      <c r="QX28" s="66">
        <f t="shared" si="305"/>
        <v>2047</v>
      </c>
      <c r="QY28" s="66">
        <f t="shared" si="305"/>
        <v>2047</v>
      </c>
      <c r="QZ28" s="66">
        <f t="shared" si="305"/>
        <v>2047</v>
      </c>
      <c r="RA28" s="66">
        <f t="shared" si="305"/>
        <v>2047</v>
      </c>
      <c r="RB28" s="66">
        <f t="shared" si="305"/>
        <v>2047</v>
      </c>
      <c r="RC28" s="66">
        <f t="shared" si="305"/>
        <v>2047</v>
      </c>
      <c r="RD28" s="66">
        <f t="shared" si="305"/>
        <v>2047</v>
      </c>
      <c r="RE28" s="66">
        <f t="shared" si="305"/>
        <v>2047</v>
      </c>
      <c r="RF28" s="66">
        <f t="shared" si="305"/>
        <v>2047</v>
      </c>
      <c r="RG28" s="66">
        <f t="shared" si="305"/>
        <v>2047</v>
      </c>
      <c r="RH28" s="66">
        <f t="shared" si="305"/>
        <v>2047</v>
      </c>
      <c r="RI28" s="66">
        <f t="shared" si="305"/>
        <v>2048</v>
      </c>
      <c r="RJ28" s="66">
        <f t="shared" si="305"/>
        <v>2048</v>
      </c>
      <c r="RK28" s="66">
        <f t="shared" si="305"/>
        <v>2048</v>
      </c>
      <c r="RL28" s="66">
        <f t="shared" si="305"/>
        <v>2048</v>
      </c>
      <c r="RM28" s="66">
        <f t="shared" si="305"/>
        <v>2048</v>
      </c>
      <c r="RN28" s="66">
        <f t="shared" si="305"/>
        <v>2048</v>
      </c>
      <c r="RO28" s="66">
        <f t="shared" si="305"/>
        <v>2048</v>
      </c>
      <c r="RP28" s="66">
        <f t="shared" si="305"/>
        <v>2048</v>
      </c>
      <c r="RQ28" s="66">
        <f t="shared" si="305"/>
        <v>2048</v>
      </c>
      <c r="RR28" s="66">
        <f t="shared" si="305"/>
        <v>2048</v>
      </c>
      <c r="RS28" s="66">
        <f t="shared" si="305"/>
        <v>2048</v>
      </c>
      <c r="RT28" s="66">
        <f t="shared" si="305"/>
        <v>2048</v>
      </c>
      <c r="RU28" s="66">
        <f t="shared" si="305"/>
        <v>2049</v>
      </c>
      <c r="RV28" s="66">
        <f t="shared" si="305"/>
        <v>2049</v>
      </c>
      <c r="RW28" s="66">
        <f t="shared" si="305"/>
        <v>2049</v>
      </c>
      <c r="RX28" s="66">
        <f t="shared" si="305"/>
        <v>2049</v>
      </c>
      <c r="RY28" s="66">
        <f t="shared" si="305"/>
        <v>2049</v>
      </c>
      <c r="RZ28" s="66">
        <f t="shared" si="305"/>
        <v>2049</v>
      </c>
      <c r="SA28" s="66">
        <f t="shared" si="305"/>
        <v>2049</v>
      </c>
      <c r="SB28" s="66">
        <f t="shared" si="305"/>
        <v>2049</v>
      </c>
      <c r="SC28" s="66">
        <f t="shared" si="305"/>
        <v>2049</v>
      </c>
      <c r="SD28" s="66">
        <f t="shared" si="305"/>
        <v>2049</v>
      </c>
      <c r="SE28" s="66">
        <f t="shared" si="305"/>
        <v>2049</v>
      </c>
      <c r="SF28" s="66">
        <f t="shared" si="305"/>
        <v>2049</v>
      </c>
      <c r="SG28" s="66">
        <f t="shared" si="305"/>
        <v>2050</v>
      </c>
      <c r="SH28" s="66">
        <f t="shared" si="305"/>
        <v>2050</v>
      </c>
      <c r="SI28" s="66">
        <f t="shared" si="305"/>
        <v>2050</v>
      </c>
      <c r="SJ28" s="66">
        <f t="shared" si="305"/>
        <v>2050</v>
      </c>
      <c r="SK28" s="66">
        <f t="shared" si="305"/>
        <v>2050</v>
      </c>
      <c r="SL28" s="66">
        <f t="shared" si="305"/>
        <v>2050</v>
      </c>
      <c r="SM28" s="66">
        <f t="shared" si="305"/>
        <v>2050</v>
      </c>
      <c r="SN28" s="66">
        <f t="shared" si="305"/>
        <v>2050</v>
      </c>
      <c r="SO28" s="66">
        <f t="shared" si="305"/>
        <v>2050</v>
      </c>
      <c r="SP28" s="66">
        <f t="shared" si="305"/>
        <v>2050</v>
      </c>
      <c r="SQ28" s="66">
        <f t="shared" si="305"/>
        <v>2050</v>
      </c>
      <c r="SR28" s="66">
        <f t="shared" si="305"/>
        <v>2050</v>
      </c>
      <c r="SS28" s="66">
        <f t="shared" si="305"/>
        <v>2051</v>
      </c>
      <c r="ST28" s="66">
        <f t="shared" si="305"/>
        <v>2051</v>
      </c>
      <c r="SU28" s="66">
        <f t="shared" si="305"/>
        <v>2051</v>
      </c>
      <c r="SV28" s="66">
        <f t="shared" si="305"/>
        <v>2051</v>
      </c>
      <c r="SW28" s="66">
        <f t="shared" si="305"/>
        <v>2051</v>
      </c>
      <c r="SX28" s="66">
        <f t="shared" ref="SX28:VI28" si="306">YEAR(SX25)</f>
        <v>2051</v>
      </c>
      <c r="SY28" s="66">
        <f t="shared" si="306"/>
        <v>2051</v>
      </c>
      <c r="SZ28" s="66">
        <f t="shared" si="306"/>
        <v>2051</v>
      </c>
      <c r="TA28" s="66">
        <f t="shared" si="306"/>
        <v>2051</v>
      </c>
      <c r="TB28" s="66">
        <f t="shared" si="306"/>
        <v>2051</v>
      </c>
      <c r="TC28" s="66">
        <f t="shared" si="306"/>
        <v>2051</v>
      </c>
      <c r="TD28" s="66">
        <f t="shared" si="306"/>
        <v>2051</v>
      </c>
      <c r="TE28" s="66">
        <f t="shared" si="306"/>
        <v>2052</v>
      </c>
      <c r="TF28" s="66">
        <f t="shared" si="306"/>
        <v>2052</v>
      </c>
      <c r="TG28" s="66">
        <f t="shared" si="306"/>
        <v>2052</v>
      </c>
      <c r="TH28" s="66">
        <f t="shared" si="306"/>
        <v>2052</v>
      </c>
      <c r="TI28" s="66">
        <f t="shared" si="306"/>
        <v>2052</v>
      </c>
      <c r="TJ28" s="66">
        <f t="shared" si="306"/>
        <v>2052</v>
      </c>
      <c r="TK28" s="66">
        <f t="shared" si="306"/>
        <v>2052</v>
      </c>
      <c r="TL28" s="66">
        <f t="shared" si="306"/>
        <v>2052</v>
      </c>
      <c r="TM28" s="66">
        <f t="shared" si="306"/>
        <v>2052</v>
      </c>
      <c r="TN28" s="66">
        <f t="shared" si="306"/>
        <v>2052</v>
      </c>
      <c r="TO28" s="66">
        <f t="shared" si="306"/>
        <v>2052</v>
      </c>
      <c r="TP28" s="66">
        <f t="shared" si="306"/>
        <v>2052</v>
      </c>
      <c r="TQ28" s="66">
        <f t="shared" si="306"/>
        <v>2053</v>
      </c>
      <c r="TR28" s="66">
        <f t="shared" si="306"/>
        <v>2053</v>
      </c>
      <c r="TS28" s="66">
        <f t="shared" si="306"/>
        <v>2053</v>
      </c>
      <c r="TT28" s="66">
        <f t="shared" si="306"/>
        <v>2053</v>
      </c>
      <c r="TU28" s="66">
        <f t="shared" si="306"/>
        <v>2053</v>
      </c>
      <c r="TV28" s="66">
        <f t="shared" si="306"/>
        <v>2053</v>
      </c>
      <c r="TW28" s="66">
        <f t="shared" si="306"/>
        <v>2053</v>
      </c>
      <c r="TX28" s="66">
        <f t="shared" si="306"/>
        <v>2053</v>
      </c>
      <c r="TY28" s="66">
        <f t="shared" si="306"/>
        <v>2053</v>
      </c>
      <c r="TZ28" s="66">
        <f t="shared" si="306"/>
        <v>2053</v>
      </c>
      <c r="UA28" s="66">
        <f t="shared" si="306"/>
        <v>2053</v>
      </c>
      <c r="UB28" s="66">
        <f t="shared" si="306"/>
        <v>2053</v>
      </c>
      <c r="UC28" s="66">
        <f t="shared" si="306"/>
        <v>2054</v>
      </c>
      <c r="UD28" s="66">
        <f t="shared" si="306"/>
        <v>2054</v>
      </c>
      <c r="UE28" s="66">
        <f t="shared" si="306"/>
        <v>2054</v>
      </c>
      <c r="UF28" s="66">
        <f t="shared" si="306"/>
        <v>2054</v>
      </c>
      <c r="UG28" s="66">
        <f t="shared" si="306"/>
        <v>2054</v>
      </c>
      <c r="UH28" s="66">
        <f t="shared" si="306"/>
        <v>2054</v>
      </c>
      <c r="UI28" s="66">
        <f t="shared" si="306"/>
        <v>2054</v>
      </c>
      <c r="UJ28" s="66">
        <f t="shared" si="306"/>
        <v>2054</v>
      </c>
      <c r="UK28" s="66">
        <f t="shared" si="306"/>
        <v>2054</v>
      </c>
      <c r="UL28" s="66">
        <f t="shared" si="306"/>
        <v>2054</v>
      </c>
      <c r="UM28" s="66">
        <f t="shared" si="306"/>
        <v>2054</v>
      </c>
      <c r="UN28" s="66">
        <f t="shared" si="306"/>
        <v>2054</v>
      </c>
      <c r="UO28" s="66">
        <f t="shared" si="306"/>
        <v>2055</v>
      </c>
      <c r="UP28" s="66">
        <f t="shared" si="306"/>
        <v>2055</v>
      </c>
      <c r="UQ28" s="66">
        <f t="shared" si="306"/>
        <v>2055</v>
      </c>
      <c r="UR28" s="66">
        <f t="shared" si="306"/>
        <v>2055</v>
      </c>
      <c r="US28" s="66">
        <f t="shared" si="306"/>
        <v>2055</v>
      </c>
      <c r="UT28" s="66">
        <f t="shared" si="306"/>
        <v>2055</v>
      </c>
      <c r="UU28" s="66">
        <f t="shared" si="306"/>
        <v>2055</v>
      </c>
      <c r="UV28" s="66">
        <f t="shared" si="306"/>
        <v>2055</v>
      </c>
      <c r="UW28" s="66">
        <f t="shared" si="306"/>
        <v>2055</v>
      </c>
      <c r="UX28" s="66">
        <f t="shared" si="306"/>
        <v>2055</v>
      </c>
      <c r="UY28" s="66">
        <f t="shared" si="306"/>
        <v>2055</v>
      </c>
      <c r="UZ28" s="66">
        <f t="shared" si="306"/>
        <v>2055</v>
      </c>
      <c r="VA28" s="66">
        <f t="shared" si="306"/>
        <v>2056</v>
      </c>
      <c r="VB28" s="66">
        <f t="shared" si="306"/>
        <v>2056</v>
      </c>
      <c r="VC28" s="66">
        <f t="shared" si="306"/>
        <v>2056</v>
      </c>
      <c r="VD28" s="66">
        <f t="shared" si="306"/>
        <v>2056</v>
      </c>
      <c r="VE28" s="66">
        <f t="shared" si="306"/>
        <v>2056</v>
      </c>
      <c r="VF28" s="66">
        <f t="shared" si="306"/>
        <v>2056</v>
      </c>
      <c r="VG28" s="66">
        <f t="shared" si="306"/>
        <v>2056</v>
      </c>
      <c r="VH28" s="66">
        <f t="shared" si="306"/>
        <v>2056</v>
      </c>
      <c r="VI28" s="66">
        <f t="shared" si="306"/>
        <v>2056</v>
      </c>
      <c r="VJ28" s="66">
        <f t="shared" ref="VJ28:WD28" si="307">YEAR(VJ25)</f>
        <v>2056</v>
      </c>
      <c r="VK28" s="66">
        <f t="shared" si="307"/>
        <v>2056</v>
      </c>
      <c r="VL28" s="66">
        <f t="shared" si="307"/>
        <v>2056</v>
      </c>
      <c r="VM28" s="66">
        <f t="shared" si="307"/>
        <v>2057</v>
      </c>
      <c r="VN28" s="66">
        <f t="shared" si="307"/>
        <v>2057</v>
      </c>
      <c r="VO28" s="66">
        <f t="shared" si="307"/>
        <v>2057</v>
      </c>
      <c r="VP28" s="66">
        <f t="shared" si="307"/>
        <v>2057</v>
      </c>
      <c r="VQ28" s="66">
        <f t="shared" si="307"/>
        <v>2057</v>
      </c>
      <c r="VR28" s="66">
        <f t="shared" si="307"/>
        <v>2057</v>
      </c>
      <c r="VS28" s="66">
        <f t="shared" si="307"/>
        <v>2057</v>
      </c>
      <c r="VT28" s="66">
        <f t="shared" si="307"/>
        <v>2057</v>
      </c>
      <c r="VU28" s="66">
        <f t="shared" si="307"/>
        <v>2057</v>
      </c>
      <c r="VV28" s="66">
        <f t="shared" si="307"/>
        <v>2057</v>
      </c>
      <c r="VW28" s="66">
        <f t="shared" si="307"/>
        <v>2057</v>
      </c>
      <c r="VX28" s="66">
        <f t="shared" si="307"/>
        <v>2057</v>
      </c>
      <c r="VY28" s="66">
        <f t="shared" si="307"/>
        <v>2058</v>
      </c>
      <c r="VZ28" s="66">
        <f t="shared" si="307"/>
        <v>2058</v>
      </c>
      <c r="WA28" s="66">
        <f t="shared" si="307"/>
        <v>2058</v>
      </c>
      <c r="WB28" s="66">
        <f t="shared" si="307"/>
        <v>2058</v>
      </c>
      <c r="WC28" s="66">
        <f t="shared" si="307"/>
        <v>2058</v>
      </c>
      <c r="WD28" s="66">
        <f t="shared" si="307"/>
        <v>2058</v>
      </c>
    </row>
    <row r="29" spans="1:602" x14ac:dyDescent="0.35">
      <c r="T29" s="31" t="s">
        <v>940</v>
      </c>
      <c r="U29" s="66" t="str">
        <f>IF(MONTH(U25)&lt;=3,"1Q",IF(MONTH(U25)&lt;=6,"2Q",IF(MONTH(U25)&lt;=9,"3Q","4Q")))&amp;RIGHT(YEAR(U25),2)</f>
        <v>2Q25</v>
      </c>
      <c r="V29" s="66" t="str">
        <f t="shared" ref="V29:BB29" si="308">IF(MONTH(V25)&lt;=3,"1Q",IF(MONTH(V25)&lt;=6,"2Q",IF(MONTH(V25)&lt;=9,"3Q","4Q")))&amp;RIGHT(YEAR(V25),2)</f>
        <v>2Q26</v>
      </c>
      <c r="W29" s="66" t="str">
        <f t="shared" si="308"/>
        <v>2Q27</v>
      </c>
      <c r="X29" s="66" t="str">
        <f t="shared" si="308"/>
        <v>2Q28</v>
      </c>
      <c r="Y29" s="66" t="str">
        <f t="shared" si="308"/>
        <v>2Q29</v>
      </c>
      <c r="Z29" s="66" t="str">
        <f t="shared" si="308"/>
        <v>2Q30</v>
      </c>
      <c r="AA29" s="66" t="str">
        <f t="shared" si="308"/>
        <v>2Q31</v>
      </c>
      <c r="AB29" s="66" t="str">
        <f t="shared" si="308"/>
        <v>2Q32</v>
      </c>
      <c r="AC29" s="66" t="str">
        <f t="shared" si="308"/>
        <v>2Q33</v>
      </c>
      <c r="AD29" s="66" t="str">
        <f t="shared" si="308"/>
        <v>2Q34</v>
      </c>
      <c r="AE29" s="66" t="str">
        <f t="shared" si="308"/>
        <v>2Q35</v>
      </c>
      <c r="AF29" s="66" t="str">
        <f t="shared" si="308"/>
        <v>2Q36</v>
      </c>
      <c r="AG29" s="66" t="str">
        <f t="shared" si="308"/>
        <v>2Q37</v>
      </c>
      <c r="AH29" s="66" t="str">
        <f t="shared" si="308"/>
        <v>2Q38</v>
      </c>
      <c r="AI29" s="66" t="str">
        <f t="shared" si="308"/>
        <v>2Q39</v>
      </c>
      <c r="AJ29" s="66" t="str">
        <f t="shared" si="308"/>
        <v>2Q40</v>
      </c>
      <c r="AK29" s="66" t="str">
        <f t="shared" si="308"/>
        <v>2Q41</v>
      </c>
      <c r="AL29" s="66" t="str">
        <f t="shared" si="308"/>
        <v>2Q42</v>
      </c>
      <c r="AM29" s="66" t="str">
        <f t="shared" si="308"/>
        <v>2Q43</v>
      </c>
      <c r="AN29" s="66" t="str">
        <f t="shared" si="308"/>
        <v>2Q44</v>
      </c>
      <c r="AO29" s="66" t="str">
        <f t="shared" si="308"/>
        <v>2Q45</v>
      </c>
      <c r="AP29" s="66" t="str">
        <f t="shared" si="308"/>
        <v>2Q46</v>
      </c>
      <c r="AQ29" s="66" t="str">
        <f t="shared" si="308"/>
        <v>2Q47</v>
      </c>
      <c r="AR29" s="66" t="str">
        <f t="shared" si="308"/>
        <v>2Q48</v>
      </c>
      <c r="AS29" s="66" t="str">
        <f t="shared" si="308"/>
        <v>2Q49</v>
      </c>
      <c r="AT29" s="66" t="str">
        <f t="shared" si="308"/>
        <v>2Q50</v>
      </c>
      <c r="AU29" s="66" t="str">
        <f t="shared" si="308"/>
        <v>2Q51</v>
      </c>
      <c r="AV29" s="66" t="str">
        <f t="shared" si="308"/>
        <v>2Q52</v>
      </c>
      <c r="AW29" s="66" t="str">
        <f t="shared" si="308"/>
        <v>2Q53</v>
      </c>
      <c r="AX29" s="66" t="str">
        <f t="shared" si="308"/>
        <v>2Q54</v>
      </c>
      <c r="AY29" s="66" t="str">
        <f t="shared" si="308"/>
        <v>2Q55</v>
      </c>
      <c r="AZ29" s="66" t="str">
        <f t="shared" si="308"/>
        <v>2Q56</v>
      </c>
      <c r="BA29" s="66" t="str">
        <f t="shared" si="308"/>
        <v>2Q57</v>
      </c>
      <c r="BB29" s="66" t="str">
        <f t="shared" si="308"/>
        <v>2Q58</v>
      </c>
      <c r="BD29" s="31" t="s">
        <v>940</v>
      </c>
      <c r="BE29" s="66" t="str">
        <f>IF(MONTH(BE25)&lt;=3,"1Q",IF(MONTH(BE25)&lt;=6,"2Q",IF(MONTH(BE25)&lt;=9,"3Q","4Q")))&amp;RIGHT(YEAR(BE25),2)</f>
        <v>3Q24</v>
      </c>
      <c r="BF29" s="66" t="str">
        <f t="shared" ref="BF29:DQ29" si="309">IF(MONTH(BF25)&lt;=3,"1Q",IF(MONTH(BF25)&lt;=6,"2Q",IF(MONTH(BF25)&lt;=9,"3Q","4Q")))&amp;RIGHT(YEAR(BF25),2)</f>
        <v>4Q24</v>
      </c>
      <c r="BG29" s="66" t="str">
        <f t="shared" si="309"/>
        <v>1Q25</v>
      </c>
      <c r="BH29" s="66" t="str">
        <f t="shared" si="309"/>
        <v>2Q25</v>
      </c>
      <c r="BI29" s="66" t="str">
        <f t="shared" si="309"/>
        <v>3Q25</v>
      </c>
      <c r="BJ29" s="66" t="str">
        <f t="shared" si="309"/>
        <v>4Q25</v>
      </c>
      <c r="BK29" s="66" t="str">
        <f t="shared" si="309"/>
        <v>1Q26</v>
      </c>
      <c r="BL29" s="66" t="str">
        <f t="shared" si="309"/>
        <v>2Q26</v>
      </c>
      <c r="BM29" s="66" t="str">
        <f t="shared" si="309"/>
        <v>3Q26</v>
      </c>
      <c r="BN29" s="66" t="str">
        <f t="shared" si="309"/>
        <v>4Q26</v>
      </c>
      <c r="BO29" s="66" t="str">
        <f t="shared" si="309"/>
        <v>1Q27</v>
      </c>
      <c r="BP29" s="66" t="str">
        <f t="shared" si="309"/>
        <v>2Q27</v>
      </c>
      <c r="BQ29" s="66" t="str">
        <f t="shared" si="309"/>
        <v>3Q27</v>
      </c>
      <c r="BR29" s="66" t="str">
        <f t="shared" si="309"/>
        <v>4Q27</v>
      </c>
      <c r="BS29" s="66" t="str">
        <f t="shared" si="309"/>
        <v>1Q28</v>
      </c>
      <c r="BT29" s="66" t="str">
        <f t="shared" si="309"/>
        <v>2Q28</v>
      </c>
      <c r="BU29" s="66" t="str">
        <f t="shared" si="309"/>
        <v>3Q28</v>
      </c>
      <c r="BV29" s="66" t="str">
        <f t="shared" si="309"/>
        <v>4Q28</v>
      </c>
      <c r="BW29" s="66" t="str">
        <f t="shared" si="309"/>
        <v>1Q29</v>
      </c>
      <c r="BX29" s="66" t="str">
        <f t="shared" si="309"/>
        <v>2Q29</v>
      </c>
      <c r="BY29" s="66" t="str">
        <f t="shared" si="309"/>
        <v>3Q29</v>
      </c>
      <c r="BZ29" s="66" t="str">
        <f t="shared" si="309"/>
        <v>4Q29</v>
      </c>
      <c r="CA29" s="66" t="str">
        <f t="shared" si="309"/>
        <v>1Q30</v>
      </c>
      <c r="CB29" s="66" t="str">
        <f t="shared" si="309"/>
        <v>2Q30</v>
      </c>
      <c r="CC29" s="66" t="str">
        <f t="shared" si="309"/>
        <v>3Q30</v>
      </c>
      <c r="CD29" s="66" t="str">
        <f t="shared" si="309"/>
        <v>4Q30</v>
      </c>
      <c r="CE29" s="66" t="str">
        <f t="shared" si="309"/>
        <v>1Q31</v>
      </c>
      <c r="CF29" s="66" t="str">
        <f t="shared" si="309"/>
        <v>2Q31</v>
      </c>
      <c r="CG29" s="66" t="str">
        <f t="shared" si="309"/>
        <v>3Q31</v>
      </c>
      <c r="CH29" s="66" t="str">
        <f t="shared" si="309"/>
        <v>4Q31</v>
      </c>
      <c r="CI29" s="66" t="str">
        <f t="shared" si="309"/>
        <v>1Q32</v>
      </c>
      <c r="CJ29" s="66" t="str">
        <f t="shared" si="309"/>
        <v>2Q32</v>
      </c>
      <c r="CK29" s="66" t="str">
        <f t="shared" si="309"/>
        <v>3Q32</v>
      </c>
      <c r="CL29" s="66" t="str">
        <f t="shared" si="309"/>
        <v>4Q32</v>
      </c>
      <c r="CM29" s="66" t="str">
        <f t="shared" si="309"/>
        <v>1Q33</v>
      </c>
      <c r="CN29" s="66" t="str">
        <f t="shared" si="309"/>
        <v>2Q33</v>
      </c>
      <c r="CO29" s="66" t="str">
        <f t="shared" si="309"/>
        <v>3Q33</v>
      </c>
      <c r="CP29" s="66" t="str">
        <f t="shared" si="309"/>
        <v>4Q33</v>
      </c>
      <c r="CQ29" s="66" t="str">
        <f t="shared" si="309"/>
        <v>1Q34</v>
      </c>
      <c r="CR29" s="66" t="str">
        <f t="shared" si="309"/>
        <v>2Q34</v>
      </c>
      <c r="CS29" s="66" t="str">
        <f t="shared" si="309"/>
        <v>3Q34</v>
      </c>
      <c r="CT29" s="66" t="str">
        <f t="shared" si="309"/>
        <v>4Q34</v>
      </c>
      <c r="CU29" s="66" t="str">
        <f t="shared" si="309"/>
        <v>1Q35</v>
      </c>
      <c r="CV29" s="66" t="str">
        <f t="shared" si="309"/>
        <v>2Q35</v>
      </c>
      <c r="CW29" s="66" t="str">
        <f t="shared" si="309"/>
        <v>3Q35</v>
      </c>
      <c r="CX29" s="66" t="str">
        <f t="shared" si="309"/>
        <v>4Q35</v>
      </c>
      <c r="CY29" s="66" t="str">
        <f t="shared" si="309"/>
        <v>1Q36</v>
      </c>
      <c r="CZ29" s="66" t="str">
        <f t="shared" si="309"/>
        <v>2Q36</v>
      </c>
      <c r="DA29" s="66" t="str">
        <f t="shared" si="309"/>
        <v>3Q36</v>
      </c>
      <c r="DB29" s="66" t="str">
        <f t="shared" si="309"/>
        <v>4Q36</v>
      </c>
      <c r="DC29" s="66" t="str">
        <f t="shared" si="309"/>
        <v>1Q37</v>
      </c>
      <c r="DD29" s="66" t="str">
        <f t="shared" si="309"/>
        <v>2Q37</v>
      </c>
      <c r="DE29" s="66" t="str">
        <f t="shared" si="309"/>
        <v>3Q37</v>
      </c>
      <c r="DF29" s="66" t="str">
        <f t="shared" si="309"/>
        <v>4Q37</v>
      </c>
      <c r="DG29" s="66" t="str">
        <f t="shared" si="309"/>
        <v>1Q38</v>
      </c>
      <c r="DH29" s="66" t="str">
        <f t="shared" si="309"/>
        <v>2Q38</v>
      </c>
      <c r="DI29" s="66" t="str">
        <f t="shared" si="309"/>
        <v>3Q38</v>
      </c>
      <c r="DJ29" s="66" t="str">
        <f t="shared" si="309"/>
        <v>4Q38</v>
      </c>
      <c r="DK29" s="66" t="str">
        <f t="shared" si="309"/>
        <v>1Q39</v>
      </c>
      <c r="DL29" s="66" t="str">
        <f t="shared" si="309"/>
        <v>2Q39</v>
      </c>
      <c r="DM29" s="66" t="str">
        <f t="shared" si="309"/>
        <v>3Q39</v>
      </c>
      <c r="DN29" s="66" t="str">
        <f t="shared" si="309"/>
        <v>4Q39</v>
      </c>
      <c r="DO29" s="66" t="str">
        <f t="shared" si="309"/>
        <v>1Q40</v>
      </c>
      <c r="DP29" s="66" t="str">
        <f t="shared" si="309"/>
        <v>2Q40</v>
      </c>
      <c r="DQ29" s="66" t="str">
        <f t="shared" si="309"/>
        <v>3Q40</v>
      </c>
      <c r="DR29" s="66" t="str">
        <f t="shared" ref="DR29:GC29" si="310">IF(MONTH(DR25)&lt;=3,"1Q",IF(MONTH(DR25)&lt;=6,"2Q",IF(MONTH(DR25)&lt;=9,"3Q","4Q")))&amp;RIGHT(YEAR(DR25),2)</f>
        <v>4Q40</v>
      </c>
      <c r="DS29" s="66" t="str">
        <f t="shared" si="310"/>
        <v>1Q41</v>
      </c>
      <c r="DT29" s="66" t="str">
        <f t="shared" si="310"/>
        <v>2Q41</v>
      </c>
      <c r="DU29" s="66" t="str">
        <f t="shared" si="310"/>
        <v>3Q41</v>
      </c>
      <c r="DV29" s="66" t="str">
        <f t="shared" si="310"/>
        <v>4Q41</v>
      </c>
      <c r="DW29" s="66" t="str">
        <f t="shared" si="310"/>
        <v>1Q42</v>
      </c>
      <c r="DX29" s="66" t="str">
        <f t="shared" si="310"/>
        <v>2Q42</v>
      </c>
      <c r="DY29" s="66" t="str">
        <f t="shared" si="310"/>
        <v>3Q42</v>
      </c>
      <c r="DZ29" s="66" t="str">
        <f t="shared" si="310"/>
        <v>4Q42</v>
      </c>
      <c r="EA29" s="66" t="str">
        <f t="shared" si="310"/>
        <v>1Q43</v>
      </c>
      <c r="EB29" s="66" t="str">
        <f t="shared" si="310"/>
        <v>2Q43</v>
      </c>
      <c r="EC29" s="66" t="str">
        <f t="shared" si="310"/>
        <v>3Q43</v>
      </c>
      <c r="ED29" s="66" t="str">
        <f t="shared" si="310"/>
        <v>4Q43</v>
      </c>
      <c r="EE29" s="66" t="str">
        <f t="shared" si="310"/>
        <v>1Q44</v>
      </c>
      <c r="EF29" s="66" t="str">
        <f t="shared" si="310"/>
        <v>2Q44</v>
      </c>
      <c r="EG29" s="66" t="str">
        <f t="shared" si="310"/>
        <v>3Q44</v>
      </c>
      <c r="EH29" s="66" t="str">
        <f t="shared" si="310"/>
        <v>4Q44</v>
      </c>
      <c r="EI29" s="66" t="str">
        <f t="shared" si="310"/>
        <v>1Q45</v>
      </c>
      <c r="EJ29" s="66" t="str">
        <f t="shared" si="310"/>
        <v>2Q45</v>
      </c>
      <c r="EK29" s="66" t="str">
        <f t="shared" si="310"/>
        <v>3Q45</v>
      </c>
      <c r="EL29" s="66" t="str">
        <f t="shared" si="310"/>
        <v>4Q45</v>
      </c>
      <c r="EM29" s="66" t="str">
        <f t="shared" si="310"/>
        <v>1Q46</v>
      </c>
      <c r="EN29" s="66" t="str">
        <f t="shared" si="310"/>
        <v>2Q46</v>
      </c>
      <c r="EO29" s="66" t="str">
        <f t="shared" si="310"/>
        <v>3Q46</v>
      </c>
      <c r="EP29" s="66" t="str">
        <f t="shared" si="310"/>
        <v>4Q46</v>
      </c>
      <c r="EQ29" s="66" t="str">
        <f t="shared" si="310"/>
        <v>1Q47</v>
      </c>
      <c r="ER29" s="66" t="str">
        <f t="shared" si="310"/>
        <v>2Q47</v>
      </c>
      <c r="ES29" s="66" t="str">
        <f t="shared" si="310"/>
        <v>3Q47</v>
      </c>
      <c r="ET29" s="66" t="str">
        <f t="shared" si="310"/>
        <v>4Q47</v>
      </c>
      <c r="EU29" s="66" t="str">
        <f t="shared" si="310"/>
        <v>1Q48</v>
      </c>
      <c r="EV29" s="66" t="str">
        <f t="shared" si="310"/>
        <v>2Q48</v>
      </c>
      <c r="EW29" s="66" t="str">
        <f t="shared" si="310"/>
        <v>3Q48</v>
      </c>
      <c r="EX29" s="66" t="str">
        <f t="shared" si="310"/>
        <v>4Q48</v>
      </c>
      <c r="EY29" s="66" t="str">
        <f t="shared" si="310"/>
        <v>1Q49</v>
      </c>
      <c r="EZ29" s="66" t="str">
        <f t="shared" si="310"/>
        <v>2Q49</v>
      </c>
      <c r="FA29" s="66" t="str">
        <f t="shared" si="310"/>
        <v>3Q49</v>
      </c>
      <c r="FB29" s="66" t="str">
        <f t="shared" si="310"/>
        <v>4Q49</v>
      </c>
      <c r="FC29" s="66" t="str">
        <f t="shared" si="310"/>
        <v>1Q50</v>
      </c>
      <c r="FD29" s="66" t="str">
        <f t="shared" si="310"/>
        <v>2Q50</v>
      </c>
      <c r="FE29" s="66" t="str">
        <f t="shared" si="310"/>
        <v>3Q50</v>
      </c>
      <c r="FF29" s="66" t="str">
        <f t="shared" si="310"/>
        <v>4Q50</v>
      </c>
      <c r="FG29" s="66" t="str">
        <f t="shared" si="310"/>
        <v>1Q51</v>
      </c>
      <c r="FH29" s="66" t="str">
        <f t="shared" si="310"/>
        <v>2Q51</v>
      </c>
      <c r="FI29" s="66" t="str">
        <f t="shared" si="310"/>
        <v>3Q51</v>
      </c>
      <c r="FJ29" s="66" t="str">
        <f t="shared" si="310"/>
        <v>4Q51</v>
      </c>
      <c r="FK29" s="66" t="str">
        <f t="shared" si="310"/>
        <v>1Q52</v>
      </c>
      <c r="FL29" s="66" t="str">
        <f t="shared" si="310"/>
        <v>2Q52</v>
      </c>
      <c r="FM29" s="66" t="str">
        <f t="shared" si="310"/>
        <v>3Q52</v>
      </c>
      <c r="FN29" s="66" t="str">
        <f t="shared" si="310"/>
        <v>4Q52</v>
      </c>
      <c r="FO29" s="66" t="str">
        <f t="shared" si="310"/>
        <v>1Q53</v>
      </c>
      <c r="FP29" s="66" t="str">
        <f t="shared" si="310"/>
        <v>2Q53</v>
      </c>
      <c r="FQ29" s="66" t="str">
        <f t="shared" si="310"/>
        <v>3Q53</v>
      </c>
      <c r="FR29" s="66" t="str">
        <f t="shared" si="310"/>
        <v>4Q53</v>
      </c>
      <c r="FS29" s="66" t="str">
        <f t="shared" si="310"/>
        <v>1Q54</v>
      </c>
      <c r="FT29" s="66" t="str">
        <f t="shared" si="310"/>
        <v>2Q54</v>
      </c>
      <c r="FU29" s="66" t="str">
        <f t="shared" si="310"/>
        <v>3Q54</v>
      </c>
      <c r="FV29" s="66" t="str">
        <f t="shared" si="310"/>
        <v>4Q54</v>
      </c>
      <c r="FW29" s="66" t="str">
        <f t="shared" si="310"/>
        <v>1Q55</v>
      </c>
      <c r="FX29" s="66" t="str">
        <f t="shared" si="310"/>
        <v>2Q55</v>
      </c>
      <c r="FY29" s="66" t="str">
        <f t="shared" si="310"/>
        <v>3Q55</v>
      </c>
      <c r="FZ29" s="66" t="str">
        <f t="shared" si="310"/>
        <v>4Q55</v>
      </c>
      <c r="GA29" s="66" t="str">
        <f t="shared" si="310"/>
        <v>1Q56</v>
      </c>
      <c r="GB29" s="66" t="str">
        <f t="shared" si="310"/>
        <v>2Q56</v>
      </c>
      <c r="GC29" s="66" t="str">
        <f t="shared" si="310"/>
        <v>3Q56</v>
      </c>
      <c r="GD29" s="66" t="str">
        <f t="shared" ref="GD29:GJ29" si="311">IF(MONTH(GD25)&lt;=3,"1Q",IF(MONTH(GD25)&lt;=6,"2Q",IF(MONTH(GD25)&lt;=9,"3Q","4Q")))&amp;RIGHT(YEAR(GD25),2)</f>
        <v>4Q56</v>
      </c>
      <c r="GE29" s="66" t="str">
        <f t="shared" si="311"/>
        <v>1Q57</v>
      </c>
      <c r="GF29" s="66" t="str">
        <f t="shared" si="311"/>
        <v>2Q57</v>
      </c>
      <c r="GG29" s="66" t="str">
        <f t="shared" si="311"/>
        <v>3Q57</v>
      </c>
      <c r="GH29" s="66" t="str">
        <f t="shared" si="311"/>
        <v>4Q57</v>
      </c>
      <c r="GI29" s="66" t="str">
        <f t="shared" si="311"/>
        <v>1Q58</v>
      </c>
      <c r="GJ29" s="66" t="str">
        <f t="shared" si="311"/>
        <v>2Q58</v>
      </c>
      <c r="GL29" s="31" t="s">
        <v>940</v>
      </c>
      <c r="GM29" s="66" t="str">
        <f>IF(MONTH(GM25)&lt;=3,"1Q",IF(MONTH(GM25)&lt;=6,"2Q",IF(MONTH(GM25)&lt;=9,"3Q","4Q")))&amp;RIGHT(YEAR(GM25),2)</f>
        <v>3Q24</v>
      </c>
      <c r="GN29" s="66" t="str">
        <f t="shared" ref="GN29:IY29" si="312">IF(MONTH(GN25)&lt;=3,"1Q",IF(MONTH(GN25)&lt;=6,"2Q",IF(MONTH(GN25)&lt;=9,"3Q","4Q")))&amp;RIGHT(YEAR(GN25),2)</f>
        <v>3Q24</v>
      </c>
      <c r="GO29" s="66" t="str">
        <f t="shared" si="312"/>
        <v>3Q24</v>
      </c>
      <c r="GP29" s="66" t="str">
        <f t="shared" si="312"/>
        <v>4Q24</v>
      </c>
      <c r="GQ29" s="66" t="str">
        <f t="shared" si="312"/>
        <v>4Q24</v>
      </c>
      <c r="GR29" s="66" t="str">
        <f t="shared" si="312"/>
        <v>4Q24</v>
      </c>
      <c r="GS29" s="66" t="str">
        <f t="shared" si="312"/>
        <v>1Q25</v>
      </c>
      <c r="GT29" s="66" t="str">
        <f t="shared" si="312"/>
        <v>1Q25</v>
      </c>
      <c r="GU29" s="66" t="str">
        <f t="shared" si="312"/>
        <v>1Q25</v>
      </c>
      <c r="GV29" s="66" t="str">
        <f t="shared" si="312"/>
        <v>2Q25</v>
      </c>
      <c r="GW29" s="66" t="str">
        <f t="shared" si="312"/>
        <v>2Q25</v>
      </c>
      <c r="GX29" s="66" t="str">
        <f t="shared" si="312"/>
        <v>2Q25</v>
      </c>
      <c r="GY29" s="66" t="str">
        <f t="shared" si="312"/>
        <v>3Q25</v>
      </c>
      <c r="GZ29" s="66" t="str">
        <f t="shared" si="312"/>
        <v>3Q25</v>
      </c>
      <c r="HA29" s="66" t="str">
        <f t="shared" si="312"/>
        <v>3Q25</v>
      </c>
      <c r="HB29" s="66" t="str">
        <f t="shared" si="312"/>
        <v>4Q25</v>
      </c>
      <c r="HC29" s="66" t="str">
        <f t="shared" si="312"/>
        <v>4Q25</v>
      </c>
      <c r="HD29" s="66" t="str">
        <f t="shared" si="312"/>
        <v>4Q25</v>
      </c>
      <c r="HE29" s="66" t="str">
        <f t="shared" si="312"/>
        <v>1Q26</v>
      </c>
      <c r="HF29" s="66" t="str">
        <f t="shared" si="312"/>
        <v>1Q26</v>
      </c>
      <c r="HG29" s="66" t="str">
        <f t="shared" si="312"/>
        <v>1Q26</v>
      </c>
      <c r="HH29" s="66" t="str">
        <f t="shared" si="312"/>
        <v>2Q26</v>
      </c>
      <c r="HI29" s="66" t="str">
        <f t="shared" si="312"/>
        <v>2Q26</v>
      </c>
      <c r="HJ29" s="66" t="str">
        <f t="shared" si="312"/>
        <v>2Q26</v>
      </c>
      <c r="HK29" s="66" t="str">
        <f t="shared" si="312"/>
        <v>3Q26</v>
      </c>
      <c r="HL29" s="66" t="str">
        <f t="shared" si="312"/>
        <v>3Q26</v>
      </c>
      <c r="HM29" s="66" t="str">
        <f t="shared" si="312"/>
        <v>3Q26</v>
      </c>
      <c r="HN29" s="66" t="str">
        <f t="shared" si="312"/>
        <v>4Q26</v>
      </c>
      <c r="HO29" s="66" t="str">
        <f t="shared" si="312"/>
        <v>4Q26</v>
      </c>
      <c r="HP29" s="66" t="str">
        <f t="shared" si="312"/>
        <v>4Q26</v>
      </c>
      <c r="HQ29" s="66" t="str">
        <f t="shared" si="312"/>
        <v>1Q27</v>
      </c>
      <c r="HR29" s="66" t="str">
        <f t="shared" si="312"/>
        <v>1Q27</v>
      </c>
      <c r="HS29" s="66" t="str">
        <f t="shared" si="312"/>
        <v>1Q27</v>
      </c>
      <c r="HT29" s="66" t="str">
        <f t="shared" si="312"/>
        <v>2Q27</v>
      </c>
      <c r="HU29" s="66" t="str">
        <f t="shared" si="312"/>
        <v>2Q27</v>
      </c>
      <c r="HV29" s="66" t="str">
        <f t="shared" si="312"/>
        <v>2Q27</v>
      </c>
      <c r="HW29" s="66" t="str">
        <f t="shared" si="312"/>
        <v>3Q27</v>
      </c>
      <c r="HX29" s="66" t="str">
        <f t="shared" si="312"/>
        <v>3Q27</v>
      </c>
      <c r="HY29" s="66" t="str">
        <f t="shared" si="312"/>
        <v>3Q27</v>
      </c>
      <c r="HZ29" s="66" t="str">
        <f t="shared" si="312"/>
        <v>4Q27</v>
      </c>
      <c r="IA29" s="66" t="str">
        <f t="shared" si="312"/>
        <v>4Q27</v>
      </c>
      <c r="IB29" s="66" t="str">
        <f t="shared" si="312"/>
        <v>4Q27</v>
      </c>
      <c r="IC29" s="66" t="str">
        <f t="shared" si="312"/>
        <v>1Q28</v>
      </c>
      <c r="ID29" s="66" t="str">
        <f t="shared" si="312"/>
        <v>1Q28</v>
      </c>
      <c r="IE29" s="66" t="str">
        <f t="shared" si="312"/>
        <v>1Q28</v>
      </c>
      <c r="IF29" s="66" t="str">
        <f t="shared" si="312"/>
        <v>2Q28</v>
      </c>
      <c r="IG29" s="66" t="str">
        <f t="shared" si="312"/>
        <v>2Q28</v>
      </c>
      <c r="IH29" s="66" t="str">
        <f t="shared" si="312"/>
        <v>2Q28</v>
      </c>
      <c r="II29" s="66" t="str">
        <f t="shared" si="312"/>
        <v>3Q28</v>
      </c>
      <c r="IJ29" s="66" t="str">
        <f t="shared" si="312"/>
        <v>3Q28</v>
      </c>
      <c r="IK29" s="66" t="str">
        <f t="shared" si="312"/>
        <v>3Q28</v>
      </c>
      <c r="IL29" s="66" t="str">
        <f t="shared" si="312"/>
        <v>4Q28</v>
      </c>
      <c r="IM29" s="66" t="str">
        <f t="shared" si="312"/>
        <v>4Q28</v>
      </c>
      <c r="IN29" s="66" t="str">
        <f t="shared" si="312"/>
        <v>4Q28</v>
      </c>
      <c r="IO29" s="66" t="str">
        <f t="shared" si="312"/>
        <v>1Q29</v>
      </c>
      <c r="IP29" s="66" t="str">
        <f t="shared" si="312"/>
        <v>1Q29</v>
      </c>
      <c r="IQ29" s="66" t="str">
        <f t="shared" si="312"/>
        <v>1Q29</v>
      </c>
      <c r="IR29" s="66" t="str">
        <f t="shared" si="312"/>
        <v>2Q29</v>
      </c>
      <c r="IS29" s="66" t="str">
        <f t="shared" si="312"/>
        <v>2Q29</v>
      </c>
      <c r="IT29" s="66" t="str">
        <f t="shared" si="312"/>
        <v>2Q29</v>
      </c>
      <c r="IU29" s="66" t="str">
        <f t="shared" si="312"/>
        <v>3Q29</v>
      </c>
      <c r="IV29" s="66" t="str">
        <f t="shared" si="312"/>
        <v>3Q29</v>
      </c>
      <c r="IW29" s="66" t="str">
        <f t="shared" si="312"/>
        <v>3Q29</v>
      </c>
      <c r="IX29" s="66" t="str">
        <f t="shared" si="312"/>
        <v>4Q29</v>
      </c>
      <c r="IY29" s="66" t="str">
        <f t="shared" si="312"/>
        <v>4Q29</v>
      </c>
      <c r="IZ29" s="66" t="str">
        <f t="shared" ref="IZ29:LK29" si="313">IF(MONTH(IZ25)&lt;=3,"1Q",IF(MONTH(IZ25)&lt;=6,"2Q",IF(MONTH(IZ25)&lt;=9,"3Q","4Q")))&amp;RIGHT(YEAR(IZ25),2)</f>
        <v>4Q29</v>
      </c>
      <c r="JA29" s="66" t="str">
        <f t="shared" si="313"/>
        <v>1Q30</v>
      </c>
      <c r="JB29" s="66" t="str">
        <f t="shared" si="313"/>
        <v>1Q30</v>
      </c>
      <c r="JC29" s="66" t="str">
        <f t="shared" si="313"/>
        <v>1Q30</v>
      </c>
      <c r="JD29" s="66" t="str">
        <f t="shared" si="313"/>
        <v>2Q30</v>
      </c>
      <c r="JE29" s="66" t="str">
        <f t="shared" si="313"/>
        <v>2Q30</v>
      </c>
      <c r="JF29" s="66" t="str">
        <f t="shared" si="313"/>
        <v>2Q30</v>
      </c>
      <c r="JG29" s="66" t="str">
        <f t="shared" si="313"/>
        <v>3Q30</v>
      </c>
      <c r="JH29" s="66" t="str">
        <f t="shared" si="313"/>
        <v>3Q30</v>
      </c>
      <c r="JI29" s="66" t="str">
        <f t="shared" si="313"/>
        <v>3Q30</v>
      </c>
      <c r="JJ29" s="66" t="str">
        <f t="shared" si="313"/>
        <v>4Q30</v>
      </c>
      <c r="JK29" s="66" t="str">
        <f t="shared" si="313"/>
        <v>4Q30</v>
      </c>
      <c r="JL29" s="66" t="str">
        <f t="shared" si="313"/>
        <v>4Q30</v>
      </c>
      <c r="JM29" s="66" t="str">
        <f t="shared" si="313"/>
        <v>1Q31</v>
      </c>
      <c r="JN29" s="66" t="str">
        <f t="shared" si="313"/>
        <v>1Q31</v>
      </c>
      <c r="JO29" s="66" t="str">
        <f t="shared" si="313"/>
        <v>1Q31</v>
      </c>
      <c r="JP29" s="66" t="str">
        <f t="shared" si="313"/>
        <v>2Q31</v>
      </c>
      <c r="JQ29" s="66" t="str">
        <f t="shared" si="313"/>
        <v>2Q31</v>
      </c>
      <c r="JR29" s="66" t="str">
        <f t="shared" si="313"/>
        <v>2Q31</v>
      </c>
      <c r="JS29" s="66" t="str">
        <f t="shared" si="313"/>
        <v>3Q31</v>
      </c>
      <c r="JT29" s="66" t="str">
        <f t="shared" si="313"/>
        <v>3Q31</v>
      </c>
      <c r="JU29" s="66" t="str">
        <f t="shared" si="313"/>
        <v>3Q31</v>
      </c>
      <c r="JV29" s="66" t="str">
        <f t="shared" si="313"/>
        <v>4Q31</v>
      </c>
      <c r="JW29" s="66" t="str">
        <f t="shared" si="313"/>
        <v>4Q31</v>
      </c>
      <c r="JX29" s="66" t="str">
        <f t="shared" si="313"/>
        <v>4Q31</v>
      </c>
      <c r="JY29" s="66" t="str">
        <f t="shared" si="313"/>
        <v>1Q32</v>
      </c>
      <c r="JZ29" s="66" t="str">
        <f t="shared" si="313"/>
        <v>1Q32</v>
      </c>
      <c r="KA29" s="66" t="str">
        <f t="shared" si="313"/>
        <v>1Q32</v>
      </c>
      <c r="KB29" s="66" t="str">
        <f t="shared" si="313"/>
        <v>2Q32</v>
      </c>
      <c r="KC29" s="66" t="str">
        <f t="shared" si="313"/>
        <v>2Q32</v>
      </c>
      <c r="KD29" s="66" t="str">
        <f t="shared" si="313"/>
        <v>2Q32</v>
      </c>
      <c r="KE29" s="66" t="str">
        <f t="shared" si="313"/>
        <v>3Q32</v>
      </c>
      <c r="KF29" s="66" t="str">
        <f t="shared" si="313"/>
        <v>3Q32</v>
      </c>
      <c r="KG29" s="66" t="str">
        <f t="shared" si="313"/>
        <v>3Q32</v>
      </c>
      <c r="KH29" s="66" t="str">
        <f t="shared" si="313"/>
        <v>4Q32</v>
      </c>
      <c r="KI29" s="66" t="str">
        <f t="shared" si="313"/>
        <v>4Q32</v>
      </c>
      <c r="KJ29" s="66" t="str">
        <f t="shared" si="313"/>
        <v>4Q32</v>
      </c>
      <c r="KK29" s="66" t="str">
        <f t="shared" si="313"/>
        <v>1Q33</v>
      </c>
      <c r="KL29" s="66" t="str">
        <f t="shared" si="313"/>
        <v>1Q33</v>
      </c>
      <c r="KM29" s="66" t="str">
        <f t="shared" si="313"/>
        <v>1Q33</v>
      </c>
      <c r="KN29" s="66" t="str">
        <f t="shared" si="313"/>
        <v>2Q33</v>
      </c>
      <c r="KO29" s="66" t="str">
        <f t="shared" si="313"/>
        <v>2Q33</v>
      </c>
      <c r="KP29" s="66" t="str">
        <f t="shared" si="313"/>
        <v>2Q33</v>
      </c>
      <c r="KQ29" s="66" t="str">
        <f t="shared" si="313"/>
        <v>3Q33</v>
      </c>
      <c r="KR29" s="66" t="str">
        <f t="shared" si="313"/>
        <v>3Q33</v>
      </c>
      <c r="KS29" s="66" t="str">
        <f t="shared" si="313"/>
        <v>3Q33</v>
      </c>
      <c r="KT29" s="66" t="str">
        <f t="shared" si="313"/>
        <v>4Q33</v>
      </c>
      <c r="KU29" s="66" t="str">
        <f t="shared" si="313"/>
        <v>4Q33</v>
      </c>
      <c r="KV29" s="66" t="str">
        <f t="shared" si="313"/>
        <v>4Q33</v>
      </c>
      <c r="KW29" s="66" t="str">
        <f t="shared" si="313"/>
        <v>1Q34</v>
      </c>
      <c r="KX29" s="66" t="str">
        <f t="shared" si="313"/>
        <v>1Q34</v>
      </c>
      <c r="KY29" s="66" t="str">
        <f t="shared" si="313"/>
        <v>1Q34</v>
      </c>
      <c r="KZ29" s="66" t="str">
        <f t="shared" si="313"/>
        <v>2Q34</v>
      </c>
      <c r="LA29" s="66" t="str">
        <f t="shared" si="313"/>
        <v>2Q34</v>
      </c>
      <c r="LB29" s="66" t="str">
        <f t="shared" si="313"/>
        <v>2Q34</v>
      </c>
      <c r="LC29" s="66" t="str">
        <f t="shared" si="313"/>
        <v>3Q34</v>
      </c>
      <c r="LD29" s="66" t="str">
        <f t="shared" si="313"/>
        <v>3Q34</v>
      </c>
      <c r="LE29" s="66" t="str">
        <f t="shared" si="313"/>
        <v>3Q34</v>
      </c>
      <c r="LF29" s="66" t="str">
        <f t="shared" si="313"/>
        <v>4Q34</v>
      </c>
      <c r="LG29" s="66" t="str">
        <f t="shared" si="313"/>
        <v>4Q34</v>
      </c>
      <c r="LH29" s="66" t="str">
        <f t="shared" si="313"/>
        <v>4Q34</v>
      </c>
      <c r="LI29" s="66" t="str">
        <f t="shared" si="313"/>
        <v>1Q35</v>
      </c>
      <c r="LJ29" s="66" t="str">
        <f t="shared" si="313"/>
        <v>1Q35</v>
      </c>
      <c r="LK29" s="66" t="str">
        <f t="shared" si="313"/>
        <v>1Q35</v>
      </c>
      <c r="LL29" s="66" t="str">
        <f t="shared" ref="LL29:NW29" si="314">IF(MONTH(LL25)&lt;=3,"1Q",IF(MONTH(LL25)&lt;=6,"2Q",IF(MONTH(LL25)&lt;=9,"3Q","4Q")))&amp;RIGHT(YEAR(LL25),2)</f>
        <v>2Q35</v>
      </c>
      <c r="LM29" s="66" t="str">
        <f t="shared" si="314"/>
        <v>2Q35</v>
      </c>
      <c r="LN29" s="66" t="str">
        <f t="shared" si="314"/>
        <v>2Q35</v>
      </c>
      <c r="LO29" s="66" t="str">
        <f t="shared" si="314"/>
        <v>3Q35</v>
      </c>
      <c r="LP29" s="66" t="str">
        <f t="shared" si="314"/>
        <v>3Q35</v>
      </c>
      <c r="LQ29" s="66" t="str">
        <f t="shared" si="314"/>
        <v>3Q35</v>
      </c>
      <c r="LR29" s="66" t="str">
        <f t="shared" si="314"/>
        <v>4Q35</v>
      </c>
      <c r="LS29" s="66" t="str">
        <f t="shared" si="314"/>
        <v>4Q35</v>
      </c>
      <c r="LT29" s="66" t="str">
        <f t="shared" si="314"/>
        <v>4Q35</v>
      </c>
      <c r="LU29" s="66" t="str">
        <f t="shared" si="314"/>
        <v>1Q36</v>
      </c>
      <c r="LV29" s="66" t="str">
        <f t="shared" si="314"/>
        <v>1Q36</v>
      </c>
      <c r="LW29" s="66" t="str">
        <f t="shared" si="314"/>
        <v>1Q36</v>
      </c>
      <c r="LX29" s="66" t="str">
        <f t="shared" si="314"/>
        <v>2Q36</v>
      </c>
      <c r="LY29" s="66" t="str">
        <f t="shared" si="314"/>
        <v>2Q36</v>
      </c>
      <c r="LZ29" s="66" t="str">
        <f t="shared" si="314"/>
        <v>2Q36</v>
      </c>
      <c r="MA29" s="66" t="str">
        <f t="shared" si="314"/>
        <v>3Q36</v>
      </c>
      <c r="MB29" s="66" t="str">
        <f t="shared" si="314"/>
        <v>3Q36</v>
      </c>
      <c r="MC29" s="66" t="str">
        <f t="shared" si="314"/>
        <v>3Q36</v>
      </c>
      <c r="MD29" s="66" t="str">
        <f t="shared" si="314"/>
        <v>4Q36</v>
      </c>
      <c r="ME29" s="66" t="str">
        <f t="shared" si="314"/>
        <v>4Q36</v>
      </c>
      <c r="MF29" s="66" t="str">
        <f t="shared" si="314"/>
        <v>4Q36</v>
      </c>
      <c r="MG29" s="66" t="str">
        <f t="shared" si="314"/>
        <v>1Q37</v>
      </c>
      <c r="MH29" s="66" t="str">
        <f t="shared" si="314"/>
        <v>1Q37</v>
      </c>
      <c r="MI29" s="66" t="str">
        <f t="shared" si="314"/>
        <v>1Q37</v>
      </c>
      <c r="MJ29" s="66" t="str">
        <f t="shared" si="314"/>
        <v>2Q37</v>
      </c>
      <c r="MK29" s="66" t="str">
        <f t="shared" si="314"/>
        <v>2Q37</v>
      </c>
      <c r="ML29" s="66" t="str">
        <f t="shared" si="314"/>
        <v>2Q37</v>
      </c>
      <c r="MM29" s="66" t="str">
        <f t="shared" si="314"/>
        <v>3Q37</v>
      </c>
      <c r="MN29" s="66" t="str">
        <f t="shared" si="314"/>
        <v>3Q37</v>
      </c>
      <c r="MO29" s="66" t="str">
        <f t="shared" si="314"/>
        <v>3Q37</v>
      </c>
      <c r="MP29" s="66" t="str">
        <f t="shared" si="314"/>
        <v>4Q37</v>
      </c>
      <c r="MQ29" s="66" t="str">
        <f t="shared" si="314"/>
        <v>4Q37</v>
      </c>
      <c r="MR29" s="66" t="str">
        <f t="shared" si="314"/>
        <v>4Q37</v>
      </c>
      <c r="MS29" s="66" t="str">
        <f t="shared" si="314"/>
        <v>1Q38</v>
      </c>
      <c r="MT29" s="66" t="str">
        <f t="shared" si="314"/>
        <v>1Q38</v>
      </c>
      <c r="MU29" s="66" t="str">
        <f t="shared" si="314"/>
        <v>1Q38</v>
      </c>
      <c r="MV29" s="66" t="str">
        <f t="shared" si="314"/>
        <v>2Q38</v>
      </c>
      <c r="MW29" s="66" t="str">
        <f t="shared" si="314"/>
        <v>2Q38</v>
      </c>
      <c r="MX29" s="66" t="str">
        <f t="shared" si="314"/>
        <v>2Q38</v>
      </c>
      <c r="MY29" s="66" t="str">
        <f t="shared" si="314"/>
        <v>3Q38</v>
      </c>
      <c r="MZ29" s="66" t="str">
        <f t="shared" si="314"/>
        <v>3Q38</v>
      </c>
      <c r="NA29" s="66" t="str">
        <f t="shared" si="314"/>
        <v>3Q38</v>
      </c>
      <c r="NB29" s="66" t="str">
        <f t="shared" si="314"/>
        <v>4Q38</v>
      </c>
      <c r="NC29" s="66" t="str">
        <f t="shared" si="314"/>
        <v>4Q38</v>
      </c>
      <c r="ND29" s="66" t="str">
        <f t="shared" si="314"/>
        <v>4Q38</v>
      </c>
      <c r="NE29" s="66" t="str">
        <f t="shared" si="314"/>
        <v>1Q39</v>
      </c>
      <c r="NF29" s="66" t="str">
        <f t="shared" si="314"/>
        <v>1Q39</v>
      </c>
      <c r="NG29" s="66" t="str">
        <f t="shared" si="314"/>
        <v>1Q39</v>
      </c>
      <c r="NH29" s="66" t="str">
        <f t="shared" si="314"/>
        <v>2Q39</v>
      </c>
      <c r="NI29" s="66" t="str">
        <f t="shared" si="314"/>
        <v>2Q39</v>
      </c>
      <c r="NJ29" s="66" t="str">
        <f t="shared" si="314"/>
        <v>2Q39</v>
      </c>
      <c r="NK29" s="66" t="str">
        <f t="shared" si="314"/>
        <v>3Q39</v>
      </c>
      <c r="NL29" s="66" t="str">
        <f t="shared" si="314"/>
        <v>3Q39</v>
      </c>
      <c r="NM29" s="66" t="str">
        <f t="shared" si="314"/>
        <v>3Q39</v>
      </c>
      <c r="NN29" s="66" t="str">
        <f t="shared" si="314"/>
        <v>4Q39</v>
      </c>
      <c r="NO29" s="66" t="str">
        <f t="shared" si="314"/>
        <v>4Q39</v>
      </c>
      <c r="NP29" s="66" t="str">
        <f t="shared" si="314"/>
        <v>4Q39</v>
      </c>
      <c r="NQ29" s="66" t="str">
        <f t="shared" si="314"/>
        <v>1Q40</v>
      </c>
      <c r="NR29" s="66" t="str">
        <f t="shared" si="314"/>
        <v>1Q40</v>
      </c>
      <c r="NS29" s="66" t="str">
        <f t="shared" si="314"/>
        <v>1Q40</v>
      </c>
      <c r="NT29" s="66" t="str">
        <f t="shared" si="314"/>
        <v>2Q40</v>
      </c>
      <c r="NU29" s="66" t="str">
        <f t="shared" si="314"/>
        <v>2Q40</v>
      </c>
      <c r="NV29" s="66" t="str">
        <f t="shared" si="314"/>
        <v>2Q40</v>
      </c>
      <c r="NW29" s="66" t="str">
        <f t="shared" si="314"/>
        <v>3Q40</v>
      </c>
      <c r="NX29" s="66" t="str">
        <f t="shared" ref="NX29:QI29" si="315">IF(MONTH(NX25)&lt;=3,"1Q",IF(MONTH(NX25)&lt;=6,"2Q",IF(MONTH(NX25)&lt;=9,"3Q","4Q")))&amp;RIGHT(YEAR(NX25),2)</f>
        <v>3Q40</v>
      </c>
      <c r="NY29" s="66" t="str">
        <f t="shared" si="315"/>
        <v>3Q40</v>
      </c>
      <c r="NZ29" s="66" t="str">
        <f t="shared" si="315"/>
        <v>4Q40</v>
      </c>
      <c r="OA29" s="66" t="str">
        <f t="shared" si="315"/>
        <v>4Q40</v>
      </c>
      <c r="OB29" s="66" t="str">
        <f t="shared" si="315"/>
        <v>4Q40</v>
      </c>
      <c r="OC29" s="66" t="str">
        <f t="shared" si="315"/>
        <v>1Q41</v>
      </c>
      <c r="OD29" s="66" t="str">
        <f t="shared" si="315"/>
        <v>1Q41</v>
      </c>
      <c r="OE29" s="66" t="str">
        <f t="shared" si="315"/>
        <v>1Q41</v>
      </c>
      <c r="OF29" s="66" t="str">
        <f t="shared" si="315"/>
        <v>2Q41</v>
      </c>
      <c r="OG29" s="66" t="str">
        <f t="shared" si="315"/>
        <v>2Q41</v>
      </c>
      <c r="OH29" s="66" t="str">
        <f t="shared" si="315"/>
        <v>2Q41</v>
      </c>
      <c r="OI29" s="66" t="str">
        <f t="shared" si="315"/>
        <v>3Q41</v>
      </c>
      <c r="OJ29" s="66" t="str">
        <f t="shared" si="315"/>
        <v>3Q41</v>
      </c>
      <c r="OK29" s="66" t="str">
        <f t="shared" si="315"/>
        <v>3Q41</v>
      </c>
      <c r="OL29" s="66" t="str">
        <f t="shared" si="315"/>
        <v>4Q41</v>
      </c>
      <c r="OM29" s="66" t="str">
        <f t="shared" si="315"/>
        <v>4Q41</v>
      </c>
      <c r="ON29" s="66" t="str">
        <f t="shared" si="315"/>
        <v>4Q41</v>
      </c>
      <c r="OO29" s="66" t="str">
        <f t="shared" si="315"/>
        <v>1Q42</v>
      </c>
      <c r="OP29" s="66" t="str">
        <f t="shared" si="315"/>
        <v>1Q42</v>
      </c>
      <c r="OQ29" s="66" t="str">
        <f t="shared" si="315"/>
        <v>1Q42</v>
      </c>
      <c r="OR29" s="66" t="str">
        <f t="shared" si="315"/>
        <v>2Q42</v>
      </c>
      <c r="OS29" s="66" t="str">
        <f t="shared" si="315"/>
        <v>2Q42</v>
      </c>
      <c r="OT29" s="66" t="str">
        <f t="shared" si="315"/>
        <v>2Q42</v>
      </c>
      <c r="OU29" s="66" t="str">
        <f t="shared" si="315"/>
        <v>3Q42</v>
      </c>
      <c r="OV29" s="66" t="str">
        <f t="shared" si="315"/>
        <v>3Q42</v>
      </c>
      <c r="OW29" s="66" t="str">
        <f t="shared" si="315"/>
        <v>3Q42</v>
      </c>
      <c r="OX29" s="66" t="str">
        <f t="shared" si="315"/>
        <v>4Q42</v>
      </c>
      <c r="OY29" s="66" t="str">
        <f t="shared" si="315"/>
        <v>4Q42</v>
      </c>
      <c r="OZ29" s="66" t="str">
        <f t="shared" si="315"/>
        <v>4Q42</v>
      </c>
      <c r="PA29" s="66" t="str">
        <f t="shared" si="315"/>
        <v>1Q43</v>
      </c>
      <c r="PB29" s="66" t="str">
        <f t="shared" si="315"/>
        <v>1Q43</v>
      </c>
      <c r="PC29" s="66" t="str">
        <f t="shared" si="315"/>
        <v>1Q43</v>
      </c>
      <c r="PD29" s="66" t="str">
        <f t="shared" si="315"/>
        <v>2Q43</v>
      </c>
      <c r="PE29" s="66" t="str">
        <f t="shared" si="315"/>
        <v>2Q43</v>
      </c>
      <c r="PF29" s="66" t="str">
        <f t="shared" si="315"/>
        <v>2Q43</v>
      </c>
      <c r="PG29" s="66" t="str">
        <f t="shared" si="315"/>
        <v>3Q43</v>
      </c>
      <c r="PH29" s="66" t="str">
        <f t="shared" si="315"/>
        <v>3Q43</v>
      </c>
      <c r="PI29" s="66" t="str">
        <f t="shared" si="315"/>
        <v>3Q43</v>
      </c>
      <c r="PJ29" s="66" t="str">
        <f t="shared" si="315"/>
        <v>4Q43</v>
      </c>
      <c r="PK29" s="66" t="str">
        <f t="shared" si="315"/>
        <v>4Q43</v>
      </c>
      <c r="PL29" s="66" t="str">
        <f t="shared" si="315"/>
        <v>4Q43</v>
      </c>
      <c r="PM29" s="66" t="str">
        <f t="shared" si="315"/>
        <v>1Q44</v>
      </c>
      <c r="PN29" s="66" t="str">
        <f t="shared" si="315"/>
        <v>1Q44</v>
      </c>
      <c r="PO29" s="66" t="str">
        <f t="shared" si="315"/>
        <v>1Q44</v>
      </c>
      <c r="PP29" s="66" t="str">
        <f t="shared" si="315"/>
        <v>2Q44</v>
      </c>
      <c r="PQ29" s="66" t="str">
        <f t="shared" si="315"/>
        <v>2Q44</v>
      </c>
      <c r="PR29" s="66" t="str">
        <f t="shared" si="315"/>
        <v>2Q44</v>
      </c>
      <c r="PS29" s="66" t="str">
        <f t="shared" si="315"/>
        <v>3Q44</v>
      </c>
      <c r="PT29" s="66" t="str">
        <f t="shared" si="315"/>
        <v>3Q44</v>
      </c>
      <c r="PU29" s="66" t="str">
        <f t="shared" si="315"/>
        <v>3Q44</v>
      </c>
      <c r="PV29" s="66" t="str">
        <f t="shared" si="315"/>
        <v>4Q44</v>
      </c>
      <c r="PW29" s="66" t="str">
        <f t="shared" si="315"/>
        <v>4Q44</v>
      </c>
      <c r="PX29" s="66" t="str">
        <f t="shared" si="315"/>
        <v>4Q44</v>
      </c>
      <c r="PY29" s="66" t="str">
        <f t="shared" si="315"/>
        <v>1Q45</v>
      </c>
      <c r="PZ29" s="66" t="str">
        <f t="shared" si="315"/>
        <v>1Q45</v>
      </c>
      <c r="QA29" s="66" t="str">
        <f t="shared" si="315"/>
        <v>1Q45</v>
      </c>
      <c r="QB29" s="66" t="str">
        <f t="shared" si="315"/>
        <v>2Q45</v>
      </c>
      <c r="QC29" s="66" t="str">
        <f t="shared" si="315"/>
        <v>2Q45</v>
      </c>
      <c r="QD29" s="66" t="str">
        <f t="shared" si="315"/>
        <v>2Q45</v>
      </c>
      <c r="QE29" s="66" t="str">
        <f t="shared" si="315"/>
        <v>3Q45</v>
      </c>
      <c r="QF29" s="66" t="str">
        <f t="shared" si="315"/>
        <v>3Q45</v>
      </c>
      <c r="QG29" s="66" t="str">
        <f t="shared" si="315"/>
        <v>3Q45</v>
      </c>
      <c r="QH29" s="66" t="str">
        <f t="shared" si="315"/>
        <v>4Q45</v>
      </c>
      <c r="QI29" s="66" t="str">
        <f t="shared" si="315"/>
        <v>4Q45</v>
      </c>
      <c r="QJ29" s="66" t="str">
        <f t="shared" ref="QJ29:SU29" si="316">IF(MONTH(QJ25)&lt;=3,"1Q",IF(MONTH(QJ25)&lt;=6,"2Q",IF(MONTH(QJ25)&lt;=9,"3Q","4Q")))&amp;RIGHT(YEAR(QJ25),2)</f>
        <v>4Q45</v>
      </c>
      <c r="QK29" s="66" t="str">
        <f t="shared" si="316"/>
        <v>1Q46</v>
      </c>
      <c r="QL29" s="66" t="str">
        <f t="shared" si="316"/>
        <v>1Q46</v>
      </c>
      <c r="QM29" s="66" t="str">
        <f t="shared" si="316"/>
        <v>1Q46</v>
      </c>
      <c r="QN29" s="66" t="str">
        <f t="shared" si="316"/>
        <v>2Q46</v>
      </c>
      <c r="QO29" s="66" t="str">
        <f t="shared" si="316"/>
        <v>2Q46</v>
      </c>
      <c r="QP29" s="66" t="str">
        <f t="shared" si="316"/>
        <v>2Q46</v>
      </c>
      <c r="QQ29" s="66" t="str">
        <f t="shared" si="316"/>
        <v>3Q46</v>
      </c>
      <c r="QR29" s="66" t="str">
        <f t="shared" si="316"/>
        <v>3Q46</v>
      </c>
      <c r="QS29" s="66" t="str">
        <f t="shared" si="316"/>
        <v>3Q46</v>
      </c>
      <c r="QT29" s="66" t="str">
        <f t="shared" si="316"/>
        <v>4Q46</v>
      </c>
      <c r="QU29" s="66" t="str">
        <f t="shared" si="316"/>
        <v>4Q46</v>
      </c>
      <c r="QV29" s="66" t="str">
        <f t="shared" si="316"/>
        <v>4Q46</v>
      </c>
      <c r="QW29" s="66" t="str">
        <f t="shared" si="316"/>
        <v>1Q47</v>
      </c>
      <c r="QX29" s="66" t="str">
        <f t="shared" si="316"/>
        <v>1Q47</v>
      </c>
      <c r="QY29" s="66" t="str">
        <f t="shared" si="316"/>
        <v>1Q47</v>
      </c>
      <c r="QZ29" s="66" t="str">
        <f t="shared" si="316"/>
        <v>2Q47</v>
      </c>
      <c r="RA29" s="66" t="str">
        <f t="shared" si="316"/>
        <v>2Q47</v>
      </c>
      <c r="RB29" s="66" t="str">
        <f t="shared" si="316"/>
        <v>2Q47</v>
      </c>
      <c r="RC29" s="66" t="str">
        <f t="shared" si="316"/>
        <v>3Q47</v>
      </c>
      <c r="RD29" s="66" t="str">
        <f t="shared" si="316"/>
        <v>3Q47</v>
      </c>
      <c r="RE29" s="66" t="str">
        <f t="shared" si="316"/>
        <v>3Q47</v>
      </c>
      <c r="RF29" s="66" t="str">
        <f t="shared" si="316"/>
        <v>4Q47</v>
      </c>
      <c r="RG29" s="66" t="str">
        <f t="shared" si="316"/>
        <v>4Q47</v>
      </c>
      <c r="RH29" s="66" t="str">
        <f t="shared" si="316"/>
        <v>4Q47</v>
      </c>
      <c r="RI29" s="66" t="str">
        <f t="shared" si="316"/>
        <v>1Q48</v>
      </c>
      <c r="RJ29" s="66" t="str">
        <f t="shared" si="316"/>
        <v>1Q48</v>
      </c>
      <c r="RK29" s="66" t="str">
        <f t="shared" si="316"/>
        <v>1Q48</v>
      </c>
      <c r="RL29" s="66" t="str">
        <f t="shared" si="316"/>
        <v>2Q48</v>
      </c>
      <c r="RM29" s="66" t="str">
        <f t="shared" si="316"/>
        <v>2Q48</v>
      </c>
      <c r="RN29" s="66" t="str">
        <f t="shared" si="316"/>
        <v>2Q48</v>
      </c>
      <c r="RO29" s="66" t="str">
        <f t="shared" si="316"/>
        <v>3Q48</v>
      </c>
      <c r="RP29" s="66" t="str">
        <f t="shared" si="316"/>
        <v>3Q48</v>
      </c>
      <c r="RQ29" s="66" t="str">
        <f t="shared" si="316"/>
        <v>3Q48</v>
      </c>
      <c r="RR29" s="66" t="str">
        <f t="shared" si="316"/>
        <v>4Q48</v>
      </c>
      <c r="RS29" s="66" t="str">
        <f t="shared" si="316"/>
        <v>4Q48</v>
      </c>
      <c r="RT29" s="66" t="str">
        <f t="shared" si="316"/>
        <v>4Q48</v>
      </c>
      <c r="RU29" s="66" t="str">
        <f t="shared" si="316"/>
        <v>1Q49</v>
      </c>
      <c r="RV29" s="66" t="str">
        <f t="shared" si="316"/>
        <v>1Q49</v>
      </c>
      <c r="RW29" s="66" t="str">
        <f t="shared" si="316"/>
        <v>1Q49</v>
      </c>
      <c r="RX29" s="66" t="str">
        <f t="shared" si="316"/>
        <v>2Q49</v>
      </c>
      <c r="RY29" s="66" t="str">
        <f t="shared" si="316"/>
        <v>2Q49</v>
      </c>
      <c r="RZ29" s="66" t="str">
        <f t="shared" si="316"/>
        <v>2Q49</v>
      </c>
      <c r="SA29" s="66" t="str">
        <f t="shared" si="316"/>
        <v>3Q49</v>
      </c>
      <c r="SB29" s="66" t="str">
        <f t="shared" si="316"/>
        <v>3Q49</v>
      </c>
      <c r="SC29" s="66" t="str">
        <f t="shared" si="316"/>
        <v>3Q49</v>
      </c>
      <c r="SD29" s="66" t="str">
        <f t="shared" si="316"/>
        <v>4Q49</v>
      </c>
      <c r="SE29" s="66" t="str">
        <f t="shared" si="316"/>
        <v>4Q49</v>
      </c>
      <c r="SF29" s="66" t="str">
        <f t="shared" si="316"/>
        <v>4Q49</v>
      </c>
      <c r="SG29" s="66" t="str">
        <f t="shared" si="316"/>
        <v>1Q50</v>
      </c>
      <c r="SH29" s="66" t="str">
        <f t="shared" si="316"/>
        <v>1Q50</v>
      </c>
      <c r="SI29" s="66" t="str">
        <f t="shared" si="316"/>
        <v>1Q50</v>
      </c>
      <c r="SJ29" s="66" t="str">
        <f t="shared" si="316"/>
        <v>2Q50</v>
      </c>
      <c r="SK29" s="66" t="str">
        <f t="shared" si="316"/>
        <v>2Q50</v>
      </c>
      <c r="SL29" s="66" t="str">
        <f t="shared" si="316"/>
        <v>2Q50</v>
      </c>
      <c r="SM29" s="66" t="str">
        <f t="shared" si="316"/>
        <v>3Q50</v>
      </c>
      <c r="SN29" s="66" t="str">
        <f t="shared" si="316"/>
        <v>3Q50</v>
      </c>
      <c r="SO29" s="66" t="str">
        <f t="shared" si="316"/>
        <v>3Q50</v>
      </c>
      <c r="SP29" s="66" t="str">
        <f t="shared" si="316"/>
        <v>4Q50</v>
      </c>
      <c r="SQ29" s="66" t="str">
        <f t="shared" si="316"/>
        <v>4Q50</v>
      </c>
      <c r="SR29" s="66" t="str">
        <f t="shared" si="316"/>
        <v>4Q50</v>
      </c>
      <c r="SS29" s="66" t="str">
        <f t="shared" si="316"/>
        <v>1Q51</v>
      </c>
      <c r="ST29" s="66" t="str">
        <f t="shared" si="316"/>
        <v>1Q51</v>
      </c>
      <c r="SU29" s="66" t="str">
        <f t="shared" si="316"/>
        <v>1Q51</v>
      </c>
      <c r="SV29" s="66" t="str">
        <f t="shared" ref="SV29:VG29" si="317">IF(MONTH(SV25)&lt;=3,"1Q",IF(MONTH(SV25)&lt;=6,"2Q",IF(MONTH(SV25)&lt;=9,"3Q","4Q")))&amp;RIGHT(YEAR(SV25),2)</f>
        <v>2Q51</v>
      </c>
      <c r="SW29" s="66" t="str">
        <f t="shared" si="317"/>
        <v>2Q51</v>
      </c>
      <c r="SX29" s="66" t="str">
        <f t="shared" si="317"/>
        <v>2Q51</v>
      </c>
      <c r="SY29" s="66" t="str">
        <f t="shared" si="317"/>
        <v>3Q51</v>
      </c>
      <c r="SZ29" s="66" t="str">
        <f t="shared" si="317"/>
        <v>3Q51</v>
      </c>
      <c r="TA29" s="66" t="str">
        <f t="shared" si="317"/>
        <v>3Q51</v>
      </c>
      <c r="TB29" s="66" t="str">
        <f t="shared" si="317"/>
        <v>4Q51</v>
      </c>
      <c r="TC29" s="66" t="str">
        <f t="shared" si="317"/>
        <v>4Q51</v>
      </c>
      <c r="TD29" s="66" t="str">
        <f t="shared" si="317"/>
        <v>4Q51</v>
      </c>
      <c r="TE29" s="66" t="str">
        <f t="shared" si="317"/>
        <v>1Q52</v>
      </c>
      <c r="TF29" s="66" t="str">
        <f t="shared" si="317"/>
        <v>1Q52</v>
      </c>
      <c r="TG29" s="66" t="str">
        <f t="shared" si="317"/>
        <v>1Q52</v>
      </c>
      <c r="TH29" s="66" t="str">
        <f t="shared" si="317"/>
        <v>2Q52</v>
      </c>
      <c r="TI29" s="66" t="str">
        <f t="shared" si="317"/>
        <v>2Q52</v>
      </c>
      <c r="TJ29" s="66" t="str">
        <f t="shared" si="317"/>
        <v>2Q52</v>
      </c>
      <c r="TK29" s="66" t="str">
        <f t="shared" si="317"/>
        <v>3Q52</v>
      </c>
      <c r="TL29" s="66" t="str">
        <f t="shared" si="317"/>
        <v>3Q52</v>
      </c>
      <c r="TM29" s="66" t="str">
        <f t="shared" si="317"/>
        <v>3Q52</v>
      </c>
      <c r="TN29" s="66" t="str">
        <f t="shared" si="317"/>
        <v>4Q52</v>
      </c>
      <c r="TO29" s="66" t="str">
        <f t="shared" si="317"/>
        <v>4Q52</v>
      </c>
      <c r="TP29" s="66" t="str">
        <f t="shared" si="317"/>
        <v>4Q52</v>
      </c>
      <c r="TQ29" s="66" t="str">
        <f t="shared" si="317"/>
        <v>1Q53</v>
      </c>
      <c r="TR29" s="66" t="str">
        <f t="shared" si="317"/>
        <v>1Q53</v>
      </c>
      <c r="TS29" s="66" t="str">
        <f t="shared" si="317"/>
        <v>1Q53</v>
      </c>
      <c r="TT29" s="66" t="str">
        <f t="shared" si="317"/>
        <v>2Q53</v>
      </c>
      <c r="TU29" s="66" t="str">
        <f t="shared" si="317"/>
        <v>2Q53</v>
      </c>
      <c r="TV29" s="66" t="str">
        <f t="shared" si="317"/>
        <v>2Q53</v>
      </c>
      <c r="TW29" s="66" t="str">
        <f t="shared" si="317"/>
        <v>3Q53</v>
      </c>
      <c r="TX29" s="66" t="str">
        <f t="shared" si="317"/>
        <v>3Q53</v>
      </c>
      <c r="TY29" s="66" t="str">
        <f t="shared" si="317"/>
        <v>3Q53</v>
      </c>
      <c r="TZ29" s="66" t="str">
        <f t="shared" si="317"/>
        <v>4Q53</v>
      </c>
      <c r="UA29" s="66" t="str">
        <f t="shared" si="317"/>
        <v>4Q53</v>
      </c>
      <c r="UB29" s="66" t="str">
        <f t="shared" si="317"/>
        <v>4Q53</v>
      </c>
      <c r="UC29" s="66" t="str">
        <f t="shared" si="317"/>
        <v>1Q54</v>
      </c>
      <c r="UD29" s="66" t="str">
        <f t="shared" si="317"/>
        <v>1Q54</v>
      </c>
      <c r="UE29" s="66" t="str">
        <f t="shared" si="317"/>
        <v>1Q54</v>
      </c>
      <c r="UF29" s="66" t="str">
        <f t="shared" si="317"/>
        <v>2Q54</v>
      </c>
      <c r="UG29" s="66" t="str">
        <f t="shared" si="317"/>
        <v>2Q54</v>
      </c>
      <c r="UH29" s="66" t="str">
        <f t="shared" si="317"/>
        <v>2Q54</v>
      </c>
      <c r="UI29" s="66" t="str">
        <f t="shared" si="317"/>
        <v>3Q54</v>
      </c>
      <c r="UJ29" s="66" t="str">
        <f t="shared" si="317"/>
        <v>3Q54</v>
      </c>
      <c r="UK29" s="66" t="str">
        <f t="shared" si="317"/>
        <v>3Q54</v>
      </c>
      <c r="UL29" s="66" t="str">
        <f t="shared" si="317"/>
        <v>4Q54</v>
      </c>
      <c r="UM29" s="66" t="str">
        <f t="shared" si="317"/>
        <v>4Q54</v>
      </c>
      <c r="UN29" s="66" t="str">
        <f t="shared" si="317"/>
        <v>4Q54</v>
      </c>
      <c r="UO29" s="66" t="str">
        <f t="shared" si="317"/>
        <v>1Q55</v>
      </c>
      <c r="UP29" s="66" t="str">
        <f t="shared" si="317"/>
        <v>1Q55</v>
      </c>
      <c r="UQ29" s="66" t="str">
        <f t="shared" si="317"/>
        <v>1Q55</v>
      </c>
      <c r="UR29" s="66" t="str">
        <f t="shared" si="317"/>
        <v>2Q55</v>
      </c>
      <c r="US29" s="66" t="str">
        <f t="shared" si="317"/>
        <v>2Q55</v>
      </c>
      <c r="UT29" s="66" t="str">
        <f t="shared" si="317"/>
        <v>2Q55</v>
      </c>
      <c r="UU29" s="66" t="str">
        <f t="shared" si="317"/>
        <v>3Q55</v>
      </c>
      <c r="UV29" s="66" t="str">
        <f t="shared" si="317"/>
        <v>3Q55</v>
      </c>
      <c r="UW29" s="66" t="str">
        <f t="shared" si="317"/>
        <v>3Q55</v>
      </c>
      <c r="UX29" s="66" t="str">
        <f t="shared" si="317"/>
        <v>4Q55</v>
      </c>
      <c r="UY29" s="66" t="str">
        <f t="shared" si="317"/>
        <v>4Q55</v>
      </c>
      <c r="UZ29" s="66" t="str">
        <f t="shared" si="317"/>
        <v>4Q55</v>
      </c>
      <c r="VA29" s="66" t="str">
        <f t="shared" si="317"/>
        <v>1Q56</v>
      </c>
      <c r="VB29" s="66" t="str">
        <f t="shared" si="317"/>
        <v>1Q56</v>
      </c>
      <c r="VC29" s="66" t="str">
        <f t="shared" si="317"/>
        <v>1Q56</v>
      </c>
      <c r="VD29" s="66" t="str">
        <f t="shared" si="317"/>
        <v>2Q56</v>
      </c>
      <c r="VE29" s="66" t="str">
        <f t="shared" si="317"/>
        <v>2Q56</v>
      </c>
      <c r="VF29" s="66" t="str">
        <f t="shared" si="317"/>
        <v>2Q56</v>
      </c>
      <c r="VG29" s="66" t="str">
        <f t="shared" si="317"/>
        <v>3Q56</v>
      </c>
      <c r="VH29" s="66" t="str">
        <f t="shared" ref="VH29:WD29" si="318">IF(MONTH(VH25)&lt;=3,"1Q",IF(MONTH(VH25)&lt;=6,"2Q",IF(MONTH(VH25)&lt;=9,"3Q","4Q")))&amp;RIGHT(YEAR(VH25),2)</f>
        <v>3Q56</v>
      </c>
      <c r="VI29" s="66" t="str">
        <f t="shared" si="318"/>
        <v>3Q56</v>
      </c>
      <c r="VJ29" s="66" t="str">
        <f t="shared" si="318"/>
        <v>4Q56</v>
      </c>
      <c r="VK29" s="66" t="str">
        <f t="shared" si="318"/>
        <v>4Q56</v>
      </c>
      <c r="VL29" s="66" t="str">
        <f t="shared" si="318"/>
        <v>4Q56</v>
      </c>
      <c r="VM29" s="66" t="str">
        <f t="shared" si="318"/>
        <v>1Q57</v>
      </c>
      <c r="VN29" s="66" t="str">
        <f t="shared" si="318"/>
        <v>1Q57</v>
      </c>
      <c r="VO29" s="66" t="str">
        <f t="shared" si="318"/>
        <v>1Q57</v>
      </c>
      <c r="VP29" s="66" t="str">
        <f t="shared" si="318"/>
        <v>2Q57</v>
      </c>
      <c r="VQ29" s="66" t="str">
        <f t="shared" si="318"/>
        <v>2Q57</v>
      </c>
      <c r="VR29" s="66" t="str">
        <f t="shared" si="318"/>
        <v>2Q57</v>
      </c>
      <c r="VS29" s="66" t="str">
        <f t="shared" si="318"/>
        <v>3Q57</v>
      </c>
      <c r="VT29" s="66" t="str">
        <f t="shared" si="318"/>
        <v>3Q57</v>
      </c>
      <c r="VU29" s="66" t="str">
        <f t="shared" si="318"/>
        <v>3Q57</v>
      </c>
      <c r="VV29" s="66" t="str">
        <f t="shared" si="318"/>
        <v>4Q57</v>
      </c>
      <c r="VW29" s="66" t="str">
        <f t="shared" si="318"/>
        <v>4Q57</v>
      </c>
      <c r="VX29" s="66" t="str">
        <f t="shared" si="318"/>
        <v>4Q57</v>
      </c>
      <c r="VY29" s="66" t="str">
        <f t="shared" si="318"/>
        <v>1Q58</v>
      </c>
      <c r="VZ29" s="66" t="str">
        <f t="shared" si="318"/>
        <v>1Q58</v>
      </c>
      <c r="WA29" s="66" t="str">
        <f t="shared" si="318"/>
        <v>1Q58</v>
      </c>
      <c r="WB29" s="66" t="str">
        <f t="shared" si="318"/>
        <v>2Q58</v>
      </c>
      <c r="WC29" s="66" t="str">
        <f t="shared" si="318"/>
        <v>2Q58</v>
      </c>
      <c r="WD29" s="66" t="str">
        <f t="shared" si="318"/>
        <v>2Q58</v>
      </c>
    </row>
    <row r="31" spans="1:602" x14ac:dyDescent="0.35">
      <c r="A31" s="29"/>
      <c r="B31" s="29" t="s">
        <v>982</v>
      </c>
      <c r="C31" s="29" t="s">
        <v>1102</v>
      </c>
      <c r="D31" s="29" t="s">
        <v>499</v>
      </c>
      <c r="E31" s="29" t="s">
        <v>362</v>
      </c>
      <c r="F31" s="29" t="s">
        <v>1000</v>
      </c>
      <c r="G31" s="29" t="s">
        <v>1103</v>
      </c>
      <c r="H31" s="29" t="s">
        <v>1287</v>
      </c>
      <c r="I31" s="29" t="s">
        <v>1288</v>
      </c>
      <c r="J31" s="29" t="s">
        <v>1289</v>
      </c>
      <c r="K31" s="29" t="s">
        <v>567</v>
      </c>
      <c r="L31" s="29" t="s">
        <v>1104</v>
      </c>
      <c r="M31" s="29" t="s">
        <v>1105</v>
      </c>
      <c r="N31" s="29" t="s">
        <v>1104</v>
      </c>
      <c r="O31" s="29" t="s">
        <v>1105</v>
      </c>
      <c r="P31" s="29" t="s">
        <v>1106</v>
      </c>
      <c r="Q31" s="29" t="s">
        <v>1107</v>
      </c>
      <c r="R31" s="29" t="s">
        <v>1108</v>
      </c>
      <c r="S31" s="29"/>
      <c r="T31" s="31" t="s">
        <v>499</v>
      </c>
      <c r="U31" s="33">
        <f t="shared" ref="U31:BB31" si="319">SUM(U32:U89)</f>
        <v>2442.3601114095222</v>
      </c>
      <c r="V31" s="33">
        <f t="shared" si="319"/>
        <v>2423.8309627014914</v>
      </c>
      <c r="W31" s="33">
        <f t="shared" si="319"/>
        <v>2423.2504703394916</v>
      </c>
      <c r="X31" s="33">
        <f t="shared" si="319"/>
        <v>2413.2835231291583</v>
      </c>
      <c r="Y31" s="33">
        <f t="shared" si="319"/>
        <v>2407.3326189709915</v>
      </c>
      <c r="Z31" s="33">
        <f t="shared" si="319"/>
        <v>2400.6725746894917</v>
      </c>
      <c r="AA31" s="33">
        <f t="shared" si="319"/>
        <v>2361.9874765885615</v>
      </c>
      <c r="AB31" s="33">
        <f t="shared" si="319"/>
        <v>2145.6490360814919</v>
      </c>
      <c r="AC31" s="33">
        <f t="shared" si="319"/>
        <v>2145.6490360814919</v>
      </c>
      <c r="AD31" s="33">
        <f t="shared" si="319"/>
        <v>2115.3813132576229</v>
      </c>
      <c r="AE31" s="33">
        <f t="shared" si="319"/>
        <v>1995.8573365613331</v>
      </c>
      <c r="AF31" s="33">
        <f t="shared" si="319"/>
        <v>1848.6514540012499</v>
      </c>
      <c r="AG31" s="33">
        <f t="shared" si="319"/>
        <v>1811.2541997786666</v>
      </c>
      <c r="AH31" s="33">
        <f t="shared" si="319"/>
        <v>1778.7633763025533</v>
      </c>
      <c r="AI31" s="33">
        <f t="shared" si="319"/>
        <v>1556.2045246139401</v>
      </c>
      <c r="AJ31" s="33">
        <f t="shared" si="319"/>
        <v>1047.8764330935196</v>
      </c>
      <c r="AK31" s="33">
        <f t="shared" si="319"/>
        <v>810.28331389419623</v>
      </c>
      <c r="AL31" s="33">
        <f t="shared" si="319"/>
        <v>599.34293971034947</v>
      </c>
      <c r="AM31" s="33">
        <f t="shared" si="319"/>
        <v>185.43819019384404</v>
      </c>
      <c r="AN31" s="33">
        <f t="shared" si="319"/>
        <v>40.818033643978481</v>
      </c>
      <c r="AO31" s="33">
        <f t="shared" si="319"/>
        <v>0</v>
      </c>
      <c r="AP31" s="33">
        <f t="shared" si="319"/>
        <v>0</v>
      </c>
      <c r="AQ31" s="33">
        <f t="shared" si="319"/>
        <v>0</v>
      </c>
      <c r="AR31" s="33">
        <f t="shared" si="319"/>
        <v>0</v>
      </c>
      <c r="AS31" s="33">
        <f t="shared" si="319"/>
        <v>0</v>
      </c>
      <c r="AT31" s="33">
        <f t="shared" si="319"/>
        <v>0</v>
      </c>
      <c r="AU31" s="33">
        <f t="shared" si="319"/>
        <v>0</v>
      </c>
      <c r="AV31" s="33">
        <f t="shared" si="319"/>
        <v>0</v>
      </c>
      <c r="AW31" s="33">
        <f t="shared" si="319"/>
        <v>0</v>
      </c>
      <c r="AX31" s="33">
        <f t="shared" si="319"/>
        <v>0</v>
      </c>
      <c r="AY31" s="33">
        <f t="shared" si="319"/>
        <v>0</v>
      </c>
      <c r="AZ31" s="33">
        <f t="shared" si="319"/>
        <v>0</v>
      </c>
      <c r="BA31" s="33">
        <f t="shared" si="319"/>
        <v>0</v>
      </c>
      <c r="BB31" s="33">
        <f t="shared" si="319"/>
        <v>0</v>
      </c>
      <c r="BD31" s="31" t="s">
        <v>499</v>
      </c>
      <c r="BE31" s="33">
        <f t="shared" ref="BE31:CJ31" si="320">SUM(BE32:BE89)</f>
        <v>611.79942432111591</v>
      </c>
      <c r="BF31" s="33">
        <f t="shared" si="320"/>
        <v>610.62451697185577</v>
      </c>
      <c r="BG31" s="33">
        <f t="shared" si="320"/>
        <v>610.62451697185577</v>
      </c>
      <c r="BH31" s="33">
        <f t="shared" si="320"/>
        <v>609.31165314469479</v>
      </c>
      <c r="BI31" s="33">
        <f t="shared" si="320"/>
        <v>606.39310994687298</v>
      </c>
      <c r="BJ31" s="33">
        <f t="shared" si="320"/>
        <v>605.81261758487301</v>
      </c>
      <c r="BK31" s="33">
        <f t="shared" si="320"/>
        <v>605.81261758487301</v>
      </c>
      <c r="BL31" s="33">
        <f t="shared" si="320"/>
        <v>605.81261758487301</v>
      </c>
      <c r="BM31" s="33">
        <f t="shared" si="320"/>
        <v>605.81261758487301</v>
      </c>
      <c r="BN31" s="33">
        <f t="shared" si="320"/>
        <v>605.81261758487301</v>
      </c>
      <c r="BO31" s="33">
        <f t="shared" si="320"/>
        <v>605.81261758487301</v>
      </c>
      <c r="BP31" s="33">
        <f t="shared" si="320"/>
        <v>605.81261758487301</v>
      </c>
      <c r="BQ31" s="33">
        <f t="shared" si="320"/>
        <v>604.74818741153967</v>
      </c>
      <c r="BR31" s="33">
        <f t="shared" si="320"/>
        <v>604.21597232487295</v>
      </c>
      <c r="BS31" s="33">
        <f t="shared" si="320"/>
        <v>602.15968169637301</v>
      </c>
      <c r="BT31" s="33">
        <f t="shared" si="320"/>
        <v>602.15968169637301</v>
      </c>
      <c r="BU31" s="33">
        <f t="shared" si="320"/>
        <v>602.15968169637301</v>
      </c>
      <c r="BV31" s="33">
        <f t="shared" si="320"/>
        <v>602.15968169637301</v>
      </c>
      <c r="BW31" s="33">
        <f t="shared" si="320"/>
        <v>602.15968169637301</v>
      </c>
      <c r="BX31" s="33">
        <f t="shared" si="320"/>
        <v>600.85357388187299</v>
      </c>
      <c r="BY31" s="33">
        <f t="shared" si="320"/>
        <v>600.85357388187299</v>
      </c>
      <c r="BZ31" s="33">
        <f t="shared" si="320"/>
        <v>600.85357388187299</v>
      </c>
      <c r="CA31" s="33">
        <f t="shared" si="320"/>
        <v>599.48271346287299</v>
      </c>
      <c r="CB31" s="33">
        <f t="shared" si="320"/>
        <v>599.48271346287299</v>
      </c>
      <c r="CC31" s="33">
        <f t="shared" si="320"/>
        <v>599.48271346287299</v>
      </c>
      <c r="CD31" s="33">
        <f t="shared" si="320"/>
        <v>599.48271346287299</v>
      </c>
      <c r="CE31" s="33">
        <f t="shared" si="320"/>
        <v>599.48271346287299</v>
      </c>
      <c r="CF31" s="33">
        <f t="shared" si="320"/>
        <v>563.5393361999428</v>
      </c>
      <c r="CG31" s="33">
        <f t="shared" si="320"/>
        <v>536.41225902037297</v>
      </c>
      <c r="CH31" s="33">
        <f t="shared" si="320"/>
        <v>536.41225902037297</v>
      </c>
      <c r="CI31" s="33">
        <f t="shared" si="320"/>
        <v>536.41225902037297</v>
      </c>
      <c r="CJ31" s="33">
        <f t="shared" si="320"/>
        <v>536.41225902037297</v>
      </c>
      <c r="CK31" s="33">
        <f t="shared" ref="CK31:DP31" si="321">SUM(CK32:CK89)</f>
        <v>536.41225902037297</v>
      </c>
      <c r="CL31" s="33">
        <f t="shared" si="321"/>
        <v>536.41225902037297</v>
      </c>
      <c r="CM31" s="33">
        <f t="shared" si="321"/>
        <v>536.41225902037297</v>
      </c>
      <c r="CN31" s="33">
        <f t="shared" si="321"/>
        <v>536.41225902037297</v>
      </c>
      <c r="CO31" s="33">
        <f t="shared" si="321"/>
        <v>536.41225902037297</v>
      </c>
      <c r="CP31" s="33">
        <f t="shared" si="321"/>
        <v>536.41225902037297</v>
      </c>
      <c r="CQ31" s="33">
        <f t="shared" si="321"/>
        <v>526.98460764900392</v>
      </c>
      <c r="CR31" s="33">
        <f t="shared" si="321"/>
        <v>515.5721875678729</v>
      </c>
      <c r="CS31" s="33">
        <f t="shared" si="321"/>
        <v>515.5721875678729</v>
      </c>
      <c r="CT31" s="33">
        <f t="shared" si="321"/>
        <v>515.5721875678729</v>
      </c>
      <c r="CU31" s="33">
        <f t="shared" si="321"/>
        <v>500.62511948308725</v>
      </c>
      <c r="CV31" s="33">
        <f t="shared" si="321"/>
        <v>464.08784194250001</v>
      </c>
      <c r="CW31" s="33">
        <f t="shared" si="321"/>
        <v>464.08784194250001</v>
      </c>
      <c r="CX31" s="33">
        <f t="shared" si="321"/>
        <v>464.08784194250001</v>
      </c>
      <c r="CY31" s="33">
        <f t="shared" si="321"/>
        <v>464.08784194250001</v>
      </c>
      <c r="CZ31" s="33">
        <f t="shared" si="321"/>
        <v>456.38792817375003</v>
      </c>
      <c r="DA31" s="33">
        <f t="shared" si="321"/>
        <v>453.08796513000004</v>
      </c>
      <c r="DB31" s="33">
        <f t="shared" si="321"/>
        <v>453.08796513000004</v>
      </c>
      <c r="DC31" s="33">
        <f t="shared" si="321"/>
        <v>453.08796513000004</v>
      </c>
      <c r="DD31" s="33">
        <f t="shared" si="321"/>
        <v>451.99030438866669</v>
      </c>
      <c r="DE31" s="33">
        <f t="shared" si="321"/>
        <v>446.91362345999994</v>
      </c>
      <c r="DF31" s="33">
        <f t="shared" si="321"/>
        <v>446.91362345999994</v>
      </c>
      <c r="DG31" s="33">
        <f t="shared" si="321"/>
        <v>445.75029967005372</v>
      </c>
      <c r="DH31" s="33">
        <f t="shared" si="321"/>
        <v>439.18582971250004</v>
      </c>
      <c r="DI31" s="33">
        <f t="shared" si="321"/>
        <v>439.18582971250004</v>
      </c>
      <c r="DJ31" s="33">
        <f t="shared" si="321"/>
        <v>436.72717320822579</v>
      </c>
      <c r="DK31" s="33">
        <f t="shared" si="321"/>
        <v>378.71052276821428</v>
      </c>
      <c r="DL31" s="33">
        <f t="shared" si="321"/>
        <v>301.5809989249999</v>
      </c>
      <c r="DM31" s="33">
        <f t="shared" si="321"/>
        <v>292.76459322524187</v>
      </c>
      <c r="DN31" s="33">
        <f t="shared" si="321"/>
        <v>267.65888142327776</v>
      </c>
      <c r="DO31" s="33">
        <f t="shared" si="321"/>
        <v>243.72647922249996</v>
      </c>
      <c r="DP31" s="33">
        <f t="shared" si="321"/>
        <v>243.72647922249996</v>
      </c>
      <c r="DQ31" s="33">
        <f t="shared" ref="DQ31:EV31" si="322">SUM(DQ32:DQ89)</f>
        <v>224.61970976040317</v>
      </c>
      <c r="DR31" s="33">
        <f t="shared" si="322"/>
        <v>201.70348614807074</v>
      </c>
      <c r="DS31" s="33">
        <f t="shared" si="322"/>
        <v>192.28819127749995</v>
      </c>
      <c r="DT31" s="33">
        <f t="shared" si="322"/>
        <v>191.6719267082222</v>
      </c>
      <c r="DU31" s="33">
        <f t="shared" si="322"/>
        <v>186.29359819499996</v>
      </c>
      <c r="DV31" s="33">
        <f t="shared" si="322"/>
        <v>156.16480001833332</v>
      </c>
      <c r="DW31" s="33">
        <f t="shared" si="322"/>
        <v>144.63833063999999</v>
      </c>
      <c r="DX31" s="33">
        <f t="shared" si="322"/>
        <v>112.24621085701611</v>
      </c>
      <c r="DY31" s="33">
        <f t="shared" si="322"/>
        <v>76.580947874999993</v>
      </c>
      <c r="DZ31" s="33">
        <f t="shared" si="322"/>
        <v>38.664799863844081</v>
      </c>
      <c r="EA31" s="33">
        <f t="shared" si="322"/>
        <v>35.096221227499996</v>
      </c>
      <c r="EB31" s="33">
        <f t="shared" si="322"/>
        <v>35.096221227499996</v>
      </c>
      <c r="EC31" s="33">
        <f t="shared" si="322"/>
        <v>28.046495588790318</v>
      </c>
      <c r="ED31" s="33">
        <f t="shared" si="322"/>
        <v>10.026302302177417</v>
      </c>
      <c r="EE31" s="33">
        <f t="shared" si="322"/>
        <v>2.7452357530107516</v>
      </c>
      <c r="EF31" s="33">
        <f t="shared" si="322"/>
        <v>0</v>
      </c>
      <c r="EG31" s="33">
        <f t="shared" si="322"/>
        <v>0</v>
      </c>
      <c r="EH31" s="33">
        <f t="shared" si="322"/>
        <v>0</v>
      </c>
      <c r="EI31" s="33">
        <f t="shared" si="322"/>
        <v>0</v>
      </c>
      <c r="EJ31" s="33">
        <f t="shared" si="322"/>
        <v>0</v>
      </c>
      <c r="EK31" s="33">
        <f t="shared" si="322"/>
        <v>0</v>
      </c>
      <c r="EL31" s="33">
        <f t="shared" si="322"/>
        <v>0</v>
      </c>
      <c r="EM31" s="33">
        <f t="shared" si="322"/>
        <v>0</v>
      </c>
      <c r="EN31" s="33">
        <f t="shared" si="322"/>
        <v>0</v>
      </c>
      <c r="EO31" s="33">
        <f t="shared" si="322"/>
        <v>0</v>
      </c>
      <c r="EP31" s="33">
        <f t="shared" si="322"/>
        <v>0</v>
      </c>
      <c r="EQ31" s="33">
        <f t="shared" si="322"/>
        <v>0</v>
      </c>
      <c r="ER31" s="33">
        <f t="shared" si="322"/>
        <v>0</v>
      </c>
      <c r="ES31" s="33">
        <f t="shared" si="322"/>
        <v>0</v>
      </c>
      <c r="ET31" s="33">
        <f t="shared" si="322"/>
        <v>0</v>
      </c>
      <c r="EU31" s="33">
        <f t="shared" si="322"/>
        <v>0</v>
      </c>
      <c r="EV31" s="33">
        <f t="shared" si="322"/>
        <v>0</v>
      </c>
      <c r="EW31" s="33">
        <f t="shared" ref="EW31:GB31" si="323">SUM(EW32:EW89)</f>
        <v>0</v>
      </c>
      <c r="EX31" s="33">
        <f t="shared" si="323"/>
        <v>0</v>
      </c>
      <c r="EY31" s="33">
        <f t="shared" si="323"/>
        <v>0</v>
      </c>
      <c r="EZ31" s="33">
        <f t="shared" si="323"/>
        <v>0</v>
      </c>
      <c r="FA31" s="33">
        <f t="shared" si="323"/>
        <v>0</v>
      </c>
      <c r="FB31" s="33">
        <f t="shared" si="323"/>
        <v>0</v>
      </c>
      <c r="FC31" s="33">
        <f t="shared" si="323"/>
        <v>0</v>
      </c>
      <c r="FD31" s="33">
        <f t="shared" si="323"/>
        <v>0</v>
      </c>
      <c r="FE31" s="33">
        <f t="shared" si="323"/>
        <v>0</v>
      </c>
      <c r="FF31" s="33">
        <f t="shared" si="323"/>
        <v>0</v>
      </c>
      <c r="FG31" s="33">
        <f t="shared" si="323"/>
        <v>0</v>
      </c>
      <c r="FH31" s="33">
        <f t="shared" si="323"/>
        <v>0</v>
      </c>
      <c r="FI31" s="33">
        <f t="shared" si="323"/>
        <v>0</v>
      </c>
      <c r="FJ31" s="33">
        <f t="shared" si="323"/>
        <v>0</v>
      </c>
      <c r="FK31" s="33">
        <f t="shared" si="323"/>
        <v>0</v>
      </c>
      <c r="FL31" s="33">
        <f t="shared" si="323"/>
        <v>0</v>
      </c>
      <c r="FM31" s="33">
        <f t="shared" si="323"/>
        <v>0</v>
      </c>
      <c r="FN31" s="33">
        <f t="shared" si="323"/>
        <v>0</v>
      </c>
      <c r="FO31" s="33">
        <f t="shared" si="323"/>
        <v>0</v>
      </c>
      <c r="FP31" s="33">
        <f t="shared" si="323"/>
        <v>0</v>
      </c>
      <c r="FQ31" s="33">
        <f t="shared" si="323"/>
        <v>0</v>
      </c>
      <c r="FR31" s="33">
        <f t="shared" si="323"/>
        <v>0</v>
      </c>
      <c r="FS31" s="33">
        <f t="shared" si="323"/>
        <v>0</v>
      </c>
      <c r="FT31" s="33">
        <f t="shared" si="323"/>
        <v>0</v>
      </c>
      <c r="FU31" s="33">
        <f t="shared" si="323"/>
        <v>0</v>
      </c>
      <c r="FV31" s="33">
        <f t="shared" si="323"/>
        <v>0</v>
      </c>
      <c r="FW31" s="33">
        <f t="shared" si="323"/>
        <v>0</v>
      </c>
      <c r="FX31" s="33">
        <f t="shared" si="323"/>
        <v>0</v>
      </c>
      <c r="FY31" s="33">
        <f t="shared" si="323"/>
        <v>0</v>
      </c>
      <c r="FZ31" s="33">
        <f t="shared" si="323"/>
        <v>0</v>
      </c>
      <c r="GA31" s="33">
        <f t="shared" si="323"/>
        <v>0</v>
      </c>
      <c r="GB31" s="33">
        <f t="shared" si="323"/>
        <v>0</v>
      </c>
      <c r="GC31" s="33">
        <f t="shared" ref="GC31:GJ31" si="324">SUM(GC32:GC89)</f>
        <v>0</v>
      </c>
      <c r="GD31" s="33">
        <f t="shared" si="324"/>
        <v>0</v>
      </c>
      <c r="GE31" s="33">
        <f t="shared" si="324"/>
        <v>0</v>
      </c>
      <c r="GF31" s="33">
        <f t="shared" si="324"/>
        <v>0</v>
      </c>
      <c r="GG31" s="33">
        <f t="shared" si="324"/>
        <v>0</v>
      </c>
      <c r="GH31" s="33">
        <f t="shared" si="324"/>
        <v>0</v>
      </c>
      <c r="GI31" s="33">
        <f t="shared" si="324"/>
        <v>0</v>
      </c>
      <c r="GJ31" s="33">
        <f t="shared" si="324"/>
        <v>0</v>
      </c>
      <c r="GL31" s="31" t="s">
        <v>499</v>
      </c>
      <c r="GM31" s="36">
        <f t="shared" ref="GM31:IX31" si="325">SUM(GM32:GM89)</f>
        <v>204.12895933191524</v>
      </c>
      <c r="GN31" s="36">
        <f t="shared" si="325"/>
        <v>204.12895933191524</v>
      </c>
      <c r="GO31" s="36">
        <f t="shared" si="325"/>
        <v>203.54150565728517</v>
      </c>
      <c r="GP31" s="36">
        <f t="shared" si="325"/>
        <v>203.54150565728517</v>
      </c>
      <c r="GQ31" s="36">
        <f t="shared" si="325"/>
        <v>203.54150565728517</v>
      </c>
      <c r="GR31" s="36">
        <f t="shared" si="325"/>
        <v>203.54150565728517</v>
      </c>
      <c r="GS31" s="36">
        <f t="shared" si="325"/>
        <v>203.54150565728517</v>
      </c>
      <c r="GT31" s="36">
        <f t="shared" si="325"/>
        <v>203.54150565728517</v>
      </c>
      <c r="GU31" s="36">
        <f t="shared" si="325"/>
        <v>203.54150565728517</v>
      </c>
      <c r="GV31" s="36">
        <f t="shared" si="325"/>
        <v>203.54150565728517</v>
      </c>
      <c r="GW31" s="36">
        <f t="shared" si="325"/>
        <v>203.54150565728517</v>
      </c>
      <c r="GX31" s="36">
        <f t="shared" si="325"/>
        <v>202.22864183012425</v>
      </c>
      <c r="GY31" s="36">
        <f t="shared" si="325"/>
        <v>202.22778537595761</v>
      </c>
      <c r="GZ31" s="36">
        <f t="shared" si="325"/>
        <v>202.22778537595761</v>
      </c>
      <c r="HA31" s="36">
        <f t="shared" si="325"/>
        <v>201.93753919495759</v>
      </c>
      <c r="HB31" s="36">
        <f t="shared" si="325"/>
        <v>201.93753919495759</v>
      </c>
      <c r="HC31" s="36">
        <f t="shared" si="325"/>
        <v>201.93753919495759</v>
      </c>
      <c r="HD31" s="36">
        <f t="shared" si="325"/>
        <v>201.93753919495759</v>
      </c>
      <c r="HE31" s="36">
        <f t="shared" si="325"/>
        <v>201.93753919495759</v>
      </c>
      <c r="HF31" s="36">
        <f t="shared" si="325"/>
        <v>201.93753919495759</v>
      </c>
      <c r="HG31" s="36">
        <f t="shared" si="325"/>
        <v>201.93753919495759</v>
      </c>
      <c r="HH31" s="36">
        <f t="shared" si="325"/>
        <v>201.93753919495759</v>
      </c>
      <c r="HI31" s="36">
        <f t="shared" si="325"/>
        <v>201.93753919495759</v>
      </c>
      <c r="HJ31" s="36">
        <f t="shared" si="325"/>
        <v>201.93753919495759</v>
      </c>
      <c r="HK31" s="36">
        <f t="shared" si="325"/>
        <v>201.93753919495759</v>
      </c>
      <c r="HL31" s="36">
        <f t="shared" si="325"/>
        <v>201.93753919495759</v>
      </c>
      <c r="HM31" s="36">
        <f t="shared" si="325"/>
        <v>201.93753919495759</v>
      </c>
      <c r="HN31" s="36">
        <f t="shared" si="325"/>
        <v>201.93753919495759</v>
      </c>
      <c r="HO31" s="36">
        <f t="shared" si="325"/>
        <v>201.93753919495759</v>
      </c>
      <c r="HP31" s="36">
        <f t="shared" si="325"/>
        <v>201.93753919495759</v>
      </c>
      <c r="HQ31" s="36">
        <f t="shared" si="325"/>
        <v>201.93753919495759</v>
      </c>
      <c r="HR31" s="36">
        <f t="shared" si="325"/>
        <v>201.93753919495759</v>
      </c>
      <c r="HS31" s="36">
        <f t="shared" si="325"/>
        <v>201.93753919495759</v>
      </c>
      <c r="HT31" s="36">
        <f t="shared" si="325"/>
        <v>201.93753919495759</v>
      </c>
      <c r="HU31" s="36">
        <f t="shared" si="325"/>
        <v>201.93753919495759</v>
      </c>
      <c r="HV31" s="36">
        <f t="shared" si="325"/>
        <v>201.93753919495759</v>
      </c>
      <c r="HW31" s="36">
        <f t="shared" si="325"/>
        <v>201.93753919495759</v>
      </c>
      <c r="HX31" s="36">
        <f t="shared" si="325"/>
        <v>201.40532410829093</v>
      </c>
      <c r="HY31" s="36">
        <f t="shared" si="325"/>
        <v>201.40532410829093</v>
      </c>
      <c r="HZ31" s="36">
        <f t="shared" si="325"/>
        <v>201.40532410829093</v>
      </c>
      <c r="IA31" s="36">
        <f t="shared" si="325"/>
        <v>201.40532410829093</v>
      </c>
      <c r="IB31" s="36">
        <f t="shared" si="325"/>
        <v>201.40532410829093</v>
      </c>
      <c r="IC31" s="36">
        <f t="shared" si="325"/>
        <v>200.71989389879093</v>
      </c>
      <c r="ID31" s="36">
        <f t="shared" si="325"/>
        <v>200.71989389879093</v>
      </c>
      <c r="IE31" s="36">
        <f t="shared" si="325"/>
        <v>200.71989389879093</v>
      </c>
      <c r="IF31" s="36">
        <f t="shared" si="325"/>
        <v>200.71989389879093</v>
      </c>
      <c r="IG31" s="36">
        <f t="shared" si="325"/>
        <v>200.71989389879093</v>
      </c>
      <c r="IH31" s="36">
        <f t="shared" si="325"/>
        <v>200.71989389879093</v>
      </c>
      <c r="II31" s="36">
        <f t="shared" si="325"/>
        <v>200.71989389879093</v>
      </c>
      <c r="IJ31" s="36">
        <f t="shared" si="325"/>
        <v>200.71989389879093</v>
      </c>
      <c r="IK31" s="36">
        <f t="shared" si="325"/>
        <v>200.71989389879093</v>
      </c>
      <c r="IL31" s="36">
        <f t="shared" si="325"/>
        <v>200.71989389879093</v>
      </c>
      <c r="IM31" s="36">
        <f t="shared" si="325"/>
        <v>200.71989389879093</v>
      </c>
      <c r="IN31" s="36">
        <f t="shared" si="325"/>
        <v>200.71989389879093</v>
      </c>
      <c r="IO31" s="36">
        <f t="shared" si="325"/>
        <v>200.71989389879093</v>
      </c>
      <c r="IP31" s="36">
        <f t="shared" si="325"/>
        <v>200.71989389879093</v>
      </c>
      <c r="IQ31" s="36">
        <f t="shared" si="325"/>
        <v>200.71989389879093</v>
      </c>
      <c r="IR31" s="36">
        <f t="shared" si="325"/>
        <v>200.28452462729092</v>
      </c>
      <c r="IS31" s="36">
        <f t="shared" si="325"/>
        <v>200.28452462729092</v>
      </c>
      <c r="IT31" s="36">
        <f t="shared" si="325"/>
        <v>200.28452462729092</v>
      </c>
      <c r="IU31" s="36">
        <f t="shared" si="325"/>
        <v>200.28452462729092</v>
      </c>
      <c r="IV31" s="36">
        <f t="shared" si="325"/>
        <v>200.28452462729092</v>
      </c>
      <c r="IW31" s="36">
        <f t="shared" si="325"/>
        <v>200.28452462729092</v>
      </c>
      <c r="IX31" s="36">
        <f t="shared" si="325"/>
        <v>200.28452462729092</v>
      </c>
      <c r="IY31" s="36">
        <f t="shared" ref="IY31:LJ31" si="326">SUM(IY32:IY89)</f>
        <v>200.28452462729092</v>
      </c>
      <c r="IZ31" s="36">
        <f t="shared" si="326"/>
        <v>200.28452462729092</v>
      </c>
      <c r="JA31" s="36">
        <f t="shared" si="326"/>
        <v>199.82757115429092</v>
      </c>
      <c r="JB31" s="36">
        <f t="shared" si="326"/>
        <v>199.82757115429092</v>
      </c>
      <c r="JC31" s="36">
        <f t="shared" si="326"/>
        <v>199.82757115429092</v>
      </c>
      <c r="JD31" s="36">
        <f t="shared" si="326"/>
        <v>199.82757115429092</v>
      </c>
      <c r="JE31" s="36">
        <f t="shared" si="326"/>
        <v>199.82757115429092</v>
      </c>
      <c r="JF31" s="36">
        <f t="shared" si="326"/>
        <v>199.82757115429092</v>
      </c>
      <c r="JG31" s="36">
        <f t="shared" si="326"/>
        <v>199.82757115429092</v>
      </c>
      <c r="JH31" s="36">
        <f t="shared" si="326"/>
        <v>199.82757115429092</v>
      </c>
      <c r="JI31" s="36">
        <f t="shared" si="326"/>
        <v>199.82757115429092</v>
      </c>
      <c r="JJ31" s="36">
        <f t="shared" si="326"/>
        <v>199.82757115429092</v>
      </c>
      <c r="JK31" s="36">
        <f t="shared" si="326"/>
        <v>199.82757115429092</v>
      </c>
      <c r="JL31" s="36">
        <f t="shared" si="326"/>
        <v>199.82757115429092</v>
      </c>
      <c r="JM31" s="36">
        <f t="shared" si="326"/>
        <v>199.82757115429092</v>
      </c>
      <c r="JN31" s="36">
        <f t="shared" si="326"/>
        <v>199.82757115429092</v>
      </c>
      <c r="JO31" s="36">
        <f t="shared" si="326"/>
        <v>199.82757115429092</v>
      </c>
      <c r="JP31" s="36">
        <f t="shared" si="326"/>
        <v>199.82757115429092</v>
      </c>
      <c r="JQ31" s="36">
        <f t="shared" si="326"/>
        <v>184.90767870552747</v>
      </c>
      <c r="JR31" s="36">
        <f t="shared" si="326"/>
        <v>178.80408634012426</v>
      </c>
      <c r="JS31" s="36">
        <f t="shared" si="326"/>
        <v>178.80408634012426</v>
      </c>
      <c r="JT31" s="36">
        <f t="shared" si="326"/>
        <v>178.80408634012426</v>
      </c>
      <c r="JU31" s="36">
        <f t="shared" si="326"/>
        <v>178.80408634012426</v>
      </c>
      <c r="JV31" s="36">
        <f t="shared" si="326"/>
        <v>178.80408634012426</v>
      </c>
      <c r="JW31" s="36">
        <f t="shared" si="326"/>
        <v>178.80408634012426</v>
      </c>
      <c r="JX31" s="36">
        <f t="shared" si="326"/>
        <v>178.80408634012426</v>
      </c>
      <c r="JY31" s="36">
        <f t="shared" si="326"/>
        <v>178.80408634012426</v>
      </c>
      <c r="JZ31" s="36">
        <f t="shared" si="326"/>
        <v>178.80408634012426</v>
      </c>
      <c r="KA31" s="36">
        <f t="shared" si="326"/>
        <v>178.80408634012426</v>
      </c>
      <c r="KB31" s="36">
        <f t="shared" si="326"/>
        <v>178.80408634012426</v>
      </c>
      <c r="KC31" s="36">
        <f t="shared" si="326"/>
        <v>178.80408634012426</v>
      </c>
      <c r="KD31" s="36">
        <f t="shared" si="326"/>
        <v>178.80408634012426</v>
      </c>
      <c r="KE31" s="36">
        <f t="shared" si="326"/>
        <v>178.80408634012426</v>
      </c>
      <c r="KF31" s="36">
        <f t="shared" si="326"/>
        <v>178.80408634012426</v>
      </c>
      <c r="KG31" s="36">
        <f t="shared" si="326"/>
        <v>178.80408634012426</v>
      </c>
      <c r="KH31" s="36">
        <f t="shared" si="326"/>
        <v>178.80408634012426</v>
      </c>
      <c r="KI31" s="36">
        <f t="shared" si="326"/>
        <v>178.80408634012426</v>
      </c>
      <c r="KJ31" s="36">
        <f t="shared" si="326"/>
        <v>178.80408634012426</v>
      </c>
      <c r="KK31" s="36">
        <f t="shared" si="326"/>
        <v>178.80408634012426</v>
      </c>
      <c r="KL31" s="36">
        <f t="shared" si="326"/>
        <v>178.80408634012426</v>
      </c>
      <c r="KM31" s="36">
        <f t="shared" si="326"/>
        <v>178.80408634012426</v>
      </c>
      <c r="KN31" s="36">
        <f t="shared" si="326"/>
        <v>178.80408634012426</v>
      </c>
      <c r="KO31" s="36">
        <f t="shared" si="326"/>
        <v>178.80408634012426</v>
      </c>
      <c r="KP31" s="36">
        <f t="shared" si="326"/>
        <v>178.80408634012426</v>
      </c>
      <c r="KQ31" s="36">
        <f t="shared" si="326"/>
        <v>178.80408634012426</v>
      </c>
      <c r="KR31" s="36">
        <f t="shared" si="326"/>
        <v>178.80408634012426</v>
      </c>
      <c r="KS31" s="36">
        <f t="shared" si="326"/>
        <v>178.80408634012426</v>
      </c>
      <c r="KT31" s="36">
        <f t="shared" si="326"/>
        <v>178.80408634012426</v>
      </c>
      <c r="KU31" s="36">
        <f t="shared" si="326"/>
        <v>178.80408634012426</v>
      </c>
      <c r="KV31" s="36">
        <f t="shared" si="326"/>
        <v>178.80408634012426</v>
      </c>
      <c r="KW31" s="36">
        <f t="shared" si="326"/>
        <v>178.80408634012426</v>
      </c>
      <c r="KX31" s="36">
        <f t="shared" si="326"/>
        <v>176.32312545292186</v>
      </c>
      <c r="KY31" s="36">
        <f t="shared" si="326"/>
        <v>171.85739585595758</v>
      </c>
      <c r="KZ31" s="36">
        <f t="shared" si="326"/>
        <v>171.85739585595758</v>
      </c>
      <c r="LA31" s="36">
        <f t="shared" si="326"/>
        <v>171.85739585595758</v>
      </c>
      <c r="LB31" s="36">
        <f t="shared" si="326"/>
        <v>171.85739585595758</v>
      </c>
      <c r="LC31" s="36">
        <f t="shared" si="326"/>
        <v>171.85739585595758</v>
      </c>
      <c r="LD31" s="36">
        <f t="shared" si="326"/>
        <v>171.85739585595758</v>
      </c>
      <c r="LE31" s="36">
        <f t="shared" si="326"/>
        <v>171.85739585595758</v>
      </c>
      <c r="LF31" s="36">
        <f t="shared" si="326"/>
        <v>171.85739585595758</v>
      </c>
      <c r="LG31" s="36">
        <f t="shared" si="326"/>
        <v>171.85739585595758</v>
      </c>
      <c r="LH31" s="36">
        <f t="shared" si="326"/>
        <v>171.85739585595758</v>
      </c>
      <c r="LI31" s="36">
        <f t="shared" si="326"/>
        <v>171.85739585595758</v>
      </c>
      <c r="LJ31" s="36">
        <f t="shared" si="326"/>
        <v>171.85739585595758</v>
      </c>
      <c r="LK31" s="36">
        <f t="shared" ref="LK31:NV31" si="327">SUM(LK32:LK89)</f>
        <v>156.91032777117195</v>
      </c>
      <c r="LL31" s="36">
        <f t="shared" si="327"/>
        <v>154.69594731416666</v>
      </c>
      <c r="LM31" s="36">
        <f t="shared" si="327"/>
        <v>154.69594731416666</v>
      </c>
      <c r="LN31" s="36">
        <f t="shared" si="327"/>
        <v>154.69594731416666</v>
      </c>
      <c r="LO31" s="36">
        <f t="shared" si="327"/>
        <v>154.69594731416666</v>
      </c>
      <c r="LP31" s="36">
        <f t="shared" si="327"/>
        <v>154.69594731416666</v>
      </c>
      <c r="LQ31" s="36">
        <f t="shared" si="327"/>
        <v>154.69594731416666</v>
      </c>
      <c r="LR31" s="36">
        <f t="shared" si="327"/>
        <v>154.69594731416666</v>
      </c>
      <c r="LS31" s="36">
        <f t="shared" si="327"/>
        <v>154.69594731416666</v>
      </c>
      <c r="LT31" s="36">
        <f t="shared" si="327"/>
        <v>154.69594731416666</v>
      </c>
      <c r="LU31" s="36">
        <f t="shared" si="327"/>
        <v>154.69594731416666</v>
      </c>
      <c r="LV31" s="36">
        <f t="shared" si="327"/>
        <v>154.69594731416666</v>
      </c>
      <c r="LW31" s="36">
        <f t="shared" si="327"/>
        <v>154.69594731416666</v>
      </c>
      <c r="LX31" s="36">
        <f t="shared" si="327"/>
        <v>154.32928475374999</v>
      </c>
      <c r="LY31" s="36">
        <f t="shared" si="327"/>
        <v>151.02932170999998</v>
      </c>
      <c r="LZ31" s="36">
        <f t="shared" si="327"/>
        <v>151.02932170999998</v>
      </c>
      <c r="MA31" s="36">
        <f t="shared" si="327"/>
        <v>151.02932170999998</v>
      </c>
      <c r="MB31" s="36">
        <f t="shared" si="327"/>
        <v>151.02932170999998</v>
      </c>
      <c r="MC31" s="36">
        <f t="shared" si="327"/>
        <v>151.02932170999998</v>
      </c>
      <c r="MD31" s="36">
        <f t="shared" si="327"/>
        <v>151.02932170999998</v>
      </c>
      <c r="ME31" s="36">
        <f t="shared" si="327"/>
        <v>151.02932170999998</v>
      </c>
      <c r="MF31" s="36">
        <f t="shared" si="327"/>
        <v>151.02932170999998</v>
      </c>
      <c r="MG31" s="36">
        <f t="shared" si="327"/>
        <v>151.02932170999998</v>
      </c>
      <c r="MH31" s="36">
        <f t="shared" si="327"/>
        <v>151.02932170999998</v>
      </c>
      <c r="MI31" s="36">
        <f t="shared" si="327"/>
        <v>151.02932170999998</v>
      </c>
      <c r="MJ31" s="36">
        <f t="shared" si="327"/>
        <v>151.02932170999998</v>
      </c>
      <c r="MK31" s="36">
        <f t="shared" si="327"/>
        <v>151.02932170999998</v>
      </c>
      <c r="ML31" s="36">
        <f t="shared" si="327"/>
        <v>149.93166096866665</v>
      </c>
      <c r="MM31" s="36">
        <f t="shared" si="327"/>
        <v>148.97120781999999</v>
      </c>
      <c r="MN31" s="36">
        <f t="shared" si="327"/>
        <v>148.97120781999999</v>
      </c>
      <c r="MO31" s="36">
        <f t="shared" si="327"/>
        <v>148.97120781999999</v>
      </c>
      <c r="MP31" s="36">
        <f t="shared" si="327"/>
        <v>148.97120781999999</v>
      </c>
      <c r="MQ31" s="36">
        <f t="shared" si="327"/>
        <v>148.97120781999999</v>
      </c>
      <c r="MR31" s="36">
        <f t="shared" si="327"/>
        <v>148.97120781999999</v>
      </c>
      <c r="MS31" s="36">
        <f t="shared" si="327"/>
        <v>148.97120781999999</v>
      </c>
      <c r="MT31" s="36">
        <f t="shared" si="327"/>
        <v>148.97120781999999</v>
      </c>
      <c r="MU31" s="36">
        <f t="shared" si="327"/>
        <v>147.80788403005374</v>
      </c>
      <c r="MV31" s="36">
        <f t="shared" si="327"/>
        <v>146.39527657083332</v>
      </c>
      <c r="MW31" s="36">
        <f t="shared" si="327"/>
        <v>146.39527657083332</v>
      </c>
      <c r="MX31" s="36">
        <f t="shared" si="327"/>
        <v>146.39527657083332</v>
      </c>
      <c r="MY31" s="36">
        <f t="shared" si="327"/>
        <v>146.39527657083332</v>
      </c>
      <c r="MZ31" s="36">
        <f t="shared" si="327"/>
        <v>146.39527657083332</v>
      </c>
      <c r="NA31" s="36">
        <f t="shared" si="327"/>
        <v>146.39527657083332</v>
      </c>
      <c r="NB31" s="36">
        <f t="shared" si="327"/>
        <v>145.91631751155913</v>
      </c>
      <c r="NC31" s="36">
        <f t="shared" si="327"/>
        <v>145.40542784833332</v>
      </c>
      <c r="ND31" s="36">
        <f t="shared" si="327"/>
        <v>145.40542784833332</v>
      </c>
      <c r="NE31" s="36">
        <f t="shared" si="327"/>
        <v>144.51618586333331</v>
      </c>
      <c r="NF31" s="36">
        <f t="shared" si="327"/>
        <v>133.66733726321428</v>
      </c>
      <c r="NG31" s="36">
        <f t="shared" si="327"/>
        <v>100.52699964166666</v>
      </c>
      <c r="NH31" s="36">
        <f t="shared" si="327"/>
        <v>100.52699964166666</v>
      </c>
      <c r="NI31" s="36">
        <f t="shared" si="327"/>
        <v>100.52699964166666</v>
      </c>
      <c r="NJ31" s="36">
        <f t="shared" si="327"/>
        <v>100.52699964166666</v>
      </c>
      <c r="NK31" s="36">
        <f t="shared" si="327"/>
        <v>100.52699964166666</v>
      </c>
      <c r="NL31" s="36">
        <f t="shared" si="327"/>
        <v>96.342942699408596</v>
      </c>
      <c r="NM31" s="36">
        <f t="shared" si="327"/>
        <v>95.894650884166666</v>
      </c>
      <c r="NN31" s="36">
        <f t="shared" si="327"/>
        <v>95.894650884166666</v>
      </c>
      <c r="NO31" s="36">
        <f t="shared" si="327"/>
        <v>90.522070798277781</v>
      </c>
      <c r="NP31" s="36">
        <f t="shared" si="327"/>
        <v>81.242159740833344</v>
      </c>
      <c r="NQ31" s="36">
        <f t="shared" si="327"/>
        <v>81.242159740833344</v>
      </c>
      <c r="NR31" s="36">
        <f t="shared" si="327"/>
        <v>81.242159740833344</v>
      </c>
      <c r="NS31" s="36">
        <f t="shared" si="327"/>
        <v>81.242159740833344</v>
      </c>
      <c r="NT31" s="36">
        <f t="shared" si="327"/>
        <v>81.242159740833344</v>
      </c>
      <c r="NU31" s="36">
        <f t="shared" si="327"/>
        <v>81.242159740833344</v>
      </c>
      <c r="NV31" s="36">
        <f t="shared" si="327"/>
        <v>81.242159740833344</v>
      </c>
      <c r="NW31" s="36">
        <f t="shared" ref="NW31:QH31" si="328">SUM(NW32:NW89)</f>
        <v>76.760324928736566</v>
      </c>
      <c r="NX31" s="36">
        <f t="shared" si="328"/>
        <v>73.929692415833344</v>
      </c>
      <c r="NY31" s="36">
        <f t="shared" si="328"/>
        <v>73.929692415833344</v>
      </c>
      <c r="NZ31" s="36">
        <f t="shared" si="328"/>
        <v>69.850343942043025</v>
      </c>
      <c r="OA31" s="36">
        <f t="shared" si="328"/>
        <v>67.757078446861115</v>
      </c>
      <c r="OB31" s="36">
        <f t="shared" si="328"/>
        <v>64.096063759166668</v>
      </c>
      <c r="OC31" s="36">
        <f t="shared" si="328"/>
        <v>64.096063759166668</v>
      </c>
      <c r="OD31" s="36">
        <f t="shared" si="328"/>
        <v>64.096063759166668</v>
      </c>
      <c r="OE31" s="36">
        <f t="shared" si="328"/>
        <v>64.096063759166668</v>
      </c>
      <c r="OF31" s="36">
        <f t="shared" si="328"/>
        <v>64.096063759166668</v>
      </c>
      <c r="OG31" s="36">
        <f t="shared" si="328"/>
        <v>64.096063759166668</v>
      </c>
      <c r="OH31" s="36">
        <f t="shared" si="328"/>
        <v>63.479799189888887</v>
      </c>
      <c r="OI31" s="36">
        <f t="shared" si="328"/>
        <v>62.097866064999998</v>
      </c>
      <c r="OJ31" s="36">
        <f t="shared" si="328"/>
        <v>62.097866064999998</v>
      </c>
      <c r="OK31" s="36">
        <f t="shared" si="328"/>
        <v>62.097866064999998</v>
      </c>
      <c r="OL31" s="36">
        <f t="shared" si="328"/>
        <v>55.80566691854839</v>
      </c>
      <c r="OM31" s="36">
        <f t="shared" si="328"/>
        <v>51.261300868333329</v>
      </c>
      <c r="ON31" s="36">
        <f t="shared" si="328"/>
        <v>49.097832231451612</v>
      </c>
      <c r="OO31" s="36">
        <f t="shared" si="328"/>
        <v>48.21277688</v>
      </c>
      <c r="OP31" s="36">
        <f t="shared" si="328"/>
        <v>48.21277688</v>
      </c>
      <c r="OQ31" s="36">
        <f t="shared" si="328"/>
        <v>48.21277688</v>
      </c>
      <c r="OR31" s="36">
        <f t="shared" si="328"/>
        <v>48.21277688</v>
      </c>
      <c r="OS31" s="36">
        <f t="shared" si="328"/>
        <v>38.506451352016121</v>
      </c>
      <c r="OT31" s="36">
        <f t="shared" si="328"/>
        <v>25.526982624999995</v>
      </c>
      <c r="OU31" s="36">
        <f t="shared" si="328"/>
        <v>25.526982624999995</v>
      </c>
      <c r="OV31" s="36">
        <f t="shared" si="328"/>
        <v>25.526982624999995</v>
      </c>
      <c r="OW31" s="36">
        <f t="shared" si="328"/>
        <v>25.526982624999995</v>
      </c>
      <c r="OX31" s="36">
        <f t="shared" si="328"/>
        <v>15.267319045510751</v>
      </c>
      <c r="OY31" s="36">
        <f t="shared" si="328"/>
        <v>11.698740409166664</v>
      </c>
      <c r="OZ31" s="36">
        <f t="shared" si="328"/>
        <v>11.698740409166664</v>
      </c>
      <c r="PA31" s="36">
        <f t="shared" si="328"/>
        <v>11.698740409166664</v>
      </c>
      <c r="PB31" s="36">
        <f t="shared" si="328"/>
        <v>11.698740409166664</v>
      </c>
      <c r="PC31" s="36">
        <f t="shared" si="328"/>
        <v>11.698740409166664</v>
      </c>
      <c r="PD31" s="36">
        <f t="shared" si="328"/>
        <v>11.698740409166664</v>
      </c>
      <c r="PE31" s="36">
        <f t="shared" si="328"/>
        <v>11.698740409166664</v>
      </c>
      <c r="PF31" s="36">
        <f t="shared" si="328"/>
        <v>11.698740409166664</v>
      </c>
      <c r="PG31" s="36">
        <f t="shared" si="328"/>
        <v>11.698740409166664</v>
      </c>
      <c r="PH31" s="36">
        <f t="shared" si="328"/>
        <v>9.2019625787903205</v>
      </c>
      <c r="PI31" s="36">
        <f t="shared" si="328"/>
        <v>7.1457926008333317</v>
      </c>
      <c r="PJ31" s="36">
        <f t="shared" si="328"/>
        <v>4.1571775888440845</v>
      </c>
      <c r="PK31" s="36">
        <f t="shared" si="328"/>
        <v>2.9345623566666657</v>
      </c>
      <c r="PL31" s="36">
        <f t="shared" si="328"/>
        <v>2.9345623566666657</v>
      </c>
      <c r="PM31" s="36">
        <f t="shared" si="328"/>
        <v>2.7452357530107516</v>
      </c>
      <c r="PN31" s="36">
        <f t="shared" si="328"/>
        <v>0</v>
      </c>
      <c r="PO31" s="36">
        <f t="shared" si="328"/>
        <v>0</v>
      </c>
      <c r="PP31" s="36">
        <f t="shared" si="328"/>
        <v>0</v>
      </c>
      <c r="PQ31" s="36">
        <f t="shared" si="328"/>
        <v>0</v>
      </c>
      <c r="PR31" s="36">
        <f t="shared" si="328"/>
        <v>0</v>
      </c>
      <c r="PS31" s="36">
        <f t="shared" si="328"/>
        <v>0</v>
      </c>
      <c r="PT31" s="36">
        <f t="shared" si="328"/>
        <v>0</v>
      </c>
      <c r="PU31" s="36">
        <f t="shared" si="328"/>
        <v>0</v>
      </c>
      <c r="PV31" s="36">
        <f t="shared" si="328"/>
        <v>0</v>
      </c>
      <c r="PW31" s="36">
        <f t="shared" si="328"/>
        <v>0</v>
      </c>
      <c r="PX31" s="36">
        <f t="shared" si="328"/>
        <v>0</v>
      </c>
      <c r="PY31" s="36">
        <f t="shared" si="328"/>
        <v>0</v>
      </c>
      <c r="PZ31" s="36">
        <f t="shared" si="328"/>
        <v>0</v>
      </c>
      <c r="QA31" s="36">
        <f t="shared" si="328"/>
        <v>0</v>
      </c>
      <c r="QB31" s="36">
        <f t="shared" si="328"/>
        <v>0</v>
      </c>
      <c r="QC31" s="36">
        <f t="shared" si="328"/>
        <v>0</v>
      </c>
      <c r="QD31" s="36">
        <f t="shared" si="328"/>
        <v>0</v>
      </c>
      <c r="QE31" s="36">
        <f t="shared" si="328"/>
        <v>0</v>
      </c>
      <c r="QF31" s="36">
        <f t="shared" si="328"/>
        <v>0</v>
      </c>
      <c r="QG31" s="36">
        <f t="shared" si="328"/>
        <v>0</v>
      </c>
      <c r="QH31" s="36">
        <f t="shared" si="328"/>
        <v>0</v>
      </c>
      <c r="QI31" s="36">
        <f t="shared" ref="QI31:ST31" si="329">SUM(QI32:QI89)</f>
        <v>0</v>
      </c>
      <c r="QJ31" s="36">
        <f t="shared" si="329"/>
        <v>0</v>
      </c>
      <c r="QK31" s="36">
        <f t="shared" si="329"/>
        <v>0</v>
      </c>
      <c r="QL31" s="36">
        <f t="shared" si="329"/>
        <v>0</v>
      </c>
      <c r="QM31" s="36">
        <f t="shared" si="329"/>
        <v>0</v>
      </c>
      <c r="QN31" s="36">
        <f t="shared" si="329"/>
        <v>0</v>
      </c>
      <c r="QO31" s="36">
        <f t="shared" si="329"/>
        <v>0</v>
      </c>
      <c r="QP31" s="36">
        <f t="shared" si="329"/>
        <v>0</v>
      </c>
      <c r="QQ31" s="36">
        <f t="shared" si="329"/>
        <v>0</v>
      </c>
      <c r="QR31" s="36">
        <f t="shared" si="329"/>
        <v>0</v>
      </c>
      <c r="QS31" s="36">
        <f t="shared" si="329"/>
        <v>0</v>
      </c>
      <c r="QT31" s="36">
        <f t="shared" si="329"/>
        <v>0</v>
      </c>
      <c r="QU31" s="36">
        <f t="shared" si="329"/>
        <v>0</v>
      </c>
      <c r="QV31" s="36">
        <f t="shared" si="329"/>
        <v>0</v>
      </c>
      <c r="QW31" s="36">
        <f t="shared" si="329"/>
        <v>0</v>
      </c>
      <c r="QX31" s="36">
        <f t="shared" si="329"/>
        <v>0</v>
      </c>
      <c r="QY31" s="36">
        <f t="shared" si="329"/>
        <v>0</v>
      </c>
      <c r="QZ31" s="36">
        <f t="shared" si="329"/>
        <v>0</v>
      </c>
      <c r="RA31" s="36">
        <f t="shared" si="329"/>
        <v>0</v>
      </c>
      <c r="RB31" s="36">
        <f t="shared" si="329"/>
        <v>0</v>
      </c>
      <c r="RC31" s="36">
        <f t="shared" si="329"/>
        <v>0</v>
      </c>
      <c r="RD31" s="36">
        <f t="shared" si="329"/>
        <v>0</v>
      </c>
      <c r="RE31" s="36">
        <f t="shared" si="329"/>
        <v>0</v>
      </c>
      <c r="RF31" s="36">
        <f t="shared" si="329"/>
        <v>0</v>
      </c>
      <c r="RG31" s="36">
        <f t="shared" si="329"/>
        <v>0</v>
      </c>
      <c r="RH31" s="36">
        <f t="shared" si="329"/>
        <v>0</v>
      </c>
      <c r="RI31" s="36">
        <f t="shared" si="329"/>
        <v>0</v>
      </c>
      <c r="RJ31" s="36">
        <f t="shared" si="329"/>
        <v>0</v>
      </c>
      <c r="RK31" s="36">
        <f t="shared" si="329"/>
        <v>0</v>
      </c>
      <c r="RL31" s="36">
        <f t="shared" si="329"/>
        <v>0</v>
      </c>
      <c r="RM31" s="36">
        <f t="shared" si="329"/>
        <v>0</v>
      </c>
      <c r="RN31" s="36">
        <f t="shared" si="329"/>
        <v>0</v>
      </c>
      <c r="RO31" s="36">
        <f t="shared" si="329"/>
        <v>0</v>
      </c>
      <c r="RP31" s="36">
        <f t="shared" si="329"/>
        <v>0</v>
      </c>
      <c r="RQ31" s="36">
        <f t="shared" si="329"/>
        <v>0</v>
      </c>
      <c r="RR31" s="36">
        <f t="shared" si="329"/>
        <v>0</v>
      </c>
      <c r="RS31" s="36">
        <f t="shared" si="329"/>
        <v>0</v>
      </c>
      <c r="RT31" s="36">
        <f t="shared" si="329"/>
        <v>0</v>
      </c>
      <c r="RU31" s="36">
        <f t="shared" si="329"/>
        <v>0</v>
      </c>
      <c r="RV31" s="36">
        <f t="shared" si="329"/>
        <v>0</v>
      </c>
      <c r="RW31" s="36">
        <f t="shared" si="329"/>
        <v>0</v>
      </c>
      <c r="RX31" s="36">
        <f t="shared" si="329"/>
        <v>0</v>
      </c>
      <c r="RY31" s="36">
        <f t="shared" si="329"/>
        <v>0</v>
      </c>
      <c r="RZ31" s="36">
        <f t="shared" si="329"/>
        <v>0</v>
      </c>
      <c r="SA31" s="36">
        <f t="shared" si="329"/>
        <v>0</v>
      </c>
      <c r="SB31" s="36">
        <f t="shared" si="329"/>
        <v>0</v>
      </c>
      <c r="SC31" s="36">
        <f t="shared" si="329"/>
        <v>0</v>
      </c>
      <c r="SD31" s="36">
        <f t="shared" si="329"/>
        <v>0</v>
      </c>
      <c r="SE31" s="36">
        <f t="shared" si="329"/>
        <v>0</v>
      </c>
      <c r="SF31" s="36">
        <f t="shared" si="329"/>
        <v>0</v>
      </c>
      <c r="SG31" s="36">
        <f t="shared" si="329"/>
        <v>0</v>
      </c>
      <c r="SH31" s="36">
        <f t="shared" si="329"/>
        <v>0</v>
      </c>
      <c r="SI31" s="36">
        <f t="shared" si="329"/>
        <v>0</v>
      </c>
      <c r="SJ31" s="36">
        <f t="shared" si="329"/>
        <v>0</v>
      </c>
      <c r="SK31" s="36">
        <f t="shared" si="329"/>
        <v>0</v>
      </c>
      <c r="SL31" s="36">
        <f t="shared" si="329"/>
        <v>0</v>
      </c>
      <c r="SM31" s="36">
        <f t="shared" si="329"/>
        <v>0</v>
      </c>
      <c r="SN31" s="36">
        <f t="shared" si="329"/>
        <v>0</v>
      </c>
      <c r="SO31" s="36">
        <f t="shared" si="329"/>
        <v>0</v>
      </c>
      <c r="SP31" s="36">
        <f t="shared" si="329"/>
        <v>0</v>
      </c>
      <c r="SQ31" s="36">
        <f t="shared" si="329"/>
        <v>0</v>
      </c>
      <c r="SR31" s="36">
        <f t="shared" si="329"/>
        <v>0</v>
      </c>
      <c r="SS31" s="36">
        <f t="shared" si="329"/>
        <v>0</v>
      </c>
      <c r="ST31" s="36">
        <f t="shared" si="329"/>
        <v>0</v>
      </c>
      <c r="SU31" s="36">
        <f t="shared" ref="SU31:VF31" si="330">SUM(SU32:SU89)</f>
        <v>0</v>
      </c>
      <c r="SV31" s="36">
        <f t="shared" si="330"/>
        <v>0</v>
      </c>
      <c r="SW31" s="36">
        <f t="shared" si="330"/>
        <v>0</v>
      </c>
      <c r="SX31" s="36">
        <f t="shared" si="330"/>
        <v>0</v>
      </c>
      <c r="SY31" s="36">
        <f t="shared" si="330"/>
        <v>0</v>
      </c>
      <c r="SZ31" s="36">
        <f t="shared" si="330"/>
        <v>0</v>
      </c>
      <c r="TA31" s="36">
        <f t="shared" si="330"/>
        <v>0</v>
      </c>
      <c r="TB31" s="36">
        <f t="shared" si="330"/>
        <v>0</v>
      </c>
      <c r="TC31" s="36">
        <f t="shared" si="330"/>
        <v>0</v>
      </c>
      <c r="TD31" s="36">
        <f t="shared" si="330"/>
        <v>0</v>
      </c>
      <c r="TE31" s="36">
        <f t="shared" si="330"/>
        <v>0</v>
      </c>
      <c r="TF31" s="36">
        <f t="shared" si="330"/>
        <v>0</v>
      </c>
      <c r="TG31" s="36">
        <f t="shared" si="330"/>
        <v>0</v>
      </c>
      <c r="TH31" s="36">
        <f t="shared" si="330"/>
        <v>0</v>
      </c>
      <c r="TI31" s="36">
        <f t="shared" si="330"/>
        <v>0</v>
      </c>
      <c r="TJ31" s="36">
        <f t="shared" si="330"/>
        <v>0</v>
      </c>
      <c r="TK31" s="36">
        <f t="shared" si="330"/>
        <v>0</v>
      </c>
      <c r="TL31" s="36">
        <f t="shared" si="330"/>
        <v>0</v>
      </c>
      <c r="TM31" s="36">
        <f t="shared" si="330"/>
        <v>0</v>
      </c>
      <c r="TN31" s="36">
        <f t="shared" si="330"/>
        <v>0</v>
      </c>
      <c r="TO31" s="36">
        <f t="shared" si="330"/>
        <v>0</v>
      </c>
      <c r="TP31" s="36">
        <f t="shared" si="330"/>
        <v>0</v>
      </c>
      <c r="TQ31" s="36">
        <f t="shared" si="330"/>
        <v>0</v>
      </c>
      <c r="TR31" s="36">
        <f t="shared" si="330"/>
        <v>0</v>
      </c>
      <c r="TS31" s="36">
        <f t="shared" si="330"/>
        <v>0</v>
      </c>
      <c r="TT31" s="36">
        <f t="shared" si="330"/>
        <v>0</v>
      </c>
      <c r="TU31" s="36">
        <f t="shared" si="330"/>
        <v>0</v>
      </c>
      <c r="TV31" s="36">
        <f t="shared" si="330"/>
        <v>0</v>
      </c>
      <c r="TW31" s="36">
        <f t="shared" si="330"/>
        <v>0</v>
      </c>
      <c r="TX31" s="36">
        <f t="shared" si="330"/>
        <v>0</v>
      </c>
      <c r="TY31" s="36">
        <f t="shared" si="330"/>
        <v>0</v>
      </c>
      <c r="TZ31" s="36">
        <f t="shared" si="330"/>
        <v>0</v>
      </c>
      <c r="UA31" s="36">
        <f t="shared" si="330"/>
        <v>0</v>
      </c>
      <c r="UB31" s="36">
        <f t="shared" si="330"/>
        <v>0</v>
      </c>
      <c r="UC31" s="36">
        <f t="shared" si="330"/>
        <v>0</v>
      </c>
      <c r="UD31" s="36">
        <f t="shared" si="330"/>
        <v>0</v>
      </c>
      <c r="UE31" s="36">
        <f t="shared" si="330"/>
        <v>0</v>
      </c>
      <c r="UF31" s="36">
        <f t="shared" si="330"/>
        <v>0</v>
      </c>
      <c r="UG31" s="36">
        <f t="shared" si="330"/>
        <v>0</v>
      </c>
      <c r="UH31" s="36">
        <f t="shared" si="330"/>
        <v>0</v>
      </c>
      <c r="UI31" s="36">
        <f t="shared" si="330"/>
        <v>0</v>
      </c>
      <c r="UJ31" s="36">
        <f t="shared" si="330"/>
        <v>0</v>
      </c>
      <c r="UK31" s="36">
        <f t="shared" si="330"/>
        <v>0</v>
      </c>
      <c r="UL31" s="36">
        <f t="shared" si="330"/>
        <v>0</v>
      </c>
      <c r="UM31" s="36">
        <f t="shared" si="330"/>
        <v>0</v>
      </c>
      <c r="UN31" s="36">
        <f t="shared" si="330"/>
        <v>0</v>
      </c>
      <c r="UO31" s="36">
        <f t="shared" si="330"/>
        <v>0</v>
      </c>
      <c r="UP31" s="36">
        <f t="shared" si="330"/>
        <v>0</v>
      </c>
      <c r="UQ31" s="36">
        <f t="shared" si="330"/>
        <v>0</v>
      </c>
      <c r="UR31" s="36">
        <f t="shared" si="330"/>
        <v>0</v>
      </c>
      <c r="US31" s="36">
        <f t="shared" si="330"/>
        <v>0</v>
      </c>
      <c r="UT31" s="36">
        <f t="shared" si="330"/>
        <v>0</v>
      </c>
      <c r="UU31" s="36">
        <f t="shared" si="330"/>
        <v>0</v>
      </c>
      <c r="UV31" s="36">
        <f t="shared" si="330"/>
        <v>0</v>
      </c>
      <c r="UW31" s="36">
        <f t="shared" si="330"/>
        <v>0</v>
      </c>
      <c r="UX31" s="36">
        <f t="shared" si="330"/>
        <v>0</v>
      </c>
      <c r="UY31" s="36">
        <f t="shared" si="330"/>
        <v>0</v>
      </c>
      <c r="UZ31" s="36">
        <f t="shared" si="330"/>
        <v>0</v>
      </c>
      <c r="VA31" s="36">
        <f t="shared" si="330"/>
        <v>0</v>
      </c>
      <c r="VB31" s="36">
        <f t="shared" si="330"/>
        <v>0</v>
      </c>
      <c r="VC31" s="36">
        <f t="shared" si="330"/>
        <v>0</v>
      </c>
      <c r="VD31" s="36">
        <f t="shared" si="330"/>
        <v>0</v>
      </c>
      <c r="VE31" s="36">
        <f t="shared" si="330"/>
        <v>0</v>
      </c>
      <c r="VF31" s="36">
        <f t="shared" si="330"/>
        <v>0</v>
      </c>
      <c r="VG31" s="36">
        <f t="shared" ref="VG31:WD31" si="331">SUM(VG32:VG89)</f>
        <v>0</v>
      </c>
      <c r="VH31" s="36">
        <f t="shared" si="331"/>
        <v>0</v>
      </c>
      <c r="VI31" s="36">
        <f t="shared" si="331"/>
        <v>0</v>
      </c>
      <c r="VJ31" s="36">
        <f t="shared" si="331"/>
        <v>0</v>
      </c>
      <c r="VK31" s="36">
        <f t="shared" si="331"/>
        <v>0</v>
      </c>
      <c r="VL31" s="36">
        <f t="shared" si="331"/>
        <v>0</v>
      </c>
      <c r="VM31" s="36">
        <f t="shared" si="331"/>
        <v>0</v>
      </c>
      <c r="VN31" s="36">
        <f t="shared" si="331"/>
        <v>0</v>
      </c>
      <c r="VO31" s="36">
        <f t="shared" si="331"/>
        <v>0</v>
      </c>
      <c r="VP31" s="36">
        <f t="shared" si="331"/>
        <v>0</v>
      </c>
      <c r="VQ31" s="36">
        <f t="shared" si="331"/>
        <v>0</v>
      </c>
      <c r="VR31" s="36">
        <f t="shared" si="331"/>
        <v>0</v>
      </c>
      <c r="VS31" s="36">
        <f t="shared" si="331"/>
        <v>0</v>
      </c>
      <c r="VT31" s="36">
        <f t="shared" si="331"/>
        <v>0</v>
      </c>
      <c r="VU31" s="36">
        <f t="shared" si="331"/>
        <v>0</v>
      </c>
      <c r="VV31" s="36">
        <f t="shared" si="331"/>
        <v>0</v>
      </c>
      <c r="VW31" s="36">
        <f t="shared" si="331"/>
        <v>0</v>
      </c>
      <c r="VX31" s="36">
        <f t="shared" si="331"/>
        <v>0</v>
      </c>
      <c r="VY31" s="36">
        <f t="shared" si="331"/>
        <v>0</v>
      </c>
      <c r="VZ31" s="36">
        <f t="shared" si="331"/>
        <v>0</v>
      </c>
      <c r="WA31" s="36">
        <f t="shared" si="331"/>
        <v>0</v>
      </c>
      <c r="WB31" s="36">
        <f t="shared" si="331"/>
        <v>0</v>
      </c>
      <c r="WC31" s="36">
        <f t="shared" si="331"/>
        <v>0</v>
      </c>
      <c r="WD31" s="36">
        <f t="shared" si="331"/>
        <v>0</v>
      </c>
    </row>
    <row r="32" spans="1:602" x14ac:dyDescent="0.35">
      <c r="A32" s="29"/>
      <c r="B32" s="29">
        <v>1</v>
      </c>
      <c r="C32" s="29" t="s">
        <v>4</v>
      </c>
      <c r="D32" s="29" t="s">
        <v>59</v>
      </c>
      <c r="E32" s="69">
        <f>INDEX('Current RAP - 2024-25 Cycle'!$K:$K,MATCH('24-25 Projection - RAP Tendered'!$D32,'Current RAP - 2024-25 Cycle'!$C:$C,0),1)</f>
        <v>30881313.509999994</v>
      </c>
      <c r="F32" s="69">
        <f>INDEX('Current RAP - 2024-25 Cycle'!$G:$G,MATCH('24-25 Projection - RAP Tendered'!$D32,'Current RAP - 2024-25 Cycle'!$C:$C,0),1)</f>
        <v>11959394.389999997</v>
      </c>
      <c r="G32" s="69">
        <f>E32-F32</f>
        <v>18921919.119999997</v>
      </c>
      <c r="H32" s="69">
        <f t="shared" ref="H32" si="332">IF(AND(L32="-",M32="-"),F32,IF(L32&gt;J32,F32,IF(OR(M32&lt;I32,L32&lt;I32),F32/0.5,IF(AND(L32&lt;=J32,L32&gt;=I32),(F32)/((O32*(J32-(I32-1))/(J32-(I32-1)))+N32*((L32-(I32-1))/(J32-(I32-1)))+N32*0.5*((J32-L32))/(J32-(I32-1))),(F32)/((N32*0.5*(J32-(I32-1))/(J32-(I32-1)))+O32*((M32-(I32-1))/(J32-(I32-1)))+O32*0.5*((J32-M32))/(J32-(I32-1)))))))</f>
        <v>11959394.389999997</v>
      </c>
      <c r="I32" s="32">
        <v>45474</v>
      </c>
      <c r="J32" s="32">
        <v>45838</v>
      </c>
      <c r="K32" s="29" t="str">
        <f>INDEX('Current RAP - 2024-25 Cycle'!$D:$D,MATCH('24-25 Projection - RAP Tendered'!$D32,'Current RAP - 2024-25 Cycle'!$C:$C,0),1)</f>
        <v>IGPM</v>
      </c>
      <c r="L32" s="32" t="s">
        <v>10</v>
      </c>
      <c r="M32" s="32" t="s">
        <v>10</v>
      </c>
      <c r="N32" s="81">
        <v>0</v>
      </c>
      <c r="O32" s="81">
        <v>0</v>
      </c>
      <c r="P32" s="69">
        <f>IFERROR(INDEX('Tendered, Ruling 920-2025'!$F$19:$F$31,MATCH($D32,'Tendered, Ruling 920-2025'!$C$19:$C$31,0))-INDEX('Tendered, Ruling 920-2025'!$D$19:$D$31,MATCH($D32,'Tendered, Ruling 920-2025'!$C$19:$C$31,0)),0)</f>
        <v>-1973.5800000019372</v>
      </c>
      <c r="Q32" s="32">
        <f>INDEX('Current RAP - 2024-25 Cycle'!$L:$L,MATCH('24-25 Projection - RAP Tendered'!$D32,'Current RAP - 2024-25 Cycle'!$C:$C,0),1)</f>
        <v>38415</v>
      </c>
      <c r="R32" s="32">
        <f>INDEX('Current RAP - 2024-25 Cycle'!$M:$M,MATCH('24-25 Projection - RAP Tendered'!$D32,'Current RAP - 2024-25 Cycle'!$C:$C,0),1)</f>
        <v>49372</v>
      </c>
      <c r="S32" s="29"/>
      <c r="T32" s="29" t="str">
        <f>$D32</f>
        <v>007/2005</v>
      </c>
      <c r="U32" s="36">
        <f>SUMIFS($GM32:$WE32,$GM$26:$WE$26,U$26)</f>
        <v>30.881313509999995</v>
      </c>
      <c r="V32" s="36">
        <f t="shared" ref="V32:BB39" si="333">SUMIFS($GM32:$WE32,$GM$26:$WE$26,V$26)</f>
        <v>30.87933992999999</v>
      </c>
      <c r="W32" s="36">
        <f t="shared" si="333"/>
        <v>30.87933992999999</v>
      </c>
      <c r="X32" s="36">
        <f t="shared" si="333"/>
        <v>30.87933992999999</v>
      </c>
      <c r="Y32" s="36">
        <f t="shared" si="333"/>
        <v>30.87933992999999</v>
      </c>
      <c r="Z32" s="36">
        <f t="shared" si="333"/>
        <v>30.87933992999999</v>
      </c>
      <c r="AA32" s="36">
        <f t="shared" si="333"/>
        <v>30.87933992999999</v>
      </c>
      <c r="AB32" s="36">
        <f t="shared" si="333"/>
        <v>30.87933992999999</v>
      </c>
      <c r="AC32" s="36">
        <f t="shared" si="333"/>
        <v>30.87933992999999</v>
      </c>
      <c r="AD32" s="36">
        <f t="shared" si="333"/>
        <v>30.87933992999999</v>
      </c>
      <c r="AE32" s="36">
        <f t="shared" si="333"/>
        <v>20.9182625332258</v>
      </c>
      <c r="AF32" s="36">
        <f t="shared" si="333"/>
        <v>0</v>
      </c>
      <c r="AG32" s="36">
        <f t="shared" si="333"/>
        <v>0</v>
      </c>
      <c r="AH32" s="36">
        <f t="shared" si="333"/>
        <v>0</v>
      </c>
      <c r="AI32" s="36">
        <f t="shared" si="333"/>
        <v>0</v>
      </c>
      <c r="AJ32" s="36">
        <f t="shared" si="333"/>
        <v>0</v>
      </c>
      <c r="AK32" s="36">
        <f t="shared" si="333"/>
        <v>0</v>
      </c>
      <c r="AL32" s="36">
        <f t="shared" si="333"/>
        <v>0</v>
      </c>
      <c r="AM32" s="36">
        <f t="shared" si="333"/>
        <v>0</v>
      </c>
      <c r="AN32" s="36">
        <f t="shared" si="333"/>
        <v>0</v>
      </c>
      <c r="AO32" s="36">
        <f t="shared" si="333"/>
        <v>0</v>
      </c>
      <c r="AP32" s="36">
        <f t="shared" si="333"/>
        <v>0</v>
      </c>
      <c r="AQ32" s="36">
        <f t="shared" si="333"/>
        <v>0</v>
      </c>
      <c r="AR32" s="36">
        <f t="shared" si="333"/>
        <v>0</v>
      </c>
      <c r="AS32" s="36">
        <f t="shared" si="333"/>
        <v>0</v>
      </c>
      <c r="AT32" s="36">
        <f t="shared" si="333"/>
        <v>0</v>
      </c>
      <c r="AU32" s="36">
        <f t="shared" si="333"/>
        <v>0</v>
      </c>
      <c r="AV32" s="36">
        <f t="shared" si="333"/>
        <v>0</v>
      </c>
      <c r="AW32" s="36">
        <f t="shared" si="333"/>
        <v>0</v>
      </c>
      <c r="AX32" s="36">
        <f t="shared" si="333"/>
        <v>0</v>
      </c>
      <c r="AY32" s="36">
        <f t="shared" si="333"/>
        <v>0</v>
      </c>
      <c r="AZ32" s="36">
        <f t="shared" si="333"/>
        <v>0</v>
      </c>
      <c r="BA32" s="36">
        <f t="shared" si="333"/>
        <v>0</v>
      </c>
      <c r="BB32" s="36">
        <f t="shared" si="333"/>
        <v>0</v>
      </c>
      <c r="BD32" s="29" t="str">
        <f>$D32</f>
        <v>007/2005</v>
      </c>
      <c r="BE32" s="36">
        <f>SUMIFS($GM32:$WE32,$GM$29:$WE$29,BE$29)</f>
        <v>7.7203283774999978</v>
      </c>
      <c r="BF32" s="36">
        <f t="shared" ref="BF32:DQ35" si="334">SUMIFS($GM32:$WE32,$GM$29:$WE$29,BF$29)</f>
        <v>7.7203283774999978</v>
      </c>
      <c r="BG32" s="36">
        <f t="shared" si="334"/>
        <v>7.7203283774999978</v>
      </c>
      <c r="BH32" s="36">
        <f t="shared" si="334"/>
        <v>7.7203283774999978</v>
      </c>
      <c r="BI32" s="36">
        <f t="shared" si="334"/>
        <v>7.7198349824999983</v>
      </c>
      <c r="BJ32" s="36">
        <f t="shared" si="334"/>
        <v>7.7198349824999983</v>
      </c>
      <c r="BK32" s="36">
        <f t="shared" si="334"/>
        <v>7.7198349824999983</v>
      </c>
      <c r="BL32" s="36">
        <f t="shared" si="334"/>
        <v>7.7198349824999983</v>
      </c>
      <c r="BM32" s="36">
        <f t="shared" si="334"/>
        <v>7.7198349824999983</v>
      </c>
      <c r="BN32" s="36">
        <f t="shared" si="334"/>
        <v>7.7198349824999983</v>
      </c>
      <c r="BO32" s="36">
        <f t="shared" si="334"/>
        <v>7.7198349824999983</v>
      </c>
      <c r="BP32" s="36">
        <f t="shared" si="334"/>
        <v>7.7198349824999983</v>
      </c>
      <c r="BQ32" s="36">
        <f t="shared" si="334"/>
        <v>7.7198349824999983</v>
      </c>
      <c r="BR32" s="36">
        <f t="shared" si="334"/>
        <v>7.7198349824999983</v>
      </c>
      <c r="BS32" s="36">
        <f t="shared" si="334"/>
        <v>7.7198349824999983</v>
      </c>
      <c r="BT32" s="36">
        <f t="shared" si="334"/>
        <v>7.7198349824999983</v>
      </c>
      <c r="BU32" s="36">
        <f t="shared" si="334"/>
        <v>7.7198349824999983</v>
      </c>
      <c r="BV32" s="36">
        <f t="shared" si="334"/>
        <v>7.7198349824999983</v>
      </c>
      <c r="BW32" s="36">
        <f t="shared" si="334"/>
        <v>7.7198349824999983</v>
      </c>
      <c r="BX32" s="36">
        <f t="shared" si="334"/>
        <v>7.7198349824999983</v>
      </c>
      <c r="BY32" s="36">
        <f t="shared" si="334"/>
        <v>7.7198349824999983</v>
      </c>
      <c r="BZ32" s="36">
        <f t="shared" si="334"/>
        <v>7.7198349824999983</v>
      </c>
      <c r="CA32" s="36">
        <f t="shared" si="334"/>
        <v>7.7198349824999983</v>
      </c>
      <c r="CB32" s="36">
        <f t="shared" si="334"/>
        <v>7.7198349824999983</v>
      </c>
      <c r="CC32" s="36">
        <f t="shared" si="334"/>
        <v>7.7198349824999983</v>
      </c>
      <c r="CD32" s="36">
        <f t="shared" si="334"/>
        <v>7.7198349824999983</v>
      </c>
      <c r="CE32" s="36">
        <f t="shared" si="334"/>
        <v>7.7198349824999983</v>
      </c>
      <c r="CF32" s="36">
        <f t="shared" si="334"/>
        <v>7.7198349824999983</v>
      </c>
      <c r="CG32" s="36">
        <f t="shared" si="334"/>
        <v>7.7198349824999983</v>
      </c>
      <c r="CH32" s="36">
        <f t="shared" si="334"/>
        <v>7.7198349824999983</v>
      </c>
      <c r="CI32" s="36">
        <f t="shared" si="334"/>
        <v>7.7198349824999983</v>
      </c>
      <c r="CJ32" s="36">
        <f t="shared" si="334"/>
        <v>7.7198349824999983</v>
      </c>
      <c r="CK32" s="36">
        <f t="shared" si="334"/>
        <v>7.7198349824999983</v>
      </c>
      <c r="CL32" s="36">
        <f t="shared" si="334"/>
        <v>7.7198349824999983</v>
      </c>
      <c r="CM32" s="36">
        <f t="shared" si="334"/>
        <v>7.7198349824999983</v>
      </c>
      <c r="CN32" s="36">
        <f t="shared" si="334"/>
        <v>7.7198349824999983</v>
      </c>
      <c r="CO32" s="36">
        <f t="shared" si="334"/>
        <v>7.7198349824999983</v>
      </c>
      <c r="CP32" s="36">
        <f t="shared" si="334"/>
        <v>7.7198349824999983</v>
      </c>
      <c r="CQ32" s="36">
        <f t="shared" si="334"/>
        <v>7.7198349824999983</v>
      </c>
      <c r="CR32" s="36">
        <f t="shared" si="334"/>
        <v>7.7198349824999983</v>
      </c>
      <c r="CS32" s="36">
        <f t="shared" si="334"/>
        <v>7.7198349824999983</v>
      </c>
      <c r="CT32" s="36">
        <f t="shared" si="334"/>
        <v>7.7198349824999983</v>
      </c>
      <c r="CU32" s="36">
        <f t="shared" si="334"/>
        <v>5.478592568225805</v>
      </c>
      <c r="CV32" s="36">
        <f t="shared" si="334"/>
        <v>0</v>
      </c>
      <c r="CW32" s="36">
        <f t="shared" si="334"/>
        <v>0</v>
      </c>
      <c r="CX32" s="36">
        <f t="shared" si="334"/>
        <v>0</v>
      </c>
      <c r="CY32" s="36">
        <f t="shared" si="334"/>
        <v>0</v>
      </c>
      <c r="CZ32" s="36">
        <f t="shared" si="334"/>
        <v>0</v>
      </c>
      <c r="DA32" s="36">
        <f t="shared" si="334"/>
        <v>0</v>
      </c>
      <c r="DB32" s="36">
        <f t="shared" si="334"/>
        <v>0</v>
      </c>
      <c r="DC32" s="36">
        <f t="shared" si="334"/>
        <v>0</v>
      </c>
      <c r="DD32" s="36">
        <f t="shared" si="334"/>
        <v>0</v>
      </c>
      <c r="DE32" s="36">
        <f t="shared" si="334"/>
        <v>0</v>
      </c>
      <c r="DF32" s="36">
        <f t="shared" si="334"/>
        <v>0</v>
      </c>
      <c r="DG32" s="36">
        <f t="shared" si="334"/>
        <v>0</v>
      </c>
      <c r="DH32" s="36">
        <f t="shared" si="334"/>
        <v>0</v>
      </c>
      <c r="DI32" s="36">
        <f t="shared" si="334"/>
        <v>0</v>
      </c>
      <c r="DJ32" s="36">
        <f t="shared" si="334"/>
        <v>0</v>
      </c>
      <c r="DK32" s="36">
        <f t="shared" si="334"/>
        <v>0</v>
      </c>
      <c r="DL32" s="36">
        <f t="shared" si="334"/>
        <v>0</v>
      </c>
      <c r="DM32" s="36">
        <f t="shared" si="334"/>
        <v>0</v>
      </c>
      <c r="DN32" s="36">
        <f t="shared" si="334"/>
        <v>0</v>
      </c>
      <c r="DO32" s="36">
        <f t="shared" si="334"/>
        <v>0</v>
      </c>
      <c r="DP32" s="36">
        <f t="shared" si="334"/>
        <v>0</v>
      </c>
      <c r="DQ32" s="36">
        <f t="shared" si="334"/>
        <v>0</v>
      </c>
      <c r="DR32" s="36">
        <f t="shared" ref="DR32:GC35" si="335">SUMIFS($GM32:$WE32,$GM$29:$WE$29,DR$29)</f>
        <v>0</v>
      </c>
      <c r="DS32" s="36">
        <f t="shared" si="335"/>
        <v>0</v>
      </c>
      <c r="DT32" s="36">
        <f t="shared" si="335"/>
        <v>0</v>
      </c>
      <c r="DU32" s="36">
        <f t="shared" si="335"/>
        <v>0</v>
      </c>
      <c r="DV32" s="36">
        <f t="shared" si="335"/>
        <v>0</v>
      </c>
      <c r="DW32" s="36">
        <f t="shared" si="335"/>
        <v>0</v>
      </c>
      <c r="DX32" s="36">
        <f t="shared" si="335"/>
        <v>0</v>
      </c>
      <c r="DY32" s="36">
        <f t="shared" si="335"/>
        <v>0</v>
      </c>
      <c r="DZ32" s="36">
        <f t="shared" si="335"/>
        <v>0</v>
      </c>
      <c r="EA32" s="36">
        <f t="shared" si="335"/>
        <v>0</v>
      </c>
      <c r="EB32" s="36">
        <f t="shared" si="335"/>
        <v>0</v>
      </c>
      <c r="EC32" s="36">
        <f t="shared" si="335"/>
        <v>0</v>
      </c>
      <c r="ED32" s="36">
        <f t="shared" si="335"/>
        <v>0</v>
      </c>
      <c r="EE32" s="36">
        <f t="shared" si="335"/>
        <v>0</v>
      </c>
      <c r="EF32" s="36">
        <f t="shared" si="335"/>
        <v>0</v>
      </c>
      <c r="EG32" s="36">
        <f t="shared" si="335"/>
        <v>0</v>
      </c>
      <c r="EH32" s="36">
        <f t="shared" si="335"/>
        <v>0</v>
      </c>
      <c r="EI32" s="36">
        <f t="shared" si="335"/>
        <v>0</v>
      </c>
      <c r="EJ32" s="36">
        <f t="shared" si="335"/>
        <v>0</v>
      </c>
      <c r="EK32" s="36">
        <f t="shared" si="335"/>
        <v>0</v>
      </c>
      <c r="EL32" s="36">
        <f t="shared" si="335"/>
        <v>0</v>
      </c>
      <c r="EM32" s="36">
        <f t="shared" si="335"/>
        <v>0</v>
      </c>
      <c r="EN32" s="36">
        <f t="shared" si="335"/>
        <v>0</v>
      </c>
      <c r="EO32" s="36">
        <f t="shared" si="335"/>
        <v>0</v>
      </c>
      <c r="EP32" s="36">
        <f t="shared" si="335"/>
        <v>0</v>
      </c>
      <c r="EQ32" s="36">
        <f t="shared" si="335"/>
        <v>0</v>
      </c>
      <c r="ER32" s="36">
        <f t="shared" si="335"/>
        <v>0</v>
      </c>
      <c r="ES32" s="36">
        <f t="shared" si="335"/>
        <v>0</v>
      </c>
      <c r="ET32" s="36">
        <f t="shared" si="335"/>
        <v>0</v>
      </c>
      <c r="EU32" s="36">
        <f t="shared" si="335"/>
        <v>0</v>
      </c>
      <c r="EV32" s="36">
        <f t="shared" si="335"/>
        <v>0</v>
      </c>
      <c r="EW32" s="36">
        <f t="shared" si="335"/>
        <v>0</v>
      </c>
      <c r="EX32" s="36">
        <f t="shared" si="335"/>
        <v>0</v>
      </c>
      <c r="EY32" s="36">
        <f t="shared" si="335"/>
        <v>0</v>
      </c>
      <c r="EZ32" s="36">
        <f t="shared" si="335"/>
        <v>0</v>
      </c>
      <c r="FA32" s="36">
        <f t="shared" si="335"/>
        <v>0</v>
      </c>
      <c r="FB32" s="36">
        <f t="shared" si="335"/>
        <v>0</v>
      </c>
      <c r="FC32" s="36">
        <f t="shared" si="335"/>
        <v>0</v>
      </c>
      <c r="FD32" s="36">
        <f t="shared" si="335"/>
        <v>0</v>
      </c>
      <c r="FE32" s="36">
        <f t="shared" si="335"/>
        <v>0</v>
      </c>
      <c r="FF32" s="36">
        <f t="shared" si="335"/>
        <v>0</v>
      </c>
      <c r="FG32" s="36">
        <f t="shared" si="335"/>
        <v>0</v>
      </c>
      <c r="FH32" s="36">
        <f t="shared" si="335"/>
        <v>0</v>
      </c>
      <c r="FI32" s="36">
        <f t="shared" si="335"/>
        <v>0</v>
      </c>
      <c r="FJ32" s="36">
        <f t="shared" si="335"/>
        <v>0</v>
      </c>
      <c r="FK32" s="36">
        <f t="shared" si="335"/>
        <v>0</v>
      </c>
      <c r="FL32" s="36">
        <f t="shared" si="335"/>
        <v>0</v>
      </c>
      <c r="FM32" s="36">
        <f t="shared" si="335"/>
        <v>0</v>
      </c>
      <c r="FN32" s="36">
        <f t="shared" si="335"/>
        <v>0</v>
      </c>
      <c r="FO32" s="36">
        <f t="shared" si="335"/>
        <v>0</v>
      </c>
      <c r="FP32" s="36">
        <f t="shared" si="335"/>
        <v>0</v>
      </c>
      <c r="FQ32" s="36">
        <f t="shared" si="335"/>
        <v>0</v>
      </c>
      <c r="FR32" s="36">
        <f t="shared" si="335"/>
        <v>0</v>
      </c>
      <c r="FS32" s="36">
        <f t="shared" si="335"/>
        <v>0</v>
      </c>
      <c r="FT32" s="36">
        <f t="shared" si="335"/>
        <v>0</v>
      </c>
      <c r="FU32" s="36">
        <f t="shared" si="335"/>
        <v>0</v>
      </c>
      <c r="FV32" s="36">
        <f t="shared" si="335"/>
        <v>0</v>
      </c>
      <c r="FW32" s="36">
        <f t="shared" si="335"/>
        <v>0</v>
      </c>
      <c r="FX32" s="36">
        <f t="shared" si="335"/>
        <v>0</v>
      </c>
      <c r="FY32" s="36">
        <f t="shared" si="335"/>
        <v>0</v>
      </c>
      <c r="FZ32" s="36">
        <f t="shared" si="335"/>
        <v>0</v>
      </c>
      <c r="GA32" s="36">
        <f t="shared" si="335"/>
        <v>0</v>
      </c>
      <c r="GB32" s="36">
        <f t="shared" si="335"/>
        <v>0</v>
      </c>
      <c r="GC32" s="36">
        <f t="shared" si="335"/>
        <v>0</v>
      </c>
      <c r="GD32" s="36">
        <f t="shared" ref="GD32:GJ47" si="336">SUMIFS($GM32:$WE32,$GM$29:$WE$29,GD$29)</f>
        <v>0</v>
      </c>
      <c r="GE32" s="36">
        <f t="shared" si="336"/>
        <v>0</v>
      </c>
      <c r="GF32" s="36">
        <f t="shared" si="336"/>
        <v>0</v>
      </c>
      <c r="GG32" s="36">
        <f t="shared" si="336"/>
        <v>0</v>
      </c>
      <c r="GH32" s="36">
        <f t="shared" si="336"/>
        <v>0</v>
      </c>
      <c r="GI32" s="36">
        <f t="shared" si="336"/>
        <v>0</v>
      </c>
      <c r="GJ32" s="36">
        <f t="shared" si="336"/>
        <v>0</v>
      </c>
      <c r="GK32" s="36"/>
      <c r="GL32" s="29" t="str">
        <f>$D32</f>
        <v>007/2005</v>
      </c>
      <c r="GM32" s="263">
        <f t="shared" ref="GM32:GX47" si="337">((IF(AND(GM$24&gt;=$Q32,GM$25&lt;=$R32),GM$27,IF(AND(GM$25&gt;$Q32,GM$24&lt;$R32),(MIN(GM$25,$R32)-MAX(GM$24,$Q32)+1),0))/GM$27)*($H32/12)/1000000)+((IF(AND(GM$24&gt;=$Q32,GM$25&lt;=$R32),GM$27,IF(AND(GM$25&gt;$Q32,GM$24&lt;$R32),(MIN(GM$25,$R32)-MAX(GM$24,$Q32)+1),0))/GM$27)*($G32/12)/1000000)</f>
        <v>2.5734427924999994</v>
      </c>
      <c r="GN32" s="263">
        <f t="shared" si="337"/>
        <v>2.5734427924999994</v>
      </c>
      <c r="GO32" s="263">
        <f t="shared" si="337"/>
        <v>2.5734427924999994</v>
      </c>
      <c r="GP32" s="263">
        <f t="shared" si="337"/>
        <v>2.5734427924999994</v>
      </c>
      <c r="GQ32" s="263">
        <f t="shared" si="337"/>
        <v>2.5734427924999994</v>
      </c>
      <c r="GR32" s="263">
        <f t="shared" si="337"/>
        <v>2.5734427924999994</v>
      </c>
      <c r="GS32" s="263">
        <f t="shared" si="337"/>
        <v>2.5734427924999994</v>
      </c>
      <c r="GT32" s="263">
        <f t="shared" si="337"/>
        <v>2.5734427924999994</v>
      </c>
      <c r="GU32" s="263">
        <f t="shared" si="337"/>
        <v>2.5734427924999994</v>
      </c>
      <c r="GV32" s="263">
        <f t="shared" si="337"/>
        <v>2.5734427924999994</v>
      </c>
      <c r="GW32" s="263">
        <f t="shared" si="337"/>
        <v>2.5734427924999994</v>
      </c>
      <c r="GX32" s="263">
        <f>((IF(AND(GX$24&gt;=$Q32,GX$25&lt;=$R32),GX$27,IF(AND(GX$25&gt;$Q32,GX$24&lt;$R32),(MIN(GX$25,$R32)-MAX(GX$24,$Q32)+1),0))/GX$27)*($H32/12)/1000000)+((IF(AND(GX$24&gt;=$Q32,GX$25&lt;=$R32),GX$27,IF(AND(GX$25&gt;$Q32,GX$24&lt;$R32),(MIN(GX$25,$R32)-MAX(GX$24,$Q32)+1),0))/GX$27)*($G32/12)/1000000)</f>
        <v>2.5734427924999994</v>
      </c>
      <c r="GY32" s="471">
        <f>((IF(AND(GY$24&gt;=$Q32,GY$25&lt;=$R32),GY$27,IF(AND(GY$25&gt;$Q32,GY$24&lt;$R32),(MIN(GY$25,$R32)-MAX(GY$24,$Q32)+1),0))/GY$27)*($H32/12)/1000000)+((IF(AND(GY$24&gt;=$Q32,GY$25&lt;=$R32),GY$27,IF(AND(GY$25&gt;$Q32,GY$24&lt;$R32),(MIN(GY$25,$R32)-MAX(GY$24,$Q32)+1),0))/GY$27)*($G32/12)/1000000)+((IF(AND(GY$24&gt;=$Q32,GY$25&lt;=$R32),GY$27,IF(AND(GY$25&gt;$Q32,GY$24&lt;$R32),(MIN(GY$25,$R32)-MAX(GY$24,$Q32)+1),0))/GY$27)*($P32/12)/1000000)</f>
        <v>2.5732783274999993</v>
      </c>
      <c r="GZ32" s="471">
        <f t="shared" ref="GZ32:JK32" si="338">((IF(AND(GZ$24&gt;=$Q32,GZ$25&lt;=$R32),GZ$27,IF(AND(GZ$25&gt;$Q32,GZ$24&lt;$R32),(MIN(GZ$25,$R32)-MAX(GZ$24,$Q32)+1),0))/GZ$27)*($H32/12)/1000000)+((IF(AND(GZ$24&gt;=$Q32,GZ$25&lt;=$R32),GZ$27,IF(AND(GZ$25&gt;$Q32,GZ$24&lt;$R32),(MIN(GZ$25,$R32)-MAX(GZ$24,$Q32)+1),0))/GZ$27)*($G32/12)/1000000)+((IF(AND(GZ$24&gt;=$Q32,GZ$25&lt;=$R32),GZ$27,IF(AND(GZ$25&gt;$Q32,GZ$24&lt;$R32),(MIN(GZ$25,$R32)-MAX(GZ$24,$Q32)+1),0))/GZ$27)*($P32/12)/1000000)</f>
        <v>2.5732783274999993</v>
      </c>
      <c r="HA32" s="471">
        <f t="shared" si="338"/>
        <v>2.5732783274999993</v>
      </c>
      <c r="HB32" s="471">
        <f t="shared" si="338"/>
        <v>2.5732783274999993</v>
      </c>
      <c r="HC32" s="471">
        <f t="shared" si="338"/>
        <v>2.5732783274999993</v>
      </c>
      <c r="HD32" s="471">
        <f t="shared" si="338"/>
        <v>2.5732783274999993</v>
      </c>
      <c r="HE32" s="471">
        <f t="shared" si="338"/>
        <v>2.5732783274999993</v>
      </c>
      <c r="HF32" s="471">
        <f t="shared" si="338"/>
        <v>2.5732783274999993</v>
      </c>
      <c r="HG32" s="471">
        <f t="shared" si="338"/>
        <v>2.5732783274999993</v>
      </c>
      <c r="HH32" s="471">
        <f t="shared" si="338"/>
        <v>2.5732783274999993</v>
      </c>
      <c r="HI32" s="471">
        <f t="shared" si="338"/>
        <v>2.5732783274999993</v>
      </c>
      <c r="HJ32" s="471">
        <f t="shared" si="338"/>
        <v>2.5732783274999993</v>
      </c>
      <c r="HK32" s="471">
        <f t="shared" si="338"/>
        <v>2.5732783274999993</v>
      </c>
      <c r="HL32" s="471">
        <f t="shared" si="338"/>
        <v>2.5732783274999993</v>
      </c>
      <c r="HM32" s="471">
        <f t="shared" si="338"/>
        <v>2.5732783274999993</v>
      </c>
      <c r="HN32" s="471">
        <f t="shared" si="338"/>
        <v>2.5732783274999993</v>
      </c>
      <c r="HO32" s="471">
        <f t="shared" si="338"/>
        <v>2.5732783274999993</v>
      </c>
      <c r="HP32" s="471">
        <f t="shared" si="338"/>
        <v>2.5732783274999993</v>
      </c>
      <c r="HQ32" s="471">
        <f t="shared" si="338"/>
        <v>2.5732783274999993</v>
      </c>
      <c r="HR32" s="471">
        <f t="shared" si="338"/>
        <v>2.5732783274999993</v>
      </c>
      <c r="HS32" s="471">
        <f t="shared" si="338"/>
        <v>2.5732783274999993</v>
      </c>
      <c r="HT32" s="471">
        <f t="shared" si="338"/>
        <v>2.5732783274999993</v>
      </c>
      <c r="HU32" s="471">
        <f t="shared" si="338"/>
        <v>2.5732783274999993</v>
      </c>
      <c r="HV32" s="471">
        <f t="shared" si="338"/>
        <v>2.5732783274999993</v>
      </c>
      <c r="HW32" s="471">
        <f t="shared" si="338"/>
        <v>2.5732783274999993</v>
      </c>
      <c r="HX32" s="471">
        <f t="shared" si="338"/>
        <v>2.5732783274999993</v>
      </c>
      <c r="HY32" s="471">
        <f t="shared" si="338"/>
        <v>2.5732783274999993</v>
      </c>
      <c r="HZ32" s="471">
        <f t="shared" si="338"/>
        <v>2.5732783274999993</v>
      </c>
      <c r="IA32" s="471">
        <f t="shared" si="338"/>
        <v>2.5732783274999993</v>
      </c>
      <c r="IB32" s="471">
        <f t="shared" si="338"/>
        <v>2.5732783274999993</v>
      </c>
      <c r="IC32" s="471">
        <f t="shared" si="338"/>
        <v>2.5732783274999993</v>
      </c>
      <c r="ID32" s="471">
        <f t="shared" si="338"/>
        <v>2.5732783274999993</v>
      </c>
      <c r="IE32" s="471">
        <f t="shared" si="338"/>
        <v>2.5732783274999993</v>
      </c>
      <c r="IF32" s="471">
        <f t="shared" si="338"/>
        <v>2.5732783274999993</v>
      </c>
      <c r="IG32" s="471">
        <f t="shared" si="338"/>
        <v>2.5732783274999993</v>
      </c>
      <c r="IH32" s="471">
        <f t="shared" si="338"/>
        <v>2.5732783274999993</v>
      </c>
      <c r="II32" s="471">
        <f t="shared" si="338"/>
        <v>2.5732783274999993</v>
      </c>
      <c r="IJ32" s="471">
        <f t="shared" si="338"/>
        <v>2.5732783274999993</v>
      </c>
      <c r="IK32" s="471">
        <f t="shared" si="338"/>
        <v>2.5732783274999993</v>
      </c>
      <c r="IL32" s="471">
        <f t="shared" si="338"/>
        <v>2.5732783274999993</v>
      </c>
      <c r="IM32" s="471">
        <f t="shared" si="338"/>
        <v>2.5732783274999993</v>
      </c>
      <c r="IN32" s="471">
        <f t="shared" si="338"/>
        <v>2.5732783274999993</v>
      </c>
      <c r="IO32" s="471">
        <f t="shared" si="338"/>
        <v>2.5732783274999993</v>
      </c>
      <c r="IP32" s="471">
        <f t="shared" si="338"/>
        <v>2.5732783274999993</v>
      </c>
      <c r="IQ32" s="471">
        <f t="shared" si="338"/>
        <v>2.5732783274999993</v>
      </c>
      <c r="IR32" s="471">
        <f t="shared" si="338"/>
        <v>2.5732783274999993</v>
      </c>
      <c r="IS32" s="471">
        <f t="shared" si="338"/>
        <v>2.5732783274999993</v>
      </c>
      <c r="IT32" s="471">
        <f t="shared" si="338"/>
        <v>2.5732783274999993</v>
      </c>
      <c r="IU32" s="471">
        <f t="shared" si="338"/>
        <v>2.5732783274999993</v>
      </c>
      <c r="IV32" s="471">
        <f t="shared" si="338"/>
        <v>2.5732783274999993</v>
      </c>
      <c r="IW32" s="471">
        <f t="shared" si="338"/>
        <v>2.5732783274999993</v>
      </c>
      <c r="IX32" s="471">
        <f t="shared" si="338"/>
        <v>2.5732783274999993</v>
      </c>
      <c r="IY32" s="471">
        <f t="shared" si="338"/>
        <v>2.5732783274999993</v>
      </c>
      <c r="IZ32" s="471">
        <f t="shared" si="338"/>
        <v>2.5732783274999993</v>
      </c>
      <c r="JA32" s="471">
        <f t="shared" si="338"/>
        <v>2.5732783274999993</v>
      </c>
      <c r="JB32" s="471">
        <f t="shared" si="338"/>
        <v>2.5732783274999993</v>
      </c>
      <c r="JC32" s="471">
        <f t="shared" si="338"/>
        <v>2.5732783274999993</v>
      </c>
      <c r="JD32" s="471">
        <f t="shared" si="338"/>
        <v>2.5732783274999993</v>
      </c>
      <c r="JE32" s="471">
        <f t="shared" si="338"/>
        <v>2.5732783274999993</v>
      </c>
      <c r="JF32" s="471">
        <f t="shared" si="338"/>
        <v>2.5732783274999993</v>
      </c>
      <c r="JG32" s="471">
        <f t="shared" si="338"/>
        <v>2.5732783274999993</v>
      </c>
      <c r="JH32" s="471">
        <f t="shared" si="338"/>
        <v>2.5732783274999993</v>
      </c>
      <c r="JI32" s="471">
        <f t="shared" si="338"/>
        <v>2.5732783274999993</v>
      </c>
      <c r="JJ32" s="471">
        <f t="shared" si="338"/>
        <v>2.5732783274999993</v>
      </c>
      <c r="JK32" s="471">
        <f t="shared" si="338"/>
        <v>2.5732783274999993</v>
      </c>
      <c r="JL32" s="471">
        <f t="shared" ref="JL32:LW32" si="339">((IF(AND(JL$24&gt;=$Q32,JL$25&lt;=$R32),JL$27,IF(AND(JL$25&gt;$Q32,JL$24&lt;$R32),(MIN(JL$25,$R32)-MAX(JL$24,$Q32)+1),0))/JL$27)*($H32/12)/1000000)+((IF(AND(JL$24&gt;=$Q32,JL$25&lt;=$R32),JL$27,IF(AND(JL$25&gt;$Q32,JL$24&lt;$R32),(MIN(JL$25,$R32)-MAX(JL$24,$Q32)+1),0))/JL$27)*($G32/12)/1000000)+((IF(AND(JL$24&gt;=$Q32,JL$25&lt;=$R32),JL$27,IF(AND(JL$25&gt;$Q32,JL$24&lt;$R32),(MIN(JL$25,$R32)-MAX(JL$24,$Q32)+1),0))/JL$27)*($P32/12)/1000000)</f>
        <v>2.5732783274999993</v>
      </c>
      <c r="JM32" s="471">
        <f t="shared" si="339"/>
        <v>2.5732783274999993</v>
      </c>
      <c r="JN32" s="471">
        <f t="shared" si="339"/>
        <v>2.5732783274999993</v>
      </c>
      <c r="JO32" s="471">
        <f t="shared" si="339"/>
        <v>2.5732783274999993</v>
      </c>
      <c r="JP32" s="471">
        <f t="shared" si="339"/>
        <v>2.5732783274999993</v>
      </c>
      <c r="JQ32" s="471">
        <f t="shared" si="339"/>
        <v>2.5732783274999993</v>
      </c>
      <c r="JR32" s="471">
        <f t="shared" si="339"/>
        <v>2.5732783274999993</v>
      </c>
      <c r="JS32" s="471">
        <f t="shared" si="339"/>
        <v>2.5732783274999993</v>
      </c>
      <c r="JT32" s="471">
        <f t="shared" si="339"/>
        <v>2.5732783274999993</v>
      </c>
      <c r="JU32" s="471">
        <f t="shared" si="339"/>
        <v>2.5732783274999993</v>
      </c>
      <c r="JV32" s="471">
        <f t="shared" si="339"/>
        <v>2.5732783274999993</v>
      </c>
      <c r="JW32" s="471">
        <f t="shared" si="339"/>
        <v>2.5732783274999993</v>
      </c>
      <c r="JX32" s="471">
        <f t="shared" si="339"/>
        <v>2.5732783274999993</v>
      </c>
      <c r="JY32" s="471">
        <f t="shared" si="339"/>
        <v>2.5732783274999993</v>
      </c>
      <c r="JZ32" s="471">
        <f t="shared" si="339"/>
        <v>2.5732783274999993</v>
      </c>
      <c r="KA32" s="471">
        <f t="shared" si="339"/>
        <v>2.5732783274999993</v>
      </c>
      <c r="KB32" s="471">
        <f t="shared" si="339"/>
        <v>2.5732783274999993</v>
      </c>
      <c r="KC32" s="471">
        <f t="shared" si="339"/>
        <v>2.5732783274999993</v>
      </c>
      <c r="KD32" s="471">
        <f t="shared" si="339"/>
        <v>2.5732783274999993</v>
      </c>
      <c r="KE32" s="471">
        <f t="shared" si="339"/>
        <v>2.5732783274999993</v>
      </c>
      <c r="KF32" s="471">
        <f t="shared" si="339"/>
        <v>2.5732783274999993</v>
      </c>
      <c r="KG32" s="471">
        <f t="shared" si="339"/>
        <v>2.5732783274999993</v>
      </c>
      <c r="KH32" s="471">
        <f t="shared" si="339"/>
        <v>2.5732783274999993</v>
      </c>
      <c r="KI32" s="471">
        <f t="shared" si="339"/>
        <v>2.5732783274999993</v>
      </c>
      <c r="KJ32" s="471">
        <f t="shared" si="339"/>
        <v>2.5732783274999993</v>
      </c>
      <c r="KK32" s="471">
        <f t="shared" si="339"/>
        <v>2.5732783274999993</v>
      </c>
      <c r="KL32" s="471">
        <f t="shared" si="339"/>
        <v>2.5732783274999993</v>
      </c>
      <c r="KM32" s="471">
        <f t="shared" si="339"/>
        <v>2.5732783274999993</v>
      </c>
      <c r="KN32" s="471">
        <f t="shared" si="339"/>
        <v>2.5732783274999993</v>
      </c>
      <c r="KO32" s="471">
        <f t="shared" si="339"/>
        <v>2.5732783274999993</v>
      </c>
      <c r="KP32" s="471">
        <f t="shared" si="339"/>
        <v>2.5732783274999993</v>
      </c>
      <c r="KQ32" s="471">
        <f t="shared" si="339"/>
        <v>2.5732783274999993</v>
      </c>
      <c r="KR32" s="471">
        <f t="shared" si="339"/>
        <v>2.5732783274999993</v>
      </c>
      <c r="KS32" s="471">
        <f t="shared" si="339"/>
        <v>2.5732783274999993</v>
      </c>
      <c r="KT32" s="471">
        <f t="shared" si="339"/>
        <v>2.5732783274999993</v>
      </c>
      <c r="KU32" s="471">
        <f t="shared" si="339"/>
        <v>2.5732783274999993</v>
      </c>
      <c r="KV32" s="471">
        <f t="shared" si="339"/>
        <v>2.5732783274999993</v>
      </c>
      <c r="KW32" s="471">
        <f t="shared" si="339"/>
        <v>2.5732783274999993</v>
      </c>
      <c r="KX32" s="471">
        <f t="shared" si="339"/>
        <v>2.5732783274999993</v>
      </c>
      <c r="KY32" s="471">
        <f t="shared" si="339"/>
        <v>2.5732783274999993</v>
      </c>
      <c r="KZ32" s="471">
        <f t="shared" si="339"/>
        <v>2.5732783274999993</v>
      </c>
      <c r="LA32" s="471">
        <f t="shared" si="339"/>
        <v>2.5732783274999993</v>
      </c>
      <c r="LB32" s="471">
        <f t="shared" si="339"/>
        <v>2.5732783274999993</v>
      </c>
      <c r="LC32" s="471">
        <f t="shared" si="339"/>
        <v>2.5732783274999993</v>
      </c>
      <c r="LD32" s="471">
        <f t="shared" si="339"/>
        <v>2.5732783274999993</v>
      </c>
      <c r="LE32" s="471">
        <f t="shared" si="339"/>
        <v>2.5732783274999993</v>
      </c>
      <c r="LF32" s="471">
        <f t="shared" si="339"/>
        <v>2.5732783274999993</v>
      </c>
      <c r="LG32" s="471">
        <f t="shared" si="339"/>
        <v>2.5732783274999993</v>
      </c>
      <c r="LH32" s="471">
        <f t="shared" si="339"/>
        <v>2.5732783274999993</v>
      </c>
      <c r="LI32" s="471">
        <f t="shared" si="339"/>
        <v>2.5732783274999993</v>
      </c>
      <c r="LJ32" s="471">
        <f t="shared" si="339"/>
        <v>2.5732783274999993</v>
      </c>
      <c r="LK32" s="471">
        <f t="shared" si="339"/>
        <v>0.33203591322580633</v>
      </c>
      <c r="LL32" s="471">
        <f t="shared" si="339"/>
        <v>0</v>
      </c>
      <c r="LM32" s="471">
        <f t="shared" si="339"/>
        <v>0</v>
      </c>
      <c r="LN32" s="471">
        <f t="shared" si="339"/>
        <v>0</v>
      </c>
      <c r="LO32" s="471">
        <f t="shared" si="339"/>
        <v>0</v>
      </c>
      <c r="LP32" s="471">
        <f t="shared" si="339"/>
        <v>0</v>
      </c>
      <c r="LQ32" s="471">
        <f t="shared" si="339"/>
        <v>0</v>
      </c>
      <c r="LR32" s="471">
        <f t="shared" si="339"/>
        <v>0</v>
      </c>
      <c r="LS32" s="471">
        <f t="shared" si="339"/>
        <v>0</v>
      </c>
      <c r="LT32" s="471">
        <f t="shared" si="339"/>
        <v>0</v>
      </c>
      <c r="LU32" s="471">
        <f t="shared" si="339"/>
        <v>0</v>
      </c>
      <c r="LV32" s="471">
        <f t="shared" si="339"/>
        <v>0</v>
      </c>
      <c r="LW32" s="471">
        <f t="shared" si="339"/>
        <v>0</v>
      </c>
      <c r="LX32" s="471">
        <f t="shared" ref="LX32:OI32" si="340">((IF(AND(LX$24&gt;=$Q32,LX$25&lt;=$R32),LX$27,IF(AND(LX$25&gt;$Q32,LX$24&lt;$R32),(MIN(LX$25,$R32)-MAX(LX$24,$Q32)+1),0))/LX$27)*($H32/12)/1000000)+((IF(AND(LX$24&gt;=$Q32,LX$25&lt;=$R32),LX$27,IF(AND(LX$25&gt;$Q32,LX$24&lt;$R32),(MIN(LX$25,$R32)-MAX(LX$24,$Q32)+1),0))/LX$27)*($G32/12)/1000000)+((IF(AND(LX$24&gt;=$Q32,LX$25&lt;=$R32),LX$27,IF(AND(LX$25&gt;$Q32,LX$24&lt;$R32),(MIN(LX$25,$R32)-MAX(LX$24,$Q32)+1),0))/LX$27)*($P32/12)/1000000)</f>
        <v>0</v>
      </c>
      <c r="LY32" s="471">
        <f t="shared" si="340"/>
        <v>0</v>
      </c>
      <c r="LZ32" s="471">
        <f t="shared" si="340"/>
        <v>0</v>
      </c>
      <c r="MA32" s="471">
        <f t="shared" si="340"/>
        <v>0</v>
      </c>
      <c r="MB32" s="471">
        <f t="shared" si="340"/>
        <v>0</v>
      </c>
      <c r="MC32" s="471">
        <f t="shared" si="340"/>
        <v>0</v>
      </c>
      <c r="MD32" s="471">
        <f t="shared" si="340"/>
        <v>0</v>
      </c>
      <c r="ME32" s="471">
        <f t="shared" si="340"/>
        <v>0</v>
      </c>
      <c r="MF32" s="471">
        <f t="shared" si="340"/>
        <v>0</v>
      </c>
      <c r="MG32" s="471">
        <f t="shared" si="340"/>
        <v>0</v>
      </c>
      <c r="MH32" s="471">
        <f t="shared" si="340"/>
        <v>0</v>
      </c>
      <c r="MI32" s="471">
        <f t="shared" si="340"/>
        <v>0</v>
      </c>
      <c r="MJ32" s="471">
        <f t="shared" si="340"/>
        <v>0</v>
      </c>
      <c r="MK32" s="471">
        <f t="shared" si="340"/>
        <v>0</v>
      </c>
      <c r="ML32" s="471">
        <f t="shared" si="340"/>
        <v>0</v>
      </c>
      <c r="MM32" s="471">
        <f t="shared" si="340"/>
        <v>0</v>
      </c>
      <c r="MN32" s="471">
        <f t="shared" si="340"/>
        <v>0</v>
      </c>
      <c r="MO32" s="471">
        <f t="shared" si="340"/>
        <v>0</v>
      </c>
      <c r="MP32" s="471">
        <f t="shared" si="340"/>
        <v>0</v>
      </c>
      <c r="MQ32" s="471">
        <f t="shared" si="340"/>
        <v>0</v>
      </c>
      <c r="MR32" s="471">
        <f t="shared" si="340"/>
        <v>0</v>
      </c>
      <c r="MS32" s="471">
        <f t="shared" si="340"/>
        <v>0</v>
      </c>
      <c r="MT32" s="471">
        <f t="shared" si="340"/>
        <v>0</v>
      </c>
      <c r="MU32" s="471">
        <f t="shared" si="340"/>
        <v>0</v>
      </c>
      <c r="MV32" s="471">
        <f t="shared" si="340"/>
        <v>0</v>
      </c>
      <c r="MW32" s="471">
        <f t="shared" si="340"/>
        <v>0</v>
      </c>
      <c r="MX32" s="471">
        <f t="shared" si="340"/>
        <v>0</v>
      </c>
      <c r="MY32" s="471">
        <f t="shared" si="340"/>
        <v>0</v>
      </c>
      <c r="MZ32" s="471">
        <f t="shared" si="340"/>
        <v>0</v>
      </c>
      <c r="NA32" s="471">
        <f t="shared" si="340"/>
        <v>0</v>
      </c>
      <c r="NB32" s="471">
        <f t="shared" si="340"/>
        <v>0</v>
      </c>
      <c r="NC32" s="471">
        <f t="shared" si="340"/>
        <v>0</v>
      </c>
      <c r="ND32" s="471">
        <f t="shared" si="340"/>
        <v>0</v>
      </c>
      <c r="NE32" s="471">
        <f t="shared" si="340"/>
        <v>0</v>
      </c>
      <c r="NF32" s="471">
        <f t="shared" si="340"/>
        <v>0</v>
      </c>
      <c r="NG32" s="471">
        <f t="shared" si="340"/>
        <v>0</v>
      </c>
      <c r="NH32" s="471">
        <f t="shared" si="340"/>
        <v>0</v>
      </c>
      <c r="NI32" s="471">
        <f t="shared" si="340"/>
        <v>0</v>
      </c>
      <c r="NJ32" s="471">
        <f t="shared" si="340"/>
        <v>0</v>
      </c>
      <c r="NK32" s="471">
        <f t="shared" si="340"/>
        <v>0</v>
      </c>
      <c r="NL32" s="471">
        <f t="shared" si="340"/>
        <v>0</v>
      </c>
      <c r="NM32" s="471">
        <f t="shared" si="340"/>
        <v>0</v>
      </c>
      <c r="NN32" s="471">
        <f t="shared" si="340"/>
        <v>0</v>
      </c>
      <c r="NO32" s="471">
        <f t="shared" si="340"/>
        <v>0</v>
      </c>
      <c r="NP32" s="471">
        <f t="shared" si="340"/>
        <v>0</v>
      </c>
      <c r="NQ32" s="471">
        <f t="shared" si="340"/>
        <v>0</v>
      </c>
      <c r="NR32" s="471">
        <f t="shared" si="340"/>
        <v>0</v>
      </c>
      <c r="NS32" s="471">
        <f t="shared" si="340"/>
        <v>0</v>
      </c>
      <c r="NT32" s="471">
        <f t="shared" si="340"/>
        <v>0</v>
      </c>
      <c r="NU32" s="471">
        <f t="shared" si="340"/>
        <v>0</v>
      </c>
      <c r="NV32" s="471">
        <f t="shared" si="340"/>
        <v>0</v>
      </c>
      <c r="NW32" s="471">
        <f t="shared" si="340"/>
        <v>0</v>
      </c>
      <c r="NX32" s="471">
        <f t="shared" si="340"/>
        <v>0</v>
      </c>
      <c r="NY32" s="471">
        <f t="shared" si="340"/>
        <v>0</v>
      </c>
      <c r="NZ32" s="471">
        <f t="shared" si="340"/>
        <v>0</v>
      </c>
      <c r="OA32" s="471">
        <f t="shared" si="340"/>
        <v>0</v>
      </c>
      <c r="OB32" s="471">
        <f t="shared" si="340"/>
        <v>0</v>
      </c>
      <c r="OC32" s="471">
        <f t="shared" si="340"/>
        <v>0</v>
      </c>
      <c r="OD32" s="471">
        <f t="shared" si="340"/>
        <v>0</v>
      </c>
      <c r="OE32" s="471">
        <f t="shared" si="340"/>
        <v>0</v>
      </c>
      <c r="OF32" s="471">
        <f t="shared" si="340"/>
        <v>0</v>
      </c>
      <c r="OG32" s="471">
        <f t="shared" si="340"/>
        <v>0</v>
      </c>
      <c r="OH32" s="471">
        <f t="shared" si="340"/>
        <v>0</v>
      </c>
      <c r="OI32" s="471">
        <f t="shared" si="340"/>
        <v>0</v>
      </c>
      <c r="OJ32" s="471">
        <f t="shared" ref="OJ32:QU32" si="341">((IF(AND(OJ$24&gt;=$Q32,OJ$25&lt;=$R32),OJ$27,IF(AND(OJ$25&gt;$Q32,OJ$24&lt;$R32),(MIN(OJ$25,$R32)-MAX(OJ$24,$Q32)+1),0))/OJ$27)*($H32/12)/1000000)+((IF(AND(OJ$24&gt;=$Q32,OJ$25&lt;=$R32),OJ$27,IF(AND(OJ$25&gt;$Q32,OJ$24&lt;$R32),(MIN(OJ$25,$R32)-MAX(OJ$24,$Q32)+1),0))/OJ$27)*($G32/12)/1000000)+((IF(AND(OJ$24&gt;=$Q32,OJ$25&lt;=$R32),OJ$27,IF(AND(OJ$25&gt;$Q32,OJ$24&lt;$R32),(MIN(OJ$25,$R32)-MAX(OJ$24,$Q32)+1),0))/OJ$27)*($P32/12)/1000000)</f>
        <v>0</v>
      </c>
      <c r="OK32" s="471">
        <f t="shared" si="341"/>
        <v>0</v>
      </c>
      <c r="OL32" s="471">
        <f t="shared" si="341"/>
        <v>0</v>
      </c>
      <c r="OM32" s="471">
        <f t="shared" si="341"/>
        <v>0</v>
      </c>
      <c r="ON32" s="471">
        <f t="shared" si="341"/>
        <v>0</v>
      </c>
      <c r="OO32" s="471">
        <f t="shared" si="341"/>
        <v>0</v>
      </c>
      <c r="OP32" s="471">
        <f t="shared" si="341"/>
        <v>0</v>
      </c>
      <c r="OQ32" s="471">
        <f t="shared" si="341"/>
        <v>0</v>
      </c>
      <c r="OR32" s="471">
        <f t="shared" si="341"/>
        <v>0</v>
      </c>
      <c r="OS32" s="471">
        <f t="shared" si="341"/>
        <v>0</v>
      </c>
      <c r="OT32" s="471">
        <f t="shared" si="341"/>
        <v>0</v>
      </c>
      <c r="OU32" s="471">
        <f t="shared" si="341"/>
        <v>0</v>
      </c>
      <c r="OV32" s="471">
        <f t="shared" si="341"/>
        <v>0</v>
      </c>
      <c r="OW32" s="471">
        <f t="shared" si="341"/>
        <v>0</v>
      </c>
      <c r="OX32" s="471">
        <f t="shared" si="341"/>
        <v>0</v>
      </c>
      <c r="OY32" s="471">
        <f t="shared" si="341"/>
        <v>0</v>
      </c>
      <c r="OZ32" s="471">
        <f t="shared" si="341"/>
        <v>0</v>
      </c>
      <c r="PA32" s="471">
        <f t="shared" si="341"/>
        <v>0</v>
      </c>
      <c r="PB32" s="471">
        <f t="shared" si="341"/>
        <v>0</v>
      </c>
      <c r="PC32" s="471">
        <f t="shared" si="341"/>
        <v>0</v>
      </c>
      <c r="PD32" s="471">
        <f t="shared" si="341"/>
        <v>0</v>
      </c>
      <c r="PE32" s="471">
        <f t="shared" si="341"/>
        <v>0</v>
      </c>
      <c r="PF32" s="471">
        <f t="shared" si="341"/>
        <v>0</v>
      </c>
      <c r="PG32" s="471">
        <f t="shared" si="341"/>
        <v>0</v>
      </c>
      <c r="PH32" s="471">
        <f t="shared" si="341"/>
        <v>0</v>
      </c>
      <c r="PI32" s="471">
        <f t="shared" si="341"/>
        <v>0</v>
      </c>
      <c r="PJ32" s="471">
        <f t="shared" si="341"/>
        <v>0</v>
      </c>
      <c r="PK32" s="471">
        <f t="shared" si="341"/>
        <v>0</v>
      </c>
      <c r="PL32" s="471">
        <f t="shared" si="341"/>
        <v>0</v>
      </c>
      <c r="PM32" s="471">
        <f t="shared" si="341"/>
        <v>0</v>
      </c>
      <c r="PN32" s="471">
        <f t="shared" si="341"/>
        <v>0</v>
      </c>
      <c r="PO32" s="471">
        <f t="shared" si="341"/>
        <v>0</v>
      </c>
      <c r="PP32" s="471">
        <f t="shared" si="341"/>
        <v>0</v>
      </c>
      <c r="PQ32" s="471">
        <f t="shared" si="341"/>
        <v>0</v>
      </c>
      <c r="PR32" s="471">
        <f t="shared" si="341"/>
        <v>0</v>
      </c>
      <c r="PS32" s="471">
        <f t="shared" si="341"/>
        <v>0</v>
      </c>
      <c r="PT32" s="471">
        <f t="shared" si="341"/>
        <v>0</v>
      </c>
      <c r="PU32" s="471">
        <f t="shared" si="341"/>
        <v>0</v>
      </c>
      <c r="PV32" s="471">
        <f t="shared" si="341"/>
        <v>0</v>
      </c>
      <c r="PW32" s="471">
        <f t="shared" si="341"/>
        <v>0</v>
      </c>
      <c r="PX32" s="471">
        <f t="shared" si="341"/>
        <v>0</v>
      </c>
      <c r="PY32" s="471">
        <f t="shared" si="341"/>
        <v>0</v>
      </c>
      <c r="PZ32" s="471">
        <f t="shared" si="341"/>
        <v>0</v>
      </c>
      <c r="QA32" s="471">
        <f t="shared" si="341"/>
        <v>0</v>
      </c>
      <c r="QB32" s="471">
        <f t="shared" si="341"/>
        <v>0</v>
      </c>
      <c r="QC32" s="471">
        <f t="shared" si="341"/>
        <v>0</v>
      </c>
      <c r="QD32" s="471">
        <f t="shared" si="341"/>
        <v>0</v>
      </c>
      <c r="QE32" s="471">
        <f t="shared" si="341"/>
        <v>0</v>
      </c>
      <c r="QF32" s="471">
        <f t="shared" si="341"/>
        <v>0</v>
      </c>
      <c r="QG32" s="471">
        <f t="shared" si="341"/>
        <v>0</v>
      </c>
      <c r="QH32" s="471">
        <f t="shared" si="341"/>
        <v>0</v>
      </c>
      <c r="QI32" s="471">
        <f t="shared" si="341"/>
        <v>0</v>
      </c>
      <c r="QJ32" s="471">
        <f t="shared" si="341"/>
        <v>0</v>
      </c>
      <c r="QK32" s="471">
        <f t="shared" si="341"/>
        <v>0</v>
      </c>
      <c r="QL32" s="471">
        <f t="shared" si="341"/>
        <v>0</v>
      </c>
      <c r="QM32" s="471">
        <f t="shared" si="341"/>
        <v>0</v>
      </c>
      <c r="QN32" s="471">
        <f t="shared" si="341"/>
        <v>0</v>
      </c>
      <c r="QO32" s="471">
        <f t="shared" si="341"/>
        <v>0</v>
      </c>
      <c r="QP32" s="471">
        <f t="shared" si="341"/>
        <v>0</v>
      </c>
      <c r="QQ32" s="471">
        <f t="shared" si="341"/>
        <v>0</v>
      </c>
      <c r="QR32" s="471">
        <f t="shared" si="341"/>
        <v>0</v>
      </c>
      <c r="QS32" s="471">
        <f t="shared" si="341"/>
        <v>0</v>
      </c>
      <c r="QT32" s="471">
        <f t="shared" si="341"/>
        <v>0</v>
      </c>
      <c r="QU32" s="471">
        <f t="shared" si="341"/>
        <v>0</v>
      </c>
      <c r="QV32" s="471">
        <f t="shared" ref="QV32:TG32" si="342">((IF(AND(QV$24&gt;=$Q32,QV$25&lt;=$R32),QV$27,IF(AND(QV$25&gt;$Q32,QV$24&lt;$R32),(MIN(QV$25,$R32)-MAX(QV$24,$Q32)+1),0))/QV$27)*($H32/12)/1000000)+((IF(AND(QV$24&gt;=$Q32,QV$25&lt;=$R32),QV$27,IF(AND(QV$25&gt;$Q32,QV$24&lt;$R32),(MIN(QV$25,$R32)-MAX(QV$24,$Q32)+1),0))/QV$27)*($G32/12)/1000000)+((IF(AND(QV$24&gt;=$Q32,QV$25&lt;=$R32),QV$27,IF(AND(QV$25&gt;$Q32,QV$24&lt;$R32),(MIN(QV$25,$R32)-MAX(QV$24,$Q32)+1),0))/QV$27)*($P32/12)/1000000)</f>
        <v>0</v>
      </c>
      <c r="QW32" s="471">
        <f t="shared" si="342"/>
        <v>0</v>
      </c>
      <c r="QX32" s="471">
        <f t="shared" si="342"/>
        <v>0</v>
      </c>
      <c r="QY32" s="471">
        <f t="shared" si="342"/>
        <v>0</v>
      </c>
      <c r="QZ32" s="471">
        <f t="shared" si="342"/>
        <v>0</v>
      </c>
      <c r="RA32" s="471">
        <f t="shared" si="342"/>
        <v>0</v>
      </c>
      <c r="RB32" s="471">
        <f t="shared" si="342"/>
        <v>0</v>
      </c>
      <c r="RC32" s="471">
        <f t="shared" si="342"/>
        <v>0</v>
      </c>
      <c r="RD32" s="471">
        <f t="shared" si="342"/>
        <v>0</v>
      </c>
      <c r="RE32" s="471">
        <f t="shared" si="342"/>
        <v>0</v>
      </c>
      <c r="RF32" s="471">
        <f t="shared" si="342"/>
        <v>0</v>
      </c>
      <c r="RG32" s="471">
        <f t="shared" si="342"/>
        <v>0</v>
      </c>
      <c r="RH32" s="471">
        <f t="shared" si="342"/>
        <v>0</v>
      </c>
      <c r="RI32" s="471">
        <f t="shared" si="342"/>
        <v>0</v>
      </c>
      <c r="RJ32" s="471">
        <f t="shared" si="342"/>
        <v>0</v>
      </c>
      <c r="RK32" s="471">
        <f t="shared" si="342"/>
        <v>0</v>
      </c>
      <c r="RL32" s="471">
        <f t="shared" si="342"/>
        <v>0</v>
      </c>
      <c r="RM32" s="471">
        <f t="shared" si="342"/>
        <v>0</v>
      </c>
      <c r="RN32" s="471">
        <f t="shared" si="342"/>
        <v>0</v>
      </c>
      <c r="RO32" s="471">
        <f t="shared" si="342"/>
        <v>0</v>
      </c>
      <c r="RP32" s="471">
        <f t="shared" si="342"/>
        <v>0</v>
      </c>
      <c r="RQ32" s="471">
        <f t="shared" si="342"/>
        <v>0</v>
      </c>
      <c r="RR32" s="471">
        <f t="shared" si="342"/>
        <v>0</v>
      </c>
      <c r="RS32" s="471">
        <f t="shared" si="342"/>
        <v>0</v>
      </c>
      <c r="RT32" s="471">
        <f t="shared" si="342"/>
        <v>0</v>
      </c>
      <c r="RU32" s="471">
        <f t="shared" si="342"/>
        <v>0</v>
      </c>
      <c r="RV32" s="471">
        <f t="shared" si="342"/>
        <v>0</v>
      </c>
      <c r="RW32" s="471">
        <f t="shared" si="342"/>
        <v>0</v>
      </c>
      <c r="RX32" s="471">
        <f t="shared" si="342"/>
        <v>0</v>
      </c>
      <c r="RY32" s="471">
        <f t="shared" si="342"/>
        <v>0</v>
      </c>
      <c r="RZ32" s="471">
        <f t="shared" si="342"/>
        <v>0</v>
      </c>
      <c r="SA32" s="471">
        <f t="shared" si="342"/>
        <v>0</v>
      </c>
      <c r="SB32" s="471">
        <f t="shared" si="342"/>
        <v>0</v>
      </c>
      <c r="SC32" s="471">
        <f t="shared" si="342"/>
        <v>0</v>
      </c>
      <c r="SD32" s="471">
        <f t="shared" si="342"/>
        <v>0</v>
      </c>
      <c r="SE32" s="471">
        <f t="shared" si="342"/>
        <v>0</v>
      </c>
      <c r="SF32" s="471">
        <f t="shared" si="342"/>
        <v>0</v>
      </c>
      <c r="SG32" s="471">
        <f t="shared" si="342"/>
        <v>0</v>
      </c>
      <c r="SH32" s="471">
        <f t="shared" si="342"/>
        <v>0</v>
      </c>
      <c r="SI32" s="471">
        <f t="shared" si="342"/>
        <v>0</v>
      </c>
      <c r="SJ32" s="471">
        <f t="shared" si="342"/>
        <v>0</v>
      </c>
      <c r="SK32" s="471">
        <f t="shared" si="342"/>
        <v>0</v>
      </c>
      <c r="SL32" s="471">
        <f t="shared" si="342"/>
        <v>0</v>
      </c>
      <c r="SM32" s="471">
        <f t="shared" si="342"/>
        <v>0</v>
      </c>
      <c r="SN32" s="471">
        <f t="shared" si="342"/>
        <v>0</v>
      </c>
      <c r="SO32" s="471">
        <f t="shared" si="342"/>
        <v>0</v>
      </c>
      <c r="SP32" s="471">
        <f t="shared" si="342"/>
        <v>0</v>
      </c>
      <c r="SQ32" s="471">
        <f t="shared" si="342"/>
        <v>0</v>
      </c>
      <c r="SR32" s="471">
        <f t="shared" si="342"/>
        <v>0</v>
      </c>
      <c r="SS32" s="471">
        <f t="shared" si="342"/>
        <v>0</v>
      </c>
      <c r="ST32" s="471">
        <f t="shared" si="342"/>
        <v>0</v>
      </c>
      <c r="SU32" s="471">
        <f t="shared" si="342"/>
        <v>0</v>
      </c>
      <c r="SV32" s="471">
        <f t="shared" si="342"/>
        <v>0</v>
      </c>
      <c r="SW32" s="471">
        <f t="shared" si="342"/>
        <v>0</v>
      </c>
      <c r="SX32" s="471">
        <f t="shared" si="342"/>
        <v>0</v>
      </c>
      <c r="SY32" s="471">
        <f t="shared" si="342"/>
        <v>0</v>
      </c>
      <c r="SZ32" s="471">
        <f t="shared" si="342"/>
        <v>0</v>
      </c>
      <c r="TA32" s="471">
        <f t="shared" si="342"/>
        <v>0</v>
      </c>
      <c r="TB32" s="471">
        <f t="shared" si="342"/>
        <v>0</v>
      </c>
      <c r="TC32" s="471">
        <f t="shared" si="342"/>
        <v>0</v>
      </c>
      <c r="TD32" s="471">
        <f t="shared" si="342"/>
        <v>0</v>
      </c>
      <c r="TE32" s="471">
        <f t="shared" si="342"/>
        <v>0</v>
      </c>
      <c r="TF32" s="471">
        <f t="shared" si="342"/>
        <v>0</v>
      </c>
      <c r="TG32" s="471">
        <f t="shared" si="342"/>
        <v>0</v>
      </c>
      <c r="TH32" s="471">
        <f t="shared" ref="TH32:VS32" si="343">((IF(AND(TH$24&gt;=$Q32,TH$25&lt;=$R32),TH$27,IF(AND(TH$25&gt;$Q32,TH$24&lt;$R32),(MIN(TH$25,$R32)-MAX(TH$24,$Q32)+1),0))/TH$27)*($H32/12)/1000000)+((IF(AND(TH$24&gt;=$Q32,TH$25&lt;=$R32),TH$27,IF(AND(TH$25&gt;$Q32,TH$24&lt;$R32),(MIN(TH$25,$R32)-MAX(TH$24,$Q32)+1),0))/TH$27)*($G32/12)/1000000)+((IF(AND(TH$24&gt;=$Q32,TH$25&lt;=$R32),TH$27,IF(AND(TH$25&gt;$Q32,TH$24&lt;$R32),(MIN(TH$25,$R32)-MAX(TH$24,$Q32)+1),0))/TH$27)*($P32/12)/1000000)</f>
        <v>0</v>
      </c>
      <c r="TI32" s="471">
        <f t="shared" si="343"/>
        <v>0</v>
      </c>
      <c r="TJ32" s="471">
        <f t="shared" si="343"/>
        <v>0</v>
      </c>
      <c r="TK32" s="471">
        <f t="shared" si="343"/>
        <v>0</v>
      </c>
      <c r="TL32" s="471">
        <f t="shared" si="343"/>
        <v>0</v>
      </c>
      <c r="TM32" s="471">
        <f t="shared" si="343"/>
        <v>0</v>
      </c>
      <c r="TN32" s="471">
        <f t="shared" si="343"/>
        <v>0</v>
      </c>
      <c r="TO32" s="471">
        <f t="shared" si="343"/>
        <v>0</v>
      </c>
      <c r="TP32" s="471">
        <f t="shared" si="343"/>
        <v>0</v>
      </c>
      <c r="TQ32" s="471">
        <f t="shared" si="343"/>
        <v>0</v>
      </c>
      <c r="TR32" s="471">
        <f t="shared" si="343"/>
        <v>0</v>
      </c>
      <c r="TS32" s="471">
        <f t="shared" si="343"/>
        <v>0</v>
      </c>
      <c r="TT32" s="471">
        <f t="shared" si="343"/>
        <v>0</v>
      </c>
      <c r="TU32" s="471">
        <f t="shared" si="343"/>
        <v>0</v>
      </c>
      <c r="TV32" s="471">
        <f t="shared" si="343"/>
        <v>0</v>
      </c>
      <c r="TW32" s="471">
        <f t="shared" si="343"/>
        <v>0</v>
      </c>
      <c r="TX32" s="471">
        <f t="shared" si="343"/>
        <v>0</v>
      </c>
      <c r="TY32" s="471">
        <f t="shared" si="343"/>
        <v>0</v>
      </c>
      <c r="TZ32" s="471">
        <f t="shared" si="343"/>
        <v>0</v>
      </c>
      <c r="UA32" s="471">
        <f t="shared" si="343"/>
        <v>0</v>
      </c>
      <c r="UB32" s="471">
        <f t="shared" si="343"/>
        <v>0</v>
      </c>
      <c r="UC32" s="471">
        <f t="shared" si="343"/>
        <v>0</v>
      </c>
      <c r="UD32" s="471">
        <f t="shared" si="343"/>
        <v>0</v>
      </c>
      <c r="UE32" s="471">
        <f t="shared" si="343"/>
        <v>0</v>
      </c>
      <c r="UF32" s="471">
        <f t="shared" si="343"/>
        <v>0</v>
      </c>
      <c r="UG32" s="471">
        <f t="shared" si="343"/>
        <v>0</v>
      </c>
      <c r="UH32" s="471">
        <f t="shared" si="343"/>
        <v>0</v>
      </c>
      <c r="UI32" s="471">
        <f t="shared" si="343"/>
        <v>0</v>
      </c>
      <c r="UJ32" s="471">
        <f t="shared" si="343"/>
        <v>0</v>
      </c>
      <c r="UK32" s="471">
        <f t="shared" si="343"/>
        <v>0</v>
      </c>
      <c r="UL32" s="471">
        <f t="shared" si="343"/>
        <v>0</v>
      </c>
      <c r="UM32" s="471">
        <f t="shared" si="343"/>
        <v>0</v>
      </c>
      <c r="UN32" s="471">
        <f t="shared" si="343"/>
        <v>0</v>
      </c>
      <c r="UO32" s="471">
        <f t="shared" si="343"/>
        <v>0</v>
      </c>
      <c r="UP32" s="471">
        <f t="shared" si="343"/>
        <v>0</v>
      </c>
      <c r="UQ32" s="471">
        <f t="shared" si="343"/>
        <v>0</v>
      </c>
      <c r="UR32" s="471">
        <f t="shared" si="343"/>
        <v>0</v>
      </c>
      <c r="US32" s="471">
        <f t="shared" si="343"/>
        <v>0</v>
      </c>
      <c r="UT32" s="471">
        <f t="shared" si="343"/>
        <v>0</v>
      </c>
      <c r="UU32" s="471">
        <f t="shared" si="343"/>
        <v>0</v>
      </c>
      <c r="UV32" s="471">
        <f t="shared" si="343"/>
        <v>0</v>
      </c>
      <c r="UW32" s="471">
        <f t="shared" si="343"/>
        <v>0</v>
      </c>
      <c r="UX32" s="471">
        <f t="shared" si="343"/>
        <v>0</v>
      </c>
      <c r="UY32" s="471">
        <f t="shared" si="343"/>
        <v>0</v>
      </c>
      <c r="UZ32" s="471">
        <f t="shared" si="343"/>
        <v>0</v>
      </c>
      <c r="VA32" s="471">
        <f t="shared" si="343"/>
        <v>0</v>
      </c>
      <c r="VB32" s="471">
        <f t="shared" si="343"/>
        <v>0</v>
      </c>
      <c r="VC32" s="471">
        <f t="shared" si="343"/>
        <v>0</v>
      </c>
      <c r="VD32" s="471">
        <f t="shared" si="343"/>
        <v>0</v>
      </c>
      <c r="VE32" s="471">
        <f t="shared" si="343"/>
        <v>0</v>
      </c>
      <c r="VF32" s="471">
        <f t="shared" si="343"/>
        <v>0</v>
      </c>
      <c r="VG32" s="471">
        <f t="shared" si="343"/>
        <v>0</v>
      </c>
      <c r="VH32" s="471">
        <f t="shared" si="343"/>
        <v>0</v>
      </c>
      <c r="VI32" s="471">
        <f t="shared" si="343"/>
        <v>0</v>
      </c>
      <c r="VJ32" s="471">
        <f t="shared" si="343"/>
        <v>0</v>
      </c>
      <c r="VK32" s="471">
        <f t="shared" si="343"/>
        <v>0</v>
      </c>
      <c r="VL32" s="471">
        <f t="shared" si="343"/>
        <v>0</v>
      </c>
      <c r="VM32" s="471">
        <f t="shared" si="343"/>
        <v>0</v>
      </c>
      <c r="VN32" s="471">
        <f t="shared" si="343"/>
        <v>0</v>
      </c>
      <c r="VO32" s="471">
        <f t="shared" si="343"/>
        <v>0</v>
      </c>
      <c r="VP32" s="471">
        <f t="shared" si="343"/>
        <v>0</v>
      </c>
      <c r="VQ32" s="471">
        <f t="shared" si="343"/>
        <v>0</v>
      </c>
      <c r="VR32" s="471">
        <f t="shared" si="343"/>
        <v>0</v>
      </c>
      <c r="VS32" s="471">
        <f t="shared" si="343"/>
        <v>0</v>
      </c>
      <c r="VT32" s="471">
        <f t="shared" ref="VT32:WD32" si="344">((IF(AND(VT$24&gt;=$Q32,VT$25&lt;=$R32),VT$27,IF(AND(VT$25&gt;$Q32,VT$24&lt;$R32),(MIN(VT$25,$R32)-MAX(VT$24,$Q32)+1),0))/VT$27)*($H32/12)/1000000)+((IF(AND(VT$24&gt;=$Q32,VT$25&lt;=$R32),VT$27,IF(AND(VT$25&gt;$Q32,VT$24&lt;$R32),(MIN(VT$25,$R32)-MAX(VT$24,$Q32)+1),0))/VT$27)*($G32/12)/1000000)+((IF(AND(VT$24&gt;=$Q32,VT$25&lt;=$R32),VT$27,IF(AND(VT$25&gt;$Q32,VT$24&lt;$R32),(MIN(VT$25,$R32)-MAX(VT$24,$Q32)+1),0))/VT$27)*($P32/12)/1000000)</f>
        <v>0</v>
      </c>
      <c r="VU32" s="471">
        <f t="shared" si="344"/>
        <v>0</v>
      </c>
      <c r="VV32" s="471">
        <f t="shared" si="344"/>
        <v>0</v>
      </c>
      <c r="VW32" s="471">
        <f t="shared" si="344"/>
        <v>0</v>
      </c>
      <c r="VX32" s="471">
        <f t="shared" si="344"/>
        <v>0</v>
      </c>
      <c r="VY32" s="471">
        <f t="shared" si="344"/>
        <v>0</v>
      </c>
      <c r="VZ32" s="471">
        <f t="shared" si="344"/>
        <v>0</v>
      </c>
      <c r="WA32" s="471">
        <f t="shared" si="344"/>
        <v>0</v>
      </c>
      <c r="WB32" s="471">
        <f t="shared" si="344"/>
        <v>0</v>
      </c>
      <c r="WC32" s="471">
        <f t="shared" si="344"/>
        <v>0</v>
      </c>
      <c r="WD32" s="471">
        <f t="shared" si="344"/>
        <v>0</v>
      </c>
    </row>
    <row r="33" spans="1:602" x14ac:dyDescent="0.35">
      <c r="A33" s="29"/>
      <c r="B33" s="29">
        <f>+B32+1</f>
        <v>2</v>
      </c>
      <c r="C33" s="29" t="s">
        <v>4</v>
      </c>
      <c r="D33" s="29" t="s">
        <v>61</v>
      </c>
      <c r="E33" s="69">
        <f>INDEX('Current RAP - 2024-25 Cycle'!$K:$K,MATCH('24-25 Projection - RAP Tendered'!$D33,'Current RAP - 2024-25 Cycle'!$C:$C,0),1)</f>
        <v>8266197.4600000009</v>
      </c>
      <c r="F33" s="69">
        <f>INDEX('Current RAP - 2024-25 Cycle'!$G:$G,MATCH('24-25 Projection - RAP Tendered'!$D33,'Current RAP - 2024-25 Cycle'!$C:$C,0),1)</f>
        <v>8266197.4600000009</v>
      </c>
      <c r="G33" s="69">
        <f t="shared" ref="G33:G89" si="345">E33-F33</f>
        <v>0</v>
      </c>
      <c r="H33" s="69">
        <f>IF(AND(L33="-",M33="-"),F33,IF(L33&gt;J33,F33,IF(OR(M33&lt;I33,L33&lt;I33),F33/0.5,IF(AND(L33&lt;=J33,L33&gt;=I33),(F33)/((O33*(J33-(I33-1))/(J33-(I33-1)))+N33*((L33-(I33-1))/(J33-(I33-1)))+N33*0.5*((J33-L33))/(J33-(I33-1))),(F33)/((N33*0.5*(J33-(I33-1))/(J33-(I33-1)))+O33*((M33-(I33-1))/(J33-(I33-1)))+O33*0.5*((J33-M33))/(J33-(I33-1)))))))</f>
        <v>14098888.191121496</v>
      </c>
      <c r="I33" s="32">
        <v>45474</v>
      </c>
      <c r="J33" s="32">
        <v>45838</v>
      </c>
      <c r="K33" s="29" t="str">
        <f>INDEX('Current RAP - 2024-25 Cycle'!$D:$D,MATCH('24-25 Projection - RAP Tendered'!$D33,'Current RAP - 2024-25 Cycle'!$C:$C,0),1)</f>
        <v>IGPM</v>
      </c>
      <c r="L33" s="32">
        <v>45536</v>
      </c>
      <c r="M33" s="32" t="s">
        <v>10</v>
      </c>
      <c r="N33" s="81">
        <v>1</v>
      </c>
      <c r="O33" s="81">
        <v>0</v>
      </c>
      <c r="P33" s="69">
        <f>IFERROR(INDEX('Tendered, Ruling 920-2025'!$F$19:$F$31,MATCH($D33,'Tendered, Ruling 920-2025'!$C$19:$C$31,0))-INDEX('Tendered, Ruling 920-2025'!$D$19:$D$31,MATCH($D33,'Tendered, Ruling 920-2025'!$C$19:$C$31,0)),0)</f>
        <v>0</v>
      </c>
      <c r="Q33" s="32">
        <f>INDEX('Current RAP - 2024-25 Cycle'!$L:$L,MATCH('24-25 Projection - RAP Tendered'!$D33,'Current RAP - 2024-25 Cycle'!$C:$C,0),1)</f>
        <v>38415</v>
      </c>
      <c r="R33" s="32">
        <f>INDEX('Current RAP - 2024-25 Cycle'!$M:$M,MATCH('24-25 Projection - RAP Tendered'!$D33,'Current RAP - 2024-25 Cycle'!$C:$C,0),1)</f>
        <v>49372</v>
      </c>
      <c r="S33" s="29"/>
      <c r="T33" s="29" t="str">
        <f t="shared" ref="T33:T89" si="346">$D33</f>
        <v>008/2005</v>
      </c>
      <c r="U33" s="36">
        <f t="shared" ref="U33:AJ55" si="347">SUMIFS($GM33:$WE33,$GM$26:$WE$26,U$26)</f>
        <v>8.2243514448208703</v>
      </c>
      <c r="V33" s="36">
        <f t="shared" si="333"/>
        <v>7.0494440955607454</v>
      </c>
      <c r="W33" s="36">
        <f t="shared" si="333"/>
        <v>7.0494440955607454</v>
      </c>
      <c r="X33" s="36">
        <f t="shared" si="333"/>
        <v>7.0494440955607454</v>
      </c>
      <c r="Y33" s="36">
        <f t="shared" si="333"/>
        <v>7.0494440955607454</v>
      </c>
      <c r="Z33" s="36">
        <f t="shared" si="333"/>
        <v>7.0494440955607454</v>
      </c>
      <c r="AA33" s="36">
        <f t="shared" si="333"/>
        <v>7.0494440955607454</v>
      </c>
      <c r="AB33" s="36">
        <f t="shared" si="333"/>
        <v>7.0494440955607454</v>
      </c>
      <c r="AC33" s="36">
        <f t="shared" si="333"/>
        <v>7.0494440955607454</v>
      </c>
      <c r="AD33" s="36">
        <f t="shared" si="333"/>
        <v>7.0494440955607454</v>
      </c>
      <c r="AE33" s="36">
        <f t="shared" si="333"/>
        <v>4.7754298711863115</v>
      </c>
      <c r="AF33" s="36">
        <f t="shared" si="333"/>
        <v>0</v>
      </c>
      <c r="AG33" s="36">
        <f t="shared" si="333"/>
        <v>0</v>
      </c>
      <c r="AH33" s="36">
        <f t="shared" si="333"/>
        <v>0</v>
      </c>
      <c r="AI33" s="36">
        <f t="shared" si="333"/>
        <v>0</v>
      </c>
      <c r="AJ33" s="36">
        <f t="shared" si="333"/>
        <v>0</v>
      </c>
      <c r="AK33" s="36">
        <f t="shared" si="333"/>
        <v>0</v>
      </c>
      <c r="AL33" s="36">
        <f t="shared" si="333"/>
        <v>0</v>
      </c>
      <c r="AM33" s="36">
        <f t="shared" si="333"/>
        <v>0</v>
      </c>
      <c r="AN33" s="36">
        <f t="shared" si="333"/>
        <v>0</v>
      </c>
      <c r="AO33" s="36">
        <f t="shared" si="333"/>
        <v>0</v>
      </c>
      <c r="AP33" s="36">
        <f t="shared" si="333"/>
        <v>0</v>
      </c>
      <c r="AQ33" s="36">
        <f t="shared" si="333"/>
        <v>0</v>
      </c>
      <c r="AR33" s="36">
        <f t="shared" si="333"/>
        <v>0</v>
      </c>
      <c r="AS33" s="36">
        <f t="shared" si="333"/>
        <v>0</v>
      </c>
      <c r="AT33" s="36">
        <f t="shared" si="333"/>
        <v>0</v>
      </c>
      <c r="AU33" s="36">
        <f t="shared" si="333"/>
        <v>0</v>
      </c>
      <c r="AV33" s="36">
        <f t="shared" si="333"/>
        <v>0</v>
      </c>
      <c r="AW33" s="36">
        <f t="shared" si="333"/>
        <v>0</v>
      </c>
      <c r="AX33" s="36">
        <f t="shared" si="333"/>
        <v>0</v>
      </c>
      <c r="AY33" s="36">
        <f t="shared" si="333"/>
        <v>0</v>
      </c>
      <c r="AZ33" s="36">
        <f t="shared" si="333"/>
        <v>0</v>
      </c>
      <c r="BA33" s="36">
        <f t="shared" si="333"/>
        <v>0</v>
      </c>
      <c r="BB33" s="36">
        <f t="shared" si="333"/>
        <v>0</v>
      </c>
      <c r="BD33" s="29" t="str">
        <f t="shared" ref="BD33:BD89" si="348">$D33</f>
        <v>008/2005</v>
      </c>
      <c r="BE33" s="36">
        <f t="shared" ref="BE33:BT51" si="349">SUMIFS($GM33:$WE33,$GM$29:$WE$29,BE$29)</f>
        <v>2.9372683731503111</v>
      </c>
      <c r="BF33" s="36">
        <f t="shared" si="334"/>
        <v>1.7623610238901868</v>
      </c>
      <c r="BG33" s="36">
        <f t="shared" si="334"/>
        <v>1.7623610238901868</v>
      </c>
      <c r="BH33" s="36">
        <f t="shared" si="334"/>
        <v>1.7623610238901868</v>
      </c>
      <c r="BI33" s="36">
        <f t="shared" si="334"/>
        <v>1.7623610238901868</v>
      </c>
      <c r="BJ33" s="36">
        <f t="shared" si="334"/>
        <v>1.7623610238901868</v>
      </c>
      <c r="BK33" s="36">
        <f t="shared" si="334"/>
        <v>1.7623610238901868</v>
      </c>
      <c r="BL33" s="36">
        <f t="shared" si="334"/>
        <v>1.7623610238901868</v>
      </c>
      <c r="BM33" s="36">
        <f t="shared" si="334"/>
        <v>1.7623610238901868</v>
      </c>
      <c r="BN33" s="36">
        <f t="shared" si="334"/>
        <v>1.7623610238901868</v>
      </c>
      <c r="BO33" s="36">
        <f t="shared" si="334"/>
        <v>1.7623610238901868</v>
      </c>
      <c r="BP33" s="36">
        <f t="shared" si="334"/>
        <v>1.7623610238901868</v>
      </c>
      <c r="BQ33" s="36">
        <f t="shared" si="334"/>
        <v>1.7623610238901868</v>
      </c>
      <c r="BR33" s="36">
        <f t="shared" si="334"/>
        <v>1.7623610238901868</v>
      </c>
      <c r="BS33" s="36">
        <f t="shared" si="334"/>
        <v>1.7623610238901868</v>
      </c>
      <c r="BT33" s="36">
        <f t="shared" si="334"/>
        <v>1.7623610238901868</v>
      </c>
      <c r="BU33" s="36">
        <f t="shared" si="334"/>
        <v>1.7623610238901868</v>
      </c>
      <c r="BV33" s="36">
        <f t="shared" si="334"/>
        <v>1.7623610238901868</v>
      </c>
      <c r="BW33" s="36">
        <f t="shared" si="334"/>
        <v>1.7623610238901868</v>
      </c>
      <c r="BX33" s="36">
        <f t="shared" si="334"/>
        <v>1.7623610238901868</v>
      </c>
      <c r="BY33" s="36">
        <f t="shared" si="334"/>
        <v>1.7623610238901868</v>
      </c>
      <c r="BZ33" s="36">
        <f t="shared" si="334"/>
        <v>1.7623610238901868</v>
      </c>
      <c r="CA33" s="36">
        <f t="shared" si="334"/>
        <v>1.7623610238901868</v>
      </c>
      <c r="CB33" s="36">
        <f t="shared" si="334"/>
        <v>1.7623610238901868</v>
      </c>
      <c r="CC33" s="36">
        <f t="shared" si="334"/>
        <v>1.7623610238901868</v>
      </c>
      <c r="CD33" s="36">
        <f t="shared" si="334"/>
        <v>1.7623610238901868</v>
      </c>
      <c r="CE33" s="36">
        <f t="shared" si="334"/>
        <v>1.7623610238901868</v>
      </c>
      <c r="CF33" s="36">
        <f t="shared" si="334"/>
        <v>1.7623610238901868</v>
      </c>
      <c r="CG33" s="36">
        <f t="shared" si="334"/>
        <v>1.7623610238901868</v>
      </c>
      <c r="CH33" s="36">
        <f t="shared" si="334"/>
        <v>1.7623610238901868</v>
      </c>
      <c r="CI33" s="36">
        <f t="shared" si="334"/>
        <v>1.7623610238901868</v>
      </c>
      <c r="CJ33" s="36">
        <f t="shared" si="334"/>
        <v>1.7623610238901868</v>
      </c>
      <c r="CK33" s="36">
        <f t="shared" si="334"/>
        <v>1.7623610238901868</v>
      </c>
      <c r="CL33" s="36">
        <f t="shared" si="334"/>
        <v>1.7623610238901868</v>
      </c>
      <c r="CM33" s="36">
        <f t="shared" si="334"/>
        <v>1.7623610238901868</v>
      </c>
      <c r="CN33" s="36">
        <f t="shared" si="334"/>
        <v>1.7623610238901868</v>
      </c>
      <c r="CO33" s="36">
        <f t="shared" si="334"/>
        <v>1.7623610238901868</v>
      </c>
      <c r="CP33" s="36">
        <f t="shared" si="334"/>
        <v>1.7623610238901868</v>
      </c>
      <c r="CQ33" s="36">
        <f t="shared" si="334"/>
        <v>1.7623610238901868</v>
      </c>
      <c r="CR33" s="36">
        <f t="shared" si="334"/>
        <v>1.7623610238901868</v>
      </c>
      <c r="CS33" s="36">
        <f t="shared" si="334"/>
        <v>1.7623610238901868</v>
      </c>
      <c r="CT33" s="36">
        <f t="shared" si="334"/>
        <v>1.7623610238901868</v>
      </c>
      <c r="CU33" s="36">
        <f t="shared" si="334"/>
        <v>1.250707823405939</v>
      </c>
      <c r="CV33" s="36">
        <f t="shared" si="334"/>
        <v>0</v>
      </c>
      <c r="CW33" s="36">
        <f t="shared" si="334"/>
        <v>0</v>
      </c>
      <c r="CX33" s="36">
        <f t="shared" si="334"/>
        <v>0</v>
      </c>
      <c r="CY33" s="36">
        <f t="shared" si="334"/>
        <v>0</v>
      </c>
      <c r="CZ33" s="36">
        <f t="shared" si="334"/>
        <v>0</v>
      </c>
      <c r="DA33" s="36">
        <f t="shared" si="334"/>
        <v>0</v>
      </c>
      <c r="DB33" s="36">
        <f t="shared" si="334"/>
        <v>0</v>
      </c>
      <c r="DC33" s="36">
        <f t="shared" si="334"/>
        <v>0</v>
      </c>
      <c r="DD33" s="36">
        <f t="shared" si="334"/>
        <v>0</v>
      </c>
      <c r="DE33" s="36">
        <f t="shared" si="334"/>
        <v>0</v>
      </c>
      <c r="DF33" s="36">
        <f t="shared" si="334"/>
        <v>0</v>
      </c>
      <c r="DG33" s="36">
        <f t="shared" si="334"/>
        <v>0</v>
      </c>
      <c r="DH33" s="36">
        <f t="shared" si="334"/>
        <v>0</v>
      </c>
      <c r="DI33" s="36">
        <f t="shared" si="334"/>
        <v>0</v>
      </c>
      <c r="DJ33" s="36">
        <f t="shared" si="334"/>
        <v>0</v>
      </c>
      <c r="DK33" s="36">
        <f t="shared" si="334"/>
        <v>0</v>
      </c>
      <c r="DL33" s="36">
        <f t="shared" si="334"/>
        <v>0</v>
      </c>
      <c r="DM33" s="36">
        <f t="shared" si="334"/>
        <v>0</v>
      </c>
      <c r="DN33" s="36">
        <f t="shared" si="334"/>
        <v>0</v>
      </c>
      <c r="DO33" s="36">
        <f t="shared" si="334"/>
        <v>0</v>
      </c>
      <c r="DP33" s="36">
        <f t="shared" si="334"/>
        <v>0</v>
      </c>
      <c r="DQ33" s="36">
        <f t="shared" si="334"/>
        <v>0</v>
      </c>
      <c r="DR33" s="36">
        <f t="shared" si="335"/>
        <v>0</v>
      </c>
      <c r="DS33" s="36">
        <f t="shared" si="335"/>
        <v>0</v>
      </c>
      <c r="DT33" s="36">
        <f t="shared" si="335"/>
        <v>0</v>
      </c>
      <c r="DU33" s="36">
        <f t="shared" si="335"/>
        <v>0</v>
      </c>
      <c r="DV33" s="36">
        <f t="shared" si="335"/>
        <v>0</v>
      </c>
      <c r="DW33" s="36">
        <f t="shared" si="335"/>
        <v>0</v>
      </c>
      <c r="DX33" s="36">
        <f t="shared" si="335"/>
        <v>0</v>
      </c>
      <c r="DY33" s="36">
        <f t="shared" si="335"/>
        <v>0</v>
      </c>
      <c r="DZ33" s="36">
        <f t="shared" si="335"/>
        <v>0</v>
      </c>
      <c r="EA33" s="36">
        <f t="shared" si="335"/>
        <v>0</v>
      </c>
      <c r="EB33" s="36">
        <f t="shared" si="335"/>
        <v>0</v>
      </c>
      <c r="EC33" s="36">
        <f t="shared" si="335"/>
        <v>0</v>
      </c>
      <c r="ED33" s="36">
        <f t="shared" si="335"/>
        <v>0</v>
      </c>
      <c r="EE33" s="36">
        <f t="shared" si="335"/>
        <v>0</v>
      </c>
      <c r="EF33" s="36">
        <f t="shared" si="335"/>
        <v>0</v>
      </c>
      <c r="EG33" s="36">
        <f t="shared" si="335"/>
        <v>0</v>
      </c>
      <c r="EH33" s="36">
        <f t="shared" si="335"/>
        <v>0</v>
      </c>
      <c r="EI33" s="36">
        <f t="shared" si="335"/>
        <v>0</v>
      </c>
      <c r="EJ33" s="36">
        <f t="shared" si="335"/>
        <v>0</v>
      </c>
      <c r="EK33" s="36">
        <f t="shared" si="335"/>
        <v>0</v>
      </c>
      <c r="EL33" s="36">
        <f t="shared" si="335"/>
        <v>0</v>
      </c>
      <c r="EM33" s="36">
        <f t="shared" si="335"/>
        <v>0</v>
      </c>
      <c r="EN33" s="36">
        <f t="shared" si="335"/>
        <v>0</v>
      </c>
      <c r="EO33" s="36">
        <f t="shared" si="335"/>
        <v>0</v>
      </c>
      <c r="EP33" s="36">
        <f t="shared" si="335"/>
        <v>0</v>
      </c>
      <c r="EQ33" s="36">
        <f t="shared" si="335"/>
        <v>0</v>
      </c>
      <c r="ER33" s="36">
        <f t="shared" si="335"/>
        <v>0</v>
      </c>
      <c r="ES33" s="36">
        <f t="shared" si="335"/>
        <v>0</v>
      </c>
      <c r="ET33" s="36">
        <f t="shared" si="335"/>
        <v>0</v>
      </c>
      <c r="EU33" s="36">
        <f t="shared" si="335"/>
        <v>0</v>
      </c>
      <c r="EV33" s="36">
        <f t="shared" si="335"/>
        <v>0</v>
      </c>
      <c r="EW33" s="36">
        <f t="shared" si="335"/>
        <v>0</v>
      </c>
      <c r="EX33" s="36">
        <f t="shared" si="335"/>
        <v>0</v>
      </c>
      <c r="EY33" s="36">
        <f t="shared" si="335"/>
        <v>0</v>
      </c>
      <c r="EZ33" s="36">
        <f t="shared" si="335"/>
        <v>0</v>
      </c>
      <c r="FA33" s="36">
        <f t="shared" si="335"/>
        <v>0</v>
      </c>
      <c r="FB33" s="36">
        <f t="shared" si="335"/>
        <v>0</v>
      </c>
      <c r="FC33" s="36">
        <f t="shared" si="335"/>
        <v>0</v>
      </c>
      <c r="FD33" s="36">
        <f t="shared" si="335"/>
        <v>0</v>
      </c>
      <c r="FE33" s="36">
        <f t="shared" si="335"/>
        <v>0</v>
      </c>
      <c r="FF33" s="36">
        <f t="shared" si="335"/>
        <v>0</v>
      </c>
      <c r="FG33" s="36">
        <f t="shared" si="335"/>
        <v>0</v>
      </c>
      <c r="FH33" s="36">
        <f t="shared" si="335"/>
        <v>0</v>
      </c>
      <c r="FI33" s="36">
        <f t="shared" si="335"/>
        <v>0</v>
      </c>
      <c r="FJ33" s="36">
        <f t="shared" si="335"/>
        <v>0</v>
      </c>
      <c r="FK33" s="36">
        <f t="shared" si="335"/>
        <v>0</v>
      </c>
      <c r="FL33" s="36">
        <f t="shared" si="335"/>
        <v>0</v>
      </c>
      <c r="FM33" s="36">
        <f t="shared" si="335"/>
        <v>0</v>
      </c>
      <c r="FN33" s="36">
        <f t="shared" si="335"/>
        <v>0</v>
      </c>
      <c r="FO33" s="36">
        <f t="shared" si="335"/>
        <v>0</v>
      </c>
      <c r="FP33" s="36">
        <f t="shared" si="335"/>
        <v>0</v>
      </c>
      <c r="FQ33" s="36">
        <f t="shared" si="335"/>
        <v>0</v>
      </c>
      <c r="FR33" s="36">
        <f t="shared" si="335"/>
        <v>0</v>
      </c>
      <c r="FS33" s="36">
        <f t="shared" si="335"/>
        <v>0</v>
      </c>
      <c r="FT33" s="36">
        <f t="shared" si="335"/>
        <v>0</v>
      </c>
      <c r="FU33" s="36">
        <f t="shared" si="335"/>
        <v>0</v>
      </c>
      <c r="FV33" s="36">
        <f t="shared" si="335"/>
        <v>0</v>
      </c>
      <c r="FW33" s="36">
        <f t="shared" si="335"/>
        <v>0</v>
      </c>
      <c r="FX33" s="36">
        <f t="shared" si="335"/>
        <v>0</v>
      </c>
      <c r="FY33" s="36">
        <f t="shared" si="335"/>
        <v>0</v>
      </c>
      <c r="FZ33" s="36">
        <f t="shared" si="335"/>
        <v>0</v>
      </c>
      <c r="GA33" s="36">
        <f t="shared" si="335"/>
        <v>0</v>
      </c>
      <c r="GB33" s="36">
        <f t="shared" si="335"/>
        <v>0</v>
      </c>
      <c r="GC33" s="36">
        <f t="shared" si="335"/>
        <v>0</v>
      </c>
      <c r="GD33" s="36">
        <f t="shared" si="336"/>
        <v>0</v>
      </c>
      <c r="GE33" s="36">
        <f t="shared" si="336"/>
        <v>0</v>
      </c>
      <c r="GF33" s="36">
        <f t="shared" si="336"/>
        <v>0</v>
      </c>
      <c r="GG33" s="36">
        <f t="shared" si="336"/>
        <v>0</v>
      </c>
      <c r="GH33" s="36">
        <f t="shared" si="336"/>
        <v>0</v>
      </c>
      <c r="GI33" s="36">
        <f t="shared" si="336"/>
        <v>0</v>
      </c>
      <c r="GJ33" s="36">
        <f t="shared" si="336"/>
        <v>0</v>
      </c>
      <c r="GK33" s="36"/>
      <c r="GL33" s="29" t="str">
        <f t="shared" ref="GL33:GL89" si="350">$D33</f>
        <v>008/2005</v>
      </c>
      <c r="GM33" s="263">
        <f t="shared" si="337"/>
        <v>1.1749073492601245</v>
      </c>
      <c r="GN33" s="263">
        <f t="shared" si="337"/>
        <v>1.1749073492601245</v>
      </c>
      <c r="GO33" s="263">
        <f>((IF(AND(GO$24&gt;=$Q33,GO$25&lt;=$R33),GO$27,IF(AND(GO$25&gt;$Q33,GO$24&lt;$R33),(MIN(GO$25,$R33)-MAX(GO$24,$Q33)+1),0))/GO$27)*($H33/12)/1000000)*0.5+((IF(AND(GO$24&gt;=$Q33,GO$25&lt;=$R33),GO$27,IF(AND(GO$25&gt;$Q33,GO$24&lt;$R33),(MIN(GO$25,$R33)-MAX(GO$24,$Q33)+1),0))/GO$27)*($G33/12)/1000000)</f>
        <v>0.58745367463006226</v>
      </c>
      <c r="GP33" s="263">
        <f t="shared" ref="GP33:GX33" si="351">((IF(AND(GP$24&gt;=$Q33,GP$25&lt;=$R33),GP$27,IF(AND(GP$25&gt;$Q33,GP$24&lt;$R33),(MIN(GP$25,$R33)-MAX(GP$24,$Q33)+1),0))/GP$27)*($H33/12)/1000000)*0.5+((IF(AND(GP$24&gt;=$Q33,GP$25&lt;=$R33),GP$27,IF(AND(GP$25&gt;$Q33,GP$24&lt;$R33),(MIN(GP$25,$R33)-MAX(GP$24,$Q33)+1),0))/GP$27)*($G33/12)/1000000)</f>
        <v>0.58745367463006226</v>
      </c>
      <c r="GQ33" s="263">
        <f t="shared" si="351"/>
        <v>0.58745367463006226</v>
      </c>
      <c r="GR33" s="263">
        <f t="shared" si="351"/>
        <v>0.58745367463006226</v>
      </c>
      <c r="GS33" s="263">
        <f t="shared" si="351"/>
        <v>0.58745367463006226</v>
      </c>
      <c r="GT33" s="263">
        <f t="shared" si="351"/>
        <v>0.58745367463006226</v>
      </c>
      <c r="GU33" s="263">
        <f t="shared" si="351"/>
        <v>0.58745367463006226</v>
      </c>
      <c r="GV33" s="263">
        <f t="shared" si="351"/>
        <v>0.58745367463006226</v>
      </c>
      <c r="GW33" s="263">
        <f t="shared" si="351"/>
        <v>0.58745367463006226</v>
      </c>
      <c r="GX33" s="263">
        <f t="shared" si="351"/>
        <v>0.58745367463006226</v>
      </c>
      <c r="GY33" s="471">
        <f>((IF(AND(GY$24&gt;=$Q33,GY$25&lt;=$R33),GY$27,IF(AND(GY$25&gt;$Q33,GY$24&lt;$R33),(MIN(GY$25,$R33)-MAX(GY$24,$Q33)+1),0))/GY$27)*($H33/12)/1000000)*0.5+((IF(AND(GY$24&gt;=$Q33,GY$25&lt;=$R33),GY$27,IF(AND(GY$25&gt;$Q33,GY$24&lt;$R33),(MIN(GY$25,$R33)-MAX(GY$24,$Q33)+1),0))/GY$27)*($G33/12)/1000000)+((IF(AND(GY$24&gt;=$Q33,GY$25&lt;=$R33),GY$27,IF(AND(GY$25&gt;$Q33,GY$24&lt;$R33),(MIN(GY$25,$R33)-MAX(GY$24,$Q33)+1),0))/GY$27)*($P33/12)/1000000)</f>
        <v>0.58745367463006226</v>
      </c>
      <c r="GZ33" s="471">
        <f t="shared" ref="GZ33:JK33" si="352">((IF(AND(GZ$24&gt;=$Q33,GZ$25&lt;=$R33),GZ$27,IF(AND(GZ$25&gt;$Q33,GZ$24&lt;$R33),(MIN(GZ$25,$R33)-MAX(GZ$24,$Q33)+1),0))/GZ$27)*($H33/12)/1000000)*0.5+((IF(AND(GZ$24&gt;=$Q33,GZ$25&lt;=$R33),GZ$27,IF(AND(GZ$25&gt;$Q33,GZ$24&lt;$R33),(MIN(GZ$25,$R33)-MAX(GZ$24,$Q33)+1),0))/GZ$27)*($G33/12)/1000000)+((IF(AND(GZ$24&gt;=$Q33,GZ$25&lt;=$R33),GZ$27,IF(AND(GZ$25&gt;$Q33,GZ$24&lt;$R33),(MIN(GZ$25,$R33)-MAX(GZ$24,$Q33)+1),0))/GZ$27)*($P33/12)/1000000)</f>
        <v>0.58745367463006226</v>
      </c>
      <c r="HA33" s="471">
        <f t="shared" si="352"/>
        <v>0.58745367463006226</v>
      </c>
      <c r="HB33" s="471">
        <f t="shared" si="352"/>
        <v>0.58745367463006226</v>
      </c>
      <c r="HC33" s="471">
        <f t="shared" si="352"/>
        <v>0.58745367463006226</v>
      </c>
      <c r="HD33" s="471">
        <f t="shared" si="352"/>
        <v>0.58745367463006226</v>
      </c>
      <c r="HE33" s="471">
        <f t="shared" si="352"/>
        <v>0.58745367463006226</v>
      </c>
      <c r="HF33" s="471">
        <f t="shared" si="352"/>
        <v>0.58745367463006226</v>
      </c>
      <c r="HG33" s="471">
        <f t="shared" si="352"/>
        <v>0.58745367463006226</v>
      </c>
      <c r="HH33" s="471">
        <f t="shared" si="352"/>
        <v>0.58745367463006226</v>
      </c>
      <c r="HI33" s="471">
        <f t="shared" si="352"/>
        <v>0.58745367463006226</v>
      </c>
      <c r="HJ33" s="471">
        <f t="shared" si="352"/>
        <v>0.58745367463006226</v>
      </c>
      <c r="HK33" s="471">
        <f t="shared" si="352"/>
        <v>0.58745367463006226</v>
      </c>
      <c r="HL33" s="471">
        <f t="shared" si="352"/>
        <v>0.58745367463006226</v>
      </c>
      <c r="HM33" s="471">
        <f t="shared" si="352"/>
        <v>0.58745367463006226</v>
      </c>
      <c r="HN33" s="471">
        <f t="shared" si="352"/>
        <v>0.58745367463006226</v>
      </c>
      <c r="HO33" s="471">
        <f t="shared" si="352"/>
        <v>0.58745367463006226</v>
      </c>
      <c r="HP33" s="471">
        <f t="shared" si="352"/>
        <v>0.58745367463006226</v>
      </c>
      <c r="HQ33" s="471">
        <f t="shared" si="352"/>
        <v>0.58745367463006226</v>
      </c>
      <c r="HR33" s="471">
        <f t="shared" si="352"/>
        <v>0.58745367463006226</v>
      </c>
      <c r="HS33" s="471">
        <f t="shared" si="352"/>
        <v>0.58745367463006226</v>
      </c>
      <c r="HT33" s="471">
        <f t="shared" si="352"/>
        <v>0.58745367463006226</v>
      </c>
      <c r="HU33" s="471">
        <f t="shared" si="352"/>
        <v>0.58745367463006226</v>
      </c>
      <c r="HV33" s="471">
        <f t="shared" si="352"/>
        <v>0.58745367463006226</v>
      </c>
      <c r="HW33" s="471">
        <f t="shared" si="352"/>
        <v>0.58745367463006226</v>
      </c>
      <c r="HX33" s="471">
        <f t="shared" si="352"/>
        <v>0.58745367463006226</v>
      </c>
      <c r="HY33" s="471">
        <f t="shared" si="352"/>
        <v>0.58745367463006226</v>
      </c>
      <c r="HZ33" s="471">
        <f t="shared" si="352"/>
        <v>0.58745367463006226</v>
      </c>
      <c r="IA33" s="471">
        <f t="shared" si="352"/>
        <v>0.58745367463006226</v>
      </c>
      <c r="IB33" s="471">
        <f t="shared" si="352"/>
        <v>0.58745367463006226</v>
      </c>
      <c r="IC33" s="471">
        <f t="shared" si="352"/>
        <v>0.58745367463006226</v>
      </c>
      <c r="ID33" s="471">
        <f t="shared" si="352"/>
        <v>0.58745367463006226</v>
      </c>
      <c r="IE33" s="471">
        <f t="shared" si="352"/>
        <v>0.58745367463006226</v>
      </c>
      <c r="IF33" s="471">
        <f t="shared" si="352"/>
        <v>0.58745367463006226</v>
      </c>
      <c r="IG33" s="471">
        <f t="shared" si="352"/>
        <v>0.58745367463006226</v>
      </c>
      <c r="IH33" s="471">
        <f t="shared" si="352"/>
        <v>0.58745367463006226</v>
      </c>
      <c r="II33" s="471">
        <f t="shared" si="352"/>
        <v>0.58745367463006226</v>
      </c>
      <c r="IJ33" s="471">
        <f t="shared" si="352"/>
        <v>0.58745367463006226</v>
      </c>
      <c r="IK33" s="471">
        <f t="shared" si="352"/>
        <v>0.58745367463006226</v>
      </c>
      <c r="IL33" s="471">
        <f t="shared" si="352"/>
        <v>0.58745367463006226</v>
      </c>
      <c r="IM33" s="471">
        <f t="shared" si="352"/>
        <v>0.58745367463006226</v>
      </c>
      <c r="IN33" s="471">
        <f t="shared" si="352"/>
        <v>0.58745367463006226</v>
      </c>
      <c r="IO33" s="471">
        <f t="shared" si="352"/>
        <v>0.58745367463006226</v>
      </c>
      <c r="IP33" s="471">
        <f t="shared" si="352"/>
        <v>0.58745367463006226</v>
      </c>
      <c r="IQ33" s="471">
        <f t="shared" si="352"/>
        <v>0.58745367463006226</v>
      </c>
      <c r="IR33" s="471">
        <f t="shared" si="352"/>
        <v>0.58745367463006226</v>
      </c>
      <c r="IS33" s="471">
        <f t="shared" si="352"/>
        <v>0.58745367463006226</v>
      </c>
      <c r="IT33" s="471">
        <f t="shared" si="352"/>
        <v>0.58745367463006226</v>
      </c>
      <c r="IU33" s="471">
        <f t="shared" si="352"/>
        <v>0.58745367463006226</v>
      </c>
      <c r="IV33" s="471">
        <f t="shared" si="352"/>
        <v>0.58745367463006226</v>
      </c>
      <c r="IW33" s="471">
        <f t="shared" si="352"/>
        <v>0.58745367463006226</v>
      </c>
      <c r="IX33" s="471">
        <f t="shared" si="352"/>
        <v>0.58745367463006226</v>
      </c>
      <c r="IY33" s="471">
        <f t="shared" si="352"/>
        <v>0.58745367463006226</v>
      </c>
      <c r="IZ33" s="471">
        <f t="shared" si="352"/>
        <v>0.58745367463006226</v>
      </c>
      <c r="JA33" s="471">
        <f t="shared" si="352"/>
        <v>0.58745367463006226</v>
      </c>
      <c r="JB33" s="471">
        <f t="shared" si="352"/>
        <v>0.58745367463006226</v>
      </c>
      <c r="JC33" s="471">
        <f t="shared" si="352"/>
        <v>0.58745367463006226</v>
      </c>
      <c r="JD33" s="471">
        <f t="shared" si="352"/>
        <v>0.58745367463006226</v>
      </c>
      <c r="JE33" s="471">
        <f t="shared" si="352"/>
        <v>0.58745367463006226</v>
      </c>
      <c r="JF33" s="471">
        <f t="shared" si="352"/>
        <v>0.58745367463006226</v>
      </c>
      <c r="JG33" s="471">
        <f t="shared" si="352"/>
        <v>0.58745367463006226</v>
      </c>
      <c r="JH33" s="471">
        <f t="shared" si="352"/>
        <v>0.58745367463006226</v>
      </c>
      <c r="JI33" s="471">
        <f t="shared" si="352"/>
        <v>0.58745367463006226</v>
      </c>
      <c r="JJ33" s="471">
        <f t="shared" si="352"/>
        <v>0.58745367463006226</v>
      </c>
      <c r="JK33" s="471">
        <f t="shared" si="352"/>
        <v>0.58745367463006226</v>
      </c>
      <c r="JL33" s="471">
        <f t="shared" ref="JL33:LW33" si="353">((IF(AND(JL$24&gt;=$Q33,JL$25&lt;=$R33),JL$27,IF(AND(JL$25&gt;$Q33,JL$24&lt;$R33),(MIN(JL$25,$R33)-MAX(JL$24,$Q33)+1),0))/JL$27)*($H33/12)/1000000)*0.5+((IF(AND(JL$24&gt;=$Q33,JL$25&lt;=$R33),JL$27,IF(AND(JL$25&gt;$Q33,JL$24&lt;$R33),(MIN(JL$25,$R33)-MAX(JL$24,$Q33)+1),0))/JL$27)*($G33/12)/1000000)+((IF(AND(JL$24&gt;=$Q33,JL$25&lt;=$R33),JL$27,IF(AND(JL$25&gt;$Q33,JL$24&lt;$R33),(MIN(JL$25,$R33)-MAX(JL$24,$Q33)+1),0))/JL$27)*($P33/12)/1000000)</f>
        <v>0.58745367463006226</v>
      </c>
      <c r="JM33" s="471">
        <f t="shared" si="353"/>
        <v>0.58745367463006226</v>
      </c>
      <c r="JN33" s="471">
        <f t="shared" si="353"/>
        <v>0.58745367463006226</v>
      </c>
      <c r="JO33" s="471">
        <f t="shared" si="353"/>
        <v>0.58745367463006226</v>
      </c>
      <c r="JP33" s="471">
        <f t="shared" si="353"/>
        <v>0.58745367463006226</v>
      </c>
      <c r="JQ33" s="471">
        <f t="shared" si="353"/>
        <v>0.58745367463006226</v>
      </c>
      <c r="JR33" s="471">
        <f t="shared" si="353"/>
        <v>0.58745367463006226</v>
      </c>
      <c r="JS33" s="471">
        <f t="shared" si="353"/>
        <v>0.58745367463006226</v>
      </c>
      <c r="JT33" s="471">
        <f t="shared" si="353"/>
        <v>0.58745367463006226</v>
      </c>
      <c r="JU33" s="471">
        <f t="shared" si="353"/>
        <v>0.58745367463006226</v>
      </c>
      <c r="JV33" s="471">
        <f t="shared" si="353"/>
        <v>0.58745367463006226</v>
      </c>
      <c r="JW33" s="471">
        <f t="shared" si="353"/>
        <v>0.58745367463006226</v>
      </c>
      <c r="JX33" s="471">
        <f t="shared" si="353"/>
        <v>0.58745367463006226</v>
      </c>
      <c r="JY33" s="471">
        <f t="shared" si="353"/>
        <v>0.58745367463006226</v>
      </c>
      <c r="JZ33" s="471">
        <f t="shared" si="353"/>
        <v>0.58745367463006226</v>
      </c>
      <c r="KA33" s="471">
        <f t="shared" si="353"/>
        <v>0.58745367463006226</v>
      </c>
      <c r="KB33" s="471">
        <f t="shared" si="353"/>
        <v>0.58745367463006226</v>
      </c>
      <c r="KC33" s="471">
        <f t="shared" si="353"/>
        <v>0.58745367463006226</v>
      </c>
      <c r="KD33" s="471">
        <f t="shared" si="353"/>
        <v>0.58745367463006226</v>
      </c>
      <c r="KE33" s="471">
        <f t="shared" si="353"/>
        <v>0.58745367463006226</v>
      </c>
      <c r="KF33" s="471">
        <f t="shared" si="353"/>
        <v>0.58745367463006226</v>
      </c>
      <c r="KG33" s="471">
        <f t="shared" si="353"/>
        <v>0.58745367463006226</v>
      </c>
      <c r="KH33" s="471">
        <f t="shared" si="353"/>
        <v>0.58745367463006226</v>
      </c>
      <c r="KI33" s="471">
        <f t="shared" si="353"/>
        <v>0.58745367463006226</v>
      </c>
      <c r="KJ33" s="471">
        <f t="shared" si="353"/>
        <v>0.58745367463006226</v>
      </c>
      <c r="KK33" s="471">
        <f t="shared" si="353"/>
        <v>0.58745367463006226</v>
      </c>
      <c r="KL33" s="471">
        <f t="shared" si="353"/>
        <v>0.58745367463006226</v>
      </c>
      <c r="KM33" s="471">
        <f t="shared" si="353"/>
        <v>0.58745367463006226</v>
      </c>
      <c r="KN33" s="471">
        <f t="shared" si="353"/>
        <v>0.58745367463006226</v>
      </c>
      <c r="KO33" s="471">
        <f t="shared" si="353"/>
        <v>0.58745367463006226</v>
      </c>
      <c r="KP33" s="471">
        <f t="shared" si="353"/>
        <v>0.58745367463006226</v>
      </c>
      <c r="KQ33" s="471">
        <f t="shared" si="353"/>
        <v>0.58745367463006226</v>
      </c>
      <c r="KR33" s="471">
        <f t="shared" si="353"/>
        <v>0.58745367463006226</v>
      </c>
      <c r="KS33" s="471">
        <f t="shared" si="353"/>
        <v>0.58745367463006226</v>
      </c>
      <c r="KT33" s="471">
        <f t="shared" si="353"/>
        <v>0.58745367463006226</v>
      </c>
      <c r="KU33" s="471">
        <f t="shared" si="353"/>
        <v>0.58745367463006226</v>
      </c>
      <c r="KV33" s="471">
        <f t="shared" si="353"/>
        <v>0.58745367463006226</v>
      </c>
      <c r="KW33" s="471">
        <f t="shared" si="353"/>
        <v>0.58745367463006226</v>
      </c>
      <c r="KX33" s="471">
        <f t="shared" si="353"/>
        <v>0.58745367463006226</v>
      </c>
      <c r="KY33" s="471">
        <f t="shared" si="353"/>
        <v>0.58745367463006226</v>
      </c>
      <c r="KZ33" s="471">
        <f t="shared" si="353"/>
        <v>0.58745367463006226</v>
      </c>
      <c r="LA33" s="471">
        <f t="shared" si="353"/>
        <v>0.58745367463006226</v>
      </c>
      <c r="LB33" s="471">
        <f t="shared" si="353"/>
        <v>0.58745367463006226</v>
      </c>
      <c r="LC33" s="471">
        <f t="shared" si="353"/>
        <v>0.58745367463006226</v>
      </c>
      <c r="LD33" s="471">
        <f t="shared" si="353"/>
        <v>0.58745367463006226</v>
      </c>
      <c r="LE33" s="471">
        <f t="shared" si="353"/>
        <v>0.58745367463006226</v>
      </c>
      <c r="LF33" s="471">
        <f t="shared" si="353"/>
        <v>0.58745367463006226</v>
      </c>
      <c r="LG33" s="471">
        <f t="shared" si="353"/>
        <v>0.58745367463006226</v>
      </c>
      <c r="LH33" s="471">
        <f t="shared" si="353"/>
        <v>0.58745367463006226</v>
      </c>
      <c r="LI33" s="471">
        <f t="shared" si="353"/>
        <v>0.58745367463006226</v>
      </c>
      <c r="LJ33" s="471">
        <f t="shared" si="353"/>
        <v>0.58745367463006226</v>
      </c>
      <c r="LK33" s="471">
        <f t="shared" si="353"/>
        <v>7.5800474145814492E-2</v>
      </c>
      <c r="LL33" s="471">
        <f t="shared" si="353"/>
        <v>0</v>
      </c>
      <c r="LM33" s="471">
        <f t="shared" si="353"/>
        <v>0</v>
      </c>
      <c r="LN33" s="471">
        <f t="shared" si="353"/>
        <v>0</v>
      </c>
      <c r="LO33" s="471">
        <f t="shared" si="353"/>
        <v>0</v>
      </c>
      <c r="LP33" s="471">
        <f t="shared" si="353"/>
        <v>0</v>
      </c>
      <c r="LQ33" s="471">
        <f t="shared" si="353"/>
        <v>0</v>
      </c>
      <c r="LR33" s="471">
        <f t="shared" si="353"/>
        <v>0</v>
      </c>
      <c r="LS33" s="471">
        <f t="shared" si="353"/>
        <v>0</v>
      </c>
      <c r="LT33" s="471">
        <f t="shared" si="353"/>
        <v>0</v>
      </c>
      <c r="LU33" s="471">
        <f t="shared" si="353"/>
        <v>0</v>
      </c>
      <c r="LV33" s="471">
        <f t="shared" si="353"/>
        <v>0</v>
      </c>
      <c r="LW33" s="471">
        <f t="shared" si="353"/>
        <v>0</v>
      </c>
      <c r="LX33" s="471">
        <f t="shared" ref="LX33:OI33" si="354">((IF(AND(LX$24&gt;=$Q33,LX$25&lt;=$R33),LX$27,IF(AND(LX$25&gt;$Q33,LX$24&lt;$R33),(MIN(LX$25,$R33)-MAX(LX$24,$Q33)+1),0))/LX$27)*($H33/12)/1000000)*0.5+((IF(AND(LX$24&gt;=$Q33,LX$25&lt;=$R33),LX$27,IF(AND(LX$25&gt;$Q33,LX$24&lt;$R33),(MIN(LX$25,$R33)-MAX(LX$24,$Q33)+1),0))/LX$27)*($G33/12)/1000000)+((IF(AND(LX$24&gt;=$Q33,LX$25&lt;=$R33),LX$27,IF(AND(LX$25&gt;$Q33,LX$24&lt;$R33),(MIN(LX$25,$R33)-MAX(LX$24,$Q33)+1),0))/LX$27)*($P33/12)/1000000)</f>
        <v>0</v>
      </c>
      <c r="LY33" s="471">
        <f t="shared" si="354"/>
        <v>0</v>
      </c>
      <c r="LZ33" s="471">
        <f t="shared" si="354"/>
        <v>0</v>
      </c>
      <c r="MA33" s="471">
        <f t="shared" si="354"/>
        <v>0</v>
      </c>
      <c r="MB33" s="471">
        <f t="shared" si="354"/>
        <v>0</v>
      </c>
      <c r="MC33" s="471">
        <f t="shared" si="354"/>
        <v>0</v>
      </c>
      <c r="MD33" s="471">
        <f t="shared" si="354"/>
        <v>0</v>
      </c>
      <c r="ME33" s="471">
        <f t="shared" si="354"/>
        <v>0</v>
      </c>
      <c r="MF33" s="471">
        <f t="shared" si="354"/>
        <v>0</v>
      </c>
      <c r="MG33" s="471">
        <f t="shared" si="354"/>
        <v>0</v>
      </c>
      <c r="MH33" s="471">
        <f t="shared" si="354"/>
        <v>0</v>
      </c>
      <c r="MI33" s="471">
        <f t="shared" si="354"/>
        <v>0</v>
      </c>
      <c r="MJ33" s="471">
        <f t="shared" si="354"/>
        <v>0</v>
      </c>
      <c r="MK33" s="471">
        <f t="shared" si="354"/>
        <v>0</v>
      </c>
      <c r="ML33" s="471">
        <f t="shared" si="354"/>
        <v>0</v>
      </c>
      <c r="MM33" s="471">
        <f t="shared" si="354"/>
        <v>0</v>
      </c>
      <c r="MN33" s="471">
        <f t="shared" si="354"/>
        <v>0</v>
      </c>
      <c r="MO33" s="471">
        <f t="shared" si="354"/>
        <v>0</v>
      </c>
      <c r="MP33" s="471">
        <f t="shared" si="354"/>
        <v>0</v>
      </c>
      <c r="MQ33" s="471">
        <f t="shared" si="354"/>
        <v>0</v>
      </c>
      <c r="MR33" s="471">
        <f t="shared" si="354"/>
        <v>0</v>
      </c>
      <c r="MS33" s="471">
        <f t="shared" si="354"/>
        <v>0</v>
      </c>
      <c r="MT33" s="471">
        <f t="shared" si="354"/>
        <v>0</v>
      </c>
      <c r="MU33" s="471">
        <f t="shared" si="354"/>
        <v>0</v>
      </c>
      <c r="MV33" s="471">
        <f t="shared" si="354"/>
        <v>0</v>
      </c>
      <c r="MW33" s="471">
        <f t="shared" si="354"/>
        <v>0</v>
      </c>
      <c r="MX33" s="471">
        <f t="shared" si="354"/>
        <v>0</v>
      </c>
      <c r="MY33" s="471">
        <f t="shared" si="354"/>
        <v>0</v>
      </c>
      <c r="MZ33" s="471">
        <f t="shared" si="354"/>
        <v>0</v>
      </c>
      <c r="NA33" s="471">
        <f t="shared" si="354"/>
        <v>0</v>
      </c>
      <c r="NB33" s="471">
        <f t="shared" si="354"/>
        <v>0</v>
      </c>
      <c r="NC33" s="471">
        <f t="shared" si="354"/>
        <v>0</v>
      </c>
      <c r="ND33" s="471">
        <f t="shared" si="354"/>
        <v>0</v>
      </c>
      <c r="NE33" s="471">
        <f t="shared" si="354"/>
        <v>0</v>
      </c>
      <c r="NF33" s="471">
        <f t="shared" si="354"/>
        <v>0</v>
      </c>
      <c r="NG33" s="471">
        <f t="shared" si="354"/>
        <v>0</v>
      </c>
      <c r="NH33" s="471">
        <f t="shared" si="354"/>
        <v>0</v>
      </c>
      <c r="NI33" s="471">
        <f t="shared" si="354"/>
        <v>0</v>
      </c>
      <c r="NJ33" s="471">
        <f t="shared" si="354"/>
        <v>0</v>
      </c>
      <c r="NK33" s="471">
        <f t="shared" si="354"/>
        <v>0</v>
      </c>
      <c r="NL33" s="471">
        <f t="shared" si="354"/>
        <v>0</v>
      </c>
      <c r="NM33" s="471">
        <f t="shared" si="354"/>
        <v>0</v>
      </c>
      <c r="NN33" s="471">
        <f t="shared" si="354"/>
        <v>0</v>
      </c>
      <c r="NO33" s="471">
        <f t="shared" si="354"/>
        <v>0</v>
      </c>
      <c r="NP33" s="471">
        <f t="shared" si="354"/>
        <v>0</v>
      </c>
      <c r="NQ33" s="471">
        <f t="shared" si="354"/>
        <v>0</v>
      </c>
      <c r="NR33" s="471">
        <f t="shared" si="354"/>
        <v>0</v>
      </c>
      <c r="NS33" s="471">
        <f t="shared" si="354"/>
        <v>0</v>
      </c>
      <c r="NT33" s="471">
        <f t="shared" si="354"/>
        <v>0</v>
      </c>
      <c r="NU33" s="471">
        <f t="shared" si="354"/>
        <v>0</v>
      </c>
      <c r="NV33" s="471">
        <f t="shared" si="354"/>
        <v>0</v>
      </c>
      <c r="NW33" s="471">
        <f t="shared" si="354"/>
        <v>0</v>
      </c>
      <c r="NX33" s="471">
        <f t="shared" si="354"/>
        <v>0</v>
      </c>
      <c r="NY33" s="471">
        <f t="shared" si="354"/>
        <v>0</v>
      </c>
      <c r="NZ33" s="471">
        <f t="shared" si="354"/>
        <v>0</v>
      </c>
      <c r="OA33" s="471">
        <f t="shared" si="354"/>
        <v>0</v>
      </c>
      <c r="OB33" s="471">
        <f t="shared" si="354"/>
        <v>0</v>
      </c>
      <c r="OC33" s="471">
        <f t="shared" si="354"/>
        <v>0</v>
      </c>
      <c r="OD33" s="471">
        <f t="shared" si="354"/>
        <v>0</v>
      </c>
      <c r="OE33" s="471">
        <f t="shared" si="354"/>
        <v>0</v>
      </c>
      <c r="OF33" s="471">
        <f t="shared" si="354"/>
        <v>0</v>
      </c>
      <c r="OG33" s="471">
        <f t="shared" si="354"/>
        <v>0</v>
      </c>
      <c r="OH33" s="471">
        <f t="shared" si="354"/>
        <v>0</v>
      </c>
      <c r="OI33" s="471">
        <f t="shared" si="354"/>
        <v>0</v>
      </c>
      <c r="OJ33" s="471">
        <f t="shared" ref="OJ33:QU33" si="355">((IF(AND(OJ$24&gt;=$Q33,OJ$25&lt;=$R33),OJ$27,IF(AND(OJ$25&gt;$Q33,OJ$24&lt;$R33),(MIN(OJ$25,$R33)-MAX(OJ$24,$Q33)+1),0))/OJ$27)*($H33/12)/1000000)*0.5+((IF(AND(OJ$24&gt;=$Q33,OJ$25&lt;=$R33),OJ$27,IF(AND(OJ$25&gt;$Q33,OJ$24&lt;$R33),(MIN(OJ$25,$R33)-MAX(OJ$24,$Q33)+1),0))/OJ$27)*($G33/12)/1000000)+((IF(AND(OJ$24&gt;=$Q33,OJ$25&lt;=$R33),OJ$27,IF(AND(OJ$25&gt;$Q33,OJ$24&lt;$R33),(MIN(OJ$25,$R33)-MAX(OJ$24,$Q33)+1),0))/OJ$27)*($P33/12)/1000000)</f>
        <v>0</v>
      </c>
      <c r="OK33" s="471">
        <f t="shared" si="355"/>
        <v>0</v>
      </c>
      <c r="OL33" s="471">
        <f t="shared" si="355"/>
        <v>0</v>
      </c>
      <c r="OM33" s="471">
        <f t="shared" si="355"/>
        <v>0</v>
      </c>
      <c r="ON33" s="471">
        <f t="shared" si="355"/>
        <v>0</v>
      </c>
      <c r="OO33" s="471">
        <f t="shared" si="355"/>
        <v>0</v>
      </c>
      <c r="OP33" s="471">
        <f t="shared" si="355"/>
        <v>0</v>
      </c>
      <c r="OQ33" s="471">
        <f t="shared" si="355"/>
        <v>0</v>
      </c>
      <c r="OR33" s="471">
        <f t="shared" si="355"/>
        <v>0</v>
      </c>
      <c r="OS33" s="471">
        <f t="shared" si="355"/>
        <v>0</v>
      </c>
      <c r="OT33" s="471">
        <f t="shared" si="355"/>
        <v>0</v>
      </c>
      <c r="OU33" s="471">
        <f t="shared" si="355"/>
        <v>0</v>
      </c>
      <c r="OV33" s="471">
        <f t="shared" si="355"/>
        <v>0</v>
      </c>
      <c r="OW33" s="471">
        <f t="shared" si="355"/>
        <v>0</v>
      </c>
      <c r="OX33" s="471">
        <f t="shared" si="355"/>
        <v>0</v>
      </c>
      <c r="OY33" s="471">
        <f t="shared" si="355"/>
        <v>0</v>
      </c>
      <c r="OZ33" s="471">
        <f t="shared" si="355"/>
        <v>0</v>
      </c>
      <c r="PA33" s="471">
        <f t="shared" si="355"/>
        <v>0</v>
      </c>
      <c r="PB33" s="471">
        <f t="shared" si="355"/>
        <v>0</v>
      </c>
      <c r="PC33" s="471">
        <f t="shared" si="355"/>
        <v>0</v>
      </c>
      <c r="PD33" s="471">
        <f t="shared" si="355"/>
        <v>0</v>
      </c>
      <c r="PE33" s="471">
        <f t="shared" si="355"/>
        <v>0</v>
      </c>
      <c r="PF33" s="471">
        <f t="shared" si="355"/>
        <v>0</v>
      </c>
      <c r="PG33" s="471">
        <f t="shared" si="355"/>
        <v>0</v>
      </c>
      <c r="PH33" s="471">
        <f t="shared" si="355"/>
        <v>0</v>
      </c>
      <c r="PI33" s="471">
        <f t="shared" si="355"/>
        <v>0</v>
      </c>
      <c r="PJ33" s="471">
        <f t="shared" si="355"/>
        <v>0</v>
      </c>
      <c r="PK33" s="471">
        <f t="shared" si="355"/>
        <v>0</v>
      </c>
      <c r="PL33" s="471">
        <f t="shared" si="355"/>
        <v>0</v>
      </c>
      <c r="PM33" s="471">
        <f t="shared" si="355"/>
        <v>0</v>
      </c>
      <c r="PN33" s="471">
        <f t="shared" si="355"/>
        <v>0</v>
      </c>
      <c r="PO33" s="471">
        <f t="shared" si="355"/>
        <v>0</v>
      </c>
      <c r="PP33" s="471">
        <f t="shared" si="355"/>
        <v>0</v>
      </c>
      <c r="PQ33" s="471">
        <f t="shared" si="355"/>
        <v>0</v>
      </c>
      <c r="PR33" s="471">
        <f t="shared" si="355"/>
        <v>0</v>
      </c>
      <c r="PS33" s="471">
        <f t="shared" si="355"/>
        <v>0</v>
      </c>
      <c r="PT33" s="471">
        <f t="shared" si="355"/>
        <v>0</v>
      </c>
      <c r="PU33" s="471">
        <f t="shared" si="355"/>
        <v>0</v>
      </c>
      <c r="PV33" s="471">
        <f t="shared" si="355"/>
        <v>0</v>
      </c>
      <c r="PW33" s="471">
        <f t="shared" si="355"/>
        <v>0</v>
      </c>
      <c r="PX33" s="471">
        <f t="shared" si="355"/>
        <v>0</v>
      </c>
      <c r="PY33" s="471">
        <f t="shared" si="355"/>
        <v>0</v>
      </c>
      <c r="PZ33" s="471">
        <f t="shared" si="355"/>
        <v>0</v>
      </c>
      <c r="QA33" s="471">
        <f t="shared" si="355"/>
        <v>0</v>
      </c>
      <c r="QB33" s="471">
        <f t="shared" si="355"/>
        <v>0</v>
      </c>
      <c r="QC33" s="471">
        <f t="shared" si="355"/>
        <v>0</v>
      </c>
      <c r="QD33" s="471">
        <f t="shared" si="355"/>
        <v>0</v>
      </c>
      <c r="QE33" s="471">
        <f t="shared" si="355"/>
        <v>0</v>
      </c>
      <c r="QF33" s="471">
        <f t="shared" si="355"/>
        <v>0</v>
      </c>
      <c r="QG33" s="471">
        <f t="shared" si="355"/>
        <v>0</v>
      </c>
      <c r="QH33" s="471">
        <f t="shared" si="355"/>
        <v>0</v>
      </c>
      <c r="QI33" s="471">
        <f t="shared" si="355"/>
        <v>0</v>
      </c>
      <c r="QJ33" s="471">
        <f t="shared" si="355"/>
        <v>0</v>
      </c>
      <c r="QK33" s="471">
        <f t="shared" si="355"/>
        <v>0</v>
      </c>
      <c r="QL33" s="471">
        <f t="shared" si="355"/>
        <v>0</v>
      </c>
      <c r="QM33" s="471">
        <f t="shared" si="355"/>
        <v>0</v>
      </c>
      <c r="QN33" s="471">
        <f t="shared" si="355"/>
        <v>0</v>
      </c>
      <c r="QO33" s="471">
        <f t="shared" si="355"/>
        <v>0</v>
      </c>
      <c r="QP33" s="471">
        <f t="shared" si="355"/>
        <v>0</v>
      </c>
      <c r="QQ33" s="471">
        <f t="shared" si="355"/>
        <v>0</v>
      </c>
      <c r="QR33" s="471">
        <f t="shared" si="355"/>
        <v>0</v>
      </c>
      <c r="QS33" s="471">
        <f t="shared" si="355"/>
        <v>0</v>
      </c>
      <c r="QT33" s="471">
        <f t="shared" si="355"/>
        <v>0</v>
      </c>
      <c r="QU33" s="471">
        <f t="shared" si="355"/>
        <v>0</v>
      </c>
      <c r="QV33" s="471">
        <f t="shared" ref="QV33:TG33" si="356">((IF(AND(QV$24&gt;=$Q33,QV$25&lt;=$R33),QV$27,IF(AND(QV$25&gt;$Q33,QV$24&lt;$R33),(MIN(QV$25,$R33)-MAX(QV$24,$Q33)+1),0))/QV$27)*($H33/12)/1000000)*0.5+((IF(AND(QV$24&gt;=$Q33,QV$25&lt;=$R33),QV$27,IF(AND(QV$25&gt;$Q33,QV$24&lt;$R33),(MIN(QV$25,$R33)-MAX(QV$24,$Q33)+1),0))/QV$27)*($G33/12)/1000000)+((IF(AND(QV$24&gt;=$Q33,QV$25&lt;=$R33),QV$27,IF(AND(QV$25&gt;$Q33,QV$24&lt;$R33),(MIN(QV$25,$R33)-MAX(QV$24,$Q33)+1),0))/QV$27)*($P33/12)/1000000)</f>
        <v>0</v>
      </c>
      <c r="QW33" s="471">
        <f t="shared" si="356"/>
        <v>0</v>
      </c>
      <c r="QX33" s="471">
        <f t="shared" si="356"/>
        <v>0</v>
      </c>
      <c r="QY33" s="471">
        <f t="shared" si="356"/>
        <v>0</v>
      </c>
      <c r="QZ33" s="471">
        <f t="shared" si="356"/>
        <v>0</v>
      </c>
      <c r="RA33" s="471">
        <f t="shared" si="356"/>
        <v>0</v>
      </c>
      <c r="RB33" s="471">
        <f t="shared" si="356"/>
        <v>0</v>
      </c>
      <c r="RC33" s="471">
        <f t="shared" si="356"/>
        <v>0</v>
      </c>
      <c r="RD33" s="471">
        <f t="shared" si="356"/>
        <v>0</v>
      </c>
      <c r="RE33" s="471">
        <f t="shared" si="356"/>
        <v>0</v>
      </c>
      <c r="RF33" s="471">
        <f t="shared" si="356"/>
        <v>0</v>
      </c>
      <c r="RG33" s="471">
        <f t="shared" si="356"/>
        <v>0</v>
      </c>
      <c r="RH33" s="471">
        <f t="shared" si="356"/>
        <v>0</v>
      </c>
      <c r="RI33" s="471">
        <f t="shared" si="356"/>
        <v>0</v>
      </c>
      <c r="RJ33" s="471">
        <f t="shared" si="356"/>
        <v>0</v>
      </c>
      <c r="RK33" s="471">
        <f t="shared" si="356"/>
        <v>0</v>
      </c>
      <c r="RL33" s="471">
        <f t="shared" si="356"/>
        <v>0</v>
      </c>
      <c r="RM33" s="471">
        <f t="shared" si="356"/>
        <v>0</v>
      </c>
      <c r="RN33" s="471">
        <f t="shared" si="356"/>
        <v>0</v>
      </c>
      <c r="RO33" s="471">
        <f t="shared" si="356"/>
        <v>0</v>
      </c>
      <c r="RP33" s="471">
        <f t="shared" si="356"/>
        <v>0</v>
      </c>
      <c r="RQ33" s="471">
        <f t="shared" si="356"/>
        <v>0</v>
      </c>
      <c r="RR33" s="471">
        <f t="shared" si="356"/>
        <v>0</v>
      </c>
      <c r="RS33" s="471">
        <f t="shared" si="356"/>
        <v>0</v>
      </c>
      <c r="RT33" s="471">
        <f t="shared" si="356"/>
        <v>0</v>
      </c>
      <c r="RU33" s="471">
        <f t="shared" si="356"/>
        <v>0</v>
      </c>
      <c r="RV33" s="471">
        <f t="shared" si="356"/>
        <v>0</v>
      </c>
      <c r="RW33" s="471">
        <f t="shared" si="356"/>
        <v>0</v>
      </c>
      <c r="RX33" s="471">
        <f t="shared" si="356"/>
        <v>0</v>
      </c>
      <c r="RY33" s="471">
        <f t="shared" si="356"/>
        <v>0</v>
      </c>
      <c r="RZ33" s="471">
        <f t="shared" si="356"/>
        <v>0</v>
      </c>
      <c r="SA33" s="471">
        <f t="shared" si="356"/>
        <v>0</v>
      </c>
      <c r="SB33" s="471">
        <f t="shared" si="356"/>
        <v>0</v>
      </c>
      <c r="SC33" s="471">
        <f t="shared" si="356"/>
        <v>0</v>
      </c>
      <c r="SD33" s="471">
        <f t="shared" si="356"/>
        <v>0</v>
      </c>
      <c r="SE33" s="471">
        <f t="shared" si="356"/>
        <v>0</v>
      </c>
      <c r="SF33" s="471">
        <f t="shared" si="356"/>
        <v>0</v>
      </c>
      <c r="SG33" s="471">
        <f t="shared" si="356"/>
        <v>0</v>
      </c>
      <c r="SH33" s="471">
        <f t="shared" si="356"/>
        <v>0</v>
      </c>
      <c r="SI33" s="471">
        <f t="shared" si="356"/>
        <v>0</v>
      </c>
      <c r="SJ33" s="471">
        <f t="shared" si="356"/>
        <v>0</v>
      </c>
      <c r="SK33" s="471">
        <f t="shared" si="356"/>
        <v>0</v>
      </c>
      <c r="SL33" s="471">
        <f t="shared" si="356"/>
        <v>0</v>
      </c>
      <c r="SM33" s="471">
        <f t="shared" si="356"/>
        <v>0</v>
      </c>
      <c r="SN33" s="471">
        <f t="shared" si="356"/>
        <v>0</v>
      </c>
      <c r="SO33" s="471">
        <f t="shared" si="356"/>
        <v>0</v>
      </c>
      <c r="SP33" s="471">
        <f t="shared" si="356"/>
        <v>0</v>
      </c>
      <c r="SQ33" s="471">
        <f t="shared" si="356"/>
        <v>0</v>
      </c>
      <c r="SR33" s="471">
        <f t="shared" si="356"/>
        <v>0</v>
      </c>
      <c r="SS33" s="471">
        <f t="shared" si="356"/>
        <v>0</v>
      </c>
      <c r="ST33" s="471">
        <f t="shared" si="356"/>
        <v>0</v>
      </c>
      <c r="SU33" s="471">
        <f t="shared" si="356"/>
        <v>0</v>
      </c>
      <c r="SV33" s="471">
        <f t="shared" si="356"/>
        <v>0</v>
      </c>
      <c r="SW33" s="471">
        <f t="shared" si="356"/>
        <v>0</v>
      </c>
      <c r="SX33" s="471">
        <f t="shared" si="356"/>
        <v>0</v>
      </c>
      <c r="SY33" s="471">
        <f t="shared" si="356"/>
        <v>0</v>
      </c>
      <c r="SZ33" s="471">
        <f t="shared" si="356"/>
        <v>0</v>
      </c>
      <c r="TA33" s="471">
        <f t="shared" si="356"/>
        <v>0</v>
      </c>
      <c r="TB33" s="471">
        <f t="shared" si="356"/>
        <v>0</v>
      </c>
      <c r="TC33" s="471">
        <f t="shared" si="356"/>
        <v>0</v>
      </c>
      <c r="TD33" s="471">
        <f t="shared" si="356"/>
        <v>0</v>
      </c>
      <c r="TE33" s="471">
        <f t="shared" si="356"/>
        <v>0</v>
      </c>
      <c r="TF33" s="471">
        <f t="shared" si="356"/>
        <v>0</v>
      </c>
      <c r="TG33" s="471">
        <f t="shared" si="356"/>
        <v>0</v>
      </c>
      <c r="TH33" s="471">
        <f t="shared" ref="TH33:VS33" si="357">((IF(AND(TH$24&gt;=$Q33,TH$25&lt;=$R33),TH$27,IF(AND(TH$25&gt;$Q33,TH$24&lt;$R33),(MIN(TH$25,$R33)-MAX(TH$24,$Q33)+1),0))/TH$27)*($H33/12)/1000000)*0.5+((IF(AND(TH$24&gt;=$Q33,TH$25&lt;=$R33),TH$27,IF(AND(TH$25&gt;$Q33,TH$24&lt;$R33),(MIN(TH$25,$R33)-MAX(TH$24,$Q33)+1),0))/TH$27)*($G33/12)/1000000)+((IF(AND(TH$24&gt;=$Q33,TH$25&lt;=$R33),TH$27,IF(AND(TH$25&gt;$Q33,TH$24&lt;$R33),(MIN(TH$25,$R33)-MAX(TH$24,$Q33)+1),0))/TH$27)*($P33/12)/1000000)</f>
        <v>0</v>
      </c>
      <c r="TI33" s="471">
        <f t="shared" si="357"/>
        <v>0</v>
      </c>
      <c r="TJ33" s="471">
        <f t="shared" si="357"/>
        <v>0</v>
      </c>
      <c r="TK33" s="471">
        <f t="shared" si="357"/>
        <v>0</v>
      </c>
      <c r="TL33" s="471">
        <f t="shared" si="357"/>
        <v>0</v>
      </c>
      <c r="TM33" s="471">
        <f t="shared" si="357"/>
        <v>0</v>
      </c>
      <c r="TN33" s="471">
        <f t="shared" si="357"/>
        <v>0</v>
      </c>
      <c r="TO33" s="471">
        <f t="shared" si="357"/>
        <v>0</v>
      </c>
      <c r="TP33" s="471">
        <f t="shared" si="357"/>
        <v>0</v>
      </c>
      <c r="TQ33" s="471">
        <f t="shared" si="357"/>
        <v>0</v>
      </c>
      <c r="TR33" s="471">
        <f t="shared" si="357"/>
        <v>0</v>
      </c>
      <c r="TS33" s="471">
        <f t="shared" si="357"/>
        <v>0</v>
      </c>
      <c r="TT33" s="471">
        <f t="shared" si="357"/>
        <v>0</v>
      </c>
      <c r="TU33" s="471">
        <f t="shared" si="357"/>
        <v>0</v>
      </c>
      <c r="TV33" s="471">
        <f t="shared" si="357"/>
        <v>0</v>
      </c>
      <c r="TW33" s="471">
        <f t="shared" si="357"/>
        <v>0</v>
      </c>
      <c r="TX33" s="471">
        <f t="shared" si="357"/>
        <v>0</v>
      </c>
      <c r="TY33" s="471">
        <f t="shared" si="357"/>
        <v>0</v>
      </c>
      <c r="TZ33" s="471">
        <f t="shared" si="357"/>
        <v>0</v>
      </c>
      <c r="UA33" s="471">
        <f t="shared" si="357"/>
        <v>0</v>
      </c>
      <c r="UB33" s="471">
        <f t="shared" si="357"/>
        <v>0</v>
      </c>
      <c r="UC33" s="471">
        <f t="shared" si="357"/>
        <v>0</v>
      </c>
      <c r="UD33" s="471">
        <f t="shared" si="357"/>
        <v>0</v>
      </c>
      <c r="UE33" s="471">
        <f t="shared" si="357"/>
        <v>0</v>
      </c>
      <c r="UF33" s="471">
        <f t="shared" si="357"/>
        <v>0</v>
      </c>
      <c r="UG33" s="471">
        <f t="shared" si="357"/>
        <v>0</v>
      </c>
      <c r="UH33" s="471">
        <f t="shared" si="357"/>
        <v>0</v>
      </c>
      <c r="UI33" s="471">
        <f t="shared" si="357"/>
        <v>0</v>
      </c>
      <c r="UJ33" s="471">
        <f t="shared" si="357"/>
        <v>0</v>
      </c>
      <c r="UK33" s="471">
        <f t="shared" si="357"/>
        <v>0</v>
      </c>
      <c r="UL33" s="471">
        <f t="shared" si="357"/>
        <v>0</v>
      </c>
      <c r="UM33" s="471">
        <f t="shared" si="357"/>
        <v>0</v>
      </c>
      <c r="UN33" s="471">
        <f t="shared" si="357"/>
        <v>0</v>
      </c>
      <c r="UO33" s="471">
        <f t="shared" si="357"/>
        <v>0</v>
      </c>
      <c r="UP33" s="471">
        <f t="shared" si="357"/>
        <v>0</v>
      </c>
      <c r="UQ33" s="471">
        <f t="shared" si="357"/>
        <v>0</v>
      </c>
      <c r="UR33" s="471">
        <f t="shared" si="357"/>
        <v>0</v>
      </c>
      <c r="US33" s="471">
        <f t="shared" si="357"/>
        <v>0</v>
      </c>
      <c r="UT33" s="471">
        <f t="shared" si="357"/>
        <v>0</v>
      </c>
      <c r="UU33" s="471">
        <f t="shared" si="357"/>
        <v>0</v>
      </c>
      <c r="UV33" s="471">
        <f t="shared" si="357"/>
        <v>0</v>
      </c>
      <c r="UW33" s="471">
        <f t="shared" si="357"/>
        <v>0</v>
      </c>
      <c r="UX33" s="471">
        <f t="shared" si="357"/>
        <v>0</v>
      </c>
      <c r="UY33" s="471">
        <f t="shared" si="357"/>
        <v>0</v>
      </c>
      <c r="UZ33" s="471">
        <f t="shared" si="357"/>
        <v>0</v>
      </c>
      <c r="VA33" s="471">
        <f t="shared" si="357"/>
        <v>0</v>
      </c>
      <c r="VB33" s="471">
        <f t="shared" si="357"/>
        <v>0</v>
      </c>
      <c r="VC33" s="471">
        <f t="shared" si="357"/>
        <v>0</v>
      </c>
      <c r="VD33" s="471">
        <f t="shared" si="357"/>
        <v>0</v>
      </c>
      <c r="VE33" s="471">
        <f t="shared" si="357"/>
        <v>0</v>
      </c>
      <c r="VF33" s="471">
        <f t="shared" si="357"/>
        <v>0</v>
      </c>
      <c r="VG33" s="471">
        <f t="shared" si="357"/>
        <v>0</v>
      </c>
      <c r="VH33" s="471">
        <f t="shared" si="357"/>
        <v>0</v>
      </c>
      <c r="VI33" s="471">
        <f t="shared" si="357"/>
        <v>0</v>
      </c>
      <c r="VJ33" s="471">
        <f t="shared" si="357"/>
        <v>0</v>
      </c>
      <c r="VK33" s="471">
        <f t="shared" si="357"/>
        <v>0</v>
      </c>
      <c r="VL33" s="471">
        <f t="shared" si="357"/>
        <v>0</v>
      </c>
      <c r="VM33" s="471">
        <f t="shared" si="357"/>
        <v>0</v>
      </c>
      <c r="VN33" s="471">
        <f t="shared" si="357"/>
        <v>0</v>
      </c>
      <c r="VO33" s="471">
        <f t="shared" si="357"/>
        <v>0</v>
      </c>
      <c r="VP33" s="471">
        <f t="shared" si="357"/>
        <v>0</v>
      </c>
      <c r="VQ33" s="471">
        <f t="shared" si="357"/>
        <v>0</v>
      </c>
      <c r="VR33" s="471">
        <f t="shared" si="357"/>
        <v>0</v>
      </c>
      <c r="VS33" s="471">
        <f t="shared" si="357"/>
        <v>0</v>
      </c>
      <c r="VT33" s="471">
        <f t="shared" ref="VT33:WD33" si="358">((IF(AND(VT$24&gt;=$Q33,VT$25&lt;=$R33),VT$27,IF(AND(VT$25&gt;$Q33,VT$24&lt;$R33),(MIN(VT$25,$R33)-MAX(VT$24,$Q33)+1),0))/VT$27)*($H33/12)/1000000)*0.5+((IF(AND(VT$24&gt;=$Q33,VT$25&lt;=$R33),VT$27,IF(AND(VT$25&gt;$Q33,VT$24&lt;$R33),(MIN(VT$25,$R33)-MAX(VT$24,$Q33)+1),0))/VT$27)*($G33/12)/1000000)+((IF(AND(VT$24&gt;=$Q33,VT$25&lt;=$R33),VT$27,IF(AND(VT$25&gt;$Q33,VT$24&lt;$R33),(MIN(VT$25,$R33)-MAX(VT$24,$Q33)+1),0))/VT$27)*($P33/12)/1000000)</f>
        <v>0</v>
      </c>
      <c r="VU33" s="471">
        <f t="shared" si="358"/>
        <v>0</v>
      </c>
      <c r="VV33" s="471">
        <f t="shared" si="358"/>
        <v>0</v>
      </c>
      <c r="VW33" s="471">
        <f t="shared" si="358"/>
        <v>0</v>
      </c>
      <c r="VX33" s="471">
        <f t="shared" si="358"/>
        <v>0</v>
      </c>
      <c r="VY33" s="471">
        <f t="shared" si="358"/>
        <v>0</v>
      </c>
      <c r="VZ33" s="471">
        <f t="shared" si="358"/>
        <v>0</v>
      </c>
      <c r="WA33" s="471">
        <f t="shared" si="358"/>
        <v>0</v>
      </c>
      <c r="WB33" s="471">
        <f t="shared" si="358"/>
        <v>0</v>
      </c>
      <c r="WC33" s="471">
        <f t="shared" si="358"/>
        <v>0</v>
      </c>
      <c r="WD33" s="471">
        <f t="shared" si="358"/>
        <v>0</v>
      </c>
    </row>
    <row r="34" spans="1:602" x14ac:dyDescent="0.35">
      <c r="A34" s="29"/>
      <c r="B34" s="29">
        <f t="shared" ref="B34:B89" si="359">+B33+1</f>
        <v>3</v>
      </c>
      <c r="C34" s="29" t="s">
        <v>4</v>
      </c>
      <c r="D34" s="29" t="s">
        <v>63</v>
      </c>
      <c r="E34" s="69">
        <f>INDEX('Current RAP - 2024-25 Cycle'!$K:$K,MATCH('24-25 Projection - RAP Tendered'!$D34,'Current RAP - 2024-25 Cycle'!$C:$C,0),1)</f>
        <v>22376562.289999999</v>
      </c>
      <c r="F34" s="69">
        <f>INDEX('Current RAP - 2024-25 Cycle'!$G:$G,MATCH('24-25 Projection - RAP Tendered'!$D34,'Current RAP - 2024-25 Cycle'!$C:$C,0),1)</f>
        <v>12773162.08</v>
      </c>
      <c r="G34" s="69">
        <f t="shared" si="345"/>
        <v>9603400.209999999</v>
      </c>
      <c r="H34" s="69">
        <f t="shared" ref="H34:H89" si="360">IF(AND(L34="-",M34="-"),F34,IF(L34&gt;J34,F34,IF(OR(M34&lt;I34,L34&lt;I34),F34/0.5,IF(AND(L34&lt;=J34,L34&gt;=I34),(F34)/((O34*(J34-(I34-1))/(J34-(I34-1)))+N34*((L34-(I34-1))/(J34-(I34-1)))+N34*0.5*((J34-L34))/(J34-(I34-1))),(F34)/((N34*0.5*(J34-(I34-1))/(J34-(I34-1)))+O34*((M34-(I34-1))/(J34-(I34-1)))+O34*0.5*((J34-M34))/(J34-(I34-1)))))))</f>
        <v>12773162.08</v>
      </c>
      <c r="I34" s="32">
        <v>45474</v>
      </c>
      <c r="J34" s="32">
        <v>45838</v>
      </c>
      <c r="K34" s="29" t="str">
        <f>INDEX('Current RAP - 2024-25 Cycle'!$D:$D,MATCH('24-25 Projection - RAP Tendered'!$D34,'Current RAP - 2024-25 Cycle'!$C:$C,0),1)</f>
        <v>IPCA</v>
      </c>
      <c r="L34" s="32">
        <v>46600</v>
      </c>
      <c r="M34" s="32" t="s">
        <v>10</v>
      </c>
      <c r="N34" s="81">
        <v>1</v>
      </c>
      <c r="O34" s="81">
        <v>0</v>
      </c>
      <c r="P34" s="69">
        <f>IFERROR(INDEX('Tendered, Ruling 920-2025'!$F$19:$F$31,MATCH($D34,'Tendered, Ruling 920-2025'!$C$19:$C$31,0))-INDEX('Tendered, Ruling 920-2025'!$D$19:$D$31,MATCH($D34,'Tendered, Ruling 920-2025'!$C$19:$C$31,0)),0)</f>
        <v>0</v>
      </c>
      <c r="Q34" s="32">
        <f>INDEX('Current RAP - 2024-25 Cycle'!$L:$L,MATCH('24-25 Projection - RAP Tendered'!$D34,'Current RAP - 2024-25 Cycle'!$C:$C,0),1)</f>
        <v>39247</v>
      </c>
      <c r="R34" s="32">
        <f>INDEX('Current RAP - 2024-25 Cycle'!$M:$M,MATCH('24-25 Projection - RAP Tendered'!$D34,'Current RAP - 2024-25 Cycle'!$C:$C,0),1)</f>
        <v>50205</v>
      </c>
      <c r="S34" s="29"/>
      <c r="T34" s="29" t="str">
        <f t="shared" si="346"/>
        <v>010/2007</v>
      </c>
      <c r="U34" s="36">
        <f t="shared" si="347"/>
        <v>22.376562290000006</v>
      </c>
      <c r="V34" s="36">
        <f t="shared" si="333"/>
        <v>22.376562290000006</v>
      </c>
      <c r="W34" s="36">
        <f t="shared" si="333"/>
        <v>22.376562290000006</v>
      </c>
      <c r="X34" s="36">
        <f t="shared" si="333"/>
        <v>16.522196336666667</v>
      </c>
      <c r="Y34" s="36">
        <f t="shared" si="333"/>
        <v>15.98998125</v>
      </c>
      <c r="Z34" s="36">
        <f t="shared" si="333"/>
        <v>15.98998125</v>
      </c>
      <c r="AA34" s="36">
        <f t="shared" si="333"/>
        <v>15.98998125</v>
      </c>
      <c r="AB34" s="36">
        <f t="shared" si="333"/>
        <v>15.98998125</v>
      </c>
      <c r="AC34" s="36">
        <f t="shared" si="333"/>
        <v>15.98998125</v>
      </c>
      <c r="AD34" s="36">
        <f t="shared" si="333"/>
        <v>15.98998125</v>
      </c>
      <c r="AE34" s="36">
        <f t="shared" si="333"/>
        <v>15.98998125</v>
      </c>
      <c r="AF34" s="36">
        <f t="shared" si="333"/>
        <v>15.98998125</v>
      </c>
      <c r="AG34" s="36">
        <f t="shared" si="333"/>
        <v>15.279315416666666</v>
      </c>
      <c r="AH34" s="36">
        <f t="shared" si="333"/>
        <v>0</v>
      </c>
      <c r="AI34" s="36">
        <f t="shared" si="333"/>
        <v>0</v>
      </c>
      <c r="AJ34" s="36">
        <f t="shared" si="333"/>
        <v>0</v>
      </c>
      <c r="AK34" s="36">
        <f t="shared" si="333"/>
        <v>0</v>
      </c>
      <c r="AL34" s="36">
        <f t="shared" si="333"/>
        <v>0</v>
      </c>
      <c r="AM34" s="36">
        <f t="shared" si="333"/>
        <v>0</v>
      </c>
      <c r="AN34" s="36">
        <f t="shared" si="333"/>
        <v>0</v>
      </c>
      <c r="AO34" s="36">
        <f t="shared" si="333"/>
        <v>0</v>
      </c>
      <c r="AP34" s="36">
        <f t="shared" si="333"/>
        <v>0</v>
      </c>
      <c r="AQ34" s="36">
        <f t="shared" si="333"/>
        <v>0</v>
      </c>
      <c r="AR34" s="36">
        <f t="shared" si="333"/>
        <v>0</v>
      </c>
      <c r="AS34" s="36">
        <f t="shared" si="333"/>
        <v>0</v>
      </c>
      <c r="AT34" s="36">
        <f t="shared" si="333"/>
        <v>0</v>
      </c>
      <c r="AU34" s="36">
        <f t="shared" si="333"/>
        <v>0</v>
      </c>
      <c r="AV34" s="36">
        <f t="shared" si="333"/>
        <v>0</v>
      </c>
      <c r="AW34" s="36">
        <f t="shared" si="333"/>
        <v>0</v>
      </c>
      <c r="AX34" s="36">
        <f t="shared" si="333"/>
        <v>0</v>
      </c>
      <c r="AY34" s="36">
        <f t="shared" si="333"/>
        <v>0</v>
      </c>
      <c r="AZ34" s="36">
        <f t="shared" si="333"/>
        <v>0</v>
      </c>
      <c r="BA34" s="36">
        <f t="shared" si="333"/>
        <v>0</v>
      </c>
      <c r="BB34" s="36">
        <f t="shared" si="333"/>
        <v>0</v>
      </c>
      <c r="BD34" s="29" t="str">
        <f t="shared" si="348"/>
        <v>010/2007</v>
      </c>
      <c r="BE34" s="36">
        <f t="shared" si="349"/>
        <v>5.5941405724999997</v>
      </c>
      <c r="BF34" s="36">
        <f t="shared" si="334"/>
        <v>5.5941405724999997</v>
      </c>
      <c r="BG34" s="36">
        <f t="shared" si="334"/>
        <v>5.5941405724999997</v>
      </c>
      <c r="BH34" s="36">
        <f t="shared" si="334"/>
        <v>5.5941405724999997</v>
      </c>
      <c r="BI34" s="36">
        <f t="shared" si="334"/>
        <v>5.5941405724999997</v>
      </c>
      <c r="BJ34" s="36">
        <f t="shared" si="334"/>
        <v>5.5941405724999997</v>
      </c>
      <c r="BK34" s="36">
        <f t="shared" si="334"/>
        <v>5.5941405724999997</v>
      </c>
      <c r="BL34" s="36">
        <f t="shared" si="334"/>
        <v>5.5941405724999997</v>
      </c>
      <c r="BM34" s="36">
        <f t="shared" si="334"/>
        <v>5.5941405724999997</v>
      </c>
      <c r="BN34" s="36">
        <f t="shared" si="334"/>
        <v>5.5941405724999997</v>
      </c>
      <c r="BO34" s="36">
        <f t="shared" si="334"/>
        <v>5.5941405724999997</v>
      </c>
      <c r="BP34" s="36">
        <f t="shared" si="334"/>
        <v>5.5941405724999997</v>
      </c>
      <c r="BQ34" s="36">
        <f t="shared" si="334"/>
        <v>4.5297103991666665</v>
      </c>
      <c r="BR34" s="36">
        <f t="shared" si="334"/>
        <v>3.9974953124999999</v>
      </c>
      <c r="BS34" s="36">
        <f t="shared" si="334"/>
        <v>3.9974953124999999</v>
      </c>
      <c r="BT34" s="36">
        <f t="shared" si="334"/>
        <v>3.9974953124999999</v>
      </c>
      <c r="BU34" s="36">
        <f t="shared" si="334"/>
        <v>3.9974953124999999</v>
      </c>
      <c r="BV34" s="36">
        <f t="shared" si="334"/>
        <v>3.9974953124999999</v>
      </c>
      <c r="BW34" s="36">
        <f t="shared" si="334"/>
        <v>3.9974953124999999</v>
      </c>
      <c r="BX34" s="36">
        <f t="shared" si="334"/>
        <v>3.9974953124999999</v>
      </c>
      <c r="BY34" s="36">
        <f t="shared" si="334"/>
        <v>3.9974953124999999</v>
      </c>
      <c r="BZ34" s="36">
        <f t="shared" si="334"/>
        <v>3.9974953124999999</v>
      </c>
      <c r="CA34" s="36">
        <f t="shared" si="334"/>
        <v>3.9974953124999999</v>
      </c>
      <c r="CB34" s="36">
        <f t="shared" si="334"/>
        <v>3.9974953124999999</v>
      </c>
      <c r="CC34" s="36">
        <f t="shared" si="334"/>
        <v>3.9974953124999999</v>
      </c>
      <c r="CD34" s="36">
        <f t="shared" si="334"/>
        <v>3.9974953124999999</v>
      </c>
      <c r="CE34" s="36">
        <f t="shared" si="334"/>
        <v>3.9974953124999999</v>
      </c>
      <c r="CF34" s="36">
        <f t="shared" si="334"/>
        <v>3.9974953124999999</v>
      </c>
      <c r="CG34" s="36">
        <f t="shared" si="334"/>
        <v>3.9974953124999999</v>
      </c>
      <c r="CH34" s="36">
        <f t="shared" si="334"/>
        <v>3.9974953124999999</v>
      </c>
      <c r="CI34" s="36">
        <f t="shared" si="334"/>
        <v>3.9974953124999999</v>
      </c>
      <c r="CJ34" s="36">
        <f t="shared" si="334"/>
        <v>3.9974953124999999</v>
      </c>
      <c r="CK34" s="36">
        <f t="shared" si="334"/>
        <v>3.9974953124999999</v>
      </c>
      <c r="CL34" s="36">
        <f t="shared" si="334"/>
        <v>3.9974953124999999</v>
      </c>
      <c r="CM34" s="36">
        <f t="shared" si="334"/>
        <v>3.9974953124999999</v>
      </c>
      <c r="CN34" s="36">
        <f t="shared" si="334"/>
        <v>3.9974953124999999</v>
      </c>
      <c r="CO34" s="36">
        <f t="shared" si="334"/>
        <v>3.9974953124999999</v>
      </c>
      <c r="CP34" s="36">
        <f t="shared" si="334"/>
        <v>3.9974953124999999</v>
      </c>
      <c r="CQ34" s="36">
        <f t="shared" si="334"/>
        <v>3.9974953124999999</v>
      </c>
      <c r="CR34" s="36">
        <f t="shared" si="334"/>
        <v>3.9974953124999999</v>
      </c>
      <c r="CS34" s="36">
        <f t="shared" si="334"/>
        <v>3.9974953124999999</v>
      </c>
      <c r="CT34" s="36">
        <f t="shared" si="334"/>
        <v>3.9974953124999999</v>
      </c>
      <c r="CU34" s="36">
        <f t="shared" si="334"/>
        <v>3.9974953124999999</v>
      </c>
      <c r="CV34" s="36">
        <f t="shared" si="334"/>
        <v>3.9974953124999999</v>
      </c>
      <c r="CW34" s="36">
        <f t="shared" si="334"/>
        <v>3.9974953124999999</v>
      </c>
      <c r="CX34" s="36">
        <f t="shared" si="334"/>
        <v>3.9974953124999999</v>
      </c>
      <c r="CY34" s="36">
        <f t="shared" si="334"/>
        <v>3.9974953124999999</v>
      </c>
      <c r="CZ34" s="36">
        <f t="shared" si="334"/>
        <v>3.9974953124999999</v>
      </c>
      <c r="DA34" s="36">
        <f t="shared" si="334"/>
        <v>3.9974953124999999</v>
      </c>
      <c r="DB34" s="36">
        <f t="shared" si="334"/>
        <v>3.9974953124999999</v>
      </c>
      <c r="DC34" s="36">
        <f t="shared" si="334"/>
        <v>3.9974953124999999</v>
      </c>
      <c r="DD34" s="36">
        <f t="shared" si="334"/>
        <v>3.2868294791666663</v>
      </c>
      <c r="DE34" s="36">
        <f t="shared" si="334"/>
        <v>0</v>
      </c>
      <c r="DF34" s="36">
        <f t="shared" si="334"/>
        <v>0</v>
      </c>
      <c r="DG34" s="36">
        <f t="shared" si="334"/>
        <v>0</v>
      </c>
      <c r="DH34" s="36">
        <f t="shared" si="334"/>
        <v>0</v>
      </c>
      <c r="DI34" s="36">
        <f t="shared" si="334"/>
        <v>0</v>
      </c>
      <c r="DJ34" s="36">
        <f t="shared" si="334"/>
        <v>0</v>
      </c>
      <c r="DK34" s="36">
        <f t="shared" si="334"/>
        <v>0</v>
      </c>
      <c r="DL34" s="36">
        <f t="shared" si="334"/>
        <v>0</v>
      </c>
      <c r="DM34" s="36">
        <f t="shared" si="334"/>
        <v>0</v>
      </c>
      <c r="DN34" s="36">
        <f t="shared" si="334"/>
        <v>0</v>
      </c>
      <c r="DO34" s="36">
        <f t="shared" si="334"/>
        <v>0</v>
      </c>
      <c r="DP34" s="36">
        <f t="shared" si="334"/>
        <v>0</v>
      </c>
      <c r="DQ34" s="36">
        <f t="shared" si="334"/>
        <v>0</v>
      </c>
      <c r="DR34" s="36">
        <f t="shared" si="335"/>
        <v>0</v>
      </c>
      <c r="DS34" s="36">
        <f t="shared" si="335"/>
        <v>0</v>
      </c>
      <c r="DT34" s="36">
        <f t="shared" si="335"/>
        <v>0</v>
      </c>
      <c r="DU34" s="36">
        <f t="shared" si="335"/>
        <v>0</v>
      </c>
      <c r="DV34" s="36">
        <f t="shared" si="335"/>
        <v>0</v>
      </c>
      <c r="DW34" s="36">
        <f t="shared" si="335"/>
        <v>0</v>
      </c>
      <c r="DX34" s="36">
        <f t="shared" si="335"/>
        <v>0</v>
      </c>
      <c r="DY34" s="36">
        <f t="shared" si="335"/>
        <v>0</v>
      </c>
      <c r="DZ34" s="36">
        <f t="shared" si="335"/>
        <v>0</v>
      </c>
      <c r="EA34" s="36">
        <f t="shared" si="335"/>
        <v>0</v>
      </c>
      <c r="EB34" s="36">
        <f t="shared" si="335"/>
        <v>0</v>
      </c>
      <c r="EC34" s="36">
        <f t="shared" si="335"/>
        <v>0</v>
      </c>
      <c r="ED34" s="36">
        <f t="shared" si="335"/>
        <v>0</v>
      </c>
      <c r="EE34" s="36">
        <f t="shared" si="335"/>
        <v>0</v>
      </c>
      <c r="EF34" s="36">
        <f t="shared" si="335"/>
        <v>0</v>
      </c>
      <c r="EG34" s="36">
        <f t="shared" si="335"/>
        <v>0</v>
      </c>
      <c r="EH34" s="36">
        <f t="shared" si="335"/>
        <v>0</v>
      </c>
      <c r="EI34" s="36">
        <f t="shared" si="335"/>
        <v>0</v>
      </c>
      <c r="EJ34" s="36">
        <f t="shared" si="335"/>
        <v>0</v>
      </c>
      <c r="EK34" s="36">
        <f t="shared" si="335"/>
        <v>0</v>
      </c>
      <c r="EL34" s="36">
        <f t="shared" si="335"/>
        <v>0</v>
      </c>
      <c r="EM34" s="36">
        <f t="shared" si="335"/>
        <v>0</v>
      </c>
      <c r="EN34" s="36">
        <f t="shared" si="335"/>
        <v>0</v>
      </c>
      <c r="EO34" s="36">
        <f t="shared" si="335"/>
        <v>0</v>
      </c>
      <c r="EP34" s="36">
        <f t="shared" si="335"/>
        <v>0</v>
      </c>
      <c r="EQ34" s="36">
        <f t="shared" si="335"/>
        <v>0</v>
      </c>
      <c r="ER34" s="36">
        <f t="shared" si="335"/>
        <v>0</v>
      </c>
      <c r="ES34" s="36">
        <f t="shared" si="335"/>
        <v>0</v>
      </c>
      <c r="ET34" s="36">
        <f t="shared" si="335"/>
        <v>0</v>
      </c>
      <c r="EU34" s="36">
        <f t="shared" si="335"/>
        <v>0</v>
      </c>
      <c r="EV34" s="36">
        <f t="shared" si="335"/>
        <v>0</v>
      </c>
      <c r="EW34" s="36">
        <f t="shared" si="335"/>
        <v>0</v>
      </c>
      <c r="EX34" s="36">
        <f t="shared" si="335"/>
        <v>0</v>
      </c>
      <c r="EY34" s="36">
        <f t="shared" si="335"/>
        <v>0</v>
      </c>
      <c r="EZ34" s="36">
        <f t="shared" si="335"/>
        <v>0</v>
      </c>
      <c r="FA34" s="36">
        <f t="shared" si="335"/>
        <v>0</v>
      </c>
      <c r="FB34" s="36">
        <f t="shared" si="335"/>
        <v>0</v>
      </c>
      <c r="FC34" s="36">
        <f t="shared" si="335"/>
        <v>0</v>
      </c>
      <c r="FD34" s="36">
        <f t="shared" si="335"/>
        <v>0</v>
      </c>
      <c r="FE34" s="36">
        <f t="shared" si="335"/>
        <v>0</v>
      </c>
      <c r="FF34" s="36">
        <f t="shared" si="335"/>
        <v>0</v>
      </c>
      <c r="FG34" s="36">
        <f t="shared" si="335"/>
        <v>0</v>
      </c>
      <c r="FH34" s="36">
        <f t="shared" si="335"/>
        <v>0</v>
      </c>
      <c r="FI34" s="36">
        <f t="shared" si="335"/>
        <v>0</v>
      </c>
      <c r="FJ34" s="36">
        <f t="shared" si="335"/>
        <v>0</v>
      </c>
      <c r="FK34" s="36">
        <f t="shared" si="335"/>
        <v>0</v>
      </c>
      <c r="FL34" s="36">
        <f t="shared" si="335"/>
        <v>0</v>
      </c>
      <c r="FM34" s="36">
        <f t="shared" si="335"/>
        <v>0</v>
      </c>
      <c r="FN34" s="36">
        <f t="shared" si="335"/>
        <v>0</v>
      </c>
      <c r="FO34" s="36">
        <f t="shared" si="335"/>
        <v>0</v>
      </c>
      <c r="FP34" s="36">
        <f t="shared" si="335"/>
        <v>0</v>
      </c>
      <c r="FQ34" s="36">
        <f t="shared" si="335"/>
        <v>0</v>
      </c>
      <c r="FR34" s="36">
        <f t="shared" si="335"/>
        <v>0</v>
      </c>
      <c r="FS34" s="36">
        <f t="shared" si="335"/>
        <v>0</v>
      </c>
      <c r="FT34" s="36">
        <f t="shared" si="335"/>
        <v>0</v>
      </c>
      <c r="FU34" s="36">
        <f t="shared" si="335"/>
        <v>0</v>
      </c>
      <c r="FV34" s="36">
        <f t="shared" si="335"/>
        <v>0</v>
      </c>
      <c r="FW34" s="36">
        <f t="shared" si="335"/>
        <v>0</v>
      </c>
      <c r="FX34" s="36">
        <f t="shared" si="335"/>
        <v>0</v>
      </c>
      <c r="FY34" s="36">
        <f t="shared" si="335"/>
        <v>0</v>
      </c>
      <c r="FZ34" s="36">
        <f t="shared" si="335"/>
        <v>0</v>
      </c>
      <c r="GA34" s="36">
        <f t="shared" si="335"/>
        <v>0</v>
      </c>
      <c r="GB34" s="36">
        <f t="shared" si="335"/>
        <v>0</v>
      </c>
      <c r="GC34" s="36">
        <f t="shared" si="335"/>
        <v>0</v>
      </c>
      <c r="GD34" s="36">
        <f t="shared" si="336"/>
        <v>0</v>
      </c>
      <c r="GE34" s="36">
        <f t="shared" si="336"/>
        <v>0</v>
      </c>
      <c r="GF34" s="36">
        <f t="shared" si="336"/>
        <v>0</v>
      </c>
      <c r="GG34" s="36">
        <f t="shared" si="336"/>
        <v>0</v>
      </c>
      <c r="GH34" s="36">
        <f t="shared" si="336"/>
        <v>0</v>
      </c>
      <c r="GI34" s="36">
        <f t="shared" si="336"/>
        <v>0</v>
      </c>
      <c r="GJ34" s="36">
        <f t="shared" si="336"/>
        <v>0</v>
      </c>
      <c r="GK34" s="36"/>
      <c r="GL34" s="29" t="str">
        <f t="shared" si="350"/>
        <v>010/2007</v>
      </c>
      <c r="GM34" s="263">
        <f t="shared" ref="GM34:GW34" si="361">((IF(AND(GM$24&gt;=$Q34,GM$25&lt;=$R34),GM$27,IF(AND(GM$25&gt;$Q34,GM$24&lt;$R34),(MIN(GM$25,$R34)-MAX(GM$24,$Q34)+1),0))/GM$27)*($H34/12)/1000000)*($N34*1)+((IF(AND(GM$24&gt;=$Q34,GM$25&lt;=$R34),GM$27,IF(AND(GM$25&gt;$Q34,GM$24&lt;$R34),(MIN(GM$25,$R34)-MAX(GM$24,$Q34)+1),0))/GM$27)*($G34/12)/1000000)</f>
        <v>1.8647135241666666</v>
      </c>
      <c r="GN34" s="263">
        <f t="shared" si="361"/>
        <v>1.8647135241666666</v>
      </c>
      <c r="GO34" s="263">
        <f t="shared" si="361"/>
        <v>1.8647135241666666</v>
      </c>
      <c r="GP34" s="263">
        <f t="shared" si="361"/>
        <v>1.8647135241666666</v>
      </c>
      <c r="GQ34" s="263">
        <f t="shared" si="361"/>
        <v>1.8647135241666666</v>
      </c>
      <c r="GR34" s="263">
        <f t="shared" si="361"/>
        <v>1.8647135241666666</v>
      </c>
      <c r="GS34" s="263">
        <f t="shared" si="361"/>
        <v>1.8647135241666666</v>
      </c>
      <c r="GT34" s="263">
        <f t="shared" si="361"/>
        <v>1.8647135241666666</v>
      </c>
      <c r="GU34" s="263">
        <f t="shared" si="361"/>
        <v>1.8647135241666666</v>
      </c>
      <c r="GV34" s="263">
        <f t="shared" si="361"/>
        <v>1.8647135241666666</v>
      </c>
      <c r="GW34" s="263">
        <f t="shared" si="361"/>
        <v>1.8647135241666666</v>
      </c>
      <c r="GX34" s="263">
        <f>((IF(AND(GX$24&gt;=$Q34,GX$25&lt;=$R34),GX$27,IF(AND(GX$25&gt;$Q34,GX$24&lt;$R34),(MIN(GX$25,$R34)-MAX(GX$24,$Q34)+1),0))/GX$27)*($H34/12)/1000000)*($N34*1)+((IF(AND(GX$24&gt;=$Q34,GX$25&lt;=$R34),GX$27,IF(AND(GX$25&gt;$Q34,GX$24&lt;$R34),(MIN(GX$25,$R34)-MAX(GX$24,$Q34)+1),0))/GX$27)*($G34/12)/1000000)</f>
        <v>1.8647135241666666</v>
      </c>
      <c r="GY34" s="471">
        <f>((IF(AND(GY$24&gt;=$Q34,GY$25&lt;=$R34),GY$27,IF(AND(GY$25&gt;$Q34,GY$24&lt;$R34),(MIN(GY$25,$R34)-MAX(GY$24,$Q34)+1),0))/GY$27)*($H34/12)/1000000)*($N34*1)+((IF(AND(GY$24&gt;=$Q34,GY$25&lt;=$R34),GY$27,IF(AND(GY$25&gt;$Q34,GY$24&lt;$R34),(MIN(GY$25,$R34)-MAX(GY$24,$Q34)+1),0))/GY$27)*($G34/12)/1000000)+((IF(AND(GY$24&gt;=$Q34,GY$25&lt;=$R34),GY$27,IF(AND(GY$25&gt;$Q34,GY$24&lt;$R34),(MIN(GY$25,$R34)-MAX(GY$24,$Q34)+1),0))/GY$27)*($P34/12)/1000000)</f>
        <v>1.8647135241666666</v>
      </c>
      <c r="GZ34" s="471">
        <f t="shared" ref="GZ34:HW34" si="362">((IF(AND(GZ$24&gt;=$Q34,GZ$25&lt;=$R34),GZ$27,IF(AND(GZ$25&gt;$Q34,GZ$24&lt;$R34),(MIN(GZ$25,$R34)-MAX(GZ$24,$Q34)+1),0))/GZ$27)*($H34/12)/1000000)*($N34*1)+((IF(AND(GZ$24&gt;=$Q34,GZ$25&lt;=$R34),GZ$27,IF(AND(GZ$25&gt;$Q34,GZ$24&lt;$R34),(MIN(GZ$25,$R34)-MAX(GZ$24,$Q34)+1),0))/GZ$27)*($G34/12)/1000000)+((IF(AND(GZ$24&gt;=$Q34,GZ$25&lt;=$R34),GZ$27,IF(AND(GZ$25&gt;$Q34,GZ$24&lt;$R34),(MIN(GZ$25,$R34)-MAX(GZ$24,$Q34)+1),0))/GZ$27)*($P34/12)/1000000)</f>
        <v>1.8647135241666666</v>
      </c>
      <c r="HA34" s="471">
        <f t="shared" si="362"/>
        <v>1.8647135241666666</v>
      </c>
      <c r="HB34" s="471">
        <f t="shared" si="362"/>
        <v>1.8647135241666666</v>
      </c>
      <c r="HC34" s="471">
        <f t="shared" si="362"/>
        <v>1.8647135241666666</v>
      </c>
      <c r="HD34" s="471">
        <f t="shared" si="362"/>
        <v>1.8647135241666666</v>
      </c>
      <c r="HE34" s="471">
        <f t="shared" si="362"/>
        <v>1.8647135241666666</v>
      </c>
      <c r="HF34" s="471">
        <f t="shared" si="362"/>
        <v>1.8647135241666666</v>
      </c>
      <c r="HG34" s="471">
        <f t="shared" si="362"/>
        <v>1.8647135241666666</v>
      </c>
      <c r="HH34" s="471">
        <f t="shared" si="362"/>
        <v>1.8647135241666666</v>
      </c>
      <c r="HI34" s="471">
        <f t="shared" si="362"/>
        <v>1.8647135241666666</v>
      </c>
      <c r="HJ34" s="471">
        <f t="shared" si="362"/>
        <v>1.8647135241666666</v>
      </c>
      <c r="HK34" s="471">
        <f t="shared" si="362"/>
        <v>1.8647135241666666</v>
      </c>
      <c r="HL34" s="471">
        <f t="shared" si="362"/>
        <v>1.8647135241666666</v>
      </c>
      <c r="HM34" s="471">
        <f t="shared" si="362"/>
        <v>1.8647135241666666</v>
      </c>
      <c r="HN34" s="471">
        <f t="shared" si="362"/>
        <v>1.8647135241666666</v>
      </c>
      <c r="HO34" s="471">
        <f t="shared" si="362"/>
        <v>1.8647135241666666</v>
      </c>
      <c r="HP34" s="471">
        <f t="shared" si="362"/>
        <v>1.8647135241666666</v>
      </c>
      <c r="HQ34" s="471">
        <f t="shared" si="362"/>
        <v>1.8647135241666666</v>
      </c>
      <c r="HR34" s="471">
        <f t="shared" si="362"/>
        <v>1.8647135241666666</v>
      </c>
      <c r="HS34" s="471">
        <f t="shared" si="362"/>
        <v>1.8647135241666666</v>
      </c>
      <c r="HT34" s="471">
        <f t="shared" si="362"/>
        <v>1.8647135241666666</v>
      </c>
      <c r="HU34" s="471">
        <f t="shared" si="362"/>
        <v>1.8647135241666666</v>
      </c>
      <c r="HV34" s="471">
        <f t="shared" si="362"/>
        <v>1.8647135241666666</v>
      </c>
      <c r="HW34" s="471">
        <f t="shared" si="362"/>
        <v>1.8647135241666666</v>
      </c>
      <c r="HX34" s="471">
        <f>((IF(AND(HX$24&gt;=$Q34,HX$25&lt;=$R34),HX$27,IF(AND(HX$25&gt;$Q34,HX$24&lt;$R34),(MIN(HX$25,$R34)-MAX(HX$24,$Q34)+1),0))/HX$27)*($H34/12)/1000000)*($N34*0.5)+((IF(AND(HX$24&gt;=$Q34,HX$25&lt;=$R34),HX$27,IF(AND(HX$25&gt;$Q34,HX$24&lt;$R34),(MIN(HX$25,$R34)-MAX(HX$24,$Q34)+1),0))/HX$27)*($G34/12)/1000000)+((IF(AND(HX$24&gt;=$Q34,HX$25&lt;=$R34),HX$27,IF(AND(HX$25&gt;$Q34,HX$24&lt;$R34),(MIN(HX$25,$R34)-MAX(HX$24,$Q34)+1),0))/HX$27)*($P34/12)/1000000)</f>
        <v>1.3324984375</v>
      </c>
      <c r="HY34" s="471">
        <f t="shared" ref="HY34:KJ34" si="363">((IF(AND(HY$24&gt;=$Q34,HY$25&lt;=$R34),HY$27,IF(AND(HY$25&gt;$Q34,HY$24&lt;$R34),(MIN(HY$25,$R34)-MAX(HY$24,$Q34)+1),0))/HY$27)*($H34/12)/1000000)*($N34*0.5)+((IF(AND(HY$24&gt;=$Q34,HY$25&lt;=$R34),HY$27,IF(AND(HY$25&gt;$Q34,HY$24&lt;$R34),(MIN(HY$25,$R34)-MAX(HY$24,$Q34)+1),0))/HY$27)*($G34/12)/1000000)+((IF(AND(HY$24&gt;=$Q34,HY$25&lt;=$R34),HY$27,IF(AND(HY$25&gt;$Q34,HY$24&lt;$R34),(MIN(HY$25,$R34)-MAX(HY$24,$Q34)+1),0))/HY$27)*($P34/12)/1000000)</f>
        <v>1.3324984375</v>
      </c>
      <c r="HZ34" s="471">
        <f t="shared" si="363"/>
        <v>1.3324984375</v>
      </c>
      <c r="IA34" s="471">
        <f t="shared" si="363"/>
        <v>1.3324984375</v>
      </c>
      <c r="IB34" s="471">
        <f t="shared" si="363"/>
        <v>1.3324984375</v>
      </c>
      <c r="IC34" s="471">
        <f t="shared" si="363"/>
        <v>1.3324984375</v>
      </c>
      <c r="ID34" s="471">
        <f t="shared" si="363"/>
        <v>1.3324984375</v>
      </c>
      <c r="IE34" s="471">
        <f t="shared" si="363"/>
        <v>1.3324984375</v>
      </c>
      <c r="IF34" s="471">
        <f t="shared" si="363"/>
        <v>1.3324984375</v>
      </c>
      <c r="IG34" s="471">
        <f t="shared" si="363"/>
        <v>1.3324984375</v>
      </c>
      <c r="IH34" s="471">
        <f t="shared" si="363"/>
        <v>1.3324984375</v>
      </c>
      <c r="II34" s="471">
        <f t="shared" si="363"/>
        <v>1.3324984375</v>
      </c>
      <c r="IJ34" s="471">
        <f t="shared" si="363"/>
        <v>1.3324984375</v>
      </c>
      <c r="IK34" s="471">
        <f t="shared" si="363"/>
        <v>1.3324984375</v>
      </c>
      <c r="IL34" s="471">
        <f t="shared" si="363"/>
        <v>1.3324984375</v>
      </c>
      <c r="IM34" s="471">
        <f t="shared" si="363"/>
        <v>1.3324984375</v>
      </c>
      <c r="IN34" s="471">
        <f t="shared" si="363"/>
        <v>1.3324984375</v>
      </c>
      <c r="IO34" s="471">
        <f t="shared" si="363"/>
        <v>1.3324984375</v>
      </c>
      <c r="IP34" s="471">
        <f t="shared" si="363"/>
        <v>1.3324984375</v>
      </c>
      <c r="IQ34" s="471">
        <f t="shared" si="363"/>
        <v>1.3324984375</v>
      </c>
      <c r="IR34" s="471">
        <f t="shared" si="363"/>
        <v>1.3324984375</v>
      </c>
      <c r="IS34" s="471">
        <f t="shared" si="363"/>
        <v>1.3324984375</v>
      </c>
      <c r="IT34" s="471">
        <f t="shared" si="363"/>
        <v>1.3324984375</v>
      </c>
      <c r="IU34" s="471">
        <f t="shared" si="363"/>
        <v>1.3324984375</v>
      </c>
      <c r="IV34" s="471">
        <f t="shared" si="363"/>
        <v>1.3324984375</v>
      </c>
      <c r="IW34" s="471">
        <f t="shared" si="363"/>
        <v>1.3324984375</v>
      </c>
      <c r="IX34" s="471">
        <f t="shared" si="363"/>
        <v>1.3324984375</v>
      </c>
      <c r="IY34" s="471">
        <f t="shared" si="363"/>
        <v>1.3324984375</v>
      </c>
      <c r="IZ34" s="471">
        <f t="shared" si="363"/>
        <v>1.3324984375</v>
      </c>
      <c r="JA34" s="471">
        <f t="shared" si="363"/>
        <v>1.3324984375</v>
      </c>
      <c r="JB34" s="471">
        <f t="shared" si="363"/>
        <v>1.3324984375</v>
      </c>
      <c r="JC34" s="471">
        <f t="shared" si="363"/>
        <v>1.3324984375</v>
      </c>
      <c r="JD34" s="471">
        <f t="shared" si="363"/>
        <v>1.3324984375</v>
      </c>
      <c r="JE34" s="471">
        <f t="shared" si="363"/>
        <v>1.3324984375</v>
      </c>
      <c r="JF34" s="471">
        <f t="shared" si="363"/>
        <v>1.3324984375</v>
      </c>
      <c r="JG34" s="471">
        <f t="shared" si="363"/>
        <v>1.3324984375</v>
      </c>
      <c r="JH34" s="471">
        <f t="shared" si="363"/>
        <v>1.3324984375</v>
      </c>
      <c r="JI34" s="471">
        <f t="shared" si="363"/>
        <v>1.3324984375</v>
      </c>
      <c r="JJ34" s="471">
        <f t="shared" si="363"/>
        <v>1.3324984375</v>
      </c>
      <c r="JK34" s="471">
        <f t="shared" si="363"/>
        <v>1.3324984375</v>
      </c>
      <c r="JL34" s="471">
        <f t="shared" si="363"/>
        <v>1.3324984375</v>
      </c>
      <c r="JM34" s="471">
        <f t="shared" si="363"/>
        <v>1.3324984375</v>
      </c>
      <c r="JN34" s="471">
        <f t="shared" si="363"/>
        <v>1.3324984375</v>
      </c>
      <c r="JO34" s="471">
        <f t="shared" si="363"/>
        <v>1.3324984375</v>
      </c>
      <c r="JP34" s="471">
        <f t="shared" si="363"/>
        <v>1.3324984375</v>
      </c>
      <c r="JQ34" s="471">
        <f t="shared" si="363"/>
        <v>1.3324984375</v>
      </c>
      <c r="JR34" s="471">
        <f t="shared" si="363"/>
        <v>1.3324984375</v>
      </c>
      <c r="JS34" s="471">
        <f t="shared" si="363"/>
        <v>1.3324984375</v>
      </c>
      <c r="JT34" s="471">
        <f t="shared" si="363"/>
        <v>1.3324984375</v>
      </c>
      <c r="JU34" s="471">
        <f t="shared" si="363"/>
        <v>1.3324984375</v>
      </c>
      <c r="JV34" s="471">
        <f t="shared" si="363"/>
        <v>1.3324984375</v>
      </c>
      <c r="JW34" s="471">
        <f t="shared" si="363"/>
        <v>1.3324984375</v>
      </c>
      <c r="JX34" s="471">
        <f t="shared" si="363"/>
        <v>1.3324984375</v>
      </c>
      <c r="JY34" s="471">
        <f t="shared" si="363"/>
        <v>1.3324984375</v>
      </c>
      <c r="JZ34" s="471">
        <f t="shared" si="363"/>
        <v>1.3324984375</v>
      </c>
      <c r="KA34" s="471">
        <f t="shared" si="363"/>
        <v>1.3324984375</v>
      </c>
      <c r="KB34" s="471">
        <f t="shared" si="363"/>
        <v>1.3324984375</v>
      </c>
      <c r="KC34" s="471">
        <f t="shared" si="363"/>
        <v>1.3324984375</v>
      </c>
      <c r="KD34" s="471">
        <f t="shared" si="363"/>
        <v>1.3324984375</v>
      </c>
      <c r="KE34" s="471">
        <f t="shared" si="363"/>
        <v>1.3324984375</v>
      </c>
      <c r="KF34" s="471">
        <f t="shared" si="363"/>
        <v>1.3324984375</v>
      </c>
      <c r="KG34" s="471">
        <f t="shared" si="363"/>
        <v>1.3324984375</v>
      </c>
      <c r="KH34" s="471">
        <f t="shared" si="363"/>
        <v>1.3324984375</v>
      </c>
      <c r="KI34" s="471">
        <f t="shared" si="363"/>
        <v>1.3324984375</v>
      </c>
      <c r="KJ34" s="471">
        <f t="shared" si="363"/>
        <v>1.3324984375</v>
      </c>
      <c r="KK34" s="471">
        <f t="shared" ref="KK34:MV34" si="364">((IF(AND(KK$24&gt;=$Q34,KK$25&lt;=$R34),KK$27,IF(AND(KK$25&gt;$Q34,KK$24&lt;$R34),(MIN(KK$25,$R34)-MAX(KK$24,$Q34)+1),0))/KK$27)*($H34/12)/1000000)*($N34*0.5)+((IF(AND(KK$24&gt;=$Q34,KK$25&lt;=$R34),KK$27,IF(AND(KK$25&gt;$Q34,KK$24&lt;$R34),(MIN(KK$25,$R34)-MAX(KK$24,$Q34)+1),0))/KK$27)*($G34/12)/1000000)+((IF(AND(KK$24&gt;=$Q34,KK$25&lt;=$R34),KK$27,IF(AND(KK$25&gt;$Q34,KK$24&lt;$R34),(MIN(KK$25,$R34)-MAX(KK$24,$Q34)+1),0))/KK$27)*($P34/12)/1000000)</f>
        <v>1.3324984375</v>
      </c>
      <c r="KL34" s="471">
        <f t="shared" si="364"/>
        <v>1.3324984375</v>
      </c>
      <c r="KM34" s="471">
        <f t="shared" si="364"/>
        <v>1.3324984375</v>
      </c>
      <c r="KN34" s="471">
        <f t="shared" si="364"/>
        <v>1.3324984375</v>
      </c>
      <c r="KO34" s="471">
        <f t="shared" si="364"/>
        <v>1.3324984375</v>
      </c>
      <c r="KP34" s="471">
        <f t="shared" si="364"/>
        <v>1.3324984375</v>
      </c>
      <c r="KQ34" s="471">
        <f t="shared" si="364"/>
        <v>1.3324984375</v>
      </c>
      <c r="KR34" s="471">
        <f t="shared" si="364"/>
        <v>1.3324984375</v>
      </c>
      <c r="KS34" s="471">
        <f t="shared" si="364"/>
        <v>1.3324984375</v>
      </c>
      <c r="KT34" s="471">
        <f t="shared" si="364"/>
        <v>1.3324984375</v>
      </c>
      <c r="KU34" s="471">
        <f t="shared" si="364"/>
        <v>1.3324984375</v>
      </c>
      <c r="KV34" s="471">
        <f t="shared" si="364"/>
        <v>1.3324984375</v>
      </c>
      <c r="KW34" s="471">
        <f t="shared" si="364"/>
        <v>1.3324984375</v>
      </c>
      <c r="KX34" s="471">
        <f t="shared" si="364"/>
        <v>1.3324984375</v>
      </c>
      <c r="KY34" s="471">
        <f t="shared" si="364"/>
        <v>1.3324984375</v>
      </c>
      <c r="KZ34" s="471">
        <f t="shared" si="364"/>
        <v>1.3324984375</v>
      </c>
      <c r="LA34" s="471">
        <f t="shared" si="364"/>
        <v>1.3324984375</v>
      </c>
      <c r="LB34" s="471">
        <f t="shared" si="364"/>
        <v>1.3324984375</v>
      </c>
      <c r="LC34" s="471">
        <f t="shared" si="364"/>
        <v>1.3324984375</v>
      </c>
      <c r="LD34" s="471">
        <f t="shared" si="364"/>
        <v>1.3324984375</v>
      </c>
      <c r="LE34" s="471">
        <f t="shared" si="364"/>
        <v>1.3324984375</v>
      </c>
      <c r="LF34" s="471">
        <f t="shared" si="364"/>
        <v>1.3324984375</v>
      </c>
      <c r="LG34" s="471">
        <f t="shared" si="364"/>
        <v>1.3324984375</v>
      </c>
      <c r="LH34" s="471">
        <f t="shared" si="364"/>
        <v>1.3324984375</v>
      </c>
      <c r="LI34" s="471">
        <f t="shared" si="364"/>
        <v>1.3324984375</v>
      </c>
      <c r="LJ34" s="471">
        <f t="shared" si="364"/>
        <v>1.3324984375</v>
      </c>
      <c r="LK34" s="471">
        <f t="shared" si="364"/>
        <v>1.3324984375</v>
      </c>
      <c r="LL34" s="471">
        <f t="shared" si="364"/>
        <v>1.3324984375</v>
      </c>
      <c r="LM34" s="471">
        <f t="shared" si="364"/>
        <v>1.3324984375</v>
      </c>
      <c r="LN34" s="471">
        <f t="shared" si="364"/>
        <v>1.3324984375</v>
      </c>
      <c r="LO34" s="471">
        <f t="shared" si="364"/>
        <v>1.3324984375</v>
      </c>
      <c r="LP34" s="471">
        <f t="shared" si="364"/>
        <v>1.3324984375</v>
      </c>
      <c r="LQ34" s="471">
        <f t="shared" si="364"/>
        <v>1.3324984375</v>
      </c>
      <c r="LR34" s="471">
        <f t="shared" si="364"/>
        <v>1.3324984375</v>
      </c>
      <c r="LS34" s="471">
        <f t="shared" si="364"/>
        <v>1.3324984375</v>
      </c>
      <c r="LT34" s="471">
        <f t="shared" si="364"/>
        <v>1.3324984375</v>
      </c>
      <c r="LU34" s="471">
        <f t="shared" si="364"/>
        <v>1.3324984375</v>
      </c>
      <c r="LV34" s="471">
        <f t="shared" si="364"/>
        <v>1.3324984375</v>
      </c>
      <c r="LW34" s="471">
        <f t="shared" si="364"/>
        <v>1.3324984375</v>
      </c>
      <c r="LX34" s="471">
        <f t="shared" si="364"/>
        <v>1.3324984375</v>
      </c>
      <c r="LY34" s="471">
        <f t="shared" si="364"/>
        <v>1.3324984375</v>
      </c>
      <c r="LZ34" s="471">
        <f t="shared" si="364"/>
        <v>1.3324984375</v>
      </c>
      <c r="MA34" s="471">
        <f t="shared" si="364"/>
        <v>1.3324984375</v>
      </c>
      <c r="MB34" s="471">
        <f t="shared" si="364"/>
        <v>1.3324984375</v>
      </c>
      <c r="MC34" s="471">
        <f t="shared" si="364"/>
        <v>1.3324984375</v>
      </c>
      <c r="MD34" s="471">
        <f t="shared" si="364"/>
        <v>1.3324984375</v>
      </c>
      <c r="ME34" s="471">
        <f t="shared" si="364"/>
        <v>1.3324984375</v>
      </c>
      <c r="MF34" s="471">
        <f t="shared" si="364"/>
        <v>1.3324984375</v>
      </c>
      <c r="MG34" s="471">
        <f t="shared" si="364"/>
        <v>1.3324984375</v>
      </c>
      <c r="MH34" s="471">
        <f t="shared" si="364"/>
        <v>1.3324984375</v>
      </c>
      <c r="MI34" s="471">
        <f t="shared" si="364"/>
        <v>1.3324984375</v>
      </c>
      <c r="MJ34" s="471">
        <f t="shared" si="364"/>
        <v>1.3324984375</v>
      </c>
      <c r="MK34" s="471">
        <f t="shared" si="364"/>
        <v>1.3324984375</v>
      </c>
      <c r="ML34" s="471">
        <f t="shared" si="364"/>
        <v>0.62183260416666664</v>
      </c>
      <c r="MM34" s="471">
        <f t="shared" si="364"/>
        <v>0</v>
      </c>
      <c r="MN34" s="471">
        <f t="shared" si="364"/>
        <v>0</v>
      </c>
      <c r="MO34" s="471">
        <f t="shared" si="364"/>
        <v>0</v>
      </c>
      <c r="MP34" s="471">
        <f t="shared" si="364"/>
        <v>0</v>
      </c>
      <c r="MQ34" s="471">
        <f t="shared" si="364"/>
        <v>0</v>
      </c>
      <c r="MR34" s="471">
        <f t="shared" si="364"/>
        <v>0</v>
      </c>
      <c r="MS34" s="471">
        <f t="shared" si="364"/>
        <v>0</v>
      </c>
      <c r="MT34" s="471">
        <f t="shared" si="364"/>
        <v>0</v>
      </c>
      <c r="MU34" s="471">
        <f t="shared" si="364"/>
        <v>0</v>
      </c>
      <c r="MV34" s="471">
        <f t="shared" si="364"/>
        <v>0</v>
      </c>
      <c r="MW34" s="471">
        <f t="shared" ref="MW34:PH34" si="365">((IF(AND(MW$24&gt;=$Q34,MW$25&lt;=$R34),MW$27,IF(AND(MW$25&gt;$Q34,MW$24&lt;$R34),(MIN(MW$25,$R34)-MAX(MW$24,$Q34)+1),0))/MW$27)*($H34/12)/1000000)*($N34*0.5)+((IF(AND(MW$24&gt;=$Q34,MW$25&lt;=$R34),MW$27,IF(AND(MW$25&gt;$Q34,MW$24&lt;$R34),(MIN(MW$25,$R34)-MAX(MW$24,$Q34)+1),0))/MW$27)*($G34/12)/1000000)+((IF(AND(MW$24&gt;=$Q34,MW$25&lt;=$R34),MW$27,IF(AND(MW$25&gt;$Q34,MW$24&lt;$R34),(MIN(MW$25,$R34)-MAX(MW$24,$Q34)+1),0))/MW$27)*($P34/12)/1000000)</f>
        <v>0</v>
      </c>
      <c r="MX34" s="471">
        <f t="shared" si="365"/>
        <v>0</v>
      </c>
      <c r="MY34" s="471">
        <f t="shared" si="365"/>
        <v>0</v>
      </c>
      <c r="MZ34" s="471">
        <f t="shared" si="365"/>
        <v>0</v>
      </c>
      <c r="NA34" s="471">
        <f t="shared" si="365"/>
        <v>0</v>
      </c>
      <c r="NB34" s="471">
        <f t="shared" si="365"/>
        <v>0</v>
      </c>
      <c r="NC34" s="471">
        <f t="shared" si="365"/>
        <v>0</v>
      </c>
      <c r="ND34" s="471">
        <f t="shared" si="365"/>
        <v>0</v>
      </c>
      <c r="NE34" s="471">
        <f t="shared" si="365"/>
        <v>0</v>
      </c>
      <c r="NF34" s="471">
        <f t="shared" si="365"/>
        <v>0</v>
      </c>
      <c r="NG34" s="471">
        <f t="shared" si="365"/>
        <v>0</v>
      </c>
      <c r="NH34" s="471">
        <f t="shared" si="365"/>
        <v>0</v>
      </c>
      <c r="NI34" s="471">
        <f t="shared" si="365"/>
        <v>0</v>
      </c>
      <c r="NJ34" s="471">
        <f t="shared" si="365"/>
        <v>0</v>
      </c>
      <c r="NK34" s="471">
        <f t="shared" si="365"/>
        <v>0</v>
      </c>
      <c r="NL34" s="471">
        <f t="shared" si="365"/>
        <v>0</v>
      </c>
      <c r="NM34" s="471">
        <f t="shared" si="365"/>
        <v>0</v>
      </c>
      <c r="NN34" s="471">
        <f t="shared" si="365"/>
        <v>0</v>
      </c>
      <c r="NO34" s="471">
        <f t="shared" si="365"/>
        <v>0</v>
      </c>
      <c r="NP34" s="471">
        <f t="shared" si="365"/>
        <v>0</v>
      </c>
      <c r="NQ34" s="471">
        <f t="shared" si="365"/>
        <v>0</v>
      </c>
      <c r="NR34" s="471">
        <f t="shared" si="365"/>
        <v>0</v>
      </c>
      <c r="NS34" s="471">
        <f t="shared" si="365"/>
        <v>0</v>
      </c>
      <c r="NT34" s="471">
        <f t="shared" si="365"/>
        <v>0</v>
      </c>
      <c r="NU34" s="471">
        <f t="shared" si="365"/>
        <v>0</v>
      </c>
      <c r="NV34" s="471">
        <f t="shared" si="365"/>
        <v>0</v>
      </c>
      <c r="NW34" s="471">
        <f t="shared" si="365"/>
        <v>0</v>
      </c>
      <c r="NX34" s="471">
        <f t="shared" si="365"/>
        <v>0</v>
      </c>
      <c r="NY34" s="471">
        <f t="shared" si="365"/>
        <v>0</v>
      </c>
      <c r="NZ34" s="471">
        <f t="shared" si="365"/>
        <v>0</v>
      </c>
      <c r="OA34" s="471">
        <f t="shared" si="365"/>
        <v>0</v>
      </c>
      <c r="OB34" s="471">
        <f t="shared" si="365"/>
        <v>0</v>
      </c>
      <c r="OC34" s="471">
        <f t="shared" si="365"/>
        <v>0</v>
      </c>
      <c r="OD34" s="471">
        <f t="shared" si="365"/>
        <v>0</v>
      </c>
      <c r="OE34" s="471">
        <f t="shared" si="365"/>
        <v>0</v>
      </c>
      <c r="OF34" s="471">
        <f t="shared" si="365"/>
        <v>0</v>
      </c>
      <c r="OG34" s="471">
        <f t="shared" si="365"/>
        <v>0</v>
      </c>
      <c r="OH34" s="471">
        <f t="shared" si="365"/>
        <v>0</v>
      </c>
      <c r="OI34" s="471">
        <f t="shared" si="365"/>
        <v>0</v>
      </c>
      <c r="OJ34" s="471">
        <f t="shared" si="365"/>
        <v>0</v>
      </c>
      <c r="OK34" s="471">
        <f t="shared" si="365"/>
        <v>0</v>
      </c>
      <c r="OL34" s="471">
        <f t="shared" si="365"/>
        <v>0</v>
      </c>
      <c r="OM34" s="471">
        <f t="shared" si="365"/>
        <v>0</v>
      </c>
      <c r="ON34" s="471">
        <f t="shared" si="365"/>
        <v>0</v>
      </c>
      <c r="OO34" s="471">
        <f t="shared" si="365"/>
        <v>0</v>
      </c>
      <c r="OP34" s="471">
        <f t="shared" si="365"/>
        <v>0</v>
      </c>
      <c r="OQ34" s="471">
        <f t="shared" si="365"/>
        <v>0</v>
      </c>
      <c r="OR34" s="471">
        <f t="shared" si="365"/>
        <v>0</v>
      </c>
      <c r="OS34" s="471">
        <f t="shared" si="365"/>
        <v>0</v>
      </c>
      <c r="OT34" s="471">
        <f t="shared" si="365"/>
        <v>0</v>
      </c>
      <c r="OU34" s="471">
        <f t="shared" si="365"/>
        <v>0</v>
      </c>
      <c r="OV34" s="471">
        <f t="shared" si="365"/>
        <v>0</v>
      </c>
      <c r="OW34" s="471">
        <f t="shared" si="365"/>
        <v>0</v>
      </c>
      <c r="OX34" s="471">
        <f t="shared" si="365"/>
        <v>0</v>
      </c>
      <c r="OY34" s="471">
        <f t="shared" si="365"/>
        <v>0</v>
      </c>
      <c r="OZ34" s="471">
        <f t="shared" si="365"/>
        <v>0</v>
      </c>
      <c r="PA34" s="471">
        <f t="shared" si="365"/>
        <v>0</v>
      </c>
      <c r="PB34" s="471">
        <f t="shared" si="365"/>
        <v>0</v>
      </c>
      <c r="PC34" s="471">
        <f t="shared" si="365"/>
        <v>0</v>
      </c>
      <c r="PD34" s="471">
        <f t="shared" si="365"/>
        <v>0</v>
      </c>
      <c r="PE34" s="471">
        <f t="shared" si="365"/>
        <v>0</v>
      </c>
      <c r="PF34" s="471">
        <f t="shared" si="365"/>
        <v>0</v>
      </c>
      <c r="PG34" s="471">
        <f t="shared" si="365"/>
        <v>0</v>
      </c>
      <c r="PH34" s="471">
        <f t="shared" si="365"/>
        <v>0</v>
      </c>
      <c r="PI34" s="471">
        <f t="shared" ref="PI34:RT34" si="366">((IF(AND(PI$24&gt;=$Q34,PI$25&lt;=$R34),PI$27,IF(AND(PI$25&gt;$Q34,PI$24&lt;$R34),(MIN(PI$25,$R34)-MAX(PI$24,$Q34)+1),0))/PI$27)*($H34/12)/1000000)*($N34*0.5)+((IF(AND(PI$24&gt;=$Q34,PI$25&lt;=$R34),PI$27,IF(AND(PI$25&gt;$Q34,PI$24&lt;$R34),(MIN(PI$25,$R34)-MAX(PI$24,$Q34)+1),0))/PI$27)*($G34/12)/1000000)+((IF(AND(PI$24&gt;=$Q34,PI$25&lt;=$R34),PI$27,IF(AND(PI$25&gt;$Q34,PI$24&lt;$R34),(MIN(PI$25,$R34)-MAX(PI$24,$Q34)+1),0))/PI$27)*($P34/12)/1000000)</f>
        <v>0</v>
      </c>
      <c r="PJ34" s="471">
        <f t="shared" si="366"/>
        <v>0</v>
      </c>
      <c r="PK34" s="471">
        <f t="shared" si="366"/>
        <v>0</v>
      </c>
      <c r="PL34" s="471">
        <f t="shared" si="366"/>
        <v>0</v>
      </c>
      <c r="PM34" s="471">
        <f t="shared" si="366"/>
        <v>0</v>
      </c>
      <c r="PN34" s="471">
        <f t="shared" si="366"/>
        <v>0</v>
      </c>
      <c r="PO34" s="471">
        <f t="shared" si="366"/>
        <v>0</v>
      </c>
      <c r="PP34" s="471">
        <f t="shared" si="366"/>
        <v>0</v>
      </c>
      <c r="PQ34" s="471">
        <f t="shared" si="366"/>
        <v>0</v>
      </c>
      <c r="PR34" s="471">
        <f t="shared" si="366"/>
        <v>0</v>
      </c>
      <c r="PS34" s="471">
        <f t="shared" si="366"/>
        <v>0</v>
      </c>
      <c r="PT34" s="471">
        <f t="shared" si="366"/>
        <v>0</v>
      </c>
      <c r="PU34" s="471">
        <f t="shared" si="366"/>
        <v>0</v>
      </c>
      <c r="PV34" s="471">
        <f t="shared" si="366"/>
        <v>0</v>
      </c>
      <c r="PW34" s="471">
        <f t="shared" si="366"/>
        <v>0</v>
      </c>
      <c r="PX34" s="471">
        <f t="shared" si="366"/>
        <v>0</v>
      </c>
      <c r="PY34" s="471">
        <f t="shared" si="366"/>
        <v>0</v>
      </c>
      <c r="PZ34" s="471">
        <f t="shared" si="366"/>
        <v>0</v>
      </c>
      <c r="QA34" s="471">
        <f t="shared" si="366"/>
        <v>0</v>
      </c>
      <c r="QB34" s="471">
        <f t="shared" si="366"/>
        <v>0</v>
      </c>
      <c r="QC34" s="471">
        <f t="shared" si="366"/>
        <v>0</v>
      </c>
      <c r="QD34" s="471">
        <f t="shared" si="366"/>
        <v>0</v>
      </c>
      <c r="QE34" s="471">
        <f t="shared" si="366"/>
        <v>0</v>
      </c>
      <c r="QF34" s="471">
        <f t="shared" si="366"/>
        <v>0</v>
      </c>
      <c r="QG34" s="471">
        <f t="shared" si="366"/>
        <v>0</v>
      </c>
      <c r="QH34" s="471">
        <f t="shared" si="366"/>
        <v>0</v>
      </c>
      <c r="QI34" s="471">
        <f t="shared" si="366"/>
        <v>0</v>
      </c>
      <c r="QJ34" s="471">
        <f t="shared" si="366"/>
        <v>0</v>
      </c>
      <c r="QK34" s="471">
        <f t="shared" si="366"/>
        <v>0</v>
      </c>
      <c r="QL34" s="471">
        <f t="shared" si="366"/>
        <v>0</v>
      </c>
      <c r="QM34" s="471">
        <f t="shared" si="366"/>
        <v>0</v>
      </c>
      <c r="QN34" s="471">
        <f t="shared" si="366"/>
        <v>0</v>
      </c>
      <c r="QO34" s="471">
        <f t="shared" si="366"/>
        <v>0</v>
      </c>
      <c r="QP34" s="471">
        <f t="shared" si="366"/>
        <v>0</v>
      </c>
      <c r="QQ34" s="471">
        <f t="shared" si="366"/>
        <v>0</v>
      </c>
      <c r="QR34" s="471">
        <f t="shared" si="366"/>
        <v>0</v>
      </c>
      <c r="QS34" s="471">
        <f t="shared" si="366"/>
        <v>0</v>
      </c>
      <c r="QT34" s="471">
        <f t="shared" si="366"/>
        <v>0</v>
      </c>
      <c r="QU34" s="471">
        <f t="shared" si="366"/>
        <v>0</v>
      </c>
      <c r="QV34" s="471">
        <f t="shared" si="366"/>
        <v>0</v>
      </c>
      <c r="QW34" s="471">
        <f t="shared" si="366"/>
        <v>0</v>
      </c>
      <c r="QX34" s="471">
        <f t="shared" si="366"/>
        <v>0</v>
      </c>
      <c r="QY34" s="471">
        <f t="shared" si="366"/>
        <v>0</v>
      </c>
      <c r="QZ34" s="471">
        <f t="shared" si="366"/>
        <v>0</v>
      </c>
      <c r="RA34" s="471">
        <f t="shared" si="366"/>
        <v>0</v>
      </c>
      <c r="RB34" s="471">
        <f t="shared" si="366"/>
        <v>0</v>
      </c>
      <c r="RC34" s="471">
        <f t="shared" si="366"/>
        <v>0</v>
      </c>
      <c r="RD34" s="471">
        <f t="shared" si="366"/>
        <v>0</v>
      </c>
      <c r="RE34" s="471">
        <f t="shared" si="366"/>
        <v>0</v>
      </c>
      <c r="RF34" s="471">
        <f t="shared" si="366"/>
        <v>0</v>
      </c>
      <c r="RG34" s="471">
        <f t="shared" si="366"/>
        <v>0</v>
      </c>
      <c r="RH34" s="471">
        <f t="shared" si="366"/>
        <v>0</v>
      </c>
      <c r="RI34" s="471">
        <f t="shared" si="366"/>
        <v>0</v>
      </c>
      <c r="RJ34" s="471">
        <f t="shared" si="366"/>
        <v>0</v>
      </c>
      <c r="RK34" s="471">
        <f t="shared" si="366"/>
        <v>0</v>
      </c>
      <c r="RL34" s="471">
        <f t="shared" si="366"/>
        <v>0</v>
      </c>
      <c r="RM34" s="471">
        <f t="shared" si="366"/>
        <v>0</v>
      </c>
      <c r="RN34" s="471">
        <f t="shared" si="366"/>
        <v>0</v>
      </c>
      <c r="RO34" s="471">
        <f t="shared" si="366"/>
        <v>0</v>
      </c>
      <c r="RP34" s="471">
        <f t="shared" si="366"/>
        <v>0</v>
      </c>
      <c r="RQ34" s="471">
        <f t="shared" si="366"/>
        <v>0</v>
      </c>
      <c r="RR34" s="471">
        <f t="shared" si="366"/>
        <v>0</v>
      </c>
      <c r="RS34" s="471">
        <f t="shared" si="366"/>
        <v>0</v>
      </c>
      <c r="RT34" s="471">
        <f t="shared" si="366"/>
        <v>0</v>
      </c>
      <c r="RU34" s="471">
        <f t="shared" ref="RU34:UF34" si="367">((IF(AND(RU$24&gt;=$Q34,RU$25&lt;=$R34),RU$27,IF(AND(RU$25&gt;$Q34,RU$24&lt;$R34),(MIN(RU$25,$R34)-MAX(RU$24,$Q34)+1),0))/RU$27)*($H34/12)/1000000)*($N34*0.5)+((IF(AND(RU$24&gt;=$Q34,RU$25&lt;=$R34),RU$27,IF(AND(RU$25&gt;$Q34,RU$24&lt;$R34),(MIN(RU$25,$R34)-MAX(RU$24,$Q34)+1),0))/RU$27)*($G34/12)/1000000)+((IF(AND(RU$24&gt;=$Q34,RU$25&lt;=$R34),RU$27,IF(AND(RU$25&gt;$Q34,RU$24&lt;$R34),(MIN(RU$25,$R34)-MAX(RU$24,$Q34)+1),0))/RU$27)*($P34/12)/1000000)</f>
        <v>0</v>
      </c>
      <c r="RV34" s="471">
        <f t="shared" si="367"/>
        <v>0</v>
      </c>
      <c r="RW34" s="471">
        <f t="shared" si="367"/>
        <v>0</v>
      </c>
      <c r="RX34" s="471">
        <f t="shared" si="367"/>
        <v>0</v>
      </c>
      <c r="RY34" s="471">
        <f t="shared" si="367"/>
        <v>0</v>
      </c>
      <c r="RZ34" s="471">
        <f t="shared" si="367"/>
        <v>0</v>
      </c>
      <c r="SA34" s="471">
        <f t="shared" si="367"/>
        <v>0</v>
      </c>
      <c r="SB34" s="471">
        <f t="shared" si="367"/>
        <v>0</v>
      </c>
      <c r="SC34" s="471">
        <f t="shared" si="367"/>
        <v>0</v>
      </c>
      <c r="SD34" s="471">
        <f t="shared" si="367"/>
        <v>0</v>
      </c>
      <c r="SE34" s="471">
        <f t="shared" si="367"/>
        <v>0</v>
      </c>
      <c r="SF34" s="471">
        <f t="shared" si="367"/>
        <v>0</v>
      </c>
      <c r="SG34" s="471">
        <f t="shared" si="367"/>
        <v>0</v>
      </c>
      <c r="SH34" s="471">
        <f t="shared" si="367"/>
        <v>0</v>
      </c>
      <c r="SI34" s="471">
        <f t="shared" si="367"/>
        <v>0</v>
      </c>
      <c r="SJ34" s="471">
        <f t="shared" si="367"/>
        <v>0</v>
      </c>
      <c r="SK34" s="471">
        <f t="shared" si="367"/>
        <v>0</v>
      </c>
      <c r="SL34" s="471">
        <f t="shared" si="367"/>
        <v>0</v>
      </c>
      <c r="SM34" s="471">
        <f t="shared" si="367"/>
        <v>0</v>
      </c>
      <c r="SN34" s="471">
        <f t="shared" si="367"/>
        <v>0</v>
      </c>
      <c r="SO34" s="471">
        <f t="shared" si="367"/>
        <v>0</v>
      </c>
      <c r="SP34" s="471">
        <f t="shared" si="367"/>
        <v>0</v>
      </c>
      <c r="SQ34" s="471">
        <f t="shared" si="367"/>
        <v>0</v>
      </c>
      <c r="SR34" s="471">
        <f t="shared" si="367"/>
        <v>0</v>
      </c>
      <c r="SS34" s="471">
        <f t="shared" si="367"/>
        <v>0</v>
      </c>
      <c r="ST34" s="471">
        <f t="shared" si="367"/>
        <v>0</v>
      </c>
      <c r="SU34" s="471">
        <f t="shared" si="367"/>
        <v>0</v>
      </c>
      <c r="SV34" s="471">
        <f t="shared" si="367"/>
        <v>0</v>
      </c>
      <c r="SW34" s="471">
        <f t="shared" si="367"/>
        <v>0</v>
      </c>
      <c r="SX34" s="471">
        <f t="shared" si="367"/>
        <v>0</v>
      </c>
      <c r="SY34" s="471">
        <f t="shared" si="367"/>
        <v>0</v>
      </c>
      <c r="SZ34" s="471">
        <f t="shared" si="367"/>
        <v>0</v>
      </c>
      <c r="TA34" s="471">
        <f t="shared" si="367"/>
        <v>0</v>
      </c>
      <c r="TB34" s="471">
        <f t="shared" si="367"/>
        <v>0</v>
      </c>
      <c r="TC34" s="471">
        <f t="shared" si="367"/>
        <v>0</v>
      </c>
      <c r="TD34" s="471">
        <f t="shared" si="367"/>
        <v>0</v>
      </c>
      <c r="TE34" s="471">
        <f t="shared" si="367"/>
        <v>0</v>
      </c>
      <c r="TF34" s="471">
        <f t="shared" si="367"/>
        <v>0</v>
      </c>
      <c r="TG34" s="471">
        <f t="shared" si="367"/>
        <v>0</v>
      </c>
      <c r="TH34" s="471">
        <f t="shared" si="367"/>
        <v>0</v>
      </c>
      <c r="TI34" s="471">
        <f t="shared" si="367"/>
        <v>0</v>
      </c>
      <c r="TJ34" s="471">
        <f t="shared" si="367"/>
        <v>0</v>
      </c>
      <c r="TK34" s="471">
        <f t="shared" si="367"/>
        <v>0</v>
      </c>
      <c r="TL34" s="471">
        <f t="shared" si="367"/>
        <v>0</v>
      </c>
      <c r="TM34" s="471">
        <f t="shared" si="367"/>
        <v>0</v>
      </c>
      <c r="TN34" s="471">
        <f t="shared" si="367"/>
        <v>0</v>
      </c>
      <c r="TO34" s="471">
        <f t="shared" si="367"/>
        <v>0</v>
      </c>
      <c r="TP34" s="471">
        <f t="shared" si="367"/>
        <v>0</v>
      </c>
      <c r="TQ34" s="471">
        <f t="shared" si="367"/>
        <v>0</v>
      </c>
      <c r="TR34" s="471">
        <f t="shared" si="367"/>
        <v>0</v>
      </c>
      <c r="TS34" s="471">
        <f t="shared" si="367"/>
        <v>0</v>
      </c>
      <c r="TT34" s="471">
        <f t="shared" si="367"/>
        <v>0</v>
      </c>
      <c r="TU34" s="471">
        <f t="shared" si="367"/>
        <v>0</v>
      </c>
      <c r="TV34" s="471">
        <f t="shared" si="367"/>
        <v>0</v>
      </c>
      <c r="TW34" s="471">
        <f t="shared" si="367"/>
        <v>0</v>
      </c>
      <c r="TX34" s="471">
        <f t="shared" si="367"/>
        <v>0</v>
      </c>
      <c r="TY34" s="471">
        <f t="shared" si="367"/>
        <v>0</v>
      </c>
      <c r="TZ34" s="471">
        <f t="shared" si="367"/>
        <v>0</v>
      </c>
      <c r="UA34" s="471">
        <f t="shared" si="367"/>
        <v>0</v>
      </c>
      <c r="UB34" s="471">
        <f t="shared" si="367"/>
        <v>0</v>
      </c>
      <c r="UC34" s="471">
        <f t="shared" si="367"/>
        <v>0</v>
      </c>
      <c r="UD34" s="471">
        <f t="shared" si="367"/>
        <v>0</v>
      </c>
      <c r="UE34" s="471">
        <f t="shared" si="367"/>
        <v>0</v>
      </c>
      <c r="UF34" s="471">
        <f t="shared" si="367"/>
        <v>0</v>
      </c>
      <c r="UG34" s="471">
        <f t="shared" ref="UG34:WD34" si="368">((IF(AND(UG$24&gt;=$Q34,UG$25&lt;=$R34),UG$27,IF(AND(UG$25&gt;$Q34,UG$24&lt;$R34),(MIN(UG$25,$R34)-MAX(UG$24,$Q34)+1),0))/UG$27)*($H34/12)/1000000)*($N34*0.5)+((IF(AND(UG$24&gt;=$Q34,UG$25&lt;=$R34),UG$27,IF(AND(UG$25&gt;$Q34,UG$24&lt;$R34),(MIN(UG$25,$R34)-MAX(UG$24,$Q34)+1),0))/UG$27)*($G34/12)/1000000)+((IF(AND(UG$24&gt;=$Q34,UG$25&lt;=$R34),UG$27,IF(AND(UG$25&gt;$Q34,UG$24&lt;$R34),(MIN(UG$25,$R34)-MAX(UG$24,$Q34)+1),0))/UG$27)*($P34/12)/1000000)</f>
        <v>0</v>
      </c>
      <c r="UH34" s="471">
        <f t="shared" si="368"/>
        <v>0</v>
      </c>
      <c r="UI34" s="471">
        <f t="shared" si="368"/>
        <v>0</v>
      </c>
      <c r="UJ34" s="471">
        <f t="shared" si="368"/>
        <v>0</v>
      </c>
      <c r="UK34" s="471">
        <f t="shared" si="368"/>
        <v>0</v>
      </c>
      <c r="UL34" s="471">
        <f t="shared" si="368"/>
        <v>0</v>
      </c>
      <c r="UM34" s="471">
        <f t="shared" si="368"/>
        <v>0</v>
      </c>
      <c r="UN34" s="471">
        <f t="shared" si="368"/>
        <v>0</v>
      </c>
      <c r="UO34" s="471">
        <f t="shared" si="368"/>
        <v>0</v>
      </c>
      <c r="UP34" s="471">
        <f t="shared" si="368"/>
        <v>0</v>
      </c>
      <c r="UQ34" s="471">
        <f t="shared" si="368"/>
        <v>0</v>
      </c>
      <c r="UR34" s="471">
        <f t="shared" si="368"/>
        <v>0</v>
      </c>
      <c r="US34" s="471">
        <f t="shared" si="368"/>
        <v>0</v>
      </c>
      <c r="UT34" s="471">
        <f t="shared" si="368"/>
        <v>0</v>
      </c>
      <c r="UU34" s="471">
        <f t="shared" si="368"/>
        <v>0</v>
      </c>
      <c r="UV34" s="471">
        <f t="shared" si="368"/>
        <v>0</v>
      </c>
      <c r="UW34" s="471">
        <f t="shared" si="368"/>
        <v>0</v>
      </c>
      <c r="UX34" s="471">
        <f t="shared" si="368"/>
        <v>0</v>
      </c>
      <c r="UY34" s="471">
        <f t="shared" si="368"/>
        <v>0</v>
      </c>
      <c r="UZ34" s="471">
        <f t="shared" si="368"/>
        <v>0</v>
      </c>
      <c r="VA34" s="471">
        <f t="shared" si="368"/>
        <v>0</v>
      </c>
      <c r="VB34" s="471">
        <f t="shared" si="368"/>
        <v>0</v>
      </c>
      <c r="VC34" s="471">
        <f t="shared" si="368"/>
        <v>0</v>
      </c>
      <c r="VD34" s="471">
        <f t="shared" si="368"/>
        <v>0</v>
      </c>
      <c r="VE34" s="471">
        <f t="shared" si="368"/>
        <v>0</v>
      </c>
      <c r="VF34" s="471">
        <f t="shared" si="368"/>
        <v>0</v>
      </c>
      <c r="VG34" s="471">
        <f t="shared" si="368"/>
        <v>0</v>
      </c>
      <c r="VH34" s="471">
        <f t="shared" si="368"/>
        <v>0</v>
      </c>
      <c r="VI34" s="471">
        <f t="shared" si="368"/>
        <v>0</v>
      </c>
      <c r="VJ34" s="471">
        <f t="shared" si="368"/>
        <v>0</v>
      </c>
      <c r="VK34" s="471">
        <f t="shared" si="368"/>
        <v>0</v>
      </c>
      <c r="VL34" s="471">
        <f t="shared" si="368"/>
        <v>0</v>
      </c>
      <c r="VM34" s="471">
        <f t="shared" si="368"/>
        <v>0</v>
      </c>
      <c r="VN34" s="471">
        <f t="shared" si="368"/>
        <v>0</v>
      </c>
      <c r="VO34" s="471">
        <f t="shared" si="368"/>
        <v>0</v>
      </c>
      <c r="VP34" s="471">
        <f t="shared" si="368"/>
        <v>0</v>
      </c>
      <c r="VQ34" s="471">
        <f t="shared" si="368"/>
        <v>0</v>
      </c>
      <c r="VR34" s="471">
        <f t="shared" si="368"/>
        <v>0</v>
      </c>
      <c r="VS34" s="471">
        <f t="shared" si="368"/>
        <v>0</v>
      </c>
      <c r="VT34" s="471">
        <f t="shared" si="368"/>
        <v>0</v>
      </c>
      <c r="VU34" s="471">
        <f t="shared" si="368"/>
        <v>0</v>
      </c>
      <c r="VV34" s="471">
        <f t="shared" si="368"/>
        <v>0</v>
      </c>
      <c r="VW34" s="471">
        <f t="shared" si="368"/>
        <v>0</v>
      </c>
      <c r="VX34" s="471">
        <f t="shared" si="368"/>
        <v>0</v>
      </c>
      <c r="VY34" s="471">
        <f t="shared" si="368"/>
        <v>0</v>
      </c>
      <c r="VZ34" s="471">
        <f t="shared" si="368"/>
        <v>0</v>
      </c>
      <c r="WA34" s="471">
        <f t="shared" si="368"/>
        <v>0</v>
      </c>
      <c r="WB34" s="471">
        <f t="shared" si="368"/>
        <v>0</v>
      </c>
      <c r="WC34" s="471">
        <f t="shared" si="368"/>
        <v>0</v>
      </c>
      <c r="WD34" s="471">
        <f t="shared" si="368"/>
        <v>0</v>
      </c>
    </row>
    <row r="35" spans="1:602" x14ac:dyDescent="0.35">
      <c r="A35" s="29"/>
      <c r="B35" s="29">
        <f t="shared" si="359"/>
        <v>4</v>
      </c>
      <c r="C35" s="29" t="s">
        <v>4</v>
      </c>
      <c r="D35" s="29" t="s">
        <v>65</v>
      </c>
      <c r="E35" s="69">
        <f>INDEX('Current RAP - 2024-25 Cycle'!$K:$K,MATCH('24-25 Projection - RAP Tendered'!$D35,'Current RAP - 2024-25 Cycle'!$C:$C,0),1)</f>
        <v>17414770.859999999</v>
      </c>
      <c r="F35" s="69">
        <f>INDEX('Current RAP - 2024-25 Cycle'!$G:$G,MATCH('24-25 Projection - RAP Tendered'!$D35,'Current RAP - 2024-25 Cycle'!$C:$C,0),1)</f>
        <v>17414770.859999999</v>
      </c>
      <c r="G35" s="69">
        <f t="shared" si="345"/>
        <v>0</v>
      </c>
      <c r="H35" s="69">
        <f t="shared" si="360"/>
        <v>17414770.859999999</v>
      </c>
      <c r="I35" s="32">
        <v>45474</v>
      </c>
      <c r="J35" s="32">
        <v>45838</v>
      </c>
      <c r="K35" s="29" t="str">
        <f>INDEX('Current RAP - 2024-25 Cycle'!$D:$D,MATCH('24-25 Projection - RAP Tendered'!$D35,'Current RAP - 2024-25 Cycle'!$C:$C,0),1)</f>
        <v>IPCA</v>
      </c>
      <c r="L35" s="32">
        <v>45901</v>
      </c>
      <c r="M35" s="32">
        <v>47209</v>
      </c>
      <c r="N35" s="81">
        <v>0.4</v>
      </c>
      <c r="O35" s="81">
        <v>0.6</v>
      </c>
      <c r="P35" s="69">
        <f>IFERROR(INDEX('Tendered, Ruling 920-2025'!$F$19:$F$31,MATCH($D35,'Tendered, Ruling 920-2025'!$C$19:$C$31,0))-INDEX('Tendered, Ruling 920-2025'!$D$19:$D$31,MATCH($D35,'Tendered, Ruling 920-2025'!$C$19:$C$31,0)),0)</f>
        <v>0</v>
      </c>
      <c r="Q35" s="32">
        <f>INDEX('Current RAP - 2024-25 Cycle'!$L:$L,MATCH('24-25 Projection - RAP Tendered'!$D35,'Current RAP - 2024-25 Cycle'!$C:$C,0),1)</f>
        <v>39247</v>
      </c>
      <c r="R35" s="32">
        <f>INDEX('Current RAP - 2024-25 Cycle'!$M:$M,MATCH('24-25 Projection - RAP Tendered'!$D35,'Current RAP - 2024-25 Cycle'!$C:$C,0),1)</f>
        <v>50205</v>
      </c>
      <c r="S35" s="29"/>
      <c r="T35" s="29" t="str">
        <f t="shared" si="346"/>
        <v>012/2007</v>
      </c>
      <c r="U35" s="36">
        <f t="shared" si="347"/>
        <v>17.414770859999997</v>
      </c>
      <c r="V35" s="36">
        <f t="shared" si="333"/>
        <v>14.512309050000004</v>
      </c>
      <c r="W35" s="36">
        <f t="shared" si="333"/>
        <v>13.931816688000003</v>
      </c>
      <c r="X35" s="36">
        <f t="shared" si="333"/>
        <v>13.931816688000003</v>
      </c>
      <c r="Y35" s="36">
        <f t="shared" si="333"/>
        <v>12.625708873500001</v>
      </c>
      <c r="Z35" s="36">
        <f t="shared" si="333"/>
        <v>8.7073854299999986</v>
      </c>
      <c r="AA35" s="36">
        <f t="shared" si="333"/>
        <v>8.7073854299999986</v>
      </c>
      <c r="AB35" s="36">
        <f t="shared" si="333"/>
        <v>8.7073854299999986</v>
      </c>
      <c r="AC35" s="36">
        <f t="shared" si="333"/>
        <v>8.7073854299999986</v>
      </c>
      <c r="AD35" s="36">
        <f t="shared" si="333"/>
        <v>8.7073854299999986</v>
      </c>
      <c r="AE35" s="36">
        <f t="shared" si="333"/>
        <v>8.7073854299999986</v>
      </c>
      <c r="AF35" s="36">
        <f t="shared" si="333"/>
        <v>8.7073854299999986</v>
      </c>
      <c r="AG35" s="36">
        <f t="shared" si="333"/>
        <v>8.3203905219999985</v>
      </c>
      <c r="AH35" s="36">
        <f t="shared" si="333"/>
        <v>0</v>
      </c>
      <c r="AI35" s="36">
        <f t="shared" si="333"/>
        <v>0</v>
      </c>
      <c r="AJ35" s="36">
        <f t="shared" si="333"/>
        <v>0</v>
      </c>
      <c r="AK35" s="36">
        <f t="shared" si="333"/>
        <v>0</v>
      </c>
      <c r="AL35" s="36">
        <f t="shared" si="333"/>
        <v>0</v>
      </c>
      <c r="AM35" s="36">
        <f t="shared" si="333"/>
        <v>0</v>
      </c>
      <c r="AN35" s="36">
        <f t="shared" si="333"/>
        <v>0</v>
      </c>
      <c r="AO35" s="36">
        <f t="shared" si="333"/>
        <v>0</v>
      </c>
      <c r="AP35" s="36">
        <f t="shared" si="333"/>
        <v>0</v>
      </c>
      <c r="AQ35" s="36">
        <f t="shared" si="333"/>
        <v>0</v>
      </c>
      <c r="AR35" s="36">
        <f t="shared" si="333"/>
        <v>0</v>
      </c>
      <c r="AS35" s="36">
        <f t="shared" si="333"/>
        <v>0</v>
      </c>
      <c r="AT35" s="36">
        <f t="shared" si="333"/>
        <v>0</v>
      </c>
      <c r="AU35" s="36">
        <f t="shared" si="333"/>
        <v>0</v>
      </c>
      <c r="AV35" s="36">
        <f t="shared" si="333"/>
        <v>0</v>
      </c>
      <c r="AW35" s="36">
        <f t="shared" si="333"/>
        <v>0</v>
      </c>
      <c r="AX35" s="36">
        <f t="shared" si="333"/>
        <v>0</v>
      </c>
      <c r="AY35" s="36">
        <f t="shared" si="333"/>
        <v>0</v>
      </c>
      <c r="AZ35" s="36">
        <f t="shared" si="333"/>
        <v>0</v>
      </c>
      <c r="BA35" s="36">
        <f t="shared" si="333"/>
        <v>0</v>
      </c>
      <c r="BB35" s="36">
        <f t="shared" si="333"/>
        <v>0</v>
      </c>
      <c r="BD35" s="29" t="str">
        <f t="shared" si="348"/>
        <v>012/2007</v>
      </c>
      <c r="BE35" s="36">
        <f t="shared" si="349"/>
        <v>4.3536927150000002</v>
      </c>
      <c r="BF35" s="36">
        <f t="shared" si="334"/>
        <v>4.3536927150000002</v>
      </c>
      <c r="BG35" s="36">
        <f t="shared" si="334"/>
        <v>4.3536927150000002</v>
      </c>
      <c r="BH35" s="36">
        <f t="shared" si="334"/>
        <v>4.3536927150000002</v>
      </c>
      <c r="BI35" s="36">
        <f t="shared" si="334"/>
        <v>4.0634465340000006</v>
      </c>
      <c r="BJ35" s="36">
        <f t="shared" si="334"/>
        <v>3.4829541720000003</v>
      </c>
      <c r="BK35" s="36">
        <f t="shared" si="334"/>
        <v>3.4829541720000003</v>
      </c>
      <c r="BL35" s="36">
        <f t="shared" si="334"/>
        <v>3.4829541720000003</v>
      </c>
      <c r="BM35" s="36">
        <f t="shared" si="334"/>
        <v>3.4829541720000003</v>
      </c>
      <c r="BN35" s="36">
        <f t="shared" si="334"/>
        <v>3.4829541720000003</v>
      </c>
      <c r="BO35" s="36">
        <f t="shared" si="334"/>
        <v>3.4829541720000003</v>
      </c>
      <c r="BP35" s="36">
        <f t="shared" si="334"/>
        <v>3.4829541720000003</v>
      </c>
      <c r="BQ35" s="36">
        <f t="shared" si="334"/>
        <v>3.4829541720000003</v>
      </c>
      <c r="BR35" s="36">
        <f t="shared" si="334"/>
        <v>3.4829541720000003</v>
      </c>
      <c r="BS35" s="36">
        <f t="shared" si="334"/>
        <v>3.4829541720000003</v>
      </c>
      <c r="BT35" s="36">
        <f t="shared" si="334"/>
        <v>3.4829541720000003</v>
      </c>
      <c r="BU35" s="36">
        <f t="shared" si="334"/>
        <v>3.4829541720000003</v>
      </c>
      <c r="BV35" s="36">
        <f t="shared" si="334"/>
        <v>3.4829541720000003</v>
      </c>
      <c r="BW35" s="36">
        <f t="shared" si="334"/>
        <v>3.4829541720000003</v>
      </c>
      <c r="BX35" s="36">
        <f t="shared" si="334"/>
        <v>2.1768463575000001</v>
      </c>
      <c r="BY35" s="36">
        <f t="shared" si="334"/>
        <v>2.1768463575000001</v>
      </c>
      <c r="BZ35" s="36">
        <f t="shared" si="334"/>
        <v>2.1768463575000001</v>
      </c>
      <c r="CA35" s="36">
        <f t="shared" si="334"/>
        <v>2.1768463575000001</v>
      </c>
      <c r="CB35" s="36">
        <f t="shared" si="334"/>
        <v>2.1768463575000001</v>
      </c>
      <c r="CC35" s="36">
        <f t="shared" si="334"/>
        <v>2.1768463575000001</v>
      </c>
      <c r="CD35" s="36">
        <f t="shared" si="334"/>
        <v>2.1768463575000001</v>
      </c>
      <c r="CE35" s="36">
        <f t="shared" si="334"/>
        <v>2.1768463575000001</v>
      </c>
      <c r="CF35" s="36">
        <f t="shared" si="334"/>
        <v>2.1768463575000001</v>
      </c>
      <c r="CG35" s="36">
        <f t="shared" si="334"/>
        <v>2.1768463575000001</v>
      </c>
      <c r="CH35" s="36">
        <f t="shared" si="334"/>
        <v>2.1768463575000001</v>
      </c>
      <c r="CI35" s="36">
        <f t="shared" si="334"/>
        <v>2.1768463575000001</v>
      </c>
      <c r="CJ35" s="36">
        <f t="shared" si="334"/>
        <v>2.1768463575000001</v>
      </c>
      <c r="CK35" s="36">
        <f t="shared" si="334"/>
        <v>2.1768463575000001</v>
      </c>
      <c r="CL35" s="36">
        <f t="shared" si="334"/>
        <v>2.1768463575000001</v>
      </c>
      <c r="CM35" s="36">
        <f t="shared" si="334"/>
        <v>2.1768463575000001</v>
      </c>
      <c r="CN35" s="36">
        <f t="shared" si="334"/>
        <v>2.1768463575000001</v>
      </c>
      <c r="CO35" s="36">
        <f t="shared" si="334"/>
        <v>2.1768463575000001</v>
      </c>
      <c r="CP35" s="36">
        <f t="shared" si="334"/>
        <v>2.1768463575000001</v>
      </c>
      <c r="CQ35" s="36">
        <f t="shared" si="334"/>
        <v>2.1768463575000001</v>
      </c>
      <c r="CR35" s="36">
        <f t="shared" si="334"/>
        <v>2.1768463575000001</v>
      </c>
      <c r="CS35" s="36">
        <f t="shared" si="334"/>
        <v>2.1768463575000001</v>
      </c>
      <c r="CT35" s="36">
        <f t="shared" si="334"/>
        <v>2.1768463575000001</v>
      </c>
      <c r="CU35" s="36">
        <f t="shared" si="334"/>
        <v>2.1768463575000001</v>
      </c>
      <c r="CV35" s="36">
        <f t="shared" si="334"/>
        <v>2.1768463575000001</v>
      </c>
      <c r="CW35" s="36">
        <f t="shared" si="334"/>
        <v>2.1768463575000001</v>
      </c>
      <c r="CX35" s="36">
        <f t="shared" si="334"/>
        <v>2.1768463575000001</v>
      </c>
      <c r="CY35" s="36">
        <f t="shared" si="334"/>
        <v>2.1768463575000001</v>
      </c>
      <c r="CZ35" s="36">
        <f t="shared" si="334"/>
        <v>2.1768463575000001</v>
      </c>
      <c r="DA35" s="36">
        <f t="shared" si="334"/>
        <v>2.1768463575000001</v>
      </c>
      <c r="DB35" s="36">
        <f t="shared" si="334"/>
        <v>2.1768463575000001</v>
      </c>
      <c r="DC35" s="36">
        <f t="shared" si="334"/>
        <v>2.1768463575000001</v>
      </c>
      <c r="DD35" s="36">
        <f t="shared" si="334"/>
        <v>1.7898514495</v>
      </c>
      <c r="DE35" s="36">
        <f t="shared" si="334"/>
        <v>0</v>
      </c>
      <c r="DF35" s="36">
        <f t="shared" si="334"/>
        <v>0</v>
      </c>
      <c r="DG35" s="36">
        <f t="shared" si="334"/>
        <v>0</v>
      </c>
      <c r="DH35" s="36">
        <f t="shared" si="334"/>
        <v>0</v>
      </c>
      <c r="DI35" s="36">
        <f t="shared" si="334"/>
        <v>0</v>
      </c>
      <c r="DJ35" s="36">
        <f t="shared" si="334"/>
        <v>0</v>
      </c>
      <c r="DK35" s="36">
        <f t="shared" si="334"/>
        <v>0</v>
      </c>
      <c r="DL35" s="36">
        <f t="shared" si="334"/>
        <v>0</v>
      </c>
      <c r="DM35" s="36">
        <f t="shared" si="334"/>
        <v>0</v>
      </c>
      <c r="DN35" s="36">
        <f t="shared" si="334"/>
        <v>0</v>
      </c>
      <c r="DO35" s="36">
        <f t="shared" si="334"/>
        <v>0</v>
      </c>
      <c r="DP35" s="36">
        <f t="shared" si="334"/>
        <v>0</v>
      </c>
      <c r="DQ35" s="36">
        <f>SUMIFS($GM35:$WE35,$GM$29:$WE$29,DQ$29)</f>
        <v>0</v>
      </c>
      <c r="DR35" s="36">
        <f t="shared" si="335"/>
        <v>0</v>
      </c>
      <c r="DS35" s="36">
        <f t="shared" si="335"/>
        <v>0</v>
      </c>
      <c r="DT35" s="36">
        <f t="shared" si="335"/>
        <v>0</v>
      </c>
      <c r="DU35" s="36">
        <f t="shared" si="335"/>
        <v>0</v>
      </c>
      <c r="DV35" s="36">
        <f t="shared" si="335"/>
        <v>0</v>
      </c>
      <c r="DW35" s="36">
        <f t="shared" si="335"/>
        <v>0</v>
      </c>
      <c r="DX35" s="36">
        <f t="shared" si="335"/>
        <v>0</v>
      </c>
      <c r="DY35" s="36">
        <f t="shared" si="335"/>
        <v>0</v>
      </c>
      <c r="DZ35" s="36">
        <f t="shared" si="335"/>
        <v>0</v>
      </c>
      <c r="EA35" s="36">
        <f t="shared" si="335"/>
        <v>0</v>
      </c>
      <c r="EB35" s="36">
        <f t="shared" si="335"/>
        <v>0</v>
      </c>
      <c r="EC35" s="36">
        <f t="shared" si="335"/>
        <v>0</v>
      </c>
      <c r="ED35" s="36">
        <f t="shared" si="335"/>
        <v>0</v>
      </c>
      <c r="EE35" s="36">
        <f t="shared" si="335"/>
        <v>0</v>
      </c>
      <c r="EF35" s="36">
        <f t="shared" si="335"/>
        <v>0</v>
      </c>
      <c r="EG35" s="36">
        <f t="shared" si="335"/>
        <v>0</v>
      </c>
      <c r="EH35" s="36">
        <f t="shared" si="335"/>
        <v>0</v>
      </c>
      <c r="EI35" s="36">
        <f t="shared" si="335"/>
        <v>0</v>
      </c>
      <c r="EJ35" s="36">
        <f t="shared" si="335"/>
        <v>0</v>
      </c>
      <c r="EK35" s="36">
        <f t="shared" si="335"/>
        <v>0</v>
      </c>
      <c r="EL35" s="36">
        <f t="shared" si="335"/>
        <v>0</v>
      </c>
      <c r="EM35" s="36">
        <f t="shared" si="335"/>
        <v>0</v>
      </c>
      <c r="EN35" s="36">
        <f t="shared" si="335"/>
        <v>0</v>
      </c>
      <c r="EO35" s="36">
        <f t="shared" si="335"/>
        <v>0</v>
      </c>
      <c r="EP35" s="36">
        <f t="shared" si="335"/>
        <v>0</v>
      </c>
      <c r="EQ35" s="36">
        <f t="shared" si="335"/>
        <v>0</v>
      </c>
      <c r="ER35" s="36">
        <f t="shared" si="335"/>
        <v>0</v>
      </c>
      <c r="ES35" s="36">
        <f t="shared" si="335"/>
        <v>0</v>
      </c>
      <c r="ET35" s="36">
        <f t="shared" si="335"/>
        <v>0</v>
      </c>
      <c r="EU35" s="36">
        <f t="shared" si="335"/>
        <v>0</v>
      </c>
      <c r="EV35" s="36">
        <f t="shared" si="335"/>
        <v>0</v>
      </c>
      <c r="EW35" s="36">
        <f t="shared" si="335"/>
        <v>0</v>
      </c>
      <c r="EX35" s="36">
        <f t="shared" si="335"/>
        <v>0</v>
      </c>
      <c r="EY35" s="36">
        <f t="shared" si="335"/>
        <v>0</v>
      </c>
      <c r="EZ35" s="36">
        <f t="shared" si="335"/>
        <v>0</v>
      </c>
      <c r="FA35" s="36">
        <f t="shared" si="335"/>
        <v>0</v>
      </c>
      <c r="FB35" s="36">
        <f t="shared" si="335"/>
        <v>0</v>
      </c>
      <c r="FC35" s="36">
        <f t="shared" si="335"/>
        <v>0</v>
      </c>
      <c r="FD35" s="36">
        <f t="shared" si="335"/>
        <v>0</v>
      </c>
      <c r="FE35" s="36">
        <f t="shared" si="335"/>
        <v>0</v>
      </c>
      <c r="FF35" s="36">
        <f t="shared" si="335"/>
        <v>0</v>
      </c>
      <c r="FG35" s="36">
        <f t="shared" si="335"/>
        <v>0</v>
      </c>
      <c r="FH35" s="36">
        <f t="shared" si="335"/>
        <v>0</v>
      </c>
      <c r="FI35" s="36">
        <f t="shared" si="335"/>
        <v>0</v>
      </c>
      <c r="FJ35" s="36">
        <f t="shared" si="335"/>
        <v>0</v>
      </c>
      <c r="FK35" s="36">
        <f t="shared" si="335"/>
        <v>0</v>
      </c>
      <c r="FL35" s="36">
        <f t="shared" si="335"/>
        <v>0</v>
      </c>
      <c r="FM35" s="36">
        <f t="shared" si="335"/>
        <v>0</v>
      </c>
      <c r="FN35" s="36">
        <f t="shared" si="335"/>
        <v>0</v>
      </c>
      <c r="FO35" s="36">
        <f t="shared" si="335"/>
        <v>0</v>
      </c>
      <c r="FP35" s="36">
        <f t="shared" si="335"/>
        <v>0</v>
      </c>
      <c r="FQ35" s="36">
        <f t="shared" si="335"/>
        <v>0</v>
      </c>
      <c r="FR35" s="36">
        <f t="shared" si="335"/>
        <v>0</v>
      </c>
      <c r="FS35" s="36">
        <f t="shared" si="335"/>
        <v>0</v>
      </c>
      <c r="FT35" s="36">
        <f t="shared" si="335"/>
        <v>0</v>
      </c>
      <c r="FU35" s="36">
        <f t="shared" si="335"/>
        <v>0</v>
      </c>
      <c r="FV35" s="36">
        <f t="shared" si="335"/>
        <v>0</v>
      </c>
      <c r="FW35" s="36">
        <f t="shared" si="335"/>
        <v>0</v>
      </c>
      <c r="FX35" s="36">
        <f t="shared" si="335"/>
        <v>0</v>
      </c>
      <c r="FY35" s="36">
        <f t="shared" si="335"/>
        <v>0</v>
      </c>
      <c r="FZ35" s="36">
        <f t="shared" si="335"/>
        <v>0</v>
      </c>
      <c r="GA35" s="36">
        <f t="shared" si="335"/>
        <v>0</v>
      </c>
      <c r="GB35" s="36">
        <f t="shared" si="335"/>
        <v>0</v>
      </c>
      <c r="GC35" s="36">
        <f t="shared" ref="GC35:GC51" si="369">SUMIFS($GM35:$WE35,$GM$29:$WE$29,GC$29)</f>
        <v>0</v>
      </c>
      <c r="GD35" s="36">
        <f t="shared" si="336"/>
        <v>0</v>
      </c>
      <c r="GE35" s="36">
        <f t="shared" si="336"/>
        <v>0</v>
      </c>
      <c r="GF35" s="36">
        <f t="shared" si="336"/>
        <v>0</v>
      </c>
      <c r="GG35" s="36">
        <f t="shared" si="336"/>
        <v>0</v>
      </c>
      <c r="GH35" s="36">
        <f t="shared" si="336"/>
        <v>0</v>
      </c>
      <c r="GI35" s="36">
        <f t="shared" si="336"/>
        <v>0</v>
      </c>
      <c r="GJ35" s="36">
        <f t="shared" si="336"/>
        <v>0</v>
      </c>
      <c r="GK35" s="36"/>
      <c r="GL35" s="29" t="str">
        <f t="shared" si="350"/>
        <v>012/2007</v>
      </c>
      <c r="GM35" s="263">
        <f>((IF(AND(GM$24&gt;=$Q35,GM$25&lt;=$R35),GM$27,IF(AND(GM$25&gt;$Q35,GM$24&lt;$R35),(MIN(GM$25,$R35)-MAX(GM$24,$Q35)+1),0))/GM$27)*($H35/12)/1000000)*($N35*1+$O35*1)+((IF(AND(GM$24&gt;=$Q35,GM$25&lt;=$R35),GM$27,IF(AND(GM$25&gt;$Q35,GM$24&lt;$R35),(MIN(GM$25,$R35)-MAX(GM$24,$Q35)+1),0))/GM$27)*($G35/12)/1000000)</f>
        <v>1.4512309050000001</v>
      </c>
      <c r="GN35" s="263">
        <f t="shared" ref="GN35:GX35" si="370">((IF(AND(GN$24&gt;=$Q35,GN$25&lt;=$R35),GN$27,IF(AND(GN$25&gt;$Q35,GN$24&lt;$R35),(MIN(GN$25,$R35)-MAX(GN$24,$Q35)+1),0))/GN$27)*($H35/12)/1000000)*($N35*1+$O35*1)+((IF(AND(GN$24&gt;=$Q35,GN$25&lt;=$R35),GN$27,IF(AND(GN$25&gt;$Q35,GN$24&lt;$R35),(MIN(GN$25,$R35)-MAX(GN$24,$Q35)+1),0))/GN$27)*($G35/12)/1000000)</f>
        <v>1.4512309050000001</v>
      </c>
      <c r="GO35" s="263">
        <f t="shared" si="370"/>
        <v>1.4512309050000001</v>
      </c>
      <c r="GP35" s="263">
        <f t="shared" si="370"/>
        <v>1.4512309050000001</v>
      </c>
      <c r="GQ35" s="263">
        <f t="shared" si="370"/>
        <v>1.4512309050000001</v>
      </c>
      <c r="GR35" s="263">
        <f t="shared" si="370"/>
        <v>1.4512309050000001</v>
      </c>
      <c r="GS35" s="263">
        <f t="shared" si="370"/>
        <v>1.4512309050000001</v>
      </c>
      <c r="GT35" s="263">
        <f t="shared" si="370"/>
        <v>1.4512309050000001</v>
      </c>
      <c r="GU35" s="263">
        <f t="shared" si="370"/>
        <v>1.4512309050000001</v>
      </c>
      <c r="GV35" s="263">
        <f t="shared" si="370"/>
        <v>1.4512309050000001</v>
      </c>
      <c r="GW35" s="263">
        <f t="shared" si="370"/>
        <v>1.4512309050000001</v>
      </c>
      <c r="GX35" s="263">
        <f t="shared" si="370"/>
        <v>1.4512309050000001</v>
      </c>
      <c r="GY35" s="471">
        <f>((IF(AND(GY$24&gt;=$Q35,GY$25&lt;=$R35),GY$27,IF(AND(GY$25&gt;$Q35,GY$24&lt;$R35),(MIN(GY$25,$R35)-MAX(GY$24,$Q35)+1),0))/GY$27)*($H35/12)/1000000)*($N35*1+$O35*1)+((IF(AND(GY$24&gt;=$Q35,GY$25&lt;=$R35),GY$27,IF(AND(GY$25&gt;$Q35,GY$24&lt;$R35),(MIN(GY$25,$R35)-MAX(GY$24,$Q35)+1),0))/GY$27)*($G35/12)/1000000)+((IF(AND(GY$24&gt;=$Q35,GY$25&lt;=$R35),GY$27,IF(AND(GY$25&gt;$Q35,GY$24&lt;$R35),(MIN(GY$25,$R35)-MAX(GY$24,$Q35)+1),0))/GY$27)*($P35/12)/1000000)</f>
        <v>1.4512309050000001</v>
      </c>
      <c r="GZ35" s="471">
        <f>((IF(AND(GZ$24&gt;=$Q35,GZ$25&lt;=$R35),GZ$27,IF(AND(GZ$25&gt;$Q35,GZ$24&lt;$R35),(MIN(GZ$25,$R35)-MAX(GZ$24,$Q35)+1),0))/GZ$27)*($H35/12)/1000000)*($N35*1+$O35*1)+((IF(AND(GZ$24&gt;=$Q35,GZ$25&lt;=$R35),GZ$27,IF(AND(GZ$25&gt;$Q35,GZ$24&lt;$R35),(MIN(GZ$25,$R35)-MAX(GZ$24,$Q35)+1),0))/GZ$27)*($G35/12)/1000000)+((IF(AND(GZ$24&gt;=$Q35,GZ$25&lt;=$R35),GZ$27,IF(AND(GZ$25&gt;$Q35,GZ$24&lt;$R35),(MIN(GZ$25,$R35)-MAX(GZ$24,$Q35)+1),0))/GZ$27)*($P35/12)/1000000)</f>
        <v>1.4512309050000001</v>
      </c>
      <c r="HA35" s="471">
        <f>((IF(AND(HA$24&gt;=$Q35,HA$25&lt;=$R35),HA$27,IF(AND(HA$25&gt;$Q35,HA$24&lt;$R35),(MIN(HA$25,$R35)-MAX(HA$24,$Q35)+1),0))/HA$27)*($H35/12)/1000000)*($N35*0.5+$O35*1)+((IF(AND(HA$24&gt;=$Q35,HA$25&lt;=$R35),HA$27,IF(AND(HA$25&gt;$Q35,HA$24&lt;$R35),(MIN(HA$25,$R35)-MAX(HA$24,$Q35)+1),0))/HA$27)*($G35/12)/1000000)+((IF(AND(HA$24&gt;=$Q35,HA$25&lt;=$R35),HA$27,IF(AND(HA$25&gt;$Q35,HA$24&lt;$R35),(MIN(HA$25,$R35)-MAX(HA$24,$Q35)+1),0))/HA$27)*($P35/12)/1000000)</f>
        <v>1.1609847240000002</v>
      </c>
      <c r="HB35" s="471">
        <f t="shared" ref="HB35:IQ35" si="371">((IF(AND(HB$24&gt;=$Q35,HB$25&lt;=$R35),HB$27,IF(AND(HB$25&gt;$Q35,HB$24&lt;$R35),(MIN(HB$25,$R35)-MAX(HB$24,$Q35)+1),0))/HB$27)*($H35/12)/1000000)*($N35*0.5+$O35*1)+((IF(AND(HB$24&gt;=$Q35,HB$25&lt;=$R35),HB$27,IF(AND(HB$25&gt;$Q35,HB$24&lt;$R35),(MIN(HB$25,$R35)-MAX(HB$24,$Q35)+1),0))/HB$27)*($G35/12)/1000000)+((IF(AND(HB$24&gt;=$Q35,HB$25&lt;=$R35),HB$27,IF(AND(HB$25&gt;$Q35,HB$24&lt;$R35),(MIN(HB$25,$R35)-MAX(HB$24,$Q35)+1),0))/HB$27)*($P35/12)/1000000)</f>
        <v>1.1609847240000002</v>
      </c>
      <c r="HC35" s="471">
        <f t="shared" si="371"/>
        <v>1.1609847240000002</v>
      </c>
      <c r="HD35" s="471">
        <f t="shared" si="371"/>
        <v>1.1609847240000002</v>
      </c>
      <c r="HE35" s="471">
        <f t="shared" si="371"/>
        <v>1.1609847240000002</v>
      </c>
      <c r="HF35" s="471">
        <f t="shared" si="371"/>
        <v>1.1609847240000002</v>
      </c>
      <c r="HG35" s="471">
        <f t="shared" si="371"/>
        <v>1.1609847240000002</v>
      </c>
      <c r="HH35" s="471">
        <f t="shared" si="371"/>
        <v>1.1609847240000002</v>
      </c>
      <c r="HI35" s="471">
        <f t="shared" si="371"/>
        <v>1.1609847240000002</v>
      </c>
      <c r="HJ35" s="471">
        <f t="shared" si="371"/>
        <v>1.1609847240000002</v>
      </c>
      <c r="HK35" s="471">
        <f t="shared" si="371"/>
        <v>1.1609847240000002</v>
      </c>
      <c r="HL35" s="471">
        <f t="shared" si="371"/>
        <v>1.1609847240000002</v>
      </c>
      <c r="HM35" s="471">
        <f t="shared" si="371"/>
        <v>1.1609847240000002</v>
      </c>
      <c r="HN35" s="471">
        <f t="shared" si="371"/>
        <v>1.1609847240000002</v>
      </c>
      <c r="HO35" s="471">
        <f t="shared" si="371"/>
        <v>1.1609847240000002</v>
      </c>
      <c r="HP35" s="471">
        <f t="shared" si="371"/>
        <v>1.1609847240000002</v>
      </c>
      <c r="HQ35" s="471">
        <f t="shared" si="371"/>
        <v>1.1609847240000002</v>
      </c>
      <c r="HR35" s="471">
        <f t="shared" si="371"/>
        <v>1.1609847240000002</v>
      </c>
      <c r="HS35" s="471">
        <f t="shared" si="371"/>
        <v>1.1609847240000002</v>
      </c>
      <c r="HT35" s="471">
        <f t="shared" si="371"/>
        <v>1.1609847240000002</v>
      </c>
      <c r="HU35" s="471">
        <f t="shared" si="371"/>
        <v>1.1609847240000002</v>
      </c>
      <c r="HV35" s="471">
        <f t="shared" si="371"/>
        <v>1.1609847240000002</v>
      </c>
      <c r="HW35" s="471">
        <f t="shared" si="371"/>
        <v>1.1609847240000002</v>
      </c>
      <c r="HX35" s="471">
        <f t="shared" si="371"/>
        <v>1.1609847240000002</v>
      </c>
      <c r="HY35" s="471">
        <f t="shared" si="371"/>
        <v>1.1609847240000002</v>
      </c>
      <c r="HZ35" s="471">
        <f t="shared" si="371"/>
        <v>1.1609847240000002</v>
      </c>
      <c r="IA35" s="471">
        <f t="shared" si="371"/>
        <v>1.1609847240000002</v>
      </c>
      <c r="IB35" s="471">
        <f t="shared" si="371"/>
        <v>1.1609847240000002</v>
      </c>
      <c r="IC35" s="471">
        <f t="shared" si="371"/>
        <v>1.1609847240000002</v>
      </c>
      <c r="ID35" s="471">
        <f t="shared" si="371"/>
        <v>1.1609847240000002</v>
      </c>
      <c r="IE35" s="471">
        <f t="shared" si="371"/>
        <v>1.1609847240000002</v>
      </c>
      <c r="IF35" s="471">
        <f t="shared" si="371"/>
        <v>1.1609847240000002</v>
      </c>
      <c r="IG35" s="471">
        <f t="shared" si="371"/>
        <v>1.1609847240000002</v>
      </c>
      <c r="IH35" s="471">
        <f t="shared" si="371"/>
        <v>1.1609847240000002</v>
      </c>
      <c r="II35" s="471">
        <f t="shared" si="371"/>
        <v>1.1609847240000002</v>
      </c>
      <c r="IJ35" s="471">
        <f t="shared" si="371"/>
        <v>1.1609847240000002</v>
      </c>
      <c r="IK35" s="471">
        <f t="shared" si="371"/>
        <v>1.1609847240000002</v>
      </c>
      <c r="IL35" s="471">
        <f t="shared" si="371"/>
        <v>1.1609847240000002</v>
      </c>
      <c r="IM35" s="471">
        <f t="shared" si="371"/>
        <v>1.1609847240000002</v>
      </c>
      <c r="IN35" s="471">
        <f t="shared" si="371"/>
        <v>1.1609847240000002</v>
      </c>
      <c r="IO35" s="471">
        <f t="shared" si="371"/>
        <v>1.1609847240000002</v>
      </c>
      <c r="IP35" s="471">
        <f t="shared" si="371"/>
        <v>1.1609847240000002</v>
      </c>
      <c r="IQ35" s="471">
        <f t="shared" si="371"/>
        <v>1.1609847240000002</v>
      </c>
      <c r="IR35" s="471">
        <f>((IF(AND(IR$24&gt;=$Q35,IR$25&lt;=$R35),IR$27,IF(AND(IR$25&gt;$Q35,IR$24&lt;$R35),(MIN(IR$25,$R35)-MAX(IR$24,$Q35)+1),0))/IR$27)*($H35/12)/1000000)*($N35*0.5+$O35*0.5)+((IF(AND(IR$24&gt;=$Q35,IR$25&lt;=$R35),IR$27,IF(AND(IR$25&gt;$Q35,IR$24&lt;$R35),(MIN(IR$25,$R35)-MAX(IR$24,$Q35)+1),0))/IR$27)*($G35/12)/1000000)+((IF(AND(IR$24&gt;=$Q35,IR$25&lt;=$R35),IR$27,IF(AND(IR$25&gt;$Q35,IR$24&lt;$R35),(MIN(IR$25,$R35)-MAX(IR$24,$Q35)+1),0))/IR$27)*($P35/12)/1000000)</f>
        <v>0.72561545250000004</v>
      </c>
      <c r="IS35" s="471">
        <f t="shared" ref="IS35:LD35" si="372">((IF(AND(IS$24&gt;=$Q35,IS$25&lt;=$R35),IS$27,IF(AND(IS$25&gt;$Q35,IS$24&lt;$R35),(MIN(IS$25,$R35)-MAX(IS$24,$Q35)+1),0))/IS$27)*($H35/12)/1000000)*($N35*0.5+$O35*0.5)+((IF(AND(IS$24&gt;=$Q35,IS$25&lt;=$R35),IS$27,IF(AND(IS$25&gt;$Q35,IS$24&lt;$R35),(MIN(IS$25,$R35)-MAX(IS$24,$Q35)+1),0))/IS$27)*($G35/12)/1000000)+((IF(AND(IS$24&gt;=$Q35,IS$25&lt;=$R35),IS$27,IF(AND(IS$25&gt;$Q35,IS$24&lt;$R35),(MIN(IS$25,$R35)-MAX(IS$24,$Q35)+1),0))/IS$27)*($P35/12)/1000000)</f>
        <v>0.72561545250000004</v>
      </c>
      <c r="IT35" s="471">
        <f t="shared" si="372"/>
        <v>0.72561545250000004</v>
      </c>
      <c r="IU35" s="471">
        <f t="shared" si="372"/>
        <v>0.72561545250000004</v>
      </c>
      <c r="IV35" s="471">
        <f t="shared" si="372"/>
        <v>0.72561545250000004</v>
      </c>
      <c r="IW35" s="471">
        <f t="shared" si="372"/>
        <v>0.72561545250000004</v>
      </c>
      <c r="IX35" s="471">
        <f t="shared" si="372"/>
        <v>0.72561545250000004</v>
      </c>
      <c r="IY35" s="471">
        <f t="shared" si="372"/>
        <v>0.72561545250000004</v>
      </c>
      <c r="IZ35" s="471">
        <f t="shared" si="372"/>
        <v>0.72561545250000004</v>
      </c>
      <c r="JA35" s="471">
        <f t="shared" si="372"/>
        <v>0.72561545250000004</v>
      </c>
      <c r="JB35" s="471">
        <f t="shared" si="372"/>
        <v>0.72561545250000004</v>
      </c>
      <c r="JC35" s="471">
        <f t="shared" si="372"/>
        <v>0.72561545250000004</v>
      </c>
      <c r="JD35" s="471">
        <f t="shared" si="372"/>
        <v>0.72561545250000004</v>
      </c>
      <c r="JE35" s="471">
        <f t="shared" si="372"/>
        <v>0.72561545250000004</v>
      </c>
      <c r="JF35" s="471">
        <f t="shared" si="372"/>
        <v>0.72561545250000004</v>
      </c>
      <c r="JG35" s="471">
        <f t="shared" si="372"/>
        <v>0.72561545250000004</v>
      </c>
      <c r="JH35" s="471">
        <f t="shared" si="372"/>
        <v>0.72561545250000004</v>
      </c>
      <c r="JI35" s="471">
        <f t="shared" si="372"/>
        <v>0.72561545250000004</v>
      </c>
      <c r="JJ35" s="471">
        <f t="shared" si="372"/>
        <v>0.72561545250000004</v>
      </c>
      <c r="JK35" s="471">
        <f t="shared" si="372"/>
        <v>0.72561545250000004</v>
      </c>
      <c r="JL35" s="471">
        <f t="shared" si="372"/>
        <v>0.72561545250000004</v>
      </c>
      <c r="JM35" s="471">
        <f t="shared" si="372"/>
        <v>0.72561545250000004</v>
      </c>
      <c r="JN35" s="471">
        <f t="shared" si="372"/>
        <v>0.72561545250000004</v>
      </c>
      <c r="JO35" s="471">
        <f t="shared" si="372"/>
        <v>0.72561545250000004</v>
      </c>
      <c r="JP35" s="471">
        <f t="shared" si="372"/>
        <v>0.72561545250000004</v>
      </c>
      <c r="JQ35" s="471">
        <f t="shared" si="372"/>
        <v>0.72561545250000004</v>
      </c>
      <c r="JR35" s="471">
        <f t="shared" si="372"/>
        <v>0.72561545250000004</v>
      </c>
      <c r="JS35" s="471">
        <f t="shared" si="372"/>
        <v>0.72561545250000004</v>
      </c>
      <c r="JT35" s="471">
        <f t="shared" si="372"/>
        <v>0.72561545250000004</v>
      </c>
      <c r="JU35" s="471">
        <f t="shared" si="372"/>
        <v>0.72561545250000004</v>
      </c>
      <c r="JV35" s="471">
        <f t="shared" si="372"/>
        <v>0.72561545250000004</v>
      </c>
      <c r="JW35" s="471">
        <f t="shared" si="372"/>
        <v>0.72561545250000004</v>
      </c>
      <c r="JX35" s="471">
        <f t="shared" si="372"/>
        <v>0.72561545250000004</v>
      </c>
      <c r="JY35" s="471">
        <f t="shared" si="372"/>
        <v>0.72561545250000004</v>
      </c>
      <c r="JZ35" s="471">
        <f t="shared" si="372"/>
        <v>0.72561545250000004</v>
      </c>
      <c r="KA35" s="471">
        <f t="shared" si="372"/>
        <v>0.72561545250000004</v>
      </c>
      <c r="KB35" s="471">
        <f t="shared" si="372"/>
        <v>0.72561545250000004</v>
      </c>
      <c r="KC35" s="471">
        <f t="shared" si="372"/>
        <v>0.72561545250000004</v>
      </c>
      <c r="KD35" s="471">
        <f t="shared" si="372"/>
        <v>0.72561545250000004</v>
      </c>
      <c r="KE35" s="471">
        <f t="shared" si="372"/>
        <v>0.72561545250000004</v>
      </c>
      <c r="KF35" s="471">
        <f t="shared" si="372"/>
        <v>0.72561545250000004</v>
      </c>
      <c r="KG35" s="471">
        <f t="shared" si="372"/>
        <v>0.72561545250000004</v>
      </c>
      <c r="KH35" s="471">
        <f t="shared" si="372"/>
        <v>0.72561545250000004</v>
      </c>
      <c r="KI35" s="471">
        <f t="shared" si="372"/>
        <v>0.72561545250000004</v>
      </c>
      <c r="KJ35" s="471">
        <f t="shared" si="372"/>
        <v>0.72561545250000004</v>
      </c>
      <c r="KK35" s="471">
        <f t="shared" si="372"/>
        <v>0.72561545250000004</v>
      </c>
      <c r="KL35" s="471">
        <f t="shared" si="372"/>
        <v>0.72561545250000004</v>
      </c>
      <c r="KM35" s="471">
        <f t="shared" si="372"/>
        <v>0.72561545250000004</v>
      </c>
      <c r="KN35" s="471">
        <f t="shared" si="372"/>
        <v>0.72561545250000004</v>
      </c>
      <c r="KO35" s="471">
        <f t="shared" si="372"/>
        <v>0.72561545250000004</v>
      </c>
      <c r="KP35" s="471">
        <f t="shared" si="372"/>
        <v>0.72561545250000004</v>
      </c>
      <c r="KQ35" s="471">
        <f t="shared" si="372"/>
        <v>0.72561545250000004</v>
      </c>
      <c r="KR35" s="471">
        <f t="shared" si="372"/>
        <v>0.72561545250000004</v>
      </c>
      <c r="KS35" s="471">
        <f t="shared" si="372"/>
        <v>0.72561545250000004</v>
      </c>
      <c r="KT35" s="471">
        <f t="shared" si="372"/>
        <v>0.72561545250000004</v>
      </c>
      <c r="KU35" s="471">
        <f t="shared" si="372"/>
        <v>0.72561545250000004</v>
      </c>
      <c r="KV35" s="471">
        <f t="shared" si="372"/>
        <v>0.72561545250000004</v>
      </c>
      <c r="KW35" s="471">
        <f t="shared" si="372"/>
        <v>0.72561545250000004</v>
      </c>
      <c r="KX35" s="471">
        <f t="shared" si="372"/>
        <v>0.72561545250000004</v>
      </c>
      <c r="KY35" s="471">
        <f t="shared" si="372"/>
        <v>0.72561545250000004</v>
      </c>
      <c r="KZ35" s="471">
        <f t="shared" si="372"/>
        <v>0.72561545250000004</v>
      </c>
      <c r="LA35" s="471">
        <f t="shared" si="372"/>
        <v>0.72561545250000004</v>
      </c>
      <c r="LB35" s="471">
        <f t="shared" si="372"/>
        <v>0.72561545250000004</v>
      </c>
      <c r="LC35" s="471">
        <f t="shared" si="372"/>
        <v>0.72561545250000004</v>
      </c>
      <c r="LD35" s="471">
        <f t="shared" si="372"/>
        <v>0.72561545250000004</v>
      </c>
      <c r="LE35" s="471">
        <f t="shared" ref="LE35:NP35" si="373">((IF(AND(LE$24&gt;=$Q35,LE$25&lt;=$R35),LE$27,IF(AND(LE$25&gt;$Q35,LE$24&lt;$R35),(MIN(LE$25,$R35)-MAX(LE$24,$Q35)+1),0))/LE$27)*($H35/12)/1000000)*($N35*0.5+$O35*0.5)+((IF(AND(LE$24&gt;=$Q35,LE$25&lt;=$R35),LE$27,IF(AND(LE$25&gt;$Q35,LE$24&lt;$R35),(MIN(LE$25,$R35)-MAX(LE$24,$Q35)+1),0))/LE$27)*($G35/12)/1000000)+((IF(AND(LE$24&gt;=$Q35,LE$25&lt;=$R35),LE$27,IF(AND(LE$25&gt;$Q35,LE$24&lt;$R35),(MIN(LE$25,$R35)-MAX(LE$24,$Q35)+1),0))/LE$27)*($P35/12)/1000000)</f>
        <v>0.72561545250000004</v>
      </c>
      <c r="LF35" s="471">
        <f t="shared" si="373"/>
        <v>0.72561545250000004</v>
      </c>
      <c r="LG35" s="471">
        <f t="shared" si="373"/>
        <v>0.72561545250000004</v>
      </c>
      <c r="LH35" s="471">
        <f t="shared" si="373"/>
        <v>0.72561545250000004</v>
      </c>
      <c r="LI35" s="471">
        <f t="shared" si="373"/>
        <v>0.72561545250000004</v>
      </c>
      <c r="LJ35" s="471">
        <f t="shared" si="373"/>
        <v>0.72561545250000004</v>
      </c>
      <c r="LK35" s="471">
        <f t="shared" si="373"/>
        <v>0.72561545250000004</v>
      </c>
      <c r="LL35" s="471">
        <f t="shared" si="373"/>
        <v>0.72561545250000004</v>
      </c>
      <c r="LM35" s="471">
        <f t="shared" si="373"/>
        <v>0.72561545250000004</v>
      </c>
      <c r="LN35" s="471">
        <f t="shared" si="373"/>
        <v>0.72561545250000004</v>
      </c>
      <c r="LO35" s="471">
        <f t="shared" si="373"/>
        <v>0.72561545250000004</v>
      </c>
      <c r="LP35" s="471">
        <f t="shared" si="373"/>
        <v>0.72561545250000004</v>
      </c>
      <c r="LQ35" s="471">
        <f t="shared" si="373"/>
        <v>0.72561545250000004</v>
      </c>
      <c r="LR35" s="471">
        <f t="shared" si="373"/>
        <v>0.72561545250000004</v>
      </c>
      <c r="LS35" s="471">
        <f t="shared" si="373"/>
        <v>0.72561545250000004</v>
      </c>
      <c r="LT35" s="471">
        <f t="shared" si="373"/>
        <v>0.72561545250000004</v>
      </c>
      <c r="LU35" s="471">
        <f t="shared" si="373"/>
        <v>0.72561545250000004</v>
      </c>
      <c r="LV35" s="471">
        <f t="shared" si="373"/>
        <v>0.72561545250000004</v>
      </c>
      <c r="LW35" s="471">
        <f t="shared" si="373"/>
        <v>0.72561545250000004</v>
      </c>
      <c r="LX35" s="471">
        <f t="shared" si="373"/>
        <v>0.72561545250000004</v>
      </c>
      <c r="LY35" s="471">
        <f t="shared" si="373"/>
        <v>0.72561545250000004</v>
      </c>
      <c r="LZ35" s="471">
        <f t="shared" si="373"/>
        <v>0.72561545250000004</v>
      </c>
      <c r="MA35" s="471">
        <f t="shared" si="373"/>
        <v>0.72561545250000004</v>
      </c>
      <c r="MB35" s="471">
        <f t="shared" si="373"/>
        <v>0.72561545250000004</v>
      </c>
      <c r="MC35" s="471">
        <f t="shared" si="373"/>
        <v>0.72561545250000004</v>
      </c>
      <c r="MD35" s="471">
        <f t="shared" si="373"/>
        <v>0.72561545250000004</v>
      </c>
      <c r="ME35" s="471">
        <f t="shared" si="373"/>
        <v>0.72561545250000004</v>
      </c>
      <c r="MF35" s="471">
        <f t="shared" si="373"/>
        <v>0.72561545250000004</v>
      </c>
      <c r="MG35" s="471">
        <f t="shared" si="373"/>
        <v>0.72561545250000004</v>
      </c>
      <c r="MH35" s="471">
        <f t="shared" si="373"/>
        <v>0.72561545250000004</v>
      </c>
      <c r="MI35" s="471">
        <f t="shared" si="373"/>
        <v>0.72561545250000004</v>
      </c>
      <c r="MJ35" s="471">
        <f t="shared" si="373"/>
        <v>0.72561545250000004</v>
      </c>
      <c r="MK35" s="471">
        <f t="shared" si="373"/>
        <v>0.72561545250000004</v>
      </c>
      <c r="ML35" s="471">
        <f t="shared" si="373"/>
        <v>0.33862054450000001</v>
      </c>
      <c r="MM35" s="471">
        <f t="shared" si="373"/>
        <v>0</v>
      </c>
      <c r="MN35" s="471">
        <f t="shared" si="373"/>
        <v>0</v>
      </c>
      <c r="MO35" s="471">
        <f t="shared" si="373"/>
        <v>0</v>
      </c>
      <c r="MP35" s="471">
        <f t="shared" si="373"/>
        <v>0</v>
      </c>
      <c r="MQ35" s="471">
        <f t="shared" si="373"/>
        <v>0</v>
      </c>
      <c r="MR35" s="471">
        <f t="shared" si="373"/>
        <v>0</v>
      </c>
      <c r="MS35" s="471">
        <f t="shared" si="373"/>
        <v>0</v>
      </c>
      <c r="MT35" s="471">
        <f t="shared" si="373"/>
        <v>0</v>
      </c>
      <c r="MU35" s="471">
        <f t="shared" si="373"/>
        <v>0</v>
      </c>
      <c r="MV35" s="471">
        <f t="shared" si="373"/>
        <v>0</v>
      </c>
      <c r="MW35" s="471">
        <f t="shared" si="373"/>
        <v>0</v>
      </c>
      <c r="MX35" s="471">
        <f t="shared" si="373"/>
        <v>0</v>
      </c>
      <c r="MY35" s="471">
        <f t="shared" si="373"/>
        <v>0</v>
      </c>
      <c r="MZ35" s="471">
        <f t="shared" si="373"/>
        <v>0</v>
      </c>
      <c r="NA35" s="471">
        <f t="shared" si="373"/>
        <v>0</v>
      </c>
      <c r="NB35" s="471">
        <f t="shared" si="373"/>
        <v>0</v>
      </c>
      <c r="NC35" s="471">
        <f t="shared" si="373"/>
        <v>0</v>
      </c>
      <c r="ND35" s="471">
        <f t="shared" si="373"/>
        <v>0</v>
      </c>
      <c r="NE35" s="471">
        <f t="shared" si="373"/>
        <v>0</v>
      </c>
      <c r="NF35" s="471">
        <f t="shared" si="373"/>
        <v>0</v>
      </c>
      <c r="NG35" s="471">
        <f t="shared" si="373"/>
        <v>0</v>
      </c>
      <c r="NH35" s="471">
        <f t="shared" si="373"/>
        <v>0</v>
      </c>
      <c r="NI35" s="471">
        <f t="shared" si="373"/>
        <v>0</v>
      </c>
      <c r="NJ35" s="471">
        <f t="shared" si="373"/>
        <v>0</v>
      </c>
      <c r="NK35" s="471">
        <f t="shared" si="373"/>
        <v>0</v>
      </c>
      <c r="NL35" s="471">
        <f t="shared" si="373"/>
        <v>0</v>
      </c>
      <c r="NM35" s="471">
        <f t="shared" si="373"/>
        <v>0</v>
      </c>
      <c r="NN35" s="471">
        <f t="shared" si="373"/>
        <v>0</v>
      </c>
      <c r="NO35" s="471">
        <f t="shared" si="373"/>
        <v>0</v>
      </c>
      <c r="NP35" s="471">
        <f t="shared" si="373"/>
        <v>0</v>
      </c>
      <c r="NQ35" s="471">
        <f t="shared" ref="NQ35:QB35" si="374">((IF(AND(NQ$24&gt;=$Q35,NQ$25&lt;=$R35),NQ$27,IF(AND(NQ$25&gt;$Q35,NQ$24&lt;$R35),(MIN(NQ$25,$R35)-MAX(NQ$24,$Q35)+1),0))/NQ$27)*($H35/12)/1000000)*($N35*0.5+$O35*0.5)+((IF(AND(NQ$24&gt;=$Q35,NQ$25&lt;=$R35),NQ$27,IF(AND(NQ$25&gt;$Q35,NQ$24&lt;$R35),(MIN(NQ$25,$R35)-MAX(NQ$24,$Q35)+1),0))/NQ$27)*($G35/12)/1000000)+((IF(AND(NQ$24&gt;=$Q35,NQ$25&lt;=$R35),NQ$27,IF(AND(NQ$25&gt;$Q35,NQ$24&lt;$R35),(MIN(NQ$25,$R35)-MAX(NQ$24,$Q35)+1),0))/NQ$27)*($P35/12)/1000000)</f>
        <v>0</v>
      </c>
      <c r="NR35" s="471">
        <f t="shared" si="374"/>
        <v>0</v>
      </c>
      <c r="NS35" s="471">
        <f t="shared" si="374"/>
        <v>0</v>
      </c>
      <c r="NT35" s="471">
        <f t="shared" si="374"/>
        <v>0</v>
      </c>
      <c r="NU35" s="471">
        <f t="shared" si="374"/>
        <v>0</v>
      </c>
      <c r="NV35" s="471">
        <f t="shared" si="374"/>
        <v>0</v>
      </c>
      <c r="NW35" s="471">
        <f t="shared" si="374"/>
        <v>0</v>
      </c>
      <c r="NX35" s="471">
        <f t="shared" si="374"/>
        <v>0</v>
      </c>
      <c r="NY35" s="471">
        <f t="shared" si="374"/>
        <v>0</v>
      </c>
      <c r="NZ35" s="471">
        <f t="shared" si="374"/>
        <v>0</v>
      </c>
      <c r="OA35" s="471">
        <f t="shared" si="374"/>
        <v>0</v>
      </c>
      <c r="OB35" s="471">
        <f t="shared" si="374"/>
        <v>0</v>
      </c>
      <c r="OC35" s="471">
        <f t="shared" si="374"/>
        <v>0</v>
      </c>
      <c r="OD35" s="471">
        <f t="shared" si="374"/>
        <v>0</v>
      </c>
      <c r="OE35" s="471">
        <f t="shared" si="374"/>
        <v>0</v>
      </c>
      <c r="OF35" s="471">
        <f t="shared" si="374"/>
        <v>0</v>
      </c>
      <c r="OG35" s="471">
        <f t="shared" si="374"/>
        <v>0</v>
      </c>
      <c r="OH35" s="471">
        <f t="shared" si="374"/>
        <v>0</v>
      </c>
      <c r="OI35" s="471">
        <f t="shared" si="374"/>
        <v>0</v>
      </c>
      <c r="OJ35" s="471">
        <f t="shared" si="374"/>
        <v>0</v>
      </c>
      <c r="OK35" s="471">
        <f t="shared" si="374"/>
        <v>0</v>
      </c>
      <c r="OL35" s="471">
        <f t="shared" si="374"/>
        <v>0</v>
      </c>
      <c r="OM35" s="471">
        <f t="shared" si="374"/>
        <v>0</v>
      </c>
      <c r="ON35" s="471">
        <f t="shared" si="374"/>
        <v>0</v>
      </c>
      <c r="OO35" s="471">
        <f t="shared" si="374"/>
        <v>0</v>
      </c>
      <c r="OP35" s="471">
        <f t="shared" si="374"/>
        <v>0</v>
      </c>
      <c r="OQ35" s="471">
        <f t="shared" si="374"/>
        <v>0</v>
      </c>
      <c r="OR35" s="471">
        <f t="shared" si="374"/>
        <v>0</v>
      </c>
      <c r="OS35" s="471">
        <f t="shared" si="374"/>
        <v>0</v>
      </c>
      <c r="OT35" s="471">
        <f t="shared" si="374"/>
        <v>0</v>
      </c>
      <c r="OU35" s="471">
        <f t="shared" si="374"/>
        <v>0</v>
      </c>
      <c r="OV35" s="471">
        <f t="shared" si="374"/>
        <v>0</v>
      </c>
      <c r="OW35" s="471">
        <f t="shared" si="374"/>
        <v>0</v>
      </c>
      <c r="OX35" s="471">
        <f t="shared" si="374"/>
        <v>0</v>
      </c>
      <c r="OY35" s="471">
        <f t="shared" si="374"/>
        <v>0</v>
      </c>
      <c r="OZ35" s="471">
        <f t="shared" si="374"/>
        <v>0</v>
      </c>
      <c r="PA35" s="471">
        <f t="shared" si="374"/>
        <v>0</v>
      </c>
      <c r="PB35" s="471">
        <f t="shared" si="374"/>
        <v>0</v>
      </c>
      <c r="PC35" s="471">
        <f t="shared" si="374"/>
        <v>0</v>
      </c>
      <c r="PD35" s="471">
        <f t="shared" si="374"/>
        <v>0</v>
      </c>
      <c r="PE35" s="471">
        <f t="shared" si="374"/>
        <v>0</v>
      </c>
      <c r="PF35" s="471">
        <f t="shared" si="374"/>
        <v>0</v>
      </c>
      <c r="PG35" s="471">
        <f t="shared" si="374"/>
        <v>0</v>
      </c>
      <c r="PH35" s="471">
        <f t="shared" si="374"/>
        <v>0</v>
      </c>
      <c r="PI35" s="471">
        <f t="shared" si="374"/>
        <v>0</v>
      </c>
      <c r="PJ35" s="471">
        <f t="shared" si="374"/>
        <v>0</v>
      </c>
      <c r="PK35" s="471">
        <f t="shared" si="374"/>
        <v>0</v>
      </c>
      <c r="PL35" s="471">
        <f t="shared" si="374"/>
        <v>0</v>
      </c>
      <c r="PM35" s="471">
        <f t="shared" si="374"/>
        <v>0</v>
      </c>
      <c r="PN35" s="471">
        <f t="shared" si="374"/>
        <v>0</v>
      </c>
      <c r="PO35" s="471">
        <f t="shared" si="374"/>
        <v>0</v>
      </c>
      <c r="PP35" s="471">
        <f t="shared" si="374"/>
        <v>0</v>
      </c>
      <c r="PQ35" s="471">
        <f t="shared" si="374"/>
        <v>0</v>
      </c>
      <c r="PR35" s="471">
        <f t="shared" si="374"/>
        <v>0</v>
      </c>
      <c r="PS35" s="471">
        <f t="shared" si="374"/>
        <v>0</v>
      </c>
      <c r="PT35" s="471">
        <f t="shared" si="374"/>
        <v>0</v>
      </c>
      <c r="PU35" s="471">
        <f t="shared" si="374"/>
        <v>0</v>
      </c>
      <c r="PV35" s="471">
        <f t="shared" si="374"/>
        <v>0</v>
      </c>
      <c r="PW35" s="471">
        <f t="shared" si="374"/>
        <v>0</v>
      </c>
      <c r="PX35" s="471">
        <f t="shared" si="374"/>
        <v>0</v>
      </c>
      <c r="PY35" s="471">
        <f t="shared" si="374"/>
        <v>0</v>
      </c>
      <c r="PZ35" s="471">
        <f t="shared" si="374"/>
        <v>0</v>
      </c>
      <c r="QA35" s="471">
        <f t="shared" si="374"/>
        <v>0</v>
      </c>
      <c r="QB35" s="471">
        <f t="shared" si="374"/>
        <v>0</v>
      </c>
      <c r="QC35" s="471">
        <f t="shared" ref="QC35:SN35" si="375">((IF(AND(QC$24&gt;=$Q35,QC$25&lt;=$R35),QC$27,IF(AND(QC$25&gt;$Q35,QC$24&lt;$R35),(MIN(QC$25,$R35)-MAX(QC$24,$Q35)+1),0))/QC$27)*($H35/12)/1000000)*($N35*0.5+$O35*0.5)+((IF(AND(QC$24&gt;=$Q35,QC$25&lt;=$R35),QC$27,IF(AND(QC$25&gt;$Q35,QC$24&lt;$R35),(MIN(QC$25,$R35)-MAX(QC$24,$Q35)+1),0))/QC$27)*($G35/12)/1000000)+((IF(AND(QC$24&gt;=$Q35,QC$25&lt;=$R35),QC$27,IF(AND(QC$25&gt;$Q35,QC$24&lt;$R35),(MIN(QC$25,$R35)-MAX(QC$24,$Q35)+1),0))/QC$27)*($P35/12)/1000000)</f>
        <v>0</v>
      </c>
      <c r="QD35" s="471">
        <f t="shared" si="375"/>
        <v>0</v>
      </c>
      <c r="QE35" s="471">
        <f t="shared" si="375"/>
        <v>0</v>
      </c>
      <c r="QF35" s="471">
        <f t="shared" si="375"/>
        <v>0</v>
      </c>
      <c r="QG35" s="471">
        <f t="shared" si="375"/>
        <v>0</v>
      </c>
      <c r="QH35" s="471">
        <f t="shared" si="375"/>
        <v>0</v>
      </c>
      <c r="QI35" s="471">
        <f t="shared" si="375"/>
        <v>0</v>
      </c>
      <c r="QJ35" s="471">
        <f t="shared" si="375"/>
        <v>0</v>
      </c>
      <c r="QK35" s="471">
        <f t="shared" si="375"/>
        <v>0</v>
      </c>
      <c r="QL35" s="471">
        <f t="shared" si="375"/>
        <v>0</v>
      </c>
      <c r="QM35" s="471">
        <f t="shared" si="375"/>
        <v>0</v>
      </c>
      <c r="QN35" s="471">
        <f t="shared" si="375"/>
        <v>0</v>
      </c>
      <c r="QO35" s="471">
        <f t="shared" si="375"/>
        <v>0</v>
      </c>
      <c r="QP35" s="471">
        <f t="shared" si="375"/>
        <v>0</v>
      </c>
      <c r="QQ35" s="471">
        <f t="shared" si="375"/>
        <v>0</v>
      </c>
      <c r="QR35" s="471">
        <f t="shared" si="375"/>
        <v>0</v>
      </c>
      <c r="QS35" s="471">
        <f t="shared" si="375"/>
        <v>0</v>
      </c>
      <c r="QT35" s="471">
        <f t="shared" si="375"/>
        <v>0</v>
      </c>
      <c r="QU35" s="471">
        <f t="shared" si="375"/>
        <v>0</v>
      </c>
      <c r="QV35" s="471">
        <f t="shared" si="375"/>
        <v>0</v>
      </c>
      <c r="QW35" s="471">
        <f t="shared" si="375"/>
        <v>0</v>
      </c>
      <c r="QX35" s="471">
        <f t="shared" si="375"/>
        <v>0</v>
      </c>
      <c r="QY35" s="471">
        <f t="shared" si="375"/>
        <v>0</v>
      </c>
      <c r="QZ35" s="471">
        <f t="shared" si="375"/>
        <v>0</v>
      </c>
      <c r="RA35" s="471">
        <f t="shared" si="375"/>
        <v>0</v>
      </c>
      <c r="RB35" s="471">
        <f t="shared" si="375"/>
        <v>0</v>
      </c>
      <c r="RC35" s="471">
        <f t="shared" si="375"/>
        <v>0</v>
      </c>
      <c r="RD35" s="471">
        <f t="shared" si="375"/>
        <v>0</v>
      </c>
      <c r="RE35" s="471">
        <f t="shared" si="375"/>
        <v>0</v>
      </c>
      <c r="RF35" s="471">
        <f t="shared" si="375"/>
        <v>0</v>
      </c>
      <c r="RG35" s="471">
        <f t="shared" si="375"/>
        <v>0</v>
      </c>
      <c r="RH35" s="471">
        <f t="shared" si="375"/>
        <v>0</v>
      </c>
      <c r="RI35" s="471">
        <f t="shared" si="375"/>
        <v>0</v>
      </c>
      <c r="RJ35" s="471">
        <f t="shared" si="375"/>
        <v>0</v>
      </c>
      <c r="RK35" s="471">
        <f t="shared" si="375"/>
        <v>0</v>
      </c>
      <c r="RL35" s="471">
        <f t="shared" si="375"/>
        <v>0</v>
      </c>
      <c r="RM35" s="471">
        <f t="shared" si="375"/>
        <v>0</v>
      </c>
      <c r="RN35" s="471">
        <f t="shared" si="375"/>
        <v>0</v>
      </c>
      <c r="RO35" s="471">
        <f t="shared" si="375"/>
        <v>0</v>
      </c>
      <c r="RP35" s="471">
        <f t="shared" si="375"/>
        <v>0</v>
      </c>
      <c r="RQ35" s="471">
        <f t="shared" si="375"/>
        <v>0</v>
      </c>
      <c r="RR35" s="471">
        <f t="shared" si="375"/>
        <v>0</v>
      </c>
      <c r="RS35" s="471">
        <f t="shared" si="375"/>
        <v>0</v>
      </c>
      <c r="RT35" s="471">
        <f t="shared" si="375"/>
        <v>0</v>
      </c>
      <c r="RU35" s="471">
        <f t="shared" si="375"/>
        <v>0</v>
      </c>
      <c r="RV35" s="471">
        <f t="shared" si="375"/>
        <v>0</v>
      </c>
      <c r="RW35" s="471">
        <f t="shared" si="375"/>
        <v>0</v>
      </c>
      <c r="RX35" s="471">
        <f t="shared" si="375"/>
        <v>0</v>
      </c>
      <c r="RY35" s="471">
        <f t="shared" si="375"/>
        <v>0</v>
      </c>
      <c r="RZ35" s="471">
        <f t="shared" si="375"/>
        <v>0</v>
      </c>
      <c r="SA35" s="471">
        <f t="shared" si="375"/>
        <v>0</v>
      </c>
      <c r="SB35" s="471">
        <f t="shared" si="375"/>
        <v>0</v>
      </c>
      <c r="SC35" s="471">
        <f t="shared" si="375"/>
        <v>0</v>
      </c>
      <c r="SD35" s="471">
        <f t="shared" si="375"/>
        <v>0</v>
      </c>
      <c r="SE35" s="471">
        <f t="shared" si="375"/>
        <v>0</v>
      </c>
      <c r="SF35" s="471">
        <f t="shared" si="375"/>
        <v>0</v>
      </c>
      <c r="SG35" s="471">
        <f t="shared" si="375"/>
        <v>0</v>
      </c>
      <c r="SH35" s="471">
        <f t="shared" si="375"/>
        <v>0</v>
      </c>
      <c r="SI35" s="471">
        <f t="shared" si="375"/>
        <v>0</v>
      </c>
      <c r="SJ35" s="471">
        <f t="shared" si="375"/>
        <v>0</v>
      </c>
      <c r="SK35" s="471">
        <f t="shared" si="375"/>
        <v>0</v>
      </c>
      <c r="SL35" s="471">
        <f t="shared" si="375"/>
        <v>0</v>
      </c>
      <c r="SM35" s="471">
        <f t="shared" si="375"/>
        <v>0</v>
      </c>
      <c r="SN35" s="471">
        <f t="shared" si="375"/>
        <v>0</v>
      </c>
      <c r="SO35" s="471">
        <f t="shared" ref="SO35:UZ35" si="376">((IF(AND(SO$24&gt;=$Q35,SO$25&lt;=$R35),SO$27,IF(AND(SO$25&gt;$Q35,SO$24&lt;$R35),(MIN(SO$25,$R35)-MAX(SO$24,$Q35)+1),0))/SO$27)*($H35/12)/1000000)*($N35*0.5+$O35*0.5)+((IF(AND(SO$24&gt;=$Q35,SO$25&lt;=$R35),SO$27,IF(AND(SO$25&gt;$Q35,SO$24&lt;$R35),(MIN(SO$25,$R35)-MAX(SO$24,$Q35)+1),0))/SO$27)*($G35/12)/1000000)+((IF(AND(SO$24&gt;=$Q35,SO$25&lt;=$R35),SO$27,IF(AND(SO$25&gt;$Q35,SO$24&lt;$R35),(MIN(SO$25,$R35)-MAX(SO$24,$Q35)+1),0))/SO$27)*($P35/12)/1000000)</f>
        <v>0</v>
      </c>
      <c r="SP35" s="471">
        <f t="shared" si="376"/>
        <v>0</v>
      </c>
      <c r="SQ35" s="471">
        <f t="shared" si="376"/>
        <v>0</v>
      </c>
      <c r="SR35" s="471">
        <f t="shared" si="376"/>
        <v>0</v>
      </c>
      <c r="SS35" s="471">
        <f t="shared" si="376"/>
        <v>0</v>
      </c>
      <c r="ST35" s="471">
        <f t="shared" si="376"/>
        <v>0</v>
      </c>
      <c r="SU35" s="471">
        <f t="shared" si="376"/>
        <v>0</v>
      </c>
      <c r="SV35" s="471">
        <f t="shared" si="376"/>
        <v>0</v>
      </c>
      <c r="SW35" s="471">
        <f t="shared" si="376"/>
        <v>0</v>
      </c>
      <c r="SX35" s="471">
        <f t="shared" si="376"/>
        <v>0</v>
      </c>
      <c r="SY35" s="471">
        <f t="shared" si="376"/>
        <v>0</v>
      </c>
      <c r="SZ35" s="471">
        <f t="shared" si="376"/>
        <v>0</v>
      </c>
      <c r="TA35" s="471">
        <f t="shared" si="376"/>
        <v>0</v>
      </c>
      <c r="TB35" s="471">
        <f t="shared" si="376"/>
        <v>0</v>
      </c>
      <c r="TC35" s="471">
        <f t="shared" si="376"/>
        <v>0</v>
      </c>
      <c r="TD35" s="471">
        <f t="shared" si="376"/>
        <v>0</v>
      </c>
      <c r="TE35" s="471">
        <f t="shared" si="376"/>
        <v>0</v>
      </c>
      <c r="TF35" s="471">
        <f t="shared" si="376"/>
        <v>0</v>
      </c>
      <c r="TG35" s="471">
        <f t="shared" si="376"/>
        <v>0</v>
      </c>
      <c r="TH35" s="471">
        <f t="shared" si="376"/>
        <v>0</v>
      </c>
      <c r="TI35" s="471">
        <f t="shared" si="376"/>
        <v>0</v>
      </c>
      <c r="TJ35" s="471">
        <f t="shared" si="376"/>
        <v>0</v>
      </c>
      <c r="TK35" s="471">
        <f t="shared" si="376"/>
        <v>0</v>
      </c>
      <c r="TL35" s="471">
        <f t="shared" si="376"/>
        <v>0</v>
      </c>
      <c r="TM35" s="471">
        <f t="shared" si="376"/>
        <v>0</v>
      </c>
      <c r="TN35" s="471">
        <f t="shared" si="376"/>
        <v>0</v>
      </c>
      <c r="TO35" s="471">
        <f t="shared" si="376"/>
        <v>0</v>
      </c>
      <c r="TP35" s="471">
        <f t="shared" si="376"/>
        <v>0</v>
      </c>
      <c r="TQ35" s="471">
        <f t="shared" si="376"/>
        <v>0</v>
      </c>
      <c r="TR35" s="471">
        <f t="shared" si="376"/>
        <v>0</v>
      </c>
      <c r="TS35" s="471">
        <f t="shared" si="376"/>
        <v>0</v>
      </c>
      <c r="TT35" s="471">
        <f t="shared" si="376"/>
        <v>0</v>
      </c>
      <c r="TU35" s="471">
        <f t="shared" si="376"/>
        <v>0</v>
      </c>
      <c r="TV35" s="471">
        <f t="shared" si="376"/>
        <v>0</v>
      </c>
      <c r="TW35" s="471">
        <f t="shared" si="376"/>
        <v>0</v>
      </c>
      <c r="TX35" s="471">
        <f t="shared" si="376"/>
        <v>0</v>
      </c>
      <c r="TY35" s="471">
        <f t="shared" si="376"/>
        <v>0</v>
      </c>
      <c r="TZ35" s="471">
        <f t="shared" si="376"/>
        <v>0</v>
      </c>
      <c r="UA35" s="471">
        <f t="shared" si="376"/>
        <v>0</v>
      </c>
      <c r="UB35" s="471">
        <f t="shared" si="376"/>
        <v>0</v>
      </c>
      <c r="UC35" s="471">
        <f t="shared" si="376"/>
        <v>0</v>
      </c>
      <c r="UD35" s="471">
        <f t="shared" si="376"/>
        <v>0</v>
      </c>
      <c r="UE35" s="471">
        <f t="shared" si="376"/>
        <v>0</v>
      </c>
      <c r="UF35" s="471">
        <f t="shared" si="376"/>
        <v>0</v>
      </c>
      <c r="UG35" s="471">
        <f t="shared" si="376"/>
        <v>0</v>
      </c>
      <c r="UH35" s="471">
        <f t="shared" si="376"/>
        <v>0</v>
      </c>
      <c r="UI35" s="471">
        <f t="shared" si="376"/>
        <v>0</v>
      </c>
      <c r="UJ35" s="471">
        <f t="shared" si="376"/>
        <v>0</v>
      </c>
      <c r="UK35" s="471">
        <f t="shared" si="376"/>
        <v>0</v>
      </c>
      <c r="UL35" s="471">
        <f t="shared" si="376"/>
        <v>0</v>
      </c>
      <c r="UM35" s="471">
        <f t="shared" si="376"/>
        <v>0</v>
      </c>
      <c r="UN35" s="471">
        <f t="shared" si="376"/>
        <v>0</v>
      </c>
      <c r="UO35" s="471">
        <f t="shared" si="376"/>
        <v>0</v>
      </c>
      <c r="UP35" s="471">
        <f t="shared" si="376"/>
        <v>0</v>
      </c>
      <c r="UQ35" s="471">
        <f t="shared" si="376"/>
        <v>0</v>
      </c>
      <c r="UR35" s="471">
        <f t="shared" si="376"/>
        <v>0</v>
      </c>
      <c r="US35" s="471">
        <f t="shared" si="376"/>
        <v>0</v>
      </c>
      <c r="UT35" s="471">
        <f t="shared" si="376"/>
        <v>0</v>
      </c>
      <c r="UU35" s="471">
        <f t="shared" si="376"/>
        <v>0</v>
      </c>
      <c r="UV35" s="471">
        <f t="shared" si="376"/>
        <v>0</v>
      </c>
      <c r="UW35" s="471">
        <f t="shared" si="376"/>
        <v>0</v>
      </c>
      <c r="UX35" s="471">
        <f t="shared" si="376"/>
        <v>0</v>
      </c>
      <c r="UY35" s="471">
        <f t="shared" si="376"/>
        <v>0</v>
      </c>
      <c r="UZ35" s="471">
        <f t="shared" si="376"/>
        <v>0</v>
      </c>
      <c r="VA35" s="471">
        <f t="shared" ref="VA35:WD35" si="377">((IF(AND(VA$24&gt;=$Q35,VA$25&lt;=$R35),VA$27,IF(AND(VA$25&gt;$Q35,VA$24&lt;$R35),(MIN(VA$25,$R35)-MAX(VA$24,$Q35)+1),0))/VA$27)*($H35/12)/1000000)*($N35*0.5+$O35*0.5)+((IF(AND(VA$24&gt;=$Q35,VA$25&lt;=$R35),VA$27,IF(AND(VA$25&gt;$Q35,VA$24&lt;$R35),(MIN(VA$25,$R35)-MAX(VA$24,$Q35)+1),0))/VA$27)*($G35/12)/1000000)+((IF(AND(VA$24&gt;=$Q35,VA$25&lt;=$R35),VA$27,IF(AND(VA$25&gt;$Q35,VA$24&lt;$R35),(MIN(VA$25,$R35)-MAX(VA$24,$Q35)+1),0))/VA$27)*($P35/12)/1000000)</f>
        <v>0</v>
      </c>
      <c r="VB35" s="471">
        <f t="shared" si="377"/>
        <v>0</v>
      </c>
      <c r="VC35" s="471">
        <f t="shared" si="377"/>
        <v>0</v>
      </c>
      <c r="VD35" s="471">
        <f t="shared" si="377"/>
        <v>0</v>
      </c>
      <c r="VE35" s="471">
        <f t="shared" si="377"/>
        <v>0</v>
      </c>
      <c r="VF35" s="471">
        <f t="shared" si="377"/>
        <v>0</v>
      </c>
      <c r="VG35" s="471">
        <f t="shared" si="377"/>
        <v>0</v>
      </c>
      <c r="VH35" s="471">
        <f t="shared" si="377"/>
        <v>0</v>
      </c>
      <c r="VI35" s="471">
        <f t="shared" si="377"/>
        <v>0</v>
      </c>
      <c r="VJ35" s="471">
        <f t="shared" si="377"/>
        <v>0</v>
      </c>
      <c r="VK35" s="471">
        <f t="shared" si="377"/>
        <v>0</v>
      </c>
      <c r="VL35" s="471">
        <f t="shared" si="377"/>
        <v>0</v>
      </c>
      <c r="VM35" s="471">
        <f t="shared" si="377"/>
        <v>0</v>
      </c>
      <c r="VN35" s="471">
        <f t="shared" si="377"/>
        <v>0</v>
      </c>
      <c r="VO35" s="471">
        <f t="shared" si="377"/>
        <v>0</v>
      </c>
      <c r="VP35" s="471">
        <f t="shared" si="377"/>
        <v>0</v>
      </c>
      <c r="VQ35" s="471">
        <f t="shared" si="377"/>
        <v>0</v>
      </c>
      <c r="VR35" s="471">
        <f t="shared" si="377"/>
        <v>0</v>
      </c>
      <c r="VS35" s="471">
        <f t="shared" si="377"/>
        <v>0</v>
      </c>
      <c r="VT35" s="471">
        <f t="shared" si="377"/>
        <v>0</v>
      </c>
      <c r="VU35" s="471">
        <f t="shared" si="377"/>
        <v>0</v>
      </c>
      <c r="VV35" s="471">
        <f t="shared" si="377"/>
        <v>0</v>
      </c>
      <c r="VW35" s="471">
        <f t="shared" si="377"/>
        <v>0</v>
      </c>
      <c r="VX35" s="471">
        <f t="shared" si="377"/>
        <v>0</v>
      </c>
      <c r="VY35" s="471">
        <f t="shared" si="377"/>
        <v>0</v>
      </c>
      <c r="VZ35" s="471">
        <f t="shared" si="377"/>
        <v>0</v>
      </c>
      <c r="WA35" s="471">
        <f t="shared" si="377"/>
        <v>0</v>
      </c>
      <c r="WB35" s="471">
        <f t="shared" si="377"/>
        <v>0</v>
      </c>
      <c r="WC35" s="471">
        <f t="shared" si="377"/>
        <v>0</v>
      </c>
      <c r="WD35" s="471">
        <f t="shared" si="377"/>
        <v>0</v>
      </c>
    </row>
    <row r="36" spans="1:602" x14ac:dyDescent="0.35">
      <c r="A36" s="29"/>
      <c r="B36" s="29">
        <f t="shared" si="359"/>
        <v>5</v>
      </c>
      <c r="C36" s="29" t="s">
        <v>4</v>
      </c>
      <c r="D36" s="29" t="s">
        <v>66</v>
      </c>
      <c r="E36" s="69">
        <f>INDEX('Current RAP - 2024-25 Cycle'!$K:$K,MATCH('24-25 Projection - RAP Tendered'!$D36,'Current RAP - 2024-25 Cycle'!$C:$C,0),1)</f>
        <v>6955472.4500000002</v>
      </c>
      <c r="F36" s="69">
        <f>INDEX('Current RAP - 2024-25 Cycle'!$G:$G,MATCH('24-25 Projection - RAP Tendered'!$D36,'Current RAP - 2024-25 Cycle'!$C:$C,0),1)</f>
        <v>6597175.7999999998</v>
      </c>
      <c r="G36" s="69">
        <f t="shared" si="345"/>
        <v>358296.65000000037</v>
      </c>
      <c r="H36" s="69">
        <f t="shared" si="360"/>
        <v>6597175.7999999998</v>
      </c>
      <c r="I36" s="32">
        <v>45474</v>
      </c>
      <c r="J36" s="32">
        <v>45838</v>
      </c>
      <c r="K36" s="29" t="str">
        <f>INDEX('Current RAP - 2024-25 Cycle'!$D:$D,MATCH('24-25 Projection - RAP Tendered'!$D36,'Current RAP - 2024-25 Cycle'!$C:$C,0),1)</f>
        <v>IPCA</v>
      </c>
      <c r="L36" s="32" t="s">
        <v>10</v>
      </c>
      <c r="M36" s="32" t="s">
        <v>10</v>
      </c>
      <c r="N36" s="81">
        <v>0</v>
      </c>
      <c r="O36" s="81">
        <v>0</v>
      </c>
      <c r="P36" s="69">
        <f>IFERROR(INDEX('Tendered, Ruling 920-2025'!$F$19:$F$31,MATCH($D36,'Tendered, Ruling 920-2025'!$C$19:$C$31,0))-INDEX('Tendered, Ruling 920-2025'!$D$19:$D$31,MATCH($D36,'Tendered, Ruling 920-2025'!$C$19:$C$31,0)),0)</f>
        <v>0</v>
      </c>
      <c r="Q36" s="32">
        <f>INDEX('Current RAP - 2024-25 Cycle'!$L:$L,MATCH('24-25 Projection - RAP Tendered'!$D36,'Current RAP - 2024-25 Cycle'!$C:$C,0),1)</f>
        <v>39524</v>
      </c>
      <c r="R36" s="32">
        <f>INDEX('Current RAP - 2024-25 Cycle'!$M:$M,MATCH('24-25 Projection - RAP Tendered'!$D36,'Current RAP - 2024-25 Cycle'!$C:$C,0),1)</f>
        <v>50481</v>
      </c>
      <c r="S36" s="29"/>
      <c r="T36" s="29" t="str">
        <f t="shared" si="346"/>
        <v>005/2008</v>
      </c>
      <c r="U36" s="36">
        <f t="shared" si="347"/>
        <v>6.9554724500000011</v>
      </c>
      <c r="V36" s="36">
        <f t="shared" si="333"/>
        <v>6.9554724500000011</v>
      </c>
      <c r="W36" s="36">
        <f t="shared" si="333"/>
        <v>6.9554724500000011</v>
      </c>
      <c r="X36" s="36">
        <f t="shared" si="333"/>
        <v>6.9554724500000011</v>
      </c>
      <c r="Y36" s="36">
        <f t="shared" si="333"/>
        <v>6.9554724500000011</v>
      </c>
      <c r="Z36" s="36">
        <f t="shared" si="333"/>
        <v>6.9554724500000011</v>
      </c>
      <c r="AA36" s="36">
        <f t="shared" si="333"/>
        <v>6.9554724500000011</v>
      </c>
      <c r="AB36" s="36">
        <f t="shared" si="333"/>
        <v>6.9554724500000011</v>
      </c>
      <c r="AC36" s="36">
        <f t="shared" si="333"/>
        <v>6.9554724500000011</v>
      </c>
      <c r="AD36" s="36">
        <f t="shared" si="333"/>
        <v>6.9554724500000011</v>
      </c>
      <c r="AE36" s="36">
        <f t="shared" si="333"/>
        <v>6.9554724500000011</v>
      </c>
      <c r="AF36" s="36">
        <f t="shared" si="333"/>
        <v>6.9554724500000011</v>
      </c>
      <c r="AG36" s="36">
        <f t="shared" si="333"/>
        <v>6.9554724500000011</v>
      </c>
      <c r="AH36" s="36">
        <f t="shared" si="333"/>
        <v>4.9548392452956991</v>
      </c>
      <c r="AI36" s="36">
        <f t="shared" si="333"/>
        <v>0</v>
      </c>
      <c r="AJ36" s="36">
        <f t="shared" si="333"/>
        <v>0</v>
      </c>
      <c r="AK36" s="36">
        <f t="shared" si="333"/>
        <v>0</v>
      </c>
      <c r="AL36" s="36">
        <f t="shared" si="333"/>
        <v>0</v>
      </c>
      <c r="AM36" s="36">
        <f t="shared" si="333"/>
        <v>0</v>
      </c>
      <c r="AN36" s="36">
        <f t="shared" si="333"/>
        <v>0</v>
      </c>
      <c r="AO36" s="36">
        <f t="shared" si="333"/>
        <v>0</v>
      </c>
      <c r="AP36" s="36">
        <f t="shared" si="333"/>
        <v>0</v>
      </c>
      <c r="AQ36" s="36">
        <f t="shared" si="333"/>
        <v>0</v>
      </c>
      <c r="AR36" s="36">
        <f t="shared" si="333"/>
        <v>0</v>
      </c>
      <c r="AS36" s="36">
        <f t="shared" si="333"/>
        <v>0</v>
      </c>
      <c r="AT36" s="36">
        <f t="shared" si="333"/>
        <v>0</v>
      </c>
      <c r="AU36" s="36">
        <f t="shared" si="333"/>
        <v>0</v>
      </c>
      <c r="AV36" s="36">
        <f t="shared" si="333"/>
        <v>0</v>
      </c>
      <c r="AW36" s="36">
        <f t="shared" si="333"/>
        <v>0</v>
      </c>
      <c r="AX36" s="36">
        <f t="shared" si="333"/>
        <v>0</v>
      </c>
      <c r="AY36" s="36">
        <f t="shared" si="333"/>
        <v>0</v>
      </c>
      <c r="AZ36" s="36">
        <f t="shared" si="333"/>
        <v>0</v>
      </c>
      <c r="BA36" s="36">
        <f t="shared" si="333"/>
        <v>0</v>
      </c>
      <c r="BB36" s="36">
        <f t="shared" si="333"/>
        <v>0</v>
      </c>
      <c r="BD36" s="29" t="str">
        <f t="shared" si="348"/>
        <v>005/2008</v>
      </c>
      <c r="BE36" s="36">
        <f t="shared" si="349"/>
        <v>1.7388681125000001</v>
      </c>
      <c r="BF36" s="36">
        <f t="shared" si="349"/>
        <v>1.7388681125000001</v>
      </c>
      <c r="BG36" s="36">
        <f t="shared" si="349"/>
        <v>1.7388681125000001</v>
      </c>
      <c r="BH36" s="36">
        <f t="shared" si="349"/>
        <v>1.7388681125000001</v>
      </c>
      <c r="BI36" s="36">
        <f t="shared" si="349"/>
        <v>1.7388681125000001</v>
      </c>
      <c r="BJ36" s="36">
        <f t="shared" si="349"/>
        <v>1.7388681125000001</v>
      </c>
      <c r="BK36" s="36">
        <f t="shared" si="349"/>
        <v>1.7388681125000001</v>
      </c>
      <c r="BL36" s="36">
        <f t="shared" si="349"/>
        <v>1.7388681125000001</v>
      </c>
      <c r="BM36" s="36">
        <f t="shared" si="349"/>
        <v>1.7388681125000001</v>
      </c>
      <c r="BN36" s="36">
        <f t="shared" si="349"/>
        <v>1.7388681125000001</v>
      </c>
      <c r="BO36" s="36">
        <f t="shared" si="349"/>
        <v>1.7388681125000001</v>
      </c>
      <c r="BP36" s="36">
        <f t="shared" si="349"/>
        <v>1.7388681125000001</v>
      </c>
      <c r="BQ36" s="36">
        <f t="shared" si="349"/>
        <v>1.7388681125000001</v>
      </c>
      <c r="BR36" s="36">
        <f t="shared" si="349"/>
        <v>1.7388681125000001</v>
      </c>
      <c r="BS36" s="36">
        <f t="shared" si="349"/>
        <v>1.7388681125000001</v>
      </c>
      <c r="BT36" s="36">
        <f t="shared" si="349"/>
        <v>1.7388681125000001</v>
      </c>
      <c r="BU36" s="36">
        <f t="shared" ref="BU36:EF39" si="378">SUMIFS($GM36:$WE36,$GM$29:$WE$29,BU$29)</f>
        <v>1.7388681125000001</v>
      </c>
      <c r="BV36" s="36">
        <f t="shared" si="378"/>
        <v>1.7388681125000001</v>
      </c>
      <c r="BW36" s="36">
        <f t="shared" si="378"/>
        <v>1.7388681125000001</v>
      </c>
      <c r="BX36" s="36">
        <f t="shared" si="378"/>
        <v>1.7388681125000001</v>
      </c>
      <c r="BY36" s="36">
        <f t="shared" si="378"/>
        <v>1.7388681125000001</v>
      </c>
      <c r="BZ36" s="36">
        <f t="shared" si="378"/>
        <v>1.7388681125000001</v>
      </c>
      <c r="CA36" s="36">
        <f t="shared" si="378"/>
        <v>1.7388681125000001</v>
      </c>
      <c r="CB36" s="36">
        <f t="shared" si="378"/>
        <v>1.7388681125000001</v>
      </c>
      <c r="CC36" s="36">
        <f t="shared" si="378"/>
        <v>1.7388681125000001</v>
      </c>
      <c r="CD36" s="36">
        <f t="shared" si="378"/>
        <v>1.7388681125000001</v>
      </c>
      <c r="CE36" s="36">
        <f t="shared" si="378"/>
        <v>1.7388681125000001</v>
      </c>
      <c r="CF36" s="36">
        <f t="shared" si="378"/>
        <v>1.7388681125000001</v>
      </c>
      <c r="CG36" s="36">
        <f t="shared" si="378"/>
        <v>1.7388681125000001</v>
      </c>
      <c r="CH36" s="36">
        <f t="shared" si="378"/>
        <v>1.7388681125000001</v>
      </c>
      <c r="CI36" s="36">
        <f t="shared" si="378"/>
        <v>1.7388681125000001</v>
      </c>
      <c r="CJ36" s="36">
        <f t="shared" si="378"/>
        <v>1.7388681125000001</v>
      </c>
      <c r="CK36" s="36">
        <f t="shared" si="378"/>
        <v>1.7388681125000001</v>
      </c>
      <c r="CL36" s="36">
        <f t="shared" si="378"/>
        <v>1.7388681125000001</v>
      </c>
      <c r="CM36" s="36">
        <f t="shared" si="378"/>
        <v>1.7388681125000001</v>
      </c>
      <c r="CN36" s="36">
        <f t="shared" si="378"/>
        <v>1.7388681125000001</v>
      </c>
      <c r="CO36" s="36">
        <f t="shared" si="378"/>
        <v>1.7388681125000001</v>
      </c>
      <c r="CP36" s="36">
        <f t="shared" si="378"/>
        <v>1.7388681125000001</v>
      </c>
      <c r="CQ36" s="36">
        <f t="shared" si="378"/>
        <v>1.7388681125000001</v>
      </c>
      <c r="CR36" s="36">
        <f t="shared" si="378"/>
        <v>1.7388681125000001</v>
      </c>
      <c r="CS36" s="36">
        <f t="shared" si="378"/>
        <v>1.7388681125000001</v>
      </c>
      <c r="CT36" s="36">
        <f t="shared" si="378"/>
        <v>1.7388681125000001</v>
      </c>
      <c r="CU36" s="36">
        <f t="shared" si="378"/>
        <v>1.7388681125000001</v>
      </c>
      <c r="CV36" s="36">
        <f t="shared" si="378"/>
        <v>1.7388681125000001</v>
      </c>
      <c r="CW36" s="36">
        <f t="shared" si="378"/>
        <v>1.7388681125000001</v>
      </c>
      <c r="CX36" s="36">
        <f t="shared" si="378"/>
        <v>1.7388681125000001</v>
      </c>
      <c r="CY36" s="36">
        <f t="shared" si="378"/>
        <v>1.7388681125000001</v>
      </c>
      <c r="CZ36" s="36">
        <f t="shared" si="378"/>
        <v>1.7388681125000001</v>
      </c>
      <c r="DA36" s="36">
        <f t="shared" si="378"/>
        <v>1.7388681125000001</v>
      </c>
      <c r="DB36" s="36">
        <f t="shared" si="378"/>
        <v>1.7388681125000001</v>
      </c>
      <c r="DC36" s="36">
        <f t="shared" si="378"/>
        <v>1.7388681125000001</v>
      </c>
      <c r="DD36" s="36">
        <f t="shared" si="378"/>
        <v>1.7388681125000001</v>
      </c>
      <c r="DE36" s="36">
        <f t="shared" si="378"/>
        <v>1.7388681125000001</v>
      </c>
      <c r="DF36" s="36">
        <f t="shared" si="378"/>
        <v>1.7388681125000001</v>
      </c>
      <c r="DG36" s="36">
        <f t="shared" si="378"/>
        <v>1.477103020295699</v>
      </c>
      <c r="DH36" s="36">
        <f t="shared" si="378"/>
        <v>0</v>
      </c>
      <c r="DI36" s="36">
        <f t="shared" si="378"/>
        <v>0</v>
      </c>
      <c r="DJ36" s="36">
        <f t="shared" si="378"/>
        <v>0</v>
      </c>
      <c r="DK36" s="36">
        <f t="shared" si="378"/>
        <v>0</v>
      </c>
      <c r="DL36" s="36">
        <f t="shared" si="378"/>
        <v>0</v>
      </c>
      <c r="DM36" s="36">
        <f t="shared" si="378"/>
        <v>0</v>
      </c>
      <c r="DN36" s="36">
        <f t="shared" si="378"/>
        <v>0</v>
      </c>
      <c r="DO36" s="36">
        <f t="shared" si="378"/>
        <v>0</v>
      </c>
      <c r="DP36" s="36">
        <f t="shared" si="378"/>
        <v>0</v>
      </c>
      <c r="DQ36" s="36">
        <f t="shared" si="378"/>
        <v>0</v>
      </c>
      <c r="DR36" s="36">
        <f t="shared" si="378"/>
        <v>0</v>
      </c>
      <c r="DS36" s="36">
        <f t="shared" si="378"/>
        <v>0</v>
      </c>
      <c r="DT36" s="36">
        <f t="shared" si="378"/>
        <v>0</v>
      </c>
      <c r="DU36" s="36">
        <f t="shared" si="378"/>
        <v>0</v>
      </c>
      <c r="DV36" s="36">
        <f t="shared" si="378"/>
        <v>0</v>
      </c>
      <c r="DW36" s="36">
        <f t="shared" si="378"/>
        <v>0</v>
      </c>
      <c r="DX36" s="36">
        <f t="shared" si="378"/>
        <v>0</v>
      </c>
      <c r="DY36" s="36">
        <f t="shared" si="378"/>
        <v>0</v>
      </c>
      <c r="DZ36" s="36">
        <f t="shared" si="378"/>
        <v>0</v>
      </c>
      <c r="EA36" s="36">
        <f t="shared" si="378"/>
        <v>0</v>
      </c>
      <c r="EB36" s="36">
        <f t="shared" si="378"/>
        <v>0</v>
      </c>
      <c r="EC36" s="36">
        <f t="shared" si="378"/>
        <v>0</v>
      </c>
      <c r="ED36" s="36">
        <f t="shared" si="378"/>
        <v>0</v>
      </c>
      <c r="EE36" s="36">
        <f t="shared" si="378"/>
        <v>0</v>
      </c>
      <c r="EF36" s="36">
        <f t="shared" si="378"/>
        <v>0</v>
      </c>
      <c r="EG36" s="36">
        <f t="shared" ref="EG36:EP38" si="379">SUMIFS($GM36:$WE36,$GM$29:$WE$29,EG$29)</f>
        <v>0</v>
      </c>
      <c r="EH36" s="36">
        <f t="shared" si="379"/>
        <v>0</v>
      </c>
      <c r="EI36" s="36">
        <f t="shared" si="379"/>
        <v>0</v>
      </c>
      <c r="EJ36" s="36">
        <f t="shared" si="379"/>
        <v>0</v>
      </c>
      <c r="EK36" s="36">
        <f t="shared" si="379"/>
        <v>0</v>
      </c>
      <c r="EL36" s="36">
        <f t="shared" si="379"/>
        <v>0</v>
      </c>
      <c r="EM36" s="36">
        <f t="shared" si="379"/>
        <v>0</v>
      </c>
      <c r="EN36" s="36">
        <f t="shared" si="379"/>
        <v>0</v>
      </c>
      <c r="EO36" s="36">
        <f t="shared" si="379"/>
        <v>0</v>
      </c>
      <c r="EP36" s="36">
        <f t="shared" si="379"/>
        <v>0</v>
      </c>
      <c r="EQ36" s="36">
        <f t="shared" ref="EQ36:EZ38" si="380">SUMIFS($GM36:$WE36,$GM$29:$WE$29,EQ$29)</f>
        <v>0</v>
      </c>
      <c r="ER36" s="36">
        <f t="shared" si="380"/>
        <v>0</v>
      </c>
      <c r="ES36" s="36">
        <f t="shared" si="380"/>
        <v>0</v>
      </c>
      <c r="ET36" s="36">
        <f t="shared" si="380"/>
        <v>0</v>
      </c>
      <c r="EU36" s="36">
        <f t="shared" si="380"/>
        <v>0</v>
      </c>
      <c r="EV36" s="36">
        <f t="shared" si="380"/>
        <v>0</v>
      </c>
      <c r="EW36" s="36">
        <f t="shared" si="380"/>
        <v>0</v>
      </c>
      <c r="EX36" s="36">
        <f t="shared" si="380"/>
        <v>0</v>
      </c>
      <c r="EY36" s="36">
        <f t="shared" si="380"/>
        <v>0</v>
      </c>
      <c r="EZ36" s="36">
        <f t="shared" si="380"/>
        <v>0</v>
      </c>
      <c r="FA36" s="36">
        <f t="shared" ref="FA36:FJ38" si="381">SUMIFS($GM36:$WE36,$GM$29:$WE$29,FA$29)</f>
        <v>0</v>
      </c>
      <c r="FB36" s="36">
        <f t="shared" si="381"/>
        <v>0</v>
      </c>
      <c r="FC36" s="36">
        <f t="shared" si="381"/>
        <v>0</v>
      </c>
      <c r="FD36" s="36">
        <f t="shared" si="381"/>
        <v>0</v>
      </c>
      <c r="FE36" s="36">
        <f t="shared" si="381"/>
        <v>0</v>
      </c>
      <c r="FF36" s="36">
        <f t="shared" si="381"/>
        <v>0</v>
      </c>
      <c r="FG36" s="36">
        <f t="shared" si="381"/>
        <v>0</v>
      </c>
      <c r="FH36" s="36">
        <f t="shared" si="381"/>
        <v>0</v>
      </c>
      <c r="FI36" s="36">
        <f t="shared" si="381"/>
        <v>0</v>
      </c>
      <c r="FJ36" s="36">
        <f t="shared" si="381"/>
        <v>0</v>
      </c>
      <c r="FK36" s="36">
        <f t="shared" ref="FK36:FT38" si="382">SUMIFS($GM36:$WE36,$GM$29:$WE$29,FK$29)</f>
        <v>0</v>
      </c>
      <c r="FL36" s="36">
        <f t="shared" si="382"/>
        <v>0</v>
      </c>
      <c r="FM36" s="36">
        <f t="shared" si="382"/>
        <v>0</v>
      </c>
      <c r="FN36" s="36">
        <f t="shared" si="382"/>
        <v>0</v>
      </c>
      <c r="FO36" s="36">
        <f t="shared" si="382"/>
        <v>0</v>
      </c>
      <c r="FP36" s="36">
        <f t="shared" si="382"/>
        <v>0</v>
      </c>
      <c r="FQ36" s="36">
        <f t="shared" si="382"/>
        <v>0</v>
      </c>
      <c r="FR36" s="36">
        <f t="shared" si="382"/>
        <v>0</v>
      </c>
      <c r="FS36" s="36">
        <f t="shared" si="382"/>
        <v>0</v>
      </c>
      <c r="FT36" s="36">
        <f t="shared" si="382"/>
        <v>0</v>
      </c>
      <c r="FU36" s="36">
        <f t="shared" ref="FU36:GB38" si="383">SUMIFS($GM36:$WE36,$GM$29:$WE$29,FU$29)</f>
        <v>0</v>
      </c>
      <c r="FV36" s="36">
        <f t="shared" si="383"/>
        <v>0</v>
      </c>
      <c r="FW36" s="36">
        <f t="shared" si="383"/>
        <v>0</v>
      </c>
      <c r="FX36" s="36">
        <f t="shared" si="383"/>
        <v>0</v>
      </c>
      <c r="FY36" s="36">
        <f t="shared" si="383"/>
        <v>0</v>
      </c>
      <c r="FZ36" s="36">
        <f t="shared" si="383"/>
        <v>0</v>
      </c>
      <c r="GA36" s="36">
        <f t="shared" si="383"/>
        <v>0</v>
      </c>
      <c r="GB36" s="36">
        <f t="shared" si="383"/>
        <v>0</v>
      </c>
      <c r="GC36" s="36">
        <f t="shared" si="369"/>
        <v>0</v>
      </c>
      <c r="GD36" s="36">
        <f t="shared" si="336"/>
        <v>0</v>
      </c>
      <c r="GE36" s="36">
        <f t="shared" si="336"/>
        <v>0</v>
      </c>
      <c r="GF36" s="36">
        <f t="shared" si="336"/>
        <v>0</v>
      </c>
      <c r="GG36" s="36">
        <f t="shared" si="336"/>
        <v>0</v>
      </c>
      <c r="GH36" s="36">
        <f t="shared" si="336"/>
        <v>0</v>
      </c>
      <c r="GI36" s="36">
        <f t="shared" si="336"/>
        <v>0</v>
      </c>
      <c r="GJ36" s="36">
        <f t="shared" si="336"/>
        <v>0</v>
      </c>
      <c r="GK36" s="36"/>
      <c r="GL36" s="29" t="str">
        <f t="shared" si="350"/>
        <v>005/2008</v>
      </c>
      <c r="GM36" s="263">
        <f t="shared" si="337"/>
        <v>0.57962270416666672</v>
      </c>
      <c r="GN36" s="263">
        <f t="shared" si="337"/>
        <v>0.57962270416666672</v>
      </c>
      <c r="GO36" s="263">
        <f t="shared" si="337"/>
        <v>0.57962270416666672</v>
      </c>
      <c r="GP36" s="263">
        <f t="shared" si="337"/>
        <v>0.57962270416666672</v>
      </c>
      <c r="GQ36" s="263">
        <f t="shared" si="337"/>
        <v>0.57962270416666672</v>
      </c>
      <c r="GR36" s="263">
        <f t="shared" si="337"/>
        <v>0.57962270416666672</v>
      </c>
      <c r="GS36" s="263">
        <f t="shared" si="337"/>
        <v>0.57962270416666672</v>
      </c>
      <c r="GT36" s="263">
        <f t="shared" si="337"/>
        <v>0.57962270416666672</v>
      </c>
      <c r="GU36" s="263">
        <f t="shared" si="337"/>
        <v>0.57962270416666672</v>
      </c>
      <c r="GV36" s="263">
        <f t="shared" si="337"/>
        <v>0.57962270416666672</v>
      </c>
      <c r="GW36" s="263">
        <f t="shared" si="337"/>
        <v>0.57962270416666672</v>
      </c>
      <c r="GX36" s="263">
        <f t="shared" si="337"/>
        <v>0.57962270416666672</v>
      </c>
      <c r="GY36" s="471">
        <f t="shared" ref="GY36:HN51" si="384">((IF(AND(GY$24&gt;=$Q36,GY$25&lt;=$R36),GY$27,IF(AND(GY$25&gt;$Q36,GY$24&lt;$R36),(MIN(GY$25,$R36)-MAX(GY$24,$Q36)+1),0))/GY$27)*($H36/12)/1000000)+((IF(AND(GY$24&gt;=$Q36,GY$25&lt;=$R36),GY$27,IF(AND(GY$25&gt;$Q36,GY$24&lt;$R36),(MIN(GY$25,$R36)-MAX(GY$24,$Q36)+1),0))/GY$27)*($G36/12)/1000000)+((IF(AND(GY$24&gt;=$Q36,GY$25&lt;=$R36),GY$27,IF(AND(GY$25&gt;$Q36,GY$24&lt;$R36),(MIN(GY$25,$R36)-MAX(GY$24,$Q36)+1),0))/GY$27)*($P36/12)/1000000)</f>
        <v>0.57962270416666672</v>
      </c>
      <c r="GZ36" s="471">
        <f t="shared" si="384"/>
        <v>0.57962270416666672</v>
      </c>
      <c r="HA36" s="471">
        <f t="shared" si="384"/>
        <v>0.57962270416666672</v>
      </c>
      <c r="HB36" s="471">
        <f t="shared" si="384"/>
        <v>0.57962270416666672</v>
      </c>
      <c r="HC36" s="471">
        <f t="shared" si="384"/>
        <v>0.57962270416666672</v>
      </c>
      <c r="HD36" s="471">
        <f t="shared" si="384"/>
        <v>0.57962270416666672</v>
      </c>
      <c r="HE36" s="471">
        <f t="shared" si="384"/>
        <v>0.57962270416666672</v>
      </c>
      <c r="HF36" s="471">
        <f t="shared" si="384"/>
        <v>0.57962270416666672</v>
      </c>
      <c r="HG36" s="471">
        <f t="shared" si="384"/>
        <v>0.57962270416666672</v>
      </c>
      <c r="HH36" s="471">
        <f t="shared" si="384"/>
        <v>0.57962270416666672</v>
      </c>
      <c r="HI36" s="471">
        <f t="shared" si="384"/>
        <v>0.57962270416666672</v>
      </c>
      <c r="HJ36" s="471">
        <f t="shared" si="384"/>
        <v>0.57962270416666672</v>
      </c>
      <c r="HK36" s="471">
        <f t="shared" si="384"/>
        <v>0.57962270416666672</v>
      </c>
      <c r="HL36" s="471">
        <f t="shared" si="384"/>
        <v>0.57962270416666672</v>
      </c>
      <c r="HM36" s="471">
        <f t="shared" si="384"/>
        <v>0.57962270416666672</v>
      </c>
      <c r="HN36" s="471">
        <f t="shared" si="384"/>
        <v>0.57962270416666672</v>
      </c>
      <c r="HO36" s="471">
        <f t="shared" ref="HO36:ID56" si="385">((IF(AND(HO$24&gt;=$Q36,HO$25&lt;=$R36),HO$27,IF(AND(HO$25&gt;$Q36,HO$24&lt;$R36),(MIN(HO$25,$R36)-MAX(HO$24,$Q36)+1),0))/HO$27)*($H36/12)/1000000)+((IF(AND(HO$24&gt;=$Q36,HO$25&lt;=$R36),HO$27,IF(AND(HO$25&gt;$Q36,HO$24&lt;$R36),(MIN(HO$25,$R36)-MAX(HO$24,$Q36)+1),0))/HO$27)*($G36/12)/1000000)+((IF(AND(HO$24&gt;=$Q36,HO$25&lt;=$R36),HO$27,IF(AND(HO$25&gt;$Q36,HO$24&lt;$R36),(MIN(HO$25,$R36)-MAX(HO$24,$Q36)+1),0))/HO$27)*($P36/12)/1000000)</f>
        <v>0.57962270416666672</v>
      </c>
      <c r="HP36" s="471">
        <f t="shared" si="385"/>
        <v>0.57962270416666672</v>
      </c>
      <c r="HQ36" s="471">
        <f t="shared" si="385"/>
        <v>0.57962270416666672</v>
      </c>
      <c r="HR36" s="471">
        <f t="shared" si="385"/>
        <v>0.57962270416666672</v>
      </c>
      <c r="HS36" s="471">
        <f t="shared" si="385"/>
        <v>0.57962270416666672</v>
      </c>
      <c r="HT36" s="471">
        <f t="shared" si="385"/>
        <v>0.57962270416666672</v>
      </c>
      <c r="HU36" s="471">
        <f t="shared" si="385"/>
        <v>0.57962270416666672</v>
      </c>
      <c r="HV36" s="471">
        <f t="shared" si="385"/>
        <v>0.57962270416666672</v>
      </c>
      <c r="HW36" s="471">
        <f t="shared" si="385"/>
        <v>0.57962270416666672</v>
      </c>
      <c r="HX36" s="471">
        <f t="shared" si="385"/>
        <v>0.57962270416666672</v>
      </c>
      <c r="HY36" s="471">
        <f t="shared" si="385"/>
        <v>0.57962270416666672</v>
      </c>
      <c r="HZ36" s="471">
        <f t="shared" si="385"/>
        <v>0.57962270416666672</v>
      </c>
      <c r="IA36" s="471">
        <f t="shared" si="385"/>
        <v>0.57962270416666672</v>
      </c>
      <c r="IB36" s="471">
        <f t="shared" si="385"/>
        <v>0.57962270416666672</v>
      </c>
      <c r="IC36" s="471">
        <f t="shared" si="385"/>
        <v>0.57962270416666672</v>
      </c>
      <c r="ID36" s="471">
        <f t="shared" si="385"/>
        <v>0.57962270416666672</v>
      </c>
      <c r="IE36" s="471">
        <f t="shared" ref="IE36:IT51" si="386">((IF(AND(IE$24&gt;=$Q36,IE$25&lt;=$R36),IE$27,IF(AND(IE$25&gt;$Q36,IE$24&lt;$R36),(MIN(IE$25,$R36)-MAX(IE$24,$Q36)+1),0))/IE$27)*($H36/12)/1000000)+((IF(AND(IE$24&gt;=$Q36,IE$25&lt;=$R36),IE$27,IF(AND(IE$25&gt;$Q36,IE$24&lt;$R36),(MIN(IE$25,$R36)-MAX(IE$24,$Q36)+1),0))/IE$27)*($G36/12)/1000000)+((IF(AND(IE$24&gt;=$Q36,IE$25&lt;=$R36),IE$27,IF(AND(IE$25&gt;$Q36,IE$24&lt;$R36),(MIN(IE$25,$R36)-MAX(IE$24,$Q36)+1),0))/IE$27)*($P36/12)/1000000)</f>
        <v>0.57962270416666672</v>
      </c>
      <c r="IF36" s="471">
        <f t="shared" si="386"/>
        <v>0.57962270416666672</v>
      </c>
      <c r="IG36" s="471">
        <f t="shared" si="386"/>
        <v>0.57962270416666672</v>
      </c>
      <c r="IH36" s="471">
        <f t="shared" si="386"/>
        <v>0.57962270416666672</v>
      </c>
      <c r="II36" s="471">
        <f t="shared" si="386"/>
        <v>0.57962270416666672</v>
      </c>
      <c r="IJ36" s="471">
        <f t="shared" si="386"/>
        <v>0.57962270416666672</v>
      </c>
      <c r="IK36" s="471">
        <f t="shared" si="386"/>
        <v>0.57962270416666672</v>
      </c>
      <c r="IL36" s="471">
        <f t="shared" si="386"/>
        <v>0.57962270416666672</v>
      </c>
      <c r="IM36" s="471">
        <f t="shared" si="386"/>
        <v>0.57962270416666672</v>
      </c>
      <c r="IN36" s="471">
        <f t="shared" si="386"/>
        <v>0.57962270416666672</v>
      </c>
      <c r="IO36" s="471">
        <f t="shared" si="386"/>
        <v>0.57962270416666672</v>
      </c>
      <c r="IP36" s="471">
        <f t="shared" si="386"/>
        <v>0.57962270416666672</v>
      </c>
      <c r="IQ36" s="471">
        <f t="shared" si="386"/>
        <v>0.57962270416666672</v>
      </c>
      <c r="IR36" s="471">
        <f t="shared" si="386"/>
        <v>0.57962270416666672</v>
      </c>
      <c r="IS36" s="471">
        <f t="shared" si="386"/>
        <v>0.57962270416666672</v>
      </c>
      <c r="IT36" s="471">
        <f t="shared" si="386"/>
        <v>0.57962270416666672</v>
      </c>
      <c r="IU36" s="471">
        <f t="shared" ref="IU36:JJ56" si="387">((IF(AND(IU$24&gt;=$Q36,IU$25&lt;=$R36),IU$27,IF(AND(IU$25&gt;$Q36,IU$24&lt;$R36),(MIN(IU$25,$R36)-MAX(IU$24,$Q36)+1),0))/IU$27)*($H36/12)/1000000)+((IF(AND(IU$24&gt;=$Q36,IU$25&lt;=$R36),IU$27,IF(AND(IU$25&gt;$Q36,IU$24&lt;$R36),(MIN(IU$25,$R36)-MAX(IU$24,$Q36)+1),0))/IU$27)*($G36/12)/1000000)+((IF(AND(IU$24&gt;=$Q36,IU$25&lt;=$R36),IU$27,IF(AND(IU$25&gt;$Q36,IU$24&lt;$R36),(MIN(IU$25,$R36)-MAX(IU$24,$Q36)+1),0))/IU$27)*($P36/12)/1000000)</f>
        <v>0.57962270416666672</v>
      </c>
      <c r="IV36" s="471">
        <f t="shared" si="387"/>
        <v>0.57962270416666672</v>
      </c>
      <c r="IW36" s="471">
        <f t="shared" si="387"/>
        <v>0.57962270416666672</v>
      </c>
      <c r="IX36" s="471">
        <f t="shared" si="387"/>
        <v>0.57962270416666672</v>
      </c>
      <c r="IY36" s="471">
        <f t="shared" si="387"/>
        <v>0.57962270416666672</v>
      </c>
      <c r="IZ36" s="471">
        <f t="shared" si="387"/>
        <v>0.57962270416666672</v>
      </c>
      <c r="JA36" s="471">
        <f t="shared" si="387"/>
        <v>0.57962270416666672</v>
      </c>
      <c r="JB36" s="471">
        <f t="shared" si="387"/>
        <v>0.57962270416666672</v>
      </c>
      <c r="JC36" s="471">
        <f t="shared" si="387"/>
        <v>0.57962270416666672</v>
      </c>
      <c r="JD36" s="471">
        <f t="shared" si="387"/>
        <v>0.57962270416666672</v>
      </c>
      <c r="JE36" s="471">
        <f t="shared" si="387"/>
        <v>0.57962270416666672</v>
      </c>
      <c r="JF36" s="471">
        <f t="shared" si="387"/>
        <v>0.57962270416666672</v>
      </c>
      <c r="JG36" s="471">
        <f t="shared" si="387"/>
        <v>0.57962270416666672</v>
      </c>
      <c r="JH36" s="471">
        <f t="shared" si="387"/>
        <v>0.57962270416666672</v>
      </c>
      <c r="JI36" s="471">
        <f t="shared" si="387"/>
        <v>0.57962270416666672</v>
      </c>
      <c r="JJ36" s="471">
        <f t="shared" si="387"/>
        <v>0.57962270416666672</v>
      </c>
      <c r="JK36" s="471">
        <f t="shared" ref="JK36:JZ51" si="388">((IF(AND(JK$24&gt;=$Q36,JK$25&lt;=$R36),JK$27,IF(AND(JK$25&gt;$Q36,JK$24&lt;$R36),(MIN(JK$25,$R36)-MAX(JK$24,$Q36)+1),0))/JK$27)*($H36/12)/1000000)+((IF(AND(JK$24&gt;=$Q36,JK$25&lt;=$R36),JK$27,IF(AND(JK$25&gt;$Q36,JK$24&lt;$R36),(MIN(JK$25,$R36)-MAX(JK$24,$Q36)+1),0))/JK$27)*($G36/12)/1000000)+((IF(AND(JK$24&gt;=$Q36,JK$25&lt;=$R36),JK$27,IF(AND(JK$25&gt;$Q36,JK$24&lt;$R36),(MIN(JK$25,$R36)-MAX(JK$24,$Q36)+1),0))/JK$27)*($P36/12)/1000000)</f>
        <v>0.57962270416666672</v>
      </c>
      <c r="JL36" s="471">
        <f t="shared" si="388"/>
        <v>0.57962270416666672</v>
      </c>
      <c r="JM36" s="471">
        <f t="shared" si="388"/>
        <v>0.57962270416666672</v>
      </c>
      <c r="JN36" s="471">
        <f t="shared" si="388"/>
        <v>0.57962270416666672</v>
      </c>
      <c r="JO36" s="471">
        <f t="shared" si="388"/>
        <v>0.57962270416666672</v>
      </c>
      <c r="JP36" s="471">
        <f t="shared" si="388"/>
        <v>0.57962270416666672</v>
      </c>
      <c r="JQ36" s="471">
        <f t="shared" si="388"/>
        <v>0.57962270416666672</v>
      </c>
      <c r="JR36" s="471">
        <f t="shared" si="388"/>
        <v>0.57962270416666672</v>
      </c>
      <c r="JS36" s="471">
        <f t="shared" si="388"/>
        <v>0.57962270416666672</v>
      </c>
      <c r="JT36" s="471">
        <f t="shared" si="388"/>
        <v>0.57962270416666672</v>
      </c>
      <c r="JU36" s="471">
        <f t="shared" si="388"/>
        <v>0.57962270416666672</v>
      </c>
      <c r="JV36" s="471">
        <f t="shared" si="388"/>
        <v>0.57962270416666672</v>
      </c>
      <c r="JW36" s="471">
        <f t="shared" si="388"/>
        <v>0.57962270416666672</v>
      </c>
      <c r="JX36" s="471">
        <f t="shared" si="388"/>
        <v>0.57962270416666672</v>
      </c>
      <c r="JY36" s="471">
        <f t="shared" si="388"/>
        <v>0.57962270416666672</v>
      </c>
      <c r="JZ36" s="471">
        <f t="shared" si="388"/>
        <v>0.57962270416666672</v>
      </c>
      <c r="KA36" s="471">
        <f t="shared" ref="KA36:KP56" si="389">((IF(AND(KA$24&gt;=$Q36,KA$25&lt;=$R36),KA$27,IF(AND(KA$25&gt;$Q36,KA$24&lt;$R36),(MIN(KA$25,$R36)-MAX(KA$24,$Q36)+1),0))/KA$27)*($H36/12)/1000000)+((IF(AND(KA$24&gt;=$Q36,KA$25&lt;=$R36),KA$27,IF(AND(KA$25&gt;$Q36,KA$24&lt;$R36),(MIN(KA$25,$R36)-MAX(KA$24,$Q36)+1),0))/KA$27)*($G36/12)/1000000)+((IF(AND(KA$24&gt;=$Q36,KA$25&lt;=$R36),KA$27,IF(AND(KA$25&gt;$Q36,KA$24&lt;$R36),(MIN(KA$25,$R36)-MAX(KA$24,$Q36)+1),0))/KA$27)*($P36/12)/1000000)</f>
        <v>0.57962270416666672</v>
      </c>
      <c r="KB36" s="471">
        <f t="shared" si="389"/>
        <v>0.57962270416666672</v>
      </c>
      <c r="KC36" s="471">
        <f t="shared" si="389"/>
        <v>0.57962270416666672</v>
      </c>
      <c r="KD36" s="471">
        <f t="shared" si="389"/>
        <v>0.57962270416666672</v>
      </c>
      <c r="KE36" s="471">
        <f t="shared" si="389"/>
        <v>0.57962270416666672</v>
      </c>
      <c r="KF36" s="471">
        <f t="shared" si="389"/>
        <v>0.57962270416666672</v>
      </c>
      <c r="KG36" s="471">
        <f t="shared" si="389"/>
        <v>0.57962270416666672</v>
      </c>
      <c r="KH36" s="471">
        <f t="shared" si="389"/>
        <v>0.57962270416666672</v>
      </c>
      <c r="KI36" s="471">
        <f t="shared" si="389"/>
        <v>0.57962270416666672</v>
      </c>
      <c r="KJ36" s="471">
        <f t="shared" si="389"/>
        <v>0.57962270416666672</v>
      </c>
      <c r="KK36" s="471">
        <f t="shared" si="389"/>
        <v>0.57962270416666672</v>
      </c>
      <c r="KL36" s="471">
        <f t="shared" si="389"/>
        <v>0.57962270416666672</v>
      </c>
      <c r="KM36" s="471">
        <f t="shared" si="389"/>
        <v>0.57962270416666672</v>
      </c>
      <c r="KN36" s="471">
        <f t="shared" si="389"/>
        <v>0.57962270416666672</v>
      </c>
      <c r="KO36" s="471">
        <f t="shared" si="389"/>
        <v>0.57962270416666672</v>
      </c>
      <c r="KP36" s="471">
        <f t="shared" si="389"/>
        <v>0.57962270416666672</v>
      </c>
      <c r="KQ36" s="471">
        <f t="shared" ref="KQ36:LF51" si="390">((IF(AND(KQ$24&gt;=$Q36,KQ$25&lt;=$R36),KQ$27,IF(AND(KQ$25&gt;$Q36,KQ$24&lt;$R36),(MIN(KQ$25,$R36)-MAX(KQ$24,$Q36)+1),0))/KQ$27)*($H36/12)/1000000)+((IF(AND(KQ$24&gt;=$Q36,KQ$25&lt;=$R36),KQ$27,IF(AND(KQ$25&gt;$Q36,KQ$24&lt;$R36),(MIN(KQ$25,$R36)-MAX(KQ$24,$Q36)+1),0))/KQ$27)*($G36/12)/1000000)+((IF(AND(KQ$24&gt;=$Q36,KQ$25&lt;=$R36),KQ$27,IF(AND(KQ$25&gt;$Q36,KQ$24&lt;$R36),(MIN(KQ$25,$R36)-MAX(KQ$24,$Q36)+1),0))/KQ$27)*($P36/12)/1000000)</f>
        <v>0.57962270416666672</v>
      </c>
      <c r="KR36" s="471">
        <f t="shared" si="390"/>
        <v>0.57962270416666672</v>
      </c>
      <c r="KS36" s="471">
        <f t="shared" si="390"/>
        <v>0.57962270416666672</v>
      </c>
      <c r="KT36" s="471">
        <f t="shared" si="390"/>
        <v>0.57962270416666672</v>
      </c>
      <c r="KU36" s="471">
        <f t="shared" si="390"/>
        <v>0.57962270416666672</v>
      </c>
      <c r="KV36" s="471">
        <f t="shared" si="390"/>
        <v>0.57962270416666672</v>
      </c>
      <c r="KW36" s="471">
        <f t="shared" si="390"/>
        <v>0.57962270416666672</v>
      </c>
      <c r="KX36" s="471">
        <f t="shared" si="390"/>
        <v>0.57962270416666672</v>
      </c>
      <c r="KY36" s="471">
        <f t="shared" si="390"/>
        <v>0.57962270416666672</v>
      </c>
      <c r="KZ36" s="471">
        <f t="shared" si="390"/>
        <v>0.57962270416666672</v>
      </c>
      <c r="LA36" s="471">
        <f t="shared" si="390"/>
        <v>0.57962270416666672</v>
      </c>
      <c r="LB36" s="471">
        <f t="shared" si="390"/>
        <v>0.57962270416666672</v>
      </c>
      <c r="LC36" s="471">
        <f t="shared" si="390"/>
        <v>0.57962270416666672</v>
      </c>
      <c r="LD36" s="471">
        <f t="shared" si="390"/>
        <v>0.57962270416666672</v>
      </c>
      <c r="LE36" s="471">
        <f t="shared" si="390"/>
        <v>0.57962270416666672</v>
      </c>
      <c r="LF36" s="471">
        <f t="shared" si="390"/>
        <v>0.57962270416666672</v>
      </c>
      <c r="LG36" s="471">
        <f t="shared" ref="LG36:LV56" si="391">((IF(AND(LG$24&gt;=$Q36,LG$25&lt;=$R36),LG$27,IF(AND(LG$25&gt;$Q36,LG$24&lt;$R36),(MIN(LG$25,$R36)-MAX(LG$24,$Q36)+1),0))/LG$27)*($H36/12)/1000000)+((IF(AND(LG$24&gt;=$Q36,LG$25&lt;=$R36),LG$27,IF(AND(LG$25&gt;$Q36,LG$24&lt;$R36),(MIN(LG$25,$R36)-MAX(LG$24,$Q36)+1),0))/LG$27)*($G36/12)/1000000)+((IF(AND(LG$24&gt;=$Q36,LG$25&lt;=$R36),LG$27,IF(AND(LG$25&gt;$Q36,LG$24&lt;$R36),(MIN(LG$25,$R36)-MAX(LG$24,$Q36)+1),0))/LG$27)*($P36/12)/1000000)</f>
        <v>0.57962270416666672</v>
      </c>
      <c r="LH36" s="471">
        <f t="shared" si="391"/>
        <v>0.57962270416666672</v>
      </c>
      <c r="LI36" s="471">
        <f t="shared" si="391"/>
        <v>0.57962270416666672</v>
      </c>
      <c r="LJ36" s="471">
        <f t="shared" si="391"/>
        <v>0.57962270416666672</v>
      </c>
      <c r="LK36" s="471">
        <f t="shared" si="391"/>
        <v>0.57962270416666672</v>
      </c>
      <c r="LL36" s="471">
        <f t="shared" si="391"/>
        <v>0.57962270416666672</v>
      </c>
      <c r="LM36" s="471">
        <f t="shared" si="391"/>
        <v>0.57962270416666672</v>
      </c>
      <c r="LN36" s="471">
        <f t="shared" si="391"/>
        <v>0.57962270416666672</v>
      </c>
      <c r="LO36" s="471">
        <f t="shared" si="391"/>
        <v>0.57962270416666672</v>
      </c>
      <c r="LP36" s="471">
        <f t="shared" si="391"/>
        <v>0.57962270416666672</v>
      </c>
      <c r="LQ36" s="471">
        <f t="shared" si="391"/>
        <v>0.57962270416666672</v>
      </c>
      <c r="LR36" s="471">
        <f t="shared" si="391"/>
        <v>0.57962270416666672</v>
      </c>
      <c r="LS36" s="471">
        <f t="shared" si="391"/>
        <v>0.57962270416666672</v>
      </c>
      <c r="LT36" s="471">
        <f t="shared" si="391"/>
        <v>0.57962270416666672</v>
      </c>
      <c r="LU36" s="471">
        <f t="shared" si="391"/>
        <v>0.57962270416666672</v>
      </c>
      <c r="LV36" s="471">
        <f t="shared" si="391"/>
        <v>0.57962270416666672</v>
      </c>
      <c r="LW36" s="471">
        <f t="shared" ref="LW36:ML51" si="392">((IF(AND(LW$24&gt;=$Q36,LW$25&lt;=$R36),LW$27,IF(AND(LW$25&gt;$Q36,LW$24&lt;$R36),(MIN(LW$25,$R36)-MAX(LW$24,$Q36)+1),0))/LW$27)*($H36/12)/1000000)+((IF(AND(LW$24&gt;=$Q36,LW$25&lt;=$R36),LW$27,IF(AND(LW$25&gt;$Q36,LW$24&lt;$R36),(MIN(LW$25,$R36)-MAX(LW$24,$Q36)+1),0))/LW$27)*($G36/12)/1000000)+((IF(AND(LW$24&gt;=$Q36,LW$25&lt;=$R36),LW$27,IF(AND(LW$25&gt;$Q36,LW$24&lt;$R36),(MIN(LW$25,$R36)-MAX(LW$24,$Q36)+1),0))/LW$27)*($P36/12)/1000000)</f>
        <v>0.57962270416666672</v>
      </c>
      <c r="LX36" s="471">
        <f t="shared" si="392"/>
        <v>0.57962270416666672</v>
      </c>
      <c r="LY36" s="471">
        <f t="shared" si="392"/>
        <v>0.57962270416666672</v>
      </c>
      <c r="LZ36" s="471">
        <f t="shared" si="392"/>
        <v>0.57962270416666672</v>
      </c>
      <c r="MA36" s="471">
        <f t="shared" si="392"/>
        <v>0.57962270416666672</v>
      </c>
      <c r="MB36" s="471">
        <f t="shared" si="392"/>
        <v>0.57962270416666672</v>
      </c>
      <c r="MC36" s="471">
        <f t="shared" si="392"/>
        <v>0.57962270416666672</v>
      </c>
      <c r="MD36" s="471">
        <f t="shared" si="392"/>
        <v>0.57962270416666672</v>
      </c>
      <c r="ME36" s="471">
        <f t="shared" si="392"/>
        <v>0.57962270416666672</v>
      </c>
      <c r="MF36" s="471">
        <f t="shared" si="392"/>
        <v>0.57962270416666672</v>
      </c>
      <c r="MG36" s="471">
        <f t="shared" si="392"/>
        <v>0.57962270416666672</v>
      </c>
      <c r="MH36" s="471">
        <f t="shared" si="392"/>
        <v>0.57962270416666672</v>
      </c>
      <c r="MI36" s="471">
        <f t="shared" si="392"/>
        <v>0.57962270416666672</v>
      </c>
      <c r="MJ36" s="471">
        <f t="shared" si="392"/>
        <v>0.57962270416666672</v>
      </c>
      <c r="MK36" s="471">
        <f t="shared" si="392"/>
        <v>0.57962270416666672</v>
      </c>
      <c r="ML36" s="471">
        <f t="shared" si="392"/>
        <v>0.57962270416666672</v>
      </c>
      <c r="MM36" s="471">
        <f t="shared" ref="MM36:NB56" si="393">((IF(AND(MM$24&gt;=$Q36,MM$25&lt;=$R36),MM$27,IF(AND(MM$25&gt;$Q36,MM$24&lt;$R36),(MIN(MM$25,$R36)-MAX(MM$24,$Q36)+1),0))/MM$27)*($H36/12)/1000000)+((IF(AND(MM$24&gt;=$Q36,MM$25&lt;=$R36),MM$27,IF(AND(MM$25&gt;$Q36,MM$24&lt;$R36),(MIN(MM$25,$R36)-MAX(MM$24,$Q36)+1),0))/MM$27)*($G36/12)/1000000)+((IF(AND(MM$24&gt;=$Q36,MM$25&lt;=$R36),MM$27,IF(AND(MM$25&gt;$Q36,MM$24&lt;$R36),(MIN(MM$25,$R36)-MAX(MM$24,$Q36)+1),0))/MM$27)*($P36/12)/1000000)</f>
        <v>0.57962270416666672</v>
      </c>
      <c r="MN36" s="471">
        <f t="shared" si="393"/>
        <v>0.57962270416666672</v>
      </c>
      <c r="MO36" s="471">
        <f t="shared" si="393"/>
        <v>0.57962270416666672</v>
      </c>
      <c r="MP36" s="471">
        <f t="shared" si="393"/>
        <v>0.57962270416666672</v>
      </c>
      <c r="MQ36" s="471">
        <f t="shared" si="393"/>
        <v>0.57962270416666672</v>
      </c>
      <c r="MR36" s="471">
        <f t="shared" si="393"/>
        <v>0.57962270416666672</v>
      </c>
      <c r="MS36" s="471">
        <f t="shared" si="393"/>
        <v>0.57962270416666672</v>
      </c>
      <c r="MT36" s="471">
        <f t="shared" si="393"/>
        <v>0.57962270416666672</v>
      </c>
      <c r="MU36" s="471">
        <f t="shared" si="393"/>
        <v>0.31785761196236562</v>
      </c>
      <c r="MV36" s="471">
        <f t="shared" si="393"/>
        <v>0</v>
      </c>
      <c r="MW36" s="471">
        <f t="shared" si="393"/>
        <v>0</v>
      </c>
      <c r="MX36" s="471">
        <f t="shared" si="393"/>
        <v>0</v>
      </c>
      <c r="MY36" s="471">
        <f t="shared" si="393"/>
        <v>0</v>
      </c>
      <c r="MZ36" s="471">
        <f t="shared" si="393"/>
        <v>0</v>
      </c>
      <c r="NA36" s="471">
        <f t="shared" si="393"/>
        <v>0</v>
      </c>
      <c r="NB36" s="471">
        <f t="shared" si="393"/>
        <v>0</v>
      </c>
      <c r="NC36" s="471">
        <f t="shared" ref="NC36:NR51" si="394">((IF(AND(NC$24&gt;=$Q36,NC$25&lt;=$R36),NC$27,IF(AND(NC$25&gt;$Q36,NC$24&lt;$R36),(MIN(NC$25,$R36)-MAX(NC$24,$Q36)+1),0))/NC$27)*($H36/12)/1000000)+((IF(AND(NC$24&gt;=$Q36,NC$25&lt;=$R36),NC$27,IF(AND(NC$25&gt;$Q36,NC$24&lt;$R36),(MIN(NC$25,$R36)-MAX(NC$24,$Q36)+1),0))/NC$27)*($G36/12)/1000000)+((IF(AND(NC$24&gt;=$Q36,NC$25&lt;=$R36),NC$27,IF(AND(NC$25&gt;$Q36,NC$24&lt;$R36),(MIN(NC$25,$R36)-MAX(NC$24,$Q36)+1),0))/NC$27)*($P36/12)/1000000)</f>
        <v>0</v>
      </c>
      <c r="ND36" s="471">
        <f t="shared" si="394"/>
        <v>0</v>
      </c>
      <c r="NE36" s="471">
        <f t="shared" si="394"/>
        <v>0</v>
      </c>
      <c r="NF36" s="471">
        <f t="shared" si="394"/>
        <v>0</v>
      </c>
      <c r="NG36" s="471">
        <f t="shared" si="394"/>
        <v>0</v>
      </c>
      <c r="NH36" s="471">
        <f t="shared" si="394"/>
        <v>0</v>
      </c>
      <c r="NI36" s="471">
        <f t="shared" si="394"/>
        <v>0</v>
      </c>
      <c r="NJ36" s="471">
        <f t="shared" si="394"/>
        <v>0</v>
      </c>
      <c r="NK36" s="471">
        <f t="shared" si="394"/>
        <v>0</v>
      </c>
      <c r="NL36" s="471">
        <f t="shared" si="394"/>
        <v>0</v>
      </c>
      <c r="NM36" s="471">
        <f t="shared" si="394"/>
        <v>0</v>
      </c>
      <c r="NN36" s="471">
        <f t="shared" si="394"/>
        <v>0</v>
      </c>
      <c r="NO36" s="471">
        <f t="shared" si="394"/>
        <v>0</v>
      </c>
      <c r="NP36" s="471">
        <f t="shared" si="394"/>
        <v>0</v>
      </c>
      <c r="NQ36" s="471">
        <f t="shared" si="394"/>
        <v>0</v>
      </c>
      <c r="NR36" s="471">
        <f t="shared" si="394"/>
        <v>0</v>
      </c>
      <c r="NS36" s="471">
        <f t="shared" ref="NS36:OH56" si="395">((IF(AND(NS$24&gt;=$Q36,NS$25&lt;=$R36),NS$27,IF(AND(NS$25&gt;$Q36,NS$24&lt;$R36),(MIN(NS$25,$R36)-MAX(NS$24,$Q36)+1),0))/NS$27)*($H36/12)/1000000)+((IF(AND(NS$24&gt;=$Q36,NS$25&lt;=$R36),NS$27,IF(AND(NS$25&gt;$Q36,NS$24&lt;$R36),(MIN(NS$25,$R36)-MAX(NS$24,$Q36)+1),0))/NS$27)*($G36/12)/1000000)+((IF(AND(NS$24&gt;=$Q36,NS$25&lt;=$R36),NS$27,IF(AND(NS$25&gt;$Q36,NS$24&lt;$R36),(MIN(NS$25,$R36)-MAX(NS$24,$Q36)+1),0))/NS$27)*($P36/12)/1000000)</f>
        <v>0</v>
      </c>
      <c r="NT36" s="471">
        <f t="shared" si="395"/>
        <v>0</v>
      </c>
      <c r="NU36" s="471">
        <f t="shared" si="395"/>
        <v>0</v>
      </c>
      <c r="NV36" s="471">
        <f t="shared" si="395"/>
        <v>0</v>
      </c>
      <c r="NW36" s="471">
        <f t="shared" si="395"/>
        <v>0</v>
      </c>
      <c r="NX36" s="471">
        <f t="shared" si="395"/>
        <v>0</v>
      </c>
      <c r="NY36" s="471">
        <f t="shared" si="395"/>
        <v>0</v>
      </c>
      <c r="NZ36" s="471">
        <f t="shared" si="395"/>
        <v>0</v>
      </c>
      <c r="OA36" s="471">
        <f t="shared" si="395"/>
        <v>0</v>
      </c>
      <c r="OB36" s="471">
        <f t="shared" si="395"/>
        <v>0</v>
      </c>
      <c r="OC36" s="471">
        <f t="shared" si="395"/>
        <v>0</v>
      </c>
      <c r="OD36" s="471">
        <f t="shared" si="395"/>
        <v>0</v>
      </c>
      <c r="OE36" s="471">
        <f t="shared" si="395"/>
        <v>0</v>
      </c>
      <c r="OF36" s="471">
        <f t="shared" si="395"/>
        <v>0</v>
      </c>
      <c r="OG36" s="471">
        <f t="shared" si="395"/>
        <v>0</v>
      </c>
      <c r="OH36" s="471">
        <f t="shared" si="395"/>
        <v>0</v>
      </c>
      <c r="OI36" s="471">
        <f t="shared" ref="OI36:OX51" si="396">((IF(AND(OI$24&gt;=$Q36,OI$25&lt;=$R36),OI$27,IF(AND(OI$25&gt;$Q36,OI$24&lt;$R36),(MIN(OI$25,$R36)-MAX(OI$24,$Q36)+1),0))/OI$27)*($H36/12)/1000000)+((IF(AND(OI$24&gt;=$Q36,OI$25&lt;=$R36),OI$27,IF(AND(OI$25&gt;$Q36,OI$24&lt;$R36),(MIN(OI$25,$R36)-MAX(OI$24,$Q36)+1),0))/OI$27)*($G36/12)/1000000)+((IF(AND(OI$24&gt;=$Q36,OI$25&lt;=$R36),OI$27,IF(AND(OI$25&gt;$Q36,OI$24&lt;$R36),(MIN(OI$25,$R36)-MAX(OI$24,$Q36)+1),0))/OI$27)*($P36/12)/1000000)</f>
        <v>0</v>
      </c>
      <c r="OJ36" s="471">
        <f t="shared" si="396"/>
        <v>0</v>
      </c>
      <c r="OK36" s="471">
        <f t="shared" si="396"/>
        <v>0</v>
      </c>
      <c r="OL36" s="471">
        <f t="shared" si="396"/>
        <v>0</v>
      </c>
      <c r="OM36" s="471">
        <f t="shared" si="396"/>
        <v>0</v>
      </c>
      <c r="ON36" s="471">
        <f t="shared" si="396"/>
        <v>0</v>
      </c>
      <c r="OO36" s="471">
        <f t="shared" si="396"/>
        <v>0</v>
      </c>
      <c r="OP36" s="471">
        <f t="shared" si="396"/>
        <v>0</v>
      </c>
      <c r="OQ36" s="471">
        <f t="shared" si="396"/>
        <v>0</v>
      </c>
      <c r="OR36" s="471">
        <f t="shared" si="396"/>
        <v>0</v>
      </c>
      <c r="OS36" s="471">
        <f t="shared" si="396"/>
        <v>0</v>
      </c>
      <c r="OT36" s="471">
        <f t="shared" si="396"/>
        <v>0</v>
      </c>
      <c r="OU36" s="471">
        <f t="shared" si="396"/>
        <v>0</v>
      </c>
      <c r="OV36" s="471">
        <f t="shared" si="396"/>
        <v>0</v>
      </c>
      <c r="OW36" s="471">
        <f t="shared" si="396"/>
        <v>0</v>
      </c>
      <c r="OX36" s="471">
        <f t="shared" si="396"/>
        <v>0</v>
      </c>
      <c r="OY36" s="471">
        <f t="shared" ref="OY36:PN56" si="397">((IF(AND(OY$24&gt;=$Q36,OY$25&lt;=$R36),OY$27,IF(AND(OY$25&gt;$Q36,OY$24&lt;$R36),(MIN(OY$25,$R36)-MAX(OY$24,$Q36)+1),0))/OY$27)*($H36/12)/1000000)+((IF(AND(OY$24&gt;=$Q36,OY$25&lt;=$R36),OY$27,IF(AND(OY$25&gt;$Q36,OY$24&lt;$R36),(MIN(OY$25,$R36)-MAX(OY$24,$Q36)+1),0))/OY$27)*($G36/12)/1000000)+((IF(AND(OY$24&gt;=$Q36,OY$25&lt;=$R36),OY$27,IF(AND(OY$25&gt;$Q36,OY$24&lt;$R36),(MIN(OY$25,$R36)-MAX(OY$24,$Q36)+1),0))/OY$27)*($P36/12)/1000000)</f>
        <v>0</v>
      </c>
      <c r="OZ36" s="471">
        <f t="shared" si="397"/>
        <v>0</v>
      </c>
      <c r="PA36" s="471">
        <f t="shared" si="397"/>
        <v>0</v>
      </c>
      <c r="PB36" s="471">
        <f t="shared" si="397"/>
        <v>0</v>
      </c>
      <c r="PC36" s="471">
        <f t="shared" si="397"/>
        <v>0</v>
      </c>
      <c r="PD36" s="471">
        <f t="shared" si="397"/>
        <v>0</v>
      </c>
      <c r="PE36" s="471">
        <f t="shared" si="397"/>
        <v>0</v>
      </c>
      <c r="PF36" s="471">
        <f t="shared" si="397"/>
        <v>0</v>
      </c>
      <c r="PG36" s="471">
        <f t="shared" si="397"/>
        <v>0</v>
      </c>
      <c r="PH36" s="471">
        <f t="shared" si="397"/>
        <v>0</v>
      </c>
      <c r="PI36" s="471">
        <f t="shared" si="397"/>
        <v>0</v>
      </c>
      <c r="PJ36" s="471">
        <f t="shared" si="397"/>
        <v>0</v>
      </c>
      <c r="PK36" s="471">
        <f t="shared" si="397"/>
        <v>0</v>
      </c>
      <c r="PL36" s="471">
        <f t="shared" si="397"/>
        <v>0</v>
      </c>
      <c r="PM36" s="471">
        <f t="shared" si="397"/>
        <v>0</v>
      </c>
      <c r="PN36" s="471">
        <f t="shared" si="397"/>
        <v>0</v>
      </c>
      <c r="PO36" s="471">
        <f t="shared" ref="PO36:QD51" si="398">((IF(AND(PO$24&gt;=$Q36,PO$25&lt;=$R36),PO$27,IF(AND(PO$25&gt;$Q36,PO$24&lt;$R36),(MIN(PO$25,$R36)-MAX(PO$24,$Q36)+1),0))/PO$27)*($H36/12)/1000000)+((IF(AND(PO$24&gt;=$Q36,PO$25&lt;=$R36),PO$27,IF(AND(PO$25&gt;$Q36,PO$24&lt;$R36),(MIN(PO$25,$R36)-MAX(PO$24,$Q36)+1),0))/PO$27)*($G36/12)/1000000)+((IF(AND(PO$24&gt;=$Q36,PO$25&lt;=$R36),PO$27,IF(AND(PO$25&gt;$Q36,PO$24&lt;$R36),(MIN(PO$25,$R36)-MAX(PO$24,$Q36)+1),0))/PO$27)*($P36/12)/1000000)</f>
        <v>0</v>
      </c>
      <c r="PP36" s="471">
        <f t="shared" si="398"/>
        <v>0</v>
      </c>
      <c r="PQ36" s="471">
        <f t="shared" si="398"/>
        <v>0</v>
      </c>
      <c r="PR36" s="471">
        <f t="shared" si="398"/>
        <v>0</v>
      </c>
      <c r="PS36" s="471">
        <f t="shared" si="398"/>
        <v>0</v>
      </c>
      <c r="PT36" s="471">
        <f t="shared" si="398"/>
        <v>0</v>
      </c>
      <c r="PU36" s="471">
        <f t="shared" si="398"/>
        <v>0</v>
      </c>
      <c r="PV36" s="471">
        <f t="shared" si="398"/>
        <v>0</v>
      </c>
      <c r="PW36" s="471">
        <f t="shared" si="398"/>
        <v>0</v>
      </c>
      <c r="PX36" s="471">
        <f t="shared" si="398"/>
        <v>0</v>
      </c>
      <c r="PY36" s="471">
        <f t="shared" si="398"/>
        <v>0</v>
      </c>
      <c r="PZ36" s="471">
        <f t="shared" si="398"/>
        <v>0</v>
      </c>
      <c r="QA36" s="471">
        <f t="shared" si="398"/>
        <v>0</v>
      </c>
      <c r="QB36" s="471">
        <f t="shared" si="398"/>
        <v>0</v>
      </c>
      <c r="QC36" s="471">
        <f t="shared" si="398"/>
        <v>0</v>
      </c>
      <c r="QD36" s="471">
        <f t="shared" si="398"/>
        <v>0</v>
      </c>
      <c r="QE36" s="471">
        <f t="shared" ref="QE36:QT56" si="399">((IF(AND(QE$24&gt;=$Q36,QE$25&lt;=$R36),QE$27,IF(AND(QE$25&gt;$Q36,QE$24&lt;$R36),(MIN(QE$25,$R36)-MAX(QE$24,$Q36)+1),0))/QE$27)*($H36/12)/1000000)+((IF(AND(QE$24&gt;=$Q36,QE$25&lt;=$R36),QE$27,IF(AND(QE$25&gt;$Q36,QE$24&lt;$R36),(MIN(QE$25,$R36)-MAX(QE$24,$Q36)+1),0))/QE$27)*($G36/12)/1000000)+((IF(AND(QE$24&gt;=$Q36,QE$25&lt;=$R36),QE$27,IF(AND(QE$25&gt;$Q36,QE$24&lt;$R36),(MIN(QE$25,$R36)-MAX(QE$24,$Q36)+1),0))/QE$27)*($P36/12)/1000000)</f>
        <v>0</v>
      </c>
      <c r="QF36" s="471">
        <f t="shared" si="399"/>
        <v>0</v>
      </c>
      <c r="QG36" s="471">
        <f t="shared" si="399"/>
        <v>0</v>
      </c>
      <c r="QH36" s="471">
        <f t="shared" si="399"/>
        <v>0</v>
      </c>
      <c r="QI36" s="471">
        <f t="shared" si="399"/>
        <v>0</v>
      </c>
      <c r="QJ36" s="471">
        <f t="shared" si="399"/>
        <v>0</v>
      </c>
      <c r="QK36" s="471">
        <f t="shared" si="399"/>
        <v>0</v>
      </c>
      <c r="QL36" s="471">
        <f t="shared" si="399"/>
        <v>0</v>
      </c>
      <c r="QM36" s="471">
        <f t="shared" si="399"/>
        <v>0</v>
      </c>
      <c r="QN36" s="471">
        <f t="shared" si="399"/>
        <v>0</v>
      </c>
      <c r="QO36" s="471">
        <f t="shared" si="399"/>
        <v>0</v>
      </c>
      <c r="QP36" s="471">
        <f t="shared" si="399"/>
        <v>0</v>
      </c>
      <c r="QQ36" s="471">
        <f t="shared" si="399"/>
        <v>0</v>
      </c>
      <c r="QR36" s="471">
        <f t="shared" si="399"/>
        <v>0</v>
      </c>
      <c r="QS36" s="471">
        <f t="shared" si="399"/>
        <v>0</v>
      </c>
      <c r="QT36" s="471">
        <f t="shared" si="399"/>
        <v>0</v>
      </c>
      <c r="QU36" s="471">
        <f t="shared" ref="QU36:RJ51" si="400">((IF(AND(QU$24&gt;=$Q36,QU$25&lt;=$R36),QU$27,IF(AND(QU$25&gt;$Q36,QU$24&lt;$R36),(MIN(QU$25,$R36)-MAX(QU$24,$Q36)+1),0))/QU$27)*($H36/12)/1000000)+((IF(AND(QU$24&gt;=$Q36,QU$25&lt;=$R36),QU$27,IF(AND(QU$25&gt;$Q36,QU$24&lt;$R36),(MIN(QU$25,$R36)-MAX(QU$24,$Q36)+1),0))/QU$27)*($G36/12)/1000000)+((IF(AND(QU$24&gt;=$Q36,QU$25&lt;=$R36),QU$27,IF(AND(QU$25&gt;$Q36,QU$24&lt;$R36),(MIN(QU$25,$R36)-MAX(QU$24,$Q36)+1),0))/QU$27)*($P36/12)/1000000)</f>
        <v>0</v>
      </c>
      <c r="QV36" s="471">
        <f t="shared" si="400"/>
        <v>0</v>
      </c>
      <c r="QW36" s="471">
        <f t="shared" si="400"/>
        <v>0</v>
      </c>
      <c r="QX36" s="471">
        <f t="shared" si="400"/>
        <v>0</v>
      </c>
      <c r="QY36" s="471">
        <f t="shared" si="400"/>
        <v>0</v>
      </c>
      <c r="QZ36" s="471">
        <f t="shared" si="400"/>
        <v>0</v>
      </c>
      <c r="RA36" s="471">
        <f t="shared" si="400"/>
        <v>0</v>
      </c>
      <c r="RB36" s="471">
        <f t="shared" si="400"/>
        <v>0</v>
      </c>
      <c r="RC36" s="471">
        <f t="shared" si="400"/>
        <v>0</v>
      </c>
      <c r="RD36" s="471">
        <f t="shared" si="400"/>
        <v>0</v>
      </c>
      <c r="RE36" s="471">
        <f t="shared" si="400"/>
        <v>0</v>
      </c>
      <c r="RF36" s="471">
        <f t="shared" si="400"/>
        <v>0</v>
      </c>
      <c r="RG36" s="471">
        <f t="shared" si="400"/>
        <v>0</v>
      </c>
      <c r="RH36" s="471">
        <f t="shared" si="400"/>
        <v>0</v>
      </c>
      <c r="RI36" s="471">
        <f t="shared" si="400"/>
        <v>0</v>
      </c>
      <c r="RJ36" s="471">
        <f t="shared" si="400"/>
        <v>0</v>
      </c>
      <c r="RK36" s="471">
        <f t="shared" ref="RK36:RZ56" si="401">((IF(AND(RK$24&gt;=$Q36,RK$25&lt;=$R36),RK$27,IF(AND(RK$25&gt;$Q36,RK$24&lt;$R36),(MIN(RK$25,$R36)-MAX(RK$24,$Q36)+1),0))/RK$27)*($H36/12)/1000000)+((IF(AND(RK$24&gt;=$Q36,RK$25&lt;=$R36),RK$27,IF(AND(RK$25&gt;$Q36,RK$24&lt;$R36),(MIN(RK$25,$R36)-MAX(RK$24,$Q36)+1),0))/RK$27)*($G36/12)/1000000)+((IF(AND(RK$24&gt;=$Q36,RK$25&lt;=$R36),RK$27,IF(AND(RK$25&gt;$Q36,RK$24&lt;$R36),(MIN(RK$25,$R36)-MAX(RK$24,$Q36)+1),0))/RK$27)*($P36/12)/1000000)</f>
        <v>0</v>
      </c>
      <c r="RL36" s="471">
        <f t="shared" si="401"/>
        <v>0</v>
      </c>
      <c r="RM36" s="471">
        <f t="shared" si="401"/>
        <v>0</v>
      </c>
      <c r="RN36" s="471">
        <f t="shared" si="401"/>
        <v>0</v>
      </c>
      <c r="RO36" s="471">
        <f t="shared" si="401"/>
        <v>0</v>
      </c>
      <c r="RP36" s="471">
        <f t="shared" si="401"/>
        <v>0</v>
      </c>
      <c r="RQ36" s="471">
        <f t="shared" si="401"/>
        <v>0</v>
      </c>
      <c r="RR36" s="471">
        <f t="shared" si="401"/>
        <v>0</v>
      </c>
      <c r="RS36" s="471">
        <f t="shared" si="401"/>
        <v>0</v>
      </c>
      <c r="RT36" s="471">
        <f t="shared" si="401"/>
        <v>0</v>
      </c>
      <c r="RU36" s="471">
        <f t="shared" si="401"/>
        <v>0</v>
      </c>
      <c r="RV36" s="471">
        <f t="shared" si="401"/>
        <v>0</v>
      </c>
      <c r="RW36" s="471">
        <f t="shared" si="401"/>
        <v>0</v>
      </c>
      <c r="RX36" s="471">
        <f t="shared" si="401"/>
        <v>0</v>
      </c>
      <c r="RY36" s="471">
        <f t="shared" si="401"/>
        <v>0</v>
      </c>
      <c r="RZ36" s="471">
        <f t="shared" si="401"/>
        <v>0</v>
      </c>
      <c r="SA36" s="471">
        <f t="shared" ref="SA36:SP51" si="402">((IF(AND(SA$24&gt;=$Q36,SA$25&lt;=$R36),SA$27,IF(AND(SA$25&gt;$Q36,SA$24&lt;$R36),(MIN(SA$25,$R36)-MAX(SA$24,$Q36)+1),0))/SA$27)*($H36/12)/1000000)+((IF(AND(SA$24&gt;=$Q36,SA$25&lt;=$R36),SA$27,IF(AND(SA$25&gt;$Q36,SA$24&lt;$R36),(MIN(SA$25,$R36)-MAX(SA$24,$Q36)+1),0))/SA$27)*($G36/12)/1000000)+((IF(AND(SA$24&gt;=$Q36,SA$25&lt;=$R36),SA$27,IF(AND(SA$25&gt;$Q36,SA$24&lt;$R36),(MIN(SA$25,$R36)-MAX(SA$24,$Q36)+1),0))/SA$27)*($P36/12)/1000000)</f>
        <v>0</v>
      </c>
      <c r="SB36" s="471">
        <f t="shared" si="402"/>
        <v>0</v>
      </c>
      <c r="SC36" s="471">
        <f t="shared" si="402"/>
        <v>0</v>
      </c>
      <c r="SD36" s="471">
        <f t="shared" si="402"/>
        <v>0</v>
      </c>
      <c r="SE36" s="471">
        <f t="shared" si="402"/>
        <v>0</v>
      </c>
      <c r="SF36" s="471">
        <f t="shared" si="402"/>
        <v>0</v>
      </c>
      <c r="SG36" s="471">
        <f t="shared" si="402"/>
        <v>0</v>
      </c>
      <c r="SH36" s="471">
        <f t="shared" si="402"/>
        <v>0</v>
      </c>
      <c r="SI36" s="471">
        <f t="shared" si="402"/>
        <v>0</v>
      </c>
      <c r="SJ36" s="471">
        <f t="shared" si="402"/>
        <v>0</v>
      </c>
      <c r="SK36" s="471">
        <f t="shared" si="402"/>
        <v>0</v>
      </c>
      <c r="SL36" s="471">
        <f t="shared" si="402"/>
        <v>0</v>
      </c>
      <c r="SM36" s="471">
        <f t="shared" si="402"/>
        <v>0</v>
      </c>
      <c r="SN36" s="471">
        <f t="shared" si="402"/>
        <v>0</v>
      </c>
      <c r="SO36" s="471">
        <f t="shared" si="402"/>
        <v>0</v>
      </c>
      <c r="SP36" s="471">
        <f t="shared" si="402"/>
        <v>0</v>
      </c>
      <c r="SQ36" s="471">
        <f t="shared" ref="SQ36:TF56" si="403">((IF(AND(SQ$24&gt;=$Q36,SQ$25&lt;=$R36),SQ$27,IF(AND(SQ$25&gt;$Q36,SQ$24&lt;$R36),(MIN(SQ$25,$R36)-MAX(SQ$24,$Q36)+1),0))/SQ$27)*($H36/12)/1000000)+((IF(AND(SQ$24&gt;=$Q36,SQ$25&lt;=$R36),SQ$27,IF(AND(SQ$25&gt;$Q36,SQ$24&lt;$R36),(MIN(SQ$25,$R36)-MAX(SQ$24,$Q36)+1),0))/SQ$27)*($G36/12)/1000000)+((IF(AND(SQ$24&gt;=$Q36,SQ$25&lt;=$R36),SQ$27,IF(AND(SQ$25&gt;$Q36,SQ$24&lt;$R36),(MIN(SQ$25,$R36)-MAX(SQ$24,$Q36)+1),0))/SQ$27)*($P36/12)/1000000)</f>
        <v>0</v>
      </c>
      <c r="SR36" s="471">
        <f t="shared" si="403"/>
        <v>0</v>
      </c>
      <c r="SS36" s="471">
        <f t="shared" si="403"/>
        <v>0</v>
      </c>
      <c r="ST36" s="471">
        <f t="shared" si="403"/>
        <v>0</v>
      </c>
      <c r="SU36" s="471">
        <f t="shared" si="403"/>
        <v>0</v>
      </c>
      <c r="SV36" s="471">
        <f t="shared" si="403"/>
        <v>0</v>
      </c>
      <c r="SW36" s="471">
        <f t="shared" si="403"/>
        <v>0</v>
      </c>
      <c r="SX36" s="471">
        <f t="shared" si="403"/>
        <v>0</v>
      </c>
      <c r="SY36" s="471">
        <f t="shared" si="403"/>
        <v>0</v>
      </c>
      <c r="SZ36" s="471">
        <f t="shared" si="403"/>
        <v>0</v>
      </c>
      <c r="TA36" s="471">
        <f t="shared" si="403"/>
        <v>0</v>
      </c>
      <c r="TB36" s="471">
        <f t="shared" si="403"/>
        <v>0</v>
      </c>
      <c r="TC36" s="471">
        <f t="shared" si="403"/>
        <v>0</v>
      </c>
      <c r="TD36" s="471">
        <f t="shared" si="403"/>
        <v>0</v>
      </c>
      <c r="TE36" s="471">
        <f t="shared" si="403"/>
        <v>0</v>
      </c>
      <c r="TF36" s="471">
        <f t="shared" si="403"/>
        <v>0</v>
      </c>
      <c r="TG36" s="471">
        <f t="shared" ref="TG36:TV51" si="404">((IF(AND(TG$24&gt;=$Q36,TG$25&lt;=$R36),TG$27,IF(AND(TG$25&gt;$Q36,TG$24&lt;$R36),(MIN(TG$25,$R36)-MAX(TG$24,$Q36)+1),0))/TG$27)*($H36/12)/1000000)+((IF(AND(TG$24&gt;=$Q36,TG$25&lt;=$R36),TG$27,IF(AND(TG$25&gt;$Q36,TG$24&lt;$R36),(MIN(TG$25,$R36)-MAX(TG$24,$Q36)+1),0))/TG$27)*($G36/12)/1000000)+((IF(AND(TG$24&gt;=$Q36,TG$25&lt;=$R36),TG$27,IF(AND(TG$25&gt;$Q36,TG$24&lt;$R36),(MIN(TG$25,$R36)-MAX(TG$24,$Q36)+1),0))/TG$27)*($P36/12)/1000000)</f>
        <v>0</v>
      </c>
      <c r="TH36" s="471">
        <f t="shared" si="404"/>
        <v>0</v>
      </c>
      <c r="TI36" s="471">
        <f t="shared" si="404"/>
        <v>0</v>
      </c>
      <c r="TJ36" s="471">
        <f t="shared" si="404"/>
        <v>0</v>
      </c>
      <c r="TK36" s="471">
        <f t="shared" si="404"/>
        <v>0</v>
      </c>
      <c r="TL36" s="471">
        <f t="shared" si="404"/>
        <v>0</v>
      </c>
      <c r="TM36" s="471">
        <f t="shared" si="404"/>
        <v>0</v>
      </c>
      <c r="TN36" s="471">
        <f t="shared" si="404"/>
        <v>0</v>
      </c>
      <c r="TO36" s="471">
        <f t="shared" si="404"/>
        <v>0</v>
      </c>
      <c r="TP36" s="471">
        <f t="shared" si="404"/>
        <v>0</v>
      </c>
      <c r="TQ36" s="471">
        <f t="shared" si="404"/>
        <v>0</v>
      </c>
      <c r="TR36" s="471">
        <f t="shared" si="404"/>
        <v>0</v>
      </c>
      <c r="TS36" s="471">
        <f t="shared" si="404"/>
        <v>0</v>
      </c>
      <c r="TT36" s="471">
        <f t="shared" si="404"/>
        <v>0</v>
      </c>
      <c r="TU36" s="471">
        <f t="shared" si="404"/>
        <v>0</v>
      </c>
      <c r="TV36" s="471">
        <f t="shared" si="404"/>
        <v>0</v>
      </c>
      <c r="TW36" s="471">
        <f t="shared" ref="TW36:UL56" si="405">((IF(AND(TW$24&gt;=$Q36,TW$25&lt;=$R36),TW$27,IF(AND(TW$25&gt;$Q36,TW$24&lt;$R36),(MIN(TW$25,$R36)-MAX(TW$24,$Q36)+1),0))/TW$27)*($H36/12)/1000000)+((IF(AND(TW$24&gt;=$Q36,TW$25&lt;=$R36),TW$27,IF(AND(TW$25&gt;$Q36,TW$24&lt;$R36),(MIN(TW$25,$R36)-MAX(TW$24,$Q36)+1),0))/TW$27)*($G36/12)/1000000)+((IF(AND(TW$24&gt;=$Q36,TW$25&lt;=$R36),TW$27,IF(AND(TW$25&gt;$Q36,TW$24&lt;$R36),(MIN(TW$25,$R36)-MAX(TW$24,$Q36)+1),0))/TW$27)*($P36/12)/1000000)</f>
        <v>0</v>
      </c>
      <c r="TX36" s="471">
        <f t="shared" si="405"/>
        <v>0</v>
      </c>
      <c r="TY36" s="471">
        <f t="shared" si="405"/>
        <v>0</v>
      </c>
      <c r="TZ36" s="471">
        <f t="shared" si="405"/>
        <v>0</v>
      </c>
      <c r="UA36" s="471">
        <f t="shared" si="405"/>
        <v>0</v>
      </c>
      <c r="UB36" s="471">
        <f t="shared" si="405"/>
        <v>0</v>
      </c>
      <c r="UC36" s="471">
        <f t="shared" si="405"/>
        <v>0</v>
      </c>
      <c r="UD36" s="471">
        <f t="shared" si="405"/>
        <v>0</v>
      </c>
      <c r="UE36" s="471">
        <f t="shared" si="405"/>
        <v>0</v>
      </c>
      <c r="UF36" s="471">
        <f t="shared" si="405"/>
        <v>0</v>
      </c>
      <c r="UG36" s="471">
        <f t="shared" si="405"/>
        <v>0</v>
      </c>
      <c r="UH36" s="471">
        <f t="shared" si="405"/>
        <v>0</v>
      </c>
      <c r="UI36" s="471">
        <f t="shared" si="405"/>
        <v>0</v>
      </c>
      <c r="UJ36" s="471">
        <f t="shared" si="405"/>
        <v>0</v>
      </c>
      <c r="UK36" s="471">
        <f t="shared" si="405"/>
        <v>0</v>
      </c>
      <c r="UL36" s="471">
        <f t="shared" si="405"/>
        <v>0</v>
      </c>
      <c r="UM36" s="471">
        <f t="shared" ref="UM36:VB51" si="406">((IF(AND(UM$24&gt;=$Q36,UM$25&lt;=$R36),UM$27,IF(AND(UM$25&gt;$Q36,UM$24&lt;$R36),(MIN(UM$25,$R36)-MAX(UM$24,$Q36)+1),0))/UM$27)*($H36/12)/1000000)+((IF(AND(UM$24&gt;=$Q36,UM$25&lt;=$R36),UM$27,IF(AND(UM$25&gt;$Q36,UM$24&lt;$R36),(MIN(UM$25,$R36)-MAX(UM$24,$Q36)+1),0))/UM$27)*($G36/12)/1000000)+((IF(AND(UM$24&gt;=$Q36,UM$25&lt;=$R36),UM$27,IF(AND(UM$25&gt;$Q36,UM$24&lt;$R36),(MIN(UM$25,$R36)-MAX(UM$24,$Q36)+1),0))/UM$27)*($P36/12)/1000000)</f>
        <v>0</v>
      </c>
      <c r="UN36" s="471">
        <f t="shared" si="406"/>
        <v>0</v>
      </c>
      <c r="UO36" s="471">
        <f t="shared" si="406"/>
        <v>0</v>
      </c>
      <c r="UP36" s="471">
        <f t="shared" si="406"/>
        <v>0</v>
      </c>
      <c r="UQ36" s="471">
        <f t="shared" si="406"/>
        <v>0</v>
      </c>
      <c r="UR36" s="471">
        <f t="shared" si="406"/>
        <v>0</v>
      </c>
      <c r="US36" s="471">
        <f t="shared" si="406"/>
        <v>0</v>
      </c>
      <c r="UT36" s="471">
        <f t="shared" si="406"/>
        <v>0</v>
      </c>
      <c r="UU36" s="471">
        <f t="shared" si="406"/>
        <v>0</v>
      </c>
      <c r="UV36" s="471">
        <f t="shared" si="406"/>
        <v>0</v>
      </c>
      <c r="UW36" s="471">
        <f t="shared" si="406"/>
        <v>0</v>
      </c>
      <c r="UX36" s="471">
        <f t="shared" si="406"/>
        <v>0</v>
      </c>
      <c r="UY36" s="471">
        <f t="shared" si="406"/>
        <v>0</v>
      </c>
      <c r="UZ36" s="471">
        <f t="shared" si="406"/>
        <v>0</v>
      </c>
      <c r="VA36" s="471">
        <f t="shared" si="406"/>
        <v>0</v>
      </c>
      <c r="VB36" s="471">
        <f t="shared" si="406"/>
        <v>0</v>
      </c>
      <c r="VC36" s="471">
        <f t="shared" ref="VC36:VR56" si="407">((IF(AND(VC$24&gt;=$Q36,VC$25&lt;=$R36),VC$27,IF(AND(VC$25&gt;$Q36,VC$24&lt;$R36),(MIN(VC$25,$R36)-MAX(VC$24,$Q36)+1),0))/VC$27)*($H36/12)/1000000)+((IF(AND(VC$24&gt;=$Q36,VC$25&lt;=$R36),VC$27,IF(AND(VC$25&gt;$Q36,VC$24&lt;$R36),(MIN(VC$25,$R36)-MAX(VC$24,$Q36)+1),0))/VC$27)*($G36/12)/1000000)+((IF(AND(VC$24&gt;=$Q36,VC$25&lt;=$R36),VC$27,IF(AND(VC$25&gt;$Q36,VC$24&lt;$R36),(MIN(VC$25,$R36)-MAX(VC$24,$Q36)+1),0))/VC$27)*($P36/12)/1000000)</f>
        <v>0</v>
      </c>
      <c r="VD36" s="471">
        <f t="shared" si="407"/>
        <v>0</v>
      </c>
      <c r="VE36" s="471">
        <f t="shared" si="407"/>
        <v>0</v>
      </c>
      <c r="VF36" s="471">
        <f t="shared" si="407"/>
        <v>0</v>
      </c>
      <c r="VG36" s="471">
        <f t="shared" si="407"/>
        <v>0</v>
      </c>
      <c r="VH36" s="471">
        <f t="shared" si="407"/>
        <v>0</v>
      </c>
      <c r="VI36" s="471">
        <f t="shared" si="407"/>
        <v>0</v>
      </c>
      <c r="VJ36" s="471">
        <f t="shared" si="407"/>
        <v>0</v>
      </c>
      <c r="VK36" s="471">
        <f t="shared" si="407"/>
        <v>0</v>
      </c>
      <c r="VL36" s="471">
        <f t="shared" si="407"/>
        <v>0</v>
      </c>
      <c r="VM36" s="471">
        <f t="shared" si="407"/>
        <v>0</v>
      </c>
      <c r="VN36" s="471">
        <f t="shared" si="407"/>
        <v>0</v>
      </c>
      <c r="VO36" s="471">
        <f t="shared" si="407"/>
        <v>0</v>
      </c>
      <c r="VP36" s="471">
        <f t="shared" si="407"/>
        <v>0</v>
      </c>
      <c r="VQ36" s="471">
        <f t="shared" si="407"/>
        <v>0</v>
      </c>
      <c r="VR36" s="471">
        <f t="shared" si="407"/>
        <v>0</v>
      </c>
      <c r="VS36" s="471">
        <f t="shared" ref="VS36:WD56" si="408">((IF(AND(VS$24&gt;=$Q36,VS$25&lt;=$R36),VS$27,IF(AND(VS$25&gt;$Q36,VS$24&lt;$R36),(MIN(VS$25,$R36)-MAX(VS$24,$Q36)+1),0))/VS$27)*($H36/12)/1000000)+((IF(AND(VS$24&gt;=$Q36,VS$25&lt;=$R36),VS$27,IF(AND(VS$25&gt;$Q36,VS$24&lt;$R36),(MIN(VS$25,$R36)-MAX(VS$24,$Q36)+1),0))/VS$27)*($G36/12)/1000000)+((IF(AND(VS$24&gt;=$Q36,VS$25&lt;=$R36),VS$27,IF(AND(VS$25&gt;$Q36,VS$24&lt;$R36),(MIN(VS$25,$R36)-MAX(VS$24,$Q36)+1),0))/VS$27)*($P36/12)/1000000)</f>
        <v>0</v>
      </c>
      <c r="VT36" s="471">
        <f t="shared" si="408"/>
        <v>0</v>
      </c>
      <c r="VU36" s="471">
        <f t="shared" si="408"/>
        <v>0</v>
      </c>
      <c r="VV36" s="471">
        <f t="shared" si="408"/>
        <v>0</v>
      </c>
      <c r="VW36" s="471">
        <f t="shared" si="408"/>
        <v>0</v>
      </c>
      <c r="VX36" s="471">
        <f t="shared" si="408"/>
        <v>0</v>
      </c>
      <c r="VY36" s="471">
        <f t="shared" si="408"/>
        <v>0</v>
      </c>
      <c r="VZ36" s="471">
        <f t="shared" si="408"/>
        <v>0</v>
      </c>
      <c r="WA36" s="471">
        <f t="shared" si="408"/>
        <v>0</v>
      </c>
      <c r="WB36" s="471">
        <f t="shared" si="408"/>
        <v>0</v>
      </c>
      <c r="WC36" s="471">
        <f t="shared" si="408"/>
        <v>0</v>
      </c>
      <c r="WD36" s="471">
        <f t="shared" si="408"/>
        <v>0</v>
      </c>
    </row>
    <row r="37" spans="1:602" x14ac:dyDescent="0.35">
      <c r="A37" s="29"/>
      <c r="B37" s="29">
        <f t="shared" si="359"/>
        <v>6</v>
      </c>
      <c r="C37" s="29" t="s">
        <v>4</v>
      </c>
      <c r="D37" s="29" t="s">
        <v>68</v>
      </c>
      <c r="E37" s="69">
        <f>INDEX('Current RAP - 2024-25 Cycle'!$K:$K,MATCH('24-25 Projection - RAP Tendered'!$D37,'Current RAP - 2024-25 Cycle'!$C:$C,0),1)</f>
        <v>11878241.830000002</v>
      </c>
      <c r="F37" s="69">
        <f>INDEX('Current RAP - 2024-25 Cycle'!$G:$G,MATCH('24-25 Projection - RAP Tendered'!$D37,'Current RAP - 2024-25 Cycle'!$C:$C,0),1)</f>
        <v>6767141.7400000012</v>
      </c>
      <c r="G37" s="69">
        <f t="shared" si="345"/>
        <v>5111100.0900000008</v>
      </c>
      <c r="H37" s="69">
        <f t="shared" si="360"/>
        <v>6767141.7400000012</v>
      </c>
      <c r="I37" s="32">
        <v>45474</v>
      </c>
      <c r="J37" s="32">
        <v>45838</v>
      </c>
      <c r="K37" s="29" t="str">
        <f>INDEX('Current RAP - 2024-25 Cycle'!$D:$D,MATCH('24-25 Projection - RAP Tendered'!$D37,'Current RAP - 2024-25 Cycle'!$C:$C,0),1)</f>
        <v>IPCA</v>
      </c>
      <c r="L37" s="32" t="s">
        <v>10</v>
      </c>
      <c r="M37" s="32" t="s">
        <v>10</v>
      </c>
      <c r="N37" s="81">
        <v>0</v>
      </c>
      <c r="O37" s="81">
        <v>0</v>
      </c>
      <c r="P37" s="69">
        <f>IFERROR(INDEX('Tendered, Ruling 920-2025'!$F$19:$F$31,MATCH($D37,'Tendered, Ruling 920-2025'!$C$19:$C$31,0))-INDEX('Tendered, Ruling 920-2025'!$D$19:$D$31,MATCH($D37,'Tendered, Ruling 920-2025'!$C$19:$C$31,0)),0)</f>
        <v>-57.160000000149012</v>
      </c>
      <c r="Q37" s="32">
        <f>INDEX('Current RAP - 2024-25 Cycle'!$L:$L,MATCH('24-25 Projection - RAP Tendered'!$D37,'Current RAP - 2024-25 Cycle'!$C:$C,0),1)</f>
        <v>39737</v>
      </c>
      <c r="R37" s="32">
        <f>INDEX('Current RAP - 2024-25 Cycle'!$M:$M,MATCH('24-25 Projection - RAP Tendered'!$D37,'Current RAP - 2024-25 Cycle'!$C:$C,0),1)</f>
        <v>50694</v>
      </c>
      <c r="S37" s="29"/>
      <c r="T37" s="29" t="str">
        <f t="shared" si="346"/>
        <v>014/2008</v>
      </c>
      <c r="U37" s="36">
        <f t="shared" si="347"/>
        <v>11.87824183</v>
      </c>
      <c r="V37" s="36">
        <f t="shared" si="333"/>
        <v>11.878184669999998</v>
      </c>
      <c r="W37" s="36">
        <f t="shared" si="333"/>
        <v>11.878184669999998</v>
      </c>
      <c r="X37" s="36">
        <f t="shared" si="333"/>
        <v>11.878184669999998</v>
      </c>
      <c r="Y37" s="36">
        <f t="shared" si="333"/>
        <v>11.878184669999998</v>
      </c>
      <c r="Z37" s="36">
        <f t="shared" si="333"/>
        <v>11.878184669999998</v>
      </c>
      <c r="AA37" s="36">
        <f t="shared" si="333"/>
        <v>11.878184669999998</v>
      </c>
      <c r="AB37" s="36">
        <f t="shared" si="333"/>
        <v>11.878184669999998</v>
      </c>
      <c r="AC37" s="36">
        <f t="shared" si="333"/>
        <v>11.878184669999998</v>
      </c>
      <c r="AD37" s="36">
        <f t="shared" si="333"/>
        <v>11.878184669999998</v>
      </c>
      <c r="AE37" s="36">
        <f t="shared" si="333"/>
        <v>11.878184669999998</v>
      </c>
      <c r="AF37" s="36">
        <f t="shared" si="333"/>
        <v>11.878184669999998</v>
      </c>
      <c r="AG37" s="36">
        <f t="shared" si="333"/>
        <v>11.878184669999998</v>
      </c>
      <c r="AH37" s="36">
        <f t="shared" si="333"/>
        <v>11.878184669999998</v>
      </c>
      <c r="AI37" s="36">
        <f t="shared" si="333"/>
        <v>3.4804358307258068</v>
      </c>
      <c r="AJ37" s="36">
        <f t="shared" si="333"/>
        <v>0</v>
      </c>
      <c r="AK37" s="36">
        <f t="shared" si="333"/>
        <v>0</v>
      </c>
      <c r="AL37" s="36">
        <f t="shared" si="333"/>
        <v>0</v>
      </c>
      <c r="AM37" s="36">
        <f t="shared" si="333"/>
        <v>0</v>
      </c>
      <c r="AN37" s="36">
        <f t="shared" si="333"/>
        <v>0</v>
      </c>
      <c r="AO37" s="36">
        <f t="shared" si="333"/>
        <v>0</v>
      </c>
      <c r="AP37" s="36">
        <f t="shared" si="333"/>
        <v>0</v>
      </c>
      <c r="AQ37" s="36">
        <f t="shared" si="333"/>
        <v>0</v>
      </c>
      <c r="AR37" s="36">
        <f t="shared" si="333"/>
        <v>0</v>
      </c>
      <c r="AS37" s="36">
        <f t="shared" si="333"/>
        <v>0</v>
      </c>
      <c r="AT37" s="36">
        <f t="shared" si="333"/>
        <v>0</v>
      </c>
      <c r="AU37" s="36">
        <f t="shared" si="333"/>
        <v>0</v>
      </c>
      <c r="AV37" s="36">
        <f t="shared" si="333"/>
        <v>0</v>
      </c>
      <c r="AW37" s="36">
        <f t="shared" si="333"/>
        <v>0</v>
      </c>
      <c r="AX37" s="36">
        <f t="shared" si="333"/>
        <v>0</v>
      </c>
      <c r="AY37" s="36">
        <f t="shared" si="333"/>
        <v>0</v>
      </c>
      <c r="AZ37" s="36">
        <f t="shared" si="333"/>
        <v>0</v>
      </c>
      <c r="BA37" s="36">
        <f t="shared" si="333"/>
        <v>0</v>
      </c>
      <c r="BB37" s="36">
        <f t="shared" si="333"/>
        <v>0</v>
      </c>
      <c r="BD37" s="29" t="str">
        <f t="shared" si="348"/>
        <v>014/2008</v>
      </c>
      <c r="BE37" s="36">
        <f t="shared" si="349"/>
        <v>2.9695604575000001</v>
      </c>
      <c r="BF37" s="36">
        <f t="shared" si="349"/>
        <v>2.9695604575000001</v>
      </c>
      <c r="BG37" s="36">
        <f t="shared" si="349"/>
        <v>2.9695604575000001</v>
      </c>
      <c r="BH37" s="36">
        <f t="shared" si="349"/>
        <v>2.9695604575000001</v>
      </c>
      <c r="BI37" s="36">
        <f t="shared" si="349"/>
        <v>2.9695461675000003</v>
      </c>
      <c r="BJ37" s="36">
        <f t="shared" si="349"/>
        <v>2.9695461675000003</v>
      </c>
      <c r="BK37" s="36">
        <f t="shared" si="349"/>
        <v>2.9695461675000003</v>
      </c>
      <c r="BL37" s="36">
        <f t="shared" si="349"/>
        <v>2.9695461675000003</v>
      </c>
      <c r="BM37" s="36">
        <f t="shared" si="349"/>
        <v>2.9695461675000003</v>
      </c>
      <c r="BN37" s="36">
        <f t="shared" si="349"/>
        <v>2.9695461675000003</v>
      </c>
      <c r="BO37" s="36">
        <f t="shared" si="349"/>
        <v>2.9695461675000003</v>
      </c>
      <c r="BP37" s="36">
        <f t="shared" si="349"/>
        <v>2.9695461675000003</v>
      </c>
      <c r="BQ37" s="36">
        <f t="shared" si="349"/>
        <v>2.9695461675000003</v>
      </c>
      <c r="BR37" s="36">
        <f t="shared" si="349"/>
        <v>2.9695461675000003</v>
      </c>
      <c r="BS37" s="36">
        <f t="shared" si="349"/>
        <v>2.9695461675000003</v>
      </c>
      <c r="BT37" s="36">
        <f t="shared" si="349"/>
        <v>2.9695461675000003</v>
      </c>
      <c r="BU37" s="36">
        <f t="shared" si="378"/>
        <v>2.9695461675000003</v>
      </c>
      <c r="BV37" s="36">
        <f t="shared" si="378"/>
        <v>2.9695461675000003</v>
      </c>
      <c r="BW37" s="36">
        <f t="shared" si="378"/>
        <v>2.9695461675000003</v>
      </c>
      <c r="BX37" s="36">
        <f t="shared" si="378"/>
        <v>2.9695461675000003</v>
      </c>
      <c r="BY37" s="36">
        <f t="shared" si="378"/>
        <v>2.9695461675000003</v>
      </c>
      <c r="BZ37" s="36">
        <f t="shared" si="378"/>
        <v>2.9695461675000003</v>
      </c>
      <c r="CA37" s="36">
        <f t="shared" si="378"/>
        <v>2.9695461675000003</v>
      </c>
      <c r="CB37" s="36">
        <f t="shared" si="378"/>
        <v>2.9695461675000003</v>
      </c>
      <c r="CC37" s="36">
        <f t="shared" si="378"/>
        <v>2.9695461675000003</v>
      </c>
      <c r="CD37" s="36">
        <f t="shared" si="378"/>
        <v>2.9695461675000003</v>
      </c>
      <c r="CE37" s="36">
        <f t="shared" si="378"/>
        <v>2.9695461675000003</v>
      </c>
      <c r="CF37" s="36">
        <f t="shared" si="378"/>
        <v>2.9695461675000003</v>
      </c>
      <c r="CG37" s="36">
        <f t="shared" si="378"/>
        <v>2.9695461675000003</v>
      </c>
      <c r="CH37" s="36">
        <f t="shared" si="378"/>
        <v>2.9695461675000003</v>
      </c>
      <c r="CI37" s="36">
        <f t="shared" si="378"/>
        <v>2.9695461675000003</v>
      </c>
      <c r="CJ37" s="36">
        <f t="shared" si="378"/>
        <v>2.9695461675000003</v>
      </c>
      <c r="CK37" s="36">
        <f t="shared" si="378"/>
        <v>2.9695461675000003</v>
      </c>
      <c r="CL37" s="36">
        <f t="shared" si="378"/>
        <v>2.9695461675000003</v>
      </c>
      <c r="CM37" s="36">
        <f t="shared" si="378"/>
        <v>2.9695461675000003</v>
      </c>
      <c r="CN37" s="36">
        <f t="shared" si="378"/>
        <v>2.9695461675000003</v>
      </c>
      <c r="CO37" s="36">
        <f t="shared" si="378"/>
        <v>2.9695461675000003</v>
      </c>
      <c r="CP37" s="36">
        <f t="shared" si="378"/>
        <v>2.9695461675000003</v>
      </c>
      <c r="CQ37" s="36">
        <f t="shared" si="378"/>
        <v>2.9695461675000003</v>
      </c>
      <c r="CR37" s="36">
        <f t="shared" si="378"/>
        <v>2.9695461675000003</v>
      </c>
      <c r="CS37" s="36">
        <f t="shared" si="378"/>
        <v>2.9695461675000003</v>
      </c>
      <c r="CT37" s="36">
        <f t="shared" si="378"/>
        <v>2.9695461675000003</v>
      </c>
      <c r="CU37" s="36">
        <f t="shared" si="378"/>
        <v>2.9695461675000003</v>
      </c>
      <c r="CV37" s="36">
        <f t="shared" si="378"/>
        <v>2.9695461675000003</v>
      </c>
      <c r="CW37" s="36">
        <f t="shared" si="378"/>
        <v>2.9695461675000003</v>
      </c>
      <c r="CX37" s="36">
        <f t="shared" si="378"/>
        <v>2.9695461675000003</v>
      </c>
      <c r="CY37" s="36">
        <f t="shared" si="378"/>
        <v>2.9695461675000003</v>
      </c>
      <c r="CZ37" s="36">
        <f t="shared" si="378"/>
        <v>2.9695461675000003</v>
      </c>
      <c r="DA37" s="36">
        <f t="shared" si="378"/>
        <v>2.9695461675000003</v>
      </c>
      <c r="DB37" s="36">
        <f t="shared" si="378"/>
        <v>2.9695461675000003</v>
      </c>
      <c r="DC37" s="36">
        <f t="shared" si="378"/>
        <v>2.9695461675000003</v>
      </c>
      <c r="DD37" s="36">
        <f t="shared" si="378"/>
        <v>2.9695461675000003</v>
      </c>
      <c r="DE37" s="36">
        <f t="shared" si="378"/>
        <v>2.9695461675000003</v>
      </c>
      <c r="DF37" s="36">
        <f t="shared" si="378"/>
        <v>2.9695461675000003</v>
      </c>
      <c r="DG37" s="36">
        <f t="shared" si="378"/>
        <v>2.9695461675000003</v>
      </c>
      <c r="DH37" s="36">
        <f t="shared" si="378"/>
        <v>2.9695461675000003</v>
      </c>
      <c r="DI37" s="36">
        <f t="shared" si="378"/>
        <v>2.9695461675000003</v>
      </c>
      <c r="DJ37" s="36">
        <f t="shared" si="378"/>
        <v>0.51088966322580642</v>
      </c>
      <c r="DK37" s="36">
        <f t="shared" si="378"/>
        <v>0</v>
      </c>
      <c r="DL37" s="36">
        <f t="shared" si="378"/>
        <v>0</v>
      </c>
      <c r="DM37" s="36">
        <f t="shared" si="378"/>
        <v>0</v>
      </c>
      <c r="DN37" s="36">
        <f t="shared" si="378"/>
        <v>0</v>
      </c>
      <c r="DO37" s="36">
        <f t="shared" si="378"/>
        <v>0</v>
      </c>
      <c r="DP37" s="36">
        <f t="shared" si="378"/>
        <v>0</v>
      </c>
      <c r="DQ37" s="36">
        <f t="shared" si="378"/>
        <v>0</v>
      </c>
      <c r="DR37" s="36">
        <f t="shared" si="378"/>
        <v>0</v>
      </c>
      <c r="DS37" s="36">
        <f t="shared" si="378"/>
        <v>0</v>
      </c>
      <c r="DT37" s="36">
        <f t="shared" si="378"/>
        <v>0</v>
      </c>
      <c r="DU37" s="36">
        <f t="shared" si="378"/>
        <v>0</v>
      </c>
      <c r="DV37" s="36">
        <f t="shared" si="378"/>
        <v>0</v>
      </c>
      <c r="DW37" s="36">
        <f t="shared" si="378"/>
        <v>0</v>
      </c>
      <c r="DX37" s="36">
        <f t="shared" si="378"/>
        <v>0</v>
      </c>
      <c r="DY37" s="36">
        <f t="shared" si="378"/>
        <v>0</v>
      </c>
      <c r="DZ37" s="36">
        <f t="shared" si="378"/>
        <v>0</v>
      </c>
      <c r="EA37" s="36">
        <f t="shared" si="378"/>
        <v>0</v>
      </c>
      <c r="EB37" s="36">
        <f t="shared" si="378"/>
        <v>0</v>
      </c>
      <c r="EC37" s="36">
        <f t="shared" si="378"/>
        <v>0</v>
      </c>
      <c r="ED37" s="36">
        <f t="shared" si="378"/>
        <v>0</v>
      </c>
      <c r="EE37" s="36">
        <f t="shared" si="378"/>
        <v>0</v>
      </c>
      <c r="EF37" s="36">
        <f t="shared" si="378"/>
        <v>0</v>
      </c>
      <c r="EG37" s="36">
        <f t="shared" si="379"/>
        <v>0</v>
      </c>
      <c r="EH37" s="36">
        <f t="shared" si="379"/>
        <v>0</v>
      </c>
      <c r="EI37" s="36">
        <f t="shared" si="379"/>
        <v>0</v>
      </c>
      <c r="EJ37" s="36">
        <f t="shared" si="379"/>
        <v>0</v>
      </c>
      <c r="EK37" s="36">
        <f t="shared" si="379"/>
        <v>0</v>
      </c>
      <c r="EL37" s="36">
        <f t="shared" si="379"/>
        <v>0</v>
      </c>
      <c r="EM37" s="36">
        <f t="shared" si="379"/>
        <v>0</v>
      </c>
      <c r="EN37" s="36">
        <f t="shared" si="379"/>
        <v>0</v>
      </c>
      <c r="EO37" s="36">
        <f t="shared" si="379"/>
        <v>0</v>
      </c>
      <c r="EP37" s="36">
        <f t="shared" si="379"/>
        <v>0</v>
      </c>
      <c r="EQ37" s="36">
        <f t="shared" si="380"/>
        <v>0</v>
      </c>
      <c r="ER37" s="36">
        <f t="shared" si="380"/>
        <v>0</v>
      </c>
      <c r="ES37" s="36">
        <f t="shared" si="380"/>
        <v>0</v>
      </c>
      <c r="ET37" s="36">
        <f t="shared" si="380"/>
        <v>0</v>
      </c>
      <c r="EU37" s="36">
        <f t="shared" si="380"/>
        <v>0</v>
      </c>
      <c r="EV37" s="36">
        <f t="shared" si="380"/>
        <v>0</v>
      </c>
      <c r="EW37" s="36">
        <f t="shared" si="380"/>
        <v>0</v>
      </c>
      <c r="EX37" s="36">
        <f t="shared" si="380"/>
        <v>0</v>
      </c>
      <c r="EY37" s="36">
        <f t="shared" si="380"/>
        <v>0</v>
      </c>
      <c r="EZ37" s="36">
        <f t="shared" si="380"/>
        <v>0</v>
      </c>
      <c r="FA37" s="36">
        <f t="shared" si="381"/>
        <v>0</v>
      </c>
      <c r="FB37" s="36">
        <f t="shared" si="381"/>
        <v>0</v>
      </c>
      <c r="FC37" s="36">
        <f t="shared" si="381"/>
        <v>0</v>
      </c>
      <c r="FD37" s="36">
        <f t="shared" si="381"/>
        <v>0</v>
      </c>
      <c r="FE37" s="36">
        <f t="shared" si="381"/>
        <v>0</v>
      </c>
      <c r="FF37" s="36">
        <f t="shared" si="381"/>
        <v>0</v>
      </c>
      <c r="FG37" s="36">
        <f t="shared" si="381"/>
        <v>0</v>
      </c>
      <c r="FH37" s="36">
        <f t="shared" si="381"/>
        <v>0</v>
      </c>
      <c r="FI37" s="36">
        <f t="shared" si="381"/>
        <v>0</v>
      </c>
      <c r="FJ37" s="36">
        <f t="shared" si="381"/>
        <v>0</v>
      </c>
      <c r="FK37" s="36">
        <f t="shared" si="382"/>
        <v>0</v>
      </c>
      <c r="FL37" s="36">
        <f t="shared" si="382"/>
        <v>0</v>
      </c>
      <c r="FM37" s="36">
        <f t="shared" si="382"/>
        <v>0</v>
      </c>
      <c r="FN37" s="36">
        <f t="shared" si="382"/>
        <v>0</v>
      </c>
      <c r="FO37" s="36">
        <f t="shared" si="382"/>
        <v>0</v>
      </c>
      <c r="FP37" s="36">
        <f t="shared" si="382"/>
        <v>0</v>
      </c>
      <c r="FQ37" s="36">
        <f t="shared" si="382"/>
        <v>0</v>
      </c>
      <c r="FR37" s="36">
        <f t="shared" si="382"/>
        <v>0</v>
      </c>
      <c r="FS37" s="36">
        <f t="shared" si="382"/>
        <v>0</v>
      </c>
      <c r="FT37" s="36">
        <f t="shared" si="382"/>
        <v>0</v>
      </c>
      <c r="FU37" s="36">
        <f t="shared" si="383"/>
        <v>0</v>
      </c>
      <c r="FV37" s="36">
        <f t="shared" si="383"/>
        <v>0</v>
      </c>
      <c r="FW37" s="36">
        <f t="shared" si="383"/>
        <v>0</v>
      </c>
      <c r="FX37" s="36">
        <f t="shared" si="383"/>
        <v>0</v>
      </c>
      <c r="FY37" s="36">
        <f t="shared" si="383"/>
        <v>0</v>
      </c>
      <c r="FZ37" s="36">
        <f t="shared" si="383"/>
        <v>0</v>
      </c>
      <c r="GA37" s="36">
        <f t="shared" si="383"/>
        <v>0</v>
      </c>
      <c r="GB37" s="36">
        <f t="shared" si="383"/>
        <v>0</v>
      </c>
      <c r="GC37" s="36">
        <f t="shared" si="369"/>
        <v>0</v>
      </c>
      <c r="GD37" s="36">
        <f t="shared" si="336"/>
        <v>0</v>
      </c>
      <c r="GE37" s="36">
        <f t="shared" si="336"/>
        <v>0</v>
      </c>
      <c r="GF37" s="36">
        <f t="shared" si="336"/>
        <v>0</v>
      </c>
      <c r="GG37" s="36">
        <f t="shared" si="336"/>
        <v>0</v>
      </c>
      <c r="GH37" s="36">
        <f t="shared" si="336"/>
        <v>0</v>
      </c>
      <c r="GI37" s="36">
        <f t="shared" si="336"/>
        <v>0</v>
      </c>
      <c r="GJ37" s="36">
        <f t="shared" si="336"/>
        <v>0</v>
      </c>
      <c r="GK37" s="36"/>
      <c r="GL37" s="29" t="str">
        <f t="shared" si="350"/>
        <v>014/2008</v>
      </c>
      <c r="GM37" s="263">
        <f t="shared" si="337"/>
        <v>0.98985348583333344</v>
      </c>
      <c r="GN37" s="263">
        <f t="shared" si="337"/>
        <v>0.98985348583333344</v>
      </c>
      <c r="GO37" s="263">
        <f t="shared" si="337"/>
        <v>0.98985348583333344</v>
      </c>
      <c r="GP37" s="263">
        <f t="shared" si="337"/>
        <v>0.98985348583333344</v>
      </c>
      <c r="GQ37" s="263">
        <f t="shared" si="337"/>
        <v>0.98985348583333344</v>
      </c>
      <c r="GR37" s="263">
        <f t="shared" si="337"/>
        <v>0.98985348583333344</v>
      </c>
      <c r="GS37" s="263">
        <f t="shared" si="337"/>
        <v>0.98985348583333344</v>
      </c>
      <c r="GT37" s="263">
        <f t="shared" si="337"/>
        <v>0.98985348583333344</v>
      </c>
      <c r="GU37" s="263">
        <f t="shared" si="337"/>
        <v>0.98985348583333344</v>
      </c>
      <c r="GV37" s="263">
        <f t="shared" si="337"/>
        <v>0.98985348583333344</v>
      </c>
      <c r="GW37" s="263">
        <f t="shared" si="337"/>
        <v>0.98985348583333344</v>
      </c>
      <c r="GX37" s="263">
        <f t="shared" si="337"/>
        <v>0.98985348583333344</v>
      </c>
      <c r="GY37" s="471">
        <f t="shared" si="384"/>
        <v>0.98984872250000011</v>
      </c>
      <c r="GZ37" s="471">
        <f t="shared" si="384"/>
        <v>0.98984872250000011</v>
      </c>
      <c r="HA37" s="471">
        <f t="shared" si="384"/>
        <v>0.98984872250000011</v>
      </c>
      <c r="HB37" s="471">
        <f t="shared" si="384"/>
        <v>0.98984872250000011</v>
      </c>
      <c r="HC37" s="471">
        <f t="shared" si="384"/>
        <v>0.98984872250000011</v>
      </c>
      <c r="HD37" s="471">
        <f t="shared" si="384"/>
        <v>0.98984872250000011</v>
      </c>
      <c r="HE37" s="471">
        <f t="shared" si="384"/>
        <v>0.98984872250000011</v>
      </c>
      <c r="HF37" s="471">
        <f t="shared" si="384"/>
        <v>0.98984872250000011</v>
      </c>
      <c r="HG37" s="471">
        <f t="shared" si="384"/>
        <v>0.98984872250000011</v>
      </c>
      <c r="HH37" s="471">
        <f t="shared" si="384"/>
        <v>0.98984872250000011</v>
      </c>
      <c r="HI37" s="471">
        <f t="shared" si="384"/>
        <v>0.98984872250000011</v>
      </c>
      <c r="HJ37" s="471">
        <f t="shared" si="384"/>
        <v>0.98984872250000011</v>
      </c>
      <c r="HK37" s="471">
        <f t="shared" si="384"/>
        <v>0.98984872250000011</v>
      </c>
      <c r="HL37" s="471">
        <f t="shared" si="384"/>
        <v>0.98984872250000011</v>
      </c>
      <c r="HM37" s="471">
        <f t="shared" si="384"/>
        <v>0.98984872250000011</v>
      </c>
      <c r="HN37" s="471">
        <f t="shared" si="384"/>
        <v>0.98984872250000011</v>
      </c>
      <c r="HO37" s="471">
        <f t="shared" si="385"/>
        <v>0.98984872250000011</v>
      </c>
      <c r="HP37" s="471">
        <f t="shared" si="385"/>
        <v>0.98984872250000011</v>
      </c>
      <c r="HQ37" s="471">
        <f t="shared" si="385"/>
        <v>0.98984872250000011</v>
      </c>
      <c r="HR37" s="471">
        <f t="shared" si="385"/>
        <v>0.98984872250000011</v>
      </c>
      <c r="HS37" s="471">
        <f t="shared" si="385"/>
        <v>0.98984872250000011</v>
      </c>
      <c r="HT37" s="471">
        <f t="shared" si="385"/>
        <v>0.98984872250000011</v>
      </c>
      <c r="HU37" s="471">
        <f t="shared" si="385"/>
        <v>0.98984872250000011</v>
      </c>
      <c r="HV37" s="471">
        <f t="shared" si="385"/>
        <v>0.98984872250000011</v>
      </c>
      <c r="HW37" s="471">
        <f t="shared" si="385"/>
        <v>0.98984872250000011</v>
      </c>
      <c r="HX37" s="471">
        <f t="shared" si="385"/>
        <v>0.98984872250000011</v>
      </c>
      <c r="HY37" s="471">
        <f t="shared" si="385"/>
        <v>0.98984872250000011</v>
      </c>
      <c r="HZ37" s="471">
        <f t="shared" si="385"/>
        <v>0.98984872250000011</v>
      </c>
      <c r="IA37" s="471">
        <f t="shared" si="385"/>
        <v>0.98984872250000011</v>
      </c>
      <c r="IB37" s="471">
        <f t="shared" si="385"/>
        <v>0.98984872250000011</v>
      </c>
      <c r="IC37" s="471">
        <f t="shared" si="385"/>
        <v>0.98984872250000011</v>
      </c>
      <c r="ID37" s="471">
        <f t="shared" si="385"/>
        <v>0.98984872250000011</v>
      </c>
      <c r="IE37" s="471">
        <f t="shared" si="386"/>
        <v>0.98984872250000011</v>
      </c>
      <c r="IF37" s="471">
        <f t="shared" si="386"/>
        <v>0.98984872250000011</v>
      </c>
      <c r="IG37" s="471">
        <f t="shared" si="386"/>
        <v>0.98984872250000011</v>
      </c>
      <c r="IH37" s="471">
        <f t="shared" si="386"/>
        <v>0.98984872250000011</v>
      </c>
      <c r="II37" s="471">
        <f t="shared" si="386"/>
        <v>0.98984872250000011</v>
      </c>
      <c r="IJ37" s="471">
        <f t="shared" si="386"/>
        <v>0.98984872250000011</v>
      </c>
      <c r="IK37" s="471">
        <f t="shared" si="386"/>
        <v>0.98984872250000011</v>
      </c>
      <c r="IL37" s="471">
        <f t="shared" si="386"/>
        <v>0.98984872250000011</v>
      </c>
      <c r="IM37" s="471">
        <f t="shared" si="386"/>
        <v>0.98984872250000011</v>
      </c>
      <c r="IN37" s="471">
        <f t="shared" si="386"/>
        <v>0.98984872250000011</v>
      </c>
      <c r="IO37" s="471">
        <f t="shared" si="386"/>
        <v>0.98984872250000011</v>
      </c>
      <c r="IP37" s="471">
        <f t="shared" si="386"/>
        <v>0.98984872250000011</v>
      </c>
      <c r="IQ37" s="471">
        <f t="shared" si="386"/>
        <v>0.98984872250000011</v>
      </c>
      <c r="IR37" s="471">
        <f t="shared" si="386"/>
        <v>0.98984872250000011</v>
      </c>
      <c r="IS37" s="471">
        <f t="shared" si="386"/>
        <v>0.98984872250000011</v>
      </c>
      <c r="IT37" s="471">
        <f t="shared" si="386"/>
        <v>0.98984872250000011</v>
      </c>
      <c r="IU37" s="471">
        <f t="shared" si="387"/>
        <v>0.98984872250000011</v>
      </c>
      <c r="IV37" s="471">
        <f t="shared" si="387"/>
        <v>0.98984872250000011</v>
      </c>
      <c r="IW37" s="471">
        <f t="shared" si="387"/>
        <v>0.98984872250000011</v>
      </c>
      <c r="IX37" s="471">
        <f t="shared" si="387"/>
        <v>0.98984872250000011</v>
      </c>
      <c r="IY37" s="471">
        <f t="shared" si="387"/>
        <v>0.98984872250000011</v>
      </c>
      <c r="IZ37" s="471">
        <f t="shared" si="387"/>
        <v>0.98984872250000011</v>
      </c>
      <c r="JA37" s="471">
        <f t="shared" si="387"/>
        <v>0.98984872250000011</v>
      </c>
      <c r="JB37" s="471">
        <f t="shared" si="387"/>
        <v>0.98984872250000011</v>
      </c>
      <c r="JC37" s="471">
        <f t="shared" si="387"/>
        <v>0.98984872250000011</v>
      </c>
      <c r="JD37" s="471">
        <f t="shared" si="387"/>
        <v>0.98984872250000011</v>
      </c>
      <c r="JE37" s="471">
        <f t="shared" si="387"/>
        <v>0.98984872250000011</v>
      </c>
      <c r="JF37" s="471">
        <f t="shared" si="387"/>
        <v>0.98984872250000011</v>
      </c>
      <c r="JG37" s="471">
        <f t="shared" si="387"/>
        <v>0.98984872250000011</v>
      </c>
      <c r="JH37" s="471">
        <f t="shared" si="387"/>
        <v>0.98984872250000011</v>
      </c>
      <c r="JI37" s="471">
        <f t="shared" si="387"/>
        <v>0.98984872250000011</v>
      </c>
      <c r="JJ37" s="471">
        <f t="shared" si="387"/>
        <v>0.98984872250000011</v>
      </c>
      <c r="JK37" s="471">
        <f t="shared" si="388"/>
        <v>0.98984872250000011</v>
      </c>
      <c r="JL37" s="471">
        <f t="shared" si="388"/>
        <v>0.98984872250000011</v>
      </c>
      <c r="JM37" s="471">
        <f t="shared" si="388"/>
        <v>0.98984872250000011</v>
      </c>
      <c r="JN37" s="471">
        <f t="shared" si="388"/>
        <v>0.98984872250000011</v>
      </c>
      <c r="JO37" s="471">
        <f t="shared" si="388"/>
        <v>0.98984872250000011</v>
      </c>
      <c r="JP37" s="471">
        <f t="shared" si="388"/>
        <v>0.98984872250000011</v>
      </c>
      <c r="JQ37" s="471">
        <f t="shared" si="388"/>
        <v>0.98984872250000011</v>
      </c>
      <c r="JR37" s="471">
        <f t="shared" si="388"/>
        <v>0.98984872250000011</v>
      </c>
      <c r="JS37" s="471">
        <f t="shared" si="388"/>
        <v>0.98984872250000011</v>
      </c>
      <c r="JT37" s="471">
        <f t="shared" si="388"/>
        <v>0.98984872250000011</v>
      </c>
      <c r="JU37" s="471">
        <f t="shared" si="388"/>
        <v>0.98984872250000011</v>
      </c>
      <c r="JV37" s="471">
        <f t="shared" si="388"/>
        <v>0.98984872250000011</v>
      </c>
      <c r="JW37" s="471">
        <f t="shared" si="388"/>
        <v>0.98984872250000011</v>
      </c>
      <c r="JX37" s="471">
        <f t="shared" si="388"/>
        <v>0.98984872250000011</v>
      </c>
      <c r="JY37" s="471">
        <f t="shared" si="388"/>
        <v>0.98984872250000011</v>
      </c>
      <c r="JZ37" s="471">
        <f t="shared" si="388"/>
        <v>0.98984872250000011</v>
      </c>
      <c r="KA37" s="471">
        <f t="shared" si="389"/>
        <v>0.98984872250000011</v>
      </c>
      <c r="KB37" s="471">
        <f t="shared" si="389"/>
        <v>0.98984872250000011</v>
      </c>
      <c r="KC37" s="471">
        <f t="shared" si="389"/>
        <v>0.98984872250000011</v>
      </c>
      <c r="KD37" s="471">
        <f t="shared" si="389"/>
        <v>0.98984872250000011</v>
      </c>
      <c r="KE37" s="471">
        <f t="shared" si="389"/>
        <v>0.98984872250000011</v>
      </c>
      <c r="KF37" s="471">
        <f t="shared" si="389"/>
        <v>0.98984872250000011</v>
      </c>
      <c r="KG37" s="471">
        <f t="shared" si="389"/>
        <v>0.98984872250000011</v>
      </c>
      <c r="KH37" s="471">
        <f t="shared" si="389"/>
        <v>0.98984872250000011</v>
      </c>
      <c r="KI37" s="471">
        <f t="shared" si="389"/>
        <v>0.98984872250000011</v>
      </c>
      <c r="KJ37" s="471">
        <f t="shared" si="389"/>
        <v>0.98984872250000011</v>
      </c>
      <c r="KK37" s="471">
        <f t="shared" si="389"/>
        <v>0.98984872250000011</v>
      </c>
      <c r="KL37" s="471">
        <f t="shared" si="389"/>
        <v>0.98984872250000011</v>
      </c>
      <c r="KM37" s="471">
        <f t="shared" si="389"/>
        <v>0.98984872250000011</v>
      </c>
      <c r="KN37" s="471">
        <f t="shared" si="389"/>
        <v>0.98984872250000011</v>
      </c>
      <c r="KO37" s="471">
        <f t="shared" si="389"/>
        <v>0.98984872250000011</v>
      </c>
      <c r="KP37" s="471">
        <f t="shared" si="389"/>
        <v>0.98984872250000011</v>
      </c>
      <c r="KQ37" s="471">
        <f t="shared" si="390"/>
        <v>0.98984872250000011</v>
      </c>
      <c r="KR37" s="471">
        <f t="shared" si="390"/>
        <v>0.98984872250000011</v>
      </c>
      <c r="KS37" s="471">
        <f t="shared" si="390"/>
        <v>0.98984872250000011</v>
      </c>
      <c r="KT37" s="471">
        <f t="shared" si="390"/>
        <v>0.98984872250000011</v>
      </c>
      <c r="KU37" s="471">
        <f t="shared" si="390"/>
        <v>0.98984872250000011</v>
      </c>
      <c r="KV37" s="471">
        <f t="shared" si="390"/>
        <v>0.98984872250000011</v>
      </c>
      <c r="KW37" s="471">
        <f t="shared" si="390"/>
        <v>0.98984872250000011</v>
      </c>
      <c r="KX37" s="471">
        <f t="shared" si="390"/>
        <v>0.98984872250000011</v>
      </c>
      <c r="KY37" s="471">
        <f t="shared" si="390"/>
        <v>0.98984872250000011</v>
      </c>
      <c r="KZ37" s="471">
        <f t="shared" si="390"/>
        <v>0.98984872250000011</v>
      </c>
      <c r="LA37" s="471">
        <f t="shared" si="390"/>
        <v>0.98984872250000011</v>
      </c>
      <c r="LB37" s="471">
        <f t="shared" si="390"/>
        <v>0.98984872250000011</v>
      </c>
      <c r="LC37" s="471">
        <f t="shared" si="390"/>
        <v>0.98984872250000011</v>
      </c>
      <c r="LD37" s="471">
        <f t="shared" si="390"/>
        <v>0.98984872250000011</v>
      </c>
      <c r="LE37" s="471">
        <f t="shared" si="390"/>
        <v>0.98984872250000011</v>
      </c>
      <c r="LF37" s="471">
        <f t="shared" si="390"/>
        <v>0.98984872250000011</v>
      </c>
      <c r="LG37" s="471">
        <f t="shared" si="391"/>
        <v>0.98984872250000011</v>
      </c>
      <c r="LH37" s="471">
        <f t="shared" si="391"/>
        <v>0.98984872250000011</v>
      </c>
      <c r="LI37" s="471">
        <f t="shared" si="391"/>
        <v>0.98984872250000011</v>
      </c>
      <c r="LJ37" s="471">
        <f t="shared" si="391"/>
        <v>0.98984872250000011</v>
      </c>
      <c r="LK37" s="471">
        <f t="shared" si="391"/>
        <v>0.98984872250000011</v>
      </c>
      <c r="LL37" s="471">
        <f t="shared" si="391"/>
        <v>0.98984872250000011</v>
      </c>
      <c r="LM37" s="471">
        <f t="shared" si="391"/>
        <v>0.98984872250000011</v>
      </c>
      <c r="LN37" s="471">
        <f t="shared" si="391"/>
        <v>0.98984872250000011</v>
      </c>
      <c r="LO37" s="471">
        <f t="shared" si="391"/>
        <v>0.98984872250000011</v>
      </c>
      <c r="LP37" s="471">
        <f t="shared" si="391"/>
        <v>0.98984872250000011</v>
      </c>
      <c r="LQ37" s="471">
        <f t="shared" si="391"/>
        <v>0.98984872250000011</v>
      </c>
      <c r="LR37" s="471">
        <f t="shared" si="391"/>
        <v>0.98984872250000011</v>
      </c>
      <c r="LS37" s="471">
        <f t="shared" si="391"/>
        <v>0.98984872250000011</v>
      </c>
      <c r="LT37" s="471">
        <f t="shared" si="391"/>
        <v>0.98984872250000011</v>
      </c>
      <c r="LU37" s="471">
        <f t="shared" si="391"/>
        <v>0.98984872250000011</v>
      </c>
      <c r="LV37" s="471">
        <f t="shared" si="391"/>
        <v>0.98984872250000011</v>
      </c>
      <c r="LW37" s="471">
        <f t="shared" si="392"/>
        <v>0.98984872250000011</v>
      </c>
      <c r="LX37" s="471">
        <f t="shared" si="392"/>
        <v>0.98984872250000011</v>
      </c>
      <c r="LY37" s="471">
        <f t="shared" si="392"/>
        <v>0.98984872250000011</v>
      </c>
      <c r="LZ37" s="471">
        <f t="shared" si="392"/>
        <v>0.98984872250000011</v>
      </c>
      <c r="MA37" s="471">
        <f t="shared" si="392"/>
        <v>0.98984872250000011</v>
      </c>
      <c r="MB37" s="471">
        <f t="shared" si="392"/>
        <v>0.98984872250000011</v>
      </c>
      <c r="MC37" s="471">
        <f t="shared" si="392"/>
        <v>0.98984872250000011</v>
      </c>
      <c r="MD37" s="471">
        <f t="shared" si="392"/>
        <v>0.98984872250000011</v>
      </c>
      <c r="ME37" s="471">
        <f t="shared" si="392"/>
        <v>0.98984872250000011</v>
      </c>
      <c r="MF37" s="471">
        <f t="shared" si="392"/>
        <v>0.98984872250000011</v>
      </c>
      <c r="MG37" s="471">
        <f t="shared" si="392"/>
        <v>0.98984872250000011</v>
      </c>
      <c r="MH37" s="471">
        <f t="shared" si="392"/>
        <v>0.98984872250000011</v>
      </c>
      <c r="MI37" s="471">
        <f t="shared" si="392"/>
        <v>0.98984872250000011</v>
      </c>
      <c r="MJ37" s="471">
        <f t="shared" si="392"/>
        <v>0.98984872250000011</v>
      </c>
      <c r="MK37" s="471">
        <f t="shared" si="392"/>
        <v>0.98984872250000011</v>
      </c>
      <c r="ML37" s="471">
        <f t="shared" si="392"/>
        <v>0.98984872250000011</v>
      </c>
      <c r="MM37" s="471">
        <f t="shared" si="393"/>
        <v>0.98984872250000011</v>
      </c>
      <c r="MN37" s="471">
        <f t="shared" si="393"/>
        <v>0.98984872250000011</v>
      </c>
      <c r="MO37" s="471">
        <f t="shared" si="393"/>
        <v>0.98984872250000011</v>
      </c>
      <c r="MP37" s="471">
        <f t="shared" si="393"/>
        <v>0.98984872250000011</v>
      </c>
      <c r="MQ37" s="471">
        <f t="shared" si="393"/>
        <v>0.98984872250000011</v>
      </c>
      <c r="MR37" s="471">
        <f t="shared" si="393"/>
        <v>0.98984872250000011</v>
      </c>
      <c r="MS37" s="471">
        <f t="shared" si="393"/>
        <v>0.98984872250000011</v>
      </c>
      <c r="MT37" s="471">
        <f t="shared" si="393"/>
        <v>0.98984872250000011</v>
      </c>
      <c r="MU37" s="471">
        <f t="shared" si="393"/>
        <v>0.98984872250000011</v>
      </c>
      <c r="MV37" s="471">
        <f t="shared" si="393"/>
        <v>0.98984872250000011</v>
      </c>
      <c r="MW37" s="471">
        <f t="shared" si="393"/>
        <v>0.98984872250000011</v>
      </c>
      <c r="MX37" s="471">
        <f t="shared" si="393"/>
        <v>0.98984872250000011</v>
      </c>
      <c r="MY37" s="471">
        <f t="shared" si="393"/>
        <v>0.98984872250000011</v>
      </c>
      <c r="MZ37" s="471">
        <f t="shared" si="393"/>
        <v>0.98984872250000011</v>
      </c>
      <c r="NA37" s="471">
        <f t="shared" si="393"/>
        <v>0.98984872250000011</v>
      </c>
      <c r="NB37" s="471">
        <f t="shared" si="393"/>
        <v>0.51088966322580642</v>
      </c>
      <c r="NC37" s="471">
        <f t="shared" si="394"/>
        <v>0</v>
      </c>
      <c r="ND37" s="471">
        <f t="shared" si="394"/>
        <v>0</v>
      </c>
      <c r="NE37" s="471">
        <f t="shared" si="394"/>
        <v>0</v>
      </c>
      <c r="NF37" s="471">
        <f t="shared" si="394"/>
        <v>0</v>
      </c>
      <c r="NG37" s="471">
        <f t="shared" si="394"/>
        <v>0</v>
      </c>
      <c r="NH37" s="471">
        <f t="shared" si="394"/>
        <v>0</v>
      </c>
      <c r="NI37" s="471">
        <f t="shared" si="394"/>
        <v>0</v>
      </c>
      <c r="NJ37" s="471">
        <f t="shared" si="394"/>
        <v>0</v>
      </c>
      <c r="NK37" s="471">
        <f t="shared" si="394"/>
        <v>0</v>
      </c>
      <c r="NL37" s="471">
        <f t="shared" si="394"/>
        <v>0</v>
      </c>
      <c r="NM37" s="471">
        <f t="shared" si="394"/>
        <v>0</v>
      </c>
      <c r="NN37" s="471">
        <f t="shared" si="394"/>
        <v>0</v>
      </c>
      <c r="NO37" s="471">
        <f t="shared" si="394"/>
        <v>0</v>
      </c>
      <c r="NP37" s="471">
        <f t="shared" si="394"/>
        <v>0</v>
      </c>
      <c r="NQ37" s="471">
        <f t="shared" si="394"/>
        <v>0</v>
      </c>
      <c r="NR37" s="471">
        <f t="shared" si="394"/>
        <v>0</v>
      </c>
      <c r="NS37" s="471">
        <f t="shared" si="395"/>
        <v>0</v>
      </c>
      <c r="NT37" s="471">
        <f t="shared" si="395"/>
        <v>0</v>
      </c>
      <c r="NU37" s="471">
        <f t="shared" si="395"/>
        <v>0</v>
      </c>
      <c r="NV37" s="471">
        <f t="shared" si="395"/>
        <v>0</v>
      </c>
      <c r="NW37" s="471">
        <f t="shared" si="395"/>
        <v>0</v>
      </c>
      <c r="NX37" s="471">
        <f t="shared" si="395"/>
        <v>0</v>
      </c>
      <c r="NY37" s="471">
        <f t="shared" si="395"/>
        <v>0</v>
      </c>
      <c r="NZ37" s="471">
        <f t="shared" si="395"/>
        <v>0</v>
      </c>
      <c r="OA37" s="471">
        <f t="shared" si="395"/>
        <v>0</v>
      </c>
      <c r="OB37" s="471">
        <f t="shared" si="395"/>
        <v>0</v>
      </c>
      <c r="OC37" s="471">
        <f t="shared" si="395"/>
        <v>0</v>
      </c>
      <c r="OD37" s="471">
        <f t="shared" si="395"/>
        <v>0</v>
      </c>
      <c r="OE37" s="471">
        <f t="shared" si="395"/>
        <v>0</v>
      </c>
      <c r="OF37" s="471">
        <f t="shared" si="395"/>
        <v>0</v>
      </c>
      <c r="OG37" s="471">
        <f t="shared" si="395"/>
        <v>0</v>
      </c>
      <c r="OH37" s="471">
        <f t="shared" si="395"/>
        <v>0</v>
      </c>
      <c r="OI37" s="471">
        <f t="shared" si="396"/>
        <v>0</v>
      </c>
      <c r="OJ37" s="471">
        <f t="shared" si="396"/>
        <v>0</v>
      </c>
      <c r="OK37" s="471">
        <f t="shared" si="396"/>
        <v>0</v>
      </c>
      <c r="OL37" s="471">
        <f t="shared" si="396"/>
        <v>0</v>
      </c>
      <c r="OM37" s="471">
        <f t="shared" si="396"/>
        <v>0</v>
      </c>
      <c r="ON37" s="471">
        <f t="shared" si="396"/>
        <v>0</v>
      </c>
      <c r="OO37" s="471">
        <f t="shared" si="396"/>
        <v>0</v>
      </c>
      <c r="OP37" s="471">
        <f t="shared" si="396"/>
        <v>0</v>
      </c>
      <c r="OQ37" s="471">
        <f t="shared" si="396"/>
        <v>0</v>
      </c>
      <c r="OR37" s="471">
        <f t="shared" si="396"/>
        <v>0</v>
      </c>
      <c r="OS37" s="471">
        <f t="shared" si="396"/>
        <v>0</v>
      </c>
      <c r="OT37" s="471">
        <f t="shared" si="396"/>
        <v>0</v>
      </c>
      <c r="OU37" s="471">
        <f t="shared" si="396"/>
        <v>0</v>
      </c>
      <c r="OV37" s="471">
        <f t="shared" si="396"/>
        <v>0</v>
      </c>
      <c r="OW37" s="471">
        <f t="shared" si="396"/>
        <v>0</v>
      </c>
      <c r="OX37" s="471">
        <f t="shared" si="396"/>
        <v>0</v>
      </c>
      <c r="OY37" s="471">
        <f t="shared" si="397"/>
        <v>0</v>
      </c>
      <c r="OZ37" s="471">
        <f t="shared" si="397"/>
        <v>0</v>
      </c>
      <c r="PA37" s="471">
        <f t="shared" si="397"/>
        <v>0</v>
      </c>
      <c r="PB37" s="471">
        <f t="shared" si="397"/>
        <v>0</v>
      </c>
      <c r="PC37" s="471">
        <f t="shared" si="397"/>
        <v>0</v>
      </c>
      <c r="PD37" s="471">
        <f t="shared" si="397"/>
        <v>0</v>
      </c>
      <c r="PE37" s="471">
        <f t="shared" si="397"/>
        <v>0</v>
      </c>
      <c r="PF37" s="471">
        <f t="shared" si="397"/>
        <v>0</v>
      </c>
      <c r="PG37" s="471">
        <f t="shared" si="397"/>
        <v>0</v>
      </c>
      <c r="PH37" s="471">
        <f t="shared" si="397"/>
        <v>0</v>
      </c>
      <c r="PI37" s="471">
        <f t="shared" si="397"/>
        <v>0</v>
      </c>
      <c r="PJ37" s="471">
        <f t="shared" si="397"/>
        <v>0</v>
      </c>
      <c r="PK37" s="471">
        <f t="shared" si="397"/>
        <v>0</v>
      </c>
      <c r="PL37" s="471">
        <f t="shared" si="397"/>
        <v>0</v>
      </c>
      <c r="PM37" s="471">
        <f t="shared" si="397"/>
        <v>0</v>
      </c>
      <c r="PN37" s="471">
        <f t="shared" si="397"/>
        <v>0</v>
      </c>
      <c r="PO37" s="471">
        <f t="shared" si="398"/>
        <v>0</v>
      </c>
      <c r="PP37" s="471">
        <f t="shared" si="398"/>
        <v>0</v>
      </c>
      <c r="PQ37" s="471">
        <f t="shared" si="398"/>
        <v>0</v>
      </c>
      <c r="PR37" s="471">
        <f t="shared" si="398"/>
        <v>0</v>
      </c>
      <c r="PS37" s="471">
        <f t="shared" si="398"/>
        <v>0</v>
      </c>
      <c r="PT37" s="471">
        <f t="shared" si="398"/>
        <v>0</v>
      </c>
      <c r="PU37" s="471">
        <f t="shared" si="398"/>
        <v>0</v>
      </c>
      <c r="PV37" s="471">
        <f t="shared" si="398"/>
        <v>0</v>
      </c>
      <c r="PW37" s="471">
        <f t="shared" si="398"/>
        <v>0</v>
      </c>
      <c r="PX37" s="471">
        <f t="shared" si="398"/>
        <v>0</v>
      </c>
      <c r="PY37" s="471">
        <f t="shared" si="398"/>
        <v>0</v>
      </c>
      <c r="PZ37" s="471">
        <f t="shared" si="398"/>
        <v>0</v>
      </c>
      <c r="QA37" s="471">
        <f t="shared" si="398"/>
        <v>0</v>
      </c>
      <c r="QB37" s="471">
        <f t="shared" si="398"/>
        <v>0</v>
      </c>
      <c r="QC37" s="471">
        <f t="shared" si="398"/>
        <v>0</v>
      </c>
      <c r="QD37" s="471">
        <f t="shared" si="398"/>
        <v>0</v>
      </c>
      <c r="QE37" s="471">
        <f t="shared" si="399"/>
        <v>0</v>
      </c>
      <c r="QF37" s="471">
        <f t="shared" si="399"/>
        <v>0</v>
      </c>
      <c r="QG37" s="471">
        <f t="shared" si="399"/>
        <v>0</v>
      </c>
      <c r="QH37" s="471">
        <f t="shared" si="399"/>
        <v>0</v>
      </c>
      <c r="QI37" s="471">
        <f t="shared" si="399"/>
        <v>0</v>
      </c>
      <c r="QJ37" s="471">
        <f t="shared" si="399"/>
        <v>0</v>
      </c>
      <c r="QK37" s="471">
        <f t="shared" si="399"/>
        <v>0</v>
      </c>
      <c r="QL37" s="471">
        <f t="shared" si="399"/>
        <v>0</v>
      </c>
      <c r="QM37" s="471">
        <f t="shared" si="399"/>
        <v>0</v>
      </c>
      <c r="QN37" s="471">
        <f t="shared" si="399"/>
        <v>0</v>
      </c>
      <c r="QO37" s="471">
        <f t="shared" si="399"/>
        <v>0</v>
      </c>
      <c r="QP37" s="471">
        <f t="shared" si="399"/>
        <v>0</v>
      </c>
      <c r="QQ37" s="471">
        <f t="shared" si="399"/>
        <v>0</v>
      </c>
      <c r="QR37" s="471">
        <f t="shared" si="399"/>
        <v>0</v>
      </c>
      <c r="QS37" s="471">
        <f t="shared" si="399"/>
        <v>0</v>
      </c>
      <c r="QT37" s="471">
        <f t="shared" si="399"/>
        <v>0</v>
      </c>
      <c r="QU37" s="471">
        <f t="shared" si="400"/>
        <v>0</v>
      </c>
      <c r="QV37" s="471">
        <f t="shared" si="400"/>
        <v>0</v>
      </c>
      <c r="QW37" s="471">
        <f t="shared" si="400"/>
        <v>0</v>
      </c>
      <c r="QX37" s="471">
        <f t="shared" si="400"/>
        <v>0</v>
      </c>
      <c r="QY37" s="471">
        <f t="shared" si="400"/>
        <v>0</v>
      </c>
      <c r="QZ37" s="471">
        <f t="shared" si="400"/>
        <v>0</v>
      </c>
      <c r="RA37" s="471">
        <f t="shared" si="400"/>
        <v>0</v>
      </c>
      <c r="RB37" s="471">
        <f t="shared" si="400"/>
        <v>0</v>
      </c>
      <c r="RC37" s="471">
        <f t="shared" si="400"/>
        <v>0</v>
      </c>
      <c r="RD37" s="471">
        <f t="shared" si="400"/>
        <v>0</v>
      </c>
      <c r="RE37" s="471">
        <f t="shared" si="400"/>
        <v>0</v>
      </c>
      <c r="RF37" s="471">
        <f t="shared" si="400"/>
        <v>0</v>
      </c>
      <c r="RG37" s="471">
        <f t="shared" si="400"/>
        <v>0</v>
      </c>
      <c r="RH37" s="471">
        <f t="shared" si="400"/>
        <v>0</v>
      </c>
      <c r="RI37" s="471">
        <f t="shared" si="400"/>
        <v>0</v>
      </c>
      <c r="RJ37" s="471">
        <f t="shared" si="400"/>
        <v>0</v>
      </c>
      <c r="RK37" s="471">
        <f t="shared" si="401"/>
        <v>0</v>
      </c>
      <c r="RL37" s="471">
        <f t="shared" si="401"/>
        <v>0</v>
      </c>
      <c r="RM37" s="471">
        <f t="shared" si="401"/>
        <v>0</v>
      </c>
      <c r="RN37" s="471">
        <f t="shared" si="401"/>
        <v>0</v>
      </c>
      <c r="RO37" s="471">
        <f t="shared" si="401"/>
        <v>0</v>
      </c>
      <c r="RP37" s="471">
        <f t="shared" si="401"/>
        <v>0</v>
      </c>
      <c r="RQ37" s="471">
        <f t="shared" si="401"/>
        <v>0</v>
      </c>
      <c r="RR37" s="471">
        <f t="shared" si="401"/>
        <v>0</v>
      </c>
      <c r="RS37" s="471">
        <f t="shared" si="401"/>
        <v>0</v>
      </c>
      <c r="RT37" s="471">
        <f t="shared" si="401"/>
        <v>0</v>
      </c>
      <c r="RU37" s="471">
        <f t="shared" si="401"/>
        <v>0</v>
      </c>
      <c r="RV37" s="471">
        <f t="shared" si="401"/>
        <v>0</v>
      </c>
      <c r="RW37" s="471">
        <f t="shared" si="401"/>
        <v>0</v>
      </c>
      <c r="RX37" s="471">
        <f t="shared" si="401"/>
        <v>0</v>
      </c>
      <c r="RY37" s="471">
        <f t="shared" si="401"/>
        <v>0</v>
      </c>
      <c r="RZ37" s="471">
        <f t="shared" si="401"/>
        <v>0</v>
      </c>
      <c r="SA37" s="471">
        <f t="shared" si="402"/>
        <v>0</v>
      </c>
      <c r="SB37" s="471">
        <f t="shared" si="402"/>
        <v>0</v>
      </c>
      <c r="SC37" s="471">
        <f t="shared" si="402"/>
        <v>0</v>
      </c>
      <c r="SD37" s="471">
        <f t="shared" si="402"/>
        <v>0</v>
      </c>
      <c r="SE37" s="471">
        <f t="shared" si="402"/>
        <v>0</v>
      </c>
      <c r="SF37" s="471">
        <f t="shared" si="402"/>
        <v>0</v>
      </c>
      <c r="SG37" s="471">
        <f t="shared" si="402"/>
        <v>0</v>
      </c>
      <c r="SH37" s="471">
        <f t="shared" si="402"/>
        <v>0</v>
      </c>
      <c r="SI37" s="471">
        <f t="shared" si="402"/>
        <v>0</v>
      </c>
      <c r="SJ37" s="471">
        <f t="shared" si="402"/>
        <v>0</v>
      </c>
      <c r="SK37" s="471">
        <f t="shared" si="402"/>
        <v>0</v>
      </c>
      <c r="SL37" s="471">
        <f t="shared" si="402"/>
        <v>0</v>
      </c>
      <c r="SM37" s="471">
        <f t="shared" si="402"/>
        <v>0</v>
      </c>
      <c r="SN37" s="471">
        <f t="shared" si="402"/>
        <v>0</v>
      </c>
      <c r="SO37" s="471">
        <f t="shared" si="402"/>
        <v>0</v>
      </c>
      <c r="SP37" s="471">
        <f t="shared" si="402"/>
        <v>0</v>
      </c>
      <c r="SQ37" s="471">
        <f t="shared" si="403"/>
        <v>0</v>
      </c>
      <c r="SR37" s="471">
        <f t="shared" si="403"/>
        <v>0</v>
      </c>
      <c r="SS37" s="471">
        <f t="shared" si="403"/>
        <v>0</v>
      </c>
      <c r="ST37" s="471">
        <f t="shared" si="403"/>
        <v>0</v>
      </c>
      <c r="SU37" s="471">
        <f t="shared" si="403"/>
        <v>0</v>
      </c>
      <c r="SV37" s="471">
        <f t="shared" si="403"/>
        <v>0</v>
      </c>
      <c r="SW37" s="471">
        <f t="shared" si="403"/>
        <v>0</v>
      </c>
      <c r="SX37" s="471">
        <f t="shared" si="403"/>
        <v>0</v>
      </c>
      <c r="SY37" s="471">
        <f t="shared" si="403"/>
        <v>0</v>
      </c>
      <c r="SZ37" s="471">
        <f t="shared" si="403"/>
        <v>0</v>
      </c>
      <c r="TA37" s="471">
        <f t="shared" si="403"/>
        <v>0</v>
      </c>
      <c r="TB37" s="471">
        <f t="shared" si="403"/>
        <v>0</v>
      </c>
      <c r="TC37" s="471">
        <f t="shared" si="403"/>
        <v>0</v>
      </c>
      <c r="TD37" s="471">
        <f t="shared" si="403"/>
        <v>0</v>
      </c>
      <c r="TE37" s="471">
        <f t="shared" si="403"/>
        <v>0</v>
      </c>
      <c r="TF37" s="471">
        <f t="shared" si="403"/>
        <v>0</v>
      </c>
      <c r="TG37" s="471">
        <f t="shared" si="404"/>
        <v>0</v>
      </c>
      <c r="TH37" s="471">
        <f t="shared" si="404"/>
        <v>0</v>
      </c>
      <c r="TI37" s="471">
        <f t="shared" si="404"/>
        <v>0</v>
      </c>
      <c r="TJ37" s="471">
        <f t="shared" si="404"/>
        <v>0</v>
      </c>
      <c r="TK37" s="471">
        <f t="shared" si="404"/>
        <v>0</v>
      </c>
      <c r="TL37" s="471">
        <f t="shared" si="404"/>
        <v>0</v>
      </c>
      <c r="TM37" s="471">
        <f t="shared" si="404"/>
        <v>0</v>
      </c>
      <c r="TN37" s="471">
        <f t="shared" si="404"/>
        <v>0</v>
      </c>
      <c r="TO37" s="471">
        <f t="shared" si="404"/>
        <v>0</v>
      </c>
      <c r="TP37" s="471">
        <f t="shared" si="404"/>
        <v>0</v>
      </c>
      <c r="TQ37" s="471">
        <f t="shared" si="404"/>
        <v>0</v>
      </c>
      <c r="TR37" s="471">
        <f t="shared" si="404"/>
        <v>0</v>
      </c>
      <c r="TS37" s="471">
        <f t="shared" si="404"/>
        <v>0</v>
      </c>
      <c r="TT37" s="471">
        <f t="shared" si="404"/>
        <v>0</v>
      </c>
      <c r="TU37" s="471">
        <f t="shared" si="404"/>
        <v>0</v>
      </c>
      <c r="TV37" s="471">
        <f t="shared" si="404"/>
        <v>0</v>
      </c>
      <c r="TW37" s="471">
        <f t="shared" si="405"/>
        <v>0</v>
      </c>
      <c r="TX37" s="471">
        <f t="shared" si="405"/>
        <v>0</v>
      </c>
      <c r="TY37" s="471">
        <f t="shared" si="405"/>
        <v>0</v>
      </c>
      <c r="TZ37" s="471">
        <f t="shared" si="405"/>
        <v>0</v>
      </c>
      <c r="UA37" s="471">
        <f t="shared" si="405"/>
        <v>0</v>
      </c>
      <c r="UB37" s="471">
        <f t="shared" si="405"/>
        <v>0</v>
      </c>
      <c r="UC37" s="471">
        <f t="shared" si="405"/>
        <v>0</v>
      </c>
      <c r="UD37" s="471">
        <f t="shared" si="405"/>
        <v>0</v>
      </c>
      <c r="UE37" s="471">
        <f t="shared" si="405"/>
        <v>0</v>
      </c>
      <c r="UF37" s="471">
        <f t="shared" si="405"/>
        <v>0</v>
      </c>
      <c r="UG37" s="471">
        <f t="shared" si="405"/>
        <v>0</v>
      </c>
      <c r="UH37" s="471">
        <f t="shared" si="405"/>
        <v>0</v>
      </c>
      <c r="UI37" s="471">
        <f t="shared" si="405"/>
        <v>0</v>
      </c>
      <c r="UJ37" s="471">
        <f t="shared" si="405"/>
        <v>0</v>
      </c>
      <c r="UK37" s="471">
        <f t="shared" si="405"/>
        <v>0</v>
      </c>
      <c r="UL37" s="471">
        <f t="shared" si="405"/>
        <v>0</v>
      </c>
      <c r="UM37" s="471">
        <f t="shared" si="406"/>
        <v>0</v>
      </c>
      <c r="UN37" s="471">
        <f t="shared" si="406"/>
        <v>0</v>
      </c>
      <c r="UO37" s="471">
        <f t="shared" si="406"/>
        <v>0</v>
      </c>
      <c r="UP37" s="471">
        <f t="shared" si="406"/>
        <v>0</v>
      </c>
      <c r="UQ37" s="471">
        <f t="shared" si="406"/>
        <v>0</v>
      </c>
      <c r="UR37" s="471">
        <f t="shared" si="406"/>
        <v>0</v>
      </c>
      <c r="US37" s="471">
        <f t="shared" si="406"/>
        <v>0</v>
      </c>
      <c r="UT37" s="471">
        <f t="shared" si="406"/>
        <v>0</v>
      </c>
      <c r="UU37" s="471">
        <f t="shared" si="406"/>
        <v>0</v>
      </c>
      <c r="UV37" s="471">
        <f t="shared" si="406"/>
        <v>0</v>
      </c>
      <c r="UW37" s="471">
        <f t="shared" si="406"/>
        <v>0</v>
      </c>
      <c r="UX37" s="471">
        <f t="shared" si="406"/>
        <v>0</v>
      </c>
      <c r="UY37" s="471">
        <f t="shared" si="406"/>
        <v>0</v>
      </c>
      <c r="UZ37" s="471">
        <f t="shared" si="406"/>
        <v>0</v>
      </c>
      <c r="VA37" s="471">
        <f t="shared" si="406"/>
        <v>0</v>
      </c>
      <c r="VB37" s="471">
        <f t="shared" si="406"/>
        <v>0</v>
      </c>
      <c r="VC37" s="471">
        <f t="shared" si="407"/>
        <v>0</v>
      </c>
      <c r="VD37" s="471">
        <f t="shared" si="407"/>
        <v>0</v>
      </c>
      <c r="VE37" s="471">
        <f t="shared" si="407"/>
        <v>0</v>
      </c>
      <c r="VF37" s="471">
        <f t="shared" si="407"/>
        <v>0</v>
      </c>
      <c r="VG37" s="471">
        <f t="shared" si="407"/>
        <v>0</v>
      </c>
      <c r="VH37" s="471">
        <f t="shared" si="407"/>
        <v>0</v>
      </c>
      <c r="VI37" s="471">
        <f t="shared" si="407"/>
        <v>0</v>
      </c>
      <c r="VJ37" s="471">
        <f t="shared" si="407"/>
        <v>0</v>
      </c>
      <c r="VK37" s="471">
        <f t="shared" si="407"/>
        <v>0</v>
      </c>
      <c r="VL37" s="471">
        <f t="shared" si="407"/>
        <v>0</v>
      </c>
      <c r="VM37" s="471">
        <f t="shared" si="407"/>
        <v>0</v>
      </c>
      <c r="VN37" s="471">
        <f t="shared" si="407"/>
        <v>0</v>
      </c>
      <c r="VO37" s="471">
        <f t="shared" si="407"/>
        <v>0</v>
      </c>
      <c r="VP37" s="471">
        <f t="shared" si="407"/>
        <v>0</v>
      </c>
      <c r="VQ37" s="471">
        <f t="shared" si="407"/>
        <v>0</v>
      </c>
      <c r="VR37" s="471">
        <f t="shared" si="407"/>
        <v>0</v>
      </c>
      <c r="VS37" s="471">
        <f t="shared" si="408"/>
        <v>0</v>
      </c>
      <c r="VT37" s="471">
        <f t="shared" si="408"/>
        <v>0</v>
      </c>
      <c r="VU37" s="471">
        <f t="shared" si="408"/>
        <v>0</v>
      </c>
      <c r="VV37" s="471">
        <f t="shared" si="408"/>
        <v>0</v>
      </c>
      <c r="VW37" s="471">
        <f t="shared" si="408"/>
        <v>0</v>
      </c>
      <c r="VX37" s="471">
        <f t="shared" si="408"/>
        <v>0</v>
      </c>
      <c r="VY37" s="471">
        <f t="shared" si="408"/>
        <v>0</v>
      </c>
      <c r="VZ37" s="471">
        <f t="shared" si="408"/>
        <v>0</v>
      </c>
      <c r="WA37" s="471">
        <f t="shared" si="408"/>
        <v>0</v>
      </c>
      <c r="WB37" s="471">
        <f t="shared" si="408"/>
        <v>0</v>
      </c>
      <c r="WC37" s="471">
        <f t="shared" si="408"/>
        <v>0</v>
      </c>
      <c r="WD37" s="471">
        <f t="shared" si="408"/>
        <v>0</v>
      </c>
    </row>
    <row r="38" spans="1:602" x14ac:dyDescent="0.35">
      <c r="A38" s="29"/>
      <c r="B38" s="29">
        <f t="shared" si="359"/>
        <v>7</v>
      </c>
      <c r="C38" s="29" t="s">
        <v>4</v>
      </c>
      <c r="D38" s="29" t="s">
        <v>69</v>
      </c>
      <c r="E38" s="69">
        <f>INDEX('Current RAP - 2024-25 Cycle'!$K:$K,MATCH('24-25 Projection - RAP Tendered'!$D38,'Current RAP - 2024-25 Cycle'!$C:$C,0),1)</f>
        <v>33014270.79999999</v>
      </c>
      <c r="F38" s="69">
        <f>INDEX('Current RAP - 2024-25 Cycle'!$G:$G,MATCH('24-25 Projection - RAP Tendered'!$D38,'Current RAP - 2024-25 Cycle'!$C:$C,0),1)</f>
        <v>18901797.43999999</v>
      </c>
      <c r="G38" s="69">
        <f t="shared" si="345"/>
        <v>14112473.359999999</v>
      </c>
      <c r="H38" s="69">
        <f t="shared" si="360"/>
        <v>18901797.43999999</v>
      </c>
      <c r="I38" s="32">
        <v>45474</v>
      </c>
      <c r="J38" s="32">
        <v>45838</v>
      </c>
      <c r="K38" s="29" t="str">
        <f>INDEX('Current RAP - 2024-25 Cycle'!$D:$D,MATCH('24-25 Projection - RAP Tendered'!$D38,'Current RAP - 2024-25 Cycle'!$C:$C,0),1)</f>
        <v>IPCA</v>
      </c>
      <c r="L38" s="32" t="s">
        <v>10</v>
      </c>
      <c r="M38" s="32" t="s">
        <v>10</v>
      </c>
      <c r="N38" s="81">
        <v>0</v>
      </c>
      <c r="O38" s="81">
        <v>0</v>
      </c>
      <c r="P38" s="69">
        <f>IFERROR(INDEX('Tendered, Ruling 920-2025'!$F$19:$F$31,MATCH($D38,'Tendered, Ruling 920-2025'!$C$19:$C$31,0))-INDEX('Tendered, Ruling 920-2025'!$D$19:$D$31,MATCH($D38,'Tendered, Ruling 920-2025'!$C$19:$C$31,0)),0)</f>
        <v>-8566.429999999702</v>
      </c>
      <c r="Q38" s="32">
        <f>INDEX('Current RAP - 2024-25 Cycle'!$L:$L,MATCH('24-25 Projection - RAP Tendered'!$D38,'Current RAP - 2024-25 Cycle'!$C:$C,0),1)</f>
        <v>39841</v>
      </c>
      <c r="R38" s="32">
        <f>INDEX('Current RAP - 2024-25 Cycle'!$M:$M,MATCH('24-25 Projection - RAP Tendered'!$D38,'Current RAP - 2024-25 Cycle'!$C:$C,0),1)</f>
        <v>50798</v>
      </c>
      <c r="S38" s="29"/>
      <c r="T38" s="29" t="str">
        <f t="shared" si="346"/>
        <v>006/2009</v>
      </c>
      <c r="U38" s="36">
        <f t="shared" si="347"/>
        <v>33.014270799999984</v>
      </c>
      <c r="V38" s="36">
        <f t="shared" si="333"/>
        <v>33.005704369999982</v>
      </c>
      <c r="W38" s="36">
        <f t="shared" si="333"/>
        <v>33.005704369999982</v>
      </c>
      <c r="X38" s="36">
        <f t="shared" si="333"/>
        <v>33.005704369999982</v>
      </c>
      <c r="Y38" s="36">
        <f t="shared" si="333"/>
        <v>33.005704369999982</v>
      </c>
      <c r="Z38" s="36">
        <f t="shared" si="333"/>
        <v>33.005704369999982</v>
      </c>
      <c r="AA38" s="36">
        <f t="shared" si="333"/>
        <v>33.005704369999982</v>
      </c>
      <c r="AB38" s="36">
        <f t="shared" si="333"/>
        <v>33.005704369999982</v>
      </c>
      <c r="AC38" s="36">
        <f t="shared" si="333"/>
        <v>33.005704369999982</v>
      </c>
      <c r="AD38" s="36">
        <f t="shared" si="333"/>
        <v>33.005704369999982</v>
      </c>
      <c r="AE38" s="36">
        <f t="shared" si="333"/>
        <v>33.005704369999982</v>
      </c>
      <c r="AF38" s="36">
        <f t="shared" si="333"/>
        <v>33.005704369999982</v>
      </c>
      <c r="AG38" s="36">
        <f t="shared" si="333"/>
        <v>33.005704369999982</v>
      </c>
      <c r="AH38" s="36">
        <f t="shared" si="333"/>
        <v>33.005704369999982</v>
      </c>
      <c r="AI38" s="36">
        <f t="shared" si="333"/>
        <v>18.987152513924723</v>
      </c>
      <c r="AJ38" s="36">
        <f t="shared" si="333"/>
        <v>0</v>
      </c>
      <c r="AK38" s="36">
        <f t="shared" si="333"/>
        <v>0</v>
      </c>
      <c r="AL38" s="36">
        <f t="shared" si="333"/>
        <v>0</v>
      </c>
      <c r="AM38" s="36">
        <f t="shared" si="333"/>
        <v>0</v>
      </c>
      <c r="AN38" s="36">
        <f t="shared" si="333"/>
        <v>0</v>
      </c>
      <c r="AO38" s="36">
        <f t="shared" si="333"/>
        <v>0</v>
      </c>
      <c r="AP38" s="36">
        <f t="shared" si="333"/>
        <v>0</v>
      </c>
      <c r="AQ38" s="36">
        <f t="shared" si="333"/>
        <v>0</v>
      </c>
      <c r="AR38" s="36">
        <f t="shared" si="333"/>
        <v>0</v>
      </c>
      <c r="AS38" s="36">
        <f t="shared" si="333"/>
        <v>0</v>
      </c>
      <c r="AT38" s="36">
        <f t="shared" si="333"/>
        <v>0</v>
      </c>
      <c r="AU38" s="36">
        <f t="shared" si="333"/>
        <v>0</v>
      </c>
      <c r="AV38" s="36">
        <f t="shared" si="333"/>
        <v>0</v>
      </c>
      <c r="AW38" s="36">
        <f t="shared" si="333"/>
        <v>0</v>
      </c>
      <c r="AX38" s="36">
        <f t="shared" si="333"/>
        <v>0</v>
      </c>
      <c r="AY38" s="36">
        <f t="shared" si="333"/>
        <v>0</v>
      </c>
      <c r="AZ38" s="36">
        <f t="shared" si="333"/>
        <v>0</v>
      </c>
      <c r="BA38" s="36">
        <f t="shared" si="333"/>
        <v>0</v>
      </c>
      <c r="BB38" s="36">
        <f t="shared" si="333"/>
        <v>0</v>
      </c>
      <c r="BD38" s="29" t="str">
        <f t="shared" si="348"/>
        <v>006/2009</v>
      </c>
      <c r="BE38" s="36">
        <f t="shared" si="349"/>
        <v>8.2535676999999978</v>
      </c>
      <c r="BF38" s="36">
        <f t="shared" si="349"/>
        <v>8.2535676999999978</v>
      </c>
      <c r="BG38" s="36">
        <f t="shared" si="349"/>
        <v>8.2535676999999978</v>
      </c>
      <c r="BH38" s="36">
        <f t="shared" si="349"/>
        <v>8.2535676999999978</v>
      </c>
      <c r="BI38" s="36">
        <f t="shared" si="349"/>
        <v>8.2514260924999974</v>
      </c>
      <c r="BJ38" s="36">
        <f t="shared" si="349"/>
        <v>8.2514260924999974</v>
      </c>
      <c r="BK38" s="36">
        <f t="shared" si="349"/>
        <v>8.2514260924999974</v>
      </c>
      <c r="BL38" s="36">
        <f t="shared" si="349"/>
        <v>8.2514260924999974</v>
      </c>
      <c r="BM38" s="36">
        <f t="shared" si="349"/>
        <v>8.2514260924999974</v>
      </c>
      <c r="BN38" s="36">
        <f t="shared" si="349"/>
        <v>8.2514260924999974</v>
      </c>
      <c r="BO38" s="36">
        <f t="shared" si="349"/>
        <v>8.2514260924999974</v>
      </c>
      <c r="BP38" s="36">
        <f t="shared" si="349"/>
        <v>8.2514260924999974</v>
      </c>
      <c r="BQ38" s="36">
        <f t="shared" si="349"/>
        <v>8.2514260924999974</v>
      </c>
      <c r="BR38" s="36">
        <f t="shared" si="349"/>
        <v>8.2514260924999974</v>
      </c>
      <c r="BS38" s="36">
        <f t="shared" si="349"/>
        <v>8.2514260924999974</v>
      </c>
      <c r="BT38" s="36">
        <f t="shared" si="349"/>
        <v>8.2514260924999974</v>
      </c>
      <c r="BU38" s="36">
        <f t="shared" si="378"/>
        <v>8.2514260924999974</v>
      </c>
      <c r="BV38" s="36">
        <f t="shared" si="378"/>
        <v>8.2514260924999974</v>
      </c>
      <c r="BW38" s="36">
        <f t="shared" si="378"/>
        <v>8.2514260924999974</v>
      </c>
      <c r="BX38" s="36">
        <f t="shared" si="378"/>
        <v>8.2514260924999974</v>
      </c>
      <c r="BY38" s="36">
        <f t="shared" si="378"/>
        <v>8.2514260924999974</v>
      </c>
      <c r="BZ38" s="36">
        <f t="shared" si="378"/>
        <v>8.2514260924999974</v>
      </c>
      <c r="CA38" s="36">
        <f t="shared" si="378"/>
        <v>8.2514260924999974</v>
      </c>
      <c r="CB38" s="36">
        <f t="shared" si="378"/>
        <v>8.2514260924999974</v>
      </c>
      <c r="CC38" s="36">
        <f t="shared" si="378"/>
        <v>8.2514260924999974</v>
      </c>
      <c r="CD38" s="36">
        <f t="shared" si="378"/>
        <v>8.2514260924999974</v>
      </c>
      <c r="CE38" s="36">
        <f t="shared" si="378"/>
        <v>8.2514260924999974</v>
      </c>
      <c r="CF38" s="36">
        <f t="shared" si="378"/>
        <v>8.2514260924999974</v>
      </c>
      <c r="CG38" s="36">
        <f t="shared" si="378"/>
        <v>8.2514260924999974</v>
      </c>
      <c r="CH38" s="36">
        <f t="shared" si="378"/>
        <v>8.2514260924999974</v>
      </c>
      <c r="CI38" s="36">
        <f t="shared" si="378"/>
        <v>8.2514260924999974</v>
      </c>
      <c r="CJ38" s="36">
        <f t="shared" si="378"/>
        <v>8.2514260924999974</v>
      </c>
      <c r="CK38" s="36">
        <f t="shared" si="378"/>
        <v>8.2514260924999974</v>
      </c>
      <c r="CL38" s="36">
        <f t="shared" si="378"/>
        <v>8.2514260924999974</v>
      </c>
      <c r="CM38" s="36">
        <f t="shared" si="378"/>
        <v>8.2514260924999974</v>
      </c>
      <c r="CN38" s="36">
        <f t="shared" si="378"/>
        <v>8.2514260924999974</v>
      </c>
      <c r="CO38" s="36">
        <f t="shared" si="378"/>
        <v>8.2514260924999974</v>
      </c>
      <c r="CP38" s="36">
        <f t="shared" si="378"/>
        <v>8.2514260924999974</v>
      </c>
      <c r="CQ38" s="36">
        <f t="shared" si="378"/>
        <v>8.2514260924999974</v>
      </c>
      <c r="CR38" s="36">
        <f t="shared" si="378"/>
        <v>8.2514260924999974</v>
      </c>
      <c r="CS38" s="36">
        <f t="shared" si="378"/>
        <v>8.2514260924999974</v>
      </c>
      <c r="CT38" s="36">
        <f t="shared" si="378"/>
        <v>8.2514260924999974</v>
      </c>
      <c r="CU38" s="36">
        <f t="shared" si="378"/>
        <v>8.2514260924999974</v>
      </c>
      <c r="CV38" s="36">
        <f t="shared" si="378"/>
        <v>8.2514260924999974</v>
      </c>
      <c r="CW38" s="36">
        <f t="shared" si="378"/>
        <v>8.2514260924999974</v>
      </c>
      <c r="CX38" s="36">
        <f t="shared" si="378"/>
        <v>8.2514260924999974</v>
      </c>
      <c r="CY38" s="36">
        <f t="shared" si="378"/>
        <v>8.2514260924999974</v>
      </c>
      <c r="CZ38" s="36">
        <f t="shared" si="378"/>
        <v>8.2514260924999974</v>
      </c>
      <c r="DA38" s="36">
        <f t="shared" si="378"/>
        <v>8.2514260924999974</v>
      </c>
      <c r="DB38" s="36">
        <f t="shared" si="378"/>
        <v>8.2514260924999974</v>
      </c>
      <c r="DC38" s="36">
        <f t="shared" si="378"/>
        <v>8.2514260924999974</v>
      </c>
      <c r="DD38" s="36">
        <f t="shared" si="378"/>
        <v>8.2514260924999974</v>
      </c>
      <c r="DE38" s="36">
        <f t="shared" si="378"/>
        <v>8.2514260924999974</v>
      </c>
      <c r="DF38" s="36">
        <f t="shared" si="378"/>
        <v>8.2514260924999974</v>
      </c>
      <c r="DG38" s="36">
        <f t="shared" si="378"/>
        <v>8.2514260924999974</v>
      </c>
      <c r="DH38" s="36">
        <f t="shared" si="378"/>
        <v>8.2514260924999974</v>
      </c>
      <c r="DI38" s="36">
        <f t="shared" si="378"/>
        <v>8.2514260924999974</v>
      </c>
      <c r="DJ38" s="36">
        <f t="shared" si="378"/>
        <v>8.2514260924999974</v>
      </c>
      <c r="DK38" s="36">
        <f t="shared" si="378"/>
        <v>2.4843003289247307</v>
      </c>
      <c r="DL38" s="36">
        <f t="shared" si="378"/>
        <v>0</v>
      </c>
      <c r="DM38" s="36">
        <f t="shared" si="378"/>
        <v>0</v>
      </c>
      <c r="DN38" s="36">
        <f t="shared" si="378"/>
        <v>0</v>
      </c>
      <c r="DO38" s="36">
        <f t="shared" si="378"/>
        <v>0</v>
      </c>
      <c r="DP38" s="36">
        <f t="shared" si="378"/>
        <v>0</v>
      </c>
      <c r="DQ38" s="36">
        <f t="shared" si="378"/>
        <v>0</v>
      </c>
      <c r="DR38" s="36">
        <f t="shared" si="378"/>
        <v>0</v>
      </c>
      <c r="DS38" s="36">
        <f t="shared" si="378"/>
        <v>0</v>
      </c>
      <c r="DT38" s="36">
        <f t="shared" si="378"/>
        <v>0</v>
      </c>
      <c r="DU38" s="36">
        <f t="shared" si="378"/>
        <v>0</v>
      </c>
      <c r="DV38" s="36">
        <f t="shared" si="378"/>
        <v>0</v>
      </c>
      <c r="DW38" s="36">
        <f t="shared" si="378"/>
        <v>0</v>
      </c>
      <c r="DX38" s="36">
        <f t="shared" si="378"/>
        <v>0</v>
      </c>
      <c r="DY38" s="36">
        <f t="shared" si="378"/>
        <v>0</v>
      </c>
      <c r="DZ38" s="36">
        <f t="shared" si="378"/>
        <v>0</v>
      </c>
      <c r="EA38" s="36">
        <f t="shared" si="378"/>
        <v>0</v>
      </c>
      <c r="EB38" s="36">
        <f t="shared" si="378"/>
        <v>0</v>
      </c>
      <c r="EC38" s="36">
        <f t="shared" si="378"/>
        <v>0</v>
      </c>
      <c r="ED38" s="36">
        <f t="shared" si="378"/>
        <v>0</v>
      </c>
      <c r="EE38" s="36">
        <f t="shared" si="378"/>
        <v>0</v>
      </c>
      <c r="EF38" s="36">
        <f t="shared" si="378"/>
        <v>0</v>
      </c>
      <c r="EG38" s="36">
        <f t="shared" si="379"/>
        <v>0</v>
      </c>
      <c r="EH38" s="36">
        <f t="shared" si="379"/>
        <v>0</v>
      </c>
      <c r="EI38" s="36">
        <f t="shared" si="379"/>
        <v>0</v>
      </c>
      <c r="EJ38" s="36">
        <f t="shared" si="379"/>
        <v>0</v>
      </c>
      <c r="EK38" s="36">
        <f t="shared" si="379"/>
        <v>0</v>
      </c>
      <c r="EL38" s="36">
        <f t="shared" si="379"/>
        <v>0</v>
      </c>
      <c r="EM38" s="36">
        <f t="shared" si="379"/>
        <v>0</v>
      </c>
      <c r="EN38" s="36">
        <f t="shared" si="379"/>
        <v>0</v>
      </c>
      <c r="EO38" s="36">
        <f t="shared" si="379"/>
        <v>0</v>
      </c>
      <c r="EP38" s="36">
        <f t="shared" si="379"/>
        <v>0</v>
      </c>
      <c r="EQ38" s="36">
        <f t="shared" si="380"/>
        <v>0</v>
      </c>
      <c r="ER38" s="36">
        <f t="shared" si="380"/>
        <v>0</v>
      </c>
      <c r="ES38" s="36">
        <f t="shared" si="380"/>
        <v>0</v>
      </c>
      <c r="ET38" s="36">
        <f t="shared" si="380"/>
        <v>0</v>
      </c>
      <c r="EU38" s="36">
        <f t="shared" si="380"/>
        <v>0</v>
      </c>
      <c r="EV38" s="36">
        <f t="shared" si="380"/>
        <v>0</v>
      </c>
      <c r="EW38" s="36">
        <f t="shared" si="380"/>
        <v>0</v>
      </c>
      <c r="EX38" s="36">
        <f t="shared" si="380"/>
        <v>0</v>
      </c>
      <c r="EY38" s="36">
        <f t="shared" si="380"/>
        <v>0</v>
      </c>
      <c r="EZ38" s="36">
        <f t="shared" si="380"/>
        <v>0</v>
      </c>
      <c r="FA38" s="36">
        <f t="shared" si="381"/>
        <v>0</v>
      </c>
      <c r="FB38" s="36">
        <f t="shared" si="381"/>
        <v>0</v>
      </c>
      <c r="FC38" s="36">
        <f t="shared" si="381"/>
        <v>0</v>
      </c>
      <c r="FD38" s="36">
        <f t="shared" si="381"/>
        <v>0</v>
      </c>
      <c r="FE38" s="36">
        <f t="shared" si="381"/>
        <v>0</v>
      </c>
      <c r="FF38" s="36">
        <f t="shared" si="381"/>
        <v>0</v>
      </c>
      <c r="FG38" s="36">
        <f t="shared" si="381"/>
        <v>0</v>
      </c>
      <c r="FH38" s="36">
        <f t="shared" si="381"/>
        <v>0</v>
      </c>
      <c r="FI38" s="36">
        <f t="shared" si="381"/>
        <v>0</v>
      </c>
      <c r="FJ38" s="36">
        <f t="shared" si="381"/>
        <v>0</v>
      </c>
      <c r="FK38" s="36">
        <f t="shared" si="382"/>
        <v>0</v>
      </c>
      <c r="FL38" s="36">
        <f t="shared" si="382"/>
        <v>0</v>
      </c>
      <c r="FM38" s="36">
        <f t="shared" si="382"/>
        <v>0</v>
      </c>
      <c r="FN38" s="36">
        <f t="shared" si="382"/>
        <v>0</v>
      </c>
      <c r="FO38" s="36">
        <f t="shared" si="382"/>
        <v>0</v>
      </c>
      <c r="FP38" s="36">
        <f t="shared" si="382"/>
        <v>0</v>
      </c>
      <c r="FQ38" s="36">
        <f t="shared" si="382"/>
        <v>0</v>
      </c>
      <c r="FR38" s="36">
        <f t="shared" si="382"/>
        <v>0</v>
      </c>
      <c r="FS38" s="36">
        <f t="shared" si="382"/>
        <v>0</v>
      </c>
      <c r="FT38" s="36">
        <f t="shared" si="382"/>
        <v>0</v>
      </c>
      <c r="FU38" s="36">
        <f t="shared" si="383"/>
        <v>0</v>
      </c>
      <c r="FV38" s="36">
        <f t="shared" si="383"/>
        <v>0</v>
      </c>
      <c r="FW38" s="36">
        <f t="shared" si="383"/>
        <v>0</v>
      </c>
      <c r="FX38" s="36">
        <f t="shared" si="383"/>
        <v>0</v>
      </c>
      <c r="FY38" s="36">
        <f t="shared" si="383"/>
        <v>0</v>
      </c>
      <c r="FZ38" s="36">
        <f t="shared" si="383"/>
        <v>0</v>
      </c>
      <c r="GA38" s="36">
        <f t="shared" si="383"/>
        <v>0</v>
      </c>
      <c r="GB38" s="36">
        <f t="shared" si="383"/>
        <v>0</v>
      </c>
      <c r="GC38" s="36">
        <f t="shared" si="369"/>
        <v>0</v>
      </c>
      <c r="GD38" s="36">
        <f t="shared" si="336"/>
        <v>0</v>
      </c>
      <c r="GE38" s="36">
        <f t="shared" si="336"/>
        <v>0</v>
      </c>
      <c r="GF38" s="36">
        <f t="shared" si="336"/>
        <v>0</v>
      </c>
      <c r="GG38" s="36">
        <f t="shared" si="336"/>
        <v>0</v>
      </c>
      <c r="GH38" s="36">
        <f t="shared" si="336"/>
        <v>0</v>
      </c>
      <c r="GI38" s="36">
        <f t="shared" si="336"/>
        <v>0</v>
      </c>
      <c r="GJ38" s="36">
        <f t="shared" si="336"/>
        <v>0</v>
      </c>
      <c r="GK38" s="36"/>
      <c r="GL38" s="29" t="str">
        <f t="shared" si="350"/>
        <v>006/2009</v>
      </c>
      <c r="GM38" s="263">
        <f t="shared" si="337"/>
        <v>2.7511892333333323</v>
      </c>
      <c r="GN38" s="263">
        <f t="shared" si="337"/>
        <v>2.7511892333333323</v>
      </c>
      <c r="GO38" s="263">
        <f t="shared" si="337"/>
        <v>2.7511892333333323</v>
      </c>
      <c r="GP38" s="263">
        <f t="shared" si="337"/>
        <v>2.7511892333333323</v>
      </c>
      <c r="GQ38" s="263">
        <f t="shared" si="337"/>
        <v>2.7511892333333323</v>
      </c>
      <c r="GR38" s="263">
        <f t="shared" si="337"/>
        <v>2.7511892333333323</v>
      </c>
      <c r="GS38" s="263">
        <f t="shared" si="337"/>
        <v>2.7511892333333323</v>
      </c>
      <c r="GT38" s="263">
        <f t="shared" si="337"/>
        <v>2.7511892333333323</v>
      </c>
      <c r="GU38" s="263">
        <f t="shared" si="337"/>
        <v>2.7511892333333323</v>
      </c>
      <c r="GV38" s="263">
        <f t="shared" si="337"/>
        <v>2.7511892333333323</v>
      </c>
      <c r="GW38" s="263">
        <f t="shared" si="337"/>
        <v>2.7511892333333323</v>
      </c>
      <c r="GX38" s="263">
        <f t="shared" si="337"/>
        <v>2.7511892333333323</v>
      </c>
      <c r="GY38" s="471">
        <f t="shared" si="384"/>
        <v>2.7504753641666655</v>
      </c>
      <c r="GZ38" s="471">
        <f t="shared" si="384"/>
        <v>2.7504753641666655</v>
      </c>
      <c r="HA38" s="471">
        <f t="shared" si="384"/>
        <v>2.7504753641666655</v>
      </c>
      <c r="HB38" s="471">
        <f t="shared" si="384"/>
        <v>2.7504753641666655</v>
      </c>
      <c r="HC38" s="471">
        <f t="shared" si="384"/>
        <v>2.7504753641666655</v>
      </c>
      <c r="HD38" s="471">
        <f t="shared" si="384"/>
        <v>2.7504753641666655</v>
      </c>
      <c r="HE38" s="471">
        <f t="shared" si="384"/>
        <v>2.7504753641666655</v>
      </c>
      <c r="HF38" s="471">
        <f t="shared" si="384"/>
        <v>2.7504753641666655</v>
      </c>
      <c r="HG38" s="471">
        <f t="shared" si="384"/>
        <v>2.7504753641666655</v>
      </c>
      <c r="HH38" s="471">
        <f t="shared" si="384"/>
        <v>2.7504753641666655</v>
      </c>
      <c r="HI38" s="471">
        <f t="shared" si="384"/>
        <v>2.7504753641666655</v>
      </c>
      <c r="HJ38" s="471">
        <f t="shared" si="384"/>
        <v>2.7504753641666655</v>
      </c>
      <c r="HK38" s="471">
        <f t="shared" si="384"/>
        <v>2.7504753641666655</v>
      </c>
      <c r="HL38" s="471">
        <f t="shared" si="384"/>
        <v>2.7504753641666655</v>
      </c>
      <c r="HM38" s="471">
        <f t="shared" si="384"/>
        <v>2.7504753641666655</v>
      </c>
      <c r="HN38" s="471">
        <f t="shared" si="384"/>
        <v>2.7504753641666655</v>
      </c>
      <c r="HO38" s="471">
        <f t="shared" si="385"/>
        <v>2.7504753641666655</v>
      </c>
      <c r="HP38" s="471">
        <f t="shared" si="385"/>
        <v>2.7504753641666655</v>
      </c>
      <c r="HQ38" s="471">
        <f t="shared" si="385"/>
        <v>2.7504753641666655</v>
      </c>
      <c r="HR38" s="471">
        <f t="shared" si="385"/>
        <v>2.7504753641666655</v>
      </c>
      <c r="HS38" s="471">
        <f t="shared" si="385"/>
        <v>2.7504753641666655</v>
      </c>
      <c r="HT38" s="471">
        <f t="shared" si="385"/>
        <v>2.7504753641666655</v>
      </c>
      <c r="HU38" s="471">
        <f t="shared" si="385"/>
        <v>2.7504753641666655</v>
      </c>
      <c r="HV38" s="471">
        <f t="shared" si="385"/>
        <v>2.7504753641666655</v>
      </c>
      <c r="HW38" s="471">
        <f t="shared" si="385"/>
        <v>2.7504753641666655</v>
      </c>
      <c r="HX38" s="471">
        <f t="shared" si="385"/>
        <v>2.7504753641666655</v>
      </c>
      <c r="HY38" s="471">
        <f t="shared" si="385"/>
        <v>2.7504753641666655</v>
      </c>
      <c r="HZ38" s="471">
        <f t="shared" si="385"/>
        <v>2.7504753641666655</v>
      </c>
      <c r="IA38" s="471">
        <f t="shared" si="385"/>
        <v>2.7504753641666655</v>
      </c>
      <c r="IB38" s="471">
        <f t="shared" si="385"/>
        <v>2.7504753641666655</v>
      </c>
      <c r="IC38" s="471">
        <f t="shared" si="385"/>
        <v>2.7504753641666655</v>
      </c>
      <c r="ID38" s="471">
        <f t="shared" si="385"/>
        <v>2.7504753641666655</v>
      </c>
      <c r="IE38" s="471">
        <f t="shared" si="386"/>
        <v>2.7504753641666655</v>
      </c>
      <c r="IF38" s="471">
        <f t="shared" si="386"/>
        <v>2.7504753641666655</v>
      </c>
      <c r="IG38" s="471">
        <f t="shared" si="386"/>
        <v>2.7504753641666655</v>
      </c>
      <c r="IH38" s="471">
        <f t="shared" si="386"/>
        <v>2.7504753641666655</v>
      </c>
      <c r="II38" s="471">
        <f t="shared" si="386"/>
        <v>2.7504753641666655</v>
      </c>
      <c r="IJ38" s="471">
        <f t="shared" si="386"/>
        <v>2.7504753641666655</v>
      </c>
      <c r="IK38" s="471">
        <f t="shared" si="386"/>
        <v>2.7504753641666655</v>
      </c>
      <c r="IL38" s="471">
        <f t="shared" si="386"/>
        <v>2.7504753641666655</v>
      </c>
      <c r="IM38" s="471">
        <f t="shared" si="386"/>
        <v>2.7504753641666655</v>
      </c>
      <c r="IN38" s="471">
        <f t="shared" si="386"/>
        <v>2.7504753641666655</v>
      </c>
      <c r="IO38" s="471">
        <f t="shared" si="386"/>
        <v>2.7504753641666655</v>
      </c>
      <c r="IP38" s="471">
        <f t="shared" si="386"/>
        <v>2.7504753641666655</v>
      </c>
      <c r="IQ38" s="471">
        <f t="shared" si="386"/>
        <v>2.7504753641666655</v>
      </c>
      <c r="IR38" s="471">
        <f t="shared" si="386"/>
        <v>2.7504753641666655</v>
      </c>
      <c r="IS38" s="471">
        <f t="shared" si="386"/>
        <v>2.7504753641666655</v>
      </c>
      <c r="IT38" s="471">
        <f t="shared" si="386"/>
        <v>2.7504753641666655</v>
      </c>
      <c r="IU38" s="471">
        <f t="shared" si="387"/>
        <v>2.7504753641666655</v>
      </c>
      <c r="IV38" s="471">
        <f t="shared" si="387"/>
        <v>2.7504753641666655</v>
      </c>
      <c r="IW38" s="471">
        <f t="shared" si="387"/>
        <v>2.7504753641666655</v>
      </c>
      <c r="IX38" s="471">
        <f t="shared" si="387"/>
        <v>2.7504753641666655</v>
      </c>
      <c r="IY38" s="471">
        <f t="shared" si="387"/>
        <v>2.7504753641666655</v>
      </c>
      <c r="IZ38" s="471">
        <f t="shared" si="387"/>
        <v>2.7504753641666655</v>
      </c>
      <c r="JA38" s="471">
        <f t="shared" si="387"/>
        <v>2.7504753641666655</v>
      </c>
      <c r="JB38" s="471">
        <f t="shared" si="387"/>
        <v>2.7504753641666655</v>
      </c>
      <c r="JC38" s="471">
        <f t="shared" si="387"/>
        <v>2.7504753641666655</v>
      </c>
      <c r="JD38" s="471">
        <f t="shared" si="387"/>
        <v>2.7504753641666655</v>
      </c>
      <c r="JE38" s="471">
        <f t="shared" si="387"/>
        <v>2.7504753641666655</v>
      </c>
      <c r="JF38" s="471">
        <f t="shared" si="387"/>
        <v>2.7504753641666655</v>
      </c>
      <c r="JG38" s="471">
        <f t="shared" si="387"/>
        <v>2.7504753641666655</v>
      </c>
      <c r="JH38" s="471">
        <f t="shared" si="387"/>
        <v>2.7504753641666655</v>
      </c>
      <c r="JI38" s="471">
        <f t="shared" si="387"/>
        <v>2.7504753641666655</v>
      </c>
      <c r="JJ38" s="471">
        <f t="shared" si="387"/>
        <v>2.7504753641666655</v>
      </c>
      <c r="JK38" s="471">
        <f t="shared" si="388"/>
        <v>2.7504753641666655</v>
      </c>
      <c r="JL38" s="471">
        <f t="shared" si="388"/>
        <v>2.7504753641666655</v>
      </c>
      <c r="JM38" s="471">
        <f t="shared" si="388"/>
        <v>2.7504753641666655</v>
      </c>
      <c r="JN38" s="471">
        <f t="shared" si="388"/>
        <v>2.7504753641666655</v>
      </c>
      <c r="JO38" s="471">
        <f t="shared" si="388"/>
        <v>2.7504753641666655</v>
      </c>
      <c r="JP38" s="471">
        <f t="shared" si="388"/>
        <v>2.7504753641666655</v>
      </c>
      <c r="JQ38" s="471">
        <f t="shared" si="388"/>
        <v>2.7504753641666655</v>
      </c>
      <c r="JR38" s="471">
        <f t="shared" si="388"/>
        <v>2.7504753641666655</v>
      </c>
      <c r="JS38" s="471">
        <f t="shared" si="388"/>
        <v>2.7504753641666655</v>
      </c>
      <c r="JT38" s="471">
        <f t="shared" si="388"/>
        <v>2.7504753641666655</v>
      </c>
      <c r="JU38" s="471">
        <f t="shared" si="388"/>
        <v>2.7504753641666655</v>
      </c>
      <c r="JV38" s="471">
        <f t="shared" si="388"/>
        <v>2.7504753641666655</v>
      </c>
      <c r="JW38" s="471">
        <f t="shared" si="388"/>
        <v>2.7504753641666655</v>
      </c>
      <c r="JX38" s="471">
        <f t="shared" si="388"/>
        <v>2.7504753641666655</v>
      </c>
      <c r="JY38" s="471">
        <f t="shared" si="388"/>
        <v>2.7504753641666655</v>
      </c>
      <c r="JZ38" s="471">
        <f t="shared" si="388"/>
        <v>2.7504753641666655</v>
      </c>
      <c r="KA38" s="471">
        <f t="shared" si="389"/>
        <v>2.7504753641666655</v>
      </c>
      <c r="KB38" s="471">
        <f t="shared" si="389"/>
        <v>2.7504753641666655</v>
      </c>
      <c r="KC38" s="471">
        <f t="shared" si="389"/>
        <v>2.7504753641666655</v>
      </c>
      <c r="KD38" s="471">
        <f t="shared" si="389"/>
        <v>2.7504753641666655</v>
      </c>
      <c r="KE38" s="471">
        <f t="shared" si="389"/>
        <v>2.7504753641666655</v>
      </c>
      <c r="KF38" s="471">
        <f t="shared" si="389"/>
        <v>2.7504753641666655</v>
      </c>
      <c r="KG38" s="471">
        <f t="shared" si="389"/>
        <v>2.7504753641666655</v>
      </c>
      <c r="KH38" s="471">
        <f t="shared" si="389"/>
        <v>2.7504753641666655</v>
      </c>
      <c r="KI38" s="471">
        <f t="shared" si="389"/>
        <v>2.7504753641666655</v>
      </c>
      <c r="KJ38" s="471">
        <f t="shared" si="389"/>
        <v>2.7504753641666655</v>
      </c>
      <c r="KK38" s="471">
        <f t="shared" si="389"/>
        <v>2.7504753641666655</v>
      </c>
      <c r="KL38" s="471">
        <f t="shared" si="389"/>
        <v>2.7504753641666655</v>
      </c>
      <c r="KM38" s="471">
        <f t="shared" si="389"/>
        <v>2.7504753641666655</v>
      </c>
      <c r="KN38" s="471">
        <f t="shared" si="389"/>
        <v>2.7504753641666655</v>
      </c>
      <c r="KO38" s="471">
        <f t="shared" si="389"/>
        <v>2.7504753641666655</v>
      </c>
      <c r="KP38" s="471">
        <f t="shared" si="389"/>
        <v>2.7504753641666655</v>
      </c>
      <c r="KQ38" s="471">
        <f t="shared" si="390"/>
        <v>2.7504753641666655</v>
      </c>
      <c r="KR38" s="471">
        <f t="shared" si="390"/>
        <v>2.7504753641666655</v>
      </c>
      <c r="KS38" s="471">
        <f t="shared" si="390"/>
        <v>2.7504753641666655</v>
      </c>
      <c r="KT38" s="471">
        <f t="shared" si="390"/>
        <v>2.7504753641666655</v>
      </c>
      <c r="KU38" s="471">
        <f t="shared" si="390"/>
        <v>2.7504753641666655</v>
      </c>
      <c r="KV38" s="471">
        <f t="shared" si="390"/>
        <v>2.7504753641666655</v>
      </c>
      <c r="KW38" s="471">
        <f t="shared" si="390"/>
        <v>2.7504753641666655</v>
      </c>
      <c r="KX38" s="471">
        <f t="shared" si="390"/>
        <v>2.7504753641666655</v>
      </c>
      <c r="KY38" s="471">
        <f t="shared" si="390"/>
        <v>2.7504753641666655</v>
      </c>
      <c r="KZ38" s="471">
        <f t="shared" si="390"/>
        <v>2.7504753641666655</v>
      </c>
      <c r="LA38" s="471">
        <f t="shared" si="390"/>
        <v>2.7504753641666655</v>
      </c>
      <c r="LB38" s="471">
        <f t="shared" si="390"/>
        <v>2.7504753641666655</v>
      </c>
      <c r="LC38" s="471">
        <f t="shared" si="390"/>
        <v>2.7504753641666655</v>
      </c>
      <c r="LD38" s="471">
        <f t="shared" si="390"/>
        <v>2.7504753641666655</v>
      </c>
      <c r="LE38" s="471">
        <f t="shared" si="390"/>
        <v>2.7504753641666655</v>
      </c>
      <c r="LF38" s="471">
        <f t="shared" si="390"/>
        <v>2.7504753641666655</v>
      </c>
      <c r="LG38" s="471">
        <f t="shared" si="391"/>
        <v>2.7504753641666655</v>
      </c>
      <c r="LH38" s="471">
        <f t="shared" si="391"/>
        <v>2.7504753641666655</v>
      </c>
      <c r="LI38" s="471">
        <f t="shared" si="391"/>
        <v>2.7504753641666655</v>
      </c>
      <c r="LJ38" s="471">
        <f t="shared" si="391"/>
        <v>2.7504753641666655</v>
      </c>
      <c r="LK38" s="471">
        <f t="shared" si="391"/>
        <v>2.7504753641666655</v>
      </c>
      <c r="LL38" s="471">
        <f t="shared" si="391"/>
        <v>2.7504753641666655</v>
      </c>
      <c r="LM38" s="471">
        <f t="shared" si="391"/>
        <v>2.7504753641666655</v>
      </c>
      <c r="LN38" s="471">
        <f t="shared" si="391"/>
        <v>2.7504753641666655</v>
      </c>
      <c r="LO38" s="471">
        <f t="shared" si="391"/>
        <v>2.7504753641666655</v>
      </c>
      <c r="LP38" s="471">
        <f t="shared" si="391"/>
        <v>2.7504753641666655</v>
      </c>
      <c r="LQ38" s="471">
        <f t="shared" si="391"/>
        <v>2.7504753641666655</v>
      </c>
      <c r="LR38" s="471">
        <f t="shared" si="391"/>
        <v>2.7504753641666655</v>
      </c>
      <c r="LS38" s="471">
        <f t="shared" si="391"/>
        <v>2.7504753641666655</v>
      </c>
      <c r="LT38" s="471">
        <f t="shared" si="391"/>
        <v>2.7504753641666655</v>
      </c>
      <c r="LU38" s="471">
        <f t="shared" si="391"/>
        <v>2.7504753641666655</v>
      </c>
      <c r="LV38" s="471">
        <f t="shared" si="391"/>
        <v>2.7504753641666655</v>
      </c>
      <c r="LW38" s="471">
        <f t="shared" si="392"/>
        <v>2.7504753641666655</v>
      </c>
      <c r="LX38" s="471">
        <f t="shared" si="392"/>
        <v>2.7504753641666655</v>
      </c>
      <c r="LY38" s="471">
        <f t="shared" si="392"/>
        <v>2.7504753641666655</v>
      </c>
      <c r="LZ38" s="471">
        <f t="shared" si="392"/>
        <v>2.7504753641666655</v>
      </c>
      <c r="MA38" s="471">
        <f t="shared" si="392"/>
        <v>2.7504753641666655</v>
      </c>
      <c r="MB38" s="471">
        <f t="shared" si="392"/>
        <v>2.7504753641666655</v>
      </c>
      <c r="MC38" s="471">
        <f t="shared" si="392"/>
        <v>2.7504753641666655</v>
      </c>
      <c r="MD38" s="471">
        <f t="shared" si="392"/>
        <v>2.7504753641666655</v>
      </c>
      <c r="ME38" s="471">
        <f t="shared" si="392"/>
        <v>2.7504753641666655</v>
      </c>
      <c r="MF38" s="471">
        <f t="shared" si="392"/>
        <v>2.7504753641666655</v>
      </c>
      <c r="MG38" s="471">
        <f t="shared" si="392"/>
        <v>2.7504753641666655</v>
      </c>
      <c r="MH38" s="471">
        <f t="shared" si="392"/>
        <v>2.7504753641666655</v>
      </c>
      <c r="MI38" s="471">
        <f t="shared" si="392"/>
        <v>2.7504753641666655</v>
      </c>
      <c r="MJ38" s="471">
        <f t="shared" si="392"/>
        <v>2.7504753641666655</v>
      </c>
      <c r="MK38" s="471">
        <f t="shared" si="392"/>
        <v>2.7504753641666655</v>
      </c>
      <c r="ML38" s="471">
        <f t="shared" si="392"/>
        <v>2.7504753641666655</v>
      </c>
      <c r="MM38" s="471">
        <f t="shared" si="393"/>
        <v>2.7504753641666655</v>
      </c>
      <c r="MN38" s="471">
        <f t="shared" si="393"/>
        <v>2.7504753641666655</v>
      </c>
      <c r="MO38" s="471">
        <f t="shared" si="393"/>
        <v>2.7504753641666655</v>
      </c>
      <c r="MP38" s="471">
        <f t="shared" si="393"/>
        <v>2.7504753641666655</v>
      </c>
      <c r="MQ38" s="471">
        <f t="shared" si="393"/>
        <v>2.7504753641666655</v>
      </c>
      <c r="MR38" s="471">
        <f t="shared" si="393"/>
        <v>2.7504753641666655</v>
      </c>
      <c r="MS38" s="471">
        <f t="shared" si="393"/>
        <v>2.7504753641666655</v>
      </c>
      <c r="MT38" s="471">
        <f t="shared" si="393"/>
        <v>2.7504753641666655</v>
      </c>
      <c r="MU38" s="471">
        <f t="shared" si="393"/>
        <v>2.7504753641666655</v>
      </c>
      <c r="MV38" s="471">
        <f t="shared" si="393"/>
        <v>2.7504753641666655</v>
      </c>
      <c r="MW38" s="471">
        <f t="shared" si="393"/>
        <v>2.7504753641666655</v>
      </c>
      <c r="MX38" s="471">
        <f t="shared" si="393"/>
        <v>2.7504753641666655</v>
      </c>
      <c r="MY38" s="471">
        <f t="shared" si="393"/>
        <v>2.7504753641666655</v>
      </c>
      <c r="MZ38" s="471">
        <f t="shared" si="393"/>
        <v>2.7504753641666655</v>
      </c>
      <c r="NA38" s="471">
        <f t="shared" si="393"/>
        <v>2.7504753641666655</v>
      </c>
      <c r="NB38" s="471">
        <f t="shared" si="393"/>
        <v>2.7504753641666655</v>
      </c>
      <c r="NC38" s="471">
        <f t="shared" si="394"/>
        <v>2.7504753641666655</v>
      </c>
      <c r="ND38" s="471">
        <f t="shared" si="394"/>
        <v>2.7504753641666655</v>
      </c>
      <c r="NE38" s="471">
        <f t="shared" si="394"/>
        <v>2.4843003289247307</v>
      </c>
      <c r="NF38" s="471">
        <f t="shared" si="394"/>
        <v>0</v>
      </c>
      <c r="NG38" s="471">
        <f t="shared" si="394"/>
        <v>0</v>
      </c>
      <c r="NH38" s="471">
        <f t="shared" si="394"/>
        <v>0</v>
      </c>
      <c r="NI38" s="471">
        <f t="shared" si="394"/>
        <v>0</v>
      </c>
      <c r="NJ38" s="471">
        <f t="shared" si="394"/>
        <v>0</v>
      </c>
      <c r="NK38" s="471">
        <f t="shared" si="394"/>
        <v>0</v>
      </c>
      <c r="NL38" s="471">
        <f t="shared" si="394"/>
        <v>0</v>
      </c>
      <c r="NM38" s="471">
        <f t="shared" si="394"/>
        <v>0</v>
      </c>
      <c r="NN38" s="471">
        <f t="shared" si="394"/>
        <v>0</v>
      </c>
      <c r="NO38" s="471">
        <f t="shared" si="394"/>
        <v>0</v>
      </c>
      <c r="NP38" s="471">
        <f t="shared" si="394"/>
        <v>0</v>
      </c>
      <c r="NQ38" s="471">
        <f t="shared" si="394"/>
        <v>0</v>
      </c>
      <c r="NR38" s="471">
        <f t="shared" si="394"/>
        <v>0</v>
      </c>
      <c r="NS38" s="471">
        <f t="shared" si="395"/>
        <v>0</v>
      </c>
      <c r="NT38" s="471">
        <f t="shared" si="395"/>
        <v>0</v>
      </c>
      <c r="NU38" s="471">
        <f t="shared" si="395"/>
        <v>0</v>
      </c>
      <c r="NV38" s="471">
        <f t="shared" si="395"/>
        <v>0</v>
      </c>
      <c r="NW38" s="471">
        <f t="shared" si="395"/>
        <v>0</v>
      </c>
      <c r="NX38" s="471">
        <f t="shared" si="395"/>
        <v>0</v>
      </c>
      <c r="NY38" s="471">
        <f t="shared" si="395"/>
        <v>0</v>
      </c>
      <c r="NZ38" s="471">
        <f t="shared" si="395"/>
        <v>0</v>
      </c>
      <c r="OA38" s="471">
        <f t="shared" si="395"/>
        <v>0</v>
      </c>
      <c r="OB38" s="471">
        <f t="shared" si="395"/>
        <v>0</v>
      </c>
      <c r="OC38" s="471">
        <f t="shared" si="395"/>
        <v>0</v>
      </c>
      <c r="OD38" s="471">
        <f t="shared" si="395"/>
        <v>0</v>
      </c>
      <c r="OE38" s="471">
        <f t="shared" si="395"/>
        <v>0</v>
      </c>
      <c r="OF38" s="471">
        <f t="shared" si="395"/>
        <v>0</v>
      </c>
      <c r="OG38" s="471">
        <f t="shared" si="395"/>
        <v>0</v>
      </c>
      <c r="OH38" s="471">
        <f t="shared" si="395"/>
        <v>0</v>
      </c>
      <c r="OI38" s="471">
        <f t="shared" si="396"/>
        <v>0</v>
      </c>
      <c r="OJ38" s="471">
        <f t="shared" si="396"/>
        <v>0</v>
      </c>
      <c r="OK38" s="471">
        <f t="shared" si="396"/>
        <v>0</v>
      </c>
      <c r="OL38" s="471">
        <f t="shared" si="396"/>
        <v>0</v>
      </c>
      <c r="OM38" s="471">
        <f t="shared" si="396"/>
        <v>0</v>
      </c>
      <c r="ON38" s="471">
        <f t="shared" si="396"/>
        <v>0</v>
      </c>
      <c r="OO38" s="471">
        <f t="shared" si="396"/>
        <v>0</v>
      </c>
      <c r="OP38" s="471">
        <f t="shared" si="396"/>
        <v>0</v>
      </c>
      <c r="OQ38" s="471">
        <f t="shared" si="396"/>
        <v>0</v>
      </c>
      <c r="OR38" s="471">
        <f t="shared" si="396"/>
        <v>0</v>
      </c>
      <c r="OS38" s="471">
        <f t="shared" si="396"/>
        <v>0</v>
      </c>
      <c r="OT38" s="471">
        <f t="shared" si="396"/>
        <v>0</v>
      </c>
      <c r="OU38" s="471">
        <f t="shared" si="396"/>
        <v>0</v>
      </c>
      <c r="OV38" s="471">
        <f t="shared" si="396"/>
        <v>0</v>
      </c>
      <c r="OW38" s="471">
        <f t="shared" si="396"/>
        <v>0</v>
      </c>
      <c r="OX38" s="471">
        <f t="shared" si="396"/>
        <v>0</v>
      </c>
      <c r="OY38" s="471">
        <f t="shared" si="397"/>
        <v>0</v>
      </c>
      <c r="OZ38" s="471">
        <f t="shared" si="397"/>
        <v>0</v>
      </c>
      <c r="PA38" s="471">
        <f t="shared" si="397"/>
        <v>0</v>
      </c>
      <c r="PB38" s="471">
        <f t="shared" si="397"/>
        <v>0</v>
      </c>
      <c r="PC38" s="471">
        <f t="shared" si="397"/>
        <v>0</v>
      </c>
      <c r="PD38" s="471">
        <f t="shared" si="397"/>
        <v>0</v>
      </c>
      <c r="PE38" s="471">
        <f t="shared" si="397"/>
        <v>0</v>
      </c>
      <c r="PF38" s="471">
        <f t="shared" si="397"/>
        <v>0</v>
      </c>
      <c r="PG38" s="471">
        <f t="shared" si="397"/>
        <v>0</v>
      </c>
      <c r="PH38" s="471">
        <f t="shared" si="397"/>
        <v>0</v>
      </c>
      <c r="PI38" s="471">
        <f t="shared" si="397"/>
        <v>0</v>
      </c>
      <c r="PJ38" s="471">
        <f t="shared" si="397"/>
        <v>0</v>
      </c>
      <c r="PK38" s="471">
        <f t="shared" si="397"/>
        <v>0</v>
      </c>
      <c r="PL38" s="471">
        <f t="shared" si="397"/>
        <v>0</v>
      </c>
      <c r="PM38" s="471">
        <f t="shared" si="397"/>
        <v>0</v>
      </c>
      <c r="PN38" s="471">
        <f t="shared" si="397"/>
        <v>0</v>
      </c>
      <c r="PO38" s="471">
        <f t="shared" si="398"/>
        <v>0</v>
      </c>
      <c r="PP38" s="471">
        <f t="shared" si="398"/>
        <v>0</v>
      </c>
      <c r="PQ38" s="471">
        <f t="shared" si="398"/>
        <v>0</v>
      </c>
      <c r="PR38" s="471">
        <f t="shared" si="398"/>
        <v>0</v>
      </c>
      <c r="PS38" s="471">
        <f t="shared" si="398"/>
        <v>0</v>
      </c>
      <c r="PT38" s="471">
        <f t="shared" si="398"/>
        <v>0</v>
      </c>
      <c r="PU38" s="471">
        <f t="shared" si="398"/>
        <v>0</v>
      </c>
      <c r="PV38" s="471">
        <f t="shared" si="398"/>
        <v>0</v>
      </c>
      <c r="PW38" s="471">
        <f t="shared" si="398"/>
        <v>0</v>
      </c>
      <c r="PX38" s="471">
        <f t="shared" si="398"/>
        <v>0</v>
      </c>
      <c r="PY38" s="471">
        <f t="shared" si="398"/>
        <v>0</v>
      </c>
      <c r="PZ38" s="471">
        <f t="shared" si="398"/>
        <v>0</v>
      </c>
      <c r="QA38" s="471">
        <f t="shared" si="398"/>
        <v>0</v>
      </c>
      <c r="QB38" s="471">
        <f t="shared" si="398"/>
        <v>0</v>
      </c>
      <c r="QC38" s="471">
        <f t="shared" si="398"/>
        <v>0</v>
      </c>
      <c r="QD38" s="471">
        <f t="shared" si="398"/>
        <v>0</v>
      </c>
      <c r="QE38" s="471">
        <f t="shared" si="399"/>
        <v>0</v>
      </c>
      <c r="QF38" s="471">
        <f t="shared" si="399"/>
        <v>0</v>
      </c>
      <c r="QG38" s="471">
        <f t="shared" si="399"/>
        <v>0</v>
      </c>
      <c r="QH38" s="471">
        <f t="shared" si="399"/>
        <v>0</v>
      </c>
      <c r="QI38" s="471">
        <f t="shared" si="399"/>
        <v>0</v>
      </c>
      <c r="QJ38" s="471">
        <f t="shared" si="399"/>
        <v>0</v>
      </c>
      <c r="QK38" s="471">
        <f t="shared" si="399"/>
        <v>0</v>
      </c>
      <c r="QL38" s="471">
        <f t="shared" si="399"/>
        <v>0</v>
      </c>
      <c r="QM38" s="471">
        <f t="shared" si="399"/>
        <v>0</v>
      </c>
      <c r="QN38" s="471">
        <f t="shared" si="399"/>
        <v>0</v>
      </c>
      <c r="QO38" s="471">
        <f t="shared" si="399"/>
        <v>0</v>
      </c>
      <c r="QP38" s="471">
        <f t="shared" si="399"/>
        <v>0</v>
      </c>
      <c r="QQ38" s="471">
        <f t="shared" si="399"/>
        <v>0</v>
      </c>
      <c r="QR38" s="471">
        <f t="shared" si="399"/>
        <v>0</v>
      </c>
      <c r="QS38" s="471">
        <f t="shared" si="399"/>
        <v>0</v>
      </c>
      <c r="QT38" s="471">
        <f t="shared" si="399"/>
        <v>0</v>
      </c>
      <c r="QU38" s="471">
        <f t="shared" si="400"/>
        <v>0</v>
      </c>
      <c r="QV38" s="471">
        <f t="shared" si="400"/>
        <v>0</v>
      </c>
      <c r="QW38" s="471">
        <f t="shared" si="400"/>
        <v>0</v>
      </c>
      <c r="QX38" s="471">
        <f t="shared" si="400"/>
        <v>0</v>
      </c>
      <c r="QY38" s="471">
        <f t="shared" si="400"/>
        <v>0</v>
      </c>
      <c r="QZ38" s="471">
        <f t="shared" si="400"/>
        <v>0</v>
      </c>
      <c r="RA38" s="471">
        <f t="shared" si="400"/>
        <v>0</v>
      </c>
      <c r="RB38" s="471">
        <f t="shared" si="400"/>
        <v>0</v>
      </c>
      <c r="RC38" s="471">
        <f t="shared" si="400"/>
        <v>0</v>
      </c>
      <c r="RD38" s="471">
        <f t="shared" si="400"/>
        <v>0</v>
      </c>
      <c r="RE38" s="471">
        <f t="shared" si="400"/>
        <v>0</v>
      </c>
      <c r="RF38" s="471">
        <f t="shared" si="400"/>
        <v>0</v>
      </c>
      <c r="RG38" s="471">
        <f t="shared" si="400"/>
        <v>0</v>
      </c>
      <c r="RH38" s="471">
        <f t="shared" si="400"/>
        <v>0</v>
      </c>
      <c r="RI38" s="471">
        <f t="shared" si="400"/>
        <v>0</v>
      </c>
      <c r="RJ38" s="471">
        <f t="shared" si="400"/>
        <v>0</v>
      </c>
      <c r="RK38" s="471">
        <f t="shared" si="401"/>
        <v>0</v>
      </c>
      <c r="RL38" s="471">
        <f t="shared" si="401"/>
        <v>0</v>
      </c>
      <c r="RM38" s="471">
        <f t="shared" si="401"/>
        <v>0</v>
      </c>
      <c r="RN38" s="471">
        <f t="shared" si="401"/>
        <v>0</v>
      </c>
      <c r="RO38" s="471">
        <f t="shared" si="401"/>
        <v>0</v>
      </c>
      <c r="RP38" s="471">
        <f t="shared" si="401"/>
        <v>0</v>
      </c>
      <c r="RQ38" s="471">
        <f t="shared" si="401"/>
        <v>0</v>
      </c>
      <c r="RR38" s="471">
        <f t="shared" si="401"/>
        <v>0</v>
      </c>
      <c r="RS38" s="471">
        <f t="shared" si="401"/>
        <v>0</v>
      </c>
      <c r="RT38" s="471">
        <f t="shared" si="401"/>
        <v>0</v>
      </c>
      <c r="RU38" s="471">
        <f t="shared" si="401"/>
        <v>0</v>
      </c>
      <c r="RV38" s="471">
        <f t="shared" si="401"/>
        <v>0</v>
      </c>
      <c r="RW38" s="471">
        <f t="shared" si="401"/>
        <v>0</v>
      </c>
      <c r="RX38" s="471">
        <f t="shared" si="401"/>
        <v>0</v>
      </c>
      <c r="RY38" s="471">
        <f t="shared" si="401"/>
        <v>0</v>
      </c>
      <c r="RZ38" s="471">
        <f t="shared" si="401"/>
        <v>0</v>
      </c>
      <c r="SA38" s="471">
        <f t="shared" si="402"/>
        <v>0</v>
      </c>
      <c r="SB38" s="471">
        <f t="shared" si="402"/>
        <v>0</v>
      </c>
      <c r="SC38" s="471">
        <f t="shared" si="402"/>
        <v>0</v>
      </c>
      <c r="SD38" s="471">
        <f t="shared" si="402"/>
        <v>0</v>
      </c>
      <c r="SE38" s="471">
        <f t="shared" si="402"/>
        <v>0</v>
      </c>
      <c r="SF38" s="471">
        <f t="shared" si="402"/>
        <v>0</v>
      </c>
      <c r="SG38" s="471">
        <f t="shared" si="402"/>
        <v>0</v>
      </c>
      <c r="SH38" s="471">
        <f t="shared" si="402"/>
        <v>0</v>
      </c>
      <c r="SI38" s="471">
        <f t="shared" si="402"/>
        <v>0</v>
      </c>
      <c r="SJ38" s="471">
        <f t="shared" si="402"/>
        <v>0</v>
      </c>
      <c r="SK38" s="471">
        <f t="shared" si="402"/>
        <v>0</v>
      </c>
      <c r="SL38" s="471">
        <f t="shared" si="402"/>
        <v>0</v>
      </c>
      <c r="SM38" s="471">
        <f t="shared" si="402"/>
        <v>0</v>
      </c>
      <c r="SN38" s="471">
        <f t="shared" si="402"/>
        <v>0</v>
      </c>
      <c r="SO38" s="471">
        <f t="shared" si="402"/>
        <v>0</v>
      </c>
      <c r="SP38" s="471">
        <f t="shared" si="402"/>
        <v>0</v>
      </c>
      <c r="SQ38" s="471">
        <f t="shared" si="403"/>
        <v>0</v>
      </c>
      <c r="SR38" s="471">
        <f t="shared" si="403"/>
        <v>0</v>
      </c>
      <c r="SS38" s="471">
        <f t="shared" si="403"/>
        <v>0</v>
      </c>
      <c r="ST38" s="471">
        <f t="shared" si="403"/>
        <v>0</v>
      </c>
      <c r="SU38" s="471">
        <f t="shared" si="403"/>
        <v>0</v>
      </c>
      <c r="SV38" s="471">
        <f t="shared" si="403"/>
        <v>0</v>
      </c>
      <c r="SW38" s="471">
        <f t="shared" si="403"/>
        <v>0</v>
      </c>
      <c r="SX38" s="471">
        <f t="shared" si="403"/>
        <v>0</v>
      </c>
      <c r="SY38" s="471">
        <f t="shared" si="403"/>
        <v>0</v>
      </c>
      <c r="SZ38" s="471">
        <f t="shared" si="403"/>
        <v>0</v>
      </c>
      <c r="TA38" s="471">
        <f t="shared" si="403"/>
        <v>0</v>
      </c>
      <c r="TB38" s="471">
        <f t="shared" si="403"/>
        <v>0</v>
      </c>
      <c r="TC38" s="471">
        <f t="shared" si="403"/>
        <v>0</v>
      </c>
      <c r="TD38" s="471">
        <f t="shared" si="403"/>
        <v>0</v>
      </c>
      <c r="TE38" s="471">
        <f t="shared" si="403"/>
        <v>0</v>
      </c>
      <c r="TF38" s="471">
        <f t="shared" si="403"/>
        <v>0</v>
      </c>
      <c r="TG38" s="471">
        <f t="shared" si="404"/>
        <v>0</v>
      </c>
      <c r="TH38" s="471">
        <f t="shared" si="404"/>
        <v>0</v>
      </c>
      <c r="TI38" s="471">
        <f t="shared" si="404"/>
        <v>0</v>
      </c>
      <c r="TJ38" s="471">
        <f t="shared" si="404"/>
        <v>0</v>
      </c>
      <c r="TK38" s="471">
        <f t="shared" si="404"/>
        <v>0</v>
      </c>
      <c r="TL38" s="471">
        <f t="shared" si="404"/>
        <v>0</v>
      </c>
      <c r="TM38" s="471">
        <f t="shared" si="404"/>
        <v>0</v>
      </c>
      <c r="TN38" s="471">
        <f t="shared" si="404"/>
        <v>0</v>
      </c>
      <c r="TO38" s="471">
        <f t="shared" si="404"/>
        <v>0</v>
      </c>
      <c r="TP38" s="471">
        <f t="shared" si="404"/>
        <v>0</v>
      </c>
      <c r="TQ38" s="471">
        <f t="shared" si="404"/>
        <v>0</v>
      </c>
      <c r="TR38" s="471">
        <f t="shared" si="404"/>
        <v>0</v>
      </c>
      <c r="TS38" s="471">
        <f t="shared" si="404"/>
        <v>0</v>
      </c>
      <c r="TT38" s="471">
        <f t="shared" si="404"/>
        <v>0</v>
      </c>
      <c r="TU38" s="471">
        <f t="shared" si="404"/>
        <v>0</v>
      </c>
      <c r="TV38" s="471">
        <f t="shared" si="404"/>
        <v>0</v>
      </c>
      <c r="TW38" s="471">
        <f t="shared" si="405"/>
        <v>0</v>
      </c>
      <c r="TX38" s="471">
        <f t="shared" si="405"/>
        <v>0</v>
      </c>
      <c r="TY38" s="471">
        <f t="shared" si="405"/>
        <v>0</v>
      </c>
      <c r="TZ38" s="471">
        <f t="shared" si="405"/>
        <v>0</v>
      </c>
      <c r="UA38" s="471">
        <f t="shared" si="405"/>
        <v>0</v>
      </c>
      <c r="UB38" s="471">
        <f t="shared" si="405"/>
        <v>0</v>
      </c>
      <c r="UC38" s="471">
        <f t="shared" si="405"/>
        <v>0</v>
      </c>
      <c r="UD38" s="471">
        <f t="shared" si="405"/>
        <v>0</v>
      </c>
      <c r="UE38" s="471">
        <f t="shared" si="405"/>
        <v>0</v>
      </c>
      <c r="UF38" s="471">
        <f t="shared" si="405"/>
        <v>0</v>
      </c>
      <c r="UG38" s="471">
        <f t="shared" si="405"/>
        <v>0</v>
      </c>
      <c r="UH38" s="471">
        <f t="shared" si="405"/>
        <v>0</v>
      </c>
      <c r="UI38" s="471">
        <f t="shared" si="405"/>
        <v>0</v>
      </c>
      <c r="UJ38" s="471">
        <f t="shared" si="405"/>
        <v>0</v>
      </c>
      <c r="UK38" s="471">
        <f t="shared" si="405"/>
        <v>0</v>
      </c>
      <c r="UL38" s="471">
        <f t="shared" si="405"/>
        <v>0</v>
      </c>
      <c r="UM38" s="471">
        <f t="shared" si="406"/>
        <v>0</v>
      </c>
      <c r="UN38" s="471">
        <f t="shared" si="406"/>
        <v>0</v>
      </c>
      <c r="UO38" s="471">
        <f t="shared" si="406"/>
        <v>0</v>
      </c>
      <c r="UP38" s="471">
        <f t="shared" si="406"/>
        <v>0</v>
      </c>
      <c r="UQ38" s="471">
        <f t="shared" si="406"/>
        <v>0</v>
      </c>
      <c r="UR38" s="471">
        <f t="shared" si="406"/>
        <v>0</v>
      </c>
      <c r="US38" s="471">
        <f t="shared" si="406"/>
        <v>0</v>
      </c>
      <c r="UT38" s="471">
        <f t="shared" si="406"/>
        <v>0</v>
      </c>
      <c r="UU38" s="471">
        <f t="shared" si="406"/>
        <v>0</v>
      </c>
      <c r="UV38" s="471">
        <f t="shared" si="406"/>
        <v>0</v>
      </c>
      <c r="UW38" s="471">
        <f t="shared" si="406"/>
        <v>0</v>
      </c>
      <c r="UX38" s="471">
        <f t="shared" si="406"/>
        <v>0</v>
      </c>
      <c r="UY38" s="471">
        <f t="shared" si="406"/>
        <v>0</v>
      </c>
      <c r="UZ38" s="471">
        <f t="shared" si="406"/>
        <v>0</v>
      </c>
      <c r="VA38" s="471">
        <f t="shared" si="406"/>
        <v>0</v>
      </c>
      <c r="VB38" s="471">
        <f t="shared" si="406"/>
        <v>0</v>
      </c>
      <c r="VC38" s="471">
        <f t="shared" si="407"/>
        <v>0</v>
      </c>
      <c r="VD38" s="471">
        <f t="shared" si="407"/>
        <v>0</v>
      </c>
      <c r="VE38" s="471">
        <f t="shared" si="407"/>
        <v>0</v>
      </c>
      <c r="VF38" s="471">
        <f t="shared" si="407"/>
        <v>0</v>
      </c>
      <c r="VG38" s="471">
        <f t="shared" si="407"/>
        <v>0</v>
      </c>
      <c r="VH38" s="471">
        <f t="shared" si="407"/>
        <v>0</v>
      </c>
      <c r="VI38" s="471">
        <f t="shared" si="407"/>
        <v>0</v>
      </c>
      <c r="VJ38" s="471">
        <f t="shared" si="407"/>
        <v>0</v>
      </c>
      <c r="VK38" s="471">
        <f t="shared" si="407"/>
        <v>0</v>
      </c>
      <c r="VL38" s="471">
        <f t="shared" si="407"/>
        <v>0</v>
      </c>
      <c r="VM38" s="471">
        <f t="shared" si="407"/>
        <v>0</v>
      </c>
      <c r="VN38" s="471">
        <f t="shared" si="407"/>
        <v>0</v>
      </c>
      <c r="VO38" s="471">
        <f t="shared" si="407"/>
        <v>0</v>
      </c>
      <c r="VP38" s="471">
        <f t="shared" si="407"/>
        <v>0</v>
      </c>
      <c r="VQ38" s="471">
        <f t="shared" si="407"/>
        <v>0</v>
      </c>
      <c r="VR38" s="471">
        <f t="shared" si="407"/>
        <v>0</v>
      </c>
      <c r="VS38" s="471">
        <f t="shared" si="408"/>
        <v>0</v>
      </c>
      <c r="VT38" s="471">
        <f t="shared" si="408"/>
        <v>0</v>
      </c>
      <c r="VU38" s="471">
        <f t="shared" si="408"/>
        <v>0</v>
      </c>
      <c r="VV38" s="471">
        <f t="shared" si="408"/>
        <v>0</v>
      </c>
      <c r="VW38" s="471">
        <f t="shared" si="408"/>
        <v>0</v>
      </c>
      <c r="VX38" s="471">
        <f t="shared" si="408"/>
        <v>0</v>
      </c>
      <c r="VY38" s="471">
        <f t="shared" si="408"/>
        <v>0</v>
      </c>
      <c r="VZ38" s="471">
        <f t="shared" si="408"/>
        <v>0</v>
      </c>
      <c r="WA38" s="471">
        <f t="shared" si="408"/>
        <v>0</v>
      </c>
      <c r="WB38" s="471">
        <f t="shared" si="408"/>
        <v>0</v>
      </c>
      <c r="WC38" s="471">
        <f t="shared" si="408"/>
        <v>0</v>
      </c>
      <c r="WD38" s="471">
        <f t="shared" si="408"/>
        <v>0</v>
      </c>
    </row>
    <row r="39" spans="1:602" x14ac:dyDescent="0.35">
      <c r="A39" s="29"/>
      <c r="B39" s="29">
        <f t="shared" si="359"/>
        <v>8</v>
      </c>
      <c r="C39" s="29" t="s">
        <v>4</v>
      </c>
      <c r="D39" s="29" t="s">
        <v>70</v>
      </c>
      <c r="E39" s="69">
        <f>INDEX('Current RAP - 2024-25 Cycle'!$K:$K,MATCH('24-25 Projection - RAP Tendered'!$D39,'Current RAP - 2024-25 Cycle'!$C:$C,0),1)</f>
        <v>44506119.339999966</v>
      </c>
      <c r="F39" s="69">
        <f>INDEX('Current RAP - 2024-25 Cycle'!$G:$G,MATCH('24-25 Projection - RAP Tendered'!$D39,'Current RAP - 2024-25 Cycle'!$C:$C,0),1)</f>
        <v>36139619.579999968</v>
      </c>
      <c r="G39" s="69">
        <f t="shared" si="345"/>
        <v>8366499.7599999979</v>
      </c>
      <c r="H39" s="69">
        <f t="shared" si="360"/>
        <v>36139619.579999968</v>
      </c>
      <c r="I39" s="32">
        <v>45474</v>
      </c>
      <c r="J39" s="32">
        <v>45838</v>
      </c>
      <c r="K39" s="29" t="str">
        <f>INDEX('Current RAP - 2024-25 Cycle'!$D:$D,MATCH('24-25 Projection - RAP Tendered'!$D39,'Current RAP - 2024-25 Cycle'!$C:$C,0),1)</f>
        <v>IPCA</v>
      </c>
      <c r="L39" s="32" t="s">
        <v>10</v>
      </c>
      <c r="M39" s="32" t="s">
        <v>10</v>
      </c>
      <c r="N39" s="81">
        <v>0</v>
      </c>
      <c r="O39" s="81">
        <v>0</v>
      </c>
      <c r="P39" s="69">
        <f>IFERROR(INDEX('Tendered, Ruling 920-2025'!$F$19:$F$31,MATCH($D39,'Tendered, Ruling 920-2025'!$C$19:$C$31,0))-INDEX('Tendered, Ruling 920-2025'!$D$19:$D$31,MATCH($D39,'Tendered, Ruling 920-2025'!$C$19:$C$31,0)),0)</f>
        <v>0</v>
      </c>
      <c r="Q39" s="32">
        <f>INDEX('Current RAP - 2024-25 Cycle'!$L:$L,MATCH('24-25 Projection - RAP Tendered'!$D39,'Current RAP - 2024-25 Cycle'!$C:$C,0),1)</f>
        <v>40028</v>
      </c>
      <c r="R39" s="32">
        <f>INDEX('Current RAP - 2024-25 Cycle'!$M:$M,MATCH('24-25 Projection - RAP Tendered'!$D39,'Current RAP - 2024-25 Cycle'!$C:$C,0),1)</f>
        <v>50985</v>
      </c>
      <c r="S39" s="29"/>
      <c r="T39" s="29" t="str">
        <f t="shared" si="346"/>
        <v>017/2009</v>
      </c>
      <c r="U39" s="36">
        <f t="shared" si="347"/>
        <v>44.506119339999969</v>
      </c>
      <c r="V39" s="36">
        <f t="shared" si="333"/>
        <v>44.506119339999969</v>
      </c>
      <c r="W39" s="36">
        <f t="shared" si="333"/>
        <v>44.506119339999969</v>
      </c>
      <c r="X39" s="36">
        <f t="shared" si="333"/>
        <v>44.506119339999969</v>
      </c>
      <c r="Y39" s="36">
        <f t="shared" si="333"/>
        <v>44.506119339999969</v>
      </c>
      <c r="Z39" s="36">
        <f t="shared" si="333"/>
        <v>44.506119339999969</v>
      </c>
      <c r="AA39" s="36">
        <f t="shared" si="333"/>
        <v>44.506119339999969</v>
      </c>
      <c r="AB39" s="36">
        <f t="shared" si="333"/>
        <v>44.506119339999969</v>
      </c>
      <c r="AC39" s="36">
        <f t="shared" si="333"/>
        <v>44.506119339999969</v>
      </c>
      <c r="AD39" s="36">
        <f t="shared" si="333"/>
        <v>44.506119339999969</v>
      </c>
      <c r="AE39" s="36">
        <f t="shared" si="333"/>
        <v>44.506119339999969</v>
      </c>
      <c r="AF39" s="36">
        <f t="shared" si="333"/>
        <v>44.506119339999969</v>
      </c>
      <c r="AG39" s="36">
        <f t="shared" si="333"/>
        <v>44.506119339999969</v>
      </c>
      <c r="AH39" s="36">
        <f t="shared" si="333"/>
        <v>44.506119339999969</v>
      </c>
      <c r="AI39" s="36">
        <f t="shared" si="333"/>
        <v>44.506119339999969</v>
      </c>
      <c r="AJ39" s="36">
        <f t="shared" si="333"/>
        <v>4.0677635955913951</v>
      </c>
      <c r="AK39" s="36">
        <f t="shared" si="333"/>
        <v>0</v>
      </c>
      <c r="AL39" s="36">
        <f t="shared" si="333"/>
        <v>0</v>
      </c>
      <c r="AM39" s="36">
        <f t="shared" si="333"/>
        <v>0</v>
      </c>
      <c r="AN39" s="36">
        <f t="shared" si="333"/>
        <v>0</v>
      </c>
      <c r="AO39" s="36">
        <f t="shared" si="333"/>
        <v>0</v>
      </c>
      <c r="AP39" s="36">
        <f t="shared" si="333"/>
        <v>0</v>
      </c>
      <c r="AQ39" s="36">
        <f t="shared" si="333"/>
        <v>0</v>
      </c>
      <c r="AR39" s="36">
        <f t="shared" si="333"/>
        <v>0</v>
      </c>
      <c r="AS39" s="36">
        <f t="shared" si="333"/>
        <v>0</v>
      </c>
      <c r="AT39" s="36">
        <f t="shared" ref="AT39:BB39" si="409">SUMIFS($GM39:$WE39,$GM$26:$WE$26,AT$26)</f>
        <v>0</v>
      </c>
      <c r="AU39" s="36">
        <f t="shared" si="409"/>
        <v>0</v>
      </c>
      <c r="AV39" s="36">
        <f t="shared" si="409"/>
        <v>0</v>
      </c>
      <c r="AW39" s="36">
        <f t="shared" si="409"/>
        <v>0</v>
      </c>
      <c r="AX39" s="36">
        <f t="shared" si="409"/>
        <v>0</v>
      </c>
      <c r="AY39" s="36">
        <f t="shared" si="409"/>
        <v>0</v>
      </c>
      <c r="AZ39" s="36">
        <f t="shared" si="409"/>
        <v>0</v>
      </c>
      <c r="BA39" s="36">
        <f t="shared" si="409"/>
        <v>0</v>
      </c>
      <c r="BB39" s="36">
        <f t="shared" si="409"/>
        <v>0</v>
      </c>
      <c r="BD39" s="29" t="str">
        <f t="shared" si="348"/>
        <v>017/2009</v>
      </c>
      <c r="BE39" s="36">
        <f t="shared" si="349"/>
        <v>11.126529834999992</v>
      </c>
      <c r="BF39" s="36">
        <f t="shared" si="349"/>
        <v>11.126529834999992</v>
      </c>
      <c r="BG39" s="36">
        <f t="shared" si="349"/>
        <v>11.126529834999992</v>
      </c>
      <c r="BH39" s="36">
        <f t="shared" si="349"/>
        <v>11.126529834999992</v>
      </c>
      <c r="BI39" s="36">
        <f t="shared" si="349"/>
        <v>11.126529834999992</v>
      </c>
      <c r="BJ39" s="36">
        <f t="shared" si="349"/>
        <v>11.126529834999992</v>
      </c>
      <c r="BK39" s="36">
        <f t="shared" si="349"/>
        <v>11.126529834999992</v>
      </c>
      <c r="BL39" s="36">
        <f t="shared" si="349"/>
        <v>11.126529834999992</v>
      </c>
      <c r="BM39" s="36">
        <f t="shared" si="349"/>
        <v>11.126529834999992</v>
      </c>
      <c r="BN39" s="36">
        <f t="shared" si="349"/>
        <v>11.126529834999992</v>
      </c>
      <c r="BO39" s="36">
        <f t="shared" si="349"/>
        <v>11.126529834999992</v>
      </c>
      <c r="BP39" s="36">
        <f t="shared" si="349"/>
        <v>11.126529834999992</v>
      </c>
      <c r="BQ39" s="36">
        <f t="shared" si="349"/>
        <v>11.126529834999992</v>
      </c>
      <c r="BR39" s="36">
        <f t="shared" si="349"/>
        <v>11.126529834999992</v>
      </c>
      <c r="BS39" s="36">
        <f t="shared" si="349"/>
        <v>11.126529834999992</v>
      </c>
      <c r="BT39" s="36">
        <f t="shared" si="349"/>
        <v>11.126529834999992</v>
      </c>
      <c r="BU39" s="36">
        <f t="shared" si="378"/>
        <v>11.126529834999992</v>
      </c>
      <c r="BV39" s="36">
        <f t="shared" si="378"/>
        <v>11.126529834999992</v>
      </c>
      <c r="BW39" s="36">
        <f t="shared" si="378"/>
        <v>11.126529834999992</v>
      </c>
      <c r="BX39" s="36">
        <f t="shared" si="378"/>
        <v>11.126529834999992</v>
      </c>
      <c r="BY39" s="36">
        <f t="shared" si="378"/>
        <v>11.126529834999992</v>
      </c>
      <c r="BZ39" s="36">
        <f t="shared" si="378"/>
        <v>11.126529834999992</v>
      </c>
      <c r="CA39" s="36">
        <f t="shared" si="378"/>
        <v>11.126529834999992</v>
      </c>
      <c r="CB39" s="36">
        <f t="shared" si="378"/>
        <v>11.126529834999992</v>
      </c>
      <c r="CC39" s="36">
        <f t="shared" si="378"/>
        <v>11.126529834999992</v>
      </c>
      <c r="CD39" s="36">
        <f t="shared" si="378"/>
        <v>11.126529834999992</v>
      </c>
      <c r="CE39" s="36">
        <f t="shared" si="378"/>
        <v>11.126529834999992</v>
      </c>
      <c r="CF39" s="36">
        <f t="shared" si="378"/>
        <v>11.126529834999992</v>
      </c>
      <c r="CG39" s="36">
        <f t="shared" si="378"/>
        <v>11.126529834999992</v>
      </c>
      <c r="CH39" s="36">
        <f t="shared" si="378"/>
        <v>11.126529834999992</v>
      </c>
      <c r="CI39" s="36">
        <f t="shared" si="378"/>
        <v>11.126529834999992</v>
      </c>
      <c r="CJ39" s="36">
        <f t="shared" si="378"/>
        <v>11.126529834999992</v>
      </c>
      <c r="CK39" s="36">
        <f t="shared" si="378"/>
        <v>11.126529834999992</v>
      </c>
      <c r="CL39" s="36">
        <f t="shared" si="378"/>
        <v>11.126529834999992</v>
      </c>
      <c r="CM39" s="36">
        <f t="shared" si="378"/>
        <v>11.126529834999992</v>
      </c>
      <c r="CN39" s="36">
        <f t="shared" si="378"/>
        <v>11.126529834999992</v>
      </c>
      <c r="CO39" s="36">
        <f t="shared" si="378"/>
        <v>11.126529834999992</v>
      </c>
      <c r="CP39" s="36">
        <f t="shared" si="378"/>
        <v>11.126529834999992</v>
      </c>
      <c r="CQ39" s="36">
        <f t="shared" si="378"/>
        <v>11.126529834999992</v>
      </c>
      <c r="CR39" s="36">
        <f t="shared" si="378"/>
        <v>11.126529834999992</v>
      </c>
      <c r="CS39" s="36">
        <f t="shared" si="378"/>
        <v>11.126529834999992</v>
      </c>
      <c r="CT39" s="36">
        <f t="shared" si="378"/>
        <v>11.126529834999992</v>
      </c>
      <c r="CU39" s="36">
        <f t="shared" si="378"/>
        <v>11.126529834999992</v>
      </c>
      <c r="CV39" s="36">
        <f t="shared" si="378"/>
        <v>11.126529834999992</v>
      </c>
      <c r="CW39" s="36">
        <f t="shared" si="378"/>
        <v>11.126529834999992</v>
      </c>
      <c r="CX39" s="36">
        <f t="shared" si="378"/>
        <v>11.126529834999992</v>
      </c>
      <c r="CY39" s="36">
        <f t="shared" si="378"/>
        <v>11.126529834999992</v>
      </c>
      <c r="CZ39" s="36">
        <f t="shared" si="378"/>
        <v>11.126529834999992</v>
      </c>
      <c r="DA39" s="36">
        <f t="shared" si="378"/>
        <v>11.126529834999992</v>
      </c>
      <c r="DB39" s="36">
        <f t="shared" si="378"/>
        <v>11.126529834999992</v>
      </c>
      <c r="DC39" s="36">
        <f t="shared" si="378"/>
        <v>11.126529834999992</v>
      </c>
      <c r="DD39" s="36">
        <f t="shared" si="378"/>
        <v>11.126529834999992</v>
      </c>
      <c r="DE39" s="36">
        <f t="shared" si="378"/>
        <v>11.126529834999992</v>
      </c>
      <c r="DF39" s="36">
        <f t="shared" si="378"/>
        <v>11.126529834999992</v>
      </c>
      <c r="DG39" s="36">
        <f t="shared" si="378"/>
        <v>11.126529834999992</v>
      </c>
      <c r="DH39" s="36">
        <f t="shared" si="378"/>
        <v>11.126529834999992</v>
      </c>
      <c r="DI39" s="36">
        <f t="shared" si="378"/>
        <v>11.126529834999992</v>
      </c>
      <c r="DJ39" s="36">
        <f t="shared" si="378"/>
        <v>11.126529834999992</v>
      </c>
      <c r="DK39" s="36">
        <f t="shared" si="378"/>
        <v>11.126529834999992</v>
      </c>
      <c r="DL39" s="36">
        <f t="shared" si="378"/>
        <v>11.126529834999992</v>
      </c>
      <c r="DM39" s="36">
        <f t="shared" si="378"/>
        <v>4.0677635955913951</v>
      </c>
      <c r="DN39" s="36">
        <f t="shared" si="378"/>
        <v>0</v>
      </c>
      <c r="DO39" s="36">
        <f t="shared" si="378"/>
        <v>0</v>
      </c>
      <c r="DP39" s="36">
        <f t="shared" si="378"/>
        <v>0</v>
      </c>
      <c r="DQ39" s="36">
        <f t="shared" si="378"/>
        <v>0</v>
      </c>
      <c r="DR39" s="36">
        <f t="shared" si="378"/>
        <v>0</v>
      </c>
      <c r="DS39" s="36">
        <f t="shared" si="378"/>
        <v>0</v>
      </c>
      <c r="DT39" s="36">
        <f t="shared" si="378"/>
        <v>0</v>
      </c>
      <c r="DU39" s="36">
        <f t="shared" si="378"/>
        <v>0</v>
      </c>
      <c r="DV39" s="36">
        <f t="shared" si="378"/>
        <v>0</v>
      </c>
      <c r="DW39" s="36">
        <f t="shared" si="378"/>
        <v>0</v>
      </c>
      <c r="DX39" s="36">
        <f t="shared" si="378"/>
        <v>0</v>
      </c>
      <c r="DY39" s="36">
        <f t="shared" si="378"/>
        <v>0</v>
      </c>
      <c r="DZ39" s="36">
        <f t="shared" si="378"/>
        <v>0</v>
      </c>
      <c r="EA39" s="36">
        <f t="shared" si="378"/>
        <v>0</v>
      </c>
      <c r="EB39" s="36">
        <f t="shared" si="378"/>
        <v>0</v>
      </c>
      <c r="EC39" s="36">
        <f t="shared" si="378"/>
        <v>0</v>
      </c>
      <c r="ED39" s="36">
        <f t="shared" si="378"/>
        <v>0</v>
      </c>
      <c r="EE39" s="36">
        <f t="shared" si="378"/>
        <v>0</v>
      </c>
      <c r="EF39" s="36">
        <f t="shared" ref="EF39:GA44" si="410">SUMIFS($GM39:$WE39,$GM$29:$WE$29,EF$29)</f>
        <v>0</v>
      </c>
      <c r="EG39" s="36">
        <f t="shared" si="410"/>
        <v>0</v>
      </c>
      <c r="EH39" s="36">
        <f t="shared" si="410"/>
        <v>0</v>
      </c>
      <c r="EI39" s="36">
        <f t="shared" si="410"/>
        <v>0</v>
      </c>
      <c r="EJ39" s="36">
        <f t="shared" si="410"/>
        <v>0</v>
      </c>
      <c r="EK39" s="36">
        <f t="shared" si="410"/>
        <v>0</v>
      </c>
      <c r="EL39" s="36">
        <f t="shared" si="410"/>
        <v>0</v>
      </c>
      <c r="EM39" s="36">
        <f t="shared" si="410"/>
        <v>0</v>
      </c>
      <c r="EN39" s="36">
        <f t="shared" si="410"/>
        <v>0</v>
      </c>
      <c r="EO39" s="36">
        <f t="shared" si="410"/>
        <v>0</v>
      </c>
      <c r="EP39" s="36">
        <f t="shared" si="410"/>
        <v>0</v>
      </c>
      <c r="EQ39" s="36">
        <f t="shared" si="410"/>
        <v>0</v>
      </c>
      <c r="ER39" s="36">
        <f t="shared" si="410"/>
        <v>0</v>
      </c>
      <c r="ES39" s="36">
        <f t="shared" si="410"/>
        <v>0</v>
      </c>
      <c r="ET39" s="36">
        <f t="shared" si="410"/>
        <v>0</v>
      </c>
      <c r="EU39" s="36">
        <f t="shared" si="410"/>
        <v>0</v>
      </c>
      <c r="EV39" s="36">
        <f t="shared" si="410"/>
        <v>0</v>
      </c>
      <c r="EW39" s="36">
        <f t="shared" si="410"/>
        <v>0</v>
      </c>
      <c r="EX39" s="36">
        <f t="shared" si="410"/>
        <v>0</v>
      </c>
      <c r="EY39" s="36">
        <f t="shared" si="410"/>
        <v>0</v>
      </c>
      <c r="EZ39" s="36">
        <f t="shared" si="410"/>
        <v>0</v>
      </c>
      <c r="FA39" s="36">
        <f t="shared" si="410"/>
        <v>0</v>
      </c>
      <c r="FB39" s="36">
        <f t="shared" si="410"/>
        <v>0</v>
      </c>
      <c r="FC39" s="36">
        <f t="shared" si="410"/>
        <v>0</v>
      </c>
      <c r="FD39" s="36">
        <f t="shared" si="410"/>
        <v>0</v>
      </c>
      <c r="FE39" s="36">
        <f t="shared" si="410"/>
        <v>0</v>
      </c>
      <c r="FF39" s="36">
        <f t="shared" si="410"/>
        <v>0</v>
      </c>
      <c r="FG39" s="36">
        <f t="shared" si="410"/>
        <v>0</v>
      </c>
      <c r="FH39" s="36">
        <f t="shared" si="410"/>
        <v>0</v>
      </c>
      <c r="FI39" s="36">
        <f t="shared" si="410"/>
        <v>0</v>
      </c>
      <c r="FJ39" s="36">
        <f t="shared" si="410"/>
        <v>0</v>
      </c>
      <c r="FK39" s="36">
        <f t="shared" si="410"/>
        <v>0</v>
      </c>
      <c r="FL39" s="36">
        <f t="shared" si="410"/>
        <v>0</v>
      </c>
      <c r="FM39" s="36">
        <f t="shared" si="410"/>
        <v>0</v>
      </c>
      <c r="FN39" s="36">
        <f t="shared" si="410"/>
        <v>0</v>
      </c>
      <c r="FO39" s="36">
        <f t="shared" si="410"/>
        <v>0</v>
      </c>
      <c r="FP39" s="36">
        <f t="shared" si="410"/>
        <v>0</v>
      </c>
      <c r="FQ39" s="36">
        <f t="shared" si="410"/>
        <v>0</v>
      </c>
      <c r="FR39" s="36">
        <f t="shared" si="410"/>
        <v>0</v>
      </c>
      <c r="FS39" s="36">
        <f t="shared" si="410"/>
        <v>0</v>
      </c>
      <c r="FT39" s="36">
        <f t="shared" si="410"/>
        <v>0</v>
      </c>
      <c r="FU39" s="36">
        <f t="shared" si="410"/>
        <v>0</v>
      </c>
      <c r="FV39" s="36">
        <f t="shared" si="410"/>
        <v>0</v>
      </c>
      <c r="FW39" s="36">
        <f t="shared" si="410"/>
        <v>0</v>
      </c>
      <c r="FX39" s="36">
        <f t="shared" si="410"/>
        <v>0</v>
      </c>
      <c r="FY39" s="36">
        <f t="shared" si="410"/>
        <v>0</v>
      </c>
      <c r="FZ39" s="36">
        <f t="shared" si="410"/>
        <v>0</v>
      </c>
      <c r="GA39" s="36">
        <f t="shared" si="410"/>
        <v>0</v>
      </c>
      <c r="GB39" s="36">
        <f t="shared" ref="GB39:GB51" si="411">SUMIFS($GM39:$WE39,$GM$29:$WE$29,GB$29)</f>
        <v>0</v>
      </c>
      <c r="GC39" s="36">
        <f t="shared" si="369"/>
        <v>0</v>
      </c>
      <c r="GD39" s="36">
        <f t="shared" si="336"/>
        <v>0</v>
      </c>
      <c r="GE39" s="36">
        <f t="shared" si="336"/>
        <v>0</v>
      </c>
      <c r="GF39" s="36">
        <f t="shared" si="336"/>
        <v>0</v>
      </c>
      <c r="GG39" s="36">
        <f t="shared" si="336"/>
        <v>0</v>
      </c>
      <c r="GH39" s="36">
        <f t="shared" si="336"/>
        <v>0</v>
      </c>
      <c r="GI39" s="36">
        <f t="shared" si="336"/>
        <v>0</v>
      </c>
      <c r="GJ39" s="36">
        <f t="shared" si="336"/>
        <v>0</v>
      </c>
      <c r="GL39" s="29" t="str">
        <f t="shared" si="350"/>
        <v>017/2009</v>
      </c>
      <c r="GM39" s="263">
        <f t="shared" si="337"/>
        <v>3.7088432783333305</v>
      </c>
      <c r="GN39" s="263">
        <f t="shared" si="337"/>
        <v>3.7088432783333305</v>
      </c>
      <c r="GO39" s="263">
        <f t="shared" si="337"/>
        <v>3.7088432783333305</v>
      </c>
      <c r="GP39" s="263">
        <f t="shared" si="337"/>
        <v>3.7088432783333305</v>
      </c>
      <c r="GQ39" s="263">
        <f t="shared" si="337"/>
        <v>3.7088432783333305</v>
      </c>
      <c r="GR39" s="263">
        <f t="shared" si="337"/>
        <v>3.7088432783333305</v>
      </c>
      <c r="GS39" s="263">
        <f t="shared" si="337"/>
        <v>3.7088432783333305</v>
      </c>
      <c r="GT39" s="263">
        <f t="shared" si="337"/>
        <v>3.7088432783333305</v>
      </c>
      <c r="GU39" s="263">
        <f t="shared" si="337"/>
        <v>3.7088432783333305</v>
      </c>
      <c r="GV39" s="263">
        <f t="shared" si="337"/>
        <v>3.7088432783333305</v>
      </c>
      <c r="GW39" s="263">
        <f t="shared" si="337"/>
        <v>3.7088432783333305</v>
      </c>
      <c r="GX39" s="263">
        <f t="shared" si="337"/>
        <v>3.7088432783333305</v>
      </c>
      <c r="GY39" s="471">
        <f t="shared" si="384"/>
        <v>3.7088432783333305</v>
      </c>
      <c r="GZ39" s="471">
        <f t="shared" si="384"/>
        <v>3.7088432783333305</v>
      </c>
      <c r="HA39" s="471">
        <f t="shared" si="384"/>
        <v>3.7088432783333305</v>
      </c>
      <c r="HB39" s="471">
        <f t="shared" si="384"/>
        <v>3.7088432783333305</v>
      </c>
      <c r="HC39" s="471">
        <f t="shared" si="384"/>
        <v>3.7088432783333305</v>
      </c>
      <c r="HD39" s="471">
        <f t="shared" si="384"/>
        <v>3.7088432783333305</v>
      </c>
      <c r="HE39" s="471">
        <f t="shared" si="384"/>
        <v>3.7088432783333305</v>
      </c>
      <c r="HF39" s="471">
        <f t="shared" si="384"/>
        <v>3.7088432783333305</v>
      </c>
      <c r="HG39" s="471">
        <f t="shared" si="384"/>
        <v>3.7088432783333305</v>
      </c>
      <c r="HH39" s="471">
        <f t="shared" si="384"/>
        <v>3.7088432783333305</v>
      </c>
      <c r="HI39" s="471">
        <f t="shared" si="384"/>
        <v>3.7088432783333305</v>
      </c>
      <c r="HJ39" s="471">
        <f t="shared" si="384"/>
        <v>3.7088432783333305</v>
      </c>
      <c r="HK39" s="471">
        <f t="shared" si="384"/>
        <v>3.7088432783333305</v>
      </c>
      <c r="HL39" s="471">
        <f t="shared" si="384"/>
        <v>3.7088432783333305</v>
      </c>
      <c r="HM39" s="471">
        <f t="shared" si="384"/>
        <v>3.7088432783333305</v>
      </c>
      <c r="HN39" s="471">
        <f t="shared" si="384"/>
        <v>3.7088432783333305</v>
      </c>
      <c r="HO39" s="471">
        <f t="shared" si="385"/>
        <v>3.7088432783333305</v>
      </c>
      <c r="HP39" s="471">
        <f t="shared" si="385"/>
        <v>3.7088432783333305</v>
      </c>
      <c r="HQ39" s="471">
        <f t="shared" si="385"/>
        <v>3.7088432783333305</v>
      </c>
      <c r="HR39" s="471">
        <f t="shared" si="385"/>
        <v>3.7088432783333305</v>
      </c>
      <c r="HS39" s="471">
        <f t="shared" si="385"/>
        <v>3.7088432783333305</v>
      </c>
      <c r="HT39" s="471">
        <f t="shared" si="385"/>
        <v>3.7088432783333305</v>
      </c>
      <c r="HU39" s="471">
        <f t="shared" si="385"/>
        <v>3.7088432783333305</v>
      </c>
      <c r="HV39" s="471">
        <f t="shared" si="385"/>
        <v>3.7088432783333305</v>
      </c>
      <c r="HW39" s="471">
        <f t="shared" si="385"/>
        <v>3.7088432783333305</v>
      </c>
      <c r="HX39" s="471">
        <f t="shared" si="385"/>
        <v>3.7088432783333305</v>
      </c>
      <c r="HY39" s="471">
        <f t="shared" si="385"/>
        <v>3.7088432783333305</v>
      </c>
      <c r="HZ39" s="471">
        <f t="shared" si="385"/>
        <v>3.7088432783333305</v>
      </c>
      <c r="IA39" s="471">
        <f t="shared" si="385"/>
        <v>3.7088432783333305</v>
      </c>
      <c r="IB39" s="471">
        <f t="shared" si="385"/>
        <v>3.7088432783333305</v>
      </c>
      <c r="IC39" s="471">
        <f t="shared" si="385"/>
        <v>3.7088432783333305</v>
      </c>
      <c r="ID39" s="471">
        <f t="shared" si="385"/>
        <v>3.7088432783333305</v>
      </c>
      <c r="IE39" s="471">
        <f t="shared" si="386"/>
        <v>3.7088432783333305</v>
      </c>
      <c r="IF39" s="471">
        <f t="shared" si="386"/>
        <v>3.7088432783333305</v>
      </c>
      <c r="IG39" s="471">
        <f t="shared" si="386"/>
        <v>3.7088432783333305</v>
      </c>
      <c r="IH39" s="471">
        <f t="shared" si="386"/>
        <v>3.7088432783333305</v>
      </c>
      <c r="II39" s="471">
        <f t="shared" si="386"/>
        <v>3.7088432783333305</v>
      </c>
      <c r="IJ39" s="471">
        <f t="shared" si="386"/>
        <v>3.7088432783333305</v>
      </c>
      <c r="IK39" s="471">
        <f t="shared" si="386"/>
        <v>3.7088432783333305</v>
      </c>
      <c r="IL39" s="471">
        <f t="shared" si="386"/>
        <v>3.7088432783333305</v>
      </c>
      <c r="IM39" s="471">
        <f t="shared" si="386"/>
        <v>3.7088432783333305</v>
      </c>
      <c r="IN39" s="471">
        <f t="shared" si="386"/>
        <v>3.7088432783333305</v>
      </c>
      <c r="IO39" s="471">
        <f t="shared" si="386"/>
        <v>3.7088432783333305</v>
      </c>
      <c r="IP39" s="471">
        <f t="shared" si="386"/>
        <v>3.7088432783333305</v>
      </c>
      <c r="IQ39" s="471">
        <f t="shared" si="386"/>
        <v>3.7088432783333305</v>
      </c>
      <c r="IR39" s="471">
        <f t="shared" si="386"/>
        <v>3.7088432783333305</v>
      </c>
      <c r="IS39" s="471">
        <f t="shared" si="386"/>
        <v>3.7088432783333305</v>
      </c>
      <c r="IT39" s="471">
        <f t="shared" si="386"/>
        <v>3.7088432783333305</v>
      </c>
      <c r="IU39" s="471">
        <f t="shared" si="387"/>
        <v>3.7088432783333305</v>
      </c>
      <c r="IV39" s="471">
        <f t="shared" si="387"/>
        <v>3.7088432783333305</v>
      </c>
      <c r="IW39" s="471">
        <f t="shared" si="387"/>
        <v>3.7088432783333305</v>
      </c>
      <c r="IX39" s="471">
        <f t="shared" si="387"/>
        <v>3.7088432783333305</v>
      </c>
      <c r="IY39" s="471">
        <f t="shared" si="387"/>
        <v>3.7088432783333305</v>
      </c>
      <c r="IZ39" s="471">
        <f t="shared" si="387"/>
        <v>3.7088432783333305</v>
      </c>
      <c r="JA39" s="471">
        <f t="shared" si="387"/>
        <v>3.7088432783333305</v>
      </c>
      <c r="JB39" s="471">
        <f t="shared" si="387"/>
        <v>3.7088432783333305</v>
      </c>
      <c r="JC39" s="471">
        <f t="shared" si="387"/>
        <v>3.7088432783333305</v>
      </c>
      <c r="JD39" s="471">
        <f t="shared" si="387"/>
        <v>3.7088432783333305</v>
      </c>
      <c r="JE39" s="471">
        <f t="shared" si="387"/>
        <v>3.7088432783333305</v>
      </c>
      <c r="JF39" s="471">
        <f t="shared" si="387"/>
        <v>3.7088432783333305</v>
      </c>
      <c r="JG39" s="471">
        <f t="shared" si="387"/>
        <v>3.7088432783333305</v>
      </c>
      <c r="JH39" s="471">
        <f t="shared" si="387"/>
        <v>3.7088432783333305</v>
      </c>
      <c r="JI39" s="471">
        <f t="shared" si="387"/>
        <v>3.7088432783333305</v>
      </c>
      <c r="JJ39" s="471">
        <f t="shared" si="387"/>
        <v>3.7088432783333305</v>
      </c>
      <c r="JK39" s="471">
        <f t="shared" si="388"/>
        <v>3.7088432783333305</v>
      </c>
      <c r="JL39" s="471">
        <f t="shared" si="388"/>
        <v>3.7088432783333305</v>
      </c>
      <c r="JM39" s="471">
        <f t="shared" si="388"/>
        <v>3.7088432783333305</v>
      </c>
      <c r="JN39" s="471">
        <f t="shared" si="388"/>
        <v>3.7088432783333305</v>
      </c>
      <c r="JO39" s="471">
        <f t="shared" si="388"/>
        <v>3.7088432783333305</v>
      </c>
      <c r="JP39" s="471">
        <f t="shared" si="388"/>
        <v>3.7088432783333305</v>
      </c>
      <c r="JQ39" s="471">
        <f t="shared" si="388"/>
        <v>3.7088432783333305</v>
      </c>
      <c r="JR39" s="471">
        <f t="shared" si="388"/>
        <v>3.7088432783333305</v>
      </c>
      <c r="JS39" s="471">
        <f t="shared" si="388"/>
        <v>3.7088432783333305</v>
      </c>
      <c r="JT39" s="471">
        <f t="shared" si="388"/>
        <v>3.7088432783333305</v>
      </c>
      <c r="JU39" s="471">
        <f t="shared" si="388"/>
        <v>3.7088432783333305</v>
      </c>
      <c r="JV39" s="471">
        <f t="shared" si="388"/>
        <v>3.7088432783333305</v>
      </c>
      <c r="JW39" s="471">
        <f t="shared" si="388"/>
        <v>3.7088432783333305</v>
      </c>
      <c r="JX39" s="471">
        <f t="shared" si="388"/>
        <v>3.7088432783333305</v>
      </c>
      <c r="JY39" s="471">
        <f t="shared" si="388"/>
        <v>3.7088432783333305</v>
      </c>
      <c r="JZ39" s="471">
        <f t="shared" si="388"/>
        <v>3.7088432783333305</v>
      </c>
      <c r="KA39" s="471">
        <f t="shared" si="389"/>
        <v>3.7088432783333305</v>
      </c>
      <c r="KB39" s="471">
        <f t="shared" si="389"/>
        <v>3.7088432783333305</v>
      </c>
      <c r="KC39" s="471">
        <f t="shared" si="389"/>
        <v>3.7088432783333305</v>
      </c>
      <c r="KD39" s="471">
        <f t="shared" si="389"/>
        <v>3.7088432783333305</v>
      </c>
      <c r="KE39" s="471">
        <f t="shared" si="389"/>
        <v>3.7088432783333305</v>
      </c>
      <c r="KF39" s="471">
        <f t="shared" si="389"/>
        <v>3.7088432783333305</v>
      </c>
      <c r="KG39" s="471">
        <f t="shared" si="389"/>
        <v>3.7088432783333305</v>
      </c>
      <c r="KH39" s="471">
        <f t="shared" si="389"/>
        <v>3.7088432783333305</v>
      </c>
      <c r="KI39" s="471">
        <f t="shared" si="389"/>
        <v>3.7088432783333305</v>
      </c>
      <c r="KJ39" s="471">
        <f t="shared" si="389"/>
        <v>3.7088432783333305</v>
      </c>
      <c r="KK39" s="471">
        <f t="shared" si="389"/>
        <v>3.7088432783333305</v>
      </c>
      <c r="KL39" s="471">
        <f t="shared" si="389"/>
        <v>3.7088432783333305</v>
      </c>
      <c r="KM39" s="471">
        <f t="shared" si="389"/>
        <v>3.7088432783333305</v>
      </c>
      <c r="KN39" s="471">
        <f t="shared" si="389"/>
        <v>3.7088432783333305</v>
      </c>
      <c r="KO39" s="471">
        <f t="shared" si="389"/>
        <v>3.7088432783333305</v>
      </c>
      <c r="KP39" s="471">
        <f t="shared" si="389"/>
        <v>3.7088432783333305</v>
      </c>
      <c r="KQ39" s="471">
        <f t="shared" si="390"/>
        <v>3.7088432783333305</v>
      </c>
      <c r="KR39" s="471">
        <f t="shared" si="390"/>
        <v>3.7088432783333305</v>
      </c>
      <c r="KS39" s="471">
        <f t="shared" si="390"/>
        <v>3.7088432783333305</v>
      </c>
      <c r="KT39" s="471">
        <f t="shared" si="390"/>
        <v>3.7088432783333305</v>
      </c>
      <c r="KU39" s="471">
        <f t="shared" si="390"/>
        <v>3.7088432783333305</v>
      </c>
      <c r="KV39" s="471">
        <f t="shared" si="390"/>
        <v>3.7088432783333305</v>
      </c>
      <c r="KW39" s="471">
        <f t="shared" si="390"/>
        <v>3.7088432783333305</v>
      </c>
      <c r="KX39" s="471">
        <f t="shared" si="390"/>
        <v>3.7088432783333305</v>
      </c>
      <c r="KY39" s="471">
        <f t="shared" si="390"/>
        <v>3.7088432783333305</v>
      </c>
      <c r="KZ39" s="471">
        <f t="shared" si="390"/>
        <v>3.7088432783333305</v>
      </c>
      <c r="LA39" s="471">
        <f t="shared" si="390"/>
        <v>3.7088432783333305</v>
      </c>
      <c r="LB39" s="471">
        <f t="shared" si="390"/>
        <v>3.7088432783333305</v>
      </c>
      <c r="LC39" s="471">
        <f t="shared" si="390"/>
        <v>3.7088432783333305</v>
      </c>
      <c r="LD39" s="471">
        <f t="shared" si="390"/>
        <v>3.7088432783333305</v>
      </c>
      <c r="LE39" s="471">
        <f t="shared" si="390"/>
        <v>3.7088432783333305</v>
      </c>
      <c r="LF39" s="471">
        <f t="shared" si="390"/>
        <v>3.7088432783333305</v>
      </c>
      <c r="LG39" s="471">
        <f t="shared" si="391"/>
        <v>3.7088432783333305</v>
      </c>
      <c r="LH39" s="471">
        <f t="shared" si="391"/>
        <v>3.7088432783333305</v>
      </c>
      <c r="LI39" s="471">
        <f t="shared" si="391"/>
        <v>3.7088432783333305</v>
      </c>
      <c r="LJ39" s="471">
        <f t="shared" si="391"/>
        <v>3.7088432783333305</v>
      </c>
      <c r="LK39" s="471">
        <f t="shared" si="391"/>
        <v>3.7088432783333305</v>
      </c>
      <c r="LL39" s="471">
        <f t="shared" si="391"/>
        <v>3.7088432783333305</v>
      </c>
      <c r="LM39" s="471">
        <f t="shared" si="391"/>
        <v>3.7088432783333305</v>
      </c>
      <c r="LN39" s="471">
        <f t="shared" si="391"/>
        <v>3.7088432783333305</v>
      </c>
      <c r="LO39" s="471">
        <f t="shared" si="391"/>
        <v>3.7088432783333305</v>
      </c>
      <c r="LP39" s="471">
        <f t="shared" si="391"/>
        <v>3.7088432783333305</v>
      </c>
      <c r="LQ39" s="471">
        <f t="shared" si="391"/>
        <v>3.7088432783333305</v>
      </c>
      <c r="LR39" s="471">
        <f t="shared" si="391"/>
        <v>3.7088432783333305</v>
      </c>
      <c r="LS39" s="471">
        <f t="shared" si="391"/>
        <v>3.7088432783333305</v>
      </c>
      <c r="LT39" s="471">
        <f t="shared" si="391"/>
        <v>3.7088432783333305</v>
      </c>
      <c r="LU39" s="471">
        <f t="shared" si="391"/>
        <v>3.7088432783333305</v>
      </c>
      <c r="LV39" s="471">
        <f t="shared" si="391"/>
        <v>3.7088432783333305</v>
      </c>
      <c r="LW39" s="471">
        <f t="shared" si="392"/>
        <v>3.7088432783333305</v>
      </c>
      <c r="LX39" s="471">
        <f t="shared" si="392"/>
        <v>3.7088432783333305</v>
      </c>
      <c r="LY39" s="471">
        <f t="shared" si="392"/>
        <v>3.7088432783333305</v>
      </c>
      <c r="LZ39" s="471">
        <f t="shared" si="392"/>
        <v>3.7088432783333305</v>
      </c>
      <c r="MA39" s="471">
        <f t="shared" si="392"/>
        <v>3.7088432783333305</v>
      </c>
      <c r="MB39" s="471">
        <f t="shared" si="392"/>
        <v>3.7088432783333305</v>
      </c>
      <c r="MC39" s="471">
        <f t="shared" si="392"/>
        <v>3.7088432783333305</v>
      </c>
      <c r="MD39" s="471">
        <f t="shared" si="392"/>
        <v>3.7088432783333305</v>
      </c>
      <c r="ME39" s="471">
        <f t="shared" si="392"/>
        <v>3.7088432783333305</v>
      </c>
      <c r="MF39" s="471">
        <f t="shared" si="392"/>
        <v>3.7088432783333305</v>
      </c>
      <c r="MG39" s="471">
        <f t="shared" si="392"/>
        <v>3.7088432783333305</v>
      </c>
      <c r="MH39" s="471">
        <f t="shared" si="392"/>
        <v>3.7088432783333305</v>
      </c>
      <c r="MI39" s="471">
        <f t="shared" si="392"/>
        <v>3.7088432783333305</v>
      </c>
      <c r="MJ39" s="471">
        <f t="shared" si="392"/>
        <v>3.7088432783333305</v>
      </c>
      <c r="MK39" s="471">
        <f t="shared" si="392"/>
        <v>3.7088432783333305</v>
      </c>
      <c r="ML39" s="471">
        <f t="shared" si="392"/>
        <v>3.7088432783333305</v>
      </c>
      <c r="MM39" s="471">
        <f t="shared" si="393"/>
        <v>3.7088432783333305</v>
      </c>
      <c r="MN39" s="471">
        <f t="shared" si="393"/>
        <v>3.7088432783333305</v>
      </c>
      <c r="MO39" s="471">
        <f t="shared" si="393"/>
        <v>3.7088432783333305</v>
      </c>
      <c r="MP39" s="471">
        <f t="shared" si="393"/>
        <v>3.7088432783333305</v>
      </c>
      <c r="MQ39" s="471">
        <f t="shared" si="393"/>
        <v>3.7088432783333305</v>
      </c>
      <c r="MR39" s="471">
        <f t="shared" si="393"/>
        <v>3.7088432783333305</v>
      </c>
      <c r="MS39" s="471">
        <f t="shared" si="393"/>
        <v>3.7088432783333305</v>
      </c>
      <c r="MT39" s="471">
        <f t="shared" si="393"/>
        <v>3.7088432783333305</v>
      </c>
      <c r="MU39" s="471">
        <f t="shared" si="393"/>
        <v>3.7088432783333305</v>
      </c>
      <c r="MV39" s="471">
        <f t="shared" si="393"/>
        <v>3.7088432783333305</v>
      </c>
      <c r="MW39" s="471">
        <f t="shared" si="393"/>
        <v>3.7088432783333305</v>
      </c>
      <c r="MX39" s="471">
        <f t="shared" si="393"/>
        <v>3.7088432783333305</v>
      </c>
      <c r="MY39" s="471">
        <f t="shared" si="393"/>
        <v>3.7088432783333305</v>
      </c>
      <c r="MZ39" s="471">
        <f t="shared" si="393"/>
        <v>3.7088432783333305</v>
      </c>
      <c r="NA39" s="471">
        <f t="shared" si="393"/>
        <v>3.7088432783333305</v>
      </c>
      <c r="NB39" s="471">
        <f t="shared" si="393"/>
        <v>3.7088432783333305</v>
      </c>
      <c r="NC39" s="471">
        <f t="shared" si="394"/>
        <v>3.7088432783333305</v>
      </c>
      <c r="ND39" s="471">
        <f t="shared" si="394"/>
        <v>3.7088432783333305</v>
      </c>
      <c r="NE39" s="471">
        <f t="shared" si="394"/>
        <v>3.7088432783333305</v>
      </c>
      <c r="NF39" s="471">
        <f t="shared" si="394"/>
        <v>3.7088432783333305</v>
      </c>
      <c r="NG39" s="471">
        <f t="shared" si="394"/>
        <v>3.7088432783333305</v>
      </c>
      <c r="NH39" s="471">
        <f t="shared" si="394"/>
        <v>3.7088432783333305</v>
      </c>
      <c r="NI39" s="471">
        <f t="shared" si="394"/>
        <v>3.7088432783333305</v>
      </c>
      <c r="NJ39" s="471">
        <f t="shared" si="394"/>
        <v>3.7088432783333305</v>
      </c>
      <c r="NK39" s="471">
        <f t="shared" si="394"/>
        <v>3.7088432783333305</v>
      </c>
      <c r="NL39" s="471">
        <f t="shared" si="394"/>
        <v>0.35892031725806423</v>
      </c>
      <c r="NM39" s="471">
        <f t="shared" si="394"/>
        <v>0</v>
      </c>
      <c r="NN39" s="471">
        <f t="shared" si="394"/>
        <v>0</v>
      </c>
      <c r="NO39" s="471">
        <f t="shared" si="394"/>
        <v>0</v>
      </c>
      <c r="NP39" s="471">
        <f t="shared" si="394"/>
        <v>0</v>
      </c>
      <c r="NQ39" s="471">
        <f t="shared" si="394"/>
        <v>0</v>
      </c>
      <c r="NR39" s="471">
        <f t="shared" si="394"/>
        <v>0</v>
      </c>
      <c r="NS39" s="471">
        <f t="shared" si="395"/>
        <v>0</v>
      </c>
      <c r="NT39" s="471">
        <f t="shared" si="395"/>
        <v>0</v>
      </c>
      <c r="NU39" s="471">
        <f t="shared" si="395"/>
        <v>0</v>
      </c>
      <c r="NV39" s="471">
        <f t="shared" si="395"/>
        <v>0</v>
      </c>
      <c r="NW39" s="471">
        <f t="shared" si="395"/>
        <v>0</v>
      </c>
      <c r="NX39" s="471">
        <f t="shared" si="395"/>
        <v>0</v>
      </c>
      <c r="NY39" s="471">
        <f t="shared" si="395"/>
        <v>0</v>
      </c>
      <c r="NZ39" s="471">
        <f t="shared" si="395"/>
        <v>0</v>
      </c>
      <c r="OA39" s="471">
        <f t="shared" si="395"/>
        <v>0</v>
      </c>
      <c r="OB39" s="471">
        <f t="shared" si="395"/>
        <v>0</v>
      </c>
      <c r="OC39" s="471">
        <f t="shared" si="395"/>
        <v>0</v>
      </c>
      <c r="OD39" s="471">
        <f t="shared" si="395"/>
        <v>0</v>
      </c>
      <c r="OE39" s="471">
        <f t="shared" si="395"/>
        <v>0</v>
      </c>
      <c r="OF39" s="471">
        <f t="shared" si="395"/>
        <v>0</v>
      </c>
      <c r="OG39" s="471">
        <f t="shared" si="395"/>
        <v>0</v>
      </c>
      <c r="OH39" s="471">
        <f t="shared" si="395"/>
        <v>0</v>
      </c>
      <c r="OI39" s="471">
        <f t="shared" si="396"/>
        <v>0</v>
      </c>
      <c r="OJ39" s="471">
        <f t="shared" si="396"/>
        <v>0</v>
      </c>
      <c r="OK39" s="471">
        <f t="shared" si="396"/>
        <v>0</v>
      </c>
      <c r="OL39" s="471">
        <f t="shared" si="396"/>
        <v>0</v>
      </c>
      <c r="OM39" s="471">
        <f t="shared" si="396"/>
        <v>0</v>
      </c>
      <c r="ON39" s="471">
        <f t="shared" si="396"/>
        <v>0</v>
      </c>
      <c r="OO39" s="471">
        <f t="shared" si="396"/>
        <v>0</v>
      </c>
      <c r="OP39" s="471">
        <f t="shared" si="396"/>
        <v>0</v>
      </c>
      <c r="OQ39" s="471">
        <f t="shared" si="396"/>
        <v>0</v>
      </c>
      <c r="OR39" s="471">
        <f t="shared" si="396"/>
        <v>0</v>
      </c>
      <c r="OS39" s="471">
        <f t="shared" si="396"/>
        <v>0</v>
      </c>
      <c r="OT39" s="471">
        <f t="shared" si="396"/>
        <v>0</v>
      </c>
      <c r="OU39" s="471">
        <f t="shared" si="396"/>
        <v>0</v>
      </c>
      <c r="OV39" s="471">
        <f t="shared" si="396"/>
        <v>0</v>
      </c>
      <c r="OW39" s="471">
        <f t="shared" si="396"/>
        <v>0</v>
      </c>
      <c r="OX39" s="471">
        <f t="shared" si="396"/>
        <v>0</v>
      </c>
      <c r="OY39" s="471">
        <f t="shared" si="397"/>
        <v>0</v>
      </c>
      <c r="OZ39" s="471">
        <f t="shared" si="397"/>
        <v>0</v>
      </c>
      <c r="PA39" s="471">
        <f t="shared" si="397"/>
        <v>0</v>
      </c>
      <c r="PB39" s="471">
        <f t="shared" si="397"/>
        <v>0</v>
      </c>
      <c r="PC39" s="471">
        <f t="shared" si="397"/>
        <v>0</v>
      </c>
      <c r="PD39" s="471">
        <f t="shared" si="397"/>
        <v>0</v>
      </c>
      <c r="PE39" s="471">
        <f t="shared" si="397"/>
        <v>0</v>
      </c>
      <c r="PF39" s="471">
        <f t="shared" si="397"/>
        <v>0</v>
      </c>
      <c r="PG39" s="471">
        <f t="shared" si="397"/>
        <v>0</v>
      </c>
      <c r="PH39" s="471">
        <f t="shared" si="397"/>
        <v>0</v>
      </c>
      <c r="PI39" s="471">
        <f t="shared" si="397"/>
        <v>0</v>
      </c>
      <c r="PJ39" s="471">
        <f t="shared" si="397"/>
        <v>0</v>
      </c>
      <c r="PK39" s="471">
        <f t="shared" si="397"/>
        <v>0</v>
      </c>
      <c r="PL39" s="471">
        <f t="shared" si="397"/>
        <v>0</v>
      </c>
      <c r="PM39" s="471">
        <f t="shared" si="397"/>
        <v>0</v>
      </c>
      <c r="PN39" s="471">
        <f t="shared" si="397"/>
        <v>0</v>
      </c>
      <c r="PO39" s="471">
        <f t="shared" si="398"/>
        <v>0</v>
      </c>
      <c r="PP39" s="471">
        <f t="shared" si="398"/>
        <v>0</v>
      </c>
      <c r="PQ39" s="471">
        <f t="shared" si="398"/>
        <v>0</v>
      </c>
      <c r="PR39" s="471">
        <f t="shared" si="398"/>
        <v>0</v>
      </c>
      <c r="PS39" s="471">
        <f t="shared" si="398"/>
        <v>0</v>
      </c>
      <c r="PT39" s="471">
        <f t="shared" si="398"/>
        <v>0</v>
      </c>
      <c r="PU39" s="471">
        <f t="shared" si="398"/>
        <v>0</v>
      </c>
      <c r="PV39" s="471">
        <f t="shared" si="398"/>
        <v>0</v>
      </c>
      <c r="PW39" s="471">
        <f t="shared" si="398"/>
        <v>0</v>
      </c>
      <c r="PX39" s="471">
        <f t="shared" si="398"/>
        <v>0</v>
      </c>
      <c r="PY39" s="471">
        <f t="shared" si="398"/>
        <v>0</v>
      </c>
      <c r="PZ39" s="471">
        <f t="shared" si="398"/>
        <v>0</v>
      </c>
      <c r="QA39" s="471">
        <f t="shared" si="398"/>
        <v>0</v>
      </c>
      <c r="QB39" s="471">
        <f t="shared" si="398"/>
        <v>0</v>
      </c>
      <c r="QC39" s="471">
        <f t="shared" si="398"/>
        <v>0</v>
      </c>
      <c r="QD39" s="471">
        <f t="shared" si="398"/>
        <v>0</v>
      </c>
      <c r="QE39" s="471">
        <f t="shared" si="399"/>
        <v>0</v>
      </c>
      <c r="QF39" s="471">
        <f t="shared" si="399"/>
        <v>0</v>
      </c>
      <c r="QG39" s="471">
        <f t="shared" si="399"/>
        <v>0</v>
      </c>
      <c r="QH39" s="471">
        <f t="shared" si="399"/>
        <v>0</v>
      </c>
      <c r="QI39" s="471">
        <f t="shared" si="399"/>
        <v>0</v>
      </c>
      <c r="QJ39" s="471">
        <f t="shared" si="399"/>
        <v>0</v>
      </c>
      <c r="QK39" s="471">
        <f t="shared" si="399"/>
        <v>0</v>
      </c>
      <c r="QL39" s="471">
        <f t="shared" si="399"/>
        <v>0</v>
      </c>
      <c r="QM39" s="471">
        <f t="shared" si="399"/>
        <v>0</v>
      </c>
      <c r="QN39" s="471">
        <f t="shared" si="399"/>
        <v>0</v>
      </c>
      <c r="QO39" s="471">
        <f t="shared" si="399"/>
        <v>0</v>
      </c>
      <c r="QP39" s="471">
        <f t="shared" si="399"/>
        <v>0</v>
      </c>
      <c r="QQ39" s="471">
        <f t="shared" si="399"/>
        <v>0</v>
      </c>
      <c r="QR39" s="471">
        <f t="shared" si="399"/>
        <v>0</v>
      </c>
      <c r="QS39" s="471">
        <f t="shared" si="399"/>
        <v>0</v>
      </c>
      <c r="QT39" s="471">
        <f t="shared" si="399"/>
        <v>0</v>
      </c>
      <c r="QU39" s="471">
        <f t="shared" si="400"/>
        <v>0</v>
      </c>
      <c r="QV39" s="471">
        <f t="shared" si="400"/>
        <v>0</v>
      </c>
      <c r="QW39" s="471">
        <f t="shared" si="400"/>
        <v>0</v>
      </c>
      <c r="QX39" s="471">
        <f t="shared" si="400"/>
        <v>0</v>
      </c>
      <c r="QY39" s="471">
        <f t="shared" si="400"/>
        <v>0</v>
      </c>
      <c r="QZ39" s="471">
        <f t="shared" si="400"/>
        <v>0</v>
      </c>
      <c r="RA39" s="471">
        <f t="shared" si="400"/>
        <v>0</v>
      </c>
      <c r="RB39" s="471">
        <f t="shared" si="400"/>
        <v>0</v>
      </c>
      <c r="RC39" s="471">
        <f t="shared" si="400"/>
        <v>0</v>
      </c>
      <c r="RD39" s="471">
        <f t="shared" si="400"/>
        <v>0</v>
      </c>
      <c r="RE39" s="471">
        <f t="shared" si="400"/>
        <v>0</v>
      </c>
      <c r="RF39" s="471">
        <f t="shared" si="400"/>
        <v>0</v>
      </c>
      <c r="RG39" s="471">
        <f t="shared" si="400"/>
        <v>0</v>
      </c>
      <c r="RH39" s="471">
        <f t="shared" si="400"/>
        <v>0</v>
      </c>
      <c r="RI39" s="471">
        <f t="shared" si="400"/>
        <v>0</v>
      </c>
      <c r="RJ39" s="471">
        <f t="shared" si="400"/>
        <v>0</v>
      </c>
      <c r="RK39" s="471">
        <f t="shared" si="401"/>
        <v>0</v>
      </c>
      <c r="RL39" s="471">
        <f t="shared" si="401"/>
        <v>0</v>
      </c>
      <c r="RM39" s="471">
        <f t="shared" si="401"/>
        <v>0</v>
      </c>
      <c r="RN39" s="471">
        <f t="shared" si="401"/>
        <v>0</v>
      </c>
      <c r="RO39" s="471">
        <f t="shared" si="401"/>
        <v>0</v>
      </c>
      <c r="RP39" s="471">
        <f t="shared" si="401"/>
        <v>0</v>
      </c>
      <c r="RQ39" s="471">
        <f t="shared" si="401"/>
        <v>0</v>
      </c>
      <c r="RR39" s="471">
        <f t="shared" si="401"/>
        <v>0</v>
      </c>
      <c r="RS39" s="471">
        <f t="shared" si="401"/>
        <v>0</v>
      </c>
      <c r="RT39" s="471">
        <f t="shared" si="401"/>
        <v>0</v>
      </c>
      <c r="RU39" s="471">
        <f t="shared" si="401"/>
        <v>0</v>
      </c>
      <c r="RV39" s="471">
        <f t="shared" si="401"/>
        <v>0</v>
      </c>
      <c r="RW39" s="471">
        <f t="shared" si="401"/>
        <v>0</v>
      </c>
      <c r="RX39" s="471">
        <f t="shared" si="401"/>
        <v>0</v>
      </c>
      <c r="RY39" s="471">
        <f t="shared" si="401"/>
        <v>0</v>
      </c>
      <c r="RZ39" s="471">
        <f t="shared" si="401"/>
        <v>0</v>
      </c>
      <c r="SA39" s="471">
        <f t="shared" si="402"/>
        <v>0</v>
      </c>
      <c r="SB39" s="471">
        <f t="shared" si="402"/>
        <v>0</v>
      </c>
      <c r="SC39" s="471">
        <f t="shared" si="402"/>
        <v>0</v>
      </c>
      <c r="SD39" s="471">
        <f t="shared" si="402"/>
        <v>0</v>
      </c>
      <c r="SE39" s="471">
        <f t="shared" si="402"/>
        <v>0</v>
      </c>
      <c r="SF39" s="471">
        <f t="shared" si="402"/>
        <v>0</v>
      </c>
      <c r="SG39" s="471">
        <f t="shared" si="402"/>
        <v>0</v>
      </c>
      <c r="SH39" s="471">
        <f t="shared" si="402"/>
        <v>0</v>
      </c>
      <c r="SI39" s="471">
        <f t="shared" si="402"/>
        <v>0</v>
      </c>
      <c r="SJ39" s="471">
        <f t="shared" si="402"/>
        <v>0</v>
      </c>
      <c r="SK39" s="471">
        <f t="shared" si="402"/>
        <v>0</v>
      </c>
      <c r="SL39" s="471">
        <f t="shared" si="402"/>
        <v>0</v>
      </c>
      <c r="SM39" s="471">
        <f t="shared" si="402"/>
        <v>0</v>
      </c>
      <c r="SN39" s="471">
        <f t="shared" si="402"/>
        <v>0</v>
      </c>
      <c r="SO39" s="471">
        <f t="shared" si="402"/>
        <v>0</v>
      </c>
      <c r="SP39" s="471">
        <f t="shared" si="402"/>
        <v>0</v>
      </c>
      <c r="SQ39" s="471">
        <f t="shared" si="403"/>
        <v>0</v>
      </c>
      <c r="SR39" s="471">
        <f t="shared" si="403"/>
        <v>0</v>
      </c>
      <c r="SS39" s="471">
        <f t="shared" si="403"/>
        <v>0</v>
      </c>
      <c r="ST39" s="471">
        <f t="shared" si="403"/>
        <v>0</v>
      </c>
      <c r="SU39" s="471">
        <f t="shared" si="403"/>
        <v>0</v>
      </c>
      <c r="SV39" s="471">
        <f t="shared" si="403"/>
        <v>0</v>
      </c>
      <c r="SW39" s="471">
        <f t="shared" si="403"/>
        <v>0</v>
      </c>
      <c r="SX39" s="471">
        <f t="shared" si="403"/>
        <v>0</v>
      </c>
      <c r="SY39" s="471">
        <f t="shared" si="403"/>
        <v>0</v>
      </c>
      <c r="SZ39" s="471">
        <f t="shared" si="403"/>
        <v>0</v>
      </c>
      <c r="TA39" s="471">
        <f t="shared" si="403"/>
        <v>0</v>
      </c>
      <c r="TB39" s="471">
        <f t="shared" si="403"/>
        <v>0</v>
      </c>
      <c r="TC39" s="471">
        <f t="shared" si="403"/>
        <v>0</v>
      </c>
      <c r="TD39" s="471">
        <f t="shared" si="403"/>
        <v>0</v>
      </c>
      <c r="TE39" s="471">
        <f t="shared" si="403"/>
        <v>0</v>
      </c>
      <c r="TF39" s="471">
        <f t="shared" si="403"/>
        <v>0</v>
      </c>
      <c r="TG39" s="471">
        <f t="shared" si="404"/>
        <v>0</v>
      </c>
      <c r="TH39" s="471">
        <f t="shared" si="404"/>
        <v>0</v>
      </c>
      <c r="TI39" s="471">
        <f t="shared" si="404"/>
        <v>0</v>
      </c>
      <c r="TJ39" s="471">
        <f t="shared" si="404"/>
        <v>0</v>
      </c>
      <c r="TK39" s="471">
        <f t="shared" si="404"/>
        <v>0</v>
      </c>
      <c r="TL39" s="471">
        <f t="shared" si="404"/>
        <v>0</v>
      </c>
      <c r="TM39" s="471">
        <f t="shared" si="404"/>
        <v>0</v>
      </c>
      <c r="TN39" s="471">
        <f t="shared" si="404"/>
        <v>0</v>
      </c>
      <c r="TO39" s="471">
        <f t="shared" si="404"/>
        <v>0</v>
      </c>
      <c r="TP39" s="471">
        <f t="shared" si="404"/>
        <v>0</v>
      </c>
      <c r="TQ39" s="471">
        <f t="shared" si="404"/>
        <v>0</v>
      </c>
      <c r="TR39" s="471">
        <f t="shared" si="404"/>
        <v>0</v>
      </c>
      <c r="TS39" s="471">
        <f t="shared" si="404"/>
        <v>0</v>
      </c>
      <c r="TT39" s="471">
        <f t="shared" si="404"/>
        <v>0</v>
      </c>
      <c r="TU39" s="471">
        <f t="shared" si="404"/>
        <v>0</v>
      </c>
      <c r="TV39" s="471">
        <f t="shared" si="404"/>
        <v>0</v>
      </c>
      <c r="TW39" s="471">
        <f t="shared" si="405"/>
        <v>0</v>
      </c>
      <c r="TX39" s="471">
        <f t="shared" si="405"/>
        <v>0</v>
      </c>
      <c r="TY39" s="471">
        <f t="shared" si="405"/>
        <v>0</v>
      </c>
      <c r="TZ39" s="471">
        <f t="shared" si="405"/>
        <v>0</v>
      </c>
      <c r="UA39" s="471">
        <f t="shared" si="405"/>
        <v>0</v>
      </c>
      <c r="UB39" s="471">
        <f t="shared" si="405"/>
        <v>0</v>
      </c>
      <c r="UC39" s="471">
        <f t="shared" si="405"/>
        <v>0</v>
      </c>
      <c r="UD39" s="471">
        <f t="shared" si="405"/>
        <v>0</v>
      </c>
      <c r="UE39" s="471">
        <f t="shared" si="405"/>
        <v>0</v>
      </c>
      <c r="UF39" s="471">
        <f t="shared" si="405"/>
        <v>0</v>
      </c>
      <c r="UG39" s="471">
        <f t="shared" si="405"/>
        <v>0</v>
      </c>
      <c r="UH39" s="471">
        <f t="shared" si="405"/>
        <v>0</v>
      </c>
      <c r="UI39" s="471">
        <f t="shared" si="405"/>
        <v>0</v>
      </c>
      <c r="UJ39" s="471">
        <f t="shared" si="405"/>
        <v>0</v>
      </c>
      <c r="UK39" s="471">
        <f t="shared" si="405"/>
        <v>0</v>
      </c>
      <c r="UL39" s="471">
        <f t="shared" si="405"/>
        <v>0</v>
      </c>
      <c r="UM39" s="471">
        <f t="shared" si="406"/>
        <v>0</v>
      </c>
      <c r="UN39" s="471">
        <f t="shared" si="406"/>
        <v>0</v>
      </c>
      <c r="UO39" s="471">
        <f t="shared" si="406"/>
        <v>0</v>
      </c>
      <c r="UP39" s="471">
        <f t="shared" si="406"/>
        <v>0</v>
      </c>
      <c r="UQ39" s="471">
        <f t="shared" si="406"/>
        <v>0</v>
      </c>
      <c r="UR39" s="471">
        <f t="shared" si="406"/>
        <v>0</v>
      </c>
      <c r="US39" s="471">
        <f t="shared" si="406"/>
        <v>0</v>
      </c>
      <c r="UT39" s="471">
        <f t="shared" si="406"/>
        <v>0</v>
      </c>
      <c r="UU39" s="471">
        <f t="shared" si="406"/>
        <v>0</v>
      </c>
      <c r="UV39" s="471">
        <f t="shared" si="406"/>
        <v>0</v>
      </c>
      <c r="UW39" s="471">
        <f t="shared" si="406"/>
        <v>0</v>
      </c>
      <c r="UX39" s="471">
        <f t="shared" si="406"/>
        <v>0</v>
      </c>
      <c r="UY39" s="471">
        <f t="shared" si="406"/>
        <v>0</v>
      </c>
      <c r="UZ39" s="471">
        <f t="shared" si="406"/>
        <v>0</v>
      </c>
      <c r="VA39" s="471">
        <f t="shared" si="406"/>
        <v>0</v>
      </c>
      <c r="VB39" s="471">
        <f t="shared" si="406"/>
        <v>0</v>
      </c>
      <c r="VC39" s="471">
        <f t="shared" si="407"/>
        <v>0</v>
      </c>
      <c r="VD39" s="471">
        <f t="shared" si="407"/>
        <v>0</v>
      </c>
      <c r="VE39" s="471">
        <f t="shared" si="407"/>
        <v>0</v>
      </c>
      <c r="VF39" s="471">
        <f t="shared" si="407"/>
        <v>0</v>
      </c>
      <c r="VG39" s="471">
        <f t="shared" si="407"/>
        <v>0</v>
      </c>
      <c r="VH39" s="471">
        <f t="shared" si="407"/>
        <v>0</v>
      </c>
      <c r="VI39" s="471">
        <f t="shared" si="407"/>
        <v>0</v>
      </c>
      <c r="VJ39" s="471">
        <f t="shared" si="407"/>
        <v>0</v>
      </c>
      <c r="VK39" s="471">
        <f t="shared" si="407"/>
        <v>0</v>
      </c>
      <c r="VL39" s="471">
        <f t="shared" si="407"/>
        <v>0</v>
      </c>
      <c r="VM39" s="471">
        <f t="shared" si="407"/>
        <v>0</v>
      </c>
      <c r="VN39" s="471">
        <f t="shared" si="407"/>
        <v>0</v>
      </c>
      <c r="VO39" s="471">
        <f t="shared" si="407"/>
        <v>0</v>
      </c>
      <c r="VP39" s="471">
        <f t="shared" si="407"/>
        <v>0</v>
      </c>
      <c r="VQ39" s="471">
        <f t="shared" si="407"/>
        <v>0</v>
      </c>
      <c r="VR39" s="471">
        <f t="shared" si="407"/>
        <v>0</v>
      </c>
      <c r="VS39" s="471">
        <f t="shared" si="408"/>
        <v>0</v>
      </c>
      <c r="VT39" s="471">
        <f t="shared" si="408"/>
        <v>0</v>
      </c>
      <c r="VU39" s="471">
        <f t="shared" si="408"/>
        <v>0</v>
      </c>
      <c r="VV39" s="471">
        <f t="shared" si="408"/>
        <v>0</v>
      </c>
      <c r="VW39" s="471">
        <f t="shared" si="408"/>
        <v>0</v>
      </c>
      <c r="VX39" s="471">
        <f t="shared" si="408"/>
        <v>0</v>
      </c>
      <c r="VY39" s="471">
        <f t="shared" si="408"/>
        <v>0</v>
      </c>
      <c r="VZ39" s="471">
        <f t="shared" si="408"/>
        <v>0</v>
      </c>
      <c r="WA39" s="471">
        <f t="shared" si="408"/>
        <v>0</v>
      </c>
      <c r="WB39" s="471">
        <f t="shared" si="408"/>
        <v>0</v>
      </c>
      <c r="WC39" s="471">
        <f t="shared" si="408"/>
        <v>0</v>
      </c>
      <c r="WD39" s="471">
        <f t="shared" si="408"/>
        <v>0</v>
      </c>
    </row>
    <row r="40" spans="1:602" x14ac:dyDescent="0.35">
      <c r="A40" s="29"/>
      <c r="B40" s="29">
        <f t="shared" si="359"/>
        <v>9</v>
      </c>
      <c r="C40" s="29" t="s">
        <v>4</v>
      </c>
      <c r="D40" s="29" t="s">
        <v>71</v>
      </c>
      <c r="E40" s="69">
        <f>INDEX('Current RAP - 2024-25 Cycle'!$K:$K,MATCH('24-25 Projection - RAP Tendered'!$D40,'Current RAP - 2024-25 Cycle'!$C:$C,0),1)</f>
        <v>11082065.75</v>
      </c>
      <c r="F40" s="69">
        <f>INDEX('Current RAP - 2024-25 Cycle'!$G:$G,MATCH('24-25 Projection - RAP Tendered'!$D40,'Current RAP - 2024-25 Cycle'!$C:$C,0),1)</f>
        <v>11082065.75</v>
      </c>
      <c r="G40" s="69">
        <f t="shared" si="345"/>
        <v>0</v>
      </c>
      <c r="H40" s="69">
        <f t="shared" si="360"/>
        <v>11082065.75</v>
      </c>
      <c r="I40" s="32">
        <v>45474</v>
      </c>
      <c r="J40" s="32">
        <v>45838</v>
      </c>
      <c r="K40" s="29" t="str">
        <f>INDEX('Current RAP - 2024-25 Cycle'!$D:$D,MATCH('24-25 Projection - RAP Tendered'!$D40,'Current RAP - 2024-25 Cycle'!$C:$C,0),1)</f>
        <v>IPCA</v>
      </c>
      <c r="L40" s="32" t="s">
        <v>10</v>
      </c>
      <c r="M40" s="32" t="s">
        <v>10</v>
      </c>
      <c r="N40" s="81">
        <v>0</v>
      </c>
      <c r="O40" s="81">
        <v>0</v>
      </c>
      <c r="P40" s="69">
        <f>IFERROR(INDEX('Tendered, Ruling 920-2025'!$F$19:$F$31,MATCH($D40,'Tendered, Ruling 920-2025'!$C$19:$C$31,0))-INDEX('Tendered, Ruling 920-2025'!$D$19:$D$31,MATCH($D40,'Tendered, Ruling 920-2025'!$C$19:$C$31,0)),0)</f>
        <v>0</v>
      </c>
      <c r="Q40" s="32">
        <f>INDEX('Current RAP - 2024-25 Cycle'!$L:$L,MATCH('24-25 Projection - RAP Tendered'!$D40,'Current RAP - 2024-25 Cycle'!$C:$C,0),1)</f>
        <v>40028</v>
      </c>
      <c r="R40" s="32">
        <f>INDEX('Current RAP - 2024-25 Cycle'!$M:$M,MATCH('24-25 Projection - RAP Tendered'!$D40,'Current RAP - 2024-25 Cycle'!$C:$C,0),1)</f>
        <v>50985</v>
      </c>
      <c r="S40" s="29"/>
      <c r="T40" s="29" t="str">
        <f t="shared" si="346"/>
        <v>018/2009</v>
      </c>
      <c r="U40" s="36">
        <f t="shared" si="347"/>
        <v>11.082065749999998</v>
      </c>
      <c r="V40" s="36">
        <f t="shared" si="347"/>
        <v>11.082065749999998</v>
      </c>
      <c r="W40" s="36">
        <f t="shared" si="347"/>
        <v>11.082065749999998</v>
      </c>
      <c r="X40" s="36">
        <f t="shared" si="347"/>
        <v>11.082065749999998</v>
      </c>
      <c r="Y40" s="36">
        <f t="shared" si="347"/>
        <v>11.082065749999998</v>
      </c>
      <c r="Z40" s="36">
        <f t="shared" si="347"/>
        <v>11.082065749999998</v>
      </c>
      <c r="AA40" s="36">
        <f t="shared" si="347"/>
        <v>11.082065749999998</v>
      </c>
      <c r="AB40" s="36">
        <f t="shared" si="347"/>
        <v>11.082065749999998</v>
      </c>
      <c r="AC40" s="36">
        <f t="shared" si="347"/>
        <v>11.082065749999998</v>
      </c>
      <c r="AD40" s="36">
        <f t="shared" si="347"/>
        <v>11.082065749999998</v>
      </c>
      <c r="AE40" s="36">
        <f t="shared" si="347"/>
        <v>11.082065749999998</v>
      </c>
      <c r="AF40" s="36">
        <f t="shared" si="347"/>
        <v>11.082065749999998</v>
      </c>
      <c r="AG40" s="36">
        <f t="shared" si="347"/>
        <v>11.082065749999998</v>
      </c>
      <c r="AH40" s="36">
        <f t="shared" si="347"/>
        <v>11.082065749999998</v>
      </c>
      <c r="AI40" s="36">
        <f t="shared" si="347"/>
        <v>11.082065749999998</v>
      </c>
      <c r="AJ40" s="36">
        <f t="shared" si="347"/>
        <v>1.0128769771505375</v>
      </c>
      <c r="AK40" s="36">
        <f t="shared" ref="AK40:AZ56" si="412">SUMIFS($GM40:$WE40,$GM$26:$WE$26,AK$26)</f>
        <v>0</v>
      </c>
      <c r="AL40" s="36">
        <f t="shared" si="412"/>
        <v>0</v>
      </c>
      <c r="AM40" s="36">
        <f t="shared" si="412"/>
        <v>0</v>
      </c>
      <c r="AN40" s="36">
        <f t="shared" si="412"/>
        <v>0</v>
      </c>
      <c r="AO40" s="36">
        <f t="shared" si="412"/>
        <v>0</v>
      </c>
      <c r="AP40" s="36">
        <f t="shared" si="412"/>
        <v>0</v>
      </c>
      <c r="AQ40" s="36">
        <f t="shared" si="412"/>
        <v>0</v>
      </c>
      <c r="AR40" s="36">
        <f t="shared" si="412"/>
        <v>0</v>
      </c>
      <c r="AS40" s="36">
        <f t="shared" si="412"/>
        <v>0</v>
      </c>
      <c r="AT40" s="36">
        <f t="shared" si="412"/>
        <v>0</v>
      </c>
      <c r="AU40" s="36">
        <f t="shared" si="412"/>
        <v>0</v>
      </c>
      <c r="AV40" s="36">
        <f t="shared" si="412"/>
        <v>0</v>
      </c>
      <c r="AW40" s="36">
        <f t="shared" si="412"/>
        <v>0</v>
      </c>
      <c r="AX40" s="36">
        <f t="shared" si="412"/>
        <v>0</v>
      </c>
      <c r="AY40" s="36">
        <f t="shared" si="412"/>
        <v>0</v>
      </c>
      <c r="AZ40" s="36">
        <f t="shared" si="412"/>
        <v>0</v>
      </c>
      <c r="BA40" s="36">
        <f t="shared" ref="BA40:BB56" si="413">SUMIFS($GM40:$WE40,$GM$26:$WE$26,BA$26)</f>
        <v>0</v>
      </c>
      <c r="BB40" s="36">
        <f t="shared" si="413"/>
        <v>0</v>
      </c>
      <c r="BD40" s="29" t="str">
        <f t="shared" si="348"/>
        <v>018/2009</v>
      </c>
      <c r="BE40" s="36">
        <f t="shared" si="349"/>
        <v>2.7705164374999995</v>
      </c>
      <c r="BF40" s="36">
        <f t="shared" si="349"/>
        <v>2.7705164374999995</v>
      </c>
      <c r="BG40" s="36">
        <f t="shared" si="349"/>
        <v>2.7705164374999995</v>
      </c>
      <c r="BH40" s="36">
        <f t="shared" si="349"/>
        <v>2.7705164374999995</v>
      </c>
      <c r="BI40" s="36">
        <f t="shared" si="349"/>
        <v>2.7705164374999995</v>
      </c>
      <c r="BJ40" s="36">
        <f t="shared" si="349"/>
        <v>2.7705164374999995</v>
      </c>
      <c r="BK40" s="36">
        <f t="shared" si="349"/>
        <v>2.7705164374999995</v>
      </c>
      <c r="BL40" s="36">
        <f t="shared" si="349"/>
        <v>2.7705164374999995</v>
      </c>
      <c r="BM40" s="36">
        <f t="shared" si="349"/>
        <v>2.7705164374999995</v>
      </c>
      <c r="BN40" s="36">
        <f t="shared" si="349"/>
        <v>2.7705164374999995</v>
      </c>
      <c r="BO40" s="36">
        <f t="shared" si="349"/>
        <v>2.7705164374999995</v>
      </c>
      <c r="BP40" s="36">
        <f t="shared" si="349"/>
        <v>2.7705164374999995</v>
      </c>
      <c r="BQ40" s="36">
        <f t="shared" si="349"/>
        <v>2.7705164374999995</v>
      </c>
      <c r="BR40" s="36">
        <f t="shared" si="349"/>
        <v>2.7705164374999995</v>
      </c>
      <c r="BS40" s="36">
        <f t="shared" si="349"/>
        <v>2.7705164374999995</v>
      </c>
      <c r="BT40" s="36">
        <f t="shared" si="349"/>
        <v>2.7705164374999995</v>
      </c>
      <c r="BU40" s="36">
        <f t="shared" ref="BU40:CJ55" si="414">SUMIFS($GM40:$WE40,$GM$29:$WE$29,BU$29)</f>
        <v>2.7705164374999995</v>
      </c>
      <c r="BV40" s="36">
        <f t="shared" si="414"/>
        <v>2.7705164374999995</v>
      </c>
      <c r="BW40" s="36">
        <f t="shared" si="414"/>
        <v>2.7705164374999995</v>
      </c>
      <c r="BX40" s="36">
        <f t="shared" si="414"/>
        <v>2.7705164374999995</v>
      </c>
      <c r="BY40" s="36">
        <f t="shared" si="414"/>
        <v>2.7705164374999995</v>
      </c>
      <c r="BZ40" s="36">
        <f t="shared" si="414"/>
        <v>2.7705164374999995</v>
      </c>
      <c r="CA40" s="36">
        <f t="shared" si="414"/>
        <v>2.7705164374999995</v>
      </c>
      <c r="CB40" s="36">
        <f t="shared" si="414"/>
        <v>2.7705164374999995</v>
      </c>
      <c r="CC40" s="36">
        <f t="shared" si="414"/>
        <v>2.7705164374999995</v>
      </c>
      <c r="CD40" s="36">
        <f t="shared" si="414"/>
        <v>2.7705164374999995</v>
      </c>
      <c r="CE40" s="36">
        <f t="shared" si="414"/>
        <v>2.7705164374999995</v>
      </c>
      <c r="CF40" s="36">
        <f t="shared" si="414"/>
        <v>2.7705164374999995</v>
      </c>
      <c r="CG40" s="36">
        <f t="shared" si="414"/>
        <v>2.7705164374999995</v>
      </c>
      <c r="CH40" s="36">
        <f t="shared" si="414"/>
        <v>2.7705164374999995</v>
      </c>
      <c r="CI40" s="36">
        <f t="shared" si="414"/>
        <v>2.7705164374999995</v>
      </c>
      <c r="CJ40" s="36">
        <f t="shared" si="414"/>
        <v>2.7705164374999995</v>
      </c>
      <c r="CK40" s="36">
        <f t="shared" ref="CK40:CZ55" si="415">SUMIFS($GM40:$WE40,$GM$29:$WE$29,CK$29)</f>
        <v>2.7705164374999995</v>
      </c>
      <c r="CL40" s="36">
        <f t="shared" si="415"/>
        <v>2.7705164374999995</v>
      </c>
      <c r="CM40" s="36">
        <f t="shared" si="415"/>
        <v>2.7705164374999995</v>
      </c>
      <c r="CN40" s="36">
        <f t="shared" si="415"/>
        <v>2.7705164374999995</v>
      </c>
      <c r="CO40" s="36">
        <f t="shared" si="415"/>
        <v>2.7705164374999995</v>
      </c>
      <c r="CP40" s="36">
        <f t="shared" si="415"/>
        <v>2.7705164374999995</v>
      </c>
      <c r="CQ40" s="36">
        <f t="shared" si="415"/>
        <v>2.7705164374999995</v>
      </c>
      <c r="CR40" s="36">
        <f t="shared" si="415"/>
        <v>2.7705164374999995</v>
      </c>
      <c r="CS40" s="36">
        <f t="shared" si="415"/>
        <v>2.7705164374999995</v>
      </c>
      <c r="CT40" s="36">
        <f t="shared" si="415"/>
        <v>2.7705164374999995</v>
      </c>
      <c r="CU40" s="36">
        <f t="shared" si="415"/>
        <v>2.7705164374999995</v>
      </c>
      <c r="CV40" s="36">
        <f t="shared" si="415"/>
        <v>2.7705164374999995</v>
      </c>
      <c r="CW40" s="36">
        <f t="shared" si="415"/>
        <v>2.7705164374999995</v>
      </c>
      <c r="CX40" s="36">
        <f t="shared" si="415"/>
        <v>2.7705164374999995</v>
      </c>
      <c r="CY40" s="36">
        <f t="shared" si="415"/>
        <v>2.7705164374999995</v>
      </c>
      <c r="CZ40" s="36">
        <f t="shared" si="415"/>
        <v>2.7705164374999995</v>
      </c>
      <c r="DA40" s="36">
        <f t="shared" ref="DA40:DP69" si="416">SUMIFS($GM40:$WE40,$GM$29:$WE$29,DA$29)</f>
        <v>2.7705164374999995</v>
      </c>
      <c r="DB40" s="36">
        <f t="shared" si="416"/>
        <v>2.7705164374999995</v>
      </c>
      <c r="DC40" s="36">
        <f t="shared" si="416"/>
        <v>2.7705164374999995</v>
      </c>
      <c r="DD40" s="36">
        <f t="shared" si="416"/>
        <v>2.7705164374999995</v>
      </c>
      <c r="DE40" s="36">
        <f t="shared" si="416"/>
        <v>2.7705164374999995</v>
      </c>
      <c r="DF40" s="36">
        <f t="shared" si="416"/>
        <v>2.7705164374999995</v>
      </c>
      <c r="DG40" s="36">
        <f t="shared" si="416"/>
        <v>2.7705164374999995</v>
      </c>
      <c r="DH40" s="36">
        <f t="shared" si="416"/>
        <v>2.7705164374999995</v>
      </c>
      <c r="DI40" s="36">
        <f t="shared" si="416"/>
        <v>2.7705164374999995</v>
      </c>
      <c r="DJ40" s="36">
        <f t="shared" si="416"/>
        <v>2.7705164374999995</v>
      </c>
      <c r="DK40" s="36">
        <f t="shared" si="416"/>
        <v>2.7705164374999995</v>
      </c>
      <c r="DL40" s="36">
        <f t="shared" si="416"/>
        <v>2.7705164374999995</v>
      </c>
      <c r="DM40" s="36">
        <f t="shared" si="416"/>
        <v>1.0128769771505375</v>
      </c>
      <c r="DN40" s="36">
        <f t="shared" si="416"/>
        <v>0</v>
      </c>
      <c r="DO40" s="36">
        <f t="shared" si="416"/>
        <v>0</v>
      </c>
      <c r="DP40" s="36">
        <f t="shared" si="416"/>
        <v>0</v>
      </c>
      <c r="DQ40" s="36">
        <f t="shared" ref="DQ40:EF56" si="417">SUMIFS($GM40:$WE40,$GM$29:$WE$29,DQ$29)</f>
        <v>0</v>
      </c>
      <c r="DR40" s="36">
        <f t="shared" si="417"/>
        <v>0</v>
      </c>
      <c r="DS40" s="36">
        <f t="shared" si="417"/>
        <v>0</v>
      </c>
      <c r="DT40" s="36">
        <f t="shared" si="417"/>
        <v>0</v>
      </c>
      <c r="DU40" s="36">
        <f t="shared" si="417"/>
        <v>0</v>
      </c>
      <c r="DV40" s="36">
        <f t="shared" si="417"/>
        <v>0</v>
      </c>
      <c r="DW40" s="36">
        <f t="shared" si="417"/>
        <v>0</v>
      </c>
      <c r="DX40" s="36">
        <f t="shared" si="417"/>
        <v>0</v>
      </c>
      <c r="DY40" s="36">
        <f t="shared" si="417"/>
        <v>0</v>
      </c>
      <c r="DZ40" s="36">
        <f t="shared" si="417"/>
        <v>0</v>
      </c>
      <c r="EA40" s="36">
        <f t="shared" si="417"/>
        <v>0</v>
      </c>
      <c r="EB40" s="36">
        <f t="shared" si="417"/>
        <v>0</v>
      </c>
      <c r="EC40" s="36">
        <f t="shared" si="417"/>
        <v>0</v>
      </c>
      <c r="ED40" s="36">
        <f t="shared" si="417"/>
        <v>0</v>
      </c>
      <c r="EE40" s="36">
        <f t="shared" si="417"/>
        <v>0</v>
      </c>
      <c r="EF40" s="36">
        <f t="shared" si="410"/>
        <v>0</v>
      </c>
      <c r="EG40" s="36">
        <f t="shared" si="410"/>
        <v>0</v>
      </c>
      <c r="EH40" s="36">
        <f t="shared" si="410"/>
        <v>0</v>
      </c>
      <c r="EI40" s="36">
        <f t="shared" si="410"/>
        <v>0</v>
      </c>
      <c r="EJ40" s="36">
        <f t="shared" si="410"/>
        <v>0</v>
      </c>
      <c r="EK40" s="36">
        <f t="shared" si="410"/>
        <v>0</v>
      </c>
      <c r="EL40" s="36">
        <f t="shared" si="410"/>
        <v>0</v>
      </c>
      <c r="EM40" s="36">
        <f t="shared" si="410"/>
        <v>0</v>
      </c>
      <c r="EN40" s="36">
        <f t="shared" si="410"/>
        <v>0</v>
      </c>
      <c r="EO40" s="36">
        <f t="shared" si="410"/>
        <v>0</v>
      </c>
      <c r="EP40" s="36">
        <f t="shared" si="410"/>
        <v>0</v>
      </c>
      <c r="EQ40" s="36">
        <f t="shared" si="410"/>
        <v>0</v>
      </c>
      <c r="ER40" s="36">
        <f t="shared" si="410"/>
        <v>0</v>
      </c>
      <c r="ES40" s="36">
        <f t="shared" si="410"/>
        <v>0</v>
      </c>
      <c r="ET40" s="36">
        <f t="shared" si="410"/>
        <v>0</v>
      </c>
      <c r="EU40" s="36">
        <f t="shared" si="410"/>
        <v>0</v>
      </c>
      <c r="EV40" s="36">
        <f t="shared" si="410"/>
        <v>0</v>
      </c>
      <c r="EW40" s="36">
        <f t="shared" si="410"/>
        <v>0</v>
      </c>
      <c r="EX40" s="36">
        <f t="shared" si="410"/>
        <v>0</v>
      </c>
      <c r="EY40" s="36">
        <f t="shared" si="410"/>
        <v>0</v>
      </c>
      <c r="EZ40" s="36">
        <f t="shared" si="410"/>
        <v>0</v>
      </c>
      <c r="FA40" s="36">
        <f t="shared" si="410"/>
        <v>0</v>
      </c>
      <c r="FB40" s="36">
        <f t="shared" si="410"/>
        <v>0</v>
      </c>
      <c r="FC40" s="36">
        <f t="shared" si="410"/>
        <v>0</v>
      </c>
      <c r="FD40" s="36">
        <f t="shared" si="410"/>
        <v>0</v>
      </c>
      <c r="FE40" s="36">
        <f t="shared" si="410"/>
        <v>0</v>
      </c>
      <c r="FF40" s="36">
        <f t="shared" si="410"/>
        <v>0</v>
      </c>
      <c r="FG40" s="36">
        <f t="shared" si="410"/>
        <v>0</v>
      </c>
      <c r="FH40" s="36">
        <f t="shared" si="410"/>
        <v>0</v>
      </c>
      <c r="FI40" s="36">
        <f t="shared" si="410"/>
        <v>0</v>
      </c>
      <c r="FJ40" s="36">
        <f t="shared" si="410"/>
        <v>0</v>
      </c>
      <c r="FK40" s="36">
        <f t="shared" si="410"/>
        <v>0</v>
      </c>
      <c r="FL40" s="36">
        <f t="shared" si="410"/>
        <v>0</v>
      </c>
      <c r="FM40" s="36">
        <f t="shared" si="410"/>
        <v>0</v>
      </c>
      <c r="FN40" s="36">
        <f t="shared" si="410"/>
        <v>0</v>
      </c>
      <c r="FO40" s="36">
        <f t="shared" si="410"/>
        <v>0</v>
      </c>
      <c r="FP40" s="36">
        <f t="shared" si="410"/>
        <v>0</v>
      </c>
      <c r="FQ40" s="36">
        <f t="shared" si="410"/>
        <v>0</v>
      </c>
      <c r="FR40" s="36">
        <f t="shared" si="410"/>
        <v>0</v>
      </c>
      <c r="FS40" s="36">
        <f t="shared" si="410"/>
        <v>0</v>
      </c>
      <c r="FT40" s="36">
        <f t="shared" si="410"/>
        <v>0</v>
      </c>
      <c r="FU40" s="36">
        <f t="shared" si="410"/>
        <v>0</v>
      </c>
      <c r="FV40" s="36">
        <f t="shared" si="410"/>
        <v>0</v>
      </c>
      <c r="FW40" s="36">
        <f t="shared" si="410"/>
        <v>0</v>
      </c>
      <c r="FX40" s="36">
        <f t="shared" si="410"/>
        <v>0</v>
      </c>
      <c r="FY40" s="36">
        <f t="shared" si="410"/>
        <v>0</v>
      </c>
      <c r="FZ40" s="36">
        <f t="shared" si="410"/>
        <v>0</v>
      </c>
      <c r="GA40" s="36">
        <f t="shared" si="410"/>
        <v>0</v>
      </c>
      <c r="GB40" s="36">
        <f t="shared" si="411"/>
        <v>0</v>
      </c>
      <c r="GC40" s="36">
        <f t="shared" si="369"/>
        <v>0</v>
      </c>
      <c r="GD40" s="36">
        <f t="shared" si="336"/>
        <v>0</v>
      </c>
      <c r="GE40" s="36">
        <f t="shared" si="336"/>
        <v>0</v>
      </c>
      <c r="GF40" s="36">
        <f t="shared" si="336"/>
        <v>0</v>
      </c>
      <c r="GG40" s="36">
        <f t="shared" si="336"/>
        <v>0</v>
      </c>
      <c r="GH40" s="36">
        <f t="shared" si="336"/>
        <v>0</v>
      </c>
      <c r="GI40" s="36">
        <f t="shared" si="336"/>
        <v>0</v>
      </c>
      <c r="GJ40" s="36">
        <f t="shared" si="336"/>
        <v>0</v>
      </c>
      <c r="GL40" s="29" t="str">
        <f t="shared" si="350"/>
        <v>018/2009</v>
      </c>
      <c r="GM40" s="263">
        <f t="shared" si="337"/>
        <v>0.92350547916666659</v>
      </c>
      <c r="GN40" s="263">
        <f t="shared" si="337"/>
        <v>0.92350547916666659</v>
      </c>
      <c r="GO40" s="263">
        <f t="shared" si="337"/>
        <v>0.92350547916666659</v>
      </c>
      <c r="GP40" s="263">
        <f t="shared" si="337"/>
        <v>0.92350547916666659</v>
      </c>
      <c r="GQ40" s="263">
        <f t="shared" si="337"/>
        <v>0.92350547916666659</v>
      </c>
      <c r="GR40" s="263">
        <f t="shared" si="337"/>
        <v>0.92350547916666659</v>
      </c>
      <c r="GS40" s="263">
        <f t="shared" si="337"/>
        <v>0.92350547916666659</v>
      </c>
      <c r="GT40" s="263">
        <f t="shared" si="337"/>
        <v>0.92350547916666659</v>
      </c>
      <c r="GU40" s="263">
        <f t="shared" si="337"/>
        <v>0.92350547916666659</v>
      </c>
      <c r="GV40" s="263">
        <f t="shared" si="337"/>
        <v>0.92350547916666659</v>
      </c>
      <c r="GW40" s="263">
        <f t="shared" si="337"/>
        <v>0.92350547916666659</v>
      </c>
      <c r="GX40" s="263">
        <f t="shared" si="337"/>
        <v>0.92350547916666659</v>
      </c>
      <c r="GY40" s="471">
        <f t="shared" si="384"/>
        <v>0.92350547916666659</v>
      </c>
      <c r="GZ40" s="471">
        <f t="shared" si="384"/>
        <v>0.92350547916666659</v>
      </c>
      <c r="HA40" s="471">
        <f t="shared" si="384"/>
        <v>0.92350547916666659</v>
      </c>
      <c r="HB40" s="471">
        <f t="shared" si="384"/>
        <v>0.92350547916666659</v>
      </c>
      <c r="HC40" s="471">
        <f t="shared" si="384"/>
        <v>0.92350547916666659</v>
      </c>
      <c r="HD40" s="471">
        <f t="shared" si="384"/>
        <v>0.92350547916666659</v>
      </c>
      <c r="HE40" s="471">
        <f t="shared" si="384"/>
        <v>0.92350547916666659</v>
      </c>
      <c r="HF40" s="471">
        <f t="shared" si="384"/>
        <v>0.92350547916666659</v>
      </c>
      <c r="HG40" s="471">
        <f t="shared" si="384"/>
        <v>0.92350547916666659</v>
      </c>
      <c r="HH40" s="471">
        <f t="shared" si="384"/>
        <v>0.92350547916666659</v>
      </c>
      <c r="HI40" s="471">
        <f t="shared" si="384"/>
        <v>0.92350547916666659</v>
      </c>
      <c r="HJ40" s="471">
        <f t="shared" si="384"/>
        <v>0.92350547916666659</v>
      </c>
      <c r="HK40" s="471">
        <f t="shared" si="384"/>
        <v>0.92350547916666659</v>
      </c>
      <c r="HL40" s="471">
        <f t="shared" si="384"/>
        <v>0.92350547916666659</v>
      </c>
      <c r="HM40" s="471">
        <f t="shared" si="384"/>
        <v>0.92350547916666659</v>
      </c>
      <c r="HN40" s="471">
        <f t="shared" si="384"/>
        <v>0.92350547916666659</v>
      </c>
      <c r="HO40" s="471">
        <f t="shared" si="385"/>
        <v>0.92350547916666659</v>
      </c>
      <c r="HP40" s="471">
        <f t="shared" si="385"/>
        <v>0.92350547916666659</v>
      </c>
      <c r="HQ40" s="471">
        <f t="shared" si="385"/>
        <v>0.92350547916666659</v>
      </c>
      <c r="HR40" s="471">
        <f t="shared" si="385"/>
        <v>0.92350547916666659</v>
      </c>
      <c r="HS40" s="471">
        <f t="shared" si="385"/>
        <v>0.92350547916666659</v>
      </c>
      <c r="HT40" s="471">
        <f t="shared" si="385"/>
        <v>0.92350547916666659</v>
      </c>
      <c r="HU40" s="471">
        <f t="shared" si="385"/>
        <v>0.92350547916666659</v>
      </c>
      <c r="HV40" s="471">
        <f t="shared" si="385"/>
        <v>0.92350547916666659</v>
      </c>
      <c r="HW40" s="471">
        <f t="shared" si="385"/>
        <v>0.92350547916666659</v>
      </c>
      <c r="HX40" s="471">
        <f t="shared" si="385"/>
        <v>0.92350547916666659</v>
      </c>
      <c r="HY40" s="471">
        <f t="shared" si="385"/>
        <v>0.92350547916666659</v>
      </c>
      <c r="HZ40" s="471">
        <f t="shared" si="385"/>
        <v>0.92350547916666659</v>
      </c>
      <c r="IA40" s="471">
        <f t="shared" si="385"/>
        <v>0.92350547916666659</v>
      </c>
      <c r="IB40" s="471">
        <f t="shared" si="385"/>
        <v>0.92350547916666659</v>
      </c>
      <c r="IC40" s="471">
        <f t="shared" si="385"/>
        <v>0.92350547916666659</v>
      </c>
      <c r="ID40" s="471">
        <f t="shared" si="385"/>
        <v>0.92350547916666659</v>
      </c>
      <c r="IE40" s="471">
        <f t="shared" si="386"/>
        <v>0.92350547916666659</v>
      </c>
      <c r="IF40" s="471">
        <f t="shared" si="386"/>
        <v>0.92350547916666659</v>
      </c>
      <c r="IG40" s="471">
        <f t="shared" si="386"/>
        <v>0.92350547916666659</v>
      </c>
      <c r="IH40" s="471">
        <f t="shared" si="386"/>
        <v>0.92350547916666659</v>
      </c>
      <c r="II40" s="471">
        <f t="shared" si="386"/>
        <v>0.92350547916666659</v>
      </c>
      <c r="IJ40" s="471">
        <f t="shared" si="386"/>
        <v>0.92350547916666659</v>
      </c>
      <c r="IK40" s="471">
        <f t="shared" si="386"/>
        <v>0.92350547916666659</v>
      </c>
      <c r="IL40" s="471">
        <f t="shared" si="386"/>
        <v>0.92350547916666659</v>
      </c>
      <c r="IM40" s="471">
        <f t="shared" si="386"/>
        <v>0.92350547916666659</v>
      </c>
      <c r="IN40" s="471">
        <f t="shared" si="386"/>
        <v>0.92350547916666659</v>
      </c>
      <c r="IO40" s="471">
        <f t="shared" si="386"/>
        <v>0.92350547916666659</v>
      </c>
      <c r="IP40" s="471">
        <f t="shared" si="386"/>
        <v>0.92350547916666659</v>
      </c>
      <c r="IQ40" s="471">
        <f t="shared" si="386"/>
        <v>0.92350547916666659</v>
      </c>
      <c r="IR40" s="471">
        <f t="shared" si="386"/>
        <v>0.92350547916666659</v>
      </c>
      <c r="IS40" s="471">
        <f t="shared" si="386"/>
        <v>0.92350547916666659</v>
      </c>
      <c r="IT40" s="471">
        <f t="shared" si="386"/>
        <v>0.92350547916666659</v>
      </c>
      <c r="IU40" s="471">
        <f t="shared" si="387"/>
        <v>0.92350547916666659</v>
      </c>
      <c r="IV40" s="471">
        <f t="shared" si="387"/>
        <v>0.92350547916666659</v>
      </c>
      <c r="IW40" s="471">
        <f t="shared" si="387"/>
        <v>0.92350547916666659</v>
      </c>
      <c r="IX40" s="471">
        <f t="shared" si="387"/>
        <v>0.92350547916666659</v>
      </c>
      <c r="IY40" s="471">
        <f t="shared" si="387"/>
        <v>0.92350547916666659</v>
      </c>
      <c r="IZ40" s="471">
        <f t="shared" si="387"/>
        <v>0.92350547916666659</v>
      </c>
      <c r="JA40" s="471">
        <f t="shared" si="387"/>
        <v>0.92350547916666659</v>
      </c>
      <c r="JB40" s="471">
        <f t="shared" si="387"/>
        <v>0.92350547916666659</v>
      </c>
      <c r="JC40" s="471">
        <f t="shared" si="387"/>
        <v>0.92350547916666659</v>
      </c>
      <c r="JD40" s="471">
        <f t="shared" si="387"/>
        <v>0.92350547916666659</v>
      </c>
      <c r="JE40" s="471">
        <f t="shared" si="387"/>
        <v>0.92350547916666659</v>
      </c>
      <c r="JF40" s="471">
        <f t="shared" si="387"/>
        <v>0.92350547916666659</v>
      </c>
      <c r="JG40" s="471">
        <f t="shared" si="387"/>
        <v>0.92350547916666659</v>
      </c>
      <c r="JH40" s="471">
        <f t="shared" si="387"/>
        <v>0.92350547916666659</v>
      </c>
      <c r="JI40" s="471">
        <f t="shared" si="387"/>
        <v>0.92350547916666659</v>
      </c>
      <c r="JJ40" s="471">
        <f t="shared" si="387"/>
        <v>0.92350547916666659</v>
      </c>
      <c r="JK40" s="471">
        <f t="shared" si="388"/>
        <v>0.92350547916666659</v>
      </c>
      <c r="JL40" s="471">
        <f t="shared" si="388"/>
        <v>0.92350547916666659</v>
      </c>
      <c r="JM40" s="471">
        <f t="shared" si="388"/>
        <v>0.92350547916666659</v>
      </c>
      <c r="JN40" s="471">
        <f t="shared" si="388"/>
        <v>0.92350547916666659</v>
      </c>
      <c r="JO40" s="471">
        <f t="shared" si="388"/>
        <v>0.92350547916666659</v>
      </c>
      <c r="JP40" s="471">
        <f t="shared" si="388"/>
        <v>0.92350547916666659</v>
      </c>
      <c r="JQ40" s="471">
        <f t="shared" si="388"/>
        <v>0.92350547916666659</v>
      </c>
      <c r="JR40" s="471">
        <f t="shared" si="388"/>
        <v>0.92350547916666659</v>
      </c>
      <c r="JS40" s="471">
        <f t="shared" si="388"/>
        <v>0.92350547916666659</v>
      </c>
      <c r="JT40" s="471">
        <f t="shared" si="388"/>
        <v>0.92350547916666659</v>
      </c>
      <c r="JU40" s="471">
        <f t="shared" si="388"/>
        <v>0.92350547916666659</v>
      </c>
      <c r="JV40" s="471">
        <f t="shared" si="388"/>
        <v>0.92350547916666659</v>
      </c>
      <c r="JW40" s="471">
        <f t="shared" si="388"/>
        <v>0.92350547916666659</v>
      </c>
      <c r="JX40" s="471">
        <f t="shared" si="388"/>
        <v>0.92350547916666659</v>
      </c>
      <c r="JY40" s="471">
        <f t="shared" si="388"/>
        <v>0.92350547916666659</v>
      </c>
      <c r="JZ40" s="471">
        <f t="shared" si="388"/>
        <v>0.92350547916666659</v>
      </c>
      <c r="KA40" s="471">
        <f t="shared" si="389"/>
        <v>0.92350547916666659</v>
      </c>
      <c r="KB40" s="471">
        <f t="shared" si="389"/>
        <v>0.92350547916666659</v>
      </c>
      <c r="KC40" s="471">
        <f t="shared" si="389"/>
        <v>0.92350547916666659</v>
      </c>
      <c r="KD40" s="471">
        <f t="shared" si="389"/>
        <v>0.92350547916666659</v>
      </c>
      <c r="KE40" s="471">
        <f t="shared" si="389"/>
        <v>0.92350547916666659</v>
      </c>
      <c r="KF40" s="471">
        <f t="shared" si="389"/>
        <v>0.92350547916666659</v>
      </c>
      <c r="KG40" s="471">
        <f t="shared" si="389"/>
        <v>0.92350547916666659</v>
      </c>
      <c r="KH40" s="471">
        <f t="shared" si="389"/>
        <v>0.92350547916666659</v>
      </c>
      <c r="KI40" s="471">
        <f t="shared" si="389"/>
        <v>0.92350547916666659</v>
      </c>
      <c r="KJ40" s="471">
        <f t="shared" si="389"/>
        <v>0.92350547916666659</v>
      </c>
      <c r="KK40" s="471">
        <f t="shared" si="389"/>
        <v>0.92350547916666659</v>
      </c>
      <c r="KL40" s="471">
        <f t="shared" si="389"/>
        <v>0.92350547916666659</v>
      </c>
      <c r="KM40" s="471">
        <f t="shared" si="389"/>
        <v>0.92350547916666659</v>
      </c>
      <c r="KN40" s="471">
        <f t="shared" si="389"/>
        <v>0.92350547916666659</v>
      </c>
      <c r="KO40" s="471">
        <f t="shared" si="389"/>
        <v>0.92350547916666659</v>
      </c>
      <c r="KP40" s="471">
        <f t="shared" si="389"/>
        <v>0.92350547916666659</v>
      </c>
      <c r="KQ40" s="471">
        <f t="shared" si="390"/>
        <v>0.92350547916666659</v>
      </c>
      <c r="KR40" s="471">
        <f t="shared" si="390"/>
        <v>0.92350547916666659</v>
      </c>
      <c r="KS40" s="471">
        <f t="shared" si="390"/>
        <v>0.92350547916666659</v>
      </c>
      <c r="KT40" s="471">
        <f t="shared" si="390"/>
        <v>0.92350547916666659</v>
      </c>
      <c r="KU40" s="471">
        <f t="shared" si="390"/>
        <v>0.92350547916666659</v>
      </c>
      <c r="KV40" s="471">
        <f t="shared" si="390"/>
        <v>0.92350547916666659</v>
      </c>
      <c r="KW40" s="471">
        <f t="shared" si="390"/>
        <v>0.92350547916666659</v>
      </c>
      <c r="KX40" s="471">
        <f t="shared" si="390"/>
        <v>0.92350547916666659</v>
      </c>
      <c r="KY40" s="471">
        <f t="shared" si="390"/>
        <v>0.92350547916666659</v>
      </c>
      <c r="KZ40" s="471">
        <f t="shared" si="390"/>
        <v>0.92350547916666659</v>
      </c>
      <c r="LA40" s="471">
        <f t="shared" si="390"/>
        <v>0.92350547916666659</v>
      </c>
      <c r="LB40" s="471">
        <f t="shared" si="390"/>
        <v>0.92350547916666659</v>
      </c>
      <c r="LC40" s="471">
        <f t="shared" si="390"/>
        <v>0.92350547916666659</v>
      </c>
      <c r="LD40" s="471">
        <f t="shared" si="390"/>
        <v>0.92350547916666659</v>
      </c>
      <c r="LE40" s="471">
        <f t="shared" si="390"/>
        <v>0.92350547916666659</v>
      </c>
      <c r="LF40" s="471">
        <f t="shared" si="390"/>
        <v>0.92350547916666659</v>
      </c>
      <c r="LG40" s="471">
        <f t="shared" si="391"/>
        <v>0.92350547916666659</v>
      </c>
      <c r="LH40" s="471">
        <f t="shared" si="391"/>
        <v>0.92350547916666659</v>
      </c>
      <c r="LI40" s="471">
        <f t="shared" si="391"/>
        <v>0.92350547916666659</v>
      </c>
      <c r="LJ40" s="471">
        <f t="shared" si="391"/>
        <v>0.92350547916666659</v>
      </c>
      <c r="LK40" s="471">
        <f t="shared" si="391"/>
        <v>0.92350547916666659</v>
      </c>
      <c r="LL40" s="471">
        <f t="shared" si="391"/>
        <v>0.92350547916666659</v>
      </c>
      <c r="LM40" s="471">
        <f t="shared" si="391"/>
        <v>0.92350547916666659</v>
      </c>
      <c r="LN40" s="471">
        <f t="shared" si="391"/>
        <v>0.92350547916666659</v>
      </c>
      <c r="LO40" s="471">
        <f t="shared" si="391"/>
        <v>0.92350547916666659</v>
      </c>
      <c r="LP40" s="471">
        <f t="shared" si="391"/>
        <v>0.92350547916666659</v>
      </c>
      <c r="LQ40" s="471">
        <f t="shared" si="391"/>
        <v>0.92350547916666659</v>
      </c>
      <c r="LR40" s="471">
        <f t="shared" si="391"/>
        <v>0.92350547916666659</v>
      </c>
      <c r="LS40" s="471">
        <f t="shared" si="391"/>
        <v>0.92350547916666659</v>
      </c>
      <c r="LT40" s="471">
        <f t="shared" si="391"/>
        <v>0.92350547916666659</v>
      </c>
      <c r="LU40" s="471">
        <f t="shared" si="391"/>
        <v>0.92350547916666659</v>
      </c>
      <c r="LV40" s="471">
        <f t="shared" si="391"/>
        <v>0.92350547916666659</v>
      </c>
      <c r="LW40" s="471">
        <f t="shared" si="392"/>
        <v>0.92350547916666659</v>
      </c>
      <c r="LX40" s="471">
        <f t="shared" si="392"/>
        <v>0.92350547916666659</v>
      </c>
      <c r="LY40" s="471">
        <f t="shared" si="392"/>
        <v>0.92350547916666659</v>
      </c>
      <c r="LZ40" s="471">
        <f t="shared" si="392"/>
        <v>0.92350547916666659</v>
      </c>
      <c r="MA40" s="471">
        <f t="shared" si="392"/>
        <v>0.92350547916666659</v>
      </c>
      <c r="MB40" s="471">
        <f t="shared" si="392"/>
        <v>0.92350547916666659</v>
      </c>
      <c r="MC40" s="471">
        <f t="shared" si="392"/>
        <v>0.92350547916666659</v>
      </c>
      <c r="MD40" s="471">
        <f t="shared" si="392"/>
        <v>0.92350547916666659</v>
      </c>
      <c r="ME40" s="471">
        <f t="shared" si="392"/>
        <v>0.92350547916666659</v>
      </c>
      <c r="MF40" s="471">
        <f t="shared" si="392"/>
        <v>0.92350547916666659</v>
      </c>
      <c r="MG40" s="471">
        <f t="shared" si="392"/>
        <v>0.92350547916666659</v>
      </c>
      <c r="MH40" s="471">
        <f t="shared" si="392"/>
        <v>0.92350547916666659</v>
      </c>
      <c r="MI40" s="471">
        <f t="shared" si="392"/>
        <v>0.92350547916666659</v>
      </c>
      <c r="MJ40" s="471">
        <f t="shared" si="392"/>
        <v>0.92350547916666659</v>
      </c>
      <c r="MK40" s="471">
        <f t="shared" si="392"/>
        <v>0.92350547916666659</v>
      </c>
      <c r="ML40" s="471">
        <f t="shared" si="392"/>
        <v>0.92350547916666659</v>
      </c>
      <c r="MM40" s="471">
        <f t="shared" si="393"/>
        <v>0.92350547916666659</v>
      </c>
      <c r="MN40" s="471">
        <f t="shared" si="393"/>
        <v>0.92350547916666659</v>
      </c>
      <c r="MO40" s="471">
        <f t="shared" si="393"/>
        <v>0.92350547916666659</v>
      </c>
      <c r="MP40" s="471">
        <f t="shared" si="393"/>
        <v>0.92350547916666659</v>
      </c>
      <c r="MQ40" s="471">
        <f t="shared" si="393"/>
        <v>0.92350547916666659</v>
      </c>
      <c r="MR40" s="471">
        <f t="shared" si="393"/>
        <v>0.92350547916666659</v>
      </c>
      <c r="MS40" s="471">
        <f t="shared" si="393"/>
        <v>0.92350547916666659</v>
      </c>
      <c r="MT40" s="471">
        <f t="shared" si="393"/>
        <v>0.92350547916666659</v>
      </c>
      <c r="MU40" s="471">
        <f t="shared" si="393"/>
        <v>0.92350547916666659</v>
      </c>
      <c r="MV40" s="471">
        <f t="shared" si="393"/>
        <v>0.92350547916666659</v>
      </c>
      <c r="MW40" s="471">
        <f t="shared" si="393"/>
        <v>0.92350547916666659</v>
      </c>
      <c r="MX40" s="471">
        <f t="shared" si="393"/>
        <v>0.92350547916666659</v>
      </c>
      <c r="MY40" s="471">
        <f t="shared" si="393"/>
        <v>0.92350547916666659</v>
      </c>
      <c r="MZ40" s="471">
        <f t="shared" si="393"/>
        <v>0.92350547916666659</v>
      </c>
      <c r="NA40" s="471">
        <f t="shared" si="393"/>
        <v>0.92350547916666659</v>
      </c>
      <c r="NB40" s="471">
        <f t="shared" si="393"/>
        <v>0.92350547916666659</v>
      </c>
      <c r="NC40" s="471">
        <f t="shared" si="394"/>
        <v>0.92350547916666659</v>
      </c>
      <c r="ND40" s="471">
        <f t="shared" si="394"/>
        <v>0.92350547916666659</v>
      </c>
      <c r="NE40" s="471">
        <f t="shared" si="394"/>
        <v>0.92350547916666659</v>
      </c>
      <c r="NF40" s="471">
        <f t="shared" si="394"/>
        <v>0.92350547916666659</v>
      </c>
      <c r="NG40" s="471">
        <f t="shared" si="394"/>
        <v>0.92350547916666659</v>
      </c>
      <c r="NH40" s="471">
        <f t="shared" si="394"/>
        <v>0.92350547916666659</v>
      </c>
      <c r="NI40" s="471">
        <f t="shared" si="394"/>
        <v>0.92350547916666659</v>
      </c>
      <c r="NJ40" s="471">
        <f t="shared" si="394"/>
        <v>0.92350547916666659</v>
      </c>
      <c r="NK40" s="471">
        <f t="shared" si="394"/>
        <v>0.92350547916666659</v>
      </c>
      <c r="NL40" s="471">
        <f t="shared" si="394"/>
        <v>8.9371497983870951E-2</v>
      </c>
      <c r="NM40" s="471">
        <f t="shared" si="394"/>
        <v>0</v>
      </c>
      <c r="NN40" s="471">
        <f t="shared" si="394"/>
        <v>0</v>
      </c>
      <c r="NO40" s="471">
        <f t="shared" si="394"/>
        <v>0</v>
      </c>
      <c r="NP40" s="471">
        <f t="shared" si="394"/>
        <v>0</v>
      </c>
      <c r="NQ40" s="471">
        <f t="shared" si="394"/>
        <v>0</v>
      </c>
      <c r="NR40" s="471">
        <f t="shared" si="394"/>
        <v>0</v>
      </c>
      <c r="NS40" s="471">
        <f t="shared" si="395"/>
        <v>0</v>
      </c>
      <c r="NT40" s="471">
        <f t="shared" si="395"/>
        <v>0</v>
      </c>
      <c r="NU40" s="471">
        <f t="shared" si="395"/>
        <v>0</v>
      </c>
      <c r="NV40" s="471">
        <f t="shared" si="395"/>
        <v>0</v>
      </c>
      <c r="NW40" s="471">
        <f t="shared" si="395"/>
        <v>0</v>
      </c>
      <c r="NX40" s="471">
        <f t="shared" si="395"/>
        <v>0</v>
      </c>
      <c r="NY40" s="471">
        <f t="shared" si="395"/>
        <v>0</v>
      </c>
      <c r="NZ40" s="471">
        <f t="shared" si="395"/>
        <v>0</v>
      </c>
      <c r="OA40" s="471">
        <f t="shared" si="395"/>
        <v>0</v>
      </c>
      <c r="OB40" s="471">
        <f t="shared" si="395"/>
        <v>0</v>
      </c>
      <c r="OC40" s="471">
        <f t="shared" si="395"/>
        <v>0</v>
      </c>
      <c r="OD40" s="471">
        <f t="shared" si="395"/>
        <v>0</v>
      </c>
      <c r="OE40" s="471">
        <f t="shared" si="395"/>
        <v>0</v>
      </c>
      <c r="OF40" s="471">
        <f t="shared" si="395"/>
        <v>0</v>
      </c>
      <c r="OG40" s="471">
        <f t="shared" si="395"/>
        <v>0</v>
      </c>
      <c r="OH40" s="471">
        <f t="shared" si="395"/>
        <v>0</v>
      </c>
      <c r="OI40" s="471">
        <f t="shared" si="396"/>
        <v>0</v>
      </c>
      <c r="OJ40" s="471">
        <f t="shared" si="396"/>
        <v>0</v>
      </c>
      <c r="OK40" s="471">
        <f t="shared" si="396"/>
        <v>0</v>
      </c>
      <c r="OL40" s="471">
        <f t="shared" si="396"/>
        <v>0</v>
      </c>
      <c r="OM40" s="471">
        <f t="shared" si="396"/>
        <v>0</v>
      </c>
      <c r="ON40" s="471">
        <f t="shared" si="396"/>
        <v>0</v>
      </c>
      <c r="OO40" s="471">
        <f t="shared" si="396"/>
        <v>0</v>
      </c>
      <c r="OP40" s="471">
        <f t="shared" si="396"/>
        <v>0</v>
      </c>
      <c r="OQ40" s="471">
        <f t="shared" si="396"/>
        <v>0</v>
      </c>
      <c r="OR40" s="471">
        <f t="shared" si="396"/>
        <v>0</v>
      </c>
      <c r="OS40" s="471">
        <f t="shared" si="396"/>
        <v>0</v>
      </c>
      <c r="OT40" s="471">
        <f t="shared" si="396"/>
        <v>0</v>
      </c>
      <c r="OU40" s="471">
        <f t="shared" si="396"/>
        <v>0</v>
      </c>
      <c r="OV40" s="471">
        <f t="shared" si="396"/>
        <v>0</v>
      </c>
      <c r="OW40" s="471">
        <f t="shared" si="396"/>
        <v>0</v>
      </c>
      <c r="OX40" s="471">
        <f t="shared" si="396"/>
        <v>0</v>
      </c>
      <c r="OY40" s="471">
        <f t="shared" si="397"/>
        <v>0</v>
      </c>
      <c r="OZ40" s="471">
        <f t="shared" si="397"/>
        <v>0</v>
      </c>
      <c r="PA40" s="471">
        <f t="shared" si="397"/>
        <v>0</v>
      </c>
      <c r="PB40" s="471">
        <f t="shared" si="397"/>
        <v>0</v>
      </c>
      <c r="PC40" s="471">
        <f t="shared" si="397"/>
        <v>0</v>
      </c>
      <c r="PD40" s="471">
        <f t="shared" si="397"/>
        <v>0</v>
      </c>
      <c r="PE40" s="471">
        <f t="shared" si="397"/>
        <v>0</v>
      </c>
      <c r="PF40" s="471">
        <f t="shared" si="397"/>
        <v>0</v>
      </c>
      <c r="PG40" s="471">
        <f t="shared" si="397"/>
        <v>0</v>
      </c>
      <c r="PH40" s="471">
        <f t="shared" si="397"/>
        <v>0</v>
      </c>
      <c r="PI40" s="471">
        <f t="shared" si="397"/>
        <v>0</v>
      </c>
      <c r="PJ40" s="471">
        <f t="shared" si="397"/>
        <v>0</v>
      </c>
      <c r="PK40" s="471">
        <f t="shared" si="397"/>
        <v>0</v>
      </c>
      <c r="PL40" s="471">
        <f t="shared" si="397"/>
        <v>0</v>
      </c>
      <c r="PM40" s="471">
        <f t="shared" si="397"/>
        <v>0</v>
      </c>
      <c r="PN40" s="471">
        <f t="shared" si="397"/>
        <v>0</v>
      </c>
      <c r="PO40" s="471">
        <f t="shared" si="398"/>
        <v>0</v>
      </c>
      <c r="PP40" s="471">
        <f t="shared" si="398"/>
        <v>0</v>
      </c>
      <c r="PQ40" s="471">
        <f t="shared" si="398"/>
        <v>0</v>
      </c>
      <c r="PR40" s="471">
        <f t="shared" si="398"/>
        <v>0</v>
      </c>
      <c r="PS40" s="471">
        <f t="shared" si="398"/>
        <v>0</v>
      </c>
      <c r="PT40" s="471">
        <f t="shared" si="398"/>
        <v>0</v>
      </c>
      <c r="PU40" s="471">
        <f t="shared" si="398"/>
        <v>0</v>
      </c>
      <c r="PV40" s="471">
        <f t="shared" si="398"/>
        <v>0</v>
      </c>
      <c r="PW40" s="471">
        <f t="shared" si="398"/>
        <v>0</v>
      </c>
      <c r="PX40" s="471">
        <f t="shared" si="398"/>
        <v>0</v>
      </c>
      <c r="PY40" s="471">
        <f t="shared" si="398"/>
        <v>0</v>
      </c>
      <c r="PZ40" s="471">
        <f t="shared" si="398"/>
        <v>0</v>
      </c>
      <c r="QA40" s="471">
        <f t="shared" si="398"/>
        <v>0</v>
      </c>
      <c r="QB40" s="471">
        <f t="shared" si="398"/>
        <v>0</v>
      </c>
      <c r="QC40" s="471">
        <f t="shared" si="398"/>
        <v>0</v>
      </c>
      <c r="QD40" s="471">
        <f t="shared" si="398"/>
        <v>0</v>
      </c>
      <c r="QE40" s="471">
        <f t="shared" si="399"/>
        <v>0</v>
      </c>
      <c r="QF40" s="471">
        <f t="shared" si="399"/>
        <v>0</v>
      </c>
      <c r="QG40" s="471">
        <f t="shared" si="399"/>
        <v>0</v>
      </c>
      <c r="QH40" s="471">
        <f t="shared" si="399"/>
        <v>0</v>
      </c>
      <c r="QI40" s="471">
        <f t="shared" si="399"/>
        <v>0</v>
      </c>
      <c r="QJ40" s="471">
        <f t="shared" si="399"/>
        <v>0</v>
      </c>
      <c r="QK40" s="471">
        <f t="shared" si="399"/>
        <v>0</v>
      </c>
      <c r="QL40" s="471">
        <f t="shared" si="399"/>
        <v>0</v>
      </c>
      <c r="QM40" s="471">
        <f t="shared" si="399"/>
        <v>0</v>
      </c>
      <c r="QN40" s="471">
        <f t="shared" si="399"/>
        <v>0</v>
      </c>
      <c r="QO40" s="471">
        <f t="shared" si="399"/>
        <v>0</v>
      </c>
      <c r="QP40" s="471">
        <f t="shared" si="399"/>
        <v>0</v>
      </c>
      <c r="QQ40" s="471">
        <f t="shared" si="399"/>
        <v>0</v>
      </c>
      <c r="QR40" s="471">
        <f t="shared" si="399"/>
        <v>0</v>
      </c>
      <c r="QS40" s="471">
        <f t="shared" si="399"/>
        <v>0</v>
      </c>
      <c r="QT40" s="471">
        <f t="shared" si="399"/>
        <v>0</v>
      </c>
      <c r="QU40" s="471">
        <f t="shared" si="400"/>
        <v>0</v>
      </c>
      <c r="QV40" s="471">
        <f t="shared" si="400"/>
        <v>0</v>
      </c>
      <c r="QW40" s="471">
        <f t="shared" si="400"/>
        <v>0</v>
      </c>
      <c r="QX40" s="471">
        <f t="shared" si="400"/>
        <v>0</v>
      </c>
      <c r="QY40" s="471">
        <f t="shared" si="400"/>
        <v>0</v>
      </c>
      <c r="QZ40" s="471">
        <f t="shared" si="400"/>
        <v>0</v>
      </c>
      <c r="RA40" s="471">
        <f t="shared" si="400"/>
        <v>0</v>
      </c>
      <c r="RB40" s="471">
        <f t="shared" si="400"/>
        <v>0</v>
      </c>
      <c r="RC40" s="471">
        <f t="shared" si="400"/>
        <v>0</v>
      </c>
      <c r="RD40" s="471">
        <f t="shared" si="400"/>
        <v>0</v>
      </c>
      <c r="RE40" s="471">
        <f t="shared" si="400"/>
        <v>0</v>
      </c>
      <c r="RF40" s="471">
        <f t="shared" si="400"/>
        <v>0</v>
      </c>
      <c r="RG40" s="471">
        <f t="shared" si="400"/>
        <v>0</v>
      </c>
      <c r="RH40" s="471">
        <f t="shared" si="400"/>
        <v>0</v>
      </c>
      <c r="RI40" s="471">
        <f t="shared" si="400"/>
        <v>0</v>
      </c>
      <c r="RJ40" s="471">
        <f t="shared" si="400"/>
        <v>0</v>
      </c>
      <c r="RK40" s="471">
        <f t="shared" si="401"/>
        <v>0</v>
      </c>
      <c r="RL40" s="471">
        <f t="shared" si="401"/>
        <v>0</v>
      </c>
      <c r="RM40" s="471">
        <f t="shared" si="401"/>
        <v>0</v>
      </c>
      <c r="RN40" s="471">
        <f t="shared" si="401"/>
        <v>0</v>
      </c>
      <c r="RO40" s="471">
        <f t="shared" si="401"/>
        <v>0</v>
      </c>
      <c r="RP40" s="471">
        <f t="shared" si="401"/>
        <v>0</v>
      </c>
      <c r="RQ40" s="471">
        <f t="shared" si="401"/>
        <v>0</v>
      </c>
      <c r="RR40" s="471">
        <f t="shared" si="401"/>
        <v>0</v>
      </c>
      <c r="RS40" s="471">
        <f t="shared" si="401"/>
        <v>0</v>
      </c>
      <c r="RT40" s="471">
        <f t="shared" si="401"/>
        <v>0</v>
      </c>
      <c r="RU40" s="471">
        <f t="shared" si="401"/>
        <v>0</v>
      </c>
      <c r="RV40" s="471">
        <f t="shared" si="401"/>
        <v>0</v>
      </c>
      <c r="RW40" s="471">
        <f t="shared" si="401"/>
        <v>0</v>
      </c>
      <c r="RX40" s="471">
        <f t="shared" si="401"/>
        <v>0</v>
      </c>
      <c r="RY40" s="471">
        <f t="shared" si="401"/>
        <v>0</v>
      </c>
      <c r="RZ40" s="471">
        <f t="shared" si="401"/>
        <v>0</v>
      </c>
      <c r="SA40" s="471">
        <f t="shared" si="402"/>
        <v>0</v>
      </c>
      <c r="SB40" s="471">
        <f t="shared" si="402"/>
        <v>0</v>
      </c>
      <c r="SC40" s="471">
        <f t="shared" si="402"/>
        <v>0</v>
      </c>
      <c r="SD40" s="471">
        <f t="shared" si="402"/>
        <v>0</v>
      </c>
      <c r="SE40" s="471">
        <f t="shared" si="402"/>
        <v>0</v>
      </c>
      <c r="SF40" s="471">
        <f t="shared" si="402"/>
        <v>0</v>
      </c>
      <c r="SG40" s="471">
        <f t="shared" si="402"/>
        <v>0</v>
      </c>
      <c r="SH40" s="471">
        <f t="shared" si="402"/>
        <v>0</v>
      </c>
      <c r="SI40" s="471">
        <f t="shared" si="402"/>
        <v>0</v>
      </c>
      <c r="SJ40" s="471">
        <f t="shared" si="402"/>
        <v>0</v>
      </c>
      <c r="SK40" s="471">
        <f t="shared" si="402"/>
        <v>0</v>
      </c>
      <c r="SL40" s="471">
        <f t="shared" si="402"/>
        <v>0</v>
      </c>
      <c r="SM40" s="471">
        <f t="shared" si="402"/>
        <v>0</v>
      </c>
      <c r="SN40" s="471">
        <f t="shared" si="402"/>
        <v>0</v>
      </c>
      <c r="SO40" s="471">
        <f t="shared" si="402"/>
        <v>0</v>
      </c>
      <c r="SP40" s="471">
        <f t="shared" si="402"/>
        <v>0</v>
      </c>
      <c r="SQ40" s="471">
        <f t="shared" si="403"/>
        <v>0</v>
      </c>
      <c r="SR40" s="471">
        <f t="shared" si="403"/>
        <v>0</v>
      </c>
      <c r="SS40" s="471">
        <f t="shared" si="403"/>
        <v>0</v>
      </c>
      <c r="ST40" s="471">
        <f t="shared" si="403"/>
        <v>0</v>
      </c>
      <c r="SU40" s="471">
        <f t="shared" si="403"/>
        <v>0</v>
      </c>
      <c r="SV40" s="471">
        <f t="shared" si="403"/>
        <v>0</v>
      </c>
      <c r="SW40" s="471">
        <f t="shared" si="403"/>
        <v>0</v>
      </c>
      <c r="SX40" s="471">
        <f t="shared" si="403"/>
        <v>0</v>
      </c>
      <c r="SY40" s="471">
        <f t="shared" si="403"/>
        <v>0</v>
      </c>
      <c r="SZ40" s="471">
        <f t="shared" si="403"/>
        <v>0</v>
      </c>
      <c r="TA40" s="471">
        <f t="shared" si="403"/>
        <v>0</v>
      </c>
      <c r="TB40" s="471">
        <f t="shared" si="403"/>
        <v>0</v>
      </c>
      <c r="TC40" s="471">
        <f t="shared" si="403"/>
        <v>0</v>
      </c>
      <c r="TD40" s="471">
        <f t="shared" si="403"/>
        <v>0</v>
      </c>
      <c r="TE40" s="471">
        <f t="shared" si="403"/>
        <v>0</v>
      </c>
      <c r="TF40" s="471">
        <f t="shared" si="403"/>
        <v>0</v>
      </c>
      <c r="TG40" s="471">
        <f t="shared" si="404"/>
        <v>0</v>
      </c>
      <c r="TH40" s="471">
        <f t="shared" si="404"/>
        <v>0</v>
      </c>
      <c r="TI40" s="471">
        <f t="shared" si="404"/>
        <v>0</v>
      </c>
      <c r="TJ40" s="471">
        <f t="shared" si="404"/>
        <v>0</v>
      </c>
      <c r="TK40" s="471">
        <f t="shared" si="404"/>
        <v>0</v>
      </c>
      <c r="TL40" s="471">
        <f t="shared" si="404"/>
        <v>0</v>
      </c>
      <c r="TM40" s="471">
        <f t="shared" si="404"/>
        <v>0</v>
      </c>
      <c r="TN40" s="471">
        <f t="shared" si="404"/>
        <v>0</v>
      </c>
      <c r="TO40" s="471">
        <f t="shared" si="404"/>
        <v>0</v>
      </c>
      <c r="TP40" s="471">
        <f t="shared" si="404"/>
        <v>0</v>
      </c>
      <c r="TQ40" s="471">
        <f t="shared" si="404"/>
        <v>0</v>
      </c>
      <c r="TR40" s="471">
        <f t="shared" si="404"/>
        <v>0</v>
      </c>
      <c r="TS40" s="471">
        <f t="shared" si="404"/>
        <v>0</v>
      </c>
      <c r="TT40" s="471">
        <f t="shared" si="404"/>
        <v>0</v>
      </c>
      <c r="TU40" s="471">
        <f t="shared" si="404"/>
        <v>0</v>
      </c>
      <c r="TV40" s="471">
        <f t="shared" si="404"/>
        <v>0</v>
      </c>
      <c r="TW40" s="471">
        <f t="shared" si="405"/>
        <v>0</v>
      </c>
      <c r="TX40" s="471">
        <f t="shared" si="405"/>
        <v>0</v>
      </c>
      <c r="TY40" s="471">
        <f t="shared" si="405"/>
        <v>0</v>
      </c>
      <c r="TZ40" s="471">
        <f t="shared" si="405"/>
        <v>0</v>
      </c>
      <c r="UA40" s="471">
        <f t="shared" si="405"/>
        <v>0</v>
      </c>
      <c r="UB40" s="471">
        <f t="shared" si="405"/>
        <v>0</v>
      </c>
      <c r="UC40" s="471">
        <f t="shared" si="405"/>
        <v>0</v>
      </c>
      <c r="UD40" s="471">
        <f t="shared" si="405"/>
        <v>0</v>
      </c>
      <c r="UE40" s="471">
        <f t="shared" si="405"/>
        <v>0</v>
      </c>
      <c r="UF40" s="471">
        <f t="shared" si="405"/>
        <v>0</v>
      </c>
      <c r="UG40" s="471">
        <f t="shared" si="405"/>
        <v>0</v>
      </c>
      <c r="UH40" s="471">
        <f t="shared" si="405"/>
        <v>0</v>
      </c>
      <c r="UI40" s="471">
        <f t="shared" si="405"/>
        <v>0</v>
      </c>
      <c r="UJ40" s="471">
        <f t="shared" si="405"/>
        <v>0</v>
      </c>
      <c r="UK40" s="471">
        <f t="shared" si="405"/>
        <v>0</v>
      </c>
      <c r="UL40" s="471">
        <f t="shared" si="405"/>
        <v>0</v>
      </c>
      <c r="UM40" s="471">
        <f t="shared" si="406"/>
        <v>0</v>
      </c>
      <c r="UN40" s="471">
        <f t="shared" si="406"/>
        <v>0</v>
      </c>
      <c r="UO40" s="471">
        <f t="shared" si="406"/>
        <v>0</v>
      </c>
      <c r="UP40" s="471">
        <f t="shared" si="406"/>
        <v>0</v>
      </c>
      <c r="UQ40" s="471">
        <f t="shared" si="406"/>
        <v>0</v>
      </c>
      <c r="UR40" s="471">
        <f t="shared" si="406"/>
        <v>0</v>
      </c>
      <c r="US40" s="471">
        <f t="shared" si="406"/>
        <v>0</v>
      </c>
      <c r="UT40" s="471">
        <f t="shared" si="406"/>
        <v>0</v>
      </c>
      <c r="UU40" s="471">
        <f t="shared" si="406"/>
        <v>0</v>
      </c>
      <c r="UV40" s="471">
        <f t="shared" si="406"/>
        <v>0</v>
      </c>
      <c r="UW40" s="471">
        <f t="shared" si="406"/>
        <v>0</v>
      </c>
      <c r="UX40" s="471">
        <f t="shared" si="406"/>
        <v>0</v>
      </c>
      <c r="UY40" s="471">
        <f t="shared" si="406"/>
        <v>0</v>
      </c>
      <c r="UZ40" s="471">
        <f t="shared" si="406"/>
        <v>0</v>
      </c>
      <c r="VA40" s="471">
        <f t="shared" si="406"/>
        <v>0</v>
      </c>
      <c r="VB40" s="471">
        <f t="shared" si="406"/>
        <v>0</v>
      </c>
      <c r="VC40" s="471">
        <f t="shared" si="407"/>
        <v>0</v>
      </c>
      <c r="VD40" s="471">
        <f t="shared" si="407"/>
        <v>0</v>
      </c>
      <c r="VE40" s="471">
        <f t="shared" si="407"/>
        <v>0</v>
      </c>
      <c r="VF40" s="471">
        <f t="shared" si="407"/>
        <v>0</v>
      </c>
      <c r="VG40" s="471">
        <f t="shared" si="407"/>
        <v>0</v>
      </c>
      <c r="VH40" s="471">
        <f t="shared" si="407"/>
        <v>0</v>
      </c>
      <c r="VI40" s="471">
        <f t="shared" si="407"/>
        <v>0</v>
      </c>
      <c r="VJ40" s="471">
        <f t="shared" si="407"/>
        <v>0</v>
      </c>
      <c r="VK40" s="471">
        <f t="shared" si="407"/>
        <v>0</v>
      </c>
      <c r="VL40" s="471">
        <f t="shared" si="407"/>
        <v>0</v>
      </c>
      <c r="VM40" s="471">
        <f t="shared" si="407"/>
        <v>0</v>
      </c>
      <c r="VN40" s="471">
        <f t="shared" si="407"/>
        <v>0</v>
      </c>
      <c r="VO40" s="471">
        <f t="shared" si="407"/>
        <v>0</v>
      </c>
      <c r="VP40" s="471">
        <f t="shared" si="407"/>
        <v>0</v>
      </c>
      <c r="VQ40" s="471">
        <f t="shared" si="407"/>
        <v>0</v>
      </c>
      <c r="VR40" s="471">
        <f t="shared" si="407"/>
        <v>0</v>
      </c>
      <c r="VS40" s="471">
        <f t="shared" si="408"/>
        <v>0</v>
      </c>
      <c r="VT40" s="471">
        <f t="shared" si="408"/>
        <v>0</v>
      </c>
      <c r="VU40" s="471">
        <f t="shared" si="408"/>
        <v>0</v>
      </c>
      <c r="VV40" s="471">
        <f t="shared" si="408"/>
        <v>0</v>
      </c>
      <c r="VW40" s="471">
        <f t="shared" si="408"/>
        <v>0</v>
      </c>
      <c r="VX40" s="471">
        <f t="shared" si="408"/>
        <v>0</v>
      </c>
      <c r="VY40" s="471">
        <f t="shared" si="408"/>
        <v>0</v>
      </c>
      <c r="VZ40" s="471">
        <f t="shared" si="408"/>
        <v>0</v>
      </c>
      <c r="WA40" s="471">
        <f t="shared" si="408"/>
        <v>0</v>
      </c>
      <c r="WB40" s="471">
        <f t="shared" si="408"/>
        <v>0</v>
      </c>
      <c r="WC40" s="471">
        <f t="shared" si="408"/>
        <v>0</v>
      </c>
      <c r="WD40" s="471">
        <f t="shared" si="408"/>
        <v>0</v>
      </c>
    </row>
    <row r="41" spans="1:602" x14ac:dyDescent="0.35">
      <c r="A41" s="29"/>
      <c r="B41" s="29">
        <f t="shared" si="359"/>
        <v>10</v>
      </c>
      <c r="C41" s="29" t="s">
        <v>4</v>
      </c>
      <c r="D41" s="29" t="s">
        <v>72</v>
      </c>
      <c r="E41" s="69">
        <f>INDEX('Current RAP - 2024-25 Cycle'!$K:$K,MATCH('24-25 Projection - RAP Tendered'!$D41,'Current RAP - 2024-25 Cycle'!$C:$C,0),1)</f>
        <v>51547434.229999982</v>
      </c>
      <c r="F41" s="69">
        <f>INDEX('Current RAP - 2024-25 Cycle'!$G:$G,MATCH('24-25 Projection - RAP Tendered'!$D41,'Current RAP - 2024-25 Cycle'!$C:$C,0),1)</f>
        <v>47224568.659999982</v>
      </c>
      <c r="G41" s="69">
        <f t="shared" si="345"/>
        <v>4322865.57</v>
      </c>
      <c r="H41" s="69">
        <f t="shared" si="360"/>
        <v>47224568.659999982</v>
      </c>
      <c r="I41" s="32">
        <v>45474</v>
      </c>
      <c r="J41" s="32">
        <v>45838</v>
      </c>
      <c r="K41" s="29" t="str">
        <f>INDEX('Current RAP - 2024-25 Cycle'!$D:$D,MATCH('24-25 Projection - RAP Tendered'!$D41,'Current RAP - 2024-25 Cycle'!$C:$C,0),1)</f>
        <v>IPCA</v>
      </c>
      <c r="L41" s="32" t="s">
        <v>10</v>
      </c>
      <c r="M41" s="32" t="s">
        <v>10</v>
      </c>
      <c r="N41" s="81">
        <v>0</v>
      </c>
      <c r="O41" s="81">
        <v>0</v>
      </c>
      <c r="P41" s="69">
        <f>IFERROR(INDEX('Tendered, Ruling 920-2025'!$F$19:$F$31,MATCH($D41,'Tendered, Ruling 920-2025'!$C$19:$C$31,0))-INDEX('Tendered, Ruling 920-2025'!$D$19:$D$31,MATCH($D41,'Tendered, Ruling 920-2025'!$C$19:$C$31,0)),0)</f>
        <v>0</v>
      </c>
      <c r="Q41" s="32">
        <f>INDEX('Current RAP - 2024-25 Cycle'!$L:$L,MATCH('24-25 Projection - RAP Tendered'!$D41,'Current RAP - 2024-25 Cycle'!$C:$C,0),1)</f>
        <v>40371</v>
      </c>
      <c r="R41" s="32">
        <f>INDEX('Current RAP - 2024-25 Cycle'!$M:$M,MATCH('24-25 Projection - RAP Tendered'!$D41,'Current RAP - 2024-25 Cycle'!$C:$C,0),1)</f>
        <v>51329</v>
      </c>
      <c r="S41" s="29"/>
      <c r="T41" s="29" t="str">
        <f t="shared" si="346"/>
        <v>004/2010</v>
      </c>
      <c r="U41" s="36">
        <f t="shared" si="347"/>
        <v>51.547434229999972</v>
      </c>
      <c r="V41" s="36">
        <f t="shared" si="347"/>
        <v>51.547434229999972</v>
      </c>
      <c r="W41" s="36">
        <f t="shared" si="347"/>
        <v>51.547434229999972</v>
      </c>
      <c r="X41" s="36">
        <f t="shared" si="347"/>
        <v>51.547434229999972</v>
      </c>
      <c r="Y41" s="36">
        <f t="shared" si="347"/>
        <v>51.547434229999972</v>
      </c>
      <c r="Z41" s="36">
        <f t="shared" si="347"/>
        <v>51.547434229999972</v>
      </c>
      <c r="AA41" s="36">
        <f t="shared" si="347"/>
        <v>51.547434229999972</v>
      </c>
      <c r="AB41" s="36">
        <f t="shared" si="347"/>
        <v>51.547434229999972</v>
      </c>
      <c r="AC41" s="36">
        <f t="shared" si="347"/>
        <v>51.547434229999972</v>
      </c>
      <c r="AD41" s="36">
        <f t="shared" si="347"/>
        <v>51.547434229999972</v>
      </c>
      <c r="AE41" s="36">
        <f t="shared" si="347"/>
        <v>51.547434229999972</v>
      </c>
      <c r="AF41" s="36">
        <f t="shared" si="347"/>
        <v>51.547434229999972</v>
      </c>
      <c r="AG41" s="36">
        <f t="shared" si="347"/>
        <v>51.547434229999972</v>
      </c>
      <c r="AH41" s="36">
        <f t="shared" si="347"/>
        <v>51.547434229999972</v>
      </c>
      <c r="AI41" s="36">
        <f t="shared" si="347"/>
        <v>51.547434229999972</v>
      </c>
      <c r="AJ41" s="36">
        <f t="shared" si="347"/>
        <v>51.547434229999972</v>
      </c>
      <c r="AK41" s="36">
        <f t="shared" si="412"/>
        <v>1.6628204590322575</v>
      </c>
      <c r="AL41" s="36">
        <f t="shared" si="412"/>
        <v>0</v>
      </c>
      <c r="AM41" s="36">
        <f t="shared" si="412"/>
        <v>0</v>
      </c>
      <c r="AN41" s="36">
        <f t="shared" si="412"/>
        <v>0</v>
      </c>
      <c r="AO41" s="36">
        <f t="shared" si="412"/>
        <v>0</v>
      </c>
      <c r="AP41" s="36">
        <f t="shared" si="412"/>
        <v>0</v>
      </c>
      <c r="AQ41" s="36">
        <f t="shared" si="412"/>
        <v>0</v>
      </c>
      <c r="AR41" s="36">
        <f t="shared" si="412"/>
        <v>0</v>
      </c>
      <c r="AS41" s="36">
        <f t="shared" si="412"/>
        <v>0</v>
      </c>
      <c r="AT41" s="36">
        <f t="shared" si="412"/>
        <v>0</v>
      </c>
      <c r="AU41" s="36">
        <f t="shared" si="412"/>
        <v>0</v>
      </c>
      <c r="AV41" s="36">
        <f t="shared" si="412"/>
        <v>0</v>
      </c>
      <c r="AW41" s="36">
        <f t="shared" si="412"/>
        <v>0</v>
      </c>
      <c r="AX41" s="36">
        <f t="shared" si="412"/>
        <v>0</v>
      </c>
      <c r="AY41" s="36">
        <f t="shared" si="412"/>
        <v>0</v>
      </c>
      <c r="AZ41" s="36">
        <f t="shared" si="412"/>
        <v>0</v>
      </c>
      <c r="BA41" s="36">
        <f t="shared" si="413"/>
        <v>0</v>
      </c>
      <c r="BB41" s="36">
        <f t="shared" si="413"/>
        <v>0</v>
      </c>
      <c r="BD41" s="29" t="str">
        <f t="shared" si="348"/>
        <v>004/2010</v>
      </c>
      <c r="BE41" s="36">
        <f t="shared" si="349"/>
        <v>12.886858557499997</v>
      </c>
      <c r="BF41" s="36">
        <f t="shared" si="349"/>
        <v>12.886858557499997</v>
      </c>
      <c r="BG41" s="36">
        <f t="shared" si="349"/>
        <v>12.886858557499997</v>
      </c>
      <c r="BH41" s="36">
        <f t="shared" si="349"/>
        <v>12.886858557499997</v>
      </c>
      <c r="BI41" s="36">
        <f t="shared" si="349"/>
        <v>12.886858557499997</v>
      </c>
      <c r="BJ41" s="36">
        <f t="shared" si="349"/>
        <v>12.886858557499997</v>
      </c>
      <c r="BK41" s="36">
        <f t="shared" si="349"/>
        <v>12.886858557499997</v>
      </c>
      <c r="BL41" s="36">
        <f t="shared" si="349"/>
        <v>12.886858557499997</v>
      </c>
      <c r="BM41" s="36">
        <f t="shared" si="349"/>
        <v>12.886858557499997</v>
      </c>
      <c r="BN41" s="36">
        <f t="shared" si="349"/>
        <v>12.886858557499997</v>
      </c>
      <c r="BO41" s="36">
        <f t="shared" si="349"/>
        <v>12.886858557499997</v>
      </c>
      <c r="BP41" s="36">
        <f t="shared" si="349"/>
        <v>12.886858557499997</v>
      </c>
      <c r="BQ41" s="36">
        <f t="shared" si="349"/>
        <v>12.886858557499997</v>
      </c>
      <c r="BR41" s="36">
        <f t="shared" si="349"/>
        <v>12.886858557499997</v>
      </c>
      <c r="BS41" s="36">
        <f t="shared" si="349"/>
        <v>12.886858557499997</v>
      </c>
      <c r="BT41" s="36">
        <f t="shared" si="349"/>
        <v>12.886858557499997</v>
      </c>
      <c r="BU41" s="36">
        <f t="shared" si="414"/>
        <v>12.886858557499997</v>
      </c>
      <c r="BV41" s="36">
        <f t="shared" si="414"/>
        <v>12.886858557499997</v>
      </c>
      <c r="BW41" s="36">
        <f t="shared" si="414"/>
        <v>12.886858557499997</v>
      </c>
      <c r="BX41" s="36">
        <f t="shared" si="414"/>
        <v>12.886858557499997</v>
      </c>
      <c r="BY41" s="36">
        <f t="shared" si="414"/>
        <v>12.886858557499997</v>
      </c>
      <c r="BZ41" s="36">
        <f t="shared" si="414"/>
        <v>12.886858557499997</v>
      </c>
      <c r="CA41" s="36">
        <f t="shared" si="414"/>
        <v>12.886858557499997</v>
      </c>
      <c r="CB41" s="36">
        <f t="shared" si="414"/>
        <v>12.886858557499997</v>
      </c>
      <c r="CC41" s="36">
        <f t="shared" si="414"/>
        <v>12.886858557499997</v>
      </c>
      <c r="CD41" s="36">
        <f t="shared" si="414"/>
        <v>12.886858557499997</v>
      </c>
      <c r="CE41" s="36">
        <f t="shared" si="414"/>
        <v>12.886858557499997</v>
      </c>
      <c r="CF41" s="36">
        <f t="shared" si="414"/>
        <v>12.886858557499997</v>
      </c>
      <c r="CG41" s="36">
        <f t="shared" si="414"/>
        <v>12.886858557499997</v>
      </c>
      <c r="CH41" s="36">
        <f t="shared" si="414"/>
        <v>12.886858557499997</v>
      </c>
      <c r="CI41" s="36">
        <f t="shared" si="414"/>
        <v>12.886858557499997</v>
      </c>
      <c r="CJ41" s="36">
        <f t="shared" si="414"/>
        <v>12.886858557499997</v>
      </c>
      <c r="CK41" s="36">
        <f t="shared" si="415"/>
        <v>12.886858557499997</v>
      </c>
      <c r="CL41" s="36">
        <f t="shared" si="415"/>
        <v>12.886858557499997</v>
      </c>
      <c r="CM41" s="36">
        <f t="shared" si="415"/>
        <v>12.886858557499997</v>
      </c>
      <c r="CN41" s="36">
        <f t="shared" si="415"/>
        <v>12.886858557499997</v>
      </c>
      <c r="CO41" s="36">
        <f t="shared" si="415"/>
        <v>12.886858557499997</v>
      </c>
      <c r="CP41" s="36">
        <f t="shared" si="415"/>
        <v>12.886858557499997</v>
      </c>
      <c r="CQ41" s="36">
        <f t="shared" si="415"/>
        <v>12.886858557499997</v>
      </c>
      <c r="CR41" s="36">
        <f t="shared" si="415"/>
        <v>12.886858557499997</v>
      </c>
      <c r="CS41" s="36">
        <f t="shared" si="415"/>
        <v>12.886858557499997</v>
      </c>
      <c r="CT41" s="36">
        <f t="shared" si="415"/>
        <v>12.886858557499997</v>
      </c>
      <c r="CU41" s="36">
        <f t="shared" si="415"/>
        <v>12.886858557499997</v>
      </c>
      <c r="CV41" s="36">
        <f t="shared" si="415"/>
        <v>12.886858557499997</v>
      </c>
      <c r="CW41" s="36">
        <f t="shared" si="415"/>
        <v>12.886858557499997</v>
      </c>
      <c r="CX41" s="36">
        <f t="shared" si="415"/>
        <v>12.886858557499997</v>
      </c>
      <c r="CY41" s="36">
        <f t="shared" si="415"/>
        <v>12.886858557499997</v>
      </c>
      <c r="CZ41" s="36">
        <f t="shared" si="415"/>
        <v>12.886858557499997</v>
      </c>
      <c r="DA41" s="36">
        <f t="shared" si="416"/>
        <v>12.886858557499997</v>
      </c>
      <c r="DB41" s="36">
        <f t="shared" si="416"/>
        <v>12.886858557499997</v>
      </c>
      <c r="DC41" s="36">
        <f t="shared" si="416"/>
        <v>12.886858557499997</v>
      </c>
      <c r="DD41" s="36">
        <f t="shared" si="416"/>
        <v>12.886858557499997</v>
      </c>
      <c r="DE41" s="36">
        <f t="shared" si="416"/>
        <v>12.886858557499997</v>
      </c>
      <c r="DF41" s="36">
        <f t="shared" si="416"/>
        <v>12.886858557499997</v>
      </c>
      <c r="DG41" s="36">
        <f t="shared" si="416"/>
        <v>12.886858557499997</v>
      </c>
      <c r="DH41" s="36">
        <f t="shared" si="416"/>
        <v>12.886858557499997</v>
      </c>
      <c r="DI41" s="36">
        <f t="shared" si="416"/>
        <v>12.886858557499997</v>
      </c>
      <c r="DJ41" s="36">
        <f t="shared" si="416"/>
        <v>12.886858557499997</v>
      </c>
      <c r="DK41" s="36">
        <f t="shared" si="416"/>
        <v>12.886858557499997</v>
      </c>
      <c r="DL41" s="36">
        <f t="shared" si="416"/>
        <v>12.886858557499997</v>
      </c>
      <c r="DM41" s="36">
        <f t="shared" si="416"/>
        <v>12.886858557499997</v>
      </c>
      <c r="DN41" s="36">
        <f t="shared" si="416"/>
        <v>12.886858557499997</v>
      </c>
      <c r="DO41" s="36">
        <f t="shared" si="416"/>
        <v>12.886858557499997</v>
      </c>
      <c r="DP41" s="36">
        <f t="shared" si="416"/>
        <v>12.886858557499997</v>
      </c>
      <c r="DQ41" s="36">
        <f t="shared" si="417"/>
        <v>1.6628204590322575</v>
      </c>
      <c r="DR41" s="36">
        <f t="shared" si="417"/>
        <v>0</v>
      </c>
      <c r="DS41" s="36">
        <f t="shared" si="417"/>
        <v>0</v>
      </c>
      <c r="DT41" s="36">
        <f t="shared" si="417"/>
        <v>0</v>
      </c>
      <c r="DU41" s="36">
        <f t="shared" si="417"/>
        <v>0</v>
      </c>
      <c r="DV41" s="36">
        <f t="shared" si="417"/>
        <v>0</v>
      </c>
      <c r="DW41" s="36">
        <f t="shared" si="417"/>
        <v>0</v>
      </c>
      <c r="DX41" s="36">
        <f t="shared" si="417"/>
        <v>0</v>
      </c>
      <c r="DY41" s="36">
        <f t="shared" si="417"/>
        <v>0</v>
      </c>
      <c r="DZ41" s="36">
        <f t="shared" si="417"/>
        <v>0</v>
      </c>
      <c r="EA41" s="36">
        <f t="shared" si="417"/>
        <v>0</v>
      </c>
      <c r="EB41" s="36">
        <f t="shared" si="417"/>
        <v>0</v>
      </c>
      <c r="EC41" s="36">
        <f t="shared" si="417"/>
        <v>0</v>
      </c>
      <c r="ED41" s="36">
        <f t="shared" si="417"/>
        <v>0</v>
      </c>
      <c r="EE41" s="36">
        <f t="shared" si="417"/>
        <v>0</v>
      </c>
      <c r="EF41" s="36">
        <f t="shared" si="410"/>
        <v>0</v>
      </c>
      <c r="EG41" s="36">
        <f t="shared" si="410"/>
        <v>0</v>
      </c>
      <c r="EH41" s="36">
        <f t="shared" si="410"/>
        <v>0</v>
      </c>
      <c r="EI41" s="36">
        <f t="shared" si="410"/>
        <v>0</v>
      </c>
      <c r="EJ41" s="36">
        <f t="shared" si="410"/>
        <v>0</v>
      </c>
      <c r="EK41" s="36">
        <f t="shared" si="410"/>
        <v>0</v>
      </c>
      <c r="EL41" s="36">
        <f t="shared" si="410"/>
        <v>0</v>
      </c>
      <c r="EM41" s="36">
        <f t="shared" si="410"/>
        <v>0</v>
      </c>
      <c r="EN41" s="36">
        <f t="shared" si="410"/>
        <v>0</v>
      </c>
      <c r="EO41" s="36">
        <f t="shared" si="410"/>
        <v>0</v>
      </c>
      <c r="EP41" s="36">
        <f t="shared" si="410"/>
        <v>0</v>
      </c>
      <c r="EQ41" s="36">
        <f t="shared" si="410"/>
        <v>0</v>
      </c>
      <c r="ER41" s="36">
        <f t="shared" si="410"/>
        <v>0</v>
      </c>
      <c r="ES41" s="36">
        <f t="shared" si="410"/>
        <v>0</v>
      </c>
      <c r="ET41" s="36">
        <f t="shared" si="410"/>
        <v>0</v>
      </c>
      <c r="EU41" s="36">
        <f t="shared" si="410"/>
        <v>0</v>
      </c>
      <c r="EV41" s="36">
        <f t="shared" si="410"/>
        <v>0</v>
      </c>
      <c r="EW41" s="36">
        <f t="shared" si="410"/>
        <v>0</v>
      </c>
      <c r="EX41" s="36">
        <f t="shared" si="410"/>
        <v>0</v>
      </c>
      <c r="EY41" s="36">
        <f t="shared" si="410"/>
        <v>0</v>
      </c>
      <c r="EZ41" s="36">
        <f t="shared" si="410"/>
        <v>0</v>
      </c>
      <c r="FA41" s="36">
        <f t="shared" si="410"/>
        <v>0</v>
      </c>
      <c r="FB41" s="36">
        <f t="shared" si="410"/>
        <v>0</v>
      </c>
      <c r="FC41" s="36">
        <f t="shared" si="410"/>
        <v>0</v>
      </c>
      <c r="FD41" s="36">
        <f t="shared" si="410"/>
        <v>0</v>
      </c>
      <c r="FE41" s="36">
        <f t="shared" si="410"/>
        <v>0</v>
      </c>
      <c r="FF41" s="36">
        <f t="shared" si="410"/>
        <v>0</v>
      </c>
      <c r="FG41" s="36">
        <f t="shared" si="410"/>
        <v>0</v>
      </c>
      <c r="FH41" s="36">
        <f t="shared" si="410"/>
        <v>0</v>
      </c>
      <c r="FI41" s="36">
        <f t="shared" si="410"/>
        <v>0</v>
      </c>
      <c r="FJ41" s="36">
        <f t="shared" si="410"/>
        <v>0</v>
      </c>
      <c r="FK41" s="36">
        <f t="shared" si="410"/>
        <v>0</v>
      </c>
      <c r="FL41" s="36">
        <f t="shared" si="410"/>
        <v>0</v>
      </c>
      <c r="FM41" s="36">
        <f t="shared" si="410"/>
        <v>0</v>
      </c>
      <c r="FN41" s="36">
        <f t="shared" si="410"/>
        <v>0</v>
      </c>
      <c r="FO41" s="36">
        <f t="shared" si="410"/>
        <v>0</v>
      </c>
      <c r="FP41" s="36">
        <f t="shared" si="410"/>
        <v>0</v>
      </c>
      <c r="FQ41" s="36">
        <f t="shared" si="410"/>
        <v>0</v>
      </c>
      <c r="FR41" s="36">
        <f t="shared" si="410"/>
        <v>0</v>
      </c>
      <c r="FS41" s="36">
        <f t="shared" si="410"/>
        <v>0</v>
      </c>
      <c r="FT41" s="36">
        <f t="shared" si="410"/>
        <v>0</v>
      </c>
      <c r="FU41" s="36">
        <f t="shared" si="410"/>
        <v>0</v>
      </c>
      <c r="FV41" s="36">
        <f t="shared" si="410"/>
        <v>0</v>
      </c>
      <c r="FW41" s="36">
        <f t="shared" si="410"/>
        <v>0</v>
      </c>
      <c r="FX41" s="36">
        <f t="shared" si="410"/>
        <v>0</v>
      </c>
      <c r="FY41" s="36">
        <f t="shared" si="410"/>
        <v>0</v>
      </c>
      <c r="FZ41" s="36">
        <f t="shared" si="410"/>
        <v>0</v>
      </c>
      <c r="GA41" s="36">
        <f t="shared" si="410"/>
        <v>0</v>
      </c>
      <c r="GB41" s="36">
        <f t="shared" si="411"/>
        <v>0</v>
      </c>
      <c r="GC41" s="36">
        <f t="shared" si="369"/>
        <v>0</v>
      </c>
      <c r="GD41" s="36">
        <f t="shared" si="336"/>
        <v>0</v>
      </c>
      <c r="GE41" s="36">
        <f t="shared" si="336"/>
        <v>0</v>
      </c>
      <c r="GF41" s="36">
        <f t="shared" si="336"/>
        <v>0</v>
      </c>
      <c r="GG41" s="36">
        <f t="shared" si="336"/>
        <v>0</v>
      </c>
      <c r="GH41" s="36">
        <f t="shared" si="336"/>
        <v>0</v>
      </c>
      <c r="GI41" s="36">
        <f t="shared" si="336"/>
        <v>0</v>
      </c>
      <c r="GJ41" s="36">
        <f t="shared" si="336"/>
        <v>0</v>
      </c>
      <c r="GL41" s="29" t="str">
        <f t="shared" si="350"/>
        <v>004/2010</v>
      </c>
      <c r="GM41" s="263">
        <f t="shared" si="337"/>
        <v>4.2956195191666655</v>
      </c>
      <c r="GN41" s="263">
        <f t="shared" si="337"/>
        <v>4.2956195191666655</v>
      </c>
      <c r="GO41" s="263">
        <f t="shared" si="337"/>
        <v>4.2956195191666655</v>
      </c>
      <c r="GP41" s="263">
        <f t="shared" si="337"/>
        <v>4.2956195191666655</v>
      </c>
      <c r="GQ41" s="263">
        <f t="shared" si="337"/>
        <v>4.2956195191666655</v>
      </c>
      <c r="GR41" s="263">
        <f t="shared" si="337"/>
        <v>4.2956195191666655</v>
      </c>
      <c r="GS41" s="263">
        <f t="shared" si="337"/>
        <v>4.2956195191666655</v>
      </c>
      <c r="GT41" s="263">
        <f t="shared" si="337"/>
        <v>4.2956195191666655</v>
      </c>
      <c r="GU41" s="263">
        <f t="shared" si="337"/>
        <v>4.2956195191666655</v>
      </c>
      <c r="GV41" s="263">
        <f t="shared" si="337"/>
        <v>4.2956195191666655</v>
      </c>
      <c r="GW41" s="263">
        <f t="shared" si="337"/>
        <v>4.2956195191666655</v>
      </c>
      <c r="GX41" s="263">
        <f t="shared" si="337"/>
        <v>4.2956195191666655</v>
      </c>
      <c r="GY41" s="471">
        <f t="shared" si="384"/>
        <v>4.2956195191666655</v>
      </c>
      <c r="GZ41" s="471">
        <f t="shared" si="384"/>
        <v>4.2956195191666655</v>
      </c>
      <c r="HA41" s="471">
        <f t="shared" si="384"/>
        <v>4.2956195191666655</v>
      </c>
      <c r="HB41" s="471">
        <f t="shared" si="384"/>
        <v>4.2956195191666655</v>
      </c>
      <c r="HC41" s="471">
        <f t="shared" si="384"/>
        <v>4.2956195191666655</v>
      </c>
      <c r="HD41" s="471">
        <f t="shared" si="384"/>
        <v>4.2956195191666655</v>
      </c>
      <c r="HE41" s="471">
        <f t="shared" si="384"/>
        <v>4.2956195191666655</v>
      </c>
      <c r="HF41" s="471">
        <f t="shared" si="384"/>
        <v>4.2956195191666655</v>
      </c>
      <c r="HG41" s="471">
        <f t="shared" si="384"/>
        <v>4.2956195191666655</v>
      </c>
      <c r="HH41" s="471">
        <f t="shared" si="384"/>
        <v>4.2956195191666655</v>
      </c>
      <c r="HI41" s="471">
        <f t="shared" si="384"/>
        <v>4.2956195191666655</v>
      </c>
      <c r="HJ41" s="471">
        <f t="shared" si="384"/>
        <v>4.2956195191666655</v>
      </c>
      <c r="HK41" s="471">
        <f t="shared" si="384"/>
        <v>4.2956195191666655</v>
      </c>
      <c r="HL41" s="471">
        <f t="shared" si="384"/>
        <v>4.2956195191666655</v>
      </c>
      <c r="HM41" s="471">
        <f t="shared" si="384"/>
        <v>4.2956195191666655</v>
      </c>
      <c r="HN41" s="471">
        <f t="shared" si="384"/>
        <v>4.2956195191666655</v>
      </c>
      <c r="HO41" s="471">
        <f t="shared" si="385"/>
        <v>4.2956195191666655</v>
      </c>
      <c r="HP41" s="471">
        <f t="shared" si="385"/>
        <v>4.2956195191666655</v>
      </c>
      <c r="HQ41" s="471">
        <f t="shared" si="385"/>
        <v>4.2956195191666655</v>
      </c>
      <c r="HR41" s="471">
        <f t="shared" si="385"/>
        <v>4.2956195191666655</v>
      </c>
      <c r="HS41" s="471">
        <f t="shared" si="385"/>
        <v>4.2956195191666655</v>
      </c>
      <c r="HT41" s="471">
        <f t="shared" si="385"/>
        <v>4.2956195191666655</v>
      </c>
      <c r="HU41" s="471">
        <f t="shared" si="385"/>
        <v>4.2956195191666655</v>
      </c>
      <c r="HV41" s="471">
        <f t="shared" si="385"/>
        <v>4.2956195191666655</v>
      </c>
      <c r="HW41" s="471">
        <f t="shared" si="385"/>
        <v>4.2956195191666655</v>
      </c>
      <c r="HX41" s="471">
        <f t="shared" si="385"/>
        <v>4.2956195191666655</v>
      </c>
      <c r="HY41" s="471">
        <f t="shared" si="385"/>
        <v>4.2956195191666655</v>
      </c>
      <c r="HZ41" s="471">
        <f t="shared" si="385"/>
        <v>4.2956195191666655</v>
      </c>
      <c r="IA41" s="471">
        <f t="shared" si="385"/>
        <v>4.2956195191666655</v>
      </c>
      <c r="IB41" s="471">
        <f t="shared" si="385"/>
        <v>4.2956195191666655</v>
      </c>
      <c r="IC41" s="471">
        <f t="shared" si="385"/>
        <v>4.2956195191666655</v>
      </c>
      <c r="ID41" s="471">
        <f t="shared" si="385"/>
        <v>4.2956195191666655</v>
      </c>
      <c r="IE41" s="471">
        <f t="shared" si="386"/>
        <v>4.2956195191666655</v>
      </c>
      <c r="IF41" s="471">
        <f t="shared" si="386"/>
        <v>4.2956195191666655</v>
      </c>
      <c r="IG41" s="471">
        <f t="shared" si="386"/>
        <v>4.2956195191666655</v>
      </c>
      <c r="IH41" s="471">
        <f t="shared" si="386"/>
        <v>4.2956195191666655</v>
      </c>
      <c r="II41" s="471">
        <f t="shared" si="386"/>
        <v>4.2956195191666655</v>
      </c>
      <c r="IJ41" s="471">
        <f t="shared" si="386"/>
        <v>4.2956195191666655</v>
      </c>
      <c r="IK41" s="471">
        <f t="shared" si="386"/>
        <v>4.2956195191666655</v>
      </c>
      <c r="IL41" s="471">
        <f t="shared" si="386"/>
        <v>4.2956195191666655</v>
      </c>
      <c r="IM41" s="471">
        <f t="shared" si="386"/>
        <v>4.2956195191666655</v>
      </c>
      <c r="IN41" s="471">
        <f t="shared" si="386"/>
        <v>4.2956195191666655</v>
      </c>
      <c r="IO41" s="471">
        <f t="shared" si="386"/>
        <v>4.2956195191666655</v>
      </c>
      <c r="IP41" s="471">
        <f t="shared" si="386"/>
        <v>4.2956195191666655</v>
      </c>
      <c r="IQ41" s="471">
        <f t="shared" si="386"/>
        <v>4.2956195191666655</v>
      </c>
      <c r="IR41" s="471">
        <f t="shared" si="386"/>
        <v>4.2956195191666655</v>
      </c>
      <c r="IS41" s="471">
        <f t="shared" si="386"/>
        <v>4.2956195191666655</v>
      </c>
      <c r="IT41" s="471">
        <f t="shared" si="386"/>
        <v>4.2956195191666655</v>
      </c>
      <c r="IU41" s="471">
        <f t="shared" si="387"/>
        <v>4.2956195191666655</v>
      </c>
      <c r="IV41" s="471">
        <f t="shared" si="387"/>
        <v>4.2956195191666655</v>
      </c>
      <c r="IW41" s="471">
        <f t="shared" si="387"/>
        <v>4.2956195191666655</v>
      </c>
      <c r="IX41" s="471">
        <f t="shared" si="387"/>
        <v>4.2956195191666655</v>
      </c>
      <c r="IY41" s="471">
        <f t="shared" si="387"/>
        <v>4.2956195191666655</v>
      </c>
      <c r="IZ41" s="471">
        <f t="shared" si="387"/>
        <v>4.2956195191666655</v>
      </c>
      <c r="JA41" s="471">
        <f t="shared" si="387"/>
        <v>4.2956195191666655</v>
      </c>
      <c r="JB41" s="471">
        <f t="shared" si="387"/>
        <v>4.2956195191666655</v>
      </c>
      <c r="JC41" s="471">
        <f t="shared" si="387"/>
        <v>4.2956195191666655</v>
      </c>
      <c r="JD41" s="471">
        <f t="shared" si="387"/>
        <v>4.2956195191666655</v>
      </c>
      <c r="JE41" s="471">
        <f t="shared" si="387"/>
        <v>4.2956195191666655</v>
      </c>
      <c r="JF41" s="471">
        <f t="shared" si="387"/>
        <v>4.2956195191666655</v>
      </c>
      <c r="JG41" s="471">
        <f t="shared" si="387"/>
        <v>4.2956195191666655</v>
      </c>
      <c r="JH41" s="471">
        <f t="shared" si="387"/>
        <v>4.2956195191666655</v>
      </c>
      <c r="JI41" s="471">
        <f t="shared" si="387"/>
        <v>4.2956195191666655</v>
      </c>
      <c r="JJ41" s="471">
        <f t="shared" si="387"/>
        <v>4.2956195191666655</v>
      </c>
      <c r="JK41" s="471">
        <f t="shared" si="388"/>
        <v>4.2956195191666655</v>
      </c>
      <c r="JL41" s="471">
        <f t="shared" si="388"/>
        <v>4.2956195191666655</v>
      </c>
      <c r="JM41" s="471">
        <f t="shared" si="388"/>
        <v>4.2956195191666655</v>
      </c>
      <c r="JN41" s="471">
        <f t="shared" si="388"/>
        <v>4.2956195191666655</v>
      </c>
      <c r="JO41" s="471">
        <f t="shared" si="388"/>
        <v>4.2956195191666655</v>
      </c>
      <c r="JP41" s="471">
        <f t="shared" si="388"/>
        <v>4.2956195191666655</v>
      </c>
      <c r="JQ41" s="471">
        <f t="shared" si="388"/>
        <v>4.2956195191666655</v>
      </c>
      <c r="JR41" s="471">
        <f t="shared" si="388"/>
        <v>4.2956195191666655</v>
      </c>
      <c r="JS41" s="471">
        <f t="shared" si="388"/>
        <v>4.2956195191666655</v>
      </c>
      <c r="JT41" s="471">
        <f t="shared" si="388"/>
        <v>4.2956195191666655</v>
      </c>
      <c r="JU41" s="471">
        <f t="shared" si="388"/>
        <v>4.2956195191666655</v>
      </c>
      <c r="JV41" s="471">
        <f t="shared" si="388"/>
        <v>4.2956195191666655</v>
      </c>
      <c r="JW41" s="471">
        <f t="shared" si="388"/>
        <v>4.2956195191666655</v>
      </c>
      <c r="JX41" s="471">
        <f t="shared" si="388"/>
        <v>4.2956195191666655</v>
      </c>
      <c r="JY41" s="471">
        <f t="shared" si="388"/>
        <v>4.2956195191666655</v>
      </c>
      <c r="JZ41" s="471">
        <f t="shared" si="388"/>
        <v>4.2956195191666655</v>
      </c>
      <c r="KA41" s="471">
        <f t="shared" si="389"/>
        <v>4.2956195191666655</v>
      </c>
      <c r="KB41" s="471">
        <f t="shared" si="389"/>
        <v>4.2956195191666655</v>
      </c>
      <c r="KC41" s="471">
        <f t="shared" si="389"/>
        <v>4.2956195191666655</v>
      </c>
      <c r="KD41" s="471">
        <f t="shared" si="389"/>
        <v>4.2956195191666655</v>
      </c>
      <c r="KE41" s="471">
        <f t="shared" si="389"/>
        <v>4.2956195191666655</v>
      </c>
      <c r="KF41" s="471">
        <f t="shared" si="389"/>
        <v>4.2956195191666655</v>
      </c>
      <c r="KG41" s="471">
        <f t="shared" si="389"/>
        <v>4.2956195191666655</v>
      </c>
      <c r="KH41" s="471">
        <f t="shared" si="389"/>
        <v>4.2956195191666655</v>
      </c>
      <c r="KI41" s="471">
        <f t="shared" si="389"/>
        <v>4.2956195191666655</v>
      </c>
      <c r="KJ41" s="471">
        <f t="shared" si="389"/>
        <v>4.2956195191666655</v>
      </c>
      <c r="KK41" s="471">
        <f t="shared" si="389"/>
        <v>4.2956195191666655</v>
      </c>
      <c r="KL41" s="471">
        <f t="shared" si="389"/>
        <v>4.2956195191666655</v>
      </c>
      <c r="KM41" s="471">
        <f t="shared" si="389"/>
        <v>4.2956195191666655</v>
      </c>
      <c r="KN41" s="471">
        <f t="shared" si="389"/>
        <v>4.2956195191666655</v>
      </c>
      <c r="KO41" s="471">
        <f t="shared" si="389"/>
        <v>4.2956195191666655</v>
      </c>
      <c r="KP41" s="471">
        <f t="shared" si="389"/>
        <v>4.2956195191666655</v>
      </c>
      <c r="KQ41" s="471">
        <f t="shared" si="390"/>
        <v>4.2956195191666655</v>
      </c>
      <c r="KR41" s="471">
        <f t="shared" si="390"/>
        <v>4.2956195191666655</v>
      </c>
      <c r="KS41" s="471">
        <f t="shared" si="390"/>
        <v>4.2956195191666655</v>
      </c>
      <c r="KT41" s="471">
        <f t="shared" si="390"/>
        <v>4.2956195191666655</v>
      </c>
      <c r="KU41" s="471">
        <f t="shared" si="390"/>
        <v>4.2956195191666655</v>
      </c>
      <c r="KV41" s="471">
        <f t="shared" si="390"/>
        <v>4.2956195191666655</v>
      </c>
      <c r="KW41" s="471">
        <f t="shared" si="390"/>
        <v>4.2956195191666655</v>
      </c>
      <c r="KX41" s="471">
        <f t="shared" si="390"/>
        <v>4.2956195191666655</v>
      </c>
      <c r="KY41" s="471">
        <f t="shared" si="390"/>
        <v>4.2956195191666655</v>
      </c>
      <c r="KZ41" s="471">
        <f t="shared" si="390"/>
        <v>4.2956195191666655</v>
      </c>
      <c r="LA41" s="471">
        <f t="shared" si="390"/>
        <v>4.2956195191666655</v>
      </c>
      <c r="LB41" s="471">
        <f t="shared" si="390"/>
        <v>4.2956195191666655</v>
      </c>
      <c r="LC41" s="471">
        <f t="shared" si="390"/>
        <v>4.2956195191666655</v>
      </c>
      <c r="LD41" s="471">
        <f t="shared" si="390"/>
        <v>4.2956195191666655</v>
      </c>
      <c r="LE41" s="471">
        <f t="shared" si="390"/>
        <v>4.2956195191666655</v>
      </c>
      <c r="LF41" s="471">
        <f t="shared" si="390"/>
        <v>4.2956195191666655</v>
      </c>
      <c r="LG41" s="471">
        <f t="shared" si="391"/>
        <v>4.2956195191666655</v>
      </c>
      <c r="LH41" s="471">
        <f t="shared" si="391"/>
        <v>4.2956195191666655</v>
      </c>
      <c r="LI41" s="471">
        <f t="shared" si="391"/>
        <v>4.2956195191666655</v>
      </c>
      <c r="LJ41" s="471">
        <f t="shared" si="391"/>
        <v>4.2956195191666655</v>
      </c>
      <c r="LK41" s="471">
        <f t="shared" si="391"/>
        <v>4.2956195191666655</v>
      </c>
      <c r="LL41" s="471">
        <f t="shared" si="391"/>
        <v>4.2956195191666655</v>
      </c>
      <c r="LM41" s="471">
        <f t="shared" si="391"/>
        <v>4.2956195191666655</v>
      </c>
      <c r="LN41" s="471">
        <f t="shared" si="391"/>
        <v>4.2956195191666655</v>
      </c>
      <c r="LO41" s="471">
        <f t="shared" si="391"/>
        <v>4.2956195191666655</v>
      </c>
      <c r="LP41" s="471">
        <f t="shared" si="391"/>
        <v>4.2956195191666655</v>
      </c>
      <c r="LQ41" s="471">
        <f t="shared" si="391"/>
        <v>4.2956195191666655</v>
      </c>
      <c r="LR41" s="471">
        <f t="shared" si="391"/>
        <v>4.2956195191666655</v>
      </c>
      <c r="LS41" s="471">
        <f t="shared" si="391"/>
        <v>4.2956195191666655</v>
      </c>
      <c r="LT41" s="471">
        <f t="shared" si="391"/>
        <v>4.2956195191666655</v>
      </c>
      <c r="LU41" s="471">
        <f t="shared" si="391"/>
        <v>4.2956195191666655</v>
      </c>
      <c r="LV41" s="471">
        <f t="shared" si="391"/>
        <v>4.2956195191666655</v>
      </c>
      <c r="LW41" s="471">
        <f t="shared" si="392"/>
        <v>4.2956195191666655</v>
      </c>
      <c r="LX41" s="471">
        <f t="shared" si="392"/>
        <v>4.2956195191666655</v>
      </c>
      <c r="LY41" s="471">
        <f t="shared" si="392"/>
        <v>4.2956195191666655</v>
      </c>
      <c r="LZ41" s="471">
        <f t="shared" si="392"/>
        <v>4.2956195191666655</v>
      </c>
      <c r="MA41" s="471">
        <f t="shared" si="392"/>
        <v>4.2956195191666655</v>
      </c>
      <c r="MB41" s="471">
        <f t="shared" si="392"/>
        <v>4.2956195191666655</v>
      </c>
      <c r="MC41" s="471">
        <f t="shared" si="392"/>
        <v>4.2956195191666655</v>
      </c>
      <c r="MD41" s="471">
        <f t="shared" si="392"/>
        <v>4.2956195191666655</v>
      </c>
      <c r="ME41" s="471">
        <f t="shared" si="392"/>
        <v>4.2956195191666655</v>
      </c>
      <c r="MF41" s="471">
        <f t="shared" si="392"/>
        <v>4.2956195191666655</v>
      </c>
      <c r="MG41" s="471">
        <f t="shared" si="392"/>
        <v>4.2956195191666655</v>
      </c>
      <c r="MH41" s="471">
        <f t="shared" si="392"/>
        <v>4.2956195191666655</v>
      </c>
      <c r="MI41" s="471">
        <f t="shared" si="392"/>
        <v>4.2956195191666655</v>
      </c>
      <c r="MJ41" s="471">
        <f t="shared" si="392"/>
        <v>4.2956195191666655</v>
      </c>
      <c r="MK41" s="471">
        <f t="shared" si="392"/>
        <v>4.2956195191666655</v>
      </c>
      <c r="ML41" s="471">
        <f t="shared" si="392"/>
        <v>4.2956195191666655</v>
      </c>
      <c r="MM41" s="471">
        <f t="shared" si="393"/>
        <v>4.2956195191666655</v>
      </c>
      <c r="MN41" s="471">
        <f t="shared" si="393"/>
        <v>4.2956195191666655</v>
      </c>
      <c r="MO41" s="471">
        <f t="shared" si="393"/>
        <v>4.2956195191666655</v>
      </c>
      <c r="MP41" s="471">
        <f t="shared" si="393"/>
        <v>4.2956195191666655</v>
      </c>
      <c r="MQ41" s="471">
        <f t="shared" si="393"/>
        <v>4.2956195191666655</v>
      </c>
      <c r="MR41" s="471">
        <f t="shared" si="393"/>
        <v>4.2956195191666655</v>
      </c>
      <c r="MS41" s="471">
        <f t="shared" si="393"/>
        <v>4.2956195191666655</v>
      </c>
      <c r="MT41" s="471">
        <f t="shared" si="393"/>
        <v>4.2956195191666655</v>
      </c>
      <c r="MU41" s="471">
        <f t="shared" si="393"/>
        <v>4.2956195191666655</v>
      </c>
      <c r="MV41" s="471">
        <f t="shared" si="393"/>
        <v>4.2956195191666655</v>
      </c>
      <c r="MW41" s="471">
        <f t="shared" si="393"/>
        <v>4.2956195191666655</v>
      </c>
      <c r="MX41" s="471">
        <f t="shared" si="393"/>
        <v>4.2956195191666655</v>
      </c>
      <c r="MY41" s="471">
        <f t="shared" si="393"/>
        <v>4.2956195191666655</v>
      </c>
      <c r="MZ41" s="471">
        <f t="shared" si="393"/>
        <v>4.2956195191666655</v>
      </c>
      <c r="NA41" s="471">
        <f t="shared" si="393"/>
        <v>4.2956195191666655</v>
      </c>
      <c r="NB41" s="471">
        <f t="shared" si="393"/>
        <v>4.2956195191666655</v>
      </c>
      <c r="NC41" s="471">
        <f t="shared" si="394"/>
        <v>4.2956195191666655</v>
      </c>
      <c r="ND41" s="471">
        <f t="shared" si="394"/>
        <v>4.2956195191666655</v>
      </c>
      <c r="NE41" s="471">
        <f t="shared" si="394"/>
        <v>4.2956195191666655</v>
      </c>
      <c r="NF41" s="471">
        <f t="shared" si="394"/>
        <v>4.2956195191666655</v>
      </c>
      <c r="NG41" s="471">
        <f t="shared" si="394"/>
        <v>4.2956195191666655</v>
      </c>
      <c r="NH41" s="471">
        <f t="shared" si="394"/>
        <v>4.2956195191666655</v>
      </c>
      <c r="NI41" s="471">
        <f t="shared" si="394"/>
        <v>4.2956195191666655</v>
      </c>
      <c r="NJ41" s="471">
        <f t="shared" si="394"/>
        <v>4.2956195191666655</v>
      </c>
      <c r="NK41" s="471">
        <f t="shared" si="394"/>
        <v>4.2956195191666655</v>
      </c>
      <c r="NL41" s="471">
        <f t="shared" si="394"/>
        <v>4.2956195191666655</v>
      </c>
      <c r="NM41" s="471">
        <f t="shared" si="394"/>
        <v>4.2956195191666655</v>
      </c>
      <c r="NN41" s="471">
        <f t="shared" si="394"/>
        <v>4.2956195191666655</v>
      </c>
      <c r="NO41" s="471">
        <f t="shared" si="394"/>
        <v>4.2956195191666655</v>
      </c>
      <c r="NP41" s="471">
        <f t="shared" si="394"/>
        <v>4.2956195191666655</v>
      </c>
      <c r="NQ41" s="471">
        <f t="shared" si="394"/>
        <v>4.2956195191666655</v>
      </c>
      <c r="NR41" s="471">
        <f t="shared" si="394"/>
        <v>4.2956195191666655</v>
      </c>
      <c r="NS41" s="471">
        <f t="shared" si="395"/>
        <v>4.2956195191666655</v>
      </c>
      <c r="NT41" s="471">
        <f t="shared" si="395"/>
        <v>4.2956195191666655</v>
      </c>
      <c r="NU41" s="471">
        <f t="shared" si="395"/>
        <v>4.2956195191666655</v>
      </c>
      <c r="NV41" s="471">
        <f t="shared" si="395"/>
        <v>4.2956195191666655</v>
      </c>
      <c r="NW41" s="471">
        <f t="shared" si="395"/>
        <v>1.6628204590322575</v>
      </c>
      <c r="NX41" s="471">
        <f t="shared" si="395"/>
        <v>0</v>
      </c>
      <c r="NY41" s="471">
        <f t="shared" si="395"/>
        <v>0</v>
      </c>
      <c r="NZ41" s="471">
        <f t="shared" si="395"/>
        <v>0</v>
      </c>
      <c r="OA41" s="471">
        <f t="shared" si="395"/>
        <v>0</v>
      </c>
      <c r="OB41" s="471">
        <f t="shared" si="395"/>
        <v>0</v>
      </c>
      <c r="OC41" s="471">
        <f t="shared" si="395"/>
        <v>0</v>
      </c>
      <c r="OD41" s="471">
        <f t="shared" si="395"/>
        <v>0</v>
      </c>
      <c r="OE41" s="471">
        <f t="shared" si="395"/>
        <v>0</v>
      </c>
      <c r="OF41" s="471">
        <f t="shared" si="395"/>
        <v>0</v>
      </c>
      <c r="OG41" s="471">
        <f t="shared" si="395"/>
        <v>0</v>
      </c>
      <c r="OH41" s="471">
        <f t="shared" si="395"/>
        <v>0</v>
      </c>
      <c r="OI41" s="471">
        <f t="shared" si="396"/>
        <v>0</v>
      </c>
      <c r="OJ41" s="471">
        <f t="shared" si="396"/>
        <v>0</v>
      </c>
      <c r="OK41" s="471">
        <f t="shared" si="396"/>
        <v>0</v>
      </c>
      <c r="OL41" s="471">
        <f t="shared" si="396"/>
        <v>0</v>
      </c>
      <c r="OM41" s="471">
        <f t="shared" si="396"/>
        <v>0</v>
      </c>
      <c r="ON41" s="471">
        <f t="shared" si="396"/>
        <v>0</v>
      </c>
      <c r="OO41" s="471">
        <f t="shared" si="396"/>
        <v>0</v>
      </c>
      <c r="OP41" s="471">
        <f t="shared" si="396"/>
        <v>0</v>
      </c>
      <c r="OQ41" s="471">
        <f t="shared" si="396"/>
        <v>0</v>
      </c>
      <c r="OR41" s="471">
        <f t="shared" si="396"/>
        <v>0</v>
      </c>
      <c r="OS41" s="471">
        <f t="shared" si="396"/>
        <v>0</v>
      </c>
      <c r="OT41" s="471">
        <f t="shared" si="396"/>
        <v>0</v>
      </c>
      <c r="OU41" s="471">
        <f t="shared" si="396"/>
        <v>0</v>
      </c>
      <c r="OV41" s="471">
        <f t="shared" si="396"/>
        <v>0</v>
      </c>
      <c r="OW41" s="471">
        <f t="shared" si="396"/>
        <v>0</v>
      </c>
      <c r="OX41" s="471">
        <f t="shared" si="396"/>
        <v>0</v>
      </c>
      <c r="OY41" s="471">
        <f t="shared" si="397"/>
        <v>0</v>
      </c>
      <c r="OZ41" s="471">
        <f t="shared" si="397"/>
        <v>0</v>
      </c>
      <c r="PA41" s="471">
        <f t="shared" si="397"/>
        <v>0</v>
      </c>
      <c r="PB41" s="471">
        <f t="shared" si="397"/>
        <v>0</v>
      </c>
      <c r="PC41" s="471">
        <f t="shared" si="397"/>
        <v>0</v>
      </c>
      <c r="PD41" s="471">
        <f t="shared" si="397"/>
        <v>0</v>
      </c>
      <c r="PE41" s="471">
        <f t="shared" si="397"/>
        <v>0</v>
      </c>
      <c r="PF41" s="471">
        <f t="shared" si="397"/>
        <v>0</v>
      </c>
      <c r="PG41" s="471">
        <f t="shared" si="397"/>
        <v>0</v>
      </c>
      <c r="PH41" s="471">
        <f t="shared" si="397"/>
        <v>0</v>
      </c>
      <c r="PI41" s="471">
        <f t="shared" si="397"/>
        <v>0</v>
      </c>
      <c r="PJ41" s="471">
        <f t="shared" si="397"/>
        <v>0</v>
      </c>
      <c r="PK41" s="471">
        <f t="shared" si="397"/>
        <v>0</v>
      </c>
      <c r="PL41" s="471">
        <f t="shared" si="397"/>
        <v>0</v>
      </c>
      <c r="PM41" s="471">
        <f t="shared" si="397"/>
        <v>0</v>
      </c>
      <c r="PN41" s="471">
        <f t="shared" si="397"/>
        <v>0</v>
      </c>
      <c r="PO41" s="471">
        <f t="shared" si="398"/>
        <v>0</v>
      </c>
      <c r="PP41" s="471">
        <f t="shared" si="398"/>
        <v>0</v>
      </c>
      <c r="PQ41" s="471">
        <f t="shared" si="398"/>
        <v>0</v>
      </c>
      <c r="PR41" s="471">
        <f t="shared" si="398"/>
        <v>0</v>
      </c>
      <c r="PS41" s="471">
        <f t="shared" si="398"/>
        <v>0</v>
      </c>
      <c r="PT41" s="471">
        <f t="shared" si="398"/>
        <v>0</v>
      </c>
      <c r="PU41" s="471">
        <f t="shared" si="398"/>
        <v>0</v>
      </c>
      <c r="PV41" s="471">
        <f t="shared" si="398"/>
        <v>0</v>
      </c>
      <c r="PW41" s="471">
        <f t="shared" si="398"/>
        <v>0</v>
      </c>
      <c r="PX41" s="471">
        <f t="shared" si="398"/>
        <v>0</v>
      </c>
      <c r="PY41" s="471">
        <f t="shared" si="398"/>
        <v>0</v>
      </c>
      <c r="PZ41" s="471">
        <f t="shared" si="398"/>
        <v>0</v>
      </c>
      <c r="QA41" s="471">
        <f t="shared" si="398"/>
        <v>0</v>
      </c>
      <c r="QB41" s="471">
        <f t="shared" si="398"/>
        <v>0</v>
      </c>
      <c r="QC41" s="471">
        <f t="shared" si="398"/>
        <v>0</v>
      </c>
      <c r="QD41" s="471">
        <f t="shared" si="398"/>
        <v>0</v>
      </c>
      <c r="QE41" s="471">
        <f t="shared" si="399"/>
        <v>0</v>
      </c>
      <c r="QF41" s="471">
        <f t="shared" si="399"/>
        <v>0</v>
      </c>
      <c r="QG41" s="471">
        <f t="shared" si="399"/>
        <v>0</v>
      </c>
      <c r="QH41" s="471">
        <f t="shared" si="399"/>
        <v>0</v>
      </c>
      <c r="QI41" s="471">
        <f t="shared" si="399"/>
        <v>0</v>
      </c>
      <c r="QJ41" s="471">
        <f t="shared" si="399"/>
        <v>0</v>
      </c>
      <c r="QK41" s="471">
        <f t="shared" si="399"/>
        <v>0</v>
      </c>
      <c r="QL41" s="471">
        <f t="shared" si="399"/>
        <v>0</v>
      </c>
      <c r="QM41" s="471">
        <f t="shared" si="399"/>
        <v>0</v>
      </c>
      <c r="QN41" s="471">
        <f t="shared" si="399"/>
        <v>0</v>
      </c>
      <c r="QO41" s="471">
        <f t="shared" si="399"/>
        <v>0</v>
      </c>
      <c r="QP41" s="471">
        <f t="shared" si="399"/>
        <v>0</v>
      </c>
      <c r="QQ41" s="471">
        <f t="shared" si="399"/>
        <v>0</v>
      </c>
      <c r="QR41" s="471">
        <f t="shared" si="399"/>
        <v>0</v>
      </c>
      <c r="QS41" s="471">
        <f t="shared" si="399"/>
        <v>0</v>
      </c>
      <c r="QT41" s="471">
        <f t="shared" si="399"/>
        <v>0</v>
      </c>
      <c r="QU41" s="471">
        <f t="shared" si="400"/>
        <v>0</v>
      </c>
      <c r="QV41" s="471">
        <f t="shared" si="400"/>
        <v>0</v>
      </c>
      <c r="QW41" s="471">
        <f t="shared" si="400"/>
        <v>0</v>
      </c>
      <c r="QX41" s="471">
        <f t="shared" si="400"/>
        <v>0</v>
      </c>
      <c r="QY41" s="471">
        <f t="shared" si="400"/>
        <v>0</v>
      </c>
      <c r="QZ41" s="471">
        <f t="shared" si="400"/>
        <v>0</v>
      </c>
      <c r="RA41" s="471">
        <f t="shared" si="400"/>
        <v>0</v>
      </c>
      <c r="RB41" s="471">
        <f t="shared" si="400"/>
        <v>0</v>
      </c>
      <c r="RC41" s="471">
        <f t="shared" si="400"/>
        <v>0</v>
      </c>
      <c r="RD41" s="471">
        <f t="shared" si="400"/>
        <v>0</v>
      </c>
      <c r="RE41" s="471">
        <f t="shared" si="400"/>
        <v>0</v>
      </c>
      <c r="RF41" s="471">
        <f t="shared" si="400"/>
        <v>0</v>
      </c>
      <c r="RG41" s="471">
        <f t="shared" si="400"/>
        <v>0</v>
      </c>
      <c r="RH41" s="471">
        <f t="shared" si="400"/>
        <v>0</v>
      </c>
      <c r="RI41" s="471">
        <f t="shared" si="400"/>
        <v>0</v>
      </c>
      <c r="RJ41" s="471">
        <f t="shared" si="400"/>
        <v>0</v>
      </c>
      <c r="RK41" s="471">
        <f t="shared" si="401"/>
        <v>0</v>
      </c>
      <c r="RL41" s="471">
        <f t="shared" si="401"/>
        <v>0</v>
      </c>
      <c r="RM41" s="471">
        <f t="shared" si="401"/>
        <v>0</v>
      </c>
      <c r="RN41" s="471">
        <f t="shared" si="401"/>
        <v>0</v>
      </c>
      <c r="RO41" s="471">
        <f t="shared" si="401"/>
        <v>0</v>
      </c>
      <c r="RP41" s="471">
        <f t="shared" si="401"/>
        <v>0</v>
      </c>
      <c r="RQ41" s="471">
        <f t="shared" si="401"/>
        <v>0</v>
      </c>
      <c r="RR41" s="471">
        <f t="shared" si="401"/>
        <v>0</v>
      </c>
      <c r="RS41" s="471">
        <f t="shared" si="401"/>
        <v>0</v>
      </c>
      <c r="RT41" s="471">
        <f t="shared" si="401"/>
        <v>0</v>
      </c>
      <c r="RU41" s="471">
        <f t="shared" si="401"/>
        <v>0</v>
      </c>
      <c r="RV41" s="471">
        <f t="shared" si="401"/>
        <v>0</v>
      </c>
      <c r="RW41" s="471">
        <f t="shared" si="401"/>
        <v>0</v>
      </c>
      <c r="RX41" s="471">
        <f t="shared" si="401"/>
        <v>0</v>
      </c>
      <c r="RY41" s="471">
        <f t="shared" si="401"/>
        <v>0</v>
      </c>
      <c r="RZ41" s="471">
        <f t="shared" si="401"/>
        <v>0</v>
      </c>
      <c r="SA41" s="471">
        <f t="shared" si="402"/>
        <v>0</v>
      </c>
      <c r="SB41" s="471">
        <f t="shared" si="402"/>
        <v>0</v>
      </c>
      <c r="SC41" s="471">
        <f t="shared" si="402"/>
        <v>0</v>
      </c>
      <c r="SD41" s="471">
        <f t="shared" si="402"/>
        <v>0</v>
      </c>
      <c r="SE41" s="471">
        <f t="shared" si="402"/>
        <v>0</v>
      </c>
      <c r="SF41" s="471">
        <f t="shared" si="402"/>
        <v>0</v>
      </c>
      <c r="SG41" s="471">
        <f t="shared" si="402"/>
        <v>0</v>
      </c>
      <c r="SH41" s="471">
        <f t="shared" si="402"/>
        <v>0</v>
      </c>
      <c r="SI41" s="471">
        <f t="shared" si="402"/>
        <v>0</v>
      </c>
      <c r="SJ41" s="471">
        <f t="shared" si="402"/>
        <v>0</v>
      </c>
      <c r="SK41" s="471">
        <f t="shared" si="402"/>
        <v>0</v>
      </c>
      <c r="SL41" s="471">
        <f t="shared" si="402"/>
        <v>0</v>
      </c>
      <c r="SM41" s="471">
        <f t="shared" si="402"/>
        <v>0</v>
      </c>
      <c r="SN41" s="471">
        <f t="shared" si="402"/>
        <v>0</v>
      </c>
      <c r="SO41" s="471">
        <f t="shared" si="402"/>
        <v>0</v>
      </c>
      <c r="SP41" s="471">
        <f t="shared" si="402"/>
        <v>0</v>
      </c>
      <c r="SQ41" s="471">
        <f t="shared" si="403"/>
        <v>0</v>
      </c>
      <c r="SR41" s="471">
        <f t="shared" si="403"/>
        <v>0</v>
      </c>
      <c r="SS41" s="471">
        <f t="shared" si="403"/>
        <v>0</v>
      </c>
      <c r="ST41" s="471">
        <f t="shared" si="403"/>
        <v>0</v>
      </c>
      <c r="SU41" s="471">
        <f t="shared" si="403"/>
        <v>0</v>
      </c>
      <c r="SV41" s="471">
        <f t="shared" si="403"/>
        <v>0</v>
      </c>
      <c r="SW41" s="471">
        <f t="shared" si="403"/>
        <v>0</v>
      </c>
      <c r="SX41" s="471">
        <f t="shared" si="403"/>
        <v>0</v>
      </c>
      <c r="SY41" s="471">
        <f t="shared" si="403"/>
        <v>0</v>
      </c>
      <c r="SZ41" s="471">
        <f t="shared" si="403"/>
        <v>0</v>
      </c>
      <c r="TA41" s="471">
        <f t="shared" si="403"/>
        <v>0</v>
      </c>
      <c r="TB41" s="471">
        <f t="shared" si="403"/>
        <v>0</v>
      </c>
      <c r="TC41" s="471">
        <f t="shared" si="403"/>
        <v>0</v>
      </c>
      <c r="TD41" s="471">
        <f t="shared" si="403"/>
        <v>0</v>
      </c>
      <c r="TE41" s="471">
        <f t="shared" si="403"/>
        <v>0</v>
      </c>
      <c r="TF41" s="471">
        <f t="shared" si="403"/>
        <v>0</v>
      </c>
      <c r="TG41" s="471">
        <f t="shared" si="404"/>
        <v>0</v>
      </c>
      <c r="TH41" s="471">
        <f t="shared" si="404"/>
        <v>0</v>
      </c>
      <c r="TI41" s="471">
        <f t="shared" si="404"/>
        <v>0</v>
      </c>
      <c r="TJ41" s="471">
        <f t="shared" si="404"/>
        <v>0</v>
      </c>
      <c r="TK41" s="471">
        <f t="shared" si="404"/>
        <v>0</v>
      </c>
      <c r="TL41" s="471">
        <f t="shared" si="404"/>
        <v>0</v>
      </c>
      <c r="TM41" s="471">
        <f t="shared" si="404"/>
        <v>0</v>
      </c>
      <c r="TN41" s="471">
        <f t="shared" si="404"/>
        <v>0</v>
      </c>
      <c r="TO41" s="471">
        <f t="shared" si="404"/>
        <v>0</v>
      </c>
      <c r="TP41" s="471">
        <f t="shared" si="404"/>
        <v>0</v>
      </c>
      <c r="TQ41" s="471">
        <f t="shared" si="404"/>
        <v>0</v>
      </c>
      <c r="TR41" s="471">
        <f t="shared" si="404"/>
        <v>0</v>
      </c>
      <c r="TS41" s="471">
        <f t="shared" si="404"/>
        <v>0</v>
      </c>
      <c r="TT41" s="471">
        <f t="shared" si="404"/>
        <v>0</v>
      </c>
      <c r="TU41" s="471">
        <f t="shared" si="404"/>
        <v>0</v>
      </c>
      <c r="TV41" s="471">
        <f t="shared" si="404"/>
        <v>0</v>
      </c>
      <c r="TW41" s="471">
        <f t="shared" si="405"/>
        <v>0</v>
      </c>
      <c r="TX41" s="471">
        <f t="shared" si="405"/>
        <v>0</v>
      </c>
      <c r="TY41" s="471">
        <f t="shared" si="405"/>
        <v>0</v>
      </c>
      <c r="TZ41" s="471">
        <f t="shared" si="405"/>
        <v>0</v>
      </c>
      <c r="UA41" s="471">
        <f t="shared" si="405"/>
        <v>0</v>
      </c>
      <c r="UB41" s="471">
        <f t="shared" si="405"/>
        <v>0</v>
      </c>
      <c r="UC41" s="471">
        <f t="shared" si="405"/>
        <v>0</v>
      </c>
      <c r="UD41" s="471">
        <f t="shared" si="405"/>
        <v>0</v>
      </c>
      <c r="UE41" s="471">
        <f t="shared" si="405"/>
        <v>0</v>
      </c>
      <c r="UF41" s="471">
        <f t="shared" si="405"/>
        <v>0</v>
      </c>
      <c r="UG41" s="471">
        <f t="shared" si="405"/>
        <v>0</v>
      </c>
      <c r="UH41" s="471">
        <f t="shared" si="405"/>
        <v>0</v>
      </c>
      <c r="UI41" s="471">
        <f t="shared" si="405"/>
        <v>0</v>
      </c>
      <c r="UJ41" s="471">
        <f t="shared" si="405"/>
        <v>0</v>
      </c>
      <c r="UK41" s="471">
        <f t="shared" si="405"/>
        <v>0</v>
      </c>
      <c r="UL41" s="471">
        <f t="shared" si="405"/>
        <v>0</v>
      </c>
      <c r="UM41" s="471">
        <f t="shared" si="406"/>
        <v>0</v>
      </c>
      <c r="UN41" s="471">
        <f t="shared" si="406"/>
        <v>0</v>
      </c>
      <c r="UO41" s="471">
        <f t="shared" si="406"/>
        <v>0</v>
      </c>
      <c r="UP41" s="471">
        <f t="shared" si="406"/>
        <v>0</v>
      </c>
      <c r="UQ41" s="471">
        <f t="shared" si="406"/>
        <v>0</v>
      </c>
      <c r="UR41" s="471">
        <f t="shared" si="406"/>
        <v>0</v>
      </c>
      <c r="US41" s="471">
        <f t="shared" si="406"/>
        <v>0</v>
      </c>
      <c r="UT41" s="471">
        <f t="shared" si="406"/>
        <v>0</v>
      </c>
      <c r="UU41" s="471">
        <f t="shared" si="406"/>
        <v>0</v>
      </c>
      <c r="UV41" s="471">
        <f t="shared" si="406"/>
        <v>0</v>
      </c>
      <c r="UW41" s="471">
        <f t="shared" si="406"/>
        <v>0</v>
      </c>
      <c r="UX41" s="471">
        <f t="shared" si="406"/>
        <v>0</v>
      </c>
      <c r="UY41" s="471">
        <f t="shared" si="406"/>
        <v>0</v>
      </c>
      <c r="UZ41" s="471">
        <f t="shared" si="406"/>
        <v>0</v>
      </c>
      <c r="VA41" s="471">
        <f t="shared" si="406"/>
        <v>0</v>
      </c>
      <c r="VB41" s="471">
        <f t="shared" si="406"/>
        <v>0</v>
      </c>
      <c r="VC41" s="471">
        <f t="shared" si="407"/>
        <v>0</v>
      </c>
      <c r="VD41" s="471">
        <f t="shared" si="407"/>
        <v>0</v>
      </c>
      <c r="VE41" s="471">
        <f t="shared" si="407"/>
        <v>0</v>
      </c>
      <c r="VF41" s="471">
        <f t="shared" si="407"/>
        <v>0</v>
      </c>
      <c r="VG41" s="471">
        <f t="shared" si="407"/>
        <v>0</v>
      </c>
      <c r="VH41" s="471">
        <f t="shared" si="407"/>
        <v>0</v>
      </c>
      <c r="VI41" s="471">
        <f t="shared" si="407"/>
        <v>0</v>
      </c>
      <c r="VJ41" s="471">
        <f t="shared" si="407"/>
        <v>0</v>
      </c>
      <c r="VK41" s="471">
        <f t="shared" si="407"/>
        <v>0</v>
      </c>
      <c r="VL41" s="471">
        <f t="shared" si="407"/>
        <v>0</v>
      </c>
      <c r="VM41" s="471">
        <f t="shared" si="407"/>
        <v>0</v>
      </c>
      <c r="VN41" s="471">
        <f t="shared" si="407"/>
        <v>0</v>
      </c>
      <c r="VO41" s="471">
        <f t="shared" si="407"/>
        <v>0</v>
      </c>
      <c r="VP41" s="471">
        <f t="shared" si="407"/>
        <v>0</v>
      </c>
      <c r="VQ41" s="471">
        <f t="shared" si="407"/>
        <v>0</v>
      </c>
      <c r="VR41" s="471">
        <f t="shared" si="407"/>
        <v>0</v>
      </c>
      <c r="VS41" s="471">
        <f t="shared" si="408"/>
        <v>0</v>
      </c>
      <c r="VT41" s="471">
        <f t="shared" si="408"/>
        <v>0</v>
      </c>
      <c r="VU41" s="471">
        <f t="shared" si="408"/>
        <v>0</v>
      </c>
      <c r="VV41" s="471">
        <f t="shared" si="408"/>
        <v>0</v>
      </c>
      <c r="VW41" s="471">
        <f t="shared" si="408"/>
        <v>0</v>
      </c>
      <c r="VX41" s="471">
        <f t="shared" si="408"/>
        <v>0</v>
      </c>
      <c r="VY41" s="471">
        <f t="shared" si="408"/>
        <v>0</v>
      </c>
      <c r="VZ41" s="471">
        <f t="shared" si="408"/>
        <v>0</v>
      </c>
      <c r="WA41" s="471">
        <f t="shared" si="408"/>
        <v>0</v>
      </c>
      <c r="WB41" s="471">
        <f t="shared" si="408"/>
        <v>0</v>
      </c>
      <c r="WC41" s="471">
        <f t="shared" si="408"/>
        <v>0</v>
      </c>
      <c r="WD41" s="471">
        <f t="shared" si="408"/>
        <v>0</v>
      </c>
    </row>
    <row r="42" spans="1:602" x14ac:dyDescent="0.35">
      <c r="A42" s="29"/>
      <c r="B42" s="29">
        <f t="shared" si="359"/>
        <v>11</v>
      </c>
      <c r="C42" s="29" t="s">
        <v>4</v>
      </c>
      <c r="D42" s="29" t="s">
        <v>73</v>
      </c>
      <c r="E42" s="69">
        <f>INDEX('Current RAP - 2024-25 Cycle'!$K:$K,MATCH('24-25 Projection - RAP Tendered'!$D42,'Current RAP - 2024-25 Cycle'!$C:$C,0),1)</f>
        <v>16088745.840000004</v>
      </c>
      <c r="F42" s="69">
        <f>INDEX('Current RAP - 2024-25 Cycle'!$G:$G,MATCH('24-25 Projection - RAP Tendered'!$D42,'Current RAP - 2024-25 Cycle'!$C:$C,0),1)</f>
        <v>16088745.840000004</v>
      </c>
      <c r="G42" s="69">
        <f t="shared" si="345"/>
        <v>0</v>
      </c>
      <c r="H42" s="69">
        <f t="shared" si="360"/>
        <v>16088745.840000004</v>
      </c>
      <c r="I42" s="32">
        <v>45474</v>
      </c>
      <c r="J42" s="32">
        <v>45838</v>
      </c>
      <c r="K42" s="29" t="str">
        <f>INDEX('Current RAP - 2024-25 Cycle'!$D:$D,MATCH('24-25 Projection - RAP Tendered'!$D42,'Current RAP - 2024-25 Cycle'!$C:$C,0),1)</f>
        <v>IPCA</v>
      </c>
      <c r="L42" s="32" t="s">
        <v>10</v>
      </c>
      <c r="M42" s="32" t="s">
        <v>10</v>
      </c>
      <c r="N42" s="81">
        <v>0</v>
      </c>
      <c r="O42" s="81">
        <v>0</v>
      </c>
      <c r="P42" s="69">
        <f>IFERROR(INDEX('Tendered, Ruling 920-2025'!$F$19:$F$31,MATCH($D42,'Tendered, Ruling 920-2025'!$C$19:$C$31,0))-INDEX('Tendered, Ruling 920-2025'!$D$19:$D$31,MATCH($D42,'Tendered, Ruling 920-2025'!$C$19:$C$31,0)),0)</f>
        <v>0</v>
      </c>
      <c r="Q42" s="32">
        <f>INDEX('Current RAP - 2024-25 Cycle'!$L:$L,MATCH('24-25 Projection - RAP Tendered'!$D42,'Current RAP - 2024-25 Cycle'!$C:$C,0),1)</f>
        <v>40371</v>
      </c>
      <c r="R42" s="32">
        <f>INDEX('Current RAP - 2024-25 Cycle'!$M:$M,MATCH('24-25 Projection - RAP Tendered'!$D42,'Current RAP - 2024-25 Cycle'!$C:$C,0),1)</f>
        <v>51329</v>
      </c>
      <c r="S42" s="29"/>
      <c r="T42" s="29" t="str">
        <f t="shared" si="346"/>
        <v>007/2010</v>
      </c>
      <c r="U42" s="36">
        <f t="shared" si="347"/>
        <v>16.088745840000005</v>
      </c>
      <c r="V42" s="36">
        <f t="shared" si="347"/>
        <v>16.088745840000005</v>
      </c>
      <c r="W42" s="36">
        <f t="shared" si="347"/>
        <v>16.088745840000005</v>
      </c>
      <c r="X42" s="36">
        <f t="shared" si="347"/>
        <v>16.088745840000005</v>
      </c>
      <c r="Y42" s="36">
        <f t="shared" si="347"/>
        <v>16.088745840000005</v>
      </c>
      <c r="Z42" s="36">
        <f t="shared" si="347"/>
        <v>16.088745840000005</v>
      </c>
      <c r="AA42" s="36">
        <f t="shared" si="347"/>
        <v>16.088745840000005</v>
      </c>
      <c r="AB42" s="36">
        <f t="shared" si="347"/>
        <v>16.088745840000005</v>
      </c>
      <c r="AC42" s="36">
        <f t="shared" si="347"/>
        <v>16.088745840000005</v>
      </c>
      <c r="AD42" s="36">
        <f t="shared" si="347"/>
        <v>16.088745840000005</v>
      </c>
      <c r="AE42" s="36">
        <f t="shared" si="347"/>
        <v>16.088745840000005</v>
      </c>
      <c r="AF42" s="36">
        <f t="shared" si="347"/>
        <v>16.088745840000005</v>
      </c>
      <c r="AG42" s="36">
        <f t="shared" si="347"/>
        <v>16.088745840000005</v>
      </c>
      <c r="AH42" s="36">
        <f t="shared" si="347"/>
        <v>16.088745840000005</v>
      </c>
      <c r="AI42" s="36">
        <f t="shared" si="347"/>
        <v>16.088745840000005</v>
      </c>
      <c r="AJ42" s="36">
        <f t="shared" si="347"/>
        <v>16.088745840000005</v>
      </c>
      <c r="AK42" s="36">
        <f t="shared" si="412"/>
        <v>0.51899180129032263</v>
      </c>
      <c r="AL42" s="36">
        <f t="shared" si="412"/>
        <v>0</v>
      </c>
      <c r="AM42" s="36">
        <f t="shared" si="412"/>
        <v>0</v>
      </c>
      <c r="AN42" s="36">
        <f t="shared" si="412"/>
        <v>0</v>
      </c>
      <c r="AO42" s="36">
        <f t="shared" si="412"/>
        <v>0</v>
      </c>
      <c r="AP42" s="36">
        <f t="shared" si="412"/>
        <v>0</v>
      </c>
      <c r="AQ42" s="36">
        <f t="shared" si="412"/>
        <v>0</v>
      </c>
      <c r="AR42" s="36">
        <f t="shared" si="412"/>
        <v>0</v>
      </c>
      <c r="AS42" s="36">
        <f t="shared" si="412"/>
        <v>0</v>
      </c>
      <c r="AT42" s="36">
        <f t="shared" si="412"/>
        <v>0</v>
      </c>
      <c r="AU42" s="36">
        <f t="shared" si="412"/>
        <v>0</v>
      </c>
      <c r="AV42" s="36">
        <f t="shared" si="412"/>
        <v>0</v>
      </c>
      <c r="AW42" s="36">
        <f t="shared" si="412"/>
        <v>0</v>
      </c>
      <c r="AX42" s="36">
        <f t="shared" si="412"/>
        <v>0</v>
      </c>
      <c r="AY42" s="36">
        <f t="shared" si="412"/>
        <v>0</v>
      </c>
      <c r="AZ42" s="36">
        <f t="shared" si="412"/>
        <v>0</v>
      </c>
      <c r="BA42" s="36">
        <f t="shared" si="413"/>
        <v>0</v>
      </c>
      <c r="BB42" s="36">
        <f t="shared" si="413"/>
        <v>0</v>
      </c>
      <c r="BD42" s="29" t="str">
        <f t="shared" si="348"/>
        <v>007/2010</v>
      </c>
      <c r="BE42" s="36">
        <f t="shared" si="349"/>
        <v>4.0221864600000004</v>
      </c>
      <c r="BF42" s="36">
        <f t="shared" si="349"/>
        <v>4.0221864600000004</v>
      </c>
      <c r="BG42" s="36">
        <f t="shared" si="349"/>
        <v>4.0221864600000004</v>
      </c>
      <c r="BH42" s="36">
        <f t="shared" si="349"/>
        <v>4.0221864600000004</v>
      </c>
      <c r="BI42" s="36">
        <f t="shared" si="349"/>
        <v>4.0221864600000004</v>
      </c>
      <c r="BJ42" s="36">
        <f t="shared" si="349"/>
        <v>4.0221864600000004</v>
      </c>
      <c r="BK42" s="36">
        <f t="shared" si="349"/>
        <v>4.0221864600000004</v>
      </c>
      <c r="BL42" s="36">
        <f t="shared" si="349"/>
        <v>4.0221864600000004</v>
      </c>
      <c r="BM42" s="36">
        <f t="shared" si="349"/>
        <v>4.0221864600000004</v>
      </c>
      <c r="BN42" s="36">
        <f t="shared" si="349"/>
        <v>4.0221864600000004</v>
      </c>
      <c r="BO42" s="36">
        <f t="shared" si="349"/>
        <v>4.0221864600000004</v>
      </c>
      <c r="BP42" s="36">
        <f t="shared" si="349"/>
        <v>4.0221864600000004</v>
      </c>
      <c r="BQ42" s="36">
        <f t="shared" si="349"/>
        <v>4.0221864600000004</v>
      </c>
      <c r="BR42" s="36">
        <f t="shared" si="349"/>
        <v>4.0221864600000004</v>
      </c>
      <c r="BS42" s="36">
        <f t="shared" si="349"/>
        <v>4.0221864600000004</v>
      </c>
      <c r="BT42" s="36">
        <f t="shared" si="349"/>
        <v>4.0221864600000004</v>
      </c>
      <c r="BU42" s="36">
        <f t="shared" si="414"/>
        <v>4.0221864600000004</v>
      </c>
      <c r="BV42" s="36">
        <f t="shared" si="414"/>
        <v>4.0221864600000004</v>
      </c>
      <c r="BW42" s="36">
        <f t="shared" si="414"/>
        <v>4.0221864600000004</v>
      </c>
      <c r="BX42" s="36">
        <f t="shared" si="414"/>
        <v>4.0221864600000004</v>
      </c>
      <c r="BY42" s="36">
        <f t="shared" si="414"/>
        <v>4.0221864600000004</v>
      </c>
      <c r="BZ42" s="36">
        <f t="shared" si="414"/>
        <v>4.0221864600000004</v>
      </c>
      <c r="CA42" s="36">
        <f t="shared" si="414"/>
        <v>4.0221864600000004</v>
      </c>
      <c r="CB42" s="36">
        <f t="shared" si="414"/>
        <v>4.0221864600000004</v>
      </c>
      <c r="CC42" s="36">
        <f t="shared" si="414"/>
        <v>4.0221864600000004</v>
      </c>
      <c r="CD42" s="36">
        <f t="shared" si="414"/>
        <v>4.0221864600000004</v>
      </c>
      <c r="CE42" s="36">
        <f t="shared" si="414"/>
        <v>4.0221864600000004</v>
      </c>
      <c r="CF42" s="36">
        <f t="shared" si="414"/>
        <v>4.0221864600000004</v>
      </c>
      <c r="CG42" s="36">
        <f t="shared" si="414"/>
        <v>4.0221864600000004</v>
      </c>
      <c r="CH42" s="36">
        <f t="shared" si="414"/>
        <v>4.0221864600000004</v>
      </c>
      <c r="CI42" s="36">
        <f t="shared" si="414"/>
        <v>4.0221864600000004</v>
      </c>
      <c r="CJ42" s="36">
        <f t="shared" si="414"/>
        <v>4.0221864600000004</v>
      </c>
      <c r="CK42" s="36">
        <f t="shared" si="415"/>
        <v>4.0221864600000004</v>
      </c>
      <c r="CL42" s="36">
        <f t="shared" si="415"/>
        <v>4.0221864600000004</v>
      </c>
      <c r="CM42" s="36">
        <f t="shared" si="415"/>
        <v>4.0221864600000004</v>
      </c>
      <c r="CN42" s="36">
        <f t="shared" si="415"/>
        <v>4.0221864600000004</v>
      </c>
      <c r="CO42" s="36">
        <f t="shared" si="415"/>
        <v>4.0221864600000004</v>
      </c>
      <c r="CP42" s="36">
        <f t="shared" si="415"/>
        <v>4.0221864600000004</v>
      </c>
      <c r="CQ42" s="36">
        <f t="shared" si="415"/>
        <v>4.0221864600000004</v>
      </c>
      <c r="CR42" s="36">
        <f t="shared" si="415"/>
        <v>4.0221864600000004</v>
      </c>
      <c r="CS42" s="36">
        <f t="shared" si="415"/>
        <v>4.0221864600000004</v>
      </c>
      <c r="CT42" s="36">
        <f t="shared" si="415"/>
        <v>4.0221864600000004</v>
      </c>
      <c r="CU42" s="36">
        <f t="shared" si="415"/>
        <v>4.0221864600000004</v>
      </c>
      <c r="CV42" s="36">
        <f t="shared" si="415"/>
        <v>4.0221864600000004</v>
      </c>
      <c r="CW42" s="36">
        <f t="shared" si="415"/>
        <v>4.0221864600000004</v>
      </c>
      <c r="CX42" s="36">
        <f t="shared" si="415"/>
        <v>4.0221864600000004</v>
      </c>
      <c r="CY42" s="36">
        <f t="shared" si="415"/>
        <v>4.0221864600000004</v>
      </c>
      <c r="CZ42" s="36">
        <f t="shared" si="415"/>
        <v>4.0221864600000004</v>
      </c>
      <c r="DA42" s="36">
        <f t="shared" si="416"/>
        <v>4.0221864600000004</v>
      </c>
      <c r="DB42" s="36">
        <f t="shared" si="416"/>
        <v>4.0221864600000004</v>
      </c>
      <c r="DC42" s="36">
        <f t="shared" si="416"/>
        <v>4.0221864600000004</v>
      </c>
      <c r="DD42" s="36">
        <f t="shared" si="416"/>
        <v>4.0221864600000004</v>
      </c>
      <c r="DE42" s="36">
        <f t="shared" si="416"/>
        <v>4.0221864600000004</v>
      </c>
      <c r="DF42" s="36">
        <f t="shared" si="416"/>
        <v>4.0221864600000004</v>
      </c>
      <c r="DG42" s="36">
        <f t="shared" si="416"/>
        <v>4.0221864600000004</v>
      </c>
      <c r="DH42" s="36">
        <f t="shared" si="416"/>
        <v>4.0221864600000004</v>
      </c>
      <c r="DI42" s="36">
        <f t="shared" si="416"/>
        <v>4.0221864600000004</v>
      </c>
      <c r="DJ42" s="36">
        <f t="shared" si="416"/>
        <v>4.0221864600000004</v>
      </c>
      <c r="DK42" s="36">
        <f t="shared" si="416"/>
        <v>4.0221864600000004</v>
      </c>
      <c r="DL42" s="36">
        <f t="shared" si="416"/>
        <v>4.0221864600000004</v>
      </c>
      <c r="DM42" s="36">
        <f t="shared" si="416"/>
        <v>4.0221864600000004</v>
      </c>
      <c r="DN42" s="36">
        <f t="shared" si="416"/>
        <v>4.0221864600000004</v>
      </c>
      <c r="DO42" s="36">
        <f t="shared" si="416"/>
        <v>4.0221864600000004</v>
      </c>
      <c r="DP42" s="36">
        <f t="shared" si="416"/>
        <v>4.0221864600000004</v>
      </c>
      <c r="DQ42" s="36">
        <f t="shared" si="417"/>
        <v>0.51899180129032263</v>
      </c>
      <c r="DR42" s="36">
        <f t="shared" si="417"/>
        <v>0</v>
      </c>
      <c r="DS42" s="36">
        <f t="shared" si="417"/>
        <v>0</v>
      </c>
      <c r="DT42" s="36">
        <f t="shared" si="417"/>
        <v>0</v>
      </c>
      <c r="DU42" s="36">
        <f t="shared" si="417"/>
        <v>0</v>
      </c>
      <c r="DV42" s="36">
        <f t="shared" si="417"/>
        <v>0</v>
      </c>
      <c r="DW42" s="36">
        <f t="shared" si="417"/>
        <v>0</v>
      </c>
      <c r="DX42" s="36">
        <f t="shared" si="417"/>
        <v>0</v>
      </c>
      <c r="DY42" s="36">
        <f t="shared" si="417"/>
        <v>0</v>
      </c>
      <c r="DZ42" s="36">
        <f t="shared" si="417"/>
        <v>0</v>
      </c>
      <c r="EA42" s="36">
        <f t="shared" si="417"/>
        <v>0</v>
      </c>
      <c r="EB42" s="36">
        <f t="shared" si="417"/>
        <v>0</v>
      </c>
      <c r="EC42" s="36">
        <f t="shared" si="417"/>
        <v>0</v>
      </c>
      <c r="ED42" s="36">
        <f t="shared" si="417"/>
        <v>0</v>
      </c>
      <c r="EE42" s="36">
        <f t="shared" si="417"/>
        <v>0</v>
      </c>
      <c r="EF42" s="36">
        <f t="shared" si="410"/>
        <v>0</v>
      </c>
      <c r="EG42" s="36">
        <f t="shared" si="410"/>
        <v>0</v>
      </c>
      <c r="EH42" s="36">
        <f t="shared" si="410"/>
        <v>0</v>
      </c>
      <c r="EI42" s="36">
        <f t="shared" si="410"/>
        <v>0</v>
      </c>
      <c r="EJ42" s="36">
        <f t="shared" si="410"/>
        <v>0</v>
      </c>
      <c r="EK42" s="36">
        <f t="shared" si="410"/>
        <v>0</v>
      </c>
      <c r="EL42" s="36">
        <f t="shared" si="410"/>
        <v>0</v>
      </c>
      <c r="EM42" s="36">
        <f t="shared" si="410"/>
        <v>0</v>
      </c>
      <c r="EN42" s="36">
        <f t="shared" si="410"/>
        <v>0</v>
      </c>
      <c r="EO42" s="36">
        <f t="shared" si="410"/>
        <v>0</v>
      </c>
      <c r="EP42" s="36">
        <f t="shared" si="410"/>
        <v>0</v>
      </c>
      <c r="EQ42" s="36">
        <f t="shared" si="410"/>
        <v>0</v>
      </c>
      <c r="ER42" s="36">
        <f t="shared" si="410"/>
        <v>0</v>
      </c>
      <c r="ES42" s="36">
        <f t="shared" si="410"/>
        <v>0</v>
      </c>
      <c r="ET42" s="36">
        <f t="shared" si="410"/>
        <v>0</v>
      </c>
      <c r="EU42" s="36">
        <f t="shared" si="410"/>
        <v>0</v>
      </c>
      <c r="EV42" s="36">
        <f t="shared" si="410"/>
        <v>0</v>
      </c>
      <c r="EW42" s="36">
        <f t="shared" si="410"/>
        <v>0</v>
      </c>
      <c r="EX42" s="36">
        <f t="shared" si="410"/>
        <v>0</v>
      </c>
      <c r="EY42" s="36">
        <f t="shared" si="410"/>
        <v>0</v>
      </c>
      <c r="EZ42" s="36">
        <f t="shared" si="410"/>
        <v>0</v>
      </c>
      <c r="FA42" s="36">
        <f t="shared" si="410"/>
        <v>0</v>
      </c>
      <c r="FB42" s="36">
        <f t="shared" si="410"/>
        <v>0</v>
      </c>
      <c r="FC42" s="36">
        <f t="shared" si="410"/>
        <v>0</v>
      </c>
      <c r="FD42" s="36">
        <f t="shared" si="410"/>
        <v>0</v>
      </c>
      <c r="FE42" s="36">
        <f t="shared" si="410"/>
        <v>0</v>
      </c>
      <c r="FF42" s="36">
        <f t="shared" si="410"/>
        <v>0</v>
      </c>
      <c r="FG42" s="36">
        <f t="shared" si="410"/>
        <v>0</v>
      </c>
      <c r="FH42" s="36">
        <f t="shared" si="410"/>
        <v>0</v>
      </c>
      <c r="FI42" s="36">
        <f t="shared" si="410"/>
        <v>0</v>
      </c>
      <c r="FJ42" s="36">
        <f t="shared" si="410"/>
        <v>0</v>
      </c>
      <c r="FK42" s="36">
        <f t="shared" si="410"/>
        <v>0</v>
      </c>
      <c r="FL42" s="36">
        <f t="shared" si="410"/>
        <v>0</v>
      </c>
      <c r="FM42" s="36">
        <f t="shared" si="410"/>
        <v>0</v>
      </c>
      <c r="FN42" s="36">
        <f t="shared" si="410"/>
        <v>0</v>
      </c>
      <c r="FO42" s="36">
        <f t="shared" si="410"/>
        <v>0</v>
      </c>
      <c r="FP42" s="36">
        <f t="shared" si="410"/>
        <v>0</v>
      </c>
      <c r="FQ42" s="36">
        <f t="shared" si="410"/>
        <v>0</v>
      </c>
      <c r="FR42" s="36">
        <f t="shared" si="410"/>
        <v>0</v>
      </c>
      <c r="FS42" s="36">
        <f t="shared" si="410"/>
        <v>0</v>
      </c>
      <c r="FT42" s="36">
        <f t="shared" si="410"/>
        <v>0</v>
      </c>
      <c r="FU42" s="36">
        <f t="shared" si="410"/>
        <v>0</v>
      </c>
      <c r="FV42" s="36">
        <f t="shared" si="410"/>
        <v>0</v>
      </c>
      <c r="FW42" s="36">
        <f t="shared" si="410"/>
        <v>0</v>
      </c>
      <c r="FX42" s="36">
        <f t="shared" si="410"/>
        <v>0</v>
      </c>
      <c r="FY42" s="36">
        <f t="shared" si="410"/>
        <v>0</v>
      </c>
      <c r="FZ42" s="36">
        <f t="shared" si="410"/>
        <v>0</v>
      </c>
      <c r="GA42" s="36">
        <f t="shared" si="410"/>
        <v>0</v>
      </c>
      <c r="GB42" s="36">
        <f t="shared" si="411"/>
        <v>0</v>
      </c>
      <c r="GC42" s="36">
        <f t="shared" si="369"/>
        <v>0</v>
      </c>
      <c r="GD42" s="36">
        <f t="shared" si="336"/>
        <v>0</v>
      </c>
      <c r="GE42" s="36">
        <f t="shared" si="336"/>
        <v>0</v>
      </c>
      <c r="GF42" s="36">
        <f t="shared" si="336"/>
        <v>0</v>
      </c>
      <c r="GG42" s="36">
        <f t="shared" si="336"/>
        <v>0</v>
      </c>
      <c r="GH42" s="36">
        <f t="shared" si="336"/>
        <v>0</v>
      </c>
      <c r="GI42" s="36">
        <f t="shared" si="336"/>
        <v>0</v>
      </c>
      <c r="GJ42" s="36">
        <f t="shared" si="336"/>
        <v>0</v>
      </c>
      <c r="GL42" s="29" t="str">
        <f t="shared" si="350"/>
        <v>007/2010</v>
      </c>
      <c r="GM42" s="263">
        <f t="shared" si="337"/>
        <v>1.3407288200000003</v>
      </c>
      <c r="GN42" s="263">
        <f t="shared" si="337"/>
        <v>1.3407288200000003</v>
      </c>
      <c r="GO42" s="263">
        <f t="shared" si="337"/>
        <v>1.3407288200000003</v>
      </c>
      <c r="GP42" s="263">
        <f t="shared" si="337"/>
        <v>1.3407288200000003</v>
      </c>
      <c r="GQ42" s="263">
        <f t="shared" si="337"/>
        <v>1.3407288200000003</v>
      </c>
      <c r="GR42" s="263">
        <f t="shared" si="337"/>
        <v>1.3407288200000003</v>
      </c>
      <c r="GS42" s="263">
        <f t="shared" si="337"/>
        <v>1.3407288200000003</v>
      </c>
      <c r="GT42" s="263">
        <f t="shared" si="337"/>
        <v>1.3407288200000003</v>
      </c>
      <c r="GU42" s="263">
        <f t="shared" si="337"/>
        <v>1.3407288200000003</v>
      </c>
      <c r="GV42" s="263">
        <f t="shared" si="337"/>
        <v>1.3407288200000003</v>
      </c>
      <c r="GW42" s="263">
        <f t="shared" si="337"/>
        <v>1.3407288200000003</v>
      </c>
      <c r="GX42" s="263">
        <f t="shared" si="337"/>
        <v>1.3407288200000003</v>
      </c>
      <c r="GY42" s="471">
        <f t="shared" si="384"/>
        <v>1.3407288200000003</v>
      </c>
      <c r="GZ42" s="471">
        <f t="shared" si="384"/>
        <v>1.3407288200000003</v>
      </c>
      <c r="HA42" s="471">
        <f t="shared" si="384"/>
        <v>1.3407288200000003</v>
      </c>
      <c r="HB42" s="471">
        <f t="shared" si="384"/>
        <v>1.3407288200000003</v>
      </c>
      <c r="HC42" s="471">
        <f t="shared" si="384"/>
        <v>1.3407288200000003</v>
      </c>
      <c r="HD42" s="471">
        <f t="shared" si="384"/>
        <v>1.3407288200000003</v>
      </c>
      <c r="HE42" s="471">
        <f t="shared" si="384"/>
        <v>1.3407288200000003</v>
      </c>
      <c r="HF42" s="471">
        <f t="shared" si="384"/>
        <v>1.3407288200000003</v>
      </c>
      <c r="HG42" s="471">
        <f t="shared" si="384"/>
        <v>1.3407288200000003</v>
      </c>
      <c r="HH42" s="471">
        <f t="shared" si="384"/>
        <v>1.3407288200000003</v>
      </c>
      <c r="HI42" s="471">
        <f t="shared" si="384"/>
        <v>1.3407288200000003</v>
      </c>
      <c r="HJ42" s="471">
        <f t="shared" si="384"/>
        <v>1.3407288200000003</v>
      </c>
      <c r="HK42" s="471">
        <f t="shared" si="384"/>
        <v>1.3407288200000003</v>
      </c>
      <c r="HL42" s="471">
        <f t="shared" si="384"/>
        <v>1.3407288200000003</v>
      </c>
      <c r="HM42" s="471">
        <f t="shared" si="384"/>
        <v>1.3407288200000003</v>
      </c>
      <c r="HN42" s="471">
        <f t="shared" si="384"/>
        <v>1.3407288200000003</v>
      </c>
      <c r="HO42" s="471">
        <f t="shared" si="385"/>
        <v>1.3407288200000003</v>
      </c>
      <c r="HP42" s="471">
        <f t="shared" si="385"/>
        <v>1.3407288200000003</v>
      </c>
      <c r="HQ42" s="471">
        <f t="shared" si="385"/>
        <v>1.3407288200000003</v>
      </c>
      <c r="HR42" s="471">
        <f t="shared" si="385"/>
        <v>1.3407288200000003</v>
      </c>
      <c r="HS42" s="471">
        <f t="shared" si="385"/>
        <v>1.3407288200000003</v>
      </c>
      <c r="HT42" s="471">
        <f t="shared" si="385"/>
        <v>1.3407288200000003</v>
      </c>
      <c r="HU42" s="471">
        <f t="shared" si="385"/>
        <v>1.3407288200000003</v>
      </c>
      <c r="HV42" s="471">
        <f t="shared" si="385"/>
        <v>1.3407288200000003</v>
      </c>
      <c r="HW42" s="471">
        <f t="shared" si="385"/>
        <v>1.3407288200000003</v>
      </c>
      <c r="HX42" s="471">
        <f t="shared" si="385"/>
        <v>1.3407288200000003</v>
      </c>
      <c r="HY42" s="471">
        <f t="shared" si="385"/>
        <v>1.3407288200000003</v>
      </c>
      <c r="HZ42" s="471">
        <f t="shared" si="385"/>
        <v>1.3407288200000003</v>
      </c>
      <c r="IA42" s="471">
        <f t="shared" si="385"/>
        <v>1.3407288200000003</v>
      </c>
      <c r="IB42" s="471">
        <f t="shared" si="385"/>
        <v>1.3407288200000003</v>
      </c>
      <c r="IC42" s="471">
        <f t="shared" si="385"/>
        <v>1.3407288200000003</v>
      </c>
      <c r="ID42" s="471">
        <f t="shared" si="385"/>
        <v>1.3407288200000003</v>
      </c>
      <c r="IE42" s="471">
        <f t="shared" si="386"/>
        <v>1.3407288200000003</v>
      </c>
      <c r="IF42" s="471">
        <f t="shared" si="386"/>
        <v>1.3407288200000003</v>
      </c>
      <c r="IG42" s="471">
        <f t="shared" si="386"/>
        <v>1.3407288200000003</v>
      </c>
      <c r="IH42" s="471">
        <f t="shared" si="386"/>
        <v>1.3407288200000003</v>
      </c>
      <c r="II42" s="471">
        <f t="shared" si="386"/>
        <v>1.3407288200000003</v>
      </c>
      <c r="IJ42" s="471">
        <f t="shared" si="386"/>
        <v>1.3407288200000003</v>
      </c>
      <c r="IK42" s="471">
        <f t="shared" si="386"/>
        <v>1.3407288200000003</v>
      </c>
      <c r="IL42" s="471">
        <f t="shared" si="386"/>
        <v>1.3407288200000003</v>
      </c>
      <c r="IM42" s="471">
        <f t="shared" si="386"/>
        <v>1.3407288200000003</v>
      </c>
      <c r="IN42" s="471">
        <f t="shared" si="386"/>
        <v>1.3407288200000003</v>
      </c>
      <c r="IO42" s="471">
        <f t="shared" si="386"/>
        <v>1.3407288200000003</v>
      </c>
      <c r="IP42" s="471">
        <f t="shared" si="386"/>
        <v>1.3407288200000003</v>
      </c>
      <c r="IQ42" s="471">
        <f t="shared" si="386"/>
        <v>1.3407288200000003</v>
      </c>
      <c r="IR42" s="471">
        <f t="shared" si="386"/>
        <v>1.3407288200000003</v>
      </c>
      <c r="IS42" s="471">
        <f t="shared" si="386"/>
        <v>1.3407288200000003</v>
      </c>
      <c r="IT42" s="471">
        <f t="shared" si="386"/>
        <v>1.3407288200000003</v>
      </c>
      <c r="IU42" s="471">
        <f t="shared" si="387"/>
        <v>1.3407288200000003</v>
      </c>
      <c r="IV42" s="471">
        <f t="shared" si="387"/>
        <v>1.3407288200000003</v>
      </c>
      <c r="IW42" s="471">
        <f t="shared" si="387"/>
        <v>1.3407288200000003</v>
      </c>
      <c r="IX42" s="471">
        <f t="shared" si="387"/>
        <v>1.3407288200000003</v>
      </c>
      <c r="IY42" s="471">
        <f t="shared" si="387"/>
        <v>1.3407288200000003</v>
      </c>
      <c r="IZ42" s="471">
        <f t="shared" si="387"/>
        <v>1.3407288200000003</v>
      </c>
      <c r="JA42" s="471">
        <f t="shared" si="387"/>
        <v>1.3407288200000003</v>
      </c>
      <c r="JB42" s="471">
        <f t="shared" si="387"/>
        <v>1.3407288200000003</v>
      </c>
      <c r="JC42" s="471">
        <f t="shared" si="387"/>
        <v>1.3407288200000003</v>
      </c>
      <c r="JD42" s="471">
        <f t="shared" si="387"/>
        <v>1.3407288200000003</v>
      </c>
      <c r="JE42" s="471">
        <f t="shared" si="387"/>
        <v>1.3407288200000003</v>
      </c>
      <c r="JF42" s="471">
        <f t="shared" si="387"/>
        <v>1.3407288200000003</v>
      </c>
      <c r="JG42" s="471">
        <f t="shared" si="387"/>
        <v>1.3407288200000003</v>
      </c>
      <c r="JH42" s="471">
        <f t="shared" si="387"/>
        <v>1.3407288200000003</v>
      </c>
      <c r="JI42" s="471">
        <f t="shared" si="387"/>
        <v>1.3407288200000003</v>
      </c>
      <c r="JJ42" s="471">
        <f t="shared" si="387"/>
        <v>1.3407288200000003</v>
      </c>
      <c r="JK42" s="471">
        <f t="shared" si="388"/>
        <v>1.3407288200000003</v>
      </c>
      <c r="JL42" s="471">
        <f t="shared" si="388"/>
        <v>1.3407288200000003</v>
      </c>
      <c r="JM42" s="471">
        <f t="shared" si="388"/>
        <v>1.3407288200000003</v>
      </c>
      <c r="JN42" s="471">
        <f t="shared" si="388"/>
        <v>1.3407288200000003</v>
      </c>
      <c r="JO42" s="471">
        <f t="shared" si="388"/>
        <v>1.3407288200000003</v>
      </c>
      <c r="JP42" s="471">
        <f t="shared" si="388"/>
        <v>1.3407288200000003</v>
      </c>
      <c r="JQ42" s="471">
        <f t="shared" si="388"/>
        <v>1.3407288200000003</v>
      </c>
      <c r="JR42" s="471">
        <f t="shared" si="388"/>
        <v>1.3407288200000003</v>
      </c>
      <c r="JS42" s="471">
        <f t="shared" si="388"/>
        <v>1.3407288200000003</v>
      </c>
      <c r="JT42" s="471">
        <f t="shared" si="388"/>
        <v>1.3407288200000003</v>
      </c>
      <c r="JU42" s="471">
        <f t="shared" si="388"/>
        <v>1.3407288200000003</v>
      </c>
      <c r="JV42" s="471">
        <f t="shared" si="388"/>
        <v>1.3407288200000003</v>
      </c>
      <c r="JW42" s="471">
        <f t="shared" si="388"/>
        <v>1.3407288200000003</v>
      </c>
      <c r="JX42" s="471">
        <f t="shared" si="388"/>
        <v>1.3407288200000003</v>
      </c>
      <c r="JY42" s="471">
        <f t="shared" si="388"/>
        <v>1.3407288200000003</v>
      </c>
      <c r="JZ42" s="471">
        <f t="shared" si="388"/>
        <v>1.3407288200000003</v>
      </c>
      <c r="KA42" s="471">
        <f t="shared" si="389"/>
        <v>1.3407288200000003</v>
      </c>
      <c r="KB42" s="471">
        <f t="shared" si="389"/>
        <v>1.3407288200000003</v>
      </c>
      <c r="KC42" s="471">
        <f t="shared" si="389"/>
        <v>1.3407288200000003</v>
      </c>
      <c r="KD42" s="471">
        <f t="shared" si="389"/>
        <v>1.3407288200000003</v>
      </c>
      <c r="KE42" s="471">
        <f t="shared" si="389"/>
        <v>1.3407288200000003</v>
      </c>
      <c r="KF42" s="471">
        <f t="shared" si="389"/>
        <v>1.3407288200000003</v>
      </c>
      <c r="KG42" s="471">
        <f t="shared" si="389"/>
        <v>1.3407288200000003</v>
      </c>
      <c r="KH42" s="471">
        <f t="shared" si="389"/>
        <v>1.3407288200000003</v>
      </c>
      <c r="KI42" s="471">
        <f t="shared" si="389"/>
        <v>1.3407288200000003</v>
      </c>
      <c r="KJ42" s="471">
        <f t="shared" si="389"/>
        <v>1.3407288200000003</v>
      </c>
      <c r="KK42" s="471">
        <f t="shared" si="389"/>
        <v>1.3407288200000003</v>
      </c>
      <c r="KL42" s="471">
        <f t="shared" si="389"/>
        <v>1.3407288200000003</v>
      </c>
      <c r="KM42" s="471">
        <f t="shared" si="389"/>
        <v>1.3407288200000003</v>
      </c>
      <c r="KN42" s="471">
        <f t="shared" si="389"/>
        <v>1.3407288200000003</v>
      </c>
      <c r="KO42" s="471">
        <f t="shared" si="389"/>
        <v>1.3407288200000003</v>
      </c>
      <c r="KP42" s="471">
        <f t="shared" si="389"/>
        <v>1.3407288200000003</v>
      </c>
      <c r="KQ42" s="471">
        <f t="shared" si="390"/>
        <v>1.3407288200000003</v>
      </c>
      <c r="KR42" s="471">
        <f t="shared" si="390"/>
        <v>1.3407288200000003</v>
      </c>
      <c r="KS42" s="471">
        <f t="shared" si="390"/>
        <v>1.3407288200000003</v>
      </c>
      <c r="KT42" s="471">
        <f t="shared" si="390"/>
        <v>1.3407288200000003</v>
      </c>
      <c r="KU42" s="471">
        <f t="shared" si="390"/>
        <v>1.3407288200000003</v>
      </c>
      <c r="KV42" s="471">
        <f t="shared" si="390"/>
        <v>1.3407288200000003</v>
      </c>
      <c r="KW42" s="471">
        <f t="shared" si="390"/>
        <v>1.3407288200000003</v>
      </c>
      <c r="KX42" s="471">
        <f t="shared" si="390"/>
        <v>1.3407288200000003</v>
      </c>
      <c r="KY42" s="471">
        <f t="shared" si="390"/>
        <v>1.3407288200000003</v>
      </c>
      <c r="KZ42" s="471">
        <f t="shared" si="390"/>
        <v>1.3407288200000003</v>
      </c>
      <c r="LA42" s="471">
        <f t="shared" si="390"/>
        <v>1.3407288200000003</v>
      </c>
      <c r="LB42" s="471">
        <f t="shared" si="390"/>
        <v>1.3407288200000003</v>
      </c>
      <c r="LC42" s="471">
        <f t="shared" si="390"/>
        <v>1.3407288200000003</v>
      </c>
      <c r="LD42" s="471">
        <f t="shared" si="390"/>
        <v>1.3407288200000003</v>
      </c>
      <c r="LE42" s="471">
        <f t="shared" si="390"/>
        <v>1.3407288200000003</v>
      </c>
      <c r="LF42" s="471">
        <f t="shared" si="390"/>
        <v>1.3407288200000003</v>
      </c>
      <c r="LG42" s="471">
        <f t="shared" si="391"/>
        <v>1.3407288200000003</v>
      </c>
      <c r="LH42" s="471">
        <f t="shared" si="391"/>
        <v>1.3407288200000003</v>
      </c>
      <c r="LI42" s="471">
        <f t="shared" si="391"/>
        <v>1.3407288200000003</v>
      </c>
      <c r="LJ42" s="471">
        <f t="shared" si="391"/>
        <v>1.3407288200000003</v>
      </c>
      <c r="LK42" s="471">
        <f t="shared" si="391"/>
        <v>1.3407288200000003</v>
      </c>
      <c r="LL42" s="471">
        <f t="shared" si="391"/>
        <v>1.3407288200000003</v>
      </c>
      <c r="LM42" s="471">
        <f t="shared" si="391"/>
        <v>1.3407288200000003</v>
      </c>
      <c r="LN42" s="471">
        <f t="shared" si="391"/>
        <v>1.3407288200000003</v>
      </c>
      <c r="LO42" s="471">
        <f t="shared" si="391"/>
        <v>1.3407288200000003</v>
      </c>
      <c r="LP42" s="471">
        <f t="shared" si="391"/>
        <v>1.3407288200000003</v>
      </c>
      <c r="LQ42" s="471">
        <f t="shared" si="391"/>
        <v>1.3407288200000003</v>
      </c>
      <c r="LR42" s="471">
        <f t="shared" si="391"/>
        <v>1.3407288200000003</v>
      </c>
      <c r="LS42" s="471">
        <f t="shared" si="391"/>
        <v>1.3407288200000003</v>
      </c>
      <c r="LT42" s="471">
        <f t="shared" si="391"/>
        <v>1.3407288200000003</v>
      </c>
      <c r="LU42" s="471">
        <f t="shared" si="391"/>
        <v>1.3407288200000003</v>
      </c>
      <c r="LV42" s="471">
        <f t="shared" si="391"/>
        <v>1.3407288200000003</v>
      </c>
      <c r="LW42" s="471">
        <f t="shared" si="392"/>
        <v>1.3407288200000003</v>
      </c>
      <c r="LX42" s="471">
        <f t="shared" si="392"/>
        <v>1.3407288200000003</v>
      </c>
      <c r="LY42" s="471">
        <f t="shared" si="392"/>
        <v>1.3407288200000003</v>
      </c>
      <c r="LZ42" s="471">
        <f t="shared" si="392"/>
        <v>1.3407288200000003</v>
      </c>
      <c r="MA42" s="471">
        <f t="shared" si="392"/>
        <v>1.3407288200000003</v>
      </c>
      <c r="MB42" s="471">
        <f t="shared" si="392"/>
        <v>1.3407288200000003</v>
      </c>
      <c r="MC42" s="471">
        <f t="shared" si="392"/>
        <v>1.3407288200000003</v>
      </c>
      <c r="MD42" s="471">
        <f t="shared" si="392"/>
        <v>1.3407288200000003</v>
      </c>
      <c r="ME42" s="471">
        <f t="shared" si="392"/>
        <v>1.3407288200000003</v>
      </c>
      <c r="MF42" s="471">
        <f t="shared" si="392"/>
        <v>1.3407288200000003</v>
      </c>
      <c r="MG42" s="471">
        <f t="shared" si="392"/>
        <v>1.3407288200000003</v>
      </c>
      <c r="MH42" s="471">
        <f t="shared" si="392"/>
        <v>1.3407288200000003</v>
      </c>
      <c r="MI42" s="471">
        <f t="shared" si="392"/>
        <v>1.3407288200000003</v>
      </c>
      <c r="MJ42" s="471">
        <f t="shared" si="392"/>
        <v>1.3407288200000003</v>
      </c>
      <c r="MK42" s="471">
        <f t="shared" si="392"/>
        <v>1.3407288200000003</v>
      </c>
      <c r="ML42" s="471">
        <f t="shared" si="392"/>
        <v>1.3407288200000003</v>
      </c>
      <c r="MM42" s="471">
        <f t="shared" si="393"/>
        <v>1.3407288200000003</v>
      </c>
      <c r="MN42" s="471">
        <f t="shared" si="393"/>
        <v>1.3407288200000003</v>
      </c>
      <c r="MO42" s="471">
        <f t="shared" si="393"/>
        <v>1.3407288200000003</v>
      </c>
      <c r="MP42" s="471">
        <f t="shared" si="393"/>
        <v>1.3407288200000003</v>
      </c>
      <c r="MQ42" s="471">
        <f t="shared" si="393"/>
        <v>1.3407288200000003</v>
      </c>
      <c r="MR42" s="471">
        <f t="shared" si="393"/>
        <v>1.3407288200000003</v>
      </c>
      <c r="MS42" s="471">
        <f t="shared" si="393"/>
        <v>1.3407288200000003</v>
      </c>
      <c r="MT42" s="471">
        <f t="shared" si="393"/>
        <v>1.3407288200000003</v>
      </c>
      <c r="MU42" s="471">
        <f t="shared" si="393"/>
        <v>1.3407288200000003</v>
      </c>
      <c r="MV42" s="471">
        <f t="shared" si="393"/>
        <v>1.3407288200000003</v>
      </c>
      <c r="MW42" s="471">
        <f t="shared" si="393"/>
        <v>1.3407288200000003</v>
      </c>
      <c r="MX42" s="471">
        <f t="shared" si="393"/>
        <v>1.3407288200000003</v>
      </c>
      <c r="MY42" s="471">
        <f t="shared" si="393"/>
        <v>1.3407288200000003</v>
      </c>
      <c r="MZ42" s="471">
        <f t="shared" si="393"/>
        <v>1.3407288200000003</v>
      </c>
      <c r="NA42" s="471">
        <f t="shared" si="393"/>
        <v>1.3407288200000003</v>
      </c>
      <c r="NB42" s="471">
        <f t="shared" si="393"/>
        <v>1.3407288200000003</v>
      </c>
      <c r="NC42" s="471">
        <f t="shared" si="394"/>
        <v>1.3407288200000003</v>
      </c>
      <c r="ND42" s="471">
        <f t="shared" si="394"/>
        <v>1.3407288200000003</v>
      </c>
      <c r="NE42" s="471">
        <f t="shared" si="394"/>
        <v>1.3407288200000003</v>
      </c>
      <c r="NF42" s="471">
        <f t="shared" si="394"/>
        <v>1.3407288200000003</v>
      </c>
      <c r="NG42" s="471">
        <f t="shared" si="394"/>
        <v>1.3407288200000003</v>
      </c>
      <c r="NH42" s="471">
        <f t="shared" si="394"/>
        <v>1.3407288200000003</v>
      </c>
      <c r="NI42" s="471">
        <f t="shared" si="394"/>
        <v>1.3407288200000003</v>
      </c>
      <c r="NJ42" s="471">
        <f t="shared" si="394"/>
        <v>1.3407288200000003</v>
      </c>
      <c r="NK42" s="471">
        <f t="shared" si="394"/>
        <v>1.3407288200000003</v>
      </c>
      <c r="NL42" s="471">
        <f t="shared" si="394"/>
        <v>1.3407288200000003</v>
      </c>
      <c r="NM42" s="471">
        <f t="shared" si="394"/>
        <v>1.3407288200000003</v>
      </c>
      <c r="NN42" s="471">
        <f t="shared" si="394"/>
        <v>1.3407288200000003</v>
      </c>
      <c r="NO42" s="471">
        <f t="shared" si="394"/>
        <v>1.3407288200000003</v>
      </c>
      <c r="NP42" s="471">
        <f t="shared" si="394"/>
        <v>1.3407288200000003</v>
      </c>
      <c r="NQ42" s="471">
        <f t="shared" si="394"/>
        <v>1.3407288200000003</v>
      </c>
      <c r="NR42" s="471">
        <f t="shared" si="394"/>
        <v>1.3407288200000003</v>
      </c>
      <c r="NS42" s="471">
        <f t="shared" si="395"/>
        <v>1.3407288200000003</v>
      </c>
      <c r="NT42" s="471">
        <f t="shared" si="395"/>
        <v>1.3407288200000003</v>
      </c>
      <c r="NU42" s="471">
        <f t="shared" si="395"/>
        <v>1.3407288200000003</v>
      </c>
      <c r="NV42" s="471">
        <f t="shared" si="395"/>
        <v>1.3407288200000003</v>
      </c>
      <c r="NW42" s="471">
        <f t="shared" si="395"/>
        <v>0.51899180129032263</v>
      </c>
      <c r="NX42" s="471">
        <f t="shared" si="395"/>
        <v>0</v>
      </c>
      <c r="NY42" s="471">
        <f t="shared" si="395"/>
        <v>0</v>
      </c>
      <c r="NZ42" s="471">
        <f t="shared" si="395"/>
        <v>0</v>
      </c>
      <c r="OA42" s="471">
        <f t="shared" si="395"/>
        <v>0</v>
      </c>
      <c r="OB42" s="471">
        <f t="shared" si="395"/>
        <v>0</v>
      </c>
      <c r="OC42" s="471">
        <f t="shared" si="395"/>
        <v>0</v>
      </c>
      <c r="OD42" s="471">
        <f t="shared" si="395"/>
        <v>0</v>
      </c>
      <c r="OE42" s="471">
        <f t="shared" si="395"/>
        <v>0</v>
      </c>
      <c r="OF42" s="471">
        <f t="shared" si="395"/>
        <v>0</v>
      </c>
      <c r="OG42" s="471">
        <f t="shared" si="395"/>
        <v>0</v>
      </c>
      <c r="OH42" s="471">
        <f t="shared" si="395"/>
        <v>0</v>
      </c>
      <c r="OI42" s="471">
        <f t="shared" si="396"/>
        <v>0</v>
      </c>
      <c r="OJ42" s="471">
        <f t="shared" si="396"/>
        <v>0</v>
      </c>
      <c r="OK42" s="471">
        <f t="shared" si="396"/>
        <v>0</v>
      </c>
      <c r="OL42" s="471">
        <f t="shared" si="396"/>
        <v>0</v>
      </c>
      <c r="OM42" s="471">
        <f t="shared" si="396"/>
        <v>0</v>
      </c>
      <c r="ON42" s="471">
        <f t="shared" si="396"/>
        <v>0</v>
      </c>
      <c r="OO42" s="471">
        <f t="shared" si="396"/>
        <v>0</v>
      </c>
      <c r="OP42" s="471">
        <f t="shared" si="396"/>
        <v>0</v>
      </c>
      <c r="OQ42" s="471">
        <f t="shared" si="396"/>
        <v>0</v>
      </c>
      <c r="OR42" s="471">
        <f t="shared" si="396"/>
        <v>0</v>
      </c>
      <c r="OS42" s="471">
        <f t="shared" si="396"/>
        <v>0</v>
      </c>
      <c r="OT42" s="471">
        <f t="shared" si="396"/>
        <v>0</v>
      </c>
      <c r="OU42" s="471">
        <f t="shared" si="396"/>
        <v>0</v>
      </c>
      <c r="OV42" s="471">
        <f t="shared" si="396"/>
        <v>0</v>
      </c>
      <c r="OW42" s="471">
        <f t="shared" si="396"/>
        <v>0</v>
      </c>
      <c r="OX42" s="471">
        <f t="shared" si="396"/>
        <v>0</v>
      </c>
      <c r="OY42" s="471">
        <f t="shared" si="397"/>
        <v>0</v>
      </c>
      <c r="OZ42" s="471">
        <f t="shared" si="397"/>
        <v>0</v>
      </c>
      <c r="PA42" s="471">
        <f t="shared" si="397"/>
        <v>0</v>
      </c>
      <c r="PB42" s="471">
        <f t="shared" si="397"/>
        <v>0</v>
      </c>
      <c r="PC42" s="471">
        <f t="shared" si="397"/>
        <v>0</v>
      </c>
      <c r="PD42" s="471">
        <f t="shared" si="397"/>
        <v>0</v>
      </c>
      <c r="PE42" s="471">
        <f t="shared" si="397"/>
        <v>0</v>
      </c>
      <c r="PF42" s="471">
        <f t="shared" si="397"/>
        <v>0</v>
      </c>
      <c r="PG42" s="471">
        <f t="shared" si="397"/>
        <v>0</v>
      </c>
      <c r="PH42" s="471">
        <f t="shared" si="397"/>
        <v>0</v>
      </c>
      <c r="PI42" s="471">
        <f t="shared" si="397"/>
        <v>0</v>
      </c>
      <c r="PJ42" s="471">
        <f t="shared" si="397"/>
        <v>0</v>
      </c>
      <c r="PK42" s="471">
        <f t="shared" si="397"/>
        <v>0</v>
      </c>
      <c r="PL42" s="471">
        <f t="shared" si="397"/>
        <v>0</v>
      </c>
      <c r="PM42" s="471">
        <f t="shared" si="397"/>
        <v>0</v>
      </c>
      <c r="PN42" s="471">
        <f t="shared" si="397"/>
        <v>0</v>
      </c>
      <c r="PO42" s="471">
        <f t="shared" si="398"/>
        <v>0</v>
      </c>
      <c r="PP42" s="471">
        <f t="shared" si="398"/>
        <v>0</v>
      </c>
      <c r="PQ42" s="471">
        <f t="shared" si="398"/>
        <v>0</v>
      </c>
      <c r="PR42" s="471">
        <f t="shared" si="398"/>
        <v>0</v>
      </c>
      <c r="PS42" s="471">
        <f t="shared" si="398"/>
        <v>0</v>
      </c>
      <c r="PT42" s="471">
        <f t="shared" si="398"/>
        <v>0</v>
      </c>
      <c r="PU42" s="471">
        <f t="shared" si="398"/>
        <v>0</v>
      </c>
      <c r="PV42" s="471">
        <f t="shared" si="398"/>
        <v>0</v>
      </c>
      <c r="PW42" s="471">
        <f t="shared" si="398"/>
        <v>0</v>
      </c>
      <c r="PX42" s="471">
        <f t="shared" si="398"/>
        <v>0</v>
      </c>
      <c r="PY42" s="471">
        <f t="shared" si="398"/>
        <v>0</v>
      </c>
      <c r="PZ42" s="471">
        <f t="shared" si="398"/>
        <v>0</v>
      </c>
      <c r="QA42" s="471">
        <f t="shared" si="398"/>
        <v>0</v>
      </c>
      <c r="QB42" s="471">
        <f t="shared" si="398"/>
        <v>0</v>
      </c>
      <c r="QC42" s="471">
        <f t="shared" si="398"/>
        <v>0</v>
      </c>
      <c r="QD42" s="471">
        <f t="shared" si="398"/>
        <v>0</v>
      </c>
      <c r="QE42" s="471">
        <f t="shared" si="399"/>
        <v>0</v>
      </c>
      <c r="QF42" s="471">
        <f t="shared" si="399"/>
        <v>0</v>
      </c>
      <c r="QG42" s="471">
        <f t="shared" si="399"/>
        <v>0</v>
      </c>
      <c r="QH42" s="471">
        <f t="shared" si="399"/>
        <v>0</v>
      </c>
      <c r="QI42" s="471">
        <f t="shared" si="399"/>
        <v>0</v>
      </c>
      <c r="QJ42" s="471">
        <f t="shared" si="399"/>
        <v>0</v>
      </c>
      <c r="QK42" s="471">
        <f t="shared" si="399"/>
        <v>0</v>
      </c>
      <c r="QL42" s="471">
        <f t="shared" si="399"/>
        <v>0</v>
      </c>
      <c r="QM42" s="471">
        <f t="shared" si="399"/>
        <v>0</v>
      </c>
      <c r="QN42" s="471">
        <f t="shared" si="399"/>
        <v>0</v>
      </c>
      <c r="QO42" s="471">
        <f t="shared" si="399"/>
        <v>0</v>
      </c>
      <c r="QP42" s="471">
        <f t="shared" si="399"/>
        <v>0</v>
      </c>
      <c r="QQ42" s="471">
        <f t="shared" si="399"/>
        <v>0</v>
      </c>
      <c r="QR42" s="471">
        <f t="shared" si="399"/>
        <v>0</v>
      </c>
      <c r="QS42" s="471">
        <f t="shared" si="399"/>
        <v>0</v>
      </c>
      <c r="QT42" s="471">
        <f t="shared" si="399"/>
        <v>0</v>
      </c>
      <c r="QU42" s="471">
        <f t="shared" si="400"/>
        <v>0</v>
      </c>
      <c r="QV42" s="471">
        <f t="shared" si="400"/>
        <v>0</v>
      </c>
      <c r="QW42" s="471">
        <f t="shared" si="400"/>
        <v>0</v>
      </c>
      <c r="QX42" s="471">
        <f t="shared" si="400"/>
        <v>0</v>
      </c>
      <c r="QY42" s="471">
        <f t="shared" si="400"/>
        <v>0</v>
      </c>
      <c r="QZ42" s="471">
        <f t="shared" si="400"/>
        <v>0</v>
      </c>
      <c r="RA42" s="471">
        <f t="shared" si="400"/>
        <v>0</v>
      </c>
      <c r="RB42" s="471">
        <f t="shared" si="400"/>
        <v>0</v>
      </c>
      <c r="RC42" s="471">
        <f t="shared" si="400"/>
        <v>0</v>
      </c>
      <c r="RD42" s="471">
        <f t="shared" si="400"/>
        <v>0</v>
      </c>
      <c r="RE42" s="471">
        <f t="shared" si="400"/>
        <v>0</v>
      </c>
      <c r="RF42" s="471">
        <f t="shared" si="400"/>
        <v>0</v>
      </c>
      <c r="RG42" s="471">
        <f t="shared" si="400"/>
        <v>0</v>
      </c>
      <c r="RH42" s="471">
        <f t="shared" si="400"/>
        <v>0</v>
      </c>
      <c r="RI42" s="471">
        <f t="shared" si="400"/>
        <v>0</v>
      </c>
      <c r="RJ42" s="471">
        <f t="shared" si="400"/>
        <v>0</v>
      </c>
      <c r="RK42" s="471">
        <f t="shared" si="401"/>
        <v>0</v>
      </c>
      <c r="RL42" s="471">
        <f t="shared" si="401"/>
        <v>0</v>
      </c>
      <c r="RM42" s="471">
        <f t="shared" si="401"/>
        <v>0</v>
      </c>
      <c r="RN42" s="471">
        <f t="shared" si="401"/>
        <v>0</v>
      </c>
      <c r="RO42" s="471">
        <f t="shared" si="401"/>
        <v>0</v>
      </c>
      <c r="RP42" s="471">
        <f t="shared" si="401"/>
        <v>0</v>
      </c>
      <c r="RQ42" s="471">
        <f t="shared" si="401"/>
        <v>0</v>
      </c>
      <c r="RR42" s="471">
        <f t="shared" si="401"/>
        <v>0</v>
      </c>
      <c r="RS42" s="471">
        <f t="shared" si="401"/>
        <v>0</v>
      </c>
      <c r="RT42" s="471">
        <f t="shared" si="401"/>
        <v>0</v>
      </c>
      <c r="RU42" s="471">
        <f t="shared" si="401"/>
        <v>0</v>
      </c>
      <c r="RV42" s="471">
        <f t="shared" si="401"/>
        <v>0</v>
      </c>
      <c r="RW42" s="471">
        <f t="shared" si="401"/>
        <v>0</v>
      </c>
      <c r="RX42" s="471">
        <f t="shared" si="401"/>
        <v>0</v>
      </c>
      <c r="RY42" s="471">
        <f t="shared" si="401"/>
        <v>0</v>
      </c>
      <c r="RZ42" s="471">
        <f t="shared" si="401"/>
        <v>0</v>
      </c>
      <c r="SA42" s="471">
        <f t="shared" si="402"/>
        <v>0</v>
      </c>
      <c r="SB42" s="471">
        <f t="shared" si="402"/>
        <v>0</v>
      </c>
      <c r="SC42" s="471">
        <f t="shared" si="402"/>
        <v>0</v>
      </c>
      <c r="SD42" s="471">
        <f t="shared" si="402"/>
        <v>0</v>
      </c>
      <c r="SE42" s="471">
        <f t="shared" si="402"/>
        <v>0</v>
      </c>
      <c r="SF42" s="471">
        <f t="shared" si="402"/>
        <v>0</v>
      </c>
      <c r="SG42" s="471">
        <f t="shared" si="402"/>
        <v>0</v>
      </c>
      <c r="SH42" s="471">
        <f t="shared" si="402"/>
        <v>0</v>
      </c>
      <c r="SI42" s="471">
        <f t="shared" si="402"/>
        <v>0</v>
      </c>
      <c r="SJ42" s="471">
        <f t="shared" si="402"/>
        <v>0</v>
      </c>
      <c r="SK42" s="471">
        <f t="shared" si="402"/>
        <v>0</v>
      </c>
      <c r="SL42" s="471">
        <f t="shared" si="402"/>
        <v>0</v>
      </c>
      <c r="SM42" s="471">
        <f t="shared" si="402"/>
        <v>0</v>
      </c>
      <c r="SN42" s="471">
        <f t="shared" si="402"/>
        <v>0</v>
      </c>
      <c r="SO42" s="471">
        <f t="shared" si="402"/>
        <v>0</v>
      </c>
      <c r="SP42" s="471">
        <f t="shared" si="402"/>
        <v>0</v>
      </c>
      <c r="SQ42" s="471">
        <f t="shared" si="403"/>
        <v>0</v>
      </c>
      <c r="SR42" s="471">
        <f t="shared" si="403"/>
        <v>0</v>
      </c>
      <c r="SS42" s="471">
        <f t="shared" si="403"/>
        <v>0</v>
      </c>
      <c r="ST42" s="471">
        <f t="shared" si="403"/>
        <v>0</v>
      </c>
      <c r="SU42" s="471">
        <f t="shared" si="403"/>
        <v>0</v>
      </c>
      <c r="SV42" s="471">
        <f t="shared" si="403"/>
        <v>0</v>
      </c>
      <c r="SW42" s="471">
        <f t="shared" si="403"/>
        <v>0</v>
      </c>
      <c r="SX42" s="471">
        <f t="shared" si="403"/>
        <v>0</v>
      </c>
      <c r="SY42" s="471">
        <f t="shared" si="403"/>
        <v>0</v>
      </c>
      <c r="SZ42" s="471">
        <f t="shared" si="403"/>
        <v>0</v>
      </c>
      <c r="TA42" s="471">
        <f t="shared" si="403"/>
        <v>0</v>
      </c>
      <c r="TB42" s="471">
        <f t="shared" si="403"/>
        <v>0</v>
      </c>
      <c r="TC42" s="471">
        <f t="shared" si="403"/>
        <v>0</v>
      </c>
      <c r="TD42" s="471">
        <f t="shared" si="403"/>
        <v>0</v>
      </c>
      <c r="TE42" s="471">
        <f t="shared" si="403"/>
        <v>0</v>
      </c>
      <c r="TF42" s="471">
        <f t="shared" si="403"/>
        <v>0</v>
      </c>
      <c r="TG42" s="471">
        <f t="shared" si="404"/>
        <v>0</v>
      </c>
      <c r="TH42" s="471">
        <f t="shared" si="404"/>
        <v>0</v>
      </c>
      <c r="TI42" s="471">
        <f t="shared" si="404"/>
        <v>0</v>
      </c>
      <c r="TJ42" s="471">
        <f t="shared" si="404"/>
        <v>0</v>
      </c>
      <c r="TK42" s="471">
        <f t="shared" si="404"/>
        <v>0</v>
      </c>
      <c r="TL42" s="471">
        <f t="shared" si="404"/>
        <v>0</v>
      </c>
      <c r="TM42" s="471">
        <f t="shared" si="404"/>
        <v>0</v>
      </c>
      <c r="TN42" s="471">
        <f t="shared" si="404"/>
        <v>0</v>
      </c>
      <c r="TO42" s="471">
        <f t="shared" si="404"/>
        <v>0</v>
      </c>
      <c r="TP42" s="471">
        <f t="shared" si="404"/>
        <v>0</v>
      </c>
      <c r="TQ42" s="471">
        <f t="shared" si="404"/>
        <v>0</v>
      </c>
      <c r="TR42" s="471">
        <f t="shared" si="404"/>
        <v>0</v>
      </c>
      <c r="TS42" s="471">
        <f t="shared" si="404"/>
        <v>0</v>
      </c>
      <c r="TT42" s="471">
        <f t="shared" si="404"/>
        <v>0</v>
      </c>
      <c r="TU42" s="471">
        <f t="shared" si="404"/>
        <v>0</v>
      </c>
      <c r="TV42" s="471">
        <f t="shared" si="404"/>
        <v>0</v>
      </c>
      <c r="TW42" s="471">
        <f t="shared" si="405"/>
        <v>0</v>
      </c>
      <c r="TX42" s="471">
        <f t="shared" si="405"/>
        <v>0</v>
      </c>
      <c r="TY42" s="471">
        <f t="shared" si="405"/>
        <v>0</v>
      </c>
      <c r="TZ42" s="471">
        <f t="shared" si="405"/>
        <v>0</v>
      </c>
      <c r="UA42" s="471">
        <f t="shared" si="405"/>
        <v>0</v>
      </c>
      <c r="UB42" s="471">
        <f t="shared" si="405"/>
        <v>0</v>
      </c>
      <c r="UC42" s="471">
        <f t="shared" si="405"/>
        <v>0</v>
      </c>
      <c r="UD42" s="471">
        <f t="shared" si="405"/>
        <v>0</v>
      </c>
      <c r="UE42" s="471">
        <f t="shared" si="405"/>
        <v>0</v>
      </c>
      <c r="UF42" s="471">
        <f t="shared" si="405"/>
        <v>0</v>
      </c>
      <c r="UG42" s="471">
        <f t="shared" si="405"/>
        <v>0</v>
      </c>
      <c r="UH42" s="471">
        <f t="shared" si="405"/>
        <v>0</v>
      </c>
      <c r="UI42" s="471">
        <f t="shared" si="405"/>
        <v>0</v>
      </c>
      <c r="UJ42" s="471">
        <f t="shared" si="405"/>
        <v>0</v>
      </c>
      <c r="UK42" s="471">
        <f t="shared" si="405"/>
        <v>0</v>
      </c>
      <c r="UL42" s="471">
        <f t="shared" si="405"/>
        <v>0</v>
      </c>
      <c r="UM42" s="471">
        <f t="shared" si="406"/>
        <v>0</v>
      </c>
      <c r="UN42" s="471">
        <f t="shared" si="406"/>
        <v>0</v>
      </c>
      <c r="UO42" s="471">
        <f t="shared" si="406"/>
        <v>0</v>
      </c>
      <c r="UP42" s="471">
        <f t="shared" si="406"/>
        <v>0</v>
      </c>
      <c r="UQ42" s="471">
        <f t="shared" si="406"/>
        <v>0</v>
      </c>
      <c r="UR42" s="471">
        <f t="shared" si="406"/>
        <v>0</v>
      </c>
      <c r="US42" s="471">
        <f t="shared" si="406"/>
        <v>0</v>
      </c>
      <c r="UT42" s="471">
        <f t="shared" si="406"/>
        <v>0</v>
      </c>
      <c r="UU42" s="471">
        <f t="shared" si="406"/>
        <v>0</v>
      </c>
      <c r="UV42" s="471">
        <f t="shared" si="406"/>
        <v>0</v>
      </c>
      <c r="UW42" s="471">
        <f t="shared" si="406"/>
        <v>0</v>
      </c>
      <c r="UX42" s="471">
        <f t="shared" si="406"/>
        <v>0</v>
      </c>
      <c r="UY42" s="471">
        <f t="shared" si="406"/>
        <v>0</v>
      </c>
      <c r="UZ42" s="471">
        <f t="shared" si="406"/>
        <v>0</v>
      </c>
      <c r="VA42" s="471">
        <f t="shared" si="406"/>
        <v>0</v>
      </c>
      <c r="VB42" s="471">
        <f t="shared" si="406"/>
        <v>0</v>
      </c>
      <c r="VC42" s="471">
        <f t="shared" si="407"/>
        <v>0</v>
      </c>
      <c r="VD42" s="471">
        <f t="shared" si="407"/>
        <v>0</v>
      </c>
      <c r="VE42" s="471">
        <f t="shared" si="407"/>
        <v>0</v>
      </c>
      <c r="VF42" s="471">
        <f t="shared" si="407"/>
        <v>0</v>
      </c>
      <c r="VG42" s="471">
        <f t="shared" si="407"/>
        <v>0</v>
      </c>
      <c r="VH42" s="471">
        <f t="shared" si="407"/>
        <v>0</v>
      </c>
      <c r="VI42" s="471">
        <f t="shared" si="407"/>
        <v>0</v>
      </c>
      <c r="VJ42" s="471">
        <f t="shared" si="407"/>
        <v>0</v>
      </c>
      <c r="VK42" s="471">
        <f t="shared" si="407"/>
        <v>0</v>
      </c>
      <c r="VL42" s="471">
        <f t="shared" si="407"/>
        <v>0</v>
      </c>
      <c r="VM42" s="471">
        <f t="shared" si="407"/>
        <v>0</v>
      </c>
      <c r="VN42" s="471">
        <f t="shared" si="407"/>
        <v>0</v>
      </c>
      <c r="VO42" s="471">
        <f t="shared" si="407"/>
        <v>0</v>
      </c>
      <c r="VP42" s="471">
        <f t="shared" si="407"/>
        <v>0</v>
      </c>
      <c r="VQ42" s="471">
        <f t="shared" si="407"/>
        <v>0</v>
      </c>
      <c r="VR42" s="471">
        <f t="shared" si="407"/>
        <v>0</v>
      </c>
      <c r="VS42" s="471">
        <f t="shared" si="408"/>
        <v>0</v>
      </c>
      <c r="VT42" s="471">
        <f t="shared" si="408"/>
        <v>0</v>
      </c>
      <c r="VU42" s="471">
        <f t="shared" si="408"/>
        <v>0</v>
      </c>
      <c r="VV42" s="471">
        <f t="shared" si="408"/>
        <v>0</v>
      </c>
      <c r="VW42" s="471">
        <f t="shared" si="408"/>
        <v>0</v>
      </c>
      <c r="VX42" s="471">
        <f t="shared" si="408"/>
        <v>0</v>
      </c>
      <c r="VY42" s="471">
        <f t="shared" si="408"/>
        <v>0</v>
      </c>
      <c r="VZ42" s="471">
        <f t="shared" si="408"/>
        <v>0</v>
      </c>
      <c r="WA42" s="471">
        <f t="shared" si="408"/>
        <v>0</v>
      </c>
      <c r="WB42" s="471">
        <f t="shared" si="408"/>
        <v>0</v>
      </c>
      <c r="WC42" s="471">
        <f t="shared" si="408"/>
        <v>0</v>
      </c>
      <c r="WD42" s="471">
        <f t="shared" si="408"/>
        <v>0</v>
      </c>
    </row>
    <row r="43" spans="1:602" x14ac:dyDescent="0.35">
      <c r="A43" s="29"/>
      <c r="B43" s="29">
        <f t="shared" si="359"/>
        <v>12</v>
      </c>
      <c r="C43" s="29" t="s">
        <v>4</v>
      </c>
      <c r="D43" s="29" t="s">
        <v>74</v>
      </c>
      <c r="E43" s="69">
        <f>INDEX('Current RAP - 2024-25 Cycle'!$K:$K,MATCH('24-25 Projection - RAP Tendered'!$D43,'Current RAP - 2024-25 Cycle'!$C:$C,0),1)</f>
        <v>15825422.309999999</v>
      </c>
      <c r="F43" s="69">
        <f>INDEX('Current RAP - 2024-25 Cycle'!$G:$G,MATCH('24-25 Projection - RAP Tendered'!$D43,'Current RAP - 2024-25 Cycle'!$C:$C,0),1)</f>
        <v>11911200.579999998</v>
      </c>
      <c r="G43" s="69">
        <f t="shared" si="345"/>
        <v>3914221.7300000004</v>
      </c>
      <c r="H43" s="69">
        <f t="shared" si="360"/>
        <v>11911200.579999998</v>
      </c>
      <c r="I43" s="32">
        <v>45474</v>
      </c>
      <c r="J43" s="32">
        <v>45838</v>
      </c>
      <c r="K43" s="29" t="str">
        <f>INDEX('Current RAP - 2024-25 Cycle'!$D:$D,MATCH('24-25 Projection - RAP Tendered'!$D43,'Current RAP - 2024-25 Cycle'!$C:$C,0),1)</f>
        <v>IPCA</v>
      </c>
      <c r="L43" s="32" t="s">
        <v>10</v>
      </c>
      <c r="M43" s="32" t="s">
        <v>10</v>
      </c>
      <c r="N43" s="81">
        <v>0</v>
      </c>
      <c r="O43" s="81">
        <v>0</v>
      </c>
      <c r="P43" s="69">
        <f>IFERROR(INDEX('Tendered, Ruling 920-2025'!$F$19:$F$31,MATCH($D43,'Tendered, Ruling 920-2025'!$C$19:$C$31,0))-INDEX('Tendered, Ruling 920-2025'!$D$19:$D$31,MATCH($D43,'Tendered, Ruling 920-2025'!$C$19:$C$31,0)),0)</f>
        <v>0</v>
      </c>
      <c r="Q43" s="32">
        <f>INDEX('Current RAP - 2024-25 Cycle'!$L:$L,MATCH('24-25 Projection - RAP Tendered'!$D43,'Current RAP - 2024-25 Cycle'!$C:$C,0),1)</f>
        <v>40457</v>
      </c>
      <c r="R43" s="32">
        <f>INDEX('Current RAP - 2024-25 Cycle'!$M:$M,MATCH('24-25 Projection - RAP Tendered'!$D43,'Current RAP - 2024-25 Cycle'!$C:$C,0),1)</f>
        <v>51415</v>
      </c>
      <c r="S43" s="29"/>
      <c r="T43" s="29" t="str">
        <f t="shared" si="346"/>
        <v>013/2010</v>
      </c>
      <c r="U43" s="36">
        <f t="shared" si="347"/>
        <v>15.82542231</v>
      </c>
      <c r="V43" s="36">
        <f t="shared" si="347"/>
        <v>15.82542231</v>
      </c>
      <c r="W43" s="36">
        <f t="shared" si="347"/>
        <v>15.82542231</v>
      </c>
      <c r="X43" s="36">
        <f t="shared" si="347"/>
        <v>15.82542231</v>
      </c>
      <c r="Y43" s="36">
        <f t="shared" si="347"/>
        <v>15.82542231</v>
      </c>
      <c r="Z43" s="36">
        <f t="shared" si="347"/>
        <v>15.82542231</v>
      </c>
      <c r="AA43" s="36">
        <f t="shared" si="347"/>
        <v>15.82542231</v>
      </c>
      <c r="AB43" s="36">
        <f t="shared" si="347"/>
        <v>15.82542231</v>
      </c>
      <c r="AC43" s="36">
        <f t="shared" si="347"/>
        <v>15.82542231</v>
      </c>
      <c r="AD43" s="36">
        <f t="shared" si="347"/>
        <v>15.82542231</v>
      </c>
      <c r="AE43" s="36">
        <f t="shared" si="347"/>
        <v>15.82542231</v>
      </c>
      <c r="AF43" s="36">
        <f t="shared" si="347"/>
        <v>15.82542231</v>
      </c>
      <c r="AG43" s="36">
        <f t="shared" si="347"/>
        <v>15.82542231</v>
      </c>
      <c r="AH43" s="36">
        <f t="shared" si="347"/>
        <v>15.82542231</v>
      </c>
      <c r="AI43" s="36">
        <f t="shared" si="347"/>
        <v>15.82542231</v>
      </c>
      <c r="AJ43" s="36">
        <f t="shared" si="347"/>
        <v>15.82542231</v>
      </c>
      <c r="AK43" s="36">
        <f t="shared" si="412"/>
        <v>4.2116043244354842</v>
      </c>
      <c r="AL43" s="36">
        <f t="shared" si="412"/>
        <v>0</v>
      </c>
      <c r="AM43" s="36">
        <f t="shared" si="412"/>
        <v>0</v>
      </c>
      <c r="AN43" s="36">
        <f t="shared" si="412"/>
        <v>0</v>
      </c>
      <c r="AO43" s="36">
        <f t="shared" si="412"/>
        <v>0</v>
      </c>
      <c r="AP43" s="36">
        <f t="shared" si="412"/>
        <v>0</v>
      </c>
      <c r="AQ43" s="36">
        <f t="shared" si="412"/>
        <v>0</v>
      </c>
      <c r="AR43" s="36">
        <f t="shared" si="412"/>
        <v>0</v>
      </c>
      <c r="AS43" s="36">
        <f t="shared" si="412"/>
        <v>0</v>
      </c>
      <c r="AT43" s="36">
        <f t="shared" si="412"/>
        <v>0</v>
      </c>
      <c r="AU43" s="36">
        <f t="shared" si="412"/>
        <v>0</v>
      </c>
      <c r="AV43" s="36">
        <f t="shared" si="412"/>
        <v>0</v>
      </c>
      <c r="AW43" s="36">
        <f t="shared" si="412"/>
        <v>0</v>
      </c>
      <c r="AX43" s="36">
        <f t="shared" si="412"/>
        <v>0</v>
      </c>
      <c r="AY43" s="36">
        <f t="shared" si="412"/>
        <v>0</v>
      </c>
      <c r="AZ43" s="36">
        <f t="shared" si="412"/>
        <v>0</v>
      </c>
      <c r="BA43" s="36">
        <f t="shared" si="413"/>
        <v>0</v>
      </c>
      <c r="BB43" s="36">
        <f t="shared" si="413"/>
        <v>0</v>
      </c>
      <c r="BD43" s="29" t="str">
        <f t="shared" si="348"/>
        <v>013/2010</v>
      </c>
      <c r="BE43" s="36">
        <f t="shared" si="349"/>
        <v>3.9563555775000001</v>
      </c>
      <c r="BF43" s="36">
        <f t="shared" si="349"/>
        <v>3.9563555775000001</v>
      </c>
      <c r="BG43" s="36">
        <f t="shared" si="349"/>
        <v>3.9563555775000001</v>
      </c>
      <c r="BH43" s="36">
        <f t="shared" si="349"/>
        <v>3.9563555775000001</v>
      </c>
      <c r="BI43" s="36">
        <f t="shared" si="349"/>
        <v>3.9563555775000001</v>
      </c>
      <c r="BJ43" s="36">
        <f t="shared" si="349"/>
        <v>3.9563555775000001</v>
      </c>
      <c r="BK43" s="36">
        <f t="shared" si="349"/>
        <v>3.9563555775000001</v>
      </c>
      <c r="BL43" s="36">
        <f t="shared" si="349"/>
        <v>3.9563555775000001</v>
      </c>
      <c r="BM43" s="36">
        <f t="shared" si="349"/>
        <v>3.9563555775000001</v>
      </c>
      <c r="BN43" s="36">
        <f t="shared" si="349"/>
        <v>3.9563555775000001</v>
      </c>
      <c r="BO43" s="36">
        <f t="shared" si="349"/>
        <v>3.9563555775000001</v>
      </c>
      <c r="BP43" s="36">
        <f t="shared" si="349"/>
        <v>3.9563555775000001</v>
      </c>
      <c r="BQ43" s="36">
        <f t="shared" si="349"/>
        <v>3.9563555775000001</v>
      </c>
      <c r="BR43" s="36">
        <f t="shared" si="349"/>
        <v>3.9563555775000001</v>
      </c>
      <c r="BS43" s="36">
        <f t="shared" si="349"/>
        <v>3.9563555775000001</v>
      </c>
      <c r="BT43" s="36">
        <f t="shared" si="349"/>
        <v>3.9563555775000001</v>
      </c>
      <c r="BU43" s="36">
        <f t="shared" si="414"/>
        <v>3.9563555775000001</v>
      </c>
      <c r="BV43" s="36">
        <f t="shared" si="414"/>
        <v>3.9563555775000001</v>
      </c>
      <c r="BW43" s="36">
        <f t="shared" si="414"/>
        <v>3.9563555775000001</v>
      </c>
      <c r="BX43" s="36">
        <f t="shared" si="414"/>
        <v>3.9563555775000001</v>
      </c>
      <c r="BY43" s="36">
        <f t="shared" si="414"/>
        <v>3.9563555775000001</v>
      </c>
      <c r="BZ43" s="36">
        <f t="shared" si="414"/>
        <v>3.9563555775000001</v>
      </c>
      <c r="CA43" s="36">
        <f t="shared" si="414"/>
        <v>3.9563555775000001</v>
      </c>
      <c r="CB43" s="36">
        <f t="shared" si="414"/>
        <v>3.9563555775000001</v>
      </c>
      <c r="CC43" s="36">
        <f t="shared" si="414"/>
        <v>3.9563555775000001</v>
      </c>
      <c r="CD43" s="36">
        <f t="shared" si="414"/>
        <v>3.9563555775000001</v>
      </c>
      <c r="CE43" s="36">
        <f t="shared" si="414"/>
        <v>3.9563555775000001</v>
      </c>
      <c r="CF43" s="36">
        <f t="shared" si="414"/>
        <v>3.9563555775000001</v>
      </c>
      <c r="CG43" s="36">
        <f t="shared" si="414"/>
        <v>3.9563555775000001</v>
      </c>
      <c r="CH43" s="36">
        <f t="shared" si="414"/>
        <v>3.9563555775000001</v>
      </c>
      <c r="CI43" s="36">
        <f t="shared" si="414"/>
        <v>3.9563555775000001</v>
      </c>
      <c r="CJ43" s="36">
        <f t="shared" si="414"/>
        <v>3.9563555775000001</v>
      </c>
      <c r="CK43" s="36">
        <f t="shared" si="415"/>
        <v>3.9563555775000001</v>
      </c>
      <c r="CL43" s="36">
        <f t="shared" si="415"/>
        <v>3.9563555775000001</v>
      </c>
      <c r="CM43" s="36">
        <f t="shared" si="415"/>
        <v>3.9563555775000001</v>
      </c>
      <c r="CN43" s="36">
        <f t="shared" si="415"/>
        <v>3.9563555775000001</v>
      </c>
      <c r="CO43" s="36">
        <f t="shared" si="415"/>
        <v>3.9563555775000001</v>
      </c>
      <c r="CP43" s="36">
        <f t="shared" si="415"/>
        <v>3.9563555775000001</v>
      </c>
      <c r="CQ43" s="36">
        <f t="shared" si="415"/>
        <v>3.9563555775000001</v>
      </c>
      <c r="CR43" s="36">
        <f t="shared" si="415"/>
        <v>3.9563555775000001</v>
      </c>
      <c r="CS43" s="36">
        <f t="shared" si="415"/>
        <v>3.9563555775000001</v>
      </c>
      <c r="CT43" s="36">
        <f t="shared" si="415"/>
        <v>3.9563555775000001</v>
      </c>
      <c r="CU43" s="36">
        <f t="shared" si="415"/>
        <v>3.9563555775000001</v>
      </c>
      <c r="CV43" s="36">
        <f t="shared" si="415"/>
        <v>3.9563555775000001</v>
      </c>
      <c r="CW43" s="36">
        <f t="shared" si="415"/>
        <v>3.9563555775000001</v>
      </c>
      <c r="CX43" s="36">
        <f t="shared" si="415"/>
        <v>3.9563555775000001</v>
      </c>
      <c r="CY43" s="36">
        <f t="shared" si="415"/>
        <v>3.9563555775000001</v>
      </c>
      <c r="CZ43" s="36">
        <f t="shared" si="415"/>
        <v>3.9563555775000001</v>
      </c>
      <c r="DA43" s="36">
        <f t="shared" si="416"/>
        <v>3.9563555775000001</v>
      </c>
      <c r="DB43" s="36">
        <f t="shared" si="416"/>
        <v>3.9563555775000001</v>
      </c>
      <c r="DC43" s="36">
        <f t="shared" si="416"/>
        <v>3.9563555775000001</v>
      </c>
      <c r="DD43" s="36">
        <f t="shared" si="416"/>
        <v>3.9563555775000001</v>
      </c>
      <c r="DE43" s="36">
        <f t="shared" si="416"/>
        <v>3.9563555775000001</v>
      </c>
      <c r="DF43" s="36">
        <f t="shared" si="416"/>
        <v>3.9563555775000001</v>
      </c>
      <c r="DG43" s="36">
        <f t="shared" si="416"/>
        <v>3.9563555775000001</v>
      </c>
      <c r="DH43" s="36">
        <f t="shared" si="416"/>
        <v>3.9563555775000001</v>
      </c>
      <c r="DI43" s="36">
        <f t="shared" si="416"/>
        <v>3.9563555775000001</v>
      </c>
      <c r="DJ43" s="36">
        <f t="shared" si="416"/>
        <v>3.9563555775000001</v>
      </c>
      <c r="DK43" s="36">
        <f t="shared" si="416"/>
        <v>3.9563555775000001</v>
      </c>
      <c r="DL43" s="36">
        <f t="shared" si="416"/>
        <v>3.9563555775000001</v>
      </c>
      <c r="DM43" s="36">
        <f t="shared" si="416"/>
        <v>3.9563555775000001</v>
      </c>
      <c r="DN43" s="36">
        <f t="shared" si="416"/>
        <v>3.9563555775000001</v>
      </c>
      <c r="DO43" s="36">
        <f t="shared" si="416"/>
        <v>3.9563555775000001</v>
      </c>
      <c r="DP43" s="36">
        <f t="shared" si="416"/>
        <v>3.9563555775000001</v>
      </c>
      <c r="DQ43" s="36">
        <f t="shared" si="417"/>
        <v>3.9563555775000001</v>
      </c>
      <c r="DR43" s="36">
        <f t="shared" si="417"/>
        <v>0.25524874693548388</v>
      </c>
      <c r="DS43" s="36">
        <f t="shared" si="417"/>
        <v>0</v>
      </c>
      <c r="DT43" s="36">
        <f t="shared" si="417"/>
        <v>0</v>
      </c>
      <c r="DU43" s="36">
        <f t="shared" si="417"/>
        <v>0</v>
      </c>
      <c r="DV43" s="36">
        <f t="shared" si="417"/>
        <v>0</v>
      </c>
      <c r="DW43" s="36">
        <f t="shared" si="417"/>
        <v>0</v>
      </c>
      <c r="DX43" s="36">
        <f t="shared" si="417"/>
        <v>0</v>
      </c>
      <c r="DY43" s="36">
        <f t="shared" si="417"/>
        <v>0</v>
      </c>
      <c r="DZ43" s="36">
        <f t="shared" si="417"/>
        <v>0</v>
      </c>
      <c r="EA43" s="36">
        <f t="shared" si="417"/>
        <v>0</v>
      </c>
      <c r="EB43" s="36">
        <f t="shared" si="417"/>
        <v>0</v>
      </c>
      <c r="EC43" s="36">
        <f t="shared" si="417"/>
        <v>0</v>
      </c>
      <c r="ED43" s="36">
        <f t="shared" si="417"/>
        <v>0</v>
      </c>
      <c r="EE43" s="36">
        <f t="shared" si="417"/>
        <v>0</v>
      </c>
      <c r="EF43" s="36">
        <f t="shared" si="410"/>
        <v>0</v>
      </c>
      <c r="EG43" s="36">
        <f t="shared" si="410"/>
        <v>0</v>
      </c>
      <c r="EH43" s="36">
        <f t="shared" si="410"/>
        <v>0</v>
      </c>
      <c r="EI43" s="36">
        <f t="shared" si="410"/>
        <v>0</v>
      </c>
      <c r="EJ43" s="36">
        <f t="shared" si="410"/>
        <v>0</v>
      </c>
      <c r="EK43" s="36">
        <f t="shared" si="410"/>
        <v>0</v>
      </c>
      <c r="EL43" s="36">
        <f t="shared" si="410"/>
        <v>0</v>
      </c>
      <c r="EM43" s="36">
        <f t="shared" si="410"/>
        <v>0</v>
      </c>
      <c r="EN43" s="36">
        <f t="shared" si="410"/>
        <v>0</v>
      </c>
      <c r="EO43" s="36">
        <f t="shared" si="410"/>
        <v>0</v>
      </c>
      <c r="EP43" s="36">
        <f t="shared" si="410"/>
        <v>0</v>
      </c>
      <c r="EQ43" s="36">
        <f t="shared" si="410"/>
        <v>0</v>
      </c>
      <c r="ER43" s="36">
        <f t="shared" si="410"/>
        <v>0</v>
      </c>
      <c r="ES43" s="36">
        <f t="shared" si="410"/>
        <v>0</v>
      </c>
      <c r="ET43" s="36">
        <f t="shared" si="410"/>
        <v>0</v>
      </c>
      <c r="EU43" s="36">
        <f t="shared" si="410"/>
        <v>0</v>
      </c>
      <c r="EV43" s="36">
        <f t="shared" si="410"/>
        <v>0</v>
      </c>
      <c r="EW43" s="36">
        <f t="shared" si="410"/>
        <v>0</v>
      </c>
      <c r="EX43" s="36">
        <f t="shared" si="410"/>
        <v>0</v>
      </c>
      <c r="EY43" s="36">
        <f t="shared" si="410"/>
        <v>0</v>
      </c>
      <c r="EZ43" s="36">
        <f t="shared" si="410"/>
        <v>0</v>
      </c>
      <c r="FA43" s="36">
        <f t="shared" si="410"/>
        <v>0</v>
      </c>
      <c r="FB43" s="36">
        <f t="shared" si="410"/>
        <v>0</v>
      </c>
      <c r="FC43" s="36">
        <f t="shared" si="410"/>
        <v>0</v>
      </c>
      <c r="FD43" s="36">
        <f t="shared" si="410"/>
        <v>0</v>
      </c>
      <c r="FE43" s="36">
        <f t="shared" si="410"/>
        <v>0</v>
      </c>
      <c r="FF43" s="36">
        <f t="shared" si="410"/>
        <v>0</v>
      </c>
      <c r="FG43" s="36">
        <f t="shared" si="410"/>
        <v>0</v>
      </c>
      <c r="FH43" s="36">
        <f t="shared" si="410"/>
        <v>0</v>
      </c>
      <c r="FI43" s="36">
        <f t="shared" si="410"/>
        <v>0</v>
      </c>
      <c r="FJ43" s="36">
        <f t="shared" si="410"/>
        <v>0</v>
      </c>
      <c r="FK43" s="36">
        <f t="shared" si="410"/>
        <v>0</v>
      </c>
      <c r="FL43" s="36">
        <f t="shared" si="410"/>
        <v>0</v>
      </c>
      <c r="FM43" s="36">
        <f t="shared" si="410"/>
        <v>0</v>
      </c>
      <c r="FN43" s="36">
        <f t="shared" si="410"/>
        <v>0</v>
      </c>
      <c r="FO43" s="36">
        <f t="shared" si="410"/>
        <v>0</v>
      </c>
      <c r="FP43" s="36">
        <f t="shared" si="410"/>
        <v>0</v>
      </c>
      <c r="FQ43" s="36">
        <f t="shared" si="410"/>
        <v>0</v>
      </c>
      <c r="FR43" s="36">
        <f t="shared" si="410"/>
        <v>0</v>
      </c>
      <c r="FS43" s="36">
        <f t="shared" si="410"/>
        <v>0</v>
      </c>
      <c r="FT43" s="36">
        <f t="shared" si="410"/>
        <v>0</v>
      </c>
      <c r="FU43" s="36">
        <f t="shared" si="410"/>
        <v>0</v>
      </c>
      <c r="FV43" s="36">
        <f t="shared" si="410"/>
        <v>0</v>
      </c>
      <c r="FW43" s="36">
        <f t="shared" si="410"/>
        <v>0</v>
      </c>
      <c r="FX43" s="36">
        <f t="shared" si="410"/>
        <v>0</v>
      </c>
      <c r="FY43" s="36">
        <f t="shared" si="410"/>
        <v>0</v>
      </c>
      <c r="FZ43" s="36">
        <f t="shared" si="410"/>
        <v>0</v>
      </c>
      <c r="GA43" s="36">
        <f t="shared" si="410"/>
        <v>0</v>
      </c>
      <c r="GB43" s="36">
        <f t="shared" si="411"/>
        <v>0</v>
      </c>
      <c r="GC43" s="36">
        <f t="shared" si="369"/>
        <v>0</v>
      </c>
      <c r="GD43" s="36">
        <f t="shared" si="336"/>
        <v>0</v>
      </c>
      <c r="GE43" s="36">
        <f t="shared" si="336"/>
        <v>0</v>
      </c>
      <c r="GF43" s="36">
        <f t="shared" si="336"/>
        <v>0</v>
      </c>
      <c r="GG43" s="36">
        <f t="shared" si="336"/>
        <v>0</v>
      </c>
      <c r="GH43" s="36">
        <f t="shared" si="336"/>
        <v>0</v>
      </c>
      <c r="GI43" s="36">
        <f t="shared" si="336"/>
        <v>0</v>
      </c>
      <c r="GJ43" s="36">
        <f t="shared" si="336"/>
        <v>0</v>
      </c>
      <c r="GL43" s="29" t="str">
        <f t="shared" si="350"/>
        <v>013/2010</v>
      </c>
      <c r="GM43" s="263">
        <f t="shared" si="337"/>
        <v>1.3187851925</v>
      </c>
      <c r="GN43" s="263">
        <f t="shared" si="337"/>
        <v>1.3187851925</v>
      </c>
      <c r="GO43" s="263">
        <f t="shared" si="337"/>
        <v>1.3187851925</v>
      </c>
      <c r="GP43" s="263">
        <f t="shared" si="337"/>
        <v>1.3187851925</v>
      </c>
      <c r="GQ43" s="263">
        <f t="shared" si="337"/>
        <v>1.3187851925</v>
      </c>
      <c r="GR43" s="263">
        <f t="shared" si="337"/>
        <v>1.3187851925</v>
      </c>
      <c r="GS43" s="263">
        <f t="shared" si="337"/>
        <v>1.3187851925</v>
      </c>
      <c r="GT43" s="263">
        <f t="shared" si="337"/>
        <v>1.3187851925</v>
      </c>
      <c r="GU43" s="263">
        <f t="shared" si="337"/>
        <v>1.3187851925</v>
      </c>
      <c r="GV43" s="263">
        <f t="shared" si="337"/>
        <v>1.3187851925</v>
      </c>
      <c r="GW43" s="263">
        <f t="shared" si="337"/>
        <v>1.3187851925</v>
      </c>
      <c r="GX43" s="263">
        <f t="shared" si="337"/>
        <v>1.3187851925</v>
      </c>
      <c r="GY43" s="471">
        <f t="shared" si="384"/>
        <v>1.3187851925</v>
      </c>
      <c r="GZ43" s="471">
        <f t="shared" si="384"/>
        <v>1.3187851925</v>
      </c>
      <c r="HA43" s="471">
        <f t="shared" si="384"/>
        <v>1.3187851925</v>
      </c>
      <c r="HB43" s="471">
        <f t="shared" si="384"/>
        <v>1.3187851925</v>
      </c>
      <c r="HC43" s="471">
        <f t="shared" si="384"/>
        <v>1.3187851925</v>
      </c>
      <c r="HD43" s="471">
        <f t="shared" si="384"/>
        <v>1.3187851925</v>
      </c>
      <c r="HE43" s="471">
        <f t="shared" si="384"/>
        <v>1.3187851925</v>
      </c>
      <c r="HF43" s="471">
        <f t="shared" si="384"/>
        <v>1.3187851925</v>
      </c>
      <c r="HG43" s="471">
        <f t="shared" si="384"/>
        <v>1.3187851925</v>
      </c>
      <c r="HH43" s="471">
        <f t="shared" si="384"/>
        <v>1.3187851925</v>
      </c>
      <c r="HI43" s="471">
        <f t="shared" si="384"/>
        <v>1.3187851925</v>
      </c>
      <c r="HJ43" s="471">
        <f t="shared" si="384"/>
        <v>1.3187851925</v>
      </c>
      <c r="HK43" s="471">
        <f t="shared" si="384"/>
        <v>1.3187851925</v>
      </c>
      <c r="HL43" s="471">
        <f t="shared" si="384"/>
        <v>1.3187851925</v>
      </c>
      <c r="HM43" s="471">
        <f t="shared" si="384"/>
        <v>1.3187851925</v>
      </c>
      <c r="HN43" s="471">
        <f t="shared" si="384"/>
        <v>1.3187851925</v>
      </c>
      <c r="HO43" s="471">
        <f t="shared" si="385"/>
        <v>1.3187851925</v>
      </c>
      <c r="HP43" s="471">
        <f t="shared" si="385"/>
        <v>1.3187851925</v>
      </c>
      <c r="HQ43" s="471">
        <f t="shared" si="385"/>
        <v>1.3187851925</v>
      </c>
      <c r="HR43" s="471">
        <f t="shared" si="385"/>
        <v>1.3187851925</v>
      </c>
      <c r="HS43" s="471">
        <f t="shared" si="385"/>
        <v>1.3187851925</v>
      </c>
      <c r="HT43" s="471">
        <f t="shared" si="385"/>
        <v>1.3187851925</v>
      </c>
      <c r="HU43" s="471">
        <f t="shared" si="385"/>
        <v>1.3187851925</v>
      </c>
      <c r="HV43" s="471">
        <f t="shared" si="385"/>
        <v>1.3187851925</v>
      </c>
      <c r="HW43" s="471">
        <f t="shared" si="385"/>
        <v>1.3187851925</v>
      </c>
      <c r="HX43" s="471">
        <f t="shared" si="385"/>
        <v>1.3187851925</v>
      </c>
      <c r="HY43" s="471">
        <f t="shared" si="385"/>
        <v>1.3187851925</v>
      </c>
      <c r="HZ43" s="471">
        <f t="shared" si="385"/>
        <v>1.3187851925</v>
      </c>
      <c r="IA43" s="471">
        <f t="shared" si="385"/>
        <v>1.3187851925</v>
      </c>
      <c r="IB43" s="471">
        <f t="shared" si="385"/>
        <v>1.3187851925</v>
      </c>
      <c r="IC43" s="471">
        <f t="shared" si="385"/>
        <v>1.3187851925</v>
      </c>
      <c r="ID43" s="471">
        <f t="shared" si="385"/>
        <v>1.3187851925</v>
      </c>
      <c r="IE43" s="471">
        <f t="shared" si="386"/>
        <v>1.3187851925</v>
      </c>
      <c r="IF43" s="471">
        <f t="shared" si="386"/>
        <v>1.3187851925</v>
      </c>
      <c r="IG43" s="471">
        <f t="shared" si="386"/>
        <v>1.3187851925</v>
      </c>
      <c r="IH43" s="471">
        <f t="shared" si="386"/>
        <v>1.3187851925</v>
      </c>
      <c r="II43" s="471">
        <f t="shared" si="386"/>
        <v>1.3187851925</v>
      </c>
      <c r="IJ43" s="471">
        <f t="shared" si="386"/>
        <v>1.3187851925</v>
      </c>
      <c r="IK43" s="471">
        <f t="shared" si="386"/>
        <v>1.3187851925</v>
      </c>
      <c r="IL43" s="471">
        <f t="shared" si="386"/>
        <v>1.3187851925</v>
      </c>
      <c r="IM43" s="471">
        <f t="shared" si="386"/>
        <v>1.3187851925</v>
      </c>
      <c r="IN43" s="471">
        <f t="shared" si="386"/>
        <v>1.3187851925</v>
      </c>
      <c r="IO43" s="471">
        <f t="shared" si="386"/>
        <v>1.3187851925</v>
      </c>
      <c r="IP43" s="471">
        <f t="shared" si="386"/>
        <v>1.3187851925</v>
      </c>
      <c r="IQ43" s="471">
        <f t="shared" si="386"/>
        <v>1.3187851925</v>
      </c>
      <c r="IR43" s="471">
        <f t="shared" si="386"/>
        <v>1.3187851925</v>
      </c>
      <c r="IS43" s="471">
        <f t="shared" si="386"/>
        <v>1.3187851925</v>
      </c>
      <c r="IT43" s="471">
        <f t="shared" si="386"/>
        <v>1.3187851925</v>
      </c>
      <c r="IU43" s="471">
        <f t="shared" si="387"/>
        <v>1.3187851925</v>
      </c>
      <c r="IV43" s="471">
        <f t="shared" si="387"/>
        <v>1.3187851925</v>
      </c>
      <c r="IW43" s="471">
        <f t="shared" si="387"/>
        <v>1.3187851925</v>
      </c>
      <c r="IX43" s="471">
        <f t="shared" si="387"/>
        <v>1.3187851925</v>
      </c>
      <c r="IY43" s="471">
        <f t="shared" si="387"/>
        <v>1.3187851925</v>
      </c>
      <c r="IZ43" s="471">
        <f t="shared" si="387"/>
        <v>1.3187851925</v>
      </c>
      <c r="JA43" s="471">
        <f t="shared" si="387"/>
        <v>1.3187851925</v>
      </c>
      <c r="JB43" s="471">
        <f t="shared" si="387"/>
        <v>1.3187851925</v>
      </c>
      <c r="JC43" s="471">
        <f t="shared" si="387"/>
        <v>1.3187851925</v>
      </c>
      <c r="JD43" s="471">
        <f t="shared" si="387"/>
        <v>1.3187851925</v>
      </c>
      <c r="JE43" s="471">
        <f t="shared" si="387"/>
        <v>1.3187851925</v>
      </c>
      <c r="JF43" s="471">
        <f t="shared" si="387"/>
        <v>1.3187851925</v>
      </c>
      <c r="JG43" s="471">
        <f t="shared" si="387"/>
        <v>1.3187851925</v>
      </c>
      <c r="JH43" s="471">
        <f t="shared" si="387"/>
        <v>1.3187851925</v>
      </c>
      <c r="JI43" s="471">
        <f t="shared" si="387"/>
        <v>1.3187851925</v>
      </c>
      <c r="JJ43" s="471">
        <f t="shared" si="387"/>
        <v>1.3187851925</v>
      </c>
      <c r="JK43" s="471">
        <f t="shared" si="388"/>
        <v>1.3187851925</v>
      </c>
      <c r="JL43" s="471">
        <f t="shared" si="388"/>
        <v>1.3187851925</v>
      </c>
      <c r="JM43" s="471">
        <f t="shared" si="388"/>
        <v>1.3187851925</v>
      </c>
      <c r="JN43" s="471">
        <f t="shared" si="388"/>
        <v>1.3187851925</v>
      </c>
      <c r="JO43" s="471">
        <f t="shared" si="388"/>
        <v>1.3187851925</v>
      </c>
      <c r="JP43" s="471">
        <f t="shared" si="388"/>
        <v>1.3187851925</v>
      </c>
      <c r="JQ43" s="471">
        <f t="shared" si="388"/>
        <v>1.3187851925</v>
      </c>
      <c r="JR43" s="471">
        <f t="shared" si="388"/>
        <v>1.3187851925</v>
      </c>
      <c r="JS43" s="471">
        <f t="shared" si="388"/>
        <v>1.3187851925</v>
      </c>
      <c r="JT43" s="471">
        <f t="shared" si="388"/>
        <v>1.3187851925</v>
      </c>
      <c r="JU43" s="471">
        <f t="shared" si="388"/>
        <v>1.3187851925</v>
      </c>
      <c r="JV43" s="471">
        <f t="shared" si="388"/>
        <v>1.3187851925</v>
      </c>
      <c r="JW43" s="471">
        <f t="shared" si="388"/>
        <v>1.3187851925</v>
      </c>
      <c r="JX43" s="471">
        <f t="shared" si="388"/>
        <v>1.3187851925</v>
      </c>
      <c r="JY43" s="471">
        <f t="shared" si="388"/>
        <v>1.3187851925</v>
      </c>
      <c r="JZ43" s="471">
        <f t="shared" si="388"/>
        <v>1.3187851925</v>
      </c>
      <c r="KA43" s="471">
        <f t="shared" si="389"/>
        <v>1.3187851925</v>
      </c>
      <c r="KB43" s="471">
        <f t="shared" si="389"/>
        <v>1.3187851925</v>
      </c>
      <c r="KC43" s="471">
        <f t="shared" si="389"/>
        <v>1.3187851925</v>
      </c>
      <c r="KD43" s="471">
        <f t="shared" si="389"/>
        <v>1.3187851925</v>
      </c>
      <c r="KE43" s="471">
        <f t="shared" si="389"/>
        <v>1.3187851925</v>
      </c>
      <c r="KF43" s="471">
        <f t="shared" si="389"/>
        <v>1.3187851925</v>
      </c>
      <c r="KG43" s="471">
        <f t="shared" si="389"/>
        <v>1.3187851925</v>
      </c>
      <c r="KH43" s="471">
        <f t="shared" si="389"/>
        <v>1.3187851925</v>
      </c>
      <c r="KI43" s="471">
        <f t="shared" si="389"/>
        <v>1.3187851925</v>
      </c>
      <c r="KJ43" s="471">
        <f t="shared" si="389"/>
        <v>1.3187851925</v>
      </c>
      <c r="KK43" s="471">
        <f t="shared" si="389"/>
        <v>1.3187851925</v>
      </c>
      <c r="KL43" s="471">
        <f t="shared" si="389"/>
        <v>1.3187851925</v>
      </c>
      <c r="KM43" s="471">
        <f t="shared" si="389"/>
        <v>1.3187851925</v>
      </c>
      <c r="KN43" s="471">
        <f t="shared" si="389"/>
        <v>1.3187851925</v>
      </c>
      <c r="KO43" s="471">
        <f t="shared" si="389"/>
        <v>1.3187851925</v>
      </c>
      <c r="KP43" s="471">
        <f t="shared" si="389"/>
        <v>1.3187851925</v>
      </c>
      <c r="KQ43" s="471">
        <f t="shared" si="390"/>
        <v>1.3187851925</v>
      </c>
      <c r="KR43" s="471">
        <f t="shared" si="390"/>
        <v>1.3187851925</v>
      </c>
      <c r="KS43" s="471">
        <f t="shared" si="390"/>
        <v>1.3187851925</v>
      </c>
      <c r="KT43" s="471">
        <f t="shared" si="390"/>
        <v>1.3187851925</v>
      </c>
      <c r="KU43" s="471">
        <f t="shared" si="390"/>
        <v>1.3187851925</v>
      </c>
      <c r="KV43" s="471">
        <f t="shared" si="390"/>
        <v>1.3187851925</v>
      </c>
      <c r="KW43" s="471">
        <f t="shared" si="390"/>
        <v>1.3187851925</v>
      </c>
      <c r="KX43" s="471">
        <f t="shared" si="390"/>
        <v>1.3187851925</v>
      </c>
      <c r="KY43" s="471">
        <f t="shared" si="390"/>
        <v>1.3187851925</v>
      </c>
      <c r="KZ43" s="471">
        <f t="shared" si="390"/>
        <v>1.3187851925</v>
      </c>
      <c r="LA43" s="471">
        <f t="shared" si="390"/>
        <v>1.3187851925</v>
      </c>
      <c r="LB43" s="471">
        <f t="shared" si="390"/>
        <v>1.3187851925</v>
      </c>
      <c r="LC43" s="471">
        <f t="shared" si="390"/>
        <v>1.3187851925</v>
      </c>
      <c r="LD43" s="471">
        <f t="shared" si="390"/>
        <v>1.3187851925</v>
      </c>
      <c r="LE43" s="471">
        <f t="shared" si="390"/>
        <v>1.3187851925</v>
      </c>
      <c r="LF43" s="471">
        <f t="shared" si="390"/>
        <v>1.3187851925</v>
      </c>
      <c r="LG43" s="471">
        <f t="shared" si="391"/>
        <v>1.3187851925</v>
      </c>
      <c r="LH43" s="471">
        <f t="shared" si="391"/>
        <v>1.3187851925</v>
      </c>
      <c r="LI43" s="471">
        <f t="shared" si="391"/>
        <v>1.3187851925</v>
      </c>
      <c r="LJ43" s="471">
        <f t="shared" si="391"/>
        <v>1.3187851925</v>
      </c>
      <c r="LK43" s="471">
        <f t="shared" si="391"/>
        <v>1.3187851925</v>
      </c>
      <c r="LL43" s="471">
        <f t="shared" si="391"/>
        <v>1.3187851925</v>
      </c>
      <c r="LM43" s="471">
        <f t="shared" si="391"/>
        <v>1.3187851925</v>
      </c>
      <c r="LN43" s="471">
        <f t="shared" si="391"/>
        <v>1.3187851925</v>
      </c>
      <c r="LO43" s="471">
        <f t="shared" si="391"/>
        <v>1.3187851925</v>
      </c>
      <c r="LP43" s="471">
        <f t="shared" si="391"/>
        <v>1.3187851925</v>
      </c>
      <c r="LQ43" s="471">
        <f t="shared" si="391"/>
        <v>1.3187851925</v>
      </c>
      <c r="LR43" s="471">
        <f t="shared" si="391"/>
        <v>1.3187851925</v>
      </c>
      <c r="LS43" s="471">
        <f t="shared" si="391"/>
        <v>1.3187851925</v>
      </c>
      <c r="LT43" s="471">
        <f t="shared" si="391"/>
        <v>1.3187851925</v>
      </c>
      <c r="LU43" s="471">
        <f t="shared" si="391"/>
        <v>1.3187851925</v>
      </c>
      <c r="LV43" s="471">
        <f t="shared" si="391"/>
        <v>1.3187851925</v>
      </c>
      <c r="LW43" s="471">
        <f t="shared" si="392"/>
        <v>1.3187851925</v>
      </c>
      <c r="LX43" s="471">
        <f t="shared" si="392"/>
        <v>1.3187851925</v>
      </c>
      <c r="LY43" s="471">
        <f t="shared" si="392"/>
        <v>1.3187851925</v>
      </c>
      <c r="LZ43" s="471">
        <f t="shared" si="392"/>
        <v>1.3187851925</v>
      </c>
      <c r="MA43" s="471">
        <f t="shared" si="392"/>
        <v>1.3187851925</v>
      </c>
      <c r="MB43" s="471">
        <f t="shared" si="392"/>
        <v>1.3187851925</v>
      </c>
      <c r="MC43" s="471">
        <f t="shared" si="392"/>
        <v>1.3187851925</v>
      </c>
      <c r="MD43" s="471">
        <f t="shared" si="392"/>
        <v>1.3187851925</v>
      </c>
      <c r="ME43" s="471">
        <f t="shared" si="392"/>
        <v>1.3187851925</v>
      </c>
      <c r="MF43" s="471">
        <f t="shared" si="392"/>
        <v>1.3187851925</v>
      </c>
      <c r="MG43" s="471">
        <f t="shared" si="392"/>
        <v>1.3187851925</v>
      </c>
      <c r="MH43" s="471">
        <f t="shared" si="392"/>
        <v>1.3187851925</v>
      </c>
      <c r="MI43" s="471">
        <f t="shared" si="392"/>
        <v>1.3187851925</v>
      </c>
      <c r="MJ43" s="471">
        <f t="shared" si="392"/>
        <v>1.3187851925</v>
      </c>
      <c r="MK43" s="471">
        <f t="shared" si="392"/>
        <v>1.3187851925</v>
      </c>
      <c r="ML43" s="471">
        <f t="shared" si="392"/>
        <v>1.3187851925</v>
      </c>
      <c r="MM43" s="471">
        <f t="shared" si="393"/>
        <v>1.3187851925</v>
      </c>
      <c r="MN43" s="471">
        <f t="shared" si="393"/>
        <v>1.3187851925</v>
      </c>
      <c r="MO43" s="471">
        <f t="shared" si="393"/>
        <v>1.3187851925</v>
      </c>
      <c r="MP43" s="471">
        <f t="shared" si="393"/>
        <v>1.3187851925</v>
      </c>
      <c r="MQ43" s="471">
        <f t="shared" si="393"/>
        <v>1.3187851925</v>
      </c>
      <c r="MR43" s="471">
        <f t="shared" si="393"/>
        <v>1.3187851925</v>
      </c>
      <c r="MS43" s="471">
        <f t="shared" si="393"/>
        <v>1.3187851925</v>
      </c>
      <c r="MT43" s="471">
        <f t="shared" si="393"/>
        <v>1.3187851925</v>
      </c>
      <c r="MU43" s="471">
        <f t="shared" si="393"/>
        <v>1.3187851925</v>
      </c>
      <c r="MV43" s="471">
        <f t="shared" si="393"/>
        <v>1.3187851925</v>
      </c>
      <c r="MW43" s="471">
        <f t="shared" si="393"/>
        <v>1.3187851925</v>
      </c>
      <c r="MX43" s="471">
        <f t="shared" si="393"/>
        <v>1.3187851925</v>
      </c>
      <c r="MY43" s="471">
        <f t="shared" si="393"/>
        <v>1.3187851925</v>
      </c>
      <c r="MZ43" s="471">
        <f t="shared" si="393"/>
        <v>1.3187851925</v>
      </c>
      <c r="NA43" s="471">
        <f t="shared" si="393"/>
        <v>1.3187851925</v>
      </c>
      <c r="NB43" s="471">
        <f t="shared" si="393"/>
        <v>1.3187851925</v>
      </c>
      <c r="NC43" s="471">
        <f t="shared" si="394"/>
        <v>1.3187851925</v>
      </c>
      <c r="ND43" s="471">
        <f t="shared" si="394"/>
        <v>1.3187851925</v>
      </c>
      <c r="NE43" s="471">
        <f t="shared" si="394"/>
        <v>1.3187851925</v>
      </c>
      <c r="NF43" s="471">
        <f t="shared" si="394"/>
        <v>1.3187851925</v>
      </c>
      <c r="NG43" s="471">
        <f t="shared" si="394"/>
        <v>1.3187851925</v>
      </c>
      <c r="NH43" s="471">
        <f t="shared" si="394"/>
        <v>1.3187851925</v>
      </c>
      <c r="NI43" s="471">
        <f t="shared" si="394"/>
        <v>1.3187851925</v>
      </c>
      <c r="NJ43" s="471">
        <f t="shared" si="394"/>
        <v>1.3187851925</v>
      </c>
      <c r="NK43" s="471">
        <f t="shared" si="394"/>
        <v>1.3187851925</v>
      </c>
      <c r="NL43" s="471">
        <f t="shared" si="394"/>
        <v>1.3187851925</v>
      </c>
      <c r="NM43" s="471">
        <f t="shared" si="394"/>
        <v>1.3187851925</v>
      </c>
      <c r="NN43" s="471">
        <f t="shared" si="394"/>
        <v>1.3187851925</v>
      </c>
      <c r="NO43" s="471">
        <f t="shared" si="394"/>
        <v>1.3187851925</v>
      </c>
      <c r="NP43" s="471">
        <f t="shared" si="394"/>
        <v>1.3187851925</v>
      </c>
      <c r="NQ43" s="471">
        <f t="shared" si="394"/>
        <v>1.3187851925</v>
      </c>
      <c r="NR43" s="471">
        <f t="shared" si="394"/>
        <v>1.3187851925</v>
      </c>
      <c r="NS43" s="471">
        <f t="shared" si="395"/>
        <v>1.3187851925</v>
      </c>
      <c r="NT43" s="471">
        <f t="shared" si="395"/>
        <v>1.3187851925</v>
      </c>
      <c r="NU43" s="471">
        <f t="shared" si="395"/>
        <v>1.3187851925</v>
      </c>
      <c r="NV43" s="471">
        <f t="shared" si="395"/>
        <v>1.3187851925</v>
      </c>
      <c r="NW43" s="471">
        <f t="shared" si="395"/>
        <v>1.3187851925</v>
      </c>
      <c r="NX43" s="471">
        <f t="shared" si="395"/>
        <v>1.3187851925</v>
      </c>
      <c r="NY43" s="471">
        <f t="shared" si="395"/>
        <v>1.3187851925</v>
      </c>
      <c r="NZ43" s="471">
        <f t="shared" si="395"/>
        <v>0.25524874693548388</v>
      </c>
      <c r="OA43" s="471">
        <f t="shared" si="395"/>
        <v>0</v>
      </c>
      <c r="OB43" s="471">
        <f t="shared" si="395"/>
        <v>0</v>
      </c>
      <c r="OC43" s="471">
        <f t="shared" si="395"/>
        <v>0</v>
      </c>
      <c r="OD43" s="471">
        <f t="shared" si="395"/>
        <v>0</v>
      </c>
      <c r="OE43" s="471">
        <f t="shared" si="395"/>
        <v>0</v>
      </c>
      <c r="OF43" s="471">
        <f t="shared" si="395"/>
        <v>0</v>
      </c>
      <c r="OG43" s="471">
        <f t="shared" si="395"/>
        <v>0</v>
      </c>
      <c r="OH43" s="471">
        <f t="shared" si="395"/>
        <v>0</v>
      </c>
      <c r="OI43" s="471">
        <f t="shared" si="396"/>
        <v>0</v>
      </c>
      <c r="OJ43" s="471">
        <f t="shared" si="396"/>
        <v>0</v>
      </c>
      <c r="OK43" s="471">
        <f t="shared" si="396"/>
        <v>0</v>
      </c>
      <c r="OL43" s="471">
        <f t="shared" si="396"/>
        <v>0</v>
      </c>
      <c r="OM43" s="471">
        <f t="shared" si="396"/>
        <v>0</v>
      </c>
      <c r="ON43" s="471">
        <f t="shared" si="396"/>
        <v>0</v>
      </c>
      <c r="OO43" s="471">
        <f t="shared" si="396"/>
        <v>0</v>
      </c>
      <c r="OP43" s="471">
        <f t="shared" si="396"/>
        <v>0</v>
      </c>
      <c r="OQ43" s="471">
        <f t="shared" si="396"/>
        <v>0</v>
      </c>
      <c r="OR43" s="471">
        <f t="shared" si="396"/>
        <v>0</v>
      </c>
      <c r="OS43" s="471">
        <f t="shared" si="396"/>
        <v>0</v>
      </c>
      <c r="OT43" s="471">
        <f t="shared" si="396"/>
        <v>0</v>
      </c>
      <c r="OU43" s="471">
        <f t="shared" si="396"/>
        <v>0</v>
      </c>
      <c r="OV43" s="471">
        <f t="shared" si="396"/>
        <v>0</v>
      </c>
      <c r="OW43" s="471">
        <f t="shared" si="396"/>
        <v>0</v>
      </c>
      <c r="OX43" s="471">
        <f t="shared" si="396"/>
        <v>0</v>
      </c>
      <c r="OY43" s="471">
        <f t="shared" si="397"/>
        <v>0</v>
      </c>
      <c r="OZ43" s="471">
        <f t="shared" si="397"/>
        <v>0</v>
      </c>
      <c r="PA43" s="471">
        <f t="shared" si="397"/>
        <v>0</v>
      </c>
      <c r="PB43" s="471">
        <f t="shared" si="397"/>
        <v>0</v>
      </c>
      <c r="PC43" s="471">
        <f t="shared" si="397"/>
        <v>0</v>
      </c>
      <c r="PD43" s="471">
        <f t="shared" si="397"/>
        <v>0</v>
      </c>
      <c r="PE43" s="471">
        <f t="shared" si="397"/>
        <v>0</v>
      </c>
      <c r="PF43" s="471">
        <f t="shared" si="397"/>
        <v>0</v>
      </c>
      <c r="PG43" s="471">
        <f t="shared" si="397"/>
        <v>0</v>
      </c>
      <c r="PH43" s="471">
        <f t="shared" si="397"/>
        <v>0</v>
      </c>
      <c r="PI43" s="471">
        <f t="shared" si="397"/>
        <v>0</v>
      </c>
      <c r="PJ43" s="471">
        <f t="shared" si="397"/>
        <v>0</v>
      </c>
      <c r="PK43" s="471">
        <f t="shared" si="397"/>
        <v>0</v>
      </c>
      <c r="PL43" s="471">
        <f t="shared" si="397"/>
        <v>0</v>
      </c>
      <c r="PM43" s="471">
        <f t="shared" si="397"/>
        <v>0</v>
      </c>
      <c r="PN43" s="471">
        <f t="shared" si="397"/>
        <v>0</v>
      </c>
      <c r="PO43" s="471">
        <f t="shared" si="398"/>
        <v>0</v>
      </c>
      <c r="PP43" s="471">
        <f t="shared" si="398"/>
        <v>0</v>
      </c>
      <c r="PQ43" s="471">
        <f t="shared" si="398"/>
        <v>0</v>
      </c>
      <c r="PR43" s="471">
        <f t="shared" si="398"/>
        <v>0</v>
      </c>
      <c r="PS43" s="471">
        <f t="shared" si="398"/>
        <v>0</v>
      </c>
      <c r="PT43" s="471">
        <f t="shared" si="398"/>
        <v>0</v>
      </c>
      <c r="PU43" s="471">
        <f t="shared" si="398"/>
        <v>0</v>
      </c>
      <c r="PV43" s="471">
        <f t="shared" si="398"/>
        <v>0</v>
      </c>
      <c r="PW43" s="471">
        <f t="shared" si="398"/>
        <v>0</v>
      </c>
      <c r="PX43" s="471">
        <f t="shared" si="398"/>
        <v>0</v>
      </c>
      <c r="PY43" s="471">
        <f t="shared" si="398"/>
        <v>0</v>
      </c>
      <c r="PZ43" s="471">
        <f t="shared" si="398"/>
        <v>0</v>
      </c>
      <c r="QA43" s="471">
        <f t="shared" si="398"/>
        <v>0</v>
      </c>
      <c r="QB43" s="471">
        <f t="shared" si="398"/>
        <v>0</v>
      </c>
      <c r="QC43" s="471">
        <f t="shared" si="398"/>
        <v>0</v>
      </c>
      <c r="QD43" s="471">
        <f t="shared" si="398"/>
        <v>0</v>
      </c>
      <c r="QE43" s="471">
        <f t="shared" si="399"/>
        <v>0</v>
      </c>
      <c r="QF43" s="471">
        <f t="shared" si="399"/>
        <v>0</v>
      </c>
      <c r="QG43" s="471">
        <f t="shared" si="399"/>
        <v>0</v>
      </c>
      <c r="QH43" s="471">
        <f t="shared" si="399"/>
        <v>0</v>
      </c>
      <c r="QI43" s="471">
        <f t="shared" si="399"/>
        <v>0</v>
      </c>
      <c r="QJ43" s="471">
        <f t="shared" si="399"/>
        <v>0</v>
      </c>
      <c r="QK43" s="471">
        <f t="shared" si="399"/>
        <v>0</v>
      </c>
      <c r="QL43" s="471">
        <f t="shared" si="399"/>
        <v>0</v>
      </c>
      <c r="QM43" s="471">
        <f t="shared" si="399"/>
        <v>0</v>
      </c>
      <c r="QN43" s="471">
        <f t="shared" si="399"/>
        <v>0</v>
      </c>
      <c r="QO43" s="471">
        <f t="shared" si="399"/>
        <v>0</v>
      </c>
      <c r="QP43" s="471">
        <f t="shared" si="399"/>
        <v>0</v>
      </c>
      <c r="QQ43" s="471">
        <f t="shared" si="399"/>
        <v>0</v>
      </c>
      <c r="QR43" s="471">
        <f t="shared" si="399"/>
        <v>0</v>
      </c>
      <c r="QS43" s="471">
        <f t="shared" si="399"/>
        <v>0</v>
      </c>
      <c r="QT43" s="471">
        <f t="shared" si="399"/>
        <v>0</v>
      </c>
      <c r="QU43" s="471">
        <f t="shared" si="400"/>
        <v>0</v>
      </c>
      <c r="QV43" s="471">
        <f t="shared" si="400"/>
        <v>0</v>
      </c>
      <c r="QW43" s="471">
        <f t="shared" si="400"/>
        <v>0</v>
      </c>
      <c r="QX43" s="471">
        <f t="shared" si="400"/>
        <v>0</v>
      </c>
      <c r="QY43" s="471">
        <f t="shared" si="400"/>
        <v>0</v>
      </c>
      <c r="QZ43" s="471">
        <f t="shared" si="400"/>
        <v>0</v>
      </c>
      <c r="RA43" s="471">
        <f t="shared" si="400"/>
        <v>0</v>
      </c>
      <c r="RB43" s="471">
        <f t="shared" si="400"/>
        <v>0</v>
      </c>
      <c r="RC43" s="471">
        <f t="shared" si="400"/>
        <v>0</v>
      </c>
      <c r="RD43" s="471">
        <f t="shared" si="400"/>
        <v>0</v>
      </c>
      <c r="RE43" s="471">
        <f t="shared" si="400"/>
        <v>0</v>
      </c>
      <c r="RF43" s="471">
        <f t="shared" si="400"/>
        <v>0</v>
      </c>
      <c r="RG43" s="471">
        <f t="shared" si="400"/>
        <v>0</v>
      </c>
      <c r="RH43" s="471">
        <f t="shared" si="400"/>
        <v>0</v>
      </c>
      <c r="RI43" s="471">
        <f t="shared" si="400"/>
        <v>0</v>
      </c>
      <c r="RJ43" s="471">
        <f t="shared" si="400"/>
        <v>0</v>
      </c>
      <c r="RK43" s="471">
        <f t="shared" si="401"/>
        <v>0</v>
      </c>
      <c r="RL43" s="471">
        <f t="shared" si="401"/>
        <v>0</v>
      </c>
      <c r="RM43" s="471">
        <f t="shared" si="401"/>
        <v>0</v>
      </c>
      <c r="RN43" s="471">
        <f t="shared" si="401"/>
        <v>0</v>
      </c>
      <c r="RO43" s="471">
        <f t="shared" si="401"/>
        <v>0</v>
      </c>
      <c r="RP43" s="471">
        <f t="shared" si="401"/>
        <v>0</v>
      </c>
      <c r="RQ43" s="471">
        <f t="shared" si="401"/>
        <v>0</v>
      </c>
      <c r="RR43" s="471">
        <f t="shared" si="401"/>
        <v>0</v>
      </c>
      <c r="RS43" s="471">
        <f t="shared" si="401"/>
        <v>0</v>
      </c>
      <c r="RT43" s="471">
        <f t="shared" si="401"/>
        <v>0</v>
      </c>
      <c r="RU43" s="471">
        <f t="shared" si="401"/>
        <v>0</v>
      </c>
      <c r="RV43" s="471">
        <f t="shared" si="401"/>
        <v>0</v>
      </c>
      <c r="RW43" s="471">
        <f t="shared" si="401"/>
        <v>0</v>
      </c>
      <c r="RX43" s="471">
        <f t="shared" si="401"/>
        <v>0</v>
      </c>
      <c r="RY43" s="471">
        <f t="shared" si="401"/>
        <v>0</v>
      </c>
      <c r="RZ43" s="471">
        <f t="shared" si="401"/>
        <v>0</v>
      </c>
      <c r="SA43" s="471">
        <f t="shared" si="402"/>
        <v>0</v>
      </c>
      <c r="SB43" s="471">
        <f t="shared" si="402"/>
        <v>0</v>
      </c>
      <c r="SC43" s="471">
        <f t="shared" si="402"/>
        <v>0</v>
      </c>
      <c r="SD43" s="471">
        <f t="shared" si="402"/>
        <v>0</v>
      </c>
      <c r="SE43" s="471">
        <f t="shared" si="402"/>
        <v>0</v>
      </c>
      <c r="SF43" s="471">
        <f t="shared" si="402"/>
        <v>0</v>
      </c>
      <c r="SG43" s="471">
        <f t="shared" si="402"/>
        <v>0</v>
      </c>
      <c r="SH43" s="471">
        <f t="shared" si="402"/>
        <v>0</v>
      </c>
      <c r="SI43" s="471">
        <f t="shared" si="402"/>
        <v>0</v>
      </c>
      <c r="SJ43" s="471">
        <f t="shared" si="402"/>
        <v>0</v>
      </c>
      <c r="SK43" s="471">
        <f t="shared" si="402"/>
        <v>0</v>
      </c>
      <c r="SL43" s="471">
        <f t="shared" si="402"/>
        <v>0</v>
      </c>
      <c r="SM43" s="471">
        <f t="shared" si="402"/>
        <v>0</v>
      </c>
      <c r="SN43" s="471">
        <f t="shared" si="402"/>
        <v>0</v>
      </c>
      <c r="SO43" s="471">
        <f t="shared" si="402"/>
        <v>0</v>
      </c>
      <c r="SP43" s="471">
        <f t="shared" si="402"/>
        <v>0</v>
      </c>
      <c r="SQ43" s="471">
        <f t="shared" si="403"/>
        <v>0</v>
      </c>
      <c r="SR43" s="471">
        <f t="shared" si="403"/>
        <v>0</v>
      </c>
      <c r="SS43" s="471">
        <f t="shared" si="403"/>
        <v>0</v>
      </c>
      <c r="ST43" s="471">
        <f t="shared" si="403"/>
        <v>0</v>
      </c>
      <c r="SU43" s="471">
        <f t="shared" si="403"/>
        <v>0</v>
      </c>
      <c r="SV43" s="471">
        <f t="shared" si="403"/>
        <v>0</v>
      </c>
      <c r="SW43" s="471">
        <f t="shared" si="403"/>
        <v>0</v>
      </c>
      <c r="SX43" s="471">
        <f t="shared" si="403"/>
        <v>0</v>
      </c>
      <c r="SY43" s="471">
        <f t="shared" si="403"/>
        <v>0</v>
      </c>
      <c r="SZ43" s="471">
        <f t="shared" si="403"/>
        <v>0</v>
      </c>
      <c r="TA43" s="471">
        <f t="shared" si="403"/>
        <v>0</v>
      </c>
      <c r="TB43" s="471">
        <f t="shared" si="403"/>
        <v>0</v>
      </c>
      <c r="TC43" s="471">
        <f t="shared" si="403"/>
        <v>0</v>
      </c>
      <c r="TD43" s="471">
        <f t="shared" si="403"/>
        <v>0</v>
      </c>
      <c r="TE43" s="471">
        <f t="shared" si="403"/>
        <v>0</v>
      </c>
      <c r="TF43" s="471">
        <f t="shared" si="403"/>
        <v>0</v>
      </c>
      <c r="TG43" s="471">
        <f t="shared" si="404"/>
        <v>0</v>
      </c>
      <c r="TH43" s="471">
        <f t="shared" si="404"/>
        <v>0</v>
      </c>
      <c r="TI43" s="471">
        <f t="shared" si="404"/>
        <v>0</v>
      </c>
      <c r="TJ43" s="471">
        <f t="shared" si="404"/>
        <v>0</v>
      </c>
      <c r="TK43" s="471">
        <f t="shared" si="404"/>
        <v>0</v>
      </c>
      <c r="TL43" s="471">
        <f t="shared" si="404"/>
        <v>0</v>
      </c>
      <c r="TM43" s="471">
        <f t="shared" si="404"/>
        <v>0</v>
      </c>
      <c r="TN43" s="471">
        <f t="shared" si="404"/>
        <v>0</v>
      </c>
      <c r="TO43" s="471">
        <f t="shared" si="404"/>
        <v>0</v>
      </c>
      <c r="TP43" s="471">
        <f t="shared" si="404"/>
        <v>0</v>
      </c>
      <c r="TQ43" s="471">
        <f t="shared" si="404"/>
        <v>0</v>
      </c>
      <c r="TR43" s="471">
        <f t="shared" si="404"/>
        <v>0</v>
      </c>
      <c r="TS43" s="471">
        <f t="shared" si="404"/>
        <v>0</v>
      </c>
      <c r="TT43" s="471">
        <f t="shared" si="404"/>
        <v>0</v>
      </c>
      <c r="TU43" s="471">
        <f t="shared" si="404"/>
        <v>0</v>
      </c>
      <c r="TV43" s="471">
        <f t="shared" si="404"/>
        <v>0</v>
      </c>
      <c r="TW43" s="471">
        <f t="shared" si="405"/>
        <v>0</v>
      </c>
      <c r="TX43" s="471">
        <f t="shared" si="405"/>
        <v>0</v>
      </c>
      <c r="TY43" s="471">
        <f t="shared" si="405"/>
        <v>0</v>
      </c>
      <c r="TZ43" s="471">
        <f t="shared" si="405"/>
        <v>0</v>
      </c>
      <c r="UA43" s="471">
        <f t="shared" si="405"/>
        <v>0</v>
      </c>
      <c r="UB43" s="471">
        <f t="shared" si="405"/>
        <v>0</v>
      </c>
      <c r="UC43" s="471">
        <f t="shared" si="405"/>
        <v>0</v>
      </c>
      <c r="UD43" s="471">
        <f t="shared" si="405"/>
        <v>0</v>
      </c>
      <c r="UE43" s="471">
        <f t="shared" si="405"/>
        <v>0</v>
      </c>
      <c r="UF43" s="471">
        <f t="shared" si="405"/>
        <v>0</v>
      </c>
      <c r="UG43" s="471">
        <f t="shared" si="405"/>
        <v>0</v>
      </c>
      <c r="UH43" s="471">
        <f t="shared" si="405"/>
        <v>0</v>
      </c>
      <c r="UI43" s="471">
        <f t="shared" si="405"/>
        <v>0</v>
      </c>
      <c r="UJ43" s="471">
        <f t="shared" si="405"/>
        <v>0</v>
      </c>
      <c r="UK43" s="471">
        <f t="shared" si="405"/>
        <v>0</v>
      </c>
      <c r="UL43" s="471">
        <f t="shared" si="405"/>
        <v>0</v>
      </c>
      <c r="UM43" s="471">
        <f t="shared" si="406"/>
        <v>0</v>
      </c>
      <c r="UN43" s="471">
        <f t="shared" si="406"/>
        <v>0</v>
      </c>
      <c r="UO43" s="471">
        <f t="shared" si="406"/>
        <v>0</v>
      </c>
      <c r="UP43" s="471">
        <f t="shared" si="406"/>
        <v>0</v>
      </c>
      <c r="UQ43" s="471">
        <f t="shared" si="406"/>
        <v>0</v>
      </c>
      <c r="UR43" s="471">
        <f t="shared" si="406"/>
        <v>0</v>
      </c>
      <c r="US43" s="471">
        <f t="shared" si="406"/>
        <v>0</v>
      </c>
      <c r="UT43" s="471">
        <f t="shared" si="406"/>
        <v>0</v>
      </c>
      <c r="UU43" s="471">
        <f t="shared" si="406"/>
        <v>0</v>
      </c>
      <c r="UV43" s="471">
        <f t="shared" si="406"/>
        <v>0</v>
      </c>
      <c r="UW43" s="471">
        <f t="shared" si="406"/>
        <v>0</v>
      </c>
      <c r="UX43" s="471">
        <f t="shared" si="406"/>
        <v>0</v>
      </c>
      <c r="UY43" s="471">
        <f t="shared" si="406"/>
        <v>0</v>
      </c>
      <c r="UZ43" s="471">
        <f t="shared" si="406"/>
        <v>0</v>
      </c>
      <c r="VA43" s="471">
        <f t="shared" si="406"/>
        <v>0</v>
      </c>
      <c r="VB43" s="471">
        <f t="shared" si="406"/>
        <v>0</v>
      </c>
      <c r="VC43" s="471">
        <f t="shared" si="407"/>
        <v>0</v>
      </c>
      <c r="VD43" s="471">
        <f t="shared" si="407"/>
        <v>0</v>
      </c>
      <c r="VE43" s="471">
        <f t="shared" si="407"/>
        <v>0</v>
      </c>
      <c r="VF43" s="471">
        <f t="shared" si="407"/>
        <v>0</v>
      </c>
      <c r="VG43" s="471">
        <f t="shared" si="407"/>
        <v>0</v>
      </c>
      <c r="VH43" s="471">
        <f t="shared" si="407"/>
        <v>0</v>
      </c>
      <c r="VI43" s="471">
        <f t="shared" si="407"/>
        <v>0</v>
      </c>
      <c r="VJ43" s="471">
        <f t="shared" si="407"/>
        <v>0</v>
      </c>
      <c r="VK43" s="471">
        <f t="shared" si="407"/>
        <v>0</v>
      </c>
      <c r="VL43" s="471">
        <f t="shared" si="407"/>
        <v>0</v>
      </c>
      <c r="VM43" s="471">
        <f t="shared" si="407"/>
        <v>0</v>
      </c>
      <c r="VN43" s="471">
        <f t="shared" si="407"/>
        <v>0</v>
      </c>
      <c r="VO43" s="471">
        <f t="shared" si="407"/>
        <v>0</v>
      </c>
      <c r="VP43" s="471">
        <f t="shared" si="407"/>
        <v>0</v>
      </c>
      <c r="VQ43" s="471">
        <f t="shared" si="407"/>
        <v>0</v>
      </c>
      <c r="VR43" s="471">
        <f t="shared" si="407"/>
        <v>0</v>
      </c>
      <c r="VS43" s="471">
        <f t="shared" si="408"/>
        <v>0</v>
      </c>
      <c r="VT43" s="471">
        <f t="shared" si="408"/>
        <v>0</v>
      </c>
      <c r="VU43" s="471">
        <f t="shared" si="408"/>
        <v>0</v>
      </c>
      <c r="VV43" s="471">
        <f t="shared" si="408"/>
        <v>0</v>
      </c>
      <c r="VW43" s="471">
        <f t="shared" si="408"/>
        <v>0</v>
      </c>
      <c r="VX43" s="471">
        <f t="shared" si="408"/>
        <v>0</v>
      </c>
      <c r="VY43" s="471">
        <f t="shared" si="408"/>
        <v>0</v>
      </c>
      <c r="VZ43" s="471">
        <f t="shared" si="408"/>
        <v>0</v>
      </c>
      <c r="WA43" s="471">
        <f t="shared" si="408"/>
        <v>0</v>
      </c>
      <c r="WB43" s="471">
        <f t="shared" si="408"/>
        <v>0</v>
      </c>
      <c r="WC43" s="471">
        <f t="shared" si="408"/>
        <v>0</v>
      </c>
      <c r="WD43" s="471">
        <f t="shared" si="408"/>
        <v>0</v>
      </c>
    </row>
    <row r="44" spans="1:602" x14ac:dyDescent="0.35">
      <c r="A44" s="29"/>
      <c r="B44" s="29">
        <f t="shared" si="359"/>
        <v>13</v>
      </c>
      <c r="C44" s="29" t="s">
        <v>4</v>
      </c>
      <c r="D44" s="29" t="s">
        <v>76</v>
      </c>
      <c r="E44" s="69">
        <f>INDEX('Current RAP - 2024-25 Cycle'!$K:$K,MATCH('24-25 Projection - RAP Tendered'!$D44,'Current RAP - 2024-25 Cycle'!$C:$C,0),1)</f>
        <v>9154995.5299999993</v>
      </c>
      <c r="F44" s="69">
        <f>INDEX('Current RAP - 2024-25 Cycle'!$G:$G,MATCH('24-25 Projection - RAP Tendered'!$D44,'Current RAP - 2024-25 Cycle'!$C:$C,0),1)</f>
        <v>2166724.87</v>
      </c>
      <c r="G44" s="69">
        <f t="shared" si="345"/>
        <v>6988270.6599999992</v>
      </c>
      <c r="H44" s="69">
        <f t="shared" si="360"/>
        <v>2166724.87</v>
      </c>
      <c r="I44" s="32">
        <v>45474</v>
      </c>
      <c r="J44" s="32">
        <v>45838</v>
      </c>
      <c r="K44" s="29" t="str">
        <f>INDEX('Current RAP - 2024-25 Cycle'!$D:$D,MATCH('24-25 Projection - RAP Tendered'!$D44,'Current RAP - 2024-25 Cycle'!$C:$C,0),1)</f>
        <v>IPCA</v>
      </c>
      <c r="L44" s="32" t="s">
        <v>10</v>
      </c>
      <c r="M44" s="32" t="s">
        <v>10</v>
      </c>
      <c r="N44" s="81">
        <v>0</v>
      </c>
      <c r="O44" s="81">
        <v>0</v>
      </c>
      <c r="P44" s="69">
        <f>IFERROR(INDEX('Tendered, Ruling 920-2025'!$F$19:$F$31,MATCH($D44,'Tendered, Ruling 920-2025'!$C$19:$C$31,0))-INDEX('Tendered, Ruling 920-2025'!$D$19:$D$31,MATCH($D44,'Tendered, Ruling 920-2025'!$C$19:$C$31,0)),0)</f>
        <v>0</v>
      </c>
      <c r="Q44" s="32">
        <f>INDEX('Current RAP - 2024-25 Cycle'!$L:$L,MATCH('24-25 Projection - RAP Tendered'!$D44,'Current RAP - 2024-25 Cycle'!$C:$C,0),1)</f>
        <v>40457</v>
      </c>
      <c r="R44" s="32">
        <f>INDEX('Current RAP - 2024-25 Cycle'!$M:$M,MATCH('24-25 Projection - RAP Tendered'!$D44,'Current RAP - 2024-25 Cycle'!$C:$C,0),1)</f>
        <v>51415</v>
      </c>
      <c r="S44" s="29"/>
      <c r="T44" s="29" t="str">
        <f t="shared" si="346"/>
        <v>014/2010</v>
      </c>
      <c r="U44" s="36">
        <f t="shared" si="347"/>
        <v>9.154995529999999</v>
      </c>
      <c r="V44" s="36">
        <f t="shared" si="347"/>
        <v>9.154995529999999</v>
      </c>
      <c r="W44" s="36">
        <f t="shared" si="347"/>
        <v>9.154995529999999</v>
      </c>
      <c r="X44" s="36">
        <f t="shared" si="347"/>
        <v>9.154995529999999</v>
      </c>
      <c r="Y44" s="36">
        <f t="shared" si="347"/>
        <v>9.154995529999999</v>
      </c>
      <c r="Z44" s="36">
        <f t="shared" si="347"/>
        <v>9.154995529999999</v>
      </c>
      <c r="AA44" s="36">
        <f t="shared" si="347"/>
        <v>9.154995529999999</v>
      </c>
      <c r="AB44" s="36">
        <f t="shared" si="347"/>
        <v>9.154995529999999</v>
      </c>
      <c r="AC44" s="36">
        <f t="shared" si="347"/>
        <v>9.154995529999999</v>
      </c>
      <c r="AD44" s="36">
        <f t="shared" si="347"/>
        <v>9.154995529999999</v>
      </c>
      <c r="AE44" s="36">
        <f t="shared" si="347"/>
        <v>9.154995529999999</v>
      </c>
      <c r="AF44" s="36">
        <f t="shared" si="347"/>
        <v>9.154995529999999</v>
      </c>
      <c r="AG44" s="36">
        <f t="shared" si="347"/>
        <v>9.154995529999999</v>
      </c>
      <c r="AH44" s="36">
        <f t="shared" si="347"/>
        <v>9.154995529999999</v>
      </c>
      <c r="AI44" s="36">
        <f t="shared" si="347"/>
        <v>9.154995529999999</v>
      </c>
      <c r="AJ44" s="36">
        <f t="shared" si="347"/>
        <v>9.154995529999999</v>
      </c>
      <c r="AK44" s="36">
        <f t="shared" si="412"/>
        <v>2.4364101007258063</v>
      </c>
      <c r="AL44" s="36">
        <f t="shared" si="412"/>
        <v>0</v>
      </c>
      <c r="AM44" s="36">
        <f t="shared" si="412"/>
        <v>0</v>
      </c>
      <c r="AN44" s="36">
        <f t="shared" si="412"/>
        <v>0</v>
      </c>
      <c r="AO44" s="36">
        <f t="shared" si="412"/>
        <v>0</v>
      </c>
      <c r="AP44" s="36">
        <f t="shared" si="412"/>
        <v>0</v>
      </c>
      <c r="AQ44" s="36">
        <f t="shared" si="412"/>
        <v>0</v>
      </c>
      <c r="AR44" s="36">
        <f t="shared" si="412"/>
        <v>0</v>
      </c>
      <c r="AS44" s="36">
        <f t="shared" si="412"/>
        <v>0</v>
      </c>
      <c r="AT44" s="36">
        <f t="shared" si="412"/>
        <v>0</v>
      </c>
      <c r="AU44" s="36">
        <f t="shared" si="412"/>
        <v>0</v>
      </c>
      <c r="AV44" s="36">
        <f t="shared" si="412"/>
        <v>0</v>
      </c>
      <c r="AW44" s="36">
        <f t="shared" si="412"/>
        <v>0</v>
      </c>
      <c r="AX44" s="36">
        <f t="shared" si="412"/>
        <v>0</v>
      </c>
      <c r="AY44" s="36">
        <f t="shared" si="412"/>
        <v>0</v>
      </c>
      <c r="AZ44" s="36">
        <f t="shared" si="412"/>
        <v>0</v>
      </c>
      <c r="BA44" s="36">
        <f t="shared" si="413"/>
        <v>0</v>
      </c>
      <c r="BB44" s="36">
        <f t="shared" si="413"/>
        <v>0</v>
      </c>
      <c r="BD44" s="29" t="str">
        <f t="shared" si="348"/>
        <v>014/2010</v>
      </c>
      <c r="BE44" s="36">
        <f t="shared" si="349"/>
        <v>2.2887488824999997</v>
      </c>
      <c r="BF44" s="36">
        <f t="shared" si="349"/>
        <v>2.2887488824999997</v>
      </c>
      <c r="BG44" s="36">
        <f t="shared" si="349"/>
        <v>2.2887488824999997</v>
      </c>
      <c r="BH44" s="36">
        <f t="shared" si="349"/>
        <v>2.2887488824999997</v>
      </c>
      <c r="BI44" s="36">
        <f t="shared" si="349"/>
        <v>2.2887488824999997</v>
      </c>
      <c r="BJ44" s="36">
        <f t="shared" si="349"/>
        <v>2.2887488824999997</v>
      </c>
      <c r="BK44" s="36">
        <f t="shared" si="349"/>
        <v>2.2887488824999997</v>
      </c>
      <c r="BL44" s="36">
        <f t="shared" si="349"/>
        <v>2.2887488824999997</v>
      </c>
      <c r="BM44" s="36">
        <f t="shared" si="349"/>
        <v>2.2887488824999997</v>
      </c>
      <c r="BN44" s="36">
        <f t="shared" si="349"/>
        <v>2.2887488824999997</v>
      </c>
      <c r="BO44" s="36">
        <f t="shared" si="349"/>
        <v>2.2887488824999997</v>
      </c>
      <c r="BP44" s="36">
        <f t="shared" si="349"/>
        <v>2.2887488824999997</v>
      </c>
      <c r="BQ44" s="36">
        <f t="shared" si="349"/>
        <v>2.2887488824999997</v>
      </c>
      <c r="BR44" s="36">
        <f t="shared" si="349"/>
        <v>2.2887488824999997</v>
      </c>
      <c r="BS44" s="36">
        <f t="shared" si="349"/>
        <v>2.2887488824999997</v>
      </c>
      <c r="BT44" s="36">
        <f t="shared" si="349"/>
        <v>2.2887488824999997</v>
      </c>
      <c r="BU44" s="36">
        <f t="shared" si="414"/>
        <v>2.2887488824999997</v>
      </c>
      <c r="BV44" s="36">
        <f t="shared" si="414"/>
        <v>2.2887488824999997</v>
      </c>
      <c r="BW44" s="36">
        <f t="shared" si="414"/>
        <v>2.2887488824999997</v>
      </c>
      <c r="BX44" s="36">
        <f t="shared" si="414"/>
        <v>2.2887488824999997</v>
      </c>
      <c r="BY44" s="36">
        <f t="shared" si="414"/>
        <v>2.2887488824999997</v>
      </c>
      <c r="BZ44" s="36">
        <f t="shared" si="414"/>
        <v>2.2887488824999997</v>
      </c>
      <c r="CA44" s="36">
        <f t="shared" si="414"/>
        <v>2.2887488824999997</v>
      </c>
      <c r="CB44" s="36">
        <f t="shared" si="414"/>
        <v>2.2887488824999997</v>
      </c>
      <c r="CC44" s="36">
        <f t="shared" si="414"/>
        <v>2.2887488824999997</v>
      </c>
      <c r="CD44" s="36">
        <f t="shared" si="414"/>
        <v>2.2887488824999997</v>
      </c>
      <c r="CE44" s="36">
        <f t="shared" si="414"/>
        <v>2.2887488824999997</v>
      </c>
      <c r="CF44" s="36">
        <f t="shared" si="414"/>
        <v>2.2887488824999997</v>
      </c>
      <c r="CG44" s="36">
        <f t="shared" si="414"/>
        <v>2.2887488824999997</v>
      </c>
      <c r="CH44" s="36">
        <f t="shared" si="414"/>
        <v>2.2887488824999997</v>
      </c>
      <c r="CI44" s="36">
        <f t="shared" si="414"/>
        <v>2.2887488824999997</v>
      </c>
      <c r="CJ44" s="36">
        <f t="shared" si="414"/>
        <v>2.2887488824999997</v>
      </c>
      <c r="CK44" s="36">
        <f t="shared" si="415"/>
        <v>2.2887488824999997</v>
      </c>
      <c r="CL44" s="36">
        <f t="shared" si="415"/>
        <v>2.2887488824999997</v>
      </c>
      <c r="CM44" s="36">
        <f t="shared" si="415"/>
        <v>2.2887488824999997</v>
      </c>
      <c r="CN44" s="36">
        <f t="shared" si="415"/>
        <v>2.2887488824999997</v>
      </c>
      <c r="CO44" s="36">
        <f t="shared" si="415"/>
        <v>2.2887488824999997</v>
      </c>
      <c r="CP44" s="36">
        <f t="shared" si="415"/>
        <v>2.2887488824999997</v>
      </c>
      <c r="CQ44" s="36">
        <f t="shared" si="415"/>
        <v>2.2887488824999997</v>
      </c>
      <c r="CR44" s="36">
        <f t="shared" si="415"/>
        <v>2.2887488824999997</v>
      </c>
      <c r="CS44" s="36">
        <f t="shared" si="415"/>
        <v>2.2887488824999997</v>
      </c>
      <c r="CT44" s="36">
        <f t="shared" si="415"/>
        <v>2.2887488824999997</v>
      </c>
      <c r="CU44" s="36">
        <f t="shared" si="415"/>
        <v>2.2887488824999997</v>
      </c>
      <c r="CV44" s="36">
        <f t="shared" si="415"/>
        <v>2.2887488824999997</v>
      </c>
      <c r="CW44" s="36">
        <f t="shared" si="415"/>
        <v>2.2887488824999997</v>
      </c>
      <c r="CX44" s="36">
        <f t="shared" si="415"/>
        <v>2.2887488824999997</v>
      </c>
      <c r="CY44" s="36">
        <f t="shared" si="415"/>
        <v>2.2887488824999997</v>
      </c>
      <c r="CZ44" s="36">
        <f t="shared" si="415"/>
        <v>2.2887488824999997</v>
      </c>
      <c r="DA44" s="36">
        <f t="shared" si="416"/>
        <v>2.2887488824999997</v>
      </c>
      <c r="DB44" s="36">
        <f t="shared" si="416"/>
        <v>2.2887488824999997</v>
      </c>
      <c r="DC44" s="36">
        <f t="shared" si="416"/>
        <v>2.2887488824999997</v>
      </c>
      <c r="DD44" s="36">
        <f t="shared" si="416"/>
        <v>2.2887488824999997</v>
      </c>
      <c r="DE44" s="36">
        <f t="shared" si="416"/>
        <v>2.2887488824999997</v>
      </c>
      <c r="DF44" s="36">
        <f t="shared" si="416"/>
        <v>2.2887488824999997</v>
      </c>
      <c r="DG44" s="36">
        <f t="shared" si="416"/>
        <v>2.2887488824999997</v>
      </c>
      <c r="DH44" s="36">
        <f t="shared" si="416"/>
        <v>2.2887488824999997</v>
      </c>
      <c r="DI44" s="36">
        <f t="shared" si="416"/>
        <v>2.2887488824999997</v>
      </c>
      <c r="DJ44" s="36">
        <f t="shared" si="416"/>
        <v>2.2887488824999997</v>
      </c>
      <c r="DK44" s="36">
        <f t="shared" si="416"/>
        <v>2.2887488824999997</v>
      </c>
      <c r="DL44" s="36">
        <f t="shared" si="416"/>
        <v>2.2887488824999997</v>
      </c>
      <c r="DM44" s="36">
        <f t="shared" si="416"/>
        <v>2.2887488824999997</v>
      </c>
      <c r="DN44" s="36">
        <f t="shared" si="416"/>
        <v>2.2887488824999997</v>
      </c>
      <c r="DO44" s="36">
        <f t="shared" si="416"/>
        <v>2.2887488824999997</v>
      </c>
      <c r="DP44" s="36">
        <f t="shared" si="416"/>
        <v>2.2887488824999997</v>
      </c>
      <c r="DQ44" s="36">
        <f t="shared" si="417"/>
        <v>2.2887488824999997</v>
      </c>
      <c r="DR44" s="36">
        <f t="shared" si="417"/>
        <v>0.14766121822580644</v>
      </c>
      <c r="DS44" s="36">
        <f t="shared" si="417"/>
        <v>0</v>
      </c>
      <c r="DT44" s="36">
        <f t="shared" si="417"/>
        <v>0</v>
      </c>
      <c r="DU44" s="36">
        <f t="shared" si="417"/>
        <v>0</v>
      </c>
      <c r="DV44" s="36">
        <f t="shared" si="417"/>
        <v>0</v>
      </c>
      <c r="DW44" s="36">
        <f t="shared" si="417"/>
        <v>0</v>
      </c>
      <c r="DX44" s="36">
        <f t="shared" si="417"/>
        <v>0</v>
      </c>
      <c r="DY44" s="36">
        <f t="shared" si="417"/>
        <v>0</v>
      </c>
      <c r="DZ44" s="36">
        <f t="shared" si="417"/>
        <v>0</v>
      </c>
      <c r="EA44" s="36">
        <f t="shared" si="417"/>
        <v>0</v>
      </c>
      <c r="EB44" s="36">
        <f t="shared" si="417"/>
        <v>0</v>
      </c>
      <c r="EC44" s="36">
        <f t="shared" si="417"/>
        <v>0</v>
      </c>
      <c r="ED44" s="36">
        <f t="shared" si="417"/>
        <v>0</v>
      </c>
      <c r="EE44" s="36">
        <f t="shared" si="417"/>
        <v>0</v>
      </c>
      <c r="EF44" s="36">
        <f t="shared" si="410"/>
        <v>0</v>
      </c>
      <c r="EG44" s="36">
        <f t="shared" si="410"/>
        <v>0</v>
      </c>
      <c r="EH44" s="36">
        <f t="shared" si="410"/>
        <v>0</v>
      </c>
      <c r="EI44" s="36">
        <f t="shared" si="410"/>
        <v>0</v>
      </c>
      <c r="EJ44" s="36">
        <f t="shared" si="410"/>
        <v>0</v>
      </c>
      <c r="EK44" s="36">
        <f t="shared" si="410"/>
        <v>0</v>
      </c>
      <c r="EL44" s="36">
        <f t="shared" si="410"/>
        <v>0</v>
      </c>
      <c r="EM44" s="36">
        <f t="shared" si="410"/>
        <v>0</v>
      </c>
      <c r="EN44" s="36">
        <f t="shared" si="410"/>
        <v>0</v>
      </c>
      <c r="EO44" s="36">
        <f t="shared" si="410"/>
        <v>0</v>
      </c>
      <c r="EP44" s="36">
        <f t="shared" si="410"/>
        <v>0</v>
      </c>
      <c r="EQ44" s="36">
        <f t="shared" si="410"/>
        <v>0</v>
      </c>
      <c r="ER44" s="36">
        <f t="shared" si="410"/>
        <v>0</v>
      </c>
      <c r="ES44" s="36">
        <f t="shared" si="410"/>
        <v>0</v>
      </c>
      <c r="ET44" s="36">
        <f t="shared" si="410"/>
        <v>0</v>
      </c>
      <c r="EU44" s="36">
        <f t="shared" ref="EU44:FJ59" si="418">SUMIFS($GM44:$WE44,$GM$29:$WE$29,EU$29)</f>
        <v>0</v>
      </c>
      <c r="EV44" s="36">
        <f t="shared" si="418"/>
        <v>0</v>
      </c>
      <c r="EW44" s="36">
        <f t="shared" si="418"/>
        <v>0</v>
      </c>
      <c r="EX44" s="36">
        <f t="shared" si="418"/>
        <v>0</v>
      </c>
      <c r="EY44" s="36">
        <f t="shared" si="418"/>
        <v>0</v>
      </c>
      <c r="EZ44" s="36">
        <f t="shared" si="418"/>
        <v>0</v>
      </c>
      <c r="FA44" s="36">
        <f t="shared" si="418"/>
        <v>0</v>
      </c>
      <c r="FB44" s="36">
        <f t="shared" si="418"/>
        <v>0</v>
      </c>
      <c r="FC44" s="36">
        <f t="shared" si="418"/>
        <v>0</v>
      </c>
      <c r="FD44" s="36">
        <f t="shared" si="418"/>
        <v>0</v>
      </c>
      <c r="FE44" s="36">
        <f t="shared" si="418"/>
        <v>0</v>
      </c>
      <c r="FF44" s="36">
        <f t="shared" si="418"/>
        <v>0</v>
      </c>
      <c r="FG44" s="36">
        <f t="shared" si="418"/>
        <v>0</v>
      </c>
      <c r="FH44" s="36">
        <f t="shared" si="418"/>
        <v>0</v>
      </c>
      <c r="FI44" s="36">
        <f t="shared" si="418"/>
        <v>0</v>
      </c>
      <c r="FJ44" s="36">
        <f t="shared" si="418"/>
        <v>0</v>
      </c>
      <c r="FK44" s="36">
        <f t="shared" ref="FK44:FZ59" si="419">SUMIFS($GM44:$WE44,$GM$29:$WE$29,FK$29)</f>
        <v>0</v>
      </c>
      <c r="FL44" s="36">
        <f t="shared" si="419"/>
        <v>0</v>
      </c>
      <c r="FM44" s="36">
        <f t="shared" si="419"/>
        <v>0</v>
      </c>
      <c r="FN44" s="36">
        <f t="shared" si="419"/>
        <v>0</v>
      </c>
      <c r="FO44" s="36">
        <f t="shared" si="419"/>
        <v>0</v>
      </c>
      <c r="FP44" s="36">
        <f t="shared" si="419"/>
        <v>0</v>
      </c>
      <c r="FQ44" s="36">
        <f t="shared" si="419"/>
        <v>0</v>
      </c>
      <c r="FR44" s="36">
        <f t="shared" si="419"/>
        <v>0</v>
      </c>
      <c r="FS44" s="36">
        <f t="shared" si="419"/>
        <v>0</v>
      </c>
      <c r="FT44" s="36">
        <f t="shared" si="419"/>
        <v>0</v>
      </c>
      <c r="FU44" s="36">
        <f t="shared" si="419"/>
        <v>0</v>
      </c>
      <c r="FV44" s="36">
        <f t="shared" si="419"/>
        <v>0</v>
      </c>
      <c r="FW44" s="36">
        <f t="shared" si="419"/>
        <v>0</v>
      </c>
      <c r="FX44" s="36">
        <f t="shared" si="419"/>
        <v>0</v>
      </c>
      <c r="FY44" s="36">
        <f t="shared" si="419"/>
        <v>0</v>
      </c>
      <c r="FZ44" s="36">
        <f t="shared" si="419"/>
        <v>0</v>
      </c>
      <c r="GA44" s="36">
        <f t="shared" ref="GA44:GJ59" si="420">SUMIFS($GM44:$WE44,$GM$29:$WE$29,GA$29)</f>
        <v>0</v>
      </c>
      <c r="GB44" s="36">
        <f t="shared" si="411"/>
        <v>0</v>
      </c>
      <c r="GC44" s="36">
        <f t="shared" si="369"/>
        <v>0</v>
      </c>
      <c r="GD44" s="36">
        <f t="shared" si="336"/>
        <v>0</v>
      </c>
      <c r="GE44" s="36">
        <f t="shared" si="336"/>
        <v>0</v>
      </c>
      <c r="GF44" s="36">
        <f t="shared" si="336"/>
        <v>0</v>
      </c>
      <c r="GG44" s="36">
        <f t="shared" si="336"/>
        <v>0</v>
      </c>
      <c r="GH44" s="36">
        <f t="shared" si="336"/>
        <v>0</v>
      </c>
      <c r="GI44" s="36">
        <f t="shared" si="336"/>
        <v>0</v>
      </c>
      <c r="GJ44" s="36">
        <f t="shared" si="336"/>
        <v>0</v>
      </c>
      <c r="GL44" s="29" t="str">
        <f t="shared" si="350"/>
        <v>014/2010</v>
      </c>
      <c r="GM44" s="263">
        <f t="shared" si="337"/>
        <v>0.76291629416666662</v>
      </c>
      <c r="GN44" s="263">
        <f t="shared" si="337"/>
        <v>0.76291629416666662</v>
      </c>
      <c r="GO44" s="263">
        <f t="shared" si="337"/>
        <v>0.76291629416666662</v>
      </c>
      <c r="GP44" s="263">
        <f t="shared" si="337"/>
        <v>0.76291629416666662</v>
      </c>
      <c r="GQ44" s="263">
        <f t="shared" si="337"/>
        <v>0.76291629416666662</v>
      </c>
      <c r="GR44" s="263">
        <f t="shared" si="337"/>
        <v>0.76291629416666662</v>
      </c>
      <c r="GS44" s="263">
        <f t="shared" si="337"/>
        <v>0.76291629416666662</v>
      </c>
      <c r="GT44" s="263">
        <f t="shared" si="337"/>
        <v>0.76291629416666662</v>
      </c>
      <c r="GU44" s="263">
        <f t="shared" si="337"/>
        <v>0.76291629416666662</v>
      </c>
      <c r="GV44" s="263">
        <f t="shared" si="337"/>
        <v>0.76291629416666662</v>
      </c>
      <c r="GW44" s="263">
        <f t="shared" si="337"/>
        <v>0.76291629416666662</v>
      </c>
      <c r="GX44" s="263">
        <f t="shared" si="337"/>
        <v>0.76291629416666662</v>
      </c>
      <c r="GY44" s="471">
        <f t="shared" si="384"/>
        <v>0.76291629416666662</v>
      </c>
      <c r="GZ44" s="471">
        <f t="shared" si="384"/>
        <v>0.76291629416666662</v>
      </c>
      <c r="HA44" s="471">
        <f t="shared" si="384"/>
        <v>0.76291629416666662</v>
      </c>
      <c r="HB44" s="471">
        <f t="shared" si="384"/>
        <v>0.76291629416666662</v>
      </c>
      <c r="HC44" s="471">
        <f t="shared" si="384"/>
        <v>0.76291629416666662</v>
      </c>
      <c r="HD44" s="471">
        <f t="shared" si="384"/>
        <v>0.76291629416666662</v>
      </c>
      <c r="HE44" s="471">
        <f t="shared" si="384"/>
        <v>0.76291629416666662</v>
      </c>
      <c r="HF44" s="471">
        <f t="shared" si="384"/>
        <v>0.76291629416666662</v>
      </c>
      <c r="HG44" s="471">
        <f t="shared" si="384"/>
        <v>0.76291629416666662</v>
      </c>
      <c r="HH44" s="471">
        <f t="shared" si="384"/>
        <v>0.76291629416666662</v>
      </c>
      <c r="HI44" s="471">
        <f t="shared" si="384"/>
        <v>0.76291629416666662</v>
      </c>
      <c r="HJ44" s="471">
        <f t="shared" si="384"/>
        <v>0.76291629416666662</v>
      </c>
      <c r="HK44" s="471">
        <f t="shared" si="384"/>
        <v>0.76291629416666662</v>
      </c>
      <c r="HL44" s="471">
        <f t="shared" si="384"/>
        <v>0.76291629416666662</v>
      </c>
      <c r="HM44" s="471">
        <f t="shared" si="384"/>
        <v>0.76291629416666662</v>
      </c>
      <c r="HN44" s="471">
        <f t="shared" si="384"/>
        <v>0.76291629416666662</v>
      </c>
      <c r="HO44" s="471">
        <f t="shared" si="385"/>
        <v>0.76291629416666662</v>
      </c>
      <c r="HP44" s="471">
        <f t="shared" si="385"/>
        <v>0.76291629416666662</v>
      </c>
      <c r="HQ44" s="471">
        <f t="shared" si="385"/>
        <v>0.76291629416666662</v>
      </c>
      <c r="HR44" s="471">
        <f t="shared" si="385"/>
        <v>0.76291629416666662</v>
      </c>
      <c r="HS44" s="471">
        <f t="shared" si="385"/>
        <v>0.76291629416666662</v>
      </c>
      <c r="HT44" s="471">
        <f t="shared" si="385"/>
        <v>0.76291629416666662</v>
      </c>
      <c r="HU44" s="471">
        <f t="shared" si="385"/>
        <v>0.76291629416666662</v>
      </c>
      <c r="HV44" s="471">
        <f t="shared" si="385"/>
        <v>0.76291629416666662</v>
      </c>
      <c r="HW44" s="471">
        <f t="shared" si="385"/>
        <v>0.76291629416666662</v>
      </c>
      <c r="HX44" s="471">
        <f t="shared" si="385"/>
        <v>0.76291629416666662</v>
      </c>
      <c r="HY44" s="471">
        <f t="shared" si="385"/>
        <v>0.76291629416666662</v>
      </c>
      <c r="HZ44" s="471">
        <f t="shared" si="385"/>
        <v>0.76291629416666662</v>
      </c>
      <c r="IA44" s="471">
        <f t="shared" si="385"/>
        <v>0.76291629416666662</v>
      </c>
      <c r="IB44" s="471">
        <f t="shared" si="385"/>
        <v>0.76291629416666662</v>
      </c>
      <c r="IC44" s="471">
        <f t="shared" si="385"/>
        <v>0.76291629416666662</v>
      </c>
      <c r="ID44" s="471">
        <f t="shared" si="385"/>
        <v>0.76291629416666662</v>
      </c>
      <c r="IE44" s="471">
        <f t="shared" si="386"/>
        <v>0.76291629416666662</v>
      </c>
      <c r="IF44" s="471">
        <f t="shared" si="386"/>
        <v>0.76291629416666662</v>
      </c>
      <c r="IG44" s="471">
        <f t="shared" si="386"/>
        <v>0.76291629416666662</v>
      </c>
      <c r="IH44" s="471">
        <f t="shared" si="386"/>
        <v>0.76291629416666662</v>
      </c>
      <c r="II44" s="471">
        <f t="shared" si="386"/>
        <v>0.76291629416666662</v>
      </c>
      <c r="IJ44" s="471">
        <f t="shared" si="386"/>
        <v>0.76291629416666662</v>
      </c>
      <c r="IK44" s="471">
        <f t="shared" si="386"/>
        <v>0.76291629416666662</v>
      </c>
      <c r="IL44" s="471">
        <f t="shared" si="386"/>
        <v>0.76291629416666662</v>
      </c>
      <c r="IM44" s="471">
        <f t="shared" si="386"/>
        <v>0.76291629416666662</v>
      </c>
      <c r="IN44" s="471">
        <f t="shared" si="386"/>
        <v>0.76291629416666662</v>
      </c>
      <c r="IO44" s="471">
        <f t="shared" si="386"/>
        <v>0.76291629416666662</v>
      </c>
      <c r="IP44" s="471">
        <f t="shared" si="386"/>
        <v>0.76291629416666662</v>
      </c>
      <c r="IQ44" s="471">
        <f t="shared" si="386"/>
        <v>0.76291629416666662</v>
      </c>
      <c r="IR44" s="471">
        <f t="shared" si="386"/>
        <v>0.76291629416666662</v>
      </c>
      <c r="IS44" s="471">
        <f t="shared" si="386"/>
        <v>0.76291629416666662</v>
      </c>
      <c r="IT44" s="471">
        <f t="shared" si="386"/>
        <v>0.76291629416666662</v>
      </c>
      <c r="IU44" s="471">
        <f t="shared" si="387"/>
        <v>0.76291629416666662</v>
      </c>
      <c r="IV44" s="471">
        <f t="shared" si="387"/>
        <v>0.76291629416666662</v>
      </c>
      <c r="IW44" s="471">
        <f t="shared" si="387"/>
        <v>0.76291629416666662</v>
      </c>
      <c r="IX44" s="471">
        <f t="shared" si="387"/>
        <v>0.76291629416666662</v>
      </c>
      <c r="IY44" s="471">
        <f t="shared" si="387"/>
        <v>0.76291629416666662</v>
      </c>
      <c r="IZ44" s="471">
        <f t="shared" si="387"/>
        <v>0.76291629416666662</v>
      </c>
      <c r="JA44" s="471">
        <f t="shared" si="387"/>
        <v>0.76291629416666662</v>
      </c>
      <c r="JB44" s="471">
        <f t="shared" si="387"/>
        <v>0.76291629416666662</v>
      </c>
      <c r="JC44" s="471">
        <f t="shared" si="387"/>
        <v>0.76291629416666662</v>
      </c>
      <c r="JD44" s="471">
        <f t="shared" si="387"/>
        <v>0.76291629416666662</v>
      </c>
      <c r="JE44" s="471">
        <f t="shared" si="387"/>
        <v>0.76291629416666662</v>
      </c>
      <c r="JF44" s="471">
        <f t="shared" si="387"/>
        <v>0.76291629416666662</v>
      </c>
      <c r="JG44" s="471">
        <f t="shared" si="387"/>
        <v>0.76291629416666662</v>
      </c>
      <c r="JH44" s="471">
        <f t="shared" si="387"/>
        <v>0.76291629416666662</v>
      </c>
      <c r="JI44" s="471">
        <f t="shared" si="387"/>
        <v>0.76291629416666662</v>
      </c>
      <c r="JJ44" s="471">
        <f t="shared" si="387"/>
        <v>0.76291629416666662</v>
      </c>
      <c r="JK44" s="471">
        <f t="shared" si="388"/>
        <v>0.76291629416666662</v>
      </c>
      <c r="JL44" s="471">
        <f t="shared" si="388"/>
        <v>0.76291629416666662</v>
      </c>
      <c r="JM44" s="471">
        <f t="shared" si="388"/>
        <v>0.76291629416666662</v>
      </c>
      <c r="JN44" s="471">
        <f t="shared" si="388"/>
        <v>0.76291629416666662</v>
      </c>
      <c r="JO44" s="471">
        <f t="shared" si="388"/>
        <v>0.76291629416666662</v>
      </c>
      <c r="JP44" s="471">
        <f t="shared" si="388"/>
        <v>0.76291629416666662</v>
      </c>
      <c r="JQ44" s="471">
        <f t="shared" si="388"/>
        <v>0.76291629416666662</v>
      </c>
      <c r="JR44" s="471">
        <f t="shared" si="388"/>
        <v>0.76291629416666662</v>
      </c>
      <c r="JS44" s="471">
        <f t="shared" si="388"/>
        <v>0.76291629416666662</v>
      </c>
      <c r="JT44" s="471">
        <f t="shared" si="388"/>
        <v>0.76291629416666662</v>
      </c>
      <c r="JU44" s="471">
        <f t="shared" si="388"/>
        <v>0.76291629416666662</v>
      </c>
      <c r="JV44" s="471">
        <f t="shared" si="388"/>
        <v>0.76291629416666662</v>
      </c>
      <c r="JW44" s="471">
        <f t="shared" si="388"/>
        <v>0.76291629416666662</v>
      </c>
      <c r="JX44" s="471">
        <f t="shared" si="388"/>
        <v>0.76291629416666662</v>
      </c>
      <c r="JY44" s="471">
        <f t="shared" si="388"/>
        <v>0.76291629416666662</v>
      </c>
      <c r="JZ44" s="471">
        <f t="shared" si="388"/>
        <v>0.76291629416666662</v>
      </c>
      <c r="KA44" s="471">
        <f t="shared" si="389"/>
        <v>0.76291629416666662</v>
      </c>
      <c r="KB44" s="471">
        <f t="shared" si="389"/>
        <v>0.76291629416666662</v>
      </c>
      <c r="KC44" s="471">
        <f t="shared" si="389"/>
        <v>0.76291629416666662</v>
      </c>
      <c r="KD44" s="471">
        <f t="shared" si="389"/>
        <v>0.76291629416666662</v>
      </c>
      <c r="KE44" s="471">
        <f t="shared" si="389"/>
        <v>0.76291629416666662</v>
      </c>
      <c r="KF44" s="471">
        <f t="shared" si="389"/>
        <v>0.76291629416666662</v>
      </c>
      <c r="KG44" s="471">
        <f t="shared" si="389"/>
        <v>0.76291629416666662</v>
      </c>
      <c r="KH44" s="471">
        <f t="shared" si="389"/>
        <v>0.76291629416666662</v>
      </c>
      <c r="KI44" s="471">
        <f t="shared" si="389"/>
        <v>0.76291629416666662</v>
      </c>
      <c r="KJ44" s="471">
        <f t="shared" si="389"/>
        <v>0.76291629416666662</v>
      </c>
      <c r="KK44" s="471">
        <f t="shared" si="389"/>
        <v>0.76291629416666662</v>
      </c>
      <c r="KL44" s="471">
        <f t="shared" si="389"/>
        <v>0.76291629416666662</v>
      </c>
      <c r="KM44" s="471">
        <f t="shared" si="389"/>
        <v>0.76291629416666662</v>
      </c>
      <c r="KN44" s="471">
        <f t="shared" si="389"/>
        <v>0.76291629416666662</v>
      </c>
      <c r="KO44" s="471">
        <f t="shared" si="389"/>
        <v>0.76291629416666662</v>
      </c>
      <c r="KP44" s="471">
        <f t="shared" si="389"/>
        <v>0.76291629416666662</v>
      </c>
      <c r="KQ44" s="471">
        <f t="shared" si="390"/>
        <v>0.76291629416666662</v>
      </c>
      <c r="KR44" s="471">
        <f t="shared" si="390"/>
        <v>0.76291629416666662</v>
      </c>
      <c r="KS44" s="471">
        <f t="shared" si="390"/>
        <v>0.76291629416666662</v>
      </c>
      <c r="KT44" s="471">
        <f t="shared" si="390"/>
        <v>0.76291629416666662</v>
      </c>
      <c r="KU44" s="471">
        <f t="shared" si="390"/>
        <v>0.76291629416666662</v>
      </c>
      <c r="KV44" s="471">
        <f t="shared" si="390"/>
        <v>0.76291629416666662</v>
      </c>
      <c r="KW44" s="471">
        <f t="shared" si="390"/>
        <v>0.76291629416666662</v>
      </c>
      <c r="KX44" s="471">
        <f t="shared" si="390"/>
        <v>0.76291629416666662</v>
      </c>
      <c r="KY44" s="471">
        <f t="shared" si="390"/>
        <v>0.76291629416666662</v>
      </c>
      <c r="KZ44" s="471">
        <f t="shared" si="390"/>
        <v>0.76291629416666662</v>
      </c>
      <c r="LA44" s="471">
        <f t="shared" si="390"/>
        <v>0.76291629416666662</v>
      </c>
      <c r="LB44" s="471">
        <f t="shared" si="390"/>
        <v>0.76291629416666662</v>
      </c>
      <c r="LC44" s="471">
        <f t="shared" si="390"/>
        <v>0.76291629416666662</v>
      </c>
      <c r="LD44" s="471">
        <f t="shared" si="390"/>
        <v>0.76291629416666662</v>
      </c>
      <c r="LE44" s="471">
        <f t="shared" si="390"/>
        <v>0.76291629416666662</v>
      </c>
      <c r="LF44" s="471">
        <f t="shared" si="390"/>
        <v>0.76291629416666662</v>
      </c>
      <c r="LG44" s="471">
        <f t="shared" si="391"/>
        <v>0.76291629416666662</v>
      </c>
      <c r="LH44" s="471">
        <f t="shared" si="391"/>
        <v>0.76291629416666662</v>
      </c>
      <c r="LI44" s="471">
        <f t="shared" si="391"/>
        <v>0.76291629416666662</v>
      </c>
      <c r="LJ44" s="471">
        <f t="shared" si="391"/>
        <v>0.76291629416666662</v>
      </c>
      <c r="LK44" s="471">
        <f t="shared" si="391"/>
        <v>0.76291629416666662</v>
      </c>
      <c r="LL44" s="471">
        <f t="shared" si="391"/>
        <v>0.76291629416666662</v>
      </c>
      <c r="LM44" s="471">
        <f t="shared" si="391"/>
        <v>0.76291629416666662</v>
      </c>
      <c r="LN44" s="471">
        <f t="shared" si="391"/>
        <v>0.76291629416666662</v>
      </c>
      <c r="LO44" s="471">
        <f t="shared" si="391"/>
        <v>0.76291629416666662</v>
      </c>
      <c r="LP44" s="471">
        <f t="shared" si="391"/>
        <v>0.76291629416666662</v>
      </c>
      <c r="LQ44" s="471">
        <f t="shared" si="391"/>
        <v>0.76291629416666662</v>
      </c>
      <c r="LR44" s="471">
        <f t="shared" si="391"/>
        <v>0.76291629416666662</v>
      </c>
      <c r="LS44" s="471">
        <f t="shared" si="391"/>
        <v>0.76291629416666662</v>
      </c>
      <c r="LT44" s="471">
        <f t="shared" si="391"/>
        <v>0.76291629416666662</v>
      </c>
      <c r="LU44" s="471">
        <f t="shared" si="391"/>
        <v>0.76291629416666662</v>
      </c>
      <c r="LV44" s="471">
        <f t="shared" si="391"/>
        <v>0.76291629416666662</v>
      </c>
      <c r="LW44" s="471">
        <f t="shared" si="392"/>
        <v>0.76291629416666662</v>
      </c>
      <c r="LX44" s="471">
        <f t="shared" si="392"/>
        <v>0.76291629416666662</v>
      </c>
      <c r="LY44" s="471">
        <f t="shared" si="392"/>
        <v>0.76291629416666662</v>
      </c>
      <c r="LZ44" s="471">
        <f t="shared" si="392"/>
        <v>0.76291629416666662</v>
      </c>
      <c r="MA44" s="471">
        <f t="shared" si="392"/>
        <v>0.76291629416666662</v>
      </c>
      <c r="MB44" s="471">
        <f t="shared" si="392"/>
        <v>0.76291629416666662</v>
      </c>
      <c r="MC44" s="471">
        <f t="shared" si="392"/>
        <v>0.76291629416666662</v>
      </c>
      <c r="MD44" s="471">
        <f t="shared" si="392"/>
        <v>0.76291629416666662</v>
      </c>
      <c r="ME44" s="471">
        <f t="shared" si="392"/>
        <v>0.76291629416666662</v>
      </c>
      <c r="MF44" s="471">
        <f t="shared" si="392"/>
        <v>0.76291629416666662</v>
      </c>
      <c r="MG44" s="471">
        <f t="shared" si="392"/>
        <v>0.76291629416666662</v>
      </c>
      <c r="MH44" s="471">
        <f t="shared" si="392"/>
        <v>0.76291629416666662</v>
      </c>
      <c r="MI44" s="471">
        <f t="shared" si="392"/>
        <v>0.76291629416666662</v>
      </c>
      <c r="MJ44" s="471">
        <f t="shared" si="392"/>
        <v>0.76291629416666662</v>
      </c>
      <c r="MK44" s="471">
        <f t="shared" si="392"/>
        <v>0.76291629416666662</v>
      </c>
      <c r="ML44" s="471">
        <f t="shared" si="392"/>
        <v>0.76291629416666662</v>
      </c>
      <c r="MM44" s="471">
        <f t="shared" si="393"/>
        <v>0.76291629416666662</v>
      </c>
      <c r="MN44" s="471">
        <f t="shared" si="393"/>
        <v>0.76291629416666662</v>
      </c>
      <c r="MO44" s="471">
        <f t="shared" si="393"/>
        <v>0.76291629416666662</v>
      </c>
      <c r="MP44" s="471">
        <f t="shared" si="393"/>
        <v>0.76291629416666662</v>
      </c>
      <c r="MQ44" s="471">
        <f t="shared" si="393"/>
        <v>0.76291629416666662</v>
      </c>
      <c r="MR44" s="471">
        <f t="shared" si="393"/>
        <v>0.76291629416666662</v>
      </c>
      <c r="MS44" s="471">
        <f t="shared" si="393"/>
        <v>0.76291629416666662</v>
      </c>
      <c r="MT44" s="471">
        <f t="shared" si="393"/>
        <v>0.76291629416666662</v>
      </c>
      <c r="MU44" s="471">
        <f t="shared" si="393"/>
        <v>0.76291629416666662</v>
      </c>
      <c r="MV44" s="471">
        <f t="shared" si="393"/>
        <v>0.76291629416666662</v>
      </c>
      <c r="MW44" s="471">
        <f t="shared" si="393"/>
        <v>0.76291629416666662</v>
      </c>
      <c r="MX44" s="471">
        <f t="shared" si="393"/>
        <v>0.76291629416666662</v>
      </c>
      <c r="MY44" s="471">
        <f t="shared" si="393"/>
        <v>0.76291629416666662</v>
      </c>
      <c r="MZ44" s="471">
        <f t="shared" si="393"/>
        <v>0.76291629416666662</v>
      </c>
      <c r="NA44" s="471">
        <f t="shared" si="393"/>
        <v>0.76291629416666662</v>
      </c>
      <c r="NB44" s="471">
        <f t="shared" si="393"/>
        <v>0.76291629416666662</v>
      </c>
      <c r="NC44" s="471">
        <f t="shared" si="394"/>
        <v>0.76291629416666662</v>
      </c>
      <c r="ND44" s="471">
        <f t="shared" si="394"/>
        <v>0.76291629416666662</v>
      </c>
      <c r="NE44" s="471">
        <f t="shared" si="394"/>
        <v>0.76291629416666662</v>
      </c>
      <c r="NF44" s="471">
        <f t="shared" si="394"/>
        <v>0.76291629416666662</v>
      </c>
      <c r="NG44" s="471">
        <f t="shared" si="394"/>
        <v>0.76291629416666662</v>
      </c>
      <c r="NH44" s="471">
        <f t="shared" si="394"/>
        <v>0.76291629416666662</v>
      </c>
      <c r="NI44" s="471">
        <f t="shared" si="394"/>
        <v>0.76291629416666662</v>
      </c>
      <c r="NJ44" s="471">
        <f t="shared" si="394"/>
        <v>0.76291629416666662</v>
      </c>
      <c r="NK44" s="471">
        <f t="shared" si="394"/>
        <v>0.76291629416666662</v>
      </c>
      <c r="NL44" s="471">
        <f t="shared" si="394"/>
        <v>0.76291629416666662</v>
      </c>
      <c r="NM44" s="471">
        <f t="shared" si="394"/>
        <v>0.76291629416666662</v>
      </c>
      <c r="NN44" s="471">
        <f t="shared" si="394"/>
        <v>0.76291629416666662</v>
      </c>
      <c r="NO44" s="471">
        <f t="shared" si="394"/>
        <v>0.76291629416666662</v>
      </c>
      <c r="NP44" s="471">
        <f t="shared" si="394"/>
        <v>0.76291629416666662</v>
      </c>
      <c r="NQ44" s="471">
        <f t="shared" si="394"/>
        <v>0.76291629416666662</v>
      </c>
      <c r="NR44" s="471">
        <f t="shared" si="394"/>
        <v>0.76291629416666662</v>
      </c>
      <c r="NS44" s="471">
        <f t="shared" si="395"/>
        <v>0.76291629416666662</v>
      </c>
      <c r="NT44" s="471">
        <f t="shared" si="395"/>
        <v>0.76291629416666662</v>
      </c>
      <c r="NU44" s="471">
        <f t="shared" si="395"/>
        <v>0.76291629416666662</v>
      </c>
      <c r="NV44" s="471">
        <f t="shared" si="395"/>
        <v>0.76291629416666662</v>
      </c>
      <c r="NW44" s="471">
        <f t="shared" si="395"/>
        <v>0.76291629416666662</v>
      </c>
      <c r="NX44" s="471">
        <f t="shared" si="395"/>
        <v>0.76291629416666662</v>
      </c>
      <c r="NY44" s="471">
        <f t="shared" si="395"/>
        <v>0.76291629416666662</v>
      </c>
      <c r="NZ44" s="471">
        <f t="shared" si="395"/>
        <v>0.14766121822580644</v>
      </c>
      <c r="OA44" s="471">
        <f t="shared" si="395"/>
        <v>0</v>
      </c>
      <c r="OB44" s="471">
        <f t="shared" si="395"/>
        <v>0</v>
      </c>
      <c r="OC44" s="471">
        <f t="shared" si="395"/>
        <v>0</v>
      </c>
      <c r="OD44" s="471">
        <f t="shared" si="395"/>
        <v>0</v>
      </c>
      <c r="OE44" s="471">
        <f t="shared" si="395"/>
        <v>0</v>
      </c>
      <c r="OF44" s="471">
        <f t="shared" si="395"/>
        <v>0</v>
      </c>
      <c r="OG44" s="471">
        <f t="shared" si="395"/>
        <v>0</v>
      </c>
      <c r="OH44" s="471">
        <f t="shared" si="395"/>
        <v>0</v>
      </c>
      <c r="OI44" s="471">
        <f t="shared" si="396"/>
        <v>0</v>
      </c>
      <c r="OJ44" s="471">
        <f t="shared" si="396"/>
        <v>0</v>
      </c>
      <c r="OK44" s="471">
        <f t="shared" si="396"/>
        <v>0</v>
      </c>
      <c r="OL44" s="471">
        <f t="shared" si="396"/>
        <v>0</v>
      </c>
      <c r="OM44" s="471">
        <f t="shared" si="396"/>
        <v>0</v>
      </c>
      <c r="ON44" s="471">
        <f t="shared" si="396"/>
        <v>0</v>
      </c>
      <c r="OO44" s="471">
        <f t="shared" si="396"/>
        <v>0</v>
      </c>
      <c r="OP44" s="471">
        <f t="shared" si="396"/>
        <v>0</v>
      </c>
      <c r="OQ44" s="471">
        <f t="shared" si="396"/>
        <v>0</v>
      </c>
      <c r="OR44" s="471">
        <f t="shared" si="396"/>
        <v>0</v>
      </c>
      <c r="OS44" s="471">
        <f t="shared" si="396"/>
        <v>0</v>
      </c>
      <c r="OT44" s="471">
        <f t="shared" si="396"/>
        <v>0</v>
      </c>
      <c r="OU44" s="471">
        <f t="shared" si="396"/>
        <v>0</v>
      </c>
      <c r="OV44" s="471">
        <f t="shared" si="396"/>
        <v>0</v>
      </c>
      <c r="OW44" s="471">
        <f t="shared" si="396"/>
        <v>0</v>
      </c>
      <c r="OX44" s="471">
        <f t="shared" si="396"/>
        <v>0</v>
      </c>
      <c r="OY44" s="471">
        <f t="shared" si="397"/>
        <v>0</v>
      </c>
      <c r="OZ44" s="471">
        <f t="shared" si="397"/>
        <v>0</v>
      </c>
      <c r="PA44" s="471">
        <f t="shared" si="397"/>
        <v>0</v>
      </c>
      <c r="PB44" s="471">
        <f t="shared" si="397"/>
        <v>0</v>
      </c>
      <c r="PC44" s="471">
        <f t="shared" si="397"/>
        <v>0</v>
      </c>
      <c r="PD44" s="471">
        <f t="shared" si="397"/>
        <v>0</v>
      </c>
      <c r="PE44" s="471">
        <f t="shared" si="397"/>
        <v>0</v>
      </c>
      <c r="PF44" s="471">
        <f t="shared" si="397"/>
        <v>0</v>
      </c>
      <c r="PG44" s="471">
        <f t="shared" si="397"/>
        <v>0</v>
      </c>
      <c r="PH44" s="471">
        <f t="shared" si="397"/>
        <v>0</v>
      </c>
      <c r="PI44" s="471">
        <f t="shared" si="397"/>
        <v>0</v>
      </c>
      <c r="PJ44" s="471">
        <f t="shared" si="397"/>
        <v>0</v>
      </c>
      <c r="PK44" s="471">
        <f t="shared" si="397"/>
        <v>0</v>
      </c>
      <c r="PL44" s="471">
        <f t="shared" si="397"/>
        <v>0</v>
      </c>
      <c r="PM44" s="471">
        <f t="shared" si="397"/>
        <v>0</v>
      </c>
      <c r="PN44" s="471">
        <f t="shared" si="397"/>
        <v>0</v>
      </c>
      <c r="PO44" s="471">
        <f t="shared" si="398"/>
        <v>0</v>
      </c>
      <c r="PP44" s="471">
        <f t="shared" si="398"/>
        <v>0</v>
      </c>
      <c r="PQ44" s="471">
        <f t="shared" si="398"/>
        <v>0</v>
      </c>
      <c r="PR44" s="471">
        <f t="shared" si="398"/>
        <v>0</v>
      </c>
      <c r="PS44" s="471">
        <f t="shared" si="398"/>
        <v>0</v>
      </c>
      <c r="PT44" s="471">
        <f t="shared" si="398"/>
        <v>0</v>
      </c>
      <c r="PU44" s="471">
        <f t="shared" si="398"/>
        <v>0</v>
      </c>
      <c r="PV44" s="471">
        <f t="shared" si="398"/>
        <v>0</v>
      </c>
      <c r="PW44" s="471">
        <f t="shared" si="398"/>
        <v>0</v>
      </c>
      <c r="PX44" s="471">
        <f t="shared" si="398"/>
        <v>0</v>
      </c>
      <c r="PY44" s="471">
        <f t="shared" si="398"/>
        <v>0</v>
      </c>
      <c r="PZ44" s="471">
        <f t="shared" si="398"/>
        <v>0</v>
      </c>
      <c r="QA44" s="471">
        <f t="shared" si="398"/>
        <v>0</v>
      </c>
      <c r="QB44" s="471">
        <f t="shared" si="398"/>
        <v>0</v>
      </c>
      <c r="QC44" s="471">
        <f t="shared" si="398"/>
        <v>0</v>
      </c>
      <c r="QD44" s="471">
        <f t="shared" si="398"/>
        <v>0</v>
      </c>
      <c r="QE44" s="471">
        <f t="shared" si="399"/>
        <v>0</v>
      </c>
      <c r="QF44" s="471">
        <f t="shared" si="399"/>
        <v>0</v>
      </c>
      <c r="QG44" s="471">
        <f t="shared" si="399"/>
        <v>0</v>
      </c>
      <c r="QH44" s="471">
        <f t="shared" si="399"/>
        <v>0</v>
      </c>
      <c r="QI44" s="471">
        <f t="shared" si="399"/>
        <v>0</v>
      </c>
      <c r="QJ44" s="471">
        <f t="shared" si="399"/>
        <v>0</v>
      </c>
      <c r="QK44" s="471">
        <f t="shared" si="399"/>
        <v>0</v>
      </c>
      <c r="QL44" s="471">
        <f t="shared" si="399"/>
        <v>0</v>
      </c>
      <c r="QM44" s="471">
        <f t="shared" si="399"/>
        <v>0</v>
      </c>
      <c r="QN44" s="471">
        <f t="shared" si="399"/>
        <v>0</v>
      </c>
      <c r="QO44" s="471">
        <f t="shared" si="399"/>
        <v>0</v>
      </c>
      <c r="QP44" s="471">
        <f t="shared" si="399"/>
        <v>0</v>
      </c>
      <c r="QQ44" s="471">
        <f t="shared" si="399"/>
        <v>0</v>
      </c>
      <c r="QR44" s="471">
        <f t="shared" si="399"/>
        <v>0</v>
      </c>
      <c r="QS44" s="471">
        <f t="shared" si="399"/>
        <v>0</v>
      </c>
      <c r="QT44" s="471">
        <f t="shared" si="399"/>
        <v>0</v>
      </c>
      <c r="QU44" s="471">
        <f t="shared" si="400"/>
        <v>0</v>
      </c>
      <c r="QV44" s="471">
        <f t="shared" si="400"/>
        <v>0</v>
      </c>
      <c r="QW44" s="471">
        <f t="shared" si="400"/>
        <v>0</v>
      </c>
      <c r="QX44" s="471">
        <f t="shared" si="400"/>
        <v>0</v>
      </c>
      <c r="QY44" s="471">
        <f t="shared" si="400"/>
        <v>0</v>
      </c>
      <c r="QZ44" s="471">
        <f t="shared" si="400"/>
        <v>0</v>
      </c>
      <c r="RA44" s="471">
        <f t="shared" si="400"/>
        <v>0</v>
      </c>
      <c r="RB44" s="471">
        <f t="shared" si="400"/>
        <v>0</v>
      </c>
      <c r="RC44" s="471">
        <f t="shared" si="400"/>
        <v>0</v>
      </c>
      <c r="RD44" s="471">
        <f t="shared" si="400"/>
        <v>0</v>
      </c>
      <c r="RE44" s="471">
        <f t="shared" si="400"/>
        <v>0</v>
      </c>
      <c r="RF44" s="471">
        <f t="shared" si="400"/>
        <v>0</v>
      </c>
      <c r="RG44" s="471">
        <f t="shared" si="400"/>
        <v>0</v>
      </c>
      <c r="RH44" s="471">
        <f t="shared" si="400"/>
        <v>0</v>
      </c>
      <c r="RI44" s="471">
        <f t="shared" si="400"/>
        <v>0</v>
      </c>
      <c r="RJ44" s="471">
        <f t="shared" si="400"/>
        <v>0</v>
      </c>
      <c r="RK44" s="471">
        <f t="shared" si="401"/>
        <v>0</v>
      </c>
      <c r="RL44" s="471">
        <f t="shared" si="401"/>
        <v>0</v>
      </c>
      <c r="RM44" s="471">
        <f t="shared" si="401"/>
        <v>0</v>
      </c>
      <c r="RN44" s="471">
        <f t="shared" si="401"/>
        <v>0</v>
      </c>
      <c r="RO44" s="471">
        <f t="shared" si="401"/>
        <v>0</v>
      </c>
      <c r="RP44" s="471">
        <f t="shared" si="401"/>
        <v>0</v>
      </c>
      <c r="RQ44" s="471">
        <f t="shared" si="401"/>
        <v>0</v>
      </c>
      <c r="RR44" s="471">
        <f t="shared" si="401"/>
        <v>0</v>
      </c>
      <c r="RS44" s="471">
        <f t="shared" si="401"/>
        <v>0</v>
      </c>
      <c r="RT44" s="471">
        <f t="shared" si="401"/>
        <v>0</v>
      </c>
      <c r="RU44" s="471">
        <f t="shared" si="401"/>
        <v>0</v>
      </c>
      <c r="RV44" s="471">
        <f t="shared" si="401"/>
        <v>0</v>
      </c>
      <c r="RW44" s="471">
        <f t="shared" si="401"/>
        <v>0</v>
      </c>
      <c r="RX44" s="471">
        <f t="shared" si="401"/>
        <v>0</v>
      </c>
      <c r="RY44" s="471">
        <f t="shared" si="401"/>
        <v>0</v>
      </c>
      <c r="RZ44" s="471">
        <f t="shared" si="401"/>
        <v>0</v>
      </c>
      <c r="SA44" s="471">
        <f t="shared" si="402"/>
        <v>0</v>
      </c>
      <c r="SB44" s="471">
        <f t="shared" si="402"/>
        <v>0</v>
      </c>
      <c r="SC44" s="471">
        <f t="shared" si="402"/>
        <v>0</v>
      </c>
      <c r="SD44" s="471">
        <f t="shared" si="402"/>
        <v>0</v>
      </c>
      <c r="SE44" s="471">
        <f t="shared" si="402"/>
        <v>0</v>
      </c>
      <c r="SF44" s="471">
        <f t="shared" si="402"/>
        <v>0</v>
      </c>
      <c r="SG44" s="471">
        <f t="shared" si="402"/>
        <v>0</v>
      </c>
      <c r="SH44" s="471">
        <f t="shared" si="402"/>
        <v>0</v>
      </c>
      <c r="SI44" s="471">
        <f t="shared" si="402"/>
        <v>0</v>
      </c>
      <c r="SJ44" s="471">
        <f t="shared" si="402"/>
        <v>0</v>
      </c>
      <c r="SK44" s="471">
        <f t="shared" si="402"/>
        <v>0</v>
      </c>
      <c r="SL44" s="471">
        <f t="shared" si="402"/>
        <v>0</v>
      </c>
      <c r="SM44" s="471">
        <f t="shared" si="402"/>
        <v>0</v>
      </c>
      <c r="SN44" s="471">
        <f t="shared" si="402"/>
        <v>0</v>
      </c>
      <c r="SO44" s="471">
        <f t="shared" si="402"/>
        <v>0</v>
      </c>
      <c r="SP44" s="471">
        <f t="shared" si="402"/>
        <v>0</v>
      </c>
      <c r="SQ44" s="471">
        <f t="shared" si="403"/>
        <v>0</v>
      </c>
      <c r="SR44" s="471">
        <f t="shared" si="403"/>
        <v>0</v>
      </c>
      <c r="SS44" s="471">
        <f t="shared" si="403"/>
        <v>0</v>
      </c>
      <c r="ST44" s="471">
        <f t="shared" si="403"/>
        <v>0</v>
      </c>
      <c r="SU44" s="471">
        <f t="shared" si="403"/>
        <v>0</v>
      </c>
      <c r="SV44" s="471">
        <f t="shared" si="403"/>
        <v>0</v>
      </c>
      <c r="SW44" s="471">
        <f t="shared" si="403"/>
        <v>0</v>
      </c>
      <c r="SX44" s="471">
        <f t="shared" si="403"/>
        <v>0</v>
      </c>
      <c r="SY44" s="471">
        <f t="shared" si="403"/>
        <v>0</v>
      </c>
      <c r="SZ44" s="471">
        <f t="shared" si="403"/>
        <v>0</v>
      </c>
      <c r="TA44" s="471">
        <f t="shared" si="403"/>
        <v>0</v>
      </c>
      <c r="TB44" s="471">
        <f t="shared" si="403"/>
        <v>0</v>
      </c>
      <c r="TC44" s="471">
        <f t="shared" si="403"/>
        <v>0</v>
      </c>
      <c r="TD44" s="471">
        <f t="shared" si="403"/>
        <v>0</v>
      </c>
      <c r="TE44" s="471">
        <f t="shared" si="403"/>
        <v>0</v>
      </c>
      <c r="TF44" s="471">
        <f t="shared" si="403"/>
        <v>0</v>
      </c>
      <c r="TG44" s="471">
        <f t="shared" si="404"/>
        <v>0</v>
      </c>
      <c r="TH44" s="471">
        <f t="shared" si="404"/>
        <v>0</v>
      </c>
      <c r="TI44" s="471">
        <f t="shared" si="404"/>
        <v>0</v>
      </c>
      <c r="TJ44" s="471">
        <f t="shared" si="404"/>
        <v>0</v>
      </c>
      <c r="TK44" s="471">
        <f t="shared" si="404"/>
        <v>0</v>
      </c>
      <c r="TL44" s="471">
        <f t="shared" si="404"/>
        <v>0</v>
      </c>
      <c r="TM44" s="471">
        <f t="shared" si="404"/>
        <v>0</v>
      </c>
      <c r="TN44" s="471">
        <f t="shared" si="404"/>
        <v>0</v>
      </c>
      <c r="TO44" s="471">
        <f t="shared" si="404"/>
        <v>0</v>
      </c>
      <c r="TP44" s="471">
        <f t="shared" si="404"/>
        <v>0</v>
      </c>
      <c r="TQ44" s="471">
        <f t="shared" si="404"/>
        <v>0</v>
      </c>
      <c r="TR44" s="471">
        <f t="shared" si="404"/>
        <v>0</v>
      </c>
      <c r="TS44" s="471">
        <f t="shared" si="404"/>
        <v>0</v>
      </c>
      <c r="TT44" s="471">
        <f t="shared" si="404"/>
        <v>0</v>
      </c>
      <c r="TU44" s="471">
        <f t="shared" si="404"/>
        <v>0</v>
      </c>
      <c r="TV44" s="471">
        <f t="shared" si="404"/>
        <v>0</v>
      </c>
      <c r="TW44" s="471">
        <f t="shared" si="405"/>
        <v>0</v>
      </c>
      <c r="TX44" s="471">
        <f t="shared" si="405"/>
        <v>0</v>
      </c>
      <c r="TY44" s="471">
        <f t="shared" si="405"/>
        <v>0</v>
      </c>
      <c r="TZ44" s="471">
        <f t="shared" si="405"/>
        <v>0</v>
      </c>
      <c r="UA44" s="471">
        <f t="shared" si="405"/>
        <v>0</v>
      </c>
      <c r="UB44" s="471">
        <f t="shared" si="405"/>
        <v>0</v>
      </c>
      <c r="UC44" s="471">
        <f t="shared" si="405"/>
        <v>0</v>
      </c>
      <c r="UD44" s="471">
        <f t="shared" si="405"/>
        <v>0</v>
      </c>
      <c r="UE44" s="471">
        <f t="shared" si="405"/>
        <v>0</v>
      </c>
      <c r="UF44" s="471">
        <f t="shared" si="405"/>
        <v>0</v>
      </c>
      <c r="UG44" s="471">
        <f t="shared" si="405"/>
        <v>0</v>
      </c>
      <c r="UH44" s="471">
        <f t="shared" si="405"/>
        <v>0</v>
      </c>
      <c r="UI44" s="471">
        <f t="shared" si="405"/>
        <v>0</v>
      </c>
      <c r="UJ44" s="471">
        <f t="shared" si="405"/>
        <v>0</v>
      </c>
      <c r="UK44" s="471">
        <f t="shared" si="405"/>
        <v>0</v>
      </c>
      <c r="UL44" s="471">
        <f t="shared" si="405"/>
        <v>0</v>
      </c>
      <c r="UM44" s="471">
        <f t="shared" si="406"/>
        <v>0</v>
      </c>
      <c r="UN44" s="471">
        <f t="shared" si="406"/>
        <v>0</v>
      </c>
      <c r="UO44" s="471">
        <f t="shared" si="406"/>
        <v>0</v>
      </c>
      <c r="UP44" s="471">
        <f t="shared" si="406"/>
        <v>0</v>
      </c>
      <c r="UQ44" s="471">
        <f t="shared" si="406"/>
        <v>0</v>
      </c>
      <c r="UR44" s="471">
        <f t="shared" si="406"/>
        <v>0</v>
      </c>
      <c r="US44" s="471">
        <f t="shared" si="406"/>
        <v>0</v>
      </c>
      <c r="UT44" s="471">
        <f t="shared" si="406"/>
        <v>0</v>
      </c>
      <c r="UU44" s="471">
        <f t="shared" si="406"/>
        <v>0</v>
      </c>
      <c r="UV44" s="471">
        <f t="shared" si="406"/>
        <v>0</v>
      </c>
      <c r="UW44" s="471">
        <f t="shared" si="406"/>
        <v>0</v>
      </c>
      <c r="UX44" s="471">
        <f t="shared" si="406"/>
        <v>0</v>
      </c>
      <c r="UY44" s="471">
        <f t="shared" si="406"/>
        <v>0</v>
      </c>
      <c r="UZ44" s="471">
        <f t="shared" si="406"/>
        <v>0</v>
      </c>
      <c r="VA44" s="471">
        <f t="shared" si="406"/>
        <v>0</v>
      </c>
      <c r="VB44" s="471">
        <f t="shared" si="406"/>
        <v>0</v>
      </c>
      <c r="VC44" s="471">
        <f t="shared" si="407"/>
        <v>0</v>
      </c>
      <c r="VD44" s="471">
        <f t="shared" si="407"/>
        <v>0</v>
      </c>
      <c r="VE44" s="471">
        <f t="shared" si="407"/>
        <v>0</v>
      </c>
      <c r="VF44" s="471">
        <f t="shared" si="407"/>
        <v>0</v>
      </c>
      <c r="VG44" s="471">
        <f t="shared" si="407"/>
        <v>0</v>
      </c>
      <c r="VH44" s="471">
        <f t="shared" si="407"/>
        <v>0</v>
      </c>
      <c r="VI44" s="471">
        <f t="shared" si="407"/>
        <v>0</v>
      </c>
      <c r="VJ44" s="471">
        <f t="shared" si="407"/>
        <v>0</v>
      </c>
      <c r="VK44" s="471">
        <f t="shared" si="407"/>
        <v>0</v>
      </c>
      <c r="VL44" s="471">
        <f t="shared" si="407"/>
        <v>0</v>
      </c>
      <c r="VM44" s="471">
        <f t="shared" si="407"/>
        <v>0</v>
      </c>
      <c r="VN44" s="471">
        <f t="shared" si="407"/>
        <v>0</v>
      </c>
      <c r="VO44" s="471">
        <f t="shared" si="407"/>
        <v>0</v>
      </c>
      <c r="VP44" s="471">
        <f t="shared" si="407"/>
        <v>0</v>
      </c>
      <c r="VQ44" s="471">
        <f t="shared" si="407"/>
        <v>0</v>
      </c>
      <c r="VR44" s="471">
        <f t="shared" si="407"/>
        <v>0</v>
      </c>
      <c r="VS44" s="471">
        <f t="shared" si="408"/>
        <v>0</v>
      </c>
      <c r="VT44" s="471">
        <f t="shared" si="408"/>
        <v>0</v>
      </c>
      <c r="VU44" s="471">
        <f t="shared" si="408"/>
        <v>0</v>
      </c>
      <c r="VV44" s="471">
        <f t="shared" si="408"/>
        <v>0</v>
      </c>
      <c r="VW44" s="471">
        <f t="shared" si="408"/>
        <v>0</v>
      </c>
      <c r="VX44" s="471">
        <f t="shared" si="408"/>
        <v>0</v>
      </c>
      <c r="VY44" s="471">
        <f t="shared" si="408"/>
        <v>0</v>
      </c>
      <c r="VZ44" s="471">
        <f t="shared" si="408"/>
        <v>0</v>
      </c>
      <c r="WA44" s="471">
        <f t="shared" si="408"/>
        <v>0</v>
      </c>
      <c r="WB44" s="471">
        <f t="shared" si="408"/>
        <v>0</v>
      </c>
      <c r="WC44" s="471">
        <f t="shared" si="408"/>
        <v>0</v>
      </c>
      <c r="WD44" s="471">
        <f t="shared" si="408"/>
        <v>0</v>
      </c>
    </row>
    <row r="45" spans="1:602" x14ac:dyDescent="0.35">
      <c r="A45" s="29"/>
      <c r="B45" s="29">
        <f t="shared" si="359"/>
        <v>14</v>
      </c>
      <c r="C45" s="29" t="s">
        <v>4</v>
      </c>
      <c r="D45" s="29" t="s">
        <v>77</v>
      </c>
      <c r="E45" s="69">
        <f>INDEX('Current RAP - 2024-25 Cycle'!$K:$K,MATCH('24-25 Projection - RAP Tendered'!$D45,'Current RAP - 2024-25 Cycle'!$C:$C,0),1)</f>
        <v>31925864.429999992</v>
      </c>
      <c r="F45" s="69">
        <f>INDEX('Current RAP - 2024-25 Cycle'!$G:$G,MATCH('24-25 Projection - RAP Tendered'!$D45,'Current RAP - 2024-25 Cycle'!$C:$C,0),1)</f>
        <v>23126288.189999994</v>
      </c>
      <c r="G45" s="69">
        <f t="shared" si="345"/>
        <v>8799576.2399999984</v>
      </c>
      <c r="H45" s="69">
        <f t="shared" si="360"/>
        <v>23126288.189999994</v>
      </c>
      <c r="I45" s="32">
        <v>45474</v>
      </c>
      <c r="J45" s="32">
        <v>45838</v>
      </c>
      <c r="K45" s="29" t="str">
        <f>INDEX('Current RAP - 2024-25 Cycle'!$D:$D,MATCH('24-25 Projection - RAP Tendered'!$D45,'Current RAP - 2024-25 Cycle'!$C:$C,0),1)</f>
        <v>IPCA</v>
      </c>
      <c r="L45" s="32" t="s">
        <v>10</v>
      </c>
      <c r="M45" s="32" t="s">
        <v>10</v>
      </c>
      <c r="N45" s="81">
        <v>0</v>
      </c>
      <c r="O45" s="81">
        <v>0</v>
      </c>
      <c r="P45" s="69">
        <f>IFERROR(INDEX('Tendered, Ruling 920-2025'!$F$19:$F$31,MATCH($D45,'Tendered, Ruling 920-2025'!$C$19:$C$31,0))-INDEX('Tendered, Ruling 920-2025'!$D$19:$D$31,MATCH($D45,'Tendered, Ruling 920-2025'!$C$19:$C$31,0)),0)</f>
        <v>0</v>
      </c>
      <c r="Q45" s="32">
        <f>INDEX('Current RAP - 2024-25 Cycle'!$L:$L,MATCH('24-25 Projection - RAP Tendered'!$D45,'Current RAP - 2024-25 Cycle'!$C:$C,0),1)</f>
        <v>40505</v>
      </c>
      <c r="R45" s="32">
        <f>INDEX('Current RAP - 2024-25 Cycle'!$M:$M,MATCH('24-25 Projection - RAP Tendered'!$D45,'Current RAP - 2024-25 Cycle'!$C:$C,0),1)</f>
        <v>51463</v>
      </c>
      <c r="S45" s="29"/>
      <c r="T45" s="29" t="str">
        <f t="shared" si="346"/>
        <v>019/2010</v>
      </c>
      <c r="U45" s="36">
        <f t="shared" si="347"/>
        <v>31.925864430000001</v>
      </c>
      <c r="V45" s="36">
        <f t="shared" si="347"/>
        <v>31.925864430000001</v>
      </c>
      <c r="W45" s="36">
        <f t="shared" si="347"/>
        <v>31.925864430000001</v>
      </c>
      <c r="X45" s="36">
        <f t="shared" si="347"/>
        <v>31.925864430000001</v>
      </c>
      <c r="Y45" s="36">
        <f t="shared" si="347"/>
        <v>31.925864430000001</v>
      </c>
      <c r="Z45" s="36">
        <f t="shared" si="347"/>
        <v>31.925864430000001</v>
      </c>
      <c r="AA45" s="36">
        <f t="shared" si="347"/>
        <v>31.925864430000001</v>
      </c>
      <c r="AB45" s="36">
        <f t="shared" si="347"/>
        <v>31.925864430000001</v>
      </c>
      <c r="AC45" s="36">
        <f t="shared" si="347"/>
        <v>31.925864430000001</v>
      </c>
      <c r="AD45" s="36">
        <f t="shared" si="347"/>
        <v>31.925864430000001</v>
      </c>
      <c r="AE45" s="36">
        <f t="shared" si="347"/>
        <v>31.925864430000001</v>
      </c>
      <c r="AF45" s="36">
        <f t="shared" si="347"/>
        <v>31.925864430000001</v>
      </c>
      <c r="AG45" s="36">
        <f t="shared" si="347"/>
        <v>31.925864430000001</v>
      </c>
      <c r="AH45" s="36">
        <f t="shared" si="347"/>
        <v>31.925864430000001</v>
      </c>
      <c r="AI45" s="36">
        <f t="shared" si="347"/>
        <v>31.925864430000001</v>
      </c>
      <c r="AJ45" s="36">
        <f t="shared" si="347"/>
        <v>31.925864430000001</v>
      </c>
      <c r="AK45" s="36">
        <f t="shared" si="412"/>
        <v>12.681662815249997</v>
      </c>
      <c r="AL45" s="36">
        <f t="shared" si="412"/>
        <v>0</v>
      </c>
      <c r="AM45" s="36">
        <f t="shared" si="412"/>
        <v>0</v>
      </c>
      <c r="AN45" s="36">
        <f t="shared" si="412"/>
        <v>0</v>
      </c>
      <c r="AO45" s="36">
        <f t="shared" si="412"/>
        <v>0</v>
      </c>
      <c r="AP45" s="36">
        <f t="shared" si="412"/>
        <v>0</v>
      </c>
      <c r="AQ45" s="36">
        <f t="shared" si="412"/>
        <v>0</v>
      </c>
      <c r="AR45" s="36">
        <f t="shared" si="412"/>
        <v>0</v>
      </c>
      <c r="AS45" s="36">
        <f t="shared" si="412"/>
        <v>0</v>
      </c>
      <c r="AT45" s="36">
        <f t="shared" si="412"/>
        <v>0</v>
      </c>
      <c r="AU45" s="36">
        <f t="shared" si="412"/>
        <v>0</v>
      </c>
      <c r="AV45" s="36">
        <f t="shared" si="412"/>
        <v>0</v>
      </c>
      <c r="AW45" s="36">
        <f t="shared" si="412"/>
        <v>0</v>
      </c>
      <c r="AX45" s="36">
        <f t="shared" si="412"/>
        <v>0</v>
      </c>
      <c r="AY45" s="36">
        <f t="shared" si="412"/>
        <v>0</v>
      </c>
      <c r="AZ45" s="36">
        <f t="shared" si="412"/>
        <v>0</v>
      </c>
      <c r="BA45" s="36">
        <f t="shared" si="413"/>
        <v>0</v>
      </c>
      <c r="BB45" s="36">
        <f t="shared" si="413"/>
        <v>0</v>
      </c>
      <c r="BD45" s="29" t="str">
        <f t="shared" si="348"/>
        <v>019/2010</v>
      </c>
      <c r="BE45" s="36">
        <f t="shared" si="349"/>
        <v>7.9814661074999984</v>
      </c>
      <c r="BF45" s="36">
        <f t="shared" si="349"/>
        <v>7.9814661074999984</v>
      </c>
      <c r="BG45" s="36">
        <f t="shared" si="349"/>
        <v>7.9814661074999984</v>
      </c>
      <c r="BH45" s="36">
        <f t="shared" si="349"/>
        <v>7.9814661074999984</v>
      </c>
      <c r="BI45" s="36">
        <f t="shared" si="349"/>
        <v>7.9814661074999984</v>
      </c>
      <c r="BJ45" s="36">
        <f t="shared" si="349"/>
        <v>7.9814661074999984</v>
      </c>
      <c r="BK45" s="36">
        <f t="shared" si="349"/>
        <v>7.9814661074999984</v>
      </c>
      <c r="BL45" s="36">
        <f t="shared" si="349"/>
        <v>7.9814661074999984</v>
      </c>
      <c r="BM45" s="36">
        <f t="shared" si="349"/>
        <v>7.9814661074999984</v>
      </c>
      <c r="BN45" s="36">
        <f t="shared" si="349"/>
        <v>7.9814661074999984</v>
      </c>
      <c r="BO45" s="36">
        <f t="shared" si="349"/>
        <v>7.9814661074999984</v>
      </c>
      <c r="BP45" s="36">
        <f t="shared" si="349"/>
        <v>7.9814661074999984</v>
      </c>
      <c r="BQ45" s="36">
        <f t="shared" si="349"/>
        <v>7.9814661074999984</v>
      </c>
      <c r="BR45" s="36">
        <f t="shared" si="349"/>
        <v>7.9814661074999984</v>
      </c>
      <c r="BS45" s="36">
        <f t="shared" si="349"/>
        <v>7.9814661074999984</v>
      </c>
      <c r="BT45" s="36">
        <f t="shared" si="349"/>
        <v>7.9814661074999984</v>
      </c>
      <c r="BU45" s="36">
        <f t="shared" si="414"/>
        <v>7.9814661074999984</v>
      </c>
      <c r="BV45" s="36">
        <f t="shared" si="414"/>
        <v>7.9814661074999984</v>
      </c>
      <c r="BW45" s="36">
        <f t="shared" si="414"/>
        <v>7.9814661074999984</v>
      </c>
      <c r="BX45" s="36">
        <f t="shared" si="414"/>
        <v>7.9814661074999984</v>
      </c>
      <c r="BY45" s="36">
        <f t="shared" si="414"/>
        <v>7.9814661074999984</v>
      </c>
      <c r="BZ45" s="36">
        <f t="shared" si="414"/>
        <v>7.9814661074999984</v>
      </c>
      <c r="CA45" s="36">
        <f t="shared" si="414"/>
        <v>7.9814661074999984</v>
      </c>
      <c r="CB45" s="36">
        <f t="shared" si="414"/>
        <v>7.9814661074999984</v>
      </c>
      <c r="CC45" s="36">
        <f t="shared" si="414"/>
        <v>7.9814661074999984</v>
      </c>
      <c r="CD45" s="36">
        <f t="shared" si="414"/>
        <v>7.9814661074999984</v>
      </c>
      <c r="CE45" s="36">
        <f t="shared" si="414"/>
        <v>7.9814661074999984</v>
      </c>
      <c r="CF45" s="36">
        <f t="shared" si="414"/>
        <v>7.9814661074999984</v>
      </c>
      <c r="CG45" s="36">
        <f t="shared" si="414"/>
        <v>7.9814661074999984</v>
      </c>
      <c r="CH45" s="36">
        <f t="shared" si="414"/>
        <v>7.9814661074999984</v>
      </c>
      <c r="CI45" s="36">
        <f t="shared" si="414"/>
        <v>7.9814661074999984</v>
      </c>
      <c r="CJ45" s="36">
        <f t="shared" si="414"/>
        <v>7.9814661074999984</v>
      </c>
      <c r="CK45" s="36">
        <f t="shared" si="415"/>
        <v>7.9814661074999984</v>
      </c>
      <c r="CL45" s="36">
        <f t="shared" si="415"/>
        <v>7.9814661074999984</v>
      </c>
      <c r="CM45" s="36">
        <f t="shared" si="415"/>
        <v>7.9814661074999984</v>
      </c>
      <c r="CN45" s="36">
        <f t="shared" si="415"/>
        <v>7.9814661074999984</v>
      </c>
      <c r="CO45" s="36">
        <f t="shared" si="415"/>
        <v>7.9814661074999984</v>
      </c>
      <c r="CP45" s="36">
        <f t="shared" si="415"/>
        <v>7.9814661074999984</v>
      </c>
      <c r="CQ45" s="36">
        <f t="shared" si="415"/>
        <v>7.9814661074999984</v>
      </c>
      <c r="CR45" s="36">
        <f t="shared" si="415"/>
        <v>7.9814661074999984</v>
      </c>
      <c r="CS45" s="36">
        <f t="shared" si="415"/>
        <v>7.9814661074999984</v>
      </c>
      <c r="CT45" s="36">
        <f t="shared" si="415"/>
        <v>7.9814661074999984</v>
      </c>
      <c r="CU45" s="36">
        <f t="shared" si="415"/>
        <v>7.9814661074999984</v>
      </c>
      <c r="CV45" s="36">
        <f t="shared" si="415"/>
        <v>7.9814661074999984</v>
      </c>
      <c r="CW45" s="36">
        <f t="shared" si="415"/>
        <v>7.9814661074999984</v>
      </c>
      <c r="CX45" s="36">
        <f t="shared" si="415"/>
        <v>7.9814661074999984</v>
      </c>
      <c r="CY45" s="36">
        <f t="shared" si="415"/>
        <v>7.9814661074999984</v>
      </c>
      <c r="CZ45" s="36">
        <f t="shared" si="415"/>
        <v>7.9814661074999984</v>
      </c>
      <c r="DA45" s="36">
        <f t="shared" si="416"/>
        <v>7.9814661074999984</v>
      </c>
      <c r="DB45" s="36">
        <f t="shared" si="416"/>
        <v>7.9814661074999984</v>
      </c>
      <c r="DC45" s="36">
        <f t="shared" si="416"/>
        <v>7.9814661074999984</v>
      </c>
      <c r="DD45" s="36">
        <f t="shared" si="416"/>
        <v>7.9814661074999984</v>
      </c>
      <c r="DE45" s="36">
        <f t="shared" si="416"/>
        <v>7.9814661074999984</v>
      </c>
      <c r="DF45" s="36">
        <f t="shared" si="416"/>
        <v>7.9814661074999984</v>
      </c>
      <c r="DG45" s="36">
        <f t="shared" si="416"/>
        <v>7.9814661074999984</v>
      </c>
      <c r="DH45" s="36">
        <f t="shared" si="416"/>
        <v>7.9814661074999984</v>
      </c>
      <c r="DI45" s="36">
        <f t="shared" si="416"/>
        <v>7.9814661074999984</v>
      </c>
      <c r="DJ45" s="36">
        <f t="shared" si="416"/>
        <v>7.9814661074999984</v>
      </c>
      <c r="DK45" s="36">
        <f t="shared" si="416"/>
        <v>7.9814661074999984</v>
      </c>
      <c r="DL45" s="36">
        <f t="shared" si="416"/>
        <v>7.9814661074999984</v>
      </c>
      <c r="DM45" s="36">
        <f t="shared" si="416"/>
        <v>7.9814661074999984</v>
      </c>
      <c r="DN45" s="36">
        <f t="shared" si="416"/>
        <v>7.9814661074999984</v>
      </c>
      <c r="DO45" s="36">
        <f t="shared" si="416"/>
        <v>7.9814661074999984</v>
      </c>
      <c r="DP45" s="36">
        <f t="shared" si="416"/>
        <v>7.9814661074999984</v>
      </c>
      <c r="DQ45" s="36">
        <f t="shared" si="417"/>
        <v>7.9814661074999984</v>
      </c>
      <c r="DR45" s="36">
        <f t="shared" si="417"/>
        <v>4.7001967077499991</v>
      </c>
      <c r="DS45" s="36">
        <f t="shared" si="417"/>
        <v>0</v>
      </c>
      <c r="DT45" s="36">
        <f t="shared" si="417"/>
        <v>0</v>
      </c>
      <c r="DU45" s="36">
        <f t="shared" si="417"/>
        <v>0</v>
      </c>
      <c r="DV45" s="36">
        <f t="shared" si="417"/>
        <v>0</v>
      </c>
      <c r="DW45" s="36">
        <f t="shared" si="417"/>
        <v>0</v>
      </c>
      <c r="DX45" s="36">
        <f t="shared" si="417"/>
        <v>0</v>
      </c>
      <c r="DY45" s="36">
        <f t="shared" si="417"/>
        <v>0</v>
      </c>
      <c r="DZ45" s="36">
        <f t="shared" si="417"/>
        <v>0</v>
      </c>
      <c r="EA45" s="36">
        <f t="shared" si="417"/>
        <v>0</v>
      </c>
      <c r="EB45" s="36">
        <f t="shared" si="417"/>
        <v>0</v>
      </c>
      <c r="EC45" s="36">
        <f t="shared" si="417"/>
        <v>0</v>
      </c>
      <c r="ED45" s="36">
        <f t="shared" si="417"/>
        <v>0</v>
      </c>
      <c r="EE45" s="36">
        <f t="shared" si="417"/>
        <v>0</v>
      </c>
      <c r="EF45" s="36">
        <f t="shared" si="417"/>
        <v>0</v>
      </c>
      <c r="EG45" s="36">
        <f t="shared" ref="EG45:EV60" si="421">SUMIFS($GM45:$WE45,$GM$29:$WE$29,EG$29)</f>
        <v>0</v>
      </c>
      <c r="EH45" s="36">
        <f t="shared" si="421"/>
        <v>0</v>
      </c>
      <c r="EI45" s="36">
        <f t="shared" si="421"/>
        <v>0</v>
      </c>
      <c r="EJ45" s="36">
        <f t="shared" si="421"/>
        <v>0</v>
      </c>
      <c r="EK45" s="36">
        <f t="shared" si="421"/>
        <v>0</v>
      </c>
      <c r="EL45" s="36">
        <f t="shared" si="421"/>
        <v>0</v>
      </c>
      <c r="EM45" s="36">
        <f t="shared" si="421"/>
        <v>0</v>
      </c>
      <c r="EN45" s="36">
        <f t="shared" si="421"/>
        <v>0</v>
      </c>
      <c r="EO45" s="36">
        <f t="shared" si="421"/>
        <v>0</v>
      </c>
      <c r="EP45" s="36">
        <f t="shared" si="421"/>
        <v>0</v>
      </c>
      <c r="EQ45" s="36">
        <f t="shared" si="421"/>
        <v>0</v>
      </c>
      <c r="ER45" s="36">
        <f t="shared" si="421"/>
        <v>0</v>
      </c>
      <c r="ES45" s="36">
        <f t="shared" si="421"/>
        <v>0</v>
      </c>
      <c r="ET45" s="36">
        <f t="shared" si="421"/>
        <v>0</v>
      </c>
      <c r="EU45" s="36">
        <f t="shared" si="421"/>
        <v>0</v>
      </c>
      <c r="EV45" s="36">
        <f t="shared" si="418"/>
        <v>0</v>
      </c>
      <c r="EW45" s="36">
        <f t="shared" si="418"/>
        <v>0</v>
      </c>
      <c r="EX45" s="36">
        <f t="shared" si="418"/>
        <v>0</v>
      </c>
      <c r="EY45" s="36">
        <f t="shared" si="418"/>
        <v>0</v>
      </c>
      <c r="EZ45" s="36">
        <f t="shared" si="418"/>
        <v>0</v>
      </c>
      <c r="FA45" s="36">
        <f t="shared" si="418"/>
        <v>0</v>
      </c>
      <c r="FB45" s="36">
        <f t="shared" si="418"/>
        <v>0</v>
      </c>
      <c r="FC45" s="36">
        <f t="shared" si="418"/>
        <v>0</v>
      </c>
      <c r="FD45" s="36">
        <f t="shared" si="418"/>
        <v>0</v>
      </c>
      <c r="FE45" s="36">
        <f t="shared" si="418"/>
        <v>0</v>
      </c>
      <c r="FF45" s="36">
        <f t="shared" si="418"/>
        <v>0</v>
      </c>
      <c r="FG45" s="36">
        <f t="shared" si="418"/>
        <v>0</v>
      </c>
      <c r="FH45" s="36">
        <f t="shared" si="418"/>
        <v>0</v>
      </c>
      <c r="FI45" s="36">
        <f t="shared" si="418"/>
        <v>0</v>
      </c>
      <c r="FJ45" s="36">
        <f t="shared" si="418"/>
        <v>0</v>
      </c>
      <c r="FK45" s="36">
        <f t="shared" si="419"/>
        <v>0</v>
      </c>
      <c r="FL45" s="36">
        <f t="shared" si="419"/>
        <v>0</v>
      </c>
      <c r="FM45" s="36">
        <f t="shared" si="419"/>
        <v>0</v>
      </c>
      <c r="FN45" s="36">
        <f t="shared" si="419"/>
        <v>0</v>
      </c>
      <c r="FO45" s="36">
        <f t="shared" si="419"/>
        <v>0</v>
      </c>
      <c r="FP45" s="36">
        <f t="shared" si="419"/>
        <v>0</v>
      </c>
      <c r="FQ45" s="36">
        <f t="shared" si="419"/>
        <v>0</v>
      </c>
      <c r="FR45" s="36">
        <f t="shared" si="419"/>
        <v>0</v>
      </c>
      <c r="FS45" s="36">
        <f t="shared" si="419"/>
        <v>0</v>
      </c>
      <c r="FT45" s="36">
        <f t="shared" si="419"/>
        <v>0</v>
      </c>
      <c r="FU45" s="36">
        <f t="shared" si="419"/>
        <v>0</v>
      </c>
      <c r="FV45" s="36">
        <f t="shared" si="419"/>
        <v>0</v>
      </c>
      <c r="FW45" s="36">
        <f t="shared" si="419"/>
        <v>0</v>
      </c>
      <c r="FX45" s="36">
        <f t="shared" si="419"/>
        <v>0</v>
      </c>
      <c r="FY45" s="36">
        <f t="shared" si="419"/>
        <v>0</v>
      </c>
      <c r="FZ45" s="36">
        <f t="shared" si="419"/>
        <v>0</v>
      </c>
      <c r="GA45" s="36">
        <f t="shared" si="420"/>
        <v>0</v>
      </c>
      <c r="GB45" s="36">
        <f t="shared" si="411"/>
        <v>0</v>
      </c>
      <c r="GC45" s="36">
        <f t="shared" si="369"/>
        <v>0</v>
      </c>
      <c r="GD45" s="36">
        <f t="shared" si="336"/>
        <v>0</v>
      </c>
      <c r="GE45" s="36">
        <f t="shared" si="336"/>
        <v>0</v>
      </c>
      <c r="GF45" s="36">
        <f t="shared" si="336"/>
        <v>0</v>
      </c>
      <c r="GG45" s="36">
        <f t="shared" si="336"/>
        <v>0</v>
      </c>
      <c r="GH45" s="36">
        <f t="shared" si="336"/>
        <v>0</v>
      </c>
      <c r="GI45" s="36">
        <f t="shared" si="336"/>
        <v>0</v>
      </c>
      <c r="GJ45" s="36">
        <f t="shared" si="336"/>
        <v>0</v>
      </c>
      <c r="GL45" s="29" t="str">
        <f t="shared" si="350"/>
        <v>019/2010</v>
      </c>
      <c r="GM45" s="263">
        <f t="shared" si="337"/>
        <v>2.6604887024999995</v>
      </c>
      <c r="GN45" s="263">
        <f t="shared" si="337"/>
        <v>2.6604887024999995</v>
      </c>
      <c r="GO45" s="263">
        <f t="shared" si="337"/>
        <v>2.6604887024999995</v>
      </c>
      <c r="GP45" s="263">
        <f t="shared" si="337"/>
        <v>2.6604887024999995</v>
      </c>
      <c r="GQ45" s="263">
        <f t="shared" si="337"/>
        <v>2.6604887024999995</v>
      </c>
      <c r="GR45" s="263">
        <f t="shared" si="337"/>
        <v>2.6604887024999995</v>
      </c>
      <c r="GS45" s="263">
        <f t="shared" si="337"/>
        <v>2.6604887024999995</v>
      </c>
      <c r="GT45" s="263">
        <f t="shared" si="337"/>
        <v>2.6604887024999995</v>
      </c>
      <c r="GU45" s="263">
        <f t="shared" si="337"/>
        <v>2.6604887024999995</v>
      </c>
      <c r="GV45" s="263">
        <f t="shared" si="337"/>
        <v>2.6604887024999995</v>
      </c>
      <c r="GW45" s="263">
        <f t="shared" si="337"/>
        <v>2.6604887024999995</v>
      </c>
      <c r="GX45" s="263">
        <f t="shared" si="337"/>
        <v>2.6604887024999995</v>
      </c>
      <c r="GY45" s="471">
        <f t="shared" si="384"/>
        <v>2.6604887024999995</v>
      </c>
      <c r="GZ45" s="471">
        <f t="shared" si="384"/>
        <v>2.6604887024999995</v>
      </c>
      <c r="HA45" s="471">
        <f t="shared" si="384"/>
        <v>2.6604887024999995</v>
      </c>
      <c r="HB45" s="471">
        <f t="shared" si="384"/>
        <v>2.6604887024999995</v>
      </c>
      <c r="HC45" s="471">
        <f t="shared" si="384"/>
        <v>2.6604887024999995</v>
      </c>
      <c r="HD45" s="471">
        <f t="shared" si="384"/>
        <v>2.6604887024999995</v>
      </c>
      <c r="HE45" s="471">
        <f t="shared" si="384"/>
        <v>2.6604887024999995</v>
      </c>
      <c r="HF45" s="471">
        <f t="shared" si="384"/>
        <v>2.6604887024999995</v>
      </c>
      <c r="HG45" s="471">
        <f t="shared" si="384"/>
        <v>2.6604887024999995</v>
      </c>
      <c r="HH45" s="471">
        <f t="shared" si="384"/>
        <v>2.6604887024999995</v>
      </c>
      <c r="HI45" s="471">
        <f t="shared" si="384"/>
        <v>2.6604887024999995</v>
      </c>
      <c r="HJ45" s="471">
        <f t="shared" si="384"/>
        <v>2.6604887024999995</v>
      </c>
      <c r="HK45" s="471">
        <f t="shared" si="384"/>
        <v>2.6604887024999995</v>
      </c>
      <c r="HL45" s="471">
        <f t="shared" si="384"/>
        <v>2.6604887024999995</v>
      </c>
      <c r="HM45" s="471">
        <f t="shared" si="384"/>
        <v>2.6604887024999995</v>
      </c>
      <c r="HN45" s="471">
        <f t="shared" si="384"/>
        <v>2.6604887024999995</v>
      </c>
      <c r="HO45" s="471">
        <f t="shared" si="385"/>
        <v>2.6604887024999995</v>
      </c>
      <c r="HP45" s="471">
        <f t="shared" si="385"/>
        <v>2.6604887024999995</v>
      </c>
      <c r="HQ45" s="471">
        <f t="shared" si="385"/>
        <v>2.6604887024999995</v>
      </c>
      <c r="HR45" s="471">
        <f t="shared" si="385"/>
        <v>2.6604887024999995</v>
      </c>
      <c r="HS45" s="471">
        <f t="shared" si="385"/>
        <v>2.6604887024999995</v>
      </c>
      <c r="HT45" s="471">
        <f t="shared" si="385"/>
        <v>2.6604887024999995</v>
      </c>
      <c r="HU45" s="471">
        <f t="shared" si="385"/>
        <v>2.6604887024999995</v>
      </c>
      <c r="HV45" s="471">
        <f t="shared" si="385"/>
        <v>2.6604887024999995</v>
      </c>
      <c r="HW45" s="471">
        <f t="shared" si="385"/>
        <v>2.6604887024999995</v>
      </c>
      <c r="HX45" s="471">
        <f t="shared" si="385"/>
        <v>2.6604887024999995</v>
      </c>
      <c r="HY45" s="471">
        <f t="shared" si="385"/>
        <v>2.6604887024999995</v>
      </c>
      <c r="HZ45" s="471">
        <f t="shared" si="385"/>
        <v>2.6604887024999995</v>
      </c>
      <c r="IA45" s="471">
        <f t="shared" si="385"/>
        <v>2.6604887024999995</v>
      </c>
      <c r="IB45" s="471">
        <f t="shared" si="385"/>
        <v>2.6604887024999995</v>
      </c>
      <c r="IC45" s="471">
        <f t="shared" si="385"/>
        <v>2.6604887024999995</v>
      </c>
      <c r="ID45" s="471">
        <f t="shared" si="385"/>
        <v>2.6604887024999995</v>
      </c>
      <c r="IE45" s="471">
        <f t="shared" si="386"/>
        <v>2.6604887024999995</v>
      </c>
      <c r="IF45" s="471">
        <f t="shared" si="386"/>
        <v>2.6604887024999995</v>
      </c>
      <c r="IG45" s="471">
        <f t="shared" si="386"/>
        <v>2.6604887024999995</v>
      </c>
      <c r="IH45" s="471">
        <f t="shared" si="386"/>
        <v>2.6604887024999995</v>
      </c>
      <c r="II45" s="471">
        <f t="shared" si="386"/>
        <v>2.6604887024999995</v>
      </c>
      <c r="IJ45" s="471">
        <f t="shared" si="386"/>
        <v>2.6604887024999995</v>
      </c>
      <c r="IK45" s="471">
        <f t="shared" si="386"/>
        <v>2.6604887024999995</v>
      </c>
      <c r="IL45" s="471">
        <f t="shared" si="386"/>
        <v>2.6604887024999995</v>
      </c>
      <c r="IM45" s="471">
        <f t="shared" si="386"/>
        <v>2.6604887024999995</v>
      </c>
      <c r="IN45" s="471">
        <f t="shared" si="386"/>
        <v>2.6604887024999995</v>
      </c>
      <c r="IO45" s="471">
        <f t="shared" si="386"/>
        <v>2.6604887024999995</v>
      </c>
      <c r="IP45" s="471">
        <f t="shared" si="386"/>
        <v>2.6604887024999995</v>
      </c>
      <c r="IQ45" s="471">
        <f t="shared" si="386"/>
        <v>2.6604887024999995</v>
      </c>
      <c r="IR45" s="471">
        <f t="shared" si="386"/>
        <v>2.6604887024999995</v>
      </c>
      <c r="IS45" s="471">
        <f t="shared" si="386"/>
        <v>2.6604887024999995</v>
      </c>
      <c r="IT45" s="471">
        <f t="shared" si="386"/>
        <v>2.6604887024999995</v>
      </c>
      <c r="IU45" s="471">
        <f t="shared" si="387"/>
        <v>2.6604887024999995</v>
      </c>
      <c r="IV45" s="471">
        <f t="shared" si="387"/>
        <v>2.6604887024999995</v>
      </c>
      <c r="IW45" s="471">
        <f t="shared" si="387"/>
        <v>2.6604887024999995</v>
      </c>
      <c r="IX45" s="471">
        <f t="shared" si="387"/>
        <v>2.6604887024999995</v>
      </c>
      <c r="IY45" s="471">
        <f t="shared" si="387"/>
        <v>2.6604887024999995</v>
      </c>
      <c r="IZ45" s="471">
        <f t="shared" si="387"/>
        <v>2.6604887024999995</v>
      </c>
      <c r="JA45" s="471">
        <f t="shared" si="387"/>
        <v>2.6604887024999995</v>
      </c>
      <c r="JB45" s="471">
        <f t="shared" si="387"/>
        <v>2.6604887024999995</v>
      </c>
      <c r="JC45" s="471">
        <f t="shared" si="387"/>
        <v>2.6604887024999995</v>
      </c>
      <c r="JD45" s="471">
        <f t="shared" si="387"/>
        <v>2.6604887024999995</v>
      </c>
      <c r="JE45" s="471">
        <f t="shared" si="387"/>
        <v>2.6604887024999995</v>
      </c>
      <c r="JF45" s="471">
        <f t="shared" si="387"/>
        <v>2.6604887024999995</v>
      </c>
      <c r="JG45" s="471">
        <f t="shared" si="387"/>
        <v>2.6604887024999995</v>
      </c>
      <c r="JH45" s="471">
        <f t="shared" si="387"/>
        <v>2.6604887024999995</v>
      </c>
      <c r="JI45" s="471">
        <f t="shared" si="387"/>
        <v>2.6604887024999995</v>
      </c>
      <c r="JJ45" s="471">
        <f t="shared" si="387"/>
        <v>2.6604887024999995</v>
      </c>
      <c r="JK45" s="471">
        <f t="shared" si="388"/>
        <v>2.6604887024999995</v>
      </c>
      <c r="JL45" s="471">
        <f t="shared" si="388"/>
        <v>2.6604887024999995</v>
      </c>
      <c r="JM45" s="471">
        <f t="shared" si="388"/>
        <v>2.6604887024999995</v>
      </c>
      <c r="JN45" s="471">
        <f t="shared" si="388"/>
        <v>2.6604887024999995</v>
      </c>
      <c r="JO45" s="471">
        <f t="shared" si="388"/>
        <v>2.6604887024999995</v>
      </c>
      <c r="JP45" s="471">
        <f t="shared" si="388"/>
        <v>2.6604887024999995</v>
      </c>
      <c r="JQ45" s="471">
        <f t="shared" si="388"/>
        <v>2.6604887024999995</v>
      </c>
      <c r="JR45" s="471">
        <f t="shared" si="388"/>
        <v>2.6604887024999995</v>
      </c>
      <c r="JS45" s="471">
        <f t="shared" si="388"/>
        <v>2.6604887024999995</v>
      </c>
      <c r="JT45" s="471">
        <f t="shared" si="388"/>
        <v>2.6604887024999995</v>
      </c>
      <c r="JU45" s="471">
        <f t="shared" si="388"/>
        <v>2.6604887024999995</v>
      </c>
      <c r="JV45" s="471">
        <f t="shared" si="388"/>
        <v>2.6604887024999995</v>
      </c>
      <c r="JW45" s="471">
        <f t="shared" si="388"/>
        <v>2.6604887024999995</v>
      </c>
      <c r="JX45" s="471">
        <f t="shared" si="388"/>
        <v>2.6604887024999995</v>
      </c>
      <c r="JY45" s="471">
        <f t="shared" si="388"/>
        <v>2.6604887024999995</v>
      </c>
      <c r="JZ45" s="471">
        <f t="shared" si="388"/>
        <v>2.6604887024999995</v>
      </c>
      <c r="KA45" s="471">
        <f t="shared" si="389"/>
        <v>2.6604887024999995</v>
      </c>
      <c r="KB45" s="471">
        <f t="shared" si="389"/>
        <v>2.6604887024999995</v>
      </c>
      <c r="KC45" s="471">
        <f t="shared" si="389"/>
        <v>2.6604887024999995</v>
      </c>
      <c r="KD45" s="471">
        <f t="shared" si="389"/>
        <v>2.6604887024999995</v>
      </c>
      <c r="KE45" s="471">
        <f t="shared" si="389"/>
        <v>2.6604887024999995</v>
      </c>
      <c r="KF45" s="471">
        <f t="shared" si="389"/>
        <v>2.6604887024999995</v>
      </c>
      <c r="KG45" s="471">
        <f t="shared" si="389"/>
        <v>2.6604887024999995</v>
      </c>
      <c r="KH45" s="471">
        <f t="shared" si="389"/>
        <v>2.6604887024999995</v>
      </c>
      <c r="KI45" s="471">
        <f t="shared" si="389"/>
        <v>2.6604887024999995</v>
      </c>
      <c r="KJ45" s="471">
        <f t="shared" si="389"/>
        <v>2.6604887024999995</v>
      </c>
      <c r="KK45" s="471">
        <f t="shared" si="389"/>
        <v>2.6604887024999995</v>
      </c>
      <c r="KL45" s="471">
        <f t="shared" si="389"/>
        <v>2.6604887024999995</v>
      </c>
      <c r="KM45" s="471">
        <f t="shared" si="389"/>
        <v>2.6604887024999995</v>
      </c>
      <c r="KN45" s="471">
        <f t="shared" si="389"/>
        <v>2.6604887024999995</v>
      </c>
      <c r="KO45" s="471">
        <f t="shared" si="389"/>
        <v>2.6604887024999995</v>
      </c>
      <c r="KP45" s="471">
        <f t="shared" si="389"/>
        <v>2.6604887024999995</v>
      </c>
      <c r="KQ45" s="471">
        <f t="shared" si="390"/>
        <v>2.6604887024999995</v>
      </c>
      <c r="KR45" s="471">
        <f t="shared" si="390"/>
        <v>2.6604887024999995</v>
      </c>
      <c r="KS45" s="471">
        <f t="shared" si="390"/>
        <v>2.6604887024999995</v>
      </c>
      <c r="KT45" s="471">
        <f t="shared" si="390"/>
        <v>2.6604887024999995</v>
      </c>
      <c r="KU45" s="471">
        <f t="shared" si="390"/>
        <v>2.6604887024999995</v>
      </c>
      <c r="KV45" s="471">
        <f t="shared" si="390"/>
        <v>2.6604887024999995</v>
      </c>
      <c r="KW45" s="471">
        <f t="shared" si="390"/>
        <v>2.6604887024999995</v>
      </c>
      <c r="KX45" s="471">
        <f t="shared" si="390"/>
        <v>2.6604887024999995</v>
      </c>
      <c r="KY45" s="471">
        <f t="shared" si="390"/>
        <v>2.6604887024999995</v>
      </c>
      <c r="KZ45" s="471">
        <f t="shared" si="390"/>
        <v>2.6604887024999995</v>
      </c>
      <c r="LA45" s="471">
        <f t="shared" si="390"/>
        <v>2.6604887024999995</v>
      </c>
      <c r="LB45" s="471">
        <f t="shared" si="390"/>
        <v>2.6604887024999995</v>
      </c>
      <c r="LC45" s="471">
        <f t="shared" si="390"/>
        <v>2.6604887024999995</v>
      </c>
      <c r="LD45" s="471">
        <f t="shared" si="390"/>
        <v>2.6604887024999995</v>
      </c>
      <c r="LE45" s="471">
        <f t="shared" si="390"/>
        <v>2.6604887024999995</v>
      </c>
      <c r="LF45" s="471">
        <f t="shared" si="390"/>
        <v>2.6604887024999995</v>
      </c>
      <c r="LG45" s="471">
        <f t="shared" si="391"/>
        <v>2.6604887024999995</v>
      </c>
      <c r="LH45" s="471">
        <f t="shared" si="391"/>
        <v>2.6604887024999995</v>
      </c>
      <c r="LI45" s="471">
        <f t="shared" si="391"/>
        <v>2.6604887024999995</v>
      </c>
      <c r="LJ45" s="471">
        <f t="shared" si="391"/>
        <v>2.6604887024999995</v>
      </c>
      <c r="LK45" s="471">
        <f t="shared" si="391"/>
        <v>2.6604887024999995</v>
      </c>
      <c r="LL45" s="471">
        <f t="shared" si="391"/>
        <v>2.6604887024999995</v>
      </c>
      <c r="LM45" s="471">
        <f t="shared" si="391"/>
        <v>2.6604887024999995</v>
      </c>
      <c r="LN45" s="471">
        <f t="shared" si="391"/>
        <v>2.6604887024999995</v>
      </c>
      <c r="LO45" s="471">
        <f t="shared" si="391"/>
        <v>2.6604887024999995</v>
      </c>
      <c r="LP45" s="471">
        <f t="shared" si="391"/>
        <v>2.6604887024999995</v>
      </c>
      <c r="LQ45" s="471">
        <f t="shared" si="391"/>
        <v>2.6604887024999995</v>
      </c>
      <c r="LR45" s="471">
        <f t="shared" si="391"/>
        <v>2.6604887024999995</v>
      </c>
      <c r="LS45" s="471">
        <f t="shared" si="391"/>
        <v>2.6604887024999995</v>
      </c>
      <c r="LT45" s="471">
        <f t="shared" si="391"/>
        <v>2.6604887024999995</v>
      </c>
      <c r="LU45" s="471">
        <f t="shared" si="391"/>
        <v>2.6604887024999995</v>
      </c>
      <c r="LV45" s="471">
        <f t="shared" si="391"/>
        <v>2.6604887024999995</v>
      </c>
      <c r="LW45" s="471">
        <f t="shared" si="392"/>
        <v>2.6604887024999995</v>
      </c>
      <c r="LX45" s="471">
        <f t="shared" si="392"/>
        <v>2.6604887024999995</v>
      </c>
      <c r="LY45" s="471">
        <f t="shared" si="392"/>
        <v>2.6604887024999995</v>
      </c>
      <c r="LZ45" s="471">
        <f t="shared" si="392"/>
        <v>2.6604887024999995</v>
      </c>
      <c r="MA45" s="471">
        <f t="shared" si="392"/>
        <v>2.6604887024999995</v>
      </c>
      <c r="MB45" s="471">
        <f t="shared" si="392"/>
        <v>2.6604887024999995</v>
      </c>
      <c r="MC45" s="471">
        <f t="shared" si="392"/>
        <v>2.6604887024999995</v>
      </c>
      <c r="MD45" s="471">
        <f t="shared" si="392"/>
        <v>2.6604887024999995</v>
      </c>
      <c r="ME45" s="471">
        <f t="shared" si="392"/>
        <v>2.6604887024999995</v>
      </c>
      <c r="MF45" s="471">
        <f t="shared" si="392"/>
        <v>2.6604887024999995</v>
      </c>
      <c r="MG45" s="471">
        <f t="shared" si="392"/>
        <v>2.6604887024999995</v>
      </c>
      <c r="MH45" s="471">
        <f t="shared" si="392"/>
        <v>2.6604887024999995</v>
      </c>
      <c r="MI45" s="471">
        <f t="shared" si="392"/>
        <v>2.6604887024999995</v>
      </c>
      <c r="MJ45" s="471">
        <f t="shared" si="392"/>
        <v>2.6604887024999995</v>
      </c>
      <c r="MK45" s="471">
        <f t="shared" si="392"/>
        <v>2.6604887024999995</v>
      </c>
      <c r="ML45" s="471">
        <f t="shared" si="392"/>
        <v>2.6604887024999995</v>
      </c>
      <c r="MM45" s="471">
        <f t="shared" si="393"/>
        <v>2.6604887024999995</v>
      </c>
      <c r="MN45" s="471">
        <f t="shared" si="393"/>
        <v>2.6604887024999995</v>
      </c>
      <c r="MO45" s="471">
        <f t="shared" si="393"/>
        <v>2.6604887024999995</v>
      </c>
      <c r="MP45" s="471">
        <f t="shared" si="393"/>
        <v>2.6604887024999995</v>
      </c>
      <c r="MQ45" s="471">
        <f t="shared" si="393"/>
        <v>2.6604887024999995</v>
      </c>
      <c r="MR45" s="471">
        <f t="shared" si="393"/>
        <v>2.6604887024999995</v>
      </c>
      <c r="MS45" s="471">
        <f t="shared" si="393"/>
        <v>2.6604887024999995</v>
      </c>
      <c r="MT45" s="471">
        <f t="shared" si="393"/>
        <v>2.6604887024999995</v>
      </c>
      <c r="MU45" s="471">
        <f t="shared" si="393"/>
        <v>2.6604887024999995</v>
      </c>
      <c r="MV45" s="471">
        <f t="shared" si="393"/>
        <v>2.6604887024999995</v>
      </c>
      <c r="MW45" s="471">
        <f t="shared" si="393"/>
        <v>2.6604887024999995</v>
      </c>
      <c r="MX45" s="471">
        <f t="shared" si="393"/>
        <v>2.6604887024999995</v>
      </c>
      <c r="MY45" s="471">
        <f t="shared" si="393"/>
        <v>2.6604887024999995</v>
      </c>
      <c r="MZ45" s="471">
        <f t="shared" si="393"/>
        <v>2.6604887024999995</v>
      </c>
      <c r="NA45" s="471">
        <f t="shared" si="393"/>
        <v>2.6604887024999995</v>
      </c>
      <c r="NB45" s="471">
        <f t="shared" si="393"/>
        <v>2.6604887024999995</v>
      </c>
      <c r="NC45" s="471">
        <f t="shared" si="394"/>
        <v>2.6604887024999995</v>
      </c>
      <c r="ND45" s="471">
        <f t="shared" si="394"/>
        <v>2.6604887024999995</v>
      </c>
      <c r="NE45" s="471">
        <f t="shared" si="394"/>
        <v>2.6604887024999995</v>
      </c>
      <c r="NF45" s="471">
        <f t="shared" si="394"/>
        <v>2.6604887024999995</v>
      </c>
      <c r="NG45" s="471">
        <f t="shared" si="394"/>
        <v>2.6604887024999995</v>
      </c>
      <c r="NH45" s="471">
        <f t="shared" si="394"/>
        <v>2.6604887024999995</v>
      </c>
      <c r="NI45" s="471">
        <f t="shared" si="394"/>
        <v>2.6604887024999995</v>
      </c>
      <c r="NJ45" s="471">
        <f t="shared" si="394"/>
        <v>2.6604887024999995</v>
      </c>
      <c r="NK45" s="471">
        <f t="shared" si="394"/>
        <v>2.6604887024999995</v>
      </c>
      <c r="NL45" s="471">
        <f t="shared" si="394"/>
        <v>2.6604887024999995</v>
      </c>
      <c r="NM45" s="471">
        <f t="shared" si="394"/>
        <v>2.6604887024999995</v>
      </c>
      <c r="NN45" s="471">
        <f t="shared" si="394"/>
        <v>2.6604887024999995</v>
      </c>
      <c r="NO45" s="471">
        <f t="shared" si="394"/>
        <v>2.6604887024999995</v>
      </c>
      <c r="NP45" s="471">
        <f t="shared" si="394"/>
        <v>2.6604887024999995</v>
      </c>
      <c r="NQ45" s="471">
        <f t="shared" si="394"/>
        <v>2.6604887024999995</v>
      </c>
      <c r="NR45" s="471">
        <f t="shared" si="394"/>
        <v>2.6604887024999995</v>
      </c>
      <c r="NS45" s="471">
        <f t="shared" si="395"/>
        <v>2.6604887024999995</v>
      </c>
      <c r="NT45" s="471">
        <f t="shared" si="395"/>
        <v>2.6604887024999995</v>
      </c>
      <c r="NU45" s="471">
        <f t="shared" si="395"/>
        <v>2.6604887024999995</v>
      </c>
      <c r="NV45" s="471">
        <f t="shared" si="395"/>
        <v>2.6604887024999995</v>
      </c>
      <c r="NW45" s="471">
        <f t="shared" si="395"/>
        <v>2.6604887024999995</v>
      </c>
      <c r="NX45" s="471">
        <f t="shared" si="395"/>
        <v>2.6604887024999995</v>
      </c>
      <c r="NY45" s="471">
        <f t="shared" si="395"/>
        <v>2.6604887024999995</v>
      </c>
      <c r="NZ45" s="471">
        <f t="shared" si="395"/>
        <v>2.6604887024999995</v>
      </c>
      <c r="OA45" s="471">
        <f t="shared" si="395"/>
        <v>2.0397080052499996</v>
      </c>
      <c r="OB45" s="471">
        <f t="shared" si="395"/>
        <v>0</v>
      </c>
      <c r="OC45" s="471">
        <f t="shared" si="395"/>
        <v>0</v>
      </c>
      <c r="OD45" s="471">
        <f t="shared" si="395"/>
        <v>0</v>
      </c>
      <c r="OE45" s="471">
        <f t="shared" si="395"/>
        <v>0</v>
      </c>
      <c r="OF45" s="471">
        <f t="shared" si="395"/>
        <v>0</v>
      </c>
      <c r="OG45" s="471">
        <f t="shared" si="395"/>
        <v>0</v>
      </c>
      <c r="OH45" s="471">
        <f t="shared" si="395"/>
        <v>0</v>
      </c>
      <c r="OI45" s="471">
        <f t="shared" si="396"/>
        <v>0</v>
      </c>
      <c r="OJ45" s="471">
        <f t="shared" si="396"/>
        <v>0</v>
      </c>
      <c r="OK45" s="471">
        <f t="shared" si="396"/>
        <v>0</v>
      </c>
      <c r="OL45" s="471">
        <f t="shared" si="396"/>
        <v>0</v>
      </c>
      <c r="OM45" s="471">
        <f t="shared" si="396"/>
        <v>0</v>
      </c>
      <c r="ON45" s="471">
        <f t="shared" si="396"/>
        <v>0</v>
      </c>
      <c r="OO45" s="471">
        <f t="shared" si="396"/>
        <v>0</v>
      </c>
      <c r="OP45" s="471">
        <f t="shared" si="396"/>
        <v>0</v>
      </c>
      <c r="OQ45" s="471">
        <f t="shared" si="396"/>
        <v>0</v>
      </c>
      <c r="OR45" s="471">
        <f t="shared" si="396"/>
        <v>0</v>
      </c>
      <c r="OS45" s="471">
        <f t="shared" si="396"/>
        <v>0</v>
      </c>
      <c r="OT45" s="471">
        <f t="shared" si="396"/>
        <v>0</v>
      </c>
      <c r="OU45" s="471">
        <f t="shared" si="396"/>
        <v>0</v>
      </c>
      <c r="OV45" s="471">
        <f t="shared" si="396"/>
        <v>0</v>
      </c>
      <c r="OW45" s="471">
        <f t="shared" si="396"/>
        <v>0</v>
      </c>
      <c r="OX45" s="471">
        <f t="shared" si="396"/>
        <v>0</v>
      </c>
      <c r="OY45" s="471">
        <f t="shared" si="397"/>
        <v>0</v>
      </c>
      <c r="OZ45" s="471">
        <f t="shared" si="397"/>
        <v>0</v>
      </c>
      <c r="PA45" s="471">
        <f t="shared" si="397"/>
        <v>0</v>
      </c>
      <c r="PB45" s="471">
        <f t="shared" si="397"/>
        <v>0</v>
      </c>
      <c r="PC45" s="471">
        <f t="shared" si="397"/>
        <v>0</v>
      </c>
      <c r="PD45" s="471">
        <f t="shared" si="397"/>
        <v>0</v>
      </c>
      <c r="PE45" s="471">
        <f t="shared" si="397"/>
        <v>0</v>
      </c>
      <c r="PF45" s="471">
        <f t="shared" si="397"/>
        <v>0</v>
      </c>
      <c r="PG45" s="471">
        <f t="shared" si="397"/>
        <v>0</v>
      </c>
      <c r="PH45" s="471">
        <f t="shared" si="397"/>
        <v>0</v>
      </c>
      <c r="PI45" s="471">
        <f t="shared" si="397"/>
        <v>0</v>
      </c>
      <c r="PJ45" s="471">
        <f t="shared" si="397"/>
        <v>0</v>
      </c>
      <c r="PK45" s="471">
        <f t="shared" si="397"/>
        <v>0</v>
      </c>
      <c r="PL45" s="471">
        <f t="shared" si="397"/>
        <v>0</v>
      </c>
      <c r="PM45" s="471">
        <f t="shared" si="397"/>
        <v>0</v>
      </c>
      <c r="PN45" s="471">
        <f t="shared" si="397"/>
        <v>0</v>
      </c>
      <c r="PO45" s="471">
        <f t="shared" si="398"/>
        <v>0</v>
      </c>
      <c r="PP45" s="471">
        <f t="shared" si="398"/>
        <v>0</v>
      </c>
      <c r="PQ45" s="471">
        <f t="shared" si="398"/>
        <v>0</v>
      </c>
      <c r="PR45" s="471">
        <f t="shared" si="398"/>
        <v>0</v>
      </c>
      <c r="PS45" s="471">
        <f t="shared" si="398"/>
        <v>0</v>
      </c>
      <c r="PT45" s="471">
        <f t="shared" si="398"/>
        <v>0</v>
      </c>
      <c r="PU45" s="471">
        <f t="shared" si="398"/>
        <v>0</v>
      </c>
      <c r="PV45" s="471">
        <f t="shared" si="398"/>
        <v>0</v>
      </c>
      <c r="PW45" s="471">
        <f t="shared" si="398"/>
        <v>0</v>
      </c>
      <c r="PX45" s="471">
        <f t="shared" si="398"/>
        <v>0</v>
      </c>
      <c r="PY45" s="471">
        <f t="shared" si="398"/>
        <v>0</v>
      </c>
      <c r="PZ45" s="471">
        <f t="shared" si="398"/>
        <v>0</v>
      </c>
      <c r="QA45" s="471">
        <f t="shared" si="398"/>
        <v>0</v>
      </c>
      <c r="QB45" s="471">
        <f t="shared" si="398"/>
        <v>0</v>
      </c>
      <c r="QC45" s="471">
        <f t="shared" si="398"/>
        <v>0</v>
      </c>
      <c r="QD45" s="471">
        <f t="shared" si="398"/>
        <v>0</v>
      </c>
      <c r="QE45" s="471">
        <f t="shared" si="399"/>
        <v>0</v>
      </c>
      <c r="QF45" s="471">
        <f t="shared" si="399"/>
        <v>0</v>
      </c>
      <c r="QG45" s="471">
        <f t="shared" si="399"/>
        <v>0</v>
      </c>
      <c r="QH45" s="471">
        <f t="shared" si="399"/>
        <v>0</v>
      </c>
      <c r="QI45" s="471">
        <f t="shared" si="399"/>
        <v>0</v>
      </c>
      <c r="QJ45" s="471">
        <f t="shared" si="399"/>
        <v>0</v>
      </c>
      <c r="QK45" s="471">
        <f t="shared" si="399"/>
        <v>0</v>
      </c>
      <c r="QL45" s="471">
        <f t="shared" si="399"/>
        <v>0</v>
      </c>
      <c r="QM45" s="471">
        <f t="shared" si="399"/>
        <v>0</v>
      </c>
      <c r="QN45" s="471">
        <f t="shared" si="399"/>
        <v>0</v>
      </c>
      <c r="QO45" s="471">
        <f t="shared" si="399"/>
        <v>0</v>
      </c>
      <c r="QP45" s="471">
        <f t="shared" si="399"/>
        <v>0</v>
      </c>
      <c r="QQ45" s="471">
        <f t="shared" si="399"/>
        <v>0</v>
      </c>
      <c r="QR45" s="471">
        <f t="shared" si="399"/>
        <v>0</v>
      </c>
      <c r="QS45" s="471">
        <f t="shared" si="399"/>
        <v>0</v>
      </c>
      <c r="QT45" s="471">
        <f t="shared" si="399"/>
        <v>0</v>
      </c>
      <c r="QU45" s="471">
        <f t="shared" si="400"/>
        <v>0</v>
      </c>
      <c r="QV45" s="471">
        <f t="shared" si="400"/>
        <v>0</v>
      </c>
      <c r="QW45" s="471">
        <f t="shared" si="400"/>
        <v>0</v>
      </c>
      <c r="QX45" s="471">
        <f t="shared" si="400"/>
        <v>0</v>
      </c>
      <c r="QY45" s="471">
        <f t="shared" si="400"/>
        <v>0</v>
      </c>
      <c r="QZ45" s="471">
        <f t="shared" si="400"/>
        <v>0</v>
      </c>
      <c r="RA45" s="471">
        <f t="shared" si="400"/>
        <v>0</v>
      </c>
      <c r="RB45" s="471">
        <f t="shared" si="400"/>
        <v>0</v>
      </c>
      <c r="RC45" s="471">
        <f t="shared" si="400"/>
        <v>0</v>
      </c>
      <c r="RD45" s="471">
        <f t="shared" si="400"/>
        <v>0</v>
      </c>
      <c r="RE45" s="471">
        <f t="shared" si="400"/>
        <v>0</v>
      </c>
      <c r="RF45" s="471">
        <f t="shared" si="400"/>
        <v>0</v>
      </c>
      <c r="RG45" s="471">
        <f t="shared" si="400"/>
        <v>0</v>
      </c>
      <c r="RH45" s="471">
        <f t="shared" si="400"/>
        <v>0</v>
      </c>
      <c r="RI45" s="471">
        <f t="shared" si="400"/>
        <v>0</v>
      </c>
      <c r="RJ45" s="471">
        <f t="shared" si="400"/>
        <v>0</v>
      </c>
      <c r="RK45" s="471">
        <f t="shared" si="401"/>
        <v>0</v>
      </c>
      <c r="RL45" s="471">
        <f t="shared" si="401"/>
        <v>0</v>
      </c>
      <c r="RM45" s="471">
        <f t="shared" si="401"/>
        <v>0</v>
      </c>
      <c r="RN45" s="471">
        <f t="shared" si="401"/>
        <v>0</v>
      </c>
      <c r="RO45" s="471">
        <f t="shared" si="401"/>
        <v>0</v>
      </c>
      <c r="RP45" s="471">
        <f t="shared" si="401"/>
        <v>0</v>
      </c>
      <c r="RQ45" s="471">
        <f t="shared" si="401"/>
        <v>0</v>
      </c>
      <c r="RR45" s="471">
        <f t="shared" si="401"/>
        <v>0</v>
      </c>
      <c r="RS45" s="471">
        <f t="shared" si="401"/>
        <v>0</v>
      </c>
      <c r="RT45" s="471">
        <f t="shared" si="401"/>
        <v>0</v>
      </c>
      <c r="RU45" s="471">
        <f t="shared" si="401"/>
        <v>0</v>
      </c>
      <c r="RV45" s="471">
        <f t="shared" si="401"/>
        <v>0</v>
      </c>
      <c r="RW45" s="471">
        <f t="shared" si="401"/>
        <v>0</v>
      </c>
      <c r="RX45" s="471">
        <f t="shared" si="401"/>
        <v>0</v>
      </c>
      <c r="RY45" s="471">
        <f t="shared" si="401"/>
        <v>0</v>
      </c>
      <c r="RZ45" s="471">
        <f t="shared" si="401"/>
        <v>0</v>
      </c>
      <c r="SA45" s="471">
        <f t="shared" si="402"/>
        <v>0</v>
      </c>
      <c r="SB45" s="471">
        <f t="shared" si="402"/>
        <v>0</v>
      </c>
      <c r="SC45" s="471">
        <f t="shared" si="402"/>
        <v>0</v>
      </c>
      <c r="SD45" s="471">
        <f t="shared" si="402"/>
        <v>0</v>
      </c>
      <c r="SE45" s="471">
        <f t="shared" si="402"/>
        <v>0</v>
      </c>
      <c r="SF45" s="471">
        <f t="shared" si="402"/>
        <v>0</v>
      </c>
      <c r="SG45" s="471">
        <f t="shared" si="402"/>
        <v>0</v>
      </c>
      <c r="SH45" s="471">
        <f t="shared" si="402"/>
        <v>0</v>
      </c>
      <c r="SI45" s="471">
        <f t="shared" si="402"/>
        <v>0</v>
      </c>
      <c r="SJ45" s="471">
        <f t="shared" si="402"/>
        <v>0</v>
      </c>
      <c r="SK45" s="471">
        <f t="shared" si="402"/>
        <v>0</v>
      </c>
      <c r="SL45" s="471">
        <f t="shared" si="402"/>
        <v>0</v>
      </c>
      <c r="SM45" s="471">
        <f t="shared" si="402"/>
        <v>0</v>
      </c>
      <c r="SN45" s="471">
        <f t="shared" si="402"/>
        <v>0</v>
      </c>
      <c r="SO45" s="471">
        <f t="shared" si="402"/>
        <v>0</v>
      </c>
      <c r="SP45" s="471">
        <f t="shared" si="402"/>
        <v>0</v>
      </c>
      <c r="SQ45" s="471">
        <f t="shared" si="403"/>
        <v>0</v>
      </c>
      <c r="SR45" s="471">
        <f t="shared" si="403"/>
        <v>0</v>
      </c>
      <c r="SS45" s="471">
        <f t="shared" si="403"/>
        <v>0</v>
      </c>
      <c r="ST45" s="471">
        <f t="shared" si="403"/>
        <v>0</v>
      </c>
      <c r="SU45" s="471">
        <f t="shared" si="403"/>
        <v>0</v>
      </c>
      <c r="SV45" s="471">
        <f t="shared" si="403"/>
        <v>0</v>
      </c>
      <c r="SW45" s="471">
        <f t="shared" si="403"/>
        <v>0</v>
      </c>
      <c r="SX45" s="471">
        <f t="shared" si="403"/>
        <v>0</v>
      </c>
      <c r="SY45" s="471">
        <f t="shared" si="403"/>
        <v>0</v>
      </c>
      <c r="SZ45" s="471">
        <f t="shared" si="403"/>
        <v>0</v>
      </c>
      <c r="TA45" s="471">
        <f t="shared" si="403"/>
        <v>0</v>
      </c>
      <c r="TB45" s="471">
        <f t="shared" si="403"/>
        <v>0</v>
      </c>
      <c r="TC45" s="471">
        <f t="shared" si="403"/>
        <v>0</v>
      </c>
      <c r="TD45" s="471">
        <f t="shared" si="403"/>
        <v>0</v>
      </c>
      <c r="TE45" s="471">
        <f t="shared" si="403"/>
        <v>0</v>
      </c>
      <c r="TF45" s="471">
        <f t="shared" si="403"/>
        <v>0</v>
      </c>
      <c r="TG45" s="471">
        <f t="shared" si="404"/>
        <v>0</v>
      </c>
      <c r="TH45" s="471">
        <f t="shared" si="404"/>
        <v>0</v>
      </c>
      <c r="TI45" s="471">
        <f t="shared" si="404"/>
        <v>0</v>
      </c>
      <c r="TJ45" s="471">
        <f t="shared" si="404"/>
        <v>0</v>
      </c>
      <c r="TK45" s="471">
        <f t="shared" si="404"/>
        <v>0</v>
      </c>
      <c r="TL45" s="471">
        <f t="shared" si="404"/>
        <v>0</v>
      </c>
      <c r="TM45" s="471">
        <f t="shared" si="404"/>
        <v>0</v>
      </c>
      <c r="TN45" s="471">
        <f t="shared" si="404"/>
        <v>0</v>
      </c>
      <c r="TO45" s="471">
        <f t="shared" si="404"/>
        <v>0</v>
      </c>
      <c r="TP45" s="471">
        <f t="shared" si="404"/>
        <v>0</v>
      </c>
      <c r="TQ45" s="471">
        <f t="shared" si="404"/>
        <v>0</v>
      </c>
      <c r="TR45" s="471">
        <f t="shared" si="404"/>
        <v>0</v>
      </c>
      <c r="TS45" s="471">
        <f t="shared" si="404"/>
        <v>0</v>
      </c>
      <c r="TT45" s="471">
        <f t="shared" si="404"/>
        <v>0</v>
      </c>
      <c r="TU45" s="471">
        <f t="shared" si="404"/>
        <v>0</v>
      </c>
      <c r="TV45" s="471">
        <f t="shared" si="404"/>
        <v>0</v>
      </c>
      <c r="TW45" s="471">
        <f t="shared" si="405"/>
        <v>0</v>
      </c>
      <c r="TX45" s="471">
        <f t="shared" si="405"/>
        <v>0</v>
      </c>
      <c r="TY45" s="471">
        <f t="shared" si="405"/>
        <v>0</v>
      </c>
      <c r="TZ45" s="471">
        <f t="shared" si="405"/>
        <v>0</v>
      </c>
      <c r="UA45" s="471">
        <f t="shared" si="405"/>
        <v>0</v>
      </c>
      <c r="UB45" s="471">
        <f t="shared" si="405"/>
        <v>0</v>
      </c>
      <c r="UC45" s="471">
        <f t="shared" si="405"/>
        <v>0</v>
      </c>
      <c r="UD45" s="471">
        <f t="shared" si="405"/>
        <v>0</v>
      </c>
      <c r="UE45" s="471">
        <f t="shared" si="405"/>
        <v>0</v>
      </c>
      <c r="UF45" s="471">
        <f t="shared" si="405"/>
        <v>0</v>
      </c>
      <c r="UG45" s="471">
        <f t="shared" si="405"/>
        <v>0</v>
      </c>
      <c r="UH45" s="471">
        <f t="shared" si="405"/>
        <v>0</v>
      </c>
      <c r="UI45" s="471">
        <f t="shared" si="405"/>
        <v>0</v>
      </c>
      <c r="UJ45" s="471">
        <f t="shared" si="405"/>
        <v>0</v>
      </c>
      <c r="UK45" s="471">
        <f t="shared" si="405"/>
        <v>0</v>
      </c>
      <c r="UL45" s="471">
        <f t="shared" si="405"/>
        <v>0</v>
      </c>
      <c r="UM45" s="471">
        <f t="shared" si="406"/>
        <v>0</v>
      </c>
      <c r="UN45" s="471">
        <f t="shared" si="406"/>
        <v>0</v>
      </c>
      <c r="UO45" s="471">
        <f t="shared" si="406"/>
        <v>0</v>
      </c>
      <c r="UP45" s="471">
        <f t="shared" si="406"/>
        <v>0</v>
      </c>
      <c r="UQ45" s="471">
        <f t="shared" si="406"/>
        <v>0</v>
      </c>
      <c r="UR45" s="471">
        <f t="shared" si="406"/>
        <v>0</v>
      </c>
      <c r="US45" s="471">
        <f t="shared" si="406"/>
        <v>0</v>
      </c>
      <c r="UT45" s="471">
        <f t="shared" si="406"/>
        <v>0</v>
      </c>
      <c r="UU45" s="471">
        <f t="shared" si="406"/>
        <v>0</v>
      </c>
      <c r="UV45" s="471">
        <f t="shared" si="406"/>
        <v>0</v>
      </c>
      <c r="UW45" s="471">
        <f t="shared" si="406"/>
        <v>0</v>
      </c>
      <c r="UX45" s="471">
        <f t="shared" si="406"/>
        <v>0</v>
      </c>
      <c r="UY45" s="471">
        <f t="shared" si="406"/>
        <v>0</v>
      </c>
      <c r="UZ45" s="471">
        <f t="shared" si="406"/>
        <v>0</v>
      </c>
      <c r="VA45" s="471">
        <f t="shared" si="406"/>
        <v>0</v>
      </c>
      <c r="VB45" s="471">
        <f t="shared" si="406"/>
        <v>0</v>
      </c>
      <c r="VC45" s="471">
        <f t="shared" si="407"/>
        <v>0</v>
      </c>
      <c r="VD45" s="471">
        <f t="shared" si="407"/>
        <v>0</v>
      </c>
      <c r="VE45" s="471">
        <f t="shared" si="407"/>
        <v>0</v>
      </c>
      <c r="VF45" s="471">
        <f t="shared" si="407"/>
        <v>0</v>
      </c>
      <c r="VG45" s="471">
        <f t="shared" si="407"/>
        <v>0</v>
      </c>
      <c r="VH45" s="471">
        <f t="shared" si="407"/>
        <v>0</v>
      </c>
      <c r="VI45" s="471">
        <f t="shared" si="407"/>
        <v>0</v>
      </c>
      <c r="VJ45" s="471">
        <f t="shared" si="407"/>
        <v>0</v>
      </c>
      <c r="VK45" s="471">
        <f t="shared" si="407"/>
        <v>0</v>
      </c>
      <c r="VL45" s="471">
        <f t="shared" si="407"/>
        <v>0</v>
      </c>
      <c r="VM45" s="471">
        <f t="shared" si="407"/>
        <v>0</v>
      </c>
      <c r="VN45" s="471">
        <f t="shared" si="407"/>
        <v>0</v>
      </c>
      <c r="VO45" s="471">
        <f t="shared" si="407"/>
        <v>0</v>
      </c>
      <c r="VP45" s="471">
        <f t="shared" si="407"/>
        <v>0</v>
      </c>
      <c r="VQ45" s="471">
        <f t="shared" si="407"/>
        <v>0</v>
      </c>
      <c r="VR45" s="471">
        <f t="shared" si="407"/>
        <v>0</v>
      </c>
      <c r="VS45" s="471">
        <f t="shared" si="408"/>
        <v>0</v>
      </c>
      <c r="VT45" s="471">
        <f t="shared" si="408"/>
        <v>0</v>
      </c>
      <c r="VU45" s="471">
        <f t="shared" si="408"/>
        <v>0</v>
      </c>
      <c r="VV45" s="471">
        <f t="shared" si="408"/>
        <v>0</v>
      </c>
      <c r="VW45" s="471">
        <f t="shared" si="408"/>
        <v>0</v>
      </c>
      <c r="VX45" s="471">
        <f t="shared" si="408"/>
        <v>0</v>
      </c>
      <c r="VY45" s="471">
        <f t="shared" si="408"/>
        <v>0</v>
      </c>
      <c r="VZ45" s="471">
        <f t="shared" si="408"/>
        <v>0</v>
      </c>
      <c r="WA45" s="471">
        <f t="shared" si="408"/>
        <v>0</v>
      </c>
      <c r="WB45" s="471">
        <f t="shared" si="408"/>
        <v>0</v>
      </c>
      <c r="WC45" s="471">
        <f t="shared" si="408"/>
        <v>0</v>
      </c>
      <c r="WD45" s="471">
        <f t="shared" si="408"/>
        <v>0</v>
      </c>
    </row>
    <row r="46" spans="1:602" x14ac:dyDescent="0.35">
      <c r="A46" s="29"/>
      <c r="B46" s="29">
        <f t="shared" si="359"/>
        <v>15</v>
      </c>
      <c r="C46" s="29" t="s">
        <v>4</v>
      </c>
      <c r="D46" s="29" t="s">
        <v>78</v>
      </c>
      <c r="E46" s="69">
        <f>INDEX('Current RAP - 2024-25 Cycle'!$K:$K,MATCH('24-25 Projection - RAP Tendered'!$D46,'Current RAP - 2024-25 Cycle'!$C:$C,0),1)</f>
        <v>13984492.609999999</v>
      </c>
      <c r="F46" s="69">
        <f>INDEX('Current RAP - 2024-25 Cycle'!$G:$G,MATCH('24-25 Projection - RAP Tendered'!$D46,'Current RAP - 2024-25 Cycle'!$C:$C,0),1)</f>
        <v>9404490.5800000001</v>
      </c>
      <c r="G46" s="69">
        <f t="shared" si="345"/>
        <v>4580002.0299999993</v>
      </c>
      <c r="H46" s="69">
        <f t="shared" si="360"/>
        <v>9404490.5800000001</v>
      </c>
      <c r="I46" s="32">
        <v>45474</v>
      </c>
      <c r="J46" s="32">
        <v>45838</v>
      </c>
      <c r="K46" s="29" t="str">
        <f>INDEX('Current RAP - 2024-25 Cycle'!$D:$D,MATCH('24-25 Projection - RAP Tendered'!$D46,'Current RAP - 2024-25 Cycle'!$C:$C,0),1)</f>
        <v>IPCA</v>
      </c>
      <c r="L46" s="32" t="s">
        <v>10</v>
      </c>
      <c r="M46" s="32" t="s">
        <v>10</v>
      </c>
      <c r="N46" s="81">
        <v>0</v>
      </c>
      <c r="O46" s="81">
        <v>0</v>
      </c>
      <c r="P46" s="69">
        <f>IFERROR(INDEX('Tendered, Ruling 920-2025'!$F$19:$F$31,MATCH($D46,'Tendered, Ruling 920-2025'!$C$19:$C$31,0))-INDEX('Tendered, Ruling 920-2025'!$D$19:$D$31,MATCH($D46,'Tendered, Ruling 920-2025'!$C$19:$C$31,0)),0)</f>
        <v>0</v>
      </c>
      <c r="Q46" s="32">
        <f>INDEX('Current RAP - 2024-25 Cycle'!$L:$L,MATCH('24-25 Projection - RAP Tendered'!$D46,'Current RAP - 2024-25 Cycle'!$C:$C,0),1)</f>
        <v>40505</v>
      </c>
      <c r="R46" s="32">
        <f>INDEX('Current RAP - 2024-25 Cycle'!$M:$M,MATCH('24-25 Projection - RAP Tendered'!$D46,'Current RAP - 2024-25 Cycle'!$C:$C,0),1)</f>
        <v>51463</v>
      </c>
      <c r="S46" s="29"/>
      <c r="T46" s="29" t="str">
        <f t="shared" si="346"/>
        <v>020/2010</v>
      </c>
      <c r="U46" s="36">
        <f t="shared" si="347"/>
        <v>13.984492609999998</v>
      </c>
      <c r="V46" s="36">
        <f t="shared" si="347"/>
        <v>13.984492609999998</v>
      </c>
      <c r="W46" s="36">
        <f t="shared" si="347"/>
        <v>13.984492609999998</v>
      </c>
      <c r="X46" s="36">
        <f t="shared" si="347"/>
        <v>13.984492609999998</v>
      </c>
      <c r="Y46" s="36">
        <f t="shared" si="347"/>
        <v>13.984492609999998</v>
      </c>
      <c r="Z46" s="36">
        <f t="shared" si="347"/>
        <v>13.984492609999998</v>
      </c>
      <c r="AA46" s="36">
        <f t="shared" si="347"/>
        <v>13.984492609999998</v>
      </c>
      <c r="AB46" s="36">
        <f t="shared" si="347"/>
        <v>13.984492609999998</v>
      </c>
      <c r="AC46" s="36">
        <f t="shared" si="347"/>
        <v>13.984492609999998</v>
      </c>
      <c r="AD46" s="36">
        <f t="shared" si="347"/>
        <v>13.984492609999998</v>
      </c>
      <c r="AE46" s="36">
        <f t="shared" si="347"/>
        <v>13.984492609999998</v>
      </c>
      <c r="AF46" s="36">
        <f t="shared" si="347"/>
        <v>13.984492609999998</v>
      </c>
      <c r="AG46" s="36">
        <f t="shared" si="347"/>
        <v>13.984492609999998</v>
      </c>
      <c r="AH46" s="36">
        <f t="shared" si="347"/>
        <v>13.984492609999998</v>
      </c>
      <c r="AI46" s="36">
        <f t="shared" si="347"/>
        <v>13.984492609999998</v>
      </c>
      <c r="AJ46" s="36">
        <f t="shared" si="347"/>
        <v>13.984492609999998</v>
      </c>
      <c r="AK46" s="36">
        <f t="shared" si="412"/>
        <v>5.554951231194444</v>
      </c>
      <c r="AL46" s="36">
        <f t="shared" si="412"/>
        <v>0</v>
      </c>
      <c r="AM46" s="36">
        <f t="shared" si="412"/>
        <v>0</v>
      </c>
      <c r="AN46" s="36">
        <f t="shared" si="412"/>
        <v>0</v>
      </c>
      <c r="AO46" s="36">
        <f t="shared" si="412"/>
        <v>0</v>
      </c>
      <c r="AP46" s="36">
        <f t="shared" si="412"/>
        <v>0</v>
      </c>
      <c r="AQ46" s="36">
        <f t="shared" si="412"/>
        <v>0</v>
      </c>
      <c r="AR46" s="36">
        <f t="shared" si="412"/>
        <v>0</v>
      </c>
      <c r="AS46" s="36">
        <f t="shared" si="412"/>
        <v>0</v>
      </c>
      <c r="AT46" s="36">
        <f t="shared" si="412"/>
        <v>0</v>
      </c>
      <c r="AU46" s="36">
        <f t="shared" si="412"/>
        <v>0</v>
      </c>
      <c r="AV46" s="36">
        <f t="shared" si="412"/>
        <v>0</v>
      </c>
      <c r="AW46" s="36">
        <f t="shared" si="412"/>
        <v>0</v>
      </c>
      <c r="AX46" s="36">
        <f t="shared" si="412"/>
        <v>0</v>
      </c>
      <c r="AY46" s="36">
        <f t="shared" si="412"/>
        <v>0</v>
      </c>
      <c r="AZ46" s="36">
        <f t="shared" si="412"/>
        <v>0</v>
      </c>
      <c r="BA46" s="36">
        <f t="shared" si="413"/>
        <v>0</v>
      </c>
      <c r="BB46" s="36">
        <f t="shared" si="413"/>
        <v>0</v>
      </c>
      <c r="BD46" s="29" t="str">
        <f t="shared" si="348"/>
        <v>020/2010</v>
      </c>
      <c r="BE46" s="36">
        <f t="shared" si="349"/>
        <v>3.4961231525000001</v>
      </c>
      <c r="BF46" s="36">
        <f t="shared" si="349"/>
        <v>3.4961231525000001</v>
      </c>
      <c r="BG46" s="36">
        <f t="shared" si="349"/>
        <v>3.4961231525000001</v>
      </c>
      <c r="BH46" s="36">
        <f t="shared" si="349"/>
        <v>3.4961231525000001</v>
      </c>
      <c r="BI46" s="36">
        <f t="shared" si="349"/>
        <v>3.4961231525000001</v>
      </c>
      <c r="BJ46" s="36">
        <f t="shared" si="349"/>
        <v>3.4961231525000001</v>
      </c>
      <c r="BK46" s="36">
        <f t="shared" si="349"/>
        <v>3.4961231525000001</v>
      </c>
      <c r="BL46" s="36">
        <f t="shared" si="349"/>
        <v>3.4961231525000001</v>
      </c>
      <c r="BM46" s="36">
        <f t="shared" si="349"/>
        <v>3.4961231525000001</v>
      </c>
      <c r="BN46" s="36">
        <f t="shared" si="349"/>
        <v>3.4961231525000001</v>
      </c>
      <c r="BO46" s="36">
        <f t="shared" si="349"/>
        <v>3.4961231525000001</v>
      </c>
      <c r="BP46" s="36">
        <f t="shared" si="349"/>
        <v>3.4961231525000001</v>
      </c>
      <c r="BQ46" s="36">
        <f t="shared" si="349"/>
        <v>3.4961231525000001</v>
      </c>
      <c r="BR46" s="36">
        <f t="shared" si="349"/>
        <v>3.4961231525000001</v>
      </c>
      <c r="BS46" s="36">
        <f t="shared" si="349"/>
        <v>3.4961231525000001</v>
      </c>
      <c r="BT46" s="36">
        <f t="shared" si="349"/>
        <v>3.4961231525000001</v>
      </c>
      <c r="BU46" s="36">
        <f t="shared" si="414"/>
        <v>3.4961231525000001</v>
      </c>
      <c r="BV46" s="36">
        <f t="shared" si="414"/>
        <v>3.4961231525000001</v>
      </c>
      <c r="BW46" s="36">
        <f t="shared" si="414"/>
        <v>3.4961231525000001</v>
      </c>
      <c r="BX46" s="36">
        <f t="shared" si="414"/>
        <v>3.4961231525000001</v>
      </c>
      <c r="BY46" s="36">
        <f t="shared" si="414"/>
        <v>3.4961231525000001</v>
      </c>
      <c r="BZ46" s="36">
        <f t="shared" si="414"/>
        <v>3.4961231525000001</v>
      </c>
      <c r="CA46" s="36">
        <f t="shared" si="414"/>
        <v>3.4961231525000001</v>
      </c>
      <c r="CB46" s="36">
        <f t="shared" si="414"/>
        <v>3.4961231525000001</v>
      </c>
      <c r="CC46" s="36">
        <f t="shared" si="414"/>
        <v>3.4961231525000001</v>
      </c>
      <c r="CD46" s="36">
        <f t="shared" si="414"/>
        <v>3.4961231525000001</v>
      </c>
      <c r="CE46" s="36">
        <f t="shared" si="414"/>
        <v>3.4961231525000001</v>
      </c>
      <c r="CF46" s="36">
        <f t="shared" si="414"/>
        <v>3.4961231525000001</v>
      </c>
      <c r="CG46" s="36">
        <f t="shared" si="414"/>
        <v>3.4961231525000001</v>
      </c>
      <c r="CH46" s="36">
        <f t="shared" si="414"/>
        <v>3.4961231525000001</v>
      </c>
      <c r="CI46" s="36">
        <f t="shared" si="414"/>
        <v>3.4961231525000001</v>
      </c>
      <c r="CJ46" s="36">
        <f t="shared" si="414"/>
        <v>3.4961231525000001</v>
      </c>
      <c r="CK46" s="36">
        <f t="shared" si="415"/>
        <v>3.4961231525000001</v>
      </c>
      <c r="CL46" s="36">
        <f t="shared" si="415"/>
        <v>3.4961231525000001</v>
      </c>
      <c r="CM46" s="36">
        <f t="shared" si="415"/>
        <v>3.4961231525000001</v>
      </c>
      <c r="CN46" s="36">
        <f t="shared" si="415"/>
        <v>3.4961231525000001</v>
      </c>
      <c r="CO46" s="36">
        <f t="shared" si="415"/>
        <v>3.4961231525000001</v>
      </c>
      <c r="CP46" s="36">
        <f t="shared" si="415"/>
        <v>3.4961231525000001</v>
      </c>
      <c r="CQ46" s="36">
        <f t="shared" si="415"/>
        <v>3.4961231525000001</v>
      </c>
      <c r="CR46" s="36">
        <f t="shared" si="415"/>
        <v>3.4961231525000001</v>
      </c>
      <c r="CS46" s="36">
        <f t="shared" si="415"/>
        <v>3.4961231525000001</v>
      </c>
      <c r="CT46" s="36">
        <f t="shared" si="415"/>
        <v>3.4961231525000001</v>
      </c>
      <c r="CU46" s="36">
        <f t="shared" si="415"/>
        <v>3.4961231525000001</v>
      </c>
      <c r="CV46" s="36">
        <f t="shared" si="415"/>
        <v>3.4961231525000001</v>
      </c>
      <c r="CW46" s="36">
        <f t="shared" si="415"/>
        <v>3.4961231525000001</v>
      </c>
      <c r="CX46" s="36">
        <f t="shared" si="415"/>
        <v>3.4961231525000001</v>
      </c>
      <c r="CY46" s="36">
        <f t="shared" si="415"/>
        <v>3.4961231525000001</v>
      </c>
      <c r="CZ46" s="36">
        <f t="shared" si="415"/>
        <v>3.4961231525000001</v>
      </c>
      <c r="DA46" s="36">
        <f t="shared" si="416"/>
        <v>3.4961231525000001</v>
      </c>
      <c r="DB46" s="36">
        <f t="shared" si="416"/>
        <v>3.4961231525000001</v>
      </c>
      <c r="DC46" s="36">
        <f t="shared" si="416"/>
        <v>3.4961231525000001</v>
      </c>
      <c r="DD46" s="36">
        <f t="shared" si="416"/>
        <v>3.4961231525000001</v>
      </c>
      <c r="DE46" s="36">
        <f t="shared" si="416"/>
        <v>3.4961231525000001</v>
      </c>
      <c r="DF46" s="36">
        <f t="shared" si="416"/>
        <v>3.4961231525000001</v>
      </c>
      <c r="DG46" s="36">
        <f t="shared" si="416"/>
        <v>3.4961231525000001</v>
      </c>
      <c r="DH46" s="36">
        <f t="shared" si="416"/>
        <v>3.4961231525000001</v>
      </c>
      <c r="DI46" s="36">
        <f t="shared" si="416"/>
        <v>3.4961231525000001</v>
      </c>
      <c r="DJ46" s="36">
        <f t="shared" si="416"/>
        <v>3.4961231525000001</v>
      </c>
      <c r="DK46" s="36">
        <f t="shared" si="416"/>
        <v>3.4961231525000001</v>
      </c>
      <c r="DL46" s="36">
        <f t="shared" si="416"/>
        <v>3.4961231525000001</v>
      </c>
      <c r="DM46" s="36">
        <f t="shared" si="416"/>
        <v>3.4961231525000001</v>
      </c>
      <c r="DN46" s="36">
        <f t="shared" si="416"/>
        <v>3.4961231525000001</v>
      </c>
      <c r="DO46" s="36">
        <f t="shared" si="416"/>
        <v>3.4961231525000001</v>
      </c>
      <c r="DP46" s="36">
        <f t="shared" si="416"/>
        <v>3.4961231525000001</v>
      </c>
      <c r="DQ46" s="36">
        <f t="shared" si="417"/>
        <v>3.4961231525000001</v>
      </c>
      <c r="DR46" s="36">
        <f t="shared" si="417"/>
        <v>2.0588280786944444</v>
      </c>
      <c r="DS46" s="36">
        <f t="shared" si="417"/>
        <v>0</v>
      </c>
      <c r="DT46" s="36">
        <f t="shared" si="417"/>
        <v>0</v>
      </c>
      <c r="DU46" s="36">
        <f t="shared" si="417"/>
        <v>0</v>
      </c>
      <c r="DV46" s="36">
        <f t="shared" si="417"/>
        <v>0</v>
      </c>
      <c r="DW46" s="36">
        <f t="shared" si="417"/>
        <v>0</v>
      </c>
      <c r="DX46" s="36">
        <f t="shared" si="417"/>
        <v>0</v>
      </c>
      <c r="DY46" s="36">
        <f t="shared" si="417"/>
        <v>0</v>
      </c>
      <c r="DZ46" s="36">
        <f t="shared" si="417"/>
        <v>0</v>
      </c>
      <c r="EA46" s="36">
        <f t="shared" si="417"/>
        <v>0</v>
      </c>
      <c r="EB46" s="36">
        <f t="shared" si="417"/>
        <v>0</v>
      </c>
      <c r="EC46" s="36">
        <f t="shared" si="417"/>
        <v>0</v>
      </c>
      <c r="ED46" s="36">
        <f t="shared" si="417"/>
        <v>0</v>
      </c>
      <c r="EE46" s="36">
        <f t="shared" si="417"/>
        <v>0</v>
      </c>
      <c r="EF46" s="36">
        <f t="shared" si="417"/>
        <v>0</v>
      </c>
      <c r="EG46" s="36">
        <f t="shared" si="421"/>
        <v>0</v>
      </c>
      <c r="EH46" s="36">
        <f t="shared" si="421"/>
        <v>0</v>
      </c>
      <c r="EI46" s="36">
        <f t="shared" si="421"/>
        <v>0</v>
      </c>
      <c r="EJ46" s="36">
        <f t="shared" si="421"/>
        <v>0</v>
      </c>
      <c r="EK46" s="36">
        <f t="shared" si="421"/>
        <v>0</v>
      </c>
      <c r="EL46" s="36">
        <f t="shared" si="421"/>
        <v>0</v>
      </c>
      <c r="EM46" s="36">
        <f t="shared" si="421"/>
        <v>0</v>
      </c>
      <c r="EN46" s="36">
        <f t="shared" si="421"/>
        <v>0</v>
      </c>
      <c r="EO46" s="36">
        <f t="shared" si="421"/>
        <v>0</v>
      </c>
      <c r="EP46" s="36">
        <f t="shared" si="421"/>
        <v>0</v>
      </c>
      <c r="EQ46" s="36">
        <f t="shared" si="421"/>
        <v>0</v>
      </c>
      <c r="ER46" s="36">
        <f t="shared" si="421"/>
        <v>0</v>
      </c>
      <c r="ES46" s="36">
        <f t="shared" si="421"/>
        <v>0</v>
      </c>
      <c r="ET46" s="36">
        <f t="shared" si="421"/>
        <v>0</v>
      </c>
      <c r="EU46" s="36">
        <f t="shared" si="421"/>
        <v>0</v>
      </c>
      <c r="EV46" s="36">
        <f t="shared" si="418"/>
        <v>0</v>
      </c>
      <c r="EW46" s="36">
        <f t="shared" si="418"/>
        <v>0</v>
      </c>
      <c r="EX46" s="36">
        <f t="shared" si="418"/>
        <v>0</v>
      </c>
      <c r="EY46" s="36">
        <f t="shared" si="418"/>
        <v>0</v>
      </c>
      <c r="EZ46" s="36">
        <f t="shared" si="418"/>
        <v>0</v>
      </c>
      <c r="FA46" s="36">
        <f t="shared" si="418"/>
        <v>0</v>
      </c>
      <c r="FB46" s="36">
        <f t="shared" si="418"/>
        <v>0</v>
      </c>
      <c r="FC46" s="36">
        <f t="shared" si="418"/>
        <v>0</v>
      </c>
      <c r="FD46" s="36">
        <f t="shared" si="418"/>
        <v>0</v>
      </c>
      <c r="FE46" s="36">
        <f t="shared" si="418"/>
        <v>0</v>
      </c>
      <c r="FF46" s="36">
        <f t="shared" si="418"/>
        <v>0</v>
      </c>
      <c r="FG46" s="36">
        <f t="shared" si="418"/>
        <v>0</v>
      </c>
      <c r="FH46" s="36">
        <f t="shared" si="418"/>
        <v>0</v>
      </c>
      <c r="FI46" s="36">
        <f t="shared" si="418"/>
        <v>0</v>
      </c>
      <c r="FJ46" s="36">
        <f t="shared" si="418"/>
        <v>0</v>
      </c>
      <c r="FK46" s="36">
        <f t="shared" si="419"/>
        <v>0</v>
      </c>
      <c r="FL46" s="36">
        <f t="shared" si="419"/>
        <v>0</v>
      </c>
      <c r="FM46" s="36">
        <f t="shared" si="419"/>
        <v>0</v>
      </c>
      <c r="FN46" s="36">
        <f t="shared" si="419"/>
        <v>0</v>
      </c>
      <c r="FO46" s="36">
        <f t="shared" si="419"/>
        <v>0</v>
      </c>
      <c r="FP46" s="36">
        <f t="shared" si="419"/>
        <v>0</v>
      </c>
      <c r="FQ46" s="36">
        <f t="shared" si="419"/>
        <v>0</v>
      </c>
      <c r="FR46" s="36">
        <f t="shared" si="419"/>
        <v>0</v>
      </c>
      <c r="FS46" s="36">
        <f t="shared" si="419"/>
        <v>0</v>
      </c>
      <c r="FT46" s="36">
        <f t="shared" si="419"/>
        <v>0</v>
      </c>
      <c r="FU46" s="36">
        <f t="shared" si="419"/>
        <v>0</v>
      </c>
      <c r="FV46" s="36">
        <f t="shared" si="419"/>
        <v>0</v>
      </c>
      <c r="FW46" s="36">
        <f t="shared" si="419"/>
        <v>0</v>
      </c>
      <c r="FX46" s="36">
        <f t="shared" si="419"/>
        <v>0</v>
      </c>
      <c r="FY46" s="36">
        <f t="shared" si="419"/>
        <v>0</v>
      </c>
      <c r="FZ46" s="36">
        <f t="shared" si="419"/>
        <v>0</v>
      </c>
      <c r="GA46" s="36">
        <f t="shared" si="420"/>
        <v>0</v>
      </c>
      <c r="GB46" s="36">
        <f t="shared" si="411"/>
        <v>0</v>
      </c>
      <c r="GC46" s="36">
        <f t="shared" si="369"/>
        <v>0</v>
      </c>
      <c r="GD46" s="36">
        <f t="shared" si="336"/>
        <v>0</v>
      </c>
      <c r="GE46" s="36">
        <f t="shared" si="336"/>
        <v>0</v>
      </c>
      <c r="GF46" s="36">
        <f t="shared" si="336"/>
        <v>0</v>
      </c>
      <c r="GG46" s="36">
        <f t="shared" si="336"/>
        <v>0</v>
      </c>
      <c r="GH46" s="36">
        <f t="shared" si="336"/>
        <v>0</v>
      </c>
      <c r="GI46" s="36">
        <f t="shared" si="336"/>
        <v>0</v>
      </c>
      <c r="GJ46" s="36">
        <f t="shared" si="336"/>
        <v>0</v>
      </c>
      <c r="GL46" s="29" t="str">
        <f t="shared" si="350"/>
        <v>020/2010</v>
      </c>
      <c r="GM46" s="263">
        <f t="shared" si="337"/>
        <v>1.1653743841666666</v>
      </c>
      <c r="GN46" s="263">
        <f t="shared" si="337"/>
        <v>1.1653743841666666</v>
      </c>
      <c r="GO46" s="263">
        <f t="shared" si="337"/>
        <v>1.1653743841666666</v>
      </c>
      <c r="GP46" s="263">
        <f t="shared" si="337"/>
        <v>1.1653743841666666</v>
      </c>
      <c r="GQ46" s="263">
        <f t="shared" si="337"/>
        <v>1.1653743841666666</v>
      </c>
      <c r="GR46" s="263">
        <f t="shared" si="337"/>
        <v>1.1653743841666666</v>
      </c>
      <c r="GS46" s="263">
        <f t="shared" si="337"/>
        <v>1.1653743841666666</v>
      </c>
      <c r="GT46" s="263">
        <f t="shared" si="337"/>
        <v>1.1653743841666666</v>
      </c>
      <c r="GU46" s="263">
        <f t="shared" si="337"/>
        <v>1.1653743841666666</v>
      </c>
      <c r="GV46" s="263">
        <f t="shared" si="337"/>
        <v>1.1653743841666666</v>
      </c>
      <c r="GW46" s="263">
        <f t="shared" si="337"/>
        <v>1.1653743841666666</v>
      </c>
      <c r="GX46" s="263">
        <f t="shared" si="337"/>
        <v>1.1653743841666666</v>
      </c>
      <c r="GY46" s="471">
        <f t="shared" si="384"/>
        <v>1.1653743841666666</v>
      </c>
      <c r="GZ46" s="471">
        <f t="shared" si="384"/>
        <v>1.1653743841666666</v>
      </c>
      <c r="HA46" s="471">
        <f t="shared" si="384"/>
        <v>1.1653743841666666</v>
      </c>
      <c r="HB46" s="471">
        <f t="shared" si="384"/>
        <v>1.1653743841666666</v>
      </c>
      <c r="HC46" s="471">
        <f t="shared" si="384"/>
        <v>1.1653743841666666</v>
      </c>
      <c r="HD46" s="471">
        <f t="shared" si="384"/>
        <v>1.1653743841666666</v>
      </c>
      <c r="HE46" s="471">
        <f t="shared" si="384"/>
        <v>1.1653743841666666</v>
      </c>
      <c r="HF46" s="471">
        <f t="shared" si="384"/>
        <v>1.1653743841666666</v>
      </c>
      <c r="HG46" s="471">
        <f t="shared" si="384"/>
        <v>1.1653743841666666</v>
      </c>
      <c r="HH46" s="471">
        <f t="shared" si="384"/>
        <v>1.1653743841666666</v>
      </c>
      <c r="HI46" s="471">
        <f t="shared" si="384"/>
        <v>1.1653743841666666</v>
      </c>
      <c r="HJ46" s="471">
        <f t="shared" si="384"/>
        <v>1.1653743841666666</v>
      </c>
      <c r="HK46" s="471">
        <f t="shared" si="384"/>
        <v>1.1653743841666666</v>
      </c>
      <c r="HL46" s="471">
        <f t="shared" si="384"/>
        <v>1.1653743841666666</v>
      </c>
      <c r="HM46" s="471">
        <f t="shared" si="384"/>
        <v>1.1653743841666666</v>
      </c>
      <c r="HN46" s="471">
        <f t="shared" si="384"/>
        <v>1.1653743841666666</v>
      </c>
      <c r="HO46" s="471">
        <f t="shared" si="385"/>
        <v>1.1653743841666666</v>
      </c>
      <c r="HP46" s="471">
        <f t="shared" si="385"/>
        <v>1.1653743841666666</v>
      </c>
      <c r="HQ46" s="471">
        <f t="shared" si="385"/>
        <v>1.1653743841666666</v>
      </c>
      <c r="HR46" s="471">
        <f t="shared" si="385"/>
        <v>1.1653743841666666</v>
      </c>
      <c r="HS46" s="471">
        <f t="shared" si="385"/>
        <v>1.1653743841666666</v>
      </c>
      <c r="HT46" s="471">
        <f t="shared" si="385"/>
        <v>1.1653743841666666</v>
      </c>
      <c r="HU46" s="471">
        <f t="shared" si="385"/>
        <v>1.1653743841666666</v>
      </c>
      <c r="HV46" s="471">
        <f t="shared" si="385"/>
        <v>1.1653743841666666</v>
      </c>
      <c r="HW46" s="471">
        <f t="shared" si="385"/>
        <v>1.1653743841666666</v>
      </c>
      <c r="HX46" s="471">
        <f t="shared" si="385"/>
        <v>1.1653743841666666</v>
      </c>
      <c r="HY46" s="471">
        <f t="shared" si="385"/>
        <v>1.1653743841666666</v>
      </c>
      <c r="HZ46" s="471">
        <f t="shared" si="385"/>
        <v>1.1653743841666666</v>
      </c>
      <c r="IA46" s="471">
        <f t="shared" si="385"/>
        <v>1.1653743841666666</v>
      </c>
      <c r="IB46" s="471">
        <f t="shared" si="385"/>
        <v>1.1653743841666666</v>
      </c>
      <c r="IC46" s="471">
        <f t="shared" si="385"/>
        <v>1.1653743841666666</v>
      </c>
      <c r="ID46" s="471">
        <f t="shared" si="385"/>
        <v>1.1653743841666666</v>
      </c>
      <c r="IE46" s="471">
        <f t="shared" si="386"/>
        <v>1.1653743841666666</v>
      </c>
      <c r="IF46" s="471">
        <f t="shared" si="386"/>
        <v>1.1653743841666666</v>
      </c>
      <c r="IG46" s="471">
        <f t="shared" si="386"/>
        <v>1.1653743841666666</v>
      </c>
      <c r="IH46" s="471">
        <f t="shared" si="386"/>
        <v>1.1653743841666666</v>
      </c>
      <c r="II46" s="471">
        <f t="shared" si="386"/>
        <v>1.1653743841666666</v>
      </c>
      <c r="IJ46" s="471">
        <f t="shared" si="386"/>
        <v>1.1653743841666666</v>
      </c>
      <c r="IK46" s="471">
        <f t="shared" si="386"/>
        <v>1.1653743841666666</v>
      </c>
      <c r="IL46" s="471">
        <f t="shared" si="386"/>
        <v>1.1653743841666666</v>
      </c>
      <c r="IM46" s="471">
        <f t="shared" si="386"/>
        <v>1.1653743841666666</v>
      </c>
      <c r="IN46" s="471">
        <f t="shared" si="386"/>
        <v>1.1653743841666666</v>
      </c>
      <c r="IO46" s="471">
        <f t="shared" si="386"/>
        <v>1.1653743841666666</v>
      </c>
      <c r="IP46" s="471">
        <f t="shared" si="386"/>
        <v>1.1653743841666666</v>
      </c>
      <c r="IQ46" s="471">
        <f t="shared" si="386"/>
        <v>1.1653743841666666</v>
      </c>
      <c r="IR46" s="471">
        <f t="shared" si="386"/>
        <v>1.1653743841666666</v>
      </c>
      <c r="IS46" s="471">
        <f t="shared" si="386"/>
        <v>1.1653743841666666</v>
      </c>
      <c r="IT46" s="471">
        <f t="shared" si="386"/>
        <v>1.1653743841666666</v>
      </c>
      <c r="IU46" s="471">
        <f t="shared" si="387"/>
        <v>1.1653743841666666</v>
      </c>
      <c r="IV46" s="471">
        <f t="shared" si="387"/>
        <v>1.1653743841666666</v>
      </c>
      <c r="IW46" s="471">
        <f t="shared" si="387"/>
        <v>1.1653743841666666</v>
      </c>
      <c r="IX46" s="471">
        <f t="shared" si="387"/>
        <v>1.1653743841666666</v>
      </c>
      <c r="IY46" s="471">
        <f t="shared" si="387"/>
        <v>1.1653743841666666</v>
      </c>
      <c r="IZ46" s="471">
        <f t="shared" si="387"/>
        <v>1.1653743841666666</v>
      </c>
      <c r="JA46" s="471">
        <f t="shared" si="387"/>
        <v>1.1653743841666666</v>
      </c>
      <c r="JB46" s="471">
        <f t="shared" si="387"/>
        <v>1.1653743841666666</v>
      </c>
      <c r="JC46" s="471">
        <f t="shared" si="387"/>
        <v>1.1653743841666666</v>
      </c>
      <c r="JD46" s="471">
        <f t="shared" si="387"/>
        <v>1.1653743841666666</v>
      </c>
      <c r="JE46" s="471">
        <f t="shared" si="387"/>
        <v>1.1653743841666666</v>
      </c>
      <c r="JF46" s="471">
        <f t="shared" si="387"/>
        <v>1.1653743841666666</v>
      </c>
      <c r="JG46" s="471">
        <f t="shared" si="387"/>
        <v>1.1653743841666666</v>
      </c>
      <c r="JH46" s="471">
        <f t="shared" si="387"/>
        <v>1.1653743841666666</v>
      </c>
      <c r="JI46" s="471">
        <f t="shared" si="387"/>
        <v>1.1653743841666666</v>
      </c>
      <c r="JJ46" s="471">
        <f t="shared" si="387"/>
        <v>1.1653743841666666</v>
      </c>
      <c r="JK46" s="471">
        <f t="shared" si="388"/>
        <v>1.1653743841666666</v>
      </c>
      <c r="JL46" s="471">
        <f t="shared" si="388"/>
        <v>1.1653743841666666</v>
      </c>
      <c r="JM46" s="471">
        <f t="shared" si="388"/>
        <v>1.1653743841666666</v>
      </c>
      <c r="JN46" s="471">
        <f t="shared" si="388"/>
        <v>1.1653743841666666</v>
      </c>
      <c r="JO46" s="471">
        <f t="shared" si="388"/>
        <v>1.1653743841666666</v>
      </c>
      <c r="JP46" s="471">
        <f t="shared" si="388"/>
        <v>1.1653743841666666</v>
      </c>
      <c r="JQ46" s="471">
        <f t="shared" si="388"/>
        <v>1.1653743841666666</v>
      </c>
      <c r="JR46" s="471">
        <f t="shared" si="388"/>
        <v>1.1653743841666666</v>
      </c>
      <c r="JS46" s="471">
        <f t="shared" si="388"/>
        <v>1.1653743841666666</v>
      </c>
      <c r="JT46" s="471">
        <f t="shared" si="388"/>
        <v>1.1653743841666666</v>
      </c>
      <c r="JU46" s="471">
        <f t="shared" si="388"/>
        <v>1.1653743841666666</v>
      </c>
      <c r="JV46" s="471">
        <f t="shared" si="388"/>
        <v>1.1653743841666666</v>
      </c>
      <c r="JW46" s="471">
        <f t="shared" si="388"/>
        <v>1.1653743841666666</v>
      </c>
      <c r="JX46" s="471">
        <f t="shared" si="388"/>
        <v>1.1653743841666666</v>
      </c>
      <c r="JY46" s="471">
        <f t="shared" si="388"/>
        <v>1.1653743841666666</v>
      </c>
      <c r="JZ46" s="471">
        <f t="shared" si="388"/>
        <v>1.1653743841666666</v>
      </c>
      <c r="KA46" s="471">
        <f t="shared" si="389"/>
        <v>1.1653743841666666</v>
      </c>
      <c r="KB46" s="471">
        <f t="shared" si="389"/>
        <v>1.1653743841666666</v>
      </c>
      <c r="KC46" s="471">
        <f t="shared" si="389"/>
        <v>1.1653743841666666</v>
      </c>
      <c r="KD46" s="471">
        <f t="shared" si="389"/>
        <v>1.1653743841666666</v>
      </c>
      <c r="KE46" s="471">
        <f t="shared" si="389"/>
        <v>1.1653743841666666</v>
      </c>
      <c r="KF46" s="471">
        <f t="shared" si="389"/>
        <v>1.1653743841666666</v>
      </c>
      <c r="KG46" s="471">
        <f t="shared" si="389"/>
        <v>1.1653743841666666</v>
      </c>
      <c r="KH46" s="471">
        <f t="shared" si="389"/>
        <v>1.1653743841666666</v>
      </c>
      <c r="KI46" s="471">
        <f t="shared" si="389"/>
        <v>1.1653743841666666</v>
      </c>
      <c r="KJ46" s="471">
        <f t="shared" si="389"/>
        <v>1.1653743841666666</v>
      </c>
      <c r="KK46" s="471">
        <f t="shared" si="389"/>
        <v>1.1653743841666666</v>
      </c>
      <c r="KL46" s="471">
        <f t="shared" si="389"/>
        <v>1.1653743841666666</v>
      </c>
      <c r="KM46" s="471">
        <f t="shared" si="389"/>
        <v>1.1653743841666666</v>
      </c>
      <c r="KN46" s="471">
        <f t="shared" si="389"/>
        <v>1.1653743841666666</v>
      </c>
      <c r="KO46" s="471">
        <f t="shared" si="389"/>
        <v>1.1653743841666666</v>
      </c>
      <c r="KP46" s="471">
        <f t="shared" si="389"/>
        <v>1.1653743841666666</v>
      </c>
      <c r="KQ46" s="471">
        <f t="shared" si="390"/>
        <v>1.1653743841666666</v>
      </c>
      <c r="KR46" s="471">
        <f t="shared" si="390"/>
        <v>1.1653743841666666</v>
      </c>
      <c r="KS46" s="471">
        <f t="shared" si="390"/>
        <v>1.1653743841666666</v>
      </c>
      <c r="KT46" s="471">
        <f t="shared" si="390"/>
        <v>1.1653743841666666</v>
      </c>
      <c r="KU46" s="471">
        <f t="shared" si="390"/>
        <v>1.1653743841666666</v>
      </c>
      <c r="KV46" s="471">
        <f t="shared" si="390"/>
        <v>1.1653743841666666</v>
      </c>
      <c r="KW46" s="471">
        <f t="shared" si="390"/>
        <v>1.1653743841666666</v>
      </c>
      <c r="KX46" s="471">
        <f t="shared" si="390"/>
        <v>1.1653743841666666</v>
      </c>
      <c r="KY46" s="471">
        <f t="shared" si="390"/>
        <v>1.1653743841666666</v>
      </c>
      <c r="KZ46" s="471">
        <f t="shared" si="390"/>
        <v>1.1653743841666666</v>
      </c>
      <c r="LA46" s="471">
        <f t="shared" si="390"/>
        <v>1.1653743841666666</v>
      </c>
      <c r="LB46" s="471">
        <f t="shared" si="390"/>
        <v>1.1653743841666666</v>
      </c>
      <c r="LC46" s="471">
        <f t="shared" si="390"/>
        <v>1.1653743841666666</v>
      </c>
      <c r="LD46" s="471">
        <f t="shared" si="390"/>
        <v>1.1653743841666666</v>
      </c>
      <c r="LE46" s="471">
        <f t="shared" si="390"/>
        <v>1.1653743841666666</v>
      </c>
      <c r="LF46" s="471">
        <f t="shared" si="390"/>
        <v>1.1653743841666666</v>
      </c>
      <c r="LG46" s="471">
        <f t="shared" si="391"/>
        <v>1.1653743841666666</v>
      </c>
      <c r="LH46" s="471">
        <f t="shared" si="391"/>
        <v>1.1653743841666666</v>
      </c>
      <c r="LI46" s="471">
        <f t="shared" si="391"/>
        <v>1.1653743841666666</v>
      </c>
      <c r="LJ46" s="471">
        <f t="shared" si="391"/>
        <v>1.1653743841666666</v>
      </c>
      <c r="LK46" s="471">
        <f t="shared" si="391"/>
        <v>1.1653743841666666</v>
      </c>
      <c r="LL46" s="471">
        <f t="shared" si="391"/>
        <v>1.1653743841666666</v>
      </c>
      <c r="LM46" s="471">
        <f t="shared" si="391"/>
        <v>1.1653743841666666</v>
      </c>
      <c r="LN46" s="471">
        <f t="shared" si="391"/>
        <v>1.1653743841666666</v>
      </c>
      <c r="LO46" s="471">
        <f t="shared" si="391"/>
        <v>1.1653743841666666</v>
      </c>
      <c r="LP46" s="471">
        <f t="shared" si="391"/>
        <v>1.1653743841666666</v>
      </c>
      <c r="LQ46" s="471">
        <f t="shared" si="391"/>
        <v>1.1653743841666666</v>
      </c>
      <c r="LR46" s="471">
        <f t="shared" si="391"/>
        <v>1.1653743841666666</v>
      </c>
      <c r="LS46" s="471">
        <f t="shared" si="391"/>
        <v>1.1653743841666666</v>
      </c>
      <c r="LT46" s="471">
        <f t="shared" si="391"/>
        <v>1.1653743841666666</v>
      </c>
      <c r="LU46" s="471">
        <f t="shared" si="391"/>
        <v>1.1653743841666666</v>
      </c>
      <c r="LV46" s="471">
        <f t="shared" si="391"/>
        <v>1.1653743841666666</v>
      </c>
      <c r="LW46" s="471">
        <f t="shared" si="392"/>
        <v>1.1653743841666666</v>
      </c>
      <c r="LX46" s="471">
        <f t="shared" si="392"/>
        <v>1.1653743841666666</v>
      </c>
      <c r="LY46" s="471">
        <f t="shared" si="392"/>
        <v>1.1653743841666666</v>
      </c>
      <c r="LZ46" s="471">
        <f t="shared" si="392"/>
        <v>1.1653743841666666</v>
      </c>
      <c r="MA46" s="471">
        <f t="shared" si="392"/>
        <v>1.1653743841666666</v>
      </c>
      <c r="MB46" s="471">
        <f t="shared" si="392"/>
        <v>1.1653743841666666</v>
      </c>
      <c r="MC46" s="471">
        <f t="shared" si="392"/>
        <v>1.1653743841666666</v>
      </c>
      <c r="MD46" s="471">
        <f t="shared" si="392"/>
        <v>1.1653743841666666</v>
      </c>
      <c r="ME46" s="471">
        <f t="shared" si="392"/>
        <v>1.1653743841666666</v>
      </c>
      <c r="MF46" s="471">
        <f t="shared" si="392"/>
        <v>1.1653743841666666</v>
      </c>
      <c r="MG46" s="471">
        <f t="shared" si="392"/>
        <v>1.1653743841666666</v>
      </c>
      <c r="MH46" s="471">
        <f t="shared" si="392"/>
        <v>1.1653743841666666</v>
      </c>
      <c r="MI46" s="471">
        <f t="shared" si="392"/>
        <v>1.1653743841666666</v>
      </c>
      <c r="MJ46" s="471">
        <f t="shared" si="392"/>
        <v>1.1653743841666666</v>
      </c>
      <c r="MK46" s="471">
        <f t="shared" si="392"/>
        <v>1.1653743841666666</v>
      </c>
      <c r="ML46" s="471">
        <f t="shared" si="392"/>
        <v>1.1653743841666666</v>
      </c>
      <c r="MM46" s="471">
        <f t="shared" si="393"/>
        <v>1.1653743841666666</v>
      </c>
      <c r="MN46" s="471">
        <f t="shared" si="393"/>
        <v>1.1653743841666666</v>
      </c>
      <c r="MO46" s="471">
        <f t="shared" si="393"/>
        <v>1.1653743841666666</v>
      </c>
      <c r="MP46" s="471">
        <f t="shared" si="393"/>
        <v>1.1653743841666666</v>
      </c>
      <c r="MQ46" s="471">
        <f t="shared" si="393"/>
        <v>1.1653743841666666</v>
      </c>
      <c r="MR46" s="471">
        <f t="shared" si="393"/>
        <v>1.1653743841666666</v>
      </c>
      <c r="MS46" s="471">
        <f t="shared" si="393"/>
        <v>1.1653743841666666</v>
      </c>
      <c r="MT46" s="471">
        <f t="shared" si="393"/>
        <v>1.1653743841666666</v>
      </c>
      <c r="MU46" s="471">
        <f t="shared" si="393"/>
        <v>1.1653743841666666</v>
      </c>
      <c r="MV46" s="471">
        <f t="shared" si="393"/>
        <v>1.1653743841666666</v>
      </c>
      <c r="MW46" s="471">
        <f t="shared" si="393"/>
        <v>1.1653743841666666</v>
      </c>
      <c r="MX46" s="471">
        <f t="shared" si="393"/>
        <v>1.1653743841666666</v>
      </c>
      <c r="MY46" s="471">
        <f t="shared" si="393"/>
        <v>1.1653743841666666</v>
      </c>
      <c r="MZ46" s="471">
        <f t="shared" si="393"/>
        <v>1.1653743841666666</v>
      </c>
      <c r="NA46" s="471">
        <f t="shared" si="393"/>
        <v>1.1653743841666666</v>
      </c>
      <c r="NB46" s="471">
        <f t="shared" si="393"/>
        <v>1.1653743841666666</v>
      </c>
      <c r="NC46" s="471">
        <f t="shared" si="394"/>
        <v>1.1653743841666666</v>
      </c>
      <c r="ND46" s="471">
        <f t="shared" si="394"/>
        <v>1.1653743841666666</v>
      </c>
      <c r="NE46" s="471">
        <f t="shared" si="394"/>
        <v>1.1653743841666666</v>
      </c>
      <c r="NF46" s="471">
        <f t="shared" si="394"/>
        <v>1.1653743841666666</v>
      </c>
      <c r="NG46" s="471">
        <f t="shared" si="394"/>
        <v>1.1653743841666666</v>
      </c>
      <c r="NH46" s="471">
        <f t="shared" si="394"/>
        <v>1.1653743841666666</v>
      </c>
      <c r="NI46" s="471">
        <f t="shared" si="394"/>
        <v>1.1653743841666666</v>
      </c>
      <c r="NJ46" s="471">
        <f t="shared" si="394"/>
        <v>1.1653743841666666</v>
      </c>
      <c r="NK46" s="471">
        <f t="shared" si="394"/>
        <v>1.1653743841666666</v>
      </c>
      <c r="NL46" s="471">
        <f t="shared" si="394"/>
        <v>1.1653743841666666</v>
      </c>
      <c r="NM46" s="471">
        <f t="shared" si="394"/>
        <v>1.1653743841666666</v>
      </c>
      <c r="NN46" s="471">
        <f t="shared" si="394"/>
        <v>1.1653743841666666</v>
      </c>
      <c r="NO46" s="471">
        <f t="shared" si="394"/>
        <v>1.1653743841666666</v>
      </c>
      <c r="NP46" s="471">
        <f t="shared" si="394"/>
        <v>1.1653743841666666</v>
      </c>
      <c r="NQ46" s="471">
        <f t="shared" si="394"/>
        <v>1.1653743841666666</v>
      </c>
      <c r="NR46" s="471">
        <f t="shared" si="394"/>
        <v>1.1653743841666666</v>
      </c>
      <c r="NS46" s="471">
        <f t="shared" si="395"/>
        <v>1.1653743841666666</v>
      </c>
      <c r="NT46" s="471">
        <f t="shared" si="395"/>
        <v>1.1653743841666666</v>
      </c>
      <c r="NU46" s="471">
        <f t="shared" si="395"/>
        <v>1.1653743841666666</v>
      </c>
      <c r="NV46" s="471">
        <f t="shared" si="395"/>
        <v>1.1653743841666666</v>
      </c>
      <c r="NW46" s="471">
        <f t="shared" si="395"/>
        <v>1.1653743841666666</v>
      </c>
      <c r="NX46" s="471">
        <f t="shared" si="395"/>
        <v>1.1653743841666666</v>
      </c>
      <c r="NY46" s="471">
        <f t="shared" si="395"/>
        <v>1.1653743841666666</v>
      </c>
      <c r="NZ46" s="471">
        <f t="shared" si="395"/>
        <v>1.1653743841666666</v>
      </c>
      <c r="OA46" s="471">
        <f t="shared" si="395"/>
        <v>0.89345369452777779</v>
      </c>
      <c r="OB46" s="471">
        <f t="shared" si="395"/>
        <v>0</v>
      </c>
      <c r="OC46" s="471">
        <f t="shared" si="395"/>
        <v>0</v>
      </c>
      <c r="OD46" s="471">
        <f t="shared" si="395"/>
        <v>0</v>
      </c>
      <c r="OE46" s="471">
        <f t="shared" si="395"/>
        <v>0</v>
      </c>
      <c r="OF46" s="471">
        <f t="shared" si="395"/>
        <v>0</v>
      </c>
      <c r="OG46" s="471">
        <f t="shared" si="395"/>
        <v>0</v>
      </c>
      <c r="OH46" s="471">
        <f t="shared" si="395"/>
        <v>0</v>
      </c>
      <c r="OI46" s="471">
        <f t="shared" si="396"/>
        <v>0</v>
      </c>
      <c r="OJ46" s="471">
        <f t="shared" si="396"/>
        <v>0</v>
      </c>
      <c r="OK46" s="471">
        <f t="shared" si="396"/>
        <v>0</v>
      </c>
      <c r="OL46" s="471">
        <f t="shared" si="396"/>
        <v>0</v>
      </c>
      <c r="OM46" s="471">
        <f t="shared" si="396"/>
        <v>0</v>
      </c>
      <c r="ON46" s="471">
        <f t="shared" si="396"/>
        <v>0</v>
      </c>
      <c r="OO46" s="471">
        <f t="shared" si="396"/>
        <v>0</v>
      </c>
      <c r="OP46" s="471">
        <f t="shared" si="396"/>
        <v>0</v>
      </c>
      <c r="OQ46" s="471">
        <f t="shared" si="396"/>
        <v>0</v>
      </c>
      <c r="OR46" s="471">
        <f t="shared" si="396"/>
        <v>0</v>
      </c>
      <c r="OS46" s="471">
        <f t="shared" si="396"/>
        <v>0</v>
      </c>
      <c r="OT46" s="471">
        <f t="shared" si="396"/>
        <v>0</v>
      </c>
      <c r="OU46" s="471">
        <f t="shared" si="396"/>
        <v>0</v>
      </c>
      <c r="OV46" s="471">
        <f t="shared" si="396"/>
        <v>0</v>
      </c>
      <c r="OW46" s="471">
        <f t="shared" si="396"/>
        <v>0</v>
      </c>
      <c r="OX46" s="471">
        <f t="shared" si="396"/>
        <v>0</v>
      </c>
      <c r="OY46" s="471">
        <f t="shared" si="397"/>
        <v>0</v>
      </c>
      <c r="OZ46" s="471">
        <f t="shared" si="397"/>
        <v>0</v>
      </c>
      <c r="PA46" s="471">
        <f t="shared" si="397"/>
        <v>0</v>
      </c>
      <c r="PB46" s="471">
        <f t="shared" si="397"/>
        <v>0</v>
      </c>
      <c r="PC46" s="471">
        <f t="shared" si="397"/>
        <v>0</v>
      </c>
      <c r="PD46" s="471">
        <f t="shared" si="397"/>
        <v>0</v>
      </c>
      <c r="PE46" s="471">
        <f t="shared" si="397"/>
        <v>0</v>
      </c>
      <c r="PF46" s="471">
        <f t="shared" si="397"/>
        <v>0</v>
      </c>
      <c r="PG46" s="471">
        <f t="shared" si="397"/>
        <v>0</v>
      </c>
      <c r="PH46" s="471">
        <f t="shared" si="397"/>
        <v>0</v>
      </c>
      <c r="PI46" s="471">
        <f t="shared" si="397"/>
        <v>0</v>
      </c>
      <c r="PJ46" s="471">
        <f t="shared" si="397"/>
        <v>0</v>
      </c>
      <c r="PK46" s="471">
        <f t="shared" si="397"/>
        <v>0</v>
      </c>
      <c r="PL46" s="471">
        <f t="shared" si="397"/>
        <v>0</v>
      </c>
      <c r="PM46" s="471">
        <f t="shared" si="397"/>
        <v>0</v>
      </c>
      <c r="PN46" s="471">
        <f t="shared" si="397"/>
        <v>0</v>
      </c>
      <c r="PO46" s="471">
        <f t="shared" si="398"/>
        <v>0</v>
      </c>
      <c r="PP46" s="471">
        <f t="shared" si="398"/>
        <v>0</v>
      </c>
      <c r="PQ46" s="471">
        <f t="shared" si="398"/>
        <v>0</v>
      </c>
      <c r="PR46" s="471">
        <f t="shared" si="398"/>
        <v>0</v>
      </c>
      <c r="PS46" s="471">
        <f t="shared" si="398"/>
        <v>0</v>
      </c>
      <c r="PT46" s="471">
        <f t="shared" si="398"/>
        <v>0</v>
      </c>
      <c r="PU46" s="471">
        <f t="shared" si="398"/>
        <v>0</v>
      </c>
      <c r="PV46" s="471">
        <f t="shared" si="398"/>
        <v>0</v>
      </c>
      <c r="PW46" s="471">
        <f t="shared" si="398"/>
        <v>0</v>
      </c>
      <c r="PX46" s="471">
        <f t="shared" si="398"/>
        <v>0</v>
      </c>
      <c r="PY46" s="471">
        <f t="shared" si="398"/>
        <v>0</v>
      </c>
      <c r="PZ46" s="471">
        <f t="shared" si="398"/>
        <v>0</v>
      </c>
      <c r="QA46" s="471">
        <f t="shared" si="398"/>
        <v>0</v>
      </c>
      <c r="QB46" s="471">
        <f t="shared" si="398"/>
        <v>0</v>
      </c>
      <c r="QC46" s="471">
        <f t="shared" si="398"/>
        <v>0</v>
      </c>
      <c r="QD46" s="471">
        <f t="shared" si="398"/>
        <v>0</v>
      </c>
      <c r="QE46" s="471">
        <f t="shared" si="399"/>
        <v>0</v>
      </c>
      <c r="QF46" s="471">
        <f t="shared" si="399"/>
        <v>0</v>
      </c>
      <c r="QG46" s="471">
        <f t="shared" si="399"/>
        <v>0</v>
      </c>
      <c r="QH46" s="471">
        <f t="shared" si="399"/>
        <v>0</v>
      </c>
      <c r="QI46" s="471">
        <f t="shared" si="399"/>
        <v>0</v>
      </c>
      <c r="QJ46" s="471">
        <f t="shared" si="399"/>
        <v>0</v>
      </c>
      <c r="QK46" s="471">
        <f t="shared" si="399"/>
        <v>0</v>
      </c>
      <c r="QL46" s="471">
        <f t="shared" si="399"/>
        <v>0</v>
      </c>
      <c r="QM46" s="471">
        <f t="shared" si="399"/>
        <v>0</v>
      </c>
      <c r="QN46" s="471">
        <f t="shared" si="399"/>
        <v>0</v>
      </c>
      <c r="QO46" s="471">
        <f t="shared" si="399"/>
        <v>0</v>
      </c>
      <c r="QP46" s="471">
        <f t="shared" si="399"/>
        <v>0</v>
      </c>
      <c r="QQ46" s="471">
        <f t="shared" si="399"/>
        <v>0</v>
      </c>
      <c r="QR46" s="471">
        <f t="shared" si="399"/>
        <v>0</v>
      </c>
      <c r="QS46" s="471">
        <f t="shared" si="399"/>
        <v>0</v>
      </c>
      <c r="QT46" s="471">
        <f t="shared" si="399"/>
        <v>0</v>
      </c>
      <c r="QU46" s="471">
        <f t="shared" si="400"/>
        <v>0</v>
      </c>
      <c r="QV46" s="471">
        <f t="shared" si="400"/>
        <v>0</v>
      </c>
      <c r="QW46" s="471">
        <f t="shared" si="400"/>
        <v>0</v>
      </c>
      <c r="QX46" s="471">
        <f t="shared" si="400"/>
        <v>0</v>
      </c>
      <c r="QY46" s="471">
        <f t="shared" si="400"/>
        <v>0</v>
      </c>
      <c r="QZ46" s="471">
        <f t="shared" si="400"/>
        <v>0</v>
      </c>
      <c r="RA46" s="471">
        <f t="shared" si="400"/>
        <v>0</v>
      </c>
      <c r="RB46" s="471">
        <f t="shared" si="400"/>
        <v>0</v>
      </c>
      <c r="RC46" s="471">
        <f t="shared" si="400"/>
        <v>0</v>
      </c>
      <c r="RD46" s="471">
        <f t="shared" si="400"/>
        <v>0</v>
      </c>
      <c r="RE46" s="471">
        <f t="shared" si="400"/>
        <v>0</v>
      </c>
      <c r="RF46" s="471">
        <f t="shared" si="400"/>
        <v>0</v>
      </c>
      <c r="RG46" s="471">
        <f t="shared" si="400"/>
        <v>0</v>
      </c>
      <c r="RH46" s="471">
        <f t="shared" si="400"/>
        <v>0</v>
      </c>
      <c r="RI46" s="471">
        <f t="shared" si="400"/>
        <v>0</v>
      </c>
      <c r="RJ46" s="471">
        <f t="shared" si="400"/>
        <v>0</v>
      </c>
      <c r="RK46" s="471">
        <f t="shared" si="401"/>
        <v>0</v>
      </c>
      <c r="RL46" s="471">
        <f t="shared" si="401"/>
        <v>0</v>
      </c>
      <c r="RM46" s="471">
        <f t="shared" si="401"/>
        <v>0</v>
      </c>
      <c r="RN46" s="471">
        <f t="shared" si="401"/>
        <v>0</v>
      </c>
      <c r="RO46" s="471">
        <f t="shared" si="401"/>
        <v>0</v>
      </c>
      <c r="RP46" s="471">
        <f t="shared" si="401"/>
        <v>0</v>
      </c>
      <c r="RQ46" s="471">
        <f t="shared" si="401"/>
        <v>0</v>
      </c>
      <c r="RR46" s="471">
        <f t="shared" si="401"/>
        <v>0</v>
      </c>
      <c r="RS46" s="471">
        <f t="shared" si="401"/>
        <v>0</v>
      </c>
      <c r="RT46" s="471">
        <f t="shared" si="401"/>
        <v>0</v>
      </c>
      <c r="RU46" s="471">
        <f t="shared" si="401"/>
        <v>0</v>
      </c>
      <c r="RV46" s="471">
        <f t="shared" si="401"/>
        <v>0</v>
      </c>
      <c r="RW46" s="471">
        <f t="shared" si="401"/>
        <v>0</v>
      </c>
      <c r="RX46" s="471">
        <f t="shared" si="401"/>
        <v>0</v>
      </c>
      <c r="RY46" s="471">
        <f t="shared" si="401"/>
        <v>0</v>
      </c>
      <c r="RZ46" s="471">
        <f t="shared" si="401"/>
        <v>0</v>
      </c>
      <c r="SA46" s="471">
        <f t="shared" si="402"/>
        <v>0</v>
      </c>
      <c r="SB46" s="471">
        <f t="shared" si="402"/>
        <v>0</v>
      </c>
      <c r="SC46" s="471">
        <f t="shared" si="402"/>
        <v>0</v>
      </c>
      <c r="SD46" s="471">
        <f t="shared" si="402"/>
        <v>0</v>
      </c>
      <c r="SE46" s="471">
        <f t="shared" si="402"/>
        <v>0</v>
      </c>
      <c r="SF46" s="471">
        <f t="shared" si="402"/>
        <v>0</v>
      </c>
      <c r="SG46" s="471">
        <f t="shared" si="402"/>
        <v>0</v>
      </c>
      <c r="SH46" s="471">
        <f t="shared" si="402"/>
        <v>0</v>
      </c>
      <c r="SI46" s="471">
        <f t="shared" si="402"/>
        <v>0</v>
      </c>
      <c r="SJ46" s="471">
        <f t="shared" si="402"/>
        <v>0</v>
      </c>
      <c r="SK46" s="471">
        <f t="shared" si="402"/>
        <v>0</v>
      </c>
      <c r="SL46" s="471">
        <f t="shared" si="402"/>
        <v>0</v>
      </c>
      <c r="SM46" s="471">
        <f t="shared" si="402"/>
        <v>0</v>
      </c>
      <c r="SN46" s="471">
        <f t="shared" si="402"/>
        <v>0</v>
      </c>
      <c r="SO46" s="471">
        <f t="shared" si="402"/>
        <v>0</v>
      </c>
      <c r="SP46" s="471">
        <f t="shared" si="402"/>
        <v>0</v>
      </c>
      <c r="SQ46" s="471">
        <f t="shared" si="403"/>
        <v>0</v>
      </c>
      <c r="SR46" s="471">
        <f t="shared" si="403"/>
        <v>0</v>
      </c>
      <c r="SS46" s="471">
        <f t="shared" si="403"/>
        <v>0</v>
      </c>
      <c r="ST46" s="471">
        <f t="shared" si="403"/>
        <v>0</v>
      </c>
      <c r="SU46" s="471">
        <f t="shared" si="403"/>
        <v>0</v>
      </c>
      <c r="SV46" s="471">
        <f t="shared" si="403"/>
        <v>0</v>
      </c>
      <c r="SW46" s="471">
        <f t="shared" si="403"/>
        <v>0</v>
      </c>
      <c r="SX46" s="471">
        <f t="shared" si="403"/>
        <v>0</v>
      </c>
      <c r="SY46" s="471">
        <f t="shared" si="403"/>
        <v>0</v>
      </c>
      <c r="SZ46" s="471">
        <f t="shared" si="403"/>
        <v>0</v>
      </c>
      <c r="TA46" s="471">
        <f t="shared" si="403"/>
        <v>0</v>
      </c>
      <c r="TB46" s="471">
        <f t="shared" si="403"/>
        <v>0</v>
      </c>
      <c r="TC46" s="471">
        <f t="shared" si="403"/>
        <v>0</v>
      </c>
      <c r="TD46" s="471">
        <f t="shared" si="403"/>
        <v>0</v>
      </c>
      <c r="TE46" s="471">
        <f t="shared" si="403"/>
        <v>0</v>
      </c>
      <c r="TF46" s="471">
        <f t="shared" si="403"/>
        <v>0</v>
      </c>
      <c r="TG46" s="471">
        <f t="shared" si="404"/>
        <v>0</v>
      </c>
      <c r="TH46" s="471">
        <f t="shared" si="404"/>
        <v>0</v>
      </c>
      <c r="TI46" s="471">
        <f t="shared" si="404"/>
        <v>0</v>
      </c>
      <c r="TJ46" s="471">
        <f t="shared" si="404"/>
        <v>0</v>
      </c>
      <c r="TK46" s="471">
        <f t="shared" si="404"/>
        <v>0</v>
      </c>
      <c r="TL46" s="471">
        <f t="shared" si="404"/>
        <v>0</v>
      </c>
      <c r="TM46" s="471">
        <f t="shared" si="404"/>
        <v>0</v>
      </c>
      <c r="TN46" s="471">
        <f t="shared" si="404"/>
        <v>0</v>
      </c>
      <c r="TO46" s="471">
        <f t="shared" si="404"/>
        <v>0</v>
      </c>
      <c r="TP46" s="471">
        <f t="shared" si="404"/>
        <v>0</v>
      </c>
      <c r="TQ46" s="471">
        <f t="shared" si="404"/>
        <v>0</v>
      </c>
      <c r="TR46" s="471">
        <f t="shared" si="404"/>
        <v>0</v>
      </c>
      <c r="TS46" s="471">
        <f t="shared" si="404"/>
        <v>0</v>
      </c>
      <c r="TT46" s="471">
        <f t="shared" si="404"/>
        <v>0</v>
      </c>
      <c r="TU46" s="471">
        <f t="shared" si="404"/>
        <v>0</v>
      </c>
      <c r="TV46" s="471">
        <f t="shared" si="404"/>
        <v>0</v>
      </c>
      <c r="TW46" s="471">
        <f t="shared" si="405"/>
        <v>0</v>
      </c>
      <c r="TX46" s="471">
        <f t="shared" si="405"/>
        <v>0</v>
      </c>
      <c r="TY46" s="471">
        <f t="shared" si="405"/>
        <v>0</v>
      </c>
      <c r="TZ46" s="471">
        <f t="shared" si="405"/>
        <v>0</v>
      </c>
      <c r="UA46" s="471">
        <f t="shared" si="405"/>
        <v>0</v>
      </c>
      <c r="UB46" s="471">
        <f t="shared" si="405"/>
        <v>0</v>
      </c>
      <c r="UC46" s="471">
        <f t="shared" si="405"/>
        <v>0</v>
      </c>
      <c r="UD46" s="471">
        <f t="shared" si="405"/>
        <v>0</v>
      </c>
      <c r="UE46" s="471">
        <f t="shared" si="405"/>
        <v>0</v>
      </c>
      <c r="UF46" s="471">
        <f t="shared" si="405"/>
        <v>0</v>
      </c>
      <c r="UG46" s="471">
        <f t="shared" si="405"/>
        <v>0</v>
      </c>
      <c r="UH46" s="471">
        <f t="shared" si="405"/>
        <v>0</v>
      </c>
      <c r="UI46" s="471">
        <f t="shared" si="405"/>
        <v>0</v>
      </c>
      <c r="UJ46" s="471">
        <f t="shared" si="405"/>
        <v>0</v>
      </c>
      <c r="UK46" s="471">
        <f t="shared" si="405"/>
        <v>0</v>
      </c>
      <c r="UL46" s="471">
        <f t="shared" si="405"/>
        <v>0</v>
      </c>
      <c r="UM46" s="471">
        <f t="shared" si="406"/>
        <v>0</v>
      </c>
      <c r="UN46" s="471">
        <f t="shared" si="406"/>
        <v>0</v>
      </c>
      <c r="UO46" s="471">
        <f t="shared" si="406"/>
        <v>0</v>
      </c>
      <c r="UP46" s="471">
        <f t="shared" si="406"/>
        <v>0</v>
      </c>
      <c r="UQ46" s="471">
        <f t="shared" si="406"/>
        <v>0</v>
      </c>
      <c r="UR46" s="471">
        <f t="shared" si="406"/>
        <v>0</v>
      </c>
      <c r="US46" s="471">
        <f t="shared" si="406"/>
        <v>0</v>
      </c>
      <c r="UT46" s="471">
        <f t="shared" si="406"/>
        <v>0</v>
      </c>
      <c r="UU46" s="471">
        <f t="shared" si="406"/>
        <v>0</v>
      </c>
      <c r="UV46" s="471">
        <f t="shared" si="406"/>
        <v>0</v>
      </c>
      <c r="UW46" s="471">
        <f t="shared" si="406"/>
        <v>0</v>
      </c>
      <c r="UX46" s="471">
        <f t="shared" si="406"/>
        <v>0</v>
      </c>
      <c r="UY46" s="471">
        <f t="shared" si="406"/>
        <v>0</v>
      </c>
      <c r="UZ46" s="471">
        <f t="shared" si="406"/>
        <v>0</v>
      </c>
      <c r="VA46" s="471">
        <f t="shared" si="406"/>
        <v>0</v>
      </c>
      <c r="VB46" s="471">
        <f t="shared" si="406"/>
        <v>0</v>
      </c>
      <c r="VC46" s="471">
        <f t="shared" si="407"/>
        <v>0</v>
      </c>
      <c r="VD46" s="471">
        <f t="shared" si="407"/>
        <v>0</v>
      </c>
      <c r="VE46" s="471">
        <f t="shared" si="407"/>
        <v>0</v>
      </c>
      <c r="VF46" s="471">
        <f t="shared" si="407"/>
        <v>0</v>
      </c>
      <c r="VG46" s="471">
        <f t="shared" si="407"/>
        <v>0</v>
      </c>
      <c r="VH46" s="471">
        <f t="shared" si="407"/>
        <v>0</v>
      </c>
      <c r="VI46" s="471">
        <f t="shared" si="407"/>
        <v>0</v>
      </c>
      <c r="VJ46" s="471">
        <f t="shared" si="407"/>
        <v>0</v>
      </c>
      <c r="VK46" s="471">
        <f t="shared" si="407"/>
        <v>0</v>
      </c>
      <c r="VL46" s="471">
        <f t="shared" si="407"/>
        <v>0</v>
      </c>
      <c r="VM46" s="471">
        <f t="shared" si="407"/>
        <v>0</v>
      </c>
      <c r="VN46" s="471">
        <f t="shared" si="407"/>
        <v>0</v>
      </c>
      <c r="VO46" s="471">
        <f t="shared" si="407"/>
        <v>0</v>
      </c>
      <c r="VP46" s="471">
        <f t="shared" si="407"/>
        <v>0</v>
      </c>
      <c r="VQ46" s="471">
        <f t="shared" si="407"/>
        <v>0</v>
      </c>
      <c r="VR46" s="471">
        <f t="shared" si="407"/>
        <v>0</v>
      </c>
      <c r="VS46" s="471">
        <f t="shared" si="408"/>
        <v>0</v>
      </c>
      <c r="VT46" s="471">
        <f t="shared" si="408"/>
        <v>0</v>
      </c>
      <c r="VU46" s="471">
        <f t="shared" si="408"/>
        <v>0</v>
      </c>
      <c r="VV46" s="471">
        <f t="shared" si="408"/>
        <v>0</v>
      </c>
      <c r="VW46" s="471">
        <f t="shared" si="408"/>
        <v>0</v>
      </c>
      <c r="VX46" s="471">
        <f t="shared" si="408"/>
        <v>0</v>
      </c>
      <c r="VY46" s="471">
        <f t="shared" si="408"/>
        <v>0</v>
      </c>
      <c r="VZ46" s="471">
        <f t="shared" si="408"/>
        <v>0</v>
      </c>
      <c r="WA46" s="471">
        <f t="shared" si="408"/>
        <v>0</v>
      </c>
      <c r="WB46" s="471">
        <f t="shared" si="408"/>
        <v>0</v>
      </c>
      <c r="WC46" s="471">
        <f t="shared" si="408"/>
        <v>0</v>
      </c>
      <c r="WD46" s="471">
        <f t="shared" si="408"/>
        <v>0</v>
      </c>
    </row>
    <row r="47" spans="1:602" x14ac:dyDescent="0.35">
      <c r="A47" s="29"/>
      <c r="B47" s="29">
        <f t="shared" si="359"/>
        <v>16</v>
      </c>
      <c r="C47" s="29" t="s">
        <v>4</v>
      </c>
      <c r="D47" s="29" t="s">
        <v>80</v>
      </c>
      <c r="E47" s="69">
        <f>INDEX('Current RAP - 2024-25 Cycle'!$K:$K,MATCH('24-25 Projection - RAP Tendered'!$D47,'Current RAP - 2024-25 Cycle'!$C:$C,0),1)</f>
        <v>11392481.549999999</v>
      </c>
      <c r="F47" s="69">
        <f>INDEX('Current RAP - 2024-25 Cycle'!$G:$G,MATCH('24-25 Projection - RAP Tendered'!$D47,'Current RAP - 2024-25 Cycle'!$C:$C,0),1)</f>
        <v>10592626.369999999</v>
      </c>
      <c r="G47" s="69">
        <f t="shared" si="345"/>
        <v>799855.1799999997</v>
      </c>
      <c r="H47" s="69">
        <f t="shared" si="360"/>
        <v>10592626.369999999</v>
      </c>
      <c r="I47" s="32">
        <v>45474</v>
      </c>
      <c r="J47" s="32">
        <v>45838</v>
      </c>
      <c r="K47" s="29" t="str">
        <f>INDEX('Current RAP - 2024-25 Cycle'!$D:$D,MATCH('24-25 Projection - RAP Tendered'!$D47,'Current RAP - 2024-25 Cycle'!$C:$C,0),1)</f>
        <v>IPCA</v>
      </c>
      <c r="L47" s="32" t="s">
        <v>10</v>
      </c>
      <c r="M47" s="32" t="s">
        <v>10</v>
      </c>
      <c r="N47" s="81">
        <v>0</v>
      </c>
      <c r="O47" s="81">
        <v>0</v>
      </c>
      <c r="P47" s="69">
        <f>IFERROR(INDEX('Tendered, Ruling 920-2025'!$F$19:$F$31,MATCH($D47,'Tendered, Ruling 920-2025'!$C$19:$C$31,0))-INDEX('Tendered, Ruling 920-2025'!$D$19:$D$31,MATCH($D47,'Tendered, Ruling 920-2025'!$C$19:$C$31,0)),0)</f>
        <v>0</v>
      </c>
      <c r="Q47" s="32">
        <f>INDEX('Current RAP - 2024-25 Cycle'!$L:$L,MATCH('24-25 Projection - RAP Tendered'!$D47,'Current RAP - 2024-25 Cycle'!$C:$C,0),1)</f>
        <v>40505</v>
      </c>
      <c r="R47" s="32">
        <f>INDEX('Current RAP - 2024-25 Cycle'!$M:$M,MATCH('24-25 Projection - RAP Tendered'!$D47,'Current RAP - 2024-25 Cycle'!$C:$C,0),1)</f>
        <v>51463</v>
      </c>
      <c r="S47" s="29"/>
      <c r="T47" s="29" t="str">
        <f t="shared" si="346"/>
        <v>021/2010</v>
      </c>
      <c r="U47" s="36">
        <f t="shared" si="347"/>
        <v>11.392481550000001</v>
      </c>
      <c r="V47" s="36">
        <f t="shared" si="347"/>
        <v>11.392481550000001</v>
      </c>
      <c r="W47" s="36">
        <f t="shared" si="347"/>
        <v>11.392481550000001</v>
      </c>
      <c r="X47" s="36">
        <f t="shared" si="347"/>
        <v>11.392481550000001</v>
      </c>
      <c r="Y47" s="36">
        <f t="shared" si="347"/>
        <v>11.392481550000001</v>
      </c>
      <c r="Z47" s="36">
        <f t="shared" si="347"/>
        <v>11.392481550000001</v>
      </c>
      <c r="AA47" s="36">
        <f t="shared" si="347"/>
        <v>11.392481550000001</v>
      </c>
      <c r="AB47" s="36">
        <f t="shared" si="347"/>
        <v>11.392481550000001</v>
      </c>
      <c r="AC47" s="36">
        <f t="shared" si="347"/>
        <v>11.392481550000001</v>
      </c>
      <c r="AD47" s="36">
        <f t="shared" si="347"/>
        <v>11.392481550000001</v>
      </c>
      <c r="AE47" s="36">
        <f t="shared" si="347"/>
        <v>11.392481550000001</v>
      </c>
      <c r="AF47" s="36">
        <f t="shared" si="347"/>
        <v>11.392481550000001</v>
      </c>
      <c r="AG47" s="36">
        <f t="shared" si="347"/>
        <v>11.392481550000001</v>
      </c>
      <c r="AH47" s="36">
        <f t="shared" si="347"/>
        <v>11.392481550000001</v>
      </c>
      <c r="AI47" s="36">
        <f t="shared" si="347"/>
        <v>11.392481550000001</v>
      </c>
      <c r="AJ47" s="36">
        <f t="shared" si="347"/>
        <v>11.392481550000001</v>
      </c>
      <c r="AK47" s="36">
        <f t="shared" si="412"/>
        <v>4.5253468379166666</v>
      </c>
      <c r="AL47" s="36">
        <f t="shared" si="412"/>
        <v>0</v>
      </c>
      <c r="AM47" s="36">
        <f t="shared" si="412"/>
        <v>0</v>
      </c>
      <c r="AN47" s="36">
        <f t="shared" si="412"/>
        <v>0</v>
      </c>
      <c r="AO47" s="36">
        <f t="shared" si="412"/>
        <v>0</v>
      </c>
      <c r="AP47" s="36">
        <f t="shared" si="412"/>
        <v>0</v>
      </c>
      <c r="AQ47" s="36">
        <f t="shared" si="412"/>
        <v>0</v>
      </c>
      <c r="AR47" s="36">
        <f t="shared" si="412"/>
        <v>0</v>
      </c>
      <c r="AS47" s="36">
        <f t="shared" si="412"/>
        <v>0</v>
      </c>
      <c r="AT47" s="36">
        <f t="shared" si="412"/>
        <v>0</v>
      </c>
      <c r="AU47" s="36">
        <f t="shared" si="412"/>
        <v>0</v>
      </c>
      <c r="AV47" s="36">
        <f t="shared" si="412"/>
        <v>0</v>
      </c>
      <c r="AW47" s="36">
        <f t="shared" si="412"/>
        <v>0</v>
      </c>
      <c r="AX47" s="36">
        <f t="shared" si="412"/>
        <v>0</v>
      </c>
      <c r="AY47" s="36">
        <f t="shared" si="412"/>
        <v>0</v>
      </c>
      <c r="AZ47" s="36">
        <f t="shared" si="412"/>
        <v>0</v>
      </c>
      <c r="BA47" s="36">
        <f t="shared" si="413"/>
        <v>0</v>
      </c>
      <c r="BB47" s="36">
        <f t="shared" si="413"/>
        <v>0</v>
      </c>
      <c r="BD47" s="29" t="str">
        <f t="shared" si="348"/>
        <v>021/2010</v>
      </c>
      <c r="BE47" s="36">
        <f t="shared" si="349"/>
        <v>2.8481203874999999</v>
      </c>
      <c r="BF47" s="36">
        <f t="shared" si="349"/>
        <v>2.8481203874999999</v>
      </c>
      <c r="BG47" s="36">
        <f t="shared" si="349"/>
        <v>2.8481203874999999</v>
      </c>
      <c r="BH47" s="36">
        <f t="shared" si="349"/>
        <v>2.8481203874999999</v>
      </c>
      <c r="BI47" s="36">
        <f t="shared" si="349"/>
        <v>2.8481203874999999</v>
      </c>
      <c r="BJ47" s="36">
        <f t="shared" si="349"/>
        <v>2.8481203874999999</v>
      </c>
      <c r="BK47" s="36">
        <f t="shared" si="349"/>
        <v>2.8481203874999999</v>
      </c>
      <c r="BL47" s="36">
        <f t="shared" si="349"/>
        <v>2.8481203874999999</v>
      </c>
      <c r="BM47" s="36">
        <f t="shared" si="349"/>
        <v>2.8481203874999999</v>
      </c>
      <c r="BN47" s="36">
        <f t="shared" si="349"/>
        <v>2.8481203874999999</v>
      </c>
      <c r="BO47" s="36">
        <f t="shared" si="349"/>
        <v>2.8481203874999999</v>
      </c>
      <c r="BP47" s="36">
        <f t="shared" si="349"/>
        <v>2.8481203874999999</v>
      </c>
      <c r="BQ47" s="36">
        <f t="shared" si="349"/>
        <v>2.8481203874999999</v>
      </c>
      <c r="BR47" s="36">
        <f t="shared" si="349"/>
        <v>2.8481203874999999</v>
      </c>
      <c r="BS47" s="36">
        <f t="shared" si="349"/>
        <v>2.8481203874999999</v>
      </c>
      <c r="BT47" s="36">
        <f t="shared" si="349"/>
        <v>2.8481203874999999</v>
      </c>
      <c r="BU47" s="36">
        <f t="shared" si="414"/>
        <v>2.8481203874999999</v>
      </c>
      <c r="BV47" s="36">
        <f t="shared" si="414"/>
        <v>2.8481203874999999</v>
      </c>
      <c r="BW47" s="36">
        <f t="shared" si="414"/>
        <v>2.8481203874999999</v>
      </c>
      <c r="BX47" s="36">
        <f t="shared" si="414"/>
        <v>2.8481203874999999</v>
      </c>
      <c r="BY47" s="36">
        <f t="shared" si="414"/>
        <v>2.8481203874999999</v>
      </c>
      <c r="BZ47" s="36">
        <f t="shared" si="414"/>
        <v>2.8481203874999999</v>
      </c>
      <c r="CA47" s="36">
        <f t="shared" si="414"/>
        <v>2.8481203874999999</v>
      </c>
      <c r="CB47" s="36">
        <f t="shared" si="414"/>
        <v>2.8481203874999999</v>
      </c>
      <c r="CC47" s="36">
        <f t="shared" si="414"/>
        <v>2.8481203874999999</v>
      </c>
      <c r="CD47" s="36">
        <f t="shared" si="414"/>
        <v>2.8481203874999999</v>
      </c>
      <c r="CE47" s="36">
        <f t="shared" si="414"/>
        <v>2.8481203874999999</v>
      </c>
      <c r="CF47" s="36">
        <f t="shared" si="414"/>
        <v>2.8481203874999999</v>
      </c>
      <c r="CG47" s="36">
        <f t="shared" si="414"/>
        <v>2.8481203874999999</v>
      </c>
      <c r="CH47" s="36">
        <f t="shared" si="414"/>
        <v>2.8481203874999999</v>
      </c>
      <c r="CI47" s="36">
        <f t="shared" si="414"/>
        <v>2.8481203874999999</v>
      </c>
      <c r="CJ47" s="36">
        <f t="shared" si="414"/>
        <v>2.8481203874999999</v>
      </c>
      <c r="CK47" s="36">
        <f t="shared" si="415"/>
        <v>2.8481203874999999</v>
      </c>
      <c r="CL47" s="36">
        <f t="shared" si="415"/>
        <v>2.8481203874999999</v>
      </c>
      <c r="CM47" s="36">
        <f t="shared" si="415"/>
        <v>2.8481203874999999</v>
      </c>
      <c r="CN47" s="36">
        <f t="shared" si="415"/>
        <v>2.8481203874999999</v>
      </c>
      <c r="CO47" s="36">
        <f t="shared" si="415"/>
        <v>2.8481203874999999</v>
      </c>
      <c r="CP47" s="36">
        <f t="shared" si="415"/>
        <v>2.8481203874999999</v>
      </c>
      <c r="CQ47" s="36">
        <f t="shared" si="415"/>
        <v>2.8481203874999999</v>
      </c>
      <c r="CR47" s="36">
        <f t="shared" si="415"/>
        <v>2.8481203874999999</v>
      </c>
      <c r="CS47" s="36">
        <f t="shared" si="415"/>
        <v>2.8481203874999999</v>
      </c>
      <c r="CT47" s="36">
        <f t="shared" si="415"/>
        <v>2.8481203874999999</v>
      </c>
      <c r="CU47" s="36">
        <f t="shared" si="415"/>
        <v>2.8481203874999999</v>
      </c>
      <c r="CV47" s="36">
        <f t="shared" si="415"/>
        <v>2.8481203874999999</v>
      </c>
      <c r="CW47" s="36">
        <f t="shared" si="415"/>
        <v>2.8481203874999999</v>
      </c>
      <c r="CX47" s="36">
        <f t="shared" si="415"/>
        <v>2.8481203874999999</v>
      </c>
      <c r="CY47" s="36">
        <f t="shared" si="415"/>
        <v>2.8481203874999999</v>
      </c>
      <c r="CZ47" s="36">
        <f t="shared" si="415"/>
        <v>2.8481203874999999</v>
      </c>
      <c r="DA47" s="36">
        <f t="shared" si="416"/>
        <v>2.8481203874999999</v>
      </c>
      <c r="DB47" s="36">
        <f t="shared" si="416"/>
        <v>2.8481203874999999</v>
      </c>
      <c r="DC47" s="36">
        <f t="shared" si="416"/>
        <v>2.8481203874999999</v>
      </c>
      <c r="DD47" s="36">
        <f t="shared" si="416"/>
        <v>2.8481203874999999</v>
      </c>
      <c r="DE47" s="36">
        <f t="shared" si="416"/>
        <v>2.8481203874999999</v>
      </c>
      <c r="DF47" s="36">
        <f t="shared" si="416"/>
        <v>2.8481203874999999</v>
      </c>
      <c r="DG47" s="36">
        <f t="shared" si="416"/>
        <v>2.8481203874999999</v>
      </c>
      <c r="DH47" s="36">
        <f t="shared" si="416"/>
        <v>2.8481203874999999</v>
      </c>
      <c r="DI47" s="36">
        <f t="shared" si="416"/>
        <v>2.8481203874999999</v>
      </c>
      <c r="DJ47" s="36">
        <f t="shared" si="416"/>
        <v>2.8481203874999999</v>
      </c>
      <c r="DK47" s="36">
        <f t="shared" si="416"/>
        <v>2.8481203874999999</v>
      </c>
      <c r="DL47" s="36">
        <f t="shared" si="416"/>
        <v>2.8481203874999999</v>
      </c>
      <c r="DM47" s="36">
        <f t="shared" si="416"/>
        <v>2.8481203874999999</v>
      </c>
      <c r="DN47" s="36">
        <f t="shared" si="416"/>
        <v>2.8481203874999999</v>
      </c>
      <c r="DO47" s="36">
        <f t="shared" si="416"/>
        <v>2.8481203874999999</v>
      </c>
      <c r="DP47" s="36">
        <f t="shared" si="416"/>
        <v>2.8481203874999999</v>
      </c>
      <c r="DQ47" s="36">
        <f t="shared" si="417"/>
        <v>2.8481203874999999</v>
      </c>
      <c r="DR47" s="36">
        <f t="shared" si="417"/>
        <v>1.6772264504166667</v>
      </c>
      <c r="DS47" s="36">
        <f t="shared" si="417"/>
        <v>0</v>
      </c>
      <c r="DT47" s="36">
        <f t="shared" si="417"/>
        <v>0</v>
      </c>
      <c r="DU47" s="36">
        <f t="shared" si="417"/>
        <v>0</v>
      </c>
      <c r="DV47" s="36">
        <f t="shared" si="417"/>
        <v>0</v>
      </c>
      <c r="DW47" s="36">
        <f t="shared" si="417"/>
        <v>0</v>
      </c>
      <c r="DX47" s="36">
        <f t="shared" si="417"/>
        <v>0</v>
      </c>
      <c r="DY47" s="36">
        <f t="shared" si="417"/>
        <v>0</v>
      </c>
      <c r="DZ47" s="36">
        <f t="shared" si="417"/>
        <v>0</v>
      </c>
      <c r="EA47" s="36">
        <f t="shared" si="417"/>
        <v>0</v>
      </c>
      <c r="EB47" s="36">
        <f t="shared" si="417"/>
        <v>0</v>
      </c>
      <c r="EC47" s="36">
        <f t="shared" si="417"/>
        <v>0</v>
      </c>
      <c r="ED47" s="36">
        <f t="shared" si="417"/>
        <v>0</v>
      </c>
      <c r="EE47" s="36">
        <f t="shared" si="417"/>
        <v>0</v>
      </c>
      <c r="EF47" s="36">
        <f t="shared" si="417"/>
        <v>0</v>
      </c>
      <c r="EG47" s="36">
        <f t="shared" si="421"/>
        <v>0</v>
      </c>
      <c r="EH47" s="36">
        <f t="shared" si="421"/>
        <v>0</v>
      </c>
      <c r="EI47" s="36">
        <f t="shared" si="421"/>
        <v>0</v>
      </c>
      <c r="EJ47" s="36">
        <f t="shared" si="421"/>
        <v>0</v>
      </c>
      <c r="EK47" s="36">
        <f t="shared" si="421"/>
        <v>0</v>
      </c>
      <c r="EL47" s="36">
        <f t="shared" si="421"/>
        <v>0</v>
      </c>
      <c r="EM47" s="36">
        <f t="shared" si="421"/>
        <v>0</v>
      </c>
      <c r="EN47" s="36">
        <f t="shared" si="421"/>
        <v>0</v>
      </c>
      <c r="EO47" s="36">
        <f t="shared" si="421"/>
        <v>0</v>
      </c>
      <c r="EP47" s="36">
        <f t="shared" si="421"/>
        <v>0</v>
      </c>
      <c r="EQ47" s="36">
        <f t="shared" si="421"/>
        <v>0</v>
      </c>
      <c r="ER47" s="36">
        <f t="shared" si="421"/>
        <v>0</v>
      </c>
      <c r="ES47" s="36">
        <f t="shared" si="421"/>
        <v>0</v>
      </c>
      <c r="ET47" s="36">
        <f t="shared" si="421"/>
        <v>0</v>
      </c>
      <c r="EU47" s="36">
        <f t="shared" si="421"/>
        <v>0</v>
      </c>
      <c r="EV47" s="36">
        <f t="shared" si="418"/>
        <v>0</v>
      </c>
      <c r="EW47" s="36">
        <f t="shared" si="418"/>
        <v>0</v>
      </c>
      <c r="EX47" s="36">
        <f t="shared" si="418"/>
        <v>0</v>
      </c>
      <c r="EY47" s="36">
        <f t="shared" si="418"/>
        <v>0</v>
      </c>
      <c r="EZ47" s="36">
        <f t="shared" si="418"/>
        <v>0</v>
      </c>
      <c r="FA47" s="36">
        <f t="shared" si="418"/>
        <v>0</v>
      </c>
      <c r="FB47" s="36">
        <f t="shared" si="418"/>
        <v>0</v>
      </c>
      <c r="FC47" s="36">
        <f t="shared" si="418"/>
        <v>0</v>
      </c>
      <c r="FD47" s="36">
        <f t="shared" si="418"/>
        <v>0</v>
      </c>
      <c r="FE47" s="36">
        <f t="shared" si="418"/>
        <v>0</v>
      </c>
      <c r="FF47" s="36">
        <f t="shared" si="418"/>
        <v>0</v>
      </c>
      <c r="FG47" s="36">
        <f t="shared" si="418"/>
        <v>0</v>
      </c>
      <c r="FH47" s="36">
        <f t="shared" si="418"/>
        <v>0</v>
      </c>
      <c r="FI47" s="36">
        <f t="shared" si="418"/>
        <v>0</v>
      </c>
      <c r="FJ47" s="36">
        <f t="shared" si="418"/>
        <v>0</v>
      </c>
      <c r="FK47" s="36">
        <f t="shared" si="419"/>
        <v>0</v>
      </c>
      <c r="FL47" s="36">
        <f t="shared" si="419"/>
        <v>0</v>
      </c>
      <c r="FM47" s="36">
        <f t="shared" si="419"/>
        <v>0</v>
      </c>
      <c r="FN47" s="36">
        <f t="shared" si="419"/>
        <v>0</v>
      </c>
      <c r="FO47" s="36">
        <f t="shared" si="419"/>
        <v>0</v>
      </c>
      <c r="FP47" s="36">
        <f t="shared" si="419"/>
        <v>0</v>
      </c>
      <c r="FQ47" s="36">
        <f t="shared" si="419"/>
        <v>0</v>
      </c>
      <c r="FR47" s="36">
        <f t="shared" si="419"/>
        <v>0</v>
      </c>
      <c r="FS47" s="36">
        <f t="shared" si="419"/>
        <v>0</v>
      </c>
      <c r="FT47" s="36">
        <f t="shared" si="419"/>
        <v>0</v>
      </c>
      <c r="FU47" s="36">
        <f t="shared" si="419"/>
        <v>0</v>
      </c>
      <c r="FV47" s="36">
        <f t="shared" si="419"/>
        <v>0</v>
      </c>
      <c r="FW47" s="36">
        <f t="shared" si="419"/>
        <v>0</v>
      </c>
      <c r="FX47" s="36">
        <f t="shared" si="419"/>
        <v>0</v>
      </c>
      <c r="FY47" s="36">
        <f t="shared" si="419"/>
        <v>0</v>
      </c>
      <c r="FZ47" s="36">
        <f t="shared" si="419"/>
        <v>0</v>
      </c>
      <c r="GA47" s="36">
        <f t="shared" si="420"/>
        <v>0</v>
      </c>
      <c r="GB47" s="36">
        <f t="shared" si="411"/>
        <v>0</v>
      </c>
      <c r="GC47" s="36">
        <f t="shared" si="369"/>
        <v>0</v>
      </c>
      <c r="GD47" s="36">
        <f t="shared" si="336"/>
        <v>0</v>
      </c>
      <c r="GE47" s="36">
        <f t="shared" si="336"/>
        <v>0</v>
      </c>
      <c r="GF47" s="36">
        <f t="shared" si="336"/>
        <v>0</v>
      </c>
      <c r="GG47" s="36">
        <f t="shared" si="336"/>
        <v>0</v>
      </c>
      <c r="GH47" s="36">
        <f t="shared" si="336"/>
        <v>0</v>
      </c>
      <c r="GI47" s="36">
        <f t="shared" si="336"/>
        <v>0</v>
      </c>
      <c r="GJ47" s="36">
        <f t="shared" si="336"/>
        <v>0</v>
      </c>
      <c r="GL47" s="29" t="str">
        <f t="shared" si="350"/>
        <v>021/2010</v>
      </c>
      <c r="GM47" s="263">
        <f t="shared" si="337"/>
        <v>0.94937346249999999</v>
      </c>
      <c r="GN47" s="263">
        <f t="shared" si="337"/>
        <v>0.94937346249999999</v>
      </c>
      <c r="GO47" s="263">
        <f t="shared" si="337"/>
        <v>0.94937346249999999</v>
      </c>
      <c r="GP47" s="263">
        <f t="shared" si="337"/>
        <v>0.94937346249999999</v>
      </c>
      <c r="GQ47" s="263">
        <f t="shared" si="337"/>
        <v>0.94937346249999999</v>
      </c>
      <c r="GR47" s="263">
        <f t="shared" si="337"/>
        <v>0.94937346249999999</v>
      </c>
      <c r="GS47" s="263">
        <f t="shared" si="337"/>
        <v>0.94937346249999999</v>
      </c>
      <c r="GT47" s="263">
        <f t="shared" si="337"/>
        <v>0.94937346249999999</v>
      </c>
      <c r="GU47" s="263">
        <f t="shared" si="337"/>
        <v>0.94937346249999999</v>
      </c>
      <c r="GV47" s="263">
        <f t="shared" si="337"/>
        <v>0.94937346249999999</v>
      </c>
      <c r="GW47" s="263">
        <f t="shared" si="337"/>
        <v>0.94937346249999999</v>
      </c>
      <c r="GX47" s="263">
        <f t="shared" si="337"/>
        <v>0.94937346249999999</v>
      </c>
      <c r="GY47" s="471">
        <f t="shared" si="384"/>
        <v>0.94937346249999999</v>
      </c>
      <c r="GZ47" s="471">
        <f t="shared" si="384"/>
        <v>0.94937346249999999</v>
      </c>
      <c r="HA47" s="471">
        <f t="shared" si="384"/>
        <v>0.94937346249999999</v>
      </c>
      <c r="HB47" s="471">
        <f t="shared" si="384"/>
        <v>0.94937346249999999</v>
      </c>
      <c r="HC47" s="471">
        <f t="shared" si="384"/>
        <v>0.94937346249999999</v>
      </c>
      <c r="HD47" s="471">
        <f t="shared" si="384"/>
        <v>0.94937346249999999</v>
      </c>
      <c r="HE47" s="471">
        <f t="shared" si="384"/>
        <v>0.94937346249999999</v>
      </c>
      <c r="HF47" s="471">
        <f t="shared" si="384"/>
        <v>0.94937346249999999</v>
      </c>
      <c r="HG47" s="471">
        <f t="shared" si="384"/>
        <v>0.94937346249999999</v>
      </c>
      <c r="HH47" s="471">
        <f t="shared" si="384"/>
        <v>0.94937346249999999</v>
      </c>
      <c r="HI47" s="471">
        <f t="shared" si="384"/>
        <v>0.94937346249999999</v>
      </c>
      <c r="HJ47" s="471">
        <f t="shared" si="384"/>
        <v>0.94937346249999999</v>
      </c>
      <c r="HK47" s="471">
        <f t="shared" si="384"/>
        <v>0.94937346249999999</v>
      </c>
      <c r="HL47" s="471">
        <f t="shared" si="384"/>
        <v>0.94937346249999999</v>
      </c>
      <c r="HM47" s="471">
        <f t="shared" si="384"/>
        <v>0.94937346249999999</v>
      </c>
      <c r="HN47" s="471">
        <f t="shared" si="384"/>
        <v>0.94937346249999999</v>
      </c>
      <c r="HO47" s="471">
        <f t="shared" si="385"/>
        <v>0.94937346249999999</v>
      </c>
      <c r="HP47" s="471">
        <f t="shared" si="385"/>
        <v>0.94937346249999999</v>
      </c>
      <c r="HQ47" s="471">
        <f t="shared" si="385"/>
        <v>0.94937346249999999</v>
      </c>
      <c r="HR47" s="471">
        <f t="shared" si="385"/>
        <v>0.94937346249999999</v>
      </c>
      <c r="HS47" s="471">
        <f t="shared" si="385"/>
        <v>0.94937346249999999</v>
      </c>
      <c r="HT47" s="471">
        <f t="shared" si="385"/>
        <v>0.94937346249999999</v>
      </c>
      <c r="HU47" s="471">
        <f t="shared" si="385"/>
        <v>0.94937346249999999</v>
      </c>
      <c r="HV47" s="471">
        <f t="shared" si="385"/>
        <v>0.94937346249999999</v>
      </c>
      <c r="HW47" s="471">
        <f t="shared" si="385"/>
        <v>0.94937346249999999</v>
      </c>
      <c r="HX47" s="471">
        <f t="shared" si="385"/>
        <v>0.94937346249999999</v>
      </c>
      <c r="HY47" s="471">
        <f t="shared" si="385"/>
        <v>0.94937346249999999</v>
      </c>
      <c r="HZ47" s="471">
        <f t="shared" si="385"/>
        <v>0.94937346249999999</v>
      </c>
      <c r="IA47" s="471">
        <f t="shared" si="385"/>
        <v>0.94937346249999999</v>
      </c>
      <c r="IB47" s="471">
        <f t="shared" si="385"/>
        <v>0.94937346249999999</v>
      </c>
      <c r="IC47" s="471">
        <f t="shared" si="385"/>
        <v>0.94937346249999999</v>
      </c>
      <c r="ID47" s="471">
        <f t="shared" si="385"/>
        <v>0.94937346249999999</v>
      </c>
      <c r="IE47" s="471">
        <f t="shared" si="386"/>
        <v>0.94937346249999999</v>
      </c>
      <c r="IF47" s="471">
        <f t="shared" si="386"/>
        <v>0.94937346249999999</v>
      </c>
      <c r="IG47" s="471">
        <f t="shared" si="386"/>
        <v>0.94937346249999999</v>
      </c>
      <c r="IH47" s="471">
        <f t="shared" si="386"/>
        <v>0.94937346249999999</v>
      </c>
      <c r="II47" s="471">
        <f t="shared" si="386"/>
        <v>0.94937346249999999</v>
      </c>
      <c r="IJ47" s="471">
        <f t="shared" si="386"/>
        <v>0.94937346249999999</v>
      </c>
      <c r="IK47" s="471">
        <f t="shared" si="386"/>
        <v>0.94937346249999999</v>
      </c>
      <c r="IL47" s="471">
        <f t="shared" si="386"/>
        <v>0.94937346249999999</v>
      </c>
      <c r="IM47" s="471">
        <f t="shared" si="386"/>
        <v>0.94937346249999999</v>
      </c>
      <c r="IN47" s="471">
        <f t="shared" si="386"/>
        <v>0.94937346249999999</v>
      </c>
      <c r="IO47" s="471">
        <f t="shared" si="386"/>
        <v>0.94937346249999999</v>
      </c>
      <c r="IP47" s="471">
        <f t="shared" si="386"/>
        <v>0.94937346249999999</v>
      </c>
      <c r="IQ47" s="471">
        <f t="shared" si="386"/>
        <v>0.94937346249999999</v>
      </c>
      <c r="IR47" s="471">
        <f t="shared" si="386"/>
        <v>0.94937346249999999</v>
      </c>
      <c r="IS47" s="471">
        <f t="shared" si="386"/>
        <v>0.94937346249999999</v>
      </c>
      <c r="IT47" s="471">
        <f t="shared" si="386"/>
        <v>0.94937346249999999</v>
      </c>
      <c r="IU47" s="471">
        <f t="shared" si="387"/>
        <v>0.94937346249999999</v>
      </c>
      <c r="IV47" s="471">
        <f t="shared" si="387"/>
        <v>0.94937346249999999</v>
      </c>
      <c r="IW47" s="471">
        <f t="shared" si="387"/>
        <v>0.94937346249999999</v>
      </c>
      <c r="IX47" s="471">
        <f t="shared" si="387"/>
        <v>0.94937346249999999</v>
      </c>
      <c r="IY47" s="471">
        <f t="shared" si="387"/>
        <v>0.94937346249999999</v>
      </c>
      <c r="IZ47" s="471">
        <f t="shared" si="387"/>
        <v>0.94937346249999999</v>
      </c>
      <c r="JA47" s="471">
        <f t="shared" si="387"/>
        <v>0.94937346249999999</v>
      </c>
      <c r="JB47" s="471">
        <f t="shared" si="387"/>
        <v>0.94937346249999999</v>
      </c>
      <c r="JC47" s="471">
        <f t="shared" si="387"/>
        <v>0.94937346249999999</v>
      </c>
      <c r="JD47" s="471">
        <f t="shared" si="387"/>
        <v>0.94937346249999999</v>
      </c>
      <c r="JE47" s="471">
        <f t="shared" si="387"/>
        <v>0.94937346249999999</v>
      </c>
      <c r="JF47" s="471">
        <f t="shared" si="387"/>
        <v>0.94937346249999999</v>
      </c>
      <c r="JG47" s="471">
        <f t="shared" si="387"/>
        <v>0.94937346249999999</v>
      </c>
      <c r="JH47" s="471">
        <f t="shared" si="387"/>
        <v>0.94937346249999999</v>
      </c>
      <c r="JI47" s="471">
        <f t="shared" si="387"/>
        <v>0.94937346249999999</v>
      </c>
      <c r="JJ47" s="471">
        <f t="shared" si="387"/>
        <v>0.94937346249999999</v>
      </c>
      <c r="JK47" s="471">
        <f t="shared" si="388"/>
        <v>0.94937346249999999</v>
      </c>
      <c r="JL47" s="471">
        <f t="shared" si="388"/>
        <v>0.94937346249999999</v>
      </c>
      <c r="JM47" s="471">
        <f t="shared" si="388"/>
        <v>0.94937346249999999</v>
      </c>
      <c r="JN47" s="471">
        <f t="shared" si="388"/>
        <v>0.94937346249999999</v>
      </c>
      <c r="JO47" s="471">
        <f t="shared" si="388"/>
        <v>0.94937346249999999</v>
      </c>
      <c r="JP47" s="471">
        <f t="shared" si="388"/>
        <v>0.94937346249999999</v>
      </c>
      <c r="JQ47" s="471">
        <f t="shared" si="388"/>
        <v>0.94937346249999999</v>
      </c>
      <c r="JR47" s="471">
        <f t="shared" si="388"/>
        <v>0.94937346249999999</v>
      </c>
      <c r="JS47" s="471">
        <f t="shared" si="388"/>
        <v>0.94937346249999999</v>
      </c>
      <c r="JT47" s="471">
        <f t="shared" si="388"/>
        <v>0.94937346249999999</v>
      </c>
      <c r="JU47" s="471">
        <f t="shared" si="388"/>
        <v>0.94937346249999999</v>
      </c>
      <c r="JV47" s="471">
        <f t="shared" si="388"/>
        <v>0.94937346249999999</v>
      </c>
      <c r="JW47" s="471">
        <f t="shared" si="388"/>
        <v>0.94937346249999999</v>
      </c>
      <c r="JX47" s="471">
        <f t="shared" si="388"/>
        <v>0.94937346249999999</v>
      </c>
      <c r="JY47" s="471">
        <f t="shared" si="388"/>
        <v>0.94937346249999999</v>
      </c>
      <c r="JZ47" s="471">
        <f t="shared" si="388"/>
        <v>0.94937346249999999</v>
      </c>
      <c r="KA47" s="471">
        <f t="shared" si="389"/>
        <v>0.94937346249999999</v>
      </c>
      <c r="KB47" s="471">
        <f t="shared" si="389"/>
        <v>0.94937346249999999</v>
      </c>
      <c r="KC47" s="471">
        <f t="shared" si="389"/>
        <v>0.94937346249999999</v>
      </c>
      <c r="KD47" s="471">
        <f t="shared" si="389"/>
        <v>0.94937346249999999</v>
      </c>
      <c r="KE47" s="471">
        <f t="shared" si="389"/>
        <v>0.94937346249999999</v>
      </c>
      <c r="KF47" s="471">
        <f t="shared" si="389"/>
        <v>0.94937346249999999</v>
      </c>
      <c r="KG47" s="471">
        <f t="shared" si="389"/>
        <v>0.94937346249999999</v>
      </c>
      <c r="KH47" s="471">
        <f t="shared" si="389"/>
        <v>0.94937346249999999</v>
      </c>
      <c r="KI47" s="471">
        <f t="shared" si="389"/>
        <v>0.94937346249999999</v>
      </c>
      <c r="KJ47" s="471">
        <f t="shared" si="389"/>
        <v>0.94937346249999999</v>
      </c>
      <c r="KK47" s="471">
        <f t="shared" si="389"/>
        <v>0.94937346249999999</v>
      </c>
      <c r="KL47" s="471">
        <f t="shared" si="389"/>
        <v>0.94937346249999999</v>
      </c>
      <c r="KM47" s="471">
        <f t="shared" si="389"/>
        <v>0.94937346249999999</v>
      </c>
      <c r="KN47" s="471">
        <f t="shared" si="389"/>
        <v>0.94937346249999999</v>
      </c>
      <c r="KO47" s="471">
        <f t="shared" si="389"/>
        <v>0.94937346249999999</v>
      </c>
      <c r="KP47" s="471">
        <f t="shared" si="389"/>
        <v>0.94937346249999999</v>
      </c>
      <c r="KQ47" s="471">
        <f t="shared" si="390"/>
        <v>0.94937346249999999</v>
      </c>
      <c r="KR47" s="471">
        <f t="shared" si="390"/>
        <v>0.94937346249999999</v>
      </c>
      <c r="KS47" s="471">
        <f t="shared" si="390"/>
        <v>0.94937346249999999</v>
      </c>
      <c r="KT47" s="471">
        <f t="shared" si="390"/>
        <v>0.94937346249999999</v>
      </c>
      <c r="KU47" s="471">
        <f t="shared" si="390"/>
        <v>0.94937346249999999</v>
      </c>
      <c r="KV47" s="471">
        <f t="shared" si="390"/>
        <v>0.94937346249999999</v>
      </c>
      <c r="KW47" s="471">
        <f t="shared" si="390"/>
        <v>0.94937346249999999</v>
      </c>
      <c r="KX47" s="471">
        <f t="shared" si="390"/>
        <v>0.94937346249999999</v>
      </c>
      <c r="KY47" s="471">
        <f t="shared" si="390"/>
        <v>0.94937346249999999</v>
      </c>
      <c r="KZ47" s="471">
        <f t="shared" si="390"/>
        <v>0.94937346249999999</v>
      </c>
      <c r="LA47" s="471">
        <f t="shared" si="390"/>
        <v>0.94937346249999999</v>
      </c>
      <c r="LB47" s="471">
        <f t="shared" si="390"/>
        <v>0.94937346249999999</v>
      </c>
      <c r="LC47" s="471">
        <f t="shared" si="390"/>
        <v>0.94937346249999999</v>
      </c>
      <c r="LD47" s="471">
        <f t="shared" si="390"/>
        <v>0.94937346249999999</v>
      </c>
      <c r="LE47" s="471">
        <f t="shared" si="390"/>
        <v>0.94937346249999999</v>
      </c>
      <c r="LF47" s="471">
        <f t="shared" si="390"/>
        <v>0.94937346249999999</v>
      </c>
      <c r="LG47" s="471">
        <f t="shared" si="391"/>
        <v>0.94937346249999999</v>
      </c>
      <c r="LH47" s="471">
        <f t="shared" si="391"/>
        <v>0.94937346249999999</v>
      </c>
      <c r="LI47" s="471">
        <f t="shared" si="391"/>
        <v>0.94937346249999999</v>
      </c>
      <c r="LJ47" s="471">
        <f t="shared" si="391"/>
        <v>0.94937346249999999</v>
      </c>
      <c r="LK47" s="471">
        <f t="shared" si="391"/>
        <v>0.94937346249999999</v>
      </c>
      <c r="LL47" s="471">
        <f t="shared" si="391"/>
        <v>0.94937346249999999</v>
      </c>
      <c r="LM47" s="471">
        <f t="shared" si="391"/>
        <v>0.94937346249999999</v>
      </c>
      <c r="LN47" s="471">
        <f t="shared" si="391"/>
        <v>0.94937346249999999</v>
      </c>
      <c r="LO47" s="471">
        <f t="shared" si="391"/>
        <v>0.94937346249999999</v>
      </c>
      <c r="LP47" s="471">
        <f t="shared" si="391"/>
        <v>0.94937346249999999</v>
      </c>
      <c r="LQ47" s="471">
        <f t="shared" si="391"/>
        <v>0.94937346249999999</v>
      </c>
      <c r="LR47" s="471">
        <f t="shared" si="391"/>
        <v>0.94937346249999999</v>
      </c>
      <c r="LS47" s="471">
        <f t="shared" si="391"/>
        <v>0.94937346249999999</v>
      </c>
      <c r="LT47" s="471">
        <f t="shared" si="391"/>
        <v>0.94937346249999999</v>
      </c>
      <c r="LU47" s="471">
        <f t="shared" si="391"/>
        <v>0.94937346249999999</v>
      </c>
      <c r="LV47" s="471">
        <f t="shared" si="391"/>
        <v>0.94937346249999999</v>
      </c>
      <c r="LW47" s="471">
        <f t="shared" si="392"/>
        <v>0.94937346249999999</v>
      </c>
      <c r="LX47" s="471">
        <f t="shared" si="392"/>
        <v>0.94937346249999999</v>
      </c>
      <c r="LY47" s="471">
        <f t="shared" si="392"/>
        <v>0.94937346249999999</v>
      </c>
      <c r="LZ47" s="471">
        <f t="shared" si="392"/>
        <v>0.94937346249999999</v>
      </c>
      <c r="MA47" s="471">
        <f t="shared" si="392"/>
        <v>0.94937346249999999</v>
      </c>
      <c r="MB47" s="471">
        <f t="shared" si="392"/>
        <v>0.94937346249999999</v>
      </c>
      <c r="MC47" s="471">
        <f t="shared" si="392"/>
        <v>0.94937346249999999</v>
      </c>
      <c r="MD47" s="471">
        <f t="shared" si="392"/>
        <v>0.94937346249999999</v>
      </c>
      <c r="ME47" s="471">
        <f t="shared" si="392"/>
        <v>0.94937346249999999</v>
      </c>
      <c r="MF47" s="471">
        <f t="shared" si="392"/>
        <v>0.94937346249999999</v>
      </c>
      <c r="MG47" s="471">
        <f t="shared" si="392"/>
        <v>0.94937346249999999</v>
      </c>
      <c r="MH47" s="471">
        <f t="shared" si="392"/>
        <v>0.94937346249999999</v>
      </c>
      <c r="MI47" s="471">
        <f t="shared" si="392"/>
        <v>0.94937346249999999</v>
      </c>
      <c r="MJ47" s="471">
        <f t="shared" si="392"/>
        <v>0.94937346249999999</v>
      </c>
      <c r="MK47" s="471">
        <f t="shared" si="392"/>
        <v>0.94937346249999999</v>
      </c>
      <c r="ML47" s="471">
        <f t="shared" si="392"/>
        <v>0.94937346249999999</v>
      </c>
      <c r="MM47" s="471">
        <f t="shared" si="393"/>
        <v>0.94937346249999999</v>
      </c>
      <c r="MN47" s="471">
        <f t="shared" si="393"/>
        <v>0.94937346249999999</v>
      </c>
      <c r="MO47" s="471">
        <f t="shared" si="393"/>
        <v>0.94937346249999999</v>
      </c>
      <c r="MP47" s="471">
        <f t="shared" si="393"/>
        <v>0.94937346249999999</v>
      </c>
      <c r="MQ47" s="471">
        <f t="shared" si="393"/>
        <v>0.94937346249999999</v>
      </c>
      <c r="MR47" s="471">
        <f t="shared" si="393"/>
        <v>0.94937346249999999</v>
      </c>
      <c r="MS47" s="471">
        <f t="shared" si="393"/>
        <v>0.94937346249999999</v>
      </c>
      <c r="MT47" s="471">
        <f t="shared" si="393"/>
        <v>0.94937346249999999</v>
      </c>
      <c r="MU47" s="471">
        <f t="shared" si="393"/>
        <v>0.94937346249999999</v>
      </c>
      <c r="MV47" s="471">
        <f t="shared" si="393"/>
        <v>0.94937346249999999</v>
      </c>
      <c r="MW47" s="471">
        <f t="shared" si="393"/>
        <v>0.94937346249999999</v>
      </c>
      <c r="MX47" s="471">
        <f t="shared" si="393"/>
        <v>0.94937346249999999</v>
      </c>
      <c r="MY47" s="471">
        <f t="shared" si="393"/>
        <v>0.94937346249999999</v>
      </c>
      <c r="MZ47" s="471">
        <f t="shared" si="393"/>
        <v>0.94937346249999999</v>
      </c>
      <c r="NA47" s="471">
        <f t="shared" si="393"/>
        <v>0.94937346249999999</v>
      </c>
      <c r="NB47" s="471">
        <f t="shared" si="393"/>
        <v>0.94937346249999999</v>
      </c>
      <c r="NC47" s="471">
        <f t="shared" si="394"/>
        <v>0.94937346249999999</v>
      </c>
      <c r="ND47" s="471">
        <f t="shared" si="394"/>
        <v>0.94937346249999999</v>
      </c>
      <c r="NE47" s="471">
        <f t="shared" si="394"/>
        <v>0.94937346249999999</v>
      </c>
      <c r="NF47" s="471">
        <f t="shared" si="394"/>
        <v>0.94937346249999999</v>
      </c>
      <c r="NG47" s="471">
        <f t="shared" si="394"/>
        <v>0.94937346249999999</v>
      </c>
      <c r="NH47" s="471">
        <f t="shared" si="394"/>
        <v>0.94937346249999999</v>
      </c>
      <c r="NI47" s="471">
        <f t="shared" si="394"/>
        <v>0.94937346249999999</v>
      </c>
      <c r="NJ47" s="471">
        <f t="shared" si="394"/>
        <v>0.94937346249999999</v>
      </c>
      <c r="NK47" s="471">
        <f t="shared" si="394"/>
        <v>0.94937346249999999</v>
      </c>
      <c r="NL47" s="471">
        <f t="shared" si="394"/>
        <v>0.94937346249999999</v>
      </c>
      <c r="NM47" s="471">
        <f t="shared" si="394"/>
        <v>0.94937346249999999</v>
      </c>
      <c r="NN47" s="471">
        <f t="shared" si="394"/>
        <v>0.94937346249999999</v>
      </c>
      <c r="NO47" s="471">
        <f t="shared" si="394"/>
        <v>0.94937346249999999</v>
      </c>
      <c r="NP47" s="471">
        <f t="shared" si="394"/>
        <v>0.94937346249999999</v>
      </c>
      <c r="NQ47" s="471">
        <f t="shared" si="394"/>
        <v>0.94937346249999999</v>
      </c>
      <c r="NR47" s="471">
        <f t="shared" si="394"/>
        <v>0.94937346249999999</v>
      </c>
      <c r="NS47" s="471">
        <f t="shared" si="395"/>
        <v>0.94937346249999999</v>
      </c>
      <c r="NT47" s="471">
        <f t="shared" si="395"/>
        <v>0.94937346249999999</v>
      </c>
      <c r="NU47" s="471">
        <f t="shared" si="395"/>
        <v>0.94937346249999999</v>
      </c>
      <c r="NV47" s="471">
        <f t="shared" si="395"/>
        <v>0.94937346249999999</v>
      </c>
      <c r="NW47" s="471">
        <f t="shared" si="395"/>
        <v>0.94937346249999999</v>
      </c>
      <c r="NX47" s="471">
        <f t="shared" si="395"/>
        <v>0.94937346249999999</v>
      </c>
      <c r="NY47" s="471">
        <f t="shared" si="395"/>
        <v>0.94937346249999999</v>
      </c>
      <c r="NZ47" s="471">
        <f t="shared" si="395"/>
        <v>0.94937346249999999</v>
      </c>
      <c r="OA47" s="471">
        <f t="shared" si="395"/>
        <v>0.72785298791666664</v>
      </c>
      <c r="OB47" s="471">
        <f t="shared" si="395"/>
        <v>0</v>
      </c>
      <c r="OC47" s="471">
        <f t="shared" si="395"/>
        <v>0</v>
      </c>
      <c r="OD47" s="471">
        <f t="shared" si="395"/>
        <v>0</v>
      </c>
      <c r="OE47" s="471">
        <f t="shared" si="395"/>
        <v>0</v>
      </c>
      <c r="OF47" s="471">
        <f t="shared" si="395"/>
        <v>0</v>
      </c>
      <c r="OG47" s="471">
        <f t="shared" si="395"/>
        <v>0</v>
      </c>
      <c r="OH47" s="471">
        <f t="shared" si="395"/>
        <v>0</v>
      </c>
      <c r="OI47" s="471">
        <f t="shared" si="396"/>
        <v>0</v>
      </c>
      <c r="OJ47" s="471">
        <f t="shared" si="396"/>
        <v>0</v>
      </c>
      <c r="OK47" s="471">
        <f t="shared" si="396"/>
        <v>0</v>
      </c>
      <c r="OL47" s="471">
        <f t="shared" si="396"/>
        <v>0</v>
      </c>
      <c r="OM47" s="471">
        <f t="shared" si="396"/>
        <v>0</v>
      </c>
      <c r="ON47" s="471">
        <f t="shared" si="396"/>
        <v>0</v>
      </c>
      <c r="OO47" s="471">
        <f t="shared" si="396"/>
        <v>0</v>
      </c>
      <c r="OP47" s="471">
        <f t="shared" si="396"/>
        <v>0</v>
      </c>
      <c r="OQ47" s="471">
        <f t="shared" si="396"/>
        <v>0</v>
      </c>
      <c r="OR47" s="471">
        <f t="shared" si="396"/>
        <v>0</v>
      </c>
      <c r="OS47" s="471">
        <f t="shared" si="396"/>
        <v>0</v>
      </c>
      <c r="OT47" s="471">
        <f t="shared" si="396"/>
        <v>0</v>
      </c>
      <c r="OU47" s="471">
        <f t="shared" si="396"/>
        <v>0</v>
      </c>
      <c r="OV47" s="471">
        <f t="shared" si="396"/>
        <v>0</v>
      </c>
      <c r="OW47" s="471">
        <f t="shared" si="396"/>
        <v>0</v>
      </c>
      <c r="OX47" s="471">
        <f t="shared" si="396"/>
        <v>0</v>
      </c>
      <c r="OY47" s="471">
        <f t="shared" si="397"/>
        <v>0</v>
      </c>
      <c r="OZ47" s="471">
        <f t="shared" si="397"/>
        <v>0</v>
      </c>
      <c r="PA47" s="471">
        <f t="shared" si="397"/>
        <v>0</v>
      </c>
      <c r="PB47" s="471">
        <f t="shared" si="397"/>
        <v>0</v>
      </c>
      <c r="PC47" s="471">
        <f t="shared" si="397"/>
        <v>0</v>
      </c>
      <c r="PD47" s="471">
        <f t="shared" si="397"/>
        <v>0</v>
      </c>
      <c r="PE47" s="471">
        <f t="shared" si="397"/>
        <v>0</v>
      </c>
      <c r="PF47" s="471">
        <f t="shared" si="397"/>
        <v>0</v>
      </c>
      <c r="PG47" s="471">
        <f t="shared" si="397"/>
        <v>0</v>
      </c>
      <c r="PH47" s="471">
        <f t="shared" si="397"/>
        <v>0</v>
      </c>
      <c r="PI47" s="471">
        <f t="shared" si="397"/>
        <v>0</v>
      </c>
      <c r="PJ47" s="471">
        <f t="shared" si="397"/>
        <v>0</v>
      </c>
      <c r="PK47" s="471">
        <f t="shared" si="397"/>
        <v>0</v>
      </c>
      <c r="PL47" s="471">
        <f t="shared" si="397"/>
        <v>0</v>
      </c>
      <c r="PM47" s="471">
        <f t="shared" si="397"/>
        <v>0</v>
      </c>
      <c r="PN47" s="471">
        <f t="shared" si="397"/>
        <v>0</v>
      </c>
      <c r="PO47" s="471">
        <f t="shared" si="398"/>
        <v>0</v>
      </c>
      <c r="PP47" s="471">
        <f t="shared" si="398"/>
        <v>0</v>
      </c>
      <c r="PQ47" s="471">
        <f t="shared" si="398"/>
        <v>0</v>
      </c>
      <c r="PR47" s="471">
        <f t="shared" si="398"/>
        <v>0</v>
      </c>
      <c r="PS47" s="471">
        <f t="shared" si="398"/>
        <v>0</v>
      </c>
      <c r="PT47" s="471">
        <f t="shared" si="398"/>
        <v>0</v>
      </c>
      <c r="PU47" s="471">
        <f t="shared" si="398"/>
        <v>0</v>
      </c>
      <c r="PV47" s="471">
        <f t="shared" si="398"/>
        <v>0</v>
      </c>
      <c r="PW47" s="471">
        <f t="shared" si="398"/>
        <v>0</v>
      </c>
      <c r="PX47" s="471">
        <f t="shared" si="398"/>
        <v>0</v>
      </c>
      <c r="PY47" s="471">
        <f t="shared" si="398"/>
        <v>0</v>
      </c>
      <c r="PZ47" s="471">
        <f t="shared" si="398"/>
        <v>0</v>
      </c>
      <c r="QA47" s="471">
        <f t="shared" si="398"/>
        <v>0</v>
      </c>
      <c r="QB47" s="471">
        <f t="shared" si="398"/>
        <v>0</v>
      </c>
      <c r="QC47" s="471">
        <f t="shared" si="398"/>
        <v>0</v>
      </c>
      <c r="QD47" s="471">
        <f t="shared" si="398"/>
        <v>0</v>
      </c>
      <c r="QE47" s="471">
        <f t="shared" si="399"/>
        <v>0</v>
      </c>
      <c r="QF47" s="471">
        <f t="shared" si="399"/>
        <v>0</v>
      </c>
      <c r="QG47" s="471">
        <f t="shared" si="399"/>
        <v>0</v>
      </c>
      <c r="QH47" s="471">
        <f t="shared" si="399"/>
        <v>0</v>
      </c>
      <c r="QI47" s="471">
        <f t="shared" si="399"/>
        <v>0</v>
      </c>
      <c r="QJ47" s="471">
        <f t="shared" si="399"/>
        <v>0</v>
      </c>
      <c r="QK47" s="471">
        <f t="shared" si="399"/>
        <v>0</v>
      </c>
      <c r="QL47" s="471">
        <f t="shared" si="399"/>
        <v>0</v>
      </c>
      <c r="QM47" s="471">
        <f t="shared" si="399"/>
        <v>0</v>
      </c>
      <c r="QN47" s="471">
        <f t="shared" si="399"/>
        <v>0</v>
      </c>
      <c r="QO47" s="471">
        <f t="shared" si="399"/>
        <v>0</v>
      </c>
      <c r="QP47" s="471">
        <f t="shared" si="399"/>
        <v>0</v>
      </c>
      <c r="QQ47" s="471">
        <f t="shared" si="399"/>
        <v>0</v>
      </c>
      <c r="QR47" s="471">
        <f t="shared" si="399"/>
        <v>0</v>
      </c>
      <c r="QS47" s="471">
        <f t="shared" si="399"/>
        <v>0</v>
      </c>
      <c r="QT47" s="471">
        <f t="shared" si="399"/>
        <v>0</v>
      </c>
      <c r="QU47" s="471">
        <f t="shared" si="400"/>
        <v>0</v>
      </c>
      <c r="QV47" s="471">
        <f t="shared" si="400"/>
        <v>0</v>
      </c>
      <c r="QW47" s="471">
        <f t="shared" si="400"/>
        <v>0</v>
      </c>
      <c r="QX47" s="471">
        <f t="shared" si="400"/>
        <v>0</v>
      </c>
      <c r="QY47" s="471">
        <f t="shared" si="400"/>
        <v>0</v>
      </c>
      <c r="QZ47" s="471">
        <f t="shared" si="400"/>
        <v>0</v>
      </c>
      <c r="RA47" s="471">
        <f t="shared" si="400"/>
        <v>0</v>
      </c>
      <c r="RB47" s="471">
        <f t="shared" si="400"/>
        <v>0</v>
      </c>
      <c r="RC47" s="471">
        <f t="shared" si="400"/>
        <v>0</v>
      </c>
      <c r="RD47" s="471">
        <f t="shared" si="400"/>
        <v>0</v>
      </c>
      <c r="RE47" s="471">
        <f t="shared" si="400"/>
        <v>0</v>
      </c>
      <c r="RF47" s="471">
        <f t="shared" si="400"/>
        <v>0</v>
      </c>
      <c r="RG47" s="471">
        <f t="shared" si="400"/>
        <v>0</v>
      </c>
      <c r="RH47" s="471">
        <f t="shared" si="400"/>
        <v>0</v>
      </c>
      <c r="RI47" s="471">
        <f t="shared" si="400"/>
        <v>0</v>
      </c>
      <c r="RJ47" s="471">
        <f t="shared" si="400"/>
        <v>0</v>
      </c>
      <c r="RK47" s="471">
        <f t="shared" si="401"/>
        <v>0</v>
      </c>
      <c r="RL47" s="471">
        <f t="shared" si="401"/>
        <v>0</v>
      </c>
      <c r="RM47" s="471">
        <f t="shared" si="401"/>
        <v>0</v>
      </c>
      <c r="RN47" s="471">
        <f t="shared" si="401"/>
        <v>0</v>
      </c>
      <c r="RO47" s="471">
        <f t="shared" si="401"/>
        <v>0</v>
      </c>
      <c r="RP47" s="471">
        <f t="shared" si="401"/>
        <v>0</v>
      </c>
      <c r="RQ47" s="471">
        <f t="shared" si="401"/>
        <v>0</v>
      </c>
      <c r="RR47" s="471">
        <f t="shared" si="401"/>
        <v>0</v>
      </c>
      <c r="RS47" s="471">
        <f t="shared" si="401"/>
        <v>0</v>
      </c>
      <c r="RT47" s="471">
        <f t="shared" si="401"/>
        <v>0</v>
      </c>
      <c r="RU47" s="471">
        <f t="shared" si="401"/>
        <v>0</v>
      </c>
      <c r="RV47" s="471">
        <f t="shared" si="401"/>
        <v>0</v>
      </c>
      <c r="RW47" s="471">
        <f t="shared" si="401"/>
        <v>0</v>
      </c>
      <c r="RX47" s="471">
        <f t="shared" si="401"/>
        <v>0</v>
      </c>
      <c r="RY47" s="471">
        <f t="shared" si="401"/>
        <v>0</v>
      </c>
      <c r="RZ47" s="471">
        <f t="shared" si="401"/>
        <v>0</v>
      </c>
      <c r="SA47" s="471">
        <f t="shared" si="402"/>
        <v>0</v>
      </c>
      <c r="SB47" s="471">
        <f t="shared" si="402"/>
        <v>0</v>
      </c>
      <c r="SC47" s="471">
        <f t="shared" si="402"/>
        <v>0</v>
      </c>
      <c r="SD47" s="471">
        <f t="shared" si="402"/>
        <v>0</v>
      </c>
      <c r="SE47" s="471">
        <f t="shared" si="402"/>
        <v>0</v>
      </c>
      <c r="SF47" s="471">
        <f t="shared" si="402"/>
        <v>0</v>
      </c>
      <c r="SG47" s="471">
        <f t="shared" si="402"/>
        <v>0</v>
      </c>
      <c r="SH47" s="471">
        <f t="shared" si="402"/>
        <v>0</v>
      </c>
      <c r="SI47" s="471">
        <f t="shared" si="402"/>
        <v>0</v>
      </c>
      <c r="SJ47" s="471">
        <f t="shared" si="402"/>
        <v>0</v>
      </c>
      <c r="SK47" s="471">
        <f t="shared" si="402"/>
        <v>0</v>
      </c>
      <c r="SL47" s="471">
        <f t="shared" si="402"/>
        <v>0</v>
      </c>
      <c r="SM47" s="471">
        <f t="shared" si="402"/>
        <v>0</v>
      </c>
      <c r="SN47" s="471">
        <f t="shared" si="402"/>
        <v>0</v>
      </c>
      <c r="SO47" s="471">
        <f t="shared" si="402"/>
        <v>0</v>
      </c>
      <c r="SP47" s="471">
        <f t="shared" si="402"/>
        <v>0</v>
      </c>
      <c r="SQ47" s="471">
        <f t="shared" si="403"/>
        <v>0</v>
      </c>
      <c r="SR47" s="471">
        <f t="shared" si="403"/>
        <v>0</v>
      </c>
      <c r="SS47" s="471">
        <f t="shared" si="403"/>
        <v>0</v>
      </c>
      <c r="ST47" s="471">
        <f t="shared" si="403"/>
        <v>0</v>
      </c>
      <c r="SU47" s="471">
        <f t="shared" si="403"/>
        <v>0</v>
      </c>
      <c r="SV47" s="471">
        <f t="shared" si="403"/>
        <v>0</v>
      </c>
      <c r="SW47" s="471">
        <f t="shared" si="403"/>
        <v>0</v>
      </c>
      <c r="SX47" s="471">
        <f t="shared" si="403"/>
        <v>0</v>
      </c>
      <c r="SY47" s="471">
        <f t="shared" si="403"/>
        <v>0</v>
      </c>
      <c r="SZ47" s="471">
        <f t="shared" si="403"/>
        <v>0</v>
      </c>
      <c r="TA47" s="471">
        <f t="shared" si="403"/>
        <v>0</v>
      </c>
      <c r="TB47" s="471">
        <f t="shared" si="403"/>
        <v>0</v>
      </c>
      <c r="TC47" s="471">
        <f t="shared" si="403"/>
        <v>0</v>
      </c>
      <c r="TD47" s="471">
        <f t="shared" si="403"/>
        <v>0</v>
      </c>
      <c r="TE47" s="471">
        <f t="shared" si="403"/>
        <v>0</v>
      </c>
      <c r="TF47" s="471">
        <f t="shared" si="403"/>
        <v>0</v>
      </c>
      <c r="TG47" s="471">
        <f t="shared" si="404"/>
        <v>0</v>
      </c>
      <c r="TH47" s="471">
        <f t="shared" si="404"/>
        <v>0</v>
      </c>
      <c r="TI47" s="471">
        <f t="shared" si="404"/>
        <v>0</v>
      </c>
      <c r="TJ47" s="471">
        <f t="shared" si="404"/>
        <v>0</v>
      </c>
      <c r="TK47" s="471">
        <f t="shared" si="404"/>
        <v>0</v>
      </c>
      <c r="TL47" s="471">
        <f t="shared" si="404"/>
        <v>0</v>
      </c>
      <c r="TM47" s="471">
        <f t="shared" si="404"/>
        <v>0</v>
      </c>
      <c r="TN47" s="471">
        <f t="shared" si="404"/>
        <v>0</v>
      </c>
      <c r="TO47" s="471">
        <f t="shared" si="404"/>
        <v>0</v>
      </c>
      <c r="TP47" s="471">
        <f t="shared" si="404"/>
        <v>0</v>
      </c>
      <c r="TQ47" s="471">
        <f t="shared" si="404"/>
        <v>0</v>
      </c>
      <c r="TR47" s="471">
        <f t="shared" si="404"/>
        <v>0</v>
      </c>
      <c r="TS47" s="471">
        <f t="shared" si="404"/>
        <v>0</v>
      </c>
      <c r="TT47" s="471">
        <f t="shared" si="404"/>
        <v>0</v>
      </c>
      <c r="TU47" s="471">
        <f t="shared" si="404"/>
        <v>0</v>
      </c>
      <c r="TV47" s="471">
        <f t="shared" si="404"/>
        <v>0</v>
      </c>
      <c r="TW47" s="471">
        <f t="shared" si="405"/>
        <v>0</v>
      </c>
      <c r="TX47" s="471">
        <f t="shared" si="405"/>
        <v>0</v>
      </c>
      <c r="TY47" s="471">
        <f t="shared" si="405"/>
        <v>0</v>
      </c>
      <c r="TZ47" s="471">
        <f t="shared" si="405"/>
        <v>0</v>
      </c>
      <c r="UA47" s="471">
        <f t="shared" si="405"/>
        <v>0</v>
      </c>
      <c r="UB47" s="471">
        <f t="shared" si="405"/>
        <v>0</v>
      </c>
      <c r="UC47" s="471">
        <f t="shared" si="405"/>
        <v>0</v>
      </c>
      <c r="UD47" s="471">
        <f t="shared" si="405"/>
        <v>0</v>
      </c>
      <c r="UE47" s="471">
        <f t="shared" si="405"/>
        <v>0</v>
      </c>
      <c r="UF47" s="471">
        <f t="shared" si="405"/>
        <v>0</v>
      </c>
      <c r="UG47" s="471">
        <f t="shared" si="405"/>
        <v>0</v>
      </c>
      <c r="UH47" s="471">
        <f t="shared" si="405"/>
        <v>0</v>
      </c>
      <c r="UI47" s="471">
        <f t="shared" si="405"/>
        <v>0</v>
      </c>
      <c r="UJ47" s="471">
        <f t="shared" si="405"/>
        <v>0</v>
      </c>
      <c r="UK47" s="471">
        <f t="shared" si="405"/>
        <v>0</v>
      </c>
      <c r="UL47" s="471">
        <f t="shared" si="405"/>
        <v>0</v>
      </c>
      <c r="UM47" s="471">
        <f t="shared" si="406"/>
        <v>0</v>
      </c>
      <c r="UN47" s="471">
        <f t="shared" si="406"/>
        <v>0</v>
      </c>
      <c r="UO47" s="471">
        <f t="shared" si="406"/>
        <v>0</v>
      </c>
      <c r="UP47" s="471">
        <f t="shared" si="406"/>
        <v>0</v>
      </c>
      <c r="UQ47" s="471">
        <f t="shared" si="406"/>
        <v>0</v>
      </c>
      <c r="UR47" s="471">
        <f t="shared" si="406"/>
        <v>0</v>
      </c>
      <c r="US47" s="471">
        <f t="shared" si="406"/>
        <v>0</v>
      </c>
      <c r="UT47" s="471">
        <f t="shared" si="406"/>
        <v>0</v>
      </c>
      <c r="UU47" s="471">
        <f t="shared" si="406"/>
        <v>0</v>
      </c>
      <c r="UV47" s="471">
        <f t="shared" si="406"/>
        <v>0</v>
      </c>
      <c r="UW47" s="471">
        <f t="shared" si="406"/>
        <v>0</v>
      </c>
      <c r="UX47" s="471">
        <f t="shared" si="406"/>
        <v>0</v>
      </c>
      <c r="UY47" s="471">
        <f t="shared" si="406"/>
        <v>0</v>
      </c>
      <c r="UZ47" s="471">
        <f t="shared" si="406"/>
        <v>0</v>
      </c>
      <c r="VA47" s="471">
        <f t="shared" si="406"/>
        <v>0</v>
      </c>
      <c r="VB47" s="471">
        <f t="shared" si="406"/>
        <v>0</v>
      </c>
      <c r="VC47" s="471">
        <f t="shared" si="407"/>
        <v>0</v>
      </c>
      <c r="VD47" s="471">
        <f t="shared" si="407"/>
        <v>0</v>
      </c>
      <c r="VE47" s="471">
        <f t="shared" si="407"/>
        <v>0</v>
      </c>
      <c r="VF47" s="471">
        <f t="shared" si="407"/>
        <v>0</v>
      </c>
      <c r="VG47" s="471">
        <f t="shared" si="407"/>
        <v>0</v>
      </c>
      <c r="VH47" s="471">
        <f t="shared" si="407"/>
        <v>0</v>
      </c>
      <c r="VI47" s="471">
        <f t="shared" si="407"/>
        <v>0</v>
      </c>
      <c r="VJ47" s="471">
        <f t="shared" si="407"/>
        <v>0</v>
      </c>
      <c r="VK47" s="471">
        <f t="shared" si="407"/>
        <v>0</v>
      </c>
      <c r="VL47" s="471">
        <f t="shared" si="407"/>
        <v>0</v>
      </c>
      <c r="VM47" s="471">
        <f t="shared" si="407"/>
        <v>0</v>
      </c>
      <c r="VN47" s="471">
        <f t="shared" si="407"/>
        <v>0</v>
      </c>
      <c r="VO47" s="471">
        <f t="shared" si="407"/>
        <v>0</v>
      </c>
      <c r="VP47" s="471">
        <f t="shared" si="407"/>
        <v>0</v>
      </c>
      <c r="VQ47" s="471">
        <f t="shared" si="407"/>
        <v>0</v>
      </c>
      <c r="VR47" s="471">
        <f t="shared" si="407"/>
        <v>0</v>
      </c>
      <c r="VS47" s="471">
        <f t="shared" si="408"/>
        <v>0</v>
      </c>
      <c r="VT47" s="471">
        <f t="shared" si="408"/>
        <v>0</v>
      </c>
      <c r="VU47" s="471">
        <f t="shared" si="408"/>
        <v>0</v>
      </c>
      <c r="VV47" s="471">
        <f t="shared" si="408"/>
        <v>0</v>
      </c>
      <c r="VW47" s="471">
        <f t="shared" si="408"/>
        <v>0</v>
      </c>
      <c r="VX47" s="471">
        <f t="shared" si="408"/>
        <v>0</v>
      </c>
      <c r="VY47" s="471">
        <f t="shared" si="408"/>
        <v>0</v>
      </c>
      <c r="VZ47" s="471">
        <f t="shared" si="408"/>
        <v>0</v>
      </c>
      <c r="WA47" s="471">
        <f t="shared" si="408"/>
        <v>0</v>
      </c>
      <c r="WB47" s="471">
        <f t="shared" si="408"/>
        <v>0</v>
      </c>
      <c r="WC47" s="471">
        <f t="shared" si="408"/>
        <v>0</v>
      </c>
      <c r="WD47" s="471">
        <f t="shared" si="408"/>
        <v>0</v>
      </c>
    </row>
    <row r="48" spans="1:602" x14ac:dyDescent="0.35">
      <c r="A48" s="29"/>
      <c r="B48" s="29">
        <f t="shared" si="359"/>
        <v>17</v>
      </c>
      <c r="C48" s="29" t="s">
        <v>4</v>
      </c>
      <c r="D48" s="29" t="s">
        <v>81</v>
      </c>
      <c r="E48" s="69">
        <f>INDEX('Current RAP - 2024-25 Cycle'!$K:$K,MATCH('24-25 Projection - RAP Tendered'!$D48,'Current RAP - 2024-25 Cycle'!$C:$C,0),1)</f>
        <v>97286076.539999992</v>
      </c>
      <c r="F48" s="69">
        <f>INDEX('Current RAP - 2024-25 Cycle'!$G:$G,MATCH('24-25 Projection - RAP Tendered'!$D48,'Current RAP - 2024-25 Cycle'!$C:$C,0),1)</f>
        <v>64201697.889999986</v>
      </c>
      <c r="G48" s="69">
        <f t="shared" si="345"/>
        <v>33084378.650000006</v>
      </c>
      <c r="H48" s="69">
        <f t="shared" si="360"/>
        <v>64201697.889999986</v>
      </c>
      <c r="I48" s="32">
        <v>45474</v>
      </c>
      <c r="J48" s="32">
        <v>45838</v>
      </c>
      <c r="K48" s="29" t="str">
        <f>INDEX('Current RAP - 2024-25 Cycle'!$D:$D,MATCH('24-25 Projection - RAP Tendered'!$D48,'Current RAP - 2024-25 Cycle'!$C:$C,0),1)</f>
        <v>IPCA</v>
      </c>
      <c r="L48" s="32" t="s">
        <v>10</v>
      </c>
      <c r="M48" s="32" t="s">
        <v>10</v>
      </c>
      <c r="N48" s="81">
        <v>0</v>
      </c>
      <c r="O48" s="81">
        <v>0</v>
      </c>
      <c r="P48" s="69">
        <f>IFERROR(INDEX('Tendered, Ruling 920-2025'!$F$19:$F$31,MATCH($D48,'Tendered, Ruling 920-2025'!$C$19:$C$31,0))-INDEX('Tendered, Ruling 920-2025'!$D$19:$D$31,MATCH($D48,'Tendered, Ruling 920-2025'!$C$19:$C$31,0)),0)</f>
        <v>0</v>
      </c>
      <c r="Q48" s="32">
        <f>INDEX('Current RAP - 2024-25 Cycle'!$L:$L,MATCH('24-25 Projection - RAP Tendered'!$D48,'Current RAP - 2024-25 Cycle'!$C:$C,0),1)</f>
        <v>40829</v>
      </c>
      <c r="R48" s="32">
        <f>INDEX('Current RAP - 2024-25 Cycle'!$M:$M,MATCH('24-25 Projection - RAP Tendered'!$D48,'Current RAP - 2024-25 Cycle'!$C:$C,0),1)</f>
        <v>51787</v>
      </c>
      <c r="S48" s="29"/>
      <c r="T48" s="29" t="str">
        <f t="shared" si="346"/>
        <v>008/2011</v>
      </c>
      <c r="U48" s="36">
        <f t="shared" si="347"/>
        <v>97.286076539999968</v>
      </c>
      <c r="V48" s="36">
        <f t="shared" si="347"/>
        <v>97.286076539999968</v>
      </c>
      <c r="W48" s="36">
        <f t="shared" si="347"/>
        <v>97.286076539999968</v>
      </c>
      <c r="X48" s="36">
        <f t="shared" si="347"/>
        <v>97.286076539999968</v>
      </c>
      <c r="Y48" s="36">
        <f t="shared" si="347"/>
        <v>97.286076539999968</v>
      </c>
      <c r="Z48" s="36">
        <f t="shared" si="347"/>
        <v>97.286076539999968</v>
      </c>
      <c r="AA48" s="36">
        <f t="shared" si="347"/>
        <v>97.286076539999968</v>
      </c>
      <c r="AB48" s="36">
        <f t="shared" si="347"/>
        <v>97.286076539999968</v>
      </c>
      <c r="AC48" s="36">
        <f t="shared" si="347"/>
        <v>97.286076539999968</v>
      </c>
      <c r="AD48" s="36">
        <f t="shared" si="347"/>
        <v>97.286076539999968</v>
      </c>
      <c r="AE48" s="36">
        <f t="shared" si="347"/>
        <v>97.286076539999968</v>
      </c>
      <c r="AF48" s="36">
        <f t="shared" si="347"/>
        <v>97.286076539999968</v>
      </c>
      <c r="AG48" s="36">
        <f t="shared" si="347"/>
        <v>97.286076539999968</v>
      </c>
      <c r="AH48" s="36">
        <f t="shared" si="347"/>
        <v>97.286076539999968</v>
      </c>
      <c r="AI48" s="36">
        <f t="shared" si="347"/>
        <v>97.286076539999968</v>
      </c>
      <c r="AJ48" s="36">
        <f t="shared" si="347"/>
        <v>97.286076539999968</v>
      </c>
      <c r="AK48" s="36">
        <f t="shared" si="412"/>
        <v>97.286076539999968</v>
      </c>
      <c r="AL48" s="36">
        <f t="shared" si="412"/>
        <v>27.721301379677417</v>
      </c>
      <c r="AM48" s="36">
        <f t="shared" si="412"/>
        <v>0</v>
      </c>
      <c r="AN48" s="36">
        <f t="shared" si="412"/>
        <v>0</v>
      </c>
      <c r="AO48" s="36">
        <f t="shared" si="412"/>
        <v>0</v>
      </c>
      <c r="AP48" s="36">
        <f t="shared" si="412"/>
        <v>0</v>
      </c>
      <c r="AQ48" s="36">
        <f t="shared" si="412"/>
        <v>0</v>
      </c>
      <c r="AR48" s="36">
        <f t="shared" si="412"/>
        <v>0</v>
      </c>
      <c r="AS48" s="36">
        <f t="shared" si="412"/>
        <v>0</v>
      </c>
      <c r="AT48" s="36">
        <f t="shared" si="412"/>
        <v>0</v>
      </c>
      <c r="AU48" s="36">
        <f t="shared" si="412"/>
        <v>0</v>
      </c>
      <c r="AV48" s="36">
        <f t="shared" si="412"/>
        <v>0</v>
      </c>
      <c r="AW48" s="36">
        <f t="shared" si="412"/>
        <v>0</v>
      </c>
      <c r="AX48" s="36">
        <f t="shared" si="412"/>
        <v>0</v>
      </c>
      <c r="AY48" s="36">
        <f t="shared" si="412"/>
        <v>0</v>
      </c>
      <c r="AZ48" s="36">
        <f t="shared" si="412"/>
        <v>0</v>
      </c>
      <c r="BA48" s="36">
        <f t="shared" si="413"/>
        <v>0</v>
      </c>
      <c r="BB48" s="36">
        <f t="shared" si="413"/>
        <v>0</v>
      </c>
      <c r="BD48" s="29" t="str">
        <f t="shared" si="348"/>
        <v>008/2011</v>
      </c>
      <c r="BE48" s="36">
        <f t="shared" si="349"/>
        <v>24.321519134999999</v>
      </c>
      <c r="BF48" s="36">
        <f t="shared" si="349"/>
        <v>24.321519134999999</v>
      </c>
      <c r="BG48" s="36">
        <f t="shared" si="349"/>
        <v>24.321519134999999</v>
      </c>
      <c r="BH48" s="36">
        <f t="shared" si="349"/>
        <v>24.321519134999999</v>
      </c>
      <c r="BI48" s="36">
        <f t="shared" si="349"/>
        <v>24.321519134999999</v>
      </c>
      <c r="BJ48" s="36">
        <f t="shared" si="349"/>
        <v>24.321519134999999</v>
      </c>
      <c r="BK48" s="36">
        <f t="shared" si="349"/>
        <v>24.321519134999999</v>
      </c>
      <c r="BL48" s="36">
        <f t="shared" si="349"/>
        <v>24.321519134999999</v>
      </c>
      <c r="BM48" s="36">
        <f t="shared" si="349"/>
        <v>24.321519134999999</v>
      </c>
      <c r="BN48" s="36">
        <f t="shared" si="349"/>
        <v>24.321519134999999</v>
      </c>
      <c r="BO48" s="36">
        <f t="shared" si="349"/>
        <v>24.321519134999999</v>
      </c>
      <c r="BP48" s="36">
        <f t="shared" si="349"/>
        <v>24.321519134999999</v>
      </c>
      <c r="BQ48" s="36">
        <f t="shared" si="349"/>
        <v>24.321519134999999</v>
      </c>
      <c r="BR48" s="36">
        <f t="shared" si="349"/>
        <v>24.321519134999999</v>
      </c>
      <c r="BS48" s="36">
        <f t="shared" si="349"/>
        <v>24.321519134999999</v>
      </c>
      <c r="BT48" s="36">
        <f t="shared" si="349"/>
        <v>24.321519134999999</v>
      </c>
      <c r="BU48" s="36">
        <f t="shared" si="414"/>
        <v>24.321519134999999</v>
      </c>
      <c r="BV48" s="36">
        <f t="shared" si="414"/>
        <v>24.321519134999999</v>
      </c>
      <c r="BW48" s="36">
        <f t="shared" si="414"/>
        <v>24.321519134999999</v>
      </c>
      <c r="BX48" s="36">
        <f t="shared" si="414"/>
        <v>24.321519134999999</v>
      </c>
      <c r="BY48" s="36">
        <f t="shared" si="414"/>
        <v>24.321519134999999</v>
      </c>
      <c r="BZ48" s="36">
        <f t="shared" si="414"/>
        <v>24.321519134999999</v>
      </c>
      <c r="CA48" s="36">
        <f t="shared" si="414"/>
        <v>24.321519134999999</v>
      </c>
      <c r="CB48" s="36">
        <f t="shared" si="414"/>
        <v>24.321519134999999</v>
      </c>
      <c r="CC48" s="36">
        <f t="shared" si="414"/>
        <v>24.321519134999999</v>
      </c>
      <c r="CD48" s="36">
        <f t="shared" si="414"/>
        <v>24.321519134999999</v>
      </c>
      <c r="CE48" s="36">
        <f t="shared" si="414"/>
        <v>24.321519134999999</v>
      </c>
      <c r="CF48" s="36">
        <f t="shared" si="414"/>
        <v>24.321519134999999</v>
      </c>
      <c r="CG48" s="36">
        <f t="shared" si="414"/>
        <v>24.321519134999999</v>
      </c>
      <c r="CH48" s="36">
        <f t="shared" si="414"/>
        <v>24.321519134999999</v>
      </c>
      <c r="CI48" s="36">
        <f t="shared" si="414"/>
        <v>24.321519134999999</v>
      </c>
      <c r="CJ48" s="36">
        <f t="shared" si="414"/>
        <v>24.321519134999999</v>
      </c>
      <c r="CK48" s="36">
        <f t="shared" si="415"/>
        <v>24.321519134999999</v>
      </c>
      <c r="CL48" s="36">
        <f t="shared" si="415"/>
        <v>24.321519134999999</v>
      </c>
      <c r="CM48" s="36">
        <f t="shared" si="415"/>
        <v>24.321519134999999</v>
      </c>
      <c r="CN48" s="36">
        <f t="shared" si="415"/>
        <v>24.321519134999999</v>
      </c>
      <c r="CO48" s="36">
        <f t="shared" si="415"/>
        <v>24.321519134999999</v>
      </c>
      <c r="CP48" s="36">
        <f t="shared" si="415"/>
        <v>24.321519134999999</v>
      </c>
      <c r="CQ48" s="36">
        <f t="shared" si="415"/>
        <v>24.321519134999999</v>
      </c>
      <c r="CR48" s="36">
        <f t="shared" si="415"/>
        <v>24.321519134999999</v>
      </c>
      <c r="CS48" s="36">
        <f t="shared" si="415"/>
        <v>24.321519134999999</v>
      </c>
      <c r="CT48" s="36">
        <f t="shared" si="415"/>
        <v>24.321519134999999</v>
      </c>
      <c r="CU48" s="36">
        <f t="shared" si="415"/>
        <v>24.321519134999999</v>
      </c>
      <c r="CV48" s="36">
        <f t="shared" si="415"/>
        <v>24.321519134999999</v>
      </c>
      <c r="CW48" s="36">
        <f t="shared" si="415"/>
        <v>24.321519134999999</v>
      </c>
      <c r="CX48" s="36">
        <f t="shared" si="415"/>
        <v>24.321519134999999</v>
      </c>
      <c r="CY48" s="36">
        <f t="shared" si="415"/>
        <v>24.321519134999999</v>
      </c>
      <c r="CZ48" s="36">
        <f t="shared" si="415"/>
        <v>24.321519134999999</v>
      </c>
      <c r="DA48" s="36">
        <f t="shared" si="416"/>
        <v>24.321519134999999</v>
      </c>
      <c r="DB48" s="36">
        <f t="shared" si="416"/>
        <v>24.321519134999999</v>
      </c>
      <c r="DC48" s="36">
        <f t="shared" si="416"/>
        <v>24.321519134999999</v>
      </c>
      <c r="DD48" s="36">
        <f t="shared" si="416"/>
        <v>24.321519134999999</v>
      </c>
      <c r="DE48" s="36">
        <f t="shared" si="416"/>
        <v>24.321519134999999</v>
      </c>
      <c r="DF48" s="36">
        <f t="shared" si="416"/>
        <v>24.321519134999999</v>
      </c>
      <c r="DG48" s="36">
        <f t="shared" si="416"/>
        <v>24.321519134999999</v>
      </c>
      <c r="DH48" s="36">
        <f t="shared" si="416"/>
        <v>24.321519134999999</v>
      </c>
      <c r="DI48" s="36">
        <f t="shared" si="416"/>
        <v>24.321519134999999</v>
      </c>
      <c r="DJ48" s="36">
        <f t="shared" si="416"/>
        <v>24.321519134999999</v>
      </c>
      <c r="DK48" s="36">
        <f t="shared" si="416"/>
        <v>24.321519134999999</v>
      </c>
      <c r="DL48" s="36">
        <f t="shared" si="416"/>
        <v>24.321519134999999</v>
      </c>
      <c r="DM48" s="36">
        <f t="shared" si="416"/>
        <v>24.321519134999999</v>
      </c>
      <c r="DN48" s="36">
        <f t="shared" si="416"/>
        <v>24.321519134999999</v>
      </c>
      <c r="DO48" s="36">
        <f t="shared" si="416"/>
        <v>24.321519134999999</v>
      </c>
      <c r="DP48" s="36">
        <f t="shared" si="416"/>
        <v>24.321519134999999</v>
      </c>
      <c r="DQ48" s="36">
        <f t="shared" si="417"/>
        <v>24.321519134999999</v>
      </c>
      <c r="DR48" s="36">
        <f t="shared" si="417"/>
        <v>24.321519134999999</v>
      </c>
      <c r="DS48" s="36">
        <f t="shared" si="417"/>
        <v>24.321519134999999</v>
      </c>
      <c r="DT48" s="36">
        <f t="shared" si="417"/>
        <v>24.321519134999999</v>
      </c>
      <c r="DU48" s="36">
        <f t="shared" si="417"/>
        <v>24.321519134999999</v>
      </c>
      <c r="DV48" s="36">
        <f t="shared" si="417"/>
        <v>3.3997822446774189</v>
      </c>
      <c r="DW48" s="36">
        <f t="shared" si="417"/>
        <v>0</v>
      </c>
      <c r="DX48" s="36">
        <f t="shared" si="417"/>
        <v>0</v>
      </c>
      <c r="DY48" s="36">
        <f t="shared" si="417"/>
        <v>0</v>
      </c>
      <c r="DZ48" s="36">
        <f t="shared" si="417"/>
        <v>0</v>
      </c>
      <c r="EA48" s="36">
        <f t="shared" si="417"/>
        <v>0</v>
      </c>
      <c r="EB48" s="36">
        <f t="shared" si="417"/>
        <v>0</v>
      </c>
      <c r="EC48" s="36">
        <f t="shared" si="417"/>
        <v>0</v>
      </c>
      <c r="ED48" s="36">
        <f t="shared" si="417"/>
        <v>0</v>
      </c>
      <c r="EE48" s="36">
        <f t="shared" si="417"/>
        <v>0</v>
      </c>
      <c r="EF48" s="36">
        <f t="shared" si="417"/>
        <v>0</v>
      </c>
      <c r="EG48" s="36">
        <f t="shared" si="421"/>
        <v>0</v>
      </c>
      <c r="EH48" s="36">
        <f t="shared" si="421"/>
        <v>0</v>
      </c>
      <c r="EI48" s="36">
        <f t="shared" si="421"/>
        <v>0</v>
      </c>
      <c r="EJ48" s="36">
        <f t="shared" si="421"/>
        <v>0</v>
      </c>
      <c r="EK48" s="36">
        <f t="shared" si="421"/>
        <v>0</v>
      </c>
      <c r="EL48" s="36">
        <f t="shared" si="421"/>
        <v>0</v>
      </c>
      <c r="EM48" s="36">
        <f t="shared" si="421"/>
        <v>0</v>
      </c>
      <c r="EN48" s="36">
        <f t="shared" si="421"/>
        <v>0</v>
      </c>
      <c r="EO48" s="36">
        <f t="shared" si="421"/>
        <v>0</v>
      </c>
      <c r="EP48" s="36">
        <f t="shared" si="421"/>
        <v>0</v>
      </c>
      <c r="EQ48" s="36">
        <f t="shared" si="421"/>
        <v>0</v>
      </c>
      <c r="ER48" s="36">
        <f t="shared" si="421"/>
        <v>0</v>
      </c>
      <c r="ES48" s="36">
        <f t="shared" si="421"/>
        <v>0</v>
      </c>
      <c r="ET48" s="36">
        <f t="shared" si="421"/>
        <v>0</v>
      </c>
      <c r="EU48" s="36">
        <f t="shared" si="421"/>
        <v>0</v>
      </c>
      <c r="EV48" s="36">
        <f t="shared" si="418"/>
        <v>0</v>
      </c>
      <c r="EW48" s="36">
        <f t="shared" si="418"/>
        <v>0</v>
      </c>
      <c r="EX48" s="36">
        <f t="shared" si="418"/>
        <v>0</v>
      </c>
      <c r="EY48" s="36">
        <f t="shared" si="418"/>
        <v>0</v>
      </c>
      <c r="EZ48" s="36">
        <f t="shared" si="418"/>
        <v>0</v>
      </c>
      <c r="FA48" s="36">
        <f t="shared" si="418"/>
        <v>0</v>
      </c>
      <c r="FB48" s="36">
        <f t="shared" si="418"/>
        <v>0</v>
      </c>
      <c r="FC48" s="36">
        <f t="shared" si="418"/>
        <v>0</v>
      </c>
      <c r="FD48" s="36">
        <f t="shared" si="418"/>
        <v>0</v>
      </c>
      <c r="FE48" s="36">
        <f t="shared" si="418"/>
        <v>0</v>
      </c>
      <c r="FF48" s="36">
        <f t="shared" si="418"/>
        <v>0</v>
      </c>
      <c r="FG48" s="36">
        <f t="shared" si="418"/>
        <v>0</v>
      </c>
      <c r="FH48" s="36">
        <f t="shared" si="418"/>
        <v>0</v>
      </c>
      <c r="FI48" s="36">
        <f t="shared" si="418"/>
        <v>0</v>
      </c>
      <c r="FJ48" s="36">
        <f t="shared" si="418"/>
        <v>0</v>
      </c>
      <c r="FK48" s="36">
        <f t="shared" si="419"/>
        <v>0</v>
      </c>
      <c r="FL48" s="36">
        <f t="shared" si="419"/>
        <v>0</v>
      </c>
      <c r="FM48" s="36">
        <f t="shared" si="419"/>
        <v>0</v>
      </c>
      <c r="FN48" s="36">
        <f t="shared" si="419"/>
        <v>0</v>
      </c>
      <c r="FO48" s="36">
        <f t="shared" si="419"/>
        <v>0</v>
      </c>
      <c r="FP48" s="36">
        <f t="shared" si="419"/>
        <v>0</v>
      </c>
      <c r="FQ48" s="36">
        <f t="shared" si="419"/>
        <v>0</v>
      </c>
      <c r="FR48" s="36">
        <f t="shared" si="419"/>
        <v>0</v>
      </c>
      <c r="FS48" s="36">
        <f t="shared" si="419"/>
        <v>0</v>
      </c>
      <c r="FT48" s="36">
        <f t="shared" si="419"/>
        <v>0</v>
      </c>
      <c r="FU48" s="36">
        <f t="shared" si="419"/>
        <v>0</v>
      </c>
      <c r="FV48" s="36">
        <f t="shared" si="419"/>
        <v>0</v>
      </c>
      <c r="FW48" s="36">
        <f t="shared" si="419"/>
        <v>0</v>
      </c>
      <c r="FX48" s="36">
        <f t="shared" si="419"/>
        <v>0</v>
      </c>
      <c r="FY48" s="36">
        <f t="shared" si="419"/>
        <v>0</v>
      </c>
      <c r="FZ48" s="36">
        <f t="shared" si="419"/>
        <v>0</v>
      </c>
      <c r="GA48" s="36">
        <f t="shared" si="420"/>
        <v>0</v>
      </c>
      <c r="GB48" s="36">
        <f t="shared" si="411"/>
        <v>0</v>
      </c>
      <c r="GC48" s="36">
        <f t="shared" si="369"/>
        <v>0</v>
      </c>
      <c r="GD48" s="36">
        <f t="shared" ref="GD48:GJ51" si="422">SUMIFS($GM48:$WE48,$GM$29:$WE$29,GD$29)</f>
        <v>0</v>
      </c>
      <c r="GE48" s="36">
        <f t="shared" si="422"/>
        <v>0</v>
      </c>
      <c r="GF48" s="36">
        <f t="shared" si="422"/>
        <v>0</v>
      </c>
      <c r="GG48" s="36">
        <f t="shared" si="422"/>
        <v>0</v>
      </c>
      <c r="GH48" s="36">
        <f t="shared" si="422"/>
        <v>0</v>
      </c>
      <c r="GI48" s="36">
        <f t="shared" si="422"/>
        <v>0</v>
      </c>
      <c r="GJ48" s="36">
        <f t="shared" si="422"/>
        <v>0</v>
      </c>
      <c r="GL48" s="29" t="str">
        <f t="shared" si="350"/>
        <v>008/2011</v>
      </c>
      <c r="GM48" s="263">
        <f t="shared" ref="GM48:GX71" si="423">((IF(AND(GM$24&gt;=$Q48,GM$25&lt;=$R48),GM$27,IF(AND(GM$25&gt;$Q48,GM$24&lt;$R48),(MIN(GM$25,$R48)-MAX(GM$24,$Q48)+1),0))/GM$27)*($H48/12)/1000000)+((IF(AND(GM$24&gt;=$Q48,GM$25&lt;=$R48),GM$27,IF(AND(GM$25&gt;$Q48,GM$24&lt;$R48),(MIN(GM$25,$R48)-MAX(GM$24,$Q48)+1),0))/GM$27)*($G48/12)/1000000)</f>
        <v>8.1071730449999997</v>
      </c>
      <c r="GN48" s="263">
        <f t="shared" si="423"/>
        <v>8.1071730449999997</v>
      </c>
      <c r="GO48" s="263">
        <f t="shared" si="423"/>
        <v>8.1071730449999997</v>
      </c>
      <c r="GP48" s="263">
        <f t="shared" si="423"/>
        <v>8.1071730449999997</v>
      </c>
      <c r="GQ48" s="263">
        <f t="shared" si="423"/>
        <v>8.1071730449999997</v>
      </c>
      <c r="GR48" s="263">
        <f t="shared" si="423"/>
        <v>8.1071730449999997</v>
      </c>
      <c r="GS48" s="263">
        <f t="shared" si="423"/>
        <v>8.1071730449999997</v>
      </c>
      <c r="GT48" s="263">
        <f t="shared" si="423"/>
        <v>8.1071730449999997</v>
      </c>
      <c r="GU48" s="263">
        <f t="shared" si="423"/>
        <v>8.1071730449999997</v>
      </c>
      <c r="GV48" s="263">
        <f t="shared" si="423"/>
        <v>8.1071730449999997</v>
      </c>
      <c r="GW48" s="263">
        <f t="shared" si="423"/>
        <v>8.1071730449999997</v>
      </c>
      <c r="GX48" s="263">
        <f t="shared" si="423"/>
        <v>8.1071730449999997</v>
      </c>
      <c r="GY48" s="471">
        <f t="shared" si="384"/>
        <v>8.1071730449999997</v>
      </c>
      <c r="GZ48" s="471">
        <f t="shared" si="384"/>
        <v>8.1071730449999997</v>
      </c>
      <c r="HA48" s="471">
        <f t="shared" si="384"/>
        <v>8.1071730449999997</v>
      </c>
      <c r="HB48" s="471">
        <f t="shared" si="384"/>
        <v>8.1071730449999997</v>
      </c>
      <c r="HC48" s="471">
        <f t="shared" si="384"/>
        <v>8.1071730449999997</v>
      </c>
      <c r="HD48" s="471">
        <f t="shared" si="384"/>
        <v>8.1071730449999997</v>
      </c>
      <c r="HE48" s="471">
        <f t="shared" si="384"/>
        <v>8.1071730449999997</v>
      </c>
      <c r="HF48" s="471">
        <f t="shared" si="384"/>
        <v>8.1071730449999997</v>
      </c>
      <c r="HG48" s="471">
        <f t="shared" si="384"/>
        <v>8.1071730449999997</v>
      </c>
      <c r="HH48" s="471">
        <f t="shared" si="384"/>
        <v>8.1071730449999997</v>
      </c>
      <c r="HI48" s="471">
        <f t="shared" si="384"/>
        <v>8.1071730449999997</v>
      </c>
      <c r="HJ48" s="471">
        <f t="shared" si="384"/>
        <v>8.1071730449999997</v>
      </c>
      <c r="HK48" s="471">
        <f t="shared" si="384"/>
        <v>8.1071730449999997</v>
      </c>
      <c r="HL48" s="471">
        <f t="shared" si="384"/>
        <v>8.1071730449999997</v>
      </c>
      <c r="HM48" s="471">
        <f t="shared" si="384"/>
        <v>8.1071730449999997</v>
      </c>
      <c r="HN48" s="471">
        <f t="shared" si="384"/>
        <v>8.1071730449999997</v>
      </c>
      <c r="HO48" s="471">
        <f t="shared" si="385"/>
        <v>8.1071730449999997</v>
      </c>
      <c r="HP48" s="471">
        <f t="shared" si="385"/>
        <v>8.1071730449999997</v>
      </c>
      <c r="HQ48" s="471">
        <f t="shared" si="385"/>
        <v>8.1071730449999997</v>
      </c>
      <c r="HR48" s="471">
        <f t="shared" si="385"/>
        <v>8.1071730449999997</v>
      </c>
      <c r="HS48" s="471">
        <f t="shared" si="385"/>
        <v>8.1071730449999997</v>
      </c>
      <c r="HT48" s="471">
        <f t="shared" si="385"/>
        <v>8.1071730449999997</v>
      </c>
      <c r="HU48" s="471">
        <f t="shared" si="385"/>
        <v>8.1071730449999997</v>
      </c>
      <c r="HV48" s="471">
        <f t="shared" si="385"/>
        <v>8.1071730449999997</v>
      </c>
      <c r="HW48" s="471">
        <f t="shared" si="385"/>
        <v>8.1071730449999997</v>
      </c>
      <c r="HX48" s="471">
        <f t="shared" si="385"/>
        <v>8.1071730449999997</v>
      </c>
      <c r="HY48" s="471">
        <f t="shared" si="385"/>
        <v>8.1071730449999997</v>
      </c>
      <c r="HZ48" s="471">
        <f t="shared" si="385"/>
        <v>8.1071730449999997</v>
      </c>
      <c r="IA48" s="471">
        <f t="shared" si="385"/>
        <v>8.1071730449999997</v>
      </c>
      <c r="IB48" s="471">
        <f t="shared" si="385"/>
        <v>8.1071730449999997</v>
      </c>
      <c r="IC48" s="471">
        <f t="shared" si="385"/>
        <v>8.1071730449999997</v>
      </c>
      <c r="ID48" s="471">
        <f t="shared" si="385"/>
        <v>8.1071730449999997</v>
      </c>
      <c r="IE48" s="471">
        <f t="shared" si="386"/>
        <v>8.1071730449999997</v>
      </c>
      <c r="IF48" s="471">
        <f t="shared" si="386"/>
        <v>8.1071730449999997</v>
      </c>
      <c r="IG48" s="471">
        <f t="shared" si="386"/>
        <v>8.1071730449999997</v>
      </c>
      <c r="IH48" s="471">
        <f t="shared" si="386"/>
        <v>8.1071730449999997</v>
      </c>
      <c r="II48" s="471">
        <f t="shared" si="386"/>
        <v>8.1071730449999997</v>
      </c>
      <c r="IJ48" s="471">
        <f t="shared" si="386"/>
        <v>8.1071730449999997</v>
      </c>
      <c r="IK48" s="471">
        <f t="shared" si="386"/>
        <v>8.1071730449999997</v>
      </c>
      <c r="IL48" s="471">
        <f t="shared" si="386"/>
        <v>8.1071730449999997</v>
      </c>
      <c r="IM48" s="471">
        <f t="shared" si="386"/>
        <v>8.1071730449999997</v>
      </c>
      <c r="IN48" s="471">
        <f t="shared" si="386"/>
        <v>8.1071730449999997</v>
      </c>
      <c r="IO48" s="471">
        <f t="shared" si="386"/>
        <v>8.1071730449999997</v>
      </c>
      <c r="IP48" s="471">
        <f t="shared" si="386"/>
        <v>8.1071730449999997</v>
      </c>
      <c r="IQ48" s="471">
        <f t="shared" si="386"/>
        <v>8.1071730449999997</v>
      </c>
      <c r="IR48" s="471">
        <f t="shared" si="386"/>
        <v>8.1071730449999997</v>
      </c>
      <c r="IS48" s="471">
        <f t="shared" si="386"/>
        <v>8.1071730449999997</v>
      </c>
      <c r="IT48" s="471">
        <f t="shared" si="386"/>
        <v>8.1071730449999997</v>
      </c>
      <c r="IU48" s="471">
        <f t="shared" si="387"/>
        <v>8.1071730449999997</v>
      </c>
      <c r="IV48" s="471">
        <f t="shared" si="387"/>
        <v>8.1071730449999997</v>
      </c>
      <c r="IW48" s="471">
        <f t="shared" si="387"/>
        <v>8.1071730449999997</v>
      </c>
      <c r="IX48" s="471">
        <f t="shared" si="387"/>
        <v>8.1071730449999997</v>
      </c>
      <c r="IY48" s="471">
        <f t="shared" si="387"/>
        <v>8.1071730449999997</v>
      </c>
      <c r="IZ48" s="471">
        <f t="shared" si="387"/>
        <v>8.1071730449999997</v>
      </c>
      <c r="JA48" s="471">
        <f t="shared" si="387"/>
        <v>8.1071730449999997</v>
      </c>
      <c r="JB48" s="471">
        <f t="shared" si="387"/>
        <v>8.1071730449999997</v>
      </c>
      <c r="JC48" s="471">
        <f t="shared" si="387"/>
        <v>8.1071730449999997</v>
      </c>
      <c r="JD48" s="471">
        <f t="shared" si="387"/>
        <v>8.1071730449999997</v>
      </c>
      <c r="JE48" s="471">
        <f t="shared" si="387"/>
        <v>8.1071730449999997</v>
      </c>
      <c r="JF48" s="471">
        <f t="shared" si="387"/>
        <v>8.1071730449999997</v>
      </c>
      <c r="JG48" s="471">
        <f t="shared" si="387"/>
        <v>8.1071730449999997</v>
      </c>
      <c r="JH48" s="471">
        <f t="shared" si="387"/>
        <v>8.1071730449999997</v>
      </c>
      <c r="JI48" s="471">
        <f t="shared" si="387"/>
        <v>8.1071730449999997</v>
      </c>
      <c r="JJ48" s="471">
        <f t="shared" si="387"/>
        <v>8.1071730449999997</v>
      </c>
      <c r="JK48" s="471">
        <f t="shared" si="388"/>
        <v>8.1071730449999997</v>
      </c>
      <c r="JL48" s="471">
        <f t="shared" si="388"/>
        <v>8.1071730449999997</v>
      </c>
      <c r="JM48" s="471">
        <f t="shared" si="388"/>
        <v>8.1071730449999997</v>
      </c>
      <c r="JN48" s="471">
        <f t="shared" si="388"/>
        <v>8.1071730449999997</v>
      </c>
      <c r="JO48" s="471">
        <f t="shared" si="388"/>
        <v>8.1071730449999997</v>
      </c>
      <c r="JP48" s="471">
        <f t="shared" si="388"/>
        <v>8.1071730449999997</v>
      </c>
      <c r="JQ48" s="471">
        <f t="shared" si="388"/>
        <v>8.1071730449999997</v>
      </c>
      <c r="JR48" s="471">
        <f t="shared" si="388"/>
        <v>8.1071730449999997</v>
      </c>
      <c r="JS48" s="471">
        <f t="shared" si="388"/>
        <v>8.1071730449999997</v>
      </c>
      <c r="JT48" s="471">
        <f t="shared" si="388"/>
        <v>8.1071730449999997</v>
      </c>
      <c r="JU48" s="471">
        <f t="shared" si="388"/>
        <v>8.1071730449999997</v>
      </c>
      <c r="JV48" s="471">
        <f t="shared" si="388"/>
        <v>8.1071730449999997</v>
      </c>
      <c r="JW48" s="471">
        <f t="shared" si="388"/>
        <v>8.1071730449999997</v>
      </c>
      <c r="JX48" s="471">
        <f t="shared" si="388"/>
        <v>8.1071730449999997</v>
      </c>
      <c r="JY48" s="471">
        <f t="shared" si="388"/>
        <v>8.1071730449999997</v>
      </c>
      <c r="JZ48" s="471">
        <f t="shared" si="388"/>
        <v>8.1071730449999997</v>
      </c>
      <c r="KA48" s="471">
        <f t="shared" si="389"/>
        <v>8.1071730449999997</v>
      </c>
      <c r="KB48" s="471">
        <f t="shared" si="389"/>
        <v>8.1071730449999997</v>
      </c>
      <c r="KC48" s="471">
        <f t="shared" si="389"/>
        <v>8.1071730449999997</v>
      </c>
      <c r="KD48" s="471">
        <f t="shared" si="389"/>
        <v>8.1071730449999997</v>
      </c>
      <c r="KE48" s="471">
        <f t="shared" si="389"/>
        <v>8.1071730449999997</v>
      </c>
      <c r="KF48" s="471">
        <f t="shared" si="389"/>
        <v>8.1071730449999997</v>
      </c>
      <c r="KG48" s="471">
        <f t="shared" si="389"/>
        <v>8.1071730449999997</v>
      </c>
      <c r="KH48" s="471">
        <f t="shared" si="389"/>
        <v>8.1071730449999997</v>
      </c>
      <c r="KI48" s="471">
        <f t="shared" si="389"/>
        <v>8.1071730449999997</v>
      </c>
      <c r="KJ48" s="471">
        <f t="shared" si="389"/>
        <v>8.1071730449999997</v>
      </c>
      <c r="KK48" s="471">
        <f t="shared" si="389"/>
        <v>8.1071730449999997</v>
      </c>
      <c r="KL48" s="471">
        <f t="shared" si="389"/>
        <v>8.1071730449999997</v>
      </c>
      <c r="KM48" s="471">
        <f t="shared" si="389"/>
        <v>8.1071730449999997</v>
      </c>
      <c r="KN48" s="471">
        <f t="shared" si="389"/>
        <v>8.1071730449999997</v>
      </c>
      <c r="KO48" s="471">
        <f t="shared" si="389"/>
        <v>8.1071730449999997</v>
      </c>
      <c r="KP48" s="471">
        <f t="shared" si="389"/>
        <v>8.1071730449999997</v>
      </c>
      <c r="KQ48" s="471">
        <f t="shared" si="390"/>
        <v>8.1071730449999997</v>
      </c>
      <c r="KR48" s="471">
        <f t="shared" si="390"/>
        <v>8.1071730449999997</v>
      </c>
      <c r="KS48" s="471">
        <f t="shared" si="390"/>
        <v>8.1071730449999997</v>
      </c>
      <c r="KT48" s="471">
        <f t="shared" si="390"/>
        <v>8.1071730449999997</v>
      </c>
      <c r="KU48" s="471">
        <f t="shared" si="390"/>
        <v>8.1071730449999997</v>
      </c>
      <c r="KV48" s="471">
        <f t="shared" si="390"/>
        <v>8.1071730449999997</v>
      </c>
      <c r="KW48" s="471">
        <f t="shared" si="390"/>
        <v>8.1071730449999997</v>
      </c>
      <c r="KX48" s="471">
        <f t="shared" si="390"/>
        <v>8.1071730449999997</v>
      </c>
      <c r="KY48" s="471">
        <f t="shared" si="390"/>
        <v>8.1071730449999997</v>
      </c>
      <c r="KZ48" s="471">
        <f t="shared" si="390"/>
        <v>8.1071730449999997</v>
      </c>
      <c r="LA48" s="471">
        <f t="shared" si="390"/>
        <v>8.1071730449999997</v>
      </c>
      <c r="LB48" s="471">
        <f t="shared" si="390"/>
        <v>8.1071730449999997</v>
      </c>
      <c r="LC48" s="471">
        <f t="shared" si="390"/>
        <v>8.1071730449999997</v>
      </c>
      <c r="LD48" s="471">
        <f t="shared" si="390"/>
        <v>8.1071730449999997</v>
      </c>
      <c r="LE48" s="471">
        <f t="shared" si="390"/>
        <v>8.1071730449999997</v>
      </c>
      <c r="LF48" s="471">
        <f t="shared" si="390"/>
        <v>8.1071730449999997</v>
      </c>
      <c r="LG48" s="471">
        <f t="shared" si="391"/>
        <v>8.1071730449999997</v>
      </c>
      <c r="LH48" s="471">
        <f t="shared" si="391"/>
        <v>8.1071730449999997</v>
      </c>
      <c r="LI48" s="471">
        <f t="shared" si="391"/>
        <v>8.1071730449999997</v>
      </c>
      <c r="LJ48" s="471">
        <f t="shared" si="391"/>
        <v>8.1071730449999997</v>
      </c>
      <c r="LK48" s="471">
        <f t="shared" si="391"/>
        <v>8.1071730449999997</v>
      </c>
      <c r="LL48" s="471">
        <f t="shared" si="391"/>
        <v>8.1071730449999997</v>
      </c>
      <c r="LM48" s="471">
        <f t="shared" si="391"/>
        <v>8.1071730449999997</v>
      </c>
      <c r="LN48" s="471">
        <f t="shared" si="391"/>
        <v>8.1071730449999997</v>
      </c>
      <c r="LO48" s="471">
        <f t="shared" si="391"/>
        <v>8.1071730449999997</v>
      </c>
      <c r="LP48" s="471">
        <f t="shared" si="391"/>
        <v>8.1071730449999997</v>
      </c>
      <c r="LQ48" s="471">
        <f t="shared" si="391"/>
        <v>8.1071730449999997</v>
      </c>
      <c r="LR48" s="471">
        <f t="shared" si="391"/>
        <v>8.1071730449999997</v>
      </c>
      <c r="LS48" s="471">
        <f t="shared" si="391"/>
        <v>8.1071730449999997</v>
      </c>
      <c r="LT48" s="471">
        <f t="shared" si="391"/>
        <v>8.1071730449999997</v>
      </c>
      <c r="LU48" s="471">
        <f t="shared" si="391"/>
        <v>8.1071730449999997</v>
      </c>
      <c r="LV48" s="471">
        <f t="shared" si="391"/>
        <v>8.1071730449999997</v>
      </c>
      <c r="LW48" s="471">
        <f t="shared" si="392"/>
        <v>8.1071730449999997</v>
      </c>
      <c r="LX48" s="471">
        <f t="shared" si="392"/>
        <v>8.1071730449999997</v>
      </c>
      <c r="LY48" s="471">
        <f t="shared" si="392"/>
        <v>8.1071730449999997</v>
      </c>
      <c r="LZ48" s="471">
        <f t="shared" si="392"/>
        <v>8.1071730449999997</v>
      </c>
      <c r="MA48" s="471">
        <f t="shared" si="392"/>
        <v>8.1071730449999997</v>
      </c>
      <c r="MB48" s="471">
        <f t="shared" si="392"/>
        <v>8.1071730449999997</v>
      </c>
      <c r="MC48" s="471">
        <f t="shared" si="392"/>
        <v>8.1071730449999997</v>
      </c>
      <c r="MD48" s="471">
        <f t="shared" si="392"/>
        <v>8.1071730449999997</v>
      </c>
      <c r="ME48" s="471">
        <f t="shared" si="392"/>
        <v>8.1071730449999997</v>
      </c>
      <c r="MF48" s="471">
        <f t="shared" si="392"/>
        <v>8.1071730449999997</v>
      </c>
      <c r="MG48" s="471">
        <f t="shared" si="392"/>
        <v>8.1071730449999997</v>
      </c>
      <c r="MH48" s="471">
        <f t="shared" si="392"/>
        <v>8.1071730449999997</v>
      </c>
      <c r="MI48" s="471">
        <f t="shared" si="392"/>
        <v>8.1071730449999997</v>
      </c>
      <c r="MJ48" s="471">
        <f t="shared" si="392"/>
        <v>8.1071730449999997</v>
      </c>
      <c r="MK48" s="471">
        <f t="shared" si="392"/>
        <v>8.1071730449999997</v>
      </c>
      <c r="ML48" s="471">
        <f t="shared" si="392"/>
        <v>8.1071730449999997</v>
      </c>
      <c r="MM48" s="471">
        <f t="shared" si="393"/>
        <v>8.1071730449999997</v>
      </c>
      <c r="MN48" s="471">
        <f t="shared" si="393"/>
        <v>8.1071730449999997</v>
      </c>
      <c r="MO48" s="471">
        <f t="shared" si="393"/>
        <v>8.1071730449999997</v>
      </c>
      <c r="MP48" s="471">
        <f t="shared" si="393"/>
        <v>8.1071730449999997</v>
      </c>
      <c r="MQ48" s="471">
        <f t="shared" si="393"/>
        <v>8.1071730449999997</v>
      </c>
      <c r="MR48" s="471">
        <f t="shared" si="393"/>
        <v>8.1071730449999997</v>
      </c>
      <c r="MS48" s="471">
        <f t="shared" si="393"/>
        <v>8.1071730449999997</v>
      </c>
      <c r="MT48" s="471">
        <f t="shared" si="393"/>
        <v>8.1071730449999997</v>
      </c>
      <c r="MU48" s="471">
        <f t="shared" si="393"/>
        <v>8.1071730449999997</v>
      </c>
      <c r="MV48" s="471">
        <f t="shared" si="393"/>
        <v>8.1071730449999997</v>
      </c>
      <c r="MW48" s="471">
        <f t="shared" si="393"/>
        <v>8.1071730449999997</v>
      </c>
      <c r="MX48" s="471">
        <f t="shared" si="393"/>
        <v>8.1071730449999997</v>
      </c>
      <c r="MY48" s="471">
        <f t="shared" si="393"/>
        <v>8.1071730449999997</v>
      </c>
      <c r="MZ48" s="471">
        <f t="shared" si="393"/>
        <v>8.1071730449999997</v>
      </c>
      <c r="NA48" s="471">
        <f t="shared" si="393"/>
        <v>8.1071730449999997</v>
      </c>
      <c r="NB48" s="471">
        <f t="shared" si="393"/>
        <v>8.1071730449999997</v>
      </c>
      <c r="NC48" s="471">
        <f t="shared" si="394"/>
        <v>8.1071730449999997</v>
      </c>
      <c r="ND48" s="471">
        <f t="shared" si="394"/>
        <v>8.1071730449999997</v>
      </c>
      <c r="NE48" s="471">
        <f t="shared" si="394"/>
        <v>8.1071730449999997</v>
      </c>
      <c r="NF48" s="471">
        <f t="shared" si="394"/>
        <v>8.1071730449999997</v>
      </c>
      <c r="NG48" s="471">
        <f t="shared" si="394"/>
        <v>8.1071730449999997</v>
      </c>
      <c r="NH48" s="471">
        <f t="shared" si="394"/>
        <v>8.1071730449999997</v>
      </c>
      <c r="NI48" s="471">
        <f t="shared" si="394"/>
        <v>8.1071730449999997</v>
      </c>
      <c r="NJ48" s="471">
        <f t="shared" si="394"/>
        <v>8.1071730449999997</v>
      </c>
      <c r="NK48" s="471">
        <f t="shared" si="394"/>
        <v>8.1071730449999997</v>
      </c>
      <c r="NL48" s="471">
        <f t="shared" si="394"/>
        <v>8.1071730449999997</v>
      </c>
      <c r="NM48" s="471">
        <f t="shared" si="394"/>
        <v>8.1071730449999997</v>
      </c>
      <c r="NN48" s="471">
        <f t="shared" si="394"/>
        <v>8.1071730449999997</v>
      </c>
      <c r="NO48" s="471">
        <f t="shared" si="394"/>
        <v>8.1071730449999997</v>
      </c>
      <c r="NP48" s="471">
        <f t="shared" si="394"/>
        <v>8.1071730449999997</v>
      </c>
      <c r="NQ48" s="471">
        <f t="shared" si="394"/>
        <v>8.1071730449999997</v>
      </c>
      <c r="NR48" s="471">
        <f t="shared" si="394"/>
        <v>8.1071730449999997</v>
      </c>
      <c r="NS48" s="471">
        <f t="shared" si="395"/>
        <v>8.1071730449999997</v>
      </c>
      <c r="NT48" s="471">
        <f t="shared" si="395"/>
        <v>8.1071730449999997</v>
      </c>
      <c r="NU48" s="471">
        <f t="shared" si="395"/>
        <v>8.1071730449999997</v>
      </c>
      <c r="NV48" s="471">
        <f t="shared" si="395"/>
        <v>8.1071730449999997</v>
      </c>
      <c r="NW48" s="471">
        <f t="shared" si="395"/>
        <v>8.1071730449999997</v>
      </c>
      <c r="NX48" s="471">
        <f t="shared" si="395"/>
        <v>8.1071730449999997</v>
      </c>
      <c r="NY48" s="471">
        <f t="shared" si="395"/>
        <v>8.1071730449999997</v>
      </c>
      <c r="NZ48" s="471">
        <f t="shared" si="395"/>
        <v>8.1071730449999997</v>
      </c>
      <c r="OA48" s="471">
        <f t="shared" si="395"/>
        <v>8.1071730449999997</v>
      </c>
      <c r="OB48" s="471">
        <f t="shared" si="395"/>
        <v>8.1071730449999997</v>
      </c>
      <c r="OC48" s="471">
        <f t="shared" si="395"/>
        <v>8.1071730449999997</v>
      </c>
      <c r="OD48" s="471">
        <f t="shared" si="395"/>
        <v>8.1071730449999997</v>
      </c>
      <c r="OE48" s="471">
        <f t="shared" si="395"/>
        <v>8.1071730449999997</v>
      </c>
      <c r="OF48" s="471">
        <f t="shared" si="395"/>
        <v>8.1071730449999997</v>
      </c>
      <c r="OG48" s="471">
        <f t="shared" si="395"/>
        <v>8.1071730449999997</v>
      </c>
      <c r="OH48" s="471">
        <f t="shared" si="395"/>
        <v>8.1071730449999997</v>
      </c>
      <c r="OI48" s="471">
        <f t="shared" si="396"/>
        <v>8.1071730449999997</v>
      </c>
      <c r="OJ48" s="471">
        <f t="shared" si="396"/>
        <v>8.1071730449999997</v>
      </c>
      <c r="OK48" s="471">
        <f t="shared" si="396"/>
        <v>8.1071730449999997</v>
      </c>
      <c r="OL48" s="471">
        <f t="shared" si="396"/>
        <v>3.3997822446774189</v>
      </c>
      <c r="OM48" s="471">
        <f t="shared" si="396"/>
        <v>0</v>
      </c>
      <c r="ON48" s="471">
        <f t="shared" si="396"/>
        <v>0</v>
      </c>
      <c r="OO48" s="471">
        <f t="shared" si="396"/>
        <v>0</v>
      </c>
      <c r="OP48" s="471">
        <f t="shared" si="396"/>
        <v>0</v>
      </c>
      <c r="OQ48" s="471">
        <f t="shared" si="396"/>
        <v>0</v>
      </c>
      <c r="OR48" s="471">
        <f t="shared" si="396"/>
        <v>0</v>
      </c>
      <c r="OS48" s="471">
        <f t="shared" si="396"/>
        <v>0</v>
      </c>
      <c r="OT48" s="471">
        <f t="shared" si="396"/>
        <v>0</v>
      </c>
      <c r="OU48" s="471">
        <f t="shared" si="396"/>
        <v>0</v>
      </c>
      <c r="OV48" s="471">
        <f t="shared" si="396"/>
        <v>0</v>
      </c>
      <c r="OW48" s="471">
        <f t="shared" si="396"/>
        <v>0</v>
      </c>
      <c r="OX48" s="471">
        <f t="shared" si="396"/>
        <v>0</v>
      </c>
      <c r="OY48" s="471">
        <f t="shared" si="397"/>
        <v>0</v>
      </c>
      <c r="OZ48" s="471">
        <f t="shared" si="397"/>
        <v>0</v>
      </c>
      <c r="PA48" s="471">
        <f t="shared" si="397"/>
        <v>0</v>
      </c>
      <c r="PB48" s="471">
        <f t="shared" si="397"/>
        <v>0</v>
      </c>
      <c r="PC48" s="471">
        <f t="shared" si="397"/>
        <v>0</v>
      </c>
      <c r="PD48" s="471">
        <f t="shared" si="397"/>
        <v>0</v>
      </c>
      <c r="PE48" s="471">
        <f t="shared" si="397"/>
        <v>0</v>
      </c>
      <c r="PF48" s="471">
        <f t="shared" si="397"/>
        <v>0</v>
      </c>
      <c r="PG48" s="471">
        <f t="shared" si="397"/>
        <v>0</v>
      </c>
      <c r="PH48" s="471">
        <f t="shared" si="397"/>
        <v>0</v>
      </c>
      <c r="PI48" s="471">
        <f t="shared" si="397"/>
        <v>0</v>
      </c>
      <c r="PJ48" s="471">
        <f t="shared" si="397"/>
        <v>0</v>
      </c>
      <c r="PK48" s="471">
        <f t="shared" si="397"/>
        <v>0</v>
      </c>
      <c r="PL48" s="471">
        <f t="shared" si="397"/>
        <v>0</v>
      </c>
      <c r="PM48" s="471">
        <f t="shared" si="397"/>
        <v>0</v>
      </c>
      <c r="PN48" s="471">
        <f t="shared" si="397"/>
        <v>0</v>
      </c>
      <c r="PO48" s="471">
        <f t="shared" si="398"/>
        <v>0</v>
      </c>
      <c r="PP48" s="471">
        <f t="shared" si="398"/>
        <v>0</v>
      </c>
      <c r="PQ48" s="471">
        <f t="shared" si="398"/>
        <v>0</v>
      </c>
      <c r="PR48" s="471">
        <f t="shared" si="398"/>
        <v>0</v>
      </c>
      <c r="PS48" s="471">
        <f t="shared" si="398"/>
        <v>0</v>
      </c>
      <c r="PT48" s="471">
        <f t="shared" si="398"/>
        <v>0</v>
      </c>
      <c r="PU48" s="471">
        <f t="shared" si="398"/>
        <v>0</v>
      </c>
      <c r="PV48" s="471">
        <f t="shared" si="398"/>
        <v>0</v>
      </c>
      <c r="PW48" s="471">
        <f t="shared" si="398"/>
        <v>0</v>
      </c>
      <c r="PX48" s="471">
        <f t="shared" si="398"/>
        <v>0</v>
      </c>
      <c r="PY48" s="471">
        <f t="shared" si="398"/>
        <v>0</v>
      </c>
      <c r="PZ48" s="471">
        <f t="shared" si="398"/>
        <v>0</v>
      </c>
      <c r="QA48" s="471">
        <f t="shared" si="398"/>
        <v>0</v>
      </c>
      <c r="QB48" s="471">
        <f t="shared" si="398"/>
        <v>0</v>
      </c>
      <c r="QC48" s="471">
        <f t="shared" si="398"/>
        <v>0</v>
      </c>
      <c r="QD48" s="471">
        <f t="shared" si="398"/>
        <v>0</v>
      </c>
      <c r="QE48" s="471">
        <f t="shared" si="399"/>
        <v>0</v>
      </c>
      <c r="QF48" s="471">
        <f t="shared" si="399"/>
        <v>0</v>
      </c>
      <c r="QG48" s="471">
        <f t="shared" si="399"/>
        <v>0</v>
      </c>
      <c r="QH48" s="471">
        <f t="shared" si="399"/>
        <v>0</v>
      </c>
      <c r="QI48" s="471">
        <f t="shared" si="399"/>
        <v>0</v>
      </c>
      <c r="QJ48" s="471">
        <f t="shared" si="399"/>
        <v>0</v>
      </c>
      <c r="QK48" s="471">
        <f t="shared" si="399"/>
        <v>0</v>
      </c>
      <c r="QL48" s="471">
        <f t="shared" si="399"/>
        <v>0</v>
      </c>
      <c r="QM48" s="471">
        <f t="shared" si="399"/>
        <v>0</v>
      </c>
      <c r="QN48" s="471">
        <f t="shared" si="399"/>
        <v>0</v>
      </c>
      <c r="QO48" s="471">
        <f t="shared" si="399"/>
        <v>0</v>
      </c>
      <c r="QP48" s="471">
        <f t="shared" si="399"/>
        <v>0</v>
      </c>
      <c r="QQ48" s="471">
        <f t="shared" si="399"/>
        <v>0</v>
      </c>
      <c r="QR48" s="471">
        <f t="shared" si="399"/>
        <v>0</v>
      </c>
      <c r="QS48" s="471">
        <f t="shared" si="399"/>
        <v>0</v>
      </c>
      <c r="QT48" s="471">
        <f t="shared" si="399"/>
        <v>0</v>
      </c>
      <c r="QU48" s="471">
        <f t="shared" si="400"/>
        <v>0</v>
      </c>
      <c r="QV48" s="471">
        <f t="shared" si="400"/>
        <v>0</v>
      </c>
      <c r="QW48" s="471">
        <f t="shared" si="400"/>
        <v>0</v>
      </c>
      <c r="QX48" s="471">
        <f t="shared" si="400"/>
        <v>0</v>
      </c>
      <c r="QY48" s="471">
        <f t="shared" si="400"/>
        <v>0</v>
      </c>
      <c r="QZ48" s="471">
        <f t="shared" si="400"/>
        <v>0</v>
      </c>
      <c r="RA48" s="471">
        <f t="shared" si="400"/>
        <v>0</v>
      </c>
      <c r="RB48" s="471">
        <f t="shared" si="400"/>
        <v>0</v>
      </c>
      <c r="RC48" s="471">
        <f t="shared" si="400"/>
        <v>0</v>
      </c>
      <c r="RD48" s="471">
        <f t="shared" si="400"/>
        <v>0</v>
      </c>
      <c r="RE48" s="471">
        <f t="shared" si="400"/>
        <v>0</v>
      </c>
      <c r="RF48" s="471">
        <f t="shared" si="400"/>
        <v>0</v>
      </c>
      <c r="RG48" s="471">
        <f t="shared" si="400"/>
        <v>0</v>
      </c>
      <c r="RH48" s="471">
        <f t="shared" si="400"/>
        <v>0</v>
      </c>
      <c r="RI48" s="471">
        <f t="shared" si="400"/>
        <v>0</v>
      </c>
      <c r="RJ48" s="471">
        <f t="shared" si="400"/>
        <v>0</v>
      </c>
      <c r="RK48" s="471">
        <f t="shared" si="401"/>
        <v>0</v>
      </c>
      <c r="RL48" s="471">
        <f t="shared" si="401"/>
        <v>0</v>
      </c>
      <c r="RM48" s="471">
        <f t="shared" si="401"/>
        <v>0</v>
      </c>
      <c r="RN48" s="471">
        <f t="shared" si="401"/>
        <v>0</v>
      </c>
      <c r="RO48" s="471">
        <f t="shared" si="401"/>
        <v>0</v>
      </c>
      <c r="RP48" s="471">
        <f t="shared" si="401"/>
        <v>0</v>
      </c>
      <c r="RQ48" s="471">
        <f t="shared" si="401"/>
        <v>0</v>
      </c>
      <c r="RR48" s="471">
        <f t="shared" si="401"/>
        <v>0</v>
      </c>
      <c r="RS48" s="471">
        <f t="shared" si="401"/>
        <v>0</v>
      </c>
      <c r="RT48" s="471">
        <f t="shared" si="401"/>
        <v>0</v>
      </c>
      <c r="RU48" s="471">
        <f t="shared" si="401"/>
        <v>0</v>
      </c>
      <c r="RV48" s="471">
        <f t="shared" si="401"/>
        <v>0</v>
      </c>
      <c r="RW48" s="471">
        <f t="shared" si="401"/>
        <v>0</v>
      </c>
      <c r="RX48" s="471">
        <f t="shared" si="401"/>
        <v>0</v>
      </c>
      <c r="RY48" s="471">
        <f t="shared" si="401"/>
        <v>0</v>
      </c>
      <c r="RZ48" s="471">
        <f t="shared" si="401"/>
        <v>0</v>
      </c>
      <c r="SA48" s="471">
        <f t="shared" si="402"/>
        <v>0</v>
      </c>
      <c r="SB48" s="471">
        <f t="shared" si="402"/>
        <v>0</v>
      </c>
      <c r="SC48" s="471">
        <f t="shared" si="402"/>
        <v>0</v>
      </c>
      <c r="SD48" s="471">
        <f t="shared" si="402"/>
        <v>0</v>
      </c>
      <c r="SE48" s="471">
        <f t="shared" si="402"/>
        <v>0</v>
      </c>
      <c r="SF48" s="471">
        <f t="shared" si="402"/>
        <v>0</v>
      </c>
      <c r="SG48" s="471">
        <f t="shared" si="402"/>
        <v>0</v>
      </c>
      <c r="SH48" s="471">
        <f t="shared" si="402"/>
        <v>0</v>
      </c>
      <c r="SI48" s="471">
        <f t="shared" si="402"/>
        <v>0</v>
      </c>
      <c r="SJ48" s="471">
        <f t="shared" si="402"/>
        <v>0</v>
      </c>
      <c r="SK48" s="471">
        <f t="shared" si="402"/>
        <v>0</v>
      </c>
      <c r="SL48" s="471">
        <f t="shared" si="402"/>
        <v>0</v>
      </c>
      <c r="SM48" s="471">
        <f t="shared" si="402"/>
        <v>0</v>
      </c>
      <c r="SN48" s="471">
        <f t="shared" si="402"/>
        <v>0</v>
      </c>
      <c r="SO48" s="471">
        <f t="shared" si="402"/>
        <v>0</v>
      </c>
      <c r="SP48" s="471">
        <f t="shared" si="402"/>
        <v>0</v>
      </c>
      <c r="SQ48" s="471">
        <f t="shared" si="403"/>
        <v>0</v>
      </c>
      <c r="SR48" s="471">
        <f t="shared" si="403"/>
        <v>0</v>
      </c>
      <c r="SS48" s="471">
        <f t="shared" si="403"/>
        <v>0</v>
      </c>
      <c r="ST48" s="471">
        <f t="shared" si="403"/>
        <v>0</v>
      </c>
      <c r="SU48" s="471">
        <f t="shared" si="403"/>
        <v>0</v>
      </c>
      <c r="SV48" s="471">
        <f t="shared" si="403"/>
        <v>0</v>
      </c>
      <c r="SW48" s="471">
        <f t="shared" si="403"/>
        <v>0</v>
      </c>
      <c r="SX48" s="471">
        <f t="shared" si="403"/>
        <v>0</v>
      </c>
      <c r="SY48" s="471">
        <f t="shared" si="403"/>
        <v>0</v>
      </c>
      <c r="SZ48" s="471">
        <f t="shared" si="403"/>
        <v>0</v>
      </c>
      <c r="TA48" s="471">
        <f t="shared" si="403"/>
        <v>0</v>
      </c>
      <c r="TB48" s="471">
        <f t="shared" si="403"/>
        <v>0</v>
      </c>
      <c r="TC48" s="471">
        <f t="shared" si="403"/>
        <v>0</v>
      </c>
      <c r="TD48" s="471">
        <f t="shared" si="403"/>
        <v>0</v>
      </c>
      <c r="TE48" s="471">
        <f t="shared" si="403"/>
        <v>0</v>
      </c>
      <c r="TF48" s="471">
        <f t="shared" si="403"/>
        <v>0</v>
      </c>
      <c r="TG48" s="471">
        <f t="shared" si="404"/>
        <v>0</v>
      </c>
      <c r="TH48" s="471">
        <f t="shared" si="404"/>
        <v>0</v>
      </c>
      <c r="TI48" s="471">
        <f t="shared" si="404"/>
        <v>0</v>
      </c>
      <c r="TJ48" s="471">
        <f t="shared" si="404"/>
        <v>0</v>
      </c>
      <c r="TK48" s="471">
        <f t="shared" si="404"/>
        <v>0</v>
      </c>
      <c r="TL48" s="471">
        <f t="shared" si="404"/>
        <v>0</v>
      </c>
      <c r="TM48" s="471">
        <f t="shared" si="404"/>
        <v>0</v>
      </c>
      <c r="TN48" s="471">
        <f t="shared" si="404"/>
        <v>0</v>
      </c>
      <c r="TO48" s="471">
        <f t="shared" si="404"/>
        <v>0</v>
      </c>
      <c r="TP48" s="471">
        <f t="shared" si="404"/>
        <v>0</v>
      </c>
      <c r="TQ48" s="471">
        <f t="shared" si="404"/>
        <v>0</v>
      </c>
      <c r="TR48" s="471">
        <f t="shared" si="404"/>
        <v>0</v>
      </c>
      <c r="TS48" s="471">
        <f t="shared" si="404"/>
        <v>0</v>
      </c>
      <c r="TT48" s="471">
        <f t="shared" si="404"/>
        <v>0</v>
      </c>
      <c r="TU48" s="471">
        <f t="shared" si="404"/>
        <v>0</v>
      </c>
      <c r="TV48" s="471">
        <f t="shared" si="404"/>
        <v>0</v>
      </c>
      <c r="TW48" s="471">
        <f t="shared" si="405"/>
        <v>0</v>
      </c>
      <c r="TX48" s="471">
        <f t="shared" si="405"/>
        <v>0</v>
      </c>
      <c r="TY48" s="471">
        <f t="shared" si="405"/>
        <v>0</v>
      </c>
      <c r="TZ48" s="471">
        <f t="shared" si="405"/>
        <v>0</v>
      </c>
      <c r="UA48" s="471">
        <f t="shared" si="405"/>
        <v>0</v>
      </c>
      <c r="UB48" s="471">
        <f t="shared" si="405"/>
        <v>0</v>
      </c>
      <c r="UC48" s="471">
        <f t="shared" si="405"/>
        <v>0</v>
      </c>
      <c r="UD48" s="471">
        <f t="shared" si="405"/>
        <v>0</v>
      </c>
      <c r="UE48" s="471">
        <f t="shared" si="405"/>
        <v>0</v>
      </c>
      <c r="UF48" s="471">
        <f t="shared" si="405"/>
        <v>0</v>
      </c>
      <c r="UG48" s="471">
        <f t="shared" si="405"/>
        <v>0</v>
      </c>
      <c r="UH48" s="471">
        <f t="shared" si="405"/>
        <v>0</v>
      </c>
      <c r="UI48" s="471">
        <f t="shared" si="405"/>
        <v>0</v>
      </c>
      <c r="UJ48" s="471">
        <f t="shared" si="405"/>
        <v>0</v>
      </c>
      <c r="UK48" s="471">
        <f t="shared" si="405"/>
        <v>0</v>
      </c>
      <c r="UL48" s="471">
        <f t="shared" si="405"/>
        <v>0</v>
      </c>
      <c r="UM48" s="471">
        <f t="shared" si="406"/>
        <v>0</v>
      </c>
      <c r="UN48" s="471">
        <f t="shared" si="406"/>
        <v>0</v>
      </c>
      <c r="UO48" s="471">
        <f t="shared" si="406"/>
        <v>0</v>
      </c>
      <c r="UP48" s="471">
        <f t="shared" si="406"/>
        <v>0</v>
      </c>
      <c r="UQ48" s="471">
        <f t="shared" si="406"/>
        <v>0</v>
      </c>
      <c r="UR48" s="471">
        <f t="shared" si="406"/>
        <v>0</v>
      </c>
      <c r="US48" s="471">
        <f t="shared" si="406"/>
        <v>0</v>
      </c>
      <c r="UT48" s="471">
        <f t="shared" si="406"/>
        <v>0</v>
      </c>
      <c r="UU48" s="471">
        <f t="shared" si="406"/>
        <v>0</v>
      </c>
      <c r="UV48" s="471">
        <f t="shared" si="406"/>
        <v>0</v>
      </c>
      <c r="UW48" s="471">
        <f t="shared" si="406"/>
        <v>0</v>
      </c>
      <c r="UX48" s="471">
        <f t="shared" si="406"/>
        <v>0</v>
      </c>
      <c r="UY48" s="471">
        <f t="shared" si="406"/>
        <v>0</v>
      </c>
      <c r="UZ48" s="471">
        <f t="shared" si="406"/>
        <v>0</v>
      </c>
      <c r="VA48" s="471">
        <f t="shared" si="406"/>
        <v>0</v>
      </c>
      <c r="VB48" s="471">
        <f t="shared" si="406"/>
        <v>0</v>
      </c>
      <c r="VC48" s="471">
        <f t="shared" si="407"/>
        <v>0</v>
      </c>
      <c r="VD48" s="471">
        <f t="shared" si="407"/>
        <v>0</v>
      </c>
      <c r="VE48" s="471">
        <f t="shared" si="407"/>
        <v>0</v>
      </c>
      <c r="VF48" s="471">
        <f t="shared" si="407"/>
        <v>0</v>
      </c>
      <c r="VG48" s="471">
        <f t="shared" si="407"/>
        <v>0</v>
      </c>
      <c r="VH48" s="471">
        <f t="shared" si="407"/>
        <v>0</v>
      </c>
      <c r="VI48" s="471">
        <f t="shared" si="407"/>
        <v>0</v>
      </c>
      <c r="VJ48" s="471">
        <f t="shared" si="407"/>
        <v>0</v>
      </c>
      <c r="VK48" s="471">
        <f t="shared" si="407"/>
        <v>0</v>
      </c>
      <c r="VL48" s="471">
        <f t="shared" si="407"/>
        <v>0</v>
      </c>
      <c r="VM48" s="471">
        <f t="shared" si="407"/>
        <v>0</v>
      </c>
      <c r="VN48" s="471">
        <f t="shared" si="407"/>
        <v>0</v>
      </c>
      <c r="VO48" s="471">
        <f t="shared" si="407"/>
        <v>0</v>
      </c>
      <c r="VP48" s="471">
        <f t="shared" si="407"/>
        <v>0</v>
      </c>
      <c r="VQ48" s="471">
        <f t="shared" si="407"/>
        <v>0</v>
      </c>
      <c r="VR48" s="471">
        <f t="shared" si="407"/>
        <v>0</v>
      </c>
      <c r="VS48" s="471">
        <f t="shared" si="408"/>
        <v>0</v>
      </c>
      <c r="VT48" s="471">
        <f t="shared" si="408"/>
        <v>0</v>
      </c>
      <c r="VU48" s="471">
        <f t="shared" si="408"/>
        <v>0</v>
      </c>
      <c r="VV48" s="471">
        <f t="shared" si="408"/>
        <v>0</v>
      </c>
      <c r="VW48" s="471">
        <f t="shared" si="408"/>
        <v>0</v>
      </c>
      <c r="VX48" s="471">
        <f t="shared" si="408"/>
        <v>0</v>
      </c>
      <c r="VY48" s="471">
        <f t="shared" si="408"/>
        <v>0</v>
      </c>
      <c r="VZ48" s="471">
        <f t="shared" si="408"/>
        <v>0</v>
      </c>
      <c r="WA48" s="471">
        <f t="shared" si="408"/>
        <v>0</v>
      </c>
      <c r="WB48" s="471">
        <f t="shared" si="408"/>
        <v>0</v>
      </c>
      <c r="WC48" s="471">
        <f t="shared" si="408"/>
        <v>0</v>
      </c>
      <c r="WD48" s="471">
        <f t="shared" si="408"/>
        <v>0</v>
      </c>
    </row>
    <row r="49" spans="1:602" x14ac:dyDescent="0.35">
      <c r="A49" s="29"/>
      <c r="B49" s="29">
        <f t="shared" si="359"/>
        <v>18</v>
      </c>
      <c r="C49" s="29" t="s">
        <v>4</v>
      </c>
      <c r="D49" s="29" t="s">
        <v>82</v>
      </c>
      <c r="E49" s="69">
        <f>INDEX('Current RAP - 2024-25 Cycle'!$K:$K,MATCH('24-25 Projection - RAP Tendered'!$D49,'Current RAP - 2024-25 Cycle'!$C:$C,0),1)</f>
        <v>12605932.210000001</v>
      </c>
      <c r="F49" s="69">
        <f>INDEX('Current RAP - 2024-25 Cycle'!$G:$G,MATCH('24-25 Projection - RAP Tendered'!$D49,'Current RAP - 2024-25 Cycle'!$C:$C,0),1)</f>
        <v>8160812.3200000003</v>
      </c>
      <c r="G49" s="69">
        <f t="shared" si="345"/>
        <v>4445119.8900000006</v>
      </c>
      <c r="H49" s="69">
        <f t="shared" si="360"/>
        <v>8160812.3200000003</v>
      </c>
      <c r="I49" s="32">
        <v>45474</v>
      </c>
      <c r="J49" s="32">
        <v>45838</v>
      </c>
      <c r="K49" s="29" t="str">
        <f>INDEX('Current RAP - 2024-25 Cycle'!$D:$D,MATCH('24-25 Projection - RAP Tendered'!$D49,'Current RAP - 2024-25 Cycle'!$C:$C,0),1)</f>
        <v>IPCA</v>
      </c>
      <c r="L49" s="32" t="s">
        <v>10</v>
      </c>
      <c r="M49" s="32" t="s">
        <v>10</v>
      </c>
      <c r="N49" s="81">
        <v>0</v>
      </c>
      <c r="O49" s="81">
        <v>0</v>
      </c>
      <c r="P49" s="69">
        <f>IFERROR(INDEX('Tendered, Ruling 920-2025'!$F$19:$F$31,MATCH($D49,'Tendered, Ruling 920-2025'!$C$19:$C$31,0))-INDEX('Tendered, Ruling 920-2025'!$D$19:$D$31,MATCH($D49,'Tendered, Ruling 920-2025'!$C$19:$C$31,0)),0)</f>
        <v>0</v>
      </c>
      <c r="Q49" s="32">
        <f>INDEX('Current RAP - 2024-25 Cycle'!$L:$L,MATCH('24-25 Projection - RAP Tendered'!$D49,'Current RAP - 2024-25 Cycle'!$C:$C,0),1)</f>
        <v>40829</v>
      </c>
      <c r="R49" s="32">
        <f>INDEX('Current RAP - 2024-25 Cycle'!$M:$M,MATCH('24-25 Projection - RAP Tendered'!$D49,'Current RAP - 2024-25 Cycle'!$C:$C,0),1)</f>
        <v>51787</v>
      </c>
      <c r="S49" s="29"/>
      <c r="T49" s="29" t="str">
        <f t="shared" si="346"/>
        <v>009/2011</v>
      </c>
      <c r="U49" s="36">
        <f t="shared" si="347"/>
        <v>12.605932209999999</v>
      </c>
      <c r="V49" s="36">
        <f t="shared" si="347"/>
        <v>12.605932209999999</v>
      </c>
      <c r="W49" s="36">
        <f t="shared" si="347"/>
        <v>12.605932209999999</v>
      </c>
      <c r="X49" s="36">
        <f t="shared" si="347"/>
        <v>12.605932209999999</v>
      </c>
      <c r="Y49" s="36">
        <f t="shared" si="347"/>
        <v>12.605932209999999</v>
      </c>
      <c r="Z49" s="36">
        <f t="shared" si="347"/>
        <v>12.605932209999999</v>
      </c>
      <c r="AA49" s="36">
        <f t="shared" si="347"/>
        <v>12.605932209999999</v>
      </c>
      <c r="AB49" s="36">
        <f t="shared" si="347"/>
        <v>12.605932209999999</v>
      </c>
      <c r="AC49" s="36">
        <f t="shared" si="347"/>
        <v>12.605932209999999</v>
      </c>
      <c r="AD49" s="36">
        <f t="shared" si="347"/>
        <v>12.605932209999999</v>
      </c>
      <c r="AE49" s="36">
        <f t="shared" si="347"/>
        <v>12.605932209999999</v>
      </c>
      <c r="AF49" s="36">
        <f t="shared" si="347"/>
        <v>12.605932209999999</v>
      </c>
      <c r="AG49" s="36">
        <f t="shared" si="347"/>
        <v>12.605932209999999</v>
      </c>
      <c r="AH49" s="36">
        <f t="shared" si="347"/>
        <v>12.605932209999999</v>
      </c>
      <c r="AI49" s="36">
        <f t="shared" si="347"/>
        <v>12.605932209999999</v>
      </c>
      <c r="AJ49" s="36">
        <f t="shared" si="347"/>
        <v>12.605932209999999</v>
      </c>
      <c r="AK49" s="36">
        <f t="shared" si="412"/>
        <v>12.605932209999999</v>
      </c>
      <c r="AL49" s="36">
        <f t="shared" si="412"/>
        <v>3.5920129415591404</v>
      </c>
      <c r="AM49" s="36">
        <f t="shared" si="412"/>
        <v>0</v>
      </c>
      <c r="AN49" s="36">
        <f t="shared" si="412"/>
        <v>0</v>
      </c>
      <c r="AO49" s="36">
        <f t="shared" si="412"/>
        <v>0</v>
      </c>
      <c r="AP49" s="36">
        <f t="shared" si="412"/>
        <v>0</v>
      </c>
      <c r="AQ49" s="36">
        <f t="shared" si="412"/>
        <v>0</v>
      </c>
      <c r="AR49" s="36">
        <f t="shared" si="412"/>
        <v>0</v>
      </c>
      <c r="AS49" s="36">
        <f t="shared" si="412"/>
        <v>0</v>
      </c>
      <c r="AT49" s="36">
        <f t="shared" si="412"/>
        <v>0</v>
      </c>
      <c r="AU49" s="36">
        <f t="shared" si="412"/>
        <v>0</v>
      </c>
      <c r="AV49" s="36">
        <f t="shared" si="412"/>
        <v>0</v>
      </c>
      <c r="AW49" s="36">
        <f t="shared" si="412"/>
        <v>0</v>
      </c>
      <c r="AX49" s="36">
        <f t="shared" si="412"/>
        <v>0</v>
      </c>
      <c r="AY49" s="36">
        <f t="shared" si="412"/>
        <v>0</v>
      </c>
      <c r="AZ49" s="36">
        <f t="shared" si="412"/>
        <v>0</v>
      </c>
      <c r="BA49" s="36">
        <f t="shared" si="413"/>
        <v>0</v>
      </c>
      <c r="BB49" s="36">
        <f t="shared" si="413"/>
        <v>0</v>
      </c>
      <c r="BD49" s="29" t="str">
        <f t="shared" si="348"/>
        <v>009/2011</v>
      </c>
      <c r="BE49" s="36">
        <f t="shared" si="349"/>
        <v>3.1514830525000006</v>
      </c>
      <c r="BF49" s="36">
        <f t="shared" si="349"/>
        <v>3.1514830525000006</v>
      </c>
      <c r="BG49" s="36">
        <f t="shared" si="349"/>
        <v>3.1514830525000006</v>
      </c>
      <c r="BH49" s="36">
        <f t="shared" si="349"/>
        <v>3.1514830525000006</v>
      </c>
      <c r="BI49" s="36">
        <f t="shared" si="349"/>
        <v>3.1514830525000006</v>
      </c>
      <c r="BJ49" s="36">
        <f t="shared" si="349"/>
        <v>3.1514830525000006</v>
      </c>
      <c r="BK49" s="36">
        <f t="shared" si="349"/>
        <v>3.1514830525000006</v>
      </c>
      <c r="BL49" s="36">
        <f t="shared" si="349"/>
        <v>3.1514830525000006</v>
      </c>
      <c r="BM49" s="36">
        <f t="shared" si="349"/>
        <v>3.1514830525000006</v>
      </c>
      <c r="BN49" s="36">
        <f t="shared" si="349"/>
        <v>3.1514830525000006</v>
      </c>
      <c r="BO49" s="36">
        <f t="shared" si="349"/>
        <v>3.1514830525000006</v>
      </c>
      <c r="BP49" s="36">
        <f t="shared" si="349"/>
        <v>3.1514830525000006</v>
      </c>
      <c r="BQ49" s="36">
        <f t="shared" si="349"/>
        <v>3.1514830525000006</v>
      </c>
      <c r="BR49" s="36">
        <f t="shared" si="349"/>
        <v>3.1514830525000006</v>
      </c>
      <c r="BS49" s="36">
        <f t="shared" si="349"/>
        <v>3.1514830525000006</v>
      </c>
      <c r="BT49" s="36">
        <f t="shared" si="349"/>
        <v>3.1514830525000006</v>
      </c>
      <c r="BU49" s="36">
        <f t="shared" si="414"/>
        <v>3.1514830525000006</v>
      </c>
      <c r="BV49" s="36">
        <f t="shared" si="414"/>
        <v>3.1514830525000006</v>
      </c>
      <c r="BW49" s="36">
        <f t="shared" si="414"/>
        <v>3.1514830525000006</v>
      </c>
      <c r="BX49" s="36">
        <f t="shared" si="414"/>
        <v>3.1514830525000006</v>
      </c>
      <c r="BY49" s="36">
        <f t="shared" si="414"/>
        <v>3.1514830525000006</v>
      </c>
      <c r="BZ49" s="36">
        <f t="shared" si="414"/>
        <v>3.1514830525000006</v>
      </c>
      <c r="CA49" s="36">
        <f t="shared" si="414"/>
        <v>3.1514830525000006</v>
      </c>
      <c r="CB49" s="36">
        <f t="shared" si="414"/>
        <v>3.1514830525000006</v>
      </c>
      <c r="CC49" s="36">
        <f t="shared" si="414"/>
        <v>3.1514830525000006</v>
      </c>
      <c r="CD49" s="36">
        <f t="shared" si="414"/>
        <v>3.1514830525000006</v>
      </c>
      <c r="CE49" s="36">
        <f t="shared" si="414"/>
        <v>3.1514830525000006</v>
      </c>
      <c r="CF49" s="36">
        <f t="shared" si="414"/>
        <v>3.1514830525000006</v>
      </c>
      <c r="CG49" s="36">
        <f t="shared" si="414"/>
        <v>3.1514830525000006</v>
      </c>
      <c r="CH49" s="36">
        <f t="shared" si="414"/>
        <v>3.1514830525000006</v>
      </c>
      <c r="CI49" s="36">
        <f t="shared" si="414"/>
        <v>3.1514830525000006</v>
      </c>
      <c r="CJ49" s="36">
        <f t="shared" si="414"/>
        <v>3.1514830525000006</v>
      </c>
      <c r="CK49" s="36">
        <f t="shared" si="415"/>
        <v>3.1514830525000006</v>
      </c>
      <c r="CL49" s="36">
        <f t="shared" si="415"/>
        <v>3.1514830525000006</v>
      </c>
      <c r="CM49" s="36">
        <f t="shared" si="415"/>
        <v>3.1514830525000006</v>
      </c>
      <c r="CN49" s="36">
        <f t="shared" si="415"/>
        <v>3.1514830525000006</v>
      </c>
      <c r="CO49" s="36">
        <f t="shared" si="415"/>
        <v>3.1514830525000006</v>
      </c>
      <c r="CP49" s="36">
        <f t="shared" si="415"/>
        <v>3.1514830525000006</v>
      </c>
      <c r="CQ49" s="36">
        <f t="shared" si="415"/>
        <v>3.1514830525000006</v>
      </c>
      <c r="CR49" s="36">
        <f t="shared" si="415"/>
        <v>3.1514830525000006</v>
      </c>
      <c r="CS49" s="36">
        <f t="shared" si="415"/>
        <v>3.1514830525000006</v>
      </c>
      <c r="CT49" s="36">
        <f t="shared" si="415"/>
        <v>3.1514830525000006</v>
      </c>
      <c r="CU49" s="36">
        <f t="shared" si="415"/>
        <v>3.1514830525000006</v>
      </c>
      <c r="CV49" s="36">
        <f t="shared" si="415"/>
        <v>3.1514830525000006</v>
      </c>
      <c r="CW49" s="36">
        <f t="shared" si="415"/>
        <v>3.1514830525000006</v>
      </c>
      <c r="CX49" s="36">
        <f t="shared" si="415"/>
        <v>3.1514830525000006</v>
      </c>
      <c r="CY49" s="36">
        <f t="shared" si="415"/>
        <v>3.1514830525000006</v>
      </c>
      <c r="CZ49" s="36">
        <f t="shared" si="415"/>
        <v>3.1514830525000006</v>
      </c>
      <c r="DA49" s="36">
        <f t="shared" si="416"/>
        <v>3.1514830525000006</v>
      </c>
      <c r="DB49" s="36">
        <f t="shared" si="416"/>
        <v>3.1514830525000006</v>
      </c>
      <c r="DC49" s="36">
        <f t="shared" si="416"/>
        <v>3.1514830525000006</v>
      </c>
      <c r="DD49" s="36">
        <f t="shared" si="416"/>
        <v>3.1514830525000006</v>
      </c>
      <c r="DE49" s="36">
        <f t="shared" si="416"/>
        <v>3.1514830525000006</v>
      </c>
      <c r="DF49" s="36">
        <f t="shared" si="416"/>
        <v>3.1514830525000006</v>
      </c>
      <c r="DG49" s="36">
        <f t="shared" si="416"/>
        <v>3.1514830525000006</v>
      </c>
      <c r="DH49" s="36">
        <f t="shared" si="416"/>
        <v>3.1514830525000006</v>
      </c>
      <c r="DI49" s="36">
        <f t="shared" si="416"/>
        <v>3.1514830525000006</v>
      </c>
      <c r="DJ49" s="36">
        <f t="shared" si="416"/>
        <v>3.1514830525000006</v>
      </c>
      <c r="DK49" s="36">
        <f t="shared" si="416"/>
        <v>3.1514830525000006</v>
      </c>
      <c r="DL49" s="36">
        <f t="shared" si="416"/>
        <v>3.1514830525000006</v>
      </c>
      <c r="DM49" s="36">
        <f t="shared" si="416"/>
        <v>3.1514830525000006</v>
      </c>
      <c r="DN49" s="36">
        <f t="shared" si="416"/>
        <v>3.1514830525000006</v>
      </c>
      <c r="DO49" s="36">
        <f t="shared" si="416"/>
        <v>3.1514830525000006</v>
      </c>
      <c r="DP49" s="36">
        <f t="shared" si="416"/>
        <v>3.1514830525000006</v>
      </c>
      <c r="DQ49" s="36">
        <f t="shared" si="417"/>
        <v>3.1514830525000006</v>
      </c>
      <c r="DR49" s="36">
        <f t="shared" si="417"/>
        <v>3.1514830525000006</v>
      </c>
      <c r="DS49" s="36">
        <f t="shared" si="417"/>
        <v>3.1514830525000006</v>
      </c>
      <c r="DT49" s="36">
        <f t="shared" si="417"/>
        <v>3.1514830525000006</v>
      </c>
      <c r="DU49" s="36">
        <f t="shared" si="417"/>
        <v>3.1514830525000006</v>
      </c>
      <c r="DV49" s="36">
        <f t="shared" si="417"/>
        <v>0.44052988905913981</v>
      </c>
      <c r="DW49" s="36">
        <f t="shared" si="417"/>
        <v>0</v>
      </c>
      <c r="DX49" s="36">
        <f t="shared" si="417"/>
        <v>0</v>
      </c>
      <c r="DY49" s="36">
        <f t="shared" si="417"/>
        <v>0</v>
      </c>
      <c r="DZ49" s="36">
        <f t="shared" si="417"/>
        <v>0</v>
      </c>
      <c r="EA49" s="36">
        <f t="shared" si="417"/>
        <v>0</v>
      </c>
      <c r="EB49" s="36">
        <f t="shared" si="417"/>
        <v>0</v>
      </c>
      <c r="EC49" s="36">
        <f t="shared" si="417"/>
        <v>0</v>
      </c>
      <c r="ED49" s="36">
        <f t="shared" si="417"/>
        <v>0</v>
      </c>
      <c r="EE49" s="36">
        <f t="shared" si="417"/>
        <v>0</v>
      </c>
      <c r="EF49" s="36">
        <f t="shared" si="417"/>
        <v>0</v>
      </c>
      <c r="EG49" s="36">
        <f t="shared" si="421"/>
        <v>0</v>
      </c>
      <c r="EH49" s="36">
        <f t="shared" si="421"/>
        <v>0</v>
      </c>
      <c r="EI49" s="36">
        <f t="shared" si="421"/>
        <v>0</v>
      </c>
      <c r="EJ49" s="36">
        <f t="shared" si="421"/>
        <v>0</v>
      </c>
      <c r="EK49" s="36">
        <f t="shared" si="421"/>
        <v>0</v>
      </c>
      <c r="EL49" s="36">
        <f t="shared" si="421"/>
        <v>0</v>
      </c>
      <c r="EM49" s="36">
        <f t="shared" si="421"/>
        <v>0</v>
      </c>
      <c r="EN49" s="36">
        <f t="shared" si="421"/>
        <v>0</v>
      </c>
      <c r="EO49" s="36">
        <f t="shared" si="421"/>
        <v>0</v>
      </c>
      <c r="EP49" s="36">
        <f t="shared" si="421"/>
        <v>0</v>
      </c>
      <c r="EQ49" s="36">
        <f t="shared" si="421"/>
        <v>0</v>
      </c>
      <c r="ER49" s="36">
        <f t="shared" si="421"/>
        <v>0</v>
      </c>
      <c r="ES49" s="36">
        <f t="shared" si="421"/>
        <v>0</v>
      </c>
      <c r="ET49" s="36">
        <f t="shared" si="421"/>
        <v>0</v>
      </c>
      <c r="EU49" s="36">
        <f t="shared" si="421"/>
        <v>0</v>
      </c>
      <c r="EV49" s="36">
        <f t="shared" si="418"/>
        <v>0</v>
      </c>
      <c r="EW49" s="36">
        <f t="shared" si="418"/>
        <v>0</v>
      </c>
      <c r="EX49" s="36">
        <f t="shared" si="418"/>
        <v>0</v>
      </c>
      <c r="EY49" s="36">
        <f t="shared" si="418"/>
        <v>0</v>
      </c>
      <c r="EZ49" s="36">
        <f t="shared" si="418"/>
        <v>0</v>
      </c>
      <c r="FA49" s="36">
        <f t="shared" si="418"/>
        <v>0</v>
      </c>
      <c r="FB49" s="36">
        <f t="shared" si="418"/>
        <v>0</v>
      </c>
      <c r="FC49" s="36">
        <f t="shared" si="418"/>
        <v>0</v>
      </c>
      <c r="FD49" s="36">
        <f t="shared" si="418"/>
        <v>0</v>
      </c>
      <c r="FE49" s="36">
        <f t="shared" si="418"/>
        <v>0</v>
      </c>
      <c r="FF49" s="36">
        <f t="shared" si="418"/>
        <v>0</v>
      </c>
      <c r="FG49" s="36">
        <f t="shared" si="418"/>
        <v>0</v>
      </c>
      <c r="FH49" s="36">
        <f t="shared" si="418"/>
        <v>0</v>
      </c>
      <c r="FI49" s="36">
        <f t="shared" si="418"/>
        <v>0</v>
      </c>
      <c r="FJ49" s="36">
        <f t="shared" si="418"/>
        <v>0</v>
      </c>
      <c r="FK49" s="36">
        <f t="shared" si="419"/>
        <v>0</v>
      </c>
      <c r="FL49" s="36">
        <f t="shared" si="419"/>
        <v>0</v>
      </c>
      <c r="FM49" s="36">
        <f t="shared" si="419"/>
        <v>0</v>
      </c>
      <c r="FN49" s="36">
        <f t="shared" si="419"/>
        <v>0</v>
      </c>
      <c r="FO49" s="36">
        <f t="shared" si="419"/>
        <v>0</v>
      </c>
      <c r="FP49" s="36">
        <f t="shared" si="419"/>
        <v>0</v>
      </c>
      <c r="FQ49" s="36">
        <f t="shared" si="419"/>
        <v>0</v>
      </c>
      <c r="FR49" s="36">
        <f t="shared" si="419"/>
        <v>0</v>
      </c>
      <c r="FS49" s="36">
        <f t="shared" si="419"/>
        <v>0</v>
      </c>
      <c r="FT49" s="36">
        <f t="shared" si="419"/>
        <v>0</v>
      </c>
      <c r="FU49" s="36">
        <f t="shared" si="419"/>
        <v>0</v>
      </c>
      <c r="FV49" s="36">
        <f t="shared" si="419"/>
        <v>0</v>
      </c>
      <c r="FW49" s="36">
        <f t="shared" si="419"/>
        <v>0</v>
      </c>
      <c r="FX49" s="36">
        <f t="shared" si="419"/>
        <v>0</v>
      </c>
      <c r="FY49" s="36">
        <f t="shared" si="419"/>
        <v>0</v>
      </c>
      <c r="FZ49" s="36">
        <f t="shared" si="419"/>
        <v>0</v>
      </c>
      <c r="GA49" s="36">
        <f t="shared" si="420"/>
        <v>0</v>
      </c>
      <c r="GB49" s="36">
        <f t="shared" si="411"/>
        <v>0</v>
      </c>
      <c r="GC49" s="36">
        <f t="shared" si="369"/>
        <v>0</v>
      </c>
      <c r="GD49" s="36">
        <f t="shared" si="422"/>
        <v>0</v>
      </c>
      <c r="GE49" s="36">
        <f t="shared" si="422"/>
        <v>0</v>
      </c>
      <c r="GF49" s="36">
        <f t="shared" si="422"/>
        <v>0</v>
      </c>
      <c r="GG49" s="36">
        <f t="shared" si="422"/>
        <v>0</v>
      </c>
      <c r="GH49" s="36">
        <f t="shared" si="422"/>
        <v>0</v>
      </c>
      <c r="GI49" s="36">
        <f t="shared" si="422"/>
        <v>0</v>
      </c>
      <c r="GJ49" s="36">
        <f t="shared" si="422"/>
        <v>0</v>
      </c>
      <c r="GL49" s="29" t="str">
        <f t="shared" si="350"/>
        <v>009/2011</v>
      </c>
      <c r="GM49" s="263">
        <f t="shared" si="423"/>
        <v>1.0504943508333335</v>
      </c>
      <c r="GN49" s="263">
        <f t="shared" si="423"/>
        <v>1.0504943508333335</v>
      </c>
      <c r="GO49" s="263">
        <f t="shared" si="423"/>
        <v>1.0504943508333335</v>
      </c>
      <c r="GP49" s="263">
        <f t="shared" si="423"/>
        <v>1.0504943508333335</v>
      </c>
      <c r="GQ49" s="263">
        <f t="shared" si="423"/>
        <v>1.0504943508333335</v>
      </c>
      <c r="GR49" s="263">
        <f t="shared" si="423"/>
        <v>1.0504943508333335</v>
      </c>
      <c r="GS49" s="263">
        <f t="shared" si="423"/>
        <v>1.0504943508333335</v>
      </c>
      <c r="GT49" s="263">
        <f t="shared" si="423"/>
        <v>1.0504943508333335</v>
      </c>
      <c r="GU49" s="263">
        <f t="shared" si="423"/>
        <v>1.0504943508333335</v>
      </c>
      <c r="GV49" s="263">
        <f t="shared" si="423"/>
        <v>1.0504943508333335</v>
      </c>
      <c r="GW49" s="263">
        <f t="shared" si="423"/>
        <v>1.0504943508333335</v>
      </c>
      <c r="GX49" s="263">
        <f t="shared" si="423"/>
        <v>1.0504943508333335</v>
      </c>
      <c r="GY49" s="471">
        <f t="shared" si="384"/>
        <v>1.0504943508333335</v>
      </c>
      <c r="GZ49" s="471">
        <f t="shared" si="384"/>
        <v>1.0504943508333335</v>
      </c>
      <c r="HA49" s="471">
        <f t="shared" si="384"/>
        <v>1.0504943508333335</v>
      </c>
      <c r="HB49" s="471">
        <f t="shared" si="384"/>
        <v>1.0504943508333335</v>
      </c>
      <c r="HC49" s="471">
        <f t="shared" si="384"/>
        <v>1.0504943508333335</v>
      </c>
      <c r="HD49" s="471">
        <f t="shared" si="384"/>
        <v>1.0504943508333335</v>
      </c>
      <c r="HE49" s="471">
        <f t="shared" si="384"/>
        <v>1.0504943508333335</v>
      </c>
      <c r="HF49" s="471">
        <f t="shared" si="384"/>
        <v>1.0504943508333335</v>
      </c>
      <c r="HG49" s="471">
        <f t="shared" si="384"/>
        <v>1.0504943508333335</v>
      </c>
      <c r="HH49" s="471">
        <f t="shared" si="384"/>
        <v>1.0504943508333335</v>
      </c>
      <c r="HI49" s="471">
        <f t="shared" si="384"/>
        <v>1.0504943508333335</v>
      </c>
      <c r="HJ49" s="471">
        <f t="shared" si="384"/>
        <v>1.0504943508333335</v>
      </c>
      <c r="HK49" s="471">
        <f t="shared" si="384"/>
        <v>1.0504943508333335</v>
      </c>
      <c r="HL49" s="471">
        <f t="shared" si="384"/>
        <v>1.0504943508333335</v>
      </c>
      <c r="HM49" s="471">
        <f t="shared" si="384"/>
        <v>1.0504943508333335</v>
      </c>
      <c r="HN49" s="471">
        <f t="shared" si="384"/>
        <v>1.0504943508333335</v>
      </c>
      <c r="HO49" s="471">
        <f t="shared" si="385"/>
        <v>1.0504943508333335</v>
      </c>
      <c r="HP49" s="471">
        <f t="shared" si="385"/>
        <v>1.0504943508333335</v>
      </c>
      <c r="HQ49" s="471">
        <f t="shared" si="385"/>
        <v>1.0504943508333335</v>
      </c>
      <c r="HR49" s="471">
        <f t="shared" si="385"/>
        <v>1.0504943508333335</v>
      </c>
      <c r="HS49" s="471">
        <f t="shared" si="385"/>
        <v>1.0504943508333335</v>
      </c>
      <c r="HT49" s="471">
        <f t="shared" si="385"/>
        <v>1.0504943508333335</v>
      </c>
      <c r="HU49" s="471">
        <f t="shared" si="385"/>
        <v>1.0504943508333335</v>
      </c>
      <c r="HV49" s="471">
        <f t="shared" si="385"/>
        <v>1.0504943508333335</v>
      </c>
      <c r="HW49" s="471">
        <f t="shared" si="385"/>
        <v>1.0504943508333335</v>
      </c>
      <c r="HX49" s="471">
        <f t="shared" si="385"/>
        <v>1.0504943508333335</v>
      </c>
      <c r="HY49" s="471">
        <f t="shared" si="385"/>
        <v>1.0504943508333335</v>
      </c>
      <c r="HZ49" s="471">
        <f t="shared" si="385"/>
        <v>1.0504943508333335</v>
      </c>
      <c r="IA49" s="471">
        <f t="shared" si="385"/>
        <v>1.0504943508333335</v>
      </c>
      <c r="IB49" s="471">
        <f t="shared" si="385"/>
        <v>1.0504943508333335</v>
      </c>
      <c r="IC49" s="471">
        <f t="shared" si="385"/>
        <v>1.0504943508333335</v>
      </c>
      <c r="ID49" s="471">
        <f t="shared" si="385"/>
        <v>1.0504943508333335</v>
      </c>
      <c r="IE49" s="471">
        <f t="shared" si="386"/>
        <v>1.0504943508333335</v>
      </c>
      <c r="IF49" s="471">
        <f t="shared" si="386"/>
        <v>1.0504943508333335</v>
      </c>
      <c r="IG49" s="471">
        <f t="shared" si="386"/>
        <v>1.0504943508333335</v>
      </c>
      <c r="IH49" s="471">
        <f t="shared" si="386"/>
        <v>1.0504943508333335</v>
      </c>
      <c r="II49" s="471">
        <f t="shared" si="386"/>
        <v>1.0504943508333335</v>
      </c>
      <c r="IJ49" s="471">
        <f t="shared" si="386"/>
        <v>1.0504943508333335</v>
      </c>
      <c r="IK49" s="471">
        <f t="shared" si="386"/>
        <v>1.0504943508333335</v>
      </c>
      <c r="IL49" s="471">
        <f t="shared" si="386"/>
        <v>1.0504943508333335</v>
      </c>
      <c r="IM49" s="471">
        <f t="shared" si="386"/>
        <v>1.0504943508333335</v>
      </c>
      <c r="IN49" s="471">
        <f t="shared" si="386"/>
        <v>1.0504943508333335</v>
      </c>
      <c r="IO49" s="471">
        <f t="shared" si="386"/>
        <v>1.0504943508333335</v>
      </c>
      <c r="IP49" s="471">
        <f t="shared" si="386"/>
        <v>1.0504943508333335</v>
      </c>
      <c r="IQ49" s="471">
        <f t="shared" si="386"/>
        <v>1.0504943508333335</v>
      </c>
      <c r="IR49" s="471">
        <f t="shared" si="386"/>
        <v>1.0504943508333335</v>
      </c>
      <c r="IS49" s="471">
        <f t="shared" si="386"/>
        <v>1.0504943508333335</v>
      </c>
      <c r="IT49" s="471">
        <f t="shared" si="386"/>
        <v>1.0504943508333335</v>
      </c>
      <c r="IU49" s="471">
        <f t="shared" si="387"/>
        <v>1.0504943508333335</v>
      </c>
      <c r="IV49" s="471">
        <f t="shared" si="387"/>
        <v>1.0504943508333335</v>
      </c>
      <c r="IW49" s="471">
        <f t="shared" si="387"/>
        <v>1.0504943508333335</v>
      </c>
      <c r="IX49" s="471">
        <f t="shared" si="387"/>
        <v>1.0504943508333335</v>
      </c>
      <c r="IY49" s="471">
        <f t="shared" si="387"/>
        <v>1.0504943508333335</v>
      </c>
      <c r="IZ49" s="471">
        <f t="shared" si="387"/>
        <v>1.0504943508333335</v>
      </c>
      <c r="JA49" s="471">
        <f t="shared" si="387"/>
        <v>1.0504943508333335</v>
      </c>
      <c r="JB49" s="471">
        <f t="shared" si="387"/>
        <v>1.0504943508333335</v>
      </c>
      <c r="JC49" s="471">
        <f t="shared" si="387"/>
        <v>1.0504943508333335</v>
      </c>
      <c r="JD49" s="471">
        <f t="shared" si="387"/>
        <v>1.0504943508333335</v>
      </c>
      <c r="JE49" s="471">
        <f t="shared" si="387"/>
        <v>1.0504943508333335</v>
      </c>
      <c r="JF49" s="471">
        <f t="shared" si="387"/>
        <v>1.0504943508333335</v>
      </c>
      <c r="JG49" s="471">
        <f t="shared" si="387"/>
        <v>1.0504943508333335</v>
      </c>
      <c r="JH49" s="471">
        <f t="shared" si="387"/>
        <v>1.0504943508333335</v>
      </c>
      <c r="JI49" s="471">
        <f t="shared" si="387"/>
        <v>1.0504943508333335</v>
      </c>
      <c r="JJ49" s="471">
        <f t="shared" si="387"/>
        <v>1.0504943508333335</v>
      </c>
      <c r="JK49" s="471">
        <f t="shared" si="388"/>
        <v>1.0504943508333335</v>
      </c>
      <c r="JL49" s="471">
        <f t="shared" si="388"/>
        <v>1.0504943508333335</v>
      </c>
      <c r="JM49" s="471">
        <f t="shared" si="388"/>
        <v>1.0504943508333335</v>
      </c>
      <c r="JN49" s="471">
        <f t="shared" si="388"/>
        <v>1.0504943508333335</v>
      </c>
      <c r="JO49" s="471">
        <f t="shared" si="388"/>
        <v>1.0504943508333335</v>
      </c>
      <c r="JP49" s="471">
        <f t="shared" si="388"/>
        <v>1.0504943508333335</v>
      </c>
      <c r="JQ49" s="471">
        <f t="shared" si="388"/>
        <v>1.0504943508333335</v>
      </c>
      <c r="JR49" s="471">
        <f t="shared" si="388"/>
        <v>1.0504943508333335</v>
      </c>
      <c r="JS49" s="471">
        <f t="shared" si="388"/>
        <v>1.0504943508333335</v>
      </c>
      <c r="JT49" s="471">
        <f t="shared" si="388"/>
        <v>1.0504943508333335</v>
      </c>
      <c r="JU49" s="471">
        <f t="shared" si="388"/>
        <v>1.0504943508333335</v>
      </c>
      <c r="JV49" s="471">
        <f t="shared" si="388"/>
        <v>1.0504943508333335</v>
      </c>
      <c r="JW49" s="471">
        <f t="shared" si="388"/>
        <v>1.0504943508333335</v>
      </c>
      <c r="JX49" s="471">
        <f t="shared" si="388"/>
        <v>1.0504943508333335</v>
      </c>
      <c r="JY49" s="471">
        <f t="shared" si="388"/>
        <v>1.0504943508333335</v>
      </c>
      <c r="JZ49" s="471">
        <f t="shared" si="388"/>
        <v>1.0504943508333335</v>
      </c>
      <c r="KA49" s="471">
        <f t="shared" si="389"/>
        <v>1.0504943508333335</v>
      </c>
      <c r="KB49" s="471">
        <f t="shared" si="389"/>
        <v>1.0504943508333335</v>
      </c>
      <c r="KC49" s="471">
        <f t="shared" si="389"/>
        <v>1.0504943508333335</v>
      </c>
      <c r="KD49" s="471">
        <f t="shared" si="389"/>
        <v>1.0504943508333335</v>
      </c>
      <c r="KE49" s="471">
        <f t="shared" si="389"/>
        <v>1.0504943508333335</v>
      </c>
      <c r="KF49" s="471">
        <f t="shared" si="389"/>
        <v>1.0504943508333335</v>
      </c>
      <c r="KG49" s="471">
        <f t="shared" si="389"/>
        <v>1.0504943508333335</v>
      </c>
      <c r="KH49" s="471">
        <f t="shared" si="389"/>
        <v>1.0504943508333335</v>
      </c>
      <c r="KI49" s="471">
        <f t="shared" si="389"/>
        <v>1.0504943508333335</v>
      </c>
      <c r="KJ49" s="471">
        <f t="shared" si="389"/>
        <v>1.0504943508333335</v>
      </c>
      <c r="KK49" s="471">
        <f t="shared" si="389"/>
        <v>1.0504943508333335</v>
      </c>
      <c r="KL49" s="471">
        <f t="shared" si="389"/>
        <v>1.0504943508333335</v>
      </c>
      <c r="KM49" s="471">
        <f t="shared" si="389"/>
        <v>1.0504943508333335</v>
      </c>
      <c r="KN49" s="471">
        <f t="shared" si="389"/>
        <v>1.0504943508333335</v>
      </c>
      <c r="KO49" s="471">
        <f t="shared" si="389"/>
        <v>1.0504943508333335</v>
      </c>
      <c r="KP49" s="471">
        <f t="shared" si="389"/>
        <v>1.0504943508333335</v>
      </c>
      <c r="KQ49" s="471">
        <f t="shared" si="390"/>
        <v>1.0504943508333335</v>
      </c>
      <c r="KR49" s="471">
        <f t="shared" si="390"/>
        <v>1.0504943508333335</v>
      </c>
      <c r="KS49" s="471">
        <f t="shared" si="390"/>
        <v>1.0504943508333335</v>
      </c>
      <c r="KT49" s="471">
        <f t="shared" si="390"/>
        <v>1.0504943508333335</v>
      </c>
      <c r="KU49" s="471">
        <f t="shared" si="390"/>
        <v>1.0504943508333335</v>
      </c>
      <c r="KV49" s="471">
        <f t="shared" si="390"/>
        <v>1.0504943508333335</v>
      </c>
      <c r="KW49" s="471">
        <f t="shared" si="390"/>
        <v>1.0504943508333335</v>
      </c>
      <c r="KX49" s="471">
        <f t="shared" si="390"/>
        <v>1.0504943508333335</v>
      </c>
      <c r="KY49" s="471">
        <f t="shared" si="390"/>
        <v>1.0504943508333335</v>
      </c>
      <c r="KZ49" s="471">
        <f t="shared" si="390"/>
        <v>1.0504943508333335</v>
      </c>
      <c r="LA49" s="471">
        <f t="shared" si="390"/>
        <v>1.0504943508333335</v>
      </c>
      <c r="LB49" s="471">
        <f t="shared" si="390"/>
        <v>1.0504943508333335</v>
      </c>
      <c r="LC49" s="471">
        <f t="shared" si="390"/>
        <v>1.0504943508333335</v>
      </c>
      <c r="LD49" s="471">
        <f t="shared" si="390"/>
        <v>1.0504943508333335</v>
      </c>
      <c r="LE49" s="471">
        <f t="shared" si="390"/>
        <v>1.0504943508333335</v>
      </c>
      <c r="LF49" s="471">
        <f t="shared" si="390"/>
        <v>1.0504943508333335</v>
      </c>
      <c r="LG49" s="471">
        <f t="shared" si="391"/>
        <v>1.0504943508333335</v>
      </c>
      <c r="LH49" s="471">
        <f t="shared" si="391"/>
        <v>1.0504943508333335</v>
      </c>
      <c r="LI49" s="471">
        <f t="shared" si="391"/>
        <v>1.0504943508333335</v>
      </c>
      <c r="LJ49" s="471">
        <f t="shared" si="391"/>
        <v>1.0504943508333335</v>
      </c>
      <c r="LK49" s="471">
        <f t="shared" si="391"/>
        <v>1.0504943508333335</v>
      </c>
      <c r="LL49" s="471">
        <f t="shared" si="391"/>
        <v>1.0504943508333335</v>
      </c>
      <c r="LM49" s="471">
        <f t="shared" si="391"/>
        <v>1.0504943508333335</v>
      </c>
      <c r="LN49" s="471">
        <f t="shared" si="391"/>
        <v>1.0504943508333335</v>
      </c>
      <c r="LO49" s="471">
        <f t="shared" si="391"/>
        <v>1.0504943508333335</v>
      </c>
      <c r="LP49" s="471">
        <f t="shared" si="391"/>
        <v>1.0504943508333335</v>
      </c>
      <c r="LQ49" s="471">
        <f t="shared" si="391"/>
        <v>1.0504943508333335</v>
      </c>
      <c r="LR49" s="471">
        <f t="shared" si="391"/>
        <v>1.0504943508333335</v>
      </c>
      <c r="LS49" s="471">
        <f t="shared" si="391"/>
        <v>1.0504943508333335</v>
      </c>
      <c r="LT49" s="471">
        <f t="shared" si="391"/>
        <v>1.0504943508333335</v>
      </c>
      <c r="LU49" s="471">
        <f t="shared" si="391"/>
        <v>1.0504943508333335</v>
      </c>
      <c r="LV49" s="471">
        <f t="shared" si="391"/>
        <v>1.0504943508333335</v>
      </c>
      <c r="LW49" s="471">
        <f t="shared" si="392"/>
        <v>1.0504943508333335</v>
      </c>
      <c r="LX49" s="471">
        <f t="shared" si="392"/>
        <v>1.0504943508333335</v>
      </c>
      <c r="LY49" s="471">
        <f t="shared" si="392"/>
        <v>1.0504943508333335</v>
      </c>
      <c r="LZ49" s="471">
        <f t="shared" si="392"/>
        <v>1.0504943508333335</v>
      </c>
      <c r="MA49" s="471">
        <f t="shared" si="392"/>
        <v>1.0504943508333335</v>
      </c>
      <c r="MB49" s="471">
        <f t="shared" si="392"/>
        <v>1.0504943508333335</v>
      </c>
      <c r="MC49" s="471">
        <f t="shared" si="392"/>
        <v>1.0504943508333335</v>
      </c>
      <c r="MD49" s="471">
        <f t="shared" si="392"/>
        <v>1.0504943508333335</v>
      </c>
      <c r="ME49" s="471">
        <f t="shared" si="392"/>
        <v>1.0504943508333335</v>
      </c>
      <c r="MF49" s="471">
        <f t="shared" si="392"/>
        <v>1.0504943508333335</v>
      </c>
      <c r="MG49" s="471">
        <f t="shared" si="392"/>
        <v>1.0504943508333335</v>
      </c>
      <c r="MH49" s="471">
        <f t="shared" si="392"/>
        <v>1.0504943508333335</v>
      </c>
      <c r="MI49" s="471">
        <f t="shared" si="392"/>
        <v>1.0504943508333335</v>
      </c>
      <c r="MJ49" s="471">
        <f t="shared" si="392"/>
        <v>1.0504943508333335</v>
      </c>
      <c r="MK49" s="471">
        <f t="shared" si="392"/>
        <v>1.0504943508333335</v>
      </c>
      <c r="ML49" s="471">
        <f t="shared" si="392"/>
        <v>1.0504943508333335</v>
      </c>
      <c r="MM49" s="471">
        <f t="shared" si="393"/>
        <v>1.0504943508333335</v>
      </c>
      <c r="MN49" s="471">
        <f t="shared" si="393"/>
        <v>1.0504943508333335</v>
      </c>
      <c r="MO49" s="471">
        <f t="shared" si="393"/>
        <v>1.0504943508333335</v>
      </c>
      <c r="MP49" s="471">
        <f t="shared" si="393"/>
        <v>1.0504943508333335</v>
      </c>
      <c r="MQ49" s="471">
        <f t="shared" si="393"/>
        <v>1.0504943508333335</v>
      </c>
      <c r="MR49" s="471">
        <f t="shared" si="393"/>
        <v>1.0504943508333335</v>
      </c>
      <c r="MS49" s="471">
        <f t="shared" si="393"/>
        <v>1.0504943508333335</v>
      </c>
      <c r="MT49" s="471">
        <f t="shared" si="393"/>
        <v>1.0504943508333335</v>
      </c>
      <c r="MU49" s="471">
        <f t="shared" si="393"/>
        <v>1.0504943508333335</v>
      </c>
      <c r="MV49" s="471">
        <f t="shared" si="393"/>
        <v>1.0504943508333335</v>
      </c>
      <c r="MW49" s="471">
        <f t="shared" si="393"/>
        <v>1.0504943508333335</v>
      </c>
      <c r="MX49" s="471">
        <f t="shared" si="393"/>
        <v>1.0504943508333335</v>
      </c>
      <c r="MY49" s="471">
        <f t="shared" si="393"/>
        <v>1.0504943508333335</v>
      </c>
      <c r="MZ49" s="471">
        <f t="shared" si="393"/>
        <v>1.0504943508333335</v>
      </c>
      <c r="NA49" s="471">
        <f t="shared" si="393"/>
        <v>1.0504943508333335</v>
      </c>
      <c r="NB49" s="471">
        <f t="shared" si="393"/>
        <v>1.0504943508333335</v>
      </c>
      <c r="NC49" s="471">
        <f t="shared" si="394"/>
        <v>1.0504943508333335</v>
      </c>
      <c r="ND49" s="471">
        <f t="shared" si="394"/>
        <v>1.0504943508333335</v>
      </c>
      <c r="NE49" s="471">
        <f t="shared" si="394"/>
        <v>1.0504943508333335</v>
      </c>
      <c r="NF49" s="471">
        <f t="shared" si="394"/>
        <v>1.0504943508333335</v>
      </c>
      <c r="NG49" s="471">
        <f t="shared" si="394"/>
        <v>1.0504943508333335</v>
      </c>
      <c r="NH49" s="471">
        <f t="shared" si="394"/>
        <v>1.0504943508333335</v>
      </c>
      <c r="NI49" s="471">
        <f t="shared" si="394"/>
        <v>1.0504943508333335</v>
      </c>
      <c r="NJ49" s="471">
        <f t="shared" si="394"/>
        <v>1.0504943508333335</v>
      </c>
      <c r="NK49" s="471">
        <f t="shared" si="394"/>
        <v>1.0504943508333335</v>
      </c>
      <c r="NL49" s="471">
        <f t="shared" si="394"/>
        <v>1.0504943508333335</v>
      </c>
      <c r="NM49" s="471">
        <f t="shared" si="394"/>
        <v>1.0504943508333335</v>
      </c>
      <c r="NN49" s="471">
        <f t="shared" si="394"/>
        <v>1.0504943508333335</v>
      </c>
      <c r="NO49" s="471">
        <f t="shared" si="394"/>
        <v>1.0504943508333335</v>
      </c>
      <c r="NP49" s="471">
        <f t="shared" si="394"/>
        <v>1.0504943508333335</v>
      </c>
      <c r="NQ49" s="471">
        <f t="shared" si="394"/>
        <v>1.0504943508333335</v>
      </c>
      <c r="NR49" s="471">
        <f t="shared" si="394"/>
        <v>1.0504943508333335</v>
      </c>
      <c r="NS49" s="471">
        <f t="shared" si="395"/>
        <v>1.0504943508333335</v>
      </c>
      <c r="NT49" s="471">
        <f t="shared" si="395"/>
        <v>1.0504943508333335</v>
      </c>
      <c r="NU49" s="471">
        <f t="shared" si="395"/>
        <v>1.0504943508333335</v>
      </c>
      <c r="NV49" s="471">
        <f t="shared" si="395"/>
        <v>1.0504943508333335</v>
      </c>
      <c r="NW49" s="471">
        <f t="shared" si="395"/>
        <v>1.0504943508333335</v>
      </c>
      <c r="NX49" s="471">
        <f t="shared" si="395"/>
        <v>1.0504943508333335</v>
      </c>
      <c r="NY49" s="471">
        <f t="shared" si="395"/>
        <v>1.0504943508333335</v>
      </c>
      <c r="NZ49" s="471">
        <f t="shared" si="395"/>
        <v>1.0504943508333335</v>
      </c>
      <c r="OA49" s="471">
        <f t="shared" si="395"/>
        <v>1.0504943508333335</v>
      </c>
      <c r="OB49" s="471">
        <f t="shared" si="395"/>
        <v>1.0504943508333335</v>
      </c>
      <c r="OC49" s="471">
        <f t="shared" si="395"/>
        <v>1.0504943508333335</v>
      </c>
      <c r="OD49" s="471">
        <f t="shared" si="395"/>
        <v>1.0504943508333335</v>
      </c>
      <c r="OE49" s="471">
        <f t="shared" si="395"/>
        <v>1.0504943508333335</v>
      </c>
      <c r="OF49" s="471">
        <f t="shared" si="395"/>
        <v>1.0504943508333335</v>
      </c>
      <c r="OG49" s="471">
        <f t="shared" si="395"/>
        <v>1.0504943508333335</v>
      </c>
      <c r="OH49" s="471">
        <f t="shared" si="395"/>
        <v>1.0504943508333335</v>
      </c>
      <c r="OI49" s="471">
        <f t="shared" si="396"/>
        <v>1.0504943508333335</v>
      </c>
      <c r="OJ49" s="471">
        <f t="shared" si="396"/>
        <v>1.0504943508333335</v>
      </c>
      <c r="OK49" s="471">
        <f t="shared" si="396"/>
        <v>1.0504943508333335</v>
      </c>
      <c r="OL49" s="471">
        <f t="shared" si="396"/>
        <v>0.44052988905913981</v>
      </c>
      <c r="OM49" s="471">
        <f t="shared" si="396"/>
        <v>0</v>
      </c>
      <c r="ON49" s="471">
        <f t="shared" si="396"/>
        <v>0</v>
      </c>
      <c r="OO49" s="471">
        <f t="shared" si="396"/>
        <v>0</v>
      </c>
      <c r="OP49" s="471">
        <f t="shared" si="396"/>
        <v>0</v>
      </c>
      <c r="OQ49" s="471">
        <f t="shared" si="396"/>
        <v>0</v>
      </c>
      <c r="OR49" s="471">
        <f t="shared" si="396"/>
        <v>0</v>
      </c>
      <c r="OS49" s="471">
        <f t="shared" si="396"/>
        <v>0</v>
      </c>
      <c r="OT49" s="471">
        <f t="shared" si="396"/>
        <v>0</v>
      </c>
      <c r="OU49" s="471">
        <f t="shared" si="396"/>
        <v>0</v>
      </c>
      <c r="OV49" s="471">
        <f t="shared" si="396"/>
        <v>0</v>
      </c>
      <c r="OW49" s="471">
        <f t="shared" si="396"/>
        <v>0</v>
      </c>
      <c r="OX49" s="471">
        <f t="shared" si="396"/>
        <v>0</v>
      </c>
      <c r="OY49" s="471">
        <f t="shared" si="397"/>
        <v>0</v>
      </c>
      <c r="OZ49" s="471">
        <f t="shared" si="397"/>
        <v>0</v>
      </c>
      <c r="PA49" s="471">
        <f t="shared" si="397"/>
        <v>0</v>
      </c>
      <c r="PB49" s="471">
        <f t="shared" si="397"/>
        <v>0</v>
      </c>
      <c r="PC49" s="471">
        <f t="shared" si="397"/>
        <v>0</v>
      </c>
      <c r="PD49" s="471">
        <f t="shared" si="397"/>
        <v>0</v>
      </c>
      <c r="PE49" s="471">
        <f t="shared" si="397"/>
        <v>0</v>
      </c>
      <c r="PF49" s="471">
        <f t="shared" si="397"/>
        <v>0</v>
      </c>
      <c r="PG49" s="471">
        <f t="shared" si="397"/>
        <v>0</v>
      </c>
      <c r="PH49" s="471">
        <f t="shared" si="397"/>
        <v>0</v>
      </c>
      <c r="PI49" s="471">
        <f t="shared" si="397"/>
        <v>0</v>
      </c>
      <c r="PJ49" s="471">
        <f t="shared" si="397"/>
        <v>0</v>
      </c>
      <c r="PK49" s="471">
        <f t="shared" si="397"/>
        <v>0</v>
      </c>
      <c r="PL49" s="471">
        <f t="shared" si="397"/>
        <v>0</v>
      </c>
      <c r="PM49" s="471">
        <f t="shared" si="397"/>
        <v>0</v>
      </c>
      <c r="PN49" s="471">
        <f t="shared" si="397"/>
        <v>0</v>
      </c>
      <c r="PO49" s="471">
        <f t="shared" si="398"/>
        <v>0</v>
      </c>
      <c r="PP49" s="471">
        <f t="shared" si="398"/>
        <v>0</v>
      </c>
      <c r="PQ49" s="471">
        <f t="shared" si="398"/>
        <v>0</v>
      </c>
      <c r="PR49" s="471">
        <f t="shared" si="398"/>
        <v>0</v>
      </c>
      <c r="PS49" s="471">
        <f t="shared" si="398"/>
        <v>0</v>
      </c>
      <c r="PT49" s="471">
        <f t="shared" si="398"/>
        <v>0</v>
      </c>
      <c r="PU49" s="471">
        <f t="shared" si="398"/>
        <v>0</v>
      </c>
      <c r="PV49" s="471">
        <f t="shared" si="398"/>
        <v>0</v>
      </c>
      <c r="PW49" s="471">
        <f t="shared" si="398"/>
        <v>0</v>
      </c>
      <c r="PX49" s="471">
        <f t="shared" si="398"/>
        <v>0</v>
      </c>
      <c r="PY49" s="471">
        <f t="shared" si="398"/>
        <v>0</v>
      </c>
      <c r="PZ49" s="471">
        <f t="shared" si="398"/>
        <v>0</v>
      </c>
      <c r="QA49" s="471">
        <f t="shared" si="398"/>
        <v>0</v>
      </c>
      <c r="QB49" s="471">
        <f t="shared" si="398"/>
        <v>0</v>
      </c>
      <c r="QC49" s="471">
        <f t="shared" si="398"/>
        <v>0</v>
      </c>
      <c r="QD49" s="471">
        <f t="shared" si="398"/>
        <v>0</v>
      </c>
      <c r="QE49" s="471">
        <f t="shared" si="399"/>
        <v>0</v>
      </c>
      <c r="QF49" s="471">
        <f t="shared" si="399"/>
        <v>0</v>
      </c>
      <c r="QG49" s="471">
        <f t="shared" si="399"/>
        <v>0</v>
      </c>
      <c r="QH49" s="471">
        <f t="shared" si="399"/>
        <v>0</v>
      </c>
      <c r="QI49" s="471">
        <f t="shared" si="399"/>
        <v>0</v>
      </c>
      <c r="QJ49" s="471">
        <f t="shared" si="399"/>
        <v>0</v>
      </c>
      <c r="QK49" s="471">
        <f t="shared" si="399"/>
        <v>0</v>
      </c>
      <c r="QL49" s="471">
        <f t="shared" si="399"/>
        <v>0</v>
      </c>
      <c r="QM49" s="471">
        <f t="shared" si="399"/>
        <v>0</v>
      </c>
      <c r="QN49" s="471">
        <f t="shared" si="399"/>
        <v>0</v>
      </c>
      <c r="QO49" s="471">
        <f t="shared" si="399"/>
        <v>0</v>
      </c>
      <c r="QP49" s="471">
        <f t="shared" si="399"/>
        <v>0</v>
      </c>
      <c r="QQ49" s="471">
        <f t="shared" si="399"/>
        <v>0</v>
      </c>
      <c r="QR49" s="471">
        <f t="shared" si="399"/>
        <v>0</v>
      </c>
      <c r="QS49" s="471">
        <f t="shared" si="399"/>
        <v>0</v>
      </c>
      <c r="QT49" s="471">
        <f t="shared" si="399"/>
        <v>0</v>
      </c>
      <c r="QU49" s="471">
        <f t="shared" si="400"/>
        <v>0</v>
      </c>
      <c r="QV49" s="471">
        <f t="shared" si="400"/>
        <v>0</v>
      </c>
      <c r="QW49" s="471">
        <f t="shared" si="400"/>
        <v>0</v>
      </c>
      <c r="QX49" s="471">
        <f t="shared" si="400"/>
        <v>0</v>
      </c>
      <c r="QY49" s="471">
        <f t="shared" si="400"/>
        <v>0</v>
      </c>
      <c r="QZ49" s="471">
        <f t="shared" si="400"/>
        <v>0</v>
      </c>
      <c r="RA49" s="471">
        <f t="shared" si="400"/>
        <v>0</v>
      </c>
      <c r="RB49" s="471">
        <f t="shared" si="400"/>
        <v>0</v>
      </c>
      <c r="RC49" s="471">
        <f t="shared" si="400"/>
        <v>0</v>
      </c>
      <c r="RD49" s="471">
        <f t="shared" si="400"/>
        <v>0</v>
      </c>
      <c r="RE49" s="471">
        <f t="shared" si="400"/>
        <v>0</v>
      </c>
      <c r="RF49" s="471">
        <f t="shared" si="400"/>
        <v>0</v>
      </c>
      <c r="RG49" s="471">
        <f t="shared" si="400"/>
        <v>0</v>
      </c>
      <c r="RH49" s="471">
        <f t="shared" si="400"/>
        <v>0</v>
      </c>
      <c r="RI49" s="471">
        <f t="shared" si="400"/>
        <v>0</v>
      </c>
      <c r="RJ49" s="471">
        <f t="shared" si="400"/>
        <v>0</v>
      </c>
      <c r="RK49" s="471">
        <f t="shared" si="401"/>
        <v>0</v>
      </c>
      <c r="RL49" s="471">
        <f t="shared" si="401"/>
        <v>0</v>
      </c>
      <c r="RM49" s="471">
        <f t="shared" si="401"/>
        <v>0</v>
      </c>
      <c r="RN49" s="471">
        <f t="shared" si="401"/>
        <v>0</v>
      </c>
      <c r="RO49" s="471">
        <f t="shared" si="401"/>
        <v>0</v>
      </c>
      <c r="RP49" s="471">
        <f t="shared" si="401"/>
        <v>0</v>
      </c>
      <c r="RQ49" s="471">
        <f t="shared" si="401"/>
        <v>0</v>
      </c>
      <c r="RR49" s="471">
        <f t="shared" si="401"/>
        <v>0</v>
      </c>
      <c r="RS49" s="471">
        <f t="shared" si="401"/>
        <v>0</v>
      </c>
      <c r="RT49" s="471">
        <f t="shared" si="401"/>
        <v>0</v>
      </c>
      <c r="RU49" s="471">
        <f t="shared" si="401"/>
        <v>0</v>
      </c>
      <c r="RV49" s="471">
        <f t="shared" si="401"/>
        <v>0</v>
      </c>
      <c r="RW49" s="471">
        <f t="shared" si="401"/>
        <v>0</v>
      </c>
      <c r="RX49" s="471">
        <f t="shared" si="401"/>
        <v>0</v>
      </c>
      <c r="RY49" s="471">
        <f t="shared" si="401"/>
        <v>0</v>
      </c>
      <c r="RZ49" s="471">
        <f t="shared" si="401"/>
        <v>0</v>
      </c>
      <c r="SA49" s="471">
        <f t="shared" si="402"/>
        <v>0</v>
      </c>
      <c r="SB49" s="471">
        <f t="shared" si="402"/>
        <v>0</v>
      </c>
      <c r="SC49" s="471">
        <f t="shared" si="402"/>
        <v>0</v>
      </c>
      <c r="SD49" s="471">
        <f t="shared" si="402"/>
        <v>0</v>
      </c>
      <c r="SE49" s="471">
        <f t="shared" si="402"/>
        <v>0</v>
      </c>
      <c r="SF49" s="471">
        <f t="shared" si="402"/>
        <v>0</v>
      </c>
      <c r="SG49" s="471">
        <f t="shared" si="402"/>
        <v>0</v>
      </c>
      <c r="SH49" s="471">
        <f t="shared" si="402"/>
        <v>0</v>
      </c>
      <c r="SI49" s="471">
        <f t="shared" si="402"/>
        <v>0</v>
      </c>
      <c r="SJ49" s="471">
        <f t="shared" si="402"/>
        <v>0</v>
      </c>
      <c r="SK49" s="471">
        <f t="shared" si="402"/>
        <v>0</v>
      </c>
      <c r="SL49" s="471">
        <f t="shared" si="402"/>
        <v>0</v>
      </c>
      <c r="SM49" s="471">
        <f t="shared" si="402"/>
        <v>0</v>
      </c>
      <c r="SN49" s="471">
        <f t="shared" si="402"/>
        <v>0</v>
      </c>
      <c r="SO49" s="471">
        <f t="shared" si="402"/>
        <v>0</v>
      </c>
      <c r="SP49" s="471">
        <f t="shared" si="402"/>
        <v>0</v>
      </c>
      <c r="SQ49" s="471">
        <f t="shared" si="403"/>
        <v>0</v>
      </c>
      <c r="SR49" s="471">
        <f t="shared" si="403"/>
        <v>0</v>
      </c>
      <c r="SS49" s="471">
        <f t="shared" si="403"/>
        <v>0</v>
      </c>
      <c r="ST49" s="471">
        <f t="shared" si="403"/>
        <v>0</v>
      </c>
      <c r="SU49" s="471">
        <f t="shared" si="403"/>
        <v>0</v>
      </c>
      <c r="SV49" s="471">
        <f t="shared" si="403"/>
        <v>0</v>
      </c>
      <c r="SW49" s="471">
        <f t="shared" si="403"/>
        <v>0</v>
      </c>
      <c r="SX49" s="471">
        <f t="shared" si="403"/>
        <v>0</v>
      </c>
      <c r="SY49" s="471">
        <f t="shared" si="403"/>
        <v>0</v>
      </c>
      <c r="SZ49" s="471">
        <f t="shared" si="403"/>
        <v>0</v>
      </c>
      <c r="TA49" s="471">
        <f t="shared" si="403"/>
        <v>0</v>
      </c>
      <c r="TB49" s="471">
        <f t="shared" si="403"/>
        <v>0</v>
      </c>
      <c r="TC49" s="471">
        <f t="shared" si="403"/>
        <v>0</v>
      </c>
      <c r="TD49" s="471">
        <f t="shared" si="403"/>
        <v>0</v>
      </c>
      <c r="TE49" s="471">
        <f t="shared" si="403"/>
        <v>0</v>
      </c>
      <c r="TF49" s="471">
        <f t="shared" si="403"/>
        <v>0</v>
      </c>
      <c r="TG49" s="471">
        <f t="shared" si="404"/>
        <v>0</v>
      </c>
      <c r="TH49" s="471">
        <f t="shared" si="404"/>
        <v>0</v>
      </c>
      <c r="TI49" s="471">
        <f t="shared" si="404"/>
        <v>0</v>
      </c>
      <c r="TJ49" s="471">
        <f t="shared" si="404"/>
        <v>0</v>
      </c>
      <c r="TK49" s="471">
        <f t="shared" si="404"/>
        <v>0</v>
      </c>
      <c r="TL49" s="471">
        <f t="shared" si="404"/>
        <v>0</v>
      </c>
      <c r="TM49" s="471">
        <f t="shared" si="404"/>
        <v>0</v>
      </c>
      <c r="TN49" s="471">
        <f t="shared" si="404"/>
        <v>0</v>
      </c>
      <c r="TO49" s="471">
        <f t="shared" si="404"/>
        <v>0</v>
      </c>
      <c r="TP49" s="471">
        <f t="shared" si="404"/>
        <v>0</v>
      </c>
      <c r="TQ49" s="471">
        <f t="shared" si="404"/>
        <v>0</v>
      </c>
      <c r="TR49" s="471">
        <f t="shared" si="404"/>
        <v>0</v>
      </c>
      <c r="TS49" s="471">
        <f t="shared" si="404"/>
        <v>0</v>
      </c>
      <c r="TT49" s="471">
        <f t="shared" si="404"/>
        <v>0</v>
      </c>
      <c r="TU49" s="471">
        <f t="shared" si="404"/>
        <v>0</v>
      </c>
      <c r="TV49" s="471">
        <f t="shared" si="404"/>
        <v>0</v>
      </c>
      <c r="TW49" s="471">
        <f t="shared" si="405"/>
        <v>0</v>
      </c>
      <c r="TX49" s="471">
        <f t="shared" si="405"/>
        <v>0</v>
      </c>
      <c r="TY49" s="471">
        <f t="shared" si="405"/>
        <v>0</v>
      </c>
      <c r="TZ49" s="471">
        <f t="shared" si="405"/>
        <v>0</v>
      </c>
      <c r="UA49" s="471">
        <f t="shared" si="405"/>
        <v>0</v>
      </c>
      <c r="UB49" s="471">
        <f t="shared" si="405"/>
        <v>0</v>
      </c>
      <c r="UC49" s="471">
        <f t="shared" si="405"/>
        <v>0</v>
      </c>
      <c r="UD49" s="471">
        <f t="shared" si="405"/>
        <v>0</v>
      </c>
      <c r="UE49" s="471">
        <f t="shared" si="405"/>
        <v>0</v>
      </c>
      <c r="UF49" s="471">
        <f t="shared" si="405"/>
        <v>0</v>
      </c>
      <c r="UG49" s="471">
        <f t="shared" si="405"/>
        <v>0</v>
      </c>
      <c r="UH49" s="471">
        <f t="shared" si="405"/>
        <v>0</v>
      </c>
      <c r="UI49" s="471">
        <f t="shared" si="405"/>
        <v>0</v>
      </c>
      <c r="UJ49" s="471">
        <f t="shared" si="405"/>
        <v>0</v>
      </c>
      <c r="UK49" s="471">
        <f t="shared" si="405"/>
        <v>0</v>
      </c>
      <c r="UL49" s="471">
        <f t="shared" si="405"/>
        <v>0</v>
      </c>
      <c r="UM49" s="471">
        <f t="shared" si="406"/>
        <v>0</v>
      </c>
      <c r="UN49" s="471">
        <f t="shared" si="406"/>
        <v>0</v>
      </c>
      <c r="UO49" s="471">
        <f t="shared" si="406"/>
        <v>0</v>
      </c>
      <c r="UP49" s="471">
        <f t="shared" si="406"/>
        <v>0</v>
      </c>
      <c r="UQ49" s="471">
        <f t="shared" si="406"/>
        <v>0</v>
      </c>
      <c r="UR49" s="471">
        <f t="shared" si="406"/>
        <v>0</v>
      </c>
      <c r="US49" s="471">
        <f t="shared" si="406"/>
        <v>0</v>
      </c>
      <c r="UT49" s="471">
        <f t="shared" si="406"/>
        <v>0</v>
      </c>
      <c r="UU49" s="471">
        <f t="shared" si="406"/>
        <v>0</v>
      </c>
      <c r="UV49" s="471">
        <f t="shared" si="406"/>
        <v>0</v>
      </c>
      <c r="UW49" s="471">
        <f t="shared" si="406"/>
        <v>0</v>
      </c>
      <c r="UX49" s="471">
        <f t="shared" si="406"/>
        <v>0</v>
      </c>
      <c r="UY49" s="471">
        <f t="shared" si="406"/>
        <v>0</v>
      </c>
      <c r="UZ49" s="471">
        <f t="shared" si="406"/>
        <v>0</v>
      </c>
      <c r="VA49" s="471">
        <f t="shared" si="406"/>
        <v>0</v>
      </c>
      <c r="VB49" s="471">
        <f t="shared" si="406"/>
        <v>0</v>
      </c>
      <c r="VC49" s="471">
        <f t="shared" si="407"/>
        <v>0</v>
      </c>
      <c r="VD49" s="471">
        <f t="shared" si="407"/>
        <v>0</v>
      </c>
      <c r="VE49" s="471">
        <f t="shared" si="407"/>
        <v>0</v>
      </c>
      <c r="VF49" s="471">
        <f t="shared" si="407"/>
        <v>0</v>
      </c>
      <c r="VG49" s="471">
        <f t="shared" si="407"/>
        <v>0</v>
      </c>
      <c r="VH49" s="471">
        <f t="shared" si="407"/>
        <v>0</v>
      </c>
      <c r="VI49" s="471">
        <f t="shared" si="407"/>
        <v>0</v>
      </c>
      <c r="VJ49" s="471">
        <f t="shared" si="407"/>
        <v>0</v>
      </c>
      <c r="VK49" s="471">
        <f t="shared" si="407"/>
        <v>0</v>
      </c>
      <c r="VL49" s="471">
        <f t="shared" si="407"/>
        <v>0</v>
      </c>
      <c r="VM49" s="471">
        <f t="shared" si="407"/>
        <v>0</v>
      </c>
      <c r="VN49" s="471">
        <f t="shared" si="407"/>
        <v>0</v>
      </c>
      <c r="VO49" s="471">
        <f t="shared" si="407"/>
        <v>0</v>
      </c>
      <c r="VP49" s="471">
        <f t="shared" si="407"/>
        <v>0</v>
      </c>
      <c r="VQ49" s="471">
        <f t="shared" si="407"/>
        <v>0</v>
      </c>
      <c r="VR49" s="471">
        <f t="shared" si="407"/>
        <v>0</v>
      </c>
      <c r="VS49" s="471">
        <f t="shared" si="408"/>
        <v>0</v>
      </c>
      <c r="VT49" s="471">
        <f t="shared" si="408"/>
        <v>0</v>
      </c>
      <c r="VU49" s="471">
        <f t="shared" si="408"/>
        <v>0</v>
      </c>
      <c r="VV49" s="471">
        <f t="shared" si="408"/>
        <v>0</v>
      </c>
      <c r="VW49" s="471">
        <f t="shared" si="408"/>
        <v>0</v>
      </c>
      <c r="VX49" s="471">
        <f t="shared" si="408"/>
        <v>0</v>
      </c>
      <c r="VY49" s="471">
        <f t="shared" si="408"/>
        <v>0</v>
      </c>
      <c r="VZ49" s="471">
        <f t="shared" si="408"/>
        <v>0</v>
      </c>
      <c r="WA49" s="471">
        <f t="shared" si="408"/>
        <v>0</v>
      </c>
      <c r="WB49" s="471">
        <f t="shared" si="408"/>
        <v>0</v>
      </c>
      <c r="WC49" s="471">
        <f t="shared" si="408"/>
        <v>0</v>
      </c>
      <c r="WD49" s="471">
        <f t="shared" si="408"/>
        <v>0</v>
      </c>
    </row>
    <row r="50" spans="1:602" x14ac:dyDescent="0.35">
      <c r="A50" s="29"/>
      <c r="B50" s="29">
        <f t="shared" si="359"/>
        <v>19</v>
      </c>
      <c r="C50" s="29" t="s">
        <v>4</v>
      </c>
      <c r="D50" s="29" t="s">
        <v>83</v>
      </c>
      <c r="E50" s="69">
        <f>INDEX('Current RAP - 2024-25 Cycle'!$K:$K,MATCH('24-25 Projection - RAP Tendered'!$D50,'Current RAP - 2024-25 Cycle'!$C:$C,0),1)</f>
        <v>20146773.609999999</v>
      </c>
      <c r="F50" s="69">
        <f>INDEX('Current RAP - 2024-25 Cycle'!$G:$G,MATCH('24-25 Projection - RAP Tendered'!$D50,'Current RAP - 2024-25 Cycle'!$C:$C,0),1)</f>
        <v>15773334.42</v>
      </c>
      <c r="G50" s="69">
        <f t="shared" si="345"/>
        <v>4373439.1899999995</v>
      </c>
      <c r="H50" s="69">
        <f t="shared" si="360"/>
        <v>15773334.42</v>
      </c>
      <c r="I50" s="32">
        <v>45474</v>
      </c>
      <c r="J50" s="32">
        <v>45838</v>
      </c>
      <c r="K50" s="29" t="str">
        <f>INDEX('Current RAP - 2024-25 Cycle'!$D:$D,MATCH('24-25 Projection - RAP Tendered'!$D50,'Current RAP - 2024-25 Cycle'!$C:$C,0),1)</f>
        <v>IPCA</v>
      </c>
      <c r="L50" s="32" t="s">
        <v>10</v>
      </c>
      <c r="M50" s="32" t="s">
        <v>10</v>
      </c>
      <c r="N50" s="81">
        <v>0</v>
      </c>
      <c r="O50" s="81">
        <v>0</v>
      </c>
      <c r="P50" s="69">
        <f>IFERROR(INDEX('Tendered, Ruling 920-2025'!$F$19:$F$31,MATCH($D50,'Tendered, Ruling 920-2025'!$C$19:$C$31,0))-INDEX('Tendered, Ruling 920-2025'!$D$19:$D$31,MATCH($D50,'Tendered, Ruling 920-2025'!$C$19:$C$31,0)),0)</f>
        <v>0</v>
      </c>
      <c r="Q50" s="32">
        <f>INDEX('Current RAP - 2024-25 Cycle'!$L:$L,MATCH('24-25 Projection - RAP Tendered'!$D50,'Current RAP - 2024-25 Cycle'!$C:$C,0),1)</f>
        <v>40829</v>
      </c>
      <c r="R50" s="32">
        <f>INDEX('Current RAP - 2024-25 Cycle'!$M:$M,MATCH('24-25 Projection - RAP Tendered'!$D50,'Current RAP - 2024-25 Cycle'!$C:$C,0),1)</f>
        <v>51787</v>
      </c>
      <c r="S50" s="29"/>
      <c r="T50" s="29" t="str">
        <f t="shared" si="346"/>
        <v>010/2011</v>
      </c>
      <c r="U50" s="36">
        <f t="shared" si="347"/>
        <v>20.14677361</v>
      </c>
      <c r="V50" s="36">
        <f t="shared" si="347"/>
        <v>20.14677361</v>
      </c>
      <c r="W50" s="36">
        <f t="shared" si="347"/>
        <v>20.14677361</v>
      </c>
      <c r="X50" s="36">
        <f t="shared" si="347"/>
        <v>20.14677361</v>
      </c>
      <c r="Y50" s="36">
        <f t="shared" si="347"/>
        <v>20.14677361</v>
      </c>
      <c r="Z50" s="36">
        <f t="shared" si="347"/>
        <v>20.14677361</v>
      </c>
      <c r="AA50" s="36">
        <f t="shared" si="347"/>
        <v>20.14677361</v>
      </c>
      <c r="AB50" s="36">
        <f t="shared" si="347"/>
        <v>20.14677361</v>
      </c>
      <c r="AC50" s="36">
        <f t="shared" si="347"/>
        <v>20.14677361</v>
      </c>
      <c r="AD50" s="36">
        <f t="shared" si="347"/>
        <v>20.14677361</v>
      </c>
      <c r="AE50" s="36">
        <f t="shared" si="347"/>
        <v>20.14677361</v>
      </c>
      <c r="AF50" s="36">
        <f t="shared" si="347"/>
        <v>20.14677361</v>
      </c>
      <c r="AG50" s="36">
        <f t="shared" si="347"/>
        <v>20.14677361</v>
      </c>
      <c r="AH50" s="36">
        <f t="shared" si="347"/>
        <v>20.14677361</v>
      </c>
      <c r="AI50" s="36">
        <f t="shared" si="347"/>
        <v>20.14677361</v>
      </c>
      <c r="AJ50" s="36">
        <f t="shared" si="347"/>
        <v>20.14677361</v>
      </c>
      <c r="AK50" s="36">
        <f t="shared" si="412"/>
        <v>20.14677361</v>
      </c>
      <c r="AL50" s="36">
        <f t="shared" si="412"/>
        <v>5.740747318978495</v>
      </c>
      <c r="AM50" s="36">
        <f t="shared" si="412"/>
        <v>0</v>
      </c>
      <c r="AN50" s="36">
        <f t="shared" si="412"/>
        <v>0</v>
      </c>
      <c r="AO50" s="36">
        <f t="shared" si="412"/>
        <v>0</v>
      </c>
      <c r="AP50" s="36">
        <f t="shared" si="412"/>
        <v>0</v>
      </c>
      <c r="AQ50" s="36">
        <f t="shared" si="412"/>
        <v>0</v>
      </c>
      <c r="AR50" s="36">
        <f t="shared" si="412"/>
        <v>0</v>
      </c>
      <c r="AS50" s="36">
        <f t="shared" si="412"/>
        <v>0</v>
      </c>
      <c r="AT50" s="36">
        <f t="shared" si="412"/>
        <v>0</v>
      </c>
      <c r="AU50" s="36">
        <f t="shared" si="412"/>
        <v>0</v>
      </c>
      <c r="AV50" s="36">
        <f t="shared" si="412"/>
        <v>0</v>
      </c>
      <c r="AW50" s="36">
        <f t="shared" si="412"/>
        <v>0</v>
      </c>
      <c r="AX50" s="36">
        <f t="shared" si="412"/>
        <v>0</v>
      </c>
      <c r="AY50" s="36">
        <f t="shared" si="412"/>
        <v>0</v>
      </c>
      <c r="AZ50" s="36">
        <f t="shared" si="412"/>
        <v>0</v>
      </c>
      <c r="BA50" s="36">
        <f t="shared" si="413"/>
        <v>0</v>
      </c>
      <c r="BB50" s="36">
        <f t="shared" si="413"/>
        <v>0</v>
      </c>
      <c r="BD50" s="29" t="str">
        <f t="shared" si="348"/>
        <v>010/2011</v>
      </c>
      <c r="BE50" s="36">
        <f t="shared" si="349"/>
        <v>5.0366934025000001</v>
      </c>
      <c r="BF50" s="36">
        <f t="shared" si="349"/>
        <v>5.0366934025000001</v>
      </c>
      <c r="BG50" s="36">
        <f t="shared" si="349"/>
        <v>5.0366934025000001</v>
      </c>
      <c r="BH50" s="36">
        <f t="shared" si="349"/>
        <v>5.0366934025000001</v>
      </c>
      <c r="BI50" s="36">
        <f t="shared" si="349"/>
        <v>5.0366934025000001</v>
      </c>
      <c r="BJ50" s="36">
        <f t="shared" si="349"/>
        <v>5.0366934025000001</v>
      </c>
      <c r="BK50" s="36">
        <f t="shared" si="349"/>
        <v>5.0366934025000001</v>
      </c>
      <c r="BL50" s="36">
        <f t="shared" si="349"/>
        <v>5.0366934025000001</v>
      </c>
      <c r="BM50" s="36">
        <f t="shared" si="349"/>
        <v>5.0366934025000001</v>
      </c>
      <c r="BN50" s="36">
        <f t="shared" si="349"/>
        <v>5.0366934025000001</v>
      </c>
      <c r="BO50" s="36">
        <f t="shared" si="349"/>
        <v>5.0366934025000001</v>
      </c>
      <c r="BP50" s="36">
        <f t="shared" si="349"/>
        <v>5.0366934025000001</v>
      </c>
      <c r="BQ50" s="36">
        <f t="shared" si="349"/>
        <v>5.0366934025000001</v>
      </c>
      <c r="BR50" s="36">
        <f t="shared" si="349"/>
        <v>5.0366934025000001</v>
      </c>
      <c r="BS50" s="36">
        <f t="shared" si="349"/>
        <v>5.0366934025000001</v>
      </c>
      <c r="BT50" s="36">
        <f t="shared" si="349"/>
        <v>5.0366934025000001</v>
      </c>
      <c r="BU50" s="36">
        <f t="shared" si="414"/>
        <v>5.0366934025000001</v>
      </c>
      <c r="BV50" s="36">
        <f t="shared" si="414"/>
        <v>5.0366934025000001</v>
      </c>
      <c r="BW50" s="36">
        <f t="shared" si="414"/>
        <v>5.0366934025000001</v>
      </c>
      <c r="BX50" s="36">
        <f t="shared" si="414"/>
        <v>5.0366934025000001</v>
      </c>
      <c r="BY50" s="36">
        <f t="shared" si="414"/>
        <v>5.0366934025000001</v>
      </c>
      <c r="BZ50" s="36">
        <f t="shared" si="414"/>
        <v>5.0366934025000001</v>
      </c>
      <c r="CA50" s="36">
        <f t="shared" si="414"/>
        <v>5.0366934025000001</v>
      </c>
      <c r="CB50" s="36">
        <f t="shared" si="414"/>
        <v>5.0366934025000001</v>
      </c>
      <c r="CC50" s="36">
        <f t="shared" si="414"/>
        <v>5.0366934025000001</v>
      </c>
      <c r="CD50" s="36">
        <f t="shared" si="414"/>
        <v>5.0366934025000001</v>
      </c>
      <c r="CE50" s="36">
        <f t="shared" si="414"/>
        <v>5.0366934025000001</v>
      </c>
      <c r="CF50" s="36">
        <f t="shared" si="414"/>
        <v>5.0366934025000001</v>
      </c>
      <c r="CG50" s="36">
        <f t="shared" si="414"/>
        <v>5.0366934025000001</v>
      </c>
      <c r="CH50" s="36">
        <f t="shared" si="414"/>
        <v>5.0366934025000001</v>
      </c>
      <c r="CI50" s="36">
        <f t="shared" si="414"/>
        <v>5.0366934025000001</v>
      </c>
      <c r="CJ50" s="36">
        <f t="shared" si="414"/>
        <v>5.0366934025000001</v>
      </c>
      <c r="CK50" s="36">
        <f t="shared" si="415"/>
        <v>5.0366934025000001</v>
      </c>
      <c r="CL50" s="36">
        <f t="shared" si="415"/>
        <v>5.0366934025000001</v>
      </c>
      <c r="CM50" s="36">
        <f t="shared" si="415"/>
        <v>5.0366934025000001</v>
      </c>
      <c r="CN50" s="36">
        <f t="shared" si="415"/>
        <v>5.0366934025000001</v>
      </c>
      <c r="CO50" s="36">
        <f t="shared" si="415"/>
        <v>5.0366934025000001</v>
      </c>
      <c r="CP50" s="36">
        <f t="shared" si="415"/>
        <v>5.0366934025000001</v>
      </c>
      <c r="CQ50" s="36">
        <f t="shared" si="415"/>
        <v>5.0366934025000001</v>
      </c>
      <c r="CR50" s="36">
        <f t="shared" si="415"/>
        <v>5.0366934025000001</v>
      </c>
      <c r="CS50" s="36">
        <f t="shared" si="415"/>
        <v>5.0366934025000001</v>
      </c>
      <c r="CT50" s="36">
        <f t="shared" si="415"/>
        <v>5.0366934025000001</v>
      </c>
      <c r="CU50" s="36">
        <f t="shared" si="415"/>
        <v>5.0366934025000001</v>
      </c>
      <c r="CV50" s="36">
        <f t="shared" si="415"/>
        <v>5.0366934025000001</v>
      </c>
      <c r="CW50" s="36">
        <f t="shared" si="415"/>
        <v>5.0366934025000001</v>
      </c>
      <c r="CX50" s="36">
        <f t="shared" si="415"/>
        <v>5.0366934025000001</v>
      </c>
      <c r="CY50" s="36">
        <f t="shared" si="415"/>
        <v>5.0366934025000001</v>
      </c>
      <c r="CZ50" s="36">
        <f t="shared" si="415"/>
        <v>5.0366934025000001</v>
      </c>
      <c r="DA50" s="36">
        <f t="shared" si="416"/>
        <v>5.0366934025000001</v>
      </c>
      <c r="DB50" s="36">
        <f t="shared" si="416"/>
        <v>5.0366934025000001</v>
      </c>
      <c r="DC50" s="36">
        <f t="shared" si="416"/>
        <v>5.0366934025000001</v>
      </c>
      <c r="DD50" s="36">
        <f t="shared" si="416"/>
        <v>5.0366934025000001</v>
      </c>
      <c r="DE50" s="36">
        <f t="shared" si="416"/>
        <v>5.0366934025000001</v>
      </c>
      <c r="DF50" s="36">
        <f t="shared" si="416"/>
        <v>5.0366934025000001</v>
      </c>
      <c r="DG50" s="36">
        <f t="shared" si="416"/>
        <v>5.0366934025000001</v>
      </c>
      <c r="DH50" s="36">
        <f t="shared" si="416"/>
        <v>5.0366934025000001</v>
      </c>
      <c r="DI50" s="36">
        <f t="shared" si="416"/>
        <v>5.0366934025000001</v>
      </c>
      <c r="DJ50" s="36">
        <f t="shared" si="416"/>
        <v>5.0366934025000001</v>
      </c>
      <c r="DK50" s="36">
        <f t="shared" si="416"/>
        <v>5.0366934025000001</v>
      </c>
      <c r="DL50" s="36">
        <f t="shared" si="416"/>
        <v>5.0366934025000001</v>
      </c>
      <c r="DM50" s="36">
        <f t="shared" si="416"/>
        <v>5.0366934025000001</v>
      </c>
      <c r="DN50" s="36">
        <f t="shared" si="416"/>
        <v>5.0366934025000001</v>
      </c>
      <c r="DO50" s="36">
        <f t="shared" si="416"/>
        <v>5.0366934025000001</v>
      </c>
      <c r="DP50" s="36">
        <f t="shared" si="416"/>
        <v>5.0366934025000001</v>
      </c>
      <c r="DQ50" s="36">
        <f t="shared" si="417"/>
        <v>5.0366934025000001</v>
      </c>
      <c r="DR50" s="36">
        <f t="shared" si="417"/>
        <v>5.0366934025000001</v>
      </c>
      <c r="DS50" s="36">
        <f t="shared" si="417"/>
        <v>5.0366934025000001</v>
      </c>
      <c r="DT50" s="36">
        <f t="shared" si="417"/>
        <v>5.0366934025000001</v>
      </c>
      <c r="DU50" s="36">
        <f t="shared" si="417"/>
        <v>5.0366934025000001</v>
      </c>
      <c r="DV50" s="36">
        <f t="shared" si="417"/>
        <v>0.70405391647849458</v>
      </c>
      <c r="DW50" s="36">
        <f t="shared" si="417"/>
        <v>0</v>
      </c>
      <c r="DX50" s="36">
        <f t="shared" si="417"/>
        <v>0</v>
      </c>
      <c r="DY50" s="36">
        <f t="shared" si="417"/>
        <v>0</v>
      </c>
      <c r="DZ50" s="36">
        <f t="shared" si="417"/>
        <v>0</v>
      </c>
      <c r="EA50" s="36">
        <f t="shared" si="417"/>
        <v>0</v>
      </c>
      <c r="EB50" s="36">
        <f t="shared" si="417"/>
        <v>0</v>
      </c>
      <c r="EC50" s="36">
        <f t="shared" si="417"/>
        <v>0</v>
      </c>
      <c r="ED50" s="36">
        <f t="shared" si="417"/>
        <v>0</v>
      </c>
      <c r="EE50" s="36">
        <f t="shared" si="417"/>
        <v>0</v>
      </c>
      <c r="EF50" s="36">
        <f t="shared" si="417"/>
        <v>0</v>
      </c>
      <c r="EG50" s="36">
        <f t="shared" si="421"/>
        <v>0</v>
      </c>
      <c r="EH50" s="36">
        <f t="shared" si="421"/>
        <v>0</v>
      </c>
      <c r="EI50" s="36">
        <f t="shared" si="421"/>
        <v>0</v>
      </c>
      <c r="EJ50" s="36">
        <f t="shared" si="421"/>
        <v>0</v>
      </c>
      <c r="EK50" s="36">
        <f t="shared" si="421"/>
        <v>0</v>
      </c>
      <c r="EL50" s="36">
        <f t="shared" si="421"/>
        <v>0</v>
      </c>
      <c r="EM50" s="36">
        <f t="shared" si="421"/>
        <v>0</v>
      </c>
      <c r="EN50" s="36">
        <f t="shared" si="421"/>
        <v>0</v>
      </c>
      <c r="EO50" s="36">
        <f t="shared" si="421"/>
        <v>0</v>
      </c>
      <c r="EP50" s="36">
        <f t="shared" si="421"/>
        <v>0</v>
      </c>
      <c r="EQ50" s="36">
        <f t="shared" si="421"/>
        <v>0</v>
      </c>
      <c r="ER50" s="36">
        <f t="shared" si="421"/>
        <v>0</v>
      </c>
      <c r="ES50" s="36">
        <f t="shared" si="421"/>
        <v>0</v>
      </c>
      <c r="ET50" s="36">
        <f t="shared" si="421"/>
        <v>0</v>
      </c>
      <c r="EU50" s="36">
        <f t="shared" si="421"/>
        <v>0</v>
      </c>
      <c r="EV50" s="36">
        <f t="shared" si="418"/>
        <v>0</v>
      </c>
      <c r="EW50" s="36">
        <f t="shared" si="418"/>
        <v>0</v>
      </c>
      <c r="EX50" s="36">
        <f t="shared" si="418"/>
        <v>0</v>
      </c>
      <c r="EY50" s="36">
        <f t="shared" si="418"/>
        <v>0</v>
      </c>
      <c r="EZ50" s="36">
        <f t="shared" si="418"/>
        <v>0</v>
      </c>
      <c r="FA50" s="36">
        <f t="shared" si="418"/>
        <v>0</v>
      </c>
      <c r="FB50" s="36">
        <f t="shared" si="418"/>
        <v>0</v>
      </c>
      <c r="FC50" s="36">
        <f t="shared" si="418"/>
        <v>0</v>
      </c>
      <c r="FD50" s="36">
        <f t="shared" si="418"/>
        <v>0</v>
      </c>
      <c r="FE50" s="36">
        <f t="shared" si="418"/>
        <v>0</v>
      </c>
      <c r="FF50" s="36">
        <f t="shared" si="418"/>
        <v>0</v>
      </c>
      <c r="FG50" s="36">
        <f t="shared" si="418"/>
        <v>0</v>
      </c>
      <c r="FH50" s="36">
        <f t="shared" si="418"/>
        <v>0</v>
      </c>
      <c r="FI50" s="36">
        <f t="shared" si="418"/>
        <v>0</v>
      </c>
      <c r="FJ50" s="36">
        <f t="shared" si="418"/>
        <v>0</v>
      </c>
      <c r="FK50" s="36">
        <f t="shared" si="419"/>
        <v>0</v>
      </c>
      <c r="FL50" s="36">
        <f t="shared" si="419"/>
        <v>0</v>
      </c>
      <c r="FM50" s="36">
        <f t="shared" si="419"/>
        <v>0</v>
      </c>
      <c r="FN50" s="36">
        <f t="shared" si="419"/>
        <v>0</v>
      </c>
      <c r="FO50" s="36">
        <f t="shared" si="419"/>
        <v>0</v>
      </c>
      <c r="FP50" s="36">
        <f t="shared" si="419"/>
        <v>0</v>
      </c>
      <c r="FQ50" s="36">
        <f t="shared" si="419"/>
        <v>0</v>
      </c>
      <c r="FR50" s="36">
        <f t="shared" si="419"/>
        <v>0</v>
      </c>
      <c r="FS50" s="36">
        <f t="shared" si="419"/>
        <v>0</v>
      </c>
      <c r="FT50" s="36">
        <f t="shared" si="419"/>
        <v>0</v>
      </c>
      <c r="FU50" s="36">
        <f t="shared" si="419"/>
        <v>0</v>
      </c>
      <c r="FV50" s="36">
        <f t="shared" si="419"/>
        <v>0</v>
      </c>
      <c r="FW50" s="36">
        <f t="shared" si="419"/>
        <v>0</v>
      </c>
      <c r="FX50" s="36">
        <f t="shared" si="419"/>
        <v>0</v>
      </c>
      <c r="FY50" s="36">
        <f t="shared" si="419"/>
        <v>0</v>
      </c>
      <c r="FZ50" s="36">
        <f t="shared" si="419"/>
        <v>0</v>
      </c>
      <c r="GA50" s="36">
        <f t="shared" si="420"/>
        <v>0</v>
      </c>
      <c r="GB50" s="36">
        <f t="shared" si="411"/>
        <v>0</v>
      </c>
      <c r="GC50" s="36">
        <f t="shared" si="369"/>
        <v>0</v>
      </c>
      <c r="GD50" s="36">
        <f t="shared" si="422"/>
        <v>0</v>
      </c>
      <c r="GE50" s="36">
        <f t="shared" si="422"/>
        <v>0</v>
      </c>
      <c r="GF50" s="36">
        <f t="shared" si="422"/>
        <v>0</v>
      </c>
      <c r="GG50" s="36">
        <f t="shared" si="422"/>
        <v>0</v>
      </c>
      <c r="GH50" s="36">
        <f t="shared" si="422"/>
        <v>0</v>
      </c>
      <c r="GI50" s="36">
        <f t="shared" si="422"/>
        <v>0</v>
      </c>
      <c r="GJ50" s="36">
        <f t="shared" si="422"/>
        <v>0</v>
      </c>
      <c r="GL50" s="29" t="str">
        <f t="shared" si="350"/>
        <v>010/2011</v>
      </c>
      <c r="GM50" s="263">
        <f t="shared" si="423"/>
        <v>1.6788978008333333</v>
      </c>
      <c r="GN50" s="263">
        <f t="shared" si="423"/>
        <v>1.6788978008333333</v>
      </c>
      <c r="GO50" s="263">
        <f t="shared" si="423"/>
        <v>1.6788978008333333</v>
      </c>
      <c r="GP50" s="263">
        <f t="shared" si="423"/>
        <v>1.6788978008333333</v>
      </c>
      <c r="GQ50" s="263">
        <f t="shared" si="423"/>
        <v>1.6788978008333333</v>
      </c>
      <c r="GR50" s="263">
        <f t="shared" si="423"/>
        <v>1.6788978008333333</v>
      </c>
      <c r="GS50" s="263">
        <f t="shared" si="423"/>
        <v>1.6788978008333333</v>
      </c>
      <c r="GT50" s="263">
        <f t="shared" si="423"/>
        <v>1.6788978008333333</v>
      </c>
      <c r="GU50" s="263">
        <f t="shared" si="423"/>
        <v>1.6788978008333333</v>
      </c>
      <c r="GV50" s="263">
        <f t="shared" si="423"/>
        <v>1.6788978008333333</v>
      </c>
      <c r="GW50" s="263">
        <f t="shared" si="423"/>
        <v>1.6788978008333333</v>
      </c>
      <c r="GX50" s="263">
        <f t="shared" si="423"/>
        <v>1.6788978008333333</v>
      </c>
      <c r="GY50" s="471">
        <f t="shared" si="384"/>
        <v>1.6788978008333333</v>
      </c>
      <c r="GZ50" s="471">
        <f t="shared" si="384"/>
        <v>1.6788978008333333</v>
      </c>
      <c r="HA50" s="471">
        <f t="shared" si="384"/>
        <v>1.6788978008333333</v>
      </c>
      <c r="HB50" s="471">
        <f t="shared" si="384"/>
        <v>1.6788978008333333</v>
      </c>
      <c r="HC50" s="471">
        <f t="shared" si="384"/>
        <v>1.6788978008333333</v>
      </c>
      <c r="HD50" s="471">
        <f t="shared" si="384"/>
        <v>1.6788978008333333</v>
      </c>
      <c r="HE50" s="471">
        <f t="shared" si="384"/>
        <v>1.6788978008333333</v>
      </c>
      <c r="HF50" s="471">
        <f t="shared" si="384"/>
        <v>1.6788978008333333</v>
      </c>
      <c r="HG50" s="471">
        <f t="shared" si="384"/>
        <v>1.6788978008333333</v>
      </c>
      <c r="HH50" s="471">
        <f t="shared" si="384"/>
        <v>1.6788978008333333</v>
      </c>
      <c r="HI50" s="471">
        <f t="shared" si="384"/>
        <v>1.6788978008333333</v>
      </c>
      <c r="HJ50" s="471">
        <f t="shared" si="384"/>
        <v>1.6788978008333333</v>
      </c>
      <c r="HK50" s="471">
        <f t="shared" si="384"/>
        <v>1.6788978008333333</v>
      </c>
      <c r="HL50" s="471">
        <f t="shared" si="384"/>
        <v>1.6788978008333333</v>
      </c>
      <c r="HM50" s="471">
        <f t="shared" si="384"/>
        <v>1.6788978008333333</v>
      </c>
      <c r="HN50" s="471">
        <f t="shared" si="384"/>
        <v>1.6788978008333333</v>
      </c>
      <c r="HO50" s="471">
        <f t="shared" si="385"/>
        <v>1.6788978008333333</v>
      </c>
      <c r="HP50" s="471">
        <f t="shared" si="385"/>
        <v>1.6788978008333333</v>
      </c>
      <c r="HQ50" s="471">
        <f t="shared" si="385"/>
        <v>1.6788978008333333</v>
      </c>
      <c r="HR50" s="471">
        <f t="shared" si="385"/>
        <v>1.6788978008333333</v>
      </c>
      <c r="HS50" s="471">
        <f t="shared" si="385"/>
        <v>1.6788978008333333</v>
      </c>
      <c r="HT50" s="471">
        <f t="shared" si="385"/>
        <v>1.6788978008333333</v>
      </c>
      <c r="HU50" s="471">
        <f t="shared" si="385"/>
        <v>1.6788978008333333</v>
      </c>
      <c r="HV50" s="471">
        <f t="shared" si="385"/>
        <v>1.6788978008333333</v>
      </c>
      <c r="HW50" s="471">
        <f t="shared" si="385"/>
        <v>1.6788978008333333</v>
      </c>
      <c r="HX50" s="471">
        <f t="shared" si="385"/>
        <v>1.6788978008333333</v>
      </c>
      <c r="HY50" s="471">
        <f t="shared" si="385"/>
        <v>1.6788978008333333</v>
      </c>
      <c r="HZ50" s="471">
        <f t="shared" si="385"/>
        <v>1.6788978008333333</v>
      </c>
      <c r="IA50" s="471">
        <f t="shared" si="385"/>
        <v>1.6788978008333333</v>
      </c>
      <c r="IB50" s="471">
        <f t="shared" si="385"/>
        <v>1.6788978008333333</v>
      </c>
      <c r="IC50" s="471">
        <f t="shared" si="385"/>
        <v>1.6788978008333333</v>
      </c>
      <c r="ID50" s="471">
        <f t="shared" si="385"/>
        <v>1.6788978008333333</v>
      </c>
      <c r="IE50" s="471">
        <f t="shared" si="386"/>
        <v>1.6788978008333333</v>
      </c>
      <c r="IF50" s="471">
        <f t="shared" si="386"/>
        <v>1.6788978008333333</v>
      </c>
      <c r="IG50" s="471">
        <f t="shared" si="386"/>
        <v>1.6788978008333333</v>
      </c>
      <c r="IH50" s="471">
        <f t="shared" si="386"/>
        <v>1.6788978008333333</v>
      </c>
      <c r="II50" s="471">
        <f t="shared" si="386"/>
        <v>1.6788978008333333</v>
      </c>
      <c r="IJ50" s="471">
        <f t="shared" si="386"/>
        <v>1.6788978008333333</v>
      </c>
      <c r="IK50" s="471">
        <f t="shared" si="386"/>
        <v>1.6788978008333333</v>
      </c>
      <c r="IL50" s="471">
        <f t="shared" si="386"/>
        <v>1.6788978008333333</v>
      </c>
      <c r="IM50" s="471">
        <f t="shared" si="386"/>
        <v>1.6788978008333333</v>
      </c>
      <c r="IN50" s="471">
        <f t="shared" si="386"/>
        <v>1.6788978008333333</v>
      </c>
      <c r="IO50" s="471">
        <f t="shared" si="386"/>
        <v>1.6788978008333333</v>
      </c>
      <c r="IP50" s="471">
        <f t="shared" si="386"/>
        <v>1.6788978008333333</v>
      </c>
      <c r="IQ50" s="471">
        <f t="shared" si="386"/>
        <v>1.6788978008333333</v>
      </c>
      <c r="IR50" s="471">
        <f t="shared" si="386"/>
        <v>1.6788978008333333</v>
      </c>
      <c r="IS50" s="471">
        <f t="shared" si="386"/>
        <v>1.6788978008333333</v>
      </c>
      <c r="IT50" s="471">
        <f t="shared" si="386"/>
        <v>1.6788978008333333</v>
      </c>
      <c r="IU50" s="471">
        <f t="shared" si="387"/>
        <v>1.6788978008333333</v>
      </c>
      <c r="IV50" s="471">
        <f t="shared" si="387"/>
        <v>1.6788978008333333</v>
      </c>
      <c r="IW50" s="471">
        <f t="shared" si="387"/>
        <v>1.6788978008333333</v>
      </c>
      <c r="IX50" s="471">
        <f t="shared" si="387"/>
        <v>1.6788978008333333</v>
      </c>
      <c r="IY50" s="471">
        <f t="shared" si="387"/>
        <v>1.6788978008333333</v>
      </c>
      <c r="IZ50" s="471">
        <f t="shared" si="387"/>
        <v>1.6788978008333333</v>
      </c>
      <c r="JA50" s="471">
        <f t="shared" si="387"/>
        <v>1.6788978008333333</v>
      </c>
      <c r="JB50" s="471">
        <f t="shared" si="387"/>
        <v>1.6788978008333333</v>
      </c>
      <c r="JC50" s="471">
        <f t="shared" si="387"/>
        <v>1.6788978008333333</v>
      </c>
      <c r="JD50" s="471">
        <f t="shared" si="387"/>
        <v>1.6788978008333333</v>
      </c>
      <c r="JE50" s="471">
        <f t="shared" si="387"/>
        <v>1.6788978008333333</v>
      </c>
      <c r="JF50" s="471">
        <f t="shared" si="387"/>
        <v>1.6788978008333333</v>
      </c>
      <c r="JG50" s="471">
        <f t="shared" si="387"/>
        <v>1.6788978008333333</v>
      </c>
      <c r="JH50" s="471">
        <f t="shared" si="387"/>
        <v>1.6788978008333333</v>
      </c>
      <c r="JI50" s="471">
        <f t="shared" si="387"/>
        <v>1.6788978008333333</v>
      </c>
      <c r="JJ50" s="471">
        <f t="shared" si="387"/>
        <v>1.6788978008333333</v>
      </c>
      <c r="JK50" s="471">
        <f t="shared" si="388"/>
        <v>1.6788978008333333</v>
      </c>
      <c r="JL50" s="471">
        <f t="shared" si="388"/>
        <v>1.6788978008333333</v>
      </c>
      <c r="JM50" s="471">
        <f t="shared" si="388"/>
        <v>1.6788978008333333</v>
      </c>
      <c r="JN50" s="471">
        <f t="shared" si="388"/>
        <v>1.6788978008333333</v>
      </c>
      <c r="JO50" s="471">
        <f t="shared" si="388"/>
        <v>1.6788978008333333</v>
      </c>
      <c r="JP50" s="471">
        <f t="shared" si="388"/>
        <v>1.6788978008333333</v>
      </c>
      <c r="JQ50" s="471">
        <f t="shared" si="388"/>
        <v>1.6788978008333333</v>
      </c>
      <c r="JR50" s="471">
        <f t="shared" si="388"/>
        <v>1.6788978008333333</v>
      </c>
      <c r="JS50" s="471">
        <f t="shared" si="388"/>
        <v>1.6788978008333333</v>
      </c>
      <c r="JT50" s="471">
        <f t="shared" si="388"/>
        <v>1.6788978008333333</v>
      </c>
      <c r="JU50" s="471">
        <f t="shared" si="388"/>
        <v>1.6788978008333333</v>
      </c>
      <c r="JV50" s="471">
        <f t="shared" si="388"/>
        <v>1.6788978008333333</v>
      </c>
      <c r="JW50" s="471">
        <f t="shared" si="388"/>
        <v>1.6788978008333333</v>
      </c>
      <c r="JX50" s="471">
        <f t="shared" si="388"/>
        <v>1.6788978008333333</v>
      </c>
      <c r="JY50" s="471">
        <f t="shared" si="388"/>
        <v>1.6788978008333333</v>
      </c>
      <c r="JZ50" s="471">
        <f t="shared" si="388"/>
        <v>1.6788978008333333</v>
      </c>
      <c r="KA50" s="471">
        <f t="shared" si="389"/>
        <v>1.6788978008333333</v>
      </c>
      <c r="KB50" s="471">
        <f t="shared" si="389"/>
        <v>1.6788978008333333</v>
      </c>
      <c r="KC50" s="471">
        <f t="shared" si="389"/>
        <v>1.6788978008333333</v>
      </c>
      <c r="KD50" s="471">
        <f t="shared" si="389"/>
        <v>1.6788978008333333</v>
      </c>
      <c r="KE50" s="471">
        <f t="shared" si="389"/>
        <v>1.6788978008333333</v>
      </c>
      <c r="KF50" s="471">
        <f t="shared" si="389"/>
        <v>1.6788978008333333</v>
      </c>
      <c r="KG50" s="471">
        <f t="shared" si="389"/>
        <v>1.6788978008333333</v>
      </c>
      <c r="KH50" s="471">
        <f t="shared" si="389"/>
        <v>1.6788978008333333</v>
      </c>
      <c r="KI50" s="471">
        <f t="shared" si="389"/>
        <v>1.6788978008333333</v>
      </c>
      <c r="KJ50" s="471">
        <f t="shared" si="389"/>
        <v>1.6788978008333333</v>
      </c>
      <c r="KK50" s="471">
        <f t="shared" si="389"/>
        <v>1.6788978008333333</v>
      </c>
      <c r="KL50" s="471">
        <f t="shared" si="389"/>
        <v>1.6788978008333333</v>
      </c>
      <c r="KM50" s="471">
        <f t="shared" si="389"/>
        <v>1.6788978008333333</v>
      </c>
      <c r="KN50" s="471">
        <f t="shared" si="389"/>
        <v>1.6788978008333333</v>
      </c>
      <c r="KO50" s="471">
        <f t="shared" si="389"/>
        <v>1.6788978008333333</v>
      </c>
      <c r="KP50" s="471">
        <f t="shared" si="389"/>
        <v>1.6788978008333333</v>
      </c>
      <c r="KQ50" s="471">
        <f t="shared" si="390"/>
        <v>1.6788978008333333</v>
      </c>
      <c r="KR50" s="471">
        <f t="shared" si="390"/>
        <v>1.6788978008333333</v>
      </c>
      <c r="KS50" s="471">
        <f t="shared" si="390"/>
        <v>1.6788978008333333</v>
      </c>
      <c r="KT50" s="471">
        <f t="shared" si="390"/>
        <v>1.6788978008333333</v>
      </c>
      <c r="KU50" s="471">
        <f t="shared" si="390"/>
        <v>1.6788978008333333</v>
      </c>
      <c r="KV50" s="471">
        <f t="shared" si="390"/>
        <v>1.6788978008333333</v>
      </c>
      <c r="KW50" s="471">
        <f t="shared" si="390"/>
        <v>1.6788978008333333</v>
      </c>
      <c r="KX50" s="471">
        <f t="shared" si="390"/>
        <v>1.6788978008333333</v>
      </c>
      <c r="KY50" s="471">
        <f t="shared" si="390"/>
        <v>1.6788978008333333</v>
      </c>
      <c r="KZ50" s="471">
        <f t="shared" si="390"/>
        <v>1.6788978008333333</v>
      </c>
      <c r="LA50" s="471">
        <f t="shared" si="390"/>
        <v>1.6788978008333333</v>
      </c>
      <c r="LB50" s="471">
        <f t="shared" si="390"/>
        <v>1.6788978008333333</v>
      </c>
      <c r="LC50" s="471">
        <f t="shared" si="390"/>
        <v>1.6788978008333333</v>
      </c>
      <c r="LD50" s="471">
        <f t="shared" si="390"/>
        <v>1.6788978008333333</v>
      </c>
      <c r="LE50" s="471">
        <f t="shared" si="390"/>
        <v>1.6788978008333333</v>
      </c>
      <c r="LF50" s="471">
        <f t="shared" si="390"/>
        <v>1.6788978008333333</v>
      </c>
      <c r="LG50" s="471">
        <f t="shared" si="391"/>
        <v>1.6788978008333333</v>
      </c>
      <c r="LH50" s="471">
        <f t="shared" si="391"/>
        <v>1.6788978008333333</v>
      </c>
      <c r="LI50" s="471">
        <f t="shared" si="391"/>
        <v>1.6788978008333333</v>
      </c>
      <c r="LJ50" s="471">
        <f t="shared" si="391"/>
        <v>1.6788978008333333</v>
      </c>
      <c r="LK50" s="471">
        <f t="shared" si="391"/>
        <v>1.6788978008333333</v>
      </c>
      <c r="LL50" s="471">
        <f t="shared" si="391"/>
        <v>1.6788978008333333</v>
      </c>
      <c r="LM50" s="471">
        <f t="shared" si="391"/>
        <v>1.6788978008333333</v>
      </c>
      <c r="LN50" s="471">
        <f t="shared" si="391"/>
        <v>1.6788978008333333</v>
      </c>
      <c r="LO50" s="471">
        <f t="shared" si="391"/>
        <v>1.6788978008333333</v>
      </c>
      <c r="LP50" s="471">
        <f t="shared" si="391"/>
        <v>1.6788978008333333</v>
      </c>
      <c r="LQ50" s="471">
        <f t="shared" si="391"/>
        <v>1.6788978008333333</v>
      </c>
      <c r="LR50" s="471">
        <f t="shared" si="391"/>
        <v>1.6788978008333333</v>
      </c>
      <c r="LS50" s="471">
        <f t="shared" si="391"/>
        <v>1.6788978008333333</v>
      </c>
      <c r="LT50" s="471">
        <f t="shared" si="391"/>
        <v>1.6788978008333333</v>
      </c>
      <c r="LU50" s="471">
        <f t="shared" si="391"/>
        <v>1.6788978008333333</v>
      </c>
      <c r="LV50" s="471">
        <f t="shared" si="391"/>
        <v>1.6788978008333333</v>
      </c>
      <c r="LW50" s="471">
        <f t="shared" si="392"/>
        <v>1.6788978008333333</v>
      </c>
      <c r="LX50" s="471">
        <f t="shared" si="392"/>
        <v>1.6788978008333333</v>
      </c>
      <c r="LY50" s="471">
        <f t="shared" si="392"/>
        <v>1.6788978008333333</v>
      </c>
      <c r="LZ50" s="471">
        <f t="shared" si="392"/>
        <v>1.6788978008333333</v>
      </c>
      <c r="MA50" s="471">
        <f t="shared" si="392"/>
        <v>1.6788978008333333</v>
      </c>
      <c r="MB50" s="471">
        <f t="shared" si="392"/>
        <v>1.6788978008333333</v>
      </c>
      <c r="MC50" s="471">
        <f t="shared" si="392"/>
        <v>1.6788978008333333</v>
      </c>
      <c r="MD50" s="471">
        <f t="shared" si="392"/>
        <v>1.6788978008333333</v>
      </c>
      <c r="ME50" s="471">
        <f t="shared" si="392"/>
        <v>1.6788978008333333</v>
      </c>
      <c r="MF50" s="471">
        <f t="shared" si="392"/>
        <v>1.6788978008333333</v>
      </c>
      <c r="MG50" s="471">
        <f t="shared" si="392"/>
        <v>1.6788978008333333</v>
      </c>
      <c r="MH50" s="471">
        <f t="shared" si="392"/>
        <v>1.6788978008333333</v>
      </c>
      <c r="MI50" s="471">
        <f t="shared" si="392"/>
        <v>1.6788978008333333</v>
      </c>
      <c r="MJ50" s="471">
        <f t="shared" si="392"/>
        <v>1.6788978008333333</v>
      </c>
      <c r="MK50" s="471">
        <f t="shared" si="392"/>
        <v>1.6788978008333333</v>
      </c>
      <c r="ML50" s="471">
        <f t="shared" si="392"/>
        <v>1.6788978008333333</v>
      </c>
      <c r="MM50" s="471">
        <f t="shared" si="393"/>
        <v>1.6788978008333333</v>
      </c>
      <c r="MN50" s="471">
        <f t="shared" si="393"/>
        <v>1.6788978008333333</v>
      </c>
      <c r="MO50" s="471">
        <f t="shared" si="393"/>
        <v>1.6788978008333333</v>
      </c>
      <c r="MP50" s="471">
        <f t="shared" si="393"/>
        <v>1.6788978008333333</v>
      </c>
      <c r="MQ50" s="471">
        <f t="shared" si="393"/>
        <v>1.6788978008333333</v>
      </c>
      <c r="MR50" s="471">
        <f t="shared" si="393"/>
        <v>1.6788978008333333</v>
      </c>
      <c r="MS50" s="471">
        <f t="shared" si="393"/>
        <v>1.6788978008333333</v>
      </c>
      <c r="MT50" s="471">
        <f t="shared" si="393"/>
        <v>1.6788978008333333</v>
      </c>
      <c r="MU50" s="471">
        <f t="shared" si="393"/>
        <v>1.6788978008333333</v>
      </c>
      <c r="MV50" s="471">
        <f t="shared" si="393"/>
        <v>1.6788978008333333</v>
      </c>
      <c r="MW50" s="471">
        <f t="shared" si="393"/>
        <v>1.6788978008333333</v>
      </c>
      <c r="MX50" s="471">
        <f t="shared" si="393"/>
        <v>1.6788978008333333</v>
      </c>
      <c r="MY50" s="471">
        <f t="shared" si="393"/>
        <v>1.6788978008333333</v>
      </c>
      <c r="MZ50" s="471">
        <f t="shared" si="393"/>
        <v>1.6788978008333333</v>
      </c>
      <c r="NA50" s="471">
        <f t="shared" si="393"/>
        <v>1.6788978008333333</v>
      </c>
      <c r="NB50" s="471">
        <f t="shared" si="393"/>
        <v>1.6788978008333333</v>
      </c>
      <c r="NC50" s="471">
        <f t="shared" si="394"/>
        <v>1.6788978008333333</v>
      </c>
      <c r="ND50" s="471">
        <f t="shared" si="394"/>
        <v>1.6788978008333333</v>
      </c>
      <c r="NE50" s="471">
        <f t="shared" si="394"/>
        <v>1.6788978008333333</v>
      </c>
      <c r="NF50" s="471">
        <f t="shared" si="394"/>
        <v>1.6788978008333333</v>
      </c>
      <c r="NG50" s="471">
        <f t="shared" si="394"/>
        <v>1.6788978008333333</v>
      </c>
      <c r="NH50" s="471">
        <f t="shared" si="394"/>
        <v>1.6788978008333333</v>
      </c>
      <c r="NI50" s="471">
        <f t="shared" si="394"/>
        <v>1.6788978008333333</v>
      </c>
      <c r="NJ50" s="471">
        <f t="shared" si="394"/>
        <v>1.6788978008333333</v>
      </c>
      <c r="NK50" s="471">
        <f t="shared" si="394"/>
        <v>1.6788978008333333</v>
      </c>
      <c r="NL50" s="471">
        <f t="shared" si="394"/>
        <v>1.6788978008333333</v>
      </c>
      <c r="NM50" s="471">
        <f t="shared" si="394"/>
        <v>1.6788978008333333</v>
      </c>
      <c r="NN50" s="471">
        <f t="shared" si="394"/>
        <v>1.6788978008333333</v>
      </c>
      <c r="NO50" s="471">
        <f t="shared" si="394"/>
        <v>1.6788978008333333</v>
      </c>
      <c r="NP50" s="471">
        <f t="shared" si="394"/>
        <v>1.6788978008333333</v>
      </c>
      <c r="NQ50" s="471">
        <f t="shared" si="394"/>
        <v>1.6788978008333333</v>
      </c>
      <c r="NR50" s="471">
        <f t="shared" si="394"/>
        <v>1.6788978008333333</v>
      </c>
      <c r="NS50" s="471">
        <f t="shared" si="395"/>
        <v>1.6788978008333333</v>
      </c>
      <c r="NT50" s="471">
        <f t="shared" si="395"/>
        <v>1.6788978008333333</v>
      </c>
      <c r="NU50" s="471">
        <f t="shared" si="395"/>
        <v>1.6788978008333333</v>
      </c>
      <c r="NV50" s="471">
        <f t="shared" si="395"/>
        <v>1.6788978008333333</v>
      </c>
      <c r="NW50" s="471">
        <f t="shared" si="395"/>
        <v>1.6788978008333333</v>
      </c>
      <c r="NX50" s="471">
        <f t="shared" si="395"/>
        <v>1.6788978008333333</v>
      </c>
      <c r="NY50" s="471">
        <f t="shared" si="395"/>
        <v>1.6788978008333333</v>
      </c>
      <c r="NZ50" s="471">
        <f t="shared" si="395"/>
        <v>1.6788978008333333</v>
      </c>
      <c r="OA50" s="471">
        <f t="shared" si="395"/>
        <v>1.6788978008333333</v>
      </c>
      <c r="OB50" s="471">
        <f t="shared" si="395"/>
        <v>1.6788978008333333</v>
      </c>
      <c r="OC50" s="471">
        <f t="shared" si="395"/>
        <v>1.6788978008333333</v>
      </c>
      <c r="OD50" s="471">
        <f t="shared" si="395"/>
        <v>1.6788978008333333</v>
      </c>
      <c r="OE50" s="471">
        <f t="shared" si="395"/>
        <v>1.6788978008333333</v>
      </c>
      <c r="OF50" s="471">
        <f t="shared" si="395"/>
        <v>1.6788978008333333</v>
      </c>
      <c r="OG50" s="471">
        <f t="shared" si="395"/>
        <v>1.6788978008333333</v>
      </c>
      <c r="OH50" s="471">
        <f t="shared" si="395"/>
        <v>1.6788978008333333</v>
      </c>
      <c r="OI50" s="471">
        <f t="shared" si="396"/>
        <v>1.6788978008333333</v>
      </c>
      <c r="OJ50" s="471">
        <f t="shared" si="396"/>
        <v>1.6788978008333333</v>
      </c>
      <c r="OK50" s="471">
        <f t="shared" si="396"/>
        <v>1.6788978008333333</v>
      </c>
      <c r="OL50" s="471">
        <f t="shared" si="396"/>
        <v>0.70405391647849458</v>
      </c>
      <c r="OM50" s="471">
        <f t="shared" si="396"/>
        <v>0</v>
      </c>
      <c r="ON50" s="471">
        <f t="shared" si="396"/>
        <v>0</v>
      </c>
      <c r="OO50" s="471">
        <f t="shared" si="396"/>
        <v>0</v>
      </c>
      <c r="OP50" s="471">
        <f t="shared" si="396"/>
        <v>0</v>
      </c>
      <c r="OQ50" s="471">
        <f t="shared" si="396"/>
        <v>0</v>
      </c>
      <c r="OR50" s="471">
        <f t="shared" si="396"/>
        <v>0</v>
      </c>
      <c r="OS50" s="471">
        <f t="shared" si="396"/>
        <v>0</v>
      </c>
      <c r="OT50" s="471">
        <f t="shared" si="396"/>
        <v>0</v>
      </c>
      <c r="OU50" s="471">
        <f t="shared" si="396"/>
        <v>0</v>
      </c>
      <c r="OV50" s="471">
        <f t="shared" si="396"/>
        <v>0</v>
      </c>
      <c r="OW50" s="471">
        <f t="shared" si="396"/>
        <v>0</v>
      </c>
      <c r="OX50" s="471">
        <f t="shared" si="396"/>
        <v>0</v>
      </c>
      <c r="OY50" s="471">
        <f t="shared" si="397"/>
        <v>0</v>
      </c>
      <c r="OZ50" s="471">
        <f t="shared" si="397"/>
        <v>0</v>
      </c>
      <c r="PA50" s="471">
        <f t="shared" si="397"/>
        <v>0</v>
      </c>
      <c r="PB50" s="471">
        <f t="shared" si="397"/>
        <v>0</v>
      </c>
      <c r="PC50" s="471">
        <f t="shared" si="397"/>
        <v>0</v>
      </c>
      <c r="PD50" s="471">
        <f t="shared" si="397"/>
        <v>0</v>
      </c>
      <c r="PE50" s="471">
        <f t="shared" si="397"/>
        <v>0</v>
      </c>
      <c r="PF50" s="471">
        <f t="shared" si="397"/>
        <v>0</v>
      </c>
      <c r="PG50" s="471">
        <f t="shared" si="397"/>
        <v>0</v>
      </c>
      <c r="PH50" s="471">
        <f t="shared" si="397"/>
        <v>0</v>
      </c>
      <c r="PI50" s="471">
        <f t="shared" si="397"/>
        <v>0</v>
      </c>
      <c r="PJ50" s="471">
        <f t="shared" si="397"/>
        <v>0</v>
      </c>
      <c r="PK50" s="471">
        <f t="shared" si="397"/>
        <v>0</v>
      </c>
      <c r="PL50" s="471">
        <f t="shared" si="397"/>
        <v>0</v>
      </c>
      <c r="PM50" s="471">
        <f t="shared" si="397"/>
        <v>0</v>
      </c>
      <c r="PN50" s="471">
        <f t="shared" si="397"/>
        <v>0</v>
      </c>
      <c r="PO50" s="471">
        <f t="shared" si="398"/>
        <v>0</v>
      </c>
      <c r="PP50" s="471">
        <f t="shared" si="398"/>
        <v>0</v>
      </c>
      <c r="PQ50" s="471">
        <f t="shared" si="398"/>
        <v>0</v>
      </c>
      <c r="PR50" s="471">
        <f t="shared" si="398"/>
        <v>0</v>
      </c>
      <c r="PS50" s="471">
        <f t="shared" si="398"/>
        <v>0</v>
      </c>
      <c r="PT50" s="471">
        <f t="shared" si="398"/>
        <v>0</v>
      </c>
      <c r="PU50" s="471">
        <f t="shared" si="398"/>
        <v>0</v>
      </c>
      <c r="PV50" s="471">
        <f t="shared" si="398"/>
        <v>0</v>
      </c>
      <c r="PW50" s="471">
        <f t="shared" si="398"/>
        <v>0</v>
      </c>
      <c r="PX50" s="471">
        <f t="shared" si="398"/>
        <v>0</v>
      </c>
      <c r="PY50" s="471">
        <f t="shared" si="398"/>
        <v>0</v>
      </c>
      <c r="PZ50" s="471">
        <f t="shared" si="398"/>
        <v>0</v>
      </c>
      <c r="QA50" s="471">
        <f t="shared" si="398"/>
        <v>0</v>
      </c>
      <c r="QB50" s="471">
        <f t="shared" si="398"/>
        <v>0</v>
      </c>
      <c r="QC50" s="471">
        <f t="shared" si="398"/>
        <v>0</v>
      </c>
      <c r="QD50" s="471">
        <f t="shared" si="398"/>
        <v>0</v>
      </c>
      <c r="QE50" s="471">
        <f t="shared" si="399"/>
        <v>0</v>
      </c>
      <c r="QF50" s="471">
        <f t="shared" si="399"/>
        <v>0</v>
      </c>
      <c r="QG50" s="471">
        <f t="shared" si="399"/>
        <v>0</v>
      </c>
      <c r="QH50" s="471">
        <f t="shared" si="399"/>
        <v>0</v>
      </c>
      <c r="QI50" s="471">
        <f t="shared" si="399"/>
        <v>0</v>
      </c>
      <c r="QJ50" s="471">
        <f t="shared" si="399"/>
        <v>0</v>
      </c>
      <c r="QK50" s="471">
        <f t="shared" si="399"/>
        <v>0</v>
      </c>
      <c r="QL50" s="471">
        <f t="shared" si="399"/>
        <v>0</v>
      </c>
      <c r="QM50" s="471">
        <f t="shared" si="399"/>
        <v>0</v>
      </c>
      <c r="QN50" s="471">
        <f t="shared" si="399"/>
        <v>0</v>
      </c>
      <c r="QO50" s="471">
        <f t="shared" si="399"/>
        <v>0</v>
      </c>
      <c r="QP50" s="471">
        <f t="shared" si="399"/>
        <v>0</v>
      </c>
      <c r="QQ50" s="471">
        <f t="shared" si="399"/>
        <v>0</v>
      </c>
      <c r="QR50" s="471">
        <f t="shared" si="399"/>
        <v>0</v>
      </c>
      <c r="QS50" s="471">
        <f t="shared" si="399"/>
        <v>0</v>
      </c>
      <c r="QT50" s="471">
        <f t="shared" si="399"/>
        <v>0</v>
      </c>
      <c r="QU50" s="471">
        <f t="shared" si="400"/>
        <v>0</v>
      </c>
      <c r="QV50" s="471">
        <f t="shared" si="400"/>
        <v>0</v>
      </c>
      <c r="QW50" s="471">
        <f t="shared" si="400"/>
        <v>0</v>
      </c>
      <c r="QX50" s="471">
        <f t="shared" si="400"/>
        <v>0</v>
      </c>
      <c r="QY50" s="471">
        <f t="shared" si="400"/>
        <v>0</v>
      </c>
      <c r="QZ50" s="471">
        <f t="shared" si="400"/>
        <v>0</v>
      </c>
      <c r="RA50" s="471">
        <f t="shared" si="400"/>
        <v>0</v>
      </c>
      <c r="RB50" s="471">
        <f t="shared" si="400"/>
        <v>0</v>
      </c>
      <c r="RC50" s="471">
        <f t="shared" si="400"/>
        <v>0</v>
      </c>
      <c r="RD50" s="471">
        <f t="shared" si="400"/>
        <v>0</v>
      </c>
      <c r="RE50" s="471">
        <f t="shared" si="400"/>
        <v>0</v>
      </c>
      <c r="RF50" s="471">
        <f t="shared" si="400"/>
        <v>0</v>
      </c>
      <c r="RG50" s="471">
        <f t="shared" si="400"/>
        <v>0</v>
      </c>
      <c r="RH50" s="471">
        <f t="shared" si="400"/>
        <v>0</v>
      </c>
      <c r="RI50" s="471">
        <f t="shared" si="400"/>
        <v>0</v>
      </c>
      <c r="RJ50" s="471">
        <f t="shared" si="400"/>
        <v>0</v>
      </c>
      <c r="RK50" s="471">
        <f t="shared" si="401"/>
        <v>0</v>
      </c>
      <c r="RL50" s="471">
        <f t="shared" si="401"/>
        <v>0</v>
      </c>
      <c r="RM50" s="471">
        <f t="shared" si="401"/>
        <v>0</v>
      </c>
      <c r="RN50" s="471">
        <f t="shared" si="401"/>
        <v>0</v>
      </c>
      <c r="RO50" s="471">
        <f t="shared" si="401"/>
        <v>0</v>
      </c>
      <c r="RP50" s="471">
        <f t="shared" si="401"/>
        <v>0</v>
      </c>
      <c r="RQ50" s="471">
        <f t="shared" si="401"/>
        <v>0</v>
      </c>
      <c r="RR50" s="471">
        <f t="shared" si="401"/>
        <v>0</v>
      </c>
      <c r="RS50" s="471">
        <f t="shared" si="401"/>
        <v>0</v>
      </c>
      <c r="RT50" s="471">
        <f t="shared" si="401"/>
        <v>0</v>
      </c>
      <c r="RU50" s="471">
        <f t="shared" si="401"/>
        <v>0</v>
      </c>
      <c r="RV50" s="471">
        <f t="shared" si="401"/>
        <v>0</v>
      </c>
      <c r="RW50" s="471">
        <f t="shared" si="401"/>
        <v>0</v>
      </c>
      <c r="RX50" s="471">
        <f t="shared" si="401"/>
        <v>0</v>
      </c>
      <c r="RY50" s="471">
        <f t="shared" si="401"/>
        <v>0</v>
      </c>
      <c r="RZ50" s="471">
        <f t="shared" si="401"/>
        <v>0</v>
      </c>
      <c r="SA50" s="471">
        <f t="shared" si="402"/>
        <v>0</v>
      </c>
      <c r="SB50" s="471">
        <f t="shared" si="402"/>
        <v>0</v>
      </c>
      <c r="SC50" s="471">
        <f t="shared" si="402"/>
        <v>0</v>
      </c>
      <c r="SD50" s="471">
        <f t="shared" si="402"/>
        <v>0</v>
      </c>
      <c r="SE50" s="471">
        <f t="shared" si="402"/>
        <v>0</v>
      </c>
      <c r="SF50" s="471">
        <f t="shared" si="402"/>
        <v>0</v>
      </c>
      <c r="SG50" s="471">
        <f t="shared" si="402"/>
        <v>0</v>
      </c>
      <c r="SH50" s="471">
        <f t="shared" si="402"/>
        <v>0</v>
      </c>
      <c r="SI50" s="471">
        <f t="shared" si="402"/>
        <v>0</v>
      </c>
      <c r="SJ50" s="471">
        <f t="shared" si="402"/>
        <v>0</v>
      </c>
      <c r="SK50" s="471">
        <f t="shared" si="402"/>
        <v>0</v>
      </c>
      <c r="SL50" s="471">
        <f t="shared" si="402"/>
        <v>0</v>
      </c>
      <c r="SM50" s="471">
        <f t="shared" si="402"/>
        <v>0</v>
      </c>
      <c r="SN50" s="471">
        <f t="shared" si="402"/>
        <v>0</v>
      </c>
      <c r="SO50" s="471">
        <f t="shared" si="402"/>
        <v>0</v>
      </c>
      <c r="SP50" s="471">
        <f t="shared" si="402"/>
        <v>0</v>
      </c>
      <c r="SQ50" s="471">
        <f t="shared" si="403"/>
        <v>0</v>
      </c>
      <c r="SR50" s="471">
        <f t="shared" si="403"/>
        <v>0</v>
      </c>
      <c r="SS50" s="471">
        <f t="shared" si="403"/>
        <v>0</v>
      </c>
      <c r="ST50" s="471">
        <f t="shared" si="403"/>
        <v>0</v>
      </c>
      <c r="SU50" s="471">
        <f t="shared" si="403"/>
        <v>0</v>
      </c>
      <c r="SV50" s="471">
        <f t="shared" si="403"/>
        <v>0</v>
      </c>
      <c r="SW50" s="471">
        <f t="shared" si="403"/>
        <v>0</v>
      </c>
      <c r="SX50" s="471">
        <f t="shared" si="403"/>
        <v>0</v>
      </c>
      <c r="SY50" s="471">
        <f t="shared" si="403"/>
        <v>0</v>
      </c>
      <c r="SZ50" s="471">
        <f t="shared" si="403"/>
        <v>0</v>
      </c>
      <c r="TA50" s="471">
        <f t="shared" si="403"/>
        <v>0</v>
      </c>
      <c r="TB50" s="471">
        <f t="shared" si="403"/>
        <v>0</v>
      </c>
      <c r="TC50" s="471">
        <f t="shared" si="403"/>
        <v>0</v>
      </c>
      <c r="TD50" s="471">
        <f t="shared" si="403"/>
        <v>0</v>
      </c>
      <c r="TE50" s="471">
        <f t="shared" si="403"/>
        <v>0</v>
      </c>
      <c r="TF50" s="471">
        <f t="shared" si="403"/>
        <v>0</v>
      </c>
      <c r="TG50" s="471">
        <f t="shared" si="404"/>
        <v>0</v>
      </c>
      <c r="TH50" s="471">
        <f t="shared" si="404"/>
        <v>0</v>
      </c>
      <c r="TI50" s="471">
        <f t="shared" si="404"/>
        <v>0</v>
      </c>
      <c r="TJ50" s="471">
        <f t="shared" si="404"/>
        <v>0</v>
      </c>
      <c r="TK50" s="471">
        <f t="shared" si="404"/>
        <v>0</v>
      </c>
      <c r="TL50" s="471">
        <f t="shared" si="404"/>
        <v>0</v>
      </c>
      <c r="TM50" s="471">
        <f t="shared" si="404"/>
        <v>0</v>
      </c>
      <c r="TN50" s="471">
        <f t="shared" si="404"/>
        <v>0</v>
      </c>
      <c r="TO50" s="471">
        <f t="shared" si="404"/>
        <v>0</v>
      </c>
      <c r="TP50" s="471">
        <f t="shared" si="404"/>
        <v>0</v>
      </c>
      <c r="TQ50" s="471">
        <f t="shared" si="404"/>
        <v>0</v>
      </c>
      <c r="TR50" s="471">
        <f t="shared" si="404"/>
        <v>0</v>
      </c>
      <c r="TS50" s="471">
        <f t="shared" si="404"/>
        <v>0</v>
      </c>
      <c r="TT50" s="471">
        <f t="shared" si="404"/>
        <v>0</v>
      </c>
      <c r="TU50" s="471">
        <f t="shared" si="404"/>
        <v>0</v>
      </c>
      <c r="TV50" s="471">
        <f t="shared" si="404"/>
        <v>0</v>
      </c>
      <c r="TW50" s="471">
        <f t="shared" si="405"/>
        <v>0</v>
      </c>
      <c r="TX50" s="471">
        <f t="shared" si="405"/>
        <v>0</v>
      </c>
      <c r="TY50" s="471">
        <f t="shared" si="405"/>
        <v>0</v>
      </c>
      <c r="TZ50" s="471">
        <f t="shared" si="405"/>
        <v>0</v>
      </c>
      <c r="UA50" s="471">
        <f t="shared" si="405"/>
        <v>0</v>
      </c>
      <c r="UB50" s="471">
        <f t="shared" si="405"/>
        <v>0</v>
      </c>
      <c r="UC50" s="471">
        <f t="shared" si="405"/>
        <v>0</v>
      </c>
      <c r="UD50" s="471">
        <f t="shared" si="405"/>
        <v>0</v>
      </c>
      <c r="UE50" s="471">
        <f t="shared" si="405"/>
        <v>0</v>
      </c>
      <c r="UF50" s="471">
        <f t="shared" si="405"/>
        <v>0</v>
      </c>
      <c r="UG50" s="471">
        <f t="shared" si="405"/>
        <v>0</v>
      </c>
      <c r="UH50" s="471">
        <f t="shared" si="405"/>
        <v>0</v>
      </c>
      <c r="UI50" s="471">
        <f t="shared" si="405"/>
        <v>0</v>
      </c>
      <c r="UJ50" s="471">
        <f t="shared" si="405"/>
        <v>0</v>
      </c>
      <c r="UK50" s="471">
        <f t="shared" si="405"/>
        <v>0</v>
      </c>
      <c r="UL50" s="471">
        <f t="shared" si="405"/>
        <v>0</v>
      </c>
      <c r="UM50" s="471">
        <f t="shared" si="406"/>
        <v>0</v>
      </c>
      <c r="UN50" s="471">
        <f t="shared" si="406"/>
        <v>0</v>
      </c>
      <c r="UO50" s="471">
        <f t="shared" si="406"/>
        <v>0</v>
      </c>
      <c r="UP50" s="471">
        <f t="shared" si="406"/>
        <v>0</v>
      </c>
      <c r="UQ50" s="471">
        <f t="shared" si="406"/>
        <v>0</v>
      </c>
      <c r="UR50" s="471">
        <f t="shared" si="406"/>
        <v>0</v>
      </c>
      <c r="US50" s="471">
        <f t="shared" si="406"/>
        <v>0</v>
      </c>
      <c r="UT50" s="471">
        <f t="shared" si="406"/>
        <v>0</v>
      </c>
      <c r="UU50" s="471">
        <f t="shared" si="406"/>
        <v>0</v>
      </c>
      <c r="UV50" s="471">
        <f t="shared" si="406"/>
        <v>0</v>
      </c>
      <c r="UW50" s="471">
        <f t="shared" si="406"/>
        <v>0</v>
      </c>
      <c r="UX50" s="471">
        <f t="shared" si="406"/>
        <v>0</v>
      </c>
      <c r="UY50" s="471">
        <f t="shared" si="406"/>
        <v>0</v>
      </c>
      <c r="UZ50" s="471">
        <f t="shared" si="406"/>
        <v>0</v>
      </c>
      <c r="VA50" s="471">
        <f t="shared" si="406"/>
        <v>0</v>
      </c>
      <c r="VB50" s="471">
        <f t="shared" si="406"/>
        <v>0</v>
      </c>
      <c r="VC50" s="471">
        <f t="shared" si="407"/>
        <v>0</v>
      </c>
      <c r="VD50" s="471">
        <f t="shared" si="407"/>
        <v>0</v>
      </c>
      <c r="VE50" s="471">
        <f t="shared" si="407"/>
        <v>0</v>
      </c>
      <c r="VF50" s="471">
        <f t="shared" si="407"/>
        <v>0</v>
      </c>
      <c r="VG50" s="471">
        <f t="shared" si="407"/>
        <v>0</v>
      </c>
      <c r="VH50" s="471">
        <f t="shared" si="407"/>
        <v>0</v>
      </c>
      <c r="VI50" s="471">
        <f t="shared" si="407"/>
        <v>0</v>
      </c>
      <c r="VJ50" s="471">
        <f t="shared" si="407"/>
        <v>0</v>
      </c>
      <c r="VK50" s="471">
        <f t="shared" si="407"/>
        <v>0</v>
      </c>
      <c r="VL50" s="471">
        <f t="shared" si="407"/>
        <v>0</v>
      </c>
      <c r="VM50" s="471">
        <f t="shared" si="407"/>
        <v>0</v>
      </c>
      <c r="VN50" s="471">
        <f t="shared" si="407"/>
        <v>0</v>
      </c>
      <c r="VO50" s="471">
        <f t="shared" si="407"/>
        <v>0</v>
      </c>
      <c r="VP50" s="471">
        <f t="shared" si="407"/>
        <v>0</v>
      </c>
      <c r="VQ50" s="471">
        <f t="shared" si="407"/>
        <v>0</v>
      </c>
      <c r="VR50" s="471">
        <f t="shared" si="407"/>
        <v>0</v>
      </c>
      <c r="VS50" s="471">
        <f t="shared" si="408"/>
        <v>0</v>
      </c>
      <c r="VT50" s="471">
        <f t="shared" si="408"/>
        <v>0</v>
      </c>
      <c r="VU50" s="471">
        <f t="shared" si="408"/>
        <v>0</v>
      </c>
      <c r="VV50" s="471">
        <f t="shared" si="408"/>
        <v>0</v>
      </c>
      <c r="VW50" s="471">
        <f t="shared" si="408"/>
        <v>0</v>
      </c>
      <c r="VX50" s="471">
        <f t="shared" si="408"/>
        <v>0</v>
      </c>
      <c r="VY50" s="471">
        <f t="shared" si="408"/>
        <v>0</v>
      </c>
      <c r="VZ50" s="471">
        <f t="shared" si="408"/>
        <v>0</v>
      </c>
      <c r="WA50" s="471">
        <f t="shared" si="408"/>
        <v>0</v>
      </c>
      <c r="WB50" s="471">
        <f t="shared" si="408"/>
        <v>0</v>
      </c>
      <c r="WC50" s="471">
        <f t="shared" si="408"/>
        <v>0</v>
      </c>
      <c r="WD50" s="471">
        <f t="shared" si="408"/>
        <v>0</v>
      </c>
    </row>
    <row r="51" spans="1:602" x14ac:dyDescent="0.35">
      <c r="A51" s="29"/>
      <c r="B51" s="29">
        <f t="shared" si="359"/>
        <v>20</v>
      </c>
      <c r="C51" s="29" t="s">
        <v>4</v>
      </c>
      <c r="D51" s="29" t="s">
        <v>84</v>
      </c>
      <c r="E51" s="69">
        <f>INDEX('Current RAP - 2024-25 Cycle'!$K:$K,MATCH('24-25 Projection - RAP Tendered'!$D51,'Current RAP - 2024-25 Cycle'!$C:$C,0),1)</f>
        <v>18525315.170000002</v>
      </c>
      <c r="F51" s="69">
        <f>INDEX('Current RAP - 2024-25 Cycle'!$G:$G,MATCH('24-25 Projection - RAP Tendered'!$D51,'Current RAP - 2024-25 Cycle'!$C:$C,0),1)</f>
        <v>13971549.890000001</v>
      </c>
      <c r="G51" s="69">
        <f t="shared" si="345"/>
        <v>4553765.2800000012</v>
      </c>
      <c r="H51" s="69">
        <f t="shared" si="360"/>
        <v>13971549.890000001</v>
      </c>
      <c r="I51" s="32">
        <v>45474</v>
      </c>
      <c r="J51" s="32">
        <v>45838</v>
      </c>
      <c r="K51" s="29" t="str">
        <f>INDEX('Current RAP - 2024-25 Cycle'!$D:$D,MATCH('24-25 Projection - RAP Tendered'!$D51,'Current RAP - 2024-25 Cycle'!$C:$C,0),1)</f>
        <v>IPCA</v>
      </c>
      <c r="L51" s="32" t="s">
        <v>10</v>
      </c>
      <c r="M51" s="32" t="s">
        <v>10</v>
      </c>
      <c r="N51" s="81">
        <v>0</v>
      </c>
      <c r="O51" s="81">
        <v>0</v>
      </c>
      <c r="P51" s="69">
        <f>IFERROR(INDEX('Tendered, Ruling 920-2025'!$F$19:$F$31,MATCH($D51,'Tendered, Ruling 920-2025'!$C$19:$C$31,0))-INDEX('Tendered, Ruling 920-2025'!$D$19:$D$31,MATCH($D51,'Tendered, Ruling 920-2025'!$C$19:$C$31,0)),0)</f>
        <v>0</v>
      </c>
      <c r="Q51" s="32">
        <f>INDEX('Current RAP - 2024-25 Cycle'!$L:$L,MATCH('24-25 Projection - RAP Tendered'!$D51,'Current RAP - 2024-25 Cycle'!$C:$C,0),1)</f>
        <v>40886</v>
      </c>
      <c r="R51" s="32">
        <f>INDEX('Current RAP - 2024-25 Cycle'!$M:$M,MATCH('24-25 Projection - RAP Tendered'!$D51,'Current RAP - 2024-25 Cycle'!$C:$C,0),1)</f>
        <v>51844</v>
      </c>
      <c r="S51" s="29"/>
      <c r="T51" s="29" t="str">
        <f t="shared" si="346"/>
        <v>017/2011</v>
      </c>
      <c r="U51" s="36">
        <f t="shared" si="347"/>
        <v>18.525315170000002</v>
      </c>
      <c r="V51" s="36">
        <f t="shared" si="347"/>
        <v>18.525315170000002</v>
      </c>
      <c r="W51" s="36">
        <f t="shared" si="347"/>
        <v>18.525315170000002</v>
      </c>
      <c r="X51" s="36">
        <f t="shared" si="347"/>
        <v>18.525315170000002</v>
      </c>
      <c r="Y51" s="36">
        <f t="shared" si="347"/>
        <v>18.525315170000002</v>
      </c>
      <c r="Z51" s="36">
        <f t="shared" si="347"/>
        <v>18.525315170000002</v>
      </c>
      <c r="AA51" s="36">
        <f t="shared" si="347"/>
        <v>18.525315170000002</v>
      </c>
      <c r="AB51" s="36">
        <f t="shared" si="347"/>
        <v>18.525315170000002</v>
      </c>
      <c r="AC51" s="36">
        <f t="shared" si="347"/>
        <v>18.525315170000002</v>
      </c>
      <c r="AD51" s="36">
        <f t="shared" si="347"/>
        <v>18.525315170000002</v>
      </c>
      <c r="AE51" s="36">
        <f t="shared" si="347"/>
        <v>18.525315170000002</v>
      </c>
      <c r="AF51" s="36">
        <f t="shared" si="347"/>
        <v>18.525315170000002</v>
      </c>
      <c r="AG51" s="36">
        <f t="shared" si="347"/>
        <v>18.525315170000002</v>
      </c>
      <c r="AH51" s="36">
        <f t="shared" si="347"/>
        <v>18.525315170000002</v>
      </c>
      <c r="AI51" s="36">
        <f t="shared" si="347"/>
        <v>18.525315170000002</v>
      </c>
      <c r="AJ51" s="36">
        <f t="shared" si="347"/>
        <v>18.525315170000002</v>
      </c>
      <c r="AK51" s="36">
        <f t="shared" si="412"/>
        <v>18.525315170000002</v>
      </c>
      <c r="AL51" s="36">
        <f t="shared" si="412"/>
        <v>8.1670744297849485</v>
      </c>
      <c r="AM51" s="36">
        <f t="shared" si="412"/>
        <v>0</v>
      </c>
      <c r="AN51" s="36">
        <f t="shared" si="412"/>
        <v>0</v>
      </c>
      <c r="AO51" s="36">
        <f t="shared" si="412"/>
        <v>0</v>
      </c>
      <c r="AP51" s="36">
        <f t="shared" si="412"/>
        <v>0</v>
      </c>
      <c r="AQ51" s="36">
        <f t="shared" si="412"/>
        <v>0</v>
      </c>
      <c r="AR51" s="36">
        <f t="shared" si="412"/>
        <v>0</v>
      </c>
      <c r="AS51" s="36">
        <f t="shared" si="412"/>
        <v>0</v>
      </c>
      <c r="AT51" s="36">
        <f t="shared" si="412"/>
        <v>0</v>
      </c>
      <c r="AU51" s="36">
        <f t="shared" si="412"/>
        <v>0</v>
      </c>
      <c r="AV51" s="36">
        <f t="shared" si="412"/>
        <v>0</v>
      </c>
      <c r="AW51" s="36">
        <f t="shared" si="412"/>
        <v>0</v>
      </c>
      <c r="AX51" s="36">
        <f t="shared" si="412"/>
        <v>0</v>
      </c>
      <c r="AY51" s="36">
        <f t="shared" si="412"/>
        <v>0</v>
      </c>
      <c r="AZ51" s="36">
        <f t="shared" si="412"/>
        <v>0</v>
      </c>
      <c r="BA51" s="36">
        <f t="shared" si="413"/>
        <v>0</v>
      </c>
      <c r="BB51" s="36">
        <f t="shared" si="413"/>
        <v>0</v>
      </c>
      <c r="BD51" s="29" t="str">
        <f t="shared" si="348"/>
        <v>017/2011</v>
      </c>
      <c r="BE51" s="36">
        <f t="shared" si="349"/>
        <v>4.6313287925000015</v>
      </c>
      <c r="BF51" s="36">
        <f t="shared" si="349"/>
        <v>4.6313287925000015</v>
      </c>
      <c r="BG51" s="36">
        <f t="shared" si="349"/>
        <v>4.6313287925000015</v>
      </c>
      <c r="BH51" s="36">
        <f t="shared" si="349"/>
        <v>4.6313287925000015</v>
      </c>
      <c r="BI51" s="36">
        <f t="shared" si="349"/>
        <v>4.6313287925000015</v>
      </c>
      <c r="BJ51" s="36">
        <f t="shared" si="349"/>
        <v>4.6313287925000015</v>
      </c>
      <c r="BK51" s="36">
        <f t="shared" si="349"/>
        <v>4.6313287925000015</v>
      </c>
      <c r="BL51" s="36">
        <f t="shared" si="349"/>
        <v>4.6313287925000015</v>
      </c>
      <c r="BM51" s="36">
        <f t="shared" si="349"/>
        <v>4.6313287925000015</v>
      </c>
      <c r="BN51" s="36">
        <f t="shared" si="349"/>
        <v>4.6313287925000015</v>
      </c>
      <c r="BO51" s="36">
        <f t="shared" si="349"/>
        <v>4.6313287925000015</v>
      </c>
      <c r="BP51" s="36">
        <f t="shared" si="349"/>
        <v>4.6313287925000015</v>
      </c>
      <c r="BQ51" s="36">
        <f>SUMIFS($GM51:$WE51,$GM$29:$WE$29,BQ$29)</f>
        <v>4.6313287925000015</v>
      </c>
      <c r="BR51" s="36">
        <f>SUMIFS($GM51:$WE51,$GM$29:$WE$29,BR$29)</f>
        <v>4.6313287925000015</v>
      </c>
      <c r="BS51" s="36">
        <f>SUMIFS($GM51:$WE51,$GM$29:$WE$29,BS$29)</f>
        <v>4.6313287925000015</v>
      </c>
      <c r="BT51" s="36">
        <f>SUMIFS($GM51:$WE51,$GM$29:$WE$29,BT$29)</f>
        <v>4.6313287925000015</v>
      </c>
      <c r="BU51" s="36">
        <f t="shared" si="414"/>
        <v>4.6313287925000015</v>
      </c>
      <c r="BV51" s="36">
        <f t="shared" si="414"/>
        <v>4.6313287925000015</v>
      </c>
      <c r="BW51" s="36">
        <f t="shared" si="414"/>
        <v>4.6313287925000015</v>
      </c>
      <c r="BX51" s="36">
        <f t="shared" si="414"/>
        <v>4.6313287925000015</v>
      </c>
      <c r="BY51" s="36">
        <f t="shared" si="414"/>
        <v>4.6313287925000015</v>
      </c>
      <c r="BZ51" s="36">
        <f t="shared" si="414"/>
        <v>4.6313287925000015</v>
      </c>
      <c r="CA51" s="36">
        <f t="shared" si="414"/>
        <v>4.6313287925000015</v>
      </c>
      <c r="CB51" s="36">
        <f t="shared" si="414"/>
        <v>4.6313287925000015</v>
      </c>
      <c r="CC51" s="36">
        <f t="shared" si="414"/>
        <v>4.6313287925000015</v>
      </c>
      <c r="CD51" s="36">
        <f t="shared" si="414"/>
        <v>4.6313287925000015</v>
      </c>
      <c r="CE51" s="36">
        <f t="shared" si="414"/>
        <v>4.6313287925000015</v>
      </c>
      <c r="CF51" s="36">
        <f t="shared" si="414"/>
        <v>4.6313287925000015</v>
      </c>
      <c r="CG51" s="36">
        <f t="shared" si="414"/>
        <v>4.6313287925000015</v>
      </c>
      <c r="CH51" s="36">
        <f t="shared" si="414"/>
        <v>4.6313287925000015</v>
      </c>
      <c r="CI51" s="36">
        <f t="shared" si="414"/>
        <v>4.6313287925000015</v>
      </c>
      <c r="CJ51" s="36">
        <f t="shared" si="414"/>
        <v>4.6313287925000015</v>
      </c>
      <c r="CK51" s="36">
        <f t="shared" si="415"/>
        <v>4.6313287925000015</v>
      </c>
      <c r="CL51" s="36">
        <f t="shared" si="415"/>
        <v>4.6313287925000015</v>
      </c>
      <c r="CM51" s="36">
        <f t="shared" si="415"/>
        <v>4.6313287925000015</v>
      </c>
      <c r="CN51" s="36">
        <f t="shared" si="415"/>
        <v>4.6313287925000015</v>
      </c>
      <c r="CO51" s="36">
        <f t="shared" si="415"/>
        <v>4.6313287925000015</v>
      </c>
      <c r="CP51" s="36">
        <f t="shared" si="415"/>
        <v>4.6313287925000015</v>
      </c>
      <c r="CQ51" s="36">
        <f t="shared" si="415"/>
        <v>4.6313287925000015</v>
      </c>
      <c r="CR51" s="36">
        <f t="shared" si="415"/>
        <v>4.6313287925000015</v>
      </c>
      <c r="CS51" s="36">
        <f t="shared" si="415"/>
        <v>4.6313287925000015</v>
      </c>
      <c r="CT51" s="36">
        <f t="shared" si="415"/>
        <v>4.6313287925000015</v>
      </c>
      <c r="CU51" s="36">
        <f t="shared" si="415"/>
        <v>4.6313287925000015</v>
      </c>
      <c r="CV51" s="36">
        <f t="shared" si="415"/>
        <v>4.6313287925000015</v>
      </c>
      <c r="CW51" s="36">
        <f t="shared" si="415"/>
        <v>4.6313287925000015</v>
      </c>
      <c r="CX51" s="36">
        <f t="shared" si="415"/>
        <v>4.6313287925000015</v>
      </c>
      <c r="CY51" s="36">
        <f t="shared" si="415"/>
        <v>4.6313287925000015</v>
      </c>
      <c r="CZ51" s="36">
        <f t="shared" si="415"/>
        <v>4.6313287925000015</v>
      </c>
      <c r="DA51" s="36">
        <f t="shared" si="416"/>
        <v>4.6313287925000015</v>
      </c>
      <c r="DB51" s="36">
        <f t="shared" si="416"/>
        <v>4.6313287925000015</v>
      </c>
      <c r="DC51" s="36">
        <f t="shared" si="416"/>
        <v>4.6313287925000015</v>
      </c>
      <c r="DD51" s="36">
        <f t="shared" si="416"/>
        <v>4.6313287925000015</v>
      </c>
      <c r="DE51" s="36">
        <f t="shared" si="416"/>
        <v>4.6313287925000015</v>
      </c>
      <c r="DF51" s="36">
        <f t="shared" si="416"/>
        <v>4.6313287925000015</v>
      </c>
      <c r="DG51" s="36">
        <f t="shared" si="416"/>
        <v>4.6313287925000015</v>
      </c>
      <c r="DH51" s="36">
        <f t="shared" si="416"/>
        <v>4.6313287925000015</v>
      </c>
      <c r="DI51" s="36">
        <f t="shared" si="416"/>
        <v>4.6313287925000015</v>
      </c>
      <c r="DJ51" s="36">
        <f t="shared" si="416"/>
        <v>4.6313287925000015</v>
      </c>
      <c r="DK51" s="36">
        <f t="shared" si="416"/>
        <v>4.6313287925000015</v>
      </c>
      <c r="DL51" s="36">
        <f t="shared" si="416"/>
        <v>4.6313287925000015</v>
      </c>
      <c r="DM51" s="36">
        <f t="shared" si="416"/>
        <v>4.6313287925000015</v>
      </c>
      <c r="DN51" s="36">
        <f t="shared" si="416"/>
        <v>4.6313287925000015</v>
      </c>
      <c r="DO51" s="36">
        <f t="shared" si="416"/>
        <v>4.6313287925000015</v>
      </c>
      <c r="DP51" s="36">
        <f t="shared" si="416"/>
        <v>4.6313287925000015</v>
      </c>
      <c r="DQ51" s="36">
        <f t="shared" si="417"/>
        <v>4.6313287925000015</v>
      </c>
      <c r="DR51" s="36">
        <f t="shared" si="417"/>
        <v>4.6313287925000015</v>
      </c>
      <c r="DS51" s="36">
        <f t="shared" si="417"/>
        <v>4.6313287925000015</v>
      </c>
      <c r="DT51" s="36">
        <f t="shared" si="417"/>
        <v>4.6313287925000015</v>
      </c>
      <c r="DU51" s="36">
        <f t="shared" si="417"/>
        <v>4.6313287925000015</v>
      </c>
      <c r="DV51" s="36">
        <f t="shared" si="417"/>
        <v>3.535745637284947</v>
      </c>
      <c r="DW51" s="36">
        <f t="shared" si="417"/>
        <v>0</v>
      </c>
      <c r="DX51" s="36">
        <f t="shared" si="417"/>
        <v>0</v>
      </c>
      <c r="DY51" s="36">
        <f t="shared" si="417"/>
        <v>0</v>
      </c>
      <c r="DZ51" s="36">
        <f t="shared" si="417"/>
        <v>0</v>
      </c>
      <c r="EA51" s="36">
        <f t="shared" si="417"/>
        <v>0</v>
      </c>
      <c r="EB51" s="36">
        <f t="shared" si="417"/>
        <v>0</v>
      </c>
      <c r="EC51" s="36">
        <f t="shared" si="417"/>
        <v>0</v>
      </c>
      <c r="ED51" s="36">
        <f t="shared" si="417"/>
        <v>0</v>
      </c>
      <c r="EE51" s="36">
        <f t="shared" si="417"/>
        <v>0</v>
      </c>
      <c r="EF51" s="36">
        <f t="shared" si="417"/>
        <v>0</v>
      </c>
      <c r="EG51" s="36">
        <f t="shared" si="421"/>
        <v>0</v>
      </c>
      <c r="EH51" s="36">
        <f t="shared" si="421"/>
        <v>0</v>
      </c>
      <c r="EI51" s="36">
        <f t="shared" si="421"/>
        <v>0</v>
      </c>
      <c r="EJ51" s="36">
        <f t="shared" si="421"/>
        <v>0</v>
      </c>
      <c r="EK51" s="36">
        <f t="shared" si="421"/>
        <v>0</v>
      </c>
      <c r="EL51" s="36">
        <f t="shared" si="421"/>
        <v>0</v>
      </c>
      <c r="EM51" s="36">
        <f t="shared" si="421"/>
        <v>0</v>
      </c>
      <c r="EN51" s="36">
        <f t="shared" si="421"/>
        <v>0</v>
      </c>
      <c r="EO51" s="36">
        <f t="shared" si="421"/>
        <v>0</v>
      </c>
      <c r="EP51" s="36">
        <f t="shared" si="421"/>
        <v>0</v>
      </c>
      <c r="EQ51" s="36">
        <f t="shared" si="421"/>
        <v>0</v>
      </c>
      <c r="ER51" s="36">
        <f t="shared" si="421"/>
        <v>0</v>
      </c>
      <c r="ES51" s="36">
        <f t="shared" si="421"/>
        <v>0</v>
      </c>
      <c r="ET51" s="36">
        <f t="shared" si="421"/>
        <v>0</v>
      </c>
      <c r="EU51" s="36">
        <f t="shared" si="421"/>
        <v>0</v>
      </c>
      <c r="EV51" s="36">
        <f t="shared" si="418"/>
        <v>0</v>
      </c>
      <c r="EW51" s="36">
        <f t="shared" si="418"/>
        <v>0</v>
      </c>
      <c r="EX51" s="36">
        <f t="shared" si="418"/>
        <v>0</v>
      </c>
      <c r="EY51" s="36">
        <f t="shared" si="418"/>
        <v>0</v>
      </c>
      <c r="EZ51" s="36">
        <f t="shared" si="418"/>
        <v>0</v>
      </c>
      <c r="FA51" s="36">
        <f t="shared" si="418"/>
        <v>0</v>
      </c>
      <c r="FB51" s="36">
        <f t="shared" si="418"/>
        <v>0</v>
      </c>
      <c r="FC51" s="36">
        <f t="shared" si="418"/>
        <v>0</v>
      </c>
      <c r="FD51" s="36">
        <f t="shared" si="418"/>
        <v>0</v>
      </c>
      <c r="FE51" s="36">
        <f t="shared" si="418"/>
        <v>0</v>
      </c>
      <c r="FF51" s="36">
        <f t="shared" si="418"/>
        <v>0</v>
      </c>
      <c r="FG51" s="36">
        <f t="shared" si="418"/>
        <v>0</v>
      </c>
      <c r="FH51" s="36">
        <f t="shared" si="418"/>
        <v>0</v>
      </c>
      <c r="FI51" s="36">
        <f t="shared" si="418"/>
        <v>0</v>
      </c>
      <c r="FJ51" s="36">
        <f t="shared" si="418"/>
        <v>0</v>
      </c>
      <c r="FK51" s="36">
        <f t="shared" si="419"/>
        <v>0</v>
      </c>
      <c r="FL51" s="36">
        <f t="shared" si="419"/>
        <v>0</v>
      </c>
      <c r="FM51" s="36">
        <f t="shared" si="419"/>
        <v>0</v>
      </c>
      <c r="FN51" s="36">
        <f t="shared" si="419"/>
        <v>0</v>
      </c>
      <c r="FO51" s="36">
        <f t="shared" si="419"/>
        <v>0</v>
      </c>
      <c r="FP51" s="36">
        <f t="shared" si="419"/>
        <v>0</v>
      </c>
      <c r="FQ51" s="36">
        <f t="shared" si="419"/>
        <v>0</v>
      </c>
      <c r="FR51" s="36">
        <f t="shared" si="419"/>
        <v>0</v>
      </c>
      <c r="FS51" s="36">
        <f t="shared" si="419"/>
        <v>0</v>
      </c>
      <c r="FT51" s="36">
        <f t="shared" si="419"/>
        <v>0</v>
      </c>
      <c r="FU51" s="36">
        <f t="shared" si="419"/>
        <v>0</v>
      </c>
      <c r="FV51" s="36">
        <f t="shared" si="419"/>
        <v>0</v>
      </c>
      <c r="FW51" s="36">
        <f t="shared" si="419"/>
        <v>0</v>
      </c>
      <c r="FX51" s="36">
        <f t="shared" si="419"/>
        <v>0</v>
      </c>
      <c r="FY51" s="36">
        <f t="shared" si="419"/>
        <v>0</v>
      </c>
      <c r="FZ51" s="36">
        <f t="shared" si="419"/>
        <v>0</v>
      </c>
      <c r="GA51" s="36">
        <f t="shared" si="420"/>
        <v>0</v>
      </c>
      <c r="GB51" s="36">
        <f t="shared" si="411"/>
        <v>0</v>
      </c>
      <c r="GC51" s="36">
        <f t="shared" si="369"/>
        <v>0</v>
      </c>
      <c r="GD51" s="36">
        <f t="shared" si="422"/>
        <v>0</v>
      </c>
      <c r="GE51" s="36">
        <f t="shared" si="422"/>
        <v>0</v>
      </c>
      <c r="GF51" s="36">
        <f t="shared" si="422"/>
        <v>0</v>
      </c>
      <c r="GG51" s="36">
        <f t="shared" si="422"/>
        <v>0</v>
      </c>
      <c r="GH51" s="36">
        <f t="shared" si="422"/>
        <v>0</v>
      </c>
      <c r="GI51" s="36">
        <f t="shared" si="422"/>
        <v>0</v>
      </c>
      <c r="GJ51" s="36">
        <f t="shared" si="422"/>
        <v>0</v>
      </c>
      <c r="GL51" s="29" t="str">
        <f t="shared" si="350"/>
        <v>017/2011</v>
      </c>
      <c r="GM51" s="263">
        <f t="shared" si="423"/>
        <v>1.543776264166667</v>
      </c>
      <c r="GN51" s="263">
        <f t="shared" si="423"/>
        <v>1.543776264166667</v>
      </c>
      <c r="GO51" s="263">
        <f t="shared" si="423"/>
        <v>1.543776264166667</v>
      </c>
      <c r="GP51" s="263">
        <f t="shared" si="423"/>
        <v>1.543776264166667</v>
      </c>
      <c r="GQ51" s="263">
        <f t="shared" si="423"/>
        <v>1.543776264166667</v>
      </c>
      <c r="GR51" s="263">
        <f t="shared" si="423"/>
        <v>1.543776264166667</v>
      </c>
      <c r="GS51" s="263">
        <f t="shared" si="423"/>
        <v>1.543776264166667</v>
      </c>
      <c r="GT51" s="263">
        <f t="shared" si="423"/>
        <v>1.543776264166667</v>
      </c>
      <c r="GU51" s="263">
        <f t="shared" si="423"/>
        <v>1.543776264166667</v>
      </c>
      <c r="GV51" s="263">
        <f t="shared" si="423"/>
        <v>1.543776264166667</v>
      </c>
      <c r="GW51" s="263">
        <f t="shared" si="423"/>
        <v>1.543776264166667</v>
      </c>
      <c r="GX51" s="263">
        <f t="shared" si="423"/>
        <v>1.543776264166667</v>
      </c>
      <c r="GY51" s="471">
        <f t="shared" si="384"/>
        <v>1.543776264166667</v>
      </c>
      <c r="GZ51" s="471">
        <f t="shared" si="384"/>
        <v>1.543776264166667</v>
      </c>
      <c r="HA51" s="471">
        <f t="shared" si="384"/>
        <v>1.543776264166667</v>
      </c>
      <c r="HB51" s="471">
        <f t="shared" si="384"/>
        <v>1.543776264166667</v>
      </c>
      <c r="HC51" s="471">
        <f t="shared" si="384"/>
        <v>1.543776264166667</v>
      </c>
      <c r="HD51" s="471">
        <f t="shared" si="384"/>
        <v>1.543776264166667</v>
      </c>
      <c r="HE51" s="471">
        <f t="shared" si="384"/>
        <v>1.543776264166667</v>
      </c>
      <c r="HF51" s="471">
        <f t="shared" si="384"/>
        <v>1.543776264166667</v>
      </c>
      <c r="HG51" s="471">
        <f t="shared" si="384"/>
        <v>1.543776264166667</v>
      </c>
      <c r="HH51" s="471">
        <f t="shared" si="384"/>
        <v>1.543776264166667</v>
      </c>
      <c r="HI51" s="471">
        <f t="shared" si="384"/>
        <v>1.543776264166667</v>
      </c>
      <c r="HJ51" s="471">
        <f t="shared" si="384"/>
        <v>1.543776264166667</v>
      </c>
      <c r="HK51" s="471">
        <f t="shared" si="384"/>
        <v>1.543776264166667</v>
      </c>
      <c r="HL51" s="471">
        <f t="shared" si="384"/>
        <v>1.543776264166667</v>
      </c>
      <c r="HM51" s="471">
        <f t="shared" si="384"/>
        <v>1.543776264166667</v>
      </c>
      <c r="HN51" s="471">
        <f t="shared" ref="HN51:IC56" si="424">((IF(AND(HN$24&gt;=$Q51,HN$25&lt;=$R51),HN$27,IF(AND(HN$25&gt;$Q51,HN$24&lt;$R51),(MIN(HN$25,$R51)-MAX(HN$24,$Q51)+1),0))/HN$27)*($H51/12)/1000000)+((IF(AND(HN$24&gt;=$Q51,HN$25&lt;=$R51),HN$27,IF(AND(HN$25&gt;$Q51,HN$24&lt;$R51),(MIN(HN$25,$R51)-MAX(HN$24,$Q51)+1),0))/HN$27)*($G51/12)/1000000)+((IF(AND(HN$24&gt;=$Q51,HN$25&lt;=$R51),HN$27,IF(AND(HN$25&gt;$Q51,HN$24&lt;$R51),(MIN(HN$25,$R51)-MAX(HN$24,$Q51)+1),0))/HN$27)*($P51/12)/1000000)</f>
        <v>1.543776264166667</v>
      </c>
      <c r="HO51" s="471">
        <f t="shared" si="424"/>
        <v>1.543776264166667</v>
      </c>
      <c r="HP51" s="471">
        <f t="shared" si="424"/>
        <v>1.543776264166667</v>
      </c>
      <c r="HQ51" s="471">
        <f t="shared" si="424"/>
        <v>1.543776264166667</v>
      </c>
      <c r="HR51" s="471">
        <f t="shared" si="424"/>
        <v>1.543776264166667</v>
      </c>
      <c r="HS51" s="471">
        <f t="shared" si="424"/>
        <v>1.543776264166667</v>
      </c>
      <c r="HT51" s="471">
        <f t="shared" si="424"/>
        <v>1.543776264166667</v>
      </c>
      <c r="HU51" s="471">
        <f t="shared" si="424"/>
        <v>1.543776264166667</v>
      </c>
      <c r="HV51" s="471">
        <f t="shared" si="424"/>
        <v>1.543776264166667</v>
      </c>
      <c r="HW51" s="471">
        <f t="shared" si="424"/>
        <v>1.543776264166667</v>
      </c>
      <c r="HX51" s="471">
        <f t="shared" si="424"/>
        <v>1.543776264166667</v>
      </c>
      <c r="HY51" s="471">
        <f t="shared" si="424"/>
        <v>1.543776264166667</v>
      </c>
      <c r="HZ51" s="471">
        <f t="shared" si="424"/>
        <v>1.543776264166667</v>
      </c>
      <c r="IA51" s="471">
        <f t="shared" si="424"/>
        <v>1.543776264166667</v>
      </c>
      <c r="IB51" s="471">
        <f t="shared" si="424"/>
        <v>1.543776264166667</v>
      </c>
      <c r="IC51" s="471">
        <f t="shared" si="424"/>
        <v>1.543776264166667</v>
      </c>
      <c r="ID51" s="471">
        <f t="shared" si="385"/>
        <v>1.543776264166667</v>
      </c>
      <c r="IE51" s="471">
        <f t="shared" si="386"/>
        <v>1.543776264166667</v>
      </c>
      <c r="IF51" s="471">
        <f t="shared" si="386"/>
        <v>1.543776264166667</v>
      </c>
      <c r="IG51" s="471">
        <f t="shared" si="386"/>
        <v>1.543776264166667</v>
      </c>
      <c r="IH51" s="471">
        <f t="shared" si="386"/>
        <v>1.543776264166667</v>
      </c>
      <c r="II51" s="471">
        <f t="shared" si="386"/>
        <v>1.543776264166667</v>
      </c>
      <c r="IJ51" s="471">
        <f t="shared" si="386"/>
        <v>1.543776264166667</v>
      </c>
      <c r="IK51" s="471">
        <f t="shared" si="386"/>
        <v>1.543776264166667</v>
      </c>
      <c r="IL51" s="471">
        <f t="shared" si="386"/>
        <v>1.543776264166667</v>
      </c>
      <c r="IM51" s="471">
        <f t="shared" si="386"/>
        <v>1.543776264166667</v>
      </c>
      <c r="IN51" s="471">
        <f t="shared" si="386"/>
        <v>1.543776264166667</v>
      </c>
      <c r="IO51" s="471">
        <f t="shared" si="386"/>
        <v>1.543776264166667</v>
      </c>
      <c r="IP51" s="471">
        <f t="shared" si="386"/>
        <v>1.543776264166667</v>
      </c>
      <c r="IQ51" s="471">
        <f t="shared" si="386"/>
        <v>1.543776264166667</v>
      </c>
      <c r="IR51" s="471">
        <f t="shared" si="386"/>
        <v>1.543776264166667</v>
      </c>
      <c r="IS51" s="471">
        <f t="shared" si="386"/>
        <v>1.543776264166667</v>
      </c>
      <c r="IT51" s="471">
        <f t="shared" ref="IT51:JI56" si="425">((IF(AND(IT$24&gt;=$Q51,IT$25&lt;=$R51),IT$27,IF(AND(IT$25&gt;$Q51,IT$24&lt;$R51),(MIN(IT$25,$R51)-MAX(IT$24,$Q51)+1),0))/IT$27)*($H51/12)/1000000)+((IF(AND(IT$24&gt;=$Q51,IT$25&lt;=$R51),IT$27,IF(AND(IT$25&gt;$Q51,IT$24&lt;$R51),(MIN(IT$25,$R51)-MAX(IT$24,$Q51)+1),0))/IT$27)*($G51/12)/1000000)+((IF(AND(IT$24&gt;=$Q51,IT$25&lt;=$R51),IT$27,IF(AND(IT$25&gt;$Q51,IT$24&lt;$R51),(MIN(IT$25,$R51)-MAX(IT$24,$Q51)+1),0))/IT$27)*($P51/12)/1000000)</f>
        <v>1.543776264166667</v>
      </c>
      <c r="IU51" s="471">
        <f t="shared" si="425"/>
        <v>1.543776264166667</v>
      </c>
      <c r="IV51" s="471">
        <f t="shared" si="425"/>
        <v>1.543776264166667</v>
      </c>
      <c r="IW51" s="471">
        <f t="shared" si="425"/>
        <v>1.543776264166667</v>
      </c>
      <c r="IX51" s="471">
        <f t="shared" si="425"/>
        <v>1.543776264166667</v>
      </c>
      <c r="IY51" s="471">
        <f t="shared" si="425"/>
        <v>1.543776264166667</v>
      </c>
      <c r="IZ51" s="471">
        <f t="shared" si="425"/>
        <v>1.543776264166667</v>
      </c>
      <c r="JA51" s="471">
        <f t="shared" si="425"/>
        <v>1.543776264166667</v>
      </c>
      <c r="JB51" s="471">
        <f t="shared" si="425"/>
        <v>1.543776264166667</v>
      </c>
      <c r="JC51" s="471">
        <f t="shared" si="425"/>
        <v>1.543776264166667</v>
      </c>
      <c r="JD51" s="471">
        <f t="shared" si="425"/>
        <v>1.543776264166667</v>
      </c>
      <c r="JE51" s="471">
        <f t="shared" si="425"/>
        <v>1.543776264166667</v>
      </c>
      <c r="JF51" s="471">
        <f t="shared" si="425"/>
        <v>1.543776264166667</v>
      </c>
      <c r="JG51" s="471">
        <f t="shared" si="425"/>
        <v>1.543776264166667</v>
      </c>
      <c r="JH51" s="471">
        <f t="shared" si="425"/>
        <v>1.543776264166667</v>
      </c>
      <c r="JI51" s="471">
        <f t="shared" si="425"/>
        <v>1.543776264166667</v>
      </c>
      <c r="JJ51" s="471">
        <f t="shared" si="387"/>
        <v>1.543776264166667</v>
      </c>
      <c r="JK51" s="471">
        <f t="shared" si="388"/>
        <v>1.543776264166667</v>
      </c>
      <c r="JL51" s="471">
        <f t="shared" si="388"/>
        <v>1.543776264166667</v>
      </c>
      <c r="JM51" s="471">
        <f t="shared" si="388"/>
        <v>1.543776264166667</v>
      </c>
      <c r="JN51" s="471">
        <f t="shared" si="388"/>
        <v>1.543776264166667</v>
      </c>
      <c r="JO51" s="471">
        <f t="shared" si="388"/>
        <v>1.543776264166667</v>
      </c>
      <c r="JP51" s="471">
        <f t="shared" si="388"/>
        <v>1.543776264166667</v>
      </c>
      <c r="JQ51" s="471">
        <f t="shared" si="388"/>
        <v>1.543776264166667</v>
      </c>
      <c r="JR51" s="471">
        <f t="shared" si="388"/>
        <v>1.543776264166667</v>
      </c>
      <c r="JS51" s="471">
        <f t="shared" si="388"/>
        <v>1.543776264166667</v>
      </c>
      <c r="JT51" s="471">
        <f t="shared" si="388"/>
        <v>1.543776264166667</v>
      </c>
      <c r="JU51" s="471">
        <f t="shared" si="388"/>
        <v>1.543776264166667</v>
      </c>
      <c r="JV51" s="471">
        <f t="shared" si="388"/>
        <v>1.543776264166667</v>
      </c>
      <c r="JW51" s="471">
        <f t="shared" si="388"/>
        <v>1.543776264166667</v>
      </c>
      <c r="JX51" s="471">
        <f t="shared" si="388"/>
        <v>1.543776264166667</v>
      </c>
      <c r="JY51" s="471">
        <f t="shared" si="388"/>
        <v>1.543776264166667</v>
      </c>
      <c r="JZ51" s="471">
        <f t="shared" ref="JZ51:KO56" si="426">((IF(AND(JZ$24&gt;=$Q51,JZ$25&lt;=$R51),JZ$27,IF(AND(JZ$25&gt;$Q51,JZ$24&lt;$R51),(MIN(JZ$25,$R51)-MAX(JZ$24,$Q51)+1),0))/JZ$27)*($H51/12)/1000000)+((IF(AND(JZ$24&gt;=$Q51,JZ$25&lt;=$R51),JZ$27,IF(AND(JZ$25&gt;$Q51,JZ$24&lt;$R51),(MIN(JZ$25,$R51)-MAX(JZ$24,$Q51)+1),0))/JZ$27)*($G51/12)/1000000)+((IF(AND(JZ$24&gt;=$Q51,JZ$25&lt;=$R51),JZ$27,IF(AND(JZ$25&gt;$Q51,JZ$24&lt;$R51),(MIN(JZ$25,$R51)-MAX(JZ$24,$Q51)+1),0))/JZ$27)*($P51/12)/1000000)</f>
        <v>1.543776264166667</v>
      </c>
      <c r="KA51" s="471">
        <f t="shared" si="426"/>
        <v>1.543776264166667</v>
      </c>
      <c r="KB51" s="471">
        <f t="shared" si="426"/>
        <v>1.543776264166667</v>
      </c>
      <c r="KC51" s="471">
        <f t="shared" si="426"/>
        <v>1.543776264166667</v>
      </c>
      <c r="KD51" s="471">
        <f t="shared" si="426"/>
        <v>1.543776264166667</v>
      </c>
      <c r="KE51" s="471">
        <f t="shared" si="426"/>
        <v>1.543776264166667</v>
      </c>
      <c r="KF51" s="471">
        <f t="shared" si="426"/>
        <v>1.543776264166667</v>
      </c>
      <c r="KG51" s="471">
        <f t="shared" si="426"/>
        <v>1.543776264166667</v>
      </c>
      <c r="KH51" s="471">
        <f t="shared" si="426"/>
        <v>1.543776264166667</v>
      </c>
      <c r="KI51" s="471">
        <f t="shared" si="426"/>
        <v>1.543776264166667</v>
      </c>
      <c r="KJ51" s="471">
        <f t="shared" si="426"/>
        <v>1.543776264166667</v>
      </c>
      <c r="KK51" s="471">
        <f t="shared" si="426"/>
        <v>1.543776264166667</v>
      </c>
      <c r="KL51" s="471">
        <f t="shared" si="426"/>
        <v>1.543776264166667</v>
      </c>
      <c r="KM51" s="471">
        <f t="shared" si="426"/>
        <v>1.543776264166667</v>
      </c>
      <c r="KN51" s="471">
        <f t="shared" si="426"/>
        <v>1.543776264166667</v>
      </c>
      <c r="KO51" s="471">
        <f t="shared" si="426"/>
        <v>1.543776264166667</v>
      </c>
      <c r="KP51" s="471">
        <f t="shared" si="389"/>
        <v>1.543776264166667</v>
      </c>
      <c r="KQ51" s="471">
        <f t="shared" si="390"/>
        <v>1.543776264166667</v>
      </c>
      <c r="KR51" s="471">
        <f t="shared" si="390"/>
        <v>1.543776264166667</v>
      </c>
      <c r="KS51" s="471">
        <f t="shared" si="390"/>
        <v>1.543776264166667</v>
      </c>
      <c r="KT51" s="471">
        <f t="shared" si="390"/>
        <v>1.543776264166667</v>
      </c>
      <c r="KU51" s="471">
        <f t="shared" si="390"/>
        <v>1.543776264166667</v>
      </c>
      <c r="KV51" s="471">
        <f t="shared" si="390"/>
        <v>1.543776264166667</v>
      </c>
      <c r="KW51" s="471">
        <f t="shared" si="390"/>
        <v>1.543776264166667</v>
      </c>
      <c r="KX51" s="471">
        <f t="shared" si="390"/>
        <v>1.543776264166667</v>
      </c>
      <c r="KY51" s="471">
        <f t="shared" si="390"/>
        <v>1.543776264166667</v>
      </c>
      <c r="KZ51" s="471">
        <f t="shared" si="390"/>
        <v>1.543776264166667</v>
      </c>
      <c r="LA51" s="471">
        <f t="shared" si="390"/>
        <v>1.543776264166667</v>
      </c>
      <c r="LB51" s="471">
        <f t="shared" si="390"/>
        <v>1.543776264166667</v>
      </c>
      <c r="LC51" s="471">
        <f t="shared" si="390"/>
        <v>1.543776264166667</v>
      </c>
      <c r="LD51" s="471">
        <f t="shared" si="390"/>
        <v>1.543776264166667</v>
      </c>
      <c r="LE51" s="471">
        <f t="shared" si="390"/>
        <v>1.543776264166667</v>
      </c>
      <c r="LF51" s="471">
        <f t="shared" ref="LF51:LU56" si="427">((IF(AND(LF$24&gt;=$Q51,LF$25&lt;=$R51),LF$27,IF(AND(LF$25&gt;$Q51,LF$24&lt;$R51),(MIN(LF$25,$R51)-MAX(LF$24,$Q51)+1),0))/LF$27)*($H51/12)/1000000)+((IF(AND(LF$24&gt;=$Q51,LF$25&lt;=$R51),LF$27,IF(AND(LF$25&gt;$Q51,LF$24&lt;$R51),(MIN(LF$25,$R51)-MAX(LF$24,$Q51)+1),0))/LF$27)*($G51/12)/1000000)+((IF(AND(LF$24&gt;=$Q51,LF$25&lt;=$R51),LF$27,IF(AND(LF$25&gt;$Q51,LF$24&lt;$R51),(MIN(LF$25,$R51)-MAX(LF$24,$Q51)+1),0))/LF$27)*($P51/12)/1000000)</f>
        <v>1.543776264166667</v>
      </c>
      <c r="LG51" s="471">
        <f t="shared" si="427"/>
        <v>1.543776264166667</v>
      </c>
      <c r="LH51" s="471">
        <f t="shared" si="427"/>
        <v>1.543776264166667</v>
      </c>
      <c r="LI51" s="471">
        <f t="shared" si="427"/>
        <v>1.543776264166667</v>
      </c>
      <c r="LJ51" s="471">
        <f t="shared" si="427"/>
        <v>1.543776264166667</v>
      </c>
      <c r="LK51" s="471">
        <f t="shared" si="427"/>
        <v>1.543776264166667</v>
      </c>
      <c r="LL51" s="471">
        <f t="shared" si="427"/>
        <v>1.543776264166667</v>
      </c>
      <c r="LM51" s="471">
        <f t="shared" si="427"/>
        <v>1.543776264166667</v>
      </c>
      <c r="LN51" s="471">
        <f t="shared" si="427"/>
        <v>1.543776264166667</v>
      </c>
      <c r="LO51" s="471">
        <f t="shared" si="427"/>
        <v>1.543776264166667</v>
      </c>
      <c r="LP51" s="471">
        <f t="shared" si="427"/>
        <v>1.543776264166667</v>
      </c>
      <c r="LQ51" s="471">
        <f t="shared" si="427"/>
        <v>1.543776264166667</v>
      </c>
      <c r="LR51" s="471">
        <f t="shared" si="427"/>
        <v>1.543776264166667</v>
      </c>
      <c r="LS51" s="471">
        <f t="shared" si="427"/>
        <v>1.543776264166667</v>
      </c>
      <c r="LT51" s="471">
        <f t="shared" si="427"/>
        <v>1.543776264166667</v>
      </c>
      <c r="LU51" s="471">
        <f t="shared" si="427"/>
        <v>1.543776264166667</v>
      </c>
      <c r="LV51" s="471">
        <f t="shared" si="391"/>
        <v>1.543776264166667</v>
      </c>
      <c r="LW51" s="471">
        <f t="shared" si="392"/>
        <v>1.543776264166667</v>
      </c>
      <c r="LX51" s="471">
        <f t="shared" si="392"/>
        <v>1.543776264166667</v>
      </c>
      <c r="LY51" s="471">
        <f t="shared" si="392"/>
        <v>1.543776264166667</v>
      </c>
      <c r="LZ51" s="471">
        <f t="shared" si="392"/>
        <v>1.543776264166667</v>
      </c>
      <c r="MA51" s="471">
        <f t="shared" si="392"/>
        <v>1.543776264166667</v>
      </c>
      <c r="MB51" s="471">
        <f t="shared" si="392"/>
        <v>1.543776264166667</v>
      </c>
      <c r="MC51" s="471">
        <f t="shared" si="392"/>
        <v>1.543776264166667</v>
      </c>
      <c r="MD51" s="471">
        <f t="shared" si="392"/>
        <v>1.543776264166667</v>
      </c>
      <c r="ME51" s="471">
        <f t="shared" si="392"/>
        <v>1.543776264166667</v>
      </c>
      <c r="MF51" s="471">
        <f t="shared" si="392"/>
        <v>1.543776264166667</v>
      </c>
      <c r="MG51" s="471">
        <f t="shared" si="392"/>
        <v>1.543776264166667</v>
      </c>
      <c r="MH51" s="471">
        <f t="shared" si="392"/>
        <v>1.543776264166667</v>
      </c>
      <c r="MI51" s="471">
        <f t="shared" si="392"/>
        <v>1.543776264166667</v>
      </c>
      <c r="MJ51" s="471">
        <f t="shared" si="392"/>
        <v>1.543776264166667</v>
      </c>
      <c r="MK51" s="471">
        <f t="shared" si="392"/>
        <v>1.543776264166667</v>
      </c>
      <c r="ML51" s="471">
        <f t="shared" ref="ML51:NA56" si="428">((IF(AND(ML$24&gt;=$Q51,ML$25&lt;=$R51),ML$27,IF(AND(ML$25&gt;$Q51,ML$24&lt;$R51),(MIN(ML$25,$R51)-MAX(ML$24,$Q51)+1),0))/ML$27)*($H51/12)/1000000)+((IF(AND(ML$24&gt;=$Q51,ML$25&lt;=$R51),ML$27,IF(AND(ML$25&gt;$Q51,ML$24&lt;$R51),(MIN(ML$25,$R51)-MAX(ML$24,$Q51)+1),0))/ML$27)*($G51/12)/1000000)+((IF(AND(ML$24&gt;=$Q51,ML$25&lt;=$R51),ML$27,IF(AND(ML$25&gt;$Q51,ML$24&lt;$R51),(MIN(ML$25,$R51)-MAX(ML$24,$Q51)+1),0))/ML$27)*($P51/12)/1000000)</f>
        <v>1.543776264166667</v>
      </c>
      <c r="MM51" s="471">
        <f t="shared" si="428"/>
        <v>1.543776264166667</v>
      </c>
      <c r="MN51" s="471">
        <f t="shared" si="428"/>
        <v>1.543776264166667</v>
      </c>
      <c r="MO51" s="471">
        <f t="shared" si="428"/>
        <v>1.543776264166667</v>
      </c>
      <c r="MP51" s="471">
        <f t="shared" si="428"/>
        <v>1.543776264166667</v>
      </c>
      <c r="MQ51" s="471">
        <f t="shared" si="428"/>
        <v>1.543776264166667</v>
      </c>
      <c r="MR51" s="471">
        <f t="shared" si="428"/>
        <v>1.543776264166667</v>
      </c>
      <c r="MS51" s="471">
        <f t="shared" si="428"/>
        <v>1.543776264166667</v>
      </c>
      <c r="MT51" s="471">
        <f t="shared" si="428"/>
        <v>1.543776264166667</v>
      </c>
      <c r="MU51" s="471">
        <f t="shared" si="428"/>
        <v>1.543776264166667</v>
      </c>
      <c r="MV51" s="471">
        <f t="shared" si="428"/>
        <v>1.543776264166667</v>
      </c>
      <c r="MW51" s="471">
        <f t="shared" si="428"/>
        <v>1.543776264166667</v>
      </c>
      <c r="MX51" s="471">
        <f t="shared" si="428"/>
        <v>1.543776264166667</v>
      </c>
      <c r="MY51" s="471">
        <f t="shared" si="428"/>
        <v>1.543776264166667</v>
      </c>
      <c r="MZ51" s="471">
        <f t="shared" si="428"/>
        <v>1.543776264166667</v>
      </c>
      <c r="NA51" s="471">
        <f t="shared" si="428"/>
        <v>1.543776264166667</v>
      </c>
      <c r="NB51" s="471">
        <f t="shared" si="393"/>
        <v>1.543776264166667</v>
      </c>
      <c r="NC51" s="471">
        <f t="shared" si="394"/>
        <v>1.543776264166667</v>
      </c>
      <c r="ND51" s="471">
        <f t="shared" si="394"/>
        <v>1.543776264166667</v>
      </c>
      <c r="NE51" s="471">
        <f t="shared" si="394"/>
        <v>1.543776264166667</v>
      </c>
      <c r="NF51" s="471">
        <f t="shared" si="394"/>
        <v>1.543776264166667</v>
      </c>
      <c r="NG51" s="471">
        <f t="shared" si="394"/>
        <v>1.543776264166667</v>
      </c>
      <c r="NH51" s="471">
        <f t="shared" si="394"/>
        <v>1.543776264166667</v>
      </c>
      <c r="NI51" s="471">
        <f t="shared" si="394"/>
        <v>1.543776264166667</v>
      </c>
      <c r="NJ51" s="471">
        <f t="shared" si="394"/>
        <v>1.543776264166667</v>
      </c>
      <c r="NK51" s="471">
        <f t="shared" si="394"/>
        <v>1.543776264166667</v>
      </c>
      <c r="NL51" s="471">
        <f t="shared" si="394"/>
        <v>1.543776264166667</v>
      </c>
      <c r="NM51" s="471">
        <f t="shared" si="394"/>
        <v>1.543776264166667</v>
      </c>
      <c r="NN51" s="471">
        <f t="shared" si="394"/>
        <v>1.543776264166667</v>
      </c>
      <c r="NO51" s="471">
        <f t="shared" si="394"/>
        <v>1.543776264166667</v>
      </c>
      <c r="NP51" s="471">
        <f t="shared" si="394"/>
        <v>1.543776264166667</v>
      </c>
      <c r="NQ51" s="471">
        <f t="shared" si="394"/>
        <v>1.543776264166667</v>
      </c>
      <c r="NR51" s="471">
        <f t="shared" ref="NR51:OG56" si="429">((IF(AND(NR$24&gt;=$Q51,NR$25&lt;=$R51),NR$27,IF(AND(NR$25&gt;$Q51,NR$24&lt;$R51),(MIN(NR$25,$R51)-MAX(NR$24,$Q51)+1),0))/NR$27)*($H51/12)/1000000)+((IF(AND(NR$24&gt;=$Q51,NR$25&lt;=$R51),NR$27,IF(AND(NR$25&gt;$Q51,NR$24&lt;$R51),(MIN(NR$25,$R51)-MAX(NR$24,$Q51)+1),0))/NR$27)*($G51/12)/1000000)+((IF(AND(NR$24&gt;=$Q51,NR$25&lt;=$R51),NR$27,IF(AND(NR$25&gt;$Q51,NR$24&lt;$R51),(MIN(NR$25,$R51)-MAX(NR$24,$Q51)+1),0))/NR$27)*($P51/12)/1000000)</f>
        <v>1.543776264166667</v>
      </c>
      <c r="NS51" s="471">
        <f t="shared" si="429"/>
        <v>1.543776264166667</v>
      </c>
      <c r="NT51" s="471">
        <f t="shared" si="429"/>
        <v>1.543776264166667</v>
      </c>
      <c r="NU51" s="471">
        <f t="shared" si="429"/>
        <v>1.543776264166667</v>
      </c>
      <c r="NV51" s="471">
        <f t="shared" si="429"/>
        <v>1.543776264166667</v>
      </c>
      <c r="NW51" s="471">
        <f t="shared" si="429"/>
        <v>1.543776264166667</v>
      </c>
      <c r="NX51" s="471">
        <f t="shared" si="429"/>
        <v>1.543776264166667</v>
      </c>
      <c r="NY51" s="471">
        <f t="shared" si="429"/>
        <v>1.543776264166667</v>
      </c>
      <c r="NZ51" s="471">
        <f t="shared" si="429"/>
        <v>1.543776264166667</v>
      </c>
      <c r="OA51" s="471">
        <f t="shared" si="429"/>
        <v>1.543776264166667</v>
      </c>
      <c r="OB51" s="471">
        <f t="shared" si="429"/>
        <v>1.543776264166667</v>
      </c>
      <c r="OC51" s="471">
        <f t="shared" si="429"/>
        <v>1.543776264166667</v>
      </c>
      <c r="OD51" s="471">
        <f t="shared" si="429"/>
        <v>1.543776264166667</v>
      </c>
      <c r="OE51" s="471">
        <f t="shared" si="429"/>
        <v>1.543776264166667</v>
      </c>
      <c r="OF51" s="471">
        <f t="shared" si="429"/>
        <v>1.543776264166667</v>
      </c>
      <c r="OG51" s="471">
        <f t="shared" si="429"/>
        <v>1.543776264166667</v>
      </c>
      <c r="OH51" s="471">
        <f t="shared" si="395"/>
        <v>1.543776264166667</v>
      </c>
      <c r="OI51" s="471">
        <f t="shared" si="396"/>
        <v>1.543776264166667</v>
      </c>
      <c r="OJ51" s="471">
        <f t="shared" si="396"/>
        <v>1.543776264166667</v>
      </c>
      <c r="OK51" s="471">
        <f t="shared" si="396"/>
        <v>1.543776264166667</v>
      </c>
      <c r="OL51" s="471">
        <f t="shared" si="396"/>
        <v>1.543776264166667</v>
      </c>
      <c r="OM51" s="471">
        <f t="shared" si="396"/>
        <v>1.543776264166667</v>
      </c>
      <c r="ON51" s="471">
        <f t="shared" si="396"/>
        <v>0.44819310895161296</v>
      </c>
      <c r="OO51" s="471">
        <f t="shared" si="396"/>
        <v>0</v>
      </c>
      <c r="OP51" s="471">
        <f t="shared" si="396"/>
        <v>0</v>
      </c>
      <c r="OQ51" s="471">
        <f t="shared" si="396"/>
        <v>0</v>
      </c>
      <c r="OR51" s="471">
        <f t="shared" si="396"/>
        <v>0</v>
      </c>
      <c r="OS51" s="471">
        <f t="shared" si="396"/>
        <v>0</v>
      </c>
      <c r="OT51" s="471">
        <f t="shared" si="396"/>
        <v>0</v>
      </c>
      <c r="OU51" s="471">
        <f t="shared" si="396"/>
        <v>0</v>
      </c>
      <c r="OV51" s="471">
        <f t="shared" si="396"/>
        <v>0</v>
      </c>
      <c r="OW51" s="471">
        <f t="shared" si="396"/>
        <v>0</v>
      </c>
      <c r="OX51" s="471">
        <f t="shared" ref="OX51:PM56" si="430">((IF(AND(OX$24&gt;=$Q51,OX$25&lt;=$R51),OX$27,IF(AND(OX$25&gt;$Q51,OX$24&lt;$R51),(MIN(OX$25,$R51)-MAX(OX$24,$Q51)+1),0))/OX$27)*($H51/12)/1000000)+((IF(AND(OX$24&gt;=$Q51,OX$25&lt;=$R51),OX$27,IF(AND(OX$25&gt;$Q51,OX$24&lt;$R51),(MIN(OX$25,$R51)-MAX(OX$24,$Q51)+1),0))/OX$27)*($G51/12)/1000000)+((IF(AND(OX$24&gt;=$Q51,OX$25&lt;=$R51),OX$27,IF(AND(OX$25&gt;$Q51,OX$24&lt;$R51),(MIN(OX$25,$R51)-MAX(OX$24,$Q51)+1),0))/OX$27)*($P51/12)/1000000)</f>
        <v>0</v>
      </c>
      <c r="OY51" s="471">
        <f t="shared" si="430"/>
        <v>0</v>
      </c>
      <c r="OZ51" s="471">
        <f t="shared" si="430"/>
        <v>0</v>
      </c>
      <c r="PA51" s="471">
        <f t="shared" si="430"/>
        <v>0</v>
      </c>
      <c r="PB51" s="471">
        <f t="shared" si="430"/>
        <v>0</v>
      </c>
      <c r="PC51" s="471">
        <f t="shared" si="430"/>
        <v>0</v>
      </c>
      <c r="PD51" s="471">
        <f t="shared" si="430"/>
        <v>0</v>
      </c>
      <c r="PE51" s="471">
        <f t="shared" si="430"/>
        <v>0</v>
      </c>
      <c r="PF51" s="471">
        <f t="shared" si="430"/>
        <v>0</v>
      </c>
      <c r="PG51" s="471">
        <f t="shared" si="430"/>
        <v>0</v>
      </c>
      <c r="PH51" s="471">
        <f t="shared" si="430"/>
        <v>0</v>
      </c>
      <c r="PI51" s="471">
        <f t="shared" si="430"/>
        <v>0</v>
      </c>
      <c r="PJ51" s="471">
        <f t="shared" si="430"/>
        <v>0</v>
      </c>
      <c r="PK51" s="471">
        <f t="shared" si="430"/>
        <v>0</v>
      </c>
      <c r="PL51" s="471">
        <f t="shared" si="430"/>
        <v>0</v>
      </c>
      <c r="PM51" s="471">
        <f t="shared" si="430"/>
        <v>0</v>
      </c>
      <c r="PN51" s="471">
        <f t="shared" si="397"/>
        <v>0</v>
      </c>
      <c r="PO51" s="471">
        <f t="shared" si="398"/>
        <v>0</v>
      </c>
      <c r="PP51" s="471">
        <f t="shared" si="398"/>
        <v>0</v>
      </c>
      <c r="PQ51" s="471">
        <f t="shared" si="398"/>
        <v>0</v>
      </c>
      <c r="PR51" s="471">
        <f t="shared" si="398"/>
        <v>0</v>
      </c>
      <c r="PS51" s="471">
        <f t="shared" si="398"/>
        <v>0</v>
      </c>
      <c r="PT51" s="471">
        <f t="shared" si="398"/>
        <v>0</v>
      </c>
      <c r="PU51" s="471">
        <f t="shared" si="398"/>
        <v>0</v>
      </c>
      <c r="PV51" s="471">
        <f t="shared" si="398"/>
        <v>0</v>
      </c>
      <c r="PW51" s="471">
        <f t="shared" si="398"/>
        <v>0</v>
      </c>
      <c r="PX51" s="471">
        <f t="shared" si="398"/>
        <v>0</v>
      </c>
      <c r="PY51" s="471">
        <f t="shared" si="398"/>
        <v>0</v>
      </c>
      <c r="PZ51" s="471">
        <f t="shared" si="398"/>
        <v>0</v>
      </c>
      <c r="QA51" s="471">
        <f t="shared" si="398"/>
        <v>0</v>
      </c>
      <c r="QB51" s="471">
        <f t="shared" si="398"/>
        <v>0</v>
      </c>
      <c r="QC51" s="471">
        <f t="shared" si="398"/>
        <v>0</v>
      </c>
      <c r="QD51" s="471">
        <f t="shared" ref="QD51:QS56" si="431">((IF(AND(QD$24&gt;=$Q51,QD$25&lt;=$R51),QD$27,IF(AND(QD$25&gt;$Q51,QD$24&lt;$R51),(MIN(QD$25,$R51)-MAX(QD$24,$Q51)+1),0))/QD$27)*($H51/12)/1000000)+((IF(AND(QD$24&gt;=$Q51,QD$25&lt;=$R51),QD$27,IF(AND(QD$25&gt;$Q51,QD$24&lt;$R51),(MIN(QD$25,$R51)-MAX(QD$24,$Q51)+1),0))/QD$27)*($G51/12)/1000000)+((IF(AND(QD$24&gt;=$Q51,QD$25&lt;=$R51),QD$27,IF(AND(QD$25&gt;$Q51,QD$24&lt;$R51),(MIN(QD$25,$R51)-MAX(QD$24,$Q51)+1),0))/QD$27)*($P51/12)/1000000)</f>
        <v>0</v>
      </c>
      <c r="QE51" s="471">
        <f t="shared" si="431"/>
        <v>0</v>
      </c>
      <c r="QF51" s="471">
        <f t="shared" si="431"/>
        <v>0</v>
      </c>
      <c r="QG51" s="471">
        <f t="shared" si="431"/>
        <v>0</v>
      </c>
      <c r="QH51" s="471">
        <f t="shared" si="431"/>
        <v>0</v>
      </c>
      <c r="QI51" s="471">
        <f t="shared" si="431"/>
        <v>0</v>
      </c>
      <c r="QJ51" s="471">
        <f t="shared" si="431"/>
        <v>0</v>
      </c>
      <c r="QK51" s="471">
        <f t="shared" si="431"/>
        <v>0</v>
      </c>
      <c r="QL51" s="471">
        <f t="shared" si="431"/>
        <v>0</v>
      </c>
      <c r="QM51" s="471">
        <f t="shared" si="431"/>
        <v>0</v>
      </c>
      <c r="QN51" s="471">
        <f t="shared" si="431"/>
        <v>0</v>
      </c>
      <c r="QO51" s="471">
        <f t="shared" si="431"/>
        <v>0</v>
      </c>
      <c r="QP51" s="471">
        <f t="shared" si="431"/>
        <v>0</v>
      </c>
      <c r="QQ51" s="471">
        <f t="shared" si="431"/>
        <v>0</v>
      </c>
      <c r="QR51" s="471">
        <f t="shared" si="431"/>
        <v>0</v>
      </c>
      <c r="QS51" s="471">
        <f t="shared" si="431"/>
        <v>0</v>
      </c>
      <c r="QT51" s="471">
        <f t="shared" si="399"/>
        <v>0</v>
      </c>
      <c r="QU51" s="471">
        <f t="shared" si="400"/>
        <v>0</v>
      </c>
      <c r="QV51" s="471">
        <f t="shared" si="400"/>
        <v>0</v>
      </c>
      <c r="QW51" s="471">
        <f t="shared" si="400"/>
        <v>0</v>
      </c>
      <c r="QX51" s="471">
        <f t="shared" si="400"/>
        <v>0</v>
      </c>
      <c r="QY51" s="471">
        <f t="shared" si="400"/>
        <v>0</v>
      </c>
      <c r="QZ51" s="471">
        <f t="shared" si="400"/>
        <v>0</v>
      </c>
      <c r="RA51" s="471">
        <f t="shared" si="400"/>
        <v>0</v>
      </c>
      <c r="RB51" s="471">
        <f t="shared" si="400"/>
        <v>0</v>
      </c>
      <c r="RC51" s="471">
        <f t="shared" si="400"/>
        <v>0</v>
      </c>
      <c r="RD51" s="471">
        <f t="shared" si="400"/>
        <v>0</v>
      </c>
      <c r="RE51" s="471">
        <f t="shared" si="400"/>
        <v>0</v>
      </c>
      <c r="RF51" s="471">
        <f t="shared" si="400"/>
        <v>0</v>
      </c>
      <c r="RG51" s="471">
        <f t="shared" si="400"/>
        <v>0</v>
      </c>
      <c r="RH51" s="471">
        <f t="shared" si="400"/>
        <v>0</v>
      </c>
      <c r="RI51" s="471">
        <f t="shared" si="400"/>
        <v>0</v>
      </c>
      <c r="RJ51" s="471">
        <f t="shared" ref="RJ51:RY56" si="432">((IF(AND(RJ$24&gt;=$Q51,RJ$25&lt;=$R51),RJ$27,IF(AND(RJ$25&gt;$Q51,RJ$24&lt;$R51),(MIN(RJ$25,$R51)-MAX(RJ$24,$Q51)+1),0))/RJ$27)*($H51/12)/1000000)+((IF(AND(RJ$24&gt;=$Q51,RJ$25&lt;=$R51),RJ$27,IF(AND(RJ$25&gt;$Q51,RJ$24&lt;$R51),(MIN(RJ$25,$R51)-MAX(RJ$24,$Q51)+1),0))/RJ$27)*($G51/12)/1000000)+((IF(AND(RJ$24&gt;=$Q51,RJ$25&lt;=$R51),RJ$27,IF(AND(RJ$25&gt;$Q51,RJ$24&lt;$R51),(MIN(RJ$25,$R51)-MAX(RJ$24,$Q51)+1),0))/RJ$27)*($P51/12)/1000000)</f>
        <v>0</v>
      </c>
      <c r="RK51" s="471">
        <f t="shared" si="432"/>
        <v>0</v>
      </c>
      <c r="RL51" s="471">
        <f t="shared" si="432"/>
        <v>0</v>
      </c>
      <c r="RM51" s="471">
        <f t="shared" si="432"/>
        <v>0</v>
      </c>
      <c r="RN51" s="471">
        <f t="shared" si="432"/>
        <v>0</v>
      </c>
      <c r="RO51" s="471">
        <f t="shared" si="432"/>
        <v>0</v>
      </c>
      <c r="RP51" s="471">
        <f t="shared" si="432"/>
        <v>0</v>
      </c>
      <c r="RQ51" s="471">
        <f t="shared" si="432"/>
        <v>0</v>
      </c>
      <c r="RR51" s="471">
        <f t="shared" si="432"/>
        <v>0</v>
      </c>
      <c r="RS51" s="471">
        <f t="shared" si="432"/>
        <v>0</v>
      </c>
      <c r="RT51" s="471">
        <f t="shared" si="432"/>
        <v>0</v>
      </c>
      <c r="RU51" s="471">
        <f t="shared" si="432"/>
        <v>0</v>
      </c>
      <c r="RV51" s="471">
        <f t="shared" si="432"/>
        <v>0</v>
      </c>
      <c r="RW51" s="471">
        <f t="shared" si="432"/>
        <v>0</v>
      </c>
      <c r="RX51" s="471">
        <f t="shared" si="432"/>
        <v>0</v>
      </c>
      <c r="RY51" s="471">
        <f t="shared" si="432"/>
        <v>0</v>
      </c>
      <c r="RZ51" s="471">
        <f t="shared" si="401"/>
        <v>0</v>
      </c>
      <c r="SA51" s="471">
        <f t="shared" si="402"/>
        <v>0</v>
      </c>
      <c r="SB51" s="471">
        <f t="shared" si="402"/>
        <v>0</v>
      </c>
      <c r="SC51" s="471">
        <f t="shared" si="402"/>
        <v>0</v>
      </c>
      <c r="SD51" s="471">
        <f t="shared" si="402"/>
        <v>0</v>
      </c>
      <c r="SE51" s="471">
        <f t="shared" si="402"/>
        <v>0</v>
      </c>
      <c r="SF51" s="471">
        <f t="shared" si="402"/>
        <v>0</v>
      </c>
      <c r="SG51" s="471">
        <f t="shared" si="402"/>
        <v>0</v>
      </c>
      <c r="SH51" s="471">
        <f t="shared" si="402"/>
        <v>0</v>
      </c>
      <c r="SI51" s="471">
        <f t="shared" si="402"/>
        <v>0</v>
      </c>
      <c r="SJ51" s="471">
        <f t="shared" si="402"/>
        <v>0</v>
      </c>
      <c r="SK51" s="471">
        <f t="shared" si="402"/>
        <v>0</v>
      </c>
      <c r="SL51" s="471">
        <f t="shared" si="402"/>
        <v>0</v>
      </c>
      <c r="SM51" s="471">
        <f t="shared" si="402"/>
        <v>0</v>
      </c>
      <c r="SN51" s="471">
        <f t="shared" si="402"/>
        <v>0</v>
      </c>
      <c r="SO51" s="471">
        <f t="shared" si="402"/>
        <v>0</v>
      </c>
      <c r="SP51" s="471">
        <f t="shared" ref="SP51:TE56" si="433">((IF(AND(SP$24&gt;=$Q51,SP$25&lt;=$R51),SP$27,IF(AND(SP$25&gt;$Q51,SP$24&lt;$R51),(MIN(SP$25,$R51)-MAX(SP$24,$Q51)+1),0))/SP$27)*($H51/12)/1000000)+((IF(AND(SP$24&gt;=$Q51,SP$25&lt;=$R51),SP$27,IF(AND(SP$25&gt;$Q51,SP$24&lt;$R51),(MIN(SP$25,$R51)-MAX(SP$24,$Q51)+1),0))/SP$27)*($G51/12)/1000000)+((IF(AND(SP$24&gt;=$Q51,SP$25&lt;=$R51),SP$27,IF(AND(SP$25&gt;$Q51,SP$24&lt;$R51),(MIN(SP$25,$R51)-MAX(SP$24,$Q51)+1),0))/SP$27)*($P51/12)/1000000)</f>
        <v>0</v>
      </c>
      <c r="SQ51" s="471">
        <f t="shared" si="433"/>
        <v>0</v>
      </c>
      <c r="SR51" s="471">
        <f t="shared" si="433"/>
        <v>0</v>
      </c>
      <c r="SS51" s="471">
        <f t="shared" si="433"/>
        <v>0</v>
      </c>
      <c r="ST51" s="471">
        <f t="shared" si="433"/>
        <v>0</v>
      </c>
      <c r="SU51" s="471">
        <f t="shared" si="433"/>
        <v>0</v>
      </c>
      <c r="SV51" s="471">
        <f t="shared" si="433"/>
        <v>0</v>
      </c>
      <c r="SW51" s="471">
        <f t="shared" si="433"/>
        <v>0</v>
      </c>
      <c r="SX51" s="471">
        <f t="shared" si="433"/>
        <v>0</v>
      </c>
      <c r="SY51" s="471">
        <f t="shared" si="433"/>
        <v>0</v>
      </c>
      <c r="SZ51" s="471">
        <f t="shared" si="433"/>
        <v>0</v>
      </c>
      <c r="TA51" s="471">
        <f t="shared" si="433"/>
        <v>0</v>
      </c>
      <c r="TB51" s="471">
        <f t="shared" si="433"/>
        <v>0</v>
      </c>
      <c r="TC51" s="471">
        <f t="shared" si="433"/>
        <v>0</v>
      </c>
      <c r="TD51" s="471">
        <f t="shared" si="433"/>
        <v>0</v>
      </c>
      <c r="TE51" s="471">
        <f t="shared" si="433"/>
        <v>0</v>
      </c>
      <c r="TF51" s="471">
        <f t="shared" si="403"/>
        <v>0</v>
      </c>
      <c r="TG51" s="471">
        <f t="shared" si="404"/>
        <v>0</v>
      </c>
      <c r="TH51" s="471">
        <f t="shared" si="404"/>
        <v>0</v>
      </c>
      <c r="TI51" s="471">
        <f t="shared" si="404"/>
        <v>0</v>
      </c>
      <c r="TJ51" s="471">
        <f t="shared" si="404"/>
        <v>0</v>
      </c>
      <c r="TK51" s="471">
        <f t="shared" si="404"/>
        <v>0</v>
      </c>
      <c r="TL51" s="471">
        <f t="shared" si="404"/>
        <v>0</v>
      </c>
      <c r="TM51" s="471">
        <f t="shared" si="404"/>
        <v>0</v>
      </c>
      <c r="TN51" s="471">
        <f t="shared" si="404"/>
        <v>0</v>
      </c>
      <c r="TO51" s="471">
        <f t="shared" si="404"/>
        <v>0</v>
      </c>
      <c r="TP51" s="471">
        <f t="shared" si="404"/>
        <v>0</v>
      </c>
      <c r="TQ51" s="471">
        <f t="shared" si="404"/>
        <v>0</v>
      </c>
      <c r="TR51" s="471">
        <f t="shared" si="404"/>
        <v>0</v>
      </c>
      <c r="TS51" s="471">
        <f t="shared" si="404"/>
        <v>0</v>
      </c>
      <c r="TT51" s="471">
        <f t="shared" si="404"/>
        <v>0</v>
      </c>
      <c r="TU51" s="471">
        <f t="shared" si="404"/>
        <v>0</v>
      </c>
      <c r="TV51" s="471">
        <f t="shared" ref="TV51:UK56" si="434">((IF(AND(TV$24&gt;=$Q51,TV$25&lt;=$R51),TV$27,IF(AND(TV$25&gt;$Q51,TV$24&lt;$R51),(MIN(TV$25,$R51)-MAX(TV$24,$Q51)+1),0))/TV$27)*($H51/12)/1000000)+((IF(AND(TV$24&gt;=$Q51,TV$25&lt;=$R51),TV$27,IF(AND(TV$25&gt;$Q51,TV$24&lt;$R51),(MIN(TV$25,$R51)-MAX(TV$24,$Q51)+1),0))/TV$27)*($G51/12)/1000000)+((IF(AND(TV$24&gt;=$Q51,TV$25&lt;=$R51),TV$27,IF(AND(TV$25&gt;$Q51,TV$24&lt;$R51),(MIN(TV$25,$R51)-MAX(TV$24,$Q51)+1),0))/TV$27)*($P51/12)/1000000)</f>
        <v>0</v>
      </c>
      <c r="TW51" s="471">
        <f t="shared" si="434"/>
        <v>0</v>
      </c>
      <c r="TX51" s="471">
        <f t="shared" si="434"/>
        <v>0</v>
      </c>
      <c r="TY51" s="471">
        <f t="shared" si="434"/>
        <v>0</v>
      </c>
      <c r="TZ51" s="471">
        <f t="shared" si="434"/>
        <v>0</v>
      </c>
      <c r="UA51" s="471">
        <f t="shared" si="434"/>
        <v>0</v>
      </c>
      <c r="UB51" s="471">
        <f t="shared" si="434"/>
        <v>0</v>
      </c>
      <c r="UC51" s="471">
        <f t="shared" si="434"/>
        <v>0</v>
      </c>
      <c r="UD51" s="471">
        <f t="shared" si="434"/>
        <v>0</v>
      </c>
      <c r="UE51" s="471">
        <f t="shared" si="434"/>
        <v>0</v>
      </c>
      <c r="UF51" s="471">
        <f t="shared" si="434"/>
        <v>0</v>
      </c>
      <c r="UG51" s="471">
        <f t="shared" si="434"/>
        <v>0</v>
      </c>
      <c r="UH51" s="471">
        <f t="shared" si="434"/>
        <v>0</v>
      </c>
      <c r="UI51" s="471">
        <f t="shared" si="434"/>
        <v>0</v>
      </c>
      <c r="UJ51" s="471">
        <f t="shared" si="434"/>
        <v>0</v>
      </c>
      <c r="UK51" s="471">
        <f t="shared" si="434"/>
        <v>0</v>
      </c>
      <c r="UL51" s="471">
        <f t="shared" si="405"/>
        <v>0</v>
      </c>
      <c r="UM51" s="471">
        <f t="shared" si="406"/>
        <v>0</v>
      </c>
      <c r="UN51" s="471">
        <f t="shared" si="406"/>
        <v>0</v>
      </c>
      <c r="UO51" s="471">
        <f t="shared" si="406"/>
        <v>0</v>
      </c>
      <c r="UP51" s="471">
        <f t="shared" si="406"/>
        <v>0</v>
      </c>
      <c r="UQ51" s="471">
        <f t="shared" si="406"/>
        <v>0</v>
      </c>
      <c r="UR51" s="471">
        <f t="shared" si="406"/>
        <v>0</v>
      </c>
      <c r="US51" s="471">
        <f t="shared" si="406"/>
        <v>0</v>
      </c>
      <c r="UT51" s="471">
        <f t="shared" si="406"/>
        <v>0</v>
      </c>
      <c r="UU51" s="471">
        <f t="shared" si="406"/>
        <v>0</v>
      </c>
      <c r="UV51" s="471">
        <f t="shared" si="406"/>
        <v>0</v>
      </c>
      <c r="UW51" s="471">
        <f t="shared" si="406"/>
        <v>0</v>
      </c>
      <c r="UX51" s="471">
        <f t="shared" si="406"/>
        <v>0</v>
      </c>
      <c r="UY51" s="471">
        <f t="shared" si="406"/>
        <v>0</v>
      </c>
      <c r="UZ51" s="471">
        <f t="shared" si="406"/>
        <v>0</v>
      </c>
      <c r="VA51" s="471">
        <f t="shared" si="406"/>
        <v>0</v>
      </c>
      <c r="VB51" s="471">
        <f t="shared" ref="VB51:VQ56" si="435">((IF(AND(VB$24&gt;=$Q51,VB$25&lt;=$R51),VB$27,IF(AND(VB$25&gt;$Q51,VB$24&lt;$R51),(MIN(VB$25,$R51)-MAX(VB$24,$Q51)+1),0))/VB$27)*($H51/12)/1000000)+((IF(AND(VB$24&gt;=$Q51,VB$25&lt;=$R51),VB$27,IF(AND(VB$25&gt;$Q51,VB$24&lt;$R51),(MIN(VB$25,$R51)-MAX(VB$24,$Q51)+1),0))/VB$27)*($G51/12)/1000000)+((IF(AND(VB$24&gt;=$Q51,VB$25&lt;=$R51),VB$27,IF(AND(VB$25&gt;$Q51,VB$24&lt;$R51),(MIN(VB$25,$R51)-MAX(VB$24,$Q51)+1),0))/VB$27)*($P51/12)/1000000)</f>
        <v>0</v>
      </c>
      <c r="VC51" s="471">
        <f t="shared" si="435"/>
        <v>0</v>
      </c>
      <c r="VD51" s="471">
        <f t="shared" si="435"/>
        <v>0</v>
      </c>
      <c r="VE51" s="471">
        <f t="shared" si="435"/>
        <v>0</v>
      </c>
      <c r="VF51" s="471">
        <f t="shared" si="435"/>
        <v>0</v>
      </c>
      <c r="VG51" s="471">
        <f t="shared" si="435"/>
        <v>0</v>
      </c>
      <c r="VH51" s="471">
        <f t="shared" si="435"/>
        <v>0</v>
      </c>
      <c r="VI51" s="471">
        <f t="shared" si="435"/>
        <v>0</v>
      </c>
      <c r="VJ51" s="471">
        <f t="shared" si="435"/>
        <v>0</v>
      </c>
      <c r="VK51" s="471">
        <f t="shared" si="435"/>
        <v>0</v>
      </c>
      <c r="VL51" s="471">
        <f t="shared" si="435"/>
        <v>0</v>
      </c>
      <c r="VM51" s="471">
        <f t="shared" si="435"/>
        <v>0</v>
      </c>
      <c r="VN51" s="471">
        <f t="shared" si="435"/>
        <v>0</v>
      </c>
      <c r="VO51" s="471">
        <f t="shared" si="435"/>
        <v>0</v>
      </c>
      <c r="VP51" s="471">
        <f t="shared" si="435"/>
        <v>0</v>
      </c>
      <c r="VQ51" s="471">
        <f t="shared" si="435"/>
        <v>0</v>
      </c>
      <c r="VR51" s="471">
        <f t="shared" si="407"/>
        <v>0</v>
      </c>
      <c r="VS51" s="471">
        <f t="shared" si="408"/>
        <v>0</v>
      </c>
      <c r="VT51" s="471">
        <f t="shared" si="408"/>
        <v>0</v>
      </c>
      <c r="VU51" s="471">
        <f t="shared" si="408"/>
        <v>0</v>
      </c>
      <c r="VV51" s="471">
        <f t="shared" si="408"/>
        <v>0</v>
      </c>
      <c r="VW51" s="471">
        <f t="shared" si="408"/>
        <v>0</v>
      </c>
      <c r="VX51" s="471">
        <f t="shared" si="408"/>
        <v>0</v>
      </c>
      <c r="VY51" s="471">
        <f t="shared" si="408"/>
        <v>0</v>
      </c>
      <c r="VZ51" s="471">
        <f t="shared" si="408"/>
        <v>0</v>
      </c>
      <c r="WA51" s="471">
        <f t="shared" si="408"/>
        <v>0</v>
      </c>
      <c r="WB51" s="471">
        <f t="shared" si="408"/>
        <v>0</v>
      </c>
      <c r="WC51" s="471">
        <f t="shared" si="408"/>
        <v>0</v>
      </c>
      <c r="WD51" s="471">
        <f t="shared" si="408"/>
        <v>0</v>
      </c>
    </row>
    <row r="52" spans="1:602" x14ac:dyDescent="0.35">
      <c r="A52" s="29"/>
      <c r="B52" s="29">
        <f t="shared" si="359"/>
        <v>21</v>
      </c>
      <c r="C52" s="29" t="s">
        <v>4</v>
      </c>
      <c r="D52" s="29" t="s">
        <v>85</v>
      </c>
      <c r="E52" s="69">
        <f>INDEX('Current RAP - 2024-25 Cycle'!$K:$K,MATCH('24-25 Projection - RAP Tendered'!$D52,'Current RAP - 2024-25 Cycle'!$C:$C,0),1)</f>
        <v>33697584.520000003</v>
      </c>
      <c r="F52" s="69">
        <f>INDEX('Current RAP - 2024-25 Cycle'!$G:$G,MATCH('24-25 Projection - RAP Tendered'!$D52,'Current RAP - 2024-25 Cycle'!$C:$C,0),1)</f>
        <v>28527985.610000003</v>
      </c>
      <c r="G52" s="69">
        <f t="shared" si="345"/>
        <v>5169598.91</v>
      </c>
      <c r="H52" s="69">
        <f t="shared" si="360"/>
        <v>28527985.610000003</v>
      </c>
      <c r="I52" s="32">
        <v>45474</v>
      </c>
      <c r="J52" s="32">
        <v>45838</v>
      </c>
      <c r="K52" s="29" t="str">
        <f>INDEX('Current RAP - 2024-25 Cycle'!$D:$D,MATCH('24-25 Projection - RAP Tendered'!$D52,'Current RAP - 2024-25 Cycle'!$C:$C,0),1)</f>
        <v>IPCA</v>
      </c>
      <c r="L52" s="32" t="s">
        <v>10</v>
      </c>
      <c r="M52" s="32" t="s">
        <v>10</v>
      </c>
      <c r="N52" s="81">
        <v>0</v>
      </c>
      <c r="O52" s="81">
        <v>0</v>
      </c>
      <c r="P52" s="69">
        <f>IFERROR(INDEX('Tendered, Ruling 920-2025'!$F$19:$F$31,MATCH($D52,'Tendered, Ruling 920-2025'!$C$19:$C$31,0))-INDEX('Tendered, Ruling 920-2025'!$D$19:$D$31,MATCH($D52,'Tendered, Ruling 920-2025'!$C$19:$C$31,0)),0)</f>
        <v>0</v>
      </c>
      <c r="Q52" s="32">
        <f>INDEX('Current RAP - 2024-25 Cycle'!$L:$L,MATCH('24-25 Projection - RAP Tendered'!$D52,'Current RAP - 2024-25 Cycle'!$C:$C,0),1)</f>
        <v>41039</v>
      </c>
      <c r="R52" s="32">
        <f>INDEX('Current RAP - 2024-25 Cycle'!$M:$M,MATCH('24-25 Projection - RAP Tendered'!$D52,'Current RAP - 2024-25 Cycle'!$C:$C,0),1)</f>
        <v>51996</v>
      </c>
      <c r="S52" s="29"/>
      <c r="T52" s="29" t="str">
        <f t="shared" si="346"/>
        <v>005/2012</v>
      </c>
      <c r="U52" s="36">
        <f t="shared" si="347"/>
        <v>33.697584519999999</v>
      </c>
      <c r="V52" s="36">
        <f t="shared" si="347"/>
        <v>33.697584519999999</v>
      </c>
      <c r="W52" s="36">
        <f t="shared" si="347"/>
        <v>33.697584519999999</v>
      </c>
      <c r="X52" s="36">
        <f t="shared" si="347"/>
        <v>33.697584519999999</v>
      </c>
      <c r="Y52" s="36">
        <f t="shared" si="347"/>
        <v>33.697584519999999</v>
      </c>
      <c r="Z52" s="36">
        <f t="shared" si="347"/>
        <v>33.697584519999999</v>
      </c>
      <c r="AA52" s="36">
        <f t="shared" si="347"/>
        <v>33.697584519999999</v>
      </c>
      <c r="AB52" s="36">
        <f t="shared" si="347"/>
        <v>33.697584519999999</v>
      </c>
      <c r="AC52" s="36">
        <f t="shared" si="347"/>
        <v>33.697584519999999</v>
      </c>
      <c r="AD52" s="36">
        <f t="shared" si="347"/>
        <v>33.697584519999999</v>
      </c>
      <c r="AE52" s="36">
        <f t="shared" si="347"/>
        <v>33.697584519999999</v>
      </c>
      <c r="AF52" s="36">
        <f t="shared" si="347"/>
        <v>33.697584519999999</v>
      </c>
      <c r="AG52" s="36">
        <f t="shared" si="347"/>
        <v>33.697584519999999</v>
      </c>
      <c r="AH52" s="36">
        <f t="shared" si="347"/>
        <v>33.697584519999999</v>
      </c>
      <c r="AI52" s="36">
        <f t="shared" si="347"/>
        <v>33.697584519999999</v>
      </c>
      <c r="AJ52" s="36">
        <f t="shared" si="347"/>
        <v>33.697584519999999</v>
      </c>
      <c r="AK52" s="36">
        <f t="shared" si="412"/>
        <v>33.697584519999999</v>
      </c>
      <c r="AL52" s="36">
        <f t="shared" si="412"/>
        <v>28.987169479569893</v>
      </c>
      <c r="AM52" s="36">
        <f t="shared" si="412"/>
        <v>0</v>
      </c>
      <c r="AN52" s="36">
        <f t="shared" si="412"/>
        <v>0</v>
      </c>
      <c r="AO52" s="36">
        <f t="shared" si="412"/>
        <v>0</v>
      </c>
      <c r="AP52" s="36">
        <f t="shared" si="412"/>
        <v>0</v>
      </c>
      <c r="AQ52" s="36">
        <f t="shared" si="412"/>
        <v>0</v>
      </c>
      <c r="AR52" s="36">
        <f t="shared" si="412"/>
        <v>0</v>
      </c>
      <c r="AS52" s="36">
        <f t="shared" si="412"/>
        <v>0</v>
      </c>
      <c r="AT52" s="36">
        <f t="shared" si="412"/>
        <v>0</v>
      </c>
      <c r="AU52" s="36">
        <f t="shared" si="412"/>
        <v>0</v>
      </c>
      <c r="AV52" s="36">
        <f t="shared" si="412"/>
        <v>0</v>
      </c>
      <c r="AW52" s="36">
        <f t="shared" si="412"/>
        <v>0</v>
      </c>
      <c r="AX52" s="36">
        <f t="shared" si="412"/>
        <v>0</v>
      </c>
      <c r="AY52" s="36">
        <f t="shared" si="412"/>
        <v>0</v>
      </c>
      <c r="AZ52" s="36">
        <f t="shared" si="412"/>
        <v>0</v>
      </c>
      <c r="BA52" s="36">
        <f t="shared" si="413"/>
        <v>0</v>
      </c>
      <c r="BB52" s="36">
        <f t="shared" si="413"/>
        <v>0</v>
      </c>
      <c r="BD52" s="29" t="str">
        <f t="shared" si="348"/>
        <v>005/2012</v>
      </c>
      <c r="BE52" s="36">
        <f t="shared" ref="BE52:BT67" si="436">SUMIFS($GM52:$WE52,$GM$29:$WE$29,BE$29)</f>
        <v>8.4243961299999999</v>
      </c>
      <c r="BF52" s="36">
        <f t="shared" si="436"/>
        <v>8.4243961299999999</v>
      </c>
      <c r="BG52" s="36">
        <f t="shared" si="436"/>
        <v>8.4243961299999999</v>
      </c>
      <c r="BH52" s="36">
        <f t="shared" si="436"/>
        <v>8.4243961299999999</v>
      </c>
      <c r="BI52" s="36">
        <f t="shared" si="436"/>
        <v>8.4243961299999999</v>
      </c>
      <c r="BJ52" s="36">
        <f t="shared" si="436"/>
        <v>8.4243961299999999</v>
      </c>
      <c r="BK52" s="36">
        <f t="shared" si="436"/>
        <v>8.4243961299999999</v>
      </c>
      <c r="BL52" s="36">
        <f t="shared" si="436"/>
        <v>8.4243961299999999</v>
      </c>
      <c r="BM52" s="36">
        <f t="shared" si="436"/>
        <v>8.4243961299999999</v>
      </c>
      <c r="BN52" s="36">
        <f t="shared" si="436"/>
        <v>8.4243961299999999</v>
      </c>
      <c r="BO52" s="36">
        <f t="shared" si="436"/>
        <v>8.4243961299999999</v>
      </c>
      <c r="BP52" s="36">
        <f t="shared" si="436"/>
        <v>8.4243961299999999</v>
      </c>
      <c r="BQ52" s="36">
        <f t="shared" si="436"/>
        <v>8.4243961299999999</v>
      </c>
      <c r="BR52" s="36">
        <f t="shared" si="436"/>
        <v>8.4243961299999999</v>
      </c>
      <c r="BS52" s="36">
        <f t="shared" si="436"/>
        <v>8.4243961299999999</v>
      </c>
      <c r="BT52" s="36">
        <f t="shared" si="436"/>
        <v>8.4243961299999999</v>
      </c>
      <c r="BU52" s="36">
        <f t="shared" si="414"/>
        <v>8.4243961299999999</v>
      </c>
      <c r="BV52" s="36">
        <f t="shared" si="414"/>
        <v>8.4243961299999999</v>
      </c>
      <c r="BW52" s="36">
        <f t="shared" si="414"/>
        <v>8.4243961299999999</v>
      </c>
      <c r="BX52" s="36">
        <f t="shared" si="414"/>
        <v>8.4243961299999999</v>
      </c>
      <c r="BY52" s="36">
        <f t="shared" si="414"/>
        <v>8.4243961299999999</v>
      </c>
      <c r="BZ52" s="36">
        <f t="shared" si="414"/>
        <v>8.4243961299999999</v>
      </c>
      <c r="CA52" s="36">
        <f t="shared" si="414"/>
        <v>8.4243961299999999</v>
      </c>
      <c r="CB52" s="36">
        <f t="shared" si="414"/>
        <v>8.4243961299999999</v>
      </c>
      <c r="CC52" s="36">
        <f t="shared" si="414"/>
        <v>8.4243961299999999</v>
      </c>
      <c r="CD52" s="36">
        <f t="shared" si="414"/>
        <v>8.4243961299999999</v>
      </c>
      <c r="CE52" s="36">
        <f t="shared" si="414"/>
        <v>8.4243961299999999</v>
      </c>
      <c r="CF52" s="36">
        <f t="shared" si="414"/>
        <v>8.4243961299999999</v>
      </c>
      <c r="CG52" s="36">
        <f t="shared" si="414"/>
        <v>8.4243961299999999</v>
      </c>
      <c r="CH52" s="36">
        <f t="shared" si="414"/>
        <v>8.4243961299999999</v>
      </c>
      <c r="CI52" s="36">
        <f t="shared" si="414"/>
        <v>8.4243961299999999</v>
      </c>
      <c r="CJ52" s="36">
        <f t="shared" si="414"/>
        <v>8.4243961299999999</v>
      </c>
      <c r="CK52" s="36">
        <f t="shared" si="415"/>
        <v>8.4243961299999999</v>
      </c>
      <c r="CL52" s="36">
        <f t="shared" si="415"/>
        <v>8.4243961299999999</v>
      </c>
      <c r="CM52" s="36">
        <f t="shared" si="415"/>
        <v>8.4243961299999999</v>
      </c>
      <c r="CN52" s="36">
        <f t="shared" si="415"/>
        <v>8.4243961299999999</v>
      </c>
      <c r="CO52" s="36">
        <f t="shared" si="415"/>
        <v>8.4243961299999999</v>
      </c>
      <c r="CP52" s="36">
        <f t="shared" si="415"/>
        <v>8.4243961299999999</v>
      </c>
      <c r="CQ52" s="36">
        <f t="shared" si="415"/>
        <v>8.4243961299999999</v>
      </c>
      <c r="CR52" s="36">
        <f t="shared" si="415"/>
        <v>8.4243961299999999</v>
      </c>
      <c r="CS52" s="36">
        <f t="shared" si="415"/>
        <v>8.4243961299999999</v>
      </c>
      <c r="CT52" s="36">
        <f t="shared" si="415"/>
        <v>8.4243961299999999</v>
      </c>
      <c r="CU52" s="36">
        <f t="shared" si="415"/>
        <v>8.4243961299999999</v>
      </c>
      <c r="CV52" s="36">
        <f t="shared" si="415"/>
        <v>8.4243961299999999</v>
      </c>
      <c r="CW52" s="36">
        <f t="shared" si="415"/>
        <v>8.4243961299999999</v>
      </c>
      <c r="CX52" s="36">
        <f t="shared" si="415"/>
        <v>8.4243961299999999</v>
      </c>
      <c r="CY52" s="36">
        <f t="shared" si="415"/>
        <v>8.4243961299999999</v>
      </c>
      <c r="CZ52" s="36">
        <f t="shared" si="415"/>
        <v>8.4243961299999999</v>
      </c>
      <c r="DA52" s="36">
        <f t="shared" si="416"/>
        <v>8.4243961299999999</v>
      </c>
      <c r="DB52" s="36">
        <f t="shared" si="416"/>
        <v>8.4243961299999999</v>
      </c>
      <c r="DC52" s="36">
        <f t="shared" si="416"/>
        <v>8.4243961299999999</v>
      </c>
      <c r="DD52" s="36">
        <f t="shared" si="416"/>
        <v>8.4243961299999999</v>
      </c>
      <c r="DE52" s="36">
        <f t="shared" si="416"/>
        <v>8.4243961299999999</v>
      </c>
      <c r="DF52" s="36">
        <f t="shared" si="416"/>
        <v>8.4243961299999999</v>
      </c>
      <c r="DG52" s="36">
        <f t="shared" si="416"/>
        <v>8.4243961299999999</v>
      </c>
      <c r="DH52" s="36">
        <f t="shared" si="416"/>
        <v>8.4243961299999999</v>
      </c>
      <c r="DI52" s="36">
        <f t="shared" si="416"/>
        <v>8.4243961299999999</v>
      </c>
      <c r="DJ52" s="36">
        <f t="shared" si="416"/>
        <v>8.4243961299999999</v>
      </c>
      <c r="DK52" s="36">
        <f t="shared" si="416"/>
        <v>8.4243961299999999</v>
      </c>
      <c r="DL52" s="36">
        <f t="shared" si="416"/>
        <v>8.4243961299999999</v>
      </c>
      <c r="DM52" s="36">
        <f t="shared" si="416"/>
        <v>8.4243961299999999</v>
      </c>
      <c r="DN52" s="36">
        <f t="shared" si="416"/>
        <v>8.4243961299999999</v>
      </c>
      <c r="DO52" s="36">
        <f t="shared" si="416"/>
        <v>8.4243961299999999</v>
      </c>
      <c r="DP52" s="36">
        <f t="shared" si="416"/>
        <v>8.4243961299999999</v>
      </c>
      <c r="DQ52" s="36">
        <f t="shared" si="417"/>
        <v>8.4243961299999999</v>
      </c>
      <c r="DR52" s="36">
        <f t="shared" si="417"/>
        <v>8.4243961299999999</v>
      </c>
      <c r="DS52" s="36">
        <f t="shared" si="417"/>
        <v>8.4243961299999999</v>
      </c>
      <c r="DT52" s="36">
        <f t="shared" si="417"/>
        <v>8.4243961299999999</v>
      </c>
      <c r="DU52" s="36">
        <f t="shared" si="417"/>
        <v>8.4243961299999999</v>
      </c>
      <c r="DV52" s="36">
        <f t="shared" si="417"/>
        <v>8.4243961299999999</v>
      </c>
      <c r="DW52" s="36">
        <f t="shared" si="417"/>
        <v>8.4243961299999999</v>
      </c>
      <c r="DX52" s="36">
        <f t="shared" si="417"/>
        <v>3.7139810895698924</v>
      </c>
      <c r="DY52" s="36">
        <f t="shared" si="417"/>
        <v>0</v>
      </c>
      <c r="DZ52" s="36">
        <f t="shared" si="417"/>
        <v>0</v>
      </c>
      <c r="EA52" s="36">
        <f t="shared" si="417"/>
        <v>0</v>
      </c>
      <c r="EB52" s="36">
        <f t="shared" si="417"/>
        <v>0</v>
      </c>
      <c r="EC52" s="36">
        <f t="shared" si="417"/>
        <v>0</v>
      </c>
      <c r="ED52" s="36">
        <f t="shared" si="417"/>
        <v>0</v>
      </c>
      <c r="EE52" s="36">
        <f t="shared" si="417"/>
        <v>0</v>
      </c>
      <c r="EF52" s="36">
        <f t="shared" si="417"/>
        <v>0</v>
      </c>
      <c r="EG52" s="36">
        <f t="shared" si="421"/>
        <v>0</v>
      </c>
      <c r="EH52" s="36">
        <f t="shared" si="421"/>
        <v>0</v>
      </c>
      <c r="EI52" s="36">
        <f t="shared" si="421"/>
        <v>0</v>
      </c>
      <c r="EJ52" s="36">
        <f t="shared" si="421"/>
        <v>0</v>
      </c>
      <c r="EK52" s="36">
        <f t="shared" si="421"/>
        <v>0</v>
      </c>
      <c r="EL52" s="36">
        <f t="shared" si="421"/>
        <v>0</v>
      </c>
      <c r="EM52" s="36">
        <f t="shared" si="421"/>
        <v>0</v>
      </c>
      <c r="EN52" s="36">
        <f t="shared" si="421"/>
        <v>0</v>
      </c>
      <c r="EO52" s="36">
        <f t="shared" si="421"/>
        <v>0</v>
      </c>
      <c r="EP52" s="36">
        <f t="shared" si="421"/>
        <v>0</v>
      </c>
      <c r="EQ52" s="36">
        <f t="shared" si="421"/>
        <v>0</v>
      </c>
      <c r="ER52" s="36">
        <f t="shared" si="421"/>
        <v>0</v>
      </c>
      <c r="ES52" s="36">
        <f t="shared" si="421"/>
        <v>0</v>
      </c>
      <c r="ET52" s="36">
        <f t="shared" si="421"/>
        <v>0</v>
      </c>
      <c r="EU52" s="36">
        <f t="shared" si="421"/>
        <v>0</v>
      </c>
      <c r="EV52" s="36">
        <f t="shared" si="418"/>
        <v>0</v>
      </c>
      <c r="EW52" s="36">
        <f t="shared" si="418"/>
        <v>0</v>
      </c>
      <c r="EX52" s="36">
        <f t="shared" si="418"/>
        <v>0</v>
      </c>
      <c r="EY52" s="36">
        <f t="shared" si="418"/>
        <v>0</v>
      </c>
      <c r="EZ52" s="36">
        <f t="shared" si="418"/>
        <v>0</v>
      </c>
      <c r="FA52" s="36">
        <f t="shared" si="418"/>
        <v>0</v>
      </c>
      <c r="FB52" s="36">
        <f t="shared" si="418"/>
        <v>0</v>
      </c>
      <c r="FC52" s="36">
        <f t="shared" si="418"/>
        <v>0</v>
      </c>
      <c r="FD52" s="36">
        <f t="shared" si="418"/>
        <v>0</v>
      </c>
      <c r="FE52" s="36">
        <f t="shared" si="418"/>
        <v>0</v>
      </c>
      <c r="FF52" s="36">
        <f t="shared" si="418"/>
        <v>0</v>
      </c>
      <c r="FG52" s="36">
        <f t="shared" si="418"/>
        <v>0</v>
      </c>
      <c r="FH52" s="36">
        <f t="shared" si="418"/>
        <v>0</v>
      </c>
      <c r="FI52" s="36">
        <f t="shared" si="418"/>
        <v>0</v>
      </c>
      <c r="FJ52" s="36">
        <f t="shared" si="418"/>
        <v>0</v>
      </c>
      <c r="FK52" s="36">
        <f t="shared" si="419"/>
        <v>0</v>
      </c>
      <c r="FL52" s="36">
        <f t="shared" si="419"/>
        <v>0</v>
      </c>
      <c r="FM52" s="36">
        <f t="shared" si="419"/>
        <v>0</v>
      </c>
      <c r="FN52" s="36">
        <f t="shared" si="419"/>
        <v>0</v>
      </c>
      <c r="FO52" s="36">
        <f t="shared" si="419"/>
        <v>0</v>
      </c>
      <c r="FP52" s="36">
        <f t="shared" si="419"/>
        <v>0</v>
      </c>
      <c r="FQ52" s="36">
        <f t="shared" si="419"/>
        <v>0</v>
      </c>
      <c r="FR52" s="36">
        <f t="shared" si="419"/>
        <v>0</v>
      </c>
      <c r="FS52" s="36">
        <f t="shared" si="419"/>
        <v>0</v>
      </c>
      <c r="FT52" s="36">
        <f t="shared" si="419"/>
        <v>0</v>
      </c>
      <c r="FU52" s="36">
        <f t="shared" si="419"/>
        <v>0</v>
      </c>
      <c r="FV52" s="36">
        <f t="shared" si="419"/>
        <v>0</v>
      </c>
      <c r="FW52" s="36">
        <f t="shared" si="419"/>
        <v>0</v>
      </c>
      <c r="FX52" s="36">
        <f t="shared" si="419"/>
        <v>0</v>
      </c>
      <c r="FY52" s="36">
        <f t="shared" si="419"/>
        <v>0</v>
      </c>
      <c r="FZ52" s="36">
        <f t="shared" si="419"/>
        <v>0</v>
      </c>
      <c r="GA52" s="36">
        <f t="shared" si="420"/>
        <v>0</v>
      </c>
      <c r="GB52" s="36">
        <f t="shared" si="420"/>
        <v>0</v>
      </c>
      <c r="GC52" s="36">
        <f t="shared" si="420"/>
        <v>0</v>
      </c>
      <c r="GD52" s="36">
        <f t="shared" si="420"/>
        <v>0</v>
      </c>
      <c r="GE52" s="36">
        <f t="shared" si="420"/>
        <v>0</v>
      </c>
      <c r="GF52" s="36">
        <f t="shared" si="420"/>
        <v>0</v>
      </c>
      <c r="GG52" s="36">
        <f t="shared" si="420"/>
        <v>0</v>
      </c>
      <c r="GH52" s="36">
        <f t="shared" si="420"/>
        <v>0</v>
      </c>
      <c r="GI52" s="36">
        <f t="shared" si="420"/>
        <v>0</v>
      </c>
      <c r="GJ52" s="36">
        <f t="shared" si="420"/>
        <v>0</v>
      </c>
      <c r="GL52" s="29" t="str">
        <f t="shared" si="350"/>
        <v>005/2012</v>
      </c>
      <c r="GM52" s="263">
        <f t="shared" si="423"/>
        <v>2.8081320433333334</v>
      </c>
      <c r="GN52" s="263">
        <f t="shared" si="423"/>
        <v>2.8081320433333334</v>
      </c>
      <c r="GO52" s="263">
        <f t="shared" si="423"/>
        <v>2.8081320433333334</v>
      </c>
      <c r="GP52" s="263">
        <f t="shared" si="423"/>
        <v>2.8081320433333334</v>
      </c>
      <c r="GQ52" s="263">
        <f t="shared" si="423"/>
        <v>2.8081320433333334</v>
      </c>
      <c r="GR52" s="263">
        <f t="shared" si="423"/>
        <v>2.8081320433333334</v>
      </c>
      <c r="GS52" s="263">
        <f t="shared" si="423"/>
        <v>2.8081320433333334</v>
      </c>
      <c r="GT52" s="263">
        <f t="shared" si="423"/>
        <v>2.8081320433333334</v>
      </c>
      <c r="GU52" s="263">
        <f t="shared" si="423"/>
        <v>2.8081320433333334</v>
      </c>
      <c r="GV52" s="263">
        <f t="shared" si="423"/>
        <v>2.8081320433333334</v>
      </c>
      <c r="GW52" s="263">
        <f t="shared" si="423"/>
        <v>2.8081320433333334</v>
      </c>
      <c r="GX52" s="263">
        <f t="shared" si="423"/>
        <v>2.8081320433333334</v>
      </c>
      <c r="GY52" s="471">
        <f t="shared" ref="GY52:HN56" si="437">((IF(AND(GY$24&gt;=$Q52,GY$25&lt;=$R52),GY$27,IF(AND(GY$25&gt;$Q52,GY$24&lt;$R52),(MIN(GY$25,$R52)-MAX(GY$24,$Q52)+1),0))/GY$27)*($H52/12)/1000000)+((IF(AND(GY$24&gt;=$Q52,GY$25&lt;=$R52),GY$27,IF(AND(GY$25&gt;$Q52,GY$24&lt;$R52),(MIN(GY$25,$R52)-MAX(GY$24,$Q52)+1),0))/GY$27)*($G52/12)/1000000)+((IF(AND(GY$24&gt;=$Q52,GY$25&lt;=$R52),GY$27,IF(AND(GY$25&gt;$Q52,GY$24&lt;$R52),(MIN(GY$25,$R52)-MAX(GY$24,$Q52)+1),0))/GY$27)*($P52/12)/1000000)</f>
        <v>2.8081320433333334</v>
      </c>
      <c r="GZ52" s="471">
        <f t="shared" si="437"/>
        <v>2.8081320433333334</v>
      </c>
      <c r="HA52" s="471">
        <f t="shared" si="437"/>
        <v>2.8081320433333334</v>
      </c>
      <c r="HB52" s="471">
        <f t="shared" si="437"/>
        <v>2.8081320433333334</v>
      </c>
      <c r="HC52" s="471">
        <f t="shared" si="437"/>
        <v>2.8081320433333334</v>
      </c>
      <c r="HD52" s="471">
        <f t="shared" si="437"/>
        <v>2.8081320433333334</v>
      </c>
      <c r="HE52" s="471">
        <f t="shared" si="437"/>
        <v>2.8081320433333334</v>
      </c>
      <c r="HF52" s="471">
        <f t="shared" si="437"/>
        <v>2.8081320433333334</v>
      </c>
      <c r="HG52" s="471">
        <f t="shared" si="437"/>
        <v>2.8081320433333334</v>
      </c>
      <c r="HH52" s="471">
        <f t="shared" si="437"/>
        <v>2.8081320433333334</v>
      </c>
      <c r="HI52" s="471">
        <f t="shared" si="437"/>
        <v>2.8081320433333334</v>
      </c>
      <c r="HJ52" s="471">
        <f t="shared" si="437"/>
        <v>2.8081320433333334</v>
      </c>
      <c r="HK52" s="471">
        <f t="shared" si="437"/>
        <v>2.8081320433333334</v>
      </c>
      <c r="HL52" s="471">
        <f t="shared" si="437"/>
        <v>2.8081320433333334</v>
      </c>
      <c r="HM52" s="471">
        <f t="shared" si="437"/>
        <v>2.8081320433333334</v>
      </c>
      <c r="HN52" s="471">
        <f t="shared" si="437"/>
        <v>2.8081320433333334</v>
      </c>
      <c r="HO52" s="471">
        <f t="shared" si="424"/>
        <v>2.8081320433333334</v>
      </c>
      <c r="HP52" s="471">
        <f t="shared" si="424"/>
        <v>2.8081320433333334</v>
      </c>
      <c r="HQ52" s="471">
        <f t="shared" si="424"/>
        <v>2.8081320433333334</v>
      </c>
      <c r="HR52" s="471">
        <f t="shared" si="424"/>
        <v>2.8081320433333334</v>
      </c>
      <c r="HS52" s="471">
        <f t="shared" si="424"/>
        <v>2.8081320433333334</v>
      </c>
      <c r="HT52" s="471">
        <f t="shared" si="424"/>
        <v>2.8081320433333334</v>
      </c>
      <c r="HU52" s="471">
        <f t="shared" si="424"/>
        <v>2.8081320433333334</v>
      </c>
      <c r="HV52" s="471">
        <f t="shared" si="424"/>
        <v>2.8081320433333334</v>
      </c>
      <c r="HW52" s="471">
        <f t="shared" si="424"/>
        <v>2.8081320433333334</v>
      </c>
      <c r="HX52" s="471">
        <f t="shared" si="424"/>
        <v>2.8081320433333334</v>
      </c>
      <c r="HY52" s="471">
        <f t="shared" si="424"/>
        <v>2.8081320433333334</v>
      </c>
      <c r="HZ52" s="471">
        <f t="shared" si="424"/>
        <v>2.8081320433333334</v>
      </c>
      <c r="IA52" s="471">
        <f t="shared" si="424"/>
        <v>2.8081320433333334</v>
      </c>
      <c r="IB52" s="471">
        <f t="shared" si="424"/>
        <v>2.8081320433333334</v>
      </c>
      <c r="IC52" s="471">
        <f t="shared" si="424"/>
        <v>2.8081320433333334</v>
      </c>
      <c r="ID52" s="471">
        <f t="shared" si="385"/>
        <v>2.8081320433333334</v>
      </c>
      <c r="IE52" s="471">
        <f t="shared" ref="IE52:IT56" si="438">((IF(AND(IE$24&gt;=$Q52,IE$25&lt;=$R52),IE$27,IF(AND(IE$25&gt;$Q52,IE$24&lt;$R52),(MIN(IE$25,$R52)-MAX(IE$24,$Q52)+1),0))/IE$27)*($H52/12)/1000000)+((IF(AND(IE$24&gt;=$Q52,IE$25&lt;=$R52),IE$27,IF(AND(IE$25&gt;$Q52,IE$24&lt;$R52),(MIN(IE$25,$R52)-MAX(IE$24,$Q52)+1),0))/IE$27)*($G52/12)/1000000)+((IF(AND(IE$24&gt;=$Q52,IE$25&lt;=$R52),IE$27,IF(AND(IE$25&gt;$Q52,IE$24&lt;$R52),(MIN(IE$25,$R52)-MAX(IE$24,$Q52)+1),0))/IE$27)*($P52/12)/1000000)</f>
        <v>2.8081320433333334</v>
      </c>
      <c r="IF52" s="471">
        <f t="shared" si="438"/>
        <v>2.8081320433333334</v>
      </c>
      <c r="IG52" s="471">
        <f t="shared" si="438"/>
        <v>2.8081320433333334</v>
      </c>
      <c r="IH52" s="471">
        <f t="shared" si="438"/>
        <v>2.8081320433333334</v>
      </c>
      <c r="II52" s="471">
        <f t="shared" si="438"/>
        <v>2.8081320433333334</v>
      </c>
      <c r="IJ52" s="471">
        <f t="shared" si="438"/>
        <v>2.8081320433333334</v>
      </c>
      <c r="IK52" s="471">
        <f t="shared" si="438"/>
        <v>2.8081320433333334</v>
      </c>
      <c r="IL52" s="471">
        <f t="shared" si="438"/>
        <v>2.8081320433333334</v>
      </c>
      <c r="IM52" s="471">
        <f t="shared" si="438"/>
        <v>2.8081320433333334</v>
      </c>
      <c r="IN52" s="471">
        <f t="shared" si="438"/>
        <v>2.8081320433333334</v>
      </c>
      <c r="IO52" s="471">
        <f t="shared" si="438"/>
        <v>2.8081320433333334</v>
      </c>
      <c r="IP52" s="471">
        <f t="shared" si="438"/>
        <v>2.8081320433333334</v>
      </c>
      <c r="IQ52" s="471">
        <f t="shared" si="438"/>
        <v>2.8081320433333334</v>
      </c>
      <c r="IR52" s="471">
        <f t="shared" si="438"/>
        <v>2.8081320433333334</v>
      </c>
      <c r="IS52" s="471">
        <f t="shared" si="438"/>
        <v>2.8081320433333334</v>
      </c>
      <c r="IT52" s="471">
        <f t="shared" si="438"/>
        <v>2.8081320433333334</v>
      </c>
      <c r="IU52" s="471">
        <f t="shared" si="425"/>
        <v>2.8081320433333334</v>
      </c>
      <c r="IV52" s="471">
        <f t="shared" si="425"/>
        <v>2.8081320433333334</v>
      </c>
      <c r="IW52" s="471">
        <f t="shared" si="425"/>
        <v>2.8081320433333334</v>
      </c>
      <c r="IX52" s="471">
        <f t="shared" si="425"/>
        <v>2.8081320433333334</v>
      </c>
      <c r="IY52" s="471">
        <f t="shared" si="425"/>
        <v>2.8081320433333334</v>
      </c>
      <c r="IZ52" s="471">
        <f t="shared" si="425"/>
        <v>2.8081320433333334</v>
      </c>
      <c r="JA52" s="471">
        <f t="shared" si="425"/>
        <v>2.8081320433333334</v>
      </c>
      <c r="JB52" s="471">
        <f t="shared" si="425"/>
        <v>2.8081320433333334</v>
      </c>
      <c r="JC52" s="471">
        <f t="shared" si="425"/>
        <v>2.8081320433333334</v>
      </c>
      <c r="JD52" s="471">
        <f t="shared" si="425"/>
        <v>2.8081320433333334</v>
      </c>
      <c r="JE52" s="471">
        <f t="shared" si="425"/>
        <v>2.8081320433333334</v>
      </c>
      <c r="JF52" s="471">
        <f t="shared" si="425"/>
        <v>2.8081320433333334</v>
      </c>
      <c r="JG52" s="471">
        <f t="shared" si="425"/>
        <v>2.8081320433333334</v>
      </c>
      <c r="JH52" s="471">
        <f t="shared" si="425"/>
        <v>2.8081320433333334</v>
      </c>
      <c r="JI52" s="471">
        <f t="shared" si="425"/>
        <v>2.8081320433333334</v>
      </c>
      <c r="JJ52" s="471">
        <f t="shared" si="387"/>
        <v>2.8081320433333334</v>
      </c>
      <c r="JK52" s="471">
        <f t="shared" ref="JK52:JZ56" si="439">((IF(AND(JK$24&gt;=$Q52,JK$25&lt;=$R52),JK$27,IF(AND(JK$25&gt;$Q52,JK$24&lt;$R52),(MIN(JK$25,$R52)-MAX(JK$24,$Q52)+1),0))/JK$27)*($H52/12)/1000000)+((IF(AND(JK$24&gt;=$Q52,JK$25&lt;=$R52),JK$27,IF(AND(JK$25&gt;$Q52,JK$24&lt;$R52),(MIN(JK$25,$R52)-MAX(JK$24,$Q52)+1),0))/JK$27)*($G52/12)/1000000)+((IF(AND(JK$24&gt;=$Q52,JK$25&lt;=$R52),JK$27,IF(AND(JK$25&gt;$Q52,JK$24&lt;$R52),(MIN(JK$25,$R52)-MAX(JK$24,$Q52)+1),0))/JK$27)*($P52/12)/1000000)</f>
        <v>2.8081320433333334</v>
      </c>
      <c r="JL52" s="471">
        <f t="shared" si="439"/>
        <v>2.8081320433333334</v>
      </c>
      <c r="JM52" s="471">
        <f t="shared" si="439"/>
        <v>2.8081320433333334</v>
      </c>
      <c r="JN52" s="471">
        <f t="shared" si="439"/>
        <v>2.8081320433333334</v>
      </c>
      <c r="JO52" s="471">
        <f t="shared" si="439"/>
        <v>2.8081320433333334</v>
      </c>
      <c r="JP52" s="471">
        <f t="shared" si="439"/>
        <v>2.8081320433333334</v>
      </c>
      <c r="JQ52" s="471">
        <f t="shared" si="439"/>
        <v>2.8081320433333334</v>
      </c>
      <c r="JR52" s="471">
        <f t="shared" si="439"/>
        <v>2.8081320433333334</v>
      </c>
      <c r="JS52" s="471">
        <f t="shared" si="439"/>
        <v>2.8081320433333334</v>
      </c>
      <c r="JT52" s="471">
        <f t="shared" si="439"/>
        <v>2.8081320433333334</v>
      </c>
      <c r="JU52" s="471">
        <f t="shared" si="439"/>
        <v>2.8081320433333334</v>
      </c>
      <c r="JV52" s="471">
        <f t="shared" si="439"/>
        <v>2.8081320433333334</v>
      </c>
      <c r="JW52" s="471">
        <f t="shared" si="439"/>
        <v>2.8081320433333334</v>
      </c>
      <c r="JX52" s="471">
        <f t="shared" si="439"/>
        <v>2.8081320433333334</v>
      </c>
      <c r="JY52" s="471">
        <f t="shared" si="439"/>
        <v>2.8081320433333334</v>
      </c>
      <c r="JZ52" s="471">
        <f t="shared" si="439"/>
        <v>2.8081320433333334</v>
      </c>
      <c r="KA52" s="471">
        <f t="shared" si="426"/>
        <v>2.8081320433333334</v>
      </c>
      <c r="KB52" s="471">
        <f t="shared" si="426"/>
        <v>2.8081320433333334</v>
      </c>
      <c r="KC52" s="471">
        <f t="shared" si="426"/>
        <v>2.8081320433333334</v>
      </c>
      <c r="KD52" s="471">
        <f t="shared" si="426"/>
        <v>2.8081320433333334</v>
      </c>
      <c r="KE52" s="471">
        <f t="shared" si="426"/>
        <v>2.8081320433333334</v>
      </c>
      <c r="KF52" s="471">
        <f t="shared" si="426"/>
        <v>2.8081320433333334</v>
      </c>
      <c r="KG52" s="471">
        <f t="shared" si="426"/>
        <v>2.8081320433333334</v>
      </c>
      <c r="KH52" s="471">
        <f t="shared" si="426"/>
        <v>2.8081320433333334</v>
      </c>
      <c r="KI52" s="471">
        <f t="shared" si="426"/>
        <v>2.8081320433333334</v>
      </c>
      <c r="KJ52" s="471">
        <f t="shared" si="426"/>
        <v>2.8081320433333334</v>
      </c>
      <c r="KK52" s="471">
        <f t="shared" si="426"/>
        <v>2.8081320433333334</v>
      </c>
      <c r="KL52" s="471">
        <f t="shared" si="426"/>
        <v>2.8081320433333334</v>
      </c>
      <c r="KM52" s="471">
        <f t="shared" si="426"/>
        <v>2.8081320433333334</v>
      </c>
      <c r="KN52" s="471">
        <f t="shared" si="426"/>
        <v>2.8081320433333334</v>
      </c>
      <c r="KO52" s="471">
        <f t="shared" si="426"/>
        <v>2.8081320433333334</v>
      </c>
      <c r="KP52" s="471">
        <f t="shared" si="389"/>
        <v>2.8081320433333334</v>
      </c>
      <c r="KQ52" s="471">
        <f t="shared" ref="KQ52:LF56" si="440">((IF(AND(KQ$24&gt;=$Q52,KQ$25&lt;=$R52),KQ$27,IF(AND(KQ$25&gt;$Q52,KQ$24&lt;$R52),(MIN(KQ$25,$R52)-MAX(KQ$24,$Q52)+1),0))/KQ$27)*($H52/12)/1000000)+((IF(AND(KQ$24&gt;=$Q52,KQ$25&lt;=$R52),KQ$27,IF(AND(KQ$25&gt;$Q52,KQ$24&lt;$R52),(MIN(KQ$25,$R52)-MAX(KQ$24,$Q52)+1),0))/KQ$27)*($G52/12)/1000000)+((IF(AND(KQ$24&gt;=$Q52,KQ$25&lt;=$R52),KQ$27,IF(AND(KQ$25&gt;$Q52,KQ$24&lt;$R52),(MIN(KQ$25,$R52)-MAX(KQ$24,$Q52)+1),0))/KQ$27)*($P52/12)/1000000)</f>
        <v>2.8081320433333334</v>
      </c>
      <c r="KR52" s="471">
        <f t="shared" si="440"/>
        <v>2.8081320433333334</v>
      </c>
      <c r="KS52" s="471">
        <f t="shared" si="440"/>
        <v>2.8081320433333334</v>
      </c>
      <c r="KT52" s="471">
        <f t="shared" si="440"/>
        <v>2.8081320433333334</v>
      </c>
      <c r="KU52" s="471">
        <f t="shared" si="440"/>
        <v>2.8081320433333334</v>
      </c>
      <c r="KV52" s="471">
        <f t="shared" si="440"/>
        <v>2.8081320433333334</v>
      </c>
      <c r="KW52" s="471">
        <f t="shared" si="440"/>
        <v>2.8081320433333334</v>
      </c>
      <c r="KX52" s="471">
        <f t="shared" si="440"/>
        <v>2.8081320433333334</v>
      </c>
      <c r="KY52" s="471">
        <f t="shared" si="440"/>
        <v>2.8081320433333334</v>
      </c>
      <c r="KZ52" s="471">
        <f t="shared" si="440"/>
        <v>2.8081320433333334</v>
      </c>
      <c r="LA52" s="471">
        <f t="shared" si="440"/>
        <v>2.8081320433333334</v>
      </c>
      <c r="LB52" s="471">
        <f t="shared" si="440"/>
        <v>2.8081320433333334</v>
      </c>
      <c r="LC52" s="471">
        <f t="shared" si="440"/>
        <v>2.8081320433333334</v>
      </c>
      <c r="LD52" s="471">
        <f t="shared" si="440"/>
        <v>2.8081320433333334</v>
      </c>
      <c r="LE52" s="471">
        <f t="shared" si="440"/>
        <v>2.8081320433333334</v>
      </c>
      <c r="LF52" s="471">
        <f t="shared" si="440"/>
        <v>2.8081320433333334</v>
      </c>
      <c r="LG52" s="471">
        <f t="shared" si="427"/>
        <v>2.8081320433333334</v>
      </c>
      <c r="LH52" s="471">
        <f t="shared" si="427"/>
        <v>2.8081320433333334</v>
      </c>
      <c r="LI52" s="471">
        <f t="shared" si="427"/>
        <v>2.8081320433333334</v>
      </c>
      <c r="LJ52" s="471">
        <f t="shared" si="427"/>
        <v>2.8081320433333334</v>
      </c>
      <c r="LK52" s="471">
        <f t="shared" si="427"/>
        <v>2.8081320433333334</v>
      </c>
      <c r="LL52" s="471">
        <f t="shared" si="427"/>
        <v>2.8081320433333334</v>
      </c>
      <c r="LM52" s="471">
        <f t="shared" si="427"/>
        <v>2.8081320433333334</v>
      </c>
      <c r="LN52" s="471">
        <f t="shared" si="427"/>
        <v>2.8081320433333334</v>
      </c>
      <c r="LO52" s="471">
        <f t="shared" si="427"/>
        <v>2.8081320433333334</v>
      </c>
      <c r="LP52" s="471">
        <f t="shared" si="427"/>
        <v>2.8081320433333334</v>
      </c>
      <c r="LQ52" s="471">
        <f t="shared" si="427"/>
        <v>2.8081320433333334</v>
      </c>
      <c r="LR52" s="471">
        <f t="shared" si="427"/>
        <v>2.8081320433333334</v>
      </c>
      <c r="LS52" s="471">
        <f t="shared" si="427"/>
        <v>2.8081320433333334</v>
      </c>
      <c r="LT52" s="471">
        <f t="shared" si="427"/>
        <v>2.8081320433333334</v>
      </c>
      <c r="LU52" s="471">
        <f t="shared" si="427"/>
        <v>2.8081320433333334</v>
      </c>
      <c r="LV52" s="471">
        <f t="shared" si="391"/>
        <v>2.8081320433333334</v>
      </c>
      <c r="LW52" s="471">
        <f t="shared" ref="LW52:ML56" si="441">((IF(AND(LW$24&gt;=$Q52,LW$25&lt;=$R52),LW$27,IF(AND(LW$25&gt;$Q52,LW$24&lt;$R52),(MIN(LW$25,$R52)-MAX(LW$24,$Q52)+1),0))/LW$27)*($H52/12)/1000000)+((IF(AND(LW$24&gt;=$Q52,LW$25&lt;=$R52),LW$27,IF(AND(LW$25&gt;$Q52,LW$24&lt;$R52),(MIN(LW$25,$R52)-MAX(LW$24,$Q52)+1),0))/LW$27)*($G52/12)/1000000)+((IF(AND(LW$24&gt;=$Q52,LW$25&lt;=$R52),LW$27,IF(AND(LW$25&gt;$Q52,LW$24&lt;$R52),(MIN(LW$25,$R52)-MAX(LW$24,$Q52)+1),0))/LW$27)*($P52/12)/1000000)</f>
        <v>2.8081320433333334</v>
      </c>
      <c r="LX52" s="471">
        <f t="shared" si="441"/>
        <v>2.8081320433333334</v>
      </c>
      <c r="LY52" s="471">
        <f t="shared" si="441"/>
        <v>2.8081320433333334</v>
      </c>
      <c r="LZ52" s="471">
        <f t="shared" si="441"/>
        <v>2.8081320433333334</v>
      </c>
      <c r="MA52" s="471">
        <f t="shared" si="441"/>
        <v>2.8081320433333334</v>
      </c>
      <c r="MB52" s="471">
        <f t="shared" si="441"/>
        <v>2.8081320433333334</v>
      </c>
      <c r="MC52" s="471">
        <f t="shared" si="441"/>
        <v>2.8081320433333334</v>
      </c>
      <c r="MD52" s="471">
        <f t="shared" si="441"/>
        <v>2.8081320433333334</v>
      </c>
      <c r="ME52" s="471">
        <f t="shared" si="441"/>
        <v>2.8081320433333334</v>
      </c>
      <c r="MF52" s="471">
        <f t="shared" si="441"/>
        <v>2.8081320433333334</v>
      </c>
      <c r="MG52" s="471">
        <f t="shared" si="441"/>
        <v>2.8081320433333334</v>
      </c>
      <c r="MH52" s="471">
        <f t="shared" si="441"/>
        <v>2.8081320433333334</v>
      </c>
      <c r="MI52" s="471">
        <f t="shared" si="441"/>
        <v>2.8081320433333334</v>
      </c>
      <c r="MJ52" s="471">
        <f t="shared" si="441"/>
        <v>2.8081320433333334</v>
      </c>
      <c r="MK52" s="471">
        <f t="shared" si="441"/>
        <v>2.8081320433333334</v>
      </c>
      <c r="ML52" s="471">
        <f t="shared" si="441"/>
        <v>2.8081320433333334</v>
      </c>
      <c r="MM52" s="471">
        <f t="shared" si="428"/>
        <v>2.8081320433333334</v>
      </c>
      <c r="MN52" s="471">
        <f t="shared" si="428"/>
        <v>2.8081320433333334</v>
      </c>
      <c r="MO52" s="471">
        <f t="shared" si="428"/>
        <v>2.8081320433333334</v>
      </c>
      <c r="MP52" s="471">
        <f t="shared" si="428"/>
        <v>2.8081320433333334</v>
      </c>
      <c r="MQ52" s="471">
        <f t="shared" si="428"/>
        <v>2.8081320433333334</v>
      </c>
      <c r="MR52" s="471">
        <f t="shared" si="428"/>
        <v>2.8081320433333334</v>
      </c>
      <c r="MS52" s="471">
        <f t="shared" si="428"/>
        <v>2.8081320433333334</v>
      </c>
      <c r="MT52" s="471">
        <f t="shared" si="428"/>
        <v>2.8081320433333334</v>
      </c>
      <c r="MU52" s="471">
        <f t="shared" si="428"/>
        <v>2.8081320433333334</v>
      </c>
      <c r="MV52" s="471">
        <f t="shared" si="428"/>
        <v>2.8081320433333334</v>
      </c>
      <c r="MW52" s="471">
        <f t="shared" si="428"/>
        <v>2.8081320433333334</v>
      </c>
      <c r="MX52" s="471">
        <f t="shared" si="428"/>
        <v>2.8081320433333334</v>
      </c>
      <c r="MY52" s="471">
        <f t="shared" si="428"/>
        <v>2.8081320433333334</v>
      </c>
      <c r="MZ52" s="471">
        <f t="shared" si="428"/>
        <v>2.8081320433333334</v>
      </c>
      <c r="NA52" s="471">
        <f t="shared" si="428"/>
        <v>2.8081320433333334</v>
      </c>
      <c r="NB52" s="471">
        <f t="shared" si="393"/>
        <v>2.8081320433333334</v>
      </c>
      <c r="NC52" s="471">
        <f t="shared" ref="NC52:NR56" si="442">((IF(AND(NC$24&gt;=$Q52,NC$25&lt;=$R52),NC$27,IF(AND(NC$25&gt;$Q52,NC$24&lt;$R52),(MIN(NC$25,$R52)-MAX(NC$24,$Q52)+1),0))/NC$27)*($H52/12)/1000000)+((IF(AND(NC$24&gt;=$Q52,NC$25&lt;=$R52),NC$27,IF(AND(NC$25&gt;$Q52,NC$24&lt;$R52),(MIN(NC$25,$R52)-MAX(NC$24,$Q52)+1),0))/NC$27)*($G52/12)/1000000)+((IF(AND(NC$24&gt;=$Q52,NC$25&lt;=$R52),NC$27,IF(AND(NC$25&gt;$Q52,NC$24&lt;$R52),(MIN(NC$25,$R52)-MAX(NC$24,$Q52)+1),0))/NC$27)*($P52/12)/1000000)</f>
        <v>2.8081320433333334</v>
      </c>
      <c r="ND52" s="471">
        <f t="shared" si="442"/>
        <v>2.8081320433333334</v>
      </c>
      <c r="NE52" s="471">
        <f t="shared" si="442"/>
        <v>2.8081320433333334</v>
      </c>
      <c r="NF52" s="471">
        <f t="shared" si="442"/>
        <v>2.8081320433333334</v>
      </c>
      <c r="NG52" s="471">
        <f t="shared" si="442"/>
        <v>2.8081320433333334</v>
      </c>
      <c r="NH52" s="471">
        <f t="shared" si="442"/>
        <v>2.8081320433333334</v>
      </c>
      <c r="NI52" s="471">
        <f t="shared" si="442"/>
        <v>2.8081320433333334</v>
      </c>
      <c r="NJ52" s="471">
        <f t="shared" si="442"/>
        <v>2.8081320433333334</v>
      </c>
      <c r="NK52" s="471">
        <f t="shared" si="442"/>
        <v>2.8081320433333334</v>
      </c>
      <c r="NL52" s="471">
        <f t="shared" si="442"/>
        <v>2.8081320433333334</v>
      </c>
      <c r="NM52" s="471">
        <f t="shared" si="442"/>
        <v>2.8081320433333334</v>
      </c>
      <c r="NN52" s="471">
        <f t="shared" si="442"/>
        <v>2.8081320433333334</v>
      </c>
      <c r="NO52" s="471">
        <f t="shared" si="442"/>
        <v>2.8081320433333334</v>
      </c>
      <c r="NP52" s="471">
        <f t="shared" si="442"/>
        <v>2.8081320433333334</v>
      </c>
      <c r="NQ52" s="471">
        <f t="shared" si="442"/>
        <v>2.8081320433333334</v>
      </c>
      <c r="NR52" s="471">
        <f t="shared" si="442"/>
        <v>2.8081320433333334</v>
      </c>
      <c r="NS52" s="471">
        <f t="shared" si="429"/>
        <v>2.8081320433333334</v>
      </c>
      <c r="NT52" s="471">
        <f t="shared" si="429"/>
        <v>2.8081320433333334</v>
      </c>
      <c r="NU52" s="471">
        <f t="shared" si="429"/>
        <v>2.8081320433333334</v>
      </c>
      <c r="NV52" s="471">
        <f t="shared" si="429"/>
        <v>2.8081320433333334</v>
      </c>
      <c r="NW52" s="471">
        <f t="shared" si="429"/>
        <v>2.8081320433333334</v>
      </c>
      <c r="NX52" s="471">
        <f t="shared" si="429"/>
        <v>2.8081320433333334</v>
      </c>
      <c r="NY52" s="471">
        <f t="shared" si="429"/>
        <v>2.8081320433333334</v>
      </c>
      <c r="NZ52" s="471">
        <f t="shared" si="429"/>
        <v>2.8081320433333334</v>
      </c>
      <c r="OA52" s="471">
        <f t="shared" si="429"/>
        <v>2.8081320433333334</v>
      </c>
      <c r="OB52" s="471">
        <f t="shared" si="429"/>
        <v>2.8081320433333334</v>
      </c>
      <c r="OC52" s="471">
        <f t="shared" si="429"/>
        <v>2.8081320433333334</v>
      </c>
      <c r="OD52" s="471">
        <f t="shared" si="429"/>
        <v>2.8081320433333334</v>
      </c>
      <c r="OE52" s="471">
        <f t="shared" si="429"/>
        <v>2.8081320433333334</v>
      </c>
      <c r="OF52" s="471">
        <f t="shared" si="429"/>
        <v>2.8081320433333334</v>
      </c>
      <c r="OG52" s="471">
        <f t="shared" si="429"/>
        <v>2.8081320433333334</v>
      </c>
      <c r="OH52" s="471">
        <f t="shared" si="395"/>
        <v>2.8081320433333334</v>
      </c>
      <c r="OI52" s="471">
        <f t="shared" ref="OI52:OX56" si="443">((IF(AND(OI$24&gt;=$Q52,OI$25&lt;=$R52),OI$27,IF(AND(OI$25&gt;$Q52,OI$24&lt;$R52),(MIN(OI$25,$R52)-MAX(OI$24,$Q52)+1),0))/OI$27)*($H52/12)/1000000)+((IF(AND(OI$24&gt;=$Q52,OI$25&lt;=$R52),OI$27,IF(AND(OI$25&gt;$Q52,OI$24&lt;$R52),(MIN(OI$25,$R52)-MAX(OI$24,$Q52)+1),0))/OI$27)*($G52/12)/1000000)+((IF(AND(OI$24&gt;=$Q52,OI$25&lt;=$R52),OI$27,IF(AND(OI$25&gt;$Q52,OI$24&lt;$R52),(MIN(OI$25,$R52)-MAX(OI$24,$Q52)+1),0))/OI$27)*($P52/12)/1000000)</f>
        <v>2.8081320433333334</v>
      </c>
      <c r="OJ52" s="471">
        <f t="shared" si="443"/>
        <v>2.8081320433333334</v>
      </c>
      <c r="OK52" s="471">
        <f t="shared" si="443"/>
        <v>2.8081320433333334</v>
      </c>
      <c r="OL52" s="471">
        <f t="shared" si="443"/>
        <v>2.8081320433333334</v>
      </c>
      <c r="OM52" s="471">
        <f t="shared" si="443"/>
        <v>2.8081320433333334</v>
      </c>
      <c r="ON52" s="471">
        <f t="shared" si="443"/>
        <v>2.8081320433333334</v>
      </c>
      <c r="OO52" s="471">
        <f t="shared" si="443"/>
        <v>2.8081320433333334</v>
      </c>
      <c r="OP52" s="471">
        <f t="shared" si="443"/>
        <v>2.8081320433333334</v>
      </c>
      <c r="OQ52" s="471">
        <f t="shared" si="443"/>
        <v>2.8081320433333334</v>
      </c>
      <c r="OR52" s="471">
        <f t="shared" si="443"/>
        <v>2.8081320433333334</v>
      </c>
      <c r="OS52" s="471">
        <f t="shared" si="443"/>
        <v>0.90584904623655915</v>
      </c>
      <c r="OT52" s="471">
        <f t="shared" si="443"/>
        <v>0</v>
      </c>
      <c r="OU52" s="471">
        <f t="shared" si="443"/>
        <v>0</v>
      </c>
      <c r="OV52" s="471">
        <f t="shared" si="443"/>
        <v>0</v>
      </c>
      <c r="OW52" s="471">
        <f t="shared" si="443"/>
        <v>0</v>
      </c>
      <c r="OX52" s="471">
        <f t="shared" si="443"/>
        <v>0</v>
      </c>
      <c r="OY52" s="471">
        <f t="shared" si="430"/>
        <v>0</v>
      </c>
      <c r="OZ52" s="471">
        <f t="shared" si="430"/>
        <v>0</v>
      </c>
      <c r="PA52" s="471">
        <f t="shared" si="430"/>
        <v>0</v>
      </c>
      <c r="PB52" s="471">
        <f t="shared" si="430"/>
        <v>0</v>
      </c>
      <c r="PC52" s="471">
        <f t="shared" si="430"/>
        <v>0</v>
      </c>
      <c r="PD52" s="471">
        <f t="shared" si="430"/>
        <v>0</v>
      </c>
      <c r="PE52" s="471">
        <f t="shared" si="430"/>
        <v>0</v>
      </c>
      <c r="PF52" s="471">
        <f t="shared" si="430"/>
        <v>0</v>
      </c>
      <c r="PG52" s="471">
        <f t="shared" si="430"/>
        <v>0</v>
      </c>
      <c r="PH52" s="471">
        <f t="shared" si="430"/>
        <v>0</v>
      </c>
      <c r="PI52" s="471">
        <f t="shared" si="430"/>
        <v>0</v>
      </c>
      <c r="PJ52" s="471">
        <f t="shared" si="430"/>
        <v>0</v>
      </c>
      <c r="PK52" s="471">
        <f t="shared" si="430"/>
        <v>0</v>
      </c>
      <c r="PL52" s="471">
        <f t="shared" si="430"/>
        <v>0</v>
      </c>
      <c r="PM52" s="471">
        <f t="shared" si="430"/>
        <v>0</v>
      </c>
      <c r="PN52" s="471">
        <f t="shared" si="397"/>
        <v>0</v>
      </c>
      <c r="PO52" s="471">
        <f t="shared" ref="PO52:QD56" si="444">((IF(AND(PO$24&gt;=$Q52,PO$25&lt;=$R52),PO$27,IF(AND(PO$25&gt;$Q52,PO$24&lt;$R52),(MIN(PO$25,$R52)-MAX(PO$24,$Q52)+1),0))/PO$27)*($H52/12)/1000000)+((IF(AND(PO$24&gt;=$Q52,PO$25&lt;=$R52),PO$27,IF(AND(PO$25&gt;$Q52,PO$24&lt;$R52),(MIN(PO$25,$R52)-MAX(PO$24,$Q52)+1),0))/PO$27)*($G52/12)/1000000)+((IF(AND(PO$24&gt;=$Q52,PO$25&lt;=$R52),PO$27,IF(AND(PO$25&gt;$Q52,PO$24&lt;$R52),(MIN(PO$25,$R52)-MAX(PO$24,$Q52)+1),0))/PO$27)*($P52/12)/1000000)</f>
        <v>0</v>
      </c>
      <c r="PP52" s="471">
        <f t="shared" si="444"/>
        <v>0</v>
      </c>
      <c r="PQ52" s="471">
        <f t="shared" si="444"/>
        <v>0</v>
      </c>
      <c r="PR52" s="471">
        <f t="shared" si="444"/>
        <v>0</v>
      </c>
      <c r="PS52" s="471">
        <f t="shared" si="444"/>
        <v>0</v>
      </c>
      <c r="PT52" s="471">
        <f t="shared" si="444"/>
        <v>0</v>
      </c>
      <c r="PU52" s="471">
        <f t="shared" si="444"/>
        <v>0</v>
      </c>
      <c r="PV52" s="471">
        <f t="shared" si="444"/>
        <v>0</v>
      </c>
      <c r="PW52" s="471">
        <f t="shared" si="444"/>
        <v>0</v>
      </c>
      <c r="PX52" s="471">
        <f t="shared" si="444"/>
        <v>0</v>
      </c>
      <c r="PY52" s="471">
        <f t="shared" si="444"/>
        <v>0</v>
      </c>
      <c r="PZ52" s="471">
        <f t="shared" si="444"/>
        <v>0</v>
      </c>
      <c r="QA52" s="471">
        <f t="shared" si="444"/>
        <v>0</v>
      </c>
      <c r="QB52" s="471">
        <f t="shared" si="444"/>
        <v>0</v>
      </c>
      <c r="QC52" s="471">
        <f t="shared" si="444"/>
        <v>0</v>
      </c>
      <c r="QD52" s="471">
        <f t="shared" si="444"/>
        <v>0</v>
      </c>
      <c r="QE52" s="471">
        <f t="shared" si="431"/>
        <v>0</v>
      </c>
      <c r="QF52" s="471">
        <f t="shared" si="431"/>
        <v>0</v>
      </c>
      <c r="QG52" s="471">
        <f t="shared" si="431"/>
        <v>0</v>
      </c>
      <c r="QH52" s="471">
        <f t="shared" si="431"/>
        <v>0</v>
      </c>
      <c r="QI52" s="471">
        <f t="shared" si="431"/>
        <v>0</v>
      </c>
      <c r="QJ52" s="471">
        <f t="shared" si="431"/>
        <v>0</v>
      </c>
      <c r="QK52" s="471">
        <f t="shared" si="431"/>
        <v>0</v>
      </c>
      <c r="QL52" s="471">
        <f t="shared" si="431"/>
        <v>0</v>
      </c>
      <c r="QM52" s="471">
        <f t="shared" si="431"/>
        <v>0</v>
      </c>
      <c r="QN52" s="471">
        <f t="shared" si="431"/>
        <v>0</v>
      </c>
      <c r="QO52" s="471">
        <f t="shared" si="431"/>
        <v>0</v>
      </c>
      <c r="QP52" s="471">
        <f t="shared" si="431"/>
        <v>0</v>
      </c>
      <c r="QQ52" s="471">
        <f t="shared" si="431"/>
        <v>0</v>
      </c>
      <c r="QR52" s="471">
        <f t="shared" si="431"/>
        <v>0</v>
      </c>
      <c r="QS52" s="471">
        <f t="shared" si="431"/>
        <v>0</v>
      </c>
      <c r="QT52" s="471">
        <f t="shared" si="399"/>
        <v>0</v>
      </c>
      <c r="QU52" s="471">
        <f t="shared" ref="QU52:RJ56" si="445">((IF(AND(QU$24&gt;=$Q52,QU$25&lt;=$R52),QU$27,IF(AND(QU$25&gt;$Q52,QU$24&lt;$R52),(MIN(QU$25,$R52)-MAX(QU$24,$Q52)+1),0))/QU$27)*($H52/12)/1000000)+((IF(AND(QU$24&gt;=$Q52,QU$25&lt;=$R52),QU$27,IF(AND(QU$25&gt;$Q52,QU$24&lt;$R52),(MIN(QU$25,$R52)-MAX(QU$24,$Q52)+1),0))/QU$27)*($G52/12)/1000000)+((IF(AND(QU$24&gt;=$Q52,QU$25&lt;=$R52),QU$27,IF(AND(QU$25&gt;$Q52,QU$24&lt;$R52),(MIN(QU$25,$R52)-MAX(QU$24,$Q52)+1),0))/QU$27)*($P52/12)/1000000)</f>
        <v>0</v>
      </c>
      <c r="QV52" s="471">
        <f t="shared" si="445"/>
        <v>0</v>
      </c>
      <c r="QW52" s="471">
        <f t="shared" si="445"/>
        <v>0</v>
      </c>
      <c r="QX52" s="471">
        <f t="shared" si="445"/>
        <v>0</v>
      </c>
      <c r="QY52" s="471">
        <f t="shared" si="445"/>
        <v>0</v>
      </c>
      <c r="QZ52" s="471">
        <f t="shared" si="445"/>
        <v>0</v>
      </c>
      <c r="RA52" s="471">
        <f t="shared" si="445"/>
        <v>0</v>
      </c>
      <c r="RB52" s="471">
        <f t="shared" si="445"/>
        <v>0</v>
      </c>
      <c r="RC52" s="471">
        <f t="shared" si="445"/>
        <v>0</v>
      </c>
      <c r="RD52" s="471">
        <f t="shared" si="445"/>
        <v>0</v>
      </c>
      <c r="RE52" s="471">
        <f t="shared" si="445"/>
        <v>0</v>
      </c>
      <c r="RF52" s="471">
        <f t="shared" si="445"/>
        <v>0</v>
      </c>
      <c r="RG52" s="471">
        <f t="shared" si="445"/>
        <v>0</v>
      </c>
      <c r="RH52" s="471">
        <f t="shared" si="445"/>
        <v>0</v>
      </c>
      <c r="RI52" s="471">
        <f t="shared" si="445"/>
        <v>0</v>
      </c>
      <c r="RJ52" s="471">
        <f t="shared" si="445"/>
        <v>0</v>
      </c>
      <c r="RK52" s="471">
        <f t="shared" si="432"/>
        <v>0</v>
      </c>
      <c r="RL52" s="471">
        <f t="shared" si="432"/>
        <v>0</v>
      </c>
      <c r="RM52" s="471">
        <f t="shared" si="432"/>
        <v>0</v>
      </c>
      <c r="RN52" s="471">
        <f t="shared" si="432"/>
        <v>0</v>
      </c>
      <c r="RO52" s="471">
        <f t="shared" si="432"/>
        <v>0</v>
      </c>
      <c r="RP52" s="471">
        <f t="shared" si="432"/>
        <v>0</v>
      </c>
      <c r="RQ52" s="471">
        <f t="shared" si="432"/>
        <v>0</v>
      </c>
      <c r="RR52" s="471">
        <f t="shared" si="432"/>
        <v>0</v>
      </c>
      <c r="RS52" s="471">
        <f t="shared" si="432"/>
        <v>0</v>
      </c>
      <c r="RT52" s="471">
        <f t="shared" si="432"/>
        <v>0</v>
      </c>
      <c r="RU52" s="471">
        <f t="shared" si="432"/>
        <v>0</v>
      </c>
      <c r="RV52" s="471">
        <f t="shared" si="432"/>
        <v>0</v>
      </c>
      <c r="RW52" s="471">
        <f t="shared" si="432"/>
        <v>0</v>
      </c>
      <c r="RX52" s="471">
        <f t="shared" si="432"/>
        <v>0</v>
      </c>
      <c r="RY52" s="471">
        <f t="shared" si="432"/>
        <v>0</v>
      </c>
      <c r="RZ52" s="471">
        <f t="shared" si="401"/>
        <v>0</v>
      </c>
      <c r="SA52" s="471">
        <f t="shared" ref="SA52:SP56" si="446">((IF(AND(SA$24&gt;=$Q52,SA$25&lt;=$R52),SA$27,IF(AND(SA$25&gt;$Q52,SA$24&lt;$R52),(MIN(SA$25,$R52)-MAX(SA$24,$Q52)+1),0))/SA$27)*($H52/12)/1000000)+((IF(AND(SA$24&gt;=$Q52,SA$25&lt;=$R52),SA$27,IF(AND(SA$25&gt;$Q52,SA$24&lt;$R52),(MIN(SA$25,$R52)-MAX(SA$24,$Q52)+1),0))/SA$27)*($G52/12)/1000000)+((IF(AND(SA$24&gt;=$Q52,SA$25&lt;=$R52),SA$27,IF(AND(SA$25&gt;$Q52,SA$24&lt;$R52),(MIN(SA$25,$R52)-MAX(SA$24,$Q52)+1),0))/SA$27)*($P52/12)/1000000)</f>
        <v>0</v>
      </c>
      <c r="SB52" s="471">
        <f t="shared" si="446"/>
        <v>0</v>
      </c>
      <c r="SC52" s="471">
        <f t="shared" si="446"/>
        <v>0</v>
      </c>
      <c r="SD52" s="471">
        <f t="shared" si="446"/>
        <v>0</v>
      </c>
      <c r="SE52" s="471">
        <f t="shared" si="446"/>
        <v>0</v>
      </c>
      <c r="SF52" s="471">
        <f t="shared" si="446"/>
        <v>0</v>
      </c>
      <c r="SG52" s="471">
        <f t="shared" si="446"/>
        <v>0</v>
      </c>
      <c r="SH52" s="471">
        <f t="shared" si="446"/>
        <v>0</v>
      </c>
      <c r="SI52" s="471">
        <f t="shared" si="446"/>
        <v>0</v>
      </c>
      <c r="SJ52" s="471">
        <f t="shared" si="446"/>
        <v>0</v>
      </c>
      <c r="SK52" s="471">
        <f t="shared" si="446"/>
        <v>0</v>
      </c>
      <c r="SL52" s="471">
        <f t="shared" si="446"/>
        <v>0</v>
      </c>
      <c r="SM52" s="471">
        <f t="shared" si="446"/>
        <v>0</v>
      </c>
      <c r="SN52" s="471">
        <f t="shared" si="446"/>
        <v>0</v>
      </c>
      <c r="SO52" s="471">
        <f t="shared" si="446"/>
        <v>0</v>
      </c>
      <c r="SP52" s="471">
        <f t="shared" si="446"/>
        <v>0</v>
      </c>
      <c r="SQ52" s="471">
        <f t="shared" si="433"/>
        <v>0</v>
      </c>
      <c r="SR52" s="471">
        <f t="shared" si="433"/>
        <v>0</v>
      </c>
      <c r="SS52" s="471">
        <f t="shared" si="433"/>
        <v>0</v>
      </c>
      <c r="ST52" s="471">
        <f t="shared" si="433"/>
        <v>0</v>
      </c>
      <c r="SU52" s="471">
        <f t="shared" si="433"/>
        <v>0</v>
      </c>
      <c r="SV52" s="471">
        <f t="shared" si="433"/>
        <v>0</v>
      </c>
      <c r="SW52" s="471">
        <f t="shared" si="433"/>
        <v>0</v>
      </c>
      <c r="SX52" s="471">
        <f t="shared" si="433"/>
        <v>0</v>
      </c>
      <c r="SY52" s="471">
        <f t="shared" si="433"/>
        <v>0</v>
      </c>
      <c r="SZ52" s="471">
        <f t="shared" si="433"/>
        <v>0</v>
      </c>
      <c r="TA52" s="471">
        <f t="shared" si="433"/>
        <v>0</v>
      </c>
      <c r="TB52" s="471">
        <f t="shared" si="433"/>
        <v>0</v>
      </c>
      <c r="TC52" s="471">
        <f t="shared" si="433"/>
        <v>0</v>
      </c>
      <c r="TD52" s="471">
        <f t="shared" si="433"/>
        <v>0</v>
      </c>
      <c r="TE52" s="471">
        <f t="shared" si="433"/>
        <v>0</v>
      </c>
      <c r="TF52" s="471">
        <f t="shared" si="403"/>
        <v>0</v>
      </c>
      <c r="TG52" s="471">
        <f t="shared" ref="TG52:TV56" si="447">((IF(AND(TG$24&gt;=$Q52,TG$25&lt;=$R52),TG$27,IF(AND(TG$25&gt;$Q52,TG$24&lt;$R52),(MIN(TG$25,$R52)-MAX(TG$24,$Q52)+1),0))/TG$27)*($H52/12)/1000000)+((IF(AND(TG$24&gt;=$Q52,TG$25&lt;=$R52),TG$27,IF(AND(TG$25&gt;$Q52,TG$24&lt;$R52),(MIN(TG$25,$R52)-MAX(TG$24,$Q52)+1),0))/TG$27)*($G52/12)/1000000)+((IF(AND(TG$24&gt;=$Q52,TG$25&lt;=$R52),TG$27,IF(AND(TG$25&gt;$Q52,TG$24&lt;$R52),(MIN(TG$25,$R52)-MAX(TG$24,$Q52)+1),0))/TG$27)*($P52/12)/1000000)</f>
        <v>0</v>
      </c>
      <c r="TH52" s="471">
        <f t="shared" si="447"/>
        <v>0</v>
      </c>
      <c r="TI52" s="471">
        <f t="shared" si="447"/>
        <v>0</v>
      </c>
      <c r="TJ52" s="471">
        <f t="shared" si="447"/>
        <v>0</v>
      </c>
      <c r="TK52" s="471">
        <f t="shared" si="447"/>
        <v>0</v>
      </c>
      <c r="TL52" s="471">
        <f t="shared" si="447"/>
        <v>0</v>
      </c>
      <c r="TM52" s="471">
        <f t="shared" si="447"/>
        <v>0</v>
      </c>
      <c r="TN52" s="471">
        <f t="shared" si="447"/>
        <v>0</v>
      </c>
      <c r="TO52" s="471">
        <f t="shared" si="447"/>
        <v>0</v>
      </c>
      <c r="TP52" s="471">
        <f t="shared" si="447"/>
        <v>0</v>
      </c>
      <c r="TQ52" s="471">
        <f t="shared" si="447"/>
        <v>0</v>
      </c>
      <c r="TR52" s="471">
        <f t="shared" si="447"/>
        <v>0</v>
      </c>
      <c r="TS52" s="471">
        <f t="shared" si="447"/>
        <v>0</v>
      </c>
      <c r="TT52" s="471">
        <f t="shared" si="447"/>
        <v>0</v>
      </c>
      <c r="TU52" s="471">
        <f t="shared" si="447"/>
        <v>0</v>
      </c>
      <c r="TV52" s="471">
        <f t="shared" si="447"/>
        <v>0</v>
      </c>
      <c r="TW52" s="471">
        <f t="shared" si="434"/>
        <v>0</v>
      </c>
      <c r="TX52" s="471">
        <f t="shared" si="434"/>
        <v>0</v>
      </c>
      <c r="TY52" s="471">
        <f t="shared" si="434"/>
        <v>0</v>
      </c>
      <c r="TZ52" s="471">
        <f t="shared" si="434"/>
        <v>0</v>
      </c>
      <c r="UA52" s="471">
        <f t="shared" si="434"/>
        <v>0</v>
      </c>
      <c r="UB52" s="471">
        <f t="shared" si="434"/>
        <v>0</v>
      </c>
      <c r="UC52" s="471">
        <f t="shared" si="434"/>
        <v>0</v>
      </c>
      <c r="UD52" s="471">
        <f t="shared" si="434"/>
        <v>0</v>
      </c>
      <c r="UE52" s="471">
        <f t="shared" si="434"/>
        <v>0</v>
      </c>
      <c r="UF52" s="471">
        <f t="shared" si="434"/>
        <v>0</v>
      </c>
      <c r="UG52" s="471">
        <f t="shared" si="434"/>
        <v>0</v>
      </c>
      <c r="UH52" s="471">
        <f t="shared" si="434"/>
        <v>0</v>
      </c>
      <c r="UI52" s="471">
        <f t="shared" si="434"/>
        <v>0</v>
      </c>
      <c r="UJ52" s="471">
        <f t="shared" si="434"/>
        <v>0</v>
      </c>
      <c r="UK52" s="471">
        <f t="shared" si="434"/>
        <v>0</v>
      </c>
      <c r="UL52" s="471">
        <f t="shared" si="405"/>
        <v>0</v>
      </c>
      <c r="UM52" s="471">
        <f t="shared" ref="UM52:VB56" si="448">((IF(AND(UM$24&gt;=$Q52,UM$25&lt;=$R52),UM$27,IF(AND(UM$25&gt;$Q52,UM$24&lt;$R52),(MIN(UM$25,$R52)-MAX(UM$24,$Q52)+1),0))/UM$27)*($H52/12)/1000000)+((IF(AND(UM$24&gt;=$Q52,UM$25&lt;=$R52),UM$27,IF(AND(UM$25&gt;$Q52,UM$24&lt;$R52),(MIN(UM$25,$R52)-MAX(UM$24,$Q52)+1),0))/UM$27)*($G52/12)/1000000)+((IF(AND(UM$24&gt;=$Q52,UM$25&lt;=$R52),UM$27,IF(AND(UM$25&gt;$Q52,UM$24&lt;$R52),(MIN(UM$25,$R52)-MAX(UM$24,$Q52)+1),0))/UM$27)*($P52/12)/1000000)</f>
        <v>0</v>
      </c>
      <c r="UN52" s="471">
        <f t="shared" si="448"/>
        <v>0</v>
      </c>
      <c r="UO52" s="471">
        <f t="shared" si="448"/>
        <v>0</v>
      </c>
      <c r="UP52" s="471">
        <f t="shared" si="448"/>
        <v>0</v>
      </c>
      <c r="UQ52" s="471">
        <f t="shared" si="448"/>
        <v>0</v>
      </c>
      <c r="UR52" s="471">
        <f t="shared" si="448"/>
        <v>0</v>
      </c>
      <c r="US52" s="471">
        <f t="shared" si="448"/>
        <v>0</v>
      </c>
      <c r="UT52" s="471">
        <f t="shared" si="448"/>
        <v>0</v>
      </c>
      <c r="UU52" s="471">
        <f t="shared" si="448"/>
        <v>0</v>
      </c>
      <c r="UV52" s="471">
        <f t="shared" si="448"/>
        <v>0</v>
      </c>
      <c r="UW52" s="471">
        <f t="shared" si="448"/>
        <v>0</v>
      </c>
      <c r="UX52" s="471">
        <f t="shared" si="448"/>
        <v>0</v>
      </c>
      <c r="UY52" s="471">
        <f t="shared" si="448"/>
        <v>0</v>
      </c>
      <c r="UZ52" s="471">
        <f t="shared" si="448"/>
        <v>0</v>
      </c>
      <c r="VA52" s="471">
        <f t="shared" si="448"/>
        <v>0</v>
      </c>
      <c r="VB52" s="471">
        <f t="shared" si="448"/>
        <v>0</v>
      </c>
      <c r="VC52" s="471">
        <f t="shared" si="435"/>
        <v>0</v>
      </c>
      <c r="VD52" s="471">
        <f t="shared" si="435"/>
        <v>0</v>
      </c>
      <c r="VE52" s="471">
        <f t="shared" si="435"/>
        <v>0</v>
      </c>
      <c r="VF52" s="471">
        <f t="shared" si="435"/>
        <v>0</v>
      </c>
      <c r="VG52" s="471">
        <f t="shared" si="435"/>
        <v>0</v>
      </c>
      <c r="VH52" s="471">
        <f t="shared" si="435"/>
        <v>0</v>
      </c>
      <c r="VI52" s="471">
        <f t="shared" si="435"/>
        <v>0</v>
      </c>
      <c r="VJ52" s="471">
        <f t="shared" si="435"/>
        <v>0</v>
      </c>
      <c r="VK52" s="471">
        <f t="shared" si="435"/>
        <v>0</v>
      </c>
      <c r="VL52" s="471">
        <f t="shared" si="435"/>
        <v>0</v>
      </c>
      <c r="VM52" s="471">
        <f t="shared" si="435"/>
        <v>0</v>
      </c>
      <c r="VN52" s="471">
        <f t="shared" si="435"/>
        <v>0</v>
      </c>
      <c r="VO52" s="471">
        <f t="shared" si="435"/>
        <v>0</v>
      </c>
      <c r="VP52" s="471">
        <f t="shared" si="435"/>
        <v>0</v>
      </c>
      <c r="VQ52" s="471">
        <f t="shared" si="435"/>
        <v>0</v>
      </c>
      <c r="VR52" s="471">
        <f t="shared" si="407"/>
        <v>0</v>
      </c>
      <c r="VS52" s="471">
        <f t="shared" si="408"/>
        <v>0</v>
      </c>
      <c r="VT52" s="471">
        <f t="shared" si="408"/>
        <v>0</v>
      </c>
      <c r="VU52" s="471">
        <f t="shared" si="408"/>
        <v>0</v>
      </c>
      <c r="VV52" s="471">
        <f t="shared" si="408"/>
        <v>0</v>
      </c>
      <c r="VW52" s="471">
        <f t="shared" si="408"/>
        <v>0</v>
      </c>
      <c r="VX52" s="471">
        <f t="shared" si="408"/>
        <v>0</v>
      </c>
      <c r="VY52" s="471">
        <f t="shared" si="408"/>
        <v>0</v>
      </c>
      <c r="VZ52" s="471">
        <f t="shared" si="408"/>
        <v>0</v>
      </c>
      <c r="WA52" s="471">
        <f t="shared" si="408"/>
        <v>0</v>
      </c>
      <c r="WB52" s="471">
        <f t="shared" si="408"/>
        <v>0</v>
      </c>
      <c r="WC52" s="471">
        <f t="shared" si="408"/>
        <v>0</v>
      </c>
      <c r="WD52" s="471">
        <f t="shared" si="408"/>
        <v>0</v>
      </c>
    </row>
    <row r="53" spans="1:602" x14ac:dyDescent="0.35">
      <c r="A53" s="29"/>
      <c r="B53" s="29">
        <f t="shared" si="359"/>
        <v>22</v>
      </c>
      <c r="C53" s="29" t="s">
        <v>4</v>
      </c>
      <c r="D53" s="29" t="s">
        <v>86</v>
      </c>
      <c r="E53" s="69">
        <f>INDEX('Current RAP - 2024-25 Cycle'!$K:$K,MATCH('24-25 Projection - RAP Tendered'!$D53,'Current RAP - 2024-25 Cycle'!$C:$C,0),1)</f>
        <v>16750598.969999999</v>
      </c>
      <c r="F53" s="69">
        <f>INDEX('Current RAP - 2024-25 Cycle'!$G:$G,MATCH('24-25 Projection - RAP Tendered'!$D53,'Current RAP - 2024-25 Cycle'!$C:$C,0),1)</f>
        <v>16750598.969999999</v>
      </c>
      <c r="G53" s="69">
        <f t="shared" si="345"/>
        <v>0</v>
      </c>
      <c r="H53" s="69">
        <f t="shared" si="360"/>
        <v>16750598.969999999</v>
      </c>
      <c r="I53" s="32">
        <v>45474</v>
      </c>
      <c r="J53" s="32">
        <v>45838</v>
      </c>
      <c r="K53" s="29" t="str">
        <f>INDEX('Current RAP - 2024-25 Cycle'!$D:$D,MATCH('24-25 Projection - RAP Tendered'!$D53,'Current RAP - 2024-25 Cycle'!$C:$C,0),1)</f>
        <v>IPCA</v>
      </c>
      <c r="L53" s="32" t="s">
        <v>10</v>
      </c>
      <c r="M53" s="32" t="s">
        <v>10</v>
      </c>
      <c r="N53" s="81">
        <v>0</v>
      </c>
      <c r="O53" s="81">
        <v>0</v>
      </c>
      <c r="P53" s="69">
        <f>IFERROR(INDEX('Tendered, Ruling 920-2025'!$F$19:$F$31,MATCH($D53,'Tendered, Ruling 920-2025'!$C$19:$C$31,0))-INDEX('Tendered, Ruling 920-2025'!$D$19:$D$31,MATCH($D53,'Tendered, Ruling 920-2025'!$C$19:$C$31,0)),0)</f>
        <v>0</v>
      </c>
      <c r="Q53" s="32">
        <f>INDEX('Current RAP - 2024-25 Cycle'!$L:$L,MATCH('24-25 Projection - RAP Tendered'!$D53,'Current RAP - 2024-25 Cycle'!$C:$C,0),1)</f>
        <v>41061</v>
      </c>
      <c r="R53" s="32">
        <f>INDEX('Current RAP - 2024-25 Cycle'!$M:$M,MATCH('24-25 Projection - RAP Tendered'!$D53,'Current RAP - 2024-25 Cycle'!$C:$C,0),1)</f>
        <v>52018</v>
      </c>
      <c r="S53" s="29"/>
      <c r="T53" s="29" t="str">
        <f t="shared" si="346"/>
        <v>017/2012</v>
      </c>
      <c r="U53" s="36">
        <f t="shared" si="347"/>
        <v>16.750598970000002</v>
      </c>
      <c r="V53" s="36">
        <f t="shared" si="347"/>
        <v>16.750598970000002</v>
      </c>
      <c r="W53" s="36">
        <f t="shared" si="347"/>
        <v>16.750598970000002</v>
      </c>
      <c r="X53" s="36">
        <f t="shared" si="347"/>
        <v>16.750598970000002</v>
      </c>
      <c r="Y53" s="36">
        <f t="shared" si="347"/>
        <v>16.750598970000002</v>
      </c>
      <c r="Z53" s="36">
        <f t="shared" si="347"/>
        <v>16.750598970000002</v>
      </c>
      <c r="AA53" s="36">
        <f t="shared" si="347"/>
        <v>16.750598970000002</v>
      </c>
      <c r="AB53" s="36">
        <f t="shared" si="347"/>
        <v>16.750598970000002</v>
      </c>
      <c r="AC53" s="36">
        <f t="shared" si="347"/>
        <v>16.750598970000002</v>
      </c>
      <c r="AD53" s="36">
        <f t="shared" si="347"/>
        <v>16.750598970000002</v>
      </c>
      <c r="AE53" s="36">
        <f t="shared" si="347"/>
        <v>16.750598970000002</v>
      </c>
      <c r="AF53" s="36">
        <f t="shared" si="347"/>
        <v>16.750598970000002</v>
      </c>
      <c r="AG53" s="36">
        <f t="shared" si="347"/>
        <v>16.750598970000002</v>
      </c>
      <c r="AH53" s="36">
        <f t="shared" si="347"/>
        <v>16.750598970000002</v>
      </c>
      <c r="AI53" s="36">
        <f t="shared" si="347"/>
        <v>16.750598970000002</v>
      </c>
      <c r="AJ53" s="36">
        <f t="shared" si="347"/>
        <v>16.750598970000002</v>
      </c>
      <c r="AK53" s="36">
        <f t="shared" si="412"/>
        <v>16.750598970000002</v>
      </c>
      <c r="AL53" s="36">
        <f t="shared" si="412"/>
        <v>15.354715722500002</v>
      </c>
      <c r="AM53" s="36">
        <f t="shared" si="412"/>
        <v>0</v>
      </c>
      <c r="AN53" s="36">
        <f t="shared" si="412"/>
        <v>0</v>
      </c>
      <c r="AO53" s="36">
        <f t="shared" si="412"/>
        <v>0</v>
      </c>
      <c r="AP53" s="36">
        <f t="shared" si="412"/>
        <v>0</v>
      </c>
      <c r="AQ53" s="36">
        <f t="shared" si="412"/>
        <v>0</v>
      </c>
      <c r="AR53" s="36">
        <f t="shared" si="412"/>
        <v>0</v>
      </c>
      <c r="AS53" s="36">
        <f t="shared" si="412"/>
        <v>0</v>
      </c>
      <c r="AT53" s="36">
        <f t="shared" si="412"/>
        <v>0</v>
      </c>
      <c r="AU53" s="36">
        <f t="shared" si="412"/>
        <v>0</v>
      </c>
      <c r="AV53" s="36">
        <f t="shared" si="412"/>
        <v>0</v>
      </c>
      <c r="AW53" s="36">
        <f t="shared" si="412"/>
        <v>0</v>
      </c>
      <c r="AX53" s="36">
        <f t="shared" si="412"/>
        <v>0</v>
      </c>
      <c r="AY53" s="36">
        <f t="shared" si="412"/>
        <v>0</v>
      </c>
      <c r="AZ53" s="36">
        <f t="shared" si="412"/>
        <v>0</v>
      </c>
      <c r="BA53" s="36">
        <f t="shared" si="413"/>
        <v>0</v>
      </c>
      <c r="BB53" s="36">
        <f t="shared" si="413"/>
        <v>0</v>
      </c>
      <c r="BD53" s="29" t="str">
        <f t="shared" si="348"/>
        <v>017/2012</v>
      </c>
      <c r="BE53" s="36">
        <f t="shared" si="436"/>
        <v>4.1876497424999997</v>
      </c>
      <c r="BF53" s="36">
        <f t="shared" si="436"/>
        <v>4.1876497424999997</v>
      </c>
      <c r="BG53" s="36">
        <f t="shared" si="436"/>
        <v>4.1876497424999997</v>
      </c>
      <c r="BH53" s="36">
        <f t="shared" si="436"/>
        <v>4.1876497424999997</v>
      </c>
      <c r="BI53" s="36">
        <f t="shared" si="436"/>
        <v>4.1876497424999997</v>
      </c>
      <c r="BJ53" s="36">
        <f t="shared" si="436"/>
        <v>4.1876497424999997</v>
      </c>
      <c r="BK53" s="36">
        <f t="shared" si="436"/>
        <v>4.1876497424999997</v>
      </c>
      <c r="BL53" s="36">
        <f t="shared" si="436"/>
        <v>4.1876497424999997</v>
      </c>
      <c r="BM53" s="36">
        <f t="shared" si="436"/>
        <v>4.1876497424999997</v>
      </c>
      <c r="BN53" s="36">
        <f t="shared" si="436"/>
        <v>4.1876497424999997</v>
      </c>
      <c r="BO53" s="36">
        <f t="shared" si="436"/>
        <v>4.1876497424999997</v>
      </c>
      <c r="BP53" s="36">
        <f t="shared" si="436"/>
        <v>4.1876497424999997</v>
      </c>
      <c r="BQ53" s="36">
        <f t="shared" si="436"/>
        <v>4.1876497424999997</v>
      </c>
      <c r="BR53" s="36">
        <f t="shared" si="436"/>
        <v>4.1876497424999997</v>
      </c>
      <c r="BS53" s="36">
        <f t="shared" si="436"/>
        <v>4.1876497424999997</v>
      </c>
      <c r="BT53" s="36">
        <f t="shared" si="436"/>
        <v>4.1876497424999997</v>
      </c>
      <c r="BU53" s="36">
        <f t="shared" si="414"/>
        <v>4.1876497424999997</v>
      </c>
      <c r="BV53" s="36">
        <f t="shared" si="414"/>
        <v>4.1876497424999997</v>
      </c>
      <c r="BW53" s="36">
        <f t="shared" si="414"/>
        <v>4.1876497424999997</v>
      </c>
      <c r="BX53" s="36">
        <f t="shared" si="414"/>
        <v>4.1876497424999997</v>
      </c>
      <c r="BY53" s="36">
        <f t="shared" si="414"/>
        <v>4.1876497424999997</v>
      </c>
      <c r="BZ53" s="36">
        <f t="shared" si="414"/>
        <v>4.1876497424999997</v>
      </c>
      <c r="CA53" s="36">
        <f t="shared" si="414"/>
        <v>4.1876497424999997</v>
      </c>
      <c r="CB53" s="36">
        <f t="shared" si="414"/>
        <v>4.1876497424999997</v>
      </c>
      <c r="CC53" s="36">
        <f t="shared" si="414"/>
        <v>4.1876497424999997</v>
      </c>
      <c r="CD53" s="36">
        <f t="shared" si="414"/>
        <v>4.1876497424999997</v>
      </c>
      <c r="CE53" s="36">
        <f t="shared" si="414"/>
        <v>4.1876497424999997</v>
      </c>
      <c r="CF53" s="36">
        <f t="shared" si="414"/>
        <v>4.1876497424999997</v>
      </c>
      <c r="CG53" s="36">
        <f t="shared" si="414"/>
        <v>4.1876497424999997</v>
      </c>
      <c r="CH53" s="36">
        <f t="shared" si="414"/>
        <v>4.1876497424999997</v>
      </c>
      <c r="CI53" s="36">
        <f t="shared" si="414"/>
        <v>4.1876497424999997</v>
      </c>
      <c r="CJ53" s="36">
        <f t="shared" si="414"/>
        <v>4.1876497424999997</v>
      </c>
      <c r="CK53" s="36">
        <f t="shared" si="415"/>
        <v>4.1876497424999997</v>
      </c>
      <c r="CL53" s="36">
        <f t="shared" si="415"/>
        <v>4.1876497424999997</v>
      </c>
      <c r="CM53" s="36">
        <f t="shared" si="415"/>
        <v>4.1876497424999997</v>
      </c>
      <c r="CN53" s="36">
        <f t="shared" si="415"/>
        <v>4.1876497424999997</v>
      </c>
      <c r="CO53" s="36">
        <f t="shared" si="415"/>
        <v>4.1876497424999997</v>
      </c>
      <c r="CP53" s="36">
        <f t="shared" si="415"/>
        <v>4.1876497424999997</v>
      </c>
      <c r="CQ53" s="36">
        <f t="shared" si="415"/>
        <v>4.1876497424999997</v>
      </c>
      <c r="CR53" s="36">
        <f t="shared" si="415"/>
        <v>4.1876497424999997</v>
      </c>
      <c r="CS53" s="36">
        <f t="shared" si="415"/>
        <v>4.1876497424999997</v>
      </c>
      <c r="CT53" s="36">
        <f t="shared" si="415"/>
        <v>4.1876497424999997</v>
      </c>
      <c r="CU53" s="36">
        <f t="shared" si="415"/>
        <v>4.1876497424999997</v>
      </c>
      <c r="CV53" s="36">
        <f t="shared" si="415"/>
        <v>4.1876497424999997</v>
      </c>
      <c r="CW53" s="36">
        <f t="shared" si="415"/>
        <v>4.1876497424999997</v>
      </c>
      <c r="CX53" s="36">
        <f t="shared" si="415"/>
        <v>4.1876497424999997</v>
      </c>
      <c r="CY53" s="36">
        <f t="shared" si="415"/>
        <v>4.1876497424999997</v>
      </c>
      <c r="CZ53" s="36">
        <f t="shared" si="415"/>
        <v>4.1876497424999997</v>
      </c>
      <c r="DA53" s="36">
        <f t="shared" si="416"/>
        <v>4.1876497424999997</v>
      </c>
      <c r="DB53" s="36">
        <f t="shared" si="416"/>
        <v>4.1876497424999997</v>
      </c>
      <c r="DC53" s="36">
        <f t="shared" si="416"/>
        <v>4.1876497424999997</v>
      </c>
      <c r="DD53" s="36">
        <f t="shared" si="416"/>
        <v>4.1876497424999997</v>
      </c>
      <c r="DE53" s="36">
        <f t="shared" si="416"/>
        <v>4.1876497424999997</v>
      </c>
      <c r="DF53" s="36">
        <f t="shared" si="416"/>
        <v>4.1876497424999997</v>
      </c>
      <c r="DG53" s="36">
        <f t="shared" si="416"/>
        <v>4.1876497424999997</v>
      </c>
      <c r="DH53" s="36">
        <f t="shared" si="416"/>
        <v>4.1876497424999997</v>
      </c>
      <c r="DI53" s="36">
        <f t="shared" si="416"/>
        <v>4.1876497424999997</v>
      </c>
      <c r="DJ53" s="36">
        <f t="shared" si="416"/>
        <v>4.1876497424999997</v>
      </c>
      <c r="DK53" s="36">
        <f t="shared" si="416"/>
        <v>4.1876497424999997</v>
      </c>
      <c r="DL53" s="36">
        <f t="shared" si="416"/>
        <v>4.1876497424999997</v>
      </c>
      <c r="DM53" s="36">
        <f t="shared" si="416"/>
        <v>4.1876497424999997</v>
      </c>
      <c r="DN53" s="36">
        <f t="shared" si="416"/>
        <v>4.1876497424999997</v>
      </c>
      <c r="DO53" s="36">
        <f t="shared" si="416"/>
        <v>4.1876497424999997</v>
      </c>
      <c r="DP53" s="36">
        <f t="shared" si="416"/>
        <v>4.1876497424999997</v>
      </c>
      <c r="DQ53" s="36">
        <f t="shared" si="417"/>
        <v>4.1876497424999997</v>
      </c>
      <c r="DR53" s="36">
        <f t="shared" si="417"/>
        <v>4.1876497424999997</v>
      </c>
      <c r="DS53" s="36">
        <f t="shared" si="417"/>
        <v>4.1876497424999997</v>
      </c>
      <c r="DT53" s="36">
        <f t="shared" si="417"/>
        <v>4.1876497424999997</v>
      </c>
      <c r="DU53" s="36">
        <f t="shared" si="417"/>
        <v>4.1876497424999997</v>
      </c>
      <c r="DV53" s="36">
        <f t="shared" si="417"/>
        <v>4.1876497424999997</v>
      </c>
      <c r="DW53" s="36">
        <f t="shared" si="417"/>
        <v>4.1876497424999997</v>
      </c>
      <c r="DX53" s="36">
        <f t="shared" si="417"/>
        <v>2.7917664949999996</v>
      </c>
      <c r="DY53" s="36">
        <f t="shared" si="417"/>
        <v>0</v>
      </c>
      <c r="DZ53" s="36">
        <f t="shared" si="417"/>
        <v>0</v>
      </c>
      <c r="EA53" s="36">
        <f t="shared" si="417"/>
        <v>0</v>
      </c>
      <c r="EB53" s="36">
        <f t="shared" si="417"/>
        <v>0</v>
      </c>
      <c r="EC53" s="36">
        <f t="shared" si="417"/>
        <v>0</v>
      </c>
      <c r="ED53" s="36">
        <f t="shared" si="417"/>
        <v>0</v>
      </c>
      <c r="EE53" s="36">
        <f t="shared" si="417"/>
        <v>0</v>
      </c>
      <c r="EF53" s="36">
        <f t="shared" si="417"/>
        <v>0</v>
      </c>
      <c r="EG53" s="36">
        <f t="shared" si="421"/>
        <v>0</v>
      </c>
      <c r="EH53" s="36">
        <f t="shared" si="421"/>
        <v>0</v>
      </c>
      <c r="EI53" s="36">
        <f t="shared" si="421"/>
        <v>0</v>
      </c>
      <c r="EJ53" s="36">
        <f t="shared" si="421"/>
        <v>0</v>
      </c>
      <c r="EK53" s="36">
        <f t="shared" si="421"/>
        <v>0</v>
      </c>
      <c r="EL53" s="36">
        <f t="shared" si="421"/>
        <v>0</v>
      </c>
      <c r="EM53" s="36">
        <f t="shared" si="421"/>
        <v>0</v>
      </c>
      <c r="EN53" s="36">
        <f t="shared" si="421"/>
        <v>0</v>
      </c>
      <c r="EO53" s="36">
        <f t="shared" si="421"/>
        <v>0</v>
      </c>
      <c r="EP53" s="36">
        <f t="shared" si="421"/>
        <v>0</v>
      </c>
      <c r="EQ53" s="36">
        <f t="shared" si="421"/>
        <v>0</v>
      </c>
      <c r="ER53" s="36">
        <f t="shared" si="421"/>
        <v>0</v>
      </c>
      <c r="ES53" s="36">
        <f t="shared" si="421"/>
        <v>0</v>
      </c>
      <c r="ET53" s="36">
        <f t="shared" si="421"/>
        <v>0</v>
      </c>
      <c r="EU53" s="36">
        <f t="shared" si="421"/>
        <v>0</v>
      </c>
      <c r="EV53" s="36">
        <f t="shared" si="418"/>
        <v>0</v>
      </c>
      <c r="EW53" s="36">
        <f t="shared" si="418"/>
        <v>0</v>
      </c>
      <c r="EX53" s="36">
        <f t="shared" si="418"/>
        <v>0</v>
      </c>
      <c r="EY53" s="36">
        <f t="shared" si="418"/>
        <v>0</v>
      </c>
      <c r="EZ53" s="36">
        <f t="shared" si="418"/>
        <v>0</v>
      </c>
      <c r="FA53" s="36">
        <f t="shared" si="418"/>
        <v>0</v>
      </c>
      <c r="FB53" s="36">
        <f t="shared" si="418"/>
        <v>0</v>
      </c>
      <c r="FC53" s="36">
        <f t="shared" si="418"/>
        <v>0</v>
      </c>
      <c r="FD53" s="36">
        <f t="shared" si="418"/>
        <v>0</v>
      </c>
      <c r="FE53" s="36">
        <f t="shared" si="418"/>
        <v>0</v>
      </c>
      <c r="FF53" s="36">
        <f t="shared" si="418"/>
        <v>0</v>
      </c>
      <c r="FG53" s="36">
        <f t="shared" si="418"/>
        <v>0</v>
      </c>
      <c r="FH53" s="36">
        <f t="shared" si="418"/>
        <v>0</v>
      </c>
      <c r="FI53" s="36">
        <f t="shared" si="418"/>
        <v>0</v>
      </c>
      <c r="FJ53" s="36">
        <f t="shared" si="418"/>
        <v>0</v>
      </c>
      <c r="FK53" s="36">
        <f t="shared" si="419"/>
        <v>0</v>
      </c>
      <c r="FL53" s="36">
        <f t="shared" si="419"/>
        <v>0</v>
      </c>
      <c r="FM53" s="36">
        <f t="shared" si="419"/>
        <v>0</v>
      </c>
      <c r="FN53" s="36">
        <f t="shared" si="419"/>
        <v>0</v>
      </c>
      <c r="FO53" s="36">
        <f t="shared" si="419"/>
        <v>0</v>
      </c>
      <c r="FP53" s="36">
        <f t="shared" si="419"/>
        <v>0</v>
      </c>
      <c r="FQ53" s="36">
        <f t="shared" si="419"/>
        <v>0</v>
      </c>
      <c r="FR53" s="36">
        <f t="shared" si="419"/>
        <v>0</v>
      </c>
      <c r="FS53" s="36">
        <f t="shared" si="419"/>
        <v>0</v>
      </c>
      <c r="FT53" s="36">
        <f t="shared" si="419"/>
        <v>0</v>
      </c>
      <c r="FU53" s="36">
        <f t="shared" si="419"/>
        <v>0</v>
      </c>
      <c r="FV53" s="36">
        <f t="shared" si="419"/>
        <v>0</v>
      </c>
      <c r="FW53" s="36">
        <f t="shared" si="419"/>
        <v>0</v>
      </c>
      <c r="FX53" s="36">
        <f t="shared" si="419"/>
        <v>0</v>
      </c>
      <c r="FY53" s="36">
        <f t="shared" si="419"/>
        <v>0</v>
      </c>
      <c r="FZ53" s="36">
        <f t="shared" si="419"/>
        <v>0</v>
      </c>
      <c r="GA53" s="36">
        <f t="shared" si="420"/>
        <v>0</v>
      </c>
      <c r="GB53" s="36">
        <f t="shared" si="420"/>
        <v>0</v>
      </c>
      <c r="GC53" s="36">
        <f t="shared" si="420"/>
        <v>0</v>
      </c>
      <c r="GD53" s="36">
        <f t="shared" si="420"/>
        <v>0</v>
      </c>
      <c r="GE53" s="36">
        <f t="shared" si="420"/>
        <v>0</v>
      </c>
      <c r="GF53" s="36">
        <f t="shared" si="420"/>
        <v>0</v>
      </c>
      <c r="GG53" s="36">
        <f t="shared" si="420"/>
        <v>0</v>
      </c>
      <c r="GH53" s="36">
        <f t="shared" si="420"/>
        <v>0</v>
      </c>
      <c r="GI53" s="36">
        <f t="shared" si="420"/>
        <v>0</v>
      </c>
      <c r="GJ53" s="36">
        <f t="shared" si="420"/>
        <v>0</v>
      </c>
      <c r="GL53" s="29" t="str">
        <f t="shared" si="350"/>
        <v>017/2012</v>
      </c>
      <c r="GM53" s="263">
        <f t="shared" si="423"/>
        <v>1.3958832474999998</v>
      </c>
      <c r="GN53" s="263">
        <f t="shared" si="423"/>
        <v>1.3958832474999998</v>
      </c>
      <c r="GO53" s="263">
        <f t="shared" si="423"/>
        <v>1.3958832474999998</v>
      </c>
      <c r="GP53" s="263">
        <f t="shared" si="423"/>
        <v>1.3958832474999998</v>
      </c>
      <c r="GQ53" s="263">
        <f t="shared" si="423"/>
        <v>1.3958832474999998</v>
      </c>
      <c r="GR53" s="263">
        <f t="shared" si="423"/>
        <v>1.3958832474999998</v>
      </c>
      <c r="GS53" s="263">
        <f t="shared" si="423"/>
        <v>1.3958832474999998</v>
      </c>
      <c r="GT53" s="263">
        <f t="shared" si="423"/>
        <v>1.3958832474999998</v>
      </c>
      <c r="GU53" s="263">
        <f t="shared" si="423"/>
        <v>1.3958832474999998</v>
      </c>
      <c r="GV53" s="263">
        <f t="shared" si="423"/>
        <v>1.3958832474999998</v>
      </c>
      <c r="GW53" s="263">
        <f t="shared" si="423"/>
        <v>1.3958832474999998</v>
      </c>
      <c r="GX53" s="263">
        <f t="shared" si="423"/>
        <v>1.3958832474999998</v>
      </c>
      <c r="GY53" s="471">
        <f t="shared" si="437"/>
        <v>1.3958832474999998</v>
      </c>
      <c r="GZ53" s="471">
        <f t="shared" si="437"/>
        <v>1.3958832474999998</v>
      </c>
      <c r="HA53" s="471">
        <f t="shared" si="437"/>
        <v>1.3958832474999998</v>
      </c>
      <c r="HB53" s="471">
        <f t="shared" si="437"/>
        <v>1.3958832474999998</v>
      </c>
      <c r="HC53" s="471">
        <f t="shared" si="437"/>
        <v>1.3958832474999998</v>
      </c>
      <c r="HD53" s="471">
        <f t="shared" si="437"/>
        <v>1.3958832474999998</v>
      </c>
      <c r="HE53" s="471">
        <f t="shared" si="437"/>
        <v>1.3958832474999998</v>
      </c>
      <c r="HF53" s="471">
        <f t="shared" si="437"/>
        <v>1.3958832474999998</v>
      </c>
      <c r="HG53" s="471">
        <f t="shared" si="437"/>
        <v>1.3958832474999998</v>
      </c>
      <c r="HH53" s="471">
        <f t="shared" si="437"/>
        <v>1.3958832474999998</v>
      </c>
      <c r="HI53" s="471">
        <f t="shared" si="437"/>
        <v>1.3958832474999998</v>
      </c>
      <c r="HJ53" s="471">
        <f t="shared" si="437"/>
        <v>1.3958832474999998</v>
      </c>
      <c r="HK53" s="471">
        <f t="shared" si="437"/>
        <v>1.3958832474999998</v>
      </c>
      <c r="HL53" s="471">
        <f t="shared" si="437"/>
        <v>1.3958832474999998</v>
      </c>
      <c r="HM53" s="471">
        <f t="shared" si="437"/>
        <v>1.3958832474999998</v>
      </c>
      <c r="HN53" s="471">
        <f t="shared" si="437"/>
        <v>1.3958832474999998</v>
      </c>
      <c r="HO53" s="471">
        <f t="shared" si="424"/>
        <v>1.3958832474999998</v>
      </c>
      <c r="HP53" s="471">
        <f t="shared" si="424"/>
        <v>1.3958832474999998</v>
      </c>
      <c r="HQ53" s="471">
        <f t="shared" si="424"/>
        <v>1.3958832474999998</v>
      </c>
      <c r="HR53" s="471">
        <f t="shared" si="424"/>
        <v>1.3958832474999998</v>
      </c>
      <c r="HS53" s="471">
        <f t="shared" si="424"/>
        <v>1.3958832474999998</v>
      </c>
      <c r="HT53" s="471">
        <f t="shared" si="424"/>
        <v>1.3958832474999998</v>
      </c>
      <c r="HU53" s="471">
        <f t="shared" si="424"/>
        <v>1.3958832474999998</v>
      </c>
      <c r="HV53" s="471">
        <f t="shared" si="424"/>
        <v>1.3958832474999998</v>
      </c>
      <c r="HW53" s="471">
        <f t="shared" si="424"/>
        <v>1.3958832474999998</v>
      </c>
      <c r="HX53" s="471">
        <f t="shared" si="424"/>
        <v>1.3958832474999998</v>
      </c>
      <c r="HY53" s="471">
        <f t="shared" si="424"/>
        <v>1.3958832474999998</v>
      </c>
      <c r="HZ53" s="471">
        <f t="shared" si="424"/>
        <v>1.3958832474999998</v>
      </c>
      <c r="IA53" s="471">
        <f t="shared" si="424"/>
        <v>1.3958832474999998</v>
      </c>
      <c r="IB53" s="471">
        <f t="shared" si="424"/>
        <v>1.3958832474999998</v>
      </c>
      <c r="IC53" s="471">
        <f t="shared" si="424"/>
        <v>1.3958832474999998</v>
      </c>
      <c r="ID53" s="471">
        <f t="shared" si="385"/>
        <v>1.3958832474999998</v>
      </c>
      <c r="IE53" s="471">
        <f t="shared" si="438"/>
        <v>1.3958832474999998</v>
      </c>
      <c r="IF53" s="471">
        <f t="shared" si="438"/>
        <v>1.3958832474999998</v>
      </c>
      <c r="IG53" s="471">
        <f t="shared" si="438"/>
        <v>1.3958832474999998</v>
      </c>
      <c r="IH53" s="471">
        <f t="shared" si="438"/>
        <v>1.3958832474999998</v>
      </c>
      <c r="II53" s="471">
        <f t="shared" si="438"/>
        <v>1.3958832474999998</v>
      </c>
      <c r="IJ53" s="471">
        <f t="shared" si="438"/>
        <v>1.3958832474999998</v>
      </c>
      <c r="IK53" s="471">
        <f t="shared" si="438"/>
        <v>1.3958832474999998</v>
      </c>
      <c r="IL53" s="471">
        <f t="shared" si="438"/>
        <v>1.3958832474999998</v>
      </c>
      <c r="IM53" s="471">
        <f t="shared" si="438"/>
        <v>1.3958832474999998</v>
      </c>
      <c r="IN53" s="471">
        <f t="shared" si="438"/>
        <v>1.3958832474999998</v>
      </c>
      <c r="IO53" s="471">
        <f t="shared" si="438"/>
        <v>1.3958832474999998</v>
      </c>
      <c r="IP53" s="471">
        <f t="shared" si="438"/>
        <v>1.3958832474999998</v>
      </c>
      <c r="IQ53" s="471">
        <f t="shared" si="438"/>
        <v>1.3958832474999998</v>
      </c>
      <c r="IR53" s="471">
        <f t="shared" si="438"/>
        <v>1.3958832474999998</v>
      </c>
      <c r="IS53" s="471">
        <f t="shared" si="438"/>
        <v>1.3958832474999998</v>
      </c>
      <c r="IT53" s="471">
        <f t="shared" si="438"/>
        <v>1.3958832474999998</v>
      </c>
      <c r="IU53" s="471">
        <f t="shared" si="425"/>
        <v>1.3958832474999998</v>
      </c>
      <c r="IV53" s="471">
        <f t="shared" si="425"/>
        <v>1.3958832474999998</v>
      </c>
      <c r="IW53" s="471">
        <f t="shared" si="425"/>
        <v>1.3958832474999998</v>
      </c>
      <c r="IX53" s="471">
        <f t="shared" si="425"/>
        <v>1.3958832474999998</v>
      </c>
      <c r="IY53" s="471">
        <f t="shared" si="425"/>
        <v>1.3958832474999998</v>
      </c>
      <c r="IZ53" s="471">
        <f t="shared" si="425"/>
        <v>1.3958832474999998</v>
      </c>
      <c r="JA53" s="471">
        <f t="shared" si="425"/>
        <v>1.3958832474999998</v>
      </c>
      <c r="JB53" s="471">
        <f t="shared" si="425"/>
        <v>1.3958832474999998</v>
      </c>
      <c r="JC53" s="471">
        <f t="shared" si="425"/>
        <v>1.3958832474999998</v>
      </c>
      <c r="JD53" s="471">
        <f t="shared" si="425"/>
        <v>1.3958832474999998</v>
      </c>
      <c r="JE53" s="471">
        <f t="shared" si="425"/>
        <v>1.3958832474999998</v>
      </c>
      <c r="JF53" s="471">
        <f t="shared" si="425"/>
        <v>1.3958832474999998</v>
      </c>
      <c r="JG53" s="471">
        <f t="shared" si="425"/>
        <v>1.3958832474999998</v>
      </c>
      <c r="JH53" s="471">
        <f t="shared" si="425"/>
        <v>1.3958832474999998</v>
      </c>
      <c r="JI53" s="471">
        <f t="shared" si="425"/>
        <v>1.3958832474999998</v>
      </c>
      <c r="JJ53" s="471">
        <f t="shared" si="387"/>
        <v>1.3958832474999998</v>
      </c>
      <c r="JK53" s="471">
        <f t="shared" si="439"/>
        <v>1.3958832474999998</v>
      </c>
      <c r="JL53" s="471">
        <f t="shared" si="439"/>
        <v>1.3958832474999998</v>
      </c>
      <c r="JM53" s="471">
        <f t="shared" si="439"/>
        <v>1.3958832474999998</v>
      </c>
      <c r="JN53" s="471">
        <f t="shared" si="439"/>
        <v>1.3958832474999998</v>
      </c>
      <c r="JO53" s="471">
        <f t="shared" si="439"/>
        <v>1.3958832474999998</v>
      </c>
      <c r="JP53" s="471">
        <f t="shared" si="439"/>
        <v>1.3958832474999998</v>
      </c>
      <c r="JQ53" s="471">
        <f t="shared" si="439"/>
        <v>1.3958832474999998</v>
      </c>
      <c r="JR53" s="471">
        <f t="shared" si="439"/>
        <v>1.3958832474999998</v>
      </c>
      <c r="JS53" s="471">
        <f t="shared" si="439"/>
        <v>1.3958832474999998</v>
      </c>
      <c r="JT53" s="471">
        <f t="shared" si="439"/>
        <v>1.3958832474999998</v>
      </c>
      <c r="JU53" s="471">
        <f t="shared" si="439"/>
        <v>1.3958832474999998</v>
      </c>
      <c r="JV53" s="471">
        <f t="shared" si="439"/>
        <v>1.3958832474999998</v>
      </c>
      <c r="JW53" s="471">
        <f t="shared" si="439"/>
        <v>1.3958832474999998</v>
      </c>
      <c r="JX53" s="471">
        <f t="shared" si="439"/>
        <v>1.3958832474999998</v>
      </c>
      <c r="JY53" s="471">
        <f t="shared" si="439"/>
        <v>1.3958832474999998</v>
      </c>
      <c r="JZ53" s="471">
        <f t="shared" si="439"/>
        <v>1.3958832474999998</v>
      </c>
      <c r="KA53" s="471">
        <f t="shared" si="426"/>
        <v>1.3958832474999998</v>
      </c>
      <c r="KB53" s="471">
        <f t="shared" si="426"/>
        <v>1.3958832474999998</v>
      </c>
      <c r="KC53" s="471">
        <f t="shared" si="426"/>
        <v>1.3958832474999998</v>
      </c>
      <c r="KD53" s="471">
        <f t="shared" si="426"/>
        <v>1.3958832474999998</v>
      </c>
      <c r="KE53" s="471">
        <f t="shared" si="426"/>
        <v>1.3958832474999998</v>
      </c>
      <c r="KF53" s="471">
        <f t="shared" si="426"/>
        <v>1.3958832474999998</v>
      </c>
      <c r="KG53" s="471">
        <f t="shared" si="426"/>
        <v>1.3958832474999998</v>
      </c>
      <c r="KH53" s="471">
        <f t="shared" si="426"/>
        <v>1.3958832474999998</v>
      </c>
      <c r="KI53" s="471">
        <f t="shared" si="426"/>
        <v>1.3958832474999998</v>
      </c>
      <c r="KJ53" s="471">
        <f t="shared" si="426"/>
        <v>1.3958832474999998</v>
      </c>
      <c r="KK53" s="471">
        <f t="shared" si="426"/>
        <v>1.3958832474999998</v>
      </c>
      <c r="KL53" s="471">
        <f t="shared" si="426"/>
        <v>1.3958832474999998</v>
      </c>
      <c r="KM53" s="471">
        <f t="shared" si="426"/>
        <v>1.3958832474999998</v>
      </c>
      <c r="KN53" s="471">
        <f t="shared" si="426"/>
        <v>1.3958832474999998</v>
      </c>
      <c r="KO53" s="471">
        <f t="shared" si="426"/>
        <v>1.3958832474999998</v>
      </c>
      <c r="KP53" s="471">
        <f t="shared" si="389"/>
        <v>1.3958832474999998</v>
      </c>
      <c r="KQ53" s="471">
        <f t="shared" si="440"/>
        <v>1.3958832474999998</v>
      </c>
      <c r="KR53" s="471">
        <f t="shared" si="440"/>
        <v>1.3958832474999998</v>
      </c>
      <c r="KS53" s="471">
        <f t="shared" si="440"/>
        <v>1.3958832474999998</v>
      </c>
      <c r="KT53" s="471">
        <f t="shared" si="440"/>
        <v>1.3958832474999998</v>
      </c>
      <c r="KU53" s="471">
        <f t="shared" si="440"/>
        <v>1.3958832474999998</v>
      </c>
      <c r="KV53" s="471">
        <f t="shared" si="440"/>
        <v>1.3958832474999998</v>
      </c>
      <c r="KW53" s="471">
        <f t="shared" si="440"/>
        <v>1.3958832474999998</v>
      </c>
      <c r="KX53" s="471">
        <f t="shared" si="440"/>
        <v>1.3958832474999998</v>
      </c>
      <c r="KY53" s="471">
        <f t="shared" si="440"/>
        <v>1.3958832474999998</v>
      </c>
      <c r="KZ53" s="471">
        <f t="shared" si="440"/>
        <v>1.3958832474999998</v>
      </c>
      <c r="LA53" s="471">
        <f t="shared" si="440"/>
        <v>1.3958832474999998</v>
      </c>
      <c r="LB53" s="471">
        <f t="shared" si="440"/>
        <v>1.3958832474999998</v>
      </c>
      <c r="LC53" s="471">
        <f t="shared" si="440"/>
        <v>1.3958832474999998</v>
      </c>
      <c r="LD53" s="471">
        <f t="shared" si="440"/>
        <v>1.3958832474999998</v>
      </c>
      <c r="LE53" s="471">
        <f t="shared" si="440"/>
        <v>1.3958832474999998</v>
      </c>
      <c r="LF53" s="471">
        <f t="shared" si="440"/>
        <v>1.3958832474999998</v>
      </c>
      <c r="LG53" s="471">
        <f t="shared" si="427"/>
        <v>1.3958832474999998</v>
      </c>
      <c r="LH53" s="471">
        <f t="shared" si="427"/>
        <v>1.3958832474999998</v>
      </c>
      <c r="LI53" s="471">
        <f t="shared" si="427"/>
        <v>1.3958832474999998</v>
      </c>
      <c r="LJ53" s="471">
        <f t="shared" si="427"/>
        <v>1.3958832474999998</v>
      </c>
      <c r="LK53" s="471">
        <f t="shared" si="427"/>
        <v>1.3958832474999998</v>
      </c>
      <c r="LL53" s="471">
        <f t="shared" si="427"/>
        <v>1.3958832474999998</v>
      </c>
      <c r="LM53" s="471">
        <f t="shared" si="427"/>
        <v>1.3958832474999998</v>
      </c>
      <c r="LN53" s="471">
        <f t="shared" si="427"/>
        <v>1.3958832474999998</v>
      </c>
      <c r="LO53" s="471">
        <f t="shared" si="427"/>
        <v>1.3958832474999998</v>
      </c>
      <c r="LP53" s="471">
        <f t="shared" si="427"/>
        <v>1.3958832474999998</v>
      </c>
      <c r="LQ53" s="471">
        <f t="shared" si="427"/>
        <v>1.3958832474999998</v>
      </c>
      <c r="LR53" s="471">
        <f t="shared" si="427"/>
        <v>1.3958832474999998</v>
      </c>
      <c r="LS53" s="471">
        <f t="shared" si="427"/>
        <v>1.3958832474999998</v>
      </c>
      <c r="LT53" s="471">
        <f t="shared" si="427"/>
        <v>1.3958832474999998</v>
      </c>
      <c r="LU53" s="471">
        <f t="shared" si="427"/>
        <v>1.3958832474999998</v>
      </c>
      <c r="LV53" s="471">
        <f t="shared" si="391"/>
        <v>1.3958832474999998</v>
      </c>
      <c r="LW53" s="471">
        <f t="shared" si="441"/>
        <v>1.3958832474999998</v>
      </c>
      <c r="LX53" s="471">
        <f t="shared" si="441"/>
        <v>1.3958832474999998</v>
      </c>
      <c r="LY53" s="471">
        <f t="shared" si="441"/>
        <v>1.3958832474999998</v>
      </c>
      <c r="LZ53" s="471">
        <f t="shared" si="441"/>
        <v>1.3958832474999998</v>
      </c>
      <c r="MA53" s="471">
        <f t="shared" si="441"/>
        <v>1.3958832474999998</v>
      </c>
      <c r="MB53" s="471">
        <f t="shared" si="441"/>
        <v>1.3958832474999998</v>
      </c>
      <c r="MC53" s="471">
        <f t="shared" si="441"/>
        <v>1.3958832474999998</v>
      </c>
      <c r="MD53" s="471">
        <f t="shared" si="441"/>
        <v>1.3958832474999998</v>
      </c>
      <c r="ME53" s="471">
        <f t="shared" si="441"/>
        <v>1.3958832474999998</v>
      </c>
      <c r="MF53" s="471">
        <f t="shared" si="441"/>
        <v>1.3958832474999998</v>
      </c>
      <c r="MG53" s="471">
        <f t="shared" si="441"/>
        <v>1.3958832474999998</v>
      </c>
      <c r="MH53" s="471">
        <f t="shared" si="441"/>
        <v>1.3958832474999998</v>
      </c>
      <c r="MI53" s="471">
        <f t="shared" si="441"/>
        <v>1.3958832474999998</v>
      </c>
      <c r="MJ53" s="471">
        <f t="shared" si="441"/>
        <v>1.3958832474999998</v>
      </c>
      <c r="MK53" s="471">
        <f t="shared" si="441"/>
        <v>1.3958832474999998</v>
      </c>
      <c r="ML53" s="471">
        <f t="shared" si="441"/>
        <v>1.3958832474999998</v>
      </c>
      <c r="MM53" s="471">
        <f t="shared" si="428"/>
        <v>1.3958832474999998</v>
      </c>
      <c r="MN53" s="471">
        <f t="shared" si="428"/>
        <v>1.3958832474999998</v>
      </c>
      <c r="MO53" s="471">
        <f t="shared" si="428"/>
        <v>1.3958832474999998</v>
      </c>
      <c r="MP53" s="471">
        <f t="shared" si="428"/>
        <v>1.3958832474999998</v>
      </c>
      <c r="MQ53" s="471">
        <f t="shared" si="428"/>
        <v>1.3958832474999998</v>
      </c>
      <c r="MR53" s="471">
        <f t="shared" si="428"/>
        <v>1.3958832474999998</v>
      </c>
      <c r="MS53" s="471">
        <f t="shared" si="428"/>
        <v>1.3958832474999998</v>
      </c>
      <c r="MT53" s="471">
        <f t="shared" si="428"/>
        <v>1.3958832474999998</v>
      </c>
      <c r="MU53" s="471">
        <f t="shared" si="428"/>
        <v>1.3958832474999998</v>
      </c>
      <c r="MV53" s="471">
        <f t="shared" si="428"/>
        <v>1.3958832474999998</v>
      </c>
      <c r="MW53" s="471">
        <f t="shared" si="428"/>
        <v>1.3958832474999998</v>
      </c>
      <c r="MX53" s="471">
        <f t="shared" si="428"/>
        <v>1.3958832474999998</v>
      </c>
      <c r="MY53" s="471">
        <f t="shared" si="428"/>
        <v>1.3958832474999998</v>
      </c>
      <c r="MZ53" s="471">
        <f t="shared" si="428"/>
        <v>1.3958832474999998</v>
      </c>
      <c r="NA53" s="471">
        <f t="shared" si="428"/>
        <v>1.3958832474999998</v>
      </c>
      <c r="NB53" s="471">
        <f t="shared" si="393"/>
        <v>1.3958832474999998</v>
      </c>
      <c r="NC53" s="471">
        <f t="shared" si="442"/>
        <v>1.3958832474999998</v>
      </c>
      <c r="ND53" s="471">
        <f t="shared" si="442"/>
        <v>1.3958832474999998</v>
      </c>
      <c r="NE53" s="471">
        <f t="shared" si="442"/>
        <v>1.3958832474999998</v>
      </c>
      <c r="NF53" s="471">
        <f t="shared" si="442"/>
        <v>1.3958832474999998</v>
      </c>
      <c r="NG53" s="471">
        <f t="shared" si="442"/>
        <v>1.3958832474999998</v>
      </c>
      <c r="NH53" s="471">
        <f t="shared" si="442"/>
        <v>1.3958832474999998</v>
      </c>
      <c r="NI53" s="471">
        <f t="shared" si="442"/>
        <v>1.3958832474999998</v>
      </c>
      <c r="NJ53" s="471">
        <f t="shared" si="442"/>
        <v>1.3958832474999998</v>
      </c>
      <c r="NK53" s="471">
        <f t="shared" si="442"/>
        <v>1.3958832474999998</v>
      </c>
      <c r="NL53" s="471">
        <f t="shared" si="442"/>
        <v>1.3958832474999998</v>
      </c>
      <c r="NM53" s="471">
        <f t="shared" si="442"/>
        <v>1.3958832474999998</v>
      </c>
      <c r="NN53" s="471">
        <f t="shared" si="442"/>
        <v>1.3958832474999998</v>
      </c>
      <c r="NO53" s="471">
        <f t="shared" si="442"/>
        <v>1.3958832474999998</v>
      </c>
      <c r="NP53" s="471">
        <f t="shared" si="442"/>
        <v>1.3958832474999998</v>
      </c>
      <c r="NQ53" s="471">
        <f t="shared" si="442"/>
        <v>1.3958832474999998</v>
      </c>
      <c r="NR53" s="471">
        <f t="shared" si="442"/>
        <v>1.3958832474999998</v>
      </c>
      <c r="NS53" s="471">
        <f t="shared" si="429"/>
        <v>1.3958832474999998</v>
      </c>
      <c r="NT53" s="471">
        <f t="shared" si="429"/>
        <v>1.3958832474999998</v>
      </c>
      <c r="NU53" s="471">
        <f t="shared" si="429"/>
        <v>1.3958832474999998</v>
      </c>
      <c r="NV53" s="471">
        <f t="shared" si="429"/>
        <v>1.3958832474999998</v>
      </c>
      <c r="NW53" s="471">
        <f t="shared" si="429"/>
        <v>1.3958832474999998</v>
      </c>
      <c r="NX53" s="471">
        <f t="shared" si="429"/>
        <v>1.3958832474999998</v>
      </c>
      <c r="NY53" s="471">
        <f t="shared" si="429"/>
        <v>1.3958832474999998</v>
      </c>
      <c r="NZ53" s="471">
        <f t="shared" si="429"/>
        <v>1.3958832474999998</v>
      </c>
      <c r="OA53" s="471">
        <f t="shared" si="429"/>
        <v>1.3958832474999998</v>
      </c>
      <c r="OB53" s="471">
        <f t="shared" si="429"/>
        <v>1.3958832474999998</v>
      </c>
      <c r="OC53" s="471">
        <f t="shared" si="429"/>
        <v>1.3958832474999998</v>
      </c>
      <c r="OD53" s="471">
        <f t="shared" si="429"/>
        <v>1.3958832474999998</v>
      </c>
      <c r="OE53" s="471">
        <f t="shared" si="429"/>
        <v>1.3958832474999998</v>
      </c>
      <c r="OF53" s="471">
        <f t="shared" si="429"/>
        <v>1.3958832474999998</v>
      </c>
      <c r="OG53" s="471">
        <f t="shared" si="429"/>
        <v>1.3958832474999998</v>
      </c>
      <c r="OH53" s="471">
        <f t="shared" si="395"/>
        <v>1.3958832474999998</v>
      </c>
      <c r="OI53" s="471">
        <f t="shared" si="443"/>
        <v>1.3958832474999998</v>
      </c>
      <c r="OJ53" s="471">
        <f t="shared" si="443"/>
        <v>1.3958832474999998</v>
      </c>
      <c r="OK53" s="471">
        <f t="shared" si="443"/>
        <v>1.3958832474999998</v>
      </c>
      <c r="OL53" s="471">
        <f t="shared" si="443"/>
        <v>1.3958832474999998</v>
      </c>
      <c r="OM53" s="471">
        <f t="shared" si="443"/>
        <v>1.3958832474999998</v>
      </c>
      <c r="ON53" s="471">
        <f t="shared" si="443"/>
        <v>1.3958832474999998</v>
      </c>
      <c r="OO53" s="471">
        <f t="shared" si="443"/>
        <v>1.3958832474999998</v>
      </c>
      <c r="OP53" s="471">
        <f t="shared" si="443"/>
        <v>1.3958832474999998</v>
      </c>
      <c r="OQ53" s="471">
        <f t="shared" si="443"/>
        <v>1.3958832474999998</v>
      </c>
      <c r="OR53" s="471">
        <f t="shared" si="443"/>
        <v>1.3958832474999998</v>
      </c>
      <c r="OS53" s="471">
        <f t="shared" si="443"/>
        <v>1.3958832474999998</v>
      </c>
      <c r="OT53" s="471">
        <f t="shared" si="443"/>
        <v>0</v>
      </c>
      <c r="OU53" s="471">
        <f t="shared" si="443"/>
        <v>0</v>
      </c>
      <c r="OV53" s="471">
        <f t="shared" si="443"/>
        <v>0</v>
      </c>
      <c r="OW53" s="471">
        <f t="shared" si="443"/>
        <v>0</v>
      </c>
      <c r="OX53" s="471">
        <f t="shared" si="443"/>
        <v>0</v>
      </c>
      <c r="OY53" s="471">
        <f t="shared" si="430"/>
        <v>0</v>
      </c>
      <c r="OZ53" s="471">
        <f t="shared" si="430"/>
        <v>0</v>
      </c>
      <c r="PA53" s="471">
        <f t="shared" si="430"/>
        <v>0</v>
      </c>
      <c r="PB53" s="471">
        <f t="shared" si="430"/>
        <v>0</v>
      </c>
      <c r="PC53" s="471">
        <f t="shared" si="430"/>
        <v>0</v>
      </c>
      <c r="PD53" s="471">
        <f t="shared" si="430"/>
        <v>0</v>
      </c>
      <c r="PE53" s="471">
        <f t="shared" si="430"/>
        <v>0</v>
      </c>
      <c r="PF53" s="471">
        <f t="shared" si="430"/>
        <v>0</v>
      </c>
      <c r="PG53" s="471">
        <f t="shared" si="430"/>
        <v>0</v>
      </c>
      <c r="PH53" s="471">
        <f t="shared" si="430"/>
        <v>0</v>
      </c>
      <c r="PI53" s="471">
        <f t="shared" si="430"/>
        <v>0</v>
      </c>
      <c r="PJ53" s="471">
        <f t="shared" si="430"/>
        <v>0</v>
      </c>
      <c r="PK53" s="471">
        <f t="shared" si="430"/>
        <v>0</v>
      </c>
      <c r="PL53" s="471">
        <f t="shared" si="430"/>
        <v>0</v>
      </c>
      <c r="PM53" s="471">
        <f t="shared" si="430"/>
        <v>0</v>
      </c>
      <c r="PN53" s="471">
        <f t="shared" si="397"/>
        <v>0</v>
      </c>
      <c r="PO53" s="471">
        <f t="shared" si="444"/>
        <v>0</v>
      </c>
      <c r="PP53" s="471">
        <f t="shared" si="444"/>
        <v>0</v>
      </c>
      <c r="PQ53" s="471">
        <f t="shared" si="444"/>
        <v>0</v>
      </c>
      <c r="PR53" s="471">
        <f t="shared" si="444"/>
        <v>0</v>
      </c>
      <c r="PS53" s="471">
        <f t="shared" si="444"/>
        <v>0</v>
      </c>
      <c r="PT53" s="471">
        <f t="shared" si="444"/>
        <v>0</v>
      </c>
      <c r="PU53" s="471">
        <f t="shared" si="444"/>
        <v>0</v>
      </c>
      <c r="PV53" s="471">
        <f t="shared" si="444"/>
        <v>0</v>
      </c>
      <c r="PW53" s="471">
        <f t="shared" si="444"/>
        <v>0</v>
      </c>
      <c r="PX53" s="471">
        <f t="shared" si="444"/>
        <v>0</v>
      </c>
      <c r="PY53" s="471">
        <f t="shared" si="444"/>
        <v>0</v>
      </c>
      <c r="PZ53" s="471">
        <f t="shared" si="444"/>
        <v>0</v>
      </c>
      <c r="QA53" s="471">
        <f t="shared" si="444"/>
        <v>0</v>
      </c>
      <c r="QB53" s="471">
        <f t="shared" si="444"/>
        <v>0</v>
      </c>
      <c r="QC53" s="471">
        <f t="shared" si="444"/>
        <v>0</v>
      </c>
      <c r="QD53" s="471">
        <f t="shared" si="444"/>
        <v>0</v>
      </c>
      <c r="QE53" s="471">
        <f t="shared" si="431"/>
        <v>0</v>
      </c>
      <c r="QF53" s="471">
        <f t="shared" si="431"/>
        <v>0</v>
      </c>
      <c r="QG53" s="471">
        <f t="shared" si="431"/>
        <v>0</v>
      </c>
      <c r="QH53" s="471">
        <f t="shared" si="431"/>
        <v>0</v>
      </c>
      <c r="QI53" s="471">
        <f t="shared" si="431"/>
        <v>0</v>
      </c>
      <c r="QJ53" s="471">
        <f t="shared" si="431"/>
        <v>0</v>
      </c>
      <c r="QK53" s="471">
        <f t="shared" si="431"/>
        <v>0</v>
      </c>
      <c r="QL53" s="471">
        <f t="shared" si="431"/>
        <v>0</v>
      </c>
      <c r="QM53" s="471">
        <f t="shared" si="431"/>
        <v>0</v>
      </c>
      <c r="QN53" s="471">
        <f t="shared" si="431"/>
        <v>0</v>
      </c>
      <c r="QO53" s="471">
        <f t="shared" si="431"/>
        <v>0</v>
      </c>
      <c r="QP53" s="471">
        <f t="shared" si="431"/>
        <v>0</v>
      </c>
      <c r="QQ53" s="471">
        <f t="shared" si="431"/>
        <v>0</v>
      </c>
      <c r="QR53" s="471">
        <f t="shared" si="431"/>
        <v>0</v>
      </c>
      <c r="QS53" s="471">
        <f t="shared" si="431"/>
        <v>0</v>
      </c>
      <c r="QT53" s="471">
        <f t="shared" si="399"/>
        <v>0</v>
      </c>
      <c r="QU53" s="471">
        <f t="shared" si="445"/>
        <v>0</v>
      </c>
      <c r="QV53" s="471">
        <f t="shared" si="445"/>
        <v>0</v>
      </c>
      <c r="QW53" s="471">
        <f t="shared" si="445"/>
        <v>0</v>
      </c>
      <c r="QX53" s="471">
        <f t="shared" si="445"/>
        <v>0</v>
      </c>
      <c r="QY53" s="471">
        <f t="shared" si="445"/>
        <v>0</v>
      </c>
      <c r="QZ53" s="471">
        <f t="shared" si="445"/>
        <v>0</v>
      </c>
      <c r="RA53" s="471">
        <f t="shared" si="445"/>
        <v>0</v>
      </c>
      <c r="RB53" s="471">
        <f t="shared" si="445"/>
        <v>0</v>
      </c>
      <c r="RC53" s="471">
        <f t="shared" si="445"/>
        <v>0</v>
      </c>
      <c r="RD53" s="471">
        <f t="shared" si="445"/>
        <v>0</v>
      </c>
      <c r="RE53" s="471">
        <f t="shared" si="445"/>
        <v>0</v>
      </c>
      <c r="RF53" s="471">
        <f t="shared" si="445"/>
        <v>0</v>
      </c>
      <c r="RG53" s="471">
        <f t="shared" si="445"/>
        <v>0</v>
      </c>
      <c r="RH53" s="471">
        <f t="shared" si="445"/>
        <v>0</v>
      </c>
      <c r="RI53" s="471">
        <f t="shared" si="445"/>
        <v>0</v>
      </c>
      <c r="RJ53" s="471">
        <f t="shared" si="445"/>
        <v>0</v>
      </c>
      <c r="RK53" s="471">
        <f t="shared" si="432"/>
        <v>0</v>
      </c>
      <c r="RL53" s="471">
        <f t="shared" si="432"/>
        <v>0</v>
      </c>
      <c r="RM53" s="471">
        <f t="shared" si="432"/>
        <v>0</v>
      </c>
      <c r="RN53" s="471">
        <f t="shared" si="432"/>
        <v>0</v>
      </c>
      <c r="RO53" s="471">
        <f t="shared" si="432"/>
        <v>0</v>
      </c>
      <c r="RP53" s="471">
        <f t="shared" si="432"/>
        <v>0</v>
      </c>
      <c r="RQ53" s="471">
        <f t="shared" si="432"/>
        <v>0</v>
      </c>
      <c r="RR53" s="471">
        <f t="shared" si="432"/>
        <v>0</v>
      </c>
      <c r="RS53" s="471">
        <f t="shared" si="432"/>
        <v>0</v>
      </c>
      <c r="RT53" s="471">
        <f t="shared" si="432"/>
        <v>0</v>
      </c>
      <c r="RU53" s="471">
        <f t="shared" si="432"/>
        <v>0</v>
      </c>
      <c r="RV53" s="471">
        <f t="shared" si="432"/>
        <v>0</v>
      </c>
      <c r="RW53" s="471">
        <f t="shared" si="432"/>
        <v>0</v>
      </c>
      <c r="RX53" s="471">
        <f t="shared" si="432"/>
        <v>0</v>
      </c>
      <c r="RY53" s="471">
        <f t="shared" si="432"/>
        <v>0</v>
      </c>
      <c r="RZ53" s="471">
        <f t="shared" si="401"/>
        <v>0</v>
      </c>
      <c r="SA53" s="471">
        <f t="shared" si="446"/>
        <v>0</v>
      </c>
      <c r="SB53" s="471">
        <f t="shared" si="446"/>
        <v>0</v>
      </c>
      <c r="SC53" s="471">
        <f t="shared" si="446"/>
        <v>0</v>
      </c>
      <c r="SD53" s="471">
        <f t="shared" si="446"/>
        <v>0</v>
      </c>
      <c r="SE53" s="471">
        <f t="shared" si="446"/>
        <v>0</v>
      </c>
      <c r="SF53" s="471">
        <f t="shared" si="446"/>
        <v>0</v>
      </c>
      <c r="SG53" s="471">
        <f t="shared" si="446"/>
        <v>0</v>
      </c>
      <c r="SH53" s="471">
        <f t="shared" si="446"/>
        <v>0</v>
      </c>
      <c r="SI53" s="471">
        <f t="shared" si="446"/>
        <v>0</v>
      </c>
      <c r="SJ53" s="471">
        <f t="shared" si="446"/>
        <v>0</v>
      </c>
      <c r="SK53" s="471">
        <f t="shared" si="446"/>
        <v>0</v>
      </c>
      <c r="SL53" s="471">
        <f t="shared" si="446"/>
        <v>0</v>
      </c>
      <c r="SM53" s="471">
        <f t="shared" si="446"/>
        <v>0</v>
      </c>
      <c r="SN53" s="471">
        <f t="shared" si="446"/>
        <v>0</v>
      </c>
      <c r="SO53" s="471">
        <f t="shared" si="446"/>
        <v>0</v>
      </c>
      <c r="SP53" s="471">
        <f t="shared" si="446"/>
        <v>0</v>
      </c>
      <c r="SQ53" s="471">
        <f t="shared" si="433"/>
        <v>0</v>
      </c>
      <c r="SR53" s="471">
        <f t="shared" si="433"/>
        <v>0</v>
      </c>
      <c r="SS53" s="471">
        <f t="shared" si="433"/>
        <v>0</v>
      </c>
      <c r="ST53" s="471">
        <f t="shared" si="433"/>
        <v>0</v>
      </c>
      <c r="SU53" s="471">
        <f t="shared" si="433"/>
        <v>0</v>
      </c>
      <c r="SV53" s="471">
        <f t="shared" si="433"/>
        <v>0</v>
      </c>
      <c r="SW53" s="471">
        <f t="shared" si="433"/>
        <v>0</v>
      </c>
      <c r="SX53" s="471">
        <f t="shared" si="433"/>
        <v>0</v>
      </c>
      <c r="SY53" s="471">
        <f t="shared" si="433"/>
        <v>0</v>
      </c>
      <c r="SZ53" s="471">
        <f t="shared" si="433"/>
        <v>0</v>
      </c>
      <c r="TA53" s="471">
        <f t="shared" si="433"/>
        <v>0</v>
      </c>
      <c r="TB53" s="471">
        <f t="shared" si="433"/>
        <v>0</v>
      </c>
      <c r="TC53" s="471">
        <f t="shared" si="433"/>
        <v>0</v>
      </c>
      <c r="TD53" s="471">
        <f t="shared" si="433"/>
        <v>0</v>
      </c>
      <c r="TE53" s="471">
        <f t="shared" si="433"/>
        <v>0</v>
      </c>
      <c r="TF53" s="471">
        <f t="shared" si="403"/>
        <v>0</v>
      </c>
      <c r="TG53" s="471">
        <f t="shared" si="447"/>
        <v>0</v>
      </c>
      <c r="TH53" s="471">
        <f t="shared" si="447"/>
        <v>0</v>
      </c>
      <c r="TI53" s="471">
        <f t="shared" si="447"/>
        <v>0</v>
      </c>
      <c r="TJ53" s="471">
        <f t="shared" si="447"/>
        <v>0</v>
      </c>
      <c r="TK53" s="471">
        <f t="shared" si="447"/>
        <v>0</v>
      </c>
      <c r="TL53" s="471">
        <f t="shared" si="447"/>
        <v>0</v>
      </c>
      <c r="TM53" s="471">
        <f t="shared" si="447"/>
        <v>0</v>
      </c>
      <c r="TN53" s="471">
        <f t="shared" si="447"/>
        <v>0</v>
      </c>
      <c r="TO53" s="471">
        <f t="shared" si="447"/>
        <v>0</v>
      </c>
      <c r="TP53" s="471">
        <f t="shared" si="447"/>
        <v>0</v>
      </c>
      <c r="TQ53" s="471">
        <f t="shared" si="447"/>
        <v>0</v>
      </c>
      <c r="TR53" s="471">
        <f t="shared" si="447"/>
        <v>0</v>
      </c>
      <c r="TS53" s="471">
        <f t="shared" si="447"/>
        <v>0</v>
      </c>
      <c r="TT53" s="471">
        <f t="shared" si="447"/>
        <v>0</v>
      </c>
      <c r="TU53" s="471">
        <f t="shared" si="447"/>
        <v>0</v>
      </c>
      <c r="TV53" s="471">
        <f t="shared" si="447"/>
        <v>0</v>
      </c>
      <c r="TW53" s="471">
        <f t="shared" si="434"/>
        <v>0</v>
      </c>
      <c r="TX53" s="471">
        <f t="shared" si="434"/>
        <v>0</v>
      </c>
      <c r="TY53" s="471">
        <f t="shared" si="434"/>
        <v>0</v>
      </c>
      <c r="TZ53" s="471">
        <f t="shared" si="434"/>
        <v>0</v>
      </c>
      <c r="UA53" s="471">
        <f t="shared" si="434"/>
        <v>0</v>
      </c>
      <c r="UB53" s="471">
        <f t="shared" si="434"/>
        <v>0</v>
      </c>
      <c r="UC53" s="471">
        <f t="shared" si="434"/>
        <v>0</v>
      </c>
      <c r="UD53" s="471">
        <f t="shared" si="434"/>
        <v>0</v>
      </c>
      <c r="UE53" s="471">
        <f t="shared" si="434"/>
        <v>0</v>
      </c>
      <c r="UF53" s="471">
        <f t="shared" si="434"/>
        <v>0</v>
      </c>
      <c r="UG53" s="471">
        <f t="shared" si="434"/>
        <v>0</v>
      </c>
      <c r="UH53" s="471">
        <f t="shared" si="434"/>
        <v>0</v>
      </c>
      <c r="UI53" s="471">
        <f t="shared" si="434"/>
        <v>0</v>
      </c>
      <c r="UJ53" s="471">
        <f t="shared" si="434"/>
        <v>0</v>
      </c>
      <c r="UK53" s="471">
        <f t="shared" si="434"/>
        <v>0</v>
      </c>
      <c r="UL53" s="471">
        <f t="shared" si="405"/>
        <v>0</v>
      </c>
      <c r="UM53" s="471">
        <f t="shared" si="448"/>
        <v>0</v>
      </c>
      <c r="UN53" s="471">
        <f t="shared" si="448"/>
        <v>0</v>
      </c>
      <c r="UO53" s="471">
        <f t="shared" si="448"/>
        <v>0</v>
      </c>
      <c r="UP53" s="471">
        <f t="shared" si="448"/>
        <v>0</v>
      </c>
      <c r="UQ53" s="471">
        <f t="shared" si="448"/>
        <v>0</v>
      </c>
      <c r="UR53" s="471">
        <f t="shared" si="448"/>
        <v>0</v>
      </c>
      <c r="US53" s="471">
        <f t="shared" si="448"/>
        <v>0</v>
      </c>
      <c r="UT53" s="471">
        <f t="shared" si="448"/>
        <v>0</v>
      </c>
      <c r="UU53" s="471">
        <f t="shared" si="448"/>
        <v>0</v>
      </c>
      <c r="UV53" s="471">
        <f t="shared" si="448"/>
        <v>0</v>
      </c>
      <c r="UW53" s="471">
        <f t="shared" si="448"/>
        <v>0</v>
      </c>
      <c r="UX53" s="471">
        <f t="shared" si="448"/>
        <v>0</v>
      </c>
      <c r="UY53" s="471">
        <f t="shared" si="448"/>
        <v>0</v>
      </c>
      <c r="UZ53" s="471">
        <f t="shared" si="448"/>
        <v>0</v>
      </c>
      <c r="VA53" s="471">
        <f t="shared" si="448"/>
        <v>0</v>
      </c>
      <c r="VB53" s="471">
        <f t="shared" si="448"/>
        <v>0</v>
      </c>
      <c r="VC53" s="471">
        <f t="shared" si="435"/>
        <v>0</v>
      </c>
      <c r="VD53" s="471">
        <f t="shared" si="435"/>
        <v>0</v>
      </c>
      <c r="VE53" s="471">
        <f t="shared" si="435"/>
        <v>0</v>
      </c>
      <c r="VF53" s="471">
        <f t="shared" si="435"/>
        <v>0</v>
      </c>
      <c r="VG53" s="471">
        <f t="shared" si="435"/>
        <v>0</v>
      </c>
      <c r="VH53" s="471">
        <f t="shared" si="435"/>
        <v>0</v>
      </c>
      <c r="VI53" s="471">
        <f t="shared" si="435"/>
        <v>0</v>
      </c>
      <c r="VJ53" s="471">
        <f t="shared" si="435"/>
        <v>0</v>
      </c>
      <c r="VK53" s="471">
        <f t="shared" si="435"/>
        <v>0</v>
      </c>
      <c r="VL53" s="471">
        <f t="shared" si="435"/>
        <v>0</v>
      </c>
      <c r="VM53" s="471">
        <f t="shared" si="435"/>
        <v>0</v>
      </c>
      <c r="VN53" s="471">
        <f t="shared" si="435"/>
        <v>0</v>
      </c>
      <c r="VO53" s="471">
        <f t="shared" si="435"/>
        <v>0</v>
      </c>
      <c r="VP53" s="471">
        <f t="shared" si="435"/>
        <v>0</v>
      </c>
      <c r="VQ53" s="471">
        <f t="shared" si="435"/>
        <v>0</v>
      </c>
      <c r="VR53" s="471">
        <f t="shared" si="407"/>
        <v>0</v>
      </c>
      <c r="VS53" s="471">
        <f t="shared" si="408"/>
        <v>0</v>
      </c>
      <c r="VT53" s="471">
        <f t="shared" si="408"/>
        <v>0</v>
      </c>
      <c r="VU53" s="471">
        <f t="shared" si="408"/>
        <v>0</v>
      </c>
      <c r="VV53" s="471">
        <f t="shared" si="408"/>
        <v>0</v>
      </c>
      <c r="VW53" s="471">
        <f t="shared" si="408"/>
        <v>0</v>
      </c>
      <c r="VX53" s="471">
        <f t="shared" si="408"/>
        <v>0</v>
      </c>
      <c r="VY53" s="471">
        <f t="shared" si="408"/>
        <v>0</v>
      </c>
      <c r="VZ53" s="471">
        <f t="shared" si="408"/>
        <v>0</v>
      </c>
      <c r="WA53" s="471">
        <f t="shared" si="408"/>
        <v>0</v>
      </c>
      <c r="WB53" s="471">
        <f t="shared" si="408"/>
        <v>0</v>
      </c>
      <c r="WC53" s="471">
        <f t="shared" si="408"/>
        <v>0</v>
      </c>
      <c r="WD53" s="471">
        <f t="shared" si="408"/>
        <v>0</v>
      </c>
    </row>
    <row r="54" spans="1:602" x14ac:dyDescent="0.35">
      <c r="A54" s="29"/>
      <c r="B54" s="29">
        <f t="shared" si="359"/>
        <v>23</v>
      </c>
      <c r="C54" s="29" t="s">
        <v>4</v>
      </c>
      <c r="D54" s="29" t="s">
        <v>87</v>
      </c>
      <c r="E54" s="69">
        <f>INDEX('Current RAP - 2024-25 Cycle'!$K:$K,MATCH('24-25 Projection - RAP Tendered'!$D54,'Current RAP - 2024-25 Cycle'!$C:$C,0),1)</f>
        <v>21780646.080000002</v>
      </c>
      <c r="F54" s="69">
        <f>INDEX('Current RAP - 2024-25 Cycle'!$G:$G,MATCH('24-25 Projection - RAP Tendered'!$D54,'Current RAP - 2024-25 Cycle'!$C:$C,0),1)</f>
        <v>21780646.080000002</v>
      </c>
      <c r="G54" s="69">
        <f t="shared" si="345"/>
        <v>0</v>
      </c>
      <c r="H54" s="69">
        <f t="shared" si="360"/>
        <v>21780646.080000002</v>
      </c>
      <c r="I54" s="32">
        <v>45474</v>
      </c>
      <c r="J54" s="32">
        <v>45838</v>
      </c>
      <c r="K54" s="29" t="str">
        <f>INDEX('Current RAP - 2024-25 Cycle'!$D:$D,MATCH('24-25 Projection - RAP Tendered'!$D54,'Current RAP - 2024-25 Cycle'!$C:$C,0),1)</f>
        <v>IPCA</v>
      </c>
      <c r="L54" s="32" t="s">
        <v>10</v>
      </c>
      <c r="M54" s="32" t="s">
        <v>10</v>
      </c>
      <c r="N54" s="81">
        <v>0</v>
      </c>
      <c r="O54" s="81">
        <v>0</v>
      </c>
      <c r="P54" s="69">
        <f>IFERROR(INDEX('Tendered, Ruling 920-2025'!$F$19:$F$31,MATCH($D54,'Tendered, Ruling 920-2025'!$C$19:$C$31,0))-INDEX('Tendered, Ruling 920-2025'!$D$19:$D$31,MATCH($D54,'Tendered, Ruling 920-2025'!$C$19:$C$31,0)),0)</f>
        <v>0</v>
      </c>
      <c r="Q54" s="32">
        <f>INDEX('Current RAP - 2024-25 Cycle'!$L:$L,MATCH('24-25 Projection - RAP Tendered'!$D54,'Current RAP - 2024-25 Cycle'!$C:$C,0),1)</f>
        <v>41061</v>
      </c>
      <c r="R54" s="32">
        <f>INDEX('Current RAP - 2024-25 Cycle'!$M:$M,MATCH('24-25 Projection - RAP Tendered'!$D54,'Current RAP - 2024-25 Cycle'!$C:$C,0),1)</f>
        <v>52018</v>
      </c>
      <c r="S54" s="29"/>
      <c r="T54" s="29" t="str">
        <f t="shared" si="346"/>
        <v>018/2012</v>
      </c>
      <c r="U54" s="36">
        <f t="shared" si="347"/>
        <v>21.780646080000007</v>
      </c>
      <c r="V54" s="36">
        <f t="shared" si="347"/>
        <v>21.780646080000007</v>
      </c>
      <c r="W54" s="36">
        <f t="shared" si="347"/>
        <v>21.780646080000007</v>
      </c>
      <c r="X54" s="36">
        <f t="shared" si="347"/>
        <v>21.780646080000007</v>
      </c>
      <c r="Y54" s="36">
        <f t="shared" si="347"/>
        <v>21.780646080000007</v>
      </c>
      <c r="Z54" s="36">
        <f t="shared" si="347"/>
        <v>21.780646080000007</v>
      </c>
      <c r="AA54" s="36">
        <f t="shared" si="347"/>
        <v>21.780646080000007</v>
      </c>
      <c r="AB54" s="36">
        <f t="shared" si="347"/>
        <v>21.780646080000007</v>
      </c>
      <c r="AC54" s="36">
        <f t="shared" si="347"/>
        <v>21.780646080000007</v>
      </c>
      <c r="AD54" s="36">
        <f t="shared" si="347"/>
        <v>21.780646080000007</v>
      </c>
      <c r="AE54" s="36">
        <f t="shared" si="347"/>
        <v>21.780646080000007</v>
      </c>
      <c r="AF54" s="36">
        <f t="shared" si="347"/>
        <v>21.780646080000007</v>
      </c>
      <c r="AG54" s="36">
        <f t="shared" si="347"/>
        <v>21.780646080000007</v>
      </c>
      <c r="AH54" s="36">
        <f t="shared" si="347"/>
        <v>21.780646080000007</v>
      </c>
      <c r="AI54" s="36">
        <f t="shared" si="347"/>
        <v>21.780646080000007</v>
      </c>
      <c r="AJ54" s="36">
        <f t="shared" si="347"/>
        <v>21.780646080000007</v>
      </c>
      <c r="AK54" s="36">
        <f t="shared" si="412"/>
        <v>21.780646080000007</v>
      </c>
      <c r="AL54" s="36">
        <f t="shared" si="412"/>
        <v>19.965592240000007</v>
      </c>
      <c r="AM54" s="36">
        <f t="shared" si="412"/>
        <v>0</v>
      </c>
      <c r="AN54" s="36">
        <f t="shared" si="412"/>
        <v>0</v>
      </c>
      <c r="AO54" s="36">
        <f t="shared" si="412"/>
        <v>0</v>
      </c>
      <c r="AP54" s="36">
        <f t="shared" si="412"/>
        <v>0</v>
      </c>
      <c r="AQ54" s="36">
        <f t="shared" si="412"/>
        <v>0</v>
      </c>
      <c r="AR54" s="36">
        <f t="shared" si="412"/>
        <v>0</v>
      </c>
      <c r="AS54" s="36">
        <f t="shared" si="412"/>
        <v>0</v>
      </c>
      <c r="AT54" s="36">
        <f t="shared" si="412"/>
        <v>0</v>
      </c>
      <c r="AU54" s="36">
        <f t="shared" si="412"/>
        <v>0</v>
      </c>
      <c r="AV54" s="36">
        <f t="shared" si="412"/>
        <v>0</v>
      </c>
      <c r="AW54" s="36">
        <f t="shared" si="412"/>
        <v>0</v>
      </c>
      <c r="AX54" s="36">
        <f t="shared" si="412"/>
        <v>0</v>
      </c>
      <c r="AY54" s="36">
        <f t="shared" si="412"/>
        <v>0</v>
      </c>
      <c r="AZ54" s="36">
        <f t="shared" si="412"/>
        <v>0</v>
      </c>
      <c r="BA54" s="36">
        <f t="shared" si="413"/>
        <v>0</v>
      </c>
      <c r="BB54" s="36">
        <f t="shared" si="413"/>
        <v>0</v>
      </c>
      <c r="BD54" s="29" t="str">
        <f t="shared" si="348"/>
        <v>018/2012</v>
      </c>
      <c r="BE54" s="36">
        <f t="shared" si="436"/>
        <v>5.4451615200000001</v>
      </c>
      <c r="BF54" s="36">
        <f t="shared" si="436"/>
        <v>5.4451615200000001</v>
      </c>
      <c r="BG54" s="36">
        <f t="shared" si="436"/>
        <v>5.4451615200000001</v>
      </c>
      <c r="BH54" s="36">
        <f t="shared" si="436"/>
        <v>5.4451615200000001</v>
      </c>
      <c r="BI54" s="36">
        <f t="shared" si="436"/>
        <v>5.4451615200000001</v>
      </c>
      <c r="BJ54" s="36">
        <f t="shared" si="436"/>
        <v>5.4451615200000001</v>
      </c>
      <c r="BK54" s="36">
        <f t="shared" si="436"/>
        <v>5.4451615200000001</v>
      </c>
      <c r="BL54" s="36">
        <f t="shared" si="436"/>
        <v>5.4451615200000001</v>
      </c>
      <c r="BM54" s="36">
        <f t="shared" si="436"/>
        <v>5.4451615200000001</v>
      </c>
      <c r="BN54" s="36">
        <f t="shared" si="436"/>
        <v>5.4451615200000001</v>
      </c>
      <c r="BO54" s="36">
        <f t="shared" si="436"/>
        <v>5.4451615200000001</v>
      </c>
      <c r="BP54" s="36">
        <f t="shared" si="436"/>
        <v>5.4451615200000001</v>
      </c>
      <c r="BQ54" s="36">
        <f t="shared" si="436"/>
        <v>5.4451615200000001</v>
      </c>
      <c r="BR54" s="36">
        <f t="shared" si="436"/>
        <v>5.4451615200000001</v>
      </c>
      <c r="BS54" s="36">
        <f t="shared" si="436"/>
        <v>5.4451615200000001</v>
      </c>
      <c r="BT54" s="36">
        <f t="shared" si="436"/>
        <v>5.4451615200000001</v>
      </c>
      <c r="BU54" s="36">
        <f t="shared" si="414"/>
        <v>5.4451615200000001</v>
      </c>
      <c r="BV54" s="36">
        <f t="shared" si="414"/>
        <v>5.4451615200000001</v>
      </c>
      <c r="BW54" s="36">
        <f t="shared" si="414"/>
        <v>5.4451615200000001</v>
      </c>
      <c r="BX54" s="36">
        <f t="shared" si="414"/>
        <v>5.4451615200000001</v>
      </c>
      <c r="BY54" s="36">
        <f t="shared" si="414"/>
        <v>5.4451615200000001</v>
      </c>
      <c r="BZ54" s="36">
        <f t="shared" si="414"/>
        <v>5.4451615200000001</v>
      </c>
      <c r="CA54" s="36">
        <f t="shared" si="414"/>
        <v>5.4451615200000001</v>
      </c>
      <c r="CB54" s="36">
        <f t="shared" si="414"/>
        <v>5.4451615200000001</v>
      </c>
      <c r="CC54" s="36">
        <f t="shared" si="414"/>
        <v>5.4451615200000001</v>
      </c>
      <c r="CD54" s="36">
        <f t="shared" si="414"/>
        <v>5.4451615200000001</v>
      </c>
      <c r="CE54" s="36">
        <f t="shared" si="414"/>
        <v>5.4451615200000001</v>
      </c>
      <c r="CF54" s="36">
        <f t="shared" si="414"/>
        <v>5.4451615200000001</v>
      </c>
      <c r="CG54" s="36">
        <f t="shared" si="414"/>
        <v>5.4451615200000001</v>
      </c>
      <c r="CH54" s="36">
        <f t="shared" si="414"/>
        <v>5.4451615200000001</v>
      </c>
      <c r="CI54" s="36">
        <f t="shared" si="414"/>
        <v>5.4451615200000001</v>
      </c>
      <c r="CJ54" s="36">
        <f t="shared" si="414"/>
        <v>5.4451615200000001</v>
      </c>
      <c r="CK54" s="36">
        <f t="shared" si="415"/>
        <v>5.4451615200000001</v>
      </c>
      <c r="CL54" s="36">
        <f t="shared" si="415"/>
        <v>5.4451615200000001</v>
      </c>
      <c r="CM54" s="36">
        <f t="shared" si="415"/>
        <v>5.4451615200000001</v>
      </c>
      <c r="CN54" s="36">
        <f t="shared" si="415"/>
        <v>5.4451615200000001</v>
      </c>
      <c r="CO54" s="36">
        <f t="shared" si="415"/>
        <v>5.4451615200000001</v>
      </c>
      <c r="CP54" s="36">
        <f t="shared" si="415"/>
        <v>5.4451615200000001</v>
      </c>
      <c r="CQ54" s="36">
        <f t="shared" si="415"/>
        <v>5.4451615200000001</v>
      </c>
      <c r="CR54" s="36">
        <f t="shared" si="415"/>
        <v>5.4451615200000001</v>
      </c>
      <c r="CS54" s="36">
        <f t="shared" si="415"/>
        <v>5.4451615200000001</v>
      </c>
      <c r="CT54" s="36">
        <f t="shared" si="415"/>
        <v>5.4451615200000001</v>
      </c>
      <c r="CU54" s="36">
        <f t="shared" si="415"/>
        <v>5.4451615200000001</v>
      </c>
      <c r="CV54" s="36">
        <f t="shared" si="415"/>
        <v>5.4451615200000001</v>
      </c>
      <c r="CW54" s="36">
        <f t="shared" si="415"/>
        <v>5.4451615200000001</v>
      </c>
      <c r="CX54" s="36">
        <f t="shared" si="415"/>
        <v>5.4451615200000001</v>
      </c>
      <c r="CY54" s="36">
        <f t="shared" si="415"/>
        <v>5.4451615200000001</v>
      </c>
      <c r="CZ54" s="36">
        <f t="shared" si="415"/>
        <v>5.4451615200000001</v>
      </c>
      <c r="DA54" s="36">
        <f t="shared" si="416"/>
        <v>5.4451615200000001</v>
      </c>
      <c r="DB54" s="36">
        <f t="shared" si="416"/>
        <v>5.4451615200000001</v>
      </c>
      <c r="DC54" s="36">
        <f t="shared" si="416"/>
        <v>5.4451615200000001</v>
      </c>
      <c r="DD54" s="36">
        <f t="shared" si="416"/>
        <v>5.4451615200000001</v>
      </c>
      <c r="DE54" s="36">
        <f t="shared" si="416"/>
        <v>5.4451615200000001</v>
      </c>
      <c r="DF54" s="36">
        <f t="shared" si="416"/>
        <v>5.4451615200000001</v>
      </c>
      <c r="DG54" s="36">
        <f t="shared" si="416"/>
        <v>5.4451615200000001</v>
      </c>
      <c r="DH54" s="36">
        <f t="shared" si="416"/>
        <v>5.4451615200000001</v>
      </c>
      <c r="DI54" s="36">
        <f t="shared" si="416"/>
        <v>5.4451615200000001</v>
      </c>
      <c r="DJ54" s="36">
        <f t="shared" si="416"/>
        <v>5.4451615200000001</v>
      </c>
      <c r="DK54" s="36">
        <f t="shared" si="416"/>
        <v>5.4451615200000001</v>
      </c>
      <c r="DL54" s="36">
        <f t="shared" si="416"/>
        <v>5.4451615200000001</v>
      </c>
      <c r="DM54" s="36">
        <f t="shared" si="416"/>
        <v>5.4451615200000001</v>
      </c>
      <c r="DN54" s="36">
        <f t="shared" si="416"/>
        <v>5.4451615200000001</v>
      </c>
      <c r="DO54" s="36">
        <f t="shared" si="416"/>
        <v>5.4451615200000001</v>
      </c>
      <c r="DP54" s="36">
        <f t="shared" si="416"/>
        <v>5.4451615200000001</v>
      </c>
      <c r="DQ54" s="36">
        <f t="shared" si="417"/>
        <v>5.4451615200000001</v>
      </c>
      <c r="DR54" s="36">
        <f t="shared" si="417"/>
        <v>5.4451615200000001</v>
      </c>
      <c r="DS54" s="36">
        <f t="shared" si="417"/>
        <v>5.4451615200000001</v>
      </c>
      <c r="DT54" s="36">
        <f t="shared" si="417"/>
        <v>5.4451615200000001</v>
      </c>
      <c r="DU54" s="36">
        <f t="shared" si="417"/>
        <v>5.4451615200000001</v>
      </c>
      <c r="DV54" s="36">
        <f t="shared" si="417"/>
        <v>5.4451615200000001</v>
      </c>
      <c r="DW54" s="36">
        <f t="shared" si="417"/>
        <v>5.4451615200000001</v>
      </c>
      <c r="DX54" s="36">
        <f t="shared" si="417"/>
        <v>3.6301076800000001</v>
      </c>
      <c r="DY54" s="36">
        <f t="shared" si="417"/>
        <v>0</v>
      </c>
      <c r="DZ54" s="36">
        <f t="shared" si="417"/>
        <v>0</v>
      </c>
      <c r="EA54" s="36">
        <f t="shared" si="417"/>
        <v>0</v>
      </c>
      <c r="EB54" s="36">
        <f t="shared" si="417"/>
        <v>0</v>
      </c>
      <c r="EC54" s="36">
        <f t="shared" si="417"/>
        <v>0</v>
      </c>
      <c r="ED54" s="36">
        <f t="shared" si="417"/>
        <v>0</v>
      </c>
      <c r="EE54" s="36">
        <f t="shared" si="417"/>
        <v>0</v>
      </c>
      <c r="EF54" s="36">
        <f t="shared" si="417"/>
        <v>0</v>
      </c>
      <c r="EG54" s="36">
        <f t="shared" si="421"/>
        <v>0</v>
      </c>
      <c r="EH54" s="36">
        <f t="shared" si="421"/>
        <v>0</v>
      </c>
      <c r="EI54" s="36">
        <f t="shared" si="421"/>
        <v>0</v>
      </c>
      <c r="EJ54" s="36">
        <f t="shared" si="421"/>
        <v>0</v>
      </c>
      <c r="EK54" s="36">
        <f t="shared" si="421"/>
        <v>0</v>
      </c>
      <c r="EL54" s="36">
        <f t="shared" si="421"/>
        <v>0</v>
      </c>
      <c r="EM54" s="36">
        <f t="shared" si="421"/>
        <v>0</v>
      </c>
      <c r="EN54" s="36">
        <f t="shared" si="421"/>
        <v>0</v>
      </c>
      <c r="EO54" s="36">
        <f t="shared" si="421"/>
        <v>0</v>
      </c>
      <c r="EP54" s="36">
        <f t="shared" si="421"/>
        <v>0</v>
      </c>
      <c r="EQ54" s="36">
        <f t="shared" si="421"/>
        <v>0</v>
      </c>
      <c r="ER54" s="36">
        <f t="shared" si="421"/>
        <v>0</v>
      </c>
      <c r="ES54" s="36">
        <f t="shared" si="421"/>
        <v>0</v>
      </c>
      <c r="ET54" s="36">
        <f t="shared" si="421"/>
        <v>0</v>
      </c>
      <c r="EU54" s="36">
        <f t="shared" si="421"/>
        <v>0</v>
      </c>
      <c r="EV54" s="36">
        <f t="shared" si="418"/>
        <v>0</v>
      </c>
      <c r="EW54" s="36">
        <f t="shared" si="418"/>
        <v>0</v>
      </c>
      <c r="EX54" s="36">
        <f t="shared" si="418"/>
        <v>0</v>
      </c>
      <c r="EY54" s="36">
        <f t="shared" si="418"/>
        <v>0</v>
      </c>
      <c r="EZ54" s="36">
        <f t="shared" si="418"/>
        <v>0</v>
      </c>
      <c r="FA54" s="36">
        <f t="shared" si="418"/>
        <v>0</v>
      </c>
      <c r="FB54" s="36">
        <f t="shared" si="418"/>
        <v>0</v>
      </c>
      <c r="FC54" s="36">
        <f t="shared" si="418"/>
        <v>0</v>
      </c>
      <c r="FD54" s="36">
        <f t="shared" si="418"/>
        <v>0</v>
      </c>
      <c r="FE54" s="36">
        <f t="shared" si="418"/>
        <v>0</v>
      </c>
      <c r="FF54" s="36">
        <f t="shared" si="418"/>
        <v>0</v>
      </c>
      <c r="FG54" s="36">
        <f t="shared" si="418"/>
        <v>0</v>
      </c>
      <c r="FH54" s="36">
        <f t="shared" si="418"/>
        <v>0</v>
      </c>
      <c r="FI54" s="36">
        <f t="shared" si="418"/>
        <v>0</v>
      </c>
      <c r="FJ54" s="36">
        <f t="shared" si="418"/>
        <v>0</v>
      </c>
      <c r="FK54" s="36">
        <f t="shared" si="419"/>
        <v>0</v>
      </c>
      <c r="FL54" s="36">
        <f t="shared" si="419"/>
        <v>0</v>
      </c>
      <c r="FM54" s="36">
        <f t="shared" si="419"/>
        <v>0</v>
      </c>
      <c r="FN54" s="36">
        <f t="shared" si="419"/>
        <v>0</v>
      </c>
      <c r="FO54" s="36">
        <f t="shared" si="419"/>
        <v>0</v>
      </c>
      <c r="FP54" s="36">
        <f t="shared" si="419"/>
        <v>0</v>
      </c>
      <c r="FQ54" s="36">
        <f t="shared" si="419"/>
        <v>0</v>
      </c>
      <c r="FR54" s="36">
        <f t="shared" si="419"/>
        <v>0</v>
      </c>
      <c r="FS54" s="36">
        <f t="shared" si="419"/>
        <v>0</v>
      </c>
      <c r="FT54" s="36">
        <f t="shared" si="419"/>
        <v>0</v>
      </c>
      <c r="FU54" s="36">
        <f t="shared" si="419"/>
        <v>0</v>
      </c>
      <c r="FV54" s="36">
        <f t="shared" si="419"/>
        <v>0</v>
      </c>
      <c r="FW54" s="36">
        <f t="shared" si="419"/>
        <v>0</v>
      </c>
      <c r="FX54" s="36">
        <f t="shared" si="419"/>
        <v>0</v>
      </c>
      <c r="FY54" s="36">
        <f t="shared" si="419"/>
        <v>0</v>
      </c>
      <c r="FZ54" s="36">
        <f t="shared" si="419"/>
        <v>0</v>
      </c>
      <c r="GA54" s="36">
        <f t="shared" si="420"/>
        <v>0</v>
      </c>
      <c r="GB54" s="36">
        <f t="shared" si="420"/>
        <v>0</v>
      </c>
      <c r="GC54" s="36">
        <f t="shared" si="420"/>
        <v>0</v>
      </c>
      <c r="GD54" s="36">
        <f t="shared" si="420"/>
        <v>0</v>
      </c>
      <c r="GE54" s="36">
        <f t="shared" si="420"/>
        <v>0</v>
      </c>
      <c r="GF54" s="36">
        <f t="shared" si="420"/>
        <v>0</v>
      </c>
      <c r="GG54" s="36">
        <f t="shared" si="420"/>
        <v>0</v>
      </c>
      <c r="GH54" s="36">
        <f t="shared" si="420"/>
        <v>0</v>
      </c>
      <c r="GI54" s="36">
        <f t="shared" si="420"/>
        <v>0</v>
      </c>
      <c r="GJ54" s="36">
        <f t="shared" si="420"/>
        <v>0</v>
      </c>
      <c r="GL54" s="29" t="str">
        <f t="shared" si="350"/>
        <v>018/2012</v>
      </c>
      <c r="GM54" s="263">
        <f t="shared" si="423"/>
        <v>1.81505384</v>
      </c>
      <c r="GN54" s="263">
        <f t="shared" si="423"/>
        <v>1.81505384</v>
      </c>
      <c r="GO54" s="263">
        <f t="shared" si="423"/>
        <v>1.81505384</v>
      </c>
      <c r="GP54" s="263">
        <f t="shared" si="423"/>
        <v>1.81505384</v>
      </c>
      <c r="GQ54" s="263">
        <f t="shared" si="423"/>
        <v>1.81505384</v>
      </c>
      <c r="GR54" s="263">
        <f t="shared" si="423"/>
        <v>1.81505384</v>
      </c>
      <c r="GS54" s="263">
        <f t="shared" si="423"/>
        <v>1.81505384</v>
      </c>
      <c r="GT54" s="263">
        <f t="shared" si="423"/>
        <v>1.81505384</v>
      </c>
      <c r="GU54" s="263">
        <f t="shared" si="423"/>
        <v>1.81505384</v>
      </c>
      <c r="GV54" s="263">
        <f t="shared" si="423"/>
        <v>1.81505384</v>
      </c>
      <c r="GW54" s="263">
        <f t="shared" si="423"/>
        <v>1.81505384</v>
      </c>
      <c r="GX54" s="263">
        <f t="shared" si="423"/>
        <v>1.81505384</v>
      </c>
      <c r="GY54" s="471">
        <f t="shared" si="437"/>
        <v>1.81505384</v>
      </c>
      <c r="GZ54" s="471">
        <f t="shared" si="437"/>
        <v>1.81505384</v>
      </c>
      <c r="HA54" s="471">
        <f t="shared" si="437"/>
        <v>1.81505384</v>
      </c>
      <c r="HB54" s="471">
        <f t="shared" si="437"/>
        <v>1.81505384</v>
      </c>
      <c r="HC54" s="471">
        <f t="shared" si="437"/>
        <v>1.81505384</v>
      </c>
      <c r="HD54" s="471">
        <f t="shared" si="437"/>
        <v>1.81505384</v>
      </c>
      <c r="HE54" s="471">
        <f t="shared" si="437"/>
        <v>1.81505384</v>
      </c>
      <c r="HF54" s="471">
        <f t="shared" si="437"/>
        <v>1.81505384</v>
      </c>
      <c r="HG54" s="471">
        <f t="shared" si="437"/>
        <v>1.81505384</v>
      </c>
      <c r="HH54" s="471">
        <f t="shared" si="437"/>
        <v>1.81505384</v>
      </c>
      <c r="HI54" s="471">
        <f t="shared" si="437"/>
        <v>1.81505384</v>
      </c>
      <c r="HJ54" s="471">
        <f t="shared" si="437"/>
        <v>1.81505384</v>
      </c>
      <c r="HK54" s="471">
        <f t="shared" si="437"/>
        <v>1.81505384</v>
      </c>
      <c r="HL54" s="471">
        <f t="shared" si="437"/>
        <v>1.81505384</v>
      </c>
      <c r="HM54" s="471">
        <f t="shared" si="437"/>
        <v>1.81505384</v>
      </c>
      <c r="HN54" s="471">
        <f t="shared" si="437"/>
        <v>1.81505384</v>
      </c>
      <c r="HO54" s="471">
        <f t="shared" si="424"/>
        <v>1.81505384</v>
      </c>
      <c r="HP54" s="471">
        <f t="shared" si="424"/>
        <v>1.81505384</v>
      </c>
      <c r="HQ54" s="471">
        <f t="shared" si="424"/>
        <v>1.81505384</v>
      </c>
      <c r="HR54" s="471">
        <f t="shared" si="424"/>
        <v>1.81505384</v>
      </c>
      <c r="HS54" s="471">
        <f t="shared" si="424"/>
        <v>1.81505384</v>
      </c>
      <c r="HT54" s="471">
        <f t="shared" si="424"/>
        <v>1.81505384</v>
      </c>
      <c r="HU54" s="471">
        <f t="shared" si="424"/>
        <v>1.81505384</v>
      </c>
      <c r="HV54" s="471">
        <f t="shared" si="424"/>
        <v>1.81505384</v>
      </c>
      <c r="HW54" s="471">
        <f t="shared" si="424"/>
        <v>1.81505384</v>
      </c>
      <c r="HX54" s="471">
        <f t="shared" si="424"/>
        <v>1.81505384</v>
      </c>
      <c r="HY54" s="471">
        <f t="shared" si="424"/>
        <v>1.81505384</v>
      </c>
      <c r="HZ54" s="471">
        <f t="shared" si="424"/>
        <v>1.81505384</v>
      </c>
      <c r="IA54" s="471">
        <f t="shared" si="424"/>
        <v>1.81505384</v>
      </c>
      <c r="IB54" s="471">
        <f t="shared" si="424"/>
        <v>1.81505384</v>
      </c>
      <c r="IC54" s="471">
        <f t="shared" si="424"/>
        <v>1.81505384</v>
      </c>
      <c r="ID54" s="471">
        <f t="shared" si="385"/>
        <v>1.81505384</v>
      </c>
      <c r="IE54" s="471">
        <f t="shared" si="438"/>
        <v>1.81505384</v>
      </c>
      <c r="IF54" s="471">
        <f t="shared" si="438"/>
        <v>1.81505384</v>
      </c>
      <c r="IG54" s="471">
        <f t="shared" si="438"/>
        <v>1.81505384</v>
      </c>
      <c r="IH54" s="471">
        <f t="shared" si="438"/>
        <v>1.81505384</v>
      </c>
      <c r="II54" s="471">
        <f t="shared" si="438"/>
        <v>1.81505384</v>
      </c>
      <c r="IJ54" s="471">
        <f t="shared" si="438"/>
        <v>1.81505384</v>
      </c>
      <c r="IK54" s="471">
        <f t="shared" si="438"/>
        <v>1.81505384</v>
      </c>
      <c r="IL54" s="471">
        <f t="shared" si="438"/>
        <v>1.81505384</v>
      </c>
      <c r="IM54" s="471">
        <f t="shared" si="438"/>
        <v>1.81505384</v>
      </c>
      <c r="IN54" s="471">
        <f t="shared" si="438"/>
        <v>1.81505384</v>
      </c>
      <c r="IO54" s="471">
        <f t="shared" si="438"/>
        <v>1.81505384</v>
      </c>
      <c r="IP54" s="471">
        <f t="shared" si="438"/>
        <v>1.81505384</v>
      </c>
      <c r="IQ54" s="471">
        <f t="shared" si="438"/>
        <v>1.81505384</v>
      </c>
      <c r="IR54" s="471">
        <f t="shared" si="438"/>
        <v>1.81505384</v>
      </c>
      <c r="IS54" s="471">
        <f t="shared" si="438"/>
        <v>1.81505384</v>
      </c>
      <c r="IT54" s="471">
        <f t="shared" si="438"/>
        <v>1.81505384</v>
      </c>
      <c r="IU54" s="471">
        <f t="shared" si="425"/>
        <v>1.81505384</v>
      </c>
      <c r="IV54" s="471">
        <f t="shared" si="425"/>
        <v>1.81505384</v>
      </c>
      <c r="IW54" s="471">
        <f t="shared" si="425"/>
        <v>1.81505384</v>
      </c>
      <c r="IX54" s="471">
        <f t="shared" si="425"/>
        <v>1.81505384</v>
      </c>
      <c r="IY54" s="471">
        <f t="shared" si="425"/>
        <v>1.81505384</v>
      </c>
      <c r="IZ54" s="471">
        <f t="shared" si="425"/>
        <v>1.81505384</v>
      </c>
      <c r="JA54" s="471">
        <f t="shared" si="425"/>
        <v>1.81505384</v>
      </c>
      <c r="JB54" s="471">
        <f t="shared" si="425"/>
        <v>1.81505384</v>
      </c>
      <c r="JC54" s="471">
        <f t="shared" si="425"/>
        <v>1.81505384</v>
      </c>
      <c r="JD54" s="471">
        <f t="shared" si="425"/>
        <v>1.81505384</v>
      </c>
      <c r="JE54" s="471">
        <f t="shared" si="425"/>
        <v>1.81505384</v>
      </c>
      <c r="JF54" s="471">
        <f t="shared" si="425"/>
        <v>1.81505384</v>
      </c>
      <c r="JG54" s="471">
        <f t="shared" si="425"/>
        <v>1.81505384</v>
      </c>
      <c r="JH54" s="471">
        <f t="shared" si="425"/>
        <v>1.81505384</v>
      </c>
      <c r="JI54" s="471">
        <f t="shared" si="425"/>
        <v>1.81505384</v>
      </c>
      <c r="JJ54" s="471">
        <f t="shared" si="387"/>
        <v>1.81505384</v>
      </c>
      <c r="JK54" s="471">
        <f t="shared" si="439"/>
        <v>1.81505384</v>
      </c>
      <c r="JL54" s="471">
        <f t="shared" si="439"/>
        <v>1.81505384</v>
      </c>
      <c r="JM54" s="471">
        <f t="shared" si="439"/>
        <v>1.81505384</v>
      </c>
      <c r="JN54" s="471">
        <f t="shared" si="439"/>
        <v>1.81505384</v>
      </c>
      <c r="JO54" s="471">
        <f t="shared" si="439"/>
        <v>1.81505384</v>
      </c>
      <c r="JP54" s="471">
        <f t="shared" si="439"/>
        <v>1.81505384</v>
      </c>
      <c r="JQ54" s="471">
        <f t="shared" si="439"/>
        <v>1.81505384</v>
      </c>
      <c r="JR54" s="471">
        <f t="shared" si="439"/>
        <v>1.81505384</v>
      </c>
      <c r="JS54" s="471">
        <f t="shared" si="439"/>
        <v>1.81505384</v>
      </c>
      <c r="JT54" s="471">
        <f t="shared" si="439"/>
        <v>1.81505384</v>
      </c>
      <c r="JU54" s="471">
        <f t="shared" si="439"/>
        <v>1.81505384</v>
      </c>
      <c r="JV54" s="471">
        <f t="shared" si="439"/>
        <v>1.81505384</v>
      </c>
      <c r="JW54" s="471">
        <f t="shared" si="439"/>
        <v>1.81505384</v>
      </c>
      <c r="JX54" s="471">
        <f t="shared" si="439"/>
        <v>1.81505384</v>
      </c>
      <c r="JY54" s="471">
        <f t="shared" si="439"/>
        <v>1.81505384</v>
      </c>
      <c r="JZ54" s="471">
        <f t="shared" si="439"/>
        <v>1.81505384</v>
      </c>
      <c r="KA54" s="471">
        <f t="shared" si="426"/>
        <v>1.81505384</v>
      </c>
      <c r="KB54" s="471">
        <f t="shared" si="426"/>
        <v>1.81505384</v>
      </c>
      <c r="KC54" s="471">
        <f t="shared" si="426"/>
        <v>1.81505384</v>
      </c>
      <c r="KD54" s="471">
        <f t="shared" si="426"/>
        <v>1.81505384</v>
      </c>
      <c r="KE54" s="471">
        <f t="shared" si="426"/>
        <v>1.81505384</v>
      </c>
      <c r="KF54" s="471">
        <f t="shared" si="426"/>
        <v>1.81505384</v>
      </c>
      <c r="KG54" s="471">
        <f t="shared" si="426"/>
        <v>1.81505384</v>
      </c>
      <c r="KH54" s="471">
        <f t="shared" si="426"/>
        <v>1.81505384</v>
      </c>
      <c r="KI54" s="471">
        <f t="shared" si="426"/>
        <v>1.81505384</v>
      </c>
      <c r="KJ54" s="471">
        <f t="shared" si="426"/>
        <v>1.81505384</v>
      </c>
      <c r="KK54" s="471">
        <f t="shared" si="426"/>
        <v>1.81505384</v>
      </c>
      <c r="KL54" s="471">
        <f t="shared" si="426"/>
        <v>1.81505384</v>
      </c>
      <c r="KM54" s="471">
        <f t="shared" si="426"/>
        <v>1.81505384</v>
      </c>
      <c r="KN54" s="471">
        <f t="shared" si="426"/>
        <v>1.81505384</v>
      </c>
      <c r="KO54" s="471">
        <f t="shared" si="426"/>
        <v>1.81505384</v>
      </c>
      <c r="KP54" s="471">
        <f t="shared" si="389"/>
        <v>1.81505384</v>
      </c>
      <c r="KQ54" s="471">
        <f t="shared" si="440"/>
        <v>1.81505384</v>
      </c>
      <c r="KR54" s="471">
        <f t="shared" si="440"/>
        <v>1.81505384</v>
      </c>
      <c r="KS54" s="471">
        <f t="shared" si="440"/>
        <v>1.81505384</v>
      </c>
      <c r="KT54" s="471">
        <f t="shared" si="440"/>
        <v>1.81505384</v>
      </c>
      <c r="KU54" s="471">
        <f t="shared" si="440"/>
        <v>1.81505384</v>
      </c>
      <c r="KV54" s="471">
        <f t="shared" si="440"/>
        <v>1.81505384</v>
      </c>
      <c r="KW54" s="471">
        <f t="shared" si="440"/>
        <v>1.81505384</v>
      </c>
      <c r="KX54" s="471">
        <f t="shared" si="440"/>
        <v>1.81505384</v>
      </c>
      <c r="KY54" s="471">
        <f t="shared" si="440"/>
        <v>1.81505384</v>
      </c>
      <c r="KZ54" s="471">
        <f t="shared" si="440"/>
        <v>1.81505384</v>
      </c>
      <c r="LA54" s="471">
        <f t="shared" si="440"/>
        <v>1.81505384</v>
      </c>
      <c r="LB54" s="471">
        <f t="shared" si="440"/>
        <v>1.81505384</v>
      </c>
      <c r="LC54" s="471">
        <f t="shared" si="440"/>
        <v>1.81505384</v>
      </c>
      <c r="LD54" s="471">
        <f t="shared" si="440"/>
        <v>1.81505384</v>
      </c>
      <c r="LE54" s="471">
        <f t="shared" si="440"/>
        <v>1.81505384</v>
      </c>
      <c r="LF54" s="471">
        <f t="shared" si="440"/>
        <v>1.81505384</v>
      </c>
      <c r="LG54" s="471">
        <f t="shared" si="427"/>
        <v>1.81505384</v>
      </c>
      <c r="LH54" s="471">
        <f t="shared" si="427"/>
        <v>1.81505384</v>
      </c>
      <c r="LI54" s="471">
        <f t="shared" si="427"/>
        <v>1.81505384</v>
      </c>
      <c r="LJ54" s="471">
        <f t="shared" si="427"/>
        <v>1.81505384</v>
      </c>
      <c r="LK54" s="471">
        <f t="shared" si="427"/>
        <v>1.81505384</v>
      </c>
      <c r="LL54" s="471">
        <f t="shared" si="427"/>
        <v>1.81505384</v>
      </c>
      <c r="LM54" s="471">
        <f t="shared" si="427"/>
        <v>1.81505384</v>
      </c>
      <c r="LN54" s="471">
        <f t="shared" si="427"/>
        <v>1.81505384</v>
      </c>
      <c r="LO54" s="471">
        <f t="shared" si="427"/>
        <v>1.81505384</v>
      </c>
      <c r="LP54" s="471">
        <f t="shared" si="427"/>
        <v>1.81505384</v>
      </c>
      <c r="LQ54" s="471">
        <f t="shared" si="427"/>
        <v>1.81505384</v>
      </c>
      <c r="LR54" s="471">
        <f t="shared" si="427"/>
        <v>1.81505384</v>
      </c>
      <c r="LS54" s="471">
        <f t="shared" si="427"/>
        <v>1.81505384</v>
      </c>
      <c r="LT54" s="471">
        <f t="shared" si="427"/>
        <v>1.81505384</v>
      </c>
      <c r="LU54" s="471">
        <f t="shared" si="427"/>
        <v>1.81505384</v>
      </c>
      <c r="LV54" s="471">
        <f t="shared" si="391"/>
        <v>1.81505384</v>
      </c>
      <c r="LW54" s="471">
        <f t="shared" si="441"/>
        <v>1.81505384</v>
      </c>
      <c r="LX54" s="471">
        <f t="shared" si="441"/>
        <v>1.81505384</v>
      </c>
      <c r="LY54" s="471">
        <f t="shared" si="441"/>
        <v>1.81505384</v>
      </c>
      <c r="LZ54" s="471">
        <f t="shared" si="441"/>
        <v>1.81505384</v>
      </c>
      <c r="MA54" s="471">
        <f t="shared" si="441"/>
        <v>1.81505384</v>
      </c>
      <c r="MB54" s="471">
        <f t="shared" si="441"/>
        <v>1.81505384</v>
      </c>
      <c r="MC54" s="471">
        <f t="shared" si="441"/>
        <v>1.81505384</v>
      </c>
      <c r="MD54" s="471">
        <f t="shared" si="441"/>
        <v>1.81505384</v>
      </c>
      <c r="ME54" s="471">
        <f t="shared" si="441"/>
        <v>1.81505384</v>
      </c>
      <c r="MF54" s="471">
        <f t="shared" si="441"/>
        <v>1.81505384</v>
      </c>
      <c r="MG54" s="471">
        <f t="shared" si="441"/>
        <v>1.81505384</v>
      </c>
      <c r="MH54" s="471">
        <f t="shared" si="441"/>
        <v>1.81505384</v>
      </c>
      <c r="MI54" s="471">
        <f t="shared" si="441"/>
        <v>1.81505384</v>
      </c>
      <c r="MJ54" s="471">
        <f t="shared" si="441"/>
        <v>1.81505384</v>
      </c>
      <c r="MK54" s="471">
        <f t="shared" si="441"/>
        <v>1.81505384</v>
      </c>
      <c r="ML54" s="471">
        <f t="shared" si="441"/>
        <v>1.81505384</v>
      </c>
      <c r="MM54" s="471">
        <f t="shared" si="428"/>
        <v>1.81505384</v>
      </c>
      <c r="MN54" s="471">
        <f t="shared" si="428"/>
        <v>1.81505384</v>
      </c>
      <c r="MO54" s="471">
        <f t="shared" si="428"/>
        <v>1.81505384</v>
      </c>
      <c r="MP54" s="471">
        <f t="shared" si="428"/>
        <v>1.81505384</v>
      </c>
      <c r="MQ54" s="471">
        <f t="shared" si="428"/>
        <v>1.81505384</v>
      </c>
      <c r="MR54" s="471">
        <f t="shared" si="428"/>
        <v>1.81505384</v>
      </c>
      <c r="MS54" s="471">
        <f t="shared" si="428"/>
        <v>1.81505384</v>
      </c>
      <c r="MT54" s="471">
        <f t="shared" si="428"/>
        <v>1.81505384</v>
      </c>
      <c r="MU54" s="471">
        <f t="shared" si="428"/>
        <v>1.81505384</v>
      </c>
      <c r="MV54" s="471">
        <f t="shared" si="428"/>
        <v>1.81505384</v>
      </c>
      <c r="MW54" s="471">
        <f t="shared" si="428"/>
        <v>1.81505384</v>
      </c>
      <c r="MX54" s="471">
        <f t="shared" si="428"/>
        <v>1.81505384</v>
      </c>
      <c r="MY54" s="471">
        <f t="shared" si="428"/>
        <v>1.81505384</v>
      </c>
      <c r="MZ54" s="471">
        <f t="shared" si="428"/>
        <v>1.81505384</v>
      </c>
      <c r="NA54" s="471">
        <f t="shared" si="428"/>
        <v>1.81505384</v>
      </c>
      <c r="NB54" s="471">
        <f t="shared" si="393"/>
        <v>1.81505384</v>
      </c>
      <c r="NC54" s="471">
        <f t="shared" si="442"/>
        <v>1.81505384</v>
      </c>
      <c r="ND54" s="471">
        <f t="shared" si="442"/>
        <v>1.81505384</v>
      </c>
      <c r="NE54" s="471">
        <f t="shared" si="442"/>
        <v>1.81505384</v>
      </c>
      <c r="NF54" s="471">
        <f t="shared" si="442"/>
        <v>1.81505384</v>
      </c>
      <c r="NG54" s="471">
        <f t="shared" si="442"/>
        <v>1.81505384</v>
      </c>
      <c r="NH54" s="471">
        <f t="shared" si="442"/>
        <v>1.81505384</v>
      </c>
      <c r="NI54" s="471">
        <f t="shared" si="442"/>
        <v>1.81505384</v>
      </c>
      <c r="NJ54" s="471">
        <f t="shared" si="442"/>
        <v>1.81505384</v>
      </c>
      <c r="NK54" s="471">
        <f t="shared" si="442"/>
        <v>1.81505384</v>
      </c>
      <c r="NL54" s="471">
        <f t="shared" si="442"/>
        <v>1.81505384</v>
      </c>
      <c r="NM54" s="471">
        <f t="shared" si="442"/>
        <v>1.81505384</v>
      </c>
      <c r="NN54" s="471">
        <f t="shared" si="442"/>
        <v>1.81505384</v>
      </c>
      <c r="NO54" s="471">
        <f t="shared" si="442"/>
        <v>1.81505384</v>
      </c>
      <c r="NP54" s="471">
        <f t="shared" si="442"/>
        <v>1.81505384</v>
      </c>
      <c r="NQ54" s="471">
        <f t="shared" si="442"/>
        <v>1.81505384</v>
      </c>
      <c r="NR54" s="471">
        <f t="shared" si="442"/>
        <v>1.81505384</v>
      </c>
      <c r="NS54" s="471">
        <f t="shared" si="429"/>
        <v>1.81505384</v>
      </c>
      <c r="NT54" s="471">
        <f t="shared" si="429"/>
        <v>1.81505384</v>
      </c>
      <c r="NU54" s="471">
        <f t="shared" si="429"/>
        <v>1.81505384</v>
      </c>
      <c r="NV54" s="471">
        <f t="shared" si="429"/>
        <v>1.81505384</v>
      </c>
      <c r="NW54" s="471">
        <f t="shared" si="429"/>
        <v>1.81505384</v>
      </c>
      <c r="NX54" s="471">
        <f t="shared" si="429"/>
        <v>1.81505384</v>
      </c>
      <c r="NY54" s="471">
        <f t="shared" si="429"/>
        <v>1.81505384</v>
      </c>
      <c r="NZ54" s="471">
        <f t="shared" si="429"/>
        <v>1.81505384</v>
      </c>
      <c r="OA54" s="471">
        <f t="shared" si="429"/>
        <v>1.81505384</v>
      </c>
      <c r="OB54" s="471">
        <f t="shared" si="429"/>
        <v>1.81505384</v>
      </c>
      <c r="OC54" s="471">
        <f t="shared" si="429"/>
        <v>1.81505384</v>
      </c>
      <c r="OD54" s="471">
        <f t="shared" si="429"/>
        <v>1.81505384</v>
      </c>
      <c r="OE54" s="471">
        <f t="shared" si="429"/>
        <v>1.81505384</v>
      </c>
      <c r="OF54" s="471">
        <f t="shared" si="429"/>
        <v>1.81505384</v>
      </c>
      <c r="OG54" s="471">
        <f t="shared" si="429"/>
        <v>1.81505384</v>
      </c>
      <c r="OH54" s="471">
        <f t="shared" si="395"/>
        <v>1.81505384</v>
      </c>
      <c r="OI54" s="471">
        <f t="shared" si="443"/>
        <v>1.81505384</v>
      </c>
      <c r="OJ54" s="471">
        <f t="shared" si="443"/>
        <v>1.81505384</v>
      </c>
      <c r="OK54" s="471">
        <f t="shared" si="443"/>
        <v>1.81505384</v>
      </c>
      <c r="OL54" s="471">
        <f t="shared" si="443"/>
        <v>1.81505384</v>
      </c>
      <c r="OM54" s="471">
        <f t="shared" si="443"/>
        <v>1.81505384</v>
      </c>
      <c r="ON54" s="471">
        <f t="shared" si="443"/>
        <v>1.81505384</v>
      </c>
      <c r="OO54" s="471">
        <f t="shared" si="443"/>
        <v>1.81505384</v>
      </c>
      <c r="OP54" s="471">
        <f t="shared" si="443"/>
        <v>1.81505384</v>
      </c>
      <c r="OQ54" s="471">
        <f t="shared" si="443"/>
        <v>1.81505384</v>
      </c>
      <c r="OR54" s="471">
        <f t="shared" si="443"/>
        <v>1.81505384</v>
      </c>
      <c r="OS54" s="471">
        <f t="shared" si="443"/>
        <v>1.81505384</v>
      </c>
      <c r="OT54" s="471">
        <f t="shared" si="443"/>
        <v>0</v>
      </c>
      <c r="OU54" s="471">
        <f t="shared" si="443"/>
        <v>0</v>
      </c>
      <c r="OV54" s="471">
        <f t="shared" si="443"/>
        <v>0</v>
      </c>
      <c r="OW54" s="471">
        <f t="shared" si="443"/>
        <v>0</v>
      </c>
      <c r="OX54" s="471">
        <f t="shared" si="443"/>
        <v>0</v>
      </c>
      <c r="OY54" s="471">
        <f t="shared" si="430"/>
        <v>0</v>
      </c>
      <c r="OZ54" s="471">
        <f t="shared" si="430"/>
        <v>0</v>
      </c>
      <c r="PA54" s="471">
        <f t="shared" si="430"/>
        <v>0</v>
      </c>
      <c r="PB54" s="471">
        <f t="shared" si="430"/>
        <v>0</v>
      </c>
      <c r="PC54" s="471">
        <f t="shared" si="430"/>
        <v>0</v>
      </c>
      <c r="PD54" s="471">
        <f t="shared" si="430"/>
        <v>0</v>
      </c>
      <c r="PE54" s="471">
        <f t="shared" si="430"/>
        <v>0</v>
      </c>
      <c r="PF54" s="471">
        <f t="shared" si="430"/>
        <v>0</v>
      </c>
      <c r="PG54" s="471">
        <f t="shared" si="430"/>
        <v>0</v>
      </c>
      <c r="PH54" s="471">
        <f t="shared" si="430"/>
        <v>0</v>
      </c>
      <c r="PI54" s="471">
        <f t="shared" si="430"/>
        <v>0</v>
      </c>
      <c r="PJ54" s="471">
        <f t="shared" si="430"/>
        <v>0</v>
      </c>
      <c r="PK54" s="471">
        <f t="shared" si="430"/>
        <v>0</v>
      </c>
      <c r="PL54" s="471">
        <f t="shared" si="430"/>
        <v>0</v>
      </c>
      <c r="PM54" s="471">
        <f t="shared" si="430"/>
        <v>0</v>
      </c>
      <c r="PN54" s="471">
        <f t="shared" si="397"/>
        <v>0</v>
      </c>
      <c r="PO54" s="471">
        <f t="shared" si="444"/>
        <v>0</v>
      </c>
      <c r="PP54" s="471">
        <f t="shared" si="444"/>
        <v>0</v>
      </c>
      <c r="PQ54" s="471">
        <f t="shared" si="444"/>
        <v>0</v>
      </c>
      <c r="PR54" s="471">
        <f t="shared" si="444"/>
        <v>0</v>
      </c>
      <c r="PS54" s="471">
        <f t="shared" si="444"/>
        <v>0</v>
      </c>
      <c r="PT54" s="471">
        <f t="shared" si="444"/>
        <v>0</v>
      </c>
      <c r="PU54" s="471">
        <f t="shared" si="444"/>
        <v>0</v>
      </c>
      <c r="PV54" s="471">
        <f t="shared" si="444"/>
        <v>0</v>
      </c>
      <c r="PW54" s="471">
        <f t="shared" si="444"/>
        <v>0</v>
      </c>
      <c r="PX54" s="471">
        <f t="shared" si="444"/>
        <v>0</v>
      </c>
      <c r="PY54" s="471">
        <f t="shared" si="444"/>
        <v>0</v>
      </c>
      <c r="PZ54" s="471">
        <f t="shared" si="444"/>
        <v>0</v>
      </c>
      <c r="QA54" s="471">
        <f t="shared" si="444"/>
        <v>0</v>
      </c>
      <c r="QB54" s="471">
        <f t="shared" si="444"/>
        <v>0</v>
      </c>
      <c r="QC54" s="471">
        <f t="shared" si="444"/>
        <v>0</v>
      </c>
      <c r="QD54" s="471">
        <f t="shared" si="444"/>
        <v>0</v>
      </c>
      <c r="QE54" s="471">
        <f t="shared" si="431"/>
        <v>0</v>
      </c>
      <c r="QF54" s="471">
        <f t="shared" si="431"/>
        <v>0</v>
      </c>
      <c r="QG54" s="471">
        <f t="shared" si="431"/>
        <v>0</v>
      </c>
      <c r="QH54" s="471">
        <f t="shared" si="431"/>
        <v>0</v>
      </c>
      <c r="QI54" s="471">
        <f t="shared" si="431"/>
        <v>0</v>
      </c>
      <c r="QJ54" s="471">
        <f t="shared" si="431"/>
        <v>0</v>
      </c>
      <c r="QK54" s="471">
        <f t="shared" si="431"/>
        <v>0</v>
      </c>
      <c r="QL54" s="471">
        <f t="shared" si="431"/>
        <v>0</v>
      </c>
      <c r="QM54" s="471">
        <f t="shared" si="431"/>
        <v>0</v>
      </c>
      <c r="QN54" s="471">
        <f t="shared" si="431"/>
        <v>0</v>
      </c>
      <c r="QO54" s="471">
        <f t="shared" si="431"/>
        <v>0</v>
      </c>
      <c r="QP54" s="471">
        <f t="shared" si="431"/>
        <v>0</v>
      </c>
      <c r="QQ54" s="471">
        <f t="shared" si="431"/>
        <v>0</v>
      </c>
      <c r="QR54" s="471">
        <f t="shared" si="431"/>
        <v>0</v>
      </c>
      <c r="QS54" s="471">
        <f t="shared" si="431"/>
        <v>0</v>
      </c>
      <c r="QT54" s="471">
        <f t="shared" si="399"/>
        <v>0</v>
      </c>
      <c r="QU54" s="471">
        <f t="shared" si="445"/>
        <v>0</v>
      </c>
      <c r="QV54" s="471">
        <f t="shared" si="445"/>
        <v>0</v>
      </c>
      <c r="QW54" s="471">
        <f t="shared" si="445"/>
        <v>0</v>
      </c>
      <c r="QX54" s="471">
        <f t="shared" si="445"/>
        <v>0</v>
      </c>
      <c r="QY54" s="471">
        <f t="shared" si="445"/>
        <v>0</v>
      </c>
      <c r="QZ54" s="471">
        <f t="shared" si="445"/>
        <v>0</v>
      </c>
      <c r="RA54" s="471">
        <f t="shared" si="445"/>
        <v>0</v>
      </c>
      <c r="RB54" s="471">
        <f t="shared" si="445"/>
        <v>0</v>
      </c>
      <c r="RC54" s="471">
        <f t="shared" si="445"/>
        <v>0</v>
      </c>
      <c r="RD54" s="471">
        <f t="shared" si="445"/>
        <v>0</v>
      </c>
      <c r="RE54" s="471">
        <f t="shared" si="445"/>
        <v>0</v>
      </c>
      <c r="RF54" s="471">
        <f t="shared" si="445"/>
        <v>0</v>
      </c>
      <c r="RG54" s="471">
        <f t="shared" si="445"/>
        <v>0</v>
      </c>
      <c r="RH54" s="471">
        <f t="shared" si="445"/>
        <v>0</v>
      </c>
      <c r="RI54" s="471">
        <f t="shared" si="445"/>
        <v>0</v>
      </c>
      <c r="RJ54" s="471">
        <f t="shared" si="445"/>
        <v>0</v>
      </c>
      <c r="RK54" s="471">
        <f t="shared" si="432"/>
        <v>0</v>
      </c>
      <c r="RL54" s="471">
        <f t="shared" si="432"/>
        <v>0</v>
      </c>
      <c r="RM54" s="471">
        <f t="shared" si="432"/>
        <v>0</v>
      </c>
      <c r="RN54" s="471">
        <f t="shared" si="432"/>
        <v>0</v>
      </c>
      <c r="RO54" s="471">
        <f t="shared" si="432"/>
        <v>0</v>
      </c>
      <c r="RP54" s="471">
        <f t="shared" si="432"/>
        <v>0</v>
      </c>
      <c r="RQ54" s="471">
        <f t="shared" si="432"/>
        <v>0</v>
      </c>
      <c r="RR54" s="471">
        <f t="shared" si="432"/>
        <v>0</v>
      </c>
      <c r="RS54" s="471">
        <f t="shared" si="432"/>
        <v>0</v>
      </c>
      <c r="RT54" s="471">
        <f t="shared" si="432"/>
        <v>0</v>
      </c>
      <c r="RU54" s="471">
        <f t="shared" si="432"/>
        <v>0</v>
      </c>
      <c r="RV54" s="471">
        <f t="shared" si="432"/>
        <v>0</v>
      </c>
      <c r="RW54" s="471">
        <f t="shared" si="432"/>
        <v>0</v>
      </c>
      <c r="RX54" s="471">
        <f t="shared" si="432"/>
        <v>0</v>
      </c>
      <c r="RY54" s="471">
        <f t="shared" si="432"/>
        <v>0</v>
      </c>
      <c r="RZ54" s="471">
        <f t="shared" si="401"/>
        <v>0</v>
      </c>
      <c r="SA54" s="471">
        <f t="shared" si="446"/>
        <v>0</v>
      </c>
      <c r="SB54" s="471">
        <f t="shared" si="446"/>
        <v>0</v>
      </c>
      <c r="SC54" s="471">
        <f t="shared" si="446"/>
        <v>0</v>
      </c>
      <c r="SD54" s="471">
        <f t="shared" si="446"/>
        <v>0</v>
      </c>
      <c r="SE54" s="471">
        <f t="shared" si="446"/>
        <v>0</v>
      </c>
      <c r="SF54" s="471">
        <f t="shared" si="446"/>
        <v>0</v>
      </c>
      <c r="SG54" s="471">
        <f t="shared" si="446"/>
        <v>0</v>
      </c>
      <c r="SH54" s="471">
        <f t="shared" si="446"/>
        <v>0</v>
      </c>
      <c r="SI54" s="471">
        <f t="shared" si="446"/>
        <v>0</v>
      </c>
      <c r="SJ54" s="471">
        <f t="shared" si="446"/>
        <v>0</v>
      </c>
      <c r="SK54" s="471">
        <f t="shared" si="446"/>
        <v>0</v>
      </c>
      <c r="SL54" s="471">
        <f t="shared" si="446"/>
        <v>0</v>
      </c>
      <c r="SM54" s="471">
        <f t="shared" si="446"/>
        <v>0</v>
      </c>
      <c r="SN54" s="471">
        <f t="shared" si="446"/>
        <v>0</v>
      </c>
      <c r="SO54" s="471">
        <f t="shared" si="446"/>
        <v>0</v>
      </c>
      <c r="SP54" s="471">
        <f t="shared" si="446"/>
        <v>0</v>
      </c>
      <c r="SQ54" s="471">
        <f t="shared" si="433"/>
        <v>0</v>
      </c>
      <c r="SR54" s="471">
        <f t="shared" si="433"/>
        <v>0</v>
      </c>
      <c r="SS54" s="471">
        <f t="shared" si="433"/>
        <v>0</v>
      </c>
      <c r="ST54" s="471">
        <f t="shared" si="433"/>
        <v>0</v>
      </c>
      <c r="SU54" s="471">
        <f t="shared" si="433"/>
        <v>0</v>
      </c>
      <c r="SV54" s="471">
        <f t="shared" si="433"/>
        <v>0</v>
      </c>
      <c r="SW54" s="471">
        <f t="shared" si="433"/>
        <v>0</v>
      </c>
      <c r="SX54" s="471">
        <f t="shared" si="433"/>
        <v>0</v>
      </c>
      <c r="SY54" s="471">
        <f t="shared" si="433"/>
        <v>0</v>
      </c>
      <c r="SZ54" s="471">
        <f t="shared" si="433"/>
        <v>0</v>
      </c>
      <c r="TA54" s="471">
        <f t="shared" si="433"/>
        <v>0</v>
      </c>
      <c r="TB54" s="471">
        <f t="shared" si="433"/>
        <v>0</v>
      </c>
      <c r="TC54" s="471">
        <f t="shared" si="433"/>
        <v>0</v>
      </c>
      <c r="TD54" s="471">
        <f t="shared" si="433"/>
        <v>0</v>
      </c>
      <c r="TE54" s="471">
        <f t="shared" si="433"/>
        <v>0</v>
      </c>
      <c r="TF54" s="471">
        <f t="shared" si="403"/>
        <v>0</v>
      </c>
      <c r="TG54" s="471">
        <f t="shared" si="447"/>
        <v>0</v>
      </c>
      <c r="TH54" s="471">
        <f t="shared" si="447"/>
        <v>0</v>
      </c>
      <c r="TI54" s="471">
        <f t="shared" si="447"/>
        <v>0</v>
      </c>
      <c r="TJ54" s="471">
        <f t="shared" si="447"/>
        <v>0</v>
      </c>
      <c r="TK54" s="471">
        <f t="shared" si="447"/>
        <v>0</v>
      </c>
      <c r="TL54" s="471">
        <f t="shared" si="447"/>
        <v>0</v>
      </c>
      <c r="TM54" s="471">
        <f t="shared" si="447"/>
        <v>0</v>
      </c>
      <c r="TN54" s="471">
        <f t="shared" si="447"/>
        <v>0</v>
      </c>
      <c r="TO54" s="471">
        <f t="shared" si="447"/>
        <v>0</v>
      </c>
      <c r="TP54" s="471">
        <f t="shared" si="447"/>
        <v>0</v>
      </c>
      <c r="TQ54" s="471">
        <f t="shared" si="447"/>
        <v>0</v>
      </c>
      <c r="TR54" s="471">
        <f t="shared" si="447"/>
        <v>0</v>
      </c>
      <c r="TS54" s="471">
        <f t="shared" si="447"/>
        <v>0</v>
      </c>
      <c r="TT54" s="471">
        <f t="shared" si="447"/>
        <v>0</v>
      </c>
      <c r="TU54" s="471">
        <f t="shared" si="447"/>
        <v>0</v>
      </c>
      <c r="TV54" s="471">
        <f t="shared" si="447"/>
        <v>0</v>
      </c>
      <c r="TW54" s="471">
        <f t="shared" si="434"/>
        <v>0</v>
      </c>
      <c r="TX54" s="471">
        <f t="shared" si="434"/>
        <v>0</v>
      </c>
      <c r="TY54" s="471">
        <f t="shared" si="434"/>
        <v>0</v>
      </c>
      <c r="TZ54" s="471">
        <f t="shared" si="434"/>
        <v>0</v>
      </c>
      <c r="UA54" s="471">
        <f t="shared" si="434"/>
        <v>0</v>
      </c>
      <c r="UB54" s="471">
        <f t="shared" si="434"/>
        <v>0</v>
      </c>
      <c r="UC54" s="471">
        <f t="shared" si="434"/>
        <v>0</v>
      </c>
      <c r="UD54" s="471">
        <f t="shared" si="434"/>
        <v>0</v>
      </c>
      <c r="UE54" s="471">
        <f t="shared" si="434"/>
        <v>0</v>
      </c>
      <c r="UF54" s="471">
        <f t="shared" si="434"/>
        <v>0</v>
      </c>
      <c r="UG54" s="471">
        <f t="shared" si="434"/>
        <v>0</v>
      </c>
      <c r="UH54" s="471">
        <f t="shared" si="434"/>
        <v>0</v>
      </c>
      <c r="UI54" s="471">
        <f t="shared" si="434"/>
        <v>0</v>
      </c>
      <c r="UJ54" s="471">
        <f t="shared" si="434"/>
        <v>0</v>
      </c>
      <c r="UK54" s="471">
        <f t="shared" si="434"/>
        <v>0</v>
      </c>
      <c r="UL54" s="471">
        <f t="shared" si="405"/>
        <v>0</v>
      </c>
      <c r="UM54" s="471">
        <f t="shared" si="448"/>
        <v>0</v>
      </c>
      <c r="UN54" s="471">
        <f t="shared" si="448"/>
        <v>0</v>
      </c>
      <c r="UO54" s="471">
        <f t="shared" si="448"/>
        <v>0</v>
      </c>
      <c r="UP54" s="471">
        <f t="shared" si="448"/>
        <v>0</v>
      </c>
      <c r="UQ54" s="471">
        <f t="shared" si="448"/>
        <v>0</v>
      </c>
      <c r="UR54" s="471">
        <f t="shared" si="448"/>
        <v>0</v>
      </c>
      <c r="US54" s="471">
        <f t="shared" si="448"/>
        <v>0</v>
      </c>
      <c r="UT54" s="471">
        <f t="shared" si="448"/>
        <v>0</v>
      </c>
      <c r="UU54" s="471">
        <f t="shared" si="448"/>
        <v>0</v>
      </c>
      <c r="UV54" s="471">
        <f t="shared" si="448"/>
        <v>0</v>
      </c>
      <c r="UW54" s="471">
        <f t="shared" si="448"/>
        <v>0</v>
      </c>
      <c r="UX54" s="471">
        <f t="shared" si="448"/>
        <v>0</v>
      </c>
      <c r="UY54" s="471">
        <f t="shared" si="448"/>
        <v>0</v>
      </c>
      <c r="UZ54" s="471">
        <f t="shared" si="448"/>
        <v>0</v>
      </c>
      <c r="VA54" s="471">
        <f t="shared" si="448"/>
        <v>0</v>
      </c>
      <c r="VB54" s="471">
        <f t="shared" si="448"/>
        <v>0</v>
      </c>
      <c r="VC54" s="471">
        <f t="shared" si="435"/>
        <v>0</v>
      </c>
      <c r="VD54" s="471">
        <f t="shared" si="435"/>
        <v>0</v>
      </c>
      <c r="VE54" s="471">
        <f t="shared" si="435"/>
        <v>0</v>
      </c>
      <c r="VF54" s="471">
        <f t="shared" si="435"/>
        <v>0</v>
      </c>
      <c r="VG54" s="471">
        <f t="shared" si="435"/>
        <v>0</v>
      </c>
      <c r="VH54" s="471">
        <f t="shared" si="435"/>
        <v>0</v>
      </c>
      <c r="VI54" s="471">
        <f t="shared" si="435"/>
        <v>0</v>
      </c>
      <c r="VJ54" s="471">
        <f t="shared" si="435"/>
        <v>0</v>
      </c>
      <c r="VK54" s="471">
        <f t="shared" si="435"/>
        <v>0</v>
      </c>
      <c r="VL54" s="471">
        <f t="shared" si="435"/>
        <v>0</v>
      </c>
      <c r="VM54" s="471">
        <f t="shared" si="435"/>
        <v>0</v>
      </c>
      <c r="VN54" s="471">
        <f t="shared" si="435"/>
        <v>0</v>
      </c>
      <c r="VO54" s="471">
        <f t="shared" si="435"/>
        <v>0</v>
      </c>
      <c r="VP54" s="471">
        <f t="shared" si="435"/>
        <v>0</v>
      </c>
      <c r="VQ54" s="471">
        <f t="shared" si="435"/>
        <v>0</v>
      </c>
      <c r="VR54" s="471">
        <f t="shared" si="407"/>
        <v>0</v>
      </c>
      <c r="VS54" s="471">
        <f t="shared" si="408"/>
        <v>0</v>
      </c>
      <c r="VT54" s="471">
        <f t="shared" si="408"/>
        <v>0</v>
      </c>
      <c r="VU54" s="471">
        <f t="shared" si="408"/>
        <v>0</v>
      </c>
      <c r="VV54" s="471">
        <f t="shared" si="408"/>
        <v>0</v>
      </c>
      <c r="VW54" s="471">
        <f t="shared" si="408"/>
        <v>0</v>
      </c>
      <c r="VX54" s="471">
        <f t="shared" si="408"/>
        <v>0</v>
      </c>
      <c r="VY54" s="471">
        <f t="shared" si="408"/>
        <v>0</v>
      </c>
      <c r="VZ54" s="471">
        <f t="shared" si="408"/>
        <v>0</v>
      </c>
      <c r="WA54" s="471">
        <f t="shared" si="408"/>
        <v>0</v>
      </c>
      <c r="WB54" s="471">
        <f t="shared" si="408"/>
        <v>0</v>
      </c>
      <c r="WC54" s="471">
        <f t="shared" si="408"/>
        <v>0</v>
      </c>
      <c r="WD54" s="471">
        <f t="shared" si="408"/>
        <v>0</v>
      </c>
    </row>
    <row r="55" spans="1:602" x14ac:dyDescent="0.35">
      <c r="A55" s="29"/>
      <c r="B55" s="29">
        <f t="shared" si="359"/>
        <v>24</v>
      </c>
      <c r="C55" s="29" t="s">
        <v>4</v>
      </c>
      <c r="D55" s="29" t="s">
        <v>88</v>
      </c>
      <c r="E55" s="69">
        <f>INDEX('Current RAP - 2024-25 Cycle'!$K:$K,MATCH('24-25 Projection - RAP Tendered'!$D55,'Current RAP - 2024-25 Cycle'!$C:$C,0),1)</f>
        <v>63845013.580000006</v>
      </c>
      <c r="F55" s="69">
        <f>INDEX('Current RAP - 2024-25 Cycle'!$G:$G,MATCH('24-25 Projection - RAP Tendered'!$D55,'Current RAP - 2024-25 Cycle'!$C:$C,0),1)</f>
        <v>36713049.340000004</v>
      </c>
      <c r="G55" s="69">
        <f t="shared" si="345"/>
        <v>27131964.240000002</v>
      </c>
      <c r="H55" s="69">
        <f t="shared" si="360"/>
        <v>36713049.340000004</v>
      </c>
      <c r="I55" s="32">
        <v>45474</v>
      </c>
      <c r="J55" s="32">
        <v>45838</v>
      </c>
      <c r="K55" s="29" t="str">
        <f>INDEX('Current RAP - 2024-25 Cycle'!$D:$D,MATCH('24-25 Projection - RAP Tendered'!$D55,'Current RAP - 2024-25 Cycle'!$C:$C,0),1)</f>
        <v>IPCA</v>
      </c>
      <c r="L55" s="32" t="s">
        <v>10</v>
      </c>
      <c r="M55" s="32" t="s">
        <v>10</v>
      </c>
      <c r="N55" s="81">
        <v>0</v>
      </c>
      <c r="O55" s="81">
        <v>0</v>
      </c>
      <c r="P55" s="69">
        <f>IFERROR(INDEX('Tendered, Ruling 920-2025'!$F$19:$F$31,MATCH($D55,'Tendered, Ruling 920-2025'!$C$19:$C$31,0))-INDEX('Tendered, Ruling 920-2025'!$D$19:$D$31,MATCH($D55,'Tendered, Ruling 920-2025'!$C$19:$C$31,0)),0)</f>
        <v>0</v>
      </c>
      <c r="Q55" s="32">
        <f>INDEX('Current RAP - 2024-25 Cycle'!$L:$L,MATCH('24-25 Projection - RAP Tendered'!$D55,'Current RAP - 2024-25 Cycle'!$C:$C,0),1)</f>
        <v>41061</v>
      </c>
      <c r="R55" s="32">
        <f>INDEX('Current RAP - 2024-25 Cycle'!$M:$M,MATCH('24-25 Projection - RAP Tendered'!$D55,'Current RAP - 2024-25 Cycle'!$C:$C,0),1)</f>
        <v>52018</v>
      </c>
      <c r="S55" s="29"/>
      <c r="T55" s="29" t="str">
        <f t="shared" si="346"/>
        <v>019/2012</v>
      </c>
      <c r="U55" s="36">
        <f t="shared" si="347"/>
        <v>63.845013579999993</v>
      </c>
      <c r="V55" s="36">
        <f t="shared" si="347"/>
        <v>63.845013579999993</v>
      </c>
      <c r="W55" s="36">
        <f t="shared" si="347"/>
        <v>63.845013579999993</v>
      </c>
      <c r="X55" s="36">
        <f t="shared" si="347"/>
        <v>63.845013579999993</v>
      </c>
      <c r="Y55" s="36">
        <f t="shared" si="347"/>
        <v>63.845013579999993</v>
      </c>
      <c r="Z55" s="36">
        <f t="shared" si="347"/>
        <v>63.845013579999993</v>
      </c>
      <c r="AA55" s="36">
        <f t="shared" si="347"/>
        <v>63.845013579999993</v>
      </c>
      <c r="AB55" s="36">
        <f t="shared" si="347"/>
        <v>63.845013579999993</v>
      </c>
      <c r="AC55" s="36">
        <f t="shared" ref="AC55:AR70" si="449">SUMIFS($GM55:$WE55,$GM$26:$WE$26,AC$26)</f>
        <v>63.845013579999993</v>
      </c>
      <c r="AD55" s="36">
        <f t="shared" si="449"/>
        <v>63.845013579999993</v>
      </c>
      <c r="AE55" s="36">
        <f t="shared" si="449"/>
        <v>63.845013579999993</v>
      </c>
      <c r="AF55" s="36">
        <f t="shared" si="449"/>
        <v>63.845013579999993</v>
      </c>
      <c r="AG55" s="36">
        <f t="shared" si="449"/>
        <v>63.845013579999993</v>
      </c>
      <c r="AH55" s="36">
        <f t="shared" si="449"/>
        <v>63.845013579999993</v>
      </c>
      <c r="AI55" s="36">
        <f t="shared" si="449"/>
        <v>63.845013579999993</v>
      </c>
      <c r="AJ55" s="36">
        <f t="shared" si="449"/>
        <v>63.845013579999993</v>
      </c>
      <c r="AK55" s="36">
        <f t="shared" si="449"/>
        <v>63.845013579999993</v>
      </c>
      <c r="AL55" s="36">
        <f t="shared" si="449"/>
        <v>58.524595781666662</v>
      </c>
      <c r="AM55" s="36">
        <f t="shared" si="449"/>
        <v>0</v>
      </c>
      <c r="AN55" s="36">
        <f t="shared" si="449"/>
        <v>0</v>
      </c>
      <c r="AO55" s="36">
        <f t="shared" si="449"/>
        <v>0</v>
      </c>
      <c r="AP55" s="36">
        <f t="shared" si="449"/>
        <v>0</v>
      </c>
      <c r="AQ55" s="36">
        <f t="shared" si="449"/>
        <v>0</v>
      </c>
      <c r="AR55" s="36">
        <f t="shared" si="449"/>
        <v>0</v>
      </c>
      <c r="AS55" s="36">
        <f t="shared" si="412"/>
        <v>0</v>
      </c>
      <c r="AT55" s="36">
        <f t="shared" si="412"/>
        <v>0</v>
      </c>
      <c r="AU55" s="36">
        <f t="shared" si="412"/>
        <v>0</v>
      </c>
      <c r="AV55" s="36">
        <f t="shared" si="412"/>
        <v>0</v>
      </c>
      <c r="AW55" s="36">
        <f t="shared" si="412"/>
        <v>0</v>
      </c>
      <c r="AX55" s="36">
        <f t="shared" si="412"/>
        <v>0</v>
      </c>
      <c r="AY55" s="36">
        <f t="shared" si="412"/>
        <v>0</v>
      </c>
      <c r="AZ55" s="36">
        <f t="shared" si="412"/>
        <v>0</v>
      </c>
      <c r="BA55" s="36">
        <f t="shared" si="413"/>
        <v>0</v>
      </c>
      <c r="BB55" s="36">
        <f t="shared" si="413"/>
        <v>0</v>
      </c>
      <c r="BD55" s="29" t="str">
        <f t="shared" si="348"/>
        <v>019/2012</v>
      </c>
      <c r="BE55" s="36">
        <f t="shared" si="436"/>
        <v>15.961253395</v>
      </c>
      <c r="BF55" s="36">
        <f t="shared" si="436"/>
        <v>15.961253395</v>
      </c>
      <c r="BG55" s="36">
        <f t="shared" si="436"/>
        <v>15.961253395</v>
      </c>
      <c r="BH55" s="36">
        <f t="shared" si="436"/>
        <v>15.961253395</v>
      </c>
      <c r="BI55" s="36">
        <f t="shared" si="436"/>
        <v>15.961253395</v>
      </c>
      <c r="BJ55" s="36">
        <f t="shared" si="436"/>
        <v>15.961253395</v>
      </c>
      <c r="BK55" s="36">
        <f t="shared" si="436"/>
        <v>15.961253395</v>
      </c>
      <c r="BL55" s="36">
        <f t="shared" si="436"/>
        <v>15.961253395</v>
      </c>
      <c r="BM55" s="36">
        <f t="shared" si="436"/>
        <v>15.961253395</v>
      </c>
      <c r="BN55" s="36">
        <f t="shared" si="436"/>
        <v>15.961253395</v>
      </c>
      <c r="BO55" s="36">
        <f t="shared" si="436"/>
        <v>15.961253395</v>
      </c>
      <c r="BP55" s="36">
        <f t="shared" si="436"/>
        <v>15.961253395</v>
      </c>
      <c r="BQ55" s="36">
        <f t="shared" si="436"/>
        <v>15.961253395</v>
      </c>
      <c r="BR55" s="36">
        <f t="shared" si="436"/>
        <v>15.961253395</v>
      </c>
      <c r="BS55" s="36">
        <f t="shared" si="436"/>
        <v>15.961253395</v>
      </c>
      <c r="BT55" s="36">
        <f t="shared" si="436"/>
        <v>15.961253395</v>
      </c>
      <c r="BU55" s="36">
        <f t="shared" si="414"/>
        <v>15.961253395</v>
      </c>
      <c r="BV55" s="36">
        <f t="shared" si="414"/>
        <v>15.961253395</v>
      </c>
      <c r="BW55" s="36">
        <f t="shared" si="414"/>
        <v>15.961253395</v>
      </c>
      <c r="BX55" s="36">
        <f t="shared" si="414"/>
        <v>15.961253395</v>
      </c>
      <c r="BY55" s="36">
        <f t="shared" si="414"/>
        <v>15.961253395</v>
      </c>
      <c r="BZ55" s="36">
        <f t="shared" si="414"/>
        <v>15.961253395</v>
      </c>
      <c r="CA55" s="36">
        <f t="shared" si="414"/>
        <v>15.961253395</v>
      </c>
      <c r="CB55" s="36">
        <f t="shared" si="414"/>
        <v>15.961253395</v>
      </c>
      <c r="CC55" s="36">
        <f t="shared" si="414"/>
        <v>15.961253395</v>
      </c>
      <c r="CD55" s="36">
        <f t="shared" si="414"/>
        <v>15.961253395</v>
      </c>
      <c r="CE55" s="36">
        <f t="shared" si="414"/>
        <v>15.961253395</v>
      </c>
      <c r="CF55" s="36">
        <f t="shared" si="414"/>
        <v>15.961253395</v>
      </c>
      <c r="CG55" s="36">
        <f t="shared" si="414"/>
        <v>15.961253395</v>
      </c>
      <c r="CH55" s="36">
        <f t="shared" si="414"/>
        <v>15.961253395</v>
      </c>
      <c r="CI55" s="36">
        <f t="shared" si="414"/>
        <v>15.961253395</v>
      </c>
      <c r="CJ55" s="36">
        <f t="shared" ref="CJ55:CY71" si="450">SUMIFS($GM55:$WE55,$GM$29:$WE$29,CJ$29)</f>
        <v>15.961253395</v>
      </c>
      <c r="CK55" s="36">
        <f t="shared" si="415"/>
        <v>15.961253395</v>
      </c>
      <c r="CL55" s="36">
        <f t="shared" si="415"/>
        <v>15.961253395</v>
      </c>
      <c r="CM55" s="36">
        <f t="shared" si="415"/>
        <v>15.961253395</v>
      </c>
      <c r="CN55" s="36">
        <f t="shared" si="415"/>
        <v>15.961253395</v>
      </c>
      <c r="CO55" s="36">
        <f t="shared" si="415"/>
        <v>15.961253395</v>
      </c>
      <c r="CP55" s="36">
        <f t="shared" si="415"/>
        <v>15.961253395</v>
      </c>
      <c r="CQ55" s="36">
        <f t="shared" si="415"/>
        <v>15.961253395</v>
      </c>
      <c r="CR55" s="36">
        <f t="shared" si="415"/>
        <v>15.961253395</v>
      </c>
      <c r="CS55" s="36">
        <f t="shared" si="415"/>
        <v>15.961253395</v>
      </c>
      <c r="CT55" s="36">
        <f t="shared" si="415"/>
        <v>15.961253395</v>
      </c>
      <c r="CU55" s="36">
        <f t="shared" si="415"/>
        <v>15.961253395</v>
      </c>
      <c r="CV55" s="36">
        <f t="shared" si="415"/>
        <v>15.961253395</v>
      </c>
      <c r="CW55" s="36">
        <f t="shared" si="415"/>
        <v>15.961253395</v>
      </c>
      <c r="CX55" s="36">
        <f t="shared" si="415"/>
        <v>15.961253395</v>
      </c>
      <c r="CY55" s="36">
        <f t="shared" si="415"/>
        <v>15.961253395</v>
      </c>
      <c r="CZ55" s="36">
        <f t="shared" ref="CZ55:DO70" si="451">SUMIFS($GM55:$WE55,$GM$29:$WE$29,CZ$29)</f>
        <v>15.961253395</v>
      </c>
      <c r="DA55" s="36">
        <f t="shared" si="451"/>
        <v>15.961253395</v>
      </c>
      <c r="DB55" s="36">
        <f t="shared" si="451"/>
        <v>15.961253395</v>
      </c>
      <c r="DC55" s="36">
        <f t="shared" si="451"/>
        <v>15.961253395</v>
      </c>
      <c r="DD55" s="36">
        <f t="shared" si="451"/>
        <v>15.961253395</v>
      </c>
      <c r="DE55" s="36">
        <f t="shared" si="451"/>
        <v>15.961253395</v>
      </c>
      <c r="DF55" s="36">
        <f t="shared" si="451"/>
        <v>15.961253395</v>
      </c>
      <c r="DG55" s="36">
        <f t="shared" si="451"/>
        <v>15.961253395</v>
      </c>
      <c r="DH55" s="36">
        <f t="shared" si="451"/>
        <v>15.961253395</v>
      </c>
      <c r="DI55" s="36">
        <f t="shared" si="451"/>
        <v>15.961253395</v>
      </c>
      <c r="DJ55" s="36">
        <f t="shared" si="451"/>
        <v>15.961253395</v>
      </c>
      <c r="DK55" s="36">
        <f t="shared" si="451"/>
        <v>15.961253395</v>
      </c>
      <c r="DL55" s="36">
        <f t="shared" si="451"/>
        <v>15.961253395</v>
      </c>
      <c r="DM55" s="36">
        <f t="shared" si="451"/>
        <v>15.961253395</v>
      </c>
      <c r="DN55" s="36">
        <f t="shared" si="451"/>
        <v>15.961253395</v>
      </c>
      <c r="DO55" s="36">
        <f t="shared" si="451"/>
        <v>15.961253395</v>
      </c>
      <c r="DP55" s="36">
        <f t="shared" si="416"/>
        <v>15.961253395</v>
      </c>
      <c r="DQ55" s="36">
        <f t="shared" si="417"/>
        <v>15.961253395</v>
      </c>
      <c r="DR55" s="36">
        <f t="shared" si="417"/>
        <v>15.961253395</v>
      </c>
      <c r="DS55" s="36">
        <f t="shared" si="417"/>
        <v>15.961253395</v>
      </c>
      <c r="DT55" s="36">
        <f t="shared" si="417"/>
        <v>15.961253395</v>
      </c>
      <c r="DU55" s="36">
        <f t="shared" si="417"/>
        <v>15.961253395</v>
      </c>
      <c r="DV55" s="36">
        <f t="shared" si="417"/>
        <v>15.961253395</v>
      </c>
      <c r="DW55" s="36">
        <f t="shared" si="417"/>
        <v>15.961253395</v>
      </c>
      <c r="DX55" s="36">
        <f t="shared" si="417"/>
        <v>10.640835596666667</v>
      </c>
      <c r="DY55" s="36">
        <f t="shared" si="417"/>
        <v>0</v>
      </c>
      <c r="DZ55" s="36">
        <f t="shared" si="417"/>
        <v>0</v>
      </c>
      <c r="EA55" s="36">
        <f t="shared" si="417"/>
        <v>0</v>
      </c>
      <c r="EB55" s="36">
        <f t="shared" si="417"/>
        <v>0</v>
      </c>
      <c r="EC55" s="36">
        <f t="shared" si="417"/>
        <v>0</v>
      </c>
      <c r="ED55" s="36">
        <f t="shared" si="417"/>
        <v>0</v>
      </c>
      <c r="EE55" s="36">
        <f t="shared" si="417"/>
        <v>0</v>
      </c>
      <c r="EF55" s="36">
        <f t="shared" si="417"/>
        <v>0</v>
      </c>
      <c r="EG55" s="36">
        <f t="shared" si="421"/>
        <v>0</v>
      </c>
      <c r="EH55" s="36">
        <f t="shared" si="421"/>
        <v>0</v>
      </c>
      <c r="EI55" s="36">
        <f t="shared" si="421"/>
        <v>0</v>
      </c>
      <c r="EJ55" s="36">
        <f t="shared" si="421"/>
        <v>0</v>
      </c>
      <c r="EK55" s="36">
        <f t="shared" si="421"/>
        <v>0</v>
      </c>
      <c r="EL55" s="36">
        <f t="shared" si="421"/>
        <v>0</v>
      </c>
      <c r="EM55" s="36">
        <f t="shared" si="421"/>
        <v>0</v>
      </c>
      <c r="EN55" s="36">
        <f t="shared" si="421"/>
        <v>0</v>
      </c>
      <c r="EO55" s="36">
        <f t="shared" si="421"/>
        <v>0</v>
      </c>
      <c r="EP55" s="36">
        <f t="shared" si="421"/>
        <v>0</v>
      </c>
      <c r="EQ55" s="36">
        <f t="shared" si="421"/>
        <v>0</v>
      </c>
      <c r="ER55" s="36">
        <f t="shared" si="421"/>
        <v>0</v>
      </c>
      <c r="ES55" s="36">
        <f t="shared" si="421"/>
        <v>0</v>
      </c>
      <c r="ET55" s="36">
        <f t="shared" si="421"/>
        <v>0</v>
      </c>
      <c r="EU55" s="36">
        <f t="shared" si="421"/>
        <v>0</v>
      </c>
      <c r="EV55" s="36">
        <f t="shared" si="421"/>
        <v>0</v>
      </c>
      <c r="EW55" s="36">
        <f t="shared" si="418"/>
        <v>0</v>
      </c>
      <c r="EX55" s="36">
        <f t="shared" si="418"/>
        <v>0</v>
      </c>
      <c r="EY55" s="36">
        <f t="shared" si="418"/>
        <v>0</v>
      </c>
      <c r="EZ55" s="36">
        <f t="shared" si="418"/>
        <v>0</v>
      </c>
      <c r="FA55" s="36">
        <f t="shared" si="418"/>
        <v>0</v>
      </c>
      <c r="FB55" s="36">
        <f t="shared" si="418"/>
        <v>0</v>
      </c>
      <c r="FC55" s="36">
        <f t="shared" si="418"/>
        <v>0</v>
      </c>
      <c r="FD55" s="36">
        <f t="shared" si="418"/>
        <v>0</v>
      </c>
      <c r="FE55" s="36">
        <f t="shared" si="418"/>
        <v>0</v>
      </c>
      <c r="FF55" s="36">
        <f t="shared" si="418"/>
        <v>0</v>
      </c>
      <c r="FG55" s="36">
        <f t="shared" si="418"/>
        <v>0</v>
      </c>
      <c r="FH55" s="36">
        <f t="shared" si="418"/>
        <v>0</v>
      </c>
      <c r="FI55" s="36">
        <f t="shared" si="418"/>
        <v>0</v>
      </c>
      <c r="FJ55" s="36">
        <f t="shared" si="418"/>
        <v>0</v>
      </c>
      <c r="FK55" s="36">
        <f t="shared" si="419"/>
        <v>0</v>
      </c>
      <c r="FL55" s="36">
        <f t="shared" si="419"/>
        <v>0</v>
      </c>
      <c r="FM55" s="36">
        <f t="shared" si="419"/>
        <v>0</v>
      </c>
      <c r="FN55" s="36">
        <f t="shared" si="419"/>
        <v>0</v>
      </c>
      <c r="FO55" s="36">
        <f t="shared" si="419"/>
        <v>0</v>
      </c>
      <c r="FP55" s="36">
        <f t="shared" si="419"/>
        <v>0</v>
      </c>
      <c r="FQ55" s="36">
        <f t="shared" si="419"/>
        <v>0</v>
      </c>
      <c r="FR55" s="36">
        <f t="shared" si="419"/>
        <v>0</v>
      </c>
      <c r="FS55" s="36">
        <f t="shared" si="419"/>
        <v>0</v>
      </c>
      <c r="FT55" s="36">
        <f t="shared" si="419"/>
        <v>0</v>
      </c>
      <c r="FU55" s="36">
        <f t="shared" si="419"/>
        <v>0</v>
      </c>
      <c r="FV55" s="36">
        <f t="shared" si="419"/>
        <v>0</v>
      </c>
      <c r="FW55" s="36">
        <f t="shared" si="419"/>
        <v>0</v>
      </c>
      <c r="FX55" s="36">
        <f t="shared" si="419"/>
        <v>0</v>
      </c>
      <c r="FY55" s="36">
        <f t="shared" si="419"/>
        <v>0</v>
      </c>
      <c r="FZ55" s="36">
        <f t="shared" si="419"/>
        <v>0</v>
      </c>
      <c r="GA55" s="36">
        <f t="shared" si="420"/>
        <v>0</v>
      </c>
      <c r="GB55" s="36">
        <f t="shared" si="420"/>
        <v>0</v>
      </c>
      <c r="GC55" s="36">
        <f t="shared" si="420"/>
        <v>0</v>
      </c>
      <c r="GD55" s="36">
        <f t="shared" si="420"/>
        <v>0</v>
      </c>
      <c r="GE55" s="36">
        <f t="shared" si="420"/>
        <v>0</v>
      </c>
      <c r="GF55" s="36">
        <f t="shared" si="420"/>
        <v>0</v>
      </c>
      <c r="GG55" s="36">
        <f t="shared" si="420"/>
        <v>0</v>
      </c>
      <c r="GH55" s="36">
        <f t="shared" si="420"/>
        <v>0</v>
      </c>
      <c r="GI55" s="36">
        <f t="shared" si="420"/>
        <v>0</v>
      </c>
      <c r="GJ55" s="36">
        <f t="shared" si="420"/>
        <v>0</v>
      </c>
      <c r="GL55" s="29" t="str">
        <f t="shared" si="350"/>
        <v>019/2012</v>
      </c>
      <c r="GM55" s="263">
        <f t="shared" si="423"/>
        <v>5.3204177983333336</v>
      </c>
      <c r="GN55" s="263">
        <f t="shared" si="423"/>
        <v>5.3204177983333336</v>
      </c>
      <c r="GO55" s="263">
        <f t="shared" si="423"/>
        <v>5.3204177983333336</v>
      </c>
      <c r="GP55" s="263">
        <f t="shared" si="423"/>
        <v>5.3204177983333336</v>
      </c>
      <c r="GQ55" s="263">
        <f t="shared" si="423"/>
        <v>5.3204177983333336</v>
      </c>
      <c r="GR55" s="263">
        <f t="shared" si="423"/>
        <v>5.3204177983333336</v>
      </c>
      <c r="GS55" s="263">
        <f t="shared" si="423"/>
        <v>5.3204177983333336</v>
      </c>
      <c r="GT55" s="263">
        <f t="shared" si="423"/>
        <v>5.3204177983333336</v>
      </c>
      <c r="GU55" s="263">
        <f t="shared" si="423"/>
        <v>5.3204177983333336</v>
      </c>
      <c r="GV55" s="263">
        <f t="shared" si="423"/>
        <v>5.3204177983333336</v>
      </c>
      <c r="GW55" s="263">
        <f t="shared" si="423"/>
        <v>5.3204177983333336</v>
      </c>
      <c r="GX55" s="263">
        <f t="shared" si="423"/>
        <v>5.3204177983333336</v>
      </c>
      <c r="GY55" s="471">
        <f t="shared" si="437"/>
        <v>5.3204177983333336</v>
      </c>
      <c r="GZ55" s="471">
        <f t="shared" si="437"/>
        <v>5.3204177983333336</v>
      </c>
      <c r="HA55" s="471">
        <f t="shared" si="437"/>
        <v>5.3204177983333336</v>
      </c>
      <c r="HB55" s="471">
        <f t="shared" si="437"/>
        <v>5.3204177983333336</v>
      </c>
      <c r="HC55" s="471">
        <f t="shared" si="437"/>
        <v>5.3204177983333336</v>
      </c>
      <c r="HD55" s="471">
        <f t="shared" si="437"/>
        <v>5.3204177983333336</v>
      </c>
      <c r="HE55" s="471">
        <f t="shared" si="437"/>
        <v>5.3204177983333336</v>
      </c>
      <c r="HF55" s="471">
        <f t="shared" si="437"/>
        <v>5.3204177983333336</v>
      </c>
      <c r="HG55" s="471">
        <f t="shared" si="437"/>
        <v>5.3204177983333336</v>
      </c>
      <c r="HH55" s="471">
        <f t="shared" si="437"/>
        <v>5.3204177983333336</v>
      </c>
      <c r="HI55" s="471">
        <f t="shared" si="437"/>
        <v>5.3204177983333336</v>
      </c>
      <c r="HJ55" s="471">
        <f t="shared" si="437"/>
        <v>5.3204177983333336</v>
      </c>
      <c r="HK55" s="471">
        <f t="shared" si="437"/>
        <v>5.3204177983333336</v>
      </c>
      <c r="HL55" s="471">
        <f t="shared" si="437"/>
        <v>5.3204177983333336</v>
      </c>
      <c r="HM55" s="471">
        <f t="shared" si="437"/>
        <v>5.3204177983333336</v>
      </c>
      <c r="HN55" s="471">
        <f t="shared" si="437"/>
        <v>5.3204177983333336</v>
      </c>
      <c r="HO55" s="471">
        <f t="shared" si="424"/>
        <v>5.3204177983333336</v>
      </c>
      <c r="HP55" s="471">
        <f t="shared" si="424"/>
        <v>5.3204177983333336</v>
      </c>
      <c r="HQ55" s="471">
        <f t="shared" si="424"/>
        <v>5.3204177983333336</v>
      </c>
      <c r="HR55" s="471">
        <f t="shared" si="424"/>
        <v>5.3204177983333336</v>
      </c>
      <c r="HS55" s="471">
        <f t="shared" si="424"/>
        <v>5.3204177983333336</v>
      </c>
      <c r="HT55" s="471">
        <f t="shared" si="424"/>
        <v>5.3204177983333336</v>
      </c>
      <c r="HU55" s="471">
        <f t="shared" si="424"/>
        <v>5.3204177983333336</v>
      </c>
      <c r="HV55" s="471">
        <f t="shared" si="424"/>
        <v>5.3204177983333336</v>
      </c>
      <c r="HW55" s="471">
        <f t="shared" si="424"/>
        <v>5.3204177983333336</v>
      </c>
      <c r="HX55" s="471">
        <f t="shared" si="424"/>
        <v>5.3204177983333336</v>
      </c>
      <c r="HY55" s="471">
        <f t="shared" si="424"/>
        <v>5.3204177983333336</v>
      </c>
      <c r="HZ55" s="471">
        <f t="shared" si="424"/>
        <v>5.3204177983333336</v>
      </c>
      <c r="IA55" s="471">
        <f t="shared" si="424"/>
        <v>5.3204177983333336</v>
      </c>
      <c r="IB55" s="471">
        <f t="shared" si="424"/>
        <v>5.3204177983333336</v>
      </c>
      <c r="IC55" s="471">
        <f t="shared" si="424"/>
        <v>5.3204177983333336</v>
      </c>
      <c r="ID55" s="471">
        <f t="shared" si="385"/>
        <v>5.3204177983333336</v>
      </c>
      <c r="IE55" s="471">
        <f t="shared" si="438"/>
        <v>5.3204177983333336</v>
      </c>
      <c r="IF55" s="471">
        <f t="shared" si="438"/>
        <v>5.3204177983333336</v>
      </c>
      <c r="IG55" s="471">
        <f t="shared" si="438"/>
        <v>5.3204177983333336</v>
      </c>
      <c r="IH55" s="471">
        <f t="shared" si="438"/>
        <v>5.3204177983333336</v>
      </c>
      <c r="II55" s="471">
        <f t="shared" si="438"/>
        <v>5.3204177983333336</v>
      </c>
      <c r="IJ55" s="471">
        <f t="shared" si="438"/>
        <v>5.3204177983333336</v>
      </c>
      <c r="IK55" s="471">
        <f t="shared" si="438"/>
        <v>5.3204177983333336</v>
      </c>
      <c r="IL55" s="471">
        <f t="shared" si="438"/>
        <v>5.3204177983333336</v>
      </c>
      <c r="IM55" s="471">
        <f t="shared" si="438"/>
        <v>5.3204177983333336</v>
      </c>
      <c r="IN55" s="471">
        <f t="shared" si="438"/>
        <v>5.3204177983333336</v>
      </c>
      <c r="IO55" s="471">
        <f t="shared" si="438"/>
        <v>5.3204177983333336</v>
      </c>
      <c r="IP55" s="471">
        <f t="shared" si="438"/>
        <v>5.3204177983333336</v>
      </c>
      <c r="IQ55" s="471">
        <f t="shared" si="438"/>
        <v>5.3204177983333336</v>
      </c>
      <c r="IR55" s="471">
        <f t="shared" si="438"/>
        <v>5.3204177983333336</v>
      </c>
      <c r="IS55" s="471">
        <f t="shared" si="438"/>
        <v>5.3204177983333336</v>
      </c>
      <c r="IT55" s="471">
        <f t="shared" si="438"/>
        <v>5.3204177983333336</v>
      </c>
      <c r="IU55" s="471">
        <f t="shared" si="425"/>
        <v>5.3204177983333336</v>
      </c>
      <c r="IV55" s="471">
        <f t="shared" si="425"/>
        <v>5.3204177983333336</v>
      </c>
      <c r="IW55" s="471">
        <f t="shared" si="425"/>
        <v>5.3204177983333336</v>
      </c>
      <c r="IX55" s="471">
        <f t="shared" si="425"/>
        <v>5.3204177983333336</v>
      </c>
      <c r="IY55" s="471">
        <f t="shared" si="425"/>
        <v>5.3204177983333336</v>
      </c>
      <c r="IZ55" s="471">
        <f t="shared" si="425"/>
        <v>5.3204177983333336</v>
      </c>
      <c r="JA55" s="471">
        <f t="shared" si="425"/>
        <v>5.3204177983333336</v>
      </c>
      <c r="JB55" s="471">
        <f t="shared" si="425"/>
        <v>5.3204177983333336</v>
      </c>
      <c r="JC55" s="471">
        <f t="shared" si="425"/>
        <v>5.3204177983333336</v>
      </c>
      <c r="JD55" s="471">
        <f t="shared" si="425"/>
        <v>5.3204177983333336</v>
      </c>
      <c r="JE55" s="471">
        <f t="shared" si="425"/>
        <v>5.3204177983333336</v>
      </c>
      <c r="JF55" s="471">
        <f t="shared" si="425"/>
        <v>5.3204177983333336</v>
      </c>
      <c r="JG55" s="471">
        <f t="shared" si="425"/>
        <v>5.3204177983333336</v>
      </c>
      <c r="JH55" s="471">
        <f t="shared" si="425"/>
        <v>5.3204177983333336</v>
      </c>
      <c r="JI55" s="471">
        <f t="shared" si="425"/>
        <v>5.3204177983333336</v>
      </c>
      <c r="JJ55" s="471">
        <f t="shared" si="387"/>
        <v>5.3204177983333336</v>
      </c>
      <c r="JK55" s="471">
        <f t="shared" si="439"/>
        <v>5.3204177983333336</v>
      </c>
      <c r="JL55" s="471">
        <f t="shared" si="439"/>
        <v>5.3204177983333336</v>
      </c>
      <c r="JM55" s="471">
        <f t="shared" si="439"/>
        <v>5.3204177983333336</v>
      </c>
      <c r="JN55" s="471">
        <f t="shared" si="439"/>
        <v>5.3204177983333336</v>
      </c>
      <c r="JO55" s="471">
        <f t="shared" si="439"/>
        <v>5.3204177983333336</v>
      </c>
      <c r="JP55" s="471">
        <f t="shared" si="439"/>
        <v>5.3204177983333336</v>
      </c>
      <c r="JQ55" s="471">
        <f t="shared" si="439"/>
        <v>5.3204177983333336</v>
      </c>
      <c r="JR55" s="471">
        <f t="shared" si="439"/>
        <v>5.3204177983333336</v>
      </c>
      <c r="JS55" s="471">
        <f t="shared" si="439"/>
        <v>5.3204177983333336</v>
      </c>
      <c r="JT55" s="471">
        <f t="shared" si="439"/>
        <v>5.3204177983333336</v>
      </c>
      <c r="JU55" s="471">
        <f t="shared" si="439"/>
        <v>5.3204177983333336</v>
      </c>
      <c r="JV55" s="471">
        <f t="shared" si="439"/>
        <v>5.3204177983333336</v>
      </c>
      <c r="JW55" s="471">
        <f t="shared" si="439"/>
        <v>5.3204177983333336</v>
      </c>
      <c r="JX55" s="471">
        <f t="shared" si="439"/>
        <v>5.3204177983333336</v>
      </c>
      <c r="JY55" s="471">
        <f t="shared" si="439"/>
        <v>5.3204177983333336</v>
      </c>
      <c r="JZ55" s="471">
        <f t="shared" si="439"/>
        <v>5.3204177983333336</v>
      </c>
      <c r="KA55" s="471">
        <f t="shared" si="426"/>
        <v>5.3204177983333336</v>
      </c>
      <c r="KB55" s="471">
        <f t="shared" si="426"/>
        <v>5.3204177983333336</v>
      </c>
      <c r="KC55" s="471">
        <f t="shared" si="426"/>
        <v>5.3204177983333336</v>
      </c>
      <c r="KD55" s="471">
        <f t="shared" si="426"/>
        <v>5.3204177983333336</v>
      </c>
      <c r="KE55" s="471">
        <f t="shared" si="426"/>
        <v>5.3204177983333336</v>
      </c>
      <c r="KF55" s="471">
        <f t="shared" si="426"/>
        <v>5.3204177983333336</v>
      </c>
      <c r="KG55" s="471">
        <f t="shared" si="426"/>
        <v>5.3204177983333336</v>
      </c>
      <c r="KH55" s="471">
        <f t="shared" si="426"/>
        <v>5.3204177983333336</v>
      </c>
      <c r="KI55" s="471">
        <f t="shared" si="426"/>
        <v>5.3204177983333336</v>
      </c>
      <c r="KJ55" s="471">
        <f t="shared" si="426"/>
        <v>5.3204177983333336</v>
      </c>
      <c r="KK55" s="471">
        <f t="shared" si="426"/>
        <v>5.3204177983333336</v>
      </c>
      <c r="KL55" s="471">
        <f t="shared" si="426"/>
        <v>5.3204177983333336</v>
      </c>
      <c r="KM55" s="471">
        <f t="shared" si="426"/>
        <v>5.3204177983333336</v>
      </c>
      <c r="KN55" s="471">
        <f t="shared" si="426"/>
        <v>5.3204177983333336</v>
      </c>
      <c r="KO55" s="471">
        <f t="shared" si="426"/>
        <v>5.3204177983333336</v>
      </c>
      <c r="KP55" s="471">
        <f t="shared" si="389"/>
        <v>5.3204177983333336</v>
      </c>
      <c r="KQ55" s="471">
        <f t="shared" si="440"/>
        <v>5.3204177983333336</v>
      </c>
      <c r="KR55" s="471">
        <f t="shared" si="440"/>
        <v>5.3204177983333336</v>
      </c>
      <c r="KS55" s="471">
        <f t="shared" si="440"/>
        <v>5.3204177983333336</v>
      </c>
      <c r="KT55" s="471">
        <f t="shared" si="440"/>
        <v>5.3204177983333336</v>
      </c>
      <c r="KU55" s="471">
        <f t="shared" si="440"/>
        <v>5.3204177983333336</v>
      </c>
      <c r="KV55" s="471">
        <f t="shared" si="440"/>
        <v>5.3204177983333336</v>
      </c>
      <c r="KW55" s="471">
        <f t="shared" si="440"/>
        <v>5.3204177983333336</v>
      </c>
      <c r="KX55" s="471">
        <f t="shared" si="440"/>
        <v>5.3204177983333336</v>
      </c>
      <c r="KY55" s="471">
        <f t="shared" si="440"/>
        <v>5.3204177983333336</v>
      </c>
      <c r="KZ55" s="471">
        <f t="shared" si="440"/>
        <v>5.3204177983333336</v>
      </c>
      <c r="LA55" s="471">
        <f t="shared" si="440"/>
        <v>5.3204177983333336</v>
      </c>
      <c r="LB55" s="471">
        <f t="shared" si="440"/>
        <v>5.3204177983333336</v>
      </c>
      <c r="LC55" s="471">
        <f t="shared" si="440"/>
        <v>5.3204177983333336</v>
      </c>
      <c r="LD55" s="471">
        <f t="shared" si="440"/>
        <v>5.3204177983333336</v>
      </c>
      <c r="LE55" s="471">
        <f t="shared" si="440"/>
        <v>5.3204177983333336</v>
      </c>
      <c r="LF55" s="471">
        <f t="shared" si="440"/>
        <v>5.3204177983333336</v>
      </c>
      <c r="LG55" s="471">
        <f t="shared" si="427"/>
        <v>5.3204177983333336</v>
      </c>
      <c r="LH55" s="471">
        <f t="shared" si="427"/>
        <v>5.3204177983333336</v>
      </c>
      <c r="LI55" s="471">
        <f t="shared" si="427"/>
        <v>5.3204177983333336</v>
      </c>
      <c r="LJ55" s="471">
        <f t="shared" si="427"/>
        <v>5.3204177983333336</v>
      </c>
      <c r="LK55" s="471">
        <f t="shared" si="427"/>
        <v>5.3204177983333336</v>
      </c>
      <c r="LL55" s="471">
        <f t="shared" si="427"/>
        <v>5.3204177983333336</v>
      </c>
      <c r="LM55" s="471">
        <f t="shared" si="427"/>
        <v>5.3204177983333336</v>
      </c>
      <c r="LN55" s="471">
        <f t="shared" si="427"/>
        <v>5.3204177983333336</v>
      </c>
      <c r="LO55" s="471">
        <f t="shared" si="427"/>
        <v>5.3204177983333336</v>
      </c>
      <c r="LP55" s="471">
        <f t="shared" si="427"/>
        <v>5.3204177983333336</v>
      </c>
      <c r="LQ55" s="471">
        <f t="shared" si="427"/>
        <v>5.3204177983333336</v>
      </c>
      <c r="LR55" s="471">
        <f t="shared" si="427"/>
        <v>5.3204177983333336</v>
      </c>
      <c r="LS55" s="471">
        <f t="shared" si="427"/>
        <v>5.3204177983333336</v>
      </c>
      <c r="LT55" s="471">
        <f t="shared" si="427"/>
        <v>5.3204177983333336</v>
      </c>
      <c r="LU55" s="471">
        <f t="shared" si="427"/>
        <v>5.3204177983333336</v>
      </c>
      <c r="LV55" s="471">
        <f t="shared" si="391"/>
        <v>5.3204177983333336</v>
      </c>
      <c r="LW55" s="471">
        <f t="shared" si="441"/>
        <v>5.3204177983333336</v>
      </c>
      <c r="LX55" s="471">
        <f t="shared" si="441"/>
        <v>5.3204177983333336</v>
      </c>
      <c r="LY55" s="471">
        <f t="shared" si="441"/>
        <v>5.3204177983333336</v>
      </c>
      <c r="LZ55" s="471">
        <f t="shared" si="441"/>
        <v>5.3204177983333336</v>
      </c>
      <c r="MA55" s="471">
        <f t="shared" si="441"/>
        <v>5.3204177983333336</v>
      </c>
      <c r="MB55" s="471">
        <f t="shared" si="441"/>
        <v>5.3204177983333336</v>
      </c>
      <c r="MC55" s="471">
        <f t="shared" si="441"/>
        <v>5.3204177983333336</v>
      </c>
      <c r="MD55" s="471">
        <f t="shared" si="441"/>
        <v>5.3204177983333336</v>
      </c>
      <c r="ME55" s="471">
        <f t="shared" si="441"/>
        <v>5.3204177983333336</v>
      </c>
      <c r="MF55" s="471">
        <f t="shared" si="441"/>
        <v>5.3204177983333336</v>
      </c>
      <c r="MG55" s="471">
        <f t="shared" si="441"/>
        <v>5.3204177983333336</v>
      </c>
      <c r="MH55" s="471">
        <f t="shared" si="441"/>
        <v>5.3204177983333336</v>
      </c>
      <c r="MI55" s="471">
        <f t="shared" si="441"/>
        <v>5.3204177983333336</v>
      </c>
      <c r="MJ55" s="471">
        <f t="shared" si="441"/>
        <v>5.3204177983333336</v>
      </c>
      <c r="MK55" s="471">
        <f t="shared" si="441"/>
        <v>5.3204177983333336</v>
      </c>
      <c r="ML55" s="471">
        <f t="shared" si="441"/>
        <v>5.3204177983333336</v>
      </c>
      <c r="MM55" s="471">
        <f t="shared" si="428"/>
        <v>5.3204177983333336</v>
      </c>
      <c r="MN55" s="471">
        <f t="shared" si="428"/>
        <v>5.3204177983333336</v>
      </c>
      <c r="MO55" s="471">
        <f t="shared" si="428"/>
        <v>5.3204177983333336</v>
      </c>
      <c r="MP55" s="471">
        <f t="shared" si="428"/>
        <v>5.3204177983333336</v>
      </c>
      <c r="MQ55" s="471">
        <f t="shared" si="428"/>
        <v>5.3204177983333336</v>
      </c>
      <c r="MR55" s="471">
        <f t="shared" si="428"/>
        <v>5.3204177983333336</v>
      </c>
      <c r="MS55" s="471">
        <f t="shared" si="428"/>
        <v>5.3204177983333336</v>
      </c>
      <c r="MT55" s="471">
        <f t="shared" si="428"/>
        <v>5.3204177983333336</v>
      </c>
      <c r="MU55" s="471">
        <f t="shared" si="428"/>
        <v>5.3204177983333336</v>
      </c>
      <c r="MV55" s="471">
        <f t="shared" si="428"/>
        <v>5.3204177983333336</v>
      </c>
      <c r="MW55" s="471">
        <f t="shared" si="428"/>
        <v>5.3204177983333336</v>
      </c>
      <c r="MX55" s="471">
        <f t="shared" si="428"/>
        <v>5.3204177983333336</v>
      </c>
      <c r="MY55" s="471">
        <f t="shared" si="428"/>
        <v>5.3204177983333336</v>
      </c>
      <c r="MZ55" s="471">
        <f t="shared" si="428"/>
        <v>5.3204177983333336</v>
      </c>
      <c r="NA55" s="471">
        <f t="shared" si="428"/>
        <v>5.3204177983333336</v>
      </c>
      <c r="NB55" s="471">
        <f t="shared" si="393"/>
        <v>5.3204177983333336</v>
      </c>
      <c r="NC55" s="471">
        <f t="shared" si="442"/>
        <v>5.3204177983333336</v>
      </c>
      <c r="ND55" s="471">
        <f t="shared" si="442"/>
        <v>5.3204177983333336</v>
      </c>
      <c r="NE55" s="471">
        <f t="shared" si="442"/>
        <v>5.3204177983333336</v>
      </c>
      <c r="NF55" s="471">
        <f t="shared" si="442"/>
        <v>5.3204177983333336</v>
      </c>
      <c r="NG55" s="471">
        <f t="shared" si="442"/>
        <v>5.3204177983333336</v>
      </c>
      <c r="NH55" s="471">
        <f t="shared" si="442"/>
        <v>5.3204177983333336</v>
      </c>
      <c r="NI55" s="471">
        <f t="shared" si="442"/>
        <v>5.3204177983333336</v>
      </c>
      <c r="NJ55" s="471">
        <f t="shared" si="442"/>
        <v>5.3204177983333336</v>
      </c>
      <c r="NK55" s="471">
        <f t="shared" si="442"/>
        <v>5.3204177983333336</v>
      </c>
      <c r="NL55" s="471">
        <f t="shared" si="442"/>
        <v>5.3204177983333336</v>
      </c>
      <c r="NM55" s="471">
        <f t="shared" si="442"/>
        <v>5.3204177983333336</v>
      </c>
      <c r="NN55" s="471">
        <f t="shared" si="442"/>
        <v>5.3204177983333336</v>
      </c>
      <c r="NO55" s="471">
        <f t="shared" si="442"/>
        <v>5.3204177983333336</v>
      </c>
      <c r="NP55" s="471">
        <f t="shared" si="442"/>
        <v>5.3204177983333336</v>
      </c>
      <c r="NQ55" s="471">
        <f t="shared" si="442"/>
        <v>5.3204177983333336</v>
      </c>
      <c r="NR55" s="471">
        <f t="shared" si="442"/>
        <v>5.3204177983333336</v>
      </c>
      <c r="NS55" s="471">
        <f t="shared" si="429"/>
        <v>5.3204177983333336</v>
      </c>
      <c r="NT55" s="471">
        <f t="shared" si="429"/>
        <v>5.3204177983333336</v>
      </c>
      <c r="NU55" s="471">
        <f t="shared" si="429"/>
        <v>5.3204177983333336</v>
      </c>
      <c r="NV55" s="471">
        <f t="shared" si="429"/>
        <v>5.3204177983333336</v>
      </c>
      <c r="NW55" s="471">
        <f t="shared" si="429"/>
        <v>5.3204177983333336</v>
      </c>
      <c r="NX55" s="471">
        <f t="shared" si="429"/>
        <v>5.3204177983333336</v>
      </c>
      <c r="NY55" s="471">
        <f t="shared" si="429"/>
        <v>5.3204177983333336</v>
      </c>
      <c r="NZ55" s="471">
        <f t="shared" si="429"/>
        <v>5.3204177983333336</v>
      </c>
      <c r="OA55" s="471">
        <f t="shared" si="429"/>
        <v>5.3204177983333336</v>
      </c>
      <c r="OB55" s="471">
        <f t="shared" si="429"/>
        <v>5.3204177983333336</v>
      </c>
      <c r="OC55" s="471">
        <f t="shared" si="429"/>
        <v>5.3204177983333336</v>
      </c>
      <c r="OD55" s="471">
        <f t="shared" si="429"/>
        <v>5.3204177983333336</v>
      </c>
      <c r="OE55" s="471">
        <f t="shared" si="429"/>
        <v>5.3204177983333336</v>
      </c>
      <c r="OF55" s="471">
        <f t="shared" si="429"/>
        <v>5.3204177983333336</v>
      </c>
      <c r="OG55" s="471">
        <f t="shared" si="429"/>
        <v>5.3204177983333336</v>
      </c>
      <c r="OH55" s="471">
        <f t="shared" si="395"/>
        <v>5.3204177983333336</v>
      </c>
      <c r="OI55" s="471">
        <f t="shared" si="443"/>
        <v>5.3204177983333336</v>
      </c>
      <c r="OJ55" s="471">
        <f t="shared" si="443"/>
        <v>5.3204177983333336</v>
      </c>
      <c r="OK55" s="471">
        <f t="shared" si="443"/>
        <v>5.3204177983333336</v>
      </c>
      <c r="OL55" s="471">
        <f t="shared" si="443"/>
        <v>5.3204177983333336</v>
      </c>
      <c r="OM55" s="471">
        <f t="shared" si="443"/>
        <v>5.3204177983333336</v>
      </c>
      <c r="ON55" s="471">
        <f t="shared" si="443"/>
        <v>5.3204177983333336</v>
      </c>
      <c r="OO55" s="471">
        <f t="shared" si="443"/>
        <v>5.3204177983333336</v>
      </c>
      <c r="OP55" s="471">
        <f t="shared" si="443"/>
        <v>5.3204177983333336</v>
      </c>
      <c r="OQ55" s="471">
        <f t="shared" si="443"/>
        <v>5.3204177983333336</v>
      </c>
      <c r="OR55" s="471">
        <f t="shared" si="443"/>
        <v>5.3204177983333336</v>
      </c>
      <c r="OS55" s="471">
        <f t="shared" si="443"/>
        <v>5.3204177983333336</v>
      </c>
      <c r="OT55" s="471">
        <f t="shared" si="443"/>
        <v>0</v>
      </c>
      <c r="OU55" s="471">
        <f t="shared" si="443"/>
        <v>0</v>
      </c>
      <c r="OV55" s="471">
        <f t="shared" si="443"/>
        <v>0</v>
      </c>
      <c r="OW55" s="471">
        <f t="shared" si="443"/>
        <v>0</v>
      </c>
      <c r="OX55" s="471">
        <f t="shared" si="443"/>
        <v>0</v>
      </c>
      <c r="OY55" s="471">
        <f t="shared" si="430"/>
        <v>0</v>
      </c>
      <c r="OZ55" s="471">
        <f t="shared" si="430"/>
        <v>0</v>
      </c>
      <c r="PA55" s="471">
        <f t="shared" si="430"/>
        <v>0</v>
      </c>
      <c r="PB55" s="471">
        <f t="shared" si="430"/>
        <v>0</v>
      </c>
      <c r="PC55" s="471">
        <f t="shared" si="430"/>
        <v>0</v>
      </c>
      <c r="PD55" s="471">
        <f t="shared" si="430"/>
        <v>0</v>
      </c>
      <c r="PE55" s="471">
        <f t="shared" si="430"/>
        <v>0</v>
      </c>
      <c r="PF55" s="471">
        <f t="shared" si="430"/>
        <v>0</v>
      </c>
      <c r="PG55" s="471">
        <f t="shared" si="430"/>
        <v>0</v>
      </c>
      <c r="PH55" s="471">
        <f t="shared" si="430"/>
        <v>0</v>
      </c>
      <c r="PI55" s="471">
        <f t="shared" si="430"/>
        <v>0</v>
      </c>
      <c r="PJ55" s="471">
        <f t="shared" si="430"/>
        <v>0</v>
      </c>
      <c r="PK55" s="471">
        <f t="shared" si="430"/>
        <v>0</v>
      </c>
      <c r="PL55" s="471">
        <f t="shared" si="430"/>
        <v>0</v>
      </c>
      <c r="PM55" s="471">
        <f t="shared" si="430"/>
        <v>0</v>
      </c>
      <c r="PN55" s="471">
        <f t="shared" si="397"/>
        <v>0</v>
      </c>
      <c r="PO55" s="471">
        <f t="shared" si="444"/>
        <v>0</v>
      </c>
      <c r="PP55" s="471">
        <f t="shared" si="444"/>
        <v>0</v>
      </c>
      <c r="PQ55" s="471">
        <f t="shared" si="444"/>
        <v>0</v>
      </c>
      <c r="PR55" s="471">
        <f t="shared" si="444"/>
        <v>0</v>
      </c>
      <c r="PS55" s="471">
        <f t="shared" si="444"/>
        <v>0</v>
      </c>
      <c r="PT55" s="471">
        <f t="shared" si="444"/>
        <v>0</v>
      </c>
      <c r="PU55" s="471">
        <f t="shared" si="444"/>
        <v>0</v>
      </c>
      <c r="PV55" s="471">
        <f t="shared" si="444"/>
        <v>0</v>
      </c>
      <c r="PW55" s="471">
        <f t="shared" si="444"/>
        <v>0</v>
      </c>
      <c r="PX55" s="471">
        <f t="shared" si="444"/>
        <v>0</v>
      </c>
      <c r="PY55" s="471">
        <f t="shared" si="444"/>
        <v>0</v>
      </c>
      <c r="PZ55" s="471">
        <f t="shared" si="444"/>
        <v>0</v>
      </c>
      <c r="QA55" s="471">
        <f t="shared" si="444"/>
        <v>0</v>
      </c>
      <c r="QB55" s="471">
        <f t="shared" si="444"/>
        <v>0</v>
      </c>
      <c r="QC55" s="471">
        <f t="shared" si="444"/>
        <v>0</v>
      </c>
      <c r="QD55" s="471">
        <f t="shared" si="444"/>
        <v>0</v>
      </c>
      <c r="QE55" s="471">
        <f t="shared" si="431"/>
        <v>0</v>
      </c>
      <c r="QF55" s="471">
        <f t="shared" si="431"/>
        <v>0</v>
      </c>
      <c r="QG55" s="471">
        <f t="shared" si="431"/>
        <v>0</v>
      </c>
      <c r="QH55" s="471">
        <f t="shared" si="431"/>
        <v>0</v>
      </c>
      <c r="QI55" s="471">
        <f t="shared" si="431"/>
        <v>0</v>
      </c>
      <c r="QJ55" s="471">
        <f t="shared" si="431"/>
        <v>0</v>
      </c>
      <c r="QK55" s="471">
        <f t="shared" si="431"/>
        <v>0</v>
      </c>
      <c r="QL55" s="471">
        <f t="shared" si="431"/>
        <v>0</v>
      </c>
      <c r="QM55" s="471">
        <f t="shared" si="431"/>
        <v>0</v>
      </c>
      <c r="QN55" s="471">
        <f t="shared" si="431"/>
        <v>0</v>
      </c>
      <c r="QO55" s="471">
        <f t="shared" si="431"/>
        <v>0</v>
      </c>
      <c r="QP55" s="471">
        <f t="shared" si="431"/>
        <v>0</v>
      </c>
      <c r="QQ55" s="471">
        <f t="shared" si="431"/>
        <v>0</v>
      </c>
      <c r="QR55" s="471">
        <f t="shared" si="431"/>
        <v>0</v>
      </c>
      <c r="QS55" s="471">
        <f t="shared" si="431"/>
        <v>0</v>
      </c>
      <c r="QT55" s="471">
        <f t="shared" si="399"/>
        <v>0</v>
      </c>
      <c r="QU55" s="471">
        <f t="shared" si="445"/>
        <v>0</v>
      </c>
      <c r="QV55" s="471">
        <f t="shared" si="445"/>
        <v>0</v>
      </c>
      <c r="QW55" s="471">
        <f t="shared" si="445"/>
        <v>0</v>
      </c>
      <c r="QX55" s="471">
        <f t="shared" si="445"/>
        <v>0</v>
      </c>
      <c r="QY55" s="471">
        <f t="shared" si="445"/>
        <v>0</v>
      </c>
      <c r="QZ55" s="471">
        <f t="shared" si="445"/>
        <v>0</v>
      </c>
      <c r="RA55" s="471">
        <f t="shared" si="445"/>
        <v>0</v>
      </c>
      <c r="RB55" s="471">
        <f t="shared" si="445"/>
        <v>0</v>
      </c>
      <c r="RC55" s="471">
        <f t="shared" si="445"/>
        <v>0</v>
      </c>
      <c r="RD55" s="471">
        <f t="shared" si="445"/>
        <v>0</v>
      </c>
      <c r="RE55" s="471">
        <f t="shared" si="445"/>
        <v>0</v>
      </c>
      <c r="RF55" s="471">
        <f t="shared" si="445"/>
        <v>0</v>
      </c>
      <c r="RG55" s="471">
        <f t="shared" si="445"/>
        <v>0</v>
      </c>
      <c r="RH55" s="471">
        <f t="shared" si="445"/>
        <v>0</v>
      </c>
      <c r="RI55" s="471">
        <f t="shared" si="445"/>
        <v>0</v>
      </c>
      <c r="RJ55" s="471">
        <f t="shared" si="445"/>
        <v>0</v>
      </c>
      <c r="RK55" s="471">
        <f t="shared" si="432"/>
        <v>0</v>
      </c>
      <c r="RL55" s="471">
        <f t="shared" si="432"/>
        <v>0</v>
      </c>
      <c r="RM55" s="471">
        <f t="shared" si="432"/>
        <v>0</v>
      </c>
      <c r="RN55" s="471">
        <f t="shared" si="432"/>
        <v>0</v>
      </c>
      <c r="RO55" s="471">
        <f t="shared" si="432"/>
        <v>0</v>
      </c>
      <c r="RP55" s="471">
        <f t="shared" si="432"/>
        <v>0</v>
      </c>
      <c r="RQ55" s="471">
        <f t="shared" si="432"/>
        <v>0</v>
      </c>
      <c r="RR55" s="471">
        <f t="shared" si="432"/>
        <v>0</v>
      </c>
      <c r="RS55" s="471">
        <f t="shared" si="432"/>
        <v>0</v>
      </c>
      <c r="RT55" s="471">
        <f t="shared" si="432"/>
        <v>0</v>
      </c>
      <c r="RU55" s="471">
        <f t="shared" si="432"/>
        <v>0</v>
      </c>
      <c r="RV55" s="471">
        <f t="shared" si="432"/>
        <v>0</v>
      </c>
      <c r="RW55" s="471">
        <f t="shared" si="432"/>
        <v>0</v>
      </c>
      <c r="RX55" s="471">
        <f t="shared" si="432"/>
        <v>0</v>
      </c>
      <c r="RY55" s="471">
        <f t="shared" si="432"/>
        <v>0</v>
      </c>
      <c r="RZ55" s="471">
        <f t="shared" si="401"/>
        <v>0</v>
      </c>
      <c r="SA55" s="471">
        <f t="shared" si="446"/>
        <v>0</v>
      </c>
      <c r="SB55" s="471">
        <f t="shared" si="446"/>
        <v>0</v>
      </c>
      <c r="SC55" s="471">
        <f t="shared" si="446"/>
        <v>0</v>
      </c>
      <c r="SD55" s="471">
        <f t="shared" si="446"/>
        <v>0</v>
      </c>
      <c r="SE55" s="471">
        <f t="shared" si="446"/>
        <v>0</v>
      </c>
      <c r="SF55" s="471">
        <f t="shared" si="446"/>
        <v>0</v>
      </c>
      <c r="SG55" s="471">
        <f t="shared" si="446"/>
        <v>0</v>
      </c>
      <c r="SH55" s="471">
        <f t="shared" si="446"/>
        <v>0</v>
      </c>
      <c r="SI55" s="471">
        <f t="shared" si="446"/>
        <v>0</v>
      </c>
      <c r="SJ55" s="471">
        <f t="shared" si="446"/>
        <v>0</v>
      </c>
      <c r="SK55" s="471">
        <f t="shared" si="446"/>
        <v>0</v>
      </c>
      <c r="SL55" s="471">
        <f t="shared" si="446"/>
        <v>0</v>
      </c>
      <c r="SM55" s="471">
        <f t="shared" si="446"/>
        <v>0</v>
      </c>
      <c r="SN55" s="471">
        <f t="shared" si="446"/>
        <v>0</v>
      </c>
      <c r="SO55" s="471">
        <f t="shared" si="446"/>
        <v>0</v>
      </c>
      <c r="SP55" s="471">
        <f t="shared" si="446"/>
        <v>0</v>
      </c>
      <c r="SQ55" s="471">
        <f t="shared" si="433"/>
        <v>0</v>
      </c>
      <c r="SR55" s="471">
        <f t="shared" si="433"/>
        <v>0</v>
      </c>
      <c r="SS55" s="471">
        <f t="shared" si="433"/>
        <v>0</v>
      </c>
      <c r="ST55" s="471">
        <f t="shared" si="433"/>
        <v>0</v>
      </c>
      <c r="SU55" s="471">
        <f t="shared" si="433"/>
        <v>0</v>
      </c>
      <c r="SV55" s="471">
        <f t="shared" si="433"/>
        <v>0</v>
      </c>
      <c r="SW55" s="471">
        <f t="shared" si="433"/>
        <v>0</v>
      </c>
      <c r="SX55" s="471">
        <f t="shared" si="433"/>
        <v>0</v>
      </c>
      <c r="SY55" s="471">
        <f t="shared" si="433"/>
        <v>0</v>
      </c>
      <c r="SZ55" s="471">
        <f t="shared" si="433"/>
        <v>0</v>
      </c>
      <c r="TA55" s="471">
        <f t="shared" si="433"/>
        <v>0</v>
      </c>
      <c r="TB55" s="471">
        <f t="shared" si="433"/>
        <v>0</v>
      </c>
      <c r="TC55" s="471">
        <f t="shared" si="433"/>
        <v>0</v>
      </c>
      <c r="TD55" s="471">
        <f t="shared" si="433"/>
        <v>0</v>
      </c>
      <c r="TE55" s="471">
        <f t="shared" si="433"/>
        <v>0</v>
      </c>
      <c r="TF55" s="471">
        <f t="shared" si="403"/>
        <v>0</v>
      </c>
      <c r="TG55" s="471">
        <f t="shared" si="447"/>
        <v>0</v>
      </c>
      <c r="TH55" s="471">
        <f t="shared" si="447"/>
        <v>0</v>
      </c>
      <c r="TI55" s="471">
        <f t="shared" si="447"/>
        <v>0</v>
      </c>
      <c r="TJ55" s="471">
        <f t="shared" si="447"/>
        <v>0</v>
      </c>
      <c r="TK55" s="471">
        <f t="shared" si="447"/>
        <v>0</v>
      </c>
      <c r="TL55" s="471">
        <f t="shared" si="447"/>
        <v>0</v>
      </c>
      <c r="TM55" s="471">
        <f t="shared" si="447"/>
        <v>0</v>
      </c>
      <c r="TN55" s="471">
        <f t="shared" si="447"/>
        <v>0</v>
      </c>
      <c r="TO55" s="471">
        <f t="shared" si="447"/>
        <v>0</v>
      </c>
      <c r="TP55" s="471">
        <f t="shared" si="447"/>
        <v>0</v>
      </c>
      <c r="TQ55" s="471">
        <f t="shared" si="447"/>
        <v>0</v>
      </c>
      <c r="TR55" s="471">
        <f t="shared" si="447"/>
        <v>0</v>
      </c>
      <c r="TS55" s="471">
        <f t="shared" si="447"/>
        <v>0</v>
      </c>
      <c r="TT55" s="471">
        <f t="shared" si="447"/>
        <v>0</v>
      </c>
      <c r="TU55" s="471">
        <f t="shared" si="447"/>
        <v>0</v>
      </c>
      <c r="TV55" s="471">
        <f t="shared" si="447"/>
        <v>0</v>
      </c>
      <c r="TW55" s="471">
        <f t="shared" si="434"/>
        <v>0</v>
      </c>
      <c r="TX55" s="471">
        <f t="shared" si="434"/>
        <v>0</v>
      </c>
      <c r="TY55" s="471">
        <f t="shared" si="434"/>
        <v>0</v>
      </c>
      <c r="TZ55" s="471">
        <f t="shared" si="434"/>
        <v>0</v>
      </c>
      <c r="UA55" s="471">
        <f t="shared" si="434"/>
        <v>0</v>
      </c>
      <c r="UB55" s="471">
        <f t="shared" si="434"/>
        <v>0</v>
      </c>
      <c r="UC55" s="471">
        <f t="shared" si="434"/>
        <v>0</v>
      </c>
      <c r="UD55" s="471">
        <f t="shared" si="434"/>
        <v>0</v>
      </c>
      <c r="UE55" s="471">
        <f t="shared" si="434"/>
        <v>0</v>
      </c>
      <c r="UF55" s="471">
        <f t="shared" si="434"/>
        <v>0</v>
      </c>
      <c r="UG55" s="471">
        <f t="shared" si="434"/>
        <v>0</v>
      </c>
      <c r="UH55" s="471">
        <f t="shared" si="434"/>
        <v>0</v>
      </c>
      <c r="UI55" s="471">
        <f t="shared" si="434"/>
        <v>0</v>
      </c>
      <c r="UJ55" s="471">
        <f t="shared" si="434"/>
        <v>0</v>
      </c>
      <c r="UK55" s="471">
        <f t="shared" si="434"/>
        <v>0</v>
      </c>
      <c r="UL55" s="471">
        <f t="shared" si="405"/>
        <v>0</v>
      </c>
      <c r="UM55" s="471">
        <f t="shared" si="448"/>
        <v>0</v>
      </c>
      <c r="UN55" s="471">
        <f t="shared" si="448"/>
        <v>0</v>
      </c>
      <c r="UO55" s="471">
        <f t="shared" si="448"/>
        <v>0</v>
      </c>
      <c r="UP55" s="471">
        <f t="shared" si="448"/>
        <v>0</v>
      </c>
      <c r="UQ55" s="471">
        <f t="shared" si="448"/>
        <v>0</v>
      </c>
      <c r="UR55" s="471">
        <f t="shared" si="448"/>
        <v>0</v>
      </c>
      <c r="US55" s="471">
        <f t="shared" si="448"/>
        <v>0</v>
      </c>
      <c r="UT55" s="471">
        <f t="shared" si="448"/>
        <v>0</v>
      </c>
      <c r="UU55" s="471">
        <f t="shared" si="448"/>
        <v>0</v>
      </c>
      <c r="UV55" s="471">
        <f t="shared" si="448"/>
        <v>0</v>
      </c>
      <c r="UW55" s="471">
        <f t="shared" si="448"/>
        <v>0</v>
      </c>
      <c r="UX55" s="471">
        <f t="shared" si="448"/>
        <v>0</v>
      </c>
      <c r="UY55" s="471">
        <f t="shared" si="448"/>
        <v>0</v>
      </c>
      <c r="UZ55" s="471">
        <f t="shared" si="448"/>
        <v>0</v>
      </c>
      <c r="VA55" s="471">
        <f t="shared" si="448"/>
        <v>0</v>
      </c>
      <c r="VB55" s="471">
        <f t="shared" si="448"/>
        <v>0</v>
      </c>
      <c r="VC55" s="471">
        <f t="shared" si="435"/>
        <v>0</v>
      </c>
      <c r="VD55" s="471">
        <f t="shared" si="435"/>
        <v>0</v>
      </c>
      <c r="VE55" s="471">
        <f t="shared" si="435"/>
        <v>0</v>
      </c>
      <c r="VF55" s="471">
        <f t="shared" si="435"/>
        <v>0</v>
      </c>
      <c r="VG55" s="471">
        <f t="shared" si="435"/>
        <v>0</v>
      </c>
      <c r="VH55" s="471">
        <f t="shared" si="435"/>
        <v>0</v>
      </c>
      <c r="VI55" s="471">
        <f t="shared" si="435"/>
        <v>0</v>
      </c>
      <c r="VJ55" s="471">
        <f t="shared" si="435"/>
        <v>0</v>
      </c>
      <c r="VK55" s="471">
        <f t="shared" si="435"/>
        <v>0</v>
      </c>
      <c r="VL55" s="471">
        <f t="shared" si="435"/>
        <v>0</v>
      </c>
      <c r="VM55" s="471">
        <f t="shared" si="435"/>
        <v>0</v>
      </c>
      <c r="VN55" s="471">
        <f t="shared" si="435"/>
        <v>0</v>
      </c>
      <c r="VO55" s="471">
        <f t="shared" si="435"/>
        <v>0</v>
      </c>
      <c r="VP55" s="471">
        <f t="shared" si="435"/>
        <v>0</v>
      </c>
      <c r="VQ55" s="471">
        <f t="shared" si="435"/>
        <v>0</v>
      </c>
      <c r="VR55" s="471">
        <f t="shared" si="407"/>
        <v>0</v>
      </c>
      <c r="VS55" s="471">
        <f t="shared" si="408"/>
        <v>0</v>
      </c>
      <c r="VT55" s="471">
        <f t="shared" si="408"/>
        <v>0</v>
      </c>
      <c r="VU55" s="471">
        <f t="shared" si="408"/>
        <v>0</v>
      </c>
      <c r="VV55" s="471">
        <f t="shared" si="408"/>
        <v>0</v>
      </c>
      <c r="VW55" s="471">
        <f t="shared" si="408"/>
        <v>0</v>
      </c>
      <c r="VX55" s="471">
        <f t="shared" si="408"/>
        <v>0</v>
      </c>
      <c r="VY55" s="471">
        <f t="shared" si="408"/>
        <v>0</v>
      </c>
      <c r="VZ55" s="471">
        <f t="shared" si="408"/>
        <v>0</v>
      </c>
      <c r="WA55" s="471">
        <f t="shared" si="408"/>
        <v>0</v>
      </c>
      <c r="WB55" s="471">
        <f t="shared" si="408"/>
        <v>0</v>
      </c>
      <c r="WC55" s="471">
        <f t="shared" si="408"/>
        <v>0</v>
      </c>
      <c r="WD55" s="471">
        <f t="shared" si="408"/>
        <v>0</v>
      </c>
    </row>
    <row r="56" spans="1:602" x14ac:dyDescent="0.35">
      <c r="A56" s="29"/>
      <c r="B56" s="29">
        <f t="shared" si="359"/>
        <v>25</v>
      </c>
      <c r="C56" s="29" t="s">
        <v>2</v>
      </c>
      <c r="D56" s="29" t="s">
        <v>89</v>
      </c>
      <c r="E56" s="69">
        <f>INDEX('Current RAP - 2024-25 Cycle'!$K:$K,MATCH('24-25 Projection - RAP Tendered'!$D56,'Current RAP - 2024-25 Cycle'!$C:$C,0),1)</f>
        <v>252281817.75999999</v>
      </c>
      <c r="F56" s="69">
        <f>INDEX('Current RAP - 2024-25 Cycle'!$G:$G,MATCH('24-25 Projection - RAP Tendered'!$D56,'Current RAP - 2024-25 Cycle'!$C:$C,0),1)</f>
        <v>240946442.53</v>
      </c>
      <c r="G56" s="69">
        <f t="shared" si="345"/>
        <v>11335375.229999989</v>
      </c>
      <c r="H56" s="69">
        <f t="shared" si="360"/>
        <v>240946442.53</v>
      </c>
      <c r="I56" s="32">
        <v>45474</v>
      </c>
      <c r="J56" s="32">
        <v>45838</v>
      </c>
      <c r="K56" s="29" t="str">
        <f>INDEX('Current RAP - 2024-25 Cycle'!$D:$D,MATCH('24-25 Projection - RAP Tendered'!$D56,'Current RAP - 2024-25 Cycle'!$C:$C,0),1)</f>
        <v>IGPM</v>
      </c>
      <c r="L56" s="32" t="s">
        <v>10</v>
      </c>
      <c r="M56" s="32" t="s">
        <v>10</v>
      </c>
      <c r="N56" s="81">
        <v>0</v>
      </c>
      <c r="O56" s="81">
        <v>0</v>
      </c>
      <c r="P56" s="69">
        <f>IFERROR(INDEX('Tendered, Ruling 920-2025'!$F$19:$F$31,MATCH($D56,'Tendered, Ruling 920-2025'!$C$19:$C$31,0))-INDEX('Tendered, Ruling 920-2025'!$D$19:$D$31,MATCH($D56,'Tendered, Ruling 920-2025'!$C$19:$C$31,0)),0)</f>
        <v>9.9999997764825821E-3</v>
      </c>
      <c r="Q56" s="32">
        <f>INDEX('Current RAP - 2024-25 Cycle'!$L:$L,MATCH('24-25 Projection - RAP Tendered'!$D56,'Current RAP - 2024-25 Cycle'!$C:$C,0),1)</f>
        <v>37020</v>
      </c>
      <c r="R56" s="32">
        <f>INDEX('Current RAP - 2024-25 Cycle'!$M:$M,MATCH('24-25 Projection - RAP Tendered'!$D56,'Current RAP - 2024-25 Cycle'!$C:$C,0),1)</f>
        <v>47977</v>
      </c>
      <c r="S56" s="29"/>
      <c r="T56" s="29" t="str">
        <f t="shared" si="346"/>
        <v>034/2001</v>
      </c>
      <c r="U56" s="36">
        <f t="shared" ref="U56:AJ71" si="452">SUMIFS($GM56:$WE56,$GM$26:$WE$26,U$26)</f>
        <v>252.28181776000005</v>
      </c>
      <c r="V56" s="36">
        <f t="shared" si="452"/>
        <v>252.28181776999998</v>
      </c>
      <c r="W56" s="36">
        <f t="shared" si="452"/>
        <v>252.28181776999998</v>
      </c>
      <c r="X56" s="36">
        <f t="shared" si="452"/>
        <v>252.28181776999998</v>
      </c>
      <c r="Y56" s="36">
        <f t="shared" si="452"/>
        <v>252.28181776999998</v>
      </c>
      <c r="Z56" s="36">
        <f t="shared" si="452"/>
        <v>252.28181776999998</v>
      </c>
      <c r="AA56" s="36">
        <f t="shared" si="452"/>
        <v>216.33844050706986</v>
      </c>
      <c r="AB56" s="36">
        <f t="shared" si="452"/>
        <v>0</v>
      </c>
      <c r="AC56" s="36">
        <f t="shared" si="452"/>
        <v>0</v>
      </c>
      <c r="AD56" s="36">
        <f t="shared" si="452"/>
        <v>0</v>
      </c>
      <c r="AE56" s="36">
        <f t="shared" si="452"/>
        <v>0</v>
      </c>
      <c r="AF56" s="36">
        <f t="shared" si="452"/>
        <v>0</v>
      </c>
      <c r="AG56" s="36">
        <f t="shared" si="452"/>
        <v>0</v>
      </c>
      <c r="AH56" s="36">
        <f t="shared" si="452"/>
        <v>0</v>
      </c>
      <c r="AI56" s="36">
        <f t="shared" si="452"/>
        <v>0</v>
      </c>
      <c r="AJ56" s="36">
        <f t="shared" si="452"/>
        <v>0</v>
      </c>
      <c r="AK56" s="36">
        <f t="shared" si="449"/>
        <v>0</v>
      </c>
      <c r="AL56" s="36">
        <f t="shared" si="449"/>
        <v>0</v>
      </c>
      <c r="AM56" s="36">
        <f t="shared" si="449"/>
        <v>0</v>
      </c>
      <c r="AN56" s="36">
        <f t="shared" si="449"/>
        <v>0</v>
      </c>
      <c r="AO56" s="36">
        <f t="shared" si="449"/>
        <v>0</v>
      </c>
      <c r="AP56" s="36">
        <f t="shared" si="449"/>
        <v>0</v>
      </c>
      <c r="AQ56" s="36">
        <f t="shared" si="449"/>
        <v>0</v>
      </c>
      <c r="AR56" s="36">
        <f t="shared" si="449"/>
        <v>0</v>
      </c>
      <c r="AS56" s="36">
        <f t="shared" si="412"/>
        <v>0</v>
      </c>
      <c r="AT56" s="36">
        <f t="shared" si="412"/>
        <v>0</v>
      </c>
      <c r="AU56" s="36">
        <f t="shared" si="412"/>
        <v>0</v>
      </c>
      <c r="AV56" s="36">
        <f t="shared" si="412"/>
        <v>0</v>
      </c>
      <c r="AW56" s="36">
        <f t="shared" si="412"/>
        <v>0</v>
      </c>
      <c r="AX56" s="36">
        <f t="shared" si="412"/>
        <v>0</v>
      </c>
      <c r="AY56" s="36">
        <f t="shared" si="412"/>
        <v>0</v>
      </c>
      <c r="AZ56" s="36">
        <f>SUMIFS($GM56:$WE56,$GM$26:$WE$26,AZ$26)</f>
        <v>0</v>
      </c>
      <c r="BA56" s="36">
        <f t="shared" si="413"/>
        <v>0</v>
      </c>
      <c r="BB56" s="36">
        <f t="shared" si="413"/>
        <v>0</v>
      </c>
      <c r="BD56" s="29" t="str">
        <f t="shared" si="348"/>
        <v>034/2001</v>
      </c>
      <c r="BE56" s="36">
        <f t="shared" si="436"/>
        <v>63.070454439999999</v>
      </c>
      <c r="BF56" s="36">
        <f t="shared" si="436"/>
        <v>63.070454439999999</v>
      </c>
      <c r="BG56" s="36">
        <f t="shared" si="436"/>
        <v>63.070454439999999</v>
      </c>
      <c r="BH56" s="36">
        <f t="shared" si="436"/>
        <v>63.070454439999999</v>
      </c>
      <c r="BI56" s="36">
        <f t="shared" si="436"/>
        <v>63.070454442499994</v>
      </c>
      <c r="BJ56" s="36">
        <f t="shared" si="436"/>
        <v>63.070454442499994</v>
      </c>
      <c r="BK56" s="36">
        <f t="shared" si="436"/>
        <v>63.070454442499994</v>
      </c>
      <c r="BL56" s="36">
        <f t="shared" si="436"/>
        <v>63.070454442499994</v>
      </c>
      <c r="BM56" s="36">
        <f t="shared" si="436"/>
        <v>63.070454442499994</v>
      </c>
      <c r="BN56" s="36">
        <f t="shared" si="436"/>
        <v>63.070454442499994</v>
      </c>
      <c r="BO56" s="36">
        <f t="shared" si="436"/>
        <v>63.070454442499994</v>
      </c>
      <c r="BP56" s="36">
        <f t="shared" si="436"/>
        <v>63.070454442499994</v>
      </c>
      <c r="BQ56" s="36">
        <f t="shared" si="436"/>
        <v>63.070454442499994</v>
      </c>
      <c r="BR56" s="36">
        <f t="shared" si="436"/>
        <v>63.070454442499994</v>
      </c>
      <c r="BS56" s="36">
        <f t="shared" si="436"/>
        <v>63.070454442499994</v>
      </c>
      <c r="BT56" s="36">
        <f t="shared" si="436"/>
        <v>63.070454442499994</v>
      </c>
      <c r="BU56" s="36">
        <f t="shared" ref="BU56:CJ71" si="453">SUMIFS($GM56:$WE56,$GM$29:$WE$29,BU$29)</f>
        <v>63.070454442499994</v>
      </c>
      <c r="BV56" s="36">
        <f t="shared" si="453"/>
        <v>63.070454442499994</v>
      </c>
      <c r="BW56" s="36">
        <f t="shared" si="453"/>
        <v>63.070454442499994</v>
      </c>
      <c r="BX56" s="36">
        <f t="shared" si="453"/>
        <v>63.070454442499994</v>
      </c>
      <c r="BY56" s="36">
        <f t="shared" si="453"/>
        <v>63.070454442499994</v>
      </c>
      <c r="BZ56" s="36">
        <f t="shared" si="453"/>
        <v>63.070454442499994</v>
      </c>
      <c r="CA56" s="36">
        <f t="shared" si="453"/>
        <v>63.070454442499994</v>
      </c>
      <c r="CB56" s="36">
        <f t="shared" si="453"/>
        <v>63.070454442499994</v>
      </c>
      <c r="CC56" s="36">
        <f t="shared" si="453"/>
        <v>63.070454442499994</v>
      </c>
      <c r="CD56" s="36">
        <f t="shared" si="453"/>
        <v>63.070454442499994</v>
      </c>
      <c r="CE56" s="36">
        <f t="shared" si="453"/>
        <v>63.070454442499994</v>
      </c>
      <c r="CF56" s="36">
        <f t="shared" si="453"/>
        <v>27.127077179569891</v>
      </c>
      <c r="CG56" s="36">
        <f t="shared" si="453"/>
        <v>0</v>
      </c>
      <c r="CH56" s="36">
        <f t="shared" si="453"/>
        <v>0</v>
      </c>
      <c r="CI56" s="36">
        <f t="shared" si="453"/>
        <v>0</v>
      </c>
      <c r="CJ56" s="36">
        <f t="shared" si="450"/>
        <v>0</v>
      </c>
      <c r="CK56" s="36">
        <f t="shared" si="450"/>
        <v>0</v>
      </c>
      <c r="CL56" s="36">
        <f t="shared" si="450"/>
        <v>0</v>
      </c>
      <c r="CM56" s="36">
        <f t="shared" si="450"/>
        <v>0</v>
      </c>
      <c r="CN56" s="36">
        <f t="shared" si="450"/>
        <v>0</v>
      </c>
      <c r="CO56" s="36">
        <f t="shared" si="450"/>
        <v>0</v>
      </c>
      <c r="CP56" s="36">
        <f t="shared" si="450"/>
        <v>0</v>
      </c>
      <c r="CQ56" s="36">
        <f t="shared" si="450"/>
        <v>0</v>
      </c>
      <c r="CR56" s="36">
        <f t="shared" si="450"/>
        <v>0</v>
      </c>
      <c r="CS56" s="36">
        <f t="shared" si="450"/>
        <v>0</v>
      </c>
      <c r="CT56" s="36">
        <f t="shared" si="450"/>
        <v>0</v>
      </c>
      <c r="CU56" s="36">
        <f t="shared" si="450"/>
        <v>0</v>
      </c>
      <c r="CV56" s="36">
        <f t="shared" si="450"/>
        <v>0</v>
      </c>
      <c r="CW56" s="36">
        <f t="shared" si="450"/>
        <v>0</v>
      </c>
      <c r="CX56" s="36">
        <f t="shared" si="450"/>
        <v>0</v>
      </c>
      <c r="CY56" s="36">
        <f t="shared" si="450"/>
        <v>0</v>
      </c>
      <c r="CZ56" s="36">
        <f t="shared" si="451"/>
        <v>0</v>
      </c>
      <c r="DA56" s="36">
        <f t="shared" si="451"/>
        <v>0</v>
      </c>
      <c r="DB56" s="36">
        <f t="shared" si="451"/>
        <v>0</v>
      </c>
      <c r="DC56" s="36">
        <f t="shared" si="451"/>
        <v>0</v>
      </c>
      <c r="DD56" s="36">
        <f t="shared" si="451"/>
        <v>0</v>
      </c>
      <c r="DE56" s="36">
        <f t="shared" si="451"/>
        <v>0</v>
      </c>
      <c r="DF56" s="36">
        <f t="shared" si="451"/>
        <v>0</v>
      </c>
      <c r="DG56" s="36">
        <f t="shared" si="451"/>
        <v>0</v>
      </c>
      <c r="DH56" s="36">
        <f t="shared" si="451"/>
        <v>0</v>
      </c>
      <c r="DI56" s="36">
        <f t="shared" si="451"/>
        <v>0</v>
      </c>
      <c r="DJ56" s="36">
        <f t="shared" si="451"/>
        <v>0</v>
      </c>
      <c r="DK56" s="36">
        <f t="shared" si="451"/>
        <v>0</v>
      </c>
      <c r="DL56" s="36">
        <f t="shared" si="451"/>
        <v>0</v>
      </c>
      <c r="DM56" s="36">
        <f t="shared" si="451"/>
        <v>0</v>
      </c>
      <c r="DN56" s="36">
        <f t="shared" si="451"/>
        <v>0</v>
      </c>
      <c r="DO56" s="36">
        <f t="shared" si="451"/>
        <v>0</v>
      </c>
      <c r="DP56" s="36">
        <f t="shared" si="416"/>
        <v>0</v>
      </c>
      <c r="DQ56" s="36">
        <f t="shared" si="417"/>
        <v>0</v>
      </c>
      <c r="DR56" s="36">
        <f t="shared" si="417"/>
        <v>0</v>
      </c>
      <c r="DS56" s="36">
        <f t="shared" si="417"/>
        <v>0</v>
      </c>
      <c r="DT56" s="36">
        <f t="shared" si="417"/>
        <v>0</v>
      </c>
      <c r="DU56" s="36">
        <f t="shared" ref="DU56:EJ56" si="454">SUMIFS($GM56:$WE56,$GM$29:$WE$29,DU$29)</f>
        <v>0</v>
      </c>
      <c r="DV56" s="36">
        <f t="shared" si="454"/>
        <v>0</v>
      </c>
      <c r="DW56" s="36">
        <f t="shared" si="454"/>
        <v>0</v>
      </c>
      <c r="DX56" s="36">
        <f t="shared" si="454"/>
        <v>0</v>
      </c>
      <c r="DY56" s="36">
        <f t="shared" si="454"/>
        <v>0</v>
      </c>
      <c r="DZ56" s="36">
        <f t="shared" si="454"/>
        <v>0</v>
      </c>
      <c r="EA56" s="36">
        <f t="shared" si="454"/>
        <v>0</v>
      </c>
      <c r="EB56" s="36">
        <f t="shared" si="454"/>
        <v>0</v>
      </c>
      <c r="EC56" s="36">
        <f t="shared" si="454"/>
        <v>0</v>
      </c>
      <c r="ED56" s="36">
        <f t="shared" si="454"/>
        <v>0</v>
      </c>
      <c r="EE56" s="36">
        <f t="shared" si="454"/>
        <v>0</v>
      </c>
      <c r="EF56" s="36">
        <f t="shared" si="454"/>
        <v>0</v>
      </c>
      <c r="EG56" s="36">
        <f t="shared" si="454"/>
        <v>0</v>
      </c>
      <c r="EH56" s="36">
        <f t="shared" si="454"/>
        <v>0</v>
      </c>
      <c r="EI56" s="36">
        <f t="shared" si="454"/>
        <v>0</v>
      </c>
      <c r="EJ56" s="36">
        <f t="shared" si="454"/>
        <v>0</v>
      </c>
      <c r="EK56" s="36">
        <f t="shared" si="421"/>
        <v>0</v>
      </c>
      <c r="EL56" s="36">
        <f t="shared" si="421"/>
        <v>0</v>
      </c>
      <c r="EM56" s="36">
        <f t="shared" si="421"/>
        <v>0</v>
      </c>
      <c r="EN56" s="36">
        <f t="shared" si="421"/>
        <v>0</v>
      </c>
      <c r="EO56" s="36">
        <f t="shared" si="421"/>
        <v>0</v>
      </c>
      <c r="EP56" s="36">
        <f t="shared" si="421"/>
        <v>0</v>
      </c>
      <c r="EQ56" s="36">
        <f t="shared" si="421"/>
        <v>0</v>
      </c>
      <c r="ER56" s="36">
        <f t="shared" si="421"/>
        <v>0</v>
      </c>
      <c r="ES56" s="36">
        <f t="shared" si="421"/>
        <v>0</v>
      </c>
      <c r="ET56" s="36">
        <f t="shared" si="421"/>
        <v>0</v>
      </c>
      <c r="EU56" s="36">
        <f t="shared" si="421"/>
        <v>0</v>
      </c>
      <c r="EV56" s="36">
        <f t="shared" si="421"/>
        <v>0</v>
      </c>
      <c r="EW56" s="36">
        <f t="shared" si="418"/>
        <v>0</v>
      </c>
      <c r="EX56" s="36">
        <f t="shared" si="418"/>
        <v>0</v>
      </c>
      <c r="EY56" s="36">
        <f t="shared" si="418"/>
        <v>0</v>
      </c>
      <c r="EZ56" s="36">
        <f t="shared" si="418"/>
        <v>0</v>
      </c>
      <c r="FA56" s="36">
        <f t="shared" si="418"/>
        <v>0</v>
      </c>
      <c r="FB56" s="36">
        <f t="shared" si="418"/>
        <v>0</v>
      </c>
      <c r="FC56" s="36">
        <f t="shared" si="418"/>
        <v>0</v>
      </c>
      <c r="FD56" s="36">
        <f t="shared" si="418"/>
        <v>0</v>
      </c>
      <c r="FE56" s="36">
        <f t="shared" si="418"/>
        <v>0</v>
      </c>
      <c r="FF56" s="36">
        <f t="shared" si="418"/>
        <v>0</v>
      </c>
      <c r="FG56" s="36">
        <f t="shared" si="418"/>
        <v>0</v>
      </c>
      <c r="FH56" s="36">
        <f t="shared" si="418"/>
        <v>0</v>
      </c>
      <c r="FI56" s="36">
        <f t="shared" si="418"/>
        <v>0</v>
      </c>
      <c r="FJ56" s="36">
        <f t="shared" si="418"/>
        <v>0</v>
      </c>
      <c r="FK56" s="36">
        <f t="shared" si="419"/>
        <v>0</v>
      </c>
      <c r="FL56" s="36">
        <f t="shared" si="419"/>
        <v>0</v>
      </c>
      <c r="FM56" s="36">
        <f t="shared" si="419"/>
        <v>0</v>
      </c>
      <c r="FN56" s="36">
        <f t="shared" si="419"/>
        <v>0</v>
      </c>
      <c r="FO56" s="36">
        <f t="shared" si="419"/>
        <v>0</v>
      </c>
      <c r="FP56" s="36">
        <f t="shared" si="419"/>
        <v>0</v>
      </c>
      <c r="FQ56" s="36">
        <f t="shared" si="419"/>
        <v>0</v>
      </c>
      <c r="FR56" s="36">
        <f t="shared" si="419"/>
        <v>0</v>
      </c>
      <c r="FS56" s="36">
        <f t="shared" si="419"/>
        <v>0</v>
      </c>
      <c r="FT56" s="36">
        <f t="shared" si="419"/>
        <v>0</v>
      </c>
      <c r="FU56" s="36">
        <f t="shared" si="419"/>
        <v>0</v>
      </c>
      <c r="FV56" s="36">
        <f t="shared" si="419"/>
        <v>0</v>
      </c>
      <c r="FW56" s="36">
        <f t="shared" si="419"/>
        <v>0</v>
      </c>
      <c r="FX56" s="36">
        <f t="shared" si="419"/>
        <v>0</v>
      </c>
      <c r="FY56" s="36">
        <f t="shared" si="419"/>
        <v>0</v>
      </c>
      <c r="FZ56" s="36">
        <f t="shared" si="419"/>
        <v>0</v>
      </c>
      <c r="GA56" s="36">
        <f t="shared" si="420"/>
        <v>0</v>
      </c>
      <c r="GB56" s="36">
        <f t="shared" si="420"/>
        <v>0</v>
      </c>
      <c r="GC56" s="36">
        <f t="shared" si="420"/>
        <v>0</v>
      </c>
      <c r="GD56" s="36">
        <f t="shared" si="420"/>
        <v>0</v>
      </c>
      <c r="GE56" s="36">
        <f t="shared" si="420"/>
        <v>0</v>
      </c>
      <c r="GF56" s="36">
        <f t="shared" si="420"/>
        <v>0</v>
      </c>
      <c r="GG56" s="36">
        <f t="shared" si="420"/>
        <v>0</v>
      </c>
      <c r="GH56" s="36">
        <f t="shared" si="420"/>
        <v>0</v>
      </c>
      <c r="GI56" s="36">
        <f t="shared" si="420"/>
        <v>0</v>
      </c>
      <c r="GJ56" s="36">
        <f t="shared" si="420"/>
        <v>0</v>
      </c>
      <c r="GL56" s="29" t="str">
        <f t="shared" si="350"/>
        <v>034/2001</v>
      </c>
      <c r="GM56" s="263">
        <f t="shared" si="423"/>
        <v>21.023484813333333</v>
      </c>
      <c r="GN56" s="263">
        <f t="shared" si="423"/>
        <v>21.023484813333333</v>
      </c>
      <c r="GO56" s="263">
        <f t="shared" si="423"/>
        <v>21.023484813333333</v>
      </c>
      <c r="GP56" s="263">
        <f t="shared" si="423"/>
        <v>21.023484813333333</v>
      </c>
      <c r="GQ56" s="263">
        <f t="shared" si="423"/>
        <v>21.023484813333333</v>
      </c>
      <c r="GR56" s="263">
        <f t="shared" si="423"/>
        <v>21.023484813333333</v>
      </c>
      <c r="GS56" s="263">
        <f t="shared" si="423"/>
        <v>21.023484813333333</v>
      </c>
      <c r="GT56" s="263">
        <f t="shared" si="423"/>
        <v>21.023484813333333</v>
      </c>
      <c r="GU56" s="263">
        <f t="shared" si="423"/>
        <v>21.023484813333333</v>
      </c>
      <c r="GV56" s="263">
        <f t="shared" si="423"/>
        <v>21.023484813333333</v>
      </c>
      <c r="GW56" s="263">
        <f t="shared" si="423"/>
        <v>21.023484813333333</v>
      </c>
      <c r="GX56" s="263">
        <f t="shared" si="423"/>
        <v>21.023484813333333</v>
      </c>
      <c r="GY56" s="471">
        <f t="shared" si="437"/>
        <v>21.023484814166665</v>
      </c>
      <c r="GZ56" s="471">
        <f t="shared" si="437"/>
        <v>21.023484814166665</v>
      </c>
      <c r="HA56" s="471">
        <f t="shared" si="437"/>
        <v>21.023484814166665</v>
      </c>
      <c r="HB56" s="471">
        <f t="shared" si="437"/>
        <v>21.023484814166665</v>
      </c>
      <c r="HC56" s="471">
        <f t="shared" si="437"/>
        <v>21.023484814166665</v>
      </c>
      <c r="HD56" s="471">
        <f t="shared" si="437"/>
        <v>21.023484814166665</v>
      </c>
      <c r="HE56" s="471">
        <f t="shared" si="437"/>
        <v>21.023484814166665</v>
      </c>
      <c r="HF56" s="471">
        <f t="shared" si="437"/>
        <v>21.023484814166665</v>
      </c>
      <c r="HG56" s="471">
        <f t="shared" si="437"/>
        <v>21.023484814166665</v>
      </c>
      <c r="HH56" s="471">
        <f t="shared" si="437"/>
        <v>21.023484814166665</v>
      </c>
      <c r="HI56" s="471">
        <f t="shared" si="437"/>
        <v>21.023484814166665</v>
      </c>
      <c r="HJ56" s="471">
        <f t="shared" si="437"/>
        <v>21.023484814166665</v>
      </c>
      <c r="HK56" s="471">
        <f t="shared" si="437"/>
        <v>21.023484814166665</v>
      </c>
      <c r="HL56" s="471">
        <f t="shared" si="437"/>
        <v>21.023484814166665</v>
      </c>
      <c r="HM56" s="471">
        <f t="shared" si="437"/>
        <v>21.023484814166665</v>
      </c>
      <c r="HN56" s="471">
        <f t="shared" si="437"/>
        <v>21.023484814166665</v>
      </c>
      <c r="HO56" s="471">
        <f t="shared" si="424"/>
        <v>21.023484814166665</v>
      </c>
      <c r="HP56" s="471">
        <f t="shared" si="424"/>
        <v>21.023484814166665</v>
      </c>
      <c r="HQ56" s="471">
        <f t="shared" si="424"/>
        <v>21.023484814166665</v>
      </c>
      <c r="HR56" s="471">
        <f t="shared" si="424"/>
        <v>21.023484814166665</v>
      </c>
      <c r="HS56" s="471">
        <f t="shared" si="424"/>
        <v>21.023484814166665</v>
      </c>
      <c r="HT56" s="471">
        <f t="shared" si="424"/>
        <v>21.023484814166665</v>
      </c>
      <c r="HU56" s="471">
        <f t="shared" si="424"/>
        <v>21.023484814166665</v>
      </c>
      <c r="HV56" s="471">
        <f t="shared" si="424"/>
        <v>21.023484814166665</v>
      </c>
      <c r="HW56" s="471">
        <f t="shared" si="424"/>
        <v>21.023484814166665</v>
      </c>
      <c r="HX56" s="471">
        <f t="shared" si="424"/>
        <v>21.023484814166665</v>
      </c>
      <c r="HY56" s="471">
        <f t="shared" si="424"/>
        <v>21.023484814166665</v>
      </c>
      <c r="HZ56" s="471">
        <f t="shared" si="424"/>
        <v>21.023484814166665</v>
      </c>
      <c r="IA56" s="471">
        <f t="shared" si="424"/>
        <v>21.023484814166665</v>
      </c>
      <c r="IB56" s="471">
        <f t="shared" si="424"/>
        <v>21.023484814166665</v>
      </c>
      <c r="IC56" s="471">
        <f t="shared" si="424"/>
        <v>21.023484814166665</v>
      </c>
      <c r="ID56" s="471">
        <f t="shared" si="385"/>
        <v>21.023484814166665</v>
      </c>
      <c r="IE56" s="471">
        <f t="shared" si="438"/>
        <v>21.023484814166665</v>
      </c>
      <c r="IF56" s="471">
        <f t="shared" si="438"/>
        <v>21.023484814166665</v>
      </c>
      <c r="IG56" s="471">
        <f t="shared" si="438"/>
        <v>21.023484814166665</v>
      </c>
      <c r="IH56" s="471">
        <f t="shared" si="438"/>
        <v>21.023484814166665</v>
      </c>
      <c r="II56" s="471">
        <f t="shared" si="438"/>
        <v>21.023484814166665</v>
      </c>
      <c r="IJ56" s="471">
        <f t="shared" si="438"/>
        <v>21.023484814166665</v>
      </c>
      <c r="IK56" s="471">
        <f t="shared" si="438"/>
        <v>21.023484814166665</v>
      </c>
      <c r="IL56" s="471">
        <f t="shared" si="438"/>
        <v>21.023484814166665</v>
      </c>
      <c r="IM56" s="471">
        <f t="shared" si="438"/>
        <v>21.023484814166665</v>
      </c>
      <c r="IN56" s="471">
        <f t="shared" si="438"/>
        <v>21.023484814166665</v>
      </c>
      <c r="IO56" s="471">
        <f t="shared" si="438"/>
        <v>21.023484814166665</v>
      </c>
      <c r="IP56" s="471">
        <f t="shared" si="438"/>
        <v>21.023484814166665</v>
      </c>
      <c r="IQ56" s="471">
        <f t="shared" si="438"/>
        <v>21.023484814166665</v>
      </c>
      <c r="IR56" s="471">
        <f t="shared" si="438"/>
        <v>21.023484814166665</v>
      </c>
      <c r="IS56" s="471">
        <f t="shared" si="438"/>
        <v>21.023484814166665</v>
      </c>
      <c r="IT56" s="471">
        <f t="shared" si="438"/>
        <v>21.023484814166665</v>
      </c>
      <c r="IU56" s="471">
        <f t="shared" si="425"/>
        <v>21.023484814166665</v>
      </c>
      <c r="IV56" s="471">
        <f t="shared" si="425"/>
        <v>21.023484814166665</v>
      </c>
      <c r="IW56" s="471">
        <f t="shared" si="425"/>
        <v>21.023484814166665</v>
      </c>
      <c r="IX56" s="471">
        <f t="shared" si="425"/>
        <v>21.023484814166665</v>
      </c>
      <c r="IY56" s="471">
        <f t="shared" si="425"/>
        <v>21.023484814166665</v>
      </c>
      <c r="IZ56" s="471">
        <f t="shared" si="425"/>
        <v>21.023484814166665</v>
      </c>
      <c r="JA56" s="471">
        <f t="shared" si="425"/>
        <v>21.023484814166665</v>
      </c>
      <c r="JB56" s="471">
        <f t="shared" si="425"/>
        <v>21.023484814166665</v>
      </c>
      <c r="JC56" s="471">
        <f t="shared" si="425"/>
        <v>21.023484814166665</v>
      </c>
      <c r="JD56" s="471">
        <f t="shared" si="425"/>
        <v>21.023484814166665</v>
      </c>
      <c r="JE56" s="471">
        <f t="shared" si="425"/>
        <v>21.023484814166665</v>
      </c>
      <c r="JF56" s="471">
        <f t="shared" si="425"/>
        <v>21.023484814166665</v>
      </c>
      <c r="JG56" s="471">
        <f t="shared" si="425"/>
        <v>21.023484814166665</v>
      </c>
      <c r="JH56" s="471">
        <f t="shared" si="425"/>
        <v>21.023484814166665</v>
      </c>
      <c r="JI56" s="471">
        <f t="shared" si="425"/>
        <v>21.023484814166665</v>
      </c>
      <c r="JJ56" s="471">
        <f t="shared" si="387"/>
        <v>21.023484814166665</v>
      </c>
      <c r="JK56" s="471">
        <f t="shared" si="439"/>
        <v>21.023484814166665</v>
      </c>
      <c r="JL56" s="471">
        <f t="shared" si="439"/>
        <v>21.023484814166665</v>
      </c>
      <c r="JM56" s="471">
        <f t="shared" si="439"/>
        <v>21.023484814166665</v>
      </c>
      <c r="JN56" s="471">
        <f t="shared" si="439"/>
        <v>21.023484814166665</v>
      </c>
      <c r="JO56" s="471">
        <f t="shared" si="439"/>
        <v>21.023484814166665</v>
      </c>
      <c r="JP56" s="471">
        <f t="shared" si="439"/>
        <v>21.023484814166665</v>
      </c>
      <c r="JQ56" s="471">
        <f t="shared" si="439"/>
        <v>6.1035923654032258</v>
      </c>
      <c r="JR56" s="471">
        <f t="shared" si="439"/>
        <v>0</v>
      </c>
      <c r="JS56" s="471">
        <f t="shared" si="439"/>
        <v>0</v>
      </c>
      <c r="JT56" s="471">
        <f t="shared" si="439"/>
        <v>0</v>
      </c>
      <c r="JU56" s="471">
        <f t="shared" si="439"/>
        <v>0</v>
      </c>
      <c r="JV56" s="471">
        <f t="shared" si="439"/>
        <v>0</v>
      </c>
      <c r="JW56" s="471">
        <f t="shared" si="439"/>
        <v>0</v>
      </c>
      <c r="JX56" s="471">
        <f t="shared" si="439"/>
        <v>0</v>
      </c>
      <c r="JY56" s="471">
        <f t="shared" si="439"/>
        <v>0</v>
      </c>
      <c r="JZ56" s="471">
        <f t="shared" si="439"/>
        <v>0</v>
      </c>
      <c r="KA56" s="471">
        <f t="shared" si="426"/>
        <v>0</v>
      </c>
      <c r="KB56" s="471">
        <f t="shared" si="426"/>
        <v>0</v>
      </c>
      <c r="KC56" s="471">
        <f t="shared" si="426"/>
        <v>0</v>
      </c>
      <c r="KD56" s="471">
        <f t="shared" si="426"/>
        <v>0</v>
      </c>
      <c r="KE56" s="471">
        <f t="shared" si="426"/>
        <v>0</v>
      </c>
      <c r="KF56" s="471">
        <f t="shared" si="426"/>
        <v>0</v>
      </c>
      <c r="KG56" s="471">
        <f t="shared" si="426"/>
        <v>0</v>
      </c>
      <c r="KH56" s="471">
        <f t="shared" si="426"/>
        <v>0</v>
      </c>
      <c r="KI56" s="471">
        <f t="shared" si="426"/>
        <v>0</v>
      </c>
      <c r="KJ56" s="471">
        <f t="shared" si="426"/>
        <v>0</v>
      </c>
      <c r="KK56" s="471">
        <f t="shared" si="426"/>
        <v>0</v>
      </c>
      <c r="KL56" s="471">
        <f t="shared" si="426"/>
        <v>0</v>
      </c>
      <c r="KM56" s="471">
        <f t="shared" si="426"/>
        <v>0</v>
      </c>
      <c r="KN56" s="471">
        <f t="shared" si="426"/>
        <v>0</v>
      </c>
      <c r="KO56" s="471">
        <f t="shared" si="426"/>
        <v>0</v>
      </c>
      <c r="KP56" s="471">
        <f t="shared" si="389"/>
        <v>0</v>
      </c>
      <c r="KQ56" s="471">
        <f t="shared" si="440"/>
        <v>0</v>
      </c>
      <c r="KR56" s="471">
        <f t="shared" si="440"/>
        <v>0</v>
      </c>
      <c r="KS56" s="471">
        <f t="shared" si="440"/>
        <v>0</v>
      </c>
      <c r="KT56" s="471">
        <f t="shared" si="440"/>
        <v>0</v>
      </c>
      <c r="KU56" s="471">
        <f t="shared" si="440"/>
        <v>0</v>
      </c>
      <c r="KV56" s="471">
        <f t="shared" si="440"/>
        <v>0</v>
      </c>
      <c r="KW56" s="471">
        <f t="shared" si="440"/>
        <v>0</v>
      </c>
      <c r="KX56" s="471">
        <f t="shared" si="440"/>
        <v>0</v>
      </c>
      <c r="KY56" s="471">
        <f t="shared" si="440"/>
        <v>0</v>
      </c>
      <c r="KZ56" s="471">
        <f t="shared" si="440"/>
        <v>0</v>
      </c>
      <c r="LA56" s="471">
        <f t="shared" si="440"/>
        <v>0</v>
      </c>
      <c r="LB56" s="471">
        <f t="shared" si="440"/>
        <v>0</v>
      </c>
      <c r="LC56" s="471">
        <f t="shared" si="440"/>
        <v>0</v>
      </c>
      <c r="LD56" s="471">
        <f t="shared" si="440"/>
        <v>0</v>
      </c>
      <c r="LE56" s="471">
        <f t="shared" si="440"/>
        <v>0</v>
      </c>
      <c r="LF56" s="471">
        <f t="shared" si="440"/>
        <v>0</v>
      </c>
      <c r="LG56" s="471">
        <f t="shared" si="427"/>
        <v>0</v>
      </c>
      <c r="LH56" s="471">
        <f t="shared" si="427"/>
        <v>0</v>
      </c>
      <c r="LI56" s="471">
        <f t="shared" si="427"/>
        <v>0</v>
      </c>
      <c r="LJ56" s="471">
        <f t="shared" si="427"/>
        <v>0</v>
      </c>
      <c r="LK56" s="471">
        <f t="shared" si="427"/>
        <v>0</v>
      </c>
      <c r="LL56" s="471">
        <f t="shared" si="427"/>
        <v>0</v>
      </c>
      <c r="LM56" s="471">
        <f t="shared" si="427"/>
        <v>0</v>
      </c>
      <c r="LN56" s="471">
        <f t="shared" si="427"/>
        <v>0</v>
      </c>
      <c r="LO56" s="471">
        <f t="shared" si="427"/>
        <v>0</v>
      </c>
      <c r="LP56" s="471">
        <f t="shared" si="427"/>
        <v>0</v>
      </c>
      <c r="LQ56" s="471">
        <f t="shared" si="427"/>
        <v>0</v>
      </c>
      <c r="LR56" s="471">
        <f t="shared" si="427"/>
        <v>0</v>
      </c>
      <c r="LS56" s="471">
        <f t="shared" si="427"/>
        <v>0</v>
      </c>
      <c r="LT56" s="471">
        <f t="shared" si="427"/>
        <v>0</v>
      </c>
      <c r="LU56" s="471">
        <f t="shared" si="427"/>
        <v>0</v>
      </c>
      <c r="LV56" s="471">
        <f t="shared" si="391"/>
        <v>0</v>
      </c>
      <c r="LW56" s="471">
        <f t="shared" si="441"/>
        <v>0</v>
      </c>
      <c r="LX56" s="471">
        <f t="shared" si="441"/>
        <v>0</v>
      </c>
      <c r="LY56" s="471">
        <f t="shared" si="441"/>
        <v>0</v>
      </c>
      <c r="LZ56" s="471">
        <f t="shared" si="441"/>
        <v>0</v>
      </c>
      <c r="MA56" s="471">
        <f t="shared" si="441"/>
        <v>0</v>
      </c>
      <c r="MB56" s="471">
        <f t="shared" si="441"/>
        <v>0</v>
      </c>
      <c r="MC56" s="471">
        <f t="shared" si="441"/>
        <v>0</v>
      </c>
      <c r="MD56" s="471">
        <f t="shared" si="441"/>
        <v>0</v>
      </c>
      <c r="ME56" s="471">
        <f t="shared" si="441"/>
        <v>0</v>
      </c>
      <c r="MF56" s="471">
        <f t="shared" si="441"/>
        <v>0</v>
      </c>
      <c r="MG56" s="471">
        <f t="shared" si="441"/>
        <v>0</v>
      </c>
      <c r="MH56" s="471">
        <f t="shared" si="441"/>
        <v>0</v>
      </c>
      <c r="MI56" s="471">
        <f t="shared" si="441"/>
        <v>0</v>
      </c>
      <c r="MJ56" s="471">
        <f t="shared" si="441"/>
        <v>0</v>
      </c>
      <c r="MK56" s="471">
        <f t="shared" si="441"/>
        <v>0</v>
      </c>
      <c r="ML56" s="471">
        <f t="shared" si="441"/>
        <v>0</v>
      </c>
      <c r="MM56" s="471">
        <f t="shared" si="428"/>
        <v>0</v>
      </c>
      <c r="MN56" s="471">
        <f t="shared" si="428"/>
        <v>0</v>
      </c>
      <c r="MO56" s="471">
        <f t="shared" si="428"/>
        <v>0</v>
      </c>
      <c r="MP56" s="471">
        <f t="shared" si="428"/>
        <v>0</v>
      </c>
      <c r="MQ56" s="471">
        <f t="shared" si="428"/>
        <v>0</v>
      </c>
      <c r="MR56" s="471">
        <f t="shared" si="428"/>
        <v>0</v>
      </c>
      <c r="MS56" s="471">
        <f t="shared" si="428"/>
        <v>0</v>
      </c>
      <c r="MT56" s="471">
        <f t="shared" si="428"/>
        <v>0</v>
      </c>
      <c r="MU56" s="471">
        <f t="shared" si="428"/>
        <v>0</v>
      </c>
      <c r="MV56" s="471">
        <f t="shared" si="428"/>
        <v>0</v>
      </c>
      <c r="MW56" s="471">
        <f t="shared" si="428"/>
        <v>0</v>
      </c>
      <c r="MX56" s="471">
        <f t="shared" si="428"/>
        <v>0</v>
      </c>
      <c r="MY56" s="471">
        <f t="shared" si="428"/>
        <v>0</v>
      </c>
      <c r="MZ56" s="471">
        <f t="shared" si="428"/>
        <v>0</v>
      </c>
      <c r="NA56" s="471">
        <f t="shared" si="428"/>
        <v>0</v>
      </c>
      <c r="NB56" s="471">
        <f t="shared" si="393"/>
        <v>0</v>
      </c>
      <c r="NC56" s="471">
        <f t="shared" si="442"/>
        <v>0</v>
      </c>
      <c r="ND56" s="471">
        <f t="shared" si="442"/>
        <v>0</v>
      </c>
      <c r="NE56" s="471">
        <f t="shared" si="442"/>
        <v>0</v>
      </c>
      <c r="NF56" s="471">
        <f t="shared" si="442"/>
        <v>0</v>
      </c>
      <c r="NG56" s="471">
        <f t="shared" si="442"/>
        <v>0</v>
      </c>
      <c r="NH56" s="471">
        <f t="shared" si="442"/>
        <v>0</v>
      </c>
      <c r="NI56" s="471">
        <f t="shared" si="442"/>
        <v>0</v>
      </c>
      <c r="NJ56" s="471">
        <f t="shared" si="442"/>
        <v>0</v>
      </c>
      <c r="NK56" s="471">
        <f t="shared" si="442"/>
        <v>0</v>
      </c>
      <c r="NL56" s="471">
        <f t="shared" si="442"/>
        <v>0</v>
      </c>
      <c r="NM56" s="471">
        <f t="shared" si="442"/>
        <v>0</v>
      </c>
      <c r="NN56" s="471">
        <f t="shared" si="442"/>
        <v>0</v>
      </c>
      <c r="NO56" s="471">
        <f t="shared" si="442"/>
        <v>0</v>
      </c>
      <c r="NP56" s="471">
        <f t="shared" si="442"/>
        <v>0</v>
      </c>
      <c r="NQ56" s="471">
        <f t="shared" si="442"/>
        <v>0</v>
      </c>
      <c r="NR56" s="471">
        <f t="shared" si="442"/>
        <v>0</v>
      </c>
      <c r="NS56" s="471">
        <f t="shared" si="429"/>
        <v>0</v>
      </c>
      <c r="NT56" s="471">
        <f t="shared" si="429"/>
        <v>0</v>
      </c>
      <c r="NU56" s="471">
        <f t="shared" si="429"/>
        <v>0</v>
      </c>
      <c r="NV56" s="471">
        <f t="shared" si="429"/>
        <v>0</v>
      </c>
      <c r="NW56" s="471">
        <f t="shared" si="429"/>
        <v>0</v>
      </c>
      <c r="NX56" s="471">
        <f t="shared" si="429"/>
        <v>0</v>
      </c>
      <c r="NY56" s="471">
        <f t="shared" si="429"/>
        <v>0</v>
      </c>
      <c r="NZ56" s="471">
        <f t="shared" si="429"/>
        <v>0</v>
      </c>
      <c r="OA56" s="471">
        <f t="shared" si="429"/>
        <v>0</v>
      </c>
      <c r="OB56" s="471">
        <f t="shared" si="429"/>
        <v>0</v>
      </c>
      <c r="OC56" s="471">
        <f t="shared" si="429"/>
        <v>0</v>
      </c>
      <c r="OD56" s="471">
        <f t="shared" si="429"/>
        <v>0</v>
      </c>
      <c r="OE56" s="471">
        <f t="shared" si="429"/>
        <v>0</v>
      </c>
      <c r="OF56" s="471">
        <f t="shared" si="429"/>
        <v>0</v>
      </c>
      <c r="OG56" s="471">
        <f t="shared" si="429"/>
        <v>0</v>
      </c>
      <c r="OH56" s="471">
        <f t="shared" si="395"/>
        <v>0</v>
      </c>
      <c r="OI56" s="471">
        <f t="shared" si="443"/>
        <v>0</v>
      </c>
      <c r="OJ56" s="471">
        <f t="shared" si="443"/>
        <v>0</v>
      </c>
      <c r="OK56" s="471">
        <f t="shared" si="443"/>
        <v>0</v>
      </c>
      <c r="OL56" s="471">
        <f t="shared" si="443"/>
        <v>0</v>
      </c>
      <c r="OM56" s="471">
        <f t="shared" si="443"/>
        <v>0</v>
      </c>
      <c r="ON56" s="471">
        <f t="shared" si="443"/>
        <v>0</v>
      </c>
      <c r="OO56" s="471">
        <f t="shared" si="443"/>
        <v>0</v>
      </c>
      <c r="OP56" s="471">
        <f t="shared" si="443"/>
        <v>0</v>
      </c>
      <c r="OQ56" s="471">
        <f t="shared" si="443"/>
        <v>0</v>
      </c>
      <c r="OR56" s="471">
        <f t="shared" si="443"/>
        <v>0</v>
      </c>
      <c r="OS56" s="471">
        <f t="shared" si="443"/>
        <v>0</v>
      </c>
      <c r="OT56" s="471">
        <f t="shared" si="443"/>
        <v>0</v>
      </c>
      <c r="OU56" s="471">
        <f t="shared" si="443"/>
        <v>0</v>
      </c>
      <c r="OV56" s="471">
        <f t="shared" si="443"/>
        <v>0</v>
      </c>
      <c r="OW56" s="471">
        <f t="shared" si="443"/>
        <v>0</v>
      </c>
      <c r="OX56" s="471">
        <f t="shared" si="443"/>
        <v>0</v>
      </c>
      <c r="OY56" s="471">
        <f t="shared" si="430"/>
        <v>0</v>
      </c>
      <c r="OZ56" s="471">
        <f t="shared" si="430"/>
        <v>0</v>
      </c>
      <c r="PA56" s="471">
        <f t="shared" si="430"/>
        <v>0</v>
      </c>
      <c r="PB56" s="471">
        <f t="shared" si="430"/>
        <v>0</v>
      </c>
      <c r="PC56" s="471">
        <f t="shared" si="430"/>
        <v>0</v>
      </c>
      <c r="PD56" s="471">
        <f t="shared" si="430"/>
        <v>0</v>
      </c>
      <c r="PE56" s="471">
        <f t="shared" si="430"/>
        <v>0</v>
      </c>
      <c r="PF56" s="471">
        <f t="shared" si="430"/>
        <v>0</v>
      </c>
      <c r="PG56" s="471">
        <f t="shared" si="430"/>
        <v>0</v>
      </c>
      <c r="PH56" s="471">
        <f t="shared" si="430"/>
        <v>0</v>
      </c>
      <c r="PI56" s="471">
        <f t="shared" si="430"/>
        <v>0</v>
      </c>
      <c r="PJ56" s="471">
        <f t="shared" si="430"/>
        <v>0</v>
      </c>
      <c r="PK56" s="471">
        <f t="shared" si="430"/>
        <v>0</v>
      </c>
      <c r="PL56" s="471">
        <f t="shared" si="430"/>
        <v>0</v>
      </c>
      <c r="PM56" s="471">
        <f t="shared" si="430"/>
        <v>0</v>
      </c>
      <c r="PN56" s="471">
        <f t="shared" si="397"/>
        <v>0</v>
      </c>
      <c r="PO56" s="471">
        <f t="shared" si="444"/>
        <v>0</v>
      </c>
      <c r="PP56" s="471">
        <f t="shared" si="444"/>
        <v>0</v>
      </c>
      <c r="PQ56" s="471">
        <f t="shared" si="444"/>
        <v>0</v>
      </c>
      <c r="PR56" s="471">
        <f t="shared" si="444"/>
        <v>0</v>
      </c>
      <c r="PS56" s="471">
        <f t="shared" si="444"/>
        <v>0</v>
      </c>
      <c r="PT56" s="471">
        <f t="shared" si="444"/>
        <v>0</v>
      </c>
      <c r="PU56" s="471">
        <f t="shared" si="444"/>
        <v>0</v>
      </c>
      <c r="PV56" s="471">
        <f t="shared" si="444"/>
        <v>0</v>
      </c>
      <c r="PW56" s="471">
        <f t="shared" si="444"/>
        <v>0</v>
      </c>
      <c r="PX56" s="471">
        <f t="shared" si="444"/>
        <v>0</v>
      </c>
      <c r="PY56" s="471">
        <f t="shared" si="444"/>
        <v>0</v>
      </c>
      <c r="PZ56" s="471">
        <f t="shared" si="444"/>
        <v>0</v>
      </c>
      <c r="QA56" s="471">
        <f t="shared" si="444"/>
        <v>0</v>
      </c>
      <c r="QB56" s="471">
        <f t="shared" si="444"/>
        <v>0</v>
      </c>
      <c r="QC56" s="471">
        <f t="shared" si="444"/>
        <v>0</v>
      </c>
      <c r="QD56" s="471">
        <f t="shared" si="444"/>
        <v>0</v>
      </c>
      <c r="QE56" s="471">
        <f t="shared" si="431"/>
        <v>0</v>
      </c>
      <c r="QF56" s="471">
        <f t="shared" si="431"/>
        <v>0</v>
      </c>
      <c r="QG56" s="471">
        <f t="shared" si="431"/>
        <v>0</v>
      </c>
      <c r="QH56" s="471">
        <f t="shared" si="431"/>
        <v>0</v>
      </c>
      <c r="QI56" s="471">
        <f t="shared" si="431"/>
        <v>0</v>
      </c>
      <c r="QJ56" s="471">
        <f t="shared" si="431"/>
        <v>0</v>
      </c>
      <c r="QK56" s="471">
        <f t="shared" si="431"/>
        <v>0</v>
      </c>
      <c r="QL56" s="471">
        <f t="shared" si="431"/>
        <v>0</v>
      </c>
      <c r="QM56" s="471">
        <f t="shared" si="431"/>
        <v>0</v>
      </c>
      <c r="QN56" s="471">
        <f t="shared" si="431"/>
        <v>0</v>
      </c>
      <c r="QO56" s="471">
        <f t="shared" si="431"/>
        <v>0</v>
      </c>
      <c r="QP56" s="471">
        <f t="shared" si="431"/>
        <v>0</v>
      </c>
      <c r="QQ56" s="471">
        <f t="shared" si="431"/>
        <v>0</v>
      </c>
      <c r="QR56" s="471">
        <f t="shared" si="431"/>
        <v>0</v>
      </c>
      <c r="QS56" s="471">
        <f t="shared" si="431"/>
        <v>0</v>
      </c>
      <c r="QT56" s="471">
        <f t="shared" si="399"/>
        <v>0</v>
      </c>
      <c r="QU56" s="471">
        <f t="shared" si="445"/>
        <v>0</v>
      </c>
      <c r="QV56" s="471">
        <f t="shared" si="445"/>
        <v>0</v>
      </c>
      <c r="QW56" s="471">
        <f t="shared" si="445"/>
        <v>0</v>
      </c>
      <c r="QX56" s="471">
        <f t="shared" si="445"/>
        <v>0</v>
      </c>
      <c r="QY56" s="471">
        <f t="shared" si="445"/>
        <v>0</v>
      </c>
      <c r="QZ56" s="471">
        <f t="shared" si="445"/>
        <v>0</v>
      </c>
      <c r="RA56" s="471">
        <f t="shared" si="445"/>
        <v>0</v>
      </c>
      <c r="RB56" s="471">
        <f t="shared" si="445"/>
        <v>0</v>
      </c>
      <c r="RC56" s="471">
        <f t="shared" si="445"/>
        <v>0</v>
      </c>
      <c r="RD56" s="471">
        <f t="shared" si="445"/>
        <v>0</v>
      </c>
      <c r="RE56" s="471">
        <f t="shared" si="445"/>
        <v>0</v>
      </c>
      <c r="RF56" s="471">
        <f t="shared" si="445"/>
        <v>0</v>
      </c>
      <c r="RG56" s="471">
        <f t="shared" si="445"/>
        <v>0</v>
      </c>
      <c r="RH56" s="471">
        <f t="shared" si="445"/>
        <v>0</v>
      </c>
      <c r="RI56" s="471">
        <f t="shared" si="445"/>
        <v>0</v>
      </c>
      <c r="RJ56" s="471">
        <f t="shared" si="445"/>
        <v>0</v>
      </c>
      <c r="RK56" s="471">
        <f t="shared" si="432"/>
        <v>0</v>
      </c>
      <c r="RL56" s="471">
        <f t="shared" si="432"/>
        <v>0</v>
      </c>
      <c r="RM56" s="471">
        <f t="shared" si="432"/>
        <v>0</v>
      </c>
      <c r="RN56" s="471">
        <f t="shared" si="432"/>
        <v>0</v>
      </c>
      <c r="RO56" s="471">
        <f t="shared" si="432"/>
        <v>0</v>
      </c>
      <c r="RP56" s="471">
        <f t="shared" si="432"/>
        <v>0</v>
      </c>
      <c r="RQ56" s="471">
        <f t="shared" si="432"/>
        <v>0</v>
      </c>
      <c r="RR56" s="471">
        <f t="shared" si="432"/>
        <v>0</v>
      </c>
      <c r="RS56" s="471">
        <f t="shared" si="432"/>
        <v>0</v>
      </c>
      <c r="RT56" s="471">
        <f t="shared" si="432"/>
        <v>0</v>
      </c>
      <c r="RU56" s="471">
        <f t="shared" si="432"/>
        <v>0</v>
      </c>
      <c r="RV56" s="471">
        <f t="shared" si="432"/>
        <v>0</v>
      </c>
      <c r="RW56" s="471">
        <f t="shared" si="432"/>
        <v>0</v>
      </c>
      <c r="RX56" s="471">
        <f t="shared" si="432"/>
        <v>0</v>
      </c>
      <c r="RY56" s="471">
        <f t="shared" si="432"/>
        <v>0</v>
      </c>
      <c r="RZ56" s="471">
        <f t="shared" si="401"/>
        <v>0</v>
      </c>
      <c r="SA56" s="471">
        <f t="shared" si="446"/>
        <v>0</v>
      </c>
      <c r="SB56" s="471">
        <f t="shared" si="446"/>
        <v>0</v>
      </c>
      <c r="SC56" s="471">
        <f t="shared" si="446"/>
        <v>0</v>
      </c>
      <c r="SD56" s="471">
        <f t="shared" si="446"/>
        <v>0</v>
      </c>
      <c r="SE56" s="471">
        <f t="shared" si="446"/>
        <v>0</v>
      </c>
      <c r="SF56" s="471">
        <f t="shared" si="446"/>
        <v>0</v>
      </c>
      <c r="SG56" s="471">
        <f t="shared" si="446"/>
        <v>0</v>
      </c>
      <c r="SH56" s="471">
        <f t="shared" si="446"/>
        <v>0</v>
      </c>
      <c r="SI56" s="471">
        <f t="shared" si="446"/>
        <v>0</v>
      </c>
      <c r="SJ56" s="471">
        <f t="shared" si="446"/>
        <v>0</v>
      </c>
      <c r="SK56" s="471">
        <f t="shared" si="446"/>
        <v>0</v>
      </c>
      <c r="SL56" s="471">
        <f t="shared" si="446"/>
        <v>0</v>
      </c>
      <c r="SM56" s="471">
        <f t="shared" si="446"/>
        <v>0</v>
      </c>
      <c r="SN56" s="471">
        <f t="shared" si="446"/>
        <v>0</v>
      </c>
      <c r="SO56" s="471">
        <f t="shared" si="446"/>
        <v>0</v>
      </c>
      <c r="SP56" s="471">
        <f t="shared" si="446"/>
        <v>0</v>
      </c>
      <c r="SQ56" s="471">
        <f t="shared" si="433"/>
        <v>0</v>
      </c>
      <c r="SR56" s="471">
        <f t="shared" si="433"/>
        <v>0</v>
      </c>
      <c r="SS56" s="471">
        <f t="shared" si="433"/>
        <v>0</v>
      </c>
      <c r="ST56" s="471">
        <f t="shared" si="433"/>
        <v>0</v>
      </c>
      <c r="SU56" s="471">
        <f t="shared" si="433"/>
        <v>0</v>
      </c>
      <c r="SV56" s="471">
        <f t="shared" si="433"/>
        <v>0</v>
      </c>
      <c r="SW56" s="471">
        <f t="shared" si="433"/>
        <v>0</v>
      </c>
      <c r="SX56" s="471">
        <f t="shared" si="433"/>
        <v>0</v>
      </c>
      <c r="SY56" s="471">
        <f t="shared" si="433"/>
        <v>0</v>
      </c>
      <c r="SZ56" s="471">
        <f t="shared" si="433"/>
        <v>0</v>
      </c>
      <c r="TA56" s="471">
        <f t="shared" si="433"/>
        <v>0</v>
      </c>
      <c r="TB56" s="471">
        <f t="shared" si="433"/>
        <v>0</v>
      </c>
      <c r="TC56" s="471">
        <f t="shared" si="433"/>
        <v>0</v>
      </c>
      <c r="TD56" s="471">
        <f t="shared" si="433"/>
        <v>0</v>
      </c>
      <c r="TE56" s="471">
        <f t="shared" si="433"/>
        <v>0</v>
      </c>
      <c r="TF56" s="471">
        <f t="shared" si="403"/>
        <v>0</v>
      </c>
      <c r="TG56" s="471">
        <f t="shared" si="447"/>
        <v>0</v>
      </c>
      <c r="TH56" s="471">
        <f t="shared" si="447"/>
        <v>0</v>
      </c>
      <c r="TI56" s="471">
        <f t="shared" si="447"/>
        <v>0</v>
      </c>
      <c r="TJ56" s="471">
        <f t="shared" si="447"/>
        <v>0</v>
      </c>
      <c r="TK56" s="471">
        <f t="shared" si="447"/>
        <v>0</v>
      </c>
      <c r="TL56" s="471">
        <f t="shared" si="447"/>
        <v>0</v>
      </c>
      <c r="TM56" s="471">
        <f t="shared" si="447"/>
        <v>0</v>
      </c>
      <c r="TN56" s="471">
        <f t="shared" si="447"/>
        <v>0</v>
      </c>
      <c r="TO56" s="471">
        <f t="shared" si="447"/>
        <v>0</v>
      </c>
      <c r="TP56" s="471">
        <f t="shared" si="447"/>
        <v>0</v>
      </c>
      <c r="TQ56" s="471">
        <f t="shared" si="447"/>
        <v>0</v>
      </c>
      <c r="TR56" s="471">
        <f t="shared" si="447"/>
        <v>0</v>
      </c>
      <c r="TS56" s="471">
        <f t="shared" si="447"/>
        <v>0</v>
      </c>
      <c r="TT56" s="471">
        <f t="shared" si="447"/>
        <v>0</v>
      </c>
      <c r="TU56" s="471">
        <f t="shared" si="447"/>
        <v>0</v>
      </c>
      <c r="TV56" s="471">
        <f t="shared" si="447"/>
        <v>0</v>
      </c>
      <c r="TW56" s="471">
        <f t="shared" si="434"/>
        <v>0</v>
      </c>
      <c r="TX56" s="471">
        <f t="shared" si="434"/>
        <v>0</v>
      </c>
      <c r="TY56" s="471">
        <f t="shared" si="434"/>
        <v>0</v>
      </c>
      <c r="TZ56" s="471">
        <f t="shared" si="434"/>
        <v>0</v>
      </c>
      <c r="UA56" s="471">
        <f t="shared" si="434"/>
        <v>0</v>
      </c>
      <c r="UB56" s="471">
        <f t="shared" si="434"/>
        <v>0</v>
      </c>
      <c r="UC56" s="471">
        <f t="shared" si="434"/>
        <v>0</v>
      </c>
      <c r="UD56" s="471">
        <f t="shared" si="434"/>
        <v>0</v>
      </c>
      <c r="UE56" s="471">
        <f t="shared" si="434"/>
        <v>0</v>
      </c>
      <c r="UF56" s="471">
        <f t="shared" si="434"/>
        <v>0</v>
      </c>
      <c r="UG56" s="471">
        <f t="shared" si="434"/>
        <v>0</v>
      </c>
      <c r="UH56" s="471">
        <f t="shared" si="434"/>
        <v>0</v>
      </c>
      <c r="UI56" s="471">
        <f t="shared" si="434"/>
        <v>0</v>
      </c>
      <c r="UJ56" s="471">
        <f t="shared" si="434"/>
        <v>0</v>
      </c>
      <c r="UK56" s="471">
        <f t="shared" si="434"/>
        <v>0</v>
      </c>
      <c r="UL56" s="471">
        <f t="shared" si="405"/>
        <v>0</v>
      </c>
      <c r="UM56" s="471">
        <f t="shared" si="448"/>
        <v>0</v>
      </c>
      <c r="UN56" s="471">
        <f t="shared" si="448"/>
        <v>0</v>
      </c>
      <c r="UO56" s="471">
        <f t="shared" si="448"/>
        <v>0</v>
      </c>
      <c r="UP56" s="471">
        <f t="shared" si="448"/>
        <v>0</v>
      </c>
      <c r="UQ56" s="471">
        <f t="shared" si="448"/>
        <v>0</v>
      </c>
      <c r="UR56" s="471">
        <f t="shared" si="448"/>
        <v>0</v>
      </c>
      <c r="US56" s="471">
        <f t="shared" si="448"/>
        <v>0</v>
      </c>
      <c r="UT56" s="471">
        <f t="shared" si="448"/>
        <v>0</v>
      </c>
      <c r="UU56" s="471">
        <f t="shared" si="448"/>
        <v>0</v>
      </c>
      <c r="UV56" s="471">
        <f t="shared" si="448"/>
        <v>0</v>
      </c>
      <c r="UW56" s="471">
        <f t="shared" si="448"/>
        <v>0</v>
      </c>
      <c r="UX56" s="471">
        <f t="shared" si="448"/>
        <v>0</v>
      </c>
      <c r="UY56" s="471">
        <f t="shared" si="448"/>
        <v>0</v>
      </c>
      <c r="UZ56" s="471">
        <f t="shared" si="448"/>
        <v>0</v>
      </c>
      <c r="VA56" s="471">
        <f t="shared" si="448"/>
        <v>0</v>
      </c>
      <c r="VB56" s="471">
        <f t="shared" si="448"/>
        <v>0</v>
      </c>
      <c r="VC56" s="471">
        <f t="shared" si="435"/>
        <v>0</v>
      </c>
      <c r="VD56" s="471">
        <f t="shared" si="435"/>
        <v>0</v>
      </c>
      <c r="VE56" s="471">
        <f t="shared" si="435"/>
        <v>0</v>
      </c>
      <c r="VF56" s="471">
        <f t="shared" si="435"/>
        <v>0</v>
      </c>
      <c r="VG56" s="471">
        <f t="shared" si="435"/>
        <v>0</v>
      </c>
      <c r="VH56" s="471">
        <f t="shared" si="435"/>
        <v>0</v>
      </c>
      <c r="VI56" s="471">
        <f t="shared" si="435"/>
        <v>0</v>
      </c>
      <c r="VJ56" s="471">
        <f t="shared" si="435"/>
        <v>0</v>
      </c>
      <c r="VK56" s="471">
        <f t="shared" si="435"/>
        <v>0</v>
      </c>
      <c r="VL56" s="471">
        <f t="shared" si="435"/>
        <v>0</v>
      </c>
      <c r="VM56" s="471">
        <f t="shared" si="435"/>
        <v>0</v>
      </c>
      <c r="VN56" s="471">
        <f t="shared" si="435"/>
        <v>0</v>
      </c>
      <c r="VO56" s="471">
        <f t="shared" si="435"/>
        <v>0</v>
      </c>
      <c r="VP56" s="471">
        <f t="shared" si="435"/>
        <v>0</v>
      </c>
      <c r="VQ56" s="471">
        <f t="shared" si="435"/>
        <v>0</v>
      </c>
      <c r="VR56" s="471">
        <f t="shared" si="407"/>
        <v>0</v>
      </c>
      <c r="VS56" s="471">
        <f t="shared" si="408"/>
        <v>0</v>
      </c>
      <c r="VT56" s="471">
        <f t="shared" si="408"/>
        <v>0</v>
      </c>
      <c r="VU56" s="471">
        <f t="shared" si="408"/>
        <v>0</v>
      </c>
      <c r="VV56" s="471">
        <f t="shared" si="408"/>
        <v>0</v>
      </c>
      <c r="VW56" s="471">
        <f t="shared" si="408"/>
        <v>0</v>
      </c>
      <c r="VX56" s="471">
        <f t="shared" si="408"/>
        <v>0</v>
      </c>
      <c r="VY56" s="471">
        <f t="shared" si="408"/>
        <v>0</v>
      </c>
      <c r="VZ56" s="471">
        <f t="shared" si="408"/>
        <v>0</v>
      </c>
      <c r="WA56" s="471">
        <f t="shared" si="408"/>
        <v>0</v>
      </c>
      <c r="WB56" s="471">
        <f t="shared" si="408"/>
        <v>0</v>
      </c>
      <c r="WC56" s="471">
        <f t="shared" si="408"/>
        <v>0</v>
      </c>
      <c r="WD56" s="471">
        <f t="shared" si="408"/>
        <v>0</v>
      </c>
    </row>
    <row r="57" spans="1:602" x14ac:dyDescent="0.35">
      <c r="A57" s="29"/>
      <c r="B57" s="29">
        <f t="shared" si="359"/>
        <v>26</v>
      </c>
      <c r="C57" s="29" t="s">
        <v>2</v>
      </c>
      <c r="D57" s="29" t="s">
        <v>90</v>
      </c>
      <c r="E57" s="69">
        <f>INDEX('Current RAP - 2024-25 Cycle'!$K:$K,MATCH('24-25 Projection - RAP Tendered'!$D57,'Current RAP - 2024-25 Cycle'!$C:$C,0),1)</f>
        <v>31388712.589999996</v>
      </c>
      <c r="F57" s="69">
        <f>INDEX('Current RAP - 2024-25 Cycle'!$G:$G,MATCH('24-25 Projection - RAP Tendered'!$D57,'Current RAP - 2024-25 Cycle'!$C:$C,0),1)</f>
        <v>31292918.619999997</v>
      </c>
      <c r="G57" s="69">
        <f t="shared" si="345"/>
        <v>95793.969999998808</v>
      </c>
      <c r="H57" s="69">
        <f t="shared" si="360"/>
        <v>31508731.851862065</v>
      </c>
      <c r="I57" s="32">
        <v>45474</v>
      </c>
      <c r="J57" s="32">
        <v>45838</v>
      </c>
      <c r="K57" s="29" t="str">
        <f>INDEX('Current RAP - 2024-25 Cycle'!$D:$D,MATCH('24-25 Projection - RAP Tendered'!$D57,'Current RAP - 2024-25 Cycle'!$C:$C,0),1)</f>
        <v>IGPM</v>
      </c>
      <c r="L57" s="32">
        <v>45833</v>
      </c>
      <c r="M57" s="32" t="s">
        <v>10</v>
      </c>
      <c r="N57" s="81">
        <v>1</v>
      </c>
      <c r="O57" s="81">
        <v>0</v>
      </c>
      <c r="P57" s="69">
        <f>IFERROR(INDEX('Tendered, Ruling 920-2025'!$F$19:$F$31,MATCH($D57,'Tendered, Ruling 920-2025'!$C$19:$C$31,0))-INDEX('Tendered, Ruling 920-2025'!$D$19:$D$31,MATCH($D57,'Tendered, Ruling 920-2025'!$C$19:$C$31,0)),0)</f>
        <v>0</v>
      </c>
      <c r="Q57" s="32">
        <f>INDEX('Current RAP - 2024-25 Cycle'!$L:$L,MATCH('24-25 Projection - RAP Tendered'!$D57,'Current RAP - 2024-25 Cycle'!$C:$C,0),1)</f>
        <v>38415</v>
      </c>
      <c r="R57" s="32">
        <f>INDEX('Current RAP - 2024-25 Cycle'!$M:$M,MATCH('24-25 Projection - RAP Tendered'!$D57,'Current RAP - 2024-25 Cycle'!$C:$C,0),1)</f>
        <v>49372</v>
      </c>
      <c r="S57" s="29"/>
      <c r="T57" s="29" t="str">
        <f t="shared" si="346"/>
        <v>006/2005</v>
      </c>
      <c r="U57" s="36">
        <f t="shared" si="452"/>
        <v>30.291661994701151</v>
      </c>
      <c r="V57" s="36">
        <f t="shared" si="452"/>
        <v>15.85015989593103</v>
      </c>
      <c r="W57" s="36">
        <f t="shared" si="452"/>
        <v>15.85015989593103</v>
      </c>
      <c r="X57" s="36">
        <f t="shared" si="452"/>
        <v>15.85015989593103</v>
      </c>
      <c r="Y57" s="36">
        <f t="shared" si="452"/>
        <v>15.85015989593103</v>
      </c>
      <c r="Z57" s="36">
        <f t="shared" si="452"/>
        <v>15.85015989593103</v>
      </c>
      <c r="AA57" s="36">
        <f t="shared" si="452"/>
        <v>15.85015989593103</v>
      </c>
      <c r="AB57" s="36">
        <f t="shared" si="452"/>
        <v>15.85015989593103</v>
      </c>
      <c r="AC57" s="36">
        <f t="shared" si="452"/>
        <v>15.85015989593103</v>
      </c>
      <c r="AD57" s="36">
        <f t="shared" si="452"/>
        <v>15.85015989593103</v>
      </c>
      <c r="AE57" s="36">
        <f t="shared" si="452"/>
        <v>10.737205090791988</v>
      </c>
      <c r="AF57" s="36">
        <f t="shared" si="452"/>
        <v>0</v>
      </c>
      <c r="AG57" s="36">
        <f t="shared" si="452"/>
        <v>0</v>
      </c>
      <c r="AH57" s="36">
        <f t="shared" si="452"/>
        <v>0</v>
      </c>
      <c r="AI57" s="36">
        <f t="shared" si="452"/>
        <v>0</v>
      </c>
      <c r="AJ57" s="36">
        <f t="shared" si="452"/>
        <v>0</v>
      </c>
      <c r="AK57" s="36">
        <f t="shared" si="449"/>
        <v>0</v>
      </c>
      <c r="AL57" s="36">
        <f t="shared" si="449"/>
        <v>0</v>
      </c>
      <c r="AM57" s="36">
        <f t="shared" si="449"/>
        <v>0</v>
      </c>
      <c r="AN57" s="36">
        <f t="shared" si="449"/>
        <v>0</v>
      </c>
      <c r="AO57" s="36">
        <f t="shared" si="449"/>
        <v>0</v>
      </c>
      <c r="AP57" s="36">
        <f t="shared" si="449"/>
        <v>0</v>
      </c>
      <c r="AQ57" s="36">
        <f t="shared" si="449"/>
        <v>0</v>
      </c>
      <c r="AR57" s="36">
        <f t="shared" si="449"/>
        <v>0</v>
      </c>
      <c r="AS57" s="36">
        <f t="shared" ref="AS57:BB89" si="455">SUMIFS($GM57:$WE57,$GM$26:$WE$26,AS$26)</f>
        <v>0</v>
      </c>
      <c r="AT57" s="36">
        <f t="shared" si="455"/>
        <v>0</v>
      </c>
      <c r="AU57" s="36">
        <f t="shared" si="455"/>
        <v>0</v>
      </c>
      <c r="AV57" s="36">
        <f t="shared" si="455"/>
        <v>0</v>
      </c>
      <c r="AW57" s="36">
        <f t="shared" si="455"/>
        <v>0</v>
      </c>
      <c r="AX57" s="36">
        <f t="shared" si="455"/>
        <v>0</v>
      </c>
      <c r="AY57" s="36">
        <f t="shared" si="455"/>
        <v>0</v>
      </c>
      <c r="AZ57" s="36">
        <f t="shared" si="455"/>
        <v>0</v>
      </c>
      <c r="BA57" s="36">
        <f t="shared" si="455"/>
        <v>0</v>
      </c>
      <c r="BB57" s="36">
        <f t="shared" si="455"/>
        <v>0</v>
      </c>
      <c r="BD57" s="29" t="str">
        <f t="shared" si="348"/>
        <v>006/2005</v>
      </c>
      <c r="BE57" s="36">
        <f t="shared" si="436"/>
        <v>7.9011314554655172</v>
      </c>
      <c r="BF57" s="36">
        <f t="shared" si="436"/>
        <v>7.9011314554655172</v>
      </c>
      <c r="BG57" s="36">
        <f t="shared" si="436"/>
        <v>7.9011314554655172</v>
      </c>
      <c r="BH57" s="36">
        <f t="shared" si="436"/>
        <v>6.5882676283045969</v>
      </c>
      <c r="BI57" s="36">
        <f t="shared" si="436"/>
        <v>3.962539973982758</v>
      </c>
      <c r="BJ57" s="36">
        <f t="shared" si="436"/>
        <v>3.962539973982758</v>
      </c>
      <c r="BK57" s="36">
        <f t="shared" si="436"/>
        <v>3.962539973982758</v>
      </c>
      <c r="BL57" s="36">
        <f t="shared" si="436"/>
        <v>3.962539973982758</v>
      </c>
      <c r="BM57" s="36">
        <f t="shared" si="436"/>
        <v>3.962539973982758</v>
      </c>
      <c r="BN57" s="36">
        <f t="shared" si="436"/>
        <v>3.962539973982758</v>
      </c>
      <c r="BO57" s="36">
        <f t="shared" si="436"/>
        <v>3.962539973982758</v>
      </c>
      <c r="BP57" s="36">
        <f t="shared" si="436"/>
        <v>3.962539973982758</v>
      </c>
      <c r="BQ57" s="36">
        <f t="shared" si="436"/>
        <v>3.962539973982758</v>
      </c>
      <c r="BR57" s="36">
        <f t="shared" si="436"/>
        <v>3.962539973982758</v>
      </c>
      <c r="BS57" s="36">
        <f t="shared" si="436"/>
        <v>3.962539973982758</v>
      </c>
      <c r="BT57" s="36">
        <f t="shared" si="436"/>
        <v>3.962539973982758</v>
      </c>
      <c r="BU57" s="36">
        <f t="shared" si="453"/>
        <v>3.962539973982758</v>
      </c>
      <c r="BV57" s="36">
        <f t="shared" si="453"/>
        <v>3.962539973982758</v>
      </c>
      <c r="BW57" s="36">
        <f t="shared" si="453"/>
        <v>3.962539973982758</v>
      </c>
      <c r="BX57" s="36">
        <f t="shared" si="453"/>
        <v>3.962539973982758</v>
      </c>
      <c r="BY57" s="36">
        <f t="shared" si="453"/>
        <v>3.962539973982758</v>
      </c>
      <c r="BZ57" s="36">
        <f t="shared" si="453"/>
        <v>3.962539973982758</v>
      </c>
      <c r="CA57" s="36">
        <f t="shared" si="453"/>
        <v>3.962539973982758</v>
      </c>
      <c r="CB57" s="36">
        <f t="shared" si="453"/>
        <v>3.962539973982758</v>
      </c>
      <c r="CC57" s="36">
        <f t="shared" si="453"/>
        <v>3.962539973982758</v>
      </c>
      <c r="CD57" s="36">
        <f t="shared" si="453"/>
        <v>3.962539973982758</v>
      </c>
      <c r="CE57" s="36">
        <f t="shared" si="453"/>
        <v>3.962539973982758</v>
      </c>
      <c r="CF57" s="36">
        <f t="shared" si="453"/>
        <v>3.962539973982758</v>
      </c>
      <c r="CG57" s="36">
        <f t="shared" si="453"/>
        <v>3.962539973982758</v>
      </c>
      <c r="CH57" s="36">
        <f t="shared" si="453"/>
        <v>3.962539973982758</v>
      </c>
      <c r="CI57" s="36">
        <f t="shared" si="453"/>
        <v>3.962539973982758</v>
      </c>
      <c r="CJ57" s="36">
        <f t="shared" si="453"/>
        <v>3.962539973982758</v>
      </c>
      <c r="CK57" s="36">
        <f t="shared" si="450"/>
        <v>3.962539973982758</v>
      </c>
      <c r="CL57" s="36">
        <f t="shared" si="450"/>
        <v>3.962539973982758</v>
      </c>
      <c r="CM57" s="36">
        <f t="shared" si="450"/>
        <v>3.962539973982758</v>
      </c>
      <c r="CN57" s="36">
        <f t="shared" si="450"/>
        <v>3.962539973982758</v>
      </c>
      <c r="CO57" s="36">
        <f t="shared" si="450"/>
        <v>3.962539973982758</v>
      </c>
      <c r="CP57" s="36">
        <f t="shared" si="450"/>
        <v>3.962539973982758</v>
      </c>
      <c r="CQ57" s="36">
        <f t="shared" si="450"/>
        <v>3.962539973982758</v>
      </c>
      <c r="CR57" s="36">
        <f t="shared" si="450"/>
        <v>3.962539973982758</v>
      </c>
      <c r="CS57" s="36">
        <f t="shared" si="450"/>
        <v>3.962539973982758</v>
      </c>
      <c r="CT57" s="36">
        <f t="shared" si="450"/>
        <v>3.962539973982758</v>
      </c>
      <c r="CU57" s="36">
        <f t="shared" si="450"/>
        <v>2.8121251428264733</v>
      </c>
      <c r="CV57" s="36">
        <f t="shared" si="450"/>
        <v>0</v>
      </c>
      <c r="CW57" s="36">
        <f t="shared" si="450"/>
        <v>0</v>
      </c>
      <c r="CX57" s="36">
        <f t="shared" si="450"/>
        <v>0</v>
      </c>
      <c r="CY57" s="36">
        <f t="shared" si="450"/>
        <v>0</v>
      </c>
      <c r="CZ57" s="36">
        <f t="shared" si="451"/>
        <v>0</v>
      </c>
      <c r="DA57" s="36">
        <f t="shared" si="451"/>
        <v>0</v>
      </c>
      <c r="DB57" s="36">
        <f t="shared" si="451"/>
        <v>0</v>
      </c>
      <c r="DC57" s="36">
        <f t="shared" si="451"/>
        <v>0</v>
      </c>
      <c r="DD57" s="36">
        <f t="shared" si="451"/>
        <v>0</v>
      </c>
      <c r="DE57" s="36">
        <f t="shared" si="451"/>
        <v>0</v>
      </c>
      <c r="DF57" s="36">
        <f t="shared" si="451"/>
        <v>0</v>
      </c>
      <c r="DG57" s="36">
        <f t="shared" si="451"/>
        <v>0</v>
      </c>
      <c r="DH57" s="36">
        <f t="shared" si="451"/>
        <v>0</v>
      </c>
      <c r="DI57" s="36">
        <f t="shared" si="451"/>
        <v>0</v>
      </c>
      <c r="DJ57" s="36">
        <f t="shared" si="451"/>
        <v>0</v>
      </c>
      <c r="DK57" s="36">
        <f t="shared" si="451"/>
        <v>0</v>
      </c>
      <c r="DL57" s="36">
        <f t="shared" si="451"/>
        <v>0</v>
      </c>
      <c r="DM57" s="36">
        <f t="shared" si="451"/>
        <v>0</v>
      </c>
      <c r="DN57" s="36">
        <f t="shared" si="451"/>
        <v>0</v>
      </c>
      <c r="DO57" s="36">
        <f t="shared" si="451"/>
        <v>0</v>
      </c>
      <c r="DP57" s="36">
        <f t="shared" si="416"/>
        <v>0</v>
      </c>
      <c r="DQ57" s="36">
        <f t="shared" ref="DQ57:EF73" si="456">SUMIFS($GM57:$WE57,$GM$29:$WE$29,DQ$29)</f>
        <v>0</v>
      </c>
      <c r="DR57" s="36">
        <f t="shared" si="456"/>
        <v>0</v>
      </c>
      <c r="DS57" s="36">
        <f t="shared" si="456"/>
        <v>0</v>
      </c>
      <c r="DT57" s="36">
        <f t="shared" si="456"/>
        <v>0</v>
      </c>
      <c r="DU57" s="36">
        <f t="shared" si="456"/>
        <v>0</v>
      </c>
      <c r="DV57" s="36">
        <f t="shared" si="456"/>
        <v>0</v>
      </c>
      <c r="DW57" s="36">
        <f t="shared" si="456"/>
        <v>0</v>
      </c>
      <c r="DX57" s="36">
        <f t="shared" si="456"/>
        <v>0</v>
      </c>
      <c r="DY57" s="36">
        <f t="shared" si="456"/>
        <v>0</v>
      </c>
      <c r="DZ57" s="36">
        <f t="shared" si="456"/>
        <v>0</v>
      </c>
      <c r="EA57" s="36">
        <f t="shared" si="456"/>
        <v>0</v>
      </c>
      <c r="EB57" s="36">
        <f t="shared" si="456"/>
        <v>0</v>
      </c>
      <c r="EC57" s="36">
        <f t="shared" si="456"/>
        <v>0</v>
      </c>
      <c r="ED57" s="36">
        <f t="shared" si="456"/>
        <v>0</v>
      </c>
      <c r="EE57" s="36">
        <f t="shared" si="456"/>
        <v>0</v>
      </c>
      <c r="EF57" s="36">
        <f t="shared" si="456"/>
        <v>0</v>
      </c>
      <c r="EG57" s="36">
        <f t="shared" si="421"/>
        <v>0</v>
      </c>
      <c r="EH57" s="36">
        <f t="shared" si="421"/>
        <v>0</v>
      </c>
      <c r="EI57" s="36">
        <f t="shared" si="421"/>
        <v>0</v>
      </c>
      <c r="EJ57" s="36">
        <f t="shared" si="421"/>
        <v>0</v>
      </c>
      <c r="EK57" s="36">
        <f t="shared" si="421"/>
        <v>0</v>
      </c>
      <c r="EL57" s="36">
        <f t="shared" si="421"/>
        <v>0</v>
      </c>
      <c r="EM57" s="36">
        <f t="shared" si="421"/>
        <v>0</v>
      </c>
      <c r="EN57" s="36">
        <f t="shared" si="421"/>
        <v>0</v>
      </c>
      <c r="EO57" s="36">
        <f t="shared" si="421"/>
        <v>0</v>
      </c>
      <c r="EP57" s="36">
        <f t="shared" si="421"/>
        <v>0</v>
      </c>
      <c r="EQ57" s="36">
        <f t="shared" si="421"/>
        <v>0</v>
      </c>
      <c r="ER57" s="36">
        <f t="shared" si="421"/>
        <v>0</v>
      </c>
      <c r="ES57" s="36">
        <f t="shared" si="421"/>
        <v>0</v>
      </c>
      <c r="ET57" s="36">
        <f t="shared" si="421"/>
        <v>0</v>
      </c>
      <c r="EU57" s="36">
        <f t="shared" si="421"/>
        <v>0</v>
      </c>
      <c r="EV57" s="36">
        <f t="shared" si="421"/>
        <v>0</v>
      </c>
      <c r="EW57" s="36">
        <f t="shared" si="418"/>
        <v>0</v>
      </c>
      <c r="EX57" s="36">
        <f t="shared" si="418"/>
        <v>0</v>
      </c>
      <c r="EY57" s="36">
        <f t="shared" si="418"/>
        <v>0</v>
      </c>
      <c r="EZ57" s="36">
        <f t="shared" si="418"/>
        <v>0</v>
      </c>
      <c r="FA57" s="36">
        <f t="shared" si="418"/>
        <v>0</v>
      </c>
      <c r="FB57" s="36">
        <f t="shared" si="418"/>
        <v>0</v>
      </c>
      <c r="FC57" s="36">
        <f t="shared" si="418"/>
        <v>0</v>
      </c>
      <c r="FD57" s="36">
        <f t="shared" si="418"/>
        <v>0</v>
      </c>
      <c r="FE57" s="36">
        <f t="shared" si="418"/>
        <v>0</v>
      </c>
      <c r="FF57" s="36">
        <f t="shared" si="418"/>
        <v>0</v>
      </c>
      <c r="FG57" s="36">
        <f t="shared" si="418"/>
        <v>0</v>
      </c>
      <c r="FH57" s="36">
        <f t="shared" si="418"/>
        <v>0</v>
      </c>
      <c r="FI57" s="36">
        <f t="shared" si="418"/>
        <v>0</v>
      </c>
      <c r="FJ57" s="36">
        <f t="shared" si="418"/>
        <v>0</v>
      </c>
      <c r="FK57" s="36">
        <f t="shared" si="419"/>
        <v>0</v>
      </c>
      <c r="FL57" s="36">
        <f t="shared" si="419"/>
        <v>0</v>
      </c>
      <c r="FM57" s="36">
        <f t="shared" si="419"/>
        <v>0</v>
      </c>
      <c r="FN57" s="36">
        <f t="shared" si="419"/>
        <v>0</v>
      </c>
      <c r="FO57" s="36">
        <f t="shared" si="419"/>
        <v>0</v>
      </c>
      <c r="FP57" s="36">
        <f t="shared" si="419"/>
        <v>0</v>
      </c>
      <c r="FQ57" s="36">
        <f t="shared" si="419"/>
        <v>0</v>
      </c>
      <c r="FR57" s="36">
        <f t="shared" si="419"/>
        <v>0</v>
      </c>
      <c r="FS57" s="36">
        <f t="shared" si="419"/>
        <v>0</v>
      </c>
      <c r="FT57" s="36">
        <f t="shared" si="419"/>
        <v>0</v>
      </c>
      <c r="FU57" s="36">
        <f t="shared" si="419"/>
        <v>0</v>
      </c>
      <c r="FV57" s="36">
        <f t="shared" si="419"/>
        <v>0</v>
      </c>
      <c r="FW57" s="36">
        <f t="shared" si="419"/>
        <v>0</v>
      </c>
      <c r="FX57" s="36">
        <f t="shared" si="419"/>
        <v>0</v>
      </c>
      <c r="FY57" s="36">
        <f t="shared" si="419"/>
        <v>0</v>
      </c>
      <c r="FZ57" s="36">
        <f t="shared" si="419"/>
        <v>0</v>
      </c>
      <c r="GA57" s="36">
        <f t="shared" si="420"/>
        <v>0</v>
      </c>
      <c r="GB57" s="36">
        <f t="shared" si="420"/>
        <v>0</v>
      </c>
      <c r="GC57" s="36">
        <f t="shared" si="420"/>
        <v>0</v>
      </c>
      <c r="GD57" s="36">
        <f t="shared" si="420"/>
        <v>0</v>
      </c>
      <c r="GE57" s="36">
        <f t="shared" si="420"/>
        <v>0</v>
      </c>
      <c r="GF57" s="36">
        <f t="shared" si="420"/>
        <v>0</v>
      </c>
      <c r="GG57" s="36">
        <f t="shared" si="420"/>
        <v>0</v>
      </c>
      <c r="GH57" s="36">
        <f t="shared" si="420"/>
        <v>0</v>
      </c>
      <c r="GI57" s="36">
        <f t="shared" si="420"/>
        <v>0</v>
      </c>
      <c r="GJ57" s="36">
        <f t="shared" si="420"/>
        <v>0</v>
      </c>
      <c r="GL57" s="29" t="str">
        <f t="shared" si="350"/>
        <v>006/2005</v>
      </c>
      <c r="GM57" s="263">
        <f t="shared" ref="GM57:GW57" si="457">((IF(AND(GM$24&gt;=$Q57,GM$25&lt;=$R57),GM$27,IF(AND(GM$25&gt;$Q57,GM$24&lt;$R57),(MIN(GM$25,$R57)-MAX(GM$24,$Q57)+1),0))/GM$27)*($H57/12)/1000000)*($N57*1)+((IF(AND(GM$24&gt;=$Q57,GM$25&lt;=$R57),GM$27,IF(AND(GM$25&gt;$Q57,GM$24&lt;$R57),(MIN(GM$25,$R57)-MAX(GM$24,$Q57)+1),0))/GM$27)*($G57/12)/1000000)</f>
        <v>2.6337104851551723</v>
      </c>
      <c r="GN57" s="263">
        <f t="shared" si="457"/>
        <v>2.6337104851551723</v>
      </c>
      <c r="GO57" s="263">
        <f t="shared" si="457"/>
        <v>2.6337104851551723</v>
      </c>
      <c r="GP57" s="263">
        <f t="shared" si="457"/>
        <v>2.6337104851551723</v>
      </c>
      <c r="GQ57" s="263">
        <f t="shared" si="457"/>
        <v>2.6337104851551723</v>
      </c>
      <c r="GR57" s="263">
        <f t="shared" si="457"/>
        <v>2.6337104851551723</v>
      </c>
      <c r="GS57" s="263">
        <f t="shared" si="457"/>
        <v>2.6337104851551723</v>
      </c>
      <c r="GT57" s="263">
        <f t="shared" si="457"/>
        <v>2.6337104851551723</v>
      </c>
      <c r="GU57" s="263">
        <f t="shared" si="457"/>
        <v>2.6337104851551723</v>
      </c>
      <c r="GV57" s="263">
        <f t="shared" si="457"/>
        <v>2.6337104851551723</v>
      </c>
      <c r="GW57" s="263">
        <f t="shared" si="457"/>
        <v>2.6337104851551723</v>
      </c>
      <c r="GX57" s="263">
        <f>((IF(AND(GX$24&gt;=$Q57,GX$25&lt;=$R57),GX$27,IF(AND(GX$25&gt;$Q57,GX$24&lt;$R57),(MIN(GX$25,$R57)-MAX(GX$24,$Q57)+1),0))/GX$27)*($H57/12)/1000000)*($N57*0.5)+((IF(AND(GX$24&gt;=$Q57,GX$25&lt;=$R57),GX$27,IF(AND(GX$25&gt;$Q57,GX$24&lt;$R57),(MIN(GX$25,$R57)-MAX(GX$24,$Q57)+1),0))/GX$27)*($G57/12)/1000000)</f>
        <v>1.3208466579942526</v>
      </c>
      <c r="GY57" s="471">
        <f>((IF(AND(GY$24&gt;=$Q57,GY$25&lt;=$R57),GY$27,IF(AND(GY$25&gt;$Q57,GY$24&lt;$R57),(MIN(GY$25,$R57)-MAX(GY$24,$Q57)+1),0))/GY$27)*($H57/12)/1000000)*($N57*0.5)+((IF(AND(GY$24&gt;=$Q57,GY$25&lt;=$R57),GY$27,IF(AND(GY$25&gt;$Q57,GY$24&lt;$R57),(MIN(GY$25,$R57)-MAX(GY$24,$Q57)+1),0))/GY$27)*($G57/12)/1000000)+((IF(AND(GY$24&gt;=$Q57,GY$25&lt;=$R57),GY$27,IF(AND(GY$25&gt;$Q57,GY$24&lt;$R57),(MIN(GY$25,$R57)-MAX(GY$24,$Q57)+1),0))/GY$27)*($P57/12)/1000000)</f>
        <v>1.3208466579942526</v>
      </c>
      <c r="GZ57" s="471">
        <f t="shared" ref="GZ57:JK57" si="458">((IF(AND(GZ$24&gt;=$Q57,GZ$25&lt;=$R57),GZ$27,IF(AND(GZ$25&gt;$Q57,GZ$24&lt;$R57),(MIN(GZ$25,$R57)-MAX(GZ$24,$Q57)+1),0))/GZ$27)*($H57/12)/1000000)*($N57*0.5)+((IF(AND(GZ$24&gt;=$Q57,GZ$25&lt;=$R57),GZ$27,IF(AND(GZ$25&gt;$Q57,GZ$24&lt;$R57),(MIN(GZ$25,$R57)-MAX(GZ$24,$Q57)+1),0))/GZ$27)*($G57/12)/1000000)+((IF(AND(GZ$24&gt;=$Q57,GZ$25&lt;=$R57),GZ$27,IF(AND(GZ$25&gt;$Q57,GZ$24&lt;$R57),(MIN(GZ$25,$R57)-MAX(GZ$24,$Q57)+1),0))/GZ$27)*($P57/12)/1000000)</f>
        <v>1.3208466579942526</v>
      </c>
      <c r="HA57" s="471">
        <f t="shared" si="458"/>
        <v>1.3208466579942526</v>
      </c>
      <c r="HB57" s="471">
        <f t="shared" si="458"/>
        <v>1.3208466579942526</v>
      </c>
      <c r="HC57" s="471">
        <f t="shared" si="458"/>
        <v>1.3208466579942526</v>
      </c>
      <c r="HD57" s="471">
        <f t="shared" si="458"/>
        <v>1.3208466579942526</v>
      </c>
      <c r="HE57" s="471">
        <f t="shared" si="458"/>
        <v>1.3208466579942526</v>
      </c>
      <c r="HF57" s="471">
        <f t="shared" si="458"/>
        <v>1.3208466579942526</v>
      </c>
      <c r="HG57" s="471">
        <f t="shared" si="458"/>
        <v>1.3208466579942526</v>
      </c>
      <c r="HH57" s="471">
        <f t="shared" si="458"/>
        <v>1.3208466579942526</v>
      </c>
      <c r="HI57" s="471">
        <f t="shared" si="458"/>
        <v>1.3208466579942526</v>
      </c>
      <c r="HJ57" s="471">
        <f t="shared" si="458"/>
        <v>1.3208466579942526</v>
      </c>
      <c r="HK57" s="471">
        <f t="shared" si="458"/>
        <v>1.3208466579942526</v>
      </c>
      <c r="HL57" s="471">
        <f t="shared" si="458"/>
        <v>1.3208466579942526</v>
      </c>
      <c r="HM57" s="471">
        <f t="shared" si="458"/>
        <v>1.3208466579942526</v>
      </c>
      <c r="HN57" s="471">
        <f t="shared" si="458"/>
        <v>1.3208466579942526</v>
      </c>
      <c r="HO57" s="471">
        <f t="shared" si="458"/>
        <v>1.3208466579942526</v>
      </c>
      <c r="HP57" s="471">
        <f t="shared" si="458"/>
        <v>1.3208466579942526</v>
      </c>
      <c r="HQ57" s="471">
        <f t="shared" si="458"/>
        <v>1.3208466579942526</v>
      </c>
      <c r="HR57" s="471">
        <f t="shared" si="458"/>
        <v>1.3208466579942526</v>
      </c>
      <c r="HS57" s="471">
        <f t="shared" si="458"/>
        <v>1.3208466579942526</v>
      </c>
      <c r="HT57" s="471">
        <f t="shared" si="458"/>
        <v>1.3208466579942526</v>
      </c>
      <c r="HU57" s="471">
        <f t="shared" si="458"/>
        <v>1.3208466579942526</v>
      </c>
      <c r="HV57" s="471">
        <f t="shared" si="458"/>
        <v>1.3208466579942526</v>
      </c>
      <c r="HW57" s="471">
        <f t="shared" si="458"/>
        <v>1.3208466579942526</v>
      </c>
      <c r="HX57" s="471">
        <f t="shared" si="458"/>
        <v>1.3208466579942526</v>
      </c>
      <c r="HY57" s="471">
        <f t="shared" si="458"/>
        <v>1.3208466579942526</v>
      </c>
      <c r="HZ57" s="471">
        <f t="shared" si="458"/>
        <v>1.3208466579942526</v>
      </c>
      <c r="IA57" s="471">
        <f t="shared" si="458"/>
        <v>1.3208466579942526</v>
      </c>
      <c r="IB57" s="471">
        <f t="shared" si="458"/>
        <v>1.3208466579942526</v>
      </c>
      <c r="IC57" s="471">
        <f t="shared" si="458"/>
        <v>1.3208466579942526</v>
      </c>
      <c r="ID57" s="471">
        <f t="shared" si="458"/>
        <v>1.3208466579942526</v>
      </c>
      <c r="IE57" s="471">
        <f t="shared" si="458"/>
        <v>1.3208466579942526</v>
      </c>
      <c r="IF57" s="471">
        <f t="shared" si="458"/>
        <v>1.3208466579942526</v>
      </c>
      <c r="IG57" s="471">
        <f t="shared" si="458"/>
        <v>1.3208466579942526</v>
      </c>
      <c r="IH57" s="471">
        <f t="shared" si="458"/>
        <v>1.3208466579942526</v>
      </c>
      <c r="II57" s="471">
        <f t="shared" si="458"/>
        <v>1.3208466579942526</v>
      </c>
      <c r="IJ57" s="471">
        <f t="shared" si="458"/>
        <v>1.3208466579942526</v>
      </c>
      <c r="IK57" s="471">
        <f t="shared" si="458"/>
        <v>1.3208466579942526</v>
      </c>
      <c r="IL57" s="471">
        <f t="shared" si="458"/>
        <v>1.3208466579942526</v>
      </c>
      <c r="IM57" s="471">
        <f t="shared" si="458"/>
        <v>1.3208466579942526</v>
      </c>
      <c r="IN57" s="471">
        <f t="shared" si="458"/>
        <v>1.3208466579942526</v>
      </c>
      <c r="IO57" s="471">
        <f t="shared" si="458"/>
        <v>1.3208466579942526</v>
      </c>
      <c r="IP57" s="471">
        <f t="shared" si="458"/>
        <v>1.3208466579942526</v>
      </c>
      <c r="IQ57" s="471">
        <f t="shared" si="458"/>
        <v>1.3208466579942526</v>
      </c>
      <c r="IR57" s="471">
        <f t="shared" si="458"/>
        <v>1.3208466579942526</v>
      </c>
      <c r="IS57" s="471">
        <f t="shared" si="458"/>
        <v>1.3208466579942526</v>
      </c>
      <c r="IT57" s="471">
        <f t="shared" si="458"/>
        <v>1.3208466579942526</v>
      </c>
      <c r="IU57" s="471">
        <f t="shared" si="458"/>
        <v>1.3208466579942526</v>
      </c>
      <c r="IV57" s="471">
        <f t="shared" si="458"/>
        <v>1.3208466579942526</v>
      </c>
      <c r="IW57" s="471">
        <f t="shared" si="458"/>
        <v>1.3208466579942526</v>
      </c>
      <c r="IX57" s="471">
        <f t="shared" si="458"/>
        <v>1.3208466579942526</v>
      </c>
      <c r="IY57" s="471">
        <f t="shared" si="458"/>
        <v>1.3208466579942526</v>
      </c>
      <c r="IZ57" s="471">
        <f t="shared" si="458"/>
        <v>1.3208466579942526</v>
      </c>
      <c r="JA57" s="471">
        <f t="shared" si="458"/>
        <v>1.3208466579942526</v>
      </c>
      <c r="JB57" s="471">
        <f t="shared" si="458"/>
        <v>1.3208466579942526</v>
      </c>
      <c r="JC57" s="471">
        <f t="shared" si="458"/>
        <v>1.3208466579942526</v>
      </c>
      <c r="JD57" s="471">
        <f t="shared" si="458"/>
        <v>1.3208466579942526</v>
      </c>
      <c r="JE57" s="471">
        <f t="shared" si="458"/>
        <v>1.3208466579942526</v>
      </c>
      <c r="JF57" s="471">
        <f t="shared" si="458"/>
        <v>1.3208466579942526</v>
      </c>
      <c r="JG57" s="471">
        <f t="shared" si="458"/>
        <v>1.3208466579942526</v>
      </c>
      <c r="JH57" s="471">
        <f t="shared" si="458"/>
        <v>1.3208466579942526</v>
      </c>
      <c r="JI57" s="471">
        <f t="shared" si="458"/>
        <v>1.3208466579942526</v>
      </c>
      <c r="JJ57" s="471">
        <f t="shared" si="458"/>
        <v>1.3208466579942526</v>
      </c>
      <c r="JK57" s="471">
        <f t="shared" si="458"/>
        <v>1.3208466579942526</v>
      </c>
      <c r="JL57" s="471">
        <f t="shared" ref="JL57:LW57" si="459">((IF(AND(JL$24&gt;=$Q57,JL$25&lt;=$R57),JL$27,IF(AND(JL$25&gt;$Q57,JL$24&lt;$R57),(MIN(JL$25,$R57)-MAX(JL$24,$Q57)+1),0))/JL$27)*($H57/12)/1000000)*($N57*0.5)+((IF(AND(JL$24&gt;=$Q57,JL$25&lt;=$R57),JL$27,IF(AND(JL$25&gt;$Q57,JL$24&lt;$R57),(MIN(JL$25,$R57)-MAX(JL$24,$Q57)+1),0))/JL$27)*($G57/12)/1000000)+((IF(AND(JL$24&gt;=$Q57,JL$25&lt;=$R57),JL$27,IF(AND(JL$25&gt;$Q57,JL$24&lt;$R57),(MIN(JL$25,$R57)-MAX(JL$24,$Q57)+1),0))/JL$27)*($P57/12)/1000000)</f>
        <v>1.3208466579942526</v>
      </c>
      <c r="JM57" s="471">
        <f t="shared" si="459"/>
        <v>1.3208466579942526</v>
      </c>
      <c r="JN57" s="471">
        <f t="shared" si="459"/>
        <v>1.3208466579942526</v>
      </c>
      <c r="JO57" s="471">
        <f t="shared" si="459"/>
        <v>1.3208466579942526</v>
      </c>
      <c r="JP57" s="471">
        <f t="shared" si="459"/>
        <v>1.3208466579942526</v>
      </c>
      <c r="JQ57" s="471">
        <f t="shared" si="459"/>
        <v>1.3208466579942526</v>
      </c>
      <c r="JR57" s="471">
        <f t="shared" si="459"/>
        <v>1.3208466579942526</v>
      </c>
      <c r="JS57" s="471">
        <f t="shared" si="459"/>
        <v>1.3208466579942526</v>
      </c>
      <c r="JT57" s="471">
        <f t="shared" si="459"/>
        <v>1.3208466579942526</v>
      </c>
      <c r="JU57" s="471">
        <f t="shared" si="459"/>
        <v>1.3208466579942526</v>
      </c>
      <c r="JV57" s="471">
        <f t="shared" si="459"/>
        <v>1.3208466579942526</v>
      </c>
      <c r="JW57" s="471">
        <f t="shared" si="459"/>
        <v>1.3208466579942526</v>
      </c>
      <c r="JX57" s="471">
        <f t="shared" si="459"/>
        <v>1.3208466579942526</v>
      </c>
      <c r="JY57" s="471">
        <f t="shared" si="459"/>
        <v>1.3208466579942526</v>
      </c>
      <c r="JZ57" s="471">
        <f t="shared" si="459"/>
        <v>1.3208466579942526</v>
      </c>
      <c r="KA57" s="471">
        <f t="shared" si="459"/>
        <v>1.3208466579942526</v>
      </c>
      <c r="KB57" s="471">
        <f t="shared" si="459"/>
        <v>1.3208466579942526</v>
      </c>
      <c r="KC57" s="471">
        <f t="shared" si="459"/>
        <v>1.3208466579942526</v>
      </c>
      <c r="KD57" s="471">
        <f t="shared" si="459"/>
        <v>1.3208466579942526</v>
      </c>
      <c r="KE57" s="471">
        <f t="shared" si="459"/>
        <v>1.3208466579942526</v>
      </c>
      <c r="KF57" s="471">
        <f t="shared" si="459"/>
        <v>1.3208466579942526</v>
      </c>
      <c r="KG57" s="471">
        <f t="shared" si="459"/>
        <v>1.3208466579942526</v>
      </c>
      <c r="KH57" s="471">
        <f t="shared" si="459"/>
        <v>1.3208466579942526</v>
      </c>
      <c r="KI57" s="471">
        <f t="shared" si="459"/>
        <v>1.3208466579942526</v>
      </c>
      <c r="KJ57" s="471">
        <f t="shared" si="459"/>
        <v>1.3208466579942526</v>
      </c>
      <c r="KK57" s="471">
        <f t="shared" si="459"/>
        <v>1.3208466579942526</v>
      </c>
      <c r="KL57" s="471">
        <f t="shared" si="459"/>
        <v>1.3208466579942526</v>
      </c>
      <c r="KM57" s="471">
        <f t="shared" si="459"/>
        <v>1.3208466579942526</v>
      </c>
      <c r="KN57" s="471">
        <f t="shared" si="459"/>
        <v>1.3208466579942526</v>
      </c>
      <c r="KO57" s="471">
        <f t="shared" si="459"/>
        <v>1.3208466579942526</v>
      </c>
      <c r="KP57" s="471">
        <f t="shared" si="459"/>
        <v>1.3208466579942526</v>
      </c>
      <c r="KQ57" s="471">
        <f t="shared" si="459"/>
        <v>1.3208466579942526</v>
      </c>
      <c r="KR57" s="471">
        <f t="shared" si="459"/>
        <v>1.3208466579942526</v>
      </c>
      <c r="KS57" s="471">
        <f t="shared" si="459"/>
        <v>1.3208466579942526</v>
      </c>
      <c r="KT57" s="471">
        <f t="shared" si="459"/>
        <v>1.3208466579942526</v>
      </c>
      <c r="KU57" s="471">
        <f t="shared" si="459"/>
        <v>1.3208466579942526</v>
      </c>
      <c r="KV57" s="471">
        <f t="shared" si="459"/>
        <v>1.3208466579942526</v>
      </c>
      <c r="KW57" s="471">
        <f t="shared" si="459"/>
        <v>1.3208466579942526</v>
      </c>
      <c r="KX57" s="471">
        <f t="shared" si="459"/>
        <v>1.3208466579942526</v>
      </c>
      <c r="KY57" s="471">
        <f t="shared" si="459"/>
        <v>1.3208466579942526</v>
      </c>
      <c r="KZ57" s="471">
        <f t="shared" si="459"/>
        <v>1.3208466579942526</v>
      </c>
      <c r="LA57" s="471">
        <f t="shared" si="459"/>
        <v>1.3208466579942526</v>
      </c>
      <c r="LB57" s="471">
        <f t="shared" si="459"/>
        <v>1.3208466579942526</v>
      </c>
      <c r="LC57" s="471">
        <f t="shared" si="459"/>
        <v>1.3208466579942526</v>
      </c>
      <c r="LD57" s="471">
        <f t="shared" si="459"/>
        <v>1.3208466579942526</v>
      </c>
      <c r="LE57" s="471">
        <f t="shared" si="459"/>
        <v>1.3208466579942526</v>
      </c>
      <c r="LF57" s="471">
        <f t="shared" si="459"/>
        <v>1.3208466579942526</v>
      </c>
      <c r="LG57" s="471">
        <f t="shared" si="459"/>
        <v>1.3208466579942526</v>
      </c>
      <c r="LH57" s="471">
        <f t="shared" si="459"/>
        <v>1.3208466579942526</v>
      </c>
      <c r="LI57" s="471">
        <f t="shared" si="459"/>
        <v>1.3208466579942526</v>
      </c>
      <c r="LJ57" s="471">
        <f t="shared" si="459"/>
        <v>1.3208466579942526</v>
      </c>
      <c r="LK57" s="471">
        <f t="shared" si="459"/>
        <v>0.17043182683796806</v>
      </c>
      <c r="LL57" s="471">
        <f t="shared" si="459"/>
        <v>0</v>
      </c>
      <c r="LM57" s="471">
        <f t="shared" si="459"/>
        <v>0</v>
      </c>
      <c r="LN57" s="471">
        <f t="shared" si="459"/>
        <v>0</v>
      </c>
      <c r="LO57" s="471">
        <f t="shared" si="459"/>
        <v>0</v>
      </c>
      <c r="LP57" s="471">
        <f t="shared" si="459"/>
        <v>0</v>
      </c>
      <c r="LQ57" s="471">
        <f t="shared" si="459"/>
        <v>0</v>
      </c>
      <c r="LR57" s="471">
        <f t="shared" si="459"/>
        <v>0</v>
      </c>
      <c r="LS57" s="471">
        <f t="shared" si="459"/>
        <v>0</v>
      </c>
      <c r="LT57" s="471">
        <f t="shared" si="459"/>
        <v>0</v>
      </c>
      <c r="LU57" s="471">
        <f t="shared" si="459"/>
        <v>0</v>
      </c>
      <c r="LV57" s="471">
        <f t="shared" si="459"/>
        <v>0</v>
      </c>
      <c r="LW57" s="471">
        <f t="shared" si="459"/>
        <v>0</v>
      </c>
      <c r="LX57" s="471">
        <f t="shared" ref="LX57:OI57" si="460">((IF(AND(LX$24&gt;=$Q57,LX$25&lt;=$R57),LX$27,IF(AND(LX$25&gt;$Q57,LX$24&lt;$R57),(MIN(LX$25,$R57)-MAX(LX$24,$Q57)+1),0))/LX$27)*($H57/12)/1000000)*($N57*0.5)+((IF(AND(LX$24&gt;=$Q57,LX$25&lt;=$R57),LX$27,IF(AND(LX$25&gt;$Q57,LX$24&lt;$R57),(MIN(LX$25,$R57)-MAX(LX$24,$Q57)+1),0))/LX$27)*($G57/12)/1000000)+((IF(AND(LX$24&gt;=$Q57,LX$25&lt;=$R57),LX$27,IF(AND(LX$25&gt;$Q57,LX$24&lt;$R57),(MIN(LX$25,$R57)-MAX(LX$24,$Q57)+1),0))/LX$27)*($P57/12)/1000000)</f>
        <v>0</v>
      </c>
      <c r="LY57" s="471">
        <f t="shared" si="460"/>
        <v>0</v>
      </c>
      <c r="LZ57" s="471">
        <f t="shared" si="460"/>
        <v>0</v>
      </c>
      <c r="MA57" s="471">
        <f t="shared" si="460"/>
        <v>0</v>
      </c>
      <c r="MB57" s="471">
        <f t="shared" si="460"/>
        <v>0</v>
      </c>
      <c r="MC57" s="471">
        <f t="shared" si="460"/>
        <v>0</v>
      </c>
      <c r="MD57" s="471">
        <f t="shared" si="460"/>
        <v>0</v>
      </c>
      <c r="ME57" s="471">
        <f t="shared" si="460"/>
        <v>0</v>
      </c>
      <c r="MF57" s="471">
        <f t="shared" si="460"/>
        <v>0</v>
      </c>
      <c r="MG57" s="471">
        <f t="shared" si="460"/>
        <v>0</v>
      </c>
      <c r="MH57" s="471">
        <f t="shared" si="460"/>
        <v>0</v>
      </c>
      <c r="MI57" s="471">
        <f t="shared" si="460"/>
        <v>0</v>
      </c>
      <c r="MJ57" s="471">
        <f t="shared" si="460"/>
        <v>0</v>
      </c>
      <c r="MK57" s="471">
        <f t="shared" si="460"/>
        <v>0</v>
      </c>
      <c r="ML57" s="471">
        <f t="shared" si="460"/>
        <v>0</v>
      </c>
      <c r="MM57" s="471">
        <f t="shared" si="460"/>
        <v>0</v>
      </c>
      <c r="MN57" s="471">
        <f t="shared" si="460"/>
        <v>0</v>
      </c>
      <c r="MO57" s="471">
        <f t="shared" si="460"/>
        <v>0</v>
      </c>
      <c r="MP57" s="471">
        <f t="shared" si="460"/>
        <v>0</v>
      </c>
      <c r="MQ57" s="471">
        <f t="shared" si="460"/>
        <v>0</v>
      </c>
      <c r="MR57" s="471">
        <f t="shared" si="460"/>
        <v>0</v>
      </c>
      <c r="MS57" s="471">
        <f t="shared" si="460"/>
        <v>0</v>
      </c>
      <c r="MT57" s="471">
        <f t="shared" si="460"/>
        <v>0</v>
      </c>
      <c r="MU57" s="471">
        <f t="shared" si="460"/>
        <v>0</v>
      </c>
      <c r="MV57" s="471">
        <f t="shared" si="460"/>
        <v>0</v>
      </c>
      <c r="MW57" s="471">
        <f t="shared" si="460"/>
        <v>0</v>
      </c>
      <c r="MX57" s="471">
        <f t="shared" si="460"/>
        <v>0</v>
      </c>
      <c r="MY57" s="471">
        <f t="shared" si="460"/>
        <v>0</v>
      </c>
      <c r="MZ57" s="471">
        <f t="shared" si="460"/>
        <v>0</v>
      </c>
      <c r="NA57" s="471">
        <f t="shared" si="460"/>
        <v>0</v>
      </c>
      <c r="NB57" s="471">
        <f t="shared" si="460"/>
        <v>0</v>
      </c>
      <c r="NC57" s="471">
        <f t="shared" si="460"/>
        <v>0</v>
      </c>
      <c r="ND57" s="471">
        <f t="shared" si="460"/>
        <v>0</v>
      </c>
      <c r="NE57" s="471">
        <f t="shared" si="460"/>
        <v>0</v>
      </c>
      <c r="NF57" s="471">
        <f t="shared" si="460"/>
        <v>0</v>
      </c>
      <c r="NG57" s="471">
        <f t="shared" si="460"/>
        <v>0</v>
      </c>
      <c r="NH57" s="471">
        <f t="shared" si="460"/>
        <v>0</v>
      </c>
      <c r="NI57" s="471">
        <f t="shared" si="460"/>
        <v>0</v>
      </c>
      <c r="NJ57" s="471">
        <f t="shared" si="460"/>
        <v>0</v>
      </c>
      <c r="NK57" s="471">
        <f t="shared" si="460"/>
        <v>0</v>
      </c>
      <c r="NL57" s="471">
        <f t="shared" si="460"/>
        <v>0</v>
      </c>
      <c r="NM57" s="471">
        <f t="shared" si="460"/>
        <v>0</v>
      </c>
      <c r="NN57" s="471">
        <f t="shared" si="460"/>
        <v>0</v>
      </c>
      <c r="NO57" s="471">
        <f t="shared" si="460"/>
        <v>0</v>
      </c>
      <c r="NP57" s="471">
        <f t="shared" si="460"/>
        <v>0</v>
      </c>
      <c r="NQ57" s="471">
        <f t="shared" si="460"/>
        <v>0</v>
      </c>
      <c r="NR57" s="471">
        <f t="shared" si="460"/>
        <v>0</v>
      </c>
      <c r="NS57" s="471">
        <f t="shared" si="460"/>
        <v>0</v>
      </c>
      <c r="NT57" s="471">
        <f t="shared" si="460"/>
        <v>0</v>
      </c>
      <c r="NU57" s="471">
        <f t="shared" si="460"/>
        <v>0</v>
      </c>
      <c r="NV57" s="471">
        <f t="shared" si="460"/>
        <v>0</v>
      </c>
      <c r="NW57" s="471">
        <f t="shared" si="460"/>
        <v>0</v>
      </c>
      <c r="NX57" s="471">
        <f t="shared" si="460"/>
        <v>0</v>
      </c>
      <c r="NY57" s="471">
        <f t="shared" si="460"/>
        <v>0</v>
      </c>
      <c r="NZ57" s="471">
        <f t="shared" si="460"/>
        <v>0</v>
      </c>
      <c r="OA57" s="471">
        <f t="shared" si="460"/>
        <v>0</v>
      </c>
      <c r="OB57" s="471">
        <f t="shared" si="460"/>
        <v>0</v>
      </c>
      <c r="OC57" s="471">
        <f t="shared" si="460"/>
        <v>0</v>
      </c>
      <c r="OD57" s="471">
        <f t="shared" si="460"/>
        <v>0</v>
      </c>
      <c r="OE57" s="471">
        <f t="shared" si="460"/>
        <v>0</v>
      </c>
      <c r="OF57" s="471">
        <f t="shared" si="460"/>
        <v>0</v>
      </c>
      <c r="OG57" s="471">
        <f t="shared" si="460"/>
        <v>0</v>
      </c>
      <c r="OH57" s="471">
        <f t="shared" si="460"/>
        <v>0</v>
      </c>
      <c r="OI57" s="471">
        <f t="shared" si="460"/>
        <v>0</v>
      </c>
      <c r="OJ57" s="471">
        <f t="shared" ref="OJ57:QU57" si="461">((IF(AND(OJ$24&gt;=$Q57,OJ$25&lt;=$R57),OJ$27,IF(AND(OJ$25&gt;$Q57,OJ$24&lt;$R57),(MIN(OJ$25,$R57)-MAX(OJ$24,$Q57)+1),0))/OJ$27)*($H57/12)/1000000)*($N57*0.5)+((IF(AND(OJ$24&gt;=$Q57,OJ$25&lt;=$R57),OJ$27,IF(AND(OJ$25&gt;$Q57,OJ$24&lt;$R57),(MIN(OJ$25,$R57)-MAX(OJ$24,$Q57)+1),0))/OJ$27)*($G57/12)/1000000)+((IF(AND(OJ$24&gt;=$Q57,OJ$25&lt;=$R57),OJ$27,IF(AND(OJ$25&gt;$Q57,OJ$24&lt;$R57),(MIN(OJ$25,$R57)-MAX(OJ$24,$Q57)+1),0))/OJ$27)*($P57/12)/1000000)</f>
        <v>0</v>
      </c>
      <c r="OK57" s="471">
        <f t="shared" si="461"/>
        <v>0</v>
      </c>
      <c r="OL57" s="471">
        <f t="shared" si="461"/>
        <v>0</v>
      </c>
      <c r="OM57" s="471">
        <f t="shared" si="461"/>
        <v>0</v>
      </c>
      <c r="ON57" s="471">
        <f t="shared" si="461"/>
        <v>0</v>
      </c>
      <c r="OO57" s="471">
        <f t="shared" si="461"/>
        <v>0</v>
      </c>
      <c r="OP57" s="471">
        <f t="shared" si="461"/>
        <v>0</v>
      </c>
      <c r="OQ57" s="471">
        <f t="shared" si="461"/>
        <v>0</v>
      </c>
      <c r="OR57" s="471">
        <f t="shared" si="461"/>
        <v>0</v>
      </c>
      <c r="OS57" s="471">
        <f t="shared" si="461"/>
        <v>0</v>
      </c>
      <c r="OT57" s="471">
        <f t="shared" si="461"/>
        <v>0</v>
      </c>
      <c r="OU57" s="471">
        <f t="shared" si="461"/>
        <v>0</v>
      </c>
      <c r="OV57" s="471">
        <f t="shared" si="461"/>
        <v>0</v>
      </c>
      <c r="OW57" s="471">
        <f t="shared" si="461"/>
        <v>0</v>
      </c>
      <c r="OX57" s="471">
        <f t="shared" si="461"/>
        <v>0</v>
      </c>
      <c r="OY57" s="471">
        <f t="shared" si="461"/>
        <v>0</v>
      </c>
      <c r="OZ57" s="471">
        <f t="shared" si="461"/>
        <v>0</v>
      </c>
      <c r="PA57" s="471">
        <f t="shared" si="461"/>
        <v>0</v>
      </c>
      <c r="PB57" s="471">
        <f t="shared" si="461"/>
        <v>0</v>
      </c>
      <c r="PC57" s="471">
        <f t="shared" si="461"/>
        <v>0</v>
      </c>
      <c r="PD57" s="471">
        <f t="shared" si="461"/>
        <v>0</v>
      </c>
      <c r="PE57" s="471">
        <f t="shared" si="461"/>
        <v>0</v>
      </c>
      <c r="PF57" s="471">
        <f t="shared" si="461"/>
        <v>0</v>
      </c>
      <c r="PG57" s="471">
        <f t="shared" si="461"/>
        <v>0</v>
      </c>
      <c r="PH57" s="471">
        <f t="shared" si="461"/>
        <v>0</v>
      </c>
      <c r="PI57" s="471">
        <f t="shared" si="461"/>
        <v>0</v>
      </c>
      <c r="PJ57" s="471">
        <f t="shared" si="461"/>
        <v>0</v>
      </c>
      <c r="PK57" s="471">
        <f t="shared" si="461"/>
        <v>0</v>
      </c>
      <c r="PL57" s="471">
        <f t="shared" si="461"/>
        <v>0</v>
      </c>
      <c r="PM57" s="471">
        <f t="shared" si="461"/>
        <v>0</v>
      </c>
      <c r="PN57" s="471">
        <f t="shared" si="461"/>
        <v>0</v>
      </c>
      <c r="PO57" s="471">
        <f t="shared" si="461"/>
        <v>0</v>
      </c>
      <c r="PP57" s="471">
        <f t="shared" si="461"/>
        <v>0</v>
      </c>
      <c r="PQ57" s="471">
        <f t="shared" si="461"/>
        <v>0</v>
      </c>
      <c r="PR57" s="471">
        <f t="shared" si="461"/>
        <v>0</v>
      </c>
      <c r="PS57" s="471">
        <f t="shared" si="461"/>
        <v>0</v>
      </c>
      <c r="PT57" s="471">
        <f t="shared" si="461"/>
        <v>0</v>
      </c>
      <c r="PU57" s="471">
        <f t="shared" si="461"/>
        <v>0</v>
      </c>
      <c r="PV57" s="471">
        <f t="shared" si="461"/>
        <v>0</v>
      </c>
      <c r="PW57" s="471">
        <f t="shared" si="461"/>
        <v>0</v>
      </c>
      <c r="PX57" s="471">
        <f t="shared" si="461"/>
        <v>0</v>
      </c>
      <c r="PY57" s="471">
        <f t="shared" si="461"/>
        <v>0</v>
      </c>
      <c r="PZ57" s="471">
        <f t="shared" si="461"/>
        <v>0</v>
      </c>
      <c r="QA57" s="471">
        <f t="shared" si="461"/>
        <v>0</v>
      </c>
      <c r="QB57" s="471">
        <f t="shared" si="461"/>
        <v>0</v>
      </c>
      <c r="QC57" s="471">
        <f t="shared" si="461"/>
        <v>0</v>
      </c>
      <c r="QD57" s="471">
        <f t="shared" si="461"/>
        <v>0</v>
      </c>
      <c r="QE57" s="471">
        <f t="shared" si="461"/>
        <v>0</v>
      </c>
      <c r="QF57" s="471">
        <f t="shared" si="461"/>
        <v>0</v>
      </c>
      <c r="QG57" s="471">
        <f t="shared" si="461"/>
        <v>0</v>
      </c>
      <c r="QH57" s="471">
        <f t="shared" si="461"/>
        <v>0</v>
      </c>
      <c r="QI57" s="471">
        <f t="shared" si="461"/>
        <v>0</v>
      </c>
      <c r="QJ57" s="471">
        <f t="shared" si="461"/>
        <v>0</v>
      </c>
      <c r="QK57" s="471">
        <f t="shared" si="461"/>
        <v>0</v>
      </c>
      <c r="QL57" s="471">
        <f t="shared" si="461"/>
        <v>0</v>
      </c>
      <c r="QM57" s="471">
        <f t="shared" si="461"/>
        <v>0</v>
      </c>
      <c r="QN57" s="471">
        <f t="shared" si="461"/>
        <v>0</v>
      </c>
      <c r="QO57" s="471">
        <f t="shared" si="461"/>
        <v>0</v>
      </c>
      <c r="QP57" s="471">
        <f t="shared" si="461"/>
        <v>0</v>
      </c>
      <c r="QQ57" s="471">
        <f t="shared" si="461"/>
        <v>0</v>
      </c>
      <c r="QR57" s="471">
        <f t="shared" si="461"/>
        <v>0</v>
      </c>
      <c r="QS57" s="471">
        <f t="shared" si="461"/>
        <v>0</v>
      </c>
      <c r="QT57" s="471">
        <f t="shared" si="461"/>
        <v>0</v>
      </c>
      <c r="QU57" s="471">
        <f t="shared" si="461"/>
        <v>0</v>
      </c>
      <c r="QV57" s="471">
        <f t="shared" ref="QV57:TG57" si="462">((IF(AND(QV$24&gt;=$Q57,QV$25&lt;=$R57),QV$27,IF(AND(QV$25&gt;$Q57,QV$24&lt;$R57),(MIN(QV$25,$R57)-MAX(QV$24,$Q57)+1),0))/QV$27)*($H57/12)/1000000)*($N57*0.5)+((IF(AND(QV$24&gt;=$Q57,QV$25&lt;=$R57),QV$27,IF(AND(QV$25&gt;$Q57,QV$24&lt;$R57),(MIN(QV$25,$R57)-MAX(QV$24,$Q57)+1),0))/QV$27)*($G57/12)/1000000)+((IF(AND(QV$24&gt;=$Q57,QV$25&lt;=$R57),QV$27,IF(AND(QV$25&gt;$Q57,QV$24&lt;$R57),(MIN(QV$25,$R57)-MAX(QV$24,$Q57)+1),0))/QV$27)*($P57/12)/1000000)</f>
        <v>0</v>
      </c>
      <c r="QW57" s="471">
        <f t="shared" si="462"/>
        <v>0</v>
      </c>
      <c r="QX57" s="471">
        <f t="shared" si="462"/>
        <v>0</v>
      </c>
      <c r="QY57" s="471">
        <f t="shared" si="462"/>
        <v>0</v>
      </c>
      <c r="QZ57" s="471">
        <f t="shared" si="462"/>
        <v>0</v>
      </c>
      <c r="RA57" s="471">
        <f t="shared" si="462"/>
        <v>0</v>
      </c>
      <c r="RB57" s="471">
        <f t="shared" si="462"/>
        <v>0</v>
      </c>
      <c r="RC57" s="471">
        <f t="shared" si="462"/>
        <v>0</v>
      </c>
      <c r="RD57" s="471">
        <f t="shared" si="462"/>
        <v>0</v>
      </c>
      <c r="RE57" s="471">
        <f t="shared" si="462"/>
        <v>0</v>
      </c>
      <c r="RF57" s="471">
        <f t="shared" si="462"/>
        <v>0</v>
      </c>
      <c r="RG57" s="471">
        <f t="shared" si="462"/>
        <v>0</v>
      </c>
      <c r="RH57" s="471">
        <f t="shared" si="462"/>
        <v>0</v>
      </c>
      <c r="RI57" s="471">
        <f t="shared" si="462"/>
        <v>0</v>
      </c>
      <c r="RJ57" s="471">
        <f t="shared" si="462"/>
        <v>0</v>
      </c>
      <c r="RK57" s="471">
        <f t="shared" si="462"/>
        <v>0</v>
      </c>
      <c r="RL57" s="471">
        <f t="shared" si="462"/>
        <v>0</v>
      </c>
      <c r="RM57" s="471">
        <f t="shared" si="462"/>
        <v>0</v>
      </c>
      <c r="RN57" s="471">
        <f t="shared" si="462"/>
        <v>0</v>
      </c>
      <c r="RO57" s="471">
        <f t="shared" si="462"/>
        <v>0</v>
      </c>
      <c r="RP57" s="471">
        <f t="shared" si="462"/>
        <v>0</v>
      </c>
      <c r="RQ57" s="471">
        <f t="shared" si="462"/>
        <v>0</v>
      </c>
      <c r="RR57" s="471">
        <f t="shared" si="462"/>
        <v>0</v>
      </c>
      <c r="RS57" s="471">
        <f t="shared" si="462"/>
        <v>0</v>
      </c>
      <c r="RT57" s="471">
        <f t="shared" si="462"/>
        <v>0</v>
      </c>
      <c r="RU57" s="471">
        <f t="shared" si="462"/>
        <v>0</v>
      </c>
      <c r="RV57" s="471">
        <f t="shared" si="462"/>
        <v>0</v>
      </c>
      <c r="RW57" s="471">
        <f t="shared" si="462"/>
        <v>0</v>
      </c>
      <c r="RX57" s="471">
        <f t="shared" si="462"/>
        <v>0</v>
      </c>
      <c r="RY57" s="471">
        <f t="shared" si="462"/>
        <v>0</v>
      </c>
      <c r="RZ57" s="471">
        <f t="shared" si="462"/>
        <v>0</v>
      </c>
      <c r="SA57" s="471">
        <f t="shared" si="462"/>
        <v>0</v>
      </c>
      <c r="SB57" s="471">
        <f t="shared" si="462"/>
        <v>0</v>
      </c>
      <c r="SC57" s="471">
        <f t="shared" si="462"/>
        <v>0</v>
      </c>
      <c r="SD57" s="471">
        <f t="shared" si="462"/>
        <v>0</v>
      </c>
      <c r="SE57" s="471">
        <f t="shared" si="462"/>
        <v>0</v>
      </c>
      <c r="SF57" s="471">
        <f t="shared" si="462"/>
        <v>0</v>
      </c>
      <c r="SG57" s="471">
        <f t="shared" si="462"/>
        <v>0</v>
      </c>
      <c r="SH57" s="471">
        <f t="shared" si="462"/>
        <v>0</v>
      </c>
      <c r="SI57" s="471">
        <f t="shared" si="462"/>
        <v>0</v>
      </c>
      <c r="SJ57" s="471">
        <f t="shared" si="462"/>
        <v>0</v>
      </c>
      <c r="SK57" s="471">
        <f t="shared" si="462"/>
        <v>0</v>
      </c>
      <c r="SL57" s="471">
        <f t="shared" si="462"/>
        <v>0</v>
      </c>
      <c r="SM57" s="471">
        <f t="shared" si="462"/>
        <v>0</v>
      </c>
      <c r="SN57" s="471">
        <f t="shared" si="462"/>
        <v>0</v>
      </c>
      <c r="SO57" s="471">
        <f t="shared" si="462"/>
        <v>0</v>
      </c>
      <c r="SP57" s="471">
        <f t="shared" si="462"/>
        <v>0</v>
      </c>
      <c r="SQ57" s="471">
        <f t="shared" si="462"/>
        <v>0</v>
      </c>
      <c r="SR57" s="471">
        <f t="shared" si="462"/>
        <v>0</v>
      </c>
      <c r="SS57" s="471">
        <f t="shared" si="462"/>
        <v>0</v>
      </c>
      <c r="ST57" s="471">
        <f t="shared" si="462"/>
        <v>0</v>
      </c>
      <c r="SU57" s="471">
        <f t="shared" si="462"/>
        <v>0</v>
      </c>
      <c r="SV57" s="471">
        <f t="shared" si="462"/>
        <v>0</v>
      </c>
      <c r="SW57" s="471">
        <f t="shared" si="462"/>
        <v>0</v>
      </c>
      <c r="SX57" s="471">
        <f t="shared" si="462"/>
        <v>0</v>
      </c>
      <c r="SY57" s="471">
        <f t="shared" si="462"/>
        <v>0</v>
      </c>
      <c r="SZ57" s="471">
        <f t="shared" si="462"/>
        <v>0</v>
      </c>
      <c r="TA57" s="471">
        <f t="shared" si="462"/>
        <v>0</v>
      </c>
      <c r="TB57" s="471">
        <f t="shared" si="462"/>
        <v>0</v>
      </c>
      <c r="TC57" s="471">
        <f t="shared" si="462"/>
        <v>0</v>
      </c>
      <c r="TD57" s="471">
        <f t="shared" si="462"/>
        <v>0</v>
      </c>
      <c r="TE57" s="471">
        <f t="shared" si="462"/>
        <v>0</v>
      </c>
      <c r="TF57" s="471">
        <f t="shared" si="462"/>
        <v>0</v>
      </c>
      <c r="TG57" s="471">
        <f t="shared" si="462"/>
        <v>0</v>
      </c>
      <c r="TH57" s="471">
        <f t="shared" ref="TH57:VS57" si="463">((IF(AND(TH$24&gt;=$Q57,TH$25&lt;=$R57),TH$27,IF(AND(TH$25&gt;$Q57,TH$24&lt;$R57),(MIN(TH$25,$R57)-MAX(TH$24,$Q57)+1),0))/TH$27)*($H57/12)/1000000)*($N57*0.5)+((IF(AND(TH$24&gt;=$Q57,TH$25&lt;=$R57),TH$27,IF(AND(TH$25&gt;$Q57,TH$24&lt;$R57),(MIN(TH$25,$R57)-MAX(TH$24,$Q57)+1),0))/TH$27)*($G57/12)/1000000)+((IF(AND(TH$24&gt;=$Q57,TH$25&lt;=$R57),TH$27,IF(AND(TH$25&gt;$Q57,TH$24&lt;$R57),(MIN(TH$25,$R57)-MAX(TH$24,$Q57)+1),0))/TH$27)*($P57/12)/1000000)</f>
        <v>0</v>
      </c>
      <c r="TI57" s="471">
        <f t="shared" si="463"/>
        <v>0</v>
      </c>
      <c r="TJ57" s="471">
        <f t="shared" si="463"/>
        <v>0</v>
      </c>
      <c r="TK57" s="471">
        <f t="shared" si="463"/>
        <v>0</v>
      </c>
      <c r="TL57" s="471">
        <f t="shared" si="463"/>
        <v>0</v>
      </c>
      <c r="TM57" s="471">
        <f t="shared" si="463"/>
        <v>0</v>
      </c>
      <c r="TN57" s="471">
        <f t="shared" si="463"/>
        <v>0</v>
      </c>
      <c r="TO57" s="471">
        <f t="shared" si="463"/>
        <v>0</v>
      </c>
      <c r="TP57" s="471">
        <f t="shared" si="463"/>
        <v>0</v>
      </c>
      <c r="TQ57" s="471">
        <f t="shared" si="463"/>
        <v>0</v>
      </c>
      <c r="TR57" s="471">
        <f t="shared" si="463"/>
        <v>0</v>
      </c>
      <c r="TS57" s="471">
        <f t="shared" si="463"/>
        <v>0</v>
      </c>
      <c r="TT57" s="471">
        <f t="shared" si="463"/>
        <v>0</v>
      </c>
      <c r="TU57" s="471">
        <f t="shared" si="463"/>
        <v>0</v>
      </c>
      <c r="TV57" s="471">
        <f t="shared" si="463"/>
        <v>0</v>
      </c>
      <c r="TW57" s="471">
        <f t="shared" si="463"/>
        <v>0</v>
      </c>
      <c r="TX57" s="471">
        <f t="shared" si="463"/>
        <v>0</v>
      </c>
      <c r="TY57" s="471">
        <f t="shared" si="463"/>
        <v>0</v>
      </c>
      <c r="TZ57" s="471">
        <f t="shared" si="463"/>
        <v>0</v>
      </c>
      <c r="UA57" s="471">
        <f t="shared" si="463"/>
        <v>0</v>
      </c>
      <c r="UB57" s="471">
        <f t="shared" si="463"/>
        <v>0</v>
      </c>
      <c r="UC57" s="471">
        <f t="shared" si="463"/>
        <v>0</v>
      </c>
      <c r="UD57" s="471">
        <f t="shared" si="463"/>
        <v>0</v>
      </c>
      <c r="UE57" s="471">
        <f t="shared" si="463"/>
        <v>0</v>
      </c>
      <c r="UF57" s="471">
        <f t="shared" si="463"/>
        <v>0</v>
      </c>
      <c r="UG57" s="471">
        <f t="shared" si="463"/>
        <v>0</v>
      </c>
      <c r="UH57" s="471">
        <f t="shared" si="463"/>
        <v>0</v>
      </c>
      <c r="UI57" s="471">
        <f t="shared" si="463"/>
        <v>0</v>
      </c>
      <c r="UJ57" s="471">
        <f t="shared" si="463"/>
        <v>0</v>
      </c>
      <c r="UK57" s="471">
        <f t="shared" si="463"/>
        <v>0</v>
      </c>
      <c r="UL57" s="471">
        <f t="shared" si="463"/>
        <v>0</v>
      </c>
      <c r="UM57" s="471">
        <f t="shared" si="463"/>
        <v>0</v>
      </c>
      <c r="UN57" s="471">
        <f t="shared" si="463"/>
        <v>0</v>
      </c>
      <c r="UO57" s="471">
        <f t="shared" si="463"/>
        <v>0</v>
      </c>
      <c r="UP57" s="471">
        <f t="shared" si="463"/>
        <v>0</v>
      </c>
      <c r="UQ57" s="471">
        <f t="shared" si="463"/>
        <v>0</v>
      </c>
      <c r="UR57" s="471">
        <f t="shared" si="463"/>
        <v>0</v>
      </c>
      <c r="US57" s="471">
        <f t="shared" si="463"/>
        <v>0</v>
      </c>
      <c r="UT57" s="471">
        <f t="shared" si="463"/>
        <v>0</v>
      </c>
      <c r="UU57" s="471">
        <f t="shared" si="463"/>
        <v>0</v>
      </c>
      <c r="UV57" s="471">
        <f t="shared" si="463"/>
        <v>0</v>
      </c>
      <c r="UW57" s="471">
        <f t="shared" si="463"/>
        <v>0</v>
      </c>
      <c r="UX57" s="471">
        <f t="shared" si="463"/>
        <v>0</v>
      </c>
      <c r="UY57" s="471">
        <f t="shared" si="463"/>
        <v>0</v>
      </c>
      <c r="UZ57" s="471">
        <f t="shared" si="463"/>
        <v>0</v>
      </c>
      <c r="VA57" s="471">
        <f t="shared" si="463"/>
        <v>0</v>
      </c>
      <c r="VB57" s="471">
        <f t="shared" si="463"/>
        <v>0</v>
      </c>
      <c r="VC57" s="471">
        <f t="shared" si="463"/>
        <v>0</v>
      </c>
      <c r="VD57" s="471">
        <f t="shared" si="463"/>
        <v>0</v>
      </c>
      <c r="VE57" s="471">
        <f t="shared" si="463"/>
        <v>0</v>
      </c>
      <c r="VF57" s="471">
        <f t="shared" si="463"/>
        <v>0</v>
      </c>
      <c r="VG57" s="471">
        <f t="shared" si="463"/>
        <v>0</v>
      </c>
      <c r="VH57" s="471">
        <f t="shared" si="463"/>
        <v>0</v>
      </c>
      <c r="VI57" s="471">
        <f t="shared" si="463"/>
        <v>0</v>
      </c>
      <c r="VJ57" s="471">
        <f t="shared" si="463"/>
        <v>0</v>
      </c>
      <c r="VK57" s="471">
        <f t="shared" si="463"/>
        <v>0</v>
      </c>
      <c r="VL57" s="471">
        <f t="shared" si="463"/>
        <v>0</v>
      </c>
      <c r="VM57" s="471">
        <f t="shared" si="463"/>
        <v>0</v>
      </c>
      <c r="VN57" s="471">
        <f t="shared" si="463"/>
        <v>0</v>
      </c>
      <c r="VO57" s="471">
        <f t="shared" si="463"/>
        <v>0</v>
      </c>
      <c r="VP57" s="471">
        <f t="shared" si="463"/>
        <v>0</v>
      </c>
      <c r="VQ57" s="471">
        <f t="shared" si="463"/>
        <v>0</v>
      </c>
      <c r="VR57" s="471">
        <f t="shared" si="463"/>
        <v>0</v>
      </c>
      <c r="VS57" s="471">
        <f t="shared" si="463"/>
        <v>0</v>
      </c>
      <c r="VT57" s="471">
        <f t="shared" ref="VT57:WD57" si="464">((IF(AND(VT$24&gt;=$Q57,VT$25&lt;=$R57),VT$27,IF(AND(VT$25&gt;$Q57,VT$24&lt;$R57),(MIN(VT$25,$R57)-MAX(VT$24,$Q57)+1),0))/VT$27)*($H57/12)/1000000)*($N57*0.5)+((IF(AND(VT$24&gt;=$Q57,VT$25&lt;=$R57),VT$27,IF(AND(VT$25&gt;$Q57,VT$24&lt;$R57),(MIN(VT$25,$R57)-MAX(VT$24,$Q57)+1),0))/VT$27)*($G57/12)/1000000)+((IF(AND(VT$24&gt;=$Q57,VT$25&lt;=$R57),VT$27,IF(AND(VT$25&gt;$Q57,VT$24&lt;$R57),(MIN(VT$25,$R57)-MAX(VT$24,$Q57)+1),0))/VT$27)*($P57/12)/1000000)</f>
        <v>0</v>
      </c>
      <c r="VU57" s="471">
        <f t="shared" si="464"/>
        <v>0</v>
      </c>
      <c r="VV57" s="471">
        <f t="shared" si="464"/>
        <v>0</v>
      </c>
      <c r="VW57" s="471">
        <f t="shared" si="464"/>
        <v>0</v>
      </c>
      <c r="VX57" s="471">
        <f t="shared" si="464"/>
        <v>0</v>
      </c>
      <c r="VY57" s="471">
        <f t="shared" si="464"/>
        <v>0</v>
      </c>
      <c r="VZ57" s="471">
        <f t="shared" si="464"/>
        <v>0</v>
      </c>
      <c r="WA57" s="471">
        <f t="shared" si="464"/>
        <v>0</v>
      </c>
      <c r="WB57" s="471">
        <f t="shared" si="464"/>
        <v>0</v>
      </c>
      <c r="WC57" s="471">
        <f t="shared" si="464"/>
        <v>0</v>
      </c>
      <c r="WD57" s="471">
        <f t="shared" si="464"/>
        <v>0</v>
      </c>
    </row>
    <row r="58" spans="1:602" x14ac:dyDescent="0.35">
      <c r="A58" s="29"/>
      <c r="B58" s="29">
        <f t="shared" si="359"/>
        <v>27</v>
      </c>
      <c r="C58" s="29" t="s">
        <v>2</v>
      </c>
      <c r="D58" s="29" t="s">
        <v>29</v>
      </c>
      <c r="E58" s="69">
        <f>INDEX('Current RAP - 2024-25 Cycle'!$K:$K,MATCH('24-25 Projection - RAP Tendered'!$D58,'Current RAP - 2024-25 Cycle'!$C:$C,0),1)</f>
        <v>27617130.780000001</v>
      </c>
      <c r="F58" s="69">
        <f>INDEX('Current RAP - 2024-25 Cycle'!$G:$G,MATCH('24-25 Projection - RAP Tendered'!$D58,'Current RAP - 2024-25 Cycle'!$C:$C,0),1)</f>
        <v>27417208.380000003</v>
      </c>
      <c r="G58" s="69">
        <f t="shared" si="345"/>
        <v>199922.39999999851</v>
      </c>
      <c r="H58" s="69">
        <f t="shared" si="360"/>
        <v>27417208.380000003</v>
      </c>
      <c r="I58" s="32">
        <v>45474</v>
      </c>
      <c r="J58" s="32">
        <v>45838</v>
      </c>
      <c r="K58" s="29" t="str">
        <f>INDEX('Current RAP - 2024-25 Cycle'!$D:$D,MATCH('24-25 Projection - RAP Tendered'!$D58,'Current RAP - 2024-25 Cycle'!$C:$C,0),1)</f>
        <v>IPCA</v>
      </c>
      <c r="L58" s="32">
        <v>46753</v>
      </c>
      <c r="M58" s="32">
        <v>47484</v>
      </c>
      <c r="N58" s="81">
        <v>0.6</v>
      </c>
      <c r="O58" s="81">
        <v>0.4</v>
      </c>
      <c r="P58" s="69">
        <f>IFERROR(INDEX('Tendered, Ruling 920-2025'!$F$19:$F$31,MATCH($D58,'Tendered, Ruling 920-2025'!$C$19:$C$31,0))-INDEX('Tendered, Ruling 920-2025'!$D$19:$D$31,MATCH($D58,'Tendered, Ruling 920-2025'!$C$19:$C$31,0)),0)</f>
        <v>0</v>
      </c>
      <c r="Q58" s="32">
        <f>INDEX('Current RAP - 2024-25 Cycle'!$L:$L,MATCH('24-25 Projection - RAP Tendered'!$D58,'Current RAP - 2024-25 Cycle'!$C:$C,0),1)</f>
        <v>38834</v>
      </c>
      <c r="R58" s="32">
        <f>INDEX('Current RAP - 2024-25 Cycle'!$M:$M,MATCH('24-25 Projection - RAP Tendered'!$D58,'Current RAP - 2024-25 Cycle'!$C:$C,0),1)</f>
        <v>49792</v>
      </c>
      <c r="S58" s="29"/>
      <c r="T58" s="29" t="str">
        <f t="shared" si="346"/>
        <v>007/2006</v>
      </c>
      <c r="U58" s="36">
        <f t="shared" si="452"/>
        <v>27.617130780000007</v>
      </c>
      <c r="V58" s="36">
        <f t="shared" si="452"/>
        <v>27.617130780000007</v>
      </c>
      <c r="W58" s="36">
        <f t="shared" si="452"/>
        <v>27.617130780000007</v>
      </c>
      <c r="X58" s="36">
        <f t="shared" si="452"/>
        <v>23.504549523000001</v>
      </c>
      <c r="Y58" s="36">
        <f t="shared" si="452"/>
        <v>19.391968265999996</v>
      </c>
      <c r="Z58" s="36">
        <f t="shared" si="452"/>
        <v>16.650247428000004</v>
      </c>
      <c r="AA58" s="36">
        <f t="shared" si="452"/>
        <v>13.908526590000003</v>
      </c>
      <c r="AB58" s="36">
        <f t="shared" si="452"/>
        <v>13.908526590000003</v>
      </c>
      <c r="AC58" s="36">
        <f t="shared" si="452"/>
        <v>13.908526590000003</v>
      </c>
      <c r="AD58" s="36">
        <f t="shared" si="452"/>
        <v>13.908526590000003</v>
      </c>
      <c r="AE58" s="36">
        <f t="shared" si="452"/>
        <v>13.908526590000003</v>
      </c>
      <c r="AF58" s="36">
        <f t="shared" si="452"/>
        <v>11.474534436750002</v>
      </c>
      <c r="AG58" s="36">
        <f t="shared" si="452"/>
        <v>0</v>
      </c>
      <c r="AH58" s="36">
        <f t="shared" si="452"/>
        <v>0</v>
      </c>
      <c r="AI58" s="36">
        <f t="shared" si="452"/>
        <v>0</v>
      </c>
      <c r="AJ58" s="36">
        <f t="shared" si="452"/>
        <v>0</v>
      </c>
      <c r="AK58" s="36">
        <f t="shared" si="449"/>
        <v>0</v>
      </c>
      <c r="AL58" s="36">
        <f t="shared" si="449"/>
        <v>0</v>
      </c>
      <c r="AM58" s="36">
        <f t="shared" si="449"/>
        <v>0</v>
      </c>
      <c r="AN58" s="36">
        <f t="shared" si="449"/>
        <v>0</v>
      </c>
      <c r="AO58" s="36">
        <f t="shared" si="449"/>
        <v>0</v>
      </c>
      <c r="AP58" s="36">
        <f t="shared" si="449"/>
        <v>0</v>
      </c>
      <c r="AQ58" s="36">
        <f t="shared" si="449"/>
        <v>0</v>
      </c>
      <c r="AR58" s="36">
        <f t="shared" si="449"/>
        <v>0</v>
      </c>
      <c r="AS58" s="36">
        <f t="shared" si="455"/>
        <v>0</v>
      </c>
      <c r="AT58" s="36">
        <f t="shared" si="455"/>
        <v>0</v>
      </c>
      <c r="AU58" s="36">
        <f t="shared" si="455"/>
        <v>0</v>
      </c>
      <c r="AV58" s="36">
        <f t="shared" si="455"/>
        <v>0</v>
      </c>
      <c r="AW58" s="36">
        <f t="shared" si="455"/>
        <v>0</v>
      </c>
      <c r="AX58" s="36">
        <f t="shared" si="455"/>
        <v>0</v>
      </c>
      <c r="AY58" s="36">
        <f t="shared" si="455"/>
        <v>0</v>
      </c>
      <c r="AZ58" s="36">
        <f t="shared" si="455"/>
        <v>0</v>
      </c>
      <c r="BA58" s="36">
        <f t="shared" si="455"/>
        <v>0</v>
      </c>
      <c r="BB58" s="36">
        <f t="shared" si="455"/>
        <v>0</v>
      </c>
      <c r="BD58" s="29" t="str">
        <f t="shared" si="348"/>
        <v>007/2006</v>
      </c>
      <c r="BE58" s="36">
        <f t="shared" si="436"/>
        <v>6.9042826950000009</v>
      </c>
      <c r="BF58" s="36">
        <f t="shared" si="436"/>
        <v>6.9042826950000009</v>
      </c>
      <c r="BG58" s="36">
        <f t="shared" si="436"/>
        <v>6.9042826950000009</v>
      </c>
      <c r="BH58" s="36">
        <f t="shared" si="436"/>
        <v>6.9042826950000009</v>
      </c>
      <c r="BI58" s="36">
        <f t="shared" si="436"/>
        <v>6.9042826950000009</v>
      </c>
      <c r="BJ58" s="36">
        <f t="shared" si="436"/>
        <v>6.9042826950000009</v>
      </c>
      <c r="BK58" s="36">
        <f t="shared" si="436"/>
        <v>6.9042826950000009</v>
      </c>
      <c r="BL58" s="36">
        <f t="shared" si="436"/>
        <v>6.9042826950000009</v>
      </c>
      <c r="BM58" s="36">
        <f t="shared" si="436"/>
        <v>6.9042826950000009</v>
      </c>
      <c r="BN58" s="36">
        <f t="shared" si="436"/>
        <v>6.9042826950000009</v>
      </c>
      <c r="BO58" s="36">
        <f t="shared" si="436"/>
        <v>6.9042826950000009</v>
      </c>
      <c r="BP58" s="36">
        <f t="shared" si="436"/>
        <v>6.9042826950000009</v>
      </c>
      <c r="BQ58" s="36">
        <f t="shared" si="436"/>
        <v>6.9042826950000009</v>
      </c>
      <c r="BR58" s="36">
        <f t="shared" si="436"/>
        <v>6.9042826950000009</v>
      </c>
      <c r="BS58" s="36">
        <f t="shared" si="436"/>
        <v>4.8479920664999998</v>
      </c>
      <c r="BT58" s="36">
        <f t="shared" si="436"/>
        <v>4.8479920664999998</v>
      </c>
      <c r="BU58" s="36">
        <f t="shared" si="453"/>
        <v>4.8479920664999998</v>
      </c>
      <c r="BV58" s="36">
        <f t="shared" si="453"/>
        <v>4.8479920664999998</v>
      </c>
      <c r="BW58" s="36">
        <f t="shared" si="453"/>
        <v>4.8479920664999998</v>
      </c>
      <c r="BX58" s="36">
        <f t="shared" si="453"/>
        <v>4.8479920664999998</v>
      </c>
      <c r="BY58" s="36">
        <f t="shared" si="453"/>
        <v>4.8479920664999998</v>
      </c>
      <c r="BZ58" s="36">
        <f t="shared" si="453"/>
        <v>4.8479920664999998</v>
      </c>
      <c r="CA58" s="36">
        <f t="shared" si="453"/>
        <v>3.4771316475000003</v>
      </c>
      <c r="CB58" s="36">
        <f t="shared" si="453"/>
        <v>3.4771316475000003</v>
      </c>
      <c r="CC58" s="36">
        <f t="shared" si="453"/>
        <v>3.4771316475000003</v>
      </c>
      <c r="CD58" s="36">
        <f t="shared" si="453"/>
        <v>3.4771316475000003</v>
      </c>
      <c r="CE58" s="36">
        <f t="shared" si="453"/>
        <v>3.4771316475000003</v>
      </c>
      <c r="CF58" s="36">
        <f t="shared" si="453"/>
        <v>3.4771316475000003</v>
      </c>
      <c r="CG58" s="36">
        <f t="shared" si="453"/>
        <v>3.4771316475000003</v>
      </c>
      <c r="CH58" s="36">
        <f t="shared" si="453"/>
        <v>3.4771316475000003</v>
      </c>
      <c r="CI58" s="36">
        <f t="shared" si="453"/>
        <v>3.4771316475000003</v>
      </c>
      <c r="CJ58" s="36">
        <f t="shared" si="453"/>
        <v>3.4771316475000003</v>
      </c>
      <c r="CK58" s="36">
        <f t="shared" si="450"/>
        <v>3.4771316475000003</v>
      </c>
      <c r="CL58" s="36">
        <f t="shared" si="450"/>
        <v>3.4771316475000003</v>
      </c>
      <c r="CM58" s="36">
        <f t="shared" si="450"/>
        <v>3.4771316475000003</v>
      </c>
      <c r="CN58" s="36">
        <f t="shared" si="450"/>
        <v>3.4771316475000003</v>
      </c>
      <c r="CO58" s="36">
        <f t="shared" si="450"/>
        <v>3.4771316475000003</v>
      </c>
      <c r="CP58" s="36">
        <f t="shared" si="450"/>
        <v>3.4771316475000003</v>
      </c>
      <c r="CQ58" s="36">
        <f t="shared" si="450"/>
        <v>3.4771316475000003</v>
      </c>
      <c r="CR58" s="36">
        <f t="shared" si="450"/>
        <v>3.4771316475000003</v>
      </c>
      <c r="CS58" s="36">
        <f t="shared" si="450"/>
        <v>3.4771316475000003</v>
      </c>
      <c r="CT58" s="36">
        <f t="shared" si="450"/>
        <v>3.4771316475000003</v>
      </c>
      <c r="CU58" s="36">
        <f t="shared" si="450"/>
        <v>3.4771316475000003</v>
      </c>
      <c r="CV58" s="36">
        <f t="shared" si="450"/>
        <v>3.4771316475000003</v>
      </c>
      <c r="CW58" s="36">
        <f t="shared" si="450"/>
        <v>3.4771316475000003</v>
      </c>
      <c r="CX58" s="36">
        <f t="shared" si="450"/>
        <v>3.4771316475000003</v>
      </c>
      <c r="CY58" s="36">
        <f t="shared" si="450"/>
        <v>3.4771316475000003</v>
      </c>
      <c r="CZ58" s="36">
        <f t="shared" si="451"/>
        <v>1.0431394942500001</v>
      </c>
      <c r="DA58" s="36">
        <f t="shared" si="451"/>
        <v>0</v>
      </c>
      <c r="DB58" s="36">
        <f t="shared" si="451"/>
        <v>0</v>
      </c>
      <c r="DC58" s="36">
        <f t="shared" si="451"/>
        <v>0</v>
      </c>
      <c r="DD58" s="36">
        <f t="shared" si="451"/>
        <v>0</v>
      </c>
      <c r="DE58" s="36">
        <f t="shared" si="451"/>
        <v>0</v>
      </c>
      <c r="DF58" s="36">
        <f t="shared" si="451"/>
        <v>0</v>
      </c>
      <c r="DG58" s="36">
        <f t="shared" si="451"/>
        <v>0</v>
      </c>
      <c r="DH58" s="36">
        <f t="shared" si="451"/>
        <v>0</v>
      </c>
      <c r="DI58" s="36">
        <f t="shared" si="451"/>
        <v>0</v>
      </c>
      <c r="DJ58" s="36">
        <f t="shared" si="451"/>
        <v>0</v>
      </c>
      <c r="DK58" s="36">
        <f t="shared" si="451"/>
        <v>0</v>
      </c>
      <c r="DL58" s="36">
        <f t="shared" si="451"/>
        <v>0</v>
      </c>
      <c r="DM58" s="36">
        <f t="shared" si="451"/>
        <v>0</v>
      </c>
      <c r="DN58" s="36">
        <f t="shared" si="451"/>
        <v>0</v>
      </c>
      <c r="DO58" s="36">
        <f t="shared" si="451"/>
        <v>0</v>
      </c>
      <c r="DP58" s="36">
        <f t="shared" si="416"/>
        <v>0</v>
      </c>
      <c r="DQ58" s="36">
        <f t="shared" si="456"/>
        <v>0</v>
      </c>
      <c r="DR58" s="36">
        <f t="shared" si="456"/>
        <v>0</v>
      </c>
      <c r="DS58" s="36">
        <f t="shared" si="456"/>
        <v>0</v>
      </c>
      <c r="DT58" s="36">
        <f t="shared" si="456"/>
        <v>0</v>
      </c>
      <c r="DU58" s="36">
        <f t="shared" si="456"/>
        <v>0</v>
      </c>
      <c r="DV58" s="36">
        <f t="shared" si="456"/>
        <v>0</v>
      </c>
      <c r="DW58" s="36">
        <f t="shared" si="456"/>
        <v>0</v>
      </c>
      <c r="DX58" s="36">
        <f t="shared" si="456"/>
        <v>0</v>
      </c>
      <c r="DY58" s="36">
        <f t="shared" si="456"/>
        <v>0</v>
      </c>
      <c r="DZ58" s="36">
        <f t="shared" si="456"/>
        <v>0</v>
      </c>
      <c r="EA58" s="36">
        <f t="shared" si="456"/>
        <v>0</v>
      </c>
      <c r="EB58" s="36">
        <f t="shared" si="456"/>
        <v>0</v>
      </c>
      <c r="EC58" s="36">
        <f t="shared" si="456"/>
        <v>0</v>
      </c>
      <c r="ED58" s="36">
        <f t="shared" si="456"/>
        <v>0</v>
      </c>
      <c r="EE58" s="36">
        <f t="shared" si="456"/>
        <v>0</v>
      </c>
      <c r="EF58" s="36">
        <f t="shared" si="456"/>
        <v>0</v>
      </c>
      <c r="EG58" s="36">
        <f t="shared" si="421"/>
        <v>0</v>
      </c>
      <c r="EH58" s="36">
        <f t="shared" si="421"/>
        <v>0</v>
      </c>
      <c r="EI58" s="36">
        <f t="shared" si="421"/>
        <v>0</v>
      </c>
      <c r="EJ58" s="36">
        <f t="shared" si="421"/>
        <v>0</v>
      </c>
      <c r="EK58" s="36">
        <f t="shared" si="421"/>
        <v>0</v>
      </c>
      <c r="EL58" s="36">
        <f t="shared" si="421"/>
        <v>0</v>
      </c>
      <c r="EM58" s="36">
        <f t="shared" si="421"/>
        <v>0</v>
      </c>
      <c r="EN58" s="36">
        <f t="shared" si="421"/>
        <v>0</v>
      </c>
      <c r="EO58" s="36">
        <f t="shared" si="421"/>
        <v>0</v>
      </c>
      <c r="EP58" s="36">
        <f t="shared" si="421"/>
        <v>0</v>
      </c>
      <c r="EQ58" s="36">
        <f t="shared" si="421"/>
        <v>0</v>
      </c>
      <c r="ER58" s="36">
        <f t="shared" si="421"/>
        <v>0</v>
      </c>
      <c r="ES58" s="36">
        <f t="shared" si="421"/>
        <v>0</v>
      </c>
      <c r="ET58" s="36">
        <f t="shared" si="421"/>
        <v>0</v>
      </c>
      <c r="EU58" s="36">
        <f t="shared" si="421"/>
        <v>0</v>
      </c>
      <c r="EV58" s="36">
        <f t="shared" si="421"/>
        <v>0</v>
      </c>
      <c r="EW58" s="36">
        <f t="shared" si="418"/>
        <v>0</v>
      </c>
      <c r="EX58" s="36">
        <f t="shared" si="418"/>
        <v>0</v>
      </c>
      <c r="EY58" s="36">
        <f t="shared" si="418"/>
        <v>0</v>
      </c>
      <c r="EZ58" s="36">
        <f t="shared" si="418"/>
        <v>0</v>
      </c>
      <c r="FA58" s="36">
        <f t="shared" si="418"/>
        <v>0</v>
      </c>
      <c r="FB58" s="36">
        <f t="shared" si="418"/>
        <v>0</v>
      </c>
      <c r="FC58" s="36">
        <f t="shared" si="418"/>
        <v>0</v>
      </c>
      <c r="FD58" s="36">
        <f t="shared" si="418"/>
        <v>0</v>
      </c>
      <c r="FE58" s="36">
        <f t="shared" si="418"/>
        <v>0</v>
      </c>
      <c r="FF58" s="36">
        <f t="shared" si="418"/>
        <v>0</v>
      </c>
      <c r="FG58" s="36">
        <f t="shared" si="418"/>
        <v>0</v>
      </c>
      <c r="FH58" s="36">
        <f t="shared" si="418"/>
        <v>0</v>
      </c>
      <c r="FI58" s="36">
        <f t="shared" si="418"/>
        <v>0</v>
      </c>
      <c r="FJ58" s="36">
        <f t="shared" si="418"/>
        <v>0</v>
      </c>
      <c r="FK58" s="36">
        <f t="shared" si="419"/>
        <v>0</v>
      </c>
      <c r="FL58" s="36">
        <f t="shared" si="419"/>
        <v>0</v>
      </c>
      <c r="FM58" s="36">
        <f t="shared" si="419"/>
        <v>0</v>
      </c>
      <c r="FN58" s="36">
        <f t="shared" si="419"/>
        <v>0</v>
      </c>
      <c r="FO58" s="36">
        <f t="shared" si="419"/>
        <v>0</v>
      </c>
      <c r="FP58" s="36">
        <f t="shared" si="419"/>
        <v>0</v>
      </c>
      <c r="FQ58" s="36">
        <f t="shared" si="419"/>
        <v>0</v>
      </c>
      <c r="FR58" s="36">
        <f t="shared" si="419"/>
        <v>0</v>
      </c>
      <c r="FS58" s="36">
        <f t="shared" si="419"/>
        <v>0</v>
      </c>
      <c r="FT58" s="36">
        <f t="shared" si="419"/>
        <v>0</v>
      </c>
      <c r="FU58" s="36">
        <f t="shared" si="419"/>
        <v>0</v>
      </c>
      <c r="FV58" s="36">
        <f t="shared" si="419"/>
        <v>0</v>
      </c>
      <c r="FW58" s="36">
        <f t="shared" si="419"/>
        <v>0</v>
      </c>
      <c r="FX58" s="36">
        <f t="shared" si="419"/>
        <v>0</v>
      </c>
      <c r="FY58" s="36">
        <f t="shared" si="419"/>
        <v>0</v>
      </c>
      <c r="FZ58" s="36">
        <f t="shared" si="419"/>
        <v>0</v>
      </c>
      <c r="GA58" s="36">
        <f t="shared" si="420"/>
        <v>0</v>
      </c>
      <c r="GB58" s="36">
        <f t="shared" si="420"/>
        <v>0</v>
      </c>
      <c r="GC58" s="36">
        <f t="shared" si="420"/>
        <v>0</v>
      </c>
      <c r="GD58" s="36">
        <f t="shared" si="420"/>
        <v>0</v>
      </c>
      <c r="GE58" s="36">
        <f t="shared" si="420"/>
        <v>0</v>
      </c>
      <c r="GF58" s="36">
        <f t="shared" si="420"/>
        <v>0</v>
      </c>
      <c r="GG58" s="36">
        <f t="shared" si="420"/>
        <v>0</v>
      </c>
      <c r="GH58" s="36">
        <f t="shared" si="420"/>
        <v>0</v>
      </c>
      <c r="GI58" s="36">
        <f t="shared" si="420"/>
        <v>0</v>
      </c>
      <c r="GJ58" s="36">
        <f t="shared" si="420"/>
        <v>0</v>
      </c>
      <c r="GL58" s="29" t="str">
        <f t="shared" si="350"/>
        <v>007/2006</v>
      </c>
      <c r="GM58" s="263">
        <f>((IF(AND(GM$24&gt;=$Q58,GM$25&lt;=$R58),GM$27,IF(AND(GM$25&gt;$Q58,GM$24&lt;$R58),(MIN(GM$25,$R58)-MAX(GM$24,$Q58)+1),0))/GM$27)*($H58/12)/1000000)*($N58*1+$O58*1)+((IF(AND(GM$24&gt;=$Q58,GM$25&lt;=$R58),GM$27,IF(AND(GM$25&gt;$Q58,GM$24&lt;$R58),(MIN(GM$25,$R58)-MAX(GM$24,$Q58)+1),0))/GM$27)*($G58/12)/1000000)</f>
        <v>2.3014275650000005</v>
      </c>
      <c r="GN58" s="263">
        <f t="shared" ref="GN58:GX58" si="465">((IF(AND(GN$24&gt;=$Q58,GN$25&lt;=$R58),GN$27,IF(AND(GN$25&gt;$Q58,GN$24&lt;$R58),(MIN(GN$25,$R58)-MAX(GN$24,$Q58)+1),0))/GN$27)*($H58/12)/1000000)*($N58*1+$O58*1)+((IF(AND(GN$24&gt;=$Q58,GN$25&lt;=$R58),GN$27,IF(AND(GN$25&gt;$Q58,GN$24&lt;$R58),(MIN(GN$25,$R58)-MAX(GN$24,$Q58)+1),0))/GN$27)*($G58/12)/1000000)</f>
        <v>2.3014275650000005</v>
      </c>
      <c r="GO58" s="263">
        <f t="shared" si="465"/>
        <v>2.3014275650000005</v>
      </c>
      <c r="GP58" s="263">
        <f t="shared" si="465"/>
        <v>2.3014275650000005</v>
      </c>
      <c r="GQ58" s="263">
        <f t="shared" si="465"/>
        <v>2.3014275650000005</v>
      </c>
      <c r="GR58" s="263">
        <f t="shared" si="465"/>
        <v>2.3014275650000005</v>
      </c>
      <c r="GS58" s="263">
        <f t="shared" si="465"/>
        <v>2.3014275650000005</v>
      </c>
      <c r="GT58" s="263">
        <f t="shared" si="465"/>
        <v>2.3014275650000005</v>
      </c>
      <c r="GU58" s="263">
        <f t="shared" si="465"/>
        <v>2.3014275650000005</v>
      </c>
      <c r="GV58" s="263">
        <f t="shared" si="465"/>
        <v>2.3014275650000005</v>
      </c>
      <c r="GW58" s="263">
        <f t="shared" si="465"/>
        <v>2.3014275650000005</v>
      </c>
      <c r="GX58" s="263">
        <f t="shared" si="465"/>
        <v>2.3014275650000005</v>
      </c>
      <c r="GY58" s="471">
        <f>((IF(AND(GY$24&gt;=$Q58,GY$25&lt;=$R58),GY$27,IF(AND(GY$25&gt;$Q58,GY$24&lt;$R58),(MIN(GY$25,$R58)-MAX(GY$24,$Q58)+1),0))/GY$27)*($H58/12)/1000000)*($N58*1+$O58*1)+((IF(AND(GY$24&gt;=$Q58,GY$25&lt;=$R58),GY$27,IF(AND(GY$25&gt;$Q58,GY$24&lt;$R58),(MIN(GY$25,$R58)-MAX(GY$24,$Q58)+1),0))/GY$27)*($G58/12)/1000000)+((IF(AND(GY$24&gt;=$Q58,GY$25&lt;=$R58),GY$27,IF(AND(GY$25&gt;$Q58,GY$24&lt;$R58),(MIN(GY$25,$R58)-MAX(GY$24,$Q58)+1),0))/GY$27)*($P58/12)/1000000)</f>
        <v>2.3014275650000005</v>
      </c>
      <c r="GZ58" s="471">
        <f t="shared" ref="GZ58:IB58" si="466">((IF(AND(GZ$24&gt;=$Q58,GZ$25&lt;=$R58),GZ$27,IF(AND(GZ$25&gt;$Q58,GZ$24&lt;$R58),(MIN(GZ$25,$R58)-MAX(GZ$24,$Q58)+1),0))/GZ$27)*($H58/12)/1000000)*($N58*1+$O58*1)+((IF(AND(GZ$24&gt;=$Q58,GZ$25&lt;=$R58),GZ$27,IF(AND(GZ$25&gt;$Q58,GZ$24&lt;$R58),(MIN(GZ$25,$R58)-MAX(GZ$24,$Q58)+1),0))/GZ$27)*($G58/12)/1000000)+((IF(AND(GZ$24&gt;=$Q58,GZ$25&lt;=$R58),GZ$27,IF(AND(GZ$25&gt;$Q58,GZ$24&lt;$R58),(MIN(GZ$25,$R58)-MAX(GZ$24,$Q58)+1),0))/GZ$27)*($P58/12)/1000000)</f>
        <v>2.3014275650000005</v>
      </c>
      <c r="HA58" s="471">
        <f t="shared" si="466"/>
        <v>2.3014275650000005</v>
      </c>
      <c r="HB58" s="471">
        <f t="shared" si="466"/>
        <v>2.3014275650000005</v>
      </c>
      <c r="HC58" s="471">
        <f t="shared" si="466"/>
        <v>2.3014275650000005</v>
      </c>
      <c r="HD58" s="471">
        <f t="shared" si="466"/>
        <v>2.3014275650000005</v>
      </c>
      <c r="HE58" s="471">
        <f t="shared" si="466"/>
        <v>2.3014275650000005</v>
      </c>
      <c r="HF58" s="471">
        <f t="shared" si="466"/>
        <v>2.3014275650000005</v>
      </c>
      <c r="HG58" s="471">
        <f t="shared" si="466"/>
        <v>2.3014275650000005</v>
      </c>
      <c r="HH58" s="471">
        <f t="shared" si="466"/>
        <v>2.3014275650000005</v>
      </c>
      <c r="HI58" s="471">
        <f t="shared" si="466"/>
        <v>2.3014275650000005</v>
      </c>
      <c r="HJ58" s="471">
        <f t="shared" si="466"/>
        <v>2.3014275650000005</v>
      </c>
      <c r="HK58" s="471">
        <f t="shared" si="466"/>
        <v>2.3014275650000005</v>
      </c>
      <c r="HL58" s="471">
        <f t="shared" si="466"/>
        <v>2.3014275650000005</v>
      </c>
      <c r="HM58" s="471">
        <f t="shared" si="466"/>
        <v>2.3014275650000005</v>
      </c>
      <c r="HN58" s="471">
        <f t="shared" si="466"/>
        <v>2.3014275650000005</v>
      </c>
      <c r="HO58" s="471">
        <f t="shared" si="466"/>
        <v>2.3014275650000005</v>
      </c>
      <c r="HP58" s="471">
        <f t="shared" si="466"/>
        <v>2.3014275650000005</v>
      </c>
      <c r="HQ58" s="471">
        <f t="shared" si="466"/>
        <v>2.3014275650000005</v>
      </c>
      <c r="HR58" s="471">
        <f t="shared" si="466"/>
        <v>2.3014275650000005</v>
      </c>
      <c r="HS58" s="471">
        <f t="shared" si="466"/>
        <v>2.3014275650000005</v>
      </c>
      <c r="HT58" s="471">
        <f t="shared" si="466"/>
        <v>2.3014275650000005</v>
      </c>
      <c r="HU58" s="471">
        <f t="shared" si="466"/>
        <v>2.3014275650000005</v>
      </c>
      <c r="HV58" s="471">
        <f t="shared" si="466"/>
        <v>2.3014275650000005</v>
      </c>
      <c r="HW58" s="471">
        <f t="shared" si="466"/>
        <v>2.3014275650000005</v>
      </c>
      <c r="HX58" s="471">
        <f t="shared" si="466"/>
        <v>2.3014275650000005</v>
      </c>
      <c r="HY58" s="471">
        <f t="shared" si="466"/>
        <v>2.3014275650000005</v>
      </c>
      <c r="HZ58" s="471">
        <f t="shared" si="466"/>
        <v>2.3014275650000005</v>
      </c>
      <c r="IA58" s="471">
        <f t="shared" si="466"/>
        <v>2.3014275650000005</v>
      </c>
      <c r="IB58" s="471">
        <f t="shared" si="466"/>
        <v>2.3014275650000005</v>
      </c>
      <c r="IC58" s="471">
        <f>((IF(AND(IC$24&gt;=$Q58,IC$25&lt;=$R58),IC$27,IF(AND(IC$25&gt;$Q58,IC$24&lt;$R58),(MIN(IC$25,$R58)-MAX(IC$24,$Q58)+1),0))/IC$27)*($H58/12)/1000000)*($N58*0.5+$O58*1)+((IF(AND(IC$24&gt;=$Q58,IC$25&lt;=$R58),IC$27,IF(AND(IC$25&gt;$Q58,IC$24&lt;$R58),(MIN(IC$25,$R58)-MAX(IC$24,$Q58)+1),0))/IC$27)*($G58/12)/1000000)+((IF(AND(IC$24&gt;=$Q58,IC$25&lt;=$R58),IC$27,IF(AND(IC$25&gt;$Q58,IC$24&lt;$R58),(MIN(IC$25,$R58)-MAX(IC$24,$Q58)+1),0))/IC$27)*($P58/12)/1000000)</f>
        <v>1.6159973555</v>
      </c>
      <c r="ID58" s="471">
        <f t="shared" ref="ID58:IZ58" si="467">((IF(AND(ID$24&gt;=$Q58,ID$25&lt;=$R58),ID$27,IF(AND(ID$25&gt;$Q58,ID$24&lt;$R58),(MIN(ID$25,$R58)-MAX(ID$24,$Q58)+1),0))/ID$27)*($H58/12)/1000000)*($N58*0.5+$O58*1)+((IF(AND(ID$24&gt;=$Q58,ID$25&lt;=$R58),ID$27,IF(AND(ID$25&gt;$Q58,ID$24&lt;$R58),(MIN(ID$25,$R58)-MAX(ID$24,$Q58)+1),0))/ID$27)*($G58/12)/1000000)+((IF(AND(ID$24&gt;=$Q58,ID$25&lt;=$R58),ID$27,IF(AND(ID$25&gt;$Q58,ID$24&lt;$R58),(MIN(ID$25,$R58)-MAX(ID$24,$Q58)+1),0))/ID$27)*($P58/12)/1000000)</f>
        <v>1.6159973555</v>
      </c>
      <c r="IE58" s="471">
        <f t="shared" si="467"/>
        <v>1.6159973555</v>
      </c>
      <c r="IF58" s="471">
        <f t="shared" si="467"/>
        <v>1.6159973555</v>
      </c>
      <c r="IG58" s="471">
        <f t="shared" si="467"/>
        <v>1.6159973555</v>
      </c>
      <c r="IH58" s="471">
        <f t="shared" si="467"/>
        <v>1.6159973555</v>
      </c>
      <c r="II58" s="471">
        <f t="shared" si="467"/>
        <v>1.6159973555</v>
      </c>
      <c r="IJ58" s="471">
        <f t="shared" si="467"/>
        <v>1.6159973555</v>
      </c>
      <c r="IK58" s="471">
        <f t="shared" si="467"/>
        <v>1.6159973555</v>
      </c>
      <c r="IL58" s="471">
        <f t="shared" si="467"/>
        <v>1.6159973555</v>
      </c>
      <c r="IM58" s="471">
        <f t="shared" si="467"/>
        <v>1.6159973555</v>
      </c>
      <c r="IN58" s="471">
        <f t="shared" si="467"/>
        <v>1.6159973555</v>
      </c>
      <c r="IO58" s="471">
        <f t="shared" si="467"/>
        <v>1.6159973555</v>
      </c>
      <c r="IP58" s="471">
        <f t="shared" si="467"/>
        <v>1.6159973555</v>
      </c>
      <c r="IQ58" s="471">
        <f t="shared" si="467"/>
        <v>1.6159973555</v>
      </c>
      <c r="IR58" s="471">
        <f t="shared" si="467"/>
        <v>1.6159973555</v>
      </c>
      <c r="IS58" s="471">
        <f t="shared" si="467"/>
        <v>1.6159973555</v>
      </c>
      <c r="IT58" s="471">
        <f t="shared" si="467"/>
        <v>1.6159973555</v>
      </c>
      <c r="IU58" s="471">
        <f t="shared" si="467"/>
        <v>1.6159973555</v>
      </c>
      <c r="IV58" s="471">
        <f t="shared" si="467"/>
        <v>1.6159973555</v>
      </c>
      <c r="IW58" s="471">
        <f t="shared" si="467"/>
        <v>1.6159973555</v>
      </c>
      <c r="IX58" s="471">
        <f t="shared" si="467"/>
        <v>1.6159973555</v>
      </c>
      <c r="IY58" s="471">
        <f t="shared" si="467"/>
        <v>1.6159973555</v>
      </c>
      <c r="IZ58" s="471">
        <f t="shared" si="467"/>
        <v>1.6159973555</v>
      </c>
      <c r="JA58" s="471">
        <f>((IF(AND(JA$24&gt;=$Q58,JA$25&lt;=$R58),JA$27,IF(AND(JA$25&gt;$Q58,JA$24&lt;$R58),(MIN(JA$25,$R58)-MAX(JA$24,$Q58)+1),0))/JA$27)*($H58/12)/1000000)*($N58*0.5+$O58*0.5)+((IF(AND(JA$24&gt;=$Q58,JA$25&lt;=$R58),JA$27,IF(AND(JA$25&gt;$Q58,JA$24&lt;$R58),(MIN(JA$25,$R58)-MAX(JA$24,$Q58)+1),0))/JA$27)*($G58/12)/1000000)+((IF(AND(JA$24&gt;=$Q58,JA$25&lt;=$R58),JA$27,IF(AND(JA$25&gt;$Q58,JA$24&lt;$R58),(MIN(JA$25,$R58)-MAX(JA$24,$Q58)+1),0))/JA$27)*($P58/12)/1000000)</f>
        <v>1.1590438825</v>
      </c>
      <c r="JB58" s="471">
        <f t="shared" ref="JB58:LM58" si="468">((IF(AND(JB$24&gt;=$Q58,JB$25&lt;=$R58),JB$27,IF(AND(JB$25&gt;$Q58,JB$24&lt;$R58),(MIN(JB$25,$R58)-MAX(JB$24,$Q58)+1),0))/JB$27)*($H58/12)/1000000)*($N58*0.5+$O58*0.5)+((IF(AND(JB$24&gt;=$Q58,JB$25&lt;=$R58),JB$27,IF(AND(JB$25&gt;$Q58,JB$24&lt;$R58),(MIN(JB$25,$R58)-MAX(JB$24,$Q58)+1),0))/JB$27)*($G58/12)/1000000)+((IF(AND(JB$24&gt;=$Q58,JB$25&lt;=$R58),JB$27,IF(AND(JB$25&gt;$Q58,JB$24&lt;$R58),(MIN(JB$25,$R58)-MAX(JB$24,$Q58)+1),0))/JB$27)*($P58/12)/1000000)</f>
        <v>1.1590438825</v>
      </c>
      <c r="JC58" s="471">
        <f t="shared" si="468"/>
        <v>1.1590438825</v>
      </c>
      <c r="JD58" s="471">
        <f t="shared" si="468"/>
        <v>1.1590438825</v>
      </c>
      <c r="JE58" s="471">
        <f t="shared" si="468"/>
        <v>1.1590438825</v>
      </c>
      <c r="JF58" s="471">
        <f t="shared" si="468"/>
        <v>1.1590438825</v>
      </c>
      <c r="JG58" s="471">
        <f t="shared" si="468"/>
        <v>1.1590438825</v>
      </c>
      <c r="JH58" s="471">
        <f t="shared" si="468"/>
        <v>1.1590438825</v>
      </c>
      <c r="JI58" s="471">
        <f t="shared" si="468"/>
        <v>1.1590438825</v>
      </c>
      <c r="JJ58" s="471">
        <f t="shared" si="468"/>
        <v>1.1590438825</v>
      </c>
      <c r="JK58" s="471">
        <f t="shared" si="468"/>
        <v>1.1590438825</v>
      </c>
      <c r="JL58" s="471">
        <f t="shared" si="468"/>
        <v>1.1590438825</v>
      </c>
      <c r="JM58" s="471">
        <f t="shared" si="468"/>
        <v>1.1590438825</v>
      </c>
      <c r="JN58" s="471">
        <f t="shared" si="468"/>
        <v>1.1590438825</v>
      </c>
      <c r="JO58" s="471">
        <f t="shared" si="468"/>
        <v>1.1590438825</v>
      </c>
      <c r="JP58" s="471">
        <f t="shared" si="468"/>
        <v>1.1590438825</v>
      </c>
      <c r="JQ58" s="471">
        <f t="shared" si="468"/>
        <v>1.1590438825</v>
      </c>
      <c r="JR58" s="471">
        <f t="shared" si="468"/>
        <v>1.1590438825</v>
      </c>
      <c r="JS58" s="471">
        <f t="shared" si="468"/>
        <v>1.1590438825</v>
      </c>
      <c r="JT58" s="471">
        <f t="shared" si="468"/>
        <v>1.1590438825</v>
      </c>
      <c r="JU58" s="471">
        <f t="shared" si="468"/>
        <v>1.1590438825</v>
      </c>
      <c r="JV58" s="471">
        <f t="shared" si="468"/>
        <v>1.1590438825</v>
      </c>
      <c r="JW58" s="471">
        <f t="shared" si="468"/>
        <v>1.1590438825</v>
      </c>
      <c r="JX58" s="471">
        <f t="shared" si="468"/>
        <v>1.1590438825</v>
      </c>
      <c r="JY58" s="471">
        <f t="shared" si="468"/>
        <v>1.1590438825</v>
      </c>
      <c r="JZ58" s="471">
        <f t="shared" si="468"/>
        <v>1.1590438825</v>
      </c>
      <c r="KA58" s="471">
        <f t="shared" si="468"/>
        <v>1.1590438825</v>
      </c>
      <c r="KB58" s="471">
        <f t="shared" si="468"/>
        <v>1.1590438825</v>
      </c>
      <c r="KC58" s="471">
        <f t="shared" si="468"/>
        <v>1.1590438825</v>
      </c>
      <c r="KD58" s="471">
        <f t="shared" si="468"/>
        <v>1.1590438825</v>
      </c>
      <c r="KE58" s="471">
        <f t="shared" si="468"/>
        <v>1.1590438825</v>
      </c>
      <c r="KF58" s="471">
        <f t="shared" si="468"/>
        <v>1.1590438825</v>
      </c>
      <c r="KG58" s="471">
        <f t="shared" si="468"/>
        <v>1.1590438825</v>
      </c>
      <c r="KH58" s="471">
        <f t="shared" si="468"/>
        <v>1.1590438825</v>
      </c>
      <c r="KI58" s="471">
        <f t="shared" si="468"/>
        <v>1.1590438825</v>
      </c>
      <c r="KJ58" s="471">
        <f t="shared" si="468"/>
        <v>1.1590438825</v>
      </c>
      <c r="KK58" s="471">
        <f t="shared" si="468"/>
        <v>1.1590438825</v>
      </c>
      <c r="KL58" s="471">
        <f t="shared" si="468"/>
        <v>1.1590438825</v>
      </c>
      <c r="KM58" s="471">
        <f t="shared" si="468"/>
        <v>1.1590438825</v>
      </c>
      <c r="KN58" s="471">
        <f t="shared" si="468"/>
        <v>1.1590438825</v>
      </c>
      <c r="KO58" s="471">
        <f t="shared" si="468"/>
        <v>1.1590438825</v>
      </c>
      <c r="KP58" s="471">
        <f t="shared" si="468"/>
        <v>1.1590438825</v>
      </c>
      <c r="KQ58" s="471">
        <f t="shared" si="468"/>
        <v>1.1590438825</v>
      </c>
      <c r="KR58" s="471">
        <f t="shared" si="468"/>
        <v>1.1590438825</v>
      </c>
      <c r="KS58" s="471">
        <f t="shared" si="468"/>
        <v>1.1590438825</v>
      </c>
      <c r="KT58" s="471">
        <f t="shared" si="468"/>
        <v>1.1590438825</v>
      </c>
      <c r="KU58" s="471">
        <f t="shared" si="468"/>
        <v>1.1590438825</v>
      </c>
      <c r="KV58" s="471">
        <f t="shared" si="468"/>
        <v>1.1590438825</v>
      </c>
      <c r="KW58" s="471">
        <f t="shared" si="468"/>
        <v>1.1590438825</v>
      </c>
      <c r="KX58" s="471">
        <f t="shared" si="468"/>
        <v>1.1590438825</v>
      </c>
      <c r="KY58" s="471">
        <f t="shared" si="468"/>
        <v>1.1590438825</v>
      </c>
      <c r="KZ58" s="471">
        <f t="shared" si="468"/>
        <v>1.1590438825</v>
      </c>
      <c r="LA58" s="471">
        <f t="shared" si="468"/>
        <v>1.1590438825</v>
      </c>
      <c r="LB58" s="471">
        <f t="shared" si="468"/>
        <v>1.1590438825</v>
      </c>
      <c r="LC58" s="471">
        <f t="shared" si="468"/>
        <v>1.1590438825</v>
      </c>
      <c r="LD58" s="471">
        <f t="shared" si="468"/>
        <v>1.1590438825</v>
      </c>
      <c r="LE58" s="471">
        <f t="shared" si="468"/>
        <v>1.1590438825</v>
      </c>
      <c r="LF58" s="471">
        <f t="shared" si="468"/>
        <v>1.1590438825</v>
      </c>
      <c r="LG58" s="471">
        <f t="shared" si="468"/>
        <v>1.1590438825</v>
      </c>
      <c r="LH58" s="471">
        <f t="shared" si="468"/>
        <v>1.1590438825</v>
      </c>
      <c r="LI58" s="471">
        <f t="shared" si="468"/>
        <v>1.1590438825</v>
      </c>
      <c r="LJ58" s="471">
        <f t="shared" si="468"/>
        <v>1.1590438825</v>
      </c>
      <c r="LK58" s="471">
        <f t="shared" si="468"/>
        <v>1.1590438825</v>
      </c>
      <c r="LL58" s="471">
        <f t="shared" si="468"/>
        <v>1.1590438825</v>
      </c>
      <c r="LM58" s="471">
        <f t="shared" si="468"/>
        <v>1.1590438825</v>
      </c>
      <c r="LN58" s="471">
        <f t="shared" ref="LN58:NY58" si="469">((IF(AND(LN$24&gt;=$Q58,LN$25&lt;=$R58),LN$27,IF(AND(LN$25&gt;$Q58,LN$24&lt;$R58),(MIN(LN$25,$R58)-MAX(LN$24,$Q58)+1),0))/LN$27)*($H58/12)/1000000)*($N58*0.5+$O58*0.5)+((IF(AND(LN$24&gt;=$Q58,LN$25&lt;=$R58),LN$27,IF(AND(LN$25&gt;$Q58,LN$24&lt;$R58),(MIN(LN$25,$R58)-MAX(LN$24,$Q58)+1),0))/LN$27)*($G58/12)/1000000)+((IF(AND(LN$24&gt;=$Q58,LN$25&lt;=$R58),LN$27,IF(AND(LN$25&gt;$Q58,LN$24&lt;$R58),(MIN(LN$25,$R58)-MAX(LN$24,$Q58)+1),0))/LN$27)*($P58/12)/1000000)</f>
        <v>1.1590438825</v>
      </c>
      <c r="LO58" s="471">
        <f t="shared" si="469"/>
        <v>1.1590438825</v>
      </c>
      <c r="LP58" s="471">
        <f t="shared" si="469"/>
        <v>1.1590438825</v>
      </c>
      <c r="LQ58" s="471">
        <f t="shared" si="469"/>
        <v>1.1590438825</v>
      </c>
      <c r="LR58" s="471">
        <f t="shared" si="469"/>
        <v>1.1590438825</v>
      </c>
      <c r="LS58" s="471">
        <f t="shared" si="469"/>
        <v>1.1590438825</v>
      </c>
      <c r="LT58" s="471">
        <f t="shared" si="469"/>
        <v>1.1590438825</v>
      </c>
      <c r="LU58" s="471">
        <f t="shared" si="469"/>
        <v>1.1590438825</v>
      </c>
      <c r="LV58" s="471">
        <f t="shared" si="469"/>
        <v>1.1590438825</v>
      </c>
      <c r="LW58" s="471">
        <f t="shared" si="469"/>
        <v>1.1590438825</v>
      </c>
      <c r="LX58" s="471">
        <f t="shared" si="469"/>
        <v>1.0431394942500001</v>
      </c>
      <c r="LY58" s="471">
        <f t="shared" si="469"/>
        <v>0</v>
      </c>
      <c r="LZ58" s="471">
        <f t="shared" si="469"/>
        <v>0</v>
      </c>
      <c r="MA58" s="471">
        <f t="shared" si="469"/>
        <v>0</v>
      </c>
      <c r="MB58" s="471">
        <f t="shared" si="469"/>
        <v>0</v>
      </c>
      <c r="MC58" s="471">
        <f t="shared" si="469"/>
        <v>0</v>
      </c>
      <c r="MD58" s="471">
        <f t="shared" si="469"/>
        <v>0</v>
      </c>
      <c r="ME58" s="471">
        <f t="shared" si="469"/>
        <v>0</v>
      </c>
      <c r="MF58" s="471">
        <f t="shared" si="469"/>
        <v>0</v>
      </c>
      <c r="MG58" s="471">
        <f t="shared" si="469"/>
        <v>0</v>
      </c>
      <c r="MH58" s="471">
        <f t="shared" si="469"/>
        <v>0</v>
      </c>
      <c r="MI58" s="471">
        <f t="shared" si="469"/>
        <v>0</v>
      </c>
      <c r="MJ58" s="471">
        <f t="shared" si="469"/>
        <v>0</v>
      </c>
      <c r="MK58" s="471">
        <f t="shared" si="469"/>
        <v>0</v>
      </c>
      <c r="ML58" s="471">
        <f t="shared" si="469"/>
        <v>0</v>
      </c>
      <c r="MM58" s="471">
        <f t="shared" si="469"/>
        <v>0</v>
      </c>
      <c r="MN58" s="471">
        <f t="shared" si="469"/>
        <v>0</v>
      </c>
      <c r="MO58" s="471">
        <f t="shared" si="469"/>
        <v>0</v>
      </c>
      <c r="MP58" s="471">
        <f t="shared" si="469"/>
        <v>0</v>
      </c>
      <c r="MQ58" s="471">
        <f t="shared" si="469"/>
        <v>0</v>
      </c>
      <c r="MR58" s="471">
        <f t="shared" si="469"/>
        <v>0</v>
      </c>
      <c r="MS58" s="471">
        <f t="shared" si="469"/>
        <v>0</v>
      </c>
      <c r="MT58" s="471">
        <f t="shared" si="469"/>
        <v>0</v>
      </c>
      <c r="MU58" s="471">
        <f t="shared" si="469"/>
        <v>0</v>
      </c>
      <c r="MV58" s="471">
        <f t="shared" si="469"/>
        <v>0</v>
      </c>
      <c r="MW58" s="471">
        <f t="shared" si="469"/>
        <v>0</v>
      </c>
      <c r="MX58" s="471">
        <f t="shared" si="469"/>
        <v>0</v>
      </c>
      <c r="MY58" s="471">
        <f t="shared" si="469"/>
        <v>0</v>
      </c>
      <c r="MZ58" s="471">
        <f t="shared" si="469"/>
        <v>0</v>
      </c>
      <c r="NA58" s="471">
        <f t="shared" si="469"/>
        <v>0</v>
      </c>
      <c r="NB58" s="471">
        <f t="shared" si="469"/>
        <v>0</v>
      </c>
      <c r="NC58" s="471">
        <f t="shared" si="469"/>
        <v>0</v>
      </c>
      <c r="ND58" s="471">
        <f t="shared" si="469"/>
        <v>0</v>
      </c>
      <c r="NE58" s="471">
        <f t="shared" si="469"/>
        <v>0</v>
      </c>
      <c r="NF58" s="471">
        <f t="shared" si="469"/>
        <v>0</v>
      </c>
      <c r="NG58" s="471">
        <f t="shared" si="469"/>
        <v>0</v>
      </c>
      <c r="NH58" s="471">
        <f t="shared" si="469"/>
        <v>0</v>
      </c>
      <c r="NI58" s="471">
        <f t="shared" si="469"/>
        <v>0</v>
      </c>
      <c r="NJ58" s="471">
        <f t="shared" si="469"/>
        <v>0</v>
      </c>
      <c r="NK58" s="471">
        <f t="shared" si="469"/>
        <v>0</v>
      </c>
      <c r="NL58" s="471">
        <f t="shared" si="469"/>
        <v>0</v>
      </c>
      <c r="NM58" s="471">
        <f t="shared" si="469"/>
        <v>0</v>
      </c>
      <c r="NN58" s="471">
        <f t="shared" si="469"/>
        <v>0</v>
      </c>
      <c r="NO58" s="471">
        <f t="shared" si="469"/>
        <v>0</v>
      </c>
      <c r="NP58" s="471">
        <f t="shared" si="469"/>
        <v>0</v>
      </c>
      <c r="NQ58" s="471">
        <f t="shared" si="469"/>
        <v>0</v>
      </c>
      <c r="NR58" s="471">
        <f t="shared" si="469"/>
        <v>0</v>
      </c>
      <c r="NS58" s="471">
        <f t="shared" si="469"/>
        <v>0</v>
      </c>
      <c r="NT58" s="471">
        <f t="shared" si="469"/>
        <v>0</v>
      </c>
      <c r="NU58" s="471">
        <f t="shared" si="469"/>
        <v>0</v>
      </c>
      <c r="NV58" s="471">
        <f t="shared" si="469"/>
        <v>0</v>
      </c>
      <c r="NW58" s="471">
        <f t="shared" si="469"/>
        <v>0</v>
      </c>
      <c r="NX58" s="471">
        <f t="shared" si="469"/>
        <v>0</v>
      </c>
      <c r="NY58" s="471">
        <f t="shared" si="469"/>
        <v>0</v>
      </c>
      <c r="NZ58" s="471">
        <f t="shared" ref="NZ58:QK58" si="470">((IF(AND(NZ$24&gt;=$Q58,NZ$25&lt;=$R58),NZ$27,IF(AND(NZ$25&gt;$Q58,NZ$24&lt;$R58),(MIN(NZ$25,$R58)-MAX(NZ$24,$Q58)+1),0))/NZ$27)*($H58/12)/1000000)*($N58*0.5+$O58*0.5)+((IF(AND(NZ$24&gt;=$Q58,NZ$25&lt;=$R58),NZ$27,IF(AND(NZ$25&gt;$Q58,NZ$24&lt;$R58),(MIN(NZ$25,$R58)-MAX(NZ$24,$Q58)+1),0))/NZ$27)*($G58/12)/1000000)+((IF(AND(NZ$24&gt;=$Q58,NZ$25&lt;=$R58),NZ$27,IF(AND(NZ$25&gt;$Q58,NZ$24&lt;$R58),(MIN(NZ$25,$R58)-MAX(NZ$24,$Q58)+1),0))/NZ$27)*($P58/12)/1000000)</f>
        <v>0</v>
      </c>
      <c r="OA58" s="471">
        <f t="shared" si="470"/>
        <v>0</v>
      </c>
      <c r="OB58" s="471">
        <f t="shared" si="470"/>
        <v>0</v>
      </c>
      <c r="OC58" s="471">
        <f t="shared" si="470"/>
        <v>0</v>
      </c>
      <c r="OD58" s="471">
        <f t="shared" si="470"/>
        <v>0</v>
      </c>
      <c r="OE58" s="471">
        <f t="shared" si="470"/>
        <v>0</v>
      </c>
      <c r="OF58" s="471">
        <f t="shared" si="470"/>
        <v>0</v>
      </c>
      <c r="OG58" s="471">
        <f t="shared" si="470"/>
        <v>0</v>
      </c>
      <c r="OH58" s="471">
        <f t="shared" si="470"/>
        <v>0</v>
      </c>
      <c r="OI58" s="471">
        <f t="shared" si="470"/>
        <v>0</v>
      </c>
      <c r="OJ58" s="471">
        <f t="shared" si="470"/>
        <v>0</v>
      </c>
      <c r="OK58" s="471">
        <f t="shared" si="470"/>
        <v>0</v>
      </c>
      <c r="OL58" s="471">
        <f t="shared" si="470"/>
        <v>0</v>
      </c>
      <c r="OM58" s="471">
        <f t="shared" si="470"/>
        <v>0</v>
      </c>
      <c r="ON58" s="471">
        <f t="shared" si="470"/>
        <v>0</v>
      </c>
      <c r="OO58" s="471">
        <f t="shared" si="470"/>
        <v>0</v>
      </c>
      <c r="OP58" s="471">
        <f t="shared" si="470"/>
        <v>0</v>
      </c>
      <c r="OQ58" s="471">
        <f t="shared" si="470"/>
        <v>0</v>
      </c>
      <c r="OR58" s="471">
        <f t="shared" si="470"/>
        <v>0</v>
      </c>
      <c r="OS58" s="471">
        <f t="shared" si="470"/>
        <v>0</v>
      </c>
      <c r="OT58" s="471">
        <f t="shared" si="470"/>
        <v>0</v>
      </c>
      <c r="OU58" s="471">
        <f t="shared" si="470"/>
        <v>0</v>
      </c>
      <c r="OV58" s="471">
        <f t="shared" si="470"/>
        <v>0</v>
      </c>
      <c r="OW58" s="471">
        <f t="shared" si="470"/>
        <v>0</v>
      </c>
      <c r="OX58" s="471">
        <f t="shared" si="470"/>
        <v>0</v>
      </c>
      <c r="OY58" s="471">
        <f t="shared" si="470"/>
        <v>0</v>
      </c>
      <c r="OZ58" s="471">
        <f t="shared" si="470"/>
        <v>0</v>
      </c>
      <c r="PA58" s="471">
        <f t="shared" si="470"/>
        <v>0</v>
      </c>
      <c r="PB58" s="471">
        <f t="shared" si="470"/>
        <v>0</v>
      </c>
      <c r="PC58" s="471">
        <f t="shared" si="470"/>
        <v>0</v>
      </c>
      <c r="PD58" s="471">
        <f t="shared" si="470"/>
        <v>0</v>
      </c>
      <c r="PE58" s="471">
        <f t="shared" si="470"/>
        <v>0</v>
      </c>
      <c r="PF58" s="471">
        <f t="shared" si="470"/>
        <v>0</v>
      </c>
      <c r="PG58" s="471">
        <f t="shared" si="470"/>
        <v>0</v>
      </c>
      <c r="PH58" s="471">
        <f t="shared" si="470"/>
        <v>0</v>
      </c>
      <c r="PI58" s="471">
        <f t="shared" si="470"/>
        <v>0</v>
      </c>
      <c r="PJ58" s="471">
        <f t="shared" si="470"/>
        <v>0</v>
      </c>
      <c r="PK58" s="471">
        <f t="shared" si="470"/>
        <v>0</v>
      </c>
      <c r="PL58" s="471">
        <f t="shared" si="470"/>
        <v>0</v>
      </c>
      <c r="PM58" s="471">
        <f t="shared" si="470"/>
        <v>0</v>
      </c>
      <c r="PN58" s="471">
        <f t="shared" si="470"/>
        <v>0</v>
      </c>
      <c r="PO58" s="471">
        <f t="shared" si="470"/>
        <v>0</v>
      </c>
      <c r="PP58" s="471">
        <f t="shared" si="470"/>
        <v>0</v>
      </c>
      <c r="PQ58" s="471">
        <f t="shared" si="470"/>
        <v>0</v>
      </c>
      <c r="PR58" s="471">
        <f t="shared" si="470"/>
        <v>0</v>
      </c>
      <c r="PS58" s="471">
        <f t="shared" si="470"/>
        <v>0</v>
      </c>
      <c r="PT58" s="471">
        <f t="shared" si="470"/>
        <v>0</v>
      </c>
      <c r="PU58" s="471">
        <f t="shared" si="470"/>
        <v>0</v>
      </c>
      <c r="PV58" s="471">
        <f t="shared" si="470"/>
        <v>0</v>
      </c>
      <c r="PW58" s="471">
        <f t="shared" si="470"/>
        <v>0</v>
      </c>
      <c r="PX58" s="471">
        <f t="shared" si="470"/>
        <v>0</v>
      </c>
      <c r="PY58" s="471">
        <f t="shared" si="470"/>
        <v>0</v>
      </c>
      <c r="PZ58" s="471">
        <f t="shared" si="470"/>
        <v>0</v>
      </c>
      <c r="QA58" s="471">
        <f t="shared" si="470"/>
        <v>0</v>
      </c>
      <c r="QB58" s="471">
        <f t="shared" si="470"/>
        <v>0</v>
      </c>
      <c r="QC58" s="471">
        <f t="shared" si="470"/>
        <v>0</v>
      </c>
      <c r="QD58" s="471">
        <f t="shared" si="470"/>
        <v>0</v>
      </c>
      <c r="QE58" s="471">
        <f t="shared" si="470"/>
        <v>0</v>
      </c>
      <c r="QF58" s="471">
        <f t="shared" si="470"/>
        <v>0</v>
      </c>
      <c r="QG58" s="471">
        <f t="shared" si="470"/>
        <v>0</v>
      </c>
      <c r="QH58" s="471">
        <f t="shared" si="470"/>
        <v>0</v>
      </c>
      <c r="QI58" s="471">
        <f t="shared" si="470"/>
        <v>0</v>
      </c>
      <c r="QJ58" s="471">
        <f t="shared" si="470"/>
        <v>0</v>
      </c>
      <c r="QK58" s="471">
        <f t="shared" si="470"/>
        <v>0</v>
      </c>
      <c r="QL58" s="471">
        <f t="shared" ref="QL58:SW58" si="471">((IF(AND(QL$24&gt;=$Q58,QL$25&lt;=$R58),QL$27,IF(AND(QL$25&gt;$Q58,QL$24&lt;$R58),(MIN(QL$25,$R58)-MAX(QL$24,$Q58)+1),0))/QL$27)*($H58/12)/1000000)*($N58*0.5+$O58*0.5)+((IF(AND(QL$24&gt;=$Q58,QL$25&lt;=$R58),QL$27,IF(AND(QL$25&gt;$Q58,QL$24&lt;$R58),(MIN(QL$25,$R58)-MAX(QL$24,$Q58)+1),0))/QL$27)*($G58/12)/1000000)+((IF(AND(QL$24&gt;=$Q58,QL$25&lt;=$R58),QL$27,IF(AND(QL$25&gt;$Q58,QL$24&lt;$R58),(MIN(QL$25,$R58)-MAX(QL$24,$Q58)+1),0))/QL$27)*($P58/12)/1000000)</f>
        <v>0</v>
      </c>
      <c r="QM58" s="471">
        <f t="shared" si="471"/>
        <v>0</v>
      </c>
      <c r="QN58" s="471">
        <f t="shared" si="471"/>
        <v>0</v>
      </c>
      <c r="QO58" s="471">
        <f t="shared" si="471"/>
        <v>0</v>
      </c>
      <c r="QP58" s="471">
        <f t="shared" si="471"/>
        <v>0</v>
      </c>
      <c r="QQ58" s="471">
        <f t="shared" si="471"/>
        <v>0</v>
      </c>
      <c r="QR58" s="471">
        <f t="shared" si="471"/>
        <v>0</v>
      </c>
      <c r="QS58" s="471">
        <f t="shared" si="471"/>
        <v>0</v>
      </c>
      <c r="QT58" s="471">
        <f t="shared" si="471"/>
        <v>0</v>
      </c>
      <c r="QU58" s="471">
        <f t="shared" si="471"/>
        <v>0</v>
      </c>
      <c r="QV58" s="471">
        <f t="shared" si="471"/>
        <v>0</v>
      </c>
      <c r="QW58" s="471">
        <f t="shared" si="471"/>
        <v>0</v>
      </c>
      <c r="QX58" s="471">
        <f t="shared" si="471"/>
        <v>0</v>
      </c>
      <c r="QY58" s="471">
        <f t="shared" si="471"/>
        <v>0</v>
      </c>
      <c r="QZ58" s="471">
        <f t="shared" si="471"/>
        <v>0</v>
      </c>
      <c r="RA58" s="471">
        <f t="shared" si="471"/>
        <v>0</v>
      </c>
      <c r="RB58" s="471">
        <f t="shared" si="471"/>
        <v>0</v>
      </c>
      <c r="RC58" s="471">
        <f t="shared" si="471"/>
        <v>0</v>
      </c>
      <c r="RD58" s="471">
        <f t="shared" si="471"/>
        <v>0</v>
      </c>
      <c r="RE58" s="471">
        <f t="shared" si="471"/>
        <v>0</v>
      </c>
      <c r="RF58" s="471">
        <f t="shared" si="471"/>
        <v>0</v>
      </c>
      <c r="RG58" s="471">
        <f t="shared" si="471"/>
        <v>0</v>
      </c>
      <c r="RH58" s="471">
        <f t="shared" si="471"/>
        <v>0</v>
      </c>
      <c r="RI58" s="471">
        <f t="shared" si="471"/>
        <v>0</v>
      </c>
      <c r="RJ58" s="471">
        <f t="shared" si="471"/>
        <v>0</v>
      </c>
      <c r="RK58" s="471">
        <f t="shared" si="471"/>
        <v>0</v>
      </c>
      <c r="RL58" s="471">
        <f t="shared" si="471"/>
        <v>0</v>
      </c>
      <c r="RM58" s="471">
        <f t="shared" si="471"/>
        <v>0</v>
      </c>
      <c r="RN58" s="471">
        <f t="shared" si="471"/>
        <v>0</v>
      </c>
      <c r="RO58" s="471">
        <f t="shared" si="471"/>
        <v>0</v>
      </c>
      <c r="RP58" s="471">
        <f t="shared" si="471"/>
        <v>0</v>
      </c>
      <c r="RQ58" s="471">
        <f t="shared" si="471"/>
        <v>0</v>
      </c>
      <c r="RR58" s="471">
        <f t="shared" si="471"/>
        <v>0</v>
      </c>
      <c r="RS58" s="471">
        <f t="shared" si="471"/>
        <v>0</v>
      </c>
      <c r="RT58" s="471">
        <f t="shared" si="471"/>
        <v>0</v>
      </c>
      <c r="RU58" s="471">
        <f t="shared" si="471"/>
        <v>0</v>
      </c>
      <c r="RV58" s="471">
        <f t="shared" si="471"/>
        <v>0</v>
      </c>
      <c r="RW58" s="471">
        <f t="shared" si="471"/>
        <v>0</v>
      </c>
      <c r="RX58" s="471">
        <f t="shared" si="471"/>
        <v>0</v>
      </c>
      <c r="RY58" s="471">
        <f t="shared" si="471"/>
        <v>0</v>
      </c>
      <c r="RZ58" s="471">
        <f t="shared" si="471"/>
        <v>0</v>
      </c>
      <c r="SA58" s="471">
        <f t="shared" si="471"/>
        <v>0</v>
      </c>
      <c r="SB58" s="471">
        <f t="shared" si="471"/>
        <v>0</v>
      </c>
      <c r="SC58" s="471">
        <f t="shared" si="471"/>
        <v>0</v>
      </c>
      <c r="SD58" s="471">
        <f t="shared" si="471"/>
        <v>0</v>
      </c>
      <c r="SE58" s="471">
        <f t="shared" si="471"/>
        <v>0</v>
      </c>
      <c r="SF58" s="471">
        <f t="shared" si="471"/>
        <v>0</v>
      </c>
      <c r="SG58" s="471">
        <f t="shared" si="471"/>
        <v>0</v>
      </c>
      <c r="SH58" s="471">
        <f t="shared" si="471"/>
        <v>0</v>
      </c>
      <c r="SI58" s="471">
        <f t="shared" si="471"/>
        <v>0</v>
      </c>
      <c r="SJ58" s="471">
        <f t="shared" si="471"/>
        <v>0</v>
      </c>
      <c r="SK58" s="471">
        <f t="shared" si="471"/>
        <v>0</v>
      </c>
      <c r="SL58" s="471">
        <f t="shared" si="471"/>
        <v>0</v>
      </c>
      <c r="SM58" s="471">
        <f t="shared" si="471"/>
        <v>0</v>
      </c>
      <c r="SN58" s="471">
        <f t="shared" si="471"/>
        <v>0</v>
      </c>
      <c r="SO58" s="471">
        <f t="shared" si="471"/>
        <v>0</v>
      </c>
      <c r="SP58" s="471">
        <f t="shared" si="471"/>
        <v>0</v>
      </c>
      <c r="SQ58" s="471">
        <f t="shared" si="471"/>
        <v>0</v>
      </c>
      <c r="SR58" s="471">
        <f t="shared" si="471"/>
        <v>0</v>
      </c>
      <c r="SS58" s="471">
        <f t="shared" si="471"/>
        <v>0</v>
      </c>
      <c r="ST58" s="471">
        <f t="shared" si="471"/>
        <v>0</v>
      </c>
      <c r="SU58" s="471">
        <f t="shared" si="471"/>
        <v>0</v>
      </c>
      <c r="SV58" s="471">
        <f t="shared" si="471"/>
        <v>0</v>
      </c>
      <c r="SW58" s="471">
        <f t="shared" si="471"/>
        <v>0</v>
      </c>
      <c r="SX58" s="471">
        <f t="shared" ref="SX58:VI58" si="472">((IF(AND(SX$24&gt;=$Q58,SX$25&lt;=$R58),SX$27,IF(AND(SX$25&gt;$Q58,SX$24&lt;$R58),(MIN(SX$25,$R58)-MAX(SX$24,$Q58)+1),0))/SX$27)*($H58/12)/1000000)*($N58*0.5+$O58*0.5)+((IF(AND(SX$24&gt;=$Q58,SX$25&lt;=$R58),SX$27,IF(AND(SX$25&gt;$Q58,SX$24&lt;$R58),(MIN(SX$25,$R58)-MAX(SX$24,$Q58)+1),0))/SX$27)*($G58/12)/1000000)+((IF(AND(SX$24&gt;=$Q58,SX$25&lt;=$R58),SX$27,IF(AND(SX$25&gt;$Q58,SX$24&lt;$R58),(MIN(SX$25,$R58)-MAX(SX$24,$Q58)+1),0))/SX$27)*($P58/12)/1000000)</f>
        <v>0</v>
      </c>
      <c r="SY58" s="471">
        <f t="shared" si="472"/>
        <v>0</v>
      </c>
      <c r="SZ58" s="471">
        <f t="shared" si="472"/>
        <v>0</v>
      </c>
      <c r="TA58" s="471">
        <f t="shared" si="472"/>
        <v>0</v>
      </c>
      <c r="TB58" s="471">
        <f t="shared" si="472"/>
        <v>0</v>
      </c>
      <c r="TC58" s="471">
        <f t="shared" si="472"/>
        <v>0</v>
      </c>
      <c r="TD58" s="471">
        <f t="shared" si="472"/>
        <v>0</v>
      </c>
      <c r="TE58" s="471">
        <f t="shared" si="472"/>
        <v>0</v>
      </c>
      <c r="TF58" s="471">
        <f t="shared" si="472"/>
        <v>0</v>
      </c>
      <c r="TG58" s="471">
        <f t="shared" si="472"/>
        <v>0</v>
      </c>
      <c r="TH58" s="471">
        <f t="shared" si="472"/>
        <v>0</v>
      </c>
      <c r="TI58" s="471">
        <f t="shared" si="472"/>
        <v>0</v>
      </c>
      <c r="TJ58" s="471">
        <f t="shared" si="472"/>
        <v>0</v>
      </c>
      <c r="TK58" s="471">
        <f t="shared" si="472"/>
        <v>0</v>
      </c>
      <c r="TL58" s="471">
        <f t="shared" si="472"/>
        <v>0</v>
      </c>
      <c r="TM58" s="471">
        <f t="shared" si="472"/>
        <v>0</v>
      </c>
      <c r="TN58" s="471">
        <f t="shared" si="472"/>
        <v>0</v>
      </c>
      <c r="TO58" s="471">
        <f t="shared" si="472"/>
        <v>0</v>
      </c>
      <c r="TP58" s="471">
        <f t="shared" si="472"/>
        <v>0</v>
      </c>
      <c r="TQ58" s="471">
        <f t="shared" si="472"/>
        <v>0</v>
      </c>
      <c r="TR58" s="471">
        <f t="shared" si="472"/>
        <v>0</v>
      </c>
      <c r="TS58" s="471">
        <f t="shared" si="472"/>
        <v>0</v>
      </c>
      <c r="TT58" s="471">
        <f t="shared" si="472"/>
        <v>0</v>
      </c>
      <c r="TU58" s="471">
        <f t="shared" si="472"/>
        <v>0</v>
      </c>
      <c r="TV58" s="471">
        <f t="shared" si="472"/>
        <v>0</v>
      </c>
      <c r="TW58" s="471">
        <f t="shared" si="472"/>
        <v>0</v>
      </c>
      <c r="TX58" s="471">
        <f t="shared" si="472"/>
        <v>0</v>
      </c>
      <c r="TY58" s="471">
        <f t="shared" si="472"/>
        <v>0</v>
      </c>
      <c r="TZ58" s="471">
        <f t="shared" si="472"/>
        <v>0</v>
      </c>
      <c r="UA58" s="471">
        <f t="shared" si="472"/>
        <v>0</v>
      </c>
      <c r="UB58" s="471">
        <f t="shared" si="472"/>
        <v>0</v>
      </c>
      <c r="UC58" s="471">
        <f t="shared" si="472"/>
        <v>0</v>
      </c>
      <c r="UD58" s="471">
        <f t="shared" si="472"/>
        <v>0</v>
      </c>
      <c r="UE58" s="471">
        <f t="shared" si="472"/>
        <v>0</v>
      </c>
      <c r="UF58" s="471">
        <f t="shared" si="472"/>
        <v>0</v>
      </c>
      <c r="UG58" s="471">
        <f t="shared" si="472"/>
        <v>0</v>
      </c>
      <c r="UH58" s="471">
        <f t="shared" si="472"/>
        <v>0</v>
      </c>
      <c r="UI58" s="471">
        <f t="shared" si="472"/>
        <v>0</v>
      </c>
      <c r="UJ58" s="471">
        <f t="shared" si="472"/>
        <v>0</v>
      </c>
      <c r="UK58" s="471">
        <f t="shared" si="472"/>
        <v>0</v>
      </c>
      <c r="UL58" s="471">
        <f t="shared" si="472"/>
        <v>0</v>
      </c>
      <c r="UM58" s="471">
        <f t="shared" si="472"/>
        <v>0</v>
      </c>
      <c r="UN58" s="471">
        <f t="shared" si="472"/>
        <v>0</v>
      </c>
      <c r="UO58" s="471">
        <f t="shared" si="472"/>
        <v>0</v>
      </c>
      <c r="UP58" s="471">
        <f t="shared" si="472"/>
        <v>0</v>
      </c>
      <c r="UQ58" s="471">
        <f t="shared" si="472"/>
        <v>0</v>
      </c>
      <c r="UR58" s="471">
        <f t="shared" si="472"/>
        <v>0</v>
      </c>
      <c r="US58" s="471">
        <f t="shared" si="472"/>
        <v>0</v>
      </c>
      <c r="UT58" s="471">
        <f t="shared" si="472"/>
        <v>0</v>
      </c>
      <c r="UU58" s="471">
        <f t="shared" si="472"/>
        <v>0</v>
      </c>
      <c r="UV58" s="471">
        <f t="shared" si="472"/>
        <v>0</v>
      </c>
      <c r="UW58" s="471">
        <f t="shared" si="472"/>
        <v>0</v>
      </c>
      <c r="UX58" s="471">
        <f t="shared" si="472"/>
        <v>0</v>
      </c>
      <c r="UY58" s="471">
        <f t="shared" si="472"/>
        <v>0</v>
      </c>
      <c r="UZ58" s="471">
        <f t="shared" si="472"/>
        <v>0</v>
      </c>
      <c r="VA58" s="471">
        <f t="shared" si="472"/>
        <v>0</v>
      </c>
      <c r="VB58" s="471">
        <f t="shared" si="472"/>
        <v>0</v>
      </c>
      <c r="VC58" s="471">
        <f t="shared" si="472"/>
        <v>0</v>
      </c>
      <c r="VD58" s="471">
        <f t="shared" si="472"/>
        <v>0</v>
      </c>
      <c r="VE58" s="471">
        <f t="shared" si="472"/>
        <v>0</v>
      </c>
      <c r="VF58" s="471">
        <f t="shared" si="472"/>
        <v>0</v>
      </c>
      <c r="VG58" s="471">
        <f t="shared" si="472"/>
        <v>0</v>
      </c>
      <c r="VH58" s="471">
        <f t="shared" si="472"/>
        <v>0</v>
      </c>
      <c r="VI58" s="471">
        <f t="shared" si="472"/>
        <v>0</v>
      </c>
      <c r="VJ58" s="471">
        <f t="shared" ref="VJ58:WD58" si="473">((IF(AND(VJ$24&gt;=$Q58,VJ$25&lt;=$R58),VJ$27,IF(AND(VJ$25&gt;$Q58,VJ$24&lt;$R58),(MIN(VJ$25,$R58)-MAX(VJ$24,$Q58)+1),0))/VJ$27)*($H58/12)/1000000)*($N58*0.5+$O58*0.5)+((IF(AND(VJ$24&gt;=$Q58,VJ$25&lt;=$R58),VJ$27,IF(AND(VJ$25&gt;$Q58,VJ$24&lt;$R58),(MIN(VJ$25,$R58)-MAX(VJ$24,$Q58)+1),0))/VJ$27)*($G58/12)/1000000)+((IF(AND(VJ$24&gt;=$Q58,VJ$25&lt;=$R58),VJ$27,IF(AND(VJ$25&gt;$Q58,VJ$24&lt;$R58),(MIN(VJ$25,$R58)-MAX(VJ$24,$Q58)+1),0))/VJ$27)*($P58/12)/1000000)</f>
        <v>0</v>
      </c>
      <c r="VK58" s="471">
        <f t="shared" si="473"/>
        <v>0</v>
      </c>
      <c r="VL58" s="471">
        <f t="shared" si="473"/>
        <v>0</v>
      </c>
      <c r="VM58" s="471">
        <f t="shared" si="473"/>
        <v>0</v>
      </c>
      <c r="VN58" s="471">
        <f t="shared" si="473"/>
        <v>0</v>
      </c>
      <c r="VO58" s="471">
        <f t="shared" si="473"/>
        <v>0</v>
      </c>
      <c r="VP58" s="471">
        <f t="shared" si="473"/>
        <v>0</v>
      </c>
      <c r="VQ58" s="471">
        <f t="shared" si="473"/>
        <v>0</v>
      </c>
      <c r="VR58" s="471">
        <f t="shared" si="473"/>
        <v>0</v>
      </c>
      <c r="VS58" s="471">
        <f t="shared" si="473"/>
        <v>0</v>
      </c>
      <c r="VT58" s="471">
        <f t="shared" si="473"/>
        <v>0</v>
      </c>
      <c r="VU58" s="471">
        <f t="shared" si="473"/>
        <v>0</v>
      </c>
      <c r="VV58" s="471">
        <f t="shared" si="473"/>
        <v>0</v>
      </c>
      <c r="VW58" s="471">
        <f t="shared" si="473"/>
        <v>0</v>
      </c>
      <c r="VX58" s="471">
        <f t="shared" si="473"/>
        <v>0</v>
      </c>
      <c r="VY58" s="471">
        <f t="shared" si="473"/>
        <v>0</v>
      </c>
      <c r="VZ58" s="471">
        <f t="shared" si="473"/>
        <v>0</v>
      </c>
      <c r="WA58" s="471">
        <f t="shared" si="473"/>
        <v>0</v>
      </c>
      <c r="WB58" s="471">
        <f t="shared" si="473"/>
        <v>0</v>
      </c>
      <c r="WC58" s="471">
        <f t="shared" si="473"/>
        <v>0</v>
      </c>
      <c r="WD58" s="471">
        <f t="shared" si="473"/>
        <v>0</v>
      </c>
    </row>
    <row r="59" spans="1:602" x14ac:dyDescent="0.35">
      <c r="A59" s="29"/>
      <c r="B59" s="29">
        <f t="shared" si="359"/>
        <v>28</v>
      </c>
      <c r="C59" s="29" t="s">
        <v>2</v>
      </c>
      <c r="D59" s="29" t="s">
        <v>91</v>
      </c>
      <c r="E59" s="69">
        <f>INDEX('Current RAP - 2024-25 Cycle'!$K:$K,MATCH('24-25 Projection - RAP Tendered'!$D59,'Current RAP - 2024-25 Cycle'!$C:$C,0),1)</f>
        <v>15165129.75</v>
      </c>
      <c r="F59" s="69">
        <f>INDEX('Current RAP - 2024-25 Cycle'!$G:$G,MATCH('24-25 Projection - RAP Tendered'!$D59,'Current RAP - 2024-25 Cycle'!$C:$C,0),1)</f>
        <v>15165129.75</v>
      </c>
      <c r="G59" s="69">
        <f t="shared" si="345"/>
        <v>0</v>
      </c>
      <c r="H59" s="69">
        <f t="shared" si="360"/>
        <v>15165129.75</v>
      </c>
      <c r="I59" s="32">
        <v>45474</v>
      </c>
      <c r="J59" s="32">
        <v>45838</v>
      </c>
      <c r="K59" s="29" t="str">
        <f>INDEX('Current RAP - 2024-25 Cycle'!$D:$D,MATCH('24-25 Projection - RAP Tendered'!$D59,'Current RAP - 2024-25 Cycle'!$C:$C,0),1)</f>
        <v>IPCA</v>
      </c>
      <c r="L59" s="32" t="s">
        <v>10</v>
      </c>
      <c r="M59" s="32" t="s">
        <v>10</v>
      </c>
      <c r="N59" s="81">
        <v>0</v>
      </c>
      <c r="O59" s="81">
        <v>0</v>
      </c>
      <c r="P59" s="69">
        <f>IFERROR(INDEX('Tendered, Ruling 920-2025'!$F$19:$F$31,MATCH($D59,'Tendered, Ruling 920-2025'!$C$19:$C$31,0))-INDEX('Tendered, Ruling 920-2025'!$D$19:$D$31,MATCH($D59,'Tendered, Ruling 920-2025'!$C$19:$C$31,0)),0)</f>
        <v>0</v>
      </c>
      <c r="Q59" s="32">
        <f>INDEX('Current RAP - 2024-25 Cycle'!$L:$L,MATCH('24-25 Projection - RAP Tendered'!$D59,'Current RAP - 2024-25 Cycle'!$C:$C,0),1)</f>
        <v>39841</v>
      </c>
      <c r="R59" s="32">
        <f>INDEX('Current RAP - 2024-25 Cycle'!$M:$M,MATCH('24-25 Projection - RAP Tendered'!$D59,'Current RAP - 2024-25 Cycle'!$C:$C,0),1)</f>
        <v>50798</v>
      </c>
      <c r="S59" s="29"/>
      <c r="T59" s="29" t="str">
        <f t="shared" si="346"/>
        <v>003/2009</v>
      </c>
      <c r="U59" s="36">
        <f t="shared" si="452"/>
        <v>15.165129749999997</v>
      </c>
      <c r="V59" s="36">
        <f t="shared" si="452"/>
        <v>15.165129749999997</v>
      </c>
      <c r="W59" s="36">
        <f t="shared" si="452"/>
        <v>15.165129749999997</v>
      </c>
      <c r="X59" s="36">
        <f t="shared" si="452"/>
        <v>15.165129749999997</v>
      </c>
      <c r="Y59" s="36">
        <f t="shared" si="452"/>
        <v>15.165129749999997</v>
      </c>
      <c r="Z59" s="36">
        <f t="shared" si="452"/>
        <v>15.165129749999997</v>
      </c>
      <c r="AA59" s="36">
        <f t="shared" si="452"/>
        <v>15.165129749999997</v>
      </c>
      <c r="AB59" s="36">
        <f t="shared" si="452"/>
        <v>15.165129749999997</v>
      </c>
      <c r="AC59" s="36">
        <f t="shared" si="452"/>
        <v>15.165129749999997</v>
      </c>
      <c r="AD59" s="36">
        <f t="shared" si="452"/>
        <v>15.165129749999997</v>
      </c>
      <c r="AE59" s="36">
        <f t="shared" si="452"/>
        <v>15.165129749999997</v>
      </c>
      <c r="AF59" s="36">
        <f t="shared" si="452"/>
        <v>15.165129749999997</v>
      </c>
      <c r="AG59" s="36">
        <f t="shared" si="452"/>
        <v>15.165129749999997</v>
      </c>
      <c r="AH59" s="36">
        <f t="shared" si="452"/>
        <v>15.165129749999997</v>
      </c>
      <c r="AI59" s="36">
        <f t="shared" si="452"/>
        <v>8.7240262540322586</v>
      </c>
      <c r="AJ59" s="36">
        <f t="shared" si="452"/>
        <v>0</v>
      </c>
      <c r="AK59" s="36">
        <f t="shared" si="449"/>
        <v>0</v>
      </c>
      <c r="AL59" s="36">
        <f t="shared" si="449"/>
        <v>0</v>
      </c>
      <c r="AM59" s="36">
        <f t="shared" si="449"/>
        <v>0</v>
      </c>
      <c r="AN59" s="36">
        <f t="shared" si="449"/>
        <v>0</v>
      </c>
      <c r="AO59" s="36">
        <f t="shared" si="449"/>
        <v>0</v>
      </c>
      <c r="AP59" s="36">
        <f t="shared" si="449"/>
        <v>0</v>
      </c>
      <c r="AQ59" s="36">
        <f t="shared" si="449"/>
        <v>0</v>
      </c>
      <c r="AR59" s="36">
        <f t="shared" si="449"/>
        <v>0</v>
      </c>
      <c r="AS59" s="36">
        <f t="shared" si="455"/>
        <v>0</v>
      </c>
      <c r="AT59" s="36">
        <f t="shared" si="455"/>
        <v>0</v>
      </c>
      <c r="AU59" s="36">
        <f t="shared" si="455"/>
        <v>0</v>
      </c>
      <c r="AV59" s="36">
        <f t="shared" si="455"/>
        <v>0</v>
      </c>
      <c r="AW59" s="36">
        <f t="shared" si="455"/>
        <v>0</v>
      </c>
      <c r="AX59" s="36">
        <f t="shared" si="455"/>
        <v>0</v>
      </c>
      <c r="AY59" s="36">
        <f t="shared" si="455"/>
        <v>0</v>
      </c>
      <c r="AZ59" s="36">
        <f t="shared" si="455"/>
        <v>0</v>
      </c>
      <c r="BA59" s="36">
        <f t="shared" si="455"/>
        <v>0</v>
      </c>
      <c r="BB59" s="36">
        <f t="shared" si="455"/>
        <v>0</v>
      </c>
      <c r="BD59" s="29" t="str">
        <f t="shared" si="348"/>
        <v>003/2009</v>
      </c>
      <c r="BE59" s="36">
        <f t="shared" si="436"/>
        <v>3.7912824374999996</v>
      </c>
      <c r="BF59" s="36">
        <f t="shared" si="436"/>
        <v>3.7912824374999996</v>
      </c>
      <c r="BG59" s="36">
        <f t="shared" si="436"/>
        <v>3.7912824374999996</v>
      </c>
      <c r="BH59" s="36">
        <f t="shared" si="436"/>
        <v>3.7912824374999996</v>
      </c>
      <c r="BI59" s="36">
        <f t="shared" si="436"/>
        <v>3.7912824374999996</v>
      </c>
      <c r="BJ59" s="36">
        <f t="shared" si="436"/>
        <v>3.7912824374999996</v>
      </c>
      <c r="BK59" s="36">
        <f t="shared" si="436"/>
        <v>3.7912824374999996</v>
      </c>
      <c r="BL59" s="36">
        <f t="shared" si="436"/>
        <v>3.7912824374999996</v>
      </c>
      <c r="BM59" s="36">
        <f t="shared" si="436"/>
        <v>3.7912824374999996</v>
      </c>
      <c r="BN59" s="36">
        <f t="shared" si="436"/>
        <v>3.7912824374999996</v>
      </c>
      <c r="BO59" s="36">
        <f t="shared" si="436"/>
        <v>3.7912824374999996</v>
      </c>
      <c r="BP59" s="36">
        <f t="shared" si="436"/>
        <v>3.7912824374999996</v>
      </c>
      <c r="BQ59" s="36">
        <f t="shared" si="436"/>
        <v>3.7912824374999996</v>
      </c>
      <c r="BR59" s="36">
        <f t="shared" si="436"/>
        <v>3.7912824374999996</v>
      </c>
      <c r="BS59" s="36">
        <f t="shared" si="436"/>
        <v>3.7912824374999996</v>
      </c>
      <c r="BT59" s="36">
        <f t="shared" si="436"/>
        <v>3.7912824374999996</v>
      </c>
      <c r="BU59" s="36">
        <f t="shared" si="453"/>
        <v>3.7912824374999996</v>
      </c>
      <c r="BV59" s="36">
        <f t="shared" si="453"/>
        <v>3.7912824374999996</v>
      </c>
      <c r="BW59" s="36">
        <f t="shared" si="453"/>
        <v>3.7912824374999996</v>
      </c>
      <c r="BX59" s="36">
        <f t="shared" si="453"/>
        <v>3.7912824374999996</v>
      </c>
      <c r="BY59" s="36">
        <f t="shared" si="453"/>
        <v>3.7912824374999996</v>
      </c>
      <c r="BZ59" s="36">
        <f t="shared" si="453"/>
        <v>3.7912824374999996</v>
      </c>
      <c r="CA59" s="36">
        <f t="shared" si="453"/>
        <v>3.7912824374999996</v>
      </c>
      <c r="CB59" s="36">
        <f t="shared" si="453"/>
        <v>3.7912824374999996</v>
      </c>
      <c r="CC59" s="36">
        <f t="shared" si="453"/>
        <v>3.7912824374999996</v>
      </c>
      <c r="CD59" s="36">
        <f t="shared" si="453"/>
        <v>3.7912824374999996</v>
      </c>
      <c r="CE59" s="36">
        <f t="shared" si="453"/>
        <v>3.7912824374999996</v>
      </c>
      <c r="CF59" s="36">
        <f t="shared" si="453"/>
        <v>3.7912824374999996</v>
      </c>
      <c r="CG59" s="36">
        <f t="shared" si="453"/>
        <v>3.7912824374999996</v>
      </c>
      <c r="CH59" s="36">
        <f t="shared" si="453"/>
        <v>3.7912824374999996</v>
      </c>
      <c r="CI59" s="36">
        <f t="shared" si="453"/>
        <v>3.7912824374999996</v>
      </c>
      <c r="CJ59" s="36">
        <f t="shared" si="453"/>
        <v>3.7912824374999996</v>
      </c>
      <c r="CK59" s="36">
        <f t="shared" si="450"/>
        <v>3.7912824374999996</v>
      </c>
      <c r="CL59" s="36">
        <f t="shared" si="450"/>
        <v>3.7912824374999996</v>
      </c>
      <c r="CM59" s="36">
        <f t="shared" si="450"/>
        <v>3.7912824374999996</v>
      </c>
      <c r="CN59" s="36">
        <f t="shared" si="450"/>
        <v>3.7912824374999996</v>
      </c>
      <c r="CO59" s="36">
        <f t="shared" si="450"/>
        <v>3.7912824374999996</v>
      </c>
      <c r="CP59" s="36">
        <f t="shared" si="450"/>
        <v>3.7912824374999996</v>
      </c>
      <c r="CQ59" s="36">
        <f t="shared" si="450"/>
        <v>3.7912824374999996</v>
      </c>
      <c r="CR59" s="36">
        <f t="shared" si="450"/>
        <v>3.7912824374999996</v>
      </c>
      <c r="CS59" s="36">
        <f t="shared" si="450"/>
        <v>3.7912824374999996</v>
      </c>
      <c r="CT59" s="36">
        <f t="shared" si="450"/>
        <v>3.7912824374999996</v>
      </c>
      <c r="CU59" s="36">
        <f t="shared" si="450"/>
        <v>3.7912824374999996</v>
      </c>
      <c r="CV59" s="36">
        <f t="shared" si="450"/>
        <v>3.7912824374999996</v>
      </c>
      <c r="CW59" s="36">
        <f t="shared" si="450"/>
        <v>3.7912824374999996</v>
      </c>
      <c r="CX59" s="36">
        <f t="shared" si="450"/>
        <v>3.7912824374999996</v>
      </c>
      <c r="CY59" s="36">
        <f t="shared" si="450"/>
        <v>3.7912824374999996</v>
      </c>
      <c r="CZ59" s="36">
        <f t="shared" si="451"/>
        <v>3.7912824374999996</v>
      </c>
      <c r="DA59" s="36">
        <f t="shared" si="451"/>
        <v>3.7912824374999996</v>
      </c>
      <c r="DB59" s="36">
        <f t="shared" si="451"/>
        <v>3.7912824374999996</v>
      </c>
      <c r="DC59" s="36">
        <f t="shared" si="451"/>
        <v>3.7912824374999996</v>
      </c>
      <c r="DD59" s="36">
        <f t="shared" si="451"/>
        <v>3.7912824374999996</v>
      </c>
      <c r="DE59" s="36">
        <f t="shared" si="451"/>
        <v>3.7912824374999996</v>
      </c>
      <c r="DF59" s="36">
        <f t="shared" si="451"/>
        <v>3.7912824374999996</v>
      </c>
      <c r="DG59" s="36">
        <f t="shared" si="451"/>
        <v>3.7912824374999996</v>
      </c>
      <c r="DH59" s="36">
        <f t="shared" si="451"/>
        <v>3.7912824374999996</v>
      </c>
      <c r="DI59" s="36">
        <f t="shared" si="451"/>
        <v>3.7912824374999996</v>
      </c>
      <c r="DJ59" s="36">
        <f t="shared" si="451"/>
        <v>3.7912824374999996</v>
      </c>
      <c r="DK59" s="36">
        <f t="shared" si="451"/>
        <v>1.1414613790322579</v>
      </c>
      <c r="DL59" s="36">
        <f t="shared" si="451"/>
        <v>0</v>
      </c>
      <c r="DM59" s="36">
        <f t="shared" si="451"/>
        <v>0</v>
      </c>
      <c r="DN59" s="36">
        <f t="shared" si="451"/>
        <v>0</v>
      </c>
      <c r="DO59" s="36">
        <f t="shared" si="451"/>
        <v>0</v>
      </c>
      <c r="DP59" s="36">
        <f t="shared" si="416"/>
        <v>0</v>
      </c>
      <c r="DQ59" s="36">
        <f t="shared" si="456"/>
        <v>0</v>
      </c>
      <c r="DR59" s="36">
        <f t="shared" si="456"/>
        <v>0</v>
      </c>
      <c r="DS59" s="36">
        <f t="shared" si="456"/>
        <v>0</v>
      </c>
      <c r="DT59" s="36">
        <f t="shared" si="456"/>
        <v>0</v>
      </c>
      <c r="DU59" s="36">
        <f t="shared" si="456"/>
        <v>0</v>
      </c>
      <c r="DV59" s="36">
        <f t="shared" si="456"/>
        <v>0</v>
      </c>
      <c r="DW59" s="36">
        <f t="shared" si="456"/>
        <v>0</v>
      </c>
      <c r="DX59" s="36">
        <f t="shared" si="456"/>
        <v>0</v>
      </c>
      <c r="DY59" s="36">
        <f t="shared" si="456"/>
        <v>0</v>
      </c>
      <c r="DZ59" s="36">
        <f t="shared" si="456"/>
        <v>0</v>
      </c>
      <c r="EA59" s="36">
        <f t="shared" si="456"/>
        <v>0</v>
      </c>
      <c r="EB59" s="36">
        <f t="shared" si="456"/>
        <v>0</v>
      </c>
      <c r="EC59" s="36">
        <f t="shared" si="456"/>
        <v>0</v>
      </c>
      <c r="ED59" s="36">
        <f t="shared" si="456"/>
        <v>0</v>
      </c>
      <c r="EE59" s="36">
        <f t="shared" si="456"/>
        <v>0</v>
      </c>
      <c r="EF59" s="36">
        <f t="shared" si="456"/>
        <v>0</v>
      </c>
      <c r="EG59" s="36">
        <f t="shared" si="421"/>
        <v>0</v>
      </c>
      <c r="EH59" s="36">
        <f t="shared" si="421"/>
        <v>0</v>
      </c>
      <c r="EI59" s="36">
        <f t="shared" si="421"/>
        <v>0</v>
      </c>
      <c r="EJ59" s="36">
        <f t="shared" si="421"/>
        <v>0</v>
      </c>
      <c r="EK59" s="36">
        <f t="shared" si="421"/>
        <v>0</v>
      </c>
      <c r="EL59" s="36">
        <f t="shared" si="421"/>
        <v>0</v>
      </c>
      <c r="EM59" s="36">
        <f t="shared" si="421"/>
        <v>0</v>
      </c>
      <c r="EN59" s="36">
        <f t="shared" si="421"/>
        <v>0</v>
      </c>
      <c r="EO59" s="36">
        <f t="shared" si="421"/>
        <v>0</v>
      </c>
      <c r="EP59" s="36">
        <f t="shared" si="421"/>
        <v>0</v>
      </c>
      <c r="EQ59" s="36">
        <f t="shared" si="421"/>
        <v>0</v>
      </c>
      <c r="ER59" s="36">
        <f t="shared" si="421"/>
        <v>0</v>
      </c>
      <c r="ES59" s="36">
        <f t="shared" si="421"/>
        <v>0</v>
      </c>
      <c r="ET59" s="36">
        <f t="shared" si="421"/>
        <v>0</v>
      </c>
      <c r="EU59" s="36">
        <f t="shared" si="421"/>
        <v>0</v>
      </c>
      <c r="EV59" s="36">
        <f t="shared" si="421"/>
        <v>0</v>
      </c>
      <c r="EW59" s="36">
        <f t="shared" si="418"/>
        <v>0</v>
      </c>
      <c r="EX59" s="36">
        <f t="shared" si="418"/>
        <v>0</v>
      </c>
      <c r="EY59" s="36">
        <f t="shared" si="418"/>
        <v>0</v>
      </c>
      <c r="EZ59" s="36">
        <f t="shared" si="418"/>
        <v>0</v>
      </c>
      <c r="FA59" s="36">
        <f t="shared" si="418"/>
        <v>0</v>
      </c>
      <c r="FB59" s="36">
        <f t="shared" si="418"/>
        <v>0</v>
      </c>
      <c r="FC59" s="36">
        <f t="shared" si="418"/>
        <v>0</v>
      </c>
      <c r="FD59" s="36">
        <f t="shared" si="418"/>
        <v>0</v>
      </c>
      <c r="FE59" s="36">
        <f t="shared" si="418"/>
        <v>0</v>
      </c>
      <c r="FF59" s="36">
        <f t="shared" si="418"/>
        <v>0</v>
      </c>
      <c r="FG59" s="36">
        <f t="shared" si="418"/>
        <v>0</v>
      </c>
      <c r="FH59" s="36">
        <f t="shared" si="418"/>
        <v>0</v>
      </c>
      <c r="FI59" s="36">
        <f t="shared" si="418"/>
        <v>0</v>
      </c>
      <c r="FJ59" s="36">
        <f t="shared" si="418"/>
        <v>0</v>
      </c>
      <c r="FK59" s="36">
        <f t="shared" si="419"/>
        <v>0</v>
      </c>
      <c r="FL59" s="36">
        <f t="shared" si="419"/>
        <v>0</v>
      </c>
      <c r="FM59" s="36">
        <f t="shared" si="419"/>
        <v>0</v>
      </c>
      <c r="FN59" s="36">
        <f t="shared" si="419"/>
        <v>0</v>
      </c>
      <c r="FO59" s="36">
        <f t="shared" si="419"/>
        <v>0</v>
      </c>
      <c r="FP59" s="36">
        <f t="shared" si="419"/>
        <v>0</v>
      </c>
      <c r="FQ59" s="36">
        <f t="shared" si="419"/>
        <v>0</v>
      </c>
      <c r="FR59" s="36">
        <f t="shared" si="419"/>
        <v>0</v>
      </c>
      <c r="FS59" s="36">
        <f t="shared" si="419"/>
        <v>0</v>
      </c>
      <c r="FT59" s="36">
        <f t="shared" si="419"/>
        <v>0</v>
      </c>
      <c r="FU59" s="36">
        <f t="shared" si="419"/>
        <v>0</v>
      </c>
      <c r="FV59" s="36">
        <f t="shared" si="419"/>
        <v>0</v>
      </c>
      <c r="FW59" s="36">
        <f t="shared" si="419"/>
        <v>0</v>
      </c>
      <c r="FX59" s="36">
        <f t="shared" si="419"/>
        <v>0</v>
      </c>
      <c r="FY59" s="36">
        <f t="shared" si="419"/>
        <v>0</v>
      </c>
      <c r="FZ59" s="36">
        <f>SUMIFS($GM59:$WE59,$GM$29:$WE$29,FZ$29)</f>
        <v>0</v>
      </c>
      <c r="GA59" s="36">
        <f>SUMIFS($GM59:$WE59,$GM$29:$WE$29,GA$29)</f>
        <v>0</v>
      </c>
      <c r="GB59" s="36">
        <f t="shared" si="420"/>
        <v>0</v>
      </c>
      <c r="GC59" s="36">
        <f t="shared" si="420"/>
        <v>0</v>
      </c>
      <c r="GD59" s="36">
        <f t="shared" si="420"/>
        <v>0</v>
      </c>
      <c r="GE59" s="36">
        <f t="shared" si="420"/>
        <v>0</v>
      </c>
      <c r="GF59" s="36">
        <f t="shared" si="420"/>
        <v>0</v>
      </c>
      <c r="GG59" s="36">
        <f t="shared" si="420"/>
        <v>0</v>
      </c>
      <c r="GH59" s="36">
        <f t="shared" si="420"/>
        <v>0</v>
      </c>
      <c r="GI59" s="36">
        <f t="shared" si="420"/>
        <v>0</v>
      </c>
      <c r="GJ59" s="36">
        <f t="shared" si="420"/>
        <v>0</v>
      </c>
      <c r="GL59" s="29" t="str">
        <f t="shared" si="350"/>
        <v>003/2009</v>
      </c>
      <c r="GM59" s="263">
        <f t="shared" si="423"/>
        <v>1.2637608124999999</v>
      </c>
      <c r="GN59" s="263">
        <f t="shared" si="423"/>
        <v>1.2637608124999999</v>
      </c>
      <c r="GO59" s="263">
        <f t="shared" si="423"/>
        <v>1.2637608124999999</v>
      </c>
      <c r="GP59" s="263">
        <f t="shared" si="423"/>
        <v>1.2637608124999999</v>
      </c>
      <c r="GQ59" s="263">
        <f t="shared" si="423"/>
        <v>1.2637608124999999</v>
      </c>
      <c r="GR59" s="263">
        <f t="shared" si="423"/>
        <v>1.2637608124999999</v>
      </c>
      <c r="GS59" s="263">
        <f t="shared" si="423"/>
        <v>1.2637608124999999</v>
      </c>
      <c r="GT59" s="263">
        <f t="shared" si="423"/>
        <v>1.2637608124999999</v>
      </c>
      <c r="GU59" s="263">
        <f t="shared" si="423"/>
        <v>1.2637608124999999</v>
      </c>
      <c r="GV59" s="263">
        <f t="shared" si="423"/>
        <v>1.2637608124999999</v>
      </c>
      <c r="GW59" s="263">
        <f t="shared" si="423"/>
        <v>1.2637608124999999</v>
      </c>
      <c r="GX59" s="263">
        <f t="shared" si="423"/>
        <v>1.2637608124999999</v>
      </c>
      <c r="GY59" s="471">
        <f t="shared" ref="GY59:HN74" si="474">((IF(AND(GY$24&gt;=$Q59,GY$25&lt;=$R59),GY$27,IF(AND(GY$25&gt;$Q59,GY$24&lt;$R59),(MIN(GY$25,$R59)-MAX(GY$24,$Q59)+1),0))/GY$27)*($H59/12)/1000000)+((IF(AND(GY$24&gt;=$Q59,GY$25&lt;=$R59),GY$27,IF(AND(GY$25&gt;$Q59,GY$24&lt;$R59),(MIN(GY$25,$R59)-MAX(GY$24,$Q59)+1),0))/GY$27)*($G59/12)/1000000)+((IF(AND(GY$24&gt;=$Q59,GY$25&lt;=$R59),GY$27,IF(AND(GY$25&gt;$Q59,GY$24&lt;$R59),(MIN(GY$25,$R59)-MAX(GY$24,$Q59)+1),0))/GY$27)*($P59/12)/1000000)</f>
        <v>1.2637608124999999</v>
      </c>
      <c r="GZ59" s="471">
        <f t="shared" si="474"/>
        <v>1.2637608124999999</v>
      </c>
      <c r="HA59" s="471">
        <f t="shared" si="474"/>
        <v>1.2637608124999999</v>
      </c>
      <c r="HB59" s="471">
        <f t="shared" si="474"/>
        <v>1.2637608124999999</v>
      </c>
      <c r="HC59" s="471">
        <f t="shared" si="474"/>
        <v>1.2637608124999999</v>
      </c>
      <c r="HD59" s="471">
        <f t="shared" si="474"/>
        <v>1.2637608124999999</v>
      </c>
      <c r="HE59" s="471">
        <f t="shared" si="474"/>
        <v>1.2637608124999999</v>
      </c>
      <c r="HF59" s="471">
        <f t="shared" si="474"/>
        <v>1.2637608124999999</v>
      </c>
      <c r="HG59" s="471">
        <f t="shared" si="474"/>
        <v>1.2637608124999999</v>
      </c>
      <c r="HH59" s="471">
        <f t="shared" si="474"/>
        <v>1.2637608124999999</v>
      </c>
      <c r="HI59" s="471">
        <f t="shared" si="474"/>
        <v>1.2637608124999999</v>
      </c>
      <c r="HJ59" s="471">
        <f t="shared" si="474"/>
        <v>1.2637608124999999</v>
      </c>
      <c r="HK59" s="471">
        <f t="shared" si="474"/>
        <v>1.2637608124999999</v>
      </c>
      <c r="HL59" s="471">
        <f t="shared" si="474"/>
        <v>1.2637608124999999</v>
      </c>
      <c r="HM59" s="471">
        <f t="shared" si="474"/>
        <v>1.2637608124999999</v>
      </c>
      <c r="HN59" s="471">
        <f t="shared" si="474"/>
        <v>1.2637608124999999</v>
      </c>
      <c r="HO59" s="471">
        <f t="shared" ref="HO59:ID74" si="475">((IF(AND(HO$24&gt;=$Q59,HO$25&lt;=$R59),HO$27,IF(AND(HO$25&gt;$Q59,HO$24&lt;$R59),(MIN(HO$25,$R59)-MAX(HO$24,$Q59)+1),0))/HO$27)*($H59/12)/1000000)+((IF(AND(HO$24&gt;=$Q59,HO$25&lt;=$R59),HO$27,IF(AND(HO$25&gt;$Q59,HO$24&lt;$R59),(MIN(HO$25,$R59)-MAX(HO$24,$Q59)+1),0))/HO$27)*($G59/12)/1000000)+((IF(AND(HO$24&gt;=$Q59,HO$25&lt;=$R59),HO$27,IF(AND(HO$25&gt;$Q59,HO$24&lt;$R59),(MIN(HO$25,$R59)-MAX(HO$24,$Q59)+1),0))/HO$27)*($P59/12)/1000000)</f>
        <v>1.2637608124999999</v>
      </c>
      <c r="HP59" s="471">
        <f t="shared" si="475"/>
        <v>1.2637608124999999</v>
      </c>
      <c r="HQ59" s="471">
        <f t="shared" si="475"/>
        <v>1.2637608124999999</v>
      </c>
      <c r="HR59" s="471">
        <f t="shared" si="475"/>
        <v>1.2637608124999999</v>
      </c>
      <c r="HS59" s="471">
        <f t="shared" si="475"/>
        <v>1.2637608124999999</v>
      </c>
      <c r="HT59" s="471">
        <f t="shared" si="475"/>
        <v>1.2637608124999999</v>
      </c>
      <c r="HU59" s="471">
        <f t="shared" si="475"/>
        <v>1.2637608124999999</v>
      </c>
      <c r="HV59" s="471">
        <f t="shared" si="475"/>
        <v>1.2637608124999999</v>
      </c>
      <c r="HW59" s="471">
        <f t="shared" si="475"/>
        <v>1.2637608124999999</v>
      </c>
      <c r="HX59" s="471">
        <f t="shared" si="475"/>
        <v>1.2637608124999999</v>
      </c>
      <c r="HY59" s="471">
        <f t="shared" si="475"/>
        <v>1.2637608124999999</v>
      </c>
      <c r="HZ59" s="471">
        <f t="shared" si="475"/>
        <v>1.2637608124999999</v>
      </c>
      <c r="IA59" s="471">
        <f t="shared" si="475"/>
        <v>1.2637608124999999</v>
      </c>
      <c r="IB59" s="471">
        <f t="shared" si="475"/>
        <v>1.2637608124999999</v>
      </c>
      <c r="IC59" s="471">
        <f t="shared" si="475"/>
        <v>1.2637608124999999</v>
      </c>
      <c r="ID59" s="471">
        <f t="shared" si="475"/>
        <v>1.2637608124999999</v>
      </c>
      <c r="IE59" s="471">
        <f t="shared" ref="IE59:IT74" si="476">((IF(AND(IE$24&gt;=$Q59,IE$25&lt;=$R59),IE$27,IF(AND(IE$25&gt;$Q59,IE$24&lt;$R59),(MIN(IE$25,$R59)-MAX(IE$24,$Q59)+1),0))/IE$27)*($H59/12)/1000000)+((IF(AND(IE$24&gt;=$Q59,IE$25&lt;=$R59),IE$27,IF(AND(IE$25&gt;$Q59,IE$24&lt;$R59),(MIN(IE$25,$R59)-MAX(IE$24,$Q59)+1),0))/IE$27)*($G59/12)/1000000)+((IF(AND(IE$24&gt;=$Q59,IE$25&lt;=$R59),IE$27,IF(AND(IE$25&gt;$Q59,IE$24&lt;$R59),(MIN(IE$25,$R59)-MAX(IE$24,$Q59)+1),0))/IE$27)*($P59/12)/1000000)</f>
        <v>1.2637608124999999</v>
      </c>
      <c r="IF59" s="471">
        <f t="shared" si="476"/>
        <v>1.2637608124999999</v>
      </c>
      <c r="IG59" s="471">
        <f t="shared" si="476"/>
        <v>1.2637608124999999</v>
      </c>
      <c r="IH59" s="471">
        <f t="shared" si="476"/>
        <v>1.2637608124999999</v>
      </c>
      <c r="II59" s="471">
        <f t="shared" si="476"/>
        <v>1.2637608124999999</v>
      </c>
      <c r="IJ59" s="471">
        <f t="shared" si="476"/>
        <v>1.2637608124999999</v>
      </c>
      <c r="IK59" s="471">
        <f t="shared" si="476"/>
        <v>1.2637608124999999</v>
      </c>
      <c r="IL59" s="471">
        <f t="shared" si="476"/>
        <v>1.2637608124999999</v>
      </c>
      <c r="IM59" s="471">
        <f t="shared" si="476"/>
        <v>1.2637608124999999</v>
      </c>
      <c r="IN59" s="471">
        <f t="shared" si="476"/>
        <v>1.2637608124999999</v>
      </c>
      <c r="IO59" s="471">
        <f t="shared" si="476"/>
        <v>1.2637608124999999</v>
      </c>
      <c r="IP59" s="471">
        <f t="shared" si="476"/>
        <v>1.2637608124999999</v>
      </c>
      <c r="IQ59" s="471">
        <f t="shared" si="476"/>
        <v>1.2637608124999999</v>
      </c>
      <c r="IR59" s="471">
        <f t="shared" si="476"/>
        <v>1.2637608124999999</v>
      </c>
      <c r="IS59" s="471">
        <f t="shared" si="476"/>
        <v>1.2637608124999999</v>
      </c>
      <c r="IT59" s="471">
        <f t="shared" si="476"/>
        <v>1.2637608124999999</v>
      </c>
      <c r="IU59" s="471">
        <f t="shared" ref="IU59:JJ74" si="477">((IF(AND(IU$24&gt;=$Q59,IU$25&lt;=$R59),IU$27,IF(AND(IU$25&gt;$Q59,IU$24&lt;$R59),(MIN(IU$25,$R59)-MAX(IU$24,$Q59)+1),0))/IU$27)*($H59/12)/1000000)+((IF(AND(IU$24&gt;=$Q59,IU$25&lt;=$R59),IU$27,IF(AND(IU$25&gt;$Q59,IU$24&lt;$R59),(MIN(IU$25,$R59)-MAX(IU$24,$Q59)+1),0))/IU$27)*($G59/12)/1000000)+((IF(AND(IU$24&gt;=$Q59,IU$25&lt;=$R59),IU$27,IF(AND(IU$25&gt;$Q59,IU$24&lt;$R59),(MIN(IU$25,$R59)-MAX(IU$24,$Q59)+1),0))/IU$27)*($P59/12)/1000000)</f>
        <v>1.2637608124999999</v>
      </c>
      <c r="IV59" s="471">
        <f t="shared" si="477"/>
        <v>1.2637608124999999</v>
      </c>
      <c r="IW59" s="471">
        <f t="shared" si="477"/>
        <v>1.2637608124999999</v>
      </c>
      <c r="IX59" s="471">
        <f t="shared" si="477"/>
        <v>1.2637608124999999</v>
      </c>
      <c r="IY59" s="471">
        <f t="shared" si="477"/>
        <v>1.2637608124999999</v>
      </c>
      <c r="IZ59" s="471">
        <f t="shared" si="477"/>
        <v>1.2637608124999999</v>
      </c>
      <c r="JA59" s="471">
        <f t="shared" si="477"/>
        <v>1.2637608124999999</v>
      </c>
      <c r="JB59" s="471">
        <f t="shared" si="477"/>
        <v>1.2637608124999999</v>
      </c>
      <c r="JC59" s="471">
        <f t="shared" si="477"/>
        <v>1.2637608124999999</v>
      </c>
      <c r="JD59" s="471">
        <f t="shared" si="477"/>
        <v>1.2637608124999999</v>
      </c>
      <c r="JE59" s="471">
        <f t="shared" si="477"/>
        <v>1.2637608124999999</v>
      </c>
      <c r="JF59" s="471">
        <f t="shared" si="477"/>
        <v>1.2637608124999999</v>
      </c>
      <c r="JG59" s="471">
        <f t="shared" si="477"/>
        <v>1.2637608124999999</v>
      </c>
      <c r="JH59" s="471">
        <f t="shared" si="477"/>
        <v>1.2637608124999999</v>
      </c>
      <c r="JI59" s="471">
        <f t="shared" si="477"/>
        <v>1.2637608124999999</v>
      </c>
      <c r="JJ59" s="471">
        <f t="shared" si="477"/>
        <v>1.2637608124999999</v>
      </c>
      <c r="JK59" s="471">
        <f t="shared" ref="JK59:JZ74" si="478">((IF(AND(JK$24&gt;=$Q59,JK$25&lt;=$R59),JK$27,IF(AND(JK$25&gt;$Q59,JK$24&lt;$R59),(MIN(JK$25,$R59)-MAX(JK$24,$Q59)+1),0))/JK$27)*($H59/12)/1000000)+((IF(AND(JK$24&gt;=$Q59,JK$25&lt;=$R59),JK$27,IF(AND(JK$25&gt;$Q59,JK$24&lt;$R59),(MIN(JK$25,$R59)-MAX(JK$24,$Q59)+1),0))/JK$27)*($G59/12)/1000000)+((IF(AND(JK$24&gt;=$Q59,JK$25&lt;=$R59),JK$27,IF(AND(JK$25&gt;$Q59,JK$24&lt;$R59),(MIN(JK$25,$R59)-MAX(JK$24,$Q59)+1),0))/JK$27)*($P59/12)/1000000)</f>
        <v>1.2637608124999999</v>
      </c>
      <c r="JL59" s="471">
        <f t="shared" si="478"/>
        <v>1.2637608124999999</v>
      </c>
      <c r="JM59" s="471">
        <f t="shared" si="478"/>
        <v>1.2637608124999999</v>
      </c>
      <c r="JN59" s="471">
        <f t="shared" si="478"/>
        <v>1.2637608124999999</v>
      </c>
      <c r="JO59" s="471">
        <f t="shared" si="478"/>
        <v>1.2637608124999999</v>
      </c>
      <c r="JP59" s="471">
        <f t="shared" si="478"/>
        <v>1.2637608124999999</v>
      </c>
      <c r="JQ59" s="471">
        <f t="shared" si="478"/>
        <v>1.2637608124999999</v>
      </c>
      <c r="JR59" s="471">
        <f t="shared" si="478"/>
        <v>1.2637608124999999</v>
      </c>
      <c r="JS59" s="471">
        <f t="shared" si="478"/>
        <v>1.2637608124999999</v>
      </c>
      <c r="JT59" s="471">
        <f t="shared" si="478"/>
        <v>1.2637608124999999</v>
      </c>
      <c r="JU59" s="471">
        <f t="shared" si="478"/>
        <v>1.2637608124999999</v>
      </c>
      <c r="JV59" s="471">
        <f t="shared" si="478"/>
        <v>1.2637608124999999</v>
      </c>
      <c r="JW59" s="471">
        <f t="shared" si="478"/>
        <v>1.2637608124999999</v>
      </c>
      <c r="JX59" s="471">
        <f t="shared" si="478"/>
        <v>1.2637608124999999</v>
      </c>
      <c r="JY59" s="471">
        <f t="shared" si="478"/>
        <v>1.2637608124999999</v>
      </c>
      <c r="JZ59" s="471">
        <f t="shared" si="478"/>
        <v>1.2637608124999999</v>
      </c>
      <c r="KA59" s="471">
        <f t="shared" ref="KA59:KP74" si="479">((IF(AND(KA$24&gt;=$Q59,KA$25&lt;=$R59),KA$27,IF(AND(KA$25&gt;$Q59,KA$24&lt;$R59),(MIN(KA$25,$R59)-MAX(KA$24,$Q59)+1),0))/KA$27)*($H59/12)/1000000)+((IF(AND(KA$24&gt;=$Q59,KA$25&lt;=$R59),KA$27,IF(AND(KA$25&gt;$Q59,KA$24&lt;$R59),(MIN(KA$25,$R59)-MAX(KA$24,$Q59)+1),0))/KA$27)*($G59/12)/1000000)+((IF(AND(KA$24&gt;=$Q59,KA$25&lt;=$R59),KA$27,IF(AND(KA$25&gt;$Q59,KA$24&lt;$R59),(MIN(KA$25,$R59)-MAX(KA$24,$Q59)+1),0))/KA$27)*($P59/12)/1000000)</f>
        <v>1.2637608124999999</v>
      </c>
      <c r="KB59" s="471">
        <f t="shared" si="479"/>
        <v>1.2637608124999999</v>
      </c>
      <c r="KC59" s="471">
        <f t="shared" si="479"/>
        <v>1.2637608124999999</v>
      </c>
      <c r="KD59" s="471">
        <f t="shared" si="479"/>
        <v>1.2637608124999999</v>
      </c>
      <c r="KE59" s="471">
        <f t="shared" si="479"/>
        <v>1.2637608124999999</v>
      </c>
      <c r="KF59" s="471">
        <f t="shared" si="479"/>
        <v>1.2637608124999999</v>
      </c>
      <c r="KG59" s="471">
        <f t="shared" si="479"/>
        <v>1.2637608124999999</v>
      </c>
      <c r="KH59" s="471">
        <f t="shared" si="479"/>
        <v>1.2637608124999999</v>
      </c>
      <c r="KI59" s="471">
        <f t="shared" si="479"/>
        <v>1.2637608124999999</v>
      </c>
      <c r="KJ59" s="471">
        <f t="shared" si="479"/>
        <v>1.2637608124999999</v>
      </c>
      <c r="KK59" s="471">
        <f t="shared" si="479"/>
        <v>1.2637608124999999</v>
      </c>
      <c r="KL59" s="471">
        <f t="shared" si="479"/>
        <v>1.2637608124999999</v>
      </c>
      <c r="KM59" s="471">
        <f t="shared" si="479"/>
        <v>1.2637608124999999</v>
      </c>
      <c r="KN59" s="471">
        <f t="shared" si="479"/>
        <v>1.2637608124999999</v>
      </c>
      <c r="KO59" s="471">
        <f t="shared" si="479"/>
        <v>1.2637608124999999</v>
      </c>
      <c r="KP59" s="471">
        <f t="shared" si="479"/>
        <v>1.2637608124999999</v>
      </c>
      <c r="KQ59" s="471">
        <f t="shared" ref="KQ59:LF74" si="480">((IF(AND(KQ$24&gt;=$Q59,KQ$25&lt;=$R59),KQ$27,IF(AND(KQ$25&gt;$Q59,KQ$24&lt;$R59),(MIN(KQ$25,$R59)-MAX(KQ$24,$Q59)+1),0))/KQ$27)*($H59/12)/1000000)+((IF(AND(KQ$24&gt;=$Q59,KQ$25&lt;=$R59),KQ$27,IF(AND(KQ$25&gt;$Q59,KQ$24&lt;$R59),(MIN(KQ$25,$R59)-MAX(KQ$24,$Q59)+1),0))/KQ$27)*($G59/12)/1000000)+((IF(AND(KQ$24&gt;=$Q59,KQ$25&lt;=$R59),KQ$27,IF(AND(KQ$25&gt;$Q59,KQ$24&lt;$R59),(MIN(KQ$25,$R59)-MAX(KQ$24,$Q59)+1),0))/KQ$27)*($P59/12)/1000000)</f>
        <v>1.2637608124999999</v>
      </c>
      <c r="KR59" s="471">
        <f t="shared" si="480"/>
        <v>1.2637608124999999</v>
      </c>
      <c r="KS59" s="471">
        <f t="shared" si="480"/>
        <v>1.2637608124999999</v>
      </c>
      <c r="KT59" s="471">
        <f t="shared" si="480"/>
        <v>1.2637608124999999</v>
      </c>
      <c r="KU59" s="471">
        <f t="shared" si="480"/>
        <v>1.2637608124999999</v>
      </c>
      <c r="KV59" s="471">
        <f t="shared" si="480"/>
        <v>1.2637608124999999</v>
      </c>
      <c r="KW59" s="471">
        <f t="shared" si="480"/>
        <v>1.2637608124999999</v>
      </c>
      <c r="KX59" s="471">
        <f t="shared" si="480"/>
        <v>1.2637608124999999</v>
      </c>
      <c r="KY59" s="471">
        <f t="shared" si="480"/>
        <v>1.2637608124999999</v>
      </c>
      <c r="KZ59" s="471">
        <f t="shared" si="480"/>
        <v>1.2637608124999999</v>
      </c>
      <c r="LA59" s="471">
        <f t="shared" si="480"/>
        <v>1.2637608124999999</v>
      </c>
      <c r="LB59" s="471">
        <f t="shared" si="480"/>
        <v>1.2637608124999999</v>
      </c>
      <c r="LC59" s="471">
        <f t="shared" si="480"/>
        <v>1.2637608124999999</v>
      </c>
      <c r="LD59" s="471">
        <f t="shared" si="480"/>
        <v>1.2637608124999999</v>
      </c>
      <c r="LE59" s="471">
        <f t="shared" si="480"/>
        <v>1.2637608124999999</v>
      </c>
      <c r="LF59" s="471">
        <f t="shared" si="480"/>
        <v>1.2637608124999999</v>
      </c>
      <c r="LG59" s="471">
        <f t="shared" ref="LG59:LV74" si="481">((IF(AND(LG$24&gt;=$Q59,LG$25&lt;=$R59),LG$27,IF(AND(LG$25&gt;$Q59,LG$24&lt;$R59),(MIN(LG$25,$R59)-MAX(LG$24,$Q59)+1),0))/LG$27)*($H59/12)/1000000)+((IF(AND(LG$24&gt;=$Q59,LG$25&lt;=$R59),LG$27,IF(AND(LG$25&gt;$Q59,LG$24&lt;$R59),(MIN(LG$25,$R59)-MAX(LG$24,$Q59)+1),0))/LG$27)*($G59/12)/1000000)+((IF(AND(LG$24&gt;=$Q59,LG$25&lt;=$R59),LG$27,IF(AND(LG$25&gt;$Q59,LG$24&lt;$R59),(MIN(LG$25,$R59)-MAX(LG$24,$Q59)+1),0))/LG$27)*($P59/12)/1000000)</f>
        <v>1.2637608124999999</v>
      </c>
      <c r="LH59" s="471">
        <f t="shared" si="481"/>
        <v>1.2637608124999999</v>
      </c>
      <c r="LI59" s="471">
        <f t="shared" si="481"/>
        <v>1.2637608124999999</v>
      </c>
      <c r="LJ59" s="471">
        <f t="shared" si="481"/>
        <v>1.2637608124999999</v>
      </c>
      <c r="LK59" s="471">
        <f t="shared" si="481"/>
        <v>1.2637608124999999</v>
      </c>
      <c r="LL59" s="471">
        <f t="shared" si="481"/>
        <v>1.2637608124999999</v>
      </c>
      <c r="LM59" s="471">
        <f t="shared" si="481"/>
        <v>1.2637608124999999</v>
      </c>
      <c r="LN59" s="471">
        <f t="shared" si="481"/>
        <v>1.2637608124999999</v>
      </c>
      <c r="LO59" s="471">
        <f t="shared" si="481"/>
        <v>1.2637608124999999</v>
      </c>
      <c r="LP59" s="471">
        <f t="shared" si="481"/>
        <v>1.2637608124999999</v>
      </c>
      <c r="LQ59" s="471">
        <f t="shared" si="481"/>
        <v>1.2637608124999999</v>
      </c>
      <c r="LR59" s="471">
        <f t="shared" si="481"/>
        <v>1.2637608124999999</v>
      </c>
      <c r="LS59" s="471">
        <f t="shared" si="481"/>
        <v>1.2637608124999999</v>
      </c>
      <c r="LT59" s="471">
        <f t="shared" si="481"/>
        <v>1.2637608124999999</v>
      </c>
      <c r="LU59" s="471">
        <f t="shared" si="481"/>
        <v>1.2637608124999999</v>
      </c>
      <c r="LV59" s="471">
        <f t="shared" si="481"/>
        <v>1.2637608124999999</v>
      </c>
      <c r="LW59" s="471">
        <f t="shared" ref="LW59:ML74" si="482">((IF(AND(LW$24&gt;=$Q59,LW$25&lt;=$R59),LW$27,IF(AND(LW$25&gt;$Q59,LW$24&lt;$R59),(MIN(LW$25,$R59)-MAX(LW$24,$Q59)+1),0))/LW$27)*($H59/12)/1000000)+((IF(AND(LW$24&gt;=$Q59,LW$25&lt;=$R59),LW$27,IF(AND(LW$25&gt;$Q59,LW$24&lt;$R59),(MIN(LW$25,$R59)-MAX(LW$24,$Q59)+1),0))/LW$27)*($G59/12)/1000000)+((IF(AND(LW$24&gt;=$Q59,LW$25&lt;=$R59),LW$27,IF(AND(LW$25&gt;$Q59,LW$24&lt;$R59),(MIN(LW$25,$R59)-MAX(LW$24,$Q59)+1),0))/LW$27)*($P59/12)/1000000)</f>
        <v>1.2637608124999999</v>
      </c>
      <c r="LX59" s="471">
        <f t="shared" si="482"/>
        <v>1.2637608124999999</v>
      </c>
      <c r="LY59" s="471">
        <f t="shared" si="482"/>
        <v>1.2637608124999999</v>
      </c>
      <c r="LZ59" s="471">
        <f t="shared" si="482"/>
        <v>1.2637608124999999</v>
      </c>
      <c r="MA59" s="471">
        <f t="shared" si="482"/>
        <v>1.2637608124999999</v>
      </c>
      <c r="MB59" s="471">
        <f t="shared" si="482"/>
        <v>1.2637608124999999</v>
      </c>
      <c r="MC59" s="471">
        <f t="shared" si="482"/>
        <v>1.2637608124999999</v>
      </c>
      <c r="MD59" s="471">
        <f t="shared" si="482"/>
        <v>1.2637608124999999</v>
      </c>
      <c r="ME59" s="471">
        <f t="shared" si="482"/>
        <v>1.2637608124999999</v>
      </c>
      <c r="MF59" s="471">
        <f t="shared" si="482"/>
        <v>1.2637608124999999</v>
      </c>
      <c r="MG59" s="471">
        <f t="shared" si="482"/>
        <v>1.2637608124999999</v>
      </c>
      <c r="MH59" s="471">
        <f t="shared" si="482"/>
        <v>1.2637608124999999</v>
      </c>
      <c r="MI59" s="471">
        <f t="shared" si="482"/>
        <v>1.2637608124999999</v>
      </c>
      <c r="MJ59" s="471">
        <f t="shared" si="482"/>
        <v>1.2637608124999999</v>
      </c>
      <c r="MK59" s="471">
        <f t="shared" si="482"/>
        <v>1.2637608124999999</v>
      </c>
      <c r="ML59" s="471">
        <f t="shared" si="482"/>
        <v>1.2637608124999999</v>
      </c>
      <c r="MM59" s="471">
        <f t="shared" ref="MM59:NB74" si="483">((IF(AND(MM$24&gt;=$Q59,MM$25&lt;=$R59),MM$27,IF(AND(MM$25&gt;$Q59,MM$24&lt;$R59),(MIN(MM$25,$R59)-MAX(MM$24,$Q59)+1),0))/MM$27)*($H59/12)/1000000)+((IF(AND(MM$24&gt;=$Q59,MM$25&lt;=$R59),MM$27,IF(AND(MM$25&gt;$Q59,MM$24&lt;$R59),(MIN(MM$25,$R59)-MAX(MM$24,$Q59)+1),0))/MM$27)*($G59/12)/1000000)+((IF(AND(MM$24&gt;=$Q59,MM$25&lt;=$R59),MM$27,IF(AND(MM$25&gt;$Q59,MM$24&lt;$R59),(MIN(MM$25,$R59)-MAX(MM$24,$Q59)+1),0))/MM$27)*($P59/12)/1000000)</f>
        <v>1.2637608124999999</v>
      </c>
      <c r="MN59" s="471">
        <f t="shared" si="483"/>
        <v>1.2637608124999999</v>
      </c>
      <c r="MO59" s="471">
        <f t="shared" si="483"/>
        <v>1.2637608124999999</v>
      </c>
      <c r="MP59" s="471">
        <f t="shared" si="483"/>
        <v>1.2637608124999999</v>
      </c>
      <c r="MQ59" s="471">
        <f t="shared" si="483"/>
        <v>1.2637608124999999</v>
      </c>
      <c r="MR59" s="471">
        <f t="shared" si="483"/>
        <v>1.2637608124999999</v>
      </c>
      <c r="MS59" s="471">
        <f t="shared" si="483"/>
        <v>1.2637608124999999</v>
      </c>
      <c r="MT59" s="471">
        <f t="shared" si="483"/>
        <v>1.2637608124999999</v>
      </c>
      <c r="MU59" s="471">
        <f t="shared" si="483"/>
        <v>1.2637608124999999</v>
      </c>
      <c r="MV59" s="471">
        <f t="shared" si="483"/>
        <v>1.2637608124999999</v>
      </c>
      <c r="MW59" s="471">
        <f t="shared" si="483"/>
        <v>1.2637608124999999</v>
      </c>
      <c r="MX59" s="471">
        <f t="shared" si="483"/>
        <v>1.2637608124999999</v>
      </c>
      <c r="MY59" s="471">
        <f t="shared" si="483"/>
        <v>1.2637608124999999</v>
      </c>
      <c r="MZ59" s="471">
        <f t="shared" si="483"/>
        <v>1.2637608124999999</v>
      </c>
      <c r="NA59" s="471">
        <f t="shared" si="483"/>
        <v>1.2637608124999999</v>
      </c>
      <c r="NB59" s="471">
        <f t="shared" si="483"/>
        <v>1.2637608124999999</v>
      </c>
      <c r="NC59" s="471">
        <f t="shared" ref="NC59:NR74" si="484">((IF(AND(NC$24&gt;=$Q59,NC$25&lt;=$R59),NC$27,IF(AND(NC$25&gt;$Q59,NC$24&lt;$R59),(MIN(NC$25,$R59)-MAX(NC$24,$Q59)+1),0))/NC$27)*($H59/12)/1000000)+((IF(AND(NC$24&gt;=$Q59,NC$25&lt;=$R59),NC$27,IF(AND(NC$25&gt;$Q59,NC$24&lt;$R59),(MIN(NC$25,$R59)-MAX(NC$24,$Q59)+1),0))/NC$27)*($G59/12)/1000000)+((IF(AND(NC$24&gt;=$Q59,NC$25&lt;=$R59),NC$27,IF(AND(NC$25&gt;$Q59,NC$24&lt;$R59),(MIN(NC$25,$R59)-MAX(NC$24,$Q59)+1),0))/NC$27)*($P59/12)/1000000)</f>
        <v>1.2637608124999999</v>
      </c>
      <c r="ND59" s="471">
        <f t="shared" si="484"/>
        <v>1.2637608124999999</v>
      </c>
      <c r="NE59" s="471">
        <f t="shared" si="484"/>
        <v>1.1414613790322579</v>
      </c>
      <c r="NF59" s="471">
        <f t="shared" si="484"/>
        <v>0</v>
      </c>
      <c r="NG59" s="471">
        <f t="shared" si="484"/>
        <v>0</v>
      </c>
      <c r="NH59" s="471">
        <f t="shared" si="484"/>
        <v>0</v>
      </c>
      <c r="NI59" s="471">
        <f t="shared" si="484"/>
        <v>0</v>
      </c>
      <c r="NJ59" s="471">
        <f t="shared" si="484"/>
        <v>0</v>
      </c>
      <c r="NK59" s="471">
        <f t="shared" si="484"/>
        <v>0</v>
      </c>
      <c r="NL59" s="471">
        <f t="shared" si="484"/>
        <v>0</v>
      </c>
      <c r="NM59" s="471">
        <f t="shared" si="484"/>
        <v>0</v>
      </c>
      <c r="NN59" s="471">
        <f t="shared" si="484"/>
        <v>0</v>
      </c>
      <c r="NO59" s="471">
        <f t="shared" si="484"/>
        <v>0</v>
      </c>
      <c r="NP59" s="471">
        <f t="shared" si="484"/>
        <v>0</v>
      </c>
      <c r="NQ59" s="471">
        <f t="shared" si="484"/>
        <v>0</v>
      </c>
      <c r="NR59" s="471">
        <f t="shared" si="484"/>
        <v>0</v>
      </c>
      <c r="NS59" s="471">
        <f t="shared" ref="NS59:OH74" si="485">((IF(AND(NS$24&gt;=$Q59,NS$25&lt;=$R59),NS$27,IF(AND(NS$25&gt;$Q59,NS$24&lt;$R59),(MIN(NS$25,$R59)-MAX(NS$24,$Q59)+1),0))/NS$27)*($H59/12)/1000000)+((IF(AND(NS$24&gt;=$Q59,NS$25&lt;=$R59),NS$27,IF(AND(NS$25&gt;$Q59,NS$24&lt;$R59),(MIN(NS$25,$R59)-MAX(NS$24,$Q59)+1),0))/NS$27)*($G59/12)/1000000)+((IF(AND(NS$24&gt;=$Q59,NS$25&lt;=$R59),NS$27,IF(AND(NS$25&gt;$Q59,NS$24&lt;$R59),(MIN(NS$25,$R59)-MAX(NS$24,$Q59)+1),0))/NS$27)*($P59/12)/1000000)</f>
        <v>0</v>
      </c>
      <c r="NT59" s="471">
        <f t="shared" si="485"/>
        <v>0</v>
      </c>
      <c r="NU59" s="471">
        <f t="shared" si="485"/>
        <v>0</v>
      </c>
      <c r="NV59" s="471">
        <f t="shared" si="485"/>
        <v>0</v>
      </c>
      <c r="NW59" s="471">
        <f t="shared" si="485"/>
        <v>0</v>
      </c>
      <c r="NX59" s="471">
        <f t="shared" si="485"/>
        <v>0</v>
      </c>
      <c r="NY59" s="471">
        <f t="shared" si="485"/>
        <v>0</v>
      </c>
      <c r="NZ59" s="471">
        <f t="shared" si="485"/>
        <v>0</v>
      </c>
      <c r="OA59" s="471">
        <f t="shared" si="485"/>
        <v>0</v>
      </c>
      <c r="OB59" s="471">
        <f t="shared" si="485"/>
        <v>0</v>
      </c>
      <c r="OC59" s="471">
        <f t="shared" si="485"/>
        <v>0</v>
      </c>
      <c r="OD59" s="471">
        <f t="shared" si="485"/>
        <v>0</v>
      </c>
      <c r="OE59" s="471">
        <f t="shared" si="485"/>
        <v>0</v>
      </c>
      <c r="OF59" s="471">
        <f t="shared" si="485"/>
        <v>0</v>
      </c>
      <c r="OG59" s="471">
        <f t="shared" si="485"/>
        <v>0</v>
      </c>
      <c r="OH59" s="471">
        <f t="shared" si="485"/>
        <v>0</v>
      </c>
      <c r="OI59" s="471">
        <f t="shared" ref="OI59:OX74" si="486">((IF(AND(OI$24&gt;=$Q59,OI$25&lt;=$R59),OI$27,IF(AND(OI$25&gt;$Q59,OI$24&lt;$R59),(MIN(OI$25,$R59)-MAX(OI$24,$Q59)+1),0))/OI$27)*($H59/12)/1000000)+((IF(AND(OI$24&gt;=$Q59,OI$25&lt;=$R59),OI$27,IF(AND(OI$25&gt;$Q59,OI$24&lt;$R59),(MIN(OI$25,$R59)-MAX(OI$24,$Q59)+1),0))/OI$27)*($G59/12)/1000000)+((IF(AND(OI$24&gt;=$Q59,OI$25&lt;=$R59),OI$27,IF(AND(OI$25&gt;$Q59,OI$24&lt;$R59),(MIN(OI$25,$R59)-MAX(OI$24,$Q59)+1),0))/OI$27)*($P59/12)/1000000)</f>
        <v>0</v>
      </c>
      <c r="OJ59" s="471">
        <f t="shared" si="486"/>
        <v>0</v>
      </c>
      <c r="OK59" s="471">
        <f t="shared" si="486"/>
        <v>0</v>
      </c>
      <c r="OL59" s="471">
        <f t="shared" si="486"/>
        <v>0</v>
      </c>
      <c r="OM59" s="471">
        <f t="shared" si="486"/>
        <v>0</v>
      </c>
      <c r="ON59" s="471">
        <f t="shared" si="486"/>
        <v>0</v>
      </c>
      <c r="OO59" s="471">
        <f t="shared" si="486"/>
        <v>0</v>
      </c>
      <c r="OP59" s="471">
        <f t="shared" si="486"/>
        <v>0</v>
      </c>
      <c r="OQ59" s="471">
        <f t="shared" si="486"/>
        <v>0</v>
      </c>
      <c r="OR59" s="471">
        <f t="shared" si="486"/>
        <v>0</v>
      </c>
      <c r="OS59" s="471">
        <f t="shared" si="486"/>
        <v>0</v>
      </c>
      <c r="OT59" s="471">
        <f t="shared" si="486"/>
        <v>0</v>
      </c>
      <c r="OU59" s="471">
        <f t="shared" si="486"/>
        <v>0</v>
      </c>
      <c r="OV59" s="471">
        <f t="shared" si="486"/>
        <v>0</v>
      </c>
      <c r="OW59" s="471">
        <f t="shared" si="486"/>
        <v>0</v>
      </c>
      <c r="OX59" s="471">
        <f t="shared" si="486"/>
        <v>0</v>
      </c>
      <c r="OY59" s="471">
        <f t="shared" ref="OY59:PN74" si="487">((IF(AND(OY$24&gt;=$Q59,OY$25&lt;=$R59),OY$27,IF(AND(OY$25&gt;$Q59,OY$24&lt;$R59),(MIN(OY$25,$R59)-MAX(OY$24,$Q59)+1),0))/OY$27)*($H59/12)/1000000)+((IF(AND(OY$24&gt;=$Q59,OY$25&lt;=$R59),OY$27,IF(AND(OY$25&gt;$Q59,OY$24&lt;$R59),(MIN(OY$25,$R59)-MAX(OY$24,$Q59)+1),0))/OY$27)*($G59/12)/1000000)+((IF(AND(OY$24&gt;=$Q59,OY$25&lt;=$R59),OY$27,IF(AND(OY$25&gt;$Q59,OY$24&lt;$R59),(MIN(OY$25,$R59)-MAX(OY$24,$Q59)+1),0))/OY$27)*($P59/12)/1000000)</f>
        <v>0</v>
      </c>
      <c r="OZ59" s="471">
        <f t="shared" si="487"/>
        <v>0</v>
      </c>
      <c r="PA59" s="471">
        <f t="shared" si="487"/>
        <v>0</v>
      </c>
      <c r="PB59" s="471">
        <f t="shared" si="487"/>
        <v>0</v>
      </c>
      <c r="PC59" s="471">
        <f t="shared" si="487"/>
        <v>0</v>
      </c>
      <c r="PD59" s="471">
        <f t="shared" si="487"/>
        <v>0</v>
      </c>
      <c r="PE59" s="471">
        <f t="shared" si="487"/>
        <v>0</v>
      </c>
      <c r="PF59" s="471">
        <f t="shared" si="487"/>
        <v>0</v>
      </c>
      <c r="PG59" s="471">
        <f t="shared" si="487"/>
        <v>0</v>
      </c>
      <c r="PH59" s="471">
        <f t="shared" si="487"/>
        <v>0</v>
      </c>
      <c r="PI59" s="471">
        <f t="shared" si="487"/>
        <v>0</v>
      </c>
      <c r="PJ59" s="471">
        <f t="shared" si="487"/>
        <v>0</v>
      </c>
      <c r="PK59" s="471">
        <f t="shared" si="487"/>
        <v>0</v>
      </c>
      <c r="PL59" s="471">
        <f t="shared" si="487"/>
        <v>0</v>
      </c>
      <c r="PM59" s="471">
        <f t="shared" si="487"/>
        <v>0</v>
      </c>
      <c r="PN59" s="471">
        <f t="shared" si="487"/>
        <v>0</v>
      </c>
      <c r="PO59" s="471">
        <f t="shared" ref="PO59:QD74" si="488">((IF(AND(PO$24&gt;=$Q59,PO$25&lt;=$R59),PO$27,IF(AND(PO$25&gt;$Q59,PO$24&lt;$R59),(MIN(PO$25,$R59)-MAX(PO$24,$Q59)+1),0))/PO$27)*($H59/12)/1000000)+((IF(AND(PO$24&gt;=$Q59,PO$25&lt;=$R59),PO$27,IF(AND(PO$25&gt;$Q59,PO$24&lt;$R59),(MIN(PO$25,$R59)-MAX(PO$24,$Q59)+1),0))/PO$27)*($G59/12)/1000000)+((IF(AND(PO$24&gt;=$Q59,PO$25&lt;=$R59),PO$27,IF(AND(PO$25&gt;$Q59,PO$24&lt;$R59),(MIN(PO$25,$R59)-MAX(PO$24,$Q59)+1),0))/PO$27)*($P59/12)/1000000)</f>
        <v>0</v>
      </c>
      <c r="PP59" s="471">
        <f t="shared" si="488"/>
        <v>0</v>
      </c>
      <c r="PQ59" s="471">
        <f t="shared" si="488"/>
        <v>0</v>
      </c>
      <c r="PR59" s="471">
        <f t="shared" si="488"/>
        <v>0</v>
      </c>
      <c r="PS59" s="471">
        <f t="shared" si="488"/>
        <v>0</v>
      </c>
      <c r="PT59" s="471">
        <f t="shared" si="488"/>
        <v>0</v>
      </c>
      <c r="PU59" s="471">
        <f t="shared" si="488"/>
        <v>0</v>
      </c>
      <c r="PV59" s="471">
        <f t="shared" si="488"/>
        <v>0</v>
      </c>
      <c r="PW59" s="471">
        <f t="shared" si="488"/>
        <v>0</v>
      </c>
      <c r="PX59" s="471">
        <f t="shared" si="488"/>
        <v>0</v>
      </c>
      <c r="PY59" s="471">
        <f t="shared" si="488"/>
        <v>0</v>
      </c>
      <c r="PZ59" s="471">
        <f t="shared" si="488"/>
        <v>0</v>
      </c>
      <c r="QA59" s="471">
        <f t="shared" si="488"/>
        <v>0</v>
      </c>
      <c r="QB59" s="471">
        <f t="shared" si="488"/>
        <v>0</v>
      </c>
      <c r="QC59" s="471">
        <f t="shared" si="488"/>
        <v>0</v>
      </c>
      <c r="QD59" s="471">
        <f t="shared" si="488"/>
        <v>0</v>
      </c>
      <c r="QE59" s="471">
        <f t="shared" ref="QE59:QT74" si="489">((IF(AND(QE$24&gt;=$Q59,QE$25&lt;=$R59),QE$27,IF(AND(QE$25&gt;$Q59,QE$24&lt;$R59),(MIN(QE$25,$R59)-MAX(QE$24,$Q59)+1),0))/QE$27)*($H59/12)/1000000)+((IF(AND(QE$24&gt;=$Q59,QE$25&lt;=$R59),QE$27,IF(AND(QE$25&gt;$Q59,QE$24&lt;$R59),(MIN(QE$25,$R59)-MAX(QE$24,$Q59)+1),0))/QE$27)*($G59/12)/1000000)+((IF(AND(QE$24&gt;=$Q59,QE$25&lt;=$R59),QE$27,IF(AND(QE$25&gt;$Q59,QE$24&lt;$R59),(MIN(QE$25,$R59)-MAX(QE$24,$Q59)+1),0))/QE$27)*($P59/12)/1000000)</f>
        <v>0</v>
      </c>
      <c r="QF59" s="471">
        <f t="shared" si="489"/>
        <v>0</v>
      </c>
      <c r="QG59" s="471">
        <f t="shared" si="489"/>
        <v>0</v>
      </c>
      <c r="QH59" s="471">
        <f t="shared" si="489"/>
        <v>0</v>
      </c>
      <c r="QI59" s="471">
        <f t="shared" si="489"/>
        <v>0</v>
      </c>
      <c r="QJ59" s="471">
        <f t="shared" si="489"/>
        <v>0</v>
      </c>
      <c r="QK59" s="471">
        <f t="shared" si="489"/>
        <v>0</v>
      </c>
      <c r="QL59" s="471">
        <f t="shared" si="489"/>
        <v>0</v>
      </c>
      <c r="QM59" s="471">
        <f t="shared" si="489"/>
        <v>0</v>
      </c>
      <c r="QN59" s="471">
        <f t="shared" si="489"/>
        <v>0</v>
      </c>
      <c r="QO59" s="471">
        <f t="shared" si="489"/>
        <v>0</v>
      </c>
      <c r="QP59" s="471">
        <f t="shared" si="489"/>
        <v>0</v>
      </c>
      <c r="QQ59" s="471">
        <f t="shared" si="489"/>
        <v>0</v>
      </c>
      <c r="QR59" s="471">
        <f t="shared" si="489"/>
        <v>0</v>
      </c>
      <c r="QS59" s="471">
        <f t="shared" si="489"/>
        <v>0</v>
      </c>
      <c r="QT59" s="471">
        <f t="shared" si="489"/>
        <v>0</v>
      </c>
      <c r="QU59" s="471">
        <f t="shared" ref="QU59:RJ74" si="490">((IF(AND(QU$24&gt;=$Q59,QU$25&lt;=$R59),QU$27,IF(AND(QU$25&gt;$Q59,QU$24&lt;$R59),(MIN(QU$25,$R59)-MAX(QU$24,$Q59)+1),0))/QU$27)*($H59/12)/1000000)+((IF(AND(QU$24&gt;=$Q59,QU$25&lt;=$R59),QU$27,IF(AND(QU$25&gt;$Q59,QU$24&lt;$R59),(MIN(QU$25,$R59)-MAX(QU$24,$Q59)+1),0))/QU$27)*($G59/12)/1000000)+((IF(AND(QU$24&gt;=$Q59,QU$25&lt;=$R59),QU$27,IF(AND(QU$25&gt;$Q59,QU$24&lt;$R59),(MIN(QU$25,$R59)-MAX(QU$24,$Q59)+1),0))/QU$27)*($P59/12)/1000000)</f>
        <v>0</v>
      </c>
      <c r="QV59" s="471">
        <f t="shared" si="490"/>
        <v>0</v>
      </c>
      <c r="QW59" s="471">
        <f t="shared" si="490"/>
        <v>0</v>
      </c>
      <c r="QX59" s="471">
        <f t="shared" si="490"/>
        <v>0</v>
      </c>
      <c r="QY59" s="471">
        <f t="shared" si="490"/>
        <v>0</v>
      </c>
      <c r="QZ59" s="471">
        <f t="shared" si="490"/>
        <v>0</v>
      </c>
      <c r="RA59" s="471">
        <f t="shared" si="490"/>
        <v>0</v>
      </c>
      <c r="RB59" s="471">
        <f t="shared" si="490"/>
        <v>0</v>
      </c>
      <c r="RC59" s="471">
        <f t="shared" si="490"/>
        <v>0</v>
      </c>
      <c r="RD59" s="471">
        <f t="shared" si="490"/>
        <v>0</v>
      </c>
      <c r="RE59" s="471">
        <f t="shared" si="490"/>
        <v>0</v>
      </c>
      <c r="RF59" s="471">
        <f t="shared" si="490"/>
        <v>0</v>
      </c>
      <c r="RG59" s="471">
        <f t="shared" si="490"/>
        <v>0</v>
      </c>
      <c r="RH59" s="471">
        <f t="shared" si="490"/>
        <v>0</v>
      </c>
      <c r="RI59" s="471">
        <f t="shared" si="490"/>
        <v>0</v>
      </c>
      <c r="RJ59" s="471">
        <f t="shared" si="490"/>
        <v>0</v>
      </c>
      <c r="RK59" s="471">
        <f t="shared" ref="RK59:RZ74" si="491">((IF(AND(RK$24&gt;=$Q59,RK$25&lt;=$R59),RK$27,IF(AND(RK$25&gt;$Q59,RK$24&lt;$R59),(MIN(RK$25,$R59)-MAX(RK$24,$Q59)+1),0))/RK$27)*($H59/12)/1000000)+((IF(AND(RK$24&gt;=$Q59,RK$25&lt;=$R59),RK$27,IF(AND(RK$25&gt;$Q59,RK$24&lt;$R59),(MIN(RK$25,$R59)-MAX(RK$24,$Q59)+1),0))/RK$27)*($G59/12)/1000000)+((IF(AND(RK$24&gt;=$Q59,RK$25&lt;=$R59),RK$27,IF(AND(RK$25&gt;$Q59,RK$24&lt;$R59),(MIN(RK$25,$R59)-MAX(RK$24,$Q59)+1),0))/RK$27)*($P59/12)/1000000)</f>
        <v>0</v>
      </c>
      <c r="RL59" s="471">
        <f t="shared" si="491"/>
        <v>0</v>
      </c>
      <c r="RM59" s="471">
        <f t="shared" si="491"/>
        <v>0</v>
      </c>
      <c r="RN59" s="471">
        <f t="shared" si="491"/>
        <v>0</v>
      </c>
      <c r="RO59" s="471">
        <f t="shared" si="491"/>
        <v>0</v>
      </c>
      <c r="RP59" s="471">
        <f t="shared" si="491"/>
        <v>0</v>
      </c>
      <c r="RQ59" s="471">
        <f t="shared" si="491"/>
        <v>0</v>
      </c>
      <c r="RR59" s="471">
        <f t="shared" si="491"/>
        <v>0</v>
      </c>
      <c r="RS59" s="471">
        <f t="shared" si="491"/>
        <v>0</v>
      </c>
      <c r="RT59" s="471">
        <f t="shared" si="491"/>
        <v>0</v>
      </c>
      <c r="RU59" s="471">
        <f t="shared" si="491"/>
        <v>0</v>
      </c>
      <c r="RV59" s="471">
        <f t="shared" si="491"/>
        <v>0</v>
      </c>
      <c r="RW59" s="471">
        <f t="shared" si="491"/>
        <v>0</v>
      </c>
      <c r="RX59" s="471">
        <f t="shared" si="491"/>
        <v>0</v>
      </c>
      <c r="RY59" s="471">
        <f t="shared" si="491"/>
        <v>0</v>
      </c>
      <c r="RZ59" s="471">
        <f t="shared" si="491"/>
        <v>0</v>
      </c>
      <c r="SA59" s="471">
        <f t="shared" ref="SA59:SP74" si="492">((IF(AND(SA$24&gt;=$Q59,SA$25&lt;=$R59),SA$27,IF(AND(SA$25&gt;$Q59,SA$24&lt;$R59),(MIN(SA$25,$R59)-MAX(SA$24,$Q59)+1),0))/SA$27)*($H59/12)/1000000)+((IF(AND(SA$24&gt;=$Q59,SA$25&lt;=$R59),SA$27,IF(AND(SA$25&gt;$Q59,SA$24&lt;$R59),(MIN(SA$25,$R59)-MAX(SA$24,$Q59)+1),0))/SA$27)*($G59/12)/1000000)+((IF(AND(SA$24&gt;=$Q59,SA$25&lt;=$R59),SA$27,IF(AND(SA$25&gt;$Q59,SA$24&lt;$R59),(MIN(SA$25,$R59)-MAX(SA$24,$Q59)+1),0))/SA$27)*($P59/12)/1000000)</f>
        <v>0</v>
      </c>
      <c r="SB59" s="471">
        <f t="shared" si="492"/>
        <v>0</v>
      </c>
      <c r="SC59" s="471">
        <f t="shared" si="492"/>
        <v>0</v>
      </c>
      <c r="SD59" s="471">
        <f t="shared" si="492"/>
        <v>0</v>
      </c>
      <c r="SE59" s="471">
        <f t="shared" si="492"/>
        <v>0</v>
      </c>
      <c r="SF59" s="471">
        <f t="shared" si="492"/>
        <v>0</v>
      </c>
      <c r="SG59" s="471">
        <f t="shared" si="492"/>
        <v>0</v>
      </c>
      <c r="SH59" s="471">
        <f t="shared" si="492"/>
        <v>0</v>
      </c>
      <c r="SI59" s="471">
        <f t="shared" si="492"/>
        <v>0</v>
      </c>
      <c r="SJ59" s="471">
        <f t="shared" si="492"/>
        <v>0</v>
      </c>
      <c r="SK59" s="471">
        <f t="shared" si="492"/>
        <v>0</v>
      </c>
      <c r="SL59" s="471">
        <f t="shared" si="492"/>
        <v>0</v>
      </c>
      <c r="SM59" s="471">
        <f t="shared" si="492"/>
        <v>0</v>
      </c>
      <c r="SN59" s="471">
        <f t="shared" si="492"/>
        <v>0</v>
      </c>
      <c r="SO59" s="471">
        <f t="shared" si="492"/>
        <v>0</v>
      </c>
      <c r="SP59" s="471">
        <f t="shared" si="492"/>
        <v>0</v>
      </c>
      <c r="SQ59" s="471">
        <f t="shared" ref="SQ59:TF74" si="493">((IF(AND(SQ$24&gt;=$Q59,SQ$25&lt;=$R59),SQ$27,IF(AND(SQ$25&gt;$Q59,SQ$24&lt;$R59),(MIN(SQ$25,$R59)-MAX(SQ$24,$Q59)+1),0))/SQ$27)*($H59/12)/1000000)+((IF(AND(SQ$24&gt;=$Q59,SQ$25&lt;=$R59),SQ$27,IF(AND(SQ$25&gt;$Q59,SQ$24&lt;$R59),(MIN(SQ$25,$R59)-MAX(SQ$24,$Q59)+1),0))/SQ$27)*($G59/12)/1000000)+((IF(AND(SQ$24&gt;=$Q59,SQ$25&lt;=$R59),SQ$27,IF(AND(SQ$25&gt;$Q59,SQ$24&lt;$R59),(MIN(SQ$25,$R59)-MAX(SQ$24,$Q59)+1),0))/SQ$27)*($P59/12)/1000000)</f>
        <v>0</v>
      </c>
      <c r="SR59" s="471">
        <f t="shared" si="493"/>
        <v>0</v>
      </c>
      <c r="SS59" s="471">
        <f t="shared" si="493"/>
        <v>0</v>
      </c>
      <c r="ST59" s="471">
        <f t="shared" si="493"/>
        <v>0</v>
      </c>
      <c r="SU59" s="471">
        <f t="shared" si="493"/>
        <v>0</v>
      </c>
      <c r="SV59" s="471">
        <f t="shared" si="493"/>
        <v>0</v>
      </c>
      <c r="SW59" s="471">
        <f t="shared" si="493"/>
        <v>0</v>
      </c>
      <c r="SX59" s="471">
        <f t="shared" si="493"/>
        <v>0</v>
      </c>
      <c r="SY59" s="471">
        <f t="shared" si="493"/>
        <v>0</v>
      </c>
      <c r="SZ59" s="471">
        <f t="shared" si="493"/>
        <v>0</v>
      </c>
      <c r="TA59" s="471">
        <f t="shared" si="493"/>
        <v>0</v>
      </c>
      <c r="TB59" s="471">
        <f t="shared" si="493"/>
        <v>0</v>
      </c>
      <c r="TC59" s="471">
        <f t="shared" si="493"/>
        <v>0</v>
      </c>
      <c r="TD59" s="471">
        <f t="shared" si="493"/>
        <v>0</v>
      </c>
      <c r="TE59" s="471">
        <f t="shared" si="493"/>
        <v>0</v>
      </c>
      <c r="TF59" s="471">
        <f t="shared" si="493"/>
        <v>0</v>
      </c>
      <c r="TG59" s="471">
        <f t="shared" ref="TG59:TV74" si="494">((IF(AND(TG$24&gt;=$Q59,TG$25&lt;=$R59),TG$27,IF(AND(TG$25&gt;$Q59,TG$24&lt;$R59),(MIN(TG$25,$R59)-MAX(TG$24,$Q59)+1),0))/TG$27)*($H59/12)/1000000)+((IF(AND(TG$24&gt;=$Q59,TG$25&lt;=$R59),TG$27,IF(AND(TG$25&gt;$Q59,TG$24&lt;$R59),(MIN(TG$25,$R59)-MAX(TG$24,$Q59)+1),0))/TG$27)*($G59/12)/1000000)+((IF(AND(TG$24&gt;=$Q59,TG$25&lt;=$R59),TG$27,IF(AND(TG$25&gt;$Q59,TG$24&lt;$R59),(MIN(TG$25,$R59)-MAX(TG$24,$Q59)+1),0))/TG$27)*($P59/12)/1000000)</f>
        <v>0</v>
      </c>
      <c r="TH59" s="471">
        <f t="shared" si="494"/>
        <v>0</v>
      </c>
      <c r="TI59" s="471">
        <f t="shared" si="494"/>
        <v>0</v>
      </c>
      <c r="TJ59" s="471">
        <f t="shared" si="494"/>
        <v>0</v>
      </c>
      <c r="TK59" s="471">
        <f t="shared" si="494"/>
        <v>0</v>
      </c>
      <c r="TL59" s="471">
        <f t="shared" si="494"/>
        <v>0</v>
      </c>
      <c r="TM59" s="471">
        <f t="shared" si="494"/>
        <v>0</v>
      </c>
      <c r="TN59" s="471">
        <f t="shared" si="494"/>
        <v>0</v>
      </c>
      <c r="TO59" s="471">
        <f t="shared" si="494"/>
        <v>0</v>
      </c>
      <c r="TP59" s="471">
        <f t="shared" si="494"/>
        <v>0</v>
      </c>
      <c r="TQ59" s="471">
        <f t="shared" si="494"/>
        <v>0</v>
      </c>
      <c r="TR59" s="471">
        <f t="shared" si="494"/>
        <v>0</v>
      </c>
      <c r="TS59" s="471">
        <f t="shared" si="494"/>
        <v>0</v>
      </c>
      <c r="TT59" s="471">
        <f t="shared" si="494"/>
        <v>0</v>
      </c>
      <c r="TU59" s="471">
        <f t="shared" si="494"/>
        <v>0</v>
      </c>
      <c r="TV59" s="471">
        <f t="shared" si="494"/>
        <v>0</v>
      </c>
      <c r="TW59" s="471">
        <f t="shared" ref="TW59:UL74" si="495">((IF(AND(TW$24&gt;=$Q59,TW$25&lt;=$R59),TW$27,IF(AND(TW$25&gt;$Q59,TW$24&lt;$R59),(MIN(TW$25,$R59)-MAX(TW$24,$Q59)+1),0))/TW$27)*($H59/12)/1000000)+((IF(AND(TW$24&gt;=$Q59,TW$25&lt;=$R59),TW$27,IF(AND(TW$25&gt;$Q59,TW$24&lt;$R59),(MIN(TW$25,$R59)-MAX(TW$24,$Q59)+1),0))/TW$27)*($G59/12)/1000000)+((IF(AND(TW$24&gt;=$Q59,TW$25&lt;=$R59),TW$27,IF(AND(TW$25&gt;$Q59,TW$24&lt;$R59),(MIN(TW$25,$R59)-MAX(TW$24,$Q59)+1),0))/TW$27)*($P59/12)/1000000)</f>
        <v>0</v>
      </c>
      <c r="TX59" s="471">
        <f t="shared" si="495"/>
        <v>0</v>
      </c>
      <c r="TY59" s="471">
        <f t="shared" si="495"/>
        <v>0</v>
      </c>
      <c r="TZ59" s="471">
        <f t="shared" si="495"/>
        <v>0</v>
      </c>
      <c r="UA59" s="471">
        <f t="shared" si="495"/>
        <v>0</v>
      </c>
      <c r="UB59" s="471">
        <f t="shared" si="495"/>
        <v>0</v>
      </c>
      <c r="UC59" s="471">
        <f t="shared" si="495"/>
        <v>0</v>
      </c>
      <c r="UD59" s="471">
        <f t="shared" si="495"/>
        <v>0</v>
      </c>
      <c r="UE59" s="471">
        <f t="shared" si="495"/>
        <v>0</v>
      </c>
      <c r="UF59" s="471">
        <f t="shared" si="495"/>
        <v>0</v>
      </c>
      <c r="UG59" s="471">
        <f t="shared" si="495"/>
        <v>0</v>
      </c>
      <c r="UH59" s="471">
        <f t="shared" si="495"/>
        <v>0</v>
      </c>
      <c r="UI59" s="471">
        <f t="shared" si="495"/>
        <v>0</v>
      </c>
      <c r="UJ59" s="471">
        <f t="shared" si="495"/>
        <v>0</v>
      </c>
      <c r="UK59" s="471">
        <f t="shared" si="495"/>
        <v>0</v>
      </c>
      <c r="UL59" s="471">
        <f t="shared" si="495"/>
        <v>0</v>
      </c>
      <c r="UM59" s="471">
        <f t="shared" ref="UM59:VB74" si="496">((IF(AND(UM$24&gt;=$Q59,UM$25&lt;=$R59),UM$27,IF(AND(UM$25&gt;$Q59,UM$24&lt;$R59),(MIN(UM$25,$R59)-MAX(UM$24,$Q59)+1),0))/UM$27)*($H59/12)/1000000)+((IF(AND(UM$24&gt;=$Q59,UM$25&lt;=$R59),UM$27,IF(AND(UM$25&gt;$Q59,UM$24&lt;$R59),(MIN(UM$25,$R59)-MAX(UM$24,$Q59)+1),0))/UM$27)*($G59/12)/1000000)+((IF(AND(UM$24&gt;=$Q59,UM$25&lt;=$R59),UM$27,IF(AND(UM$25&gt;$Q59,UM$24&lt;$R59),(MIN(UM$25,$R59)-MAX(UM$24,$Q59)+1),0))/UM$27)*($P59/12)/1000000)</f>
        <v>0</v>
      </c>
      <c r="UN59" s="471">
        <f t="shared" si="496"/>
        <v>0</v>
      </c>
      <c r="UO59" s="471">
        <f t="shared" si="496"/>
        <v>0</v>
      </c>
      <c r="UP59" s="471">
        <f t="shared" si="496"/>
        <v>0</v>
      </c>
      <c r="UQ59" s="471">
        <f t="shared" si="496"/>
        <v>0</v>
      </c>
      <c r="UR59" s="471">
        <f t="shared" si="496"/>
        <v>0</v>
      </c>
      <c r="US59" s="471">
        <f t="shared" si="496"/>
        <v>0</v>
      </c>
      <c r="UT59" s="471">
        <f t="shared" si="496"/>
        <v>0</v>
      </c>
      <c r="UU59" s="471">
        <f t="shared" si="496"/>
        <v>0</v>
      </c>
      <c r="UV59" s="471">
        <f t="shared" si="496"/>
        <v>0</v>
      </c>
      <c r="UW59" s="471">
        <f t="shared" si="496"/>
        <v>0</v>
      </c>
      <c r="UX59" s="471">
        <f t="shared" si="496"/>
        <v>0</v>
      </c>
      <c r="UY59" s="471">
        <f t="shared" si="496"/>
        <v>0</v>
      </c>
      <c r="UZ59" s="471">
        <f t="shared" si="496"/>
        <v>0</v>
      </c>
      <c r="VA59" s="471">
        <f t="shared" si="496"/>
        <v>0</v>
      </c>
      <c r="VB59" s="471">
        <f t="shared" si="496"/>
        <v>0</v>
      </c>
      <c r="VC59" s="471">
        <f t="shared" ref="VC59:VR74" si="497">((IF(AND(VC$24&gt;=$Q59,VC$25&lt;=$R59),VC$27,IF(AND(VC$25&gt;$Q59,VC$24&lt;$R59),(MIN(VC$25,$R59)-MAX(VC$24,$Q59)+1),0))/VC$27)*($H59/12)/1000000)+((IF(AND(VC$24&gt;=$Q59,VC$25&lt;=$R59),VC$27,IF(AND(VC$25&gt;$Q59,VC$24&lt;$R59),(MIN(VC$25,$R59)-MAX(VC$24,$Q59)+1),0))/VC$27)*($G59/12)/1000000)+((IF(AND(VC$24&gt;=$Q59,VC$25&lt;=$R59),VC$27,IF(AND(VC$25&gt;$Q59,VC$24&lt;$R59),(MIN(VC$25,$R59)-MAX(VC$24,$Q59)+1),0))/VC$27)*($P59/12)/1000000)</f>
        <v>0</v>
      </c>
      <c r="VD59" s="471">
        <f t="shared" si="497"/>
        <v>0</v>
      </c>
      <c r="VE59" s="471">
        <f t="shared" si="497"/>
        <v>0</v>
      </c>
      <c r="VF59" s="471">
        <f t="shared" si="497"/>
        <v>0</v>
      </c>
      <c r="VG59" s="471">
        <f t="shared" si="497"/>
        <v>0</v>
      </c>
      <c r="VH59" s="471">
        <f t="shared" si="497"/>
        <v>0</v>
      </c>
      <c r="VI59" s="471">
        <f t="shared" si="497"/>
        <v>0</v>
      </c>
      <c r="VJ59" s="471">
        <f t="shared" si="497"/>
        <v>0</v>
      </c>
      <c r="VK59" s="471">
        <f t="shared" si="497"/>
        <v>0</v>
      </c>
      <c r="VL59" s="471">
        <f t="shared" si="497"/>
        <v>0</v>
      </c>
      <c r="VM59" s="471">
        <f t="shared" si="497"/>
        <v>0</v>
      </c>
      <c r="VN59" s="471">
        <f t="shared" si="497"/>
        <v>0</v>
      </c>
      <c r="VO59" s="471">
        <f t="shared" si="497"/>
        <v>0</v>
      </c>
      <c r="VP59" s="471">
        <f t="shared" si="497"/>
        <v>0</v>
      </c>
      <c r="VQ59" s="471">
        <f t="shared" si="497"/>
        <v>0</v>
      </c>
      <c r="VR59" s="471">
        <f t="shared" si="497"/>
        <v>0</v>
      </c>
      <c r="VS59" s="471">
        <f t="shared" ref="VS59:WD80" si="498">((IF(AND(VS$24&gt;=$Q59,VS$25&lt;=$R59),VS$27,IF(AND(VS$25&gt;$Q59,VS$24&lt;$R59),(MIN(VS$25,$R59)-MAX(VS$24,$Q59)+1),0))/VS$27)*($H59/12)/1000000)+((IF(AND(VS$24&gt;=$Q59,VS$25&lt;=$R59),VS$27,IF(AND(VS$25&gt;$Q59,VS$24&lt;$R59),(MIN(VS$25,$R59)-MAX(VS$24,$Q59)+1),0))/VS$27)*($G59/12)/1000000)+((IF(AND(VS$24&gt;=$Q59,VS$25&lt;=$R59),VS$27,IF(AND(VS$25&gt;$Q59,VS$24&lt;$R59),(MIN(VS$25,$R59)-MAX(VS$24,$Q59)+1),0))/VS$27)*($P59/12)/1000000)</f>
        <v>0</v>
      </c>
      <c r="VT59" s="471">
        <f t="shared" si="498"/>
        <v>0</v>
      </c>
      <c r="VU59" s="471">
        <f t="shared" si="498"/>
        <v>0</v>
      </c>
      <c r="VV59" s="471">
        <f t="shared" si="498"/>
        <v>0</v>
      </c>
      <c r="VW59" s="471">
        <f t="shared" si="498"/>
        <v>0</v>
      </c>
      <c r="VX59" s="471">
        <f t="shared" si="498"/>
        <v>0</v>
      </c>
      <c r="VY59" s="471">
        <f t="shared" si="498"/>
        <v>0</v>
      </c>
      <c r="VZ59" s="471">
        <f t="shared" si="498"/>
        <v>0</v>
      </c>
      <c r="WA59" s="471">
        <f t="shared" si="498"/>
        <v>0</v>
      </c>
      <c r="WB59" s="471">
        <f t="shared" si="498"/>
        <v>0</v>
      </c>
      <c r="WC59" s="471">
        <f t="shared" si="498"/>
        <v>0</v>
      </c>
      <c r="WD59" s="471">
        <f t="shared" si="498"/>
        <v>0</v>
      </c>
    </row>
    <row r="60" spans="1:602" x14ac:dyDescent="0.35">
      <c r="A60" s="29"/>
      <c r="B60" s="29">
        <f t="shared" si="359"/>
        <v>29</v>
      </c>
      <c r="C60" s="29" t="s">
        <v>2</v>
      </c>
      <c r="D60" s="29" t="s">
        <v>93</v>
      </c>
      <c r="E60" s="69">
        <f>INDEX('Current RAP - 2024-25 Cycle'!$K:$K,MATCH('24-25 Projection - RAP Tendered'!$D60,'Current RAP - 2024-25 Cycle'!$C:$C,0),1)</f>
        <v>17248809.27</v>
      </c>
      <c r="F60" s="69">
        <f>INDEX('Current RAP - 2024-25 Cycle'!$G:$G,MATCH('24-25 Projection - RAP Tendered'!$D60,'Current RAP - 2024-25 Cycle'!$C:$C,0),1)</f>
        <v>17248809.27</v>
      </c>
      <c r="G60" s="69">
        <f t="shared" si="345"/>
        <v>0</v>
      </c>
      <c r="H60" s="69">
        <f t="shared" si="360"/>
        <v>17248809.27</v>
      </c>
      <c r="I60" s="32">
        <v>45474</v>
      </c>
      <c r="J60" s="32">
        <v>45838</v>
      </c>
      <c r="K60" s="29" t="str">
        <f>INDEX('Current RAP - 2024-25 Cycle'!$D:$D,MATCH('24-25 Projection - RAP Tendered'!$D60,'Current RAP - 2024-25 Cycle'!$C:$C,0),1)</f>
        <v>IPCA</v>
      </c>
      <c r="L60" s="32" t="s">
        <v>10</v>
      </c>
      <c r="M60" s="32" t="s">
        <v>10</v>
      </c>
      <c r="N60" s="81">
        <v>0</v>
      </c>
      <c r="O60" s="81">
        <v>0</v>
      </c>
      <c r="P60" s="69">
        <f>IFERROR(INDEX('Tendered, Ruling 920-2025'!$F$19:$F$31,MATCH($D60,'Tendered, Ruling 920-2025'!$C$19:$C$31,0))-INDEX('Tendered, Ruling 920-2025'!$D$19:$D$31,MATCH($D60,'Tendered, Ruling 920-2025'!$C$19:$C$31,0)),0)</f>
        <v>0</v>
      </c>
      <c r="Q60" s="32">
        <f>INDEX('Current RAP - 2024-25 Cycle'!$L:$L,MATCH('24-25 Projection - RAP Tendered'!$D60,'Current RAP - 2024-25 Cycle'!$C:$C,0),1)</f>
        <v>40136</v>
      </c>
      <c r="R60" s="32">
        <f>INDEX('Current RAP - 2024-25 Cycle'!$M:$M,MATCH('24-25 Projection - RAP Tendered'!$D60,'Current RAP - 2024-25 Cycle'!$C:$C,0),1)</f>
        <v>51093</v>
      </c>
      <c r="S60" s="29"/>
      <c r="T60" s="29" t="str">
        <f t="shared" si="346"/>
        <v>028/2009</v>
      </c>
      <c r="U60" s="36">
        <f t="shared" si="452"/>
        <v>17.248809269999999</v>
      </c>
      <c r="V60" s="36">
        <f t="shared" si="452"/>
        <v>17.248809269999999</v>
      </c>
      <c r="W60" s="36">
        <f t="shared" si="452"/>
        <v>17.248809269999999</v>
      </c>
      <c r="X60" s="36">
        <f t="shared" si="452"/>
        <v>17.248809269999999</v>
      </c>
      <c r="Y60" s="36">
        <f t="shared" si="452"/>
        <v>17.248809269999999</v>
      </c>
      <c r="Z60" s="36">
        <f t="shared" si="452"/>
        <v>17.248809269999999</v>
      </c>
      <c r="AA60" s="36">
        <f t="shared" si="452"/>
        <v>17.248809269999999</v>
      </c>
      <c r="AB60" s="36">
        <f t="shared" si="452"/>
        <v>17.248809269999999</v>
      </c>
      <c r="AC60" s="36">
        <f t="shared" si="452"/>
        <v>17.248809269999999</v>
      </c>
      <c r="AD60" s="36">
        <f t="shared" si="452"/>
        <v>17.248809269999999</v>
      </c>
      <c r="AE60" s="36">
        <f t="shared" si="452"/>
        <v>17.248809269999999</v>
      </c>
      <c r="AF60" s="36">
        <f t="shared" si="452"/>
        <v>17.248809269999999</v>
      </c>
      <c r="AG60" s="36">
        <f t="shared" si="452"/>
        <v>17.248809269999999</v>
      </c>
      <c r="AH60" s="36">
        <f t="shared" si="452"/>
        <v>17.248809269999999</v>
      </c>
      <c r="AI60" s="36">
        <f t="shared" si="452"/>
        <v>17.248809269999999</v>
      </c>
      <c r="AJ60" s="36">
        <f t="shared" si="452"/>
        <v>6.6599569125833327</v>
      </c>
      <c r="AK60" s="36">
        <f t="shared" si="449"/>
        <v>0</v>
      </c>
      <c r="AL60" s="36">
        <f t="shared" si="449"/>
        <v>0</v>
      </c>
      <c r="AM60" s="36">
        <f t="shared" si="449"/>
        <v>0</v>
      </c>
      <c r="AN60" s="36">
        <f t="shared" si="449"/>
        <v>0</v>
      </c>
      <c r="AO60" s="36">
        <f t="shared" si="449"/>
        <v>0</v>
      </c>
      <c r="AP60" s="36">
        <f t="shared" si="449"/>
        <v>0</v>
      </c>
      <c r="AQ60" s="36">
        <f t="shared" si="449"/>
        <v>0</v>
      </c>
      <c r="AR60" s="36">
        <f t="shared" si="449"/>
        <v>0</v>
      </c>
      <c r="AS60" s="36">
        <f t="shared" si="455"/>
        <v>0</v>
      </c>
      <c r="AT60" s="36">
        <f t="shared" si="455"/>
        <v>0</v>
      </c>
      <c r="AU60" s="36">
        <f t="shared" si="455"/>
        <v>0</v>
      </c>
      <c r="AV60" s="36">
        <f t="shared" si="455"/>
        <v>0</v>
      </c>
      <c r="AW60" s="36">
        <f t="shared" si="455"/>
        <v>0</v>
      </c>
      <c r="AX60" s="36">
        <f t="shared" si="455"/>
        <v>0</v>
      </c>
      <c r="AY60" s="36">
        <f t="shared" si="455"/>
        <v>0</v>
      </c>
      <c r="AZ60" s="36">
        <f t="shared" si="455"/>
        <v>0</v>
      </c>
      <c r="BA60" s="36">
        <f t="shared" si="455"/>
        <v>0</v>
      </c>
      <c r="BB60" s="36">
        <f t="shared" si="455"/>
        <v>0</v>
      </c>
      <c r="BD60" s="29" t="str">
        <f t="shared" si="348"/>
        <v>028/2009</v>
      </c>
      <c r="BE60" s="36">
        <f t="shared" si="436"/>
        <v>4.3122023174999997</v>
      </c>
      <c r="BF60" s="36">
        <f t="shared" si="436"/>
        <v>4.3122023174999997</v>
      </c>
      <c r="BG60" s="36">
        <f t="shared" si="436"/>
        <v>4.3122023174999997</v>
      </c>
      <c r="BH60" s="36">
        <f t="shared" si="436"/>
        <v>4.3122023174999997</v>
      </c>
      <c r="BI60" s="36">
        <f t="shared" si="436"/>
        <v>4.3122023174999997</v>
      </c>
      <c r="BJ60" s="36">
        <f t="shared" si="436"/>
        <v>4.3122023174999997</v>
      </c>
      <c r="BK60" s="36">
        <f t="shared" si="436"/>
        <v>4.3122023174999997</v>
      </c>
      <c r="BL60" s="36">
        <f t="shared" si="436"/>
        <v>4.3122023174999997</v>
      </c>
      <c r="BM60" s="36">
        <f t="shared" si="436"/>
        <v>4.3122023174999997</v>
      </c>
      <c r="BN60" s="36">
        <f t="shared" si="436"/>
        <v>4.3122023174999997</v>
      </c>
      <c r="BO60" s="36">
        <f t="shared" si="436"/>
        <v>4.3122023174999997</v>
      </c>
      <c r="BP60" s="36">
        <f t="shared" si="436"/>
        <v>4.3122023174999997</v>
      </c>
      <c r="BQ60" s="36">
        <f t="shared" si="436"/>
        <v>4.3122023174999997</v>
      </c>
      <c r="BR60" s="36">
        <f t="shared" si="436"/>
        <v>4.3122023174999997</v>
      </c>
      <c r="BS60" s="36">
        <f t="shared" si="436"/>
        <v>4.3122023174999997</v>
      </c>
      <c r="BT60" s="36">
        <f t="shared" si="436"/>
        <v>4.3122023174999997</v>
      </c>
      <c r="BU60" s="36">
        <f t="shared" si="453"/>
        <v>4.3122023174999997</v>
      </c>
      <c r="BV60" s="36">
        <f t="shared" si="453"/>
        <v>4.3122023174999997</v>
      </c>
      <c r="BW60" s="36">
        <f t="shared" si="453"/>
        <v>4.3122023174999997</v>
      </c>
      <c r="BX60" s="36">
        <f t="shared" si="453"/>
        <v>4.3122023174999997</v>
      </c>
      <c r="BY60" s="36">
        <f t="shared" si="453"/>
        <v>4.3122023174999997</v>
      </c>
      <c r="BZ60" s="36">
        <f t="shared" si="453"/>
        <v>4.3122023174999997</v>
      </c>
      <c r="CA60" s="36">
        <f t="shared" si="453"/>
        <v>4.3122023174999997</v>
      </c>
      <c r="CB60" s="36">
        <f t="shared" si="453"/>
        <v>4.3122023174999997</v>
      </c>
      <c r="CC60" s="36">
        <f t="shared" si="453"/>
        <v>4.3122023174999997</v>
      </c>
      <c r="CD60" s="36">
        <f t="shared" si="453"/>
        <v>4.3122023174999997</v>
      </c>
      <c r="CE60" s="36">
        <f t="shared" si="453"/>
        <v>4.3122023174999997</v>
      </c>
      <c r="CF60" s="36">
        <f t="shared" si="453"/>
        <v>4.3122023174999997</v>
      </c>
      <c r="CG60" s="36">
        <f t="shared" si="453"/>
        <v>4.3122023174999997</v>
      </c>
      <c r="CH60" s="36">
        <f t="shared" si="453"/>
        <v>4.3122023174999997</v>
      </c>
      <c r="CI60" s="36">
        <f t="shared" si="453"/>
        <v>4.3122023174999997</v>
      </c>
      <c r="CJ60" s="36">
        <f t="shared" si="453"/>
        <v>4.3122023174999997</v>
      </c>
      <c r="CK60" s="36">
        <f t="shared" si="450"/>
        <v>4.3122023174999997</v>
      </c>
      <c r="CL60" s="36">
        <f t="shared" si="450"/>
        <v>4.3122023174999997</v>
      </c>
      <c r="CM60" s="36">
        <f t="shared" si="450"/>
        <v>4.3122023174999997</v>
      </c>
      <c r="CN60" s="36">
        <f t="shared" si="450"/>
        <v>4.3122023174999997</v>
      </c>
      <c r="CO60" s="36">
        <f t="shared" si="450"/>
        <v>4.3122023174999997</v>
      </c>
      <c r="CP60" s="36">
        <f t="shared" si="450"/>
        <v>4.3122023174999997</v>
      </c>
      <c r="CQ60" s="36">
        <f t="shared" si="450"/>
        <v>4.3122023174999997</v>
      </c>
      <c r="CR60" s="36">
        <f t="shared" si="450"/>
        <v>4.3122023174999997</v>
      </c>
      <c r="CS60" s="36">
        <f t="shared" si="450"/>
        <v>4.3122023174999997</v>
      </c>
      <c r="CT60" s="36">
        <f t="shared" si="450"/>
        <v>4.3122023174999997</v>
      </c>
      <c r="CU60" s="36">
        <f t="shared" si="450"/>
        <v>4.3122023174999997</v>
      </c>
      <c r="CV60" s="36">
        <f t="shared" si="450"/>
        <v>4.3122023174999997</v>
      </c>
      <c r="CW60" s="36">
        <f t="shared" si="450"/>
        <v>4.3122023174999997</v>
      </c>
      <c r="CX60" s="36">
        <f t="shared" si="450"/>
        <v>4.3122023174999997</v>
      </c>
      <c r="CY60" s="36">
        <f t="shared" si="450"/>
        <v>4.3122023174999997</v>
      </c>
      <c r="CZ60" s="36">
        <f t="shared" si="451"/>
        <v>4.3122023174999997</v>
      </c>
      <c r="DA60" s="36">
        <f t="shared" si="451"/>
        <v>4.3122023174999997</v>
      </c>
      <c r="DB60" s="36">
        <f t="shared" si="451"/>
        <v>4.3122023174999997</v>
      </c>
      <c r="DC60" s="36">
        <f t="shared" si="451"/>
        <v>4.3122023174999997</v>
      </c>
      <c r="DD60" s="36">
        <f t="shared" si="451"/>
        <v>4.3122023174999997</v>
      </c>
      <c r="DE60" s="36">
        <f t="shared" si="451"/>
        <v>4.3122023174999997</v>
      </c>
      <c r="DF60" s="36">
        <f t="shared" si="451"/>
        <v>4.3122023174999997</v>
      </c>
      <c r="DG60" s="36">
        <f t="shared" si="451"/>
        <v>4.3122023174999997</v>
      </c>
      <c r="DH60" s="36">
        <f t="shared" si="451"/>
        <v>4.3122023174999997</v>
      </c>
      <c r="DI60" s="36">
        <f t="shared" si="451"/>
        <v>4.3122023174999997</v>
      </c>
      <c r="DJ60" s="36">
        <f t="shared" si="451"/>
        <v>4.3122023174999997</v>
      </c>
      <c r="DK60" s="36">
        <f t="shared" si="451"/>
        <v>4.3122023174999997</v>
      </c>
      <c r="DL60" s="36">
        <f t="shared" si="451"/>
        <v>4.3122023174999997</v>
      </c>
      <c r="DM60" s="36">
        <f t="shared" si="451"/>
        <v>4.3122023174999997</v>
      </c>
      <c r="DN60" s="36">
        <f t="shared" si="451"/>
        <v>2.347754595083333</v>
      </c>
      <c r="DO60" s="36">
        <f t="shared" si="451"/>
        <v>0</v>
      </c>
      <c r="DP60" s="36">
        <f t="shared" si="416"/>
        <v>0</v>
      </c>
      <c r="DQ60" s="36">
        <f t="shared" si="456"/>
        <v>0</v>
      </c>
      <c r="DR60" s="36">
        <f t="shared" si="456"/>
        <v>0</v>
      </c>
      <c r="DS60" s="36">
        <f t="shared" si="456"/>
        <v>0</v>
      </c>
      <c r="DT60" s="36">
        <f t="shared" si="456"/>
        <v>0</v>
      </c>
      <c r="DU60" s="36">
        <f t="shared" si="456"/>
        <v>0</v>
      </c>
      <c r="DV60" s="36">
        <f t="shared" si="456"/>
        <v>0</v>
      </c>
      <c r="DW60" s="36">
        <f t="shared" si="456"/>
        <v>0</v>
      </c>
      <c r="DX60" s="36">
        <f t="shared" si="456"/>
        <v>0</v>
      </c>
      <c r="DY60" s="36">
        <f t="shared" si="456"/>
        <v>0</v>
      </c>
      <c r="DZ60" s="36">
        <f t="shared" si="456"/>
        <v>0</v>
      </c>
      <c r="EA60" s="36">
        <f t="shared" si="456"/>
        <v>0</v>
      </c>
      <c r="EB60" s="36">
        <f t="shared" si="456"/>
        <v>0</v>
      </c>
      <c r="EC60" s="36">
        <f t="shared" si="456"/>
        <v>0</v>
      </c>
      <c r="ED60" s="36">
        <f t="shared" si="456"/>
        <v>0</v>
      </c>
      <c r="EE60" s="36">
        <f t="shared" si="456"/>
        <v>0</v>
      </c>
      <c r="EF60" s="36">
        <f t="shared" si="456"/>
        <v>0</v>
      </c>
      <c r="EG60" s="36">
        <f t="shared" si="421"/>
        <v>0</v>
      </c>
      <c r="EH60" s="36">
        <f t="shared" si="421"/>
        <v>0</v>
      </c>
      <c r="EI60" s="36">
        <f t="shared" si="421"/>
        <v>0</v>
      </c>
      <c r="EJ60" s="36">
        <f t="shared" si="421"/>
        <v>0</v>
      </c>
      <c r="EK60" s="36">
        <f t="shared" si="421"/>
        <v>0</v>
      </c>
      <c r="EL60" s="36">
        <f t="shared" si="421"/>
        <v>0</v>
      </c>
      <c r="EM60" s="36">
        <f t="shared" si="421"/>
        <v>0</v>
      </c>
      <c r="EN60" s="36">
        <f t="shared" si="421"/>
        <v>0</v>
      </c>
      <c r="EO60" s="36">
        <f t="shared" si="421"/>
        <v>0</v>
      </c>
      <c r="EP60" s="36">
        <f t="shared" si="421"/>
        <v>0</v>
      </c>
      <c r="EQ60" s="36">
        <f t="shared" si="421"/>
        <v>0</v>
      </c>
      <c r="ER60" s="36">
        <f t="shared" si="421"/>
        <v>0</v>
      </c>
      <c r="ES60" s="36">
        <f t="shared" si="421"/>
        <v>0</v>
      </c>
      <c r="ET60" s="36">
        <f t="shared" si="421"/>
        <v>0</v>
      </c>
      <c r="EU60" s="36">
        <f t="shared" si="421"/>
        <v>0</v>
      </c>
      <c r="EV60" s="36">
        <f t="shared" si="421"/>
        <v>0</v>
      </c>
      <c r="EW60" s="36">
        <f t="shared" ref="EW60:FL75" si="499">SUMIFS($GM60:$WE60,$GM$29:$WE$29,EW$29)</f>
        <v>0</v>
      </c>
      <c r="EX60" s="36">
        <f t="shared" si="499"/>
        <v>0</v>
      </c>
      <c r="EY60" s="36">
        <f t="shared" si="499"/>
        <v>0</v>
      </c>
      <c r="EZ60" s="36">
        <f t="shared" si="499"/>
        <v>0</v>
      </c>
      <c r="FA60" s="36">
        <f t="shared" si="499"/>
        <v>0</v>
      </c>
      <c r="FB60" s="36">
        <f t="shared" si="499"/>
        <v>0</v>
      </c>
      <c r="FC60" s="36">
        <f t="shared" si="499"/>
        <v>0</v>
      </c>
      <c r="FD60" s="36">
        <f t="shared" si="499"/>
        <v>0</v>
      </c>
      <c r="FE60" s="36">
        <f t="shared" si="499"/>
        <v>0</v>
      </c>
      <c r="FF60" s="36">
        <f t="shared" si="499"/>
        <v>0</v>
      </c>
      <c r="FG60" s="36">
        <f t="shared" si="499"/>
        <v>0</v>
      </c>
      <c r="FH60" s="36">
        <f t="shared" si="499"/>
        <v>0</v>
      </c>
      <c r="FI60" s="36">
        <f t="shared" si="499"/>
        <v>0</v>
      </c>
      <c r="FJ60" s="36">
        <f t="shared" si="499"/>
        <v>0</v>
      </c>
      <c r="FK60" s="36">
        <f t="shared" si="499"/>
        <v>0</v>
      </c>
      <c r="FL60" s="36">
        <f t="shared" si="499"/>
        <v>0</v>
      </c>
      <c r="FM60" s="36">
        <f t="shared" ref="FM60:GB75" si="500">SUMIFS($GM60:$WE60,$GM$29:$WE$29,FM$29)</f>
        <v>0</v>
      </c>
      <c r="FN60" s="36">
        <f t="shared" si="500"/>
        <v>0</v>
      </c>
      <c r="FO60" s="36">
        <f t="shared" si="500"/>
        <v>0</v>
      </c>
      <c r="FP60" s="36">
        <f t="shared" si="500"/>
        <v>0</v>
      </c>
      <c r="FQ60" s="36">
        <f t="shared" si="500"/>
        <v>0</v>
      </c>
      <c r="FR60" s="36">
        <f t="shared" si="500"/>
        <v>0</v>
      </c>
      <c r="FS60" s="36">
        <f t="shared" si="500"/>
        <v>0</v>
      </c>
      <c r="FT60" s="36">
        <f t="shared" si="500"/>
        <v>0</v>
      </c>
      <c r="FU60" s="36">
        <f t="shared" si="500"/>
        <v>0</v>
      </c>
      <c r="FV60" s="36">
        <f t="shared" si="500"/>
        <v>0</v>
      </c>
      <c r="FW60" s="36">
        <f t="shared" si="500"/>
        <v>0</v>
      </c>
      <c r="FX60" s="36">
        <f t="shared" si="500"/>
        <v>0</v>
      </c>
      <c r="FY60" s="36">
        <f t="shared" si="500"/>
        <v>0</v>
      </c>
      <c r="FZ60" s="36">
        <f t="shared" si="500"/>
        <v>0</v>
      </c>
      <c r="GA60" s="36">
        <f t="shared" si="500"/>
        <v>0</v>
      </c>
      <c r="GB60" s="36">
        <f t="shared" si="500"/>
        <v>0</v>
      </c>
      <c r="GC60" s="36">
        <f t="shared" ref="FZ60:GJ88" si="501">SUMIFS($GM60:$WE60,$GM$29:$WE$29,GC$29)</f>
        <v>0</v>
      </c>
      <c r="GD60" s="36">
        <f t="shared" si="501"/>
        <v>0</v>
      </c>
      <c r="GE60" s="36">
        <f t="shared" si="501"/>
        <v>0</v>
      </c>
      <c r="GF60" s="36">
        <f t="shared" si="501"/>
        <v>0</v>
      </c>
      <c r="GG60" s="36">
        <f t="shared" si="501"/>
        <v>0</v>
      </c>
      <c r="GH60" s="36">
        <f t="shared" si="501"/>
        <v>0</v>
      </c>
      <c r="GI60" s="36">
        <f t="shared" si="501"/>
        <v>0</v>
      </c>
      <c r="GJ60" s="36">
        <f t="shared" si="501"/>
        <v>0</v>
      </c>
      <c r="GL60" s="29" t="str">
        <f t="shared" si="350"/>
        <v>028/2009</v>
      </c>
      <c r="GM60" s="263">
        <f t="shared" si="423"/>
        <v>1.4374007725</v>
      </c>
      <c r="GN60" s="263">
        <f t="shared" si="423"/>
        <v>1.4374007725</v>
      </c>
      <c r="GO60" s="263">
        <f t="shared" si="423"/>
        <v>1.4374007725</v>
      </c>
      <c r="GP60" s="263">
        <f t="shared" si="423"/>
        <v>1.4374007725</v>
      </c>
      <c r="GQ60" s="263">
        <f t="shared" si="423"/>
        <v>1.4374007725</v>
      </c>
      <c r="GR60" s="263">
        <f t="shared" si="423"/>
        <v>1.4374007725</v>
      </c>
      <c r="GS60" s="263">
        <f t="shared" si="423"/>
        <v>1.4374007725</v>
      </c>
      <c r="GT60" s="263">
        <f t="shared" si="423"/>
        <v>1.4374007725</v>
      </c>
      <c r="GU60" s="263">
        <f t="shared" si="423"/>
        <v>1.4374007725</v>
      </c>
      <c r="GV60" s="263">
        <f t="shared" si="423"/>
        <v>1.4374007725</v>
      </c>
      <c r="GW60" s="263">
        <f t="shared" si="423"/>
        <v>1.4374007725</v>
      </c>
      <c r="GX60" s="263">
        <f t="shared" si="423"/>
        <v>1.4374007725</v>
      </c>
      <c r="GY60" s="471">
        <f t="shared" si="474"/>
        <v>1.4374007725</v>
      </c>
      <c r="GZ60" s="471">
        <f t="shared" si="474"/>
        <v>1.4374007725</v>
      </c>
      <c r="HA60" s="471">
        <f t="shared" si="474"/>
        <v>1.4374007725</v>
      </c>
      <c r="HB60" s="471">
        <f t="shared" si="474"/>
        <v>1.4374007725</v>
      </c>
      <c r="HC60" s="471">
        <f t="shared" si="474"/>
        <v>1.4374007725</v>
      </c>
      <c r="HD60" s="471">
        <f t="shared" si="474"/>
        <v>1.4374007725</v>
      </c>
      <c r="HE60" s="471">
        <f t="shared" si="474"/>
        <v>1.4374007725</v>
      </c>
      <c r="HF60" s="471">
        <f t="shared" si="474"/>
        <v>1.4374007725</v>
      </c>
      <c r="HG60" s="471">
        <f t="shared" si="474"/>
        <v>1.4374007725</v>
      </c>
      <c r="HH60" s="471">
        <f t="shared" si="474"/>
        <v>1.4374007725</v>
      </c>
      <c r="HI60" s="471">
        <f t="shared" si="474"/>
        <v>1.4374007725</v>
      </c>
      <c r="HJ60" s="471">
        <f t="shared" si="474"/>
        <v>1.4374007725</v>
      </c>
      <c r="HK60" s="471">
        <f t="shared" si="474"/>
        <v>1.4374007725</v>
      </c>
      <c r="HL60" s="471">
        <f t="shared" si="474"/>
        <v>1.4374007725</v>
      </c>
      <c r="HM60" s="471">
        <f t="shared" si="474"/>
        <v>1.4374007725</v>
      </c>
      <c r="HN60" s="471">
        <f t="shared" si="474"/>
        <v>1.4374007725</v>
      </c>
      <c r="HO60" s="471">
        <f t="shared" si="475"/>
        <v>1.4374007725</v>
      </c>
      <c r="HP60" s="471">
        <f t="shared" si="475"/>
        <v>1.4374007725</v>
      </c>
      <c r="HQ60" s="471">
        <f t="shared" si="475"/>
        <v>1.4374007725</v>
      </c>
      <c r="HR60" s="471">
        <f t="shared" si="475"/>
        <v>1.4374007725</v>
      </c>
      <c r="HS60" s="471">
        <f t="shared" si="475"/>
        <v>1.4374007725</v>
      </c>
      <c r="HT60" s="471">
        <f t="shared" si="475"/>
        <v>1.4374007725</v>
      </c>
      <c r="HU60" s="471">
        <f t="shared" si="475"/>
        <v>1.4374007725</v>
      </c>
      <c r="HV60" s="471">
        <f t="shared" si="475"/>
        <v>1.4374007725</v>
      </c>
      <c r="HW60" s="471">
        <f t="shared" si="475"/>
        <v>1.4374007725</v>
      </c>
      <c r="HX60" s="471">
        <f t="shared" si="475"/>
        <v>1.4374007725</v>
      </c>
      <c r="HY60" s="471">
        <f t="shared" si="475"/>
        <v>1.4374007725</v>
      </c>
      <c r="HZ60" s="471">
        <f t="shared" si="475"/>
        <v>1.4374007725</v>
      </c>
      <c r="IA60" s="471">
        <f t="shared" si="475"/>
        <v>1.4374007725</v>
      </c>
      <c r="IB60" s="471">
        <f t="shared" si="475"/>
        <v>1.4374007725</v>
      </c>
      <c r="IC60" s="471">
        <f t="shared" si="475"/>
        <v>1.4374007725</v>
      </c>
      <c r="ID60" s="471">
        <f t="shared" si="475"/>
        <v>1.4374007725</v>
      </c>
      <c r="IE60" s="471">
        <f t="shared" si="476"/>
        <v>1.4374007725</v>
      </c>
      <c r="IF60" s="471">
        <f t="shared" si="476"/>
        <v>1.4374007725</v>
      </c>
      <c r="IG60" s="471">
        <f t="shared" si="476"/>
        <v>1.4374007725</v>
      </c>
      <c r="IH60" s="471">
        <f t="shared" si="476"/>
        <v>1.4374007725</v>
      </c>
      <c r="II60" s="471">
        <f t="shared" si="476"/>
        <v>1.4374007725</v>
      </c>
      <c r="IJ60" s="471">
        <f t="shared" si="476"/>
        <v>1.4374007725</v>
      </c>
      <c r="IK60" s="471">
        <f t="shared" si="476"/>
        <v>1.4374007725</v>
      </c>
      <c r="IL60" s="471">
        <f t="shared" si="476"/>
        <v>1.4374007725</v>
      </c>
      <c r="IM60" s="471">
        <f t="shared" si="476"/>
        <v>1.4374007725</v>
      </c>
      <c r="IN60" s="471">
        <f t="shared" si="476"/>
        <v>1.4374007725</v>
      </c>
      <c r="IO60" s="471">
        <f t="shared" si="476"/>
        <v>1.4374007725</v>
      </c>
      <c r="IP60" s="471">
        <f t="shared" si="476"/>
        <v>1.4374007725</v>
      </c>
      <c r="IQ60" s="471">
        <f t="shared" si="476"/>
        <v>1.4374007725</v>
      </c>
      <c r="IR60" s="471">
        <f t="shared" si="476"/>
        <v>1.4374007725</v>
      </c>
      <c r="IS60" s="471">
        <f t="shared" si="476"/>
        <v>1.4374007725</v>
      </c>
      <c r="IT60" s="471">
        <f t="shared" si="476"/>
        <v>1.4374007725</v>
      </c>
      <c r="IU60" s="471">
        <f t="shared" si="477"/>
        <v>1.4374007725</v>
      </c>
      <c r="IV60" s="471">
        <f t="shared" si="477"/>
        <v>1.4374007725</v>
      </c>
      <c r="IW60" s="471">
        <f t="shared" si="477"/>
        <v>1.4374007725</v>
      </c>
      <c r="IX60" s="471">
        <f t="shared" si="477"/>
        <v>1.4374007725</v>
      </c>
      <c r="IY60" s="471">
        <f t="shared" si="477"/>
        <v>1.4374007725</v>
      </c>
      <c r="IZ60" s="471">
        <f t="shared" si="477"/>
        <v>1.4374007725</v>
      </c>
      <c r="JA60" s="471">
        <f t="shared" si="477"/>
        <v>1.4374007725</v>
      </c>
      <c r="JB60" s="471">
        <f t="shared" si="477"/>
        <v>1.4374007725</v>
      </c>
      <c r="JC60" s="471">
        <f t="shared" si="477"/>
        <v>1.4374007725</v>
      </c>
      <c r="JD60" s="471">
        <f t="shared" si="477"/>
        <v>1.4374007725</v>
      </c>
      <c r="JE60" s="471">
        <f t="shared" si="477"/>
        <v>1.4374007725</v>
      </c>
      <c r="JF60" s="471">
        <f t="shared" si="477"/>
        <v>1.4374007725</v>
      </c>
      <c r="JG60" s="471">
        <f t="shared" si="477"/>
        <v>1.4374007725</v>
      </c>
      <c r="JH60" s="471">
        <f t="shared" si="477"/>
        <v>1.4374007725</v>
      </c>
      <c r="JI60" s="471">
        <f t="shared" si="477"/>
        <v>1.4374007725</v>
      </c>
      <c r="JJ60" s="471">
        <f t="shared" si="477"/>
        <v>1.4374007725</v>
      </c>
      <c r="JK60" s="471">
        <f t="shared" si="478"/>
        <v>1.4374007725</v>
      </c>
      <c r="JL60" s="471">
        <f t="shared" si="478"/>
        <v>1.4374007725</v>
      </c>
      <c r="JM60" s="471">
        <f t="shared" si="478"/>
        <v>1.4374007725</v>
      </c>
      <c r="JN60" s="471">
        <f t="shared" si="478"/>
        <v>1.4374007725</v>
      </c>
      <c r="JO60" s="471">
        <f t="shared" si="478"/>
        <v>1.4374007725</v>
      </c>
      <c r="JP60" s="471">
        <f t="shared" si="478"/>
        <v>1.4374007725</v>
      </c>
      <c r="JQ60" s="471">
        <f t="shared" si="478"/>
        <v>1.4374007725</v>
      </c>
      <c r="JR60" s="471">
        <f t="shared" si="478"/>
        <v>1.4374007725</v>
      </c>
      <c r="JS60" s="471">
        <f t="shared" si="478"/>
        <v>1.4374007725</v>
      </c>
      <c r="JT60" s="471">
        <f t="shared" si="478"/>
        <v>1.4374007725</v>
      </c>
      <c r="JU60" s="471">
        <f t="shared" si="478"/>
        <v>1.4374007725</v>
      </c>
      <c r="JV60" s="471">
        <f t="shared" si="478"/>
        <v>1.4374007725</v>
      </c>
      <c r="JW60" s="471">
        <f t="shared" si="478"/>
        <v>1.4374007725</v>
      </c>
      <c r="JX60" s="471">
        <f t="shared" si="478"/>
        <v>1.4374007725</v>
      </c>
      <c r="JY60" s="471">
        <f t="shared" si="478"/>
        <v>1.4374007725</v>
      </c>
      <c r="JZ60" s="471">
        <f t="shared" si="478"/>
        <v>1.4374007725</v>
      </c>
      <c r="KA60" s="471">
        <f t="shared" si="479"/>
        <v>1.4374007725</v>
      </c>
      <c r="KB60" s="471">
        <f t="shared" si="479"/>
        <v>1.4374007725</v>
      </c>
      <c r="KC60" s="471">
        <f t="shared" si="479"/>
        <v>1.4374007725</v>
      </c>
      <c r="KD60" s="471">
        <f t="shared" si="479"/>
        <v>1.4374007725</v>
      </c>
      <c r="KE60" s="471">
        <f t="shared" si="479"/>
        <v>1.4374007725</v>
      </c>
      <c r="KF60" s="471">
        <f t="shared" si="479"/>
        <v>1.4374007725</v>
      </c>
      <c r="KG60" s="471">
        <f t="shared" si="479"/>
        <v>1.4374007725</v>
      </c>
      <c r="KH60" s="471">
        <f t="shared" si="479"/>
        <v>1.4374007725</v>
      </c>
      <c r="KI60" s="471">
        <f t="shared" si="479"/>
        <v>1.4374007725</v>
      </c>
      <c r="KJ60" s="471">
        <f t="shared" si="479"/>
        <v>1.4374007725</v>
      </c>
      <c r="KK60" s="471">
        <f t="shared" si="479"/>
        <v>1.4374007725</v>
      </c>
      <c r="KL60" s="471">
        <f t="shared" si="479"/>
        <v>1.4374007725</v>
      </c>
      <c r="KM60" s="471">
        <f t="shared" si="479"/>
        <v>1.4374007725</v>
      </c>
      <c r="KN60" s="471">
        <f t="shared" si="479"/>
        <v>1.4374007725</v>
      </c>
      <c r="KO60" s="471">
        <f t="shared" si="479"/>
        <v>1.4374007725</v>
      </c>
      <c r="KP60" s="471">
        <f t="shared" si="479"/>
        <v>1.4374007725</v>
      </c>
      <c r="KQ60" s="471">
        <f t="shared" si="480"/>
        <v>1.4374007725</v>
      </c>
      <c r="KR60" s="471">
        <f t="shared" si="480"/>
        <v>1.4374007725</v>
      </c>
      <c r="KS60" s="471">
        <f t="shared" si="480"/>
        <v>1.4374007725</v>
      </c>
      <c r="KT60" s="471">
        <f t="shared" si="480"/>
        <v>1.4374007725</v>
      </c>
      <c r="KU60" s="471">
        <f t="shared" si="480"/>
        <v>1.4374007725</v>
      </c>
      <c r="KV60" s="471">
        <f t="shared" si="480"/>
        <v>1.4374007725</v>
      </c>
      <c r="KW60" s="471">
        <f t="shared" si="480"/>
        <v>1.4374007725</v>
      </c>
      <c r="KX60" s="471">
        <f t="shared" si="480"/>
        <v>1.4374007725</v>
      </c>
      <c r="KY60" s="471">
        <f t="shared" si="480"/>
        <v>1.4374007725</v>
      </c>
      <c r="KZ60" s="471">
        <f t="shared" si="480"/>
        <v>1.4374007725</v>
      </c>
      <c r="LA60" s="471">
        <f t="shared" si="480"/>
        <v>1.4374007725</v>
      </c>
      <c r="LB60" s="471">
        <f t="shared" si="480"/>
        <v>1.4374007725</v>
      </c>
      <c r="LC60" s="471">
        <f t="shared" si="480"/>
        <v>1.4374007725</v>
      </c>
      <c r="LD60" s="471">
        <f t="shared" si="480"/>
        <v>1.4374007725</v>
      </c>
      <c r="LE60" s="471">
        <f t="shared" si="480"/>
        <v>1.4374007725</v>
      </c>
      <c r="LF60" s="471">
        <f t="shared" si="480"/>
        <v>1.4374007725</v>
      </c>
      <c r="LG60" s="471">
        <f t="shared" si="481"/>
        <v>1.4374007725</v>
      </c>
      <c r="LH60" s="471">
        <f t="shared" si="481"/>
        <v>1.4374007725</v>
      </c>
      <c r="LI60" s="471">
        <f t="shared" si="481"/>
        <v>1.4374007725</v>
      </c>
      <c r="LJ60" s="471">
        <f t="shared" si="481"/>
        <v>1.4374007725</v>
      </c>
      <c r="LK60" s="471">
        <f t="shared" si="481"/>
        <v>1.4374007725</v>
      </c>
      <c r="LL60" s="471">
        <f t="shared" si="481"/>
        <v>1.4374007725</v>
      </c>
      <c r="LM60" s="471">
        <f t="shared" si="481"/>
        <v>1.4374007725</v>
      </c>
      <c r="LN60" s="471">
        <f t="shared" si="481"/>
        <v>1.4374007725</v>
      </c>
      <c r="LO60" s="471">
        <f t="shared" si="481"/>
        <v>1.4374007725</v>
      </c>
      <c r="LP60" s="471">
        <f t="shared" si="481"/>
        <v>1.4374007725</v>
      </c>
      <c r="LQ60" s="471">
        <f t="shared" si="481"/>
        <v>1.4374007725</v>
      </c>
      <c r="LR60" s="471">
        <f t="shared" si="481"/>
        <v>1.4374007725</v>
      </c>
      <c r="LS60" s="471">
        <f t="shared" si="481"/>
        <v>1.4374007725</v>
      </c>
      <c r="LT60" s="471">
        <f t="shared" si="481"/>
        <v>1.4374007725</v>
      </c>
      <c r="LU60" s="471">
        <f t="shared" si="481"/>
        <v>1.4374007725</v>
      </c>
      <c r="LV60" s="471">
        <f t="shared" si="481"/>
        <v>1.4374007725</v>
      </c>
      <c r="LW60" s="471">
        <f t="shared" si="482"/>
        <v>1.4374007725</v>
      </c>
      <c r="LX60" s="471">
        <f t="shared" si="482"/>
        <v>1.4374007725</v>
      </c>
      <c r="LY60" s="471">
        <f t="shared" si="482"/>
        <v>1.4374007725</v>
      </c>
      <c r="LZ60" s="471">
        <f t="shared" si="482"/>
        <v>1.4374007725</v>
      </c>
      <c r="MA60" s="471">
        <f t="shared" si="482"/>
        <v>1.4374007725</v>
      </c>
      <c r="MB60" s="471">
        <f t="shared" si="482"/>
        <v>1.4374007725</v>
      </c>
      <c r="MC60" s="471">
        <f t="shared" si="482"/>
        <v>1.4374007725</v>
      </c>
      <c r="MD60" s="471">
        <f t="shared" si="482"/>
        <v>1.4374007725</v>
      </c>
      <c r="ME60" s="471">
        <f t="shared" si="482"/>
        <v>1.4374007725</v>
      </c>
      <c r="MF60" s="471">
        <f t="shared" si="482"/>
        <v>1.4374007725</v>
      </c>
      <c r="MG60" s="471">
        <f t="shared" si="482"/>
        <v>1.4374007725</v>
      </c>
      <c r="MH60" s="471">
        <f t="shared" si="482"/>
        <v>1.4374007725</v>
      </c>
      <c r="MI60" s="471">
        <f t="shared" si="482"/>
        <v>1.4374007725</v>
      </c>
      <c r="MJ60" s="471">
        <f t="shared" si="482"/>
        <v>1.4374007725</v>
      </c>
      <c r="MK60" s="471">
        <f t="shared" si="482"/>
        <v>1.4374007725</v>
      </c>
      <c r="ML60" s="471">
        <f t="shared" si="482"/>
        <v>1.4374007725</v>
      </c>
      <c r="MM60" s="471">
        <f t="shared" si="483"/>
        <v>1.4374007725</v>
      </c>
      <c r="MN60" s="471">
        <f t="shared" si="483"/>
        <v>1.4374007725</v>
      </c>
      <c r="MO60" s="471">
        <f t="shared" si="483"/>
        <v>1.4374007725</v>
      </c>
      <c r="MP60" s="471">
        <f t="shared" si="483"/>
        <v>1.4374007725</v>
      </c>
      <c r="MQ60" s="471">
        <f t="shared" si="483"/>
        <v>1.4374007725</v>
      </c>
      <c r="MR60" s="471">
        <f t="shared" si="483"/>
        <v>1.4374007725</v>
      </c>
      <c r="MS60" s="471">
        <f t="shared" si="483"/>
        <v>1.4374007725</v>
      </c>
      <c r="MT60" s="471">
        <f t="shared" si="483"/>
        <v>1.4374007725</v>
      </c>
      <c r="MU60" s="471">
        <f t="shared" si="483"/>
        <v>1.4374007725</v>
      </c>
      <c r="MV60" s="471">
        <f t="shared" si="483"/>
        <v>1.4374007725</v>
      </c>
      <c r="MW60" s="471">
        <f t="shared" si="483"/>
        <v>1.4374007725</v>
      </c>
      <c r="MX60" s="471">
        <f t="shared" si="483"/>
        <v>1.4374007725</v>
      </c>
      <c r="MY60" s="471">
        <f t="shared" si="483"/>
        <v>1.4374007725</v>
      </c>
      <c r="MZ60" s="471">
        <f t="shared" si="483"/>
        <v>1.4374007725</v>
      </c>
      <c r="NA60" s="471">
        <f t="shared" si="483"/>
        <v>1.4374007725</v>
      </c>
      <c r="NB60" s="471">
        <f t="shared" si="483"/>
        <v>1.4374007725</v>
      </c>
      <c r="NC60" s="471">
        <f t="shared" si="484"/>
        <v>1.4374007725</v>
      </c>
      <c r="ND60" s="471">
        <f t="shared" si="484"/>
        <v>1.4374007725</v>
      </c>
      <c r="NE60" s="471">
        <f t="shared" si="484"/>
        <v>1.4374007725</v>
      </c>
      <c r="NF60" s="471">
        <f t="shared" si="484"/>
        <v>1.4374007725</v>
      </c>
      <c r="NG60" s="471">
        <f t="shared" si="484"/>
        <v>1.4374007725</v>
      </c>
      <c r="NH60" s="471">
        <f t="shared" si="484"/>
        <v>1.4374007725</v>
      </c>
      <c r="NI60" s="471">
        <f t="shared" si="484"/>
        <v>1.4374007725</v>
      </c>
      <c r="NJ60" s="471">
        <f t="shared" si="484"/>
        <v>1.4374007725</v>
      </c>
      <c r="NK60" s="471">
        <f t="shared" si="484"/>
        <v>1.4374007725</v>
      </c>
      <c r="NL60" s="471">
        <f t="shared" si="484"/>
        <v>1.4374007725</v>
      </c>
      <c r="NM60" s="471">
        <f t="shared" si="484"/>
        <v>1.4374007725</v>
      </c>
      <c r="NN60" s="471">
        <f t="shared" si="484"/>
        <v>1.4374007725</v>
      </c>
      <c r="NO60" s="471">
        <f t="shared" si="484"/>
        <v>0.91035382258333319</v>
      </c>
      <c r="NP60" s="471">
        <f t="shared" si="484"/>
        <v>0</v>
      </c>
      <c r="NQ60" s="471">
        <f t="shared" si="484"/>
        <v>0</v>
      </c>
      <c r="NR60" s="471">
        <f t="shared" si="484"/>
        <v>0</v>
      </c>
      <c r="NS60" s="471">
        <f t="shared" si="485"/>
        <v>0</v>
      </c>
      <c r="NT60" s="471">
        <f t="shared" si="485"/>
        <v>0</v>
      </c>
      <c r="NU60" s="471">
        <f t="shared" si="485"/>
        <v>0</v>
      </c>
      <c r="NV60" s="471">
        <f t="shared" si="485"/>
        <v>0</v>
      </c>
      <c r="NW60" s="471">
        <f t="shared" si="485"/>
        <v>0</v>
      </c>
      <c r="NX60" s="471">
        <f t="shared" si="485"/>
        <v>0</v>
      </c>
      <c r="NY60" s="471">
        <f t="shared" si="485"/>
        <v>0</v>
      </c>
      <c r="NZ60" s="471">
        <f t="shared" si="485"/>
        <v>0</v>
      </c>
      <c r="OA60" s="471">
        <f t="shared" si="485"/>
        <v>0</v>
      </c>
      <c r="OB60" s="471">
        <f t="shared" si="485"/>
        <v>0</v>
      </c>
      <c r="OC60" s="471">
        <f t="shared" si="485"/>
        <v>0</v>
      </c>
      <c r="OD60" s="471">
        <f t="shared" si="485"/>
        <v>0</v>
      </c>
      <c r="OE60" s="471">
        <f t="shared" si="485"/>
        <v>0</v>
      </c>
      <c r="OF60" s="471">
        <f t="shared" si="485"/>
        <v>0</v>
      </c>
      <c r="OG60" s="471">
        <f t="shared" si="485"/>
        <v>0</v>
      </c>
      <c r="OH60" s="471">
        <f t="shared" si="485"/>
        <v>0</v>
      </c>
      <c r="OI60" s="471">
        <f t="shared" si="486"/>
        <v>0</v>
      </c>
      <c r="OJ60" s="471">
        <f t="shared" si="486"/>
        <v>0</v>
      </c>
      <c r="OK60" s="471">
        <f t="shared" si="486"/>
        <v>0</v>
      </c>
      <c r="OL60" s="471">
        <f t="shared" si="486"/>
        <v>0</v>
      </c>
      <c r="OM60" s="471">
        <f t="shared" si="486"/>
        <v>0</v>
      </c>
      <c r="ON60" s="471">
        <f t="shared" si="486"/>
        <v>0</v>
      </c>
      <c r="OO60" s="471">
        <f t="shared" si="486"/>
        <v>0</v>
      </c>
      <c r="OP60" s="471">
        <f t="shared" si="486"/>
        <v>0</v>
      </c>
      <c r="OQ60" s="471">
        <f t="shared" si="486"/>
        <v>0</v>
      </c>
      <c r="OR60" s="471">
        <f t="shared" si="486"/>
        <v>0</v>
      </c>
      <c r="OS60" s="471">
        <f t="shared" si="486"/>
        <v>0</v>
      </c>
      <c r="OT60" s="471">
        <f t="shared" si="486"/>
        <v>0</v>
      </c>
      <c r="OU60" s="471">
        <f t="shared" si="486"/>
        <v>0</v>
      </c>
      <c r="OV60" s="471">
        <f t="shared" si="486"/>
        <v>0</v>
      </c>
      <c r="OW60" s="471">
        <f t="shared" si="486"/>
        <v>0</v>
      </c>
      <c r="OX60" s="471">
        <f t="shared" si="486"/>
        <v>0</v>
      </c>
      <c r="OY60" s="471">
        <f t="shared" si="487"/>
        <v>0</v>
      </c>
      <c r="OZ60" s="471">
        <f t="shared" si="487"/>
        <v>0</v>
      </c>
      <c r="PA60" s="471">
        <f t="shared" si="487"/>
        <v>0</v>
      </c>
      <c r="PB60" s="471">
        <f t="shared" si="487"/>
        <v>0</v>
      </c>
      <c r="PC60" s="471">
        <f t="shared" si="487"/>
        <v>0</v>
      </c>
      <c r="PD60" s="471">
        <f t="shared" si="487"/>
        <v>0</v>
      </c>
      <c r="PE60" s="471">
        <f t="shared" si="487"/>
        <v>0</v>
      </c>
      <c r="PF60" s="471">
        <f t="shared" si="487"/>
        <v>0</v>
      </c>
      <c r="PG60" s="471">
        <f t="shared" si="487"/>
        <v>0</v>
      </c>
      <c r="PH60" s="471">
        <f t="shared" si="487"/>
        <v>0</v>
      </c>
      <c r="PI60" s="471">
        <f t="shared" si="487"/>
        <v>0</v>
      </c>
      <c r="PJ60" s="471">
        <f t="shared" si="487"/>
        <v>0</v>
      </c>
      <c r="PK60" s="471">
        <f t="shared" si="487"/>
        <v>0</v>
      </c>
      <c r="PL60" s="471">
        <f t="shared" si="487"/>
        <v>0</v>
      </c>
      <c r="PM60" s="471">
        <f t="shared" si="487"/>
        <v>0</v>
      </c>
      <c r="PN60" s="471">
        <f t="shared" si="487"/>
        <v>0</v>
      </c>
      <c r="PO60" s="471">
        <f t="shared" si="488"/>
        <v>0</v>
      </c>
      <c r="PP60" s="471">
        <f t="shared" si="488"/>
        <v>0</v>
      </c>
      <c r="PQ60" s="471">
        <f t="shared" si="488"/>
        <v>0</v>
      </c>
      <c r="PR60" s="471">
        <f t="shared" si="488"/>
        <v>0</v>
      </c>
      <c r="PS60" s="471">
        <f t="shared" si="488"/>
        <v>0</v>
      </c>
      <c r="PT60" s="471">
        <f t="shared" si="488"/>
        <v>0</v>
      </c>
      <c r="PU60" s="471">
        <f t="shared" si="488"/>
        <v>0</v>
      </c>
      <c r="PV60" s="471">
        <f t="shared" si="488"/>
        <v>0</v>
      </c>
      <c r="PW60" s="471">
        <f t="shared" si="488"/>
        <v>0</v>
      </c>
      <c r="PX60" s="471">
        <f t="shared" si="488"/>
        <v>0</v>
      </c>
      <c r="PY60" s="471">
        <f t="shared" si="488"/>
        <v>0</v>
      </c>
      <c r="PZ60" s="471">
        <f t="shared" si="488"/>
        <v>0</v>
      </c>
      <c r="QA60" s="471">
        <f t="shared" si="488"/>
        <v>0</v>
      </c>
      <c r="QB60" s="471">
        <f t="shared" si="488"/>
        <v>0</v>
      </c>
      <c r="QC60" s="471">
        <f t="shared" si="488"/>
        <v>0</v>
      </c>
      <c r="QD60" s="471">
        <f t="shared" si="488"/>
        <v>0</v>
      </c>
      <c r="QE60" s="471">
        <f t="shared" si="489"/>
        <v>0</v>
      </c>
      <c r="QF60" s="471">
        <f t="shared" si="489"/>
        <v>0</v>
      </c>
      <c r="QG60" s="471">
        <f t="shared" si="489"/>
        <v>0</v>
      </c>
      <c r="QH60" s="471">
        <f t="shared" si="489"/>
        <v>0</v>
      </c>
      <c r="QI60" s="471">
        <f t="shared" si="489"/>
        <v>0</v>
      </c>
      <c r="QJ60" s="471">
        <f t="shared" si="489"/>
        <v>0</v>
      </c>
      <c r="QK60" s="471">
        <f t="shared" si="489"/>
        <v>0</v>
      </c>
      <c r="QL60" s="471">
        <f t="shared" si="489"/>
        <v>0</v>
      </c>
      <c r="QM60" s="471">
        <f t="shared" si="489"/>
        <v>0</v>
      </c>
      <c r="QN60" s="471">
        <f t="shared" si="489"/>
        <v>0</v>
      </c>
      <c r="QO60" s="471">
        <f t="shared" si="489"/>
        <v>0</v>
      </c>
      <c r="QP60" s="471">
        <f t="shared" si="489"/>
        <v>0</v>
      </c>
      <c r="QQ60" s="471">
        <f t="shared" si="489"/>
        <v>0</v>
      </c>
      <c r="QR60" s="471">
        <f t="shared" si="489"/>
        <v>0</v>
      </c>
      <c r="QS60" s="471">
        <f t="shared" si="489"/>
        <v>0</v>
      </c>
      <c r="QT60" s="471">
        <f t="shared" si="489"/>
        <v>0</v>
      </c>
      <c r="QU60" s="471">
        <f t="shared" si="490"/>
        <v>0</v>
      </c>
      <c r="QV60" s="471">
        <f t="shared" si="490"/>
        <v>0</v>
      </c>
      <c r="QW60" s="471">
        <f t="shared" si="490"/>
        <v>0</v>
      </c>
      <c r="QX60" s="471">
        <f t="shared" si="490"/>
        <v>0</v>
      </c>
      <c r="QY60" s="471">
        <f t="shared" si="490"/>
        <v>0</v>
      </c>
      <c r="QZ60" s="471">
        <f t="shared" si="490"/>
        <v>0</v>
      </c>
      <c r="RA60" s="471">
        <f t="shared" si="490"/>
        <v>0</v>
      </c>
      <c r="RB60" s="471">
        <f t="shared" si="490"/>
        <v>0</v>
      </c>
      <c r="RC60" s="471">
        <f t="shared" si="490"/>
        <v>0</v>
      </c>
      <c r="RD60" s="471">
        <f t="shared" si="490"/>
        <v>0</v>
      </c>
      <c r="RE60" s="471">
        <f t="shared" si="490"/>
        <v>0</v>
      </c>
      <c r="RF60" s="471">
        <f t="shared" si="490"/>
        <v>0</v>
      </c>
      <c r="RG60" s="471">
        <f t="shared" si="490"/>
        <v>0</v>
      </c>
      <c r="RH60" s="471">
        <f t="shared" si="490"/>
        <v>0</v>
      </c>
      <c r="RI60" s="471">
        <f t="shared" si="490"/>
        <v>0</v>
      </c>
      <c r="RJ60" s="471">
        <f t="shared" si="490"/>
        <v>0</v>
      </c>
      <c r="RK60" s="471">
        <f t="shared" si="491"/>
        <v>0</v>
      </c>
      <c r="RL60" s="471">
        <f t="shared" si="491"/>
        <v>0</v>
      </c>
      <c r="RM60" s="471">
        <f t="shared" si="491"/>
        <v>0</v>
      </c>
      <c r="RN60" s="471">
        <f t="shared" si="491"/>
        <v>0</v>
      </c>
      <c r="RO60" s="471">
        <f t="shared" si="491"/>
        <v>0</v>
      </c>
      <c r="RP60" s="471">
        <f t="shared" si="491"/>
        <v>0</v>
      </c>
      <c r="RQ60" s="471">
        <f t="shared" si="491"/>
        <v>0</v>
      </c>
      <c r="RR60" s="471">
        <f t="shared" si="491"/>
        <v>0</v>
      </c>
      <c r="RS60" s="471">
        <f t="shared" si="491"/>
        <v>0</v>
      </c>
      <c r="RT60" s="471">
        <f t="shared" si="491"/>
        <v>0</v>
      </c>
      <c r="RU60" s="471">
        <f t="shared" si="491"/>
        <v>0</v>
      </c>
      <c r="RV60" s="471">
        <f t="shared" si="491"/>
        <v>0</v>
      </c>
      <c r="RW60" s="471">
        <f t="shared" si="491"/>
        <v>0</v>
      </c>
      <c r="RX60" s="471">
        <f t="shared" si="491"/>
        <v>0</v>
      </c>
      <c r="RY60" s="471">
        <f t="shared" si="491"/>
        <v>0</v>
      </c>
      <c r="RZ60" s="471">
        <f t="shared" si="491"/>
        <v>0</v>
      </c>
      <c r="SA60" s="471">
        <f t="shared" si="492"/>
        <v>0</v>
      </c>
      <c r="SB60" s="471">
        <f t="shared" si="492"/>
        <v>0</v>
      </c>
      <c r="SC60" s="471">
        <f t="shared" si="492"/>
        <v>0</v>
      </c>
      <c r="SD60" s="471">
        <f t="shared" si="492"/>
        <v>0</v>
      </c>
      <c r="SE60" s="471">
        <f t="shared" si="492"/>
        <v>0</v>
      </c>
      <c r="SF60" s="471">
        <f t="shared" si="492"/>
        <v>0</v>
      </c>
      <c r="SG60" s="471">
        <f t="shared" si="492"/>
        <v>0</v>
      </c>
      <c r="SH60" s="471">
        <f t="shared" si="492"/>
        <v>0</v>
      </c>
      <c r="SI60" s="471">
        <f t="shared" si="492"/>
        <v>0</v>
      </c>
      <c r="SJ60" s="471">
        <f t="shared" si="492"/>
        <v>0</v>
      </c>
      <c r="SK60" s="471">
        <f t="shared" si="492"/>
        <v>0</v>
      </c>
      <c r="SL60" s="471">
        <f t="shared" si="492"/>
        <v>0</v>
      </c>
      <c r="SM60" s="471">
        <f t="shared" si="492"/>
        <v>0</v>
      </c>
      <c r="SN60" s="471">
        <f t="shared" si="492"/>
        <v>0</v>
      </c>
      <c r="SO60" s="471">
        <f t="shared" si="492"/>
        <v>0</v>
      </c>
      <c r="SP60" s="471">
        <f t="shared" si="492"/>
        <v>0</v>
      </c>
      <c r="SQ60" s="471">
        <f t="shared" si="493"/>
        <v>0</v>
      </c>
      <c r="SR60" s="471">
        <f t="shared" si="493"/>
        <v>0</v>
      </c>
      <c r="SS60" s="471">
        <f t="shared" si="493"/>
        <v>0</v>
      </c>
      <c r="ST60" s="471">
        <f t="shared" si="493"/>
        <v>0</v>
      </c>
      <c r="SU60" s="471">
        <f t="shared" si="493"/>
        <v>0</v>
      </c>
      <c r="SV60" s="471">
        <f t="shared" si="493"/>
        <v>0</v>
      </c>
      <c r="SW60" s="471">
        <f t="shared" si="493"/>
        <v>0</v>
      </c>
      <c r="SX60" s="471">
        <f t="shared" si="493"/>
        <v>0</v>
      </c>
      <c r="SY60" s="471">
        <f t="shared" si="493"/>
        <v>0</v>
      </c>
      <c r="SZ60" s="471">
        <f t="shared" si="493"/>
        <v>0</v>
      </c>
      <c r="TA60" s="471">
        <f t="shared" si="493"/>
        <v>0</v>
      </c>
      <c r="TB60" s="471">
        <f t="shared" si="493"/>
        <v>0</v>
      </c>
      <c r="TC60" s="471">
        <f t="shared" si="493"/>
        <v>0</v>
      </c>
      <c r="TD60" s="471">
        <f t="shared" si="493"/>
        <v>0</v>
      </c>
      <c r="TE60" s="471">
        <f t="shared" si="493"/>
        <v>0</v>
      </c>
      <c r="TF60" s="471">
        <f t="shared" si="493"/>
        <v>0</v>
      </c>
      <c r="TG60" s="471">
        <f t="shared" si="494"/>
        <v>0</v>
      </c>
      <c r="TH60" s="471">
        <f t="shared" si="494"/>
        <v>0</v>
      </c>
      <c r="TI60" s="471">
        <f t="shared" si="494"/>
        <v>0</v>
      </c>
      <c r="TJ60" s="471">
        <f t="shared" si="494"/>
        <v>0</v>
      </c>
      <c r="TK60" s="471">
        <f t="shared" si="494"/>
        <v>0</v>
      </c>
      <c r="TL60" s="471">
        <f t="shared" si="494"/>
        <v>0</v>
      </c>
      <c r="TM60" s="471">
        <f t="shared" si="494"/>
        <v>0</v>
      </c>
      <c r="TN60" s="471">
        <f t="shared" si="494"/>
        <v>0</v>
      </c>
      <c r="TO60" s="471">
        <f t="shared" si="494"/>
        <v>0</v>
      </c>
      <c r="TP60" s="471">
        <f t="shared" si="494"/>
        <v>0</v>
      </c>
      <c r="TQ60" s="471">
        <f t="shared" si="494"/>
        <v>0</v>
      </c>
      <c r="TR60" s="471">
        <f t="shared" si="494"/>
        <v>0</v>
      </c>
      <c r="TS60" s="471">
        <f t="shared" si="494"/>
        <v>0</v>
      </c>
      <c r="TT60" s="471">
        <f t="shared" si="494"/>
        <v>0</v>
      </c>
      <c r="TU60" s="471">
        <f t="shared" si="494"/>
        <v>0</v>
      </c>
      <c r="TV60" s="471">
        <f t="shared" si="494"/>
        <v>0</v>
      </c>
      <c r="TW60" s="471">
        <f t="shared" si="495"/>
        <v>0</v>
      </c>
      <c r="TX60" s="471">
        <f t="shared" si="495"/>
        <v>0</v>
      </c>
      <c r="TY60" s="471">
        <f t="shared" si="495"/>
        <v>0</v>
      </c>
      <c r="TZ60" s="471">
        <f t="shared" si="495"/>
        <v>0</v>
      </c>
      <c r="UA60" s="471">
        <f t="shared" si="495"/>
        <v>0</v>
      </c>
      <c r="UB60" s="471">
        <f t="shared" si="495"/>
        <v>0</v>
      </c>
      <c r="UC60" s="471">
        <f t="shared" si="495"/>
        <v>0</v>
      </c>
      <c r="UD60" s="471">
        <f t="shared" si="495"/>
        <v>0</v>
      </c>
      <c r="UE60" s="471">
        <f t="shared" si="495"/>
        <v>0</v>
      </c>
      <c r="UF60" s="471">
        <f t="shared" si="495"/>
        <v>0</v>
      </c>
      <c r="UG60" s="471">
        <f t="shared" si="495"/>
        <v>0</v>
      </c>
      <c r="UH60" s="471">
        <f t="shared" si="495"/>
        <v>0</v>
      </c>
      <c r="UI60" s="471">
        <f t="shared" si="495"/>
        <v>0</v>
      </c>
      <c r="UJ60" s="471">
        <f t="shared" si="495"/>
        <v>0</v>
      </c>
      <c r="UK60" s="471">
        <f t="shared" si="495"/>
        <v>0</v>
      </c>
      <c r="UL60" s="471">
        <f t="shared" si="495"/>
        <v>0</v>
      </c>
      <c r="UM60" s="471">
        <f t="shared" si="496"/>
        <v>0</v>
      </c>
      <c r="UN60" s="471">
        <f t="shared" si="496"/>
        <v>0</v>
      </c>
      <c r="UO60" s="471">
        <f t="shared" si="496"/>
        <v>0</v>
      </c>
      <c r="UP60" s="471">
        <f t="shared" si="496"/>
        <v>0</v>
      </c>
      <c r="UQ60" s="471">
        <f t="shared" si="496"/>
        <v>0</v>
      </c>
      <c r="UR60" s="471">
        <f t="shared" si="496"/>
        <v>0</v>
      </c>
      <c r="US60" s="471">
        <f t="shared" si="496"/>
        <v>0</v>
      </c>
      <c r="UT60" s="471">
        <f t="shared" si="496"/>
        <v>0</v>
      </c>
      <c r="UU60" s="471">
        <f t="shared" si="496"/>
        <v>0</v>
      </c>
      <c r="UV60" s="471">
        <f t="shared" si="496"/>
        <v>0</v>
      </c>
      <c r="UW60" s="471">
        <f t="shared" si="496"/>
        <v>0</v>
      </c>
      <c r="UX60" s="471">
        <f t="shared" si="496"/>
        <v>0</v>
      </c>
      <c r="UY60" s="471">
        <f t="shared" si="496"/>
        <v>0</v>
      </c>
      <c r="UZ60" s="471">
        <f t="shared" si="496"/>
        <v>0</v>
      </c>
      <c r="VA60" s="471">
        <f t="shared" si="496"/>
        <v>0</v>
      </c>
      <c r="VB60" s="471">
        <f t="shared" si="496"/>
        <v>0</v>
      </c>
      <c r="VC60" s="471">
        <f t="shared" si="497"/>
        <v>0</v>
      </c>
      <c r="VD60" s="471">
        <f t="shared" si="497"/>
        <v>0</v>
      </c>
      <c r="VE60" s="471">
        <f t="shared" si="497"/>
        <v>0</v>
      </c>
      <c r="VF60" s="471">
        <f t="shared" si="497"/>
        <v>0</v>
      </c>
      <c r="VG60" s="471">
        <f t="shared" si="497"/>
        <v>0</v>
      </c>
      <c r="VH60" s="471">
        <f t="shared" si="497"/>
        <v>0</v>
      </c>
      <c r="VI60" s="471">
        <f t="shared" si="497"/>
        <v>0</v>
      </c>
      <c r="VJ60" s="471">
        <f t="shared" si="497"/>
        <v>0</v>
      </c>
      <c r="VK60" s="471">
        <f t="shared" si="497"/>
        <v>0</v>
      </c>
      <c r="VL60" s="471">
        <f t="shared" si="497"/>
        <v>0</v>
      </c>
      <c r="VM60" s="471">
        <f t="shared" si="497"/>
        <v>0</v>
      </c>
      <c r="VN60" s="471">
        <f t="shared" si="497"/>
        <v>0</v>
      </c>
      <c r="VO60" s="471">
        <f t="shared" si="497"/>
        <v>0</v>
      </c>
      <c r="VP60" s="471">
        <f t="shared" si="497"/>
        <v>0</v>
      </c>
      <c r="VQ60" s="471">
        <f t="shared" si="497"/>
        <v>0</v>
      </c>
      <c r="VR60" s="471">
        <f t="shared" si="497"/>
        <v>0</v>
      </c>
      <c r="VS60" s="471">
        <f t="shared" si="498"/>
        <v>0</v>
      </c>
      <c r="VT60" s="471">
        <f t="shared" si="498"/>
        <v>0</v>
      </c>
      <c r="VU60" s="471">
        <f t="shared" si="498"/>
        <v>0</v>
      </c>
      <c r="VV60" s="471">
        <f t="shared" si="498"/>
        <v>0</v>
      </c>
      <c r="VW60" s="471">
        <f t="shared" si="498"/>
        <v>0</v>
      </c>
      <c r="VX60" s="471">
        <f t="shared" si="498"/>
        <v>0</v>
      </c>
      <c r="VY60" s="471">
        <f t="shared" si="498"/>
        <v>0</v>
      </c>
      <c r="VZ60" s="471">
        <f t="shared" si="498"/>
        <v>0</v>
      </c>
      <c r="WA60" s="471">
        <f t="shared" si="498"/>
        <v>0</v>
      </c>
      <c r="WB60" s="471">
        <f t="shared" si="498"/>
        <v>0</v>
      </c>
      <c r="WC60" s="471">
        <f t="shared" si="498"/>
        <v>0</v>
      </c>
      <c r="WD60" s="471">
        <f t="shared" si="498"/>
        <v>0</v>
      </c>
    </row>
    <row r="61" spans="1:602" x14ac:dyDescent="0.35">
      <c r="A61" s="29"/>
      <c r="B61" s="29">
        <f t="shared" si="359"/>
        <v>30</v>
      </c>
      <c r="C61" s="29" t="s">
        <v>2</v>
      </c>
      <c r="D61" s="29" t="s">
        <v>94</v>
      </c>
      <c r="E61" s="69">
        <f>INDEX('Current RAP - 2024-25 Cycle'!$K:$K,MATCH('24-25 Projection - RAP Tendered'!$D61,'Current RAP - 2024-25 Cycle'!$C:$C,0),1)</f>
        <v>12149263.629999999</v>
      </c>
      <c r="F61" s="69">
        <f>INDEX('Current RAP - 2024-25 Cycle'!$G:$G,MATCH('24-25 Projection - RAP Tendered'!$D61,'Current RAP - 2024-25 Cycle'!$C:$C,0),1)</f>
        <v>12149263.629999999</v>
      </c>
      <c r="G61" s="69">
        <f t="shared" si="345"/>
        <v>0</v>
      </c>
      <c r="H61" s="69">
        <f t="shared" si="360"/>
        <v>12149263.629999999</v>
      </c>
      <c r="I61" s="32">
        <v>45474</v>
      </c>
      <c r="J61" s="32">
        <v>45838</v>
      </c>
      <c r="K61" s="29" t="str">
        <f>INDEX('Current RAP - 2024-25 Cycle'!$D:$D,MATCH('24-25 Projection - RAP Tendered'!$D61,'Current RAP - 2024-25 Cycle'!$C:$C,0),1)</f>
        <v>IPCA</v>
      </c>
      <c r="L61" s="32" t="s">
        <v>10</v>
      </c>
      <c r="M61" s="32" t="s">
        <v>10</v>
      </c>
      <c r="N61" s="81">
        <v>0</v>
      </c>
      <c r="O61" s="81">
        <v>0</v>
      </c>
      <c r="P61" s="69">
        <f>IFERROR(INDEX('Tendered, Ruling 920-2025'!$F$19:$F$31,MATCH($D61,'Tendered, Ruling 920-2025'!$C$19:$C$31,0))-INDEX('Tendered, Ruling 920-2025'!$D$19:$D$31,MATCH($D61,'Tendered, Ruling 920-2025'!$C$19:$C$31,0)),0)</f>
        <v>0</v>
      </c>
      <c r="Q61" s="32">
        <f>INDEX('Current RAP - 2024-25 Cycle'!$L:$L,MATCH('24-25 Projection - RAP Tendered'!$D61,'Current RAP - 2024-25 Cycle'!$C:$C,0),1)</f>
        <v>40371</v>
      </c>
      <c r="R61" s="32">
        <f>INDEX('Current RAP - 2024-25 Cycle'!$M:$M,MATCH('24-25 Projection - RAP Tendered'!$D61,'Current RAP - 2024-25 Cycle'!$C:$C,0),1)</f>
        <v>51329</v>
      </c>
      <c r="S61" s="29"/>
      <c r="T61" s="29" t="str">
        <f t="shared" si="346"/>
        <v>006/2010</v>
      </c>
      <c r="U61" s="36">
        <f t="shared" si="452"/>
        <v>12.149263630000002</v>
      </c>
      <c r="V61" s="36">
        <f t="shared" si="452"/>
        <v>12.149263630000002</v>
      </c>
      <c r="W61" s="36">
        <f t="shared" si="452"/>
        <v>12.149263630000002</v>
      </c>
      <c r="X61" s="36">
        <f t="shared" si="452"/>
        <v>12.149263630000002</v>
      </c>
      <c r="Y61" s="36">
        <f t="shared" si="452"/>
        <v>12.149263630000002</v>
      </c>
      <c r="Z61" s="36">
        <f t="shared" si="452"/>
        <v>12.149263630000002</v>
      </c>
      <c r="AA61" s="36">
        <f t="shared" si="452"/>
        <v>12.149263630000002</v>
      </c>
      <c r="AB61" s="36">
        <f t="shared" si="452"/>
        <v>12.149263630000002</v>
      </c>
      <c r="AC61" s="36">
        <f t="shared" si="452"/>
        <v>12.149263630000002</v>
      </c>
      <c r="AD61" s="36">
        <f t="shared" si="452"/>
        <v>12.149263630000002</v>
      </c>
      <c r="AE61" s="36">
        <f t="shared" si="452"/>
        <v>12.149263630000002</v>
      </c>
      <c r="AF61" s="36">
        <f t="shared" si="452"/>
        <v>12.149263630000002</v>
      </c>
      <c r="AG61" s="36">
        <f t="shared" si="452"/>
        <v>12.149263630000002</v>
      </c>
      <c r="AH61" s="36">
        <f t="shared" si="452"/>
        <v>12.149263630000002</v>
      </c>
      <c r="AI61" s="36">
        <f t="shared" si="452"/>
        <v>12.149263630000002</v>
      </c>
      <c r="AJ61" s="36">
        <f t="shared" si="452"/>
        <v>12.149263630000002</v>
      </c>
      <c r="AK61" s="36">
        <f t="shared" si="449"/>
        <v>0.39191172999999996</v>
      </c>
      <c r="AL61" s="36">
        <f t="shared" si="449"/>
        <v>0</v>
      </c>
      <c r="AM61" s="36">
        <f t="shared" si="449"/>
        <v>0</v>
      </c>
      <c r="AN61" s="36">
        <f t="shared" si="449"/>
        <v>0</v>
      </c>
      <c r="AO61" s="36">
        <f t="shared" si="449"/>
        <v>0</v>
      </c>
      <c r="AP61" s="36">
        <f t="shared" si="449"/>
        <v>0</v>
      </c>
      <c r="AQ61" s="36">
        <f t="shared" si="449"/>
        <v>0</v>
      </c>
      <c r="AR61" s="36">
        <f t="shared" si="449"/>
        <v>0</v>
      </c>
      <c r="AS61" s="36">
        <f t="shared" si="455"/>
        <v>0</v>
      </c>
      <c r="AT61" s="36">
        <f t="shared" si="455"/>
        <v>0</v>
      </c>
      <c r="AU61" s="36">
        <f t="shared" si="455"/>
        <v>0</v>
      </c>
      <c r="AV61" s="36">
        <f t="shared" si="455"/>
        <v>0</v>
      </c>
      <c r="AW61" s="36">
        <f t="shared" si="455"/>
        <v>0</v>
      </c>
      <c r="AX61" s="36">
        <f t="shared" si="455"/>
        <v>0</v>
      </c>
      <c r="AY61" s="36">
        <f t="shared" si="455"/>
        <v>0</v>
      </c>
      <c r="AZ61" s="36">
        <f t="shared" si="455"/>
        <v>0</v>
      </c>
      <c r="BA61" s="36">
        <f t="shared" si="455"/>
        <v>0</v>
      </c>
      <c r="BB61" s="36">
        <f t="shared" si="455"/>
        <v>0</v>
      </c>
      <c r="BD61" s="29" t="str">
        <f t="shared" si="348"/>
        <v>006/2010</v>
      </c>
      <c r="BE61" s="36">
        <f t="shared" si="436"/>
        <v>3.0373159075</v>
      </c>
      <c r="BF61" s="36">
        <f t="shared" si="436"/>
        <v>3.0373159075</v>
      </c>
      <c r="BG61" s="36">
        <f t="shared" si="436"/>
        <v>3.0373159075</v>
      </c>
      <c r="BH61" s="36">
        <f t="shared" si="436"/>
        <v>3.0373159075</v>
      </c>
      <c r="BI61" s="36">
        <f t="shared" si="436"/>
        <v>3.0373159075</v>
      </c>
      <c r="BJ61" s="36">
        <f t="shared" si="436"/>
        <v>3.0373159075</v>
      </c>
      <c r="BK61" s="36">
        <f t="shared" si="436"/>
        <v>3.0373159075</v>
      </c>
      <c r="BL61" s="36">
        <f t="shared" si="436"/>
        <v>3.0373159075</v>
      </c>
      <c r="BM61" s="36">
        <f t="shared" si="436"/>
        <v>3.0373159075</v>
      </c>
      <c r="BN61" s="36">
        <f t="shared" si="436"/>
        <v>3.0373159075</v>
      </c>
      <c r="BO61" s="36">
        <f t="shared" si="436"/>
        <v>3.0373159075</v>
      </c>
      <c r="BP61" s="36">
        <f t="shared" si="436"/>
        <v>3.0373159075</v>
      </c>
      <c r="BQ61" s="36">
        <f t="shared" si="436"/>
        <v>3.0373159075</v>
      </c>
      <c r="BR61" s="36">
        <f t="shared" si="436"/>
        <v>3.0373159075</v>
      </c>
      <c r="BS61" s="36">
        <f t="shared" si="436"/>
        <v>3.0373159075</v>
      </c>
      <c r="BT61" s="36">
        <f t="shared" si="436"/>
        <v>3.0373159075</v>
      </c>
      <c r="BU61" s="36">
        <f t="shared" si="453"/>
        <v>3.0373159075</v>
      </c>
      <c r="BV61" s="36">
        <f t="shared" si="453"/>
        <v>3.0373159075</v>
      </c>
      <c r="BW61" s="36">
        <f t="shared" si="453"/>
        <v>3.0373159075</v>
      </c>
      <c r="BX61" s="36">
        <f t="shared" si="453"/>
        <v>3.0373159075</v>
      </c>
      <c r="BY61" s="36">
        <f t="shared" si="453"/>
        <v>3.0373159075</v>
      </c>
      <c r="BZ61" s="36">
        <f t="shared" si="453"/>
        <v>3.0373159075</v>
      </c>
      <c r="CA61" s="36">
        <f t="shared" si="453"/>
        <v>3.0373159075</v>
      </c>
      <c r="CB61" s="36">
        <f t="shared" si="453"/>
        <v>3.0373159075</v>
      </c>
      <c r="CC61" s="36">
        <f t="shared" si="453"/>
        <v>3.0373159075</v>
      </c>
      <c r="CD61" s="36">
        <f t="shared" si="453"/>
        <v>3.0373159075</v>
      </c>
      <c r="CE61" s="36">
        <f t="shared" si="453"/>
        <v>3.0373159075</v>
      </c>
      <c r="CF61" s="36">
        <f t="shared" si="453"/>
        <v>3.0373159075</v>
      </c>
      <c r="CG61" s="36">
        <f t="shared" si="453"/>
        <v>3.0373159075</v>
      </c>
      <c r="CH61" s="36">
        <f t="shared" si="453"/>
        <v>3.0373159075</v>
      </c>
      <c r="CI61" s="36">
        <f t="shared" si="453"/>
        <v>3.0373159075</v>
      </c>
      <c r="CJ61" s="36">
        <f t="shared" si="453"/>
        <v>3.0373159075</v>
      </c>
      <c r="CK61" s="36">
        <f t="shared" si="450"/>
        <v>3.0373159075</v>
      </c>
      <c r="CL61" s="36">
        <f t="shared" si="450"/>
        <v>3.0373159075</v>
      </c>
      <c r="CM61" s="36">
        <f t="shared" si="450"/>
        <v>3.0373159075</v>
      </c>
      <c r="CN61" s="36">
        <f t="shared" si="450"/>
        <v>3.0373159075</v>
      </c>
      <c r="CO61" s="36">
        <f t="shared" si="450"/>
        <v>3.0373159075</v>
      </c>
      <c r="CP61" s="36">
        <f t="shared" si="450"/>
        <v>3.0373159075</v>
      </c>
      <c r="CQ61" s="36">
        <f t="shared" si="450"/>
        <v>3.0373159075</v>
      </c>
      <c r="CR61" s="36">
        <f t="shared" si="450"/>
        <v>3.0373159075</v>
      </c>
      <c r="CS61" s="36">
        <f t="shared" si="450"/>
        <v>3.0373159075</v>
      </c>
      <c r="CT61" s="36">
        <f t="shared" si="450"/>
        <v>3.0373159075</v>
      </c>
      <c r="CU61" s="36">
        <f t="shared" si="450"/>
        <v>3.0373159075</v>
      </c>
      <c r="CV61" s="36">
        <f t="shared" si="450"/>
        <v>3.0373159075</v>
      </c>
      <c r="CW61" s="36">
        <f t="shared" si="450"/>
        <v>3.0373159075</v>
      </c>
      <c r="CX61" s="36">
        <f t="shared" si="450"/>
        <v>3.0373159075</v>
      </c>
      <c r="CY61" s="36">
        <f t="shared" si="450"/>
        <v>3.0373159075</v>
      </c>
      <c r="CZ61" s="36">
        <f t="shared" si="451"/>
        <v>3.0373159075</v>
      </c>
      <c r="DA61" s="36">
        <f t="shared" si="451"/>
        <v>3.0373159075</v>
      </c>
      <c r="DB61" s="36">
        <f t="shared" si="451"/>
        <v>3.0373159075</v>
      </c>
      <c r="DC61" s="36">
        <f t="shared" si="451"/>
        <v>3.0373159075</v>
      </c>
      <c r="DD61" s="36">
        <f t="shared" si="451"/>
        <v>3.0373159075</v>
      </c>
      <c r="DE61" s="36">
        <f t="shared" si="451"/>
        <v>3.0373159075</v>
      </c>
      <c r="DF61" s="36">
        <f t="shared" si="451"/>
        <v>3.0373159075</v>
      </c>
      <c r="DG61" s="36">
        <f t="shared" si="451"/>
        <v>3.0373159075</v>
      </c>
      <c r="DH61" s="36">
        <f t="shared" si="451"/>
        <v>3.0373159075</v>
      </c>
      <c r="DI61" s="36">
        <f t="shared" si="451"/>
        <v>3.0373159075</v>
      </c>
      <c r="DJ61" s="36">
        <f t="shared" si="451"/>
        <v>3.0373159075</v>
      </c>
      <c r="DK61" s="36">
        <f t="shared" si="451"/>
        <v>3.0373159075</v>
      </c>
      <c r="DL61" s="36">
        <f t="shared" si="451"/>
        <v>3.0373159075</v>
      </c>
      <c r="DM61" s="36">
        <f t="shared" si="451"/>
        <v>3.0373159075</v>
      </c>
      <c r="DN61" s="36">
        <f t="shared" si="451"/>
        <v>3.0373159075</v>
      </c>
      <c r="DO61" s="36">
        <f t="shared" si="451"/>
        <v>3.0373159075</v>
      </c>
      <c r="DP61" s="36">
        <f t="shared" si="416"/>
        <v>3.0373159075</v>
      </c>
      <c r="DQ61" s="36">
        <f t="shared" si="456"/>
        <v>0.39191172999999996</v>
      </c>
      <c r="DR61" s="36">
        <f t="shared" si="456"/>
        <v>0</v>
      </c>
      <c r="DS61" s="36">
        <f t="shared" si="456"/>
        <v>0</v>
      </c>
      <c r="DT61" s="36">
        <f t="shared" si="456"/>
        <v>0</v>
      </c>
      <c r="DU61" s="36">
        <f t="shared" si="456"/>
        <v>0</v>
      </c>
      <c r="DV61" s="36">
        <f t="shared" si="456"/>
        <v>0</v>
      </c>
      <c r="DW61" s="36">
        <f t="shared" si="456"/>
        <v>0</v>
      </c>
      <c r="DX61" s="36">
        <f t="shared" si="456"/>
        <v>0</v>
      </c>
      <c r="DY61" s="36">
        <f t="shared" si="456"/>
        <v>0</v>
      </c>
      <c r="DZ61" s="36">
        <f t="shared" si="456"/>
        <v>0</v>
      </c>
      <c r="EA61" s="36">
        <f t="shared" si="456"/>
        <v>0</v>
      </c>
      <c r="EB61" s="36">
        <f t="shared" si="456"/>
        <v>0</v>
      </c>
      <c r="EC61" s="36">
        <f t="shared" si="456"/>
        <v>0</v>
      </c>
      <c r="ED61" s="36">
        <f t="shared" si="456"/>
        <v>0</v>
      </c>
      <c r="EE61" s="36">
        <f t="shared" si="456"/>
        <v>0</v>
      </c>
      <c r="EF61" s="36">
        <f t="shared" si="456"/>
        <v>0</v>
      </c>
      <c r="EG61" s="36">
        <f t="shared" ref="EG61:EV77" si="502">SUMIFS($GM61:$WE61,$GM$29:$WE$29,EG$29)</f>
        <v>0</v>
      </c>
      <c r="EH61" s="36">
        <f t="shared" si="502"/>
        <v>0</v>
      </c>
      <c r="EI61" s="36">
        <f t="shared" si="502"/>
        <v>0</v>
      </c>
      <c r="EJ61" s="36">
        <f t="shared" si="502"/>
        <v>0</v>
      </c>
      <c r="EK61" s="36">
        <f t="shared" si="502"/>
        <v>0</v>
      </c>
      <c r="EL61" s="36">
        <f t="shared" si="502"/>
        <v>0</v>
      </c>
      <c r="EM61" s="36">
        <f t="shared" si="502"/>
        <v>0</v>
      </c>
      <c r="EN61" s="36">
        <f t="shared" si="502"/>
        <v>0</v>
      </c>
      <c r="EO61" s="36">
        <f t="shared" si="502"/>
        <v>0</v>
      </c>
      <c r="EP61" s="36">
        <f t="shared" si="502"/>
        <v>0</v>
      </c>
      <c r="EQ61" s="36">
        <f t="shared" si="502"/>
        <v>0</v>
      </c>
      <c r="ER61" s="36">
        <f t="shared" si="502"/>
        <v>0</v>
      </c>
      <c r="ES61" s="36">
        <f t="shared" si="502"/>
        <v>0</v>
      </c>
      <c r="ET61" s="36">
        <f t="shared" si="502"/>
        <v>0</v>
      </c>
      <c r="EU61" s="36">
        <f t="shared" si="502"/>
        <v>0</v>
      </c>
      <c r="EV61" s="36">
        <f t="shared" si="502"/>
        <v>0</v>
      </c>
      <c r="EW61" s="36">
        <f t="shared" si="499"/>
        <v>0</v>
      </c>
      <c r="EX61" s="36">
        <f t="shared" si="499"/>
        <v>0</v>
      </c>
      <c r="EY61" s="36">
        <f t="shared" si="499"/>
        <v>0</v>
      </c>
      <c r="EZ61" s="36">
        <f t="shared" si="499"/>
        <v>0</v>
      </c>
      <c r="FA61" s="36">
        <f t="shared" si="499"/>
        <v>0</v>
      </c>
      <c r="FB61" s="36">
        <f t="shared" si="499"/>
        <v>0</v>
      </c>
      <c r="FC61" s="36">
        <f t="shared" si="499"/>
        <v>0</v>
      </c>
      <c r="FD61" s="36">
        <f t="shared" si="499"/>
        <v>0</v>
      </c>
      <c r="FE61" s="36">
        <f t="shared" si="499"/>
        <v>0</v>
      </c>
      <c r="FF61" s="36">
        <f t="shared" si="499"/>
        <v>0</v>
      </c>
      <c r="FG61" s="36">
        <f t="shared" si="499"/>
        <v>0</v>
      </c>
      <c r="FH61" s="36">
        <f t="shared" si="499"/>
        <v>0</v>
      </c>
      <c r="FI61" s="36">
        <f t="shared" si="499"/>
        <v>0</v>
      </c>
      <c r="FJ61" s="36">
        <f t="shared" si="499"/>
        <v>0</v>
      </c>
      <c r="FK61" s="36">
        <f t="shared" si="499"/>
        <v>0</v>
      </c>
      <c r="FL61" s="36">
        <f t="shared" si="499"/>
        <v>0</v>
      </c>
      <c r="FM61" s="36">
        <f t="shared" si="500"/>
        <v>0</v>
      </c>
      <c r="FN61" s="36">
        <f t="shared" si="500"/>
        <v>0</v>
      </c>
      <c r="FO61" s="36">
        <f t="shared" si="500"/>
        <v>0</v>
      </c>
      <c r="FP61" s="36">
        <f t="shared" si="500"/>
        <v>0</v>
      </c>
      <c r="FQ61" s="36">
        <f t="shared" si="500"/>
        <v>0</v>
      </c>
      <c r="FR61" s="36">
        <f t="shared" si="500"/>
        <v>0</v>
      </c>
      <c r="FS61" s="36">
        <f t="shared" si="500"/>
        <v>0</v>
      </c>
      <c r="FT61" s="36">
        <f t="shared" si="500"/>
        <v>0</v>
      </c>
      <c r="FU61" s="36">
        <f t="shared" si="500"/>
        <v>0</v>
      </c>
      <c r="FV61" s="36">
        <f t="shared" si="500"/>
        <v>0</v>
      </c>
      <c r="FW61" s="36">
        <f t="shared" si="500"/>
        <v>0</v>
      </c>
      <c r="FX61" s="36">
        <f t="shared" si="500"/>
        <v>0</v>
      </c>
      <c r="FY61" s="36">
        <f t="shared" si="500"/>
        <v>0</v>
      </c>
      <c r="FZ61" s="36">
        <f t="shared" si="500"/>
        <v>0</v>
      </c>
      <c r="GA61" s="36">
        <f t="shared" si="500"/>
        <v>0</v>
      </c>
      <c r="GB61" s="36">
        <f t="shared" si="501"/>
        <v>0</v>
      </c>
      <c r="GC61" s="36">
        <f t="shared" si="501"/>
        <v>0</v>
      </c>
      <c r="GD61" s="36">
        <f t="shared" si="501"/>
        <v>0</v>
      </c>
      <c r="GE61" s="36">
        <f t="shared" si="501"/>
        <v>0</v>
      </c>
      <c r="GF61" s="36">
        <f t="shared" si="501"/>
        <v>0</v>
      </c>
      <c r="GG61" s="36">
        <f t="shared" si="501"/>
        <v>0</v>
      </c>
      <c r="GH61" s="36">
        <f t="shared" si="501"/>
        <v>0</v>
      </c>
      <c r="GI61" s="36">
        <f t="shared" si="501"/>
        <v>0</v>
      </c>
      <c r="GJ61" s="36">
        <f t="shared" si="501"/>
        <v>0</v>
      </c>
      <c r="GL61" s="29" t="str">
        <f t="shared" si="350"/>
        <v>006/2010</v>
      </c>
      <c r="GM61" s="263">
        <f t="shared" si="423"/>
        <v>1.0124386358333333</v>
      </c>
      <c r="GN61" s="263">
        <f t="shared" si="423"/>
        <v>1.0124386358333333</v>
      </c>
      <c r="GO61" s="263">
        <f t="shared" si="423"/>
        <v>1.0124386358333333</v>
      </c>
      <c r="GP61" s="263">
        <f t="shared" si="423"/>
        <v>1.0124386358333333</v>
      </c>
      <c r="GQ61" s="263">
        <f t="shared" si="423"/>
        <v>1.0124386358333333</v>
      </c>
      <c r="GR61" s="263">
        <f t="shared" si="423"/>
        <v>1.0124386358333333</v>
      </c>
      <c r="GS61" s="263">
        <f t="shared" si="423"/>
        <v>1.0124386358333333</v>
      </c>
      <c r="GT61" s="263">
        <f t="shared" si="423"/>
        <v>1.0124386358333333</v>
      </c>
      <c r="GU61" s="263">
        <f t="shared" si="423"/>
        <v>1.0124386358333333</v>
      </c>
      <c r="GV61" s="263">
        <f t="shared" si="423"/>
        <v>1.0124386358333333</v>
      </c>
      <c r="GW61" s="263">
        <f t="shared" si="423"/>
        <v>1.0124386358333333</v>
      </c>
      <c r="GX61" s="263">
        <f t="shared" si="423"/>
        <v>1.0124386358333333</v>
      </c>
      <c r="GY61" s="471">
        <f t="shared" si="474"/>
        <v>1.0124386358333333</v>
      </c>
      <c r="GZ61" s="471">
        <f t="shared" si="474"/>
        <v>1.0124386358333333</v>
      </c>
      <c r="HA61" s="471">
        <f t="shared" si="474"/>
        <v>1.0124386358333333</v>
      </c>
      <c r="HB61" s="471">
        <f t="shared" si="474"/>
        <v>1.0124386358333333</v>
      </c>
      <c r="HC61" s="471">
        <f t="shared" si="474"/>
        <v>1.0124386358333333</v>
      </c>
      <c r="HD61" s="471">
        <f t="shared" si="474"/>
        <v>1.0124386358333333</v>
      </c>
      <c r="HE61" s="471">
        <f t="shared" si="474"/>
        <v>1.0124386358333333</v>
      </c>
      <c r="HF61" s="471">
        <f t="shared" si="474"/>
        <v>1.0124386358333333</v>
      </c>
      <c r="HG61" s="471">
        <f t="shared" si="474"/>
        <v>1.0124386358333333</v>
      </c>
      <c r="HH61" s="471">
        <f t="shared" si="474"/>
        <v>1.0124386358333333</v>
      </c>
      <c r="HI61" s="471">
        <f t="shared" si="474"/>
        <v>1.0124386358333333</v>
      </c>
      <c r="HJ61" s="471">
        <f t="shared" si="474"/>
        <v>1.0124386358333333</v>
      </c>
      <c r="HK61" s="471">
        <f t="shared" si="474"/>
        <v>1.0124386358333333</v>
      </c>
      <c r="HL61" s="471">
        <f t="shared" si="474"/>
        <v>1.0124386358333333</v>
      </c>
      <c r="HM61" s="471">
        <f t="shared" si="474"/>
        <v>1.0124386358333333</v>
      </c>
      <c r="HN61" s="471">
        <f t="shared" si="474"/>
        <v>1.0124386358333333</v>
      </c>
      <c r="HO61" s="471">
        <f t="shared" si="475"/>
        <v>1.0124386358333333</v>
      </c>
      <c r="HP61" s="471">
        <f t="shared" si="475"/>
        <v>1.0124386358333333</v>
      </c>
      <c r="HQ61" s="471">
        <f t="shared" si="475"/>
        <v>1.0124386358333333</v>
      </c>
      <c r="HR61" s="471">
        <f t="shared" si="475"/>
        <v>1.0124386358333333</v>
      </c>
      <c r="HS61" s="471">
        <f t="shared" si="475"/>
        <v>1.0124386358333333</v>
      </c>
      <c r="HT61" s="471">
        <f t="shared" si="475"/>
        <v>1.0124386358333333</v>
      </c>
      <c r="HU61" s="471">
        <f t="shared" si="475"/>
        <v>1.0124386358333333</v>
      </c>
      <c r="HV61" s="471">
        <f t="shared" si="475"/>
        <v>1.0124386358333333</v>
      </c>
      <c r="HW61" s="471">
        <f t="shared" si="475"/>
        <v>1.0124386358333333</v>
      </c>
      <c r="HX61" s="471">
        <f t="shared" si="475"/>
        <v>1.0124386358333333</v>
      </c>
      <c r="HY61" s="471">
        <f t="shared" si="475"/>
        <v>1.0124386358333333</v>
      </c>
      <c r="HZ61" s="471">
        <f t="shared" si="475"/>
        <v>1.0124386358333333</v>
      </c>
      <c r="IA61" s="471">
        <f t="shared" si="475"/>
        <v>1.0124386358333333</v>
      </c>
      <c r="IB61" s="471">
        <f t="shared" si="475"/>
        <v>1.0124386358333333</v>
      </c>
      <c r="IC61" s="471">
        <f t="shared" si="475"/>
        <v>1.0124386358333333</v>
      </c>
      <c r="ID61" s="471">
        <f t="shared" si="475"/>
        <v>1.0124386358333333</v>
      </c>
      <c r="IE61" s="471">
        <f t="shared" si="476"/>
        <v>1.0124386358333333</v>
      </c>
      <c r="IF61" s="471">
        <f t="shared" si="476"/>
        <v>1.0124386358333333</v>
      </c>
      <c r="IG61" s="471">
        <f t="shared" si="476"/>
        <v>1.0124386358333333</v>
      </c>
      <c r="IH61" s="471">
        <f t="shared" si="476"/>
        <v>1.0124386358333333</v>
      </c>
      <c r="II61" s="471">
        <f t="shared" si="476"/>
        <v>1.0124386358333333</v>
      </c>
      <c r="IJ61" s="471">
        <f t="shared" si="476"/>
        <v>1.0124386358333333</v>
      </c>
      <c r="IK61" s="471">
        <f t="shared" si="476"/>
        <v>1.0124386358333333</v>
      </c>
      <c r="IL61" s="471">
        <f t="shared" si="476"/>
        <v>1.0124386358333333</v>
      </c>
      <c r="IM61" s="471">
        <f t="shared" si="476"/>
        <v>1.0124386358333333</v>
      </c>
      <c r="IN61" s="471">
        <f t="shared" si="476"/>
        <v>1.0124386358333333</v>
      </c>
      <c r="IO61" s="471">
        <f t="shared" si="476"/>
        <v>1.0124386358333333</v>
      </c>
      <c r="IP61" s="471">
        <f t="shared" si="476"/>
        <v>1.0124386358333333</v>
      </c>
      <c r="IQ61" s="471">
        <f t="shared" si="476"/>
        <v>1.0124386358333333</v>
      </c>
      <c r="IR61" s="471">
        <f t="shared" si="476"/>
        <v>1.0124386358333333</v>
      </c>
      <c r="IS61" s="471">
        <f t="shared" si="476"/>
        <v>1.0124386358333333</v>
      </c>
      <c r="IT61" s="471">
        <f t="shared" si="476"/>
        <v>1.0124386358333333</v>
      </c>
      <c r="IU61" s="471">
        <f t="shared" si="477"/>
        <v>1.0124386358333333</v>
      </c>
      <c r="IV61" s="471">
        <f t="shared" si="477"/>
        <v>1.0124386358333333</v>
      </c>
      <c r="IW61" s="471">
        <f t="shared" si="477"/>
        <v>1.0124386358333333</v>
      </c>
      <c r="IX61" s="471">
        <f t="shared" si="477"/>
        <v>1.0124386358333333</v>
      </c>
      <c r="IY61" s="471">
        <f t="shared" si="477"/>
        <v>1.0124386358333333</v>
      </c>
      <c r="IZ61" s="471">
        <f t="shared" si="477"/>
        <v>1.0124386358333333</v>
      </c>
      <c r="JA61" s="471">
        <f t="shared" si="477"/>
        <v>1.0124386358333333</v>
      </c>
      <c r="JB61" s="471">
        <f t="shared" si="477"/>
        <v>1.0124386358333333</v>
      </c>
      <c r="JC61" s="471">
        <f t="shared" si="477"/>
        <v>1.0124386358333333</v>
      </c>
      <c r="JD61" s="471">
        <f t="shared" si="477"/>
        <v>1.0124386358333333</v>
      </c>
      <c r="JE61" s="471">
        <f t="shared" si="477"/>
        <v>1.0124386358333333</v>
      </c>
      <c r="JF61" s="471">
        <f t="shared" si="477"/>
        <v>1.0124386358333333</v>
      </c>
      <c r="JG61" s="471">
        <f t="shared" si="477"/>
        <v>1.0124386358333333</v>
      </c>
      <c r="JH61" s="471">
        <f t="shared" si="477"/>
        <v>1.0124386358333333</v>
      </c>
      <c r="JI61" s="471">
        <f t="shared" si="477"/>
        <v>1.0124386358333333</v>
      </c>
      <c r="JJ61" s="471">
        <f t="shared" si="477"/>
        <v>1.0124386358333333</v>
      </c>
      <c r="JK61" s="471">
        <f t="shared" si="478"/>
        <v>1.0124386358333333</v>
      </c>
      <c r="JL61" s="471">
        <f t="shared" si="478"/>
        <v>1.0124386358333333</v>
      </c>
      <c r="JM61" s="471">
        <f t="shared" si="478"/>
        <v>1.0124386358333333</v>
      </c>
      <c r="JN61" s="471">
        <f t="shared" si="478"/>
        <v>1.0124386358333333</v>
      </c>
      <c r="JO61" s="471">
        <f t="shared" si="478"/>
        <v>1.0124386358333333</v>
      </c>
      <c r="JP61" s="471">
        <f t="shared" si="478"/>
        <v>1.0124386358333333</v>
      </c>
      <c r="JQ61" s="471">
        <f t="shared" si="478"/>
        <v>1.0124386358333333</v>
      </c>
      <c r="JR61" s="471">
        <f t="shared" si="478"/>
        <v>1.0124386358333333</v>
      </c>
      <c r="JS61" s="471">
        <f t="shared" si="478"/>
        <v>1.0124386358333333</v>
      </c>
      <c r="JT61" s="471">
        <f t="shared" si="478"/>
        <v>1.0124386358333333</v>
      </c>
      <c r="JU61" s="471">
        <f t="shared" si="478"/>
        <v>1.0124386358333333</v>
      </c>
      <c r="JV61" s="471">
        <f t="shared" si="478"/>
        <v>1.0124386358333333</v>
      </c>
      <c r="JW61" s="471">
        <f t="shared" si="478"/>
        <v>1.0124386358333333</v>
      </c>
      <c r="JX61" s="471">
        <f t="shared" si="478"/>
        <v>1.0124386358333333</v>
      </c>
      <c r="JY61" s="471">
        <f t="shared" si="478"/>
        <v>1.0124386358333333</v>
      </c>
      <c r="JZ61" s="471">
        <f t="shared" si="478"/>
        <v>1.0124386358333333</v>
      </c>
      <c r="KA61" s="471">
        <f t="shared" si="479"/>
        <v>1.0124386358333333</v>
      </c>
      <c r="KB61" s="471">
        <f t="shared" si="479"/>
        <v>1.0124386358333333</v>
      </c>
      <c r="KC61" s="471">
        <f t="shared" si="479"/>
        <v>1.0124386358333333</v>
      </c>
      <c r="KD61" s="471">
        <f t="shared" si="479"/>
        <v>1.0124386358333333</v>
      </c>
      <c r="KE61" s="471">
        <f t="shared" si="479"/>
        <v>1.0124386358333333</v>
      </c>
      <c r="KF61" s="471">
        <f t="shared" si="479"/>
        <v>1.0124386358333333</v>
      </c>
      <c r="KG61" s="471">
        <f t="shared" si="479"/>
        <v>1.0124386358333333</v>
      </c>
      <c r="KH61" s="471">
        <f t="shared" si="479"/>
        <v>1.0124386358333333</v>
      </c>
      <c r="KI61" s="471">
        <f t="shared" si="479"/>
        <v>1.0124386358333333</v>
      </c>
      <c r="KJ61" s="471">
        <f t="shared" si="479"/>
        <v>1.0124386358333333</v>
      </c>
      <c r="KK61" s="471">
        <f t="shared" si="479"/>
        <v>1.0124386358333333</v>
      </c>
      <c r="KL61" s="471">
        <f t="shared" si="479"/>
        <v>1.0124386358333333</v>
      </c>
      <c r="KM61" s="471">
        <f t="shared" si="479"/>
        <v>1.0124386358333333</v>
      </c>
      <c r="KN61" s="471">
        <f t="shared" si="479"/>
        <v>1.0124386358333333</v>
      </c>
      <c r="KO61" s="471">
        <f t="shared" si="479"/>
        <v>1.0124386358333333</v>
      </c>
      <c r="KP61" s="471">
        <f t="shared" si="479"/>
        <v>1.0124386358333333</v>
      </c>
      <c r="KQ61" s="471">
        <f t="shared" si="480"/>
        <v>1.0124386358333333</v>
      </c>
      <c r="KR61" s="471">
        <f t="shared" si="480"/>
        <v>1.0124386358333333</v>
      </c>
      <c r="KS61" s="471">
        <f t="shared" si="480"/>
        <v>1.0124386358333333</v>
      </c>
      <c r="KT61" s="471">
        <f t="shared" si="480"/>
        <v>1.0124386358333333</v>
      </c>
      <c r="KU61" s="471">
        <f t="shared" si="480"/>
        <v>1.0124386358333333</v>
      </c>
      <c r="KV61" s="471">
        <f t="shared" si="480"/>
        <v>1.0124386358333333</v>
      </c>
      <c r="KW61" s="471">
        <f t="shared" si="480"/>
        <v>1.0124386358333333</v>
      </c>
      <c r="KX61" s="471">
        <f t="shared" si="480"/>
        <v>1.0124386358333333</v>
      </c>
      <c r="KY61" s="471">
        <f t="shared" si="480"/>
        <v>1.0124386358333333</v>
      </c>
      <c r="KZ61" s="471">
        <f t="shared" si="480"/>
        <v>1.0124386358333333</v>
      </c>
      <c r="LA61" s="471">
        <f t="shared" si="480"/>
        <v>1.0124386358333333</v>
      </c>
      <c r="LB61" s="471">
        <f t="shared" si="480"/>
        <v>1.0124386358333333</v>
      </c>
      <c r="LC61" s="471">
        <f t="shared" si="480"/>
        <v>1.0124386358333333</v>
      </c>
      <c r="LD61" s="471">
        <f t="shared" si="480"/>
        <v>1.0124386358333333</v>
      </c>
      <c r="LE61" s="471">
        <f t="shared" si="480"/>
        <v>1.0124386358333333</v>
      </c>
      <c r="LF61" s="471">
        <f t="shared" si="480"/>
        <v>1.0124386358333333</v>
      </c>
      <c r="LG61" s="471">
        <f t="shared" si="481"/>
        <v>1.0124386358333333</v>
      </c>
      <c r="LH61" s="471">
        <f t="shared" si="481"/>
        <v>1.0124386358333333</v>
      </c>
      <c r="LI61" s="471">
        <f t="shared" si="481"/>
        <v>1.0124386358333333</v>
      </c>
      <c r="LJ61" s="471">
        <f t="shared" si="481"/>
        <v>1.0124386358333333</v>
      </c>
      <c r="LK61" s="471">
        <f t="shared" si="481"/>
        <v>1.0124386358333333</v>
      </c>
      <c r="LL61" s="471">
        <f t="shared" si="481"/>
        <v>1.0124386358333333</v>
      </c>
      <c r="LM61" s="471">
        <f t="shared" si="481"/>
        <v>1.0124386358333333</v>
      </c>
      <c r="LN61" s="471">
        <f t="shared" si="481"/>
        <v>1.0124386358333333</v>
      </c>
      <c r="LO61" s="471">
        <f t="shared" si="481"/>
        <v>1.0124386358333333</v>
      </c>
      <c r="LP61" s="471">
        <f t="shared" si="481"/>
        <v>1.0124386358333333</v>
      </c>
      <c r="LQ61" s="471">
        <f t="shared" si="481"/>
        <v>1.0124386358333333</v>
      </c>
      <c r="LR61" s="471">
        <f t="shared" si="481"/>
        <v>1.0124386358333333</v>
      </c>
      <c r="LS61" s="471">
        <f t="shared" si="481"/>
        <v>1.0124386358333333</v>
      </c>
      <c r="LT61" s="471">
        <f t="shared" si="481"/>
        <v>1.0124386358333333</v>
      </c>
      <c r="LU61" s="471">
        <f t="shared" si="481"/>
        <v>1.0124386358333333</v>
      </c>
      <c r="LV61" s="471">
        <f t="shared" si="481"/>
        <v>1.0124386358333333</v>
      </c>
      <c r="LW61" s="471">
        <f t="shared" si="482"/>
        <v>1.0124386358333333</v>
      </c>
      <c r="LX61" s="471">
        <f t="shared" si="482"/>
        <v>1.0124386358333333</v>
      </c>
      <c r="LY61" s="471">
        <f t="shared" si="482"/>
        <v>1.0124386358333333</v>
      </c>
      <c r="LZ61" s="471">
        <f t="shared" si="482"/>
        <v>1.0124386358333333</v>
      </c>
      <c r="MA61" s="471">
        <f t="shared" si="482"/>
        <v>1.0124386358333333</v>
      </c>
      <c r="MB61" s="471">
        <f t="shared" si="482"/>
        <v>1.0124386358333333</v>
      </c>
      <c r="MC61" s="471">
        <f t="shared" si="482"/>
        <v>1.0124386358333333</v>
      </c>
      <c r="MD61" s="471">
        <f t="shared" si="482"/>
        <v>1.0124386358333333</v>
      </c>
      <c r="ME61" s="471">
        <f t="shared" si="482"/>
        <v>1.0124386358333333</v>
      </c>
      <c r="MF61" s="471">
        <f t="shared" si="482"/>
        <v>1.0124386358333333</v>
      </c>
      <c r="MG61" s="471">
        <f t="shared" si="482"/>
        <v>1.0124386358333333</v>
      </c>
      <c r="MH61" s="471">
        <f t="shared" si="482"/>
        <v>1.0124386358333333</v>
      </c>
      <c r="MI61" s="471">
        <f t="shared" si="482"/>
        <v>1.0124386358333333</v>
      </c>
      <c r="MJ61" s="471">
        <f t="shared" si="482"/>
        <v>1.0124386358333333</v>
      </c>
      <c r="MK61" s="471">
        <f t="shared" si="482"/>
        <v>1.0124386358333333</v>
      </c>
      <c r="ML61" s="471">
        <f t="shared" si="482"/>
        <v>1.0124386358333333</v>
      </c>
      <c r="MM61" s="471">
        <f t="shared" si="483"/>
        <v>1.0124386358333333</v>
      </c>
      <c r="MN61" s="471">
        <f t="shared" si="483"/>
        <v>1.0124386358333333</v>
      </c>
      <c r="MO61" s="471">
        <f t="shared" si="483"/>
        <v>1.0124386358333333</v>
      </c>
      <c r="MP61" s="471">
        <f t="shared" si="483"/>
        <v>1.0124386358333333</v>
      </c>
      <c r="MQ61" s="471">
        <f t="shared" si="483"/>
        <v>1.0124386358333333</v>
      </c>
      <c r="MR61" s="471">
        <f t="shared" si="483"/>
        <v>1.0124386358333333</v>
      </c>
      <c r="MS61" s="471">
        <f t="shared" si="483"/>
        <v>1.0124386358333333</v>
      </c>
      <c r="MT61" s="471">
        <f t="shared" si="483"/>
        <v>1.0124386358333333</v>
      </c>
      <c r="MU61" s="471">
        <f t="shared" si="483"/>
        <v>1.0124386358333333</v>
      </c>
      <c r="MV61" s="471">
        <f t="shared" si="483"/>
        <v>1.0124386358333333</v>
      </c>
      <c r="MW61" s="471">
        <f t="shared" si="483"/>
        <v>1.0124386358333333</v>
      </c>
      <c r="MX61" s="471">
        <f t="shared" si="483"/>
        <v>1.0124386358333333</v>
      </c>
      <c r="MY61" s="471">
        <f t="shared" si="483"/>
        <v>1.0124386358333333</v>
      </c>
      <c r="MZ61" s="471">
        <f t="shared" si="483"/>
        <v>1.0124386358333333</v>
      </c>
      <c r="NA61" s="471">
        <f t="shared" si="483"/>
        <v>1.0124386358333333</v>
      </c>
      <c r="NB61" s="471">
        <f t="shared" si="483"/>
        <v>1.0124386358333333</v>
      </c>
      <c r="NC61" s="471">
        <f t="shared" si="484"/>
        <v>1.0124386358333333</v>
      </c>
      <c r="ND61" s="471">
        <f t="shared" si="484"/>
        <v>1.0124386358333333</v>
      </c>
      <c r="NE61" s="471">
        <f t="shared" si="484"/>
        <v>1.0124386358333333</v>
      </c>
      <c r="NF61" s="471">
        <f t="shared" si="484"/>
        <v>1.0124386358333333</v>
      </c>
      <c r="NG61" s="471">
        <f t="shared" si="484"/>
        <v>1.0124386358333333</v>
      </c>
      <c r="NH61" s="471">
        <f t="shared" si="484"/>
        <v>1.0124386358333333</v>
      </c>
      <c r="NI61" s="471">
        <f t="shared" si="484"/>
        <v>1.0124386358333333</v>
      </c>
      <c r="NJ61" s="471">
        <f t="shared" si="484"/>
        <v>1.0124386358333333</v>
      </c>
      <c r="NK61" s="471">
        <f t="shared" si="484"/>
        <v>1.0124386358333333</v>
      </c>
      <c r="NL61" s="471">
        <f t="shared" si="484"/>
        <v>1.0124386358333333</v>
      </c>
      <c r="NM61" s="471">
        <f t="shared" si="484"/>
        <v>1.0124386358333333</v>
      </c>
      <c r="NN61" s="471">
        <f t="shared" si="484"/>
        <v>1.0124386358333333</v>
      </c>
      <c r="NO61" s="471">
        <f t="shared" si="484"/>
        <v>1.0124386358333333</v>
      </c>
      <c r="NP61" s="471">
        <f t="shared" si="484"/>
        <v>1.0124386358333333</v>
      </c>
      <c r="NQ61" s="471">
        <f t="shared" si="484"/>
        <v>1.0124386358333333</v>
      </c>
      <c r="NR61" s="471">
        <f t="shared" si="484"/>
        <v>1.0124386358333333</v>
      </c>
      <c r="NS61" s="471">
        <f t="shared" si="485"/>
        <v>1.0124386358333333</v>
      </c>
      <c r="NT61" s="471">
        <f t="shared" si="485"/>
        <v>1.0124386358333333</v>
      </c>
      <c r="NU61" s="471">
        <f t="shared" si="485"/>
        <v>1.0124386358333333</v>
      </c>
      <c r="NV61" s="471">
        <f t="shared" si="485"/>
        <v>1.0124386358333333</v>
      </c>
      <c r="NW61" s="471">
        <f t="shared" si="485"/>
        <v>0.39191172999999996</v>
      </c>
      <c r="NX61" s="471">
        <f t="shared" si="485"/>
        <v>0</v>
      </c>
      <c r="NY61" s="471">
        <f t="shared" si="485"/>
        <v>0</v>
      </c>
      <c r="NZ61" s="471">
        <f t="shared" si="485"/>
        <v>0</v>
      </c>
      <c r="OA61" s="471">
        <f t="shared" si="485"/>
        <v>0</v>
      </c>
      <c r="OB61" s="471">
        <f t="shared" si="485"/>
        <v>0</v>
      </c>
      <c r="OC61" s="471">
        <f t="shared" si="485"/>
        <v>0</v>
      </c>
      <c r="OD61" s="471">
        <f t="shared" si="485"/>
        <v>0</v>
      </c>
      <c r="OE61" s="471">
        <f t="shared" si="485"/>
        <v>0</v>
      </c>
      <c r="OF61" s="471">
        <f t="shared" si="485"/>
        <v>0</v>
      </c>
      <c r="OG61" s="471">
        <f t="shared" si="485"/>
        <v>0</v>
      </c>
      <c r="OH61" s="471">
        <f t="shared" si="485"/>
        <v>0</v>
      </c>
      <c r="OI61" s="471">
        <f t="shared" si="486"/>
        <v>0</v>
      </c>
      <c r="OJ61" s="471">
        <f t="shared" si="486"/>
        <v>0</v>
      </c>
      <c r="OK61" s="471">
        <f t="shared" si="486"/>
        <v>0</v>
      </c>
      <c r="OL61" s="471">
        <f t="shared" si="486"/>
        <v>0</v>
      </c>
      <c r="OM61" s="471">
        <f t="shared" si="486"/>
        <v>0</v>
      </c>
      <c r="ON61" s="471">
        <f t="shared" si="486"/>
        <v>0</v>
      </c>
      <c r="OO61" s="471">
        <f t="shared" si="486"/>
        <v>0</v>
      </c>
      <c r="OP61" s="471">
        <f t="shared" si="486"/>
        <v>0</v>
      </c>
      <c r="OQ61" s="471">
        <f t="shared" si="486"/>
        <v>0</v>
      </c>
      <c r="OR61" s="471">
        <f t="shared" si="486"/>
        <v>0</v>
      </c>
      <c r="OS61" s="471">
        <f t="shared" si="486"/>
        <v>0</v>
      </c>
      <c r="OT61" s="471">
        <f t="shared" si="486"/>
        <v>0</v>
      </c>
      <c r="OU61" s="471">
        <f t="shared" si="486"/>
        <v>0</v>
      </c>
      <c r="OV61" s="471">
        <f t="shared" si="486"/>
        <v>0</v>
      </c>
      <c r="OW61" s="471">
        <f t="shared" si="486"/>
        <v>0</v>
      </c>
      <c r="OX61" s="471">
        <f t="shared" si="486"/>
        <v>0</v>
      </c>
      <c r="OY61" s="471">
        <f t="shared" si="487"/>
        <v>0</v>
      </c>
      <c r="OZ61" s="471">
        <f t="shared" si="487"/>
        <v>0</v>
      </c>
      <c r="PA61" s="471">
        <f t="shared" si="487"/>
        <v>0</v>
      </c>
      <c r="PB61" s="471">
        <f t="shared" si="487"/>
        <v>0</v>
      </c>
      <c r="PC61" s="471">
        <f t="shared" si="487"/>
        <v>0</v>
      </c>
      <c r="PD61" s="471">
        <f t="shared" si="487"/>
        <v>0</v>
      </c>
      <c r="PE61" s="471">
        <f t="shared" si="487"/>
        <v>0</v>
      </c>
      <c r="PF61" s="471">
        <f t="shared" si="487"/>
        <v>0</v>
      </c>
      <c r="PG61" s="471">
        <f t="shared" si="487"/>
        <v>0</v>
      </c>
      <c r="PH61" s="471">
        <f t="shared" si="487"/>
        <v>0</v>
      </c>
      <c r="PI61" s="471">
        <f t="shared" si="487"/>
        <v>0</v>
      </c>
      <c r="PJ61" s="471">
        <f t="shared" si="487"/>
        <v>0</v>
      </c>
      <c r="PK61" s="471">
        <f t="shared" si="487"/>
        <v>0</v>
      </c>
      <c r="PL61" s="471">
        <f t="shared" si="487"/>
        <v>0</v>
      </c>
      <c r="PM61" s="471">
        <f t="shared" si="487"/>
        <v>0</v>
      </c>
      <c r="PN61" s="471">
        <f t="shared" si="487"/>
        <v>0</v>
      </c>
      <c r="PO61" s="471">
        <f t="shared" si="488"/>
        <v>0</v>
      </c>
      <c r="PP61" s="471">
        <f t="shared" si="488"/>
        <v>0</v>
      </c>
      <c r="PQ61" s="471">
        <f t="shared" si="488"/>
        <v>0</v>
      </c>
      <c r="PR61" s="471">
        <f t="shared" si="488"/>
        <v>0</v>
      </c>
      <c r="PS61" s="471">
        <f t="shared" si="488"/>
        <v>0</v>
      </c>
      <c r="PT61" s="471">
        <f t="shared" si="488"/>
        <v>0</v>
      </c>
      <c r="PU61" s="471">
        <f t="shared" si="488"/>
        <v>0</v>
      </c>
      <c r="PV61" s="471">
        <f t="shared" si="488"/>
        <v>0</v>
      </c>
      <c r="PW61" s="471">
        <f t="shared" si="488"/>
        <v>0</v>
      </c>
      <c r="PX61" s="471">
        <f t="shared" si="488"/>
        <v>0</v>
      </c>
      <c r="PY61" s="471">
        <f t="shared" si="488"/>
        <v>0</v>
      </c>
      <c r="PZ61" s="471">
        <f t="shared" si="488"/>
        <v>0</v>
      </c>
      <c r="QA61" s="471">
        <f t="shared" si="488"/>
        <v>0</v>
      </c>
      <c r="QB61" s="471">
        <f t="shared" si="488"/>
        <v>0</v>
      </c>
      <c r="QC61" s="471">
        <f t="shared" si="488"/>
        <v>0</v>
      </c>
      <c r="QD61" s="471">
        <f t="shared" si="488"/>
        <v>0</v>
      </c>
      <c r="QE61" s="471">
        <f t="shared" si="489"/>
        <v>0</v>
      </c>
      <c r="QF61" s="471">
        <f t="shared" si="489"/>
        <v>0</v>
      </c>
      <c r="QG61" s="471">
        <f t="shared" si="489"/>
        <v>0</v>
      </c>
      <c r="QH61" s="471">
        <f t="shared" si="489"/>
        <v>0</v>
      </c>
      <c r="QI61" s="471">
        <f t="shared" si="489"/>
        <v>0</v>
      </c>
      <c r="QJ61" s="471">
        <f t="shared" si="489"/>
        <v>0</v>
      </c>
      <c r="QK61" s="471">
        <f t="shared" si="489"/>
        <v>0</v>
      </c>
      <c r="QL61" s="471">
        <f t="shared" si="489"/>
        <v>0</v>
      </c>
      <c r="QM61" s="471">
        <f t="shared" si="489"/>
        <v>0</v>
      </c>
      <c r="QN61" s="471">
        <f t="shared" si="489"/>
        <v>0</v>
      </c>
      <c r="QO61" s="471">
        <f t="shared" si="489"/>
        <v>0</v>
      </c>
      <c r="QP61" s="471">
        <f t="shared" si="489"/>
        <v>0</v>
      </c>
      <c r="QQ61" s="471">
        <f t="shared" si="489"/>
        <v>0</v>
      </c>
      <c r="QR61" s="471">
        <f t="shared" si="489"/>
        <v>0</v>
      </c>
      <c r="QS61" s="471">
        <f t="shared" si="489"/>
        <v>0</v>
      </c>
      <c r="QT61" s="471">
        <f t="shared" si="489"/>
        <v>0</v>
      </c>
      <c r="QU61" s="471">
        <f t="shared" si="490"/>
        <v>0</v>
      </c>
      <c r="QV61" s="471">
        <f t="shared" si="490"/>
        <v>0</v>
      </c>
      <c r="QW61" s="471">
        <f t="shared" si="490"/>
        <v>0</v>
      </c>
      <c r="QX61" s="471">
        <f t="shared" si="490"/>
        <v>0</v>
      </c>
      <c r="QY61" s="471">
        <f t="shared" si="490"/>
        <v>0</v>
      </c>
      <c r="QZ61" s="471">
        <f t="shared" si="490"/>
        <v>0</v>
      </c>
      <c r="RA61" s="471">
        <f t="shared" si="490"/>
        <v>0</v>
      </c>
      <c r="RB61" s="471">
        <f t="shared" si="490"/>
        <v>0</v>
      </c>
      <c r="RC61" s="471">
        <f t="shared" si="490"/>
        <v>0</v>
      </c>
      <c r="RD61" s="471">
        <f t="shared" si="490"/>
        <v>0</v>
      </c>
      <c r="RE61" s="471">
        <f t="shared" si="490"/>
        <v>0</v>
      </c>
      <c r="RF61" s="471">
        <f t="shared" si="490"/>
        <v>0</v>
      </c>
      <c r="RG61" s="471">
        <f t="shared" si="490"/>
        <v>0</v>
      </c>
      <c r="RH61" s="471">
        <f t="shared" si="490"/>
        <v>0</v>
      </c>
      <c r="RI61" s="471">
        <f t="shared" si="490"/>
        <v>0</v>
      </c>
      <c r="RJ61" s="471">
        <f t="shared" si="490"/>
        <v>0</v>
      </c>
      <c r="RK61" s="471">
        <f t="shared" si="491"/>
        <v>0</v>
      </c>
      <c r="RL61" s="471">
        <f t="shared" si="491"/>
        <v>0</v>
      </c>
      <c r="RM61" s="471">
        <f t="shared" si="491"/>
        <v>0</v>
      </c>
      <c r="RN61" s="471">
        <f t="shared" si="491"/>
        <v>0</v>
      </c>
      <c r="RO61" s="471">
        <f t="shared" si="491"/>
        <v>0</v>
      </c>
      <c r="RP61" s="471">
        <f t="shared" si="491"/>
        <v>0</v>
      </c>
      <c r="RQ61" s="471">
        <f t="shared" si="491"/>
        <v>0</v>
      </c>
      <c r="RR61" s="471">
        <f t="shared" si="491"/>
        <v>0</v>
      </c>
      <c r="RS61" s="471">
        <f t="shared" si="491"/>
        <v>0</v>
      </c>
      <c r="RT61" s="471">
        <f t="shared" si="491"/>
        <v>0</v>
      </c>
      <c r="RU61" s="471">
        <f t="shared" si="491"/>
        <v>0</v>
      </c>
      <c r="RV61" s="471">
        <f t="shared" si="491"/>
        <v>0</v>
      </c>
      <c r="RW61" s="471">
        <f t="shared" si="491"/>
        <v>0</v>
      </c>
      <c r="RX61" s="471">
        <f t="shared" si="491"/>
        <v>0</v>
      </c>
      <c r="RY61" s="471">
        <f t="shared" si="491"/>
        <v>0</v>
      </c>
      <c r="RZ61" s="471">
        <f t="shared" si="491"/>
        <v>0</v>
      </c>
      <c r="SA61" s="471">
        <f t="shared" si="492"/>
        <v>0</v>
      </c>
      <c r="SB61" s="471">
        <f t="shared" si="492"/>
        <v>0</v>
      </c>
      <c r="SC61" s="471">
        <f t="shared" si="492"/>
        <v>0</v>
      </c>
      <c r="SD61" s="471">
        <f t="shared" si="492"/>
        <v>0</v>
      </c>
      <c r="SE61" s="471">
        <f t="shared" si="492"/>
        <v>0</v>
      </c>
      <c r="SF61" s="471">
        <f t="shared" si="492"/>
        <v>0</v>
      </c>
      <c r="SG61" s="471">
        <f t="shared" si="492"/>
        <v>0</v>
      </c>
      <c r="SH61" s="471">
        <f t="shared" si="492"/>
        <v>0</v>
      </c>
      <c r="SI61" s="471">
        <f t="shared" si="492"/>
        <v>0</v>
      </c>
      <c r="SJ61" s="471">
        <f t="shared" si="492"/>
        <v>0</v>
      </c>
      <c r="SK61" s="471">
        <f t="shared" si="492"/>
        <v>0</v>
      </c>
      <c r="SL61" s="471">
        <f t="shared" si="492"/>
        <v>0</v>
      </c>
      <c r="SM61" s="471">
        <f t="shared" si="492"/>
        <v>0</v>
      </c>
      <c r="SN61" s="471">
        <f t="shared" si="492"/>
        <v>0</v>
      </c>
      <c r="SO61" s="471">
        <f t="shared" si="492"/>
        <v>0</v>
      </c>
      <c r="SP61" s="471">
        <f t="shared" si="492"/>
        <v>0</v>
      </c>
      <c r="SQ61" s="471">
        <f t="shared" si="493"/>
        <v>0</v>
      </c>
      <c r="SR61" s="471">
        <f t="shared" si="493"/>
        <v>0</v>
      </c>
      <c r="SS61" s="471">
        <f t="shared" si="493"/>
        <v>0</v>
      </c>
      <c r="ST61" s="471">
        <f t="shared" si="493"/>
        <v>0</v>
      </c>
      <c r="SU61" s="471">
        <f t="shared" si="493"/>
        <v>0</v>
      </c>
      <c r="SV61" s="471">
        <f t="shared" si="493"/>
        <v>0</v>
      </c>
      <c r="SW61" s="471">
        <f t="shared" si="493"/>
        <v>0</v>
      </c>
      <c r="SX61" s="471">
        <f t="shared" si="493"/>
        <v>0</v>
      </c>
      <c r="SY61" s="471">
        <f t="shared" si="493"/>
        <v>0</v>
      </c>
      <c r="SZ61" s="471">
        <f t="shared" si="493"/>
        <v>0</v>
      </c>
      <c r="TA61" s="471">
        <f t="shared" si="493"/>
        <v>0</v>
      </c>
      <c r="TB61" s="471">
        <f t="shared" si="493"/>
        <v>0</v>
      </c>
      <c r="TC61" s="471">
        <f t="shared" si="493"/>
        <v>0</v>
      </c>
      <c r="TD61" s="471">
        <f t="shared" si="493"/>
        <v>0</v>
      </c>
      <c r="TE61" s="471">
        <f t="shared" si="493"/>
        <v>0</v>
      </c>
      <c r="TF61" s="471">
        <f t="shared" si="493"/>
        <v>0</v>
      </c>
      <c r="TG61" s="471">
        <f t="shared" si="494"/>
        <v>0</v>
      </c>
      <c r="TH61" s="471">
        <f t="shared" si="494"/>
        <v>0</v>
      </c>
      <c r="TI61" s="471">
        <f t="shared" si="494"/>
        <v>0</v>
      </c>
      <c r="TJ61" s="471">
        <f t="shared" si="494"/>
        <v>0</v>
      </c>
      <c r="TK61" s="471">
        <f t="shared" si="494"/>
        <v>0</v>
      </c>
      <c r="TL61" s="471">
        <f t="shared" si="494"/>
        <v>0</v>
      </c>
      <c r="TM61" s="471">
        <f t="shared" si="494"/>
        <v>0</v>
      </c>
      <c r="TN61" s="471">
        <f t="shared" si="494"/>
        <v>0</v>
      </c>
      <c r="TO61" s="471">
        <f t="shared" si="494"/>
        <v>0</v>
      </c>
      <c r="TP61" s="471">
        <f t="shared" si="494"/>
        <v>0</v>
      </c>
      <c r="TQ61" s="471">
        <f t="shared" si="494"/>
        <v>0</v>
      </c>
      <c r="TR61" s="471">
        <f t="shared" si="494"/>
        <v>0</v>
      </c>
      <c r="TS61" s="471">
        <f t="shared" si="494"/>
        <v>0</v>
      </c>
      <c r="TT61" s="471">
        <f t="shared" si="494"/>
        <v>0</v>
      </c>
      <c r="TU61" s="471">
        <f t="shared" si="494"/>
        <v>0</v>
      </c>
      <c r="TV61" s="471">
        <f t="shared" si="494"/>
        <v>0</v>
      </c>
      <c r="TW61" s="471">
        <f t="shared" si="495"/>
        <v>0</v>
      </c>
      <c r="TX61" s="471">
        <f t="shared" si="495"/>
        <v>0</v>
      </c>
      <c r="TY61" s="471">
        <f t="shared" si="495"/>
        <v>0</v>
      </c>
      <c r="TZ61" s="471">
        <f t="shared" si="495"/>
        <v>0</v>
      </c>
      <c r="UA61" s="471">
        <f t="shared" si="495"/>
        <v>0</v>
      </c>
      <c r="UB61" s="471">
        <f t="shared" si="495"/>
        <v>0</v>
      </c>
      <c r="UC61" s="471">
        <f t="shared" si="495"/>
        <v>0</v>
      </c>
      <c r="UD61" s="471">
        <f t="shared" si="495"/>
        <v>0</v>
      </c>
      <c r="UE61" s="471">
        <f t="shared" si="495"/>
        <v>0</v>
      </c>
      <c r="UF61" s="471">
        <f t="shared" si="495"/>
        <v>0</v>
      </c>
      <c r="UG61" s="471">
        <f t="shared" si="495"/>
        <v>0</v>
      </c>
      <c r="UH61" s="471">
        <f t="shared" si="495"/>
        <v>0</v>
      </c>
      <c r="UI61" s="471">
        <f t="shared" si="495"/>
        <v>0</v>
      </c>
      <c r="UJ61" s="471">
        <f t="shared" si="495"/>
        <v>0</v>
      </c>
      <c r="UK61" s="471">
        <f t="shared" si="495"/>
        <v>0</v>
      </c>
      <c r="UL61" s="471">
        <f t="shared" si="495"/>
        <v>0</v>
      </c>
      <c r="UM61" s="471">
        <f t="shared" si="496"/>
        <v>0</v>
      </c>
      <c r="UN61" s="471">
        <f t="shared" si="496"/>
        <v>0</v>
      </c>
      <c r="UO61" s="471">
        <f t="shared" si="496"/>
        <v>0</v>
      </c>
      <c r="UP61" s="471">
        <f t="shared" si="496"/>
        <v>0</v>
      </c>
      <c r="UQ61" s="471">
        <f t="shared" si="496"/>
        <v>0</v>
      </c>
      <c r="UR61" s="471">
        <f t="shared" si="496"/>
        <v>0</v>
      </c>
      <c r="US61" s="471">
        <f t="shared" si="496"/>
        <v>0</v>
      </c>
      <c r="UT61" s="471">
        <f t="shared" si="496"/>
        <v>0</v>
      </c>
      <c r="UU61" s="471">
        <f t="shared" si="496"/>
        <v>0</v>
      </c>
      <c r="UV61" s="471">
        <f t="shared" si="496"/>
        <v>0</v>
      </c>
      <c r="UW61" s="471">
        <f t="shared" si="496"/>
        <v>0</v>
      </c>
      <c r="UX61" s="471">
        <f t="shared" si="496"/>
        <v>0</v>
      </c>
      <c r="UY61" s="471">
        <f t="shared" si="496"/>
        <v>0</v>
      </c>
      <c r="UZ61" s="471">
        <f t="shared" si="496"/>
        <v>0</v>
      </c>
      <c r="VA61" s="471">
        <f t="shared" si="496"/>
        <v>0</v>
      </c>
      <c r="VB61" s="471">
        <f t="shared" si="496"/>
        <v>0</v>
      </c>
      <c r="VC61" s="471">
        <f t="shared" si="497"/>
        <v>0</v>
      </c>
      <c r="VD61" s="471">
        <f t="shared" si="497"/>
        <v>0</v>
      </c>
      <c r="VE61" s="471">
        <f t="shared" si="497"/>
        <v>0</v>
      </c>
      <c r="VF61" s="471">
        <f t="shared" si="497"/>
        <v>0</v>
      </c>
      <c r="VG61" s="471">
        <f t="shared" si="497"/>
        <v>0</v>
      </c>
      <c r="VH61" s="471">
        <f t="shared" si="497"/>
        <v>0</v>
      </c>
      <c r="VI61" s="471">
        <f t="shared" si="497"/>
        <v>0</v>
      </c>
      <c r="VJ61" s="471">
        <f t="shared" si="497"/>
        <v>0</v>
      </c>
      <c r="VK61" s="471">
        <f t="shared" si="497"/>
        <v>0</v>
      </c>
      <c r="VL61" s="471">
        <f t="shared" si="497"/>
        <v>0</v>
      </c>
      <c r="VM61" s="471">
        <f t="shared" si="497"/>
        <v>0</v>
      </c>
      <c r="VN61" s="471">
        <f t="shared" si="497"/>
        <v>0</v>
      </c>
      <c r="VO61" s="471">
        <f t="shared" si="497"/>
        <v>0</v>
      </c>
      <c r="VP61" s="471">
        <f t="shared" si="497"/>
        <v>0</v>
      </c>
      <c r="VQ61" s="471">
        <f t="shared" si="497"/>
        <v>0</v>
      </c>
      <c r="VR61" s="471">
        <f t="shared" si="497"/>
        <v>0</v>
      </c>
      <c r="VS61" s="471">
        <f t="shared" si="498"/>
        <v>0</v>
      </c>
      <c r="VT61" s="471">
        <f t="shared" si="498"/>
        <v>0</v>
      </c>
      <c r="VU61" s="471">
        <f t="shared" si="498"/>
        <v>0</v>
      </c>
      <c r="VV61" s="471">
        <f t="shared" si="498"/>
        <v>0</v>
      </c>
      <c r="VW61" s="471">
        <f t="shared" si="498"/>
        <v>0</v>
      </c>
      <c r="VX61" s="471">
        <f t="shared" si="498"/>
        <v>0</v>
      </c>
      <c r="VY61" s="471">
        <f t="shared" si="498"/>
        <v>0</v>
      </c>
      <c r="VZ61" s="471">
        <f t="shared" si="498"/>
        <v>0</v>
      </c>
      <c r="WA61" s="471">
        <f t="shared" si="498"/>
        <v>0</v>
      </c>
      <c r="WB61" s="471">
        <f t="shared" si="498"/>
        <v>0</v>
      </c>
      <c r="WC61" s="471">
        <f t="shared" si="498"/>
        <v>0</v>
      </c>
      <c r="WD61" s="471">
        <f t="shared" si="498"/>
        <v>0</v>
      </c>
    </row>
    <row r="62" spans="1:602" x14ac:dyDescent="0.35">
      <c r="A62" s="29"/>
      <c r="B62" s="29">
        <f t="shared" si="359"/>
        <v>31</v>
      </c>
      <c r="C62" s="29" t="s">
        <v>2</v>
      </c>
      <c r="D62" s="29" t="s">
        <v>96</v>
      </c>
      <c r="E62" s="69">
        <f>INDEX('Current RAP - 2024-25 Cycle'!$K:$K,MATCH('24-25 Projection - RAP Tendered'!$D62,'Current RAP - 2024-25 Cycle'!$C:$C,0),1)</f>
        <v>6019753.129999999</v>
      </c>
      <c r="F62" s="69">
        <f>INDEX('Current RAP - 2024-25 Cycle'!$G:$G,MATCH('24-25 Projection - RAP Tendered'!$D62,'Current RAP - 2024-25 Cycle'!$C:$C,0),1)</f>
        <v>6019753.129999999</v>
      </c>
      <c r="G62" s="69">
        <f t="shared" si="345"/>
        <v>0</v>
      </c>
      <c r="H62" s="69">
        <f t="shared" si="360"/>
        <v>6019753.129999999</v>
      </c>
      <c r="I62" s="32">
        <v>45474</v>
      </c>
      <c r="J62" s="32">
        <v>45838</v>
      </c>
      <c r="K62" s="29" t="str">
        <f>INDEX('Current RAP - 2024-25 Cycle'!$D:$D,MATCH('24-25 Projection - RAP Tendered'!$D62,'Current RAP - 2024-25 Cycle'!$C:$C,0),1)</f>
        <v>IPCA</v>
      </c>
      <c r="L62" s="32" t="s">
        <v>10</v>
      </c>
      <c r="M62" s="32" t="s">
        <v>10</v>
      </c>
      <c r="N62" s="81">
        <v>0</v>
      </c>
      <c r="O62" s="81">
        <v>0</v>
      </c>
      <c r="P62" s="69">
        <f>IFERROR(INDEX('Tendered, Ruling 920-2025'!$F$19:$F$31,MATCH($D62,'Tendered, Ruling 920-2025'!$C$19:$C$31,0))-INDEX('Tendered, Ruling 920-2025'!$D$19:$D$31,MATCH($D62,'Tendered, Ruling 920-2025'!$C$19:$C$31,0)),0)</f>
        <v>0</v>
      </c>
      <c r="Q62" s="32">
        <f>INDEX('Current RAP - 2024-25 Cycle'!$L:$L,MATCH('24-25 Projection - RAP Tendered'!$D62,'Current RAP - 2024-25 Cycle'!$C:$C,0),1)</f>
        <v>40886</v>
      </c>
      <c r="R62" s="32">
        <f>INDEX('Current RAP - 2024-25 Cycle'!$M:$M,MATCH('24-25 Projection - RAP Tendered'!$D62,'Current RAP - 2024-25 Cycle'!$C:$C,0),1)</f>
        <v>51844</v>
      </c>
      <c r="S62" s="29"/>
      <c r="T62" s="29" t="str">
        <f t="shared" si="346"/>
        <v>014/2011</v>
      </c>
      <c r="U62" s="36">
        <f t="shared" si="452"/>
        <v>6.0197531299999989</v>
      </c>
      <c r="V62" s="36">
        <f t="shared" si="452"/>
        <v>6.0197531299999989</v>
      </c>
      <c r="W62" s="36">
        <f t="shared" si="452"/>
        <v>6.0197531299999989</v>
      </c>
      <c r="X62" s="36">
        <f t="shared" si="452"/>
        <v>6.0197531299999989</v>
      </c>
      <c r="Y62" s="36">
        <f t="shared" si="452"/>
        <v>6.0197531299999989</v>
      </c>
      <c r="Z62" s="36">
        <f t="shared" si="452"/>
        <v>6.0197531299999989</v>
      </c>
      <c r="AA62" s="36">
        <f t="shared" si="452"/>
        <v>6.0197531299999989</v>
      </c>
      <c r="AB62" s="36">
        <f t="shared" si="452"/>
        <v>6.0197531299999989</v>
      </c>
      <c r="AC62" s="36">
        <f t="shared" si="452"/>
        <v>6.0197531299999989</v>
      </c>
      <c r="AD62" s="36">
        <f t="shared" si="452"/>
        <v>6.0197531299999989</v>
      </c>
      <c r="AE62" s="36">
        <f t="shared" si="452"/>
        <v>6.0197531299999989</v>
      </c>
      <c r="AF62" s="36">
        <f t="shared" si="452"/>
        <v>6.0197531299999989</v>
      </c>
      <c r="AG62" s="36">
        <f t="shared" si="452"/>
        <v>6.0197531299999989</v>
      </c>
      <c r="AH62" s="36">
        <f t="shared" si="452"/>
        <v>6.0197531299999989</v>
      </c>
      <c r="AI62" s="36">
        <f t="shared" si="452"/>
        <v>6.0197531299999989</v>
      </c>
      <c r="AJ62" s="36">
        <f t="shared" si="452"/>
        <v>6.0197531299999989</v>
      </c>
      <c r="AK62" s="36">
        <f t="shared" si="449"/>
        <v>6.0197531299999989</v>
      </c>
      <c r="AL62" s="36">
        <f t="shared" si="449"/>
        <v>2.653869659462365</v>
      </c>
      <c r="AM62" s="36">
        <f t="shared" si="449"/>
        <v>0</v>
      </c>
      <c r="AN62" s="36">
        <f t="shared" si="449"/>
        <v>0</v>
      </c>
      <c r="AO62" s="36">
        <f t="shared" si="449"/>
        <v>0</v>
      </c>
      <c r="AP62" s="36">
        <f t="shared" si="449"/>
        <v>0</v>
      </c>
      <c r="AQ62" s="36">
        <f t="shared" si="449"/>
        <v>0</v>
      </c>
      <c r="AR62" s="36">
        <f t="shared" si="449"/>
        <v>0</v>
      </c>
      <c r="AS62" s="36">
        <f t="shared" si="455"/>
        <v>0</v>
      </c>
      <c r="AT62" s="36">
        <f t="shared" si="455"/>
        <v>0</v>
      </c>
      <c r="AU62" s="36">
        <f t="shared" si="455"/>
        <v>0</v>
      </c>
      <c r="AV62" s="36">
        <f t="shared" si="455"/>
        <v>0</v>
      </c>
      <c r="AW62" s="36">
        <f t="shared" si="455"/>
        <v>0</v>
      </c>
      <c r="AX62" s="36">
        <f t="shared" si="455"/>
        <v>0</v>
      </c>
      <c r="AY62" s="36">
        <f t="shared" si="455"/>
        <v>0</v>
      </c>
      <c r="AZ62" s="36">
        <f t="shared" si="455"/>
        <v>0</v>
      </c>
      <c r="BA62" s="36">
        <f t="shared" si="455"/>
        <v>0</v>
      </c>
      <c r="BB62" s="36">
        <f t="shared" si="455"/>
        <v>0</v>
      </c>
      <c r="BD62" s="29" t="str">
        <f t="shared" si="348"/>
        <v>014/2011</v>
      </c>
      <c r="BE62" s="36">
        <f t="shared" si="436"/>
        <v>1.5049382824999999</v>
      </c>
      <c r="BF62" s="36">
        <f t="shared" si="436"/>
        <v>1.5049382824999999</v>
      </c>
      <c r="BG62" s="36">
        <f t="shared" si="436"/>
        <v>1.5049382824999999</v>
      </c>
      <c r="BH62" s="36">
        <f t="shared" si="436"/>
        <v>1.5049382824999999</v>
      </c>
      <c r="BI62" s="36">
        <f t="shared" si="436"/>
        <v>1.5049382824999999</v>
      </c>
      <c r="BJ62" s="36">
        <f t="shared" si="436"/>
        <v>1.5049382824999999</v>
      </c>
      <c r="BK62" s="36">
        <f t="shared" si="436"/>
        <v>1.5049382824999999</v>
      </c>
      <c r="BL62" s="36">
        <f t="shared" si="436"/>
        <v>1.5049382824999999</v>
      </c>
      <c r="BM62" s="36">
        <f t="shared" si="436"/>
        <v>1.5049382824999999</v>
      </c>
      <c r="BN62" s="36">
        <f t="shared" si="436"/>
        <v>1.5049382824999999</v>
      </c>
      <c r="BO62" s="36">
        <f t="shared" si="436"/>
        <v>1.5049382824999999</v>
      </c>
      <c r="BP62" s="36">
        <f t="shared" si="436"/>
        <v>1.5049382824999999</v>
      </c>
      <c r="BQ62" s="36">
        <f t="shared" si="436"/>
        <v>1.5049382824999999</v>
      </c>
      <c r="BR62" s="36">
        <f t="shared" si="436"/>
        <v>1.5049382824999999</v>
      </c>
      <c r="BS62" s="36">
        <f t="shared" si="436"/>
        <v>1.5049382824999999</v>
      </c>
      <c r="BT62" s="36">
        <f t="shared" si="436"/>
        <v>1.5049382824999999</v>
      </c>
      <c r="BU62" s="36">
        <f t="shared" si="453"/>
        <v>1.5049382824999999</v>
      </c>
      <c r="BV62" s="36">
        <f t="shared" si="453"/>
        <v>1.5049382824999999</v>
      </c>
      <c r="BW62" s="36">
        <f t="shared" si="453"/>
        <v>1.5049382824999999</v>
      </c>
      <c r="BX62" s="36">
        <f t="shared" si="453"/>
        <v>1.5049382824999999</v>
      </c>
      <c r="BY62" s="36">
        <f t="shared" si="453"/>
        <v>1.5049382824999999</v>
      </c>
      <c r="BZ62" s="36">
        <f t="shared" si="453"/>
        <v>1.5049382824999999</v>
      </c>
      <c r="CA62" s="36">
        <f t="shared" si="453"/>
        <v>1.5049382824999999</v>
      </c>
      <c r="CB62" s="36">
        <f t="shared" si="453"/>
        <v>1.5049382824999999</v>
      </c>
      <c r="CC62" s="36">
        <f t="shared" si="453"/>
        <v>1.5049382824999999</v>
      </c>
      <c r="CD62" s="36">
        <f t="shared" si="453"/>
        <v>1.5049382824999999</v>
      </c>
      <c r="CE62" s="36">
        <f t="shared" si="453"/>
        <v>1.5049382824999999</v>
      </c>
      <c r="CF62" s="36">
        <f t="shared" si="453"/>
        <v>1.5049382824999999</v>
      </c>
      <c r="CG62" s="36">
        <f t="shared" si="453"/>
        <v>1.5049382824999999</v>
      </c>
      <c r="CH62" s="36">
        <f t="shared" si="453"/>
        <v>1.5049382824999999</v>
      </c>
      <c r="CI62" s="36">
        <f t="shared" si="453"/>
        <v>1.5049382824999999</v>
      </c>
      <c r="CJ62" s="36">
        <f t="shared" si="453"/>
        <v>1.5049382824999999</v>
      </c>
      <c r="CK62" s="36">
        <f t="shared" si="450"/>
        <v>1.5049382824999999</v>
      </c>
      <c r="CL62" s="36">
        <f t="shared" si="450"/>
        <v>1.5049382824999999</v>
      </c>
      <c r="CM62" s="36">
        <f t="shared" si="450"/>
        <v>1.5049382824999999</v>
      </c>
      <c r="CN62" s="36">
        <f t="shared" si="450"/>
        <v>1.5049382824999999</v>
      </c>
      <c r="CO62" s="36">
        <f t="shared" si="450"/>
        <v>1.5049382824999999</v>
      </c>
      <c r="CP62" s="36">
        <f t="shared" si="450"/>
        <v>1.5049382824999999</v>
      </c>
      <c r="CQ62" s="36">
        <f t="shared" si="450"/>
        <v>1.5049382824999999</v>
      </c>
      <c r="CR62" s="36">
        <f t="shared" si="450"/>
        <v>1.5049382824999999</v>
      </c>
      <c r="CS62" s="36">
        <f t="shared" si="450"/>
        <v>1.5049382824999999</v>
      </c>
      <c r="CT62" s="36">
        <f t="shared" si="450"/>
        <v>1.5049382824999999</v>
      </c>
      <c r="CU62" s="36">
        <f t="shared" si="450"/>
        <v>1.5049382824999999</v>
      </c>
      <c r="CV62" s="36">
        <f t="shared" si="450"/>
        <v>1.5049382824999999</v>
      </c>
      <c r="CW62" s="36">
        <f t="shared" si="450"/>
        <v>1.5049382824999999</v>
      </c>
      <c r="CX62" s="36">
        <f t="shared" si="450"/>
        <v>1.5049382824999999</v>
      </c>
      <c r="CY62" s="36">
        <f t="shared" si="450"/>
        <v>1.5049382824999999</v>
      </c>
      <c r="CZ62" s="36">
        <f t="shared" si="451"/>
        <v>1.5049382824999999</v>
      </c>
      <c r="DA62" s="36">
        <f t="shared" si="451"/>
        <v>1.5049382824999999</v>
      </c>
      <c r="DB62" s="36">
        <f t="shared" si="451"/>
        <v>1.5049382824999999</v>
      </c>
      <c r="DC62" s="36">
        <f t="shared" si="451"/>
        <v>1.5049382824999999</v>
      </c>
      <c r="DD62" s="36">
        <f t="shared" si="451"/>
        <v>1.5049382824999999</v>
      </c>
      <c r="DE62" s="36">
        <f t="shared" si="451"/>
        <v>1.5049382824999999</v>
      </c>
      <c r="DF62" s="36">
        <f t="shared" si="451"/>
        <v>1.5049382824999999</v>
      </c>
      <c r="DG62" s="36">
        <f t="shared" si="451"/>
        <v>1.5049382824999999</v>
      </c>
      <c r="DH62" s="36">
        <f t="shared" si="451"/>
        <v>1.5049382824999999</v>
      </c>
      <c r="DI62" s="36">
        <f t="shared" si="451"/>
        <v>1.5049382824999999</v>
      </c>
      <c r="DJ62" s="36">
        <f t="shared" si="451"/>
        <v>1.5049382824999999</v>
      </c>
      <c r="DK62" s="36">
        <f t="shared" si="451"/>
        <v>1.5049382824999999</v>
      </c>
      <c r="DL62" s="36">
        <f t="shared" si="451"/>
        <v>1.5049382824999999</v>
      </c>
      <c r="DM62" s="36">
        <f t="shared" si="451"/>
        <v>1.5049382824999999</v>
      </c>
      <c r="DN62" s="36">
        <f t="shared" si="451"/>
        <v>1.5049382824999999</v>
      </c>
      <c r="DO62" s="36">
        <f t="shared" si="451"/>
        <v>1.5049382824999999</v>
      </c>
      <c r="DP62" s="36">
        <f t="shared" si="416"/>
        <v>1.5049382824999999</v>
      </c>
      <c r="DQ62" s="36">
        <f t="shared" si="456"/>
        <v>1.5049382824999999</v>
      </c>
      <c r="DR62" s="36">
        <f t="shared" si="456"/>
        <v>1.5049382824999999</v>
      </c>
      <c r="DS62" s="36">
        <f t="shared" si="456"/>
        <v>1.5049382824999999</v>
      </c>
      <c r="DT62" s="36">
        <f t="shared" si="456"/>
        <v>1.5049382824999999</v>
      </c>
      <c r="DU62" s="36">
        <f t="shared" si="456"/>
        <v>1.5049382824999999</v>
      </c>
      <c r="DV62" s="36">
        <f t="shared" si="456"/>
        <v>1.1489313769623655</v>
      </c>
      <c r="DW62" s="36">
        <f t="shared" si="456"/>
        <v>0</v>
      </c>
      <c r="DX62" s="36">
        <f t="shared" si="456"/>
        <v>0</v>
      </c>
      <c r="DY62" s="36">
        <f t="shared" si="456"/>
        <v>0</v>
      </c>
      <c r="DZ62" s="36">
        <f t="shared" si="456"/>
        <v>0</v>
      </c>
      <c r="EA62" s="36">
        <f t="shared" si="456"/>
        <v>0</v>
      </c>
      <c r="EB62" s="36">
        <f t="shared" si="456"/>
        <v>0</v>
      </c>
      <c r="EC62" s="36">
        <f t="shared" si="456"/>
        <v>0</v>
      </c>
      <c r="ED62" s="36">
        <f t="shared" si="456"/>
        <v>0</v>
      </c>
      <c r="EE62" s="36">
        <f t="shared" si="456"/>
        <v>0</v>
      </c>
      <c r="EF62" s="36">
        <f t="shared" si="456"/>
        <v>0</v>
      </c>
      <c r="EG62" s="36">
        <f t="shared" si="502"/>
        <v>0</v>
      </c>
      <c r="EH62" s="36">
        <f t="shared" si="502"/>
        <v>0</v>
      </c>
      <c r="EI62" s="36">
        <f t="shared" si="502"/>
        <v>0</v>
      </c>
      <c r="EJ62" s="36">
        <f t="shared" si="502"/>
        <v>0</v>
      </c>
      <c r="EK62" s="36">
        <f t="shared" si="502"/>
        <v>0</v>
      </c>
      <c r="EL62" s="36">
        <f t="shared" si="502"/>
        <v>0</v>
      </c>
      <c r="EM62" s="36">
        <f t="shared" si="502"/>
        <v>0</v>
      </c>
      <c r="EN62" s="36">
        <f t="shared" si="502"/>
        <v>0</v>
      </c>
      <c r="EO62" s="36">
        <f t="shared" si="502"/>
        <v>0</v>
      </c>
      <c r="EP62" s="36">
        <f t="shared" si="502"/>
        <v>0</v>
      </c>
      <c r="EQ62" s="36">
        <f t="shared" si="502"/>
        <v>0</v>
      </c>
      <c r="ER62" s="36">
        <f t="shared" si="502"/>
        <v>0</v>
      </c>
      <c r="ES62" s="36">
        <f t="shared" si="502"/>
        <v>0</v>
      </c>
      <c r="ET62" s="36">
        <f t="shared" si="502"/>
        <v>0</v>
      </c>
      <c r="EU62" s="36">
        <f t="shared" si="502"/>
        <v>0</v>
      </c>
      <c r="EV62" s="36">
        <f t="shared" si="502"/>
        <v>0</v>
      </c>
      <c r="EW62" s="36">
        <f t="shared" si="499"/>
        <v>0</v>
      </c>
      <c r="EX62" s="36">
        <f t="shared" si="499"/>
        <v>0</v>
      </c>
      <c r="EY62" s="36">
        <f t="shared" si="499"/>
        <v>0</v>
      </c>
      <c r="EZ62" s="36">
        <f t="shared" si="499"/>
        <v>0</v>
      </c>
      <c r="FA62" s="36">
        <f t="shared" si="499"/>
        <v>0</v>
      </c>
      <c r="FB62" s="36">
        <f t="shared" si="499"/>
        <v>0</v>
      </c>
      <c r="FC62" s="36">
        <f t="shared" si="499"/>
        <v>0</v>
      </c>
      <c r="FD62" s="36">
        <f t="shared" si="499"/>
        <v>0</v>
      </c>
      <c r="FE62" s="36">
        <f t="shared" si="499"/>
        <v>0</v>
      </c>
      <c r="FF62" s="36">
        <f t="shared" si="499"/>
        <v>0</v>
      </c>
      <c r="FG62" s="36">
        <f t="shared" si="499"/>
        <v>0</v>
      </c>
      <c r="FH62" s="36">
        <f t="shared" si="499"/>
        <v>0</v>
      </c>
      <c r="FI62" s="36">
        <f t="shared" si="499"/>
        <v>0</v>
      </c>
      <c r="FJ62" s="36">
        <f t="shared" si="499"/>
        <v>0</v>
      </c>
      <c r="FK62" s="36">
        <f t="shared" si="499"/>
        <v>0</v>
      </c>
      <c r="FL62" s="36">
        <f t="shared" si="499"/>
        <v>0</v>
      </c>
      <c r="FM62" s="36">
        <f t="shared" si="500"/>
        <v>0</v>
      </c>
      <c r="FN62" s="36">
        <f t="shared" si="500"/>
        <v>0</v>
      </c>
      <c r="FO62" s="36">
        <f t="shared" si="500"/>
        <v>0</v>
      </c>
      <c r="FP62" s="36">
        <f t="shared" si="500"/>
        <v>0</v>
      </c>
      <c r="FQ62" s="36">
        <f t="shared" si="500"/>
        <v>0</v>
      </c>
      <c r="FR62" s="36">
        <f t="shared" si="500"/>
        <v>0</v>
      </c>
      <c r="FS62" s="36">
        <f t="shared" si="500"/>
        <v>0</v>
      </c>
      <c r="FT62" s="36">
        <f t="shared" si="500"/>
        <v>0</v>
      </c>
      <c r="FU62" s="36">
        <f t="shared" si="500"/>
        <v>0</v>
      </c>
      <c r="FV62" s="36">
        <f t="shared" si="500"/>
        <v>0</v>
      </c>
      <c r="FW62" s="36">
        <f t="shared" si="500"/>
        <v>0</v>
      </c>
      <c r="FX62" s="36">
        <f t="shared" si="500"/>
        <v>0</v>
      </c>
      <c r="FY62" s="36">
        <f t="shared" si="500"/>
        <v>0</v>
      </c>
      <c r="FZ62" s="36">
        <f t="shared" si="500"/>
        <v>0</v>
      </c>
      <c r="GA62" s="36">
        <f t="shared" si="500"/>
        <v>0</v>
      </c>
      <c r="GB62" s="36">
        <f t="shared" si="501"/>
        <v>0</v>
      </c>
      <c r="GC62" s="36">
        <f t="shared" si="501"/>
        <v>0</v>
      </c>
      <c r="GD62" s="36">
        <f t="shared" si="501"/>
        <v>0</v>
      </c>
      <c r="GE62" s="36">
        <f t="shared" si="501"/>
        <v>0</v>
      </c>
      <c r="GF62" s="36">
        <f t="shared" si="501"/>
        <v>0</v>
      </c>
      <c r="GG62" s="36">
        <f t="shared" si="501"/>
        <v>0</v>
      </c>
      <c r="GH62" s="36">
        <f t="shared" si="501"/>
        <v>0</v>
      </c>
      <c r="GI62" s="36">
        <f t="shared" si="501"/>
        <v>0</v>
      </c>
      <c r="GJ62" s="36">
        <f t="shared" si="501"/>
        <v>0</v>
      </c>
      <c r="GL62" s="29" t="str">
        <f t="shared" si="350"/>
        <v>014/2011</v>
      </c>
      <c r="GM62" s="263">
        <f t="shared" si="423"/>
        <v>0.50164609416666661</v>
      </c>
      <c r="GN62" s="263">
        <f t="shared" si="423"/>
        <v>0.50164609416666661</v>
      </c>
      <c r="GO62" s="263">
        <f t="shared" si="423"/>
        <v>0.50164609416666661</v>
      </c>
      <c r="GP62" s="263">
        <f t="shared" si="423"/>
        <v>0.50164609416666661</v>
      </c>
      <c r="GQ62" s="263">
        <f t="shared" si="423"/>
        <v>0.50164609416666661</v>
      </c>
      <c r="GR62" s="263">
        <f t="shared" si="423"/>
        <v>0.50164609416666661</v>
      </c>
      <c r="GS62" s="263">
        <f t="shared" si="423"/>
        <v>0.50164609416666661</v>
      </c>
      <c r="GT62" s="263">
        <f t="shared" si="423"/>
        <v>0.50164609416666661</v>
      </c>
      <c r="GU62" s="263">
        <f t="shared" si="423"/>
        <v>0.50164609416666661</v>
      </c>
      <c r="GV62" s="263">
        <f t="shared" si="423"/>
        <v>0.50164609416666661</v>
      </c>
      <c r="GW62" s="263">
        <f t="shared" si="423"/>
        <v>0.50164609416666661</v>
      </c>
      <c r="GX62" s="263">
        <f t="shared" si="423"/>
        <v>0.50164609416666661</v>
      </c>
      <c r="GY62" s="471">
        <f t="shared" si="474"/>
        <v>0.50164609416666661</v>
      </c>
      <c r="GZ62" s="471">
        <f t="shared" si="474"/>
        <v>0.50164609416666661</v>
      </c>
      <c r="HA62" s="471">
        <f t="shared" si="474"/>
        <v>0.50164609416666661</v>
      </c>
      <c r="HB62" s="471">
        <f t="shared" si="474"/>
        <v>0.50164609416666661</v>
      </c>
      <c r="HC62" s="471">
        <f t="shared" si="474"/>
        <v>0.50164609416666661</v>
      </c>
      <c r="HD62" s="471">
        <f t="shared" si="474"/>
        <v>0.50164609416666661</v>
      </c>
      <c r="HE62" s="471">
        <f t="shared" si="474"/>
        <v>0.50164609416666661</v>
      </c>
      <c r="HF62" s="471">
        <f t="shared" si="474"/>
        <v>0.50164609416666661</v>
      </c>
      <c r="HG62" s="471">
        <f t="shared" si="474"/>
        <v>0.50164609416666661</v>
      </c>
      <c r="HH62" s="471">
        <f t="shared" si="474"/>
        <v>0.50164609416666661</v>
      </c>
      <c r="HI62" s="471">
        <f t="shared" si="474"/>
        <v>0.50164609416666661</v>
      </c>
      <c r="HJ62" s="471">
        <f t="shared" si="474"/>
        <v>0.50164609416666661</v>
      </c>
      <c r="HK62" s="471">
        <f t="shared" si="474"/>
        <v>0.50164609416666661</v>
      </c>
      <c r="HL62" s="471">
        <f t="shared" si="474"/>
        <v>0.50164609416666661</v>
      </c>
      <c r="HM62" s="471">
        <f t="shared" si="474"/>
        <v>0.50164609416666661</v>
      </c>
      <c r="HN62" s="471">
        <f t="shared" si="474"/>
        <v>0.50164609416666661</v>
      </c>
      <c r="HO62" s="471">
        <f t="shared" si="475"/>
        <v>0.50164609416666661</v>
      </c>
      <c r="HP62" s="471">
        <f t="shared" si="475"/>
        <v>0.50164609416666661</v>
      </c>
      <c r="HQ62" s="471">
        <f t="shared" si="475"/>
        <v>0.50164609416666661</v>
      </c>
      <c r="HR62" s="471">
        <f t="shared" si="475"/>
        <v>0.50164609416666661</v>
      </c>
      <c r="HS62" s="471">
        <f t="shared" si="475"/>
        <v>0.50164609416666661</v>
      </c>
      <c r="HT62" s="471">
        <f t="shared" si="475"/>
        <v>0.50164609416666661</v>
      </c>
      <c r="HU62" s="471">
        <f t="shared" si="475"/>
        <v>0.50164609416666661</v>
      </c>
      <c r="HV62" s="471">
        <f t="shared" si="475"/>
        <v>0.50164609416666661</v>
      </c>
      <c r="HW62" s="471">
        <f t="shared" si="475"/>
        <v>0.50164609416666661</v>
      </c>
      <c r="HX62" s="471">
        <f t="shared" si="475"/>
        <v>0.50164609416666661</v>
      </c>
      <c r="HY62" s="471">
        <f t="shared" si="475"/>
        <v>0.50164609416666661</v>
      </c>
      <c r="HZ62" s="471">
        <f t="shared" si="475"/>
        <v>0.50164609416666661</v>
      </c>
      <c r="IA62" s="471">
        <f t="shared" si="475"/>
        <v>0.50164609416666661</v>
      </c>
      <c r="IB62" s="471">
        <f t="shared" si="475"/>
        <v>0.50164609416666661</v>
      </c>
      <c r="IC62" s="471">
        <f t="shared" si="475"/>
        <v>0.50164609416666661</v>
      </c>
      <c r="ID62" s="471">
        <f t="shared" si="475"/>
        <v>0.50164609416666661</v>
      </c>
      <c r="IE62" s="471">
        <f t="shared" si="476"/>
        <v>0.50164609416666661</v>
      </c>
      <c r="IF62" s="471">
        <f t="shared" si="476"/>
        <v>0.50164609416666661</v>
      </c>
      <c r="IG62" s="471">
        <f t="shared" si="476"/>
        <v>0.50164609416666661</v>
      </c>
      <c r="IH62" s="471">
        <f t="shared" si="476"/>
        <v>0.50164609416666661</v>
      </c>
      <c r="II62" s="471">
        <f t="shared" si="476"/>
        <v>0.50164609416666661</v>
      </c>
      <c r="IJ62" s="471">
        <f t="shared" si="476"/>
        <v>0.50164609416666661</v>
      </c>
      <c r="IK62" s="471">
        <f t="shared" si="476"/>
        <v>0.50164609416666661</v>
      </c>
      <c r="IL62" s="471">
        <f t="shared" si="476"/>
        <v>0.50164609416666661</v>
      </c>
      <c r="IM62" s="471">
        <f t="shared" si="476"/>
        <v>0.50164609416666661</v>
      </c>
      <c r="IN62" s="471">
        <f t="shared" si="476"/>
        <v>0.50164609416666661</v>
      </c>
      <c r="IO62" s="471">
        <f t="shared" si="476"/>
        <v>0.50164609416666661</v>
      </c>
      <c r="IP62" s="471">
        <f t="shared" si="476"/>
        <v>0.50164609416666661</v>
      </c>
      <c r="IQ62" s="471">
        <f t="shared" si="476"/>
        <v>0.50164609416666661</v>
      </c>
      <c r="IR62" s="471">
        <f t="shared" si="476"/>
        <v>0.50164609416666661</v>
      </c>
      <c r="IS62" s="471">
        <f t="shared" si="476"/>
        <v>0.50164609416666661</v>
      </c>
      <c r="IT62" s="471">
        <f t="shared" si="476"/>
        <v>0.50164609416666661</v>
      </c>
      <c r="IU62" s="471">
        <f t="shared" si="477"/>
        <v>0.50164609416666661</v>
      </c>
      <c r="IV62" s="471">
        <f t="shared" si="477"/>
        <v>0.50164609416666661</v>
      </c>
      <c r="IW62" s="471">
        <f t="shared" si="477"/>
        <v>0.50164609416666661</v>
      </c>
      <c r="IX62" s="471">
        <f t="shared" si="477"/>
        <v>0.50164609416666661</v>
      </c>
      <c r="IY62" s="471">
        <f t="shared" si="477"/>
        <v>0.50164609416666661</v>
      </c>
      <c r="IZ62" s="471">
        <f t="shared" si="477"/>
        <v>0.50164609416666661</v>
      </c>
      <c r="JA62" s="471">
        <f t="shared" si="477"/>
        <v>0.50164609416666661</v>
      </c>
      <c r="JB62" s="471">
        <f t="shared" si="477"/>
        <v>0.50164609416666661</v>
      </c>
      <c r="JC62" s="471">
        <f t="shared" si="477"/>
        <v>0.50164609416666661</v>
      </c>
      <c r="JD62" s="471">
        <f t="shared" si="477"/>
        <v>0.50164609416666661</v>
      </c>
      <c r="JE62" s="471">
        <f t="shared" si="477"/>
        <v>0.50164609416666661</v>
      </c>
      <c r="JF62" s="471">
        <f t="shared" si="477"/>
        <v>0.50164609416666661</v>
      </c>
      <c r="JG62" s="471">
        <f t="shared" si="477"/>
        <v>0.50164609416666661</v>
      </c>
      <c r="JH62" s="471">
        <f t="shared" si="477"/>
        <v>0.50164609416666661</v>
      </c>
      <c r="JI62" s="471">
        <f t="shared" si="477"/>
        <v>0.50164609416666661</v>
      </c>
      <c r="JJ62" s="471">
        <f t="shared" si="477"/>
        <v>0.50164609416666661</v>
      </c>
      <c r="JK62" s="471">
        <f t="shared" si="478"/>
        <v>0.50164609416666661</v>
      </c>
      <c r="JL62" s="471">
        <f t="shared" si="478"/>
        <v>0.50164609416666661</v>
      </c>
      <c r="JM62" s="471">
        <f t="shared" si="478"/>
        <v>0.50164609416666661</v>
      </c>
      <c r="JN62" s="471">
        <f t="shared" si="478"/>
        <v>0.50164609416666661</v>
      </c>
      <c r="JO62" s="471">
        <f t="shared" si="478"/>
        <v>0.50164609416666661</v>
      </c>
      <c r="JP62" s="471">
        <f t="shared" si="478"/>
        <v>0.50164609416666661</v>
      </c>
      <c r="JQ62" s="471">
        <f t="shared" si="478"/>
        <v>0.50164609416666661</v>
      </c>
      <c r="JR62" s="471">
        <f t="shared" si="478"/>
        <v>0.50164609416666661</v>
      </c>
      <c r="JS62" s="471">
        <f t="shared" si="478"/>
        <v>0.50164609416666661</v>
      </c>
      <c r="JT62" s="471">
        <f t="shared" si="478"/>
        <v>0.50164609416666661</v>
      </c>
      <c r="JU62" s="471">
        <f t="shared" si="478"/>
        <v>0.50164609416666661</v>
      </c>
      <c r="JV62" s="471">
        <f t="shared" si="478"/>
        <v>0.50164609416666661</v>
      </c>
      <c r="JW62" s="471">
        <f t="shared" si="478"/>
        <v>0.50164609416666661</v>
      </c>
      <c r="JX62" s="471">
        <f t="shared" si="478"/>
        <v>0.50164609416666661</v>
      </c>
      <c r="JY62" s="471">
        <f t="shared" si="478"/>
        <v>0.50164609416666661</v>
      </c>
      <c r="JZ62" s="471">
        <f t="shared" si="478"/>
        <v>0.50164609416666661</v>
      </c>
      <c r="KA62" s="471">
        <f t="shared" si="479"/>
        <v>0.50164609416666661</v>
      </c>
      <c r="KB62" s="471">
        <f t="shared" si="479"/>
        <v>0.50164609416666661</v>
      </c>
      <c r="KC62" s="471">
        <f t="shared" si="479"/>
        <v>0.50164609416666661</v>
      </c>
      <c r="KD62" s="471">
        <f t="shared" si="479"/>
        <v>0.50164609416666661</v>
      </c>
      <c r="KE62" s="471">
        <f t="shared" si="479"/>
        <v>0.50164609416666661</v>
      </c>
      <c r="KF62" s="471">
        <f t="shared" si="479"/>
        <v>0.50164609416666661</v>
      </c>
      <c r="KG62" s="471">
        <f t="shared" si="479"/>
        <v>0.50164609416666661</v>
      </c>
      <c r="KH62" s="471">
        <f t="shared" si="479"/>
        <v>0.50164609416666661</v>
      </c>
      <c r="KI62" s="471">
        <f t="shared" si="479"/>
        <v>0.50164609416666661</v>
      </c>
      <c r="KJ62" s="471">
        <f t="shared" si="479"/>
        <v>0.50164609416666661</v>
      </c>
      <c r="KK62" s="471">
        <f t="shared" si="479"/>
        <v>0.50164609416666661</v>
      </c>
      <c r="KL62" s="471">
        <f t="shared" si="479"/>
        <v>0.50164609416666661</v>
      </c>
      <c r="KM62" s="471">
        <f t="shared" si="479"/>
        <v>0.50164609416666661</v>
      </c>
      <c r="KN62" s="471">
        <f t="shared" si="479"/>
        <v>0.50164609416666661</v>
      </c>
      <c r="KO62" s="471">
        <f t="shared" si="479"/>
        <v>0.50164609416666661</v>
      </c>
      <c r="KP62" s="471">
        <f t="shared" si="479"/>
        <v>0.50164609416666661</v>
      </c>
      <c r="KQ62" s="471">
        <f t="shared" si="480"/>
        <v>0.50164609416666661</v>
      </c>
      <c r="KR62" s="471">
        <f t="shared" si="480"/>
        <v>0.50164609416666661</v>
      </c>
      <c r="KS62" s="471">
        <f t="shared" si="480"/>
        <v>0.50164609416666661</v>
      </c>
      <c r="KT62" s="471">
        <f t="shared" si="480"/>
        <v>0.50164609416666661</v>
      </c>
      <c r="KU62" s="471">
        <f t="shared" si="480"/>
        <v>0.50164609416666661</v>
      </c>
      <c r="KV62" s="471">
        <f t="shared" si="480"/>
        <v>0.50164609416666661</v>
      </c>
      <c r="KW62" s="471">
        <f t="shared" si="480"/>
        <v>0.50164609416666661</v>
      </c>
      <c r="KX62" s="471">
        <f t="shared" si="480"/>
        <v>0.50164609416666661</v>
      </c>
      <c r="KY62" s="471">
        <f t="shared" si="480"/>
        <v>0.50164609416666661</v>
      </c>
      <c r="KZ62" s="471">
        <f t="shared" si="480"/>
        <v>0.50164609416666661</v>
      </c>
      <c r="LA62" s="471">
        <f t="shared" si="480"/>
        <v>0.50164609416666661</v>
      </c>
      <c r="LB62" s="471">
        <f t="shared" si="480"/>
        <v>0.50164609416666661</v>
      </c>
      <c r="LC62" s="471">
        <f t="shared" si="480"/>
        <v>0.50164609416666661</v>
      </c>
      <c r="LD62" s="471">
        <f t="shared" si="480"/>
        <v>0.50164609416666661</v>
      </c>
      <c r="LE62" s="471">
        <f t="shared" si="480"/>
        <v>0.50164609416666661</v>
      </c>
      <c r="LF62" s="471">
        <f t="shared" si="480"/>
        <v>0.50164609416666661</v>
      </c>
      <c r="LG62" s="471">
        <f t="shared" si="481"/>
        <v>0.50164609416666661</v>
      </c>
      <c r="LH62" s="471">
        <f t="shared" si="481"/>
        <v>0.50164609416666661</v>
      </c>
      <c r="LI62" s="471">
        <f t="shared" si="481"/>
        <v>0.50164609416666661</v>
      </c>
      <c r="LJ62" s="471">
        <f t="shared" si="481"/>
        <v>0.50164609416666661</v>
      </c>
      <c r="LK62" s="471">
        <f t="shared" si="481"/>
        <v>0.50164609416666661</v>
      </c>
      <c r="LL62" s="471">
        <f t="shared" si="481"/>
        <v>0.50164609416666661</v>
      </c>
      <c r="LM62" s="471">
        <f t="shared" si="481"/>
        <v>0.50164609416666661</v>
      </c>
      <c r="LN62" s="471">
        <f t="shared" si="481"/>
        <v>0.50164609416666661</v>
      </c>
      <c r="LO62" s="471">
        <f t="shared" si="481"/>
        <v>0.50164609416666661</v>
      </c>
      <c r="LP62" s="471">
        <f t="shared" si="481"/>
        <v>0.50164609416666661</v>
      </c>
      <c r="LQ62" s="471">
        <f t="shared" si="481"/>
        <v>0.50164609416666661</v>
      </c>
      <c r="LR62" s="471">
        <f t="shared" si="481"/>
        <v>0.50164609416666661</v>
      </c>
      <c r="LS62" s="471">
        <f t="shared" si="481"/>
        <v>0.50164609416666661</v>
      </c>
      <c r="LT62" s="471">
        <f t="shared" si="481"/>
        <v>0.50164609416666661</v>
      </c>
      <c r="LU62" s="471">
        <f t="shared" si="481"/>
        <v>0.50164609416666661</v>
      </c>
      <c r="LV62" s="471">
        <f t="shared" si="481"/>
        <v>0.50164609416666661</v>
      </c>
      <c r="LW62" s="471">
        <f t="shared" si="482"/>
        <v>0.50164609416666661</v>
      </c>
      <c r="LX62" s="471">
        <f t="shared" si="482"/>
        <v>0.50164609416666661</v>
      </c>
      <c r="LY62" s="471">
        <f t="shared" si="482"/>
        <v>0.50164609416666661</v>
      </c>
      <c r="LZ62" s="471">
        <f t="shared" si="482"/>
        <v>0.50164609416666661</v>
      </c>
      <c r="MA62" s="471">
        <f t="shared" si="482"/>
        <v>0.50164609416666661</v>
      </c>
      <c r="MB62" s="471">
        <f t="shared" si="482"/>
        <v>0.50164609416666661</v>
      </c>
      <c r="MC62" s="471">
        <f t="shared" si="482"/>
        <v>0.50164609416666661</v>
      </c>
      <c r="MD62" s="471">
        <f t="shared" si="482"/>
        <v>0.50164609416666661</v>
      </c>
      <c r="ME62" s="471">
        <f t="shared" si="482"/>
        <v>0.50164609416666661</v>
      </c>
      <c r="MF62" s="471">
        <f t="shared" si="482"/>
        <v>0.50164609416666661</v>
      </c>
      <c r="MG62" s="471">
        <f t="shared" si="482"/>
        <v>0.50164609416666661</v>
      </c>
      <c r="MH62" s="471">
        <f t="shared" si="482"/>
        <v>0.50164609416666661</v>
      </c>
      <c r="MI62" s="471">
        <f t="shared" si="482"/>
        <v>0.50164609416666661</v>
      </c>
      <c r="MJ62" s="471">
        <f t="shared" si="482"/>
        <v>0.50164609416666661</v>
      </c>
      <c r="MK62" s="471">
        <f t="shared" si="482"/>
        <v>0.50164609416666661</v>
      </c>
      <c r="ML62" s="471">
        <f t="shared" si="482"/>
        <v>0.50164609416666661</v>
      </c>
      <c r="MM62" s="471">
        <f t="shared" si="483"/>
        <v>0.50164609416666661</v>
      </c>
      <c r="MN62" s="471">
        <f t="shared" si="483"/>
        <v>0.50164609416666661</v>
      </c>
      <c r="MO62" s="471">
        <f t="shared" si="483"/>
        <v>0.50164609416666661</v>
      </c>
      <c r="MP62" s="471">
        <f t="shared" si="483"/>
        <v>0.50164609416666661</v>
      </c>
      <c r="MQ62" s="471">
        <f t="shared" si="483"/>
        <v>0.50164609416666661</v>
      </c>
      <c r="MR62" s="471">
        <f t="shared" si="483"/>
        <v>0.50164609416666661</v>
      </c>
      <c r="MS62" s="471">
        <f t="shared" si="483"/>
        <v>0.50164609416666661</v>
      </c>
      <c r="MT62" s="471">
        <f t="shared" si="483"/>
        <v>0.50164609416666661</v>
      </c>
      <c r="MU62" s="471">
        <f t="shared" si="483"/>
        <v>0.50164609416666661</v>
      </c>
      <c r="MV62" s="471">
        <f t="shared" si="483"/>
        <v>0.50164609416666661</v>
      </c>
      <c r="MW62" s="471">
        <f t="shared" si="483"/>
        <v>0.50164609416666661</v>
      </c>
      <c r="MX62" s="471">
        <f t="shared" si="483"/>
        <v>0.50164609416666661</v>
      </c>
      <c r="MY62" s="471">
        <f t="shared" si="483"/>
        <v>0.50164609416666661</v>
      </c>
      <c r="MZ62" s="471">
        <f t="shared" si="483"/>
        <v>0.50164609416666661</v>
      </c>
      <c r="NA62" s="471">
        <f t="shared" si="483"/>
        <v>0.50164609416666661</v>
      </c>
      <c r="NB62" s="471">
        <f t="shared" si="483"/>
        <v>0.50164609416666661</v>
      </c>
      <c r="NC62" s="471">
        <f t="shared" si="484"/>
        <v>0.50164609416666661</v>
      </c>
      <c r="ND62" s="471">
        <f t="shared" si="484"/>
        <v>0.50164609416666661</v>
      </c>
      <c r="NE62" s="471">
        <f t="shared" si="484"/>
        <v>0.50164609416666661</v>
      </c>
      <c r="NF62" s="471">
        <f t="shared" si="484"/>
        <v>0.50164609416666661</v>
      </c>
      <c r="NG62" s="471">
        <f t="shared" si="484"/>
        <v>0.50164609416666661</v>
      </c>
      <c r="NH62" s="471">
        <f t="shared" si="484"/>
        <v>0.50164609416666661</v>
      </c>
      <c r="NI62" s="471">
        <f t="shared" si="484"/>
        <v>0.50164609416666661</v>
      </c>
      <c r="NJ62" s="471">
        <f t="shared" si="484"/>
        <v>0.50164609416666661</v>
      </c>
      <c r="NK62" s="471">
        <f t="shared" si="484"/>
        <v>0.50164609416666661</v>
      </c>
      <c r="NL62" s="471">
        <f t="shared" si="484"/>
        <v>0.50164609416666661</v>
      </c>
      <c r="NM62" s="471">
        <f t="shared" si="484"/>
        <v>0.50164609416666661</v>
      </c>
      <c r="NN62" s="471">
        <f t="shared" si="484"/>
        <v>0.50164609416666661</v>
      </c>
      <c r="NO62" s="471">
        <f t="shared" si="484"/>
        <v>0.50164609416666661</v>
      </c>
      <c r="NP62" s="471">
        <f t="shared" si="484"/>
        <v>0.50164609416666661</v>
      </c>
      <c r="NQ62" s="471">
        <f t="shared" si="484"/>
        <v>0.50164609416666661</v>
      </c>
      <c r="NR62" s="471">
        <f t="shared" si="484"/>
        <v>0.50164609416666661</v>
      </c>
      <c r="NS62" s="471">
        <f t="shared" si="485"/>
        <v>0.50164609416666661</v>
      </c>
      <c r="NT62" s="471">
        <f t="shared" si="485"/>
        <v>0.50164609416666661</v>
      </c>
      <c r="NU62" s="471">
        <f t="shared" si="485"/>
        <v>0.50164609416666661</v>
      </c>
      <c r="NV62" s="471">
        <f t="shared" si="485"/>
        <v>0.50164609416666661</v>
      </c>
      <c r="NW62" s="471">
        <f t="shared" si="485"/>
        <v>0.50164609416666661</v>
      </c>
      <c r="NX62" s="471">
        <f t="shared" si="485"/>
        <v>0.50164609416666661</v>
      </c>
      <c r="NY62" s="471">
        <f t="shared" si="485"/>
        <v>0.50164609416666661</v>
      </c>
      <c r="NZ62" s="471">
        <f t="shared" si="485"/>
        <v>0.50164609416666661</v>
      </c>
      <c r="OA62" s="471">
        <f t="shared" si="485"/>
        <v>0.50164609416666661</v>
      </c>
      <c r="OB62" s="471">
        <f t="shared" si="485"/>
        <v>0.50164609416666661</v>
      </c>
      <c r="OC62" s="471">
        <f t="shared" si="485"/>
        <v>0.50164609416666661</v>
      </c>
      <c r="OD62" s="471">
        <f t="shared" si="485"/>
        <v>0.50164609416666661</v>
      </c>
      <c r="OE62" s="471">
        <f t="shared" si="485"/>
        <v>0.50164609416666661</v>
      </c>
      <c r="OF62" s="471">
        <f t="shared" si="485"/>
        <v>0.50164609416666661</v>
      </c>
      <c r="OG62" s="471">
        <f t="shared" si="485"/>
        <v>0.50164609416666661</v>
      </c>
      <c r="OH62" s="471">
        <f t="shared" si="485"/>
        <v>0.50164609416666661</v>
      </c>
      <c r="OI62" s="471">
        <f t="shared" si="486"/>
        <v>0.50164609416666661</v>
      </c>
      <c r="OJ62" s="471">
        <f t="shared" si="486"/>
        <v>0.50164609416666661</v>
      </c>
      <c r="OK62" s="471">
        <f t="shared" si="486"/>
        <v>0.50164609416666661</v>
      </c>
      <c r="OL62" s="471">
        <f t="shared" si="486"/>
        <v>0.50164609416666661</v>
      </c>
      <c r="OM62" s="471">
        <f t="shared" si="486"/>
        <v>0.50164609416666661</v>
      </c>
      <c r="ON62" s="471">
        <f t="shared" si="486"/>
        <v>0.14563918862903222</v>
      </c>
      <c r="OO62" s="471">
        <f t="shared" si="486"/>
        <v>0</v>
      </c>
      <c r="OP62" s="471">
        <f t="shared" si="486"/>
        <v>0</v>
      </c>
      <c r="OQ62" s="471">
        <f t="shared" si="486"/>
        <v>0</v>
      </c>
      <c r="OR62" s="471">
        <f t="shared" si="486"/>
        <v>0</v>
      </c>
      <c r="OS62" s="471">
        <f t="shared" si="486"/>
        <v>0</v>
      </c>
      <c r="OT62" s="471">
        <f t="shared" si="486"/>
        <v>0</v>
      </c>
      <c r="OU62" s="471">
        <f t="shared" si="486"/>
        <v>0</v>
      </c>
      <c r="OV62" s="471">
        <f t="shared" si="486"/>
        <v>0</v>
      </c>
      <c r="OW62" s="471">
        <f t="shared" si="486"/>
        <v>0</v>
      </c>
      <c r="OX62" s="471">
        <f t="shared" si="486"/>
        <v>0</v>
      </c>
      <c r="OY62" s="471">
        <f t="shared" si="487"/>
        <v>0</v>
      </c>
      <c r="OZ62" s="471">
        <f t="shared" si="487"/>
        <v>0</v>
      </c>
      <c r="PA62" s="471">
        <f t="shared" si="487"/>
        <v>0</v>
      </c>
      <c r="PB62" s="471">
        <f t="shared" si="487"/>
        <v>0</v>
      </c>
      <c r="PC62" s="471">
        <f t="shared" si="487"/>
        <v>0</v>
      </c>
      <c r="PD62" s="471">
        <f t="shared" si="487"/>
        <v>0</v>
      </c>
      <c r="PE62" s="471">
        <f t="shared" si="487"/>
        <v>0</v>
      </c>
      <c r="PF62" s="471">
        <f t="shared" si="487"/>
        <v>0</v>
      </c>
      <c r="PG62" s="471">
        <f t="shared" si="487"/>
        <v>0</v>
      </c>
      <c r="PH62" s="471">
        <f t="shared" si="487"/>
        <v>0</v>
      </c>
      <c r="PI62" s="471">
        <f t="shared" si="487"/>
        <v>0</v>
      </c>
      <c r="PJ62" s="471">
        <f t="shared" si="487"/>
        <v>0</v>
      </c>
      <c r="PK62" s="471">
        <f t="shared" si="487"/>
        <v>0</v>
      </c>
      <c r="PL62" s="471">
        <f t="shared" si="487"/>
        <v>0</v>
      </c>
      <c r="PM62" s="471">
        <f t="shared" si="487"/>
        <v>0</v>
      </c>
      <c r="PN62" s="471">
        <f t="shared" si="487"/>
        <v>0</v>
      </c>
      <c r="PO62" s="471">
        <f t="shared" si="488"/>
        <v>0</v>
      </c>
      <c r="PP62" s="471">
        <f t="shared" si="488"/>
        <v>0</v>
      </c>
      <c r="PQ62" s="471">
        <f t="shared" si="488"/>
        <v>0</v>
      </c>
      <c r="PR62" s="471">
        <f t="shared" si="488"/>
        <v>0</v>
      </c>
      <c r="PS62" s="471">
        <f t="shared" si="488"/>
        <v>0</v>
      </c>
      <c r="PT62" s="471">
        <f t="shared" si="488"/>
        <v>0</v>
      </c>
      <c r="PU62" s="471">
        <f t="shared" si="488"/>
        <v>0</v>
      </c>
      <c r="PV62" s="471">
        <f t="shared" si="488"/>
        <v>0</v>
      </c>
      <c r="PW62" s="471">
        <f t="shared" si="488"/>
        <v>0</v>
      </c>
      <c r="PX62" s="471">
        <f t="shared" si="488"/>
        <v>0</v>
      </c>
      <c r="PY62" s="471">
        <f t="shared" si="488"/>
        <v>0</v>
      </c>
      <c r="PZ62" s="471">
        <f t="shared" si="488"/>
        <v>0</v>
      </c>
      <c r="QA62" s="471">
        <f t="shared" si="488"/>
        <v>0</v>
      </c>
      <c r="QB62" s="471">
        <f t="shared" si="488"/>
        <v>0</v>
      </c>
      <c r="QC62" s="471">
        <f t="shared" si="488"/>
        <v>0</v>
      </c>
      <c r="QD62" s="471">
        <f t="shared" si="488"/>
        <v>0</v>
      </c>
      <c r="QE62" s="471">
        <f t="shared" si="489"/>
        <v>0</v>
      </c>
      <c r="QF62" s="471">
        <f t="shared" si="489"/>
        <v>0</v>
      </c>
      <c r="QG62" s="471">
        <f t="shared" si="489"/>
        <v>0</v>
      </c>
      <c r="QH62" s="471">
        <f t="shared" si="489"/>
        <v>0</v>
      </c>
      <c r="QI62" s="471">
        <f t="shared" si="489"/>
        <v>0</v>
      </c>
      <c r="QJ62" s="471">
        <f t="shared" si="489"/>
        <v>0</v>
      </c>
      <c r="QK62" s="471">
        <f t="shared" si="489"/>
        <v>0</v>
      </c>
      <c r="QL62" s="471">
        <f t="shared" si="489"/>
        <v>0</v>
      </c>
      <c r="QM62" s="471">
        <f t="shared" si="489"/>
        <v>0</v>
      </c>
      <c r="QN62" s="471">
        <f t="shared" si="489"/>
        <v>0</v>
      </c>
      <c r="QO62" s="471">
        <f t="shared" si="489"/>
        <v>0</v>
      </c>
      <c r="QP62" s="471">
        <f t="shared" si="489"/>
        <v>0</v>
      </c>
      <c r="QQ62" s="471">
        <f t="shared" si="489"/>
        <v>0</v>
      </c>
      <c r="QR62" s="471">
        <f t="shared" si="489"/>
        <v>0</v>
      </c>
      <c r="QS62" s="471">
        <f t="shared" si="489"/>
        <v>0</v>
      </c>
      <c r="QT62" s="471">
        <f t="shared" si="489"/>
        <v>0</v>
      </c>
      <c r="QU62" s="471">
        <f t="shared" si="490"/>
        <v>0</v>
      </c>
      <c r="QV62" s="471">
        <f t="shared" si="490"/>
        <v>0</v>
      </c>
      <c r="QW62" s="471">
        <f t="shared" si="490"/>
        <v>0</v>
      </c>
      <c r="QX62" s="471">
        <f t="shared" si="490"/>
        <v>0</v>
      </c>
      <c r="QY62" s="471">
        <f t="shared" si="490"/>
        <v>0</v>
      </c>
      <c r="QZ62" s="471">
        <f t="shared" si="490"/>
        <v>0</v>
      </c>
      <c r="RA62" s="471">
        <f t="shared" si="490"/>
        <v>0</v>
      </c>
      <c r="RB62" s="471">
        <f t="shared" si="490"/>
        <v>0</v>
      </c>
      <c r="RC62" s="471">
        <f t="shared" si="490"/>
        <v>0</v>
      </c>
      <c r="RD62" s="471">
        <f t="shared" si="490"/>
        <v>0</v>
      </c>
      <c r="RE62" s="471">
        <f t="shared" si="490"/>
        <v>0</v>
      </c>
      <c r="RF62" s="471">
        <f t="shared" si="490"/>
        <v>0</v>
      </c>
      <c r="RG62" s="471">
        <f t="shared" si="490"/>
        <v>0</v>
      </c>
      <c r="RH62" s="471">
        <f t="shared" si="490"/>
        <v>0</v>
      </c>
      <c r="RI62" s="471">
        <f t="shared" si="490"/>
        <v>0</v>
      </c>
      <c r="RJ62" s="471">
        <f t="shared" si="490"/>
        <v>0</v>
      </c>
      <c r="RK62" s="471">
        <f t="shared" si="491"/>
        <v>0</v>
      </c>
      <c r="RL62" s="471">
        <f t="shared" si="491"/>
        <v>0</v>
      </c>
      <c r="RM62" s="471">
        <f t="shared" si="491"/>
        <v>0</v>
      </c>
      <c r="RN62" s="471">
        <f t="shared" si="491"/>
        <v>0</v>
      </c>
      <c r="RO62" s="471">
        <f t="shared" si="491"/>
        <v>0</v>
      </c>
      <c r="RP62" s="471">
        <f t="shared" si="491"/>
        <v>0</v>
      </c>
      <c r="RQ62" s="471">
        <f t="shared" si="491"/>
        <v>0</v>
      </c>
      <c r="RR62" s="471">
        <f t="shared" si="491"/>
        <v>0</v>
      </c>
      <c r="RS62" s="471">
        <f t="shared" si="491"/>
        <v>0</v>
      </c>
      <c r="RT62" s="471">
        <f t="shared" si="491"/>
        <v>0</v>
      </c>
      <c r="RU62" s="471">
        <f t="shared" si="491"/>
        <v>0</v>
      </c>
      <c r="RV62" s="471">
        <f t="shared" si="491"/>
        <v>0</v>
      </c>
      <c r="RW62" s="471">
        <f t="shared" si="491"/>
        <v>0</v>
      </c>
      <c r="RX62" s="471">
        <f t="shared" si="491"/>
        <v>0</v>
      </c>
      <c r="RY62" s="471">
        <f t="shared" si="491"/>
        <v>0</v>
      </c>
      <c r="RZ62" s="471">
        <f t="shared" si="491"/>
        <v>0</v>
      </c>
      <c r="SA62" s="471">
        <f t="shared" si="492"/>
        <v>0</v>
      </c>
      <c r="SB62" s="471">
        <f t="shared" si="492"/>
        <v>0</v>
      </c>
      <c r="SC62" s="471">
        <f t="shared" si="492"/>
        <v>0</v>
      </c>
      <c r="SD62" s="471">
        <f t="shared" si="492"/>
        <v>0</v>
      </c>
      <c r="SE62" s="471">
        <f t="shared" si="492"/>
        <v>0</v>
      </c>
      <c r="SF62" s="471">
        <f t="shared" si="492"/>
        <v>0</v>
      </c>
      <c r="SG62" s="471">
        <f t="shared" si="492"/>
        <v>0</v>
      </c>
      <c r="SH62" s="471">
        <f t="shared" si="492"/>
        <v>0</v>
      </c>
      <c r="SI62" s="471">
        <f t="shared" si="492"/>
        <v>0</v>
      </c>
      <c r="SJ62" s="471">
        <f t="shared" si="492"/>
        <v>0</v>
      </c>
      <c r="SK62" s="471">
        <f t="shared" si="492"/>
        <v>0</v>
      </c>
      <c r="SL62" s="471">
        <f t="shared" si="492"/>
        <v>0</v>
      </c>
      <c r="SM62" s="471">
        <f t="shared" si="492"/>
        <v>0</v>
      </c>
      <c r="SN62" s="471">
        <f t="shared" si="492"/>
        <v>0</v>
      </c>
      <c r="SO62" s="471">
        <f t="shared" si="492"/>
        <v>0</v>
      </c>
      <c r="SP62" s="471">
        <f t="shared" si="492"/>
        <v>0</v>
      </c>
      <c r="SQ62" s="471">
        <f t="shared" si="493"/>
        <v>0</v>
      </c>
      <c r="SR62" s="471">
        <f t="shared" si="493"/>
        <v>0</v>
      </c>
      <c r="SS62" s="471">
        <f t="shared" si="493"/>
        <v>0</v>
      </c>
      <c r="ST62" s="471">
        <f t="shared" si="493"/>
        <v>0</v>
      </c>
      <c r="SU62" s="471">
        <f t="shared" si="493"/>
        <v>0</v>
      </c>
      <c r="SV62" s="471">
        <f t="shared" si="493"/>
        <v>0</v>
      </c>
      <c r="SW62" s="471">
        <f t="shared" si="493"/>
        <v>0</v>
      </c>
      <c r="SX62" s="471">
        <f t="shared" si="493"/>
        <v>0</v>
      </c>
      <c r="SY62" s="471">
        <f t="shared" si="493"/>
        <v>0</v>
      </c>
      <c r="SZ62" s="471">
        <f t="shared" si="493"/>
        <v>0</v>
      </c>
      <c r="TA62" s="471">
        <f t="shared" si="493"/>
        <v>0</v>
      </c>
      <c r="TB62" s="471">
        <f t="shared" si="493"/>
        <v>0</v>
      </c>
      <c r="TC62" s="471">
        <f t="shared" si="493"/>
        <v>0</v>
      </c>
      <c r="TD62" s="471">
        <f t="shared" si="493"/>
        <v>0</v>
      </c>
      <c r="TE62" s="471">
        <f t="shared" si="493"/>
        <v>0</v>
      </c>
      <c r="TF62" s="471">
        <f t="shared" si="493"/>
        <v>0</v>
      </c>
      <c r="TG62" s="471">
        <f t="shared" si="494"/>
        <v>0</v>
      </c>
      <c r="TH62" s="471">
        <f t="shared" si="494"/>
        <v>0</v>
      </c>
      <c r="TI62" s="471">
        <f t="shared" si="494"/>
        <v>0</v>
      </c>
      <c r="TJ62" s="471">
        <f t="shared" si="494"/>
        <v>0</v>
      </c>
      <c r="TK62" s="471">
        <f t="shared" si="494"/>
        <v>0</v>
      </c>
      <c r="TL62" s="471">
        <f t="shared" si="494"/>
        <v>0</v>
      </c>
      <c r="TM62" s="471">
        <f t="shared" si="494"/>
        <v>0</v>
      </c>
      <c r="TN62" s="471">
        <f t="shared" si="494"/>
        <v>0</v>
      </c>
      <c r="TO62" s="471">
        <f t="shared" si="494"/>
        <v>0</v>
      </c>
      <c r="TP62" s="471">
        <f t="shared" si="494"/>
        <v>0</v>
      </c>
      <c r="TQ62" s="471">
        <f t="shared" si="494"/>
        <v>0</v>
      </c>
      <c r="TR62" s="471">
        <f t="shared" si="494"/>
        <v>0</v>
      </c>
      <c r="TS62" s="471">
        <f t="shared" si="494"/>
        <v>0</v>
      </c>
      <c r="TT62" s="471">
        <f t="shared" si="494"/>
        <v>0</v>
      </c>
      <c r="TU62" s="471">
        <f t="shared" si="494"/>
        <v>0</v>
      </c>
      <c r="TV62" s="471">
        <f t="shared" si="494"/>
        <v>0</v>
      </c>
      <c r="TW62" s="471">
        <f t="shared" si="495"/>
        <v>0</v>
      </c>
      <c r="TX62" s="471">
        <f t="shared" si="495"/>
        <v>0</v>
      </c>
      <c r="TY62" s="471">
        <f t="shared" si="495"/>
        <v>0</v>
      </c>
      <c r="TZ62" s="471">
        <f t="shared" si="495"/>
        <v>0</v>
      </c>
      <c r="UA62" s="471">
        <f t="shared" si="495"/>
        <v>0</v>
      </c>
      <c r="UB62" s="471">
        <f t="shared" si="495"/>
        <v>0</v>
      </c>
      <c r="UC62" s="471">
        <f t="shared" si="495"/>
        <v>0</v>
      </c>
      <c r="UD62" s="471">
        <f t="shared" si="495"/>
        <v>0</v>
      </c>
      <c r="UE62" s="471">
        <f t="shared" si="495"/>
        <v>0</v>
      </c>
      <c r="UF62" s="471">
        <f t="shared" si="495"/>
        <v>0</v>
      </c>
      <c r="UG62" s="471">
        <f t="shared" si="495"/>
        <v>0</v>
      </c>
      <c r="UH62" s="471">
        <f t="shared" si="495"/>
        <v>0</v>
      </c>
      <c r="UI62" s="471">
        <f t="shared" si="495"/>
        <v>0</v>
      </c>
      <c r="UJ62" s="471">
        <f t="shared" si="495"/>
        <v>0</v>
      </c>
      <c r="UK62" s="471">
        <f t="shared" si="495"/>
        <v>0</v>
      </c>
      <c r="UL62" s="471">
        <f t="shared" si="495"/>
        <v>0</v>
      </c>
      <c r="UM62" s="471">
        <f t="shared" si="496"/>
        <v>0</v>
      </c>
      <c r="UN62" s="471">
        <f t="shared" si="496"/>
        <v>0</v>
      </c>
      <c r="UO62" s="471">
        <f t="shared" si="496"/>
        <v>0</v>
      </c>
      <c r="UP62" s="471">
        <f t="shared" si="496"/>
        <v>0</v>
      </c>
      <c r="UQ62" s="471">
        <f t="shared" si="496"/>
        <v>0</v>
      </c>
      <c r="UR62" s="471">
        <f t="shared" si="496"/>
        <v>0</v>
      </c>
      <c r="US62" s="471">
        <f t="shared" si="496"/>
        <v>0</v>
      </c>
      <c r="UT62" s="471">
        <f t="shared" si="496"/>
        <v>0</v>
      </c>
      <c r="UU62" s="471">
        <f t="shared" si="496"/>
        <v>0</v>
      </c>
      <c r="UV62" s="471">
        <f t="shared" si="496"/>
        <v>0</v>
      </c>
      <c r="UW62" s="471">
        <f t="shared" si="496"/>
        <v>0</v>
      </c>
      <c r="UX62" s="471">
        <f t="shared" si="496"/>
        <v>0</v>
      </c>
      <c r="UY62" s="471">
        <f t="shared" si="496"/>
        <v>0</v>
      </c>
      <c r="UZ62" s="471">
        <f t="shared" si="496"/>
        <v>0</v>
      </c>
      <c r="VA62" s="471">
        <f t="shared" si="496"/>
        <v>0</v>
      </c>
      <c r="VB62" s="471">
        <f t="shared" si="496"/>
        <v>0</v>
      </c>
      <c r="VC62" s="471">
        <f t="shared" si="497"/>
        <v>0</v>
      </c>
      <c r="VD62" s="471">
        <f t="shared" si="497"/>
        <v>0</v>
      </c>
      <c r="VE62" s="471">
        <f t="shared" si="497"/>
        <v>0</v>
      </c>
      <c r="VF62" s="471">
        <f t="shared" si="497"/>
        <v>0</v>
      </c>
      <c r="VG62" s="471">
        <f t="shared" si="497"/>
        <v>0</v>
      </c>
      <c r="VH62" s="471">
        <f t="shared" si="497"/>
        <v>0</v>
      </c>
      <c r="VI62" s="471">
        <f t="shared" si="497"/>
        <v>0</v>
      </c>
      <c r="VJ62" s="471">
        <f t="shared" si="497"/>
        <v>0</v>
      </c>
      <c r="VK62" s="471">
        <f t="shared" si="497"/>
        <v>0</v>
      </c>
      <c r="VL62" s="471">
        <f t="shared" si="497"/>
        <v>0</v>
      </c>
      <c r="VM62" s="471">
        <f t="shared" si="497"/>
        <v>0</v>
      </c>
      <c r="VN62" s="471">
        <f t="shared" si="497"/>
        <v>0</v>
      </c>
      <c r="VO62" s="471">
        <f t="shared" si="497"/>
        <v>0</v>
      </c>
      <c r="VP62" s="471">
        <f t="shared" si="497"/>
        <v>0</v>
      </c>
      <c r="VQ62" s="471">
        <f t="shared" si="497"/>
        <v>0</v>
      </c>
      <c r="VR62" s="471">
        <f t="shared" si="497"/>
        <v>0</v>
      </c>
      <c r="VS62" s="471">
        <f t="shared" si="498"/>
        <v>0</v>
      </c>
      <c r="VT62" s="471">
        <f t="shared" si="498"/>
        <v>0</v>
      </c>
      <c r="VU62" s="471">
        <f t="shared" si="498"/>
        <v>0</v>
      </c>
      <c r="VV62" s="471">
        <f t="shared" si="498"/>
        <v>0</v>
      </c>
      <c r="VW62" s="471">
        <f t="shared" si="498"/>
        <v>0</v>
      </c>
      <c r="VX62" s="471">
        <f t="shared" si="498"/>
        <v>0</v>
      </c>
      <c r="VY62" s="471">
        <f t="shared" si="498"/>
        <v>0</v>
      </c>
      <c r="VZ62" s="471">
        <f t="shared" si="498"/>
        <v>0</v>
      </c>
      <c r="WA62" s="471">
        <f t="shared" si="498"/>
        <v>0</v>
      </c>
      <c r="WB62" s="471">
        <f t="shared" si="498"/>
        <v>0</v>
      </c>
      <c r="WC62" s="471">
        <f t="shared" si="498"/>
        <v>0</v>
      </c>
      <c r="WD62" s="471">
        <f t="shared" si="498"/>
        <v>0</v>
      </c>
    </row>
    <row r="63" spans="1:602" x14ac:dyDescent="0.35">
      <c r="A63" s="29"/>
      <c r="B63" s="29">
        <f t="shared" si="359"/>
        <v>32</v>
      </c>
      <c r="C63" s="29" t="s">
        <v>2</v>
      </c>
      <c r="D63" s="29" t="s">
        <v>97</v>
      </c>
      <c r="E63" s="69">
        <f>INDEX('Current RAP - 2024-25 Cycle'!$K:$K,MATCH('24-25 Projection - RAP Tendered'!$D63,'Current RAP - 2024-25 Cycle'!$C:$C,0),1)</f>
        <v>23900530.07</v>
      </c>
      <c r="F63" s="69">
        <f>INDEX('Current RAP - 2024-25 Cycle'!$G:$G,MATCH('24-25 Projection - RAP Tendered'!$D63,'Current RAP - 2024-25 Cycle'!$C:$C,0),1)</f>
        <v>13539357.84</v>
      </c>
      <c r="G63" s="69">
        <f t="shared" si="345"/>
        <v>10361172.23</v>
      </c>
      <c r="H63" s="69">
        <f t="shared" si="360"/>
        <v>13539357.84</v>
      </c>
      <c r="I63" s="32">
        <v>45474</v>
      </c>
      <c r="J63" s="32">
        <v>45838</v>
      </c>
      <c r="K63" s="29" t="str">
        <f>INDEX('Current RAP - 2024-25 Cycle'!$D:$D,MATCH('24-25 Projection - RAP Tendered'!$D63,'Current RAP - 2024-25 Cycle'!$C:$C,0),1)</f>
        <v>IPCA</v>
      </c>
      <c r="L63" s="32" t="s">
        <v>10</v>
      </c>
      <c r="M63" s="32" t="s">
        <v>10</v>
      </c>
      <c r="N63" s="81">
        <v>0</v>
      </c>
      <c r="O63" s="81">
        <v>0</v>
      </c>
      <c r="P63" s="69">
        <f>IFERROR(INDEX('Tendered, Ruling 920-2025'!$F$19:$F$31,MATCH($D63,'Tendered, Ruling 920-2025'!$C$19:$C$31,0))-INDEX('Tendered, Ruling 920-2025'!$D$19:$D$31,MATCH($D63,'Tendered, Ruling 920-2025'!$C$19:$C$31,0)),0)</f>
        <v>0</v>
      </c>
      <c r="Q63" s="32">
        <f>INDEX('Current RAP - 2024-25 Cycle'!$L:$L,MATCH('24-25 Projection - RAP Tendered'!$D63,'Current RAP - 2024-25 Cycle'!$C:$C,0),1)</f>
        <v>41039</v>
      </c>
      <c r="R63" s="32">
        <f>INDEX('Current RAP - 2024-25 Cycle'!$M:$M,MATCH('24-25 Projection - RAP Tendered'!$D63,'Current RAP - 2024-25 Cycle'!$C:$C,0),1)</f>
        <v>51996</v>
      </c>
      <c r="S63" s="29"/>
      <c r="T63" s="29" t="str">
        <f t="shared" si="346"/>
        <v>016/2012</v>
      </c>
      <c r="U63" s="36">
        <f t="shared" si="452"/>
        <v>23.900530070000002</v>
      </c>
      <c r="V63" s="36">
        <f t="shared" si="452"/>
        <v>23.900530070000002</v>
      </c>
      <c r="W63" s="36">
        <f t="shared" si="452"/>
        <v>23.900530070000002</v>
      </c>
      <c r="X63" s="36">
        <f t="shared" si="452"/>
        <v>23.900530070000002</v>
      </c>
      <c r="Y63" s="36">
        <f t="shared" si="452"/>
        <v>23.900530070000002</v>
      </c>
      <c r="Z63" s="36">
        <f t="shared" si="452"/>
        <v>23.900530070000002</v>
      </c>
      <c r="AA63" s="36">
        <f t="shared" si="452"/>
        <v>23.900530070000002</v>
      </c>
      <c r="AB63" s="36">
        <f t="shared" si="452"/>
        <v>23.900530070000002</v>
      </c>
      <c r="AC63" s="36">
        <f t="shared" si="452"/>
        <v>23.900530070000002</v>
      </c>
      <c r="AD63" s="36">
        <f t="shared" si="452"/>
        <v>23.900530070000002</v>
      </c>
      <c r="AE63" s="36">
        <f t="shared" si="452"/>
        <v>23.900530070000002</v>
      </c>
      <c r="AF63" s="36">
        <f t="shared" si="452"/>
        <v>23.900530070000002</v>
      </c>
      <c r="AG63" s="36">
        <f t="shared" si="452"/>
        <v>23.900530070000002</v>
      </c>
      <c r="AH63" s="36">
        <f t="shared" si="452"/>
        <v>23.900530070000002</v>
      </c>
      <c r="AI63" s="36">
        <f t="shared" si="452"/>
        <v>23.900530070000002</v>
      </c>
      <c r="AJ63" s="36">
        <f t="shared" si="452"/>
        <v>23.900530070000002</v>
      </c>
      <c r="AK63" s="36">
        <f t="shared" si="449"/>
        <v>23.900530070000002</v>
      </c>
      <c r="AL63" s="36">
        <f t="shared" si="449"/>
        <v>20.559595759139786</v>
      </c>
      <c r="AM63" s="36">
        <f t="shared" si="449"/>
        <v>0</v>
      </c>
      <c r="AN63" s="36">
        <f t="shared" si="449"/>
        <v>0</v>
      </c>
      <c r="AO63" s="36">
        <f t="shared" si="449"/>
        <v>0</v>
      </c>
      <c r="AP63" s="36">
        <f t="shared" si="449"/>
        <v>0</v>
      </c>
      <c r="AQ63" s="36">
        <f t="shared" si="449"/>
        <v>0</v>
      </c>
      <c r="AR63" s="36">
        <f t="shared" si="449"/>
        <v>0</v>
      </c>
      <c r="AS63" s="36">
        <f t="shared" si="455"/>
        <v>0</v>
      </c>
      <c r="AT63" s="36">
        <f t="shared" si="455"/>
        <v>0</v>
      </c>
      <c r="AU63" s="36">
        <f t="shared" si="455"/>
        <v>0</v>
      </c>
      <c r="AV63" s="36">
        <f t="shared" si="455"/>
        <v>0</v>
      </c>
      <c r="AW63" s="36">
        <f t="shared" si="455"/>
        <v>0</v>
      </c>
      <c r="AX63" s="36">
        <f t="shared" si="455"/>
        <v>0</v>
      </c>
      <c r="AY63" s="36">
        <f t="shared" si="455"/>
        <v>0</v>
      </c>
      <c r="AZ63" s="36">
        <f t="shared" si="455"/>
        <v>0</v>
      </c>
      <c r="BA63" s="36">
        <f t="shared" si="455"/>
        <v>0</v>
      </c>
      <c r="BB63" s="36">
        <f t="shared" si="455"/>
        <v>0</v>
      </c>
      <c r="BD63" s="29" t="str">
        <f t="shared" si="348"/>
        <v>016/2012</v>
      </c>
      <c r="BE63" s="36">
        <f t="shared" si="436"/>
        <v>5.9751325175000005</v>
      </c>
      <c r="BF63" s="36">
        <f t="shared" si="436"/>
        <v>5.9751325175000005</v>
      </c>
      <c r="BG63" s="36">
        <f t="shared" si="436"/>
        <v>5.9751325175000005</v>
      </c>
      <c r="BH63" s="36">
        <f t="shared" si="436"/>
        <v>5.9751325175000005</v>
      </c>
      <c r="BI63" s="36">
        <f t="shared" si="436"/>
        <v>5.9751325175000005</v>
      </c>
      <c r="BJ63" s="36">
        <f t="shared" si="436"/>
        <v>5.9751325175000005</v>
      </c>
      <c r="BK63" s="36">
        <f t="shared" si="436"/>
        <v>5.9751325175000005</v>
      </c>
      <c r="BL63" s="36">
        <f t="shared" si="436"/>
        <v>5.9751325175000005</v>
      </c>
      <c r="BM63" s="36">
        <f t="shared" si="436"/>
        <v>5.9751325175000005</v>
      </c>
      <c r="BN63" s="36">
        <f t="shared" si="436"/>
        <v>5.9751325175000005</v>
      </c>
      <c r="BO63" s="36">
        <f t="shared" si="436"/>
        <v>5.9751325175000005</v>
      </c>
      <c r="BP63" s="36">
        <f t="shared" si="436"/>
        <v>5.9751325175000005</v>
      </c>
      <c r="BQ63" s="36">
        <f t="shared" si="436"/>
        <v>5.9751325175000005</v>
      </c>
      <c r="BR63" s="36">
        <f t="shared" si="436"/>
        <v>5.9751325175000005</v>
      </c>
      <c r="BS63" s="36">
        <f t="shared" si="436"/>
        <v>5.9751325175000005</v>
      </c>
      <c r="BT63" s="36">
        <f t="shared" si="436"/>
        <v>5.9751325175000005</v>
      </c>
      <c r="BU63" s="36">
        <f t="shared" si="453"/>
        <v>5.9751325175000005</v>
      </c>
      <c r="BV63" s="36">
        <f t="shared" si="453"/>
        <v>5.9751325175000005</v>
      </c>
      <c r="BW63" s="36">
        <f t="shared" si="453"/>
        <v>5.9751325175000005</v>
      </c>
      <c r="BX63" s="36">
        <f t="shared" si="453"/>
        <v>5.9751325175000005</v>
      </c>
      <c r="BY63" s="36">
        <f t="shared" si="453"/>
        <v>5.9751325175000005</v>
      </c>
      <c r="BZ63" s="36">
        <f t="shared" si="453"/>
        <v>5.9751325175000005</v>
      </c>
      <c r="CA63" s="36">
        <f t="shared" si="453"/>
        <v>5.9751325175000005</v>
      </c>
      <c r="CB63" s="36">
        <f t="shared" si="453"/>
        <v>5.9751325175000005</v>
      </c>
      <c r="CC63" s="36">
        <f t="shared" si="453"/>
        <v>5.9751325175000005</v>
      </c>
      <c r="CD63" s="36">
        <f t="shared" si="453"/>
        <v>5.9751325175000005</v>
      </c>
      <c r="CE63" s="36">
        <f t="shared" si="453"/>
        <v>5.9751325175000005</v>
      </c>
      <c r="CF63" s="36">
        <f t="shared" si="453"/>
        <v>5.9751325175000005</v>
      </c>
      <c r="CG63" s="36">
        <f t="shared" si="453"/>
        <v>5.9751325175000005</v>
      </c>
      <c r="CH63" s="36">
        <f t="shared" si="453"/>
        <v>5.9751325175000005</v>
      </c>
      <c r="CI63" s="36">
        <f t="shared" si="453"/>
        <v>5.9751325175000005</v>
      </c>
      <c r="CJ63" s="36">
        <f t="shared" si="453"/>
        <v>5.9751325175000005</v>
      </c>
      <c r="CK63" s="36">
        <f t="shared" si="450"/>
        <v>5.9751325175000005</v>
      </c>
      <c r="CL63" s="36">
        <f t="shared" si="450"/>
        <v>5.9751325175000005</v>
      </c>
      <c r="CM63" s="36">
        <f t="shared" si="450"/>
        <v>5.9751325175000005</v>
      </c>
      <c r="CN63" s="36">
        <f t="shared" si="450"/>
        <v>5.9751325175000005</v>
      </c>
      <c r="CO63" s="36">
        <f t="shared" si="450"/>
        <v>5.9751325175000005</v>
      </c>
      <c r="CP63" s="36">
        <f t="shared" si="450"/>
        <v>5.9751325175000005</v>
      </c>
      <c r="CQ63" s="36">
        <f t="shared" si="450"/>
        <v>5.9751325175000005</v>
      </c>
      <c r="CR63" s="36">
        <f t="shared" si="450"/>
        <v>5.9751325175000005</v>
      </c>
      <c r="CS63" s="36">
        <f t="shared" si="450"/>
        <v>5.9751325175000005</v>
      </c>
      <c r="CT63" s="36">
        <f t="shared" si="450"/>
        <v>5.9751325175000005</v>
      </c>
      <c r="CU63" s="36">
        <f t="shared" si="450"/>
        <v>5.9751325175000005</v>
      </c>
      <c r="CV63" s="36">
        <f t="shared" si="450"/>
        <v>5.9751325175000005</v>
      </c>
      <c r="CW63" s="36">
        <f t="shared" si="450"/>
        <v>5.9751325175000005</v>
      </c>
      <c r="CX63" s="36">
        <f t="shared" si="450"/>
        <v>5.9751325175000005</v>
      </c>
      <c r="CY63" s="36">
        <f t="shared" si="450"/>
        <v>5.9751325175000005</v>
      </c>
      <c r="CZ63" s="36">
        <f t="shared" si="451"/>
        <v>5.9751325175000005</v>
      </c>
      <c r="DA63" s="36">
        <f t="shared" si="451"/>
        <v>5.9751325175000005</v>
      </c>
      <c r="DB63" s="36">
        <f t="shared" si="451"/>
        <v>5.9751325175000005</v>
      </c>
      <c r="DC63" s="36">
        <f t="shared" si="451"/>
        <v>5.9751325175000005</v>
      </c>
      <c r="DD63" s="36">
        <f t="shared" si="451"/>
        <v>5.9751325175000005</v>
      </c>
      <c r="DE63" s="36">
        <f t="shared" si="451"/>
        <v>5.9751325175000005</v>
      </c>
      <c r="DF63" s="36">
        <f t="shared" si="451"/>
        <v>5.9751325175000005</v>
      </c>
      <c r="DG63" s="36">
        <f t="shared" si="451"/>
        <v>5.9751325175000005</v>
      </c>
      <c r="DH63" s="36">
        <f t="shared" si="451"/>
        <v>5.9751325175000005</v>
      </c>
      <c r="DI63" s="36">
        <f t="shared" si="451"/>
        <v>5.9751325175000005</v>
      </c>
      <c r="DJ63" s="36">
        <f t="shared" si="451"/>
        <v>5.9751325175000005</v>
      </c>
      <c r="DK63" s="36">
        <f t="shared" si="451"/>
        <v>5.9751325175000005</v>
      </c>
      <c r="DL63" s="36">
        <f t="shared" si="451"/>
        <v>5.9751325175000005</v>
      </c>
      <c r="DM63" s="36">
        <f t="shared" si="451"/>
        <v>5.9751325175000005</v>
      </c>
      <c r="DN63" s="36">
        <f t="shared" si="451"/>
        <v>5.9751325175000005</v>
      </c>
      <c r="DO63" s="36">
        <f t="shared" si="451"/>
        <v>5.9751325175000005</v>
      </c>
      <c r="DP63" s="36">
        <f t="shared" si="416"/>
        <v>5.9751325175000005</v>
      </c>
      <c r="DQ63" s="36">
        <f t="shared" si="456"/>
        <v>5.9751325175000005</v>
      </c>
      <c r="DR63" s="36">
        <f t="shared" si="456"/>
        <v>5.9751325175000005</v>
      </c>
      <c r="DS63" s="36">
        <f t="shared" si="456"/>
        <v>5.9751325175000005</v>
      </c>
      <c r="DT63" s="36">
        <f t="shared" si="456"/>
        <v>5.9751325175000005</v>
      </c>
      <c r="DU63" s="36">
        <f t="shared" si="456"/>
        <v>5.9751325175000005</v>
      </c>
      <c r="DV63" s="36">
        <f t="shared" si="456"/>
        <v>5.9751325175000005</v>
      </c>
      <c r="DW63" s="36">
        <f t="shared" si="456"/>
        <v>5.9751325175000005</v>
      </c>
      <c r="DX63" s="36">
        <f t="shared" si="456"/>
        <v>2.6341982066397849</v>
      </c>
      <c r="DY63" s="36">
        <f t="shared" si="456"/>
        <v>0</v>
      </c>
      <c r="DZ63" s="36">
        <f t="shared" si="456"/>
        <v>0</v>
      </c>
      <c r="EA63" s="36">
        <f t="shared" si="456"/>
        <v>0</v>
      </c>
      <c r="EB63" s="36">
        <f t="shared" si="456"/>
        <v>0</v>
      </c>
      <c r="EC63" s="36">
        <f t="shared" si="456"/>
        <v>0</v>
      </c>
      <c r="ED63" s="36">
        <f t="shared" si="456"/>
        <v>0</v>
      </c>
      <c r="EE63" s="36">
        <f t="shared" si="456"/>
        <v>0</v>
      </c>
      <c r="EF63" s="36">
        <f t="shared" si="456"/>
        <v>0</v>
      </c>
      <c r="EG63" s="36">
        <f t="shared" si="502"/>
        <v>0</v>
      </c>
      <c r="EH63" s="36">
        <f t="shared" si="502"/>
        <v>0</v>
      </c>
      <c r="EI63" s="36">
        <f t="shared" si="502"/>
        <v>0</v>
      </c>
      <c r="EJ63" s="36">
        <f t="shared" si="502"/>
        <v>0</v>
      </c>
      <c r="EK63" s="36">
        <f t="shared" si="502"/>
        <v>0</v>
      </c>
      <c r="EL63" s="36">
        <f t="shared" si="502"/>
        <v>0</v>
      </c>
      <c r="EM63" s="36">
        <f t="shared" si="502"/>
        <v>0</v>
      </c>
      <c r="EN63" s="36">
        <f t="shared" si="502"/>
        <v>0</v>
      </c>
      <c r="EO63" s="36">
        <f t="shared" si="502"/>
        <v>0</v>
      </c>
      <c r="EP63" s="36">
        <f t="shared" si="502"/>
        <v>0</v>
      </c>
      <c r="EQ63" s="36">
        <f t="shared" si="502"/>
        <v>0</v>
      </c>
      <c r="ER63" s="36">
        <f t="shared" si="502"/>
        <v>0</v>
      </c>
      <c r="ES63" s="36">
        <f t="shared" si="502"/>
        <v>0</v>
      </c>
      <c r="ET63" s="36">
        <f t="shared" si="502"/>
        <v>0</v>
      </c>
      <c r="EU63" s="36">
        <f t="shared" si="502"/>
        <v>0</v>
      </c>
      <c r="EV63" s="36">
        <f t="shared" si="502"/>
        <v>0</v>
      </c>
      <c r="EW63" s="36">
        <f t="shared" si="499"/>
        <v>0</v>
      </c>
      <c r="EX63" s="36">
        <f t="shared" si="499"/>
        <v>0</v>
      </c>
      <c r="EY63" s="36">
        <f t="shared" si="499"/>
        <v>0</v>
      </c>
      <c r="EZ63" s="36">
        <f t="shared" si="499"/>
        <v>0</v>
      </c>
      <c r="FA63" s="36">
        <f t="shared" si="499"/>
        <v>0</v>
      </c>
      <c r="FB63" s="36">
        <f t="shared" si="499"/>
        <v>0</v>
      </c>
      <c r="FC63" s="36">
        <f t="shared" si="499"/>
        <v>0</v>
      </c>
      <c r="FD63" s="36">
        <f t="shared" si="499"/>
        <v>0</v>
      </c>
      <c r="FE63" s="36">
        <f t="shared" si="499"/>
        <v>0</v>
      </c>
      <c r="FF63" s="36">
        <f t="shared" si="499"/>
        <v>0</v>
      </c>
      <c r="FG63" s="36">
        <f t="shared" si="499"/>
        <v>0</v>
      </c>
      <c r="FH63" s="36">
        <f t="shared" si="499"/>
        <v>0</v>
      </c>
      <c r="FI63" s="36">
        <f t="shared" si="499"/>
        <v>0</v>
      </c>
      <c r="FJ63" s="36">
        <f t="shared" si="499"/>
        <v>0</v>
      </c>
      <c r="FK63" s="36">
        <f t="shared" si="499"/>
        <v>0</v>
      </c>
      <c r="FL63" s="36">
        <f t="shared" si="499"/>
        <v>0</v>
      </c>
      <c r="FM63" s="36">
        <f t="shared" si="500"/>
        <v>0</v>
      </c>
      <c r="FN63" s="36">
        <f t="shared" si="500"/>
        <v>0</v>
      </c>
      <c r="FO63" s="36">
        <f t="shared" si="500"/>
        <v>0</v>
      </c>
      <c r="FP63" s="36">
        <f t="shared" si="500"/>
        <v>0</v>
      </c>
      <c r="FQ63" s="36">
        <f t="shared" si="500"/>
        <v>0</v>
      </c>
      <c r="FR63" s="36">
        <f t="shared" si="500"/>
        <v>0</v>
      </c>
      <c r="FS63" s="36">
        <f t="shared" si="500"/>
        <v>0</v>
      </c>
      <c r="FT63" s="36">
        <f t="shared" si="500"/>
        <v>0</v>
      </c>
      <c r="FU63" s="36">
        <f t="shared" si="500"/>
        <v>0</v>
      </c>
      <c r="FV63" s="36">
        <f t="shared" si="500"/>
        <v>0</v>
      </c>
      <c r="FW63" s="36">
        <f t="shared" si="500"/>
        <v>0</v>
      </c>
      <c r="FX63" s="36">
        <f t="shared" si="500"/>
        <v>0</v>
      </c>
      <c r="FY63" s="36">
        <f t="shared" si="500"/>
        <v>0</v>
      </c>
      <c r="FZ63" s="36">
        <f t="shared" si="500"/>
        <v>0</v>
      </c>
      <c r="GA63" s="36">
        <f t="shared" si="500"/>
        <v>0</v>
      </c>
      <c r="GB63" s="36">
        <f t="shared" si="501"/>
        <v>0</v>
      </c>
      <c r="GC63" s="36">
        <f t="shared" si="501"/>
        <v>0</v>
      </c>
      <c r="GD63" s="36">
        <f t="shared" si="501"/>
        <v>0</v>
      </c>
      <c r="GE63" s="36">
        <f t="shared" si="501"/>
        <v>0</v>
      </c>
      <c r="GF63" s="36">
        <f t="shared" si="501"/>
        <v>0</v>
      </c>
      <c r="GG63" s="36">
        <f t="shared" si="501"/>
        <v>0</v>
      </c>
      <c r="GH63" s="36">
        <f t="shared" si="501"/>
        <v>0</v>
      </c>
      <c r="GI63" s="36">
        <f t="shared" si="501"/>
        <v>0</v>
      </c>
      <c r="GJ63" s="36">
        <f t="shared" si="501"/>
        <v>0</v>
      </c>
      <c r="GL63" s="29" t="str">
        <f t="shared" si="350"/>
        <v>016/2012</v>
      </c>
      <c r="GM63" s="263">
        <f t="shared" si="423"/>
        <v>1.9917108391666667</v>
      </c>
      <c r="GN63" s="263">
        <f t="shared" si="423"/>
        <v>1.9917108391666667</v>
      </c>
      <c r="GO63" s="263">
        <f t="shared" si="423"/>
        <v>1.9917108391666667</v>
      </c>
      <c r="GP63" s="263">
        <f t="shared" si="423"/>
        <v>1.9917108391666667</v>
      </c>
      <c r="GQ63" s="263">
        <f t="shared" si="423"/>
        <v>1.9917108391666667</v>
      </c>
      <c r="GR63" s="263">
        <f t="shared" si="423"/>
        <v>1.9917108391666667</v>
      </c>
      <c r="GS63" s="263">
        <f t="shared" si="423"/>
        <v>1.9917108391666667</v>
      </c>
      <c r="GT63" s="263">
        <f t="shared" si="423"/>
        <v>1.9917108391666667</v>
      </c>
      <c r="GU63" s="263">
        <f t="shared" si="423"/>
        <v>1.9917108391666667</v>
      </c>
      <c r="GV63" s="263">
        <f t="shared" si="423"/>
        <v>1.9917108391666667</v>
      </c>
      <c r="GW63" s="263">
        <f t="shared" si="423"/>
        <v>1.9917108391666667</v>
      </c>
      <c r="GX63" s="263">
        <f t="shared" si="423"/>
        <v>1.9917108391666667</v>
      </c>
      <c r="GY63" s="471">
        <f t="shared" si="474"/>
        <v>1.9917108391666667</v>
      </c>
      <c r="GZ63" s="471">
        <f t="shared" si="474"/>
        <v>1.9917108391666667</v>
      </c>
      <c r="HA63" s="471">
        <f t="shared" si="474"/>
        <v>1.9917108391666667</v>
      </c>
      <c r="HB63" s="471">
        <f t="shared" si="474"/>
        <v>1.9917108391666667</v>
      </c>
      <c r="HC63" s="471">
        <f t="shared" si="474"/>
        <v>1.9917108391666667</v>
      </c>
      <c r="HD63" s="471">
        <f t="shared" si="474"/>
        <v>1.9917108391666667</v>
      </c>
      <c r="HE63" s="471">
        <f t="shared" si="474"/>
        <v>1.9917108391666667</v>
      </c>
      <c r="HF63" s="471">
        <f t="shared" si="474"/>
        <v>1.9917108391666667</v>
      </c>
      <c r="HG63" s="471">
        <f t="shared" si="474"/>
        <v>1.9917108391666667</v>
      </c>
      <c r="HH63" s="471">
        <f t="shared" si="474"/>
        <v>1.9917108391666667</v>
      </c>
      <c r="HI63" s="471">
        <f t="shared" si="474"/>
        <v>1.9917108391666667</v>
      </c>
      <c r="HJ63" s="471">
        <f t="shared" si="474"/>
        <v>1.9917108391666667</v>
      </c>
      <c r="HK63" s="471">
        <f t="shared" si="474"/>
        <v>1.9917108391666667</v>
      </c>
      <c r="HL63" s="471">
        <f t="shared" si="474"/>
        <v>1.9917108391666667</v>
      </c>
      <c r="HM63" s="471">
        <f t="shared" si="474"/>
        <v>1.9917108391666667</v>
      </c>
      <c r="HN63" s="471">
        <f t="shared" si="474"/>
        <v>1.9917108391666667</v>
      </c>
      <c r="HO63" s="471">
        <f t="shared" si="475"/>
        <v>1.9917108391666667</v>
      </c>
      <c r="HP63" s="471">
        <f t="shared" si="475"/>
        <v>1.9917108391666667</v>
      </c>
      <c r="HQ63" s="471">
        <f t="shared" si="475"/>
        <v>1.9917108391666667</v>
      </c>
      <c r="HR63" s="471">
        <f t="shared" si="475"/>
        <v>1.9917108391666667</v>
      </c>
      <c r="HS63" s="471">
        <f t="shared" si="475"/>
        <v>1.9917108391666667</v>
      </c>
      <c r="HT63" s="471">
        <f t="shared" si="475"/>
        <v>1.9917108391666667</v>
      </c>
      <c r="HU63" s="471">
        <f t="shared" si="475"/>
        <v>1.9917108391666667</v>
      </c>
      <c r="HV63" s="471">
        <f t="shared" si="475"/>
        <v>1.9917108391666667</v>
      </c>
      <c r="HW63" s="471">
        <f t="shared" si="475"/>
        <v>1.9917108391666667</v>
      </c>
      <c r="HX63" s="471">
        <f t="shared" si="475"/>
        <v>1.9917108391666667</v>
      </c>
      <c r="HY63" s="471">
        <f t="shared" si="475"/>
        <v>1.9917108391666667</v>
      </c>
      <c r="HZ63" s="471">
        <f t="shared" si="475"/>
        <v>1.9917108391666667</v>
      </c>
      <c r="IA63" s="471">
        <f t="shared" si="475"/>
        <v>1.9917108391666667</v>
      </c>
      <c r="IB63" s="471">
        <f t="shared" si="475"/>
        <v>1.9917108391666667</v>
      </c>
      <c r="IC63" s="471">
        <f t="shared" si="475"/>
        <v>1.9917108391666667</v>
      </c>
      <c r="ID63" s="471">
        <f t="shared" si="475"/>
        <v>1.9917108391666667</v>
      </c>
      <c r="IE63" s="471">
        <f t="shared" si="476"/>
        <v>1.9917108391666667</v>
      </c>
      <c r="IF63" s="471">
        <f t="shared" si="476"/>
        <v>1.9917108391666667</v>
      </c>
      <c r="IG63" s="471">
        <f t="shared" si="476"/>
        <v>1.9917108391666667</v>
      </c>
      <c r="IH63" s="471">
        <f t="shared" si="476"/>
        <v>1.9917108391666667</v>
      </c>
      <c r="II63" s="471">
        <f t="shared" si="476"/>
        <v>1.9917108391666667</v>
      </c>
      <c r="IJ63" s="471">
        <f t="shared" si="476"/>
        <v>1.9917108391666667</v>
      </c>
      <c r="IK63" s="471">
        <f t="shared" si="476"/>
        <v>1.9917108391666667</v>
      </c>
      <c r="IL63" s="471">
        <f t="shared" si="476"/>
        <v>1.9917108391666667</v>
      </c>
      <c r="IM63" s="471">
        <f t="shared" si="476"/>
        <v>1.9917108391666667</v>
      </c>
      <c r="IN63" s="471">
        <f t="shared" si="476"/>
        <v>1.9917108391666667</v>
      </c>
      <c r="IO63" s="471">
        <f t="shared" si="476"/>
        <v>1.9917108391666667</v>
      </c>
      <c r="IP63" s="471">
        <f t="shared" si="476"/>
        <v>1.9917108391666667</v>
      </c>
      <c r="IQ63" s="471">
        <f t="shared" si="476"/>
        <v>1.9917108391666667</v>
      </c>
      <c r="IR63" s="471">
        <f t="shared" si="476"/>
        <v>1.9917108391666667</v>
      </c>
      <c r="IS63" s="471">
        <f t="shared" si="476"/>
        <v>1.9917108391666667</v>
      </c>
      <c r="IT63" s="471">
        <f t="shared" si="476"/>
        <v>1.9917108391666667</v>
      </c>
      <c r="IU63" s="471">
        <f t="shared" si="477"/>
        <v>1.9917108391666667</v>
      </c>
      <c r="IV63" s="471">
        <f t="shared" si="477"/>
        <v>1.9917108391666667</v>
      </c>
      <c r="IW63" s="471">
        <f t="shared" si="477"/>
        <v>1.9917108391666667</v>
      </c>
      <c r="IX63" s="471">
        <f t="shared" si="477"/>
        <v>1.9917108391666667</v>
      </c>
      <c r="IY63" s="471">
        <f t="shared" si="477"/>
        <v>1.9917108391666667</v>
      </c>
      <c r="IZ63" s="471">
        <f t="shared" si="477"/>
        <v>1.9917108391666667</v>
      </c>
      <c r="JA63" s="471">
        <f t="shared" si="477"/>
        <v>1.9917108391666667</v>
      </c>
      <c r="JB63" s="471">
        <f t="shared" si="477"/>
        <v>1.9917108391666667</v>
      </c>
      <c r="JC63" s="471">
        <f t="shared" si="477"/>
        <v>1.9917108391666667</v>
      </c>
      <c r="JD63" s="471">
        <f t="shared" si="477"/>
        <v>1.9917108391666667</v>
      </c>
      <c r="JE63" s="471">
        <f t="shared" si="477"/>
        <v>1.9917108391666667</v>
      </c>
      <c r="JF63" s="471">
        <f t="shared" si="477"/>
        <v>1.9917108391666667</v>
      </c>
      <c r="JG63" s="471">
        <f t="shared" si="477"/>
        <v>1.9917108391666667</v>
      </c>
      <c r="JH63" s="471">
        <f t="shared" si="477"/>
        <v>1.9917108391666667</v>
      </c>
      <c r="JI63" s="471">
        <f t="shared" si="477"/>
        <v>1.9917108391666667</v>
      </c>
      <c r="JJ63" s="471">
        <f t="shared" si="477"/>
        <v>1.9917108391666667</v>
      </c>
      <c r="JK63" s="471">
        <f t="shared" si="478"/>
        <v>1.9917108391666667</v>
      </c>
      <c r="JL63" s="471">
        <f t="shared" si="478"/>
        <v>1.9917108391666667</v>
      </c>
      <c r="JM63" s="471">
        <f t="shared" si="478"/>
        <v>1.9917108391666667</v>
      </c>
      <c r="JN63" s="471">
        <f t="shared" si="478"/>
        <v>1.9917108391666667</v>
      </c>
      <c r="JO63" s="471">
        <f t="shared" si="478"/>
        <v>1.9917108391666667</v>
      </c>
      <c r="JP63" s="471">
        <f t="shared" si="478"/>
        <v>1.9917108391666667</v>
      </c>
      <c r="JQ63" s="471">
        <f t="shared" si="478"/>
        <v>1.9917108391666667</v>
      </c>
      <c r="JR63" s="471">
        <f t="shared" si="478"/>
        <v>1.9917108391666667</v>
      </c>
      <c r="JS63" s="471">
        <f t="shared" si="478"/>
        <v>1.9917108391666667</v>
      </c>
      <c r="JT63" s="471">
        <f t="shared" si="478"/>
        <v>1.9917108391666667</v>
      </c>
      <c r="JU63" s="471">
        <f t="shared" si="478"/>
        <v>1.9917108391666667</v>
      </c>
      <c r="JV63" s="471">
        <f t="shared" si="478"/>
        <v>1.9917108391666667</v>
      </c>
      <c r="JW63" s="471">
        <f t="shared" si="478"/>
        <v>1.9917108391666667</v>
      </c>
      <c r="JX63" s="471">
        <f t="shared" si="478"/>
        <v>1.9917108391666667</v>
      </c>
      <c r="JY63" s="471">
        <f t="shared" si="478"/>
        <v>1.9917108391666667</v>
      </c>
      <c r="JZ63" s="471">
        <f t="shared" si="478"/>
        <v>1.9917108391666667</v>
      </c>
      <c r="KA63" s="471">
        <f t="shared" si="479"/>
        <v>1.9917108391666667</v>
      </c>
      <c r="KB63" s="471">
        <f t="shared" si="479"/>
        <v>1.9917108391666667</v>
      </c>
      <c r="KC63" s="471">
        <f t="shared" si="479"/>
        <v>1.9917108391666667</v>
      </c>
      <c r="KD63" s="471">
        <f t="shared" si="479"/>
        <v>1.9917108391666667</v>
      </c>
      <c r="KE63" s="471">
        <f t="shared" si="479"/>
        <v>1.9917108391666667</v>
      </c>
      <c r="KF63" s="471">
        <f t="shared" si="479"/>
        <v>1.9917108391666667</v>
      </c>
      <c r="KG63" s="471">
        <f t="shared" si="479"/>
        <v>1.9917108391666667</v>
      </c>
      <c r="KH63" s="471">
        <f t="shared" si="479"/>
        <v>1.9917108391666667</v>
      </c>
      <c r="KI63" s="471">
        <f t="shared" si="479"/>
        <v>1.9917108391666667</v>
      </c>
      <c r="KJ63" s="471">
        <f t="shared" si="479"/>
        <v>1.9917108391666667</v>
      </c>
      <c r="KK63" s="471">
        <f t="shared" si="479"/>
        <v>1.9917108391666667</v>
      </c>
      <c r="KL63" s="471">
        <f t="shared" si="479"/>
        <v>1.9917108391666667</v>
      </c>
      <c r="KM63" s="471">
        <f t="shared" si="479"/>
        <v>1.9917108391666667</v>
      </c>
      <c r="KN63" s="471">
        <f t="shared" si="479"/>
        <v>1.9917108391666667</v>
      </c>
      <c r="KO63" s="471">
        <f t="shared" si="479"/>
        <v>1.9917108391666667</v>
      </c>
      <c r="KP63" s="471">
        <f t="shared" si="479"/>
        <v>1.9917108391666667</v>
      </c>
      <c r="KQ63" s="471">
        <f t="shared" si="480"/>
        <v>1.9917108391666667</v>
      </c>
      <c r="KR63" s="471">
        <f t="shared" si="480"/>
        <v>1.9917108391666667</v>
      </c>
      <c r="KS63" s="471">
        <f t="shared" si="480"/>
        <v>1.9917108391666667</v>
      </c>
      <c r="KT63" s="471">
        <f t="shared" si="480"/>
        <v>1.9917108391666667</v>
      </c>
      <c r="KU63" s="471">
        <f t="shared" si="480"/>
        <v>1.9917108391666667</v>
      </c>
      <c r="KV63" s="471">
        <f t="shared" si="480"/>
        <v>1.9917108391666667</v>
      </c>
      <c r="KW63" s="471">
        <f t="shared" si="480"/>
        <v>1.9917108391666667</v>
      </c>
      <c r="KX63" s="471">
        <f t="shared" si="480"/>
        <v>1.9917108391666667</v>
      </c>
      <c r="KY63" s="471">
        <f t="shared" si="480"/>
        <v>1.9917108391666667</v>
      </c>
      <c r="KZ63" s="471">
        <f t="shared" si="480"/>
        <v>1.9917108391666667</v>
      </c>
      <c r="LA63" s="471">
        <f t="shared" si="480"/>
        <v>1.9917108391666667</v>
      </c>
      <c r="LB63" s="471">
        <f t="shared" si="480"/>
        <v>1.9917108391666667</v>
      </c>
      <c r="LC63" s="471">
        <f t="shared" si="480"/>
        <v>1.9917108391666667</v>
      </c>
      <c r="LD63" s="471">
        <f t="shared" si="480"/>
        <v>1.9917108391666667</v>
      </c>
      <c r="LE63" s="471">
        <f t="shared" si="480"/>
        <v>1.9917108391666667</v>
      </c>
      <c r="LF63" s="471">
        <f t="shared" si="480"/>
        <v>1.9917108391666667</v>
      </c>
      <c r="LG63" s="471">
        <f t="shared" si="481"/>
        <v>1.9917108391666667</v>
      </c>
      <c r="LH63" s="471">
        <f t="shared" si="481"/>
        <v>1.9917108391666667</v>
      </c>
      <c r="LI63" s="471">
        <f t="shared" si="481"/>
        <v>1.9917108391666667</v>
      </c>
      <c r="LJ63" s="471">
        <f t="shared" si="481"/>
        <v>1.9917108391666667</v>
      </c>
      <c r="LK63" s="471">
        <f t="shared" si="481"/>
        <v>1.9917108391666667</v>
      </c>
      <c r="LL63" s="471">
        <f t="shared" si="481"/>
        <v>1.9917108391666667</v>
      </c>
      <c r="LM63" s="471">
        <f t="shared" si="481"/>
        <v>1.9917108391666667</v>
      </c>
      <c r="LN63" s="471">
        <f t="shared" si="481"/>
        <v>1.9917108391666667</v>
      </c>
      <c r="LO63" s="471">
        <f t="shared" si="481"/>
        <v>1.9917108391666667</v>
      </c>
      <c r="LP63" s="471">
        <f t="shared" si="481"/>
        <v>1.9917108391666667</v>
      </c>
      <c r="LQ63" s="471">
        <f t="shared" si="481"/>
        <v>1.9917108391666667</v>
      </c>
      <c r="LR63" s="471">
        <f t="shared" si="481"/>
        <v>1.9917108391666667</v>
      </c>
      <c r="LS63" s="471">
        <f t="shared" si="481"/>
        <v>1.9917108391666667</v>
      </c>
      <c r="LT63" s="471">
        <f t="shared" si="481"/>
        <v>1.9917108391666667</v>
      </c>
      <c r="LU63" s="471">
        <f t="shared" si="481"/>
        <v>1.9917108391666667</v>
      </c>
      <c r="LV63" s="471">
        <f t="shared" si="481"/>
        <v>1.9917108391666667</v>
      </c>
      <c r="LW63" s="471">
        <f t="shared" si="482"/>
        <v>1.9917108391666667</v>
      </c>
      <c r="LX63" s="471">
        <f t="shared" si="482"/>
        <v>1.9917108391666667</v>
      </c>
      <c r="LY63" s="471">
        <f t="shared" si="482"/>
        <v>1.9917108391666667</v>
      </c>
      <c r="LZ63" s="471">
        <f t="shared" si="482"/>
        <v>1.9917108391666667</v>
      </c>
      <c r="MA63" s="471">
        <f t="shared" si="482"/>
        <v>1.9917108391666667</v>
      </c>
      <c r="MB63" s="471">
        <f t="shared" si="482"/>
        <v>1.9917108391666667</v>
      </c>
      <c r="MC63" s="471">
        <f t="shared" si="482"/>
        <v>1.9917108391666667</v>
      </c>
      <c r="MD63" s="471">
        <f t="shared" si="482"/>
        <v>1.9917108391666667</v>
      </c>
      <c r="ME63" s="471">
        <f t="shared" si="482"/>
        <v>1.9917108391666667</v>
      </c>
      <c r="MF63" s="471">
        <f t="shared" si="482"/>
        <v>1.9917108391666667</v>
      </c>
      <c r="MG63" s="471">
        <f t="shared" si="482"/>
        <v>1.9917108391666667</v>
      </c>
      <c r="MH63" s="471">
        <f t="shared" si="482"/>
        <v>1.9917108391666667</v>
      </c>
      <c r="MI63" s="471">
        <f t="shared" si="482"/>
        <v>1.9917108391666667</v>
      </c>
      <c r="MJ63" s="471">
        <f t="shared" si="482"/>
        <v>1.9917108391666667</v>
      </c>
      <c r="MK63" s="471">
        <f t="shared" si="482"/>
        <v>1.9917108391666667</v>
      </c>
      <c r="ML63" s="471">
        <f t="shared" si="482"/>
        <v>1.9917108391666667</v>
      </c>
      <c r="MM63" s="471">
        <f t="shared" si="483"/>
        <v>1.9917108391666667</v>
      </c>
      <c r="MN63" s="471">
        <f t="shared" si="483"/>
        <v>1.9917108391666667</v>
      </c>
      <c r="MO63" s="471">
        <f t="shared" si="483"/>
        <v>1.9917108391666667</v>
      </c>
      <c r="MP63" s="471">
        <f t="shared" si="483"/>
        <v>1.9917108391666667</v>
      </c>
      <c r="MQ63" s="471">
        <f t="shared" si="483"/>
        <v>1.9917108391666667</v>
      </c>
      <c r="MR63" s="471">
        <f t="shared" si="483"/>
        <v>1.9917108391666667</v>
      </c>
      <c r="MS63" s="471">
        <f t="shared" si="483"/>
        <v>1.9917108391666667</v>
      </c>
      <c r="MT63" s="471">
        <f t="shared" si="483"/>
        <v>1.9917108391666667</v>
      </c>
      <c r="MU63" s="471">
        <f t="shared" si="483"/>
        <v>1.9917108391666667</v>
      </c>
      <c r="MV63" s="471">
        <f t="shared" si="483"/>
        <v>1.9917108391666667</v>
      </c>
      <c r="MW63" s="471">
        <f t="shared" si="483"/>
        <v>1.9917108391666667</v>
      </c>
      <c r="MX63" s="471">
        <f t="shared" si="483"/>
        <v>1.9917108391666667</v>
      </c>
      <c r="MY63" s="471">
        <f t="shared" si="483"/>
        <v>1.9917108391666667</v>
      </c>
      <c r="MZ63" s="471">
        <f t="shared" si="483"/>
        <v>1.9917108391666667</v>
      </c>
      <c r="NA63" s="471">
        <f t="shared" si="483"/>
        <v>1.9917108391666667</v>
      </c>
      <c r="NB63" s="471">
        <f t="shared" si="483"/>
        <v>1.9917108391666667</v>
      </c>
      <c r="NC63" s="471">
        <f t="shared" si="484"/>
        <v>1.9917108391666667</v>
      </c>
      <c r="ND63" s="471">
        <f t="shared" si="484"/>
        <v>1.9917108391666667</v>
      </c>
      <c r="NE63" s="471">
        <f t="shared" si="484"/>
        <v>1.9917108391666667</v>
      </c>
      <c r="NF63" s="471">
        <f t="shared" si="484"/>
        <v>1.9917108391666667</v>
      </c>
      <c r="NG63" s="471">
        <f t="shared" si="484"/>
        <v>1.9917108391666667</v>
      </c>
      <c r="NH63" s="471">
        <f t="shared" si="484"/>
        <v>1.9917108391666667</v>
      </c>
      <c r="NI63" s="471">
        <f t="shared" si="484"/>
        <v>1.9917108391666667</v>
      </c>
      <c r="NJ63" s="471">
        <f t="shared" si="484"/>
        <v>1.9917108391666667</v>
      </c>
      <c r="NK63" s="471">
        <f t="shared" si="484"/>
        <v>1.9917108391666667</v>
      </c>
      <c r="NL63" s="471">
        <f t="shared" si="484"/>
        <v>1.9917108391666667</v>
      </c>
      <c r="NM63" s="471">
        <f t="shared" si="484"/>
        <v>1.9917108391666667</v>
      </c>
      <c r="NN63" s="471">
        <f t="shared" si="484"/>
        <v>1.9917108391666667</v>
      </c>
      <c r="NO63" s="471">
        <f t="shared" si="484"/>
        <v>1.9917108391666667</v>
      </c>
      <c r="NP63" s="471">
        <f t="shared" si="484"/>
        <v>1.9917108391666667</v>
      </c>
      <c r="NQ63" s="471">
        <f t="shared" si="484"/>
        <v>1.9917108391666667</v>
      </c>
      <c r="NR63" s="471">
        <f t="shared" si="484"/>
        <v>1.9917108391666667</v>
      </c>
      <c r="NS63" s="471">
        <f t="shared" si="485"/>
        <v>1.9917108391666667</v>
      </c>
      <c r="NT63" s="471">
        <f t="shared" si="485"/>
        <v>1.9917108391666667</v>
      </c>
      <c r="NU63" s="471">
        <f t="shared" si="485"/>
        <v>1.9917108391666667</v>
      </c>
      <c r="NV63" s="471">
        <f t="shared" si="485"/>
        <v>1.9917108391666667</v>
      </c>
      <c r="NW63" s="471">
        <f t="shared" si="485"/>
        <v>1.9917108391666667</v>
      </c>
      <c r="NX63" s="471">
        <f t="shared" si="485"/>
        <v>1.9917108391666667</v>
      </c>
      <c r="NY63" s="471">
        <f t="shared" si="485"/>
        <v>1.9917108391666667</v>
      </c>
      <c r="NZ63" s="471">
        <f t="shared" si="485"/>
        <v>1.9917108391666667</v>
      </c>
      <c r="OA63" s="471">
        <f t="shared" si="485"/>
        <v>1.9917108391666667</v>
      </c>
      <c r="OB63" s="471">
        <f t="shared" si="485"/>
        <v>1.9917108391666667</v>
      </c>
      <c r="OC63" s="471">
        <f t="shared" si="485"/>
        <v>1.9917108391666667</v>
      </c>
      <c r="OD63" s="471">
        <f t="shared" si="485"/>
        <v>1.9917108391666667</v>
      </c>
      <c r="OE63" s="471">
        <f t="shared" si="485"/>
        <v>1.9917108391666667</v>
      </c>
      <c r="OF63" s="471">
        <f t="shared" si="485"/>
        <v>1.9917108391666667</v>
      </c>
      <c r="OG63" s="471">
        <f t="shared" si="485"/>
        <v>1.9917108391666667</v>
      </c>
      <c r="OH63" s="471">
        <f t="shared" si="485"/>
        <v>1.9917108391666667</v>
      </c>
      <c r="OI63" s="471">
        <f t="shared" si="486"/>
        <v>1.9917108391666667</v>
      </c>
      <c r="OJ63" s="471">
        <f t="shared" si="486"/>
        <v>1.9917108391666667</v>
      </c>
      <c r="OK63" s="471">
        <f t="shared" si="486"/>
        <v>1.9917108391666667</v>
      </c>
      <c r="OL63" s="471">
        <f t="shared" si="486"/>
        <v>1.9917108391666667</v>
      </c>
      <c r="OM63" s="471">
        <f t="shared" si="486"/>
        <v>1.9917108391666667</v>
      </c>
      <c r="ON63" s="471">
        <f t="shared" si="486"/>
        <v>1.9917108391666667</v>
      </c>
      <c r="OO63" s="471">
        <f t="shared" si="486"/>
        <v>1.9917108391666667</v>
      </c>
      <c r="OP63" s="471">
        <f t="shared" si="486"/>
        <v>1.9917108391666667</v>
      </c>
      <c r="OQ63" s="471">
        <f t="shared" si="486"/>
        <v>1.9917108391666667</v>
      </c>
      <c r="OR63" s="471">
        <f t="shared" si="486"/>
        <v>1.9917108391666667</v>
      </c>
      <c r="OS63" s="471">
        <f t="shared" si="486"/>
        <v>0.6424873674731183</v>
      </c>
      <c r="OT63" s="471">
        <f t="shared" si="486"/>
        <v>0</v>
      </c>
      <c r="OU63" s="471">
        <f t="shared" si="486"/>
        <v>0</v>
      </c>
      <c r="OV63" s="471">
        <f t="shared" si="486"/>
        <v>0</v>
      </c>
      <c r="OW63" s="471">
        <f t="shared" si="486"/>
        <v>0</v>
      </c>
      <c r="OX63" s="471">
        <f t="shared" si="486"/>
        <v>0</v>
      </c>
      <c r="OY63" s="471">
        <f t="shared" si="487"/>
        <v>0</v>
      </c>
      <c r="OZ63" s="471">
        <f t="shared" si="487"/>
        <v>0</v>
      </c>
      <c r="PA63" s="471">
        <f t="shared" si="487"/>
        <v>0</v>
      </c>
      <c r="PB63" s="471">
        <f t="shared" si="487"/>
        <v>0</v>
      </c>
      <c r="PC63" s="471">
        <f t="shared" si="487"/>
        <v>0</v>
      </c>
      <c r="PD63" s="471">
        <f t="shared" si="487"/>
        <v>0</v>
      </c>
      <c r="PE63" s="471">
        <f t="shared" si="487"/>
        <v>0</v>
      </c>
      <c r="PF63" s="471">
        <f t="shared" si="487"/>
        <v>0</v>
      </c>
      <c r="PG63" s="471">
        <f t="shared" si="487"/>
        <v>0</v>
      </c>
      <c r="PH63" s="471">
        <f t="shared" si="487"/>
        <v>0</v>
      </c>
      <c r="PI63" s="471">
        <f t="shared" si="487"/>
        <v>0</v>
      </c>
      <c r="PJ63" s="471">
        <f t="shared" si="487"/>
        <v>0</v>
      </c>
      <c r="PK63" s="471">
        <f t="shared" si="487"/>
        <v>0</v>
      </c>
      <c r="PL63" s="471">
        <f t="shared" si="487"/>
        <v>0</v>
      </c>
      <c r="PM63" s="471">
        <f t="shared" si="487"/>
        <v>0</v>
      </c>
      <c r="PN63" s="471">
        <f t="shared" si="487"/>
        <v>0</v>
      </c>
      <c r="PO63" s="471">
        <f t="shared" si="488"/>
        <v>0</v>
      </c>
      <c r="PP63" s="471">
        <f t="shared" si="488"/>
        <v>0</v>
      </c>
      <c r="PQ63" s="471">
        <f t="shared" si="488"/>
        <v>0</v>
      </c>
      <c r="PR63" s="471">
        <f t="shared" si="488"/>
        <v>0</v>
      </c>
      <c r="PS63" s="471">
        <f t="shared" si="488"/>
        <v>0</v>
      </c>
      <c r="PT63" s="471">
        <f t="shared" si="488"/>
        <v>0</v>
      </c>
      <c r="PU63" s="471">
        <f t="shared" si="488"/>
        <v>0</v>
      </c>
      <c r="PV63" s="471">
        <f t="shared" si="488"/>
        <v>0</v>
      </c>
      <c r="PW63" s="471">
        <f t="shared" si="488"/>
        <v>0</v>
      </c>
      <c r="PX63" s="471">
        <f t="shared" si="488"/>
        <v>0</v>
      </c>
      <c r="PY63" s="471">
        <f t="shared" si="488"/>
        <v>0</v>
      </c>
      <c r="PZ63" s="471">
        <f t="shared" si="488"/>
        <v>0</v>
      </c>
      <c r="QA63" s="471">
        <f t="shared" si="488"/>
        <v>0</v>
      </c>
      <c r="QB63" s="471">
        <f t="shared" si="488"/>
        <v>0</v>
      </c>
      <c r="QC63" s="471">
        <f t="shared" si="488"/>
        <v>0</v>
      </c>
      <c r="QD63" s="471">
        <f t="shared" si="488"/>
        <v>0</v>
      </c>
      <c r="QE63" s="471">
        <f t="shared" si="489"/>
        <v>0</v>
      </c>
      <c r="QF63" s="471">
        <f t="shared" si="489"/>
        <v>0</v>
      </c>
      <c r="QG63" s="471">
        <f t="shared" si="489"/>
        <v>0</v>
      </c>
      <c r="QH63" s="471">
        <f t="shared" si="489"/>
        <v>0</v>
      </c>
      <c r="QI63" s="471">
        <f t="shared" si="489"/>
        <v>0</v>
      </c>
      <c r="QJ63" s="471">
        <f t="shared" si="489"/>
        <v>0</v>
      </c>
      <c r="QK63" s="471">
        <f t="shared" si="489"/>
        <v>0</v>
      </c>
      <c r="QL63" s="471">
        <f t="shared" si="489"/>
        <v>0</v>
      </c>
      <c r="QM63" s="471">
        <f t="shared" si="489"/>
        <v>0</v>
      </c>
      <c r="QN63" s="471">
        <f t="shared" si="489"/>
        <v>0</v>
      </c>
      <c r="QO63" s="471">
        <f t="shared" si="489"/>
        <v>0</v>
      </c>
      <c r="QP63" s="471">
        <f t="shared" si="489"/>
        <v>0</v>
      </c>
      <c r="QQ63" s="471">
        <f t="shared" si="489"/>
        <v>0</v>
      </c>
      <c r="QR63" s="471">
        <f t="shared" si="489"/>
        <v>0</v>
      </c>
      <c r="QS63" s="471">
        <f t="shared" si="489"/>
        <v>0</v>
      </c>
      <c r="QT63" s="471">
        <f t="shared" si="489"/>
        <v>0</v>
      </c>
      <c r="QU63" s="471">
        <f t="shared" si="490"/>
        <v>0</v>
      </c>
      <c r="QV63" s="471">
        <f t="shared" si="490"/>
        <v>0</v>
      </c>
      <c r="QW63" s="471">
        <f t="shared" si="490"/>
        <v>0</v>
      </c>
      <c r="QX63" s="471">
        <f t="shared" si="490"/>
        <v>0</v>
      </c>
      <c r="QY63" s="471">
        <f t="shared" si="490"/>
        <v>0</v>
      </c>
      <c r="QZ63" s="471">
        <f t="shared" si="490"/>
        <v>0</v>
      </c>
      <c r="RA63" s="471">
        <f t="shared" si="490"/>
        <v>0</v>
      </c>
      <c r="RB63" s="471">
        <f t="shared" si="490"/>
        <v>0</v>
      </c>
      <c r="RC63" s="471">
        <f t="shared" si="490"/>
        <v>0</v>
      </c>
      <c r="RD63" s="471">
        <f t="shared" si="490"/>
        <v>0</v>
      </c>
      <c r="RE63" s="471">
        <f t="shared" si="490"/>
        <v>0</v>
      </c>
      <c r="RF63" s="471">
        <f t="shared" si="490"/>
        <v>0</v>
      </c>
      <c r="RG63" s="471">
        <f t="shared" si="490"/>
        <v>0</v>
      </c>
      <c r="RH63" s="471">
        <f t="shared" si="490"/>
        <v>0</v>
      </c>
      <c r="RI63" s="471">
        <f t="shared" si="490"/>
        <v>0</v>
      </c>
      <c r="RJ63" s="471">
        <f t="shared" si="490"/>
        <v>0</v>
      </c>
      <c r="RK63" s="471">
        <f t="shared" si="491"/>
        <v>0</v>
      </c>
      <c r="RL63" s="471">
        <f t="shared" si="491"/>
        <v>0</v>
      </c>
      <c r="RM63" s="471">
        <f t="shared" si="491"/>
        <v>0</v>
      </c>
      <c r="RN63" s="471">
        <f t="shared" si="491"/>
        <v>0</v>
      </c>
      <c r="RO63" s="471">
        <f t="shared" si="491"/>
        <v>0</v>
      </c>
      <c r="RP63" s="471">
        <f t="shared" si="491"/>
        <v>0</v>
      </c>
      <c r="RQ63" s="471">
        <f t="shared" si="491"/>
        <v>0</v>
      </c>
      <c r="RR63" s="471">
        <f t="shared" si="491"/>
        <v>0</v>
      </c>
      <c r="RS63" s="471">
        <f t="shared" si="491"/>
        <v>0</v>
      </c>
      <c r="RT63" s="471">
        <f t="shared" si="491"/>
        <v>0</v>
      </c>
      <c r="RU63" s="471">
        <f t="shared" si="491"/>
        <v>0</v>
      </c>
      <c r="RV63" s="471">
        <f t="shared" si="491"/>
        <v>0</v>
      </c>
      <c r="RW63" s="471">
        <f t="shared" si="491"/>
        <v>0</v>
      </c>
      <c r="RX63" s="471">
        <f t="shared" si="491"/>
        <v>0</v>
      </c>
      <c r="RY63" s="471">
        <f t="shared" si="491"/>
        <v>0</v>
      </c>
      <c r="RZ63" s="471">
        <f t="shared" si="491"/>
        <v>0</v>
      </c>
      <c r="SA63" s="471">
        <f t="shared" si="492"/>
        <v>0</v>
      </c>
      <c r="SB63" s="471">
        <f t="shared" si="492"/>
        <v>0</v>
      </c>
      <c r="SC63" s="471">
        <f t="shared" si="492"/>
        <v>0</v>
      </c>
      <c r="SD63" s="471">
        <f t="shared" si="492"/>
        <v>0</v>
      </c>
      <c r="SE63" s="471">
        <f t="shared" si="492"/>
        <v>0</v>
      </c>
      <c r="SF63" s="471">
        <f t="shared" si="492"/>
        <v>0</v>
      </c>
      <c r="SG63" s="471">
        <f t="shared" si="492"/>
        <v>0</v>
      </c>
      <c r="SH63" s="471">
        <f t="shared" si="492"/>
        <v>0</v>
      </c>
      <c r="SI63" s="471">
        <f t="shared" si="492"/>
        <v>0</v>
      </c>
      <c r="SJ63" s="471">
        <f t="shared" si="492"/>
        <v>0</v>
      </c>
      <c r="SK63" s="471">
        <f t="shared" si="492"/>
        <v>0</v>
      </c>
      <c r="SL63" s="471">
        <f t="shared" si="492"/>
        <v>0</v>
      </c>
      <c r="SM63" s="471">
        <f t="shared" si="492"/>
        <v>0</v>
      </c>
      <c r="SN63" s="471">
        <f t="shared" si="492"/>
        <v>0</v>
      </c>
      <c r="SO63" s="471">
        <f t="shared" si="492"/>
        <v>0</v>
      </c>
      <c r="SP63" s="471">
        <f t="shared" si="492"/>
        <v>0</v>
      </c>
      <c r="SQ63" s="471">
        <f t="shared" si="493"/>
        <v>0</v>
      </c>
      <c r="SR63" s="471">
        <f t="shared" si="493"/>
        <v>0</v>
      </c>
      <c r="SS63" s="471">
        <f t="shared" si="493"/>
        <v>0</v>
      </c>
      <c r="ST63" s="471">
        <f t="shared" si="493"/>
        <v>0</v>
      </c>
      <c r="SU63" s="471">
        <f t="shared" si="493"/>
        <v>0</v>
      </c>
      <c r="SV63" s="471">
        <f t="shared" si="493"/>
        <v>0</v>
      </c>
      <c r="SW63" s="471">
        <f t="shared" si="493"/>
        <v>0</v>
      </c>
      <c r="SX63" s="471">
        <f t="shared" si="493"/>
        <v>0</v>
      </c>
      <c r="SY63" s="471">
        <f t="shared" si="493"/>
        <v>0</v>
      </c>
      <c r="SZ63" s="471">
        <f t="shared" si="493"/>
        <v>0</v>
      </c>
      <c r="TA63" s="471">
        <f t="shared" si="493"/>
        <v>0</v>
      </c>
      <c r="TB63" s="471">
        <f t="shared" si="493"/>
        <v>0</v>
      </c>
      <c r="TC63" s="471">
        <f t="shared" si="493"/>
        <v>0</v>
      </c>
      <c r="TD63" s="471">
        <f t="shared" si="493"/>
        <v>0</v>
      </c>
      <c r="TE63" s="471">
        <f t="shared" si="493"/>
        <v>0</v>
      </c>
      <c r="TF63" s="471">
        <f t="shared" si="493"/>
        <v>0</v>
      </c>
      <c r="TG63" s="471">
        <f t="shared" si="494"/>
        <v>0</v>
      </c>
      <c r="TH63" s="471">
        <f t="shared" si="494"/>
        <v>0</v>
      </c>
      <c r="TI63" s="471">
        <f t="shared" si="494"/>
        <v>0</v>
      </c>
      <c r="TJ63" s="471">
        <f t="shared" si="494"/>
        <v>0</v>
      </c>
      <c r="TK63" s="471">
        <f t="shared" si="494"/>
        <v>0</v>
      </c>
      <c r="TL63" s="471">
        <f t="shared" si="494"/>
        <v>0</v>
      </c>
      <c r="TM63" s="471">
        <f t="shared" si="494"/>
        <v>0</v>
      </c>
      <c r="TN63" s="471">
        <f t="shared" si="494"/>
        <v>0</v>
      </c>
      <c r="TO63" s="471">
        <f t="shared" si="494"/>
        <v>0</v>
      </c>
      <c r="TP63" s="471">
        <f t="shared" si="494"/>
        <v>0</v>
      </c>
      <c r="TQ63" s="471">
        <f t="shared" si="494"/>
        <v>0</v>
      </c>
      <c r="TR63" s="471">
        <f t="shared" si="494"/>
        <v>0</v>
      </c>
      <c r="TS63" s="471">
        <f t="shared" si="494"/>
        <v>0</v>
      </c>
      <c r="TT63" s="471">
        <f t="shared" si="494"/>
        <v>0</v>
      </c>
      <c r="TU63" s="471">
        <f t="shared" si="494"/>
        <v>0</v>
      </c>
      <c r="TV63" s="471">
        <f t="shared" si="494"/>
        <v>0</v>
      </c>
      <c r="TW63" s="471">
        <f t="shared" si="495"/>
        <v>0</v>
      </c>
      <c r="TX63" s="471">
        <f t="shared" si="495"/>
        <v>0</v>
      </c>
      <c r="TY63" s="471">
        <f t="shared" si="495"/>
        <v>0</v>
      </c>
      <c r="TZ63" s="471">
        <f t="shared" si="495"/>
        <v>0</v>
      </c>
      <c r="UA63" s="471">
        <f t="shared" si="495"/>
        <v>0</v>
      </c>
      <c r="UB63" s="471">
        <f t="shared" si="495"/>
        <v>0</v>
      </c>
      <c r="UC63" s="471">
        <f t="shared" si="495"/>
        <v>0</v>
      </c>
      <c r="UD63" s="471">
        <f t="shared" si="495"/>
        <v>0</v>
      </c>
      <c r="UE63" s="471">
        <f t="shared" si="495"/>
        <v>0</v>
      </c>
      <c r="UF63" s="471">
        <f t="shared" si="495"/>
        <v>0</v>
      </c>
      <c r="UG63" s="471">
        <f t="shared" si="495"/>
        <v>0</v>
      </c>
      <c r="UH63" s="471">
        <f t="shared" si="495"/>
        <v>0</v>
      </c>
      <c r="UI63" s="471">
        <f t="shared" si="495"/>
        <v>0</v>
      </c>
      <c r="UJ63" s="471">
        <f t="shared" si="495"/>
        <v>0</v>
      </c>
      <c r="UK63" s="471">
        <f t="shared" si="495"/>
        <v>0</v>
      </c>
      <c r="UL63" s="471">
        <f t="shared" si="495"/>
        <v>0</v>
      </c>
      <c r="UM63" s="471">
        <f t="shared" si="496"/>
        <v>0</v>
      </c>
      <c r="UN63" s="471">
        <f t="shared" si="496"/>
        <v>0</v>
      </c>
      <c r="UO63" s="471">
        <f t="shared" si="496"/>
        <v>0</v>
      </c>
      <c r="UP63" s="471">
        <f t="shared" si="496"/>
        <v>0</v>
      </c>
      <c r="UQ63" s="471">
        <f t="shared" si="496"/>
        <v>0</v>
      </c>
      <c r="UR63" s="471">
        <f t="shared" si="496"/>
        <v>0</v>
      </c>
      <c r="US63" s="471">
        <f t="shared" si="496"/>
        <v>0</v>
      </c>
      <c r="UT63" s="471">
        <f t="shared" si="496"/>
        <v>0</v>
      </c>
      <c r="UU63" s="471">
        <f t="shared" si="496"/>
        <v>0</v>
      </c>
      <c r="UV63" s="471">
        <f t="shared" si="496"/>
        <v>0</v>
      </c>
      <c r="UW63" s="471">
        <f t="shared" si="496"/>
        <v>0</v>
      </c>
      <c r="UX63" s="471">
        <f t="shared" si="496"/>
        <v>0</v>
      </c>
      <c r="UY63" s="471">
        <f t="shared" si="496"/>
        <v>0</v>
      </c>
      <c r="UZ63" s="471">
        <f t="shared" si="496"/>
        <v>0</v>
      </c>
      <c r="VA63" s="471">
        <f t="shared" si="496"/>
        <v>0</v>
      </c>
      <c r="VB63" s="471">
        <f t="shared" si="496"/>
        <v>0</v>
      </c>
      <c r="VC63" s="471">
        <f t="shared" si="497"/>
        <v>0</v>
      </c>
      <c r="VD63" s="471">
        <f t="shared" si="497"/>
        <v>0</v>
      </c>
      <c r="VE63" s="471">
        <f t="shared" si="497"/>
        <v>0</v>
      </c>
      <c r="VF63" s="471">
        <f t="shared" si="497"/>
        <v>0</v>
      </c>
      <c r="VG63" s="471">
        <f t="shared" si="497"/>
        <v>0</v>
      </c>
      <c r="VH63" s="471">
        <f t="shared" si="497"/>
        <v>0</v>
      </c>
      <c r="VI63" s="471">
        <f t="shared" si="497"/>
        <v>0</v>
      </c>
      <c r="VJ63" s="471">
        <f t="shared" si="497"/>
        <v>0</v>
      </c>
      <c r="VK63" s="471">
        <f t="shared" si="497"/>
        <v>0</v>
      </c>
      <c r="VL63" s="471">
        <f t="shared" si="497"/>
        <v>0</v>
      </c>
      <c r="VM63" s="471">
        <f t="shared" si="497"/>
        <v>0</v>
      </c>
      <c r="VN63" s="471">
        <f t="shared" si="497"/>
        <v>0</v>
      </c>
      <c r="VO63" s="471">
        <f t="shared" si="497"/>
        <v>0</v>
      </c>
      <c r="VP63" s="471">
        <f t="shared" si="497"/>
        <v>0</v>
      </c>
      <c r="VQ63" s="471">
        <f t="shared" si="497"/>
        <v>0</v>
      </c>
      <c r="VR63" s="471">
        <f t="shared" si="497"/>
        <v>0</v>
      </c>
      <c r="VS63" s="471">
        <f t="shared" si="498"/>
        <v>0</v>
      </c>
      <c r="VT63" s="471">
        <f t="shared" si="498"/>
        <v>0</v>
      </c>
      <c r="VU63" s="471">
        <f t="shared" si="498"/>
        <v>0</v>
      </c>
      <c r="VV63" s="471">
        <f t="shared" si="498"/>
        <v>0</v>
      </c>
      <c r="VW63" s="471">
        <f t="shared" si="498"/>
        <v>0</v>
      </c>
      <c r="VX63" s="471">
        <f t="shared" si="498"/>
        <v>0</v>
      </c>
      <c r="VY63" s="471">
        <f t="shared" si="498"/>
        <v>0</v>
      </c>
      <c r="VZ63" s="471">
        <f t="shared" si="498"/>
        <v>0</v>
      </c>
      <c r="WA63" s="471">
        <f t="shared" si="498"/>
        <v>0</v>
      </c>
      <c r="WB63" s="471">
        <f t="shared" si="498"/>
        <v>0</v>
      </c>
      <c r="WC63" s="471">
        <f t="shared" si="498"/>
        <v>0</v>
      </c>
      <c r="WD63" s="471">
        <f t="shared" si="498"/>
        <v>0</v>
      </c>
    </row>
    <row r="64" spans="1:602" x14ac:dyDescent="0.35">
      <c r="A64" s="29"/>
      <c r="B64" s="29">
        <f t="shared" si="359"/>
        <v>33</v>
      </c>
      <c r="C64" s="29" t="s">
        <v>3</v>
      </c>
      <c r="D64" s="29" t="s">
        <v>98</v>
      </c>
      <c r="E64" s="69">
        <f>INDEX('Current RAP - 2024-25 Cycle'!$K:$K,MATCH('24-25 Projection - RAP Tendered'!$D64,'Current RAP - 2024-25 Cycle'!$C:$C,0),1)</f>
        <v>14931532.510000002</v>
      </c>
      <c r="F64" s="69">
        <f>INDEX('Current RAP - 2024-25 Cycle'!$G:$G,MATCH('24-25 Projection - RAP Tendered'!$D64,'Current RAP - 2024-25 Cycle'!$C:$C,0),1)</f>
        <v>4956268.0299999993</v>
      </c>
      <c r="G64" s="69">
        <f t="shared" si="345"/>
        <v>9975264.4800000023</v>
      </c>
      <c r="H64" s="69">
        <f t="shared" si="360"/>
        <v>4956268.0299999993</v>
      </c>
      <c r="I64" s="32">
        <v>45474</v>
      </c>
      <c r="J64" s="32">
        <v>45838</v>
      </c>
      <c r="K64" s="29" t="str">
        <f>INDEX('Current RAP - 2024-25 Cycle'!$D:$D,MATCH('24-25 Projection - RAP Tendered'!$D64,'Current RAP - 2024-25 Cycle'!$C:$C,0),1)</f>
        <v>IPCA</v>
      </c>
      <c r="L64" s="32" t="s">
        <v>10</v>
      </c>
      <c r="M64" s="32" t="s">
        <v>10</v>
      </c>
      <c r="N64" s="81">
        <v>0</v>
      </c>
      <c r="O64" s="81">
        <v>0</v>
      </c>
      <c r="P64" s="69">
        <f>IFERROR(INDEX('Tendered, Ruling 920-2025'!$F$19:$F$31,MATCH($D64,'Tendered, Ruling 920-2025'!$C$19:$C$31,0))-INDEX('Tendered, Ruling 920-2025'!$D$19:$D$31,MATCH($D64,'Tendered, Ruling 920-2025'!$C$19:$C$31,0)),0)</f>
        <v>0</v>
      </c>
      <c r="Q64" s="32">
        <f>INDEX('Current RAP - 2024-25 Cycle'!$L:$L,MATCH('24-25 Projection - RAP Tendered'!$D64,'Current RAP - 2024-25 Cycle'!$C:$C,0),1)</f>
        <v>39524</v>
      </c>
      <c r="R64" s="32">
        <f>INDEX('Current RAP - 2024-25 Cycle'!$M:$M,MATCH('24-25 Projection - RAP Tendered'!$D64,'Current RAP - 2024-25 Cycle'!$C:$C,0),1)</f>
        <v>50481</v>
      </c>
      <c r="S64" s="29"/>
      <c r="T64" s="29" t="str">
        <f t="shared" si="346"/>
        <v>007/2008</v>
      </c>
      <c r="U64" s="36">
        <f t="shared" si="452"/>
        <v>14.931532510000004</v>
      </c>
      <c r="V64" s="36">
        <f t="shared" si="452"/>
        <v>14.931532510000004</v>
      </c>
      <c r="W64" s="36">
        <f t="shared" si="452"/>
        <v>14.931532510000004</v>
      </c>
      <c r="X64" s="36">
        <f t="shared" si="452"/>
        <v>14.931532510000004</v>
      </c>
      <c r="Y64" s="36">
        <f t="shared" si="452"/>
        <v>14.931532510000004</v>
      </c>
      <c r="Z64" s="36">
        <f t="shared" si="452"/>
        <v>14.931532510000004</v>
      </c>
      <c r="AA64" s="36">
        <f t="shared" si="452"/>
        <v>14.931532510000004</v>
      </c>
      <c r="AB64" s="36">
        <f t="shared" si="452"/>
        <v>14.931532510000004</v>
      </c>
      <c r="AC64" s="36">
        <f t="shared" si="452"/>
        <v>14.931532510000004</v>
      </c>
      <c r="AD64" s="36">
        <f t="shared" si="452"/>
        <v>14.931532510000004</v>
      </c>
      <c r="AE64" s="36">
        <f t="shared" si="452"/>
        <v>14.931532510000004</v>
      </c>
      <c r="AF64" s="36">
        <f t="shared" si="452"/>
        <v>14.931532510000004</v>
      </c>
      <c r="AG64" s="36">
        <f t="shared" si="452"/>
        <v>14.931532510000004</v>
      </c>
      <c r="AH64" s="36">
        <f t="shared" si="452"/>
        <v>10.636709986962366</v>
      </c>
      <c r="AI64" s="36">
        <f t="shared" si="452"/>
        <v>0</v>
      </c>
      <c r="AJ64" s="36">
        <f t="shared" si="452"/>
        <v>0</v>
      </c>
      <c r="AK64" s="36">
        <f t="shared" si="449"/>
        <v>0</v>
      </c>
      <c r="AL64" s="36">
        <f t="shared" si="449"/>
        <v>0</v>
      </c>
      <c r="AM64" s="36">
        <f t="shared" si="449"/>
        <v>0</v>
      </c>
      <c r="AN64" s="36">
        <f t="shared" si="449"/>
        <v>0</v>
      </c>
      <c r="AO64" s="36">
        <f t="shared" si="449"/>
        <v>0</v>
      </c>
      <c r="AP64" s="36">
        <f t="shared" si="449"/>
        <v>0</v>
      </c>
      <c r="AQ64" s="36">
        <f t="shared" si="449"/>
        <v>0</v>
      </c>
      <c r="AR64" s="36">
        <f t="shared" si="449"/>
        <v>0</v>
      </c>
      <c r="AS64" s="36">
        <f t="shared" si="455"/>
        <v>0</v>
      </c>
      <c r="AT64" s="36">
        <f t="shared" si="455"/>
        <v>0</v>
      </c>
      <c r="AU64" s="36">
        <f t="shared" si="455"/>
        <v>0</v>
      </c>
      <c r="AV64" s="36">
        <f t="shared" si="455"/>
        <v>0</v>
      </c>
      <c r="AW64" s="36">
        <f t="shared" si="455"/>
        <v>0</v>
      </c>
      <c r="AX64" s="36">
        <f t="shared" si="455"/>
        <v>0</v>
      </c>
      <c r="AY64" s="36">
        <f t="shared" si="455"/>
        <v>0</v>
      </c>
      <c r="AZ64" s="36">
        <f t="shared" si="455"/>
        <v>0</v>
      </c>
      <c r="BA64" s="36">
        <f t="shared" si="455"/>
        <v>0</v>
      </c>
      <c r="BB64" s="36">
        <f t="shared" si="455"/>
        <v>0</v>
      </c>
      <c r="BD64" s="29" t="str">
        <f t="shared" si="348"/>
        <v>007/2008</v>
      </c>
      <c r="BE64" s="36">
        <f t="shared" si="436"/>
        <v>3.7328831275000001</v>
      </c>
      <c r="BF64" s="36">
        <f t="shared" si="436"/>
        <v>3.7328831275000001</v>
      </c>
      <c r="BG64" s="36">
        <f t="shared" si="436"/>
        <v>3.7328831275000001</v>
      </c>
      <c r="BH64" s="36">
        <f t="shared" si="436"/>
        <v>3.7328831275000001</v>
      </c>
      <c r="BI64" s="36">
        <f t="shared" si="436"/>
        <v>3.7328831275000001</v>
      </c>
      <c r="BJ64" s="36">
        <f t="shared" si="436"/>
        <v>3.7328831275000001</v>
      </c>
      <c r="BK64" s="36">
        <f t="shared" si="436"/>
        <v>3.7328831275000001</v>
      </c>
      <c r="BL64" s="36">
        <f t="shared" si="436"/>
        <v>3.7328831275000001</v>
      </c>
      <c r="BM64" s="36">
        <f t="shared" si="436"/>
        <v>3.7328831275000001</v>
      </c>
      <c r="BN64" s="36">
        <f t="shared" si="436"/>
        <v>3.7328831275000001</v>
      </c>
      <c r="BO64" s="36">
        <f t="shared" si="436"/>
        <v>3.7328831275000001</v>
      </c>
      <c r="BP64" s="36">
        <f t="shared" si="436"/>
        <v>3.7328831275000001</v>
      </c>
      <c r="BQ64" s="36">
        <f t="shared" si="436"/>
        <v>3.7328831275000001</v>
      </c>
      <c r="BR64" s="36">
        <f t="shared" si="436"/>
        <v>3.7328831275000001</v>
      </c>
      <c r="BS64" s="36">
        <f t="shared" si="436"/>
        <v>3.7328831275000001</v>
      </c>
      <c r="BT64" s="36">
        <f t="shared" si="436"/>
        <v>3.7328831275000001</v>
      </c>
      <c r="BU64" s="36">
        <f t="shared" si="453"/>
        <v>3.7328831275000001</v>
      </c>
      <c r="BV64" s="36">
        <f t="shared" si="453"/>
        <v>3.7328831275000001</v>
      </c>
      <c r="BW64" s="36">
        <f t="shared" si="453"/>
        <v>3.7328831275000001</v>
      </c>
      <c r="BX64" s="36">
        <f t="shared" si="453"/>
        <v>3.7328831275000001</v>
      </c>
      <c r="BY64" s="36">
        <f t="shared" si="453"/>
        <v>3.7328831275000001</v>
      </c>
      <c r="BZ64" s="36">
        <f t="shared" si="453"/>
        <v>3.7328831275000001</v>
      </c>
      <c r="CA64" s="36">
        <f t="shared" si="453"/>
        <v>3.7328831275000001</v>
      </c>
      <c r="CB64" s="36">
        <f t="shared" si="453"/>
        <v>3.7328831275000001</v>
      </c>
      <c r="CC64" s="36">
        <f t="shared" si="453"/>
        <v>3.7328831275000001</v>
      </c>
      <c r="CD64" s="36">
        <f t="shared" si="453"/>
        <v>3.7328831275000001</v>
      </c>
      <c r="CE64" s="36">
        <f t="shared" si="453"/>
        <v>3.7328831275000001</v>
      </c>
      <c r="CF64" s="36">
        <f t="shared" si="453"/>
        <v>3.7328831275000001</v>
      </c>
      <c r="CG64" s="36">
        <f t="shared" si="453"/>
        <v>3.7328831275000001</v>
      </c>
      <c r="CH64" s="36">
        <f t="shared" si="453"/>
        <v>3.7328831275000001</v>
      </c>
      <c r="CI64" s="36">
        <f t="shared" si="453"/>
        <v>3.7328831275000001</v>
      </c>
      <c r="CJ64" s="36">
        <f t="shared" si="453"/>
        <v>3.7328831275000001</v>
      </c>
      <c r="CK64" s="36">
        <f t="shared" si="450"/>
        <v>3.7328831275000001</v>
      </c>
      <c r="CL64" s="36">
        <f t="shared" si="450"/>
        <v>3.7328831275000001</v>
      </c>
      <c r="CM64" s="36">
        <f t="shared" si="450"/>
        <v>3.7328831275000001</v>
      </c>
      <c r="CN64" s="36">
        <f t="shared" si="450"/>
        <v>3.7328831275000001</v>
      </c>
      <c r="CO64" s="36">
        <f t="shared" si="450"/>
        <v>3.7328831275000001</v>
      </c>
      <c r="CP64" s="36">
        <f t="shared" si="450"/>
        <v>3.7328831275000001</v>
      </c>
      <c r="CQ64" s="36">
        <f t="shared" si="450"/>
        <v>3.7328831275000001</v>
      </c>
      <c r="CR64" s="36">
        <f t="shared" si="450"/>
        <v>3.7328831275000001</v>
      </c>
      <c r="CS64" s="36">
        <f t="shared" si="450"/>
        <v>3.7328831275000001</v>
      </c>
      <c r="CT64" s="36">
        <f t="shared" si="450"/>
        <v>3.7328831275000001</v>
      </c>
      <c r="CU64" s="36">
        <f t="shared" si="450"/>
        <v>3.7328831275000001</v>
      </c>
      <c r="CV64" s="36">
        <f t="shared" si="450"/>
        <v>3.7328831275000001</v>
      </c>
      <c r="CW64" s="36">
        <f t="shared" si="450"/>
        <v>3.7328831275000001</v>
      </c>
      <c r="CX64" s="36">
        <f t="shared" si="450"/>
        <v>3.7328831275000001</v>
      </c>
      <c r="CY64" s="36">
        <f t="shared" si="450"/>
        <v>3.7328831275000001</v>
      </c>
      <c r="CZ64" s="36">
        <f t="shared" si="451"/>
        <v>3.7328831275000001</v>
      </c>
      <c r="DA64" s="36">
        <f t="shared" si="451"/>
        <v>3.7328831275000001</v>
      </c>
      <c r="DB64" s="36">
        <f t="shared" si="451"/>
        <v>3.7328831275000001</v>
      </c>
      <c r="DC64" s="36">
        <f t="shared" si="451"/>
        <v>3.7328831275000001</v>
      </c>
      <c r="DD64" s="36">
        <f t="shared" si="451"/>
        <v>3.7328831275000001</v>
      </c>
      <c r="DE64" s="36">
        <f t="shared" si="451"/>
        <v>3.7328831275000001</v>
      </c>
      <c r="DF64" s="36">
        <f t="shared" si="451"/>
        <v>3.7328831275000001</v>
      </c>
      <c r="DG64" s="36">
        <f t="shared" si="451"/>
        <v>3.1709437319623657</v>
      </c>
      <c r="DH64" s="36">
        <f t="shared" si="451"/>
        <v>0</v>
      </c>
      <c r="DI64" s="36">
        <f t="shared" si="451"/>
        <v>0</v>
      </c>
      <c r="DJ64" s="36">
        <f t="shared" si="451"/>
        <v>0</v>
      </c>
      <c r="DK64" s="36">
        <f t="shared" si="451"/>
        <v>0</v>
      </c>
      <c r="DL64" s="36">
        <f t="shared" si="451"/>
        <v>0</v>
      </c>
      <c r="DM64" s="36">
        <f t="shared" si="451"/>
        <v>0</v>
      </c>
      <c r="DN64" s="36">
        <f t="shared" si="451"/>
        <v>0</v>
      </c>
      <c r="DO64" s="36">
        <f t="shared" si="451"/>
        <v>0</v>
      </c>
      <c r="DP64" s="36">
        <f t="shared" si="416"/>
        <v>0</v>
      </c>
      <c r="DQ64" s="36">
        <f t="shared" si="456"/>
        <v>0</v>
      </c>
      <c r="DR64" s="36">
        <f t="shared" si="456"/>
        <v>0</v>
      </c>
      <c r="DS64" s="36">
        <f t="shared" si="456"/>
        <v>0</v>
      </c>
      <c r="DT64" s="36">
        <f t="shared" si="456"/>
        <v>0</v>
      </c>
      <c r="DU64" s="36">
        <f t="shared" si="456"/>
        <v>0</v>
      </c>
      <c r="DV64" s="36">
        <f t="shared" si="456"/>
        <v>0</v>
      </c>
      <c r="DW64" s="36">
        <f t="shared" si="456"/>
        <v>0</v>
      </c>
      <c r="DX64" s="36">
        <f t="shared" si="456"/>
        <v>0</v>
      </c>
      <c r="DY64" s="36">
        <f t="shared" si="456"/>
        <v>0</v>
      </c>
      <c r="DZ64" s="36">
        <f t="shared" si="456"/>
        <v>0</v>
      </c>
      <c r="EA64" s="36">
        <f t="shared" si="456"/>
        <v>0</v>
      </c>
      <c r="EB64" s="36">
        <f t="shared" si="456"/>
        <v>0</v>
      </c>
      <c r="EC64" s="36">
        <f t="shared" si="456"/>
        <v>0</v>
      </c>
      <c r="ED64" s="36">
        <f t="shared" si="456"/>
        <v>0</v>
      </c>
      <c r="EE64" s="36">
        <f t="shared" si="456"/>
        <v>0</v>
      </c>
      <c r="EF64" s="36">
        <f t="shared" si="456"/>
        <v>0</v>
      </c>
      <c r="EG64" s="36">
        <f t="shared" si="502"/>
        <v>0</v>
      </c>
      <c r="EH64" s="36">
        <f t="shared" si="502"/>
        <v>0</v>
      </c>
      <c r="EI64" s="36">
        <f t="shared" si="502"/>
        <v>0</v>
      </c>
      <c r="EJ64" s="36">
        <f t="shared" si="502"/>
        <v>0</v>
      </c>
      <c r="EK64" s="36">
        <f t="shared" si="502"/>
        <v>0</v>
      </c>
      <c r="EL64" s="36">
        <f t="shared" si="502"/>
        <v>0</v>
      </c>
      <c r="EM64" s="36">
        <f t="shared" si="502"/>
        <v>0</v>
      </c>
      <c r="EN64" s="36">
        <f t="shared" si="502"/>
        <v>0</v>
      </c>
      <c r="EO64" s="36">
        <f t="shared" si="502"/>
        <v>0</v>
      </c>
      <c r="EP64" s="36">
        <f t="shared" si="502"/>
        <v>0</v>
      </c>
      <c r="EQ64" s="36">
        <f t="shared" si="502"/>
        <v>0</v>
      </c>
      <c r="ER64" s="36">
        <f t="shared" si="502"/>
        <v>0</v>
      </c>
      <c r="ES64" s="36">
        <f t="shared" si="502"/>
        <v>0</v>
      </c>
      <c r="ET64" s="36">
        <f t="shared" si="502"/>
        <v>0</v>
      </c>
      <c r="EU64" s="36">
        <f t="shared" si="502"/>
        <v>0</v>
      </c>
      <c r="EV64" s="36">
        <f t="shared" si="502"/>
        <v>0</v>
      </c>
      <c r="EW64" s="36">
        <f t="shared" si="499"/>
        <v>0</v>
      </c>
      <c r="EX64" s="36">
        <f t="shared" si="499"/>
        <v>0</v>
      </c>
      <c r="EY64" s="36">
        <f t="shared" si="499"/>
        <v>0</v>
      </c>
      <c r="EZ64" s="36">
        <f t="shared" si="499"/>
        <v>0</v>
      </c>
      <c r="FA64" s="36">
        <f t="shared" si="499"/>
        <v>0</v>
      </c>
      <c r="FB64" s="36">
        <f t="shared" si="499"/>
        <v>0</v>
      </c>
      <c r="FC64" s="36">
        <f t="shared" si="499"/>
        <v>0</v>
      </c>
      <c r="FD64" s="36">
        <f t="shared" si="499"/>
        <v>0</v>
      </c>
      <c r="FE64" s="36">
        <f t="shared" si="499"/>
        <v>0</v>
      </c>
      <c r="FF64" s="36">
        <f t="shared" si="499"/>
        <v>0</v>
      </c>
      <c r="FG64" s="36">
        <f t="shared" si="499"/>
        <v>0</v>
      </c>
      <c r="FH64" s="36">
        <f t="shared" si="499"/>
        <v>0</v>
      </c>
      <c r="FI64" s="36">
        <f t="shared" si="499"/>
        <v>0</v>
      </c>
      <c r="FJ64" s="36">
        <f t="shared" si="499"/>
        <v>0</v>
      </c>
      <c r="FK64" s="36">
        <f t="shared" si="499"/>
        <v>0</v>
      </c>
      <c r="FL64" s="36">
        <f t="shared" si="499"/>
        <v>0</v>
      </c>
      <c r="FM64" s="36">
        <f t="shared" si="500"/>
        <v>0</v>
      </c>
      <c r="FN64" s="36">
        <f t="shared" si="500"/>
        <v>0</v>
      </c>
      <c r="FO64" s="36">
        <f t="shared" si="500"/>
        <v>0</v>
      </c>
      <c r="FP64" s="36">
        <f t="shared" si="500"/>
        <v>0</v>
      </c>
      <c r="FQ64" s="36">
        <f t="shared" si="500"/>
        <v>0</v>
      </c>
      <c r="FR64" s="36">
        <f t="shared" si="500"/>
        <v>0</v>
      </c>
      <c r="FS64" s="36">
        <f t="shared" si="500"/>
        <v>0</v>
      </c>
      <c r="FT64" s="36">
        <f t="shared" si="500"/>
        <v>0</v>
      </c>
      <c r="FU64" s="36">
        <f t="shared" si="500"/>
        <v>0</v>
      </c>
      <c r="FV64" s="36">
        <f t="shared" si="500"/>
        <v>0</v>
      </c>
      <c r="FW64" s="36">
        <f t="shared" si="500"/>
        <v>0</v>
      </c>
      <c r="FX64" s="36">
        <f t="shared" si="500"/>
        <v>0</v>
      </c>
      <c r="FY64" s="36">
        <f t="shared" si="500"/>
        <v>0</v>
      </c>
      <c r="FZ64" s="36">
        <f t="shared" si="500"/>
        <v>0</v>
      </c>
      <c r="GA64" s="36">
        <f t="shared" si="500"/>
        <v>0</v>
      </c>
      <c r="GB64" s="36">
        <f t="shared" si="501"/>
        <v>0</v>
      </c>
      <c r="GC64" s="36">
        <f t="shared" si="501"/>
        <v>0</v>
      </c>
      <c r="GD64" s="36">
        <f t="shared" si="501"/>
        <v>0</v>
      </c>
      <c r="GE64" s="36">
        <f t="shared" si="501"/>
        <v>0</v>
      </c>
      <c r="GF64" s="36">
        <f t="shared" si="501"/>
        <v>0</v>
      </c>
      <c r="GG64" s="36">
        <f t="shared" si="501"/>
        <v>0</v>
      </c>
      <c r="GH64" s="36">
        <f t="shared" si="501"/>
        <v>0</v>
      </c>
      <c r="GI64" s="36">
        <f t="shared" si="501"/>
        <v>0</v>
      </c>
      <c r="GJ64" s="36">
        <f t="shared" si="501"/>
        <v>0</v>
      </c>
      <c r="GL64" s="29" t="str">
        <f t="shared" si="350"/>
        <v>007/2008</v>
      </c>
      <c r="GM64" s="263">
        <f t="shared" si="423"/>
        <v>1.2442943758333334</v>
      </c>
      <c r="GN64" s="263">
        <f t="shared" si="423"/>
        <v>1.2442943758333334</v>
      </c>
      <c r="GO64" s="263">
        <f t="shared" si="423"/>
        <v>1.2442943758333334</v>
      </c>
      <c r="GP64" s="263">
        <f t="shared" si="423"/>
        <v>1.2442943758333334</v>
      </c>
      <c r="GQ64" s="263">
        <f t="shared" si="423"/>
        <v>1.2442943758333334</v>
      </c>
      <c r="GR64" s="263">
        <f t="shared" si="423"/>
        <v>1.2442943758333334</v>
      </c>
      <c r="GS64" s="263">
        <f t="shared" si="423"/>
        <v>1.2442943758333334</v>
      </c>
      <c r="GT64" s="263">
        <f t="shared" si="423"/>
        <v>1.2442943758333334</v>
      </c>
      <c r="GU64" s="263">
        <f t="shared" si="423"/>
        <v>1.2442943758333334</v>
      </c>
      <c r="GV64" s="263">
        <f t="shared" si="423"/>
        <v>1.2442943758333334</v>
      </c>
      <c r="GW64" s="263">
        <f t="shared" si="423"/>
        <v>1.2442943758333334</v>
      </c>
      <c r="GX64" s="263">
        <f t="shared" si="423"/>
        <v>1.2442943758333334</v>
      </c>
      <c r="GY64" s="471">
        <f t="shared" si="474"/>
        <v>1.2442943758333334</v>
      </c>
      <c r="GZ64" s="471">
        <f t="shared" si="474"/>
        <v>1.2442943758333334</v>
      </c>
      <c r="HA64" s="471">
        <f t="shared" si="474"/>
        <v>1.2442943758333334</v>
      </c>
      <c r="HB64" s="471">
        <f t="shared" si="474"/>
        <v>1.2442943758333334</v>
      </c>
      <c r="HC64" s="471">
        <f t="shared" si="474"/>
        <v>1.2442943758333334</v>
      </c>
      <c r="HD64" s="471">
        <f t="shared" si="474"/>
        <v>1.2442943758333334</v>
      </c>
      <c r="HE64" s="471">
        <f t="shared" si="474"/>
        <v>1.2442943758333334</v>
      </c>
      <c r="HF64" s="471">
        <f t="shared" si="474"/>
        <v>1.2442943758333334</v>
      </c>
      <c r="HG64" s="471">
        <f t="shared" si="474"/>
        <v>1.2442943758333334</v>
      </c>
      <c r="HH64" s="471">
        <f t="shared" si="474"/>
        <v>1.2442943758333334</v>
      </c>
      <c r="HI64" s="471">
        <f t="shared" si="474"/>
        <v>1.2442943758333334</v>
      </c>
      <c r="HJ64" s="471">
        <f t="shared" si="474"/>
        <v>1.2442943758333334</v>
      </c>
      <c r="HK64" s="471">
        <f t="shared" si="474"/>
        <v>1.2442943758333334</v>
      </c>
      <c r="HL64" s="471">
        <f t="shared" si="474"/>
        <v>1.2442943758333334</v>
      </c>
      <c r="HM64" s="471">
        <f t="shared" si="474"/>
        <v>1.2442943758333334</v>
      </c>
      <c r="HN64" s="471">
        <f t="shared" si="474"/>
        <v>1.2442943758333334</v>
      </c>
      <c r="HO64" s="471">
        <f t="shared" si="475"/>
        <v>1.2442943758333334</v>
      </c>
      <c r="HP64" s="471">
        <f t="shared" si="475"/>
        <v>1.2442943758333334</v>
      </c>
      <c r="HQ64" s="471">
        <f t="shared" si="475"/>
        <v>1.2442943758333334</v>
      </c>
      <c r="HR64" s="471">
        <f t="shared" si="475"/>
        <v>1.2442943758333334</v>
      </c>
      <c r="HS64" s="471">
        <f t="shared" si="475"/>
        <v>1.2442943758333334</v>
      </c>
      <c r="HT64" s="471">
        <f t="shared" si="475"/>
        <v>1.2442943758333334</v>
      </c>
      <c r="HU64" s="471">
        <f t="shared" si="475"/>
        <v>1.2442943758333334</v>
      </c>
      <c r="HV64" s="471">
        <f t="shared" si="475"/>
        <v>1.2442943758333334</v>
      </c>
      <c r="HW64" s="471">
        <f t="shared" si="475"/>
        <v>1.2442943758333334</v>
      </c>
      <c r="HX64" s="471">
        <f t="shared" si="475"/>
        <v>1.2442943758333334</v>
      </c>
      <c r="HY64" s="471">
        <f t="shared" si="475"/>
        <v>1.2442943758333334</v>
      </c>
      <c r="HZ64" s="471">
        <f t="shared" si="475"/>
        <v>1.2442943758333334</v>
      </c>
      <c r="IA64" s="471">
        <f t="shared" si="475"/>
        <v>1.2442943758333334</v>
      </c>
      <c r="IB64" s="471">
        <f t="shared" si="475"/>
        <v>1.2442943758333334</v>
      </c>
      <c r="IC64" s="471">
        <f t="shared" si="475"/>
        <v>1.2442943758333334</v>
      </c>
      <c r="ID64" s="471">
        <f t="shared" si="475"/>
        <v>1.2442943758333334</v>
      </c>
      <c r="IE64" s="471">
        <f t="shared" si="476"/>
        <v>1.2442943758333334</v>
      </c>
      <c r="IF64" s="471">
        <f t="shared" si="476"/>
        <v>1.2442943758333334</v>
      </c>
      <c r="IG64" s="471">
        <f t="shared" si="476"/>
        <v>1.2442943758333334</v>
      </c>
      <c r="IH64" s="471">
        <f t="shared" si="476"/>
        <v>1.2442943758333334</v>
      </c>
      <c r="II64" s="471">
        <f t="shared" si="476"/>
        <v>1.2442943758333334</v>
      </c>
      <c r="IJ64" s="471">
        <f t="shared" si="476"/>
        <v>1.2442943758333334</v>
      </c>
      <c r="IK64" s="471">
        <f t="shared" si="476"/>
        <v>1.2442943758333334</v>
      </c>
      <c r="IL64" s="471">
        <f t="shared" si="476"/>
        <v>1.2442943758333334</v>
      </c>
      <c r="IM64" s="471">
        <f t="shared" si="476"/>
        <v>1.2442943758333334</v>
      </c>
      <c r="IN64" s="471">
        <f t="shared" si="476"/>
        <v>1.2442943758333334</v>
      </c>
      <c r="IO64" s="471">
        <f t="shared" si="476"/>
        <v>1.2442943758333334</v>
      </c>
      <c r="IP64" s="471">
        <f t="shared" si="476"/>
        <v>1.2442943758333334</v>
      </c>
      <c r="IQ64" s="471">
        <f t="shared" si="476"/>
        <v>1.2442943758333334</v>
      </c>
      <c r="IR64" s="471">
        <f t="shared" si="476"/>
        <v>1.2442943758333334</v>
      </c>
      <c r="IS64" s="471">
        <f t="shared" si="476"/>
        <v>1.2442943758333334</v>
      </c>
      <c r="IT64" s="471">
        <f t="shared" si="476"/>
        <v>1.2442943758333334</v>
      </c>
      <c r="IU64" s="471">
        <f t="shared" si="477"/>
        <v>1.2442943758333334</v>
      </c>
      <c r="IV64" s="471">
        <f t="shared" si="477"/>
        <v>1.2442943758333334</v>
      </c>
      <c r="IW64" s="471">
        <f t="shared" si="477"/>
        <v>1.2442943758333334</v>
      </c>
      <c r="IX64" s="471">
        <f t="shared" si="477"/>
        <v>1.2442943758333334</v>
      </c>
      <c r="IY64" s="471">
        <f t="shared" si="477"/>
        <v>1.2442943758333334</v>
      </c>
      <c r="IZ64" s="471">
        <f t="shared" si="477"/>
        <v>1.2442943758333334</v>
      </c>
      <c r="JA64" s="471">
        <f t="shared" si="477"/>
        <v>1.2442943758333334</v>
      </c>
      <c r="JB64" s="471">
        <f t="shared" si="477"/>
        <v>1.2442943758333334</v>
      </c>
      <c r="JC64" s="471">
        <f t="shared" si="477"/>
        <v>1.2442943758333334</v>
      </c>
      <c r="JD64" s="471">
        <f t="shared" si="477"/>
        <v>1.2442943758333334</v>
      </c>
      <c r="JE64" s="471">
        <f t="shared" si="477"/>
        <v>1.2442943758333334</v>
      </c>
      <c r="JF64" s="471">
        <f t="shared" si="477"/>
        <v>1.2442943758333334</v>
      </c>
      <c r="JG64" s="471">
        <f t="shared" si="477"/>
        <v>1.2442943758333334</v>
      </c>
      <c r="JH64" s="471">
        <f t="shared" si="477"/>
        <v>1.2442943758333334</v>
      </c>
      <c r="JI64" s="471">
        <f t="shared" si="477"/>
        <v>1.2442943758333334</v>
      </c>
      <c r="JJ64" s="471">
        <f t="shared" si="477"/>
        <v>1.2442943758333334</v>
      </c>
      <c r="JK64" s="471">
        <f t="shared" si="478"/>
        <v>1.2442943758333334</v>
      </c>
      <c r="JL64" s="471">
        <f t="shared" si="478"/>
        <v>1.2442943758333334</v>
      </c>
      <c r="JM64" s="471">
        <f t="shared" si="478"/>
        <v>1.2442943758333334</v>
      </c>
      <c r="JN64" s="471">
        <f t="shared" si="478"/>
        <v>1.2442943758333334</v>
      </c>
      <c r="JO64" s="471">
        <f t="shared" si="478"/>
        <v>1.2442943758333334</v>
      </c>
      <c r="JP64" s="471">
        <f t="shared" si="478"/>
        <v>1.2442943758333334</v>
      </c>
      <c r="JQ64" s="471">
        <f t="shared" si="478"/>
        <v>1.2442943758333334</v>
      </c>
      <c r="JR64" s="471">
        <f t="shared" si="478"/>
        <v>1.2442943758333334</v>
      </c>
      <c r="JS64" s="471">
        <f t="shared" si="478"/>
        <v>1.2442943758333334</v>
      </c>
      <c r="JT64" s="471">
        <f t="shared" si="478"/>
        <v>1.2442943758333334</v>
      </c>
      <c r="JU64" s="471">
        <f t="shared" si="478"/>
        <v>1.2442943758333334</v>
      </c>
      <c r="JV64" s="471">
        <f t="shared" si="478"/>
        <v>1.2442943758333334</v>
      </c>
      <c r="JW64" s="471">
        <f t="shared" si="478"/>
        <v>1.2442943758333334</v>
      </c>
      <c r="JX64" s="471">
        <f t="shared" si="478"/>
        <v>1.2442943758333334</v>
      </c>
      <c r="JY64" s="471">
        <f t="shared" si="478"/>
        <v>1.2442943758333334</v>
      </c>
      <c r="JZ64" s="471">
        <f t="shared" si="478"/>
        <v>1.2442943758333334</v>
      </c>
      <c r="KA64" s="471">
        <f t="shared" si="479"/>
        <v>1.2442943758333334</v>
      </c>
      <c r="KB64" s="471">
        <f t="shared" si="479"/>
        <v>1.2442943758333334</v>
      </c>
      <c r="KC64" s="471">
        <f t="shared" si="479"/>
        <v>1.2442943758333334</v>
      </c>
      <c r="KD64" s="471">
        <f t="shared" si="479"/>
        <v>1.2442943758333334</v>
      </c>
      <c r="KE64" s="471">
        <f t="shared" si="479"/>
        <v>1.2442943758333334</v>
      </c>
      <c r="KF64" s="471">
        <f t="shared" si="479"/>
        <v>1.2442943758333334</v>
      </c>
      <c r="KG64" s="471">
        <f t="shared" si="479"/>
        <v>1.2442943758333334</v>
      </c>
      <c r="KH64" s="471">
        <f t="shared" si="479"/>
        <v>1.2442943758333334</v>
      </c>
      <c r="KI64" s="471">
        <f t="shared" si="479"/>
        <v>1.2442943758333334</v>
      </c>
      <c r="KJ64" s="471">
        <f t="shared" si="479"/>
        <v>1.2442943758333334</v>
      </c>
      <c r="KK64" s="471">
        <f t="shared" si="479"/>
        <v>1.2442943758333334</v>
      </c>
      <c r="KL64" s="471">
        <f t="shared" si="479"/>
        <v>1.2442943758333334</v>
      </c>
      <c r="KM64" s="471">
        <f t="shared" si="479"/>
        <v>1.2442943758333334</v>
      </c>
      <c r="KN64" s="471">
        <f t="shared" si="479"/>
        <v>1.2442943758333334</v>
      </c>
      <c r="KO64" s="471">
        <f t="shared" si="479"/>
        <v>1.2442943758333334</v>
      </c>
      <c r="KP64" s="471">
        <f t="shared" si="479"/>
        <v>1.2442943758333334</v>
      </c>
      <c r="KQ64" s="471">
        <f t="shared" si="480"/>
        <v>1.2442943758333334</v>
      </c>
      <c r="KR64" s="471">
        <f t="shared" si="480"/>
        <v>1.2442943758333334</v>
      </c>
      <c r="KS64" s="471">
        <f t="shared" si="480"/>
        <v>1.2442943758333334</v>
      </c>
      <c r="KT64" s="471">
        <f t="shared" si="480"/>
        <v>1.2442943758333334</v>
      </c>
      <c r="KU64" s="471">
        <f t="shared" si="480"/>
        <v>1.2442943758333334</v>
      </c>
      <c r="KV64" s="471">
        <f t="shared" si="480"/>
        <v>1.2442943758333334</v>
      </c>
      <c r="KW64" s="471">
        <f t="shared" si="480"/>
        <v>1.2442943758333334</v>
      </c>
      <c r="KX64" s="471">
        <f t="shared" si="480"/>
        <v>1.2442943758333334</v>
      </c>
      <c r="KY64" s="471">
        <f t="shared" si="480"/>
        <v>1.2442943758333334</v>
      </c>
      <c r="KZ64" s="471">
        <f t="shared" si="480"/>
        <v>1.2442943758333334</v>
      </c>
      <c r="LA64" s="471">
        <f t="shared" si="480"/>
        <v>1.2442943758333334</v>
      </c>
      <c r="LB64" s="471">
        <f t="shared" si="480"/>
        <v>1.2442943758333334</v>
      </c>
      <c r="LC64" s="471">
        <f t="shared" si="480"/>
        <v>1.2442943758333334</v>
      </c>
      <c r="LD64" s="471">
        <f t="shared" si="480"/>
        <v>1.2442943758333334</v>
      </c>
      <c r="LE64" s="471">
        <f t="shared" si="480"/>
        <v>1.2442943758333334</v>
      </c>
      <c r="LF64" s="471">
        <f t="shared" si="480"/>
        <v>1.2442943758333334</v>
      </c>
      <c r="LG64" s="471">
        <f t="shared" si="481"/>
        <v>1.2442943758333334</v>
      </c>
      <c r="LH64" s="471">
        <f t="shared" si="481"/>
        <v>1.2442943758333334</v>
      </c>
      <c r="LI64" s="471">
        <f t="shared" si="481"/>
        <v>1.2442943758333334</v>
      </c>
      <c r="LJ64" s="471">
        <f t="shared" si="481"/>
        <v>1.2442943758333334</v>
      </c>
      <c r="LK64" s="471">
        <f t="shared" si="481"/>
        <v>1.2442943758333334</v>
      </c>
      <c r="LL64" s="471">
        <f t="shared" si="481"/>
        <v>1.2442943758333334</v>
      </c>
      <c r="LM64" s="471">
        <f t="shared" si="481"/>
        <v>1.2442943758333334</v>
      </c>
      <c r="LN64" s="471">
        <f t="shared" si="481"/>
        <v>1.2442943758333334</v>
      </c>
      <c r="LO64" s="471">
        <f t="shared" si="481"/>
        <v>1.2442943758333334</v>
      </c>
      <c r="LP64" s="471">
        <f t="shared" si="481"/>
        <v>1.2442943758333334</v>
      </c>
      <c r="LQ64" s="471">
        <f t="shared" si="481"/>
        <v>1.2442943758333334</v>
      </c>
      <c r="LR64" s="471">
        <f t="shared" si="481"/>
        <v>1.2442943758333334</v>
      </c>
      <c r="LS64" s="471">
        <f t="shared" si="481"/>
        <v>1.2442943758333334</v>
      </c>
      <c r="LT64" s="471">
        <f t="shared" si="481"/>
        <v>1.2442943758333334</v>
      </c>
      <c r="LU64" s="471">
        <f t="shared" si="481"/>
        <v>1.2442943758333334</v>
      </c>
      <c r="LV64" s="471">
        <f t="shared" si="481"/>
        <v>1.2442943758333334</v>
      </c>
      <c r="LW64" s="471">
        <f t="shared" si="482"/>
        <v>1.2442943758333334</v>
      </c>
      <c r="LX64" s="471">
        <f t="shared" si="482"/>
        <v>1.2442943758333334</v>
      </c>
      <c r="LY64" s="471">
        <f t="shared" si="482"/>
        <v>1.2442943758333334</v>
      </c>
      <c r="LZ64" s="471">
        <f t="shared" si="482"/>
        <v>1.2442943758333334</v>
      </c>
      <c r="MA64" s="471">
        <f t="shared" si="482"/>
        <v>1.2442943758333334</v>
      </c>
      <c r="MB64" s="471">
        <f t="shared" si="482"/>
        <v>1.2442943758333334</v>
      </c>
      <c r="MC64" s="471">
        <f t="shared" si="482"/>
        <v>1.2442943758333334</v>
      </c>
      <c r="MD64" s="471">
        <f t="shared" si="482"/>
        <v>1.2442943758333334</v>
      </c>
      <c r="ME64" s="471">
        <f t="shared" si="482"/>
        <v>1.2442943758333334</v>
      </c>
      <c r="MF64" s="471">
        <f t="shared" si="482"/>
        <v>1.2442943758333334</v>
      </c>
      <c r="MG64" s="471">
        <f t="shared" si="482"/>
        <v>1.2442943758333334</v>
      </c>
      <c r="MH64" s="471">
        <f t="shared" si="482"/>
        <v>1.2442943758333334</v>
      </c>
      <c r="MI64" s="471">
        <f t="shared" si="482"/>
        <v>1.2442943758333334</v>
      </c>
      <c r="MJ64" s="471">
        <f t="shared" si="482"/>
        <v>1.2442943758333334</v>
      </c>
      <c r="MK64" s="471">
        <f t="shared" si="482"/>
        <v>1.2442943758333334</v>
      </c>
      <c r="ML64" s="471">
        <f t="shared" si="482"/>
        <v>1.2442943758333334</v>
      </c>
      <c r="MM64" s="471">
        <f t="shared" si="483"/>
        <v>1.2442943758333334</v>
      </c>
      <c r="MN64" s="471">
        <f t="shared" si="483"/>
        <v>1.2442943758333334</v>
      </c>
      <c r="MO64" s="471">
        <f t="shared" si="483"/>
        <v>1.2442943758333334</v>
      </c>
      <c r="MP64" s="471">
        <f t="shared" si="483"/>
        <v>1.2442943758333334</v>
      </c>
      <c r="MQ64" s="471">
        <f t="shared" si="483"/>
        <v>1.2442943758333334</v>
      </c>
      <c r="MR64" s="471">
        <f t="shared" si="483"/>
        <v>1.2442943758333334</v>
      </c>
      <c r="MS64" s="471">
        <f t="shared" si="483"/>
        <v>1.2442943758333334</v>
      </c>
      <c r="MT64" s="471">
        <f t="shared" si="483"/>
        <v>1.2442943758333334</v>
      </c>
      <c r="MU64" s="471">
        <f t="shared" si="483"/>
        <v>0.68235498029569897</v>
      </c>
      <c r="MV64" s="471">
        <f t="shared" si="483"/>
        <v>0</v>
      </c>
      <c r="MW64" s="471">
        <f t="shared" si="483"/>
        <v>0</v>
      </c>
      <c r="MX64" s="471">
        <f t="shared" si="483"/>
        <v>0</v>
      </c>
      <c r="MY64" s="471">
        <f t="shared" si="483"/>
        <v>0</v>
      </c>
      <c r="MZ64" s="471">
        <f t="shared" si="483"/>
        <v>0</v>
      </c>
      <c r="NA64" s="471">
        <f t="shared" si="483"/>
        <v>0</v>
      </c>
      <c r="NB64" s="471">
        <f t="shared" si="483"/>
        <v>0</v>
      </c>
      <c r="NC64" s="471">
        <f t="shared" si="484"/>
        <v>0</v>
      </c>
      <c r="ND64" s="471">
        <f t="shared" si="484"/>
        <v>0</v>
      </c>
      <c r="NE64" s="471">
        <f t="shared" si="484"/>
        <v>0</v>
      </c>
      <c r="NF64" s="471">
        <f t="shared" si="484"/>
        <v>0</v>
      </c>
      <c r="NG64" s="471">
        <f t="shared" si="484"/>
        <v>0</v>
      </c>
      <c r="NH64" s="471">
        <f t="shared" si="484"/>
        <v>0</v>
      </c>
      <c r="NI64" s="471">
        <f t="shared" si="484"/>
        <v>0</v>
      </c>
      <c r="NJ64" s="471">
        <f t="shared" si="484"/>
        <v>0</v>
      </c>
      <c r="NK64" s="471">
        <f t="shared" si="484"/>
        <v>0</v>
      </c>
      <c r="NL64" s="471">
        <f t="shared" si="484"/>
        <v>0</v>
      </c>
      <c r="NM64" s="471">
        <f t="shared" si="484"/>
        <v>0</v>
      </c>
      <c r="NN64" s="471">
        <f t="shared" si="484"/>
        <v>0</v>
      </c>
      <c r="NO64" s="471">
        <f t="shared" si="484"/>
        <v>0</v>
      </c>
      <c r="NP64" s="471">
        <f t="shared" si="484"/>
        <v>0</v>
      </c>
      <c r="NQ64" s="471">
        <f t="shared" si="484"/>
        <v>0</v>
      </c>
      <c r="NR64" s="471">
        <f t="shared" si="484"/>
        <v>0</v>
      </c>
      <c r="NS64" s="471">
        <f t="shared" si="485"/>
        <v>0</v>
      </c>
      <c r="NT64" s="471">
        <f t="shared" si="485"/>
        <v>0</v>
      </c>
      <c r="NU64" s="471">
        <f t="shared" si="485"/>
        <v>0</v>
      </c>
      <c r="NV64" s="471">
        <f t="shared" si="485"/>
        <v>0</v>
      </c>
      <c r="NW64" s="471">
        <f t="shared" si="485"/>
        <v>0</v>
      </c>
      <c r="NX64" s="471">
        <f t="shared" si="485"/>
        <v>0</v>
      </c>
      <c r="NY64" s="471">
        <f t="shared" si="485"/>
        <v>0</v>
      </c>
      <c r="NZ64" s="471">
        <f t="shared" si="485"/>
        <v>0</v>
      </c>
      <c r="OA64" s="471">
        <f t="shared" si="485"/>
        <v>0</v>
      </c>
      <c r="OB64" s="471">
        <f t="shared" si="485"/>
        <v>0</v>
      </c>
      <c r="OC64" s="471">
        <f t="shared" si="485"/>
        <v>0</v>
      </c>
      <c r="OD64" s="471">
        <f t="shared" si="485"/>
        <v>0</v>
      </c>
      <c r="OE64" s="471">
        <f t="shared" si="485"/>
        <v>0</v>
      </c>
      <c r="OF64" s="471">
        <f t="shared" si="485"/>
        <v>0</v>
      </c>
      <c r="OG64" s="471">
        <f t="shared" si="485"/>
        <v>0</v>
      </c>
      <c r="OH64" s="471">
        <f t="shared" si="485"/>
        <v>0</v>
      </c>
      <c r="OI64" s="471">
        <f t="shared" si="486"/>
        <v>0</v>
      </c>
      <c r="OJ64" s="471">
        <f t="shared" si="486"/>
        <v>0</v>
      </c>
      <c r="OK64" s="471">
        <f t="shared" si="486"/>
        <v>0</v>
      </c>
      <c r="OL64" s="471">
        <f t="shared" si="486"/>
        <v>0</v>
      </c>
      <c r="OM64" s="471">
        <f t="shared" si="486"/>
        <v>0</v>
      </c>
      <c r="ON64" s="471">
        <f t="shared" si="486"/>
        <v>0</v>
      </c>
      <c r="OO64" s="471">
        <f t="shared" si="486"/>
        <v>0</v>
      </c>
      <c r="OP64" s="471">
        <f t="shared" si="486"/>
        <v>0</v>
      </c>
      <c r="OQ64" s="471">
        <f t="shared" si="486"/>
        <v>0</v>
      </c>
      <c r="OR64" s="471">
        <f t="shared" si="486"/>
        <v>0</v>
      </c>
      <c r="OS64" s="471">
        <f t="shared" si="486"/>
        <v>0</v>
      </c>
      <c r="OT64" s="471">
        <f t="shared" si="486"/>
        <v>0</v>
      </c>
      <c r="OU64" s="471">
        <f t="shared" si="486"/>
        <v>0</v>
      </c>
      <c r="OV64" s="471">
        <f t="shared" si="486"/>
        <v>0</v>
      </c>
      <c r="OW64" s="471">
        <f t="shared" si="486"/>
        <v>0</v>
      </c>
      <c r="OX64" s="471">
        <f t="shared" si="486"/>
        <v>0</v>
      </c>
      <c r="OY64" s="471">
        <f t="shared" si="487"/>
        <v>0</v>
      </c>
      <c r="OZ64" s="471">
        <f t="shared" si="487"/>
        <v>0</v>
      </c>
      <c r="PA64" s="471">
        <f t="shared" si="487"/>
        <v>0</v>
      </c>
      <c r="PB64" s="471">
        <f t="shared" si="487"/>
        <v>0</v>
      </c>
      <c r="PC64" s="471">
        <f t="shared" si="487"/>
        <v>0</v>
      </c>
      <c r="PD64" s="471">
        <f t="shared" si="487"/>
        <v>0</v>
      </c>
      <c r="PE64" s="471">
        <f t="shared" si="487"/>
        <v>0</v>
      </c>
      <c r="PF64" s="471">
        <f t="shared" si="487"/>
        <v>0</v>
      </c>
      <c r="PG64" s="471">
        <f t="shared" si="487"/>
        <v>0</v>
      </c>
      <c r="PH64" s="471">
        <f t="shared" si="487"/>
        <v>0</v>
      </c>
      <c r="PI64" s="471">
        <f t="shared" si="487"/>
        <v>0</v>
      </c>
      <c r="PJ64" s="471">
        <f t="shared" si="487"/>
        <v>0</v>
      </c>
      <c r="PK64" s="471">
        <f t="shared" si="487"/>
        <v>0</v>
      </c>
      <c r="PL64" s="471">
        <f t="shared" si="487"/>
        <v>0</v>
      </c>
      <c r="PM64" s="471">
        <f t="shared" si="487"/>
        <v>0</v>
      </c>
      <c r="PN64" s="471">
        <f t="shared" si="487"/>
        <v>0</v>
      </c>
      <c r="PO64" s="471">
        <f t="shared" si="488"/>
        <v>0</v>
      </c>
      <c r="PP64" s="471">
        <f t="shared" si="488"/>
        <v>0</v>
      </c>
      <c r="PQ64" s="471">
        <f t="shared" si="488"/>
        <v>0</v>
      </c>
      <c r="PR64" s="471">
        <f t="shared" si="488"/>
        <v>0</v>
      </c>
      <c r="PS64" s="471">
        <f t="shared" si="488"/>
        <v>0</v>
      </c>
      <c r="PT64" s="471">
        <f t="shared" si="488"/>
        <v>0</v>
      </c>
      <c r="PU64" s="471">
        <f t="shared" si="488"/>
        <v>0</v>
      </c>
      <c r="PV64" s="471">
        <f t="shared" si="488"/>
        <v>0</v>
      </c>
      <c r="PW64" s="471">
        <f t="shared" si="488"/>
        <v>0</v>
      </c>
      <c r="PX64" s="471">
        <f t="shared" si="488"/>
        <v>0</v>
      </c>
      <c r="PY64" s="471">
        <f t="shared" si="488"/>
        <v>0</v>
      </c>
      <c r="PZ64" s="471">
        <f t="shared" si="488"/>
        <v>0</v>
      </c>
      <c r="QA64" s="471">
        <f t="shared" si="488"/>
        <v>0</v>
      </c>
      <c r="QB64" s="471">
        <f t="shared" si="488"/>
        <v>0</v>
      </c>
      <c r="QC64" s="471">
        <f t="shared" si="488"/>
        <v>0</v>
      </c>
      <c r="QD64" s="471">
        <f t="shared" si="488"/>
        <v>0</v>
      </c>
      <c r="QE64" s="471">
        <f t="shared" si="489"/>
        <v>0</v>
      </c>
      <c r="QF64" s="471">
        <f t="shared" si="489"/>
        <v>0</v>
      </c>
      <c r="QG64" s="471">
        <f t="shared" si="489"/>
        <v>0</v>
      </c>
      <c r="QH64" s="471">
        <f t="shared" si="489"/>
        <v>0</v>
      </c>
      <c r="QI64" s="471">
        <f t="shared" si="489"/>
        <v>0</v>
      </c>
      <c r="QJ64" s="471">
        <f t="shared" si="489"/>
        <v>0</v>
      </c>
      <c r="QK64" s="471">
        <f t="shared" si="489"/>
        <v>0</v>
      </c>
      <c r="QL64" s="471">
        <f t="shared" si="489"/>
        <v>0</v>
      </c>
      <c r="QM64" s="471">
        <f t="shared" si="489"/>
        <v>0</v>
      </c>
      <c r="QN64" s="471">
        <f t="shared" si="489"/>
        <v>0</v>
      </c>
      <c r="QO64" s="471">
        <f t="shared" si="489"/>
        <v>0</v>
      </c>
      <c r="QP64" s="471">
        <f t="shared" si="489"/>
        <v>0</v>
      </c>
      <c r="QQ64" s="471">
        <f t="shared" si="489"/>
        <v>0</v>
      </c>
      <c r="QR64" s="471">
        <f t="shared" si="489"/>
        <v>0</v>
      </c>
      <c r="QS64" s="471">
        <f t="shared" si="489"/>
        <v>0</v>
      </c>
      <c r="QT64" s="471">
        <f t="shared" si="489"/>
        <v>0</v>
      </c>
      <c r="QU64" s="471">
        <f t="shared" si="490"/>
        <v>0</v>
      </c>
      <c r="QV64" s="471">
        <f t="shared" si="490"/>
        <v>0</v>
      </c>
      <c r="QW64" s="471">
        <f t="shared" si="490"/>
        <v>0</v>
      </c>
      <c r="QX64" s="471">
        <f t="shared" si="490"/>
        <v>0</v>
      </c>
      <c r="QY64" s="471">
        <f t="shared" si="490"/>
        <v>0</v>
      </c>
      <c r="QZ64" s="471">
        <f t="shared" si="490"/>
        <v>0</v>
      </c>
      <c r="RA64" s="471">
        <f t="shared" si="490"/>
        <v>0</v>
      </c>
      <c r="RB64" s="471">
        <f t="shared" si="490"/>
        <v>0</v>
      </c>
      <c r="RC64" s="471">
        <f t="shared" si="490"/>
        <v>0</v>
      </c>
      <c r="RD64" s="471">
        <f t="shared" si="490"/>
        <v>0</v>
      </c>
      <c r="RE64" s="471">
        <f t="shared" si="490"/>
        <v>0</v>
      </c>
      <c r="RF64" s="471">
        <f t="shared" si="490"/>
        <v>0</v>
      </c>
      <c r="RG64" s="471">
        <f t="shared" si="490"/>
        <v>0</v>
      </c>
      <c r="RH64" s="471">
        <f t="shared" si="490"/>
        <v>0</v>
      </c>
      <c r="RI64" s="471">
        <f t="shared" si="490"/>
        <v>0</v>
      </c>
      <c r="RJ64" s="471">
        <f t="shared" si="490"/>
        <v>0</v>
      </c>
      <c r="RK64" s="471">
        <f t="shared" si="491"/>
        <v>0</v>
      </c>
      <c r="RL64" s="471">
        <f t="shared" si="491"/>
        <v>0</v>
      </c>
      <c r="RM64" s="471">
        <f t="shared" si="491"/>
        <v>0</v>
      </c>
      <c r="RN64" s="471">
        <f t="shared" si="491"/>
        <v>0</v>
      </c>
      <c r="RO64" s="471">
        <f t="shared" si="491"/>
        <v>0</v>
      </c>
      <c r="RP64" s="471">
        <f t="shared" si="491"/>
        <v>0</v>
      </c>
      <c r="RQ64" s="471">
        <f t="shared" si="491"/>
        <v>0</v>
      </c>
      <c r="RR64" s="471">
        <f t="shared" si="491"/>
        <v>0</v>
      </c>
      <c r="RS64" s="471">
        <f t="shared" si="491"/>
        <v>0</v>
      </c>
      <c r="RT64" s="471">
        <f t="shared" si="491"/>
        <v>0</v>
      </c>
      <c r="RU64" s="471">
        <f t="shared" si="491"/>
        <v>0</v>
      </c>
      <c r="RV64" s="471">
        <f t="shared" si="491"/>
        <v>0</v>
      </c>
      <c r="RW64" s="471">
        <f t="shared" si="491"/>
        <v>0</v>
      </c>
      <c r="RX64" s="471">
        <f t="shared" si="491"/>
        <v>0</v>
      </c>
      <c r="RY64" s="471">
        <f t="shared" si="491"/>
        <v>0</v>
      </c>
      <c r="RZ64" s="471">
        <f t="shared" si="491"/>
        <v>0</v>
      </c>
      <c r="SA64" s="471">
        <f t="shared" si="492"/>
        <v>0</v>
      </c>
      <c r="SB64" s="471">
        <f t="shared" si="492"/>
        <v>0</v>
      </c>
      <c r="SC64" s="471">
        <f t="shared" si="492"/>
        <v>0</v>
      </c>
      <c r="SD64" s="471">
        <f t="shared" si="492"/>
        <v>0</v>
      </c>
      <c r="SE64" s="471">
        <f t="shared" si="492"/>
        <v>0</v>
      </c>
      <c r="SF64" s="471">
        <f t="shared" si="492"/>
        <v>0</v>
      </c>
      <c r="SG64" s="471">
        <f t="shared" si="492"/>
        <v>0</v>
      </c>
      <c r="SH64" s="471">
        <f t="shared" si="492"/>
        <v>0</v>
      </c>
      <c r="SI64" s="471">
        <f t="shared" si="492"/>
        <v>0</v>
      </c>
      <c r="SJ64" s="471">
        <f t="shared" si="492"/>
        <v>0</v>
      </c>
      <c r="SK64" s="471">
        <f t="shared" si="492"/>
        <v>0</v>
      </c>
      <c r="SL64" s="471">
        <f t="shared" si="492"/>
        <v>0</v>
      </c>
      <c r="SM64" s="471">
        <f t="shared" si="492"/>
        <v>0</v>
      </c>
      <c r="SN64" s="471">
        <f t="shared" si="492"/>
        <v>0</v>
      </c>
      <c r="SO64" s="471">
        <f t="shared" si="492"/>
        <v>0</v>
      </c>
      <c r="SP64" s="471">
        <f t="shared" si="492"/>
        <v>0</v>
      </c>
      <c r="SQ64" s="471">
        <f t="shared" si="493"/>
        <v>0</v>
      </c>
      <c r="SR64" s="471">
        <f t="shared" si="493"/>
        <v>0</v>
      </c>
      <c r="SS64" s="471">
        <f t="shared" si="493"/>
        <v>0</v>
      </c>
      <c r="ST64" s="471">
        <f t="shared" si="493"/>
        <v>0</v>
      </c>
      <c r="SU64" s="471">
        <f t="shared" si="493"/>
        <v>0</v>
      </c>
      <c r="SV64" s="471">
        <f t="shared" si="493"/>
        <v>0</v>
      </c>
      <c r="SW64" s="471">
        <f t="shared" si="493"/>
        <v>0</v>
      </c>
      <c r="SX64" s="471">
        <f t="shared" si="493"/>
        <v>0</v>
      </c>
      <c r="SY64" s="471">
        <f t="shared" si="493"/>
        <v>0</v>
      </c>
      <c r="SZ64" s="471">
        <f t="shared" si="493"/>
        <v>0</v>
      </c>
      <c r="TA64" s="471">
        <f t="shared" si="493"/>
        <v>0</v>
      </c>
      <c r="TB64" s="471">
        <f t="shared" si="493"/>
        <v>0</v>
      </c>
      <c r="TC64" s="471">
        <f t="shared" si="493"/>
        <v>0</v>
      </c>
      <c r="TD64" s="471">
        <f t="shared" si="493"/>
        <v>0</v>
      </c>
      <c r="TE64" s="471">
        <f t="shared" si="493"/>
        <v>0</v>
      </c>
      <c r="TF64" s="471">
        <f t="shared" si="493"/>
        <v>0</v>
      </c>
      <c r="TG64" s="471">
        <f t="shared" si="494"/>
        <v>0</v>
      </c>
      <c r="TH64" s="471">
        <f t="shared" si="494"/>
        <v>0</v>
      </c>
      <c r="TI64" s="471">
        <f t="shared" si="494"/>
        <v>0</v>
      </c>
      <c r="TJ64" s="471">
        <f t="shared" si="494"/>
        <v>0</v>
      </c>
      <c r="TK64" s="471">
        <f t="shared" si="494"/>
        <v>0</v>
      </c>
      <c r="TL64" s="471">
        <f t="shared" si="494"/>
        <v>0</v>
      </c>
      <c r="TM64" s="471">
        <f t="shared" si="494"/>
        <v>0</v>
      </c>
      <c r="TN64" s="471">
        <f t="shared" si="494"/>
        <v>0</v>
      </c>
      <c r="TO64" s="471">
        <f t="shared" si="494"/>
        <v>0</v>
      </c>
      <c r="TP64" s="471">
        <f t="shared" si="494"/>
        <v>0</v>
      </c>
      <c r="TQ64" s="471">
        <f t="shared" si="494"/>
        <v>0</v>
      </c>
      <c r="TR64" s="471">
        <f t="shared" si="494"/>
        <v>0</v>
      </c>
      <c r="TS64" s="471">
        <f t="shared" si="494"/>
        <v>0</v>
      </c>
      <c r="TT64" s="471">
        <f t="shared" si="494"/>
        <v>0</v>
      </c>
      <c r="TU64" s="471">
        <f t="shared" si="494"/>
        <v>0</v>
      </c>
      <c r="TV64" s="471">
        <f t="shared" si="494"/>
        <v>0</v>
      </c>
      <c r="TW64" s="471">
        <f t="shared" si="495"/>
        <v>0</v>
      </c>
      <c r="TX64" s="471">
        <f t="shared" si="495"/>
        <v>0</v>
      </c>
      <c r="TY64" s="471">
        <f t="shared" si="495"/>
        <v>0</v>
      </c>
      <c r="TZ64" s="471">
        <f t="shared" si="495"/>
        <v>0</v>
      </c>
      <c r="UA64" s="471">
        <f t="shared" si="495"/>
        <v>0</v>
      </c>
      <c r="UB64" s="471">
        <f t="shared" si="495"/>
        <v>0</v>
      </c>
      <c r="UC64" s="471">
        <f t="shared" si="495"/>
        <v>0</v>
      </c>
      <c r="UD64" s="471">
        <f t="shared" si="495"/>
        <v>0</v>
      </c>
      <c r="UE64" s="471">
        <f t="shared" si="495"/>
        <v>0</v>
      </c>
      <c r="UF64" s="471">
        <f t="shared" si="495"/>
        <v>0</v>
      </c>
      <c r="UG64" s="471">
        <f t="shared" si="495"/>
        <v>0</v>
      </c>
      <c r="UH64" s="471">
        <f t="shared" si="495"/>
        <v>0</v>
      </c>
      <c r="UI64" s="471">
        <f t="shared" si="495"/>
        <v>0</v>
      </c>
      <c r="UJ64" s="471">
        <f t="shared" si="495"/>
        <v>0</v>
      </c>
      <c r="UK64" s="471">
        <f t="shared" si="495"/>
        <v>0</v>
      </c>
      <c r="UL64" s="471">
        <f t="shared" si="495"/>
        <v>0</v>
      </c>
      <c r="UM64" s="471">
        <f t="shared" si="496"/>
        <v>0</v>
      </c>
      <c r="UN64" s="471">
        <f t="shared" si="496"/>
        <v>0</v>
      </c>
      <c r="UO64" s="471">
        <f t="shared" si="496"/>
        <v>0</v>
      </c>
      <c r="UP64" s="471">
        <f t="shared" si="496"/>
        <v>0</v>
      </c>
      <c r="UQ64" s="471">
        <f t="shared" si="496"/>
        <v>0</v>
      </c>
      <c r="UR64" s="471">
        <f t="shared" si="496"/>
        <v>0</v>
      </c>
      <c r="US64" s="471">
        <f t="shared" si="496"/>
        <v>0</v>
      </c>
      <c r="UT64" s="471">
        <f t="shared" si="496"/>
        <v>0</v>
      </c>
      <c r="UU64" s="471">
        <f t="shared" si="496"/>
        <v>0</v>
      </c>
      <c r="UV64" s="471">
        <f t="shared" si="496"/>
        <v>0</v>
      </c>
      <c r="UW64" s="471">
        <f t="shared" si="496"/>
        <v>0</v>
      </c>
      <c r="UX64" s="471">
        <f t="shared" si="496"/>
        <v>0</v>
      </c>
      <c r="UY64" s="471">
        <f t="shared" si="496"/>
        <v>0</v>
      </c>
      <c r="UZ64" s="471">
        <f t="shared" si="496"/>
        <v>0</v>
      </c>
      <c r="VA64" s="471">
        <f t="shared" si="496"/>
        <v>0</v>
      </c>
      <c r="VB64" s="471">
        <f t="shared" si="496"/>
        <v>0</v>
      </c>
      <c r="VC64" s="471">
        <f t="shared" si="497"/>
        <v>0</v>
      </c>
      <c r="VD64" s="471">
        <f t="shared" si="497"/>
        <v>0</v>
      </c>
      <c r="VE64" s="471">
        <f t="shared" si="497"/>
        <v>0</v>
      </c>
      <c r="VF64" s="471">
        <f t="shared" si="497"/>
        <v>0</v>
      </c>
      <c r="VG64" s="471">
        <f t="shared" si="497"/>
        <v>0</v>
      </c>
      <c r="VH64" s="471">
        <f t="shared" si="497"/>
        <v>0</v>
      </c>
      <c r="VI64" s="471">
        <f t="shared" si="497"/>
        <v>0</v>
      </c>
      <c r="VJ64" s="471">
        <f t="shared" si="497"/>
        <v>0</v>
      </c>
      <c r="VK64" s="471">
        <f t="shared" si="497"/>
        <v>0</v>
      </c>
      <c r="VL64" s="471">
        <f t="shared" si="497"/>
        <v>0</v>
      </c>
      <c r="VM64" s="471">
        <f t="shared" si="497"/>
        <v>0</v>
      </c>
      <c r="VN64" s="471">
        <f t="shared" si="497"/>
        <v>0</v>
      </c>
      <c r="VO64" s="471">
        <f t="shared" si="497"/>
        <v>0</v>
      </c>
      <c r="VP64" s="471">
        <f t="shared" si="497"/>
        <v>0</v>
      </c>
      <c r="VQ64" s="471">
        <f t="shared" si="497"/>
        <v>0</v>
      </c>
      <c r="VR64" s="471">
        <f t="shared" si="497"/>
        <v>0</v>
      </c>
      <c r="VS64" s="471">
        <f t="shared" si="498"/>
        <v>0</v>
      </c>
      <c r="VT64" s="471">
        <f t="shared" si="498"/>
        <v>0</v>
      </c>
      <c r="VU64" s="471">
        <f t="shared" si="498"/>
        <v>0</v>
      </c>
      <c r="VV64" s="471">
        <f t="shared" si="498"/>
        <v>0</v>
      </c>
      <c r="VW64" s="471">
        <f t="shared" si="498"/>
        <v>0</v>
      </c>
      <c r="VX64" s="471">
        <f t="shared" si="498"/>
        <v>0</v>
      </c>
      <c r="VY64" s="471">
        <f t="shared" si="498"/>
        <v>0</v>
      </c>
      <c r="VZ64" s="471">
        <f t="shared" si="498"/>
        <v>0</v>
      </c>
      <c r="WA64" s="471">
        <f t="shared" si="498"/>
        <v>0</v>
      </c>
      <c r="WB64" s="471">
        <f t="shared" si="498"/>
        <v>0</v>
      </c>
      <c r="WC64" s="471">
        <f t="shared" si="498"/>
        <v>0</v>
      </c>
      <c r="WD64" s="471">
        <f t="shared" si="498"/>
        <v>0</v>
      </c>
    </row>
    <row r="65" spans="1:602" x14ac:dyDescent="0.35">
      <c r="A65" s="29"/>
      <c r="B65" s="29">
        <f t="shared" si="359"/>
        <v>34</v>
      </c>
      <c r="C65" s="29" t="s">
        <v>3</v>
      </c>
      <c r="D65" s="29" t="s">
        <v>99</v>
      </c>
      <c r="E65" s="69">
        <f>INDEX('Current RAP - 2024-25 Cycle'!$K:$K,MATCH('24-25 Projection - RAP Tendered'!$D65,'Current RAP - 2024-25 Cycle'!$C:$C,0),1)</f>
        <v>31651710.500000004</v>
      </c>
      <c r="F65" s="69">
        <f>INDEX('Current RAP - 2024-25 Cycle'!$G:$G,MATCH('24-25 Projection - RAP Tendered'!$D65,'Current RAP - 2024-25 Cycle'!$C:$C,0),1)</f>
        <v>13368525.920000002</v>
      </c>
      <c r="G65" s="69">
        <f t="shared" si="345"/>
        <v>18283184.580000002</v>
      </c>
      <c r="H65" s="69">
        <f t="shared" si="360"/>
        <v>13368525.920000002</v>
      </c>
      <c r="I65" s="32">
        <v>45474</v>
      </c>
      <c r="J65" s="32">
        <v>45838</v>
      </c>
      <c r="K65" s="29" t="str">
        <f>INDEX('Current RAP - 2024-25 Cycle'!$D:$D,MATCH('24-25 Projection - RAP Tendered'!$D65,'Current RAP - 2024-25 Cycle'!$C:$C,0),1)</f>
        <v>IPCA</v>
      </c>
      <c r="L65" s="32" t="s">
        <v>10</v>
      </c>
      <c r="M65" s="32" t="s">
        <v>10</v>
      </c>
      <c r="N65" s="81">
        <v>0</v>
      </c>
      <c r="O65" s="81">
        <v>0</v>
      </c>
      <c r="P65" s="69">
        <f>IFERROR(INDEX('Tendered, Ruling 920-2025'!$F$19:$F$31,MATCH($D65,'Tendered, Ruling 920-2025'!$C$19:$C$31,0))-INDEX('Tendered, Ruling 920-2025'!$D$19:$D$31,MATCH($D65,'Tendered, Ruling 920-2025'!$C$19:$C$31,0)),0)</f>
        <v>0</v>
      </c>
      <c r="Q65" s="32">
        <f>INDEX('Current RAP - 2024-25 Cycle'!$L:$L,MATCH('24-25 Projection - RAP Tendered'!$D65,'Current RAP - 2024-25 Cycle'!$C:$C,0),1)</f>
        <v>39841</v>
      </c>
      <c r="R65" s="32">
        <f>INDEX('Current RAP - 2024-25 Cycle'!$M:$M,MATCH('24-25 Projection - RAP Tendered'!$D65,'Current RAP - 2024-25 Cycle'!$C:$C,0),1)</f>
        <v>50798</v>
      </c>
      <c r="S65" s="29"/>
      <c r="T65" s="29" t="str">
        <f t="shared" si="346"/>
        <v>001/2009</v>
      </c>
      <c r="U65" s="36">
        <f t="shared" si="452"/>
        <v>31.651710499999993</v>
      </c>
      <c r="V65" s="36">
        <f t="shared" si="452"/>
        <v>31.651710499999993</v>
      </c>
      <c r="W65" s="36">
        <f t="shared" si="452"/>
        <v>31.651710499999993</v>
      </c>
      <c r="X65" s="36">
        <f t="shared" si="452"/>
        <v>31.651710499999993</v>
      </c>
      <c r="Y65" s="36">
        <f t="shared" si="452"/>
        <v>31.651710499999993</v>
      </c>
      <c r="Z65" s="36">
        <f t="shared" si="452"/>
        <v>31.651710499999993</v>
      </c>
      <c r="AA65" s="36">
        <f t="shared" si="452"/>
        <v>31.651710499999993</v>
      </c>
      <c r="AB65" s="36">
        <f t="shared" si="452"/>
        <v>31.651710499999993</v>
      </c>
      <c r="AC65" s="36">
        <f t="shared" si="452"/>
        <v>31.651710499999993</v>
      </c>
      <c r="AD65" s="36">
        <f t="shared" si="452"/>
        <v>31.651710499999993</v>
      </c>
      <c r="AE65" s="36">
        <f t="shared" si="452"/>
        <v>31.651710499999993</v>
      </c>
      <c r="AF65" s="36">
        <f t="shared" si="452"/>
        <v>31.651710499999993</v>
      </c>
      <c r="AG65" s="36">
        <f t="shared" si="452"/>
        <v>31.651710499999993</v>
      </c>
      <c r="AH65" s="36">
        <f t="shared" si="452"/>
        <v>31.651710499999993</v>
      </c>
      <c r="AI65" s="36">
        <f t="shared" si="452"/>
        <v>18.208242061827956</v>
      </c>
      <c r="AJ65" s="36">
        <f t="shared" si="452"/>
        <v>0</v>
      </c>
      <c r="AK65" s="36">
        <f t="shared" si="449"/>
        <v>0</v>
      </c>
      <c r="AL65" s="36">
        <f t="shared" si="449"/>
        <v>0</v>
      </c>
      <c r="AM65" s="36">
        <f t="shared" si="449"/>
        <v>0</v>
      </c>
      <c r="AN65" s="36">
        <f t="shared" si="449"/>
        <v>0</v>
      </c>
      <c r="AO65" s="36">
        <f t="shared" si="449"/>
        <v>0</v>
      </c>
      <c r="AP65" s="36">
        <f t="shared" si="449"/>
        <v>0</v>
      </c>
      <c r="AQ65" s="36">
        <f t="shared" si="449"/>
        <v>0</v>
      </c>
      <c r="AR65" s="36">
        <f t="shared" si="449"/>
        <v>0</v>
      </c>
      <c r="AS65" s="36">
        <f t="shared" si="455"/>
        <v>0</v>
      </c>
      <c r="AT65" s="36">
        <f t="shared" si="455"/>
        <v>0</v>
      </c>
      <c r="AU65" s="36">
        <f t="shared" si="455"/>
        <v>0</v>
      </c>
      <c r="AV65" s="36">
        <f t="shared" si="455"/>
        <v>0</v>
      </c>
      <c r="AW65" s="36">
        <f t="shared" si="455"/>
        <v>0</v>
      </c>
      <c r="AX65" s="36">
        <f t="shared" si="455"/>
        <v>0</v>
      </c>
      <c r="AY65" s="36">
        <f t="shared" si="455"/>
        <v>0</v>
      </c>
      <c r="AZ65" s="36">
        <f t="shared" si="455"/>
        <v>0</v>
      </c>
      <c r="BA65" s="36">
        <f t="shared" si="455"/>
        <v>0</v>
      </c>
      <c r="BB65" s="36">
        <f t="shared" si="455"/>
        <v>0</v>
      </c>
      <c r="BD65" s="29" t="str">
        <f t="shared" si="348"/>
        <v>001/2009</v>
      </c>
      <c r="BE65" s="36">
        <f t="shared" si="436"/>
        <v>7.912927625</v>
      </c>
      <c r="BF65" s="36">
        <f t="shared" si="436"/>
        <v>7.912927625</v>
      </c>
      <c r="BG65" s="36">
        <f t="shared" si="436"/>
        <v>7.912927625</v>
      </c>
      <c r="BH65" s="36">
        <f t="shared" si="436"/>
        <v>7.912927625</v>
      </c>
      <c r="BI65" s="36">
        <f t="shared" si="436"/>
        <v>7.912927625</v>
      </c>
      <c r="BJ65" s="36">
        <f t="shared" si="436"/>
        <v>7.912927625</v>
      </c>
      <c r="BK65" s="36">
        <f t="shared" si="436"/>
        <v>7.912927625</v>
      </c>
      <c r="BL65" s="36">
        <f t="shared" si="436"/>
        <v>7.912927625</v>
      </c>
      <c r="BM65" s="36">
        <f t="shared" si="436"/>
        <v>7.912927625</v>
      </c>
      <c r="BN65" s="36">
        <f t="shared" si="436"/>
        <v>7.912927625</v>
      </c>
      <c r="BO65" s="36">
        <f t="shared" si="436"/>
        <v>7.912927625</v>
      </c>
      <c r="BP65" s="36">
        <f t="shared" si="436"/>
        <v>7.912927625</v>
      </c>
      <c r="BQ65" s="36">
        <f t="shared" si="436"/>
        <v>7.912927625</v>
      </c>
      <c r="BR65" s="36">
        <f t="shared" si="436"/>
        <v>7.912927625</v>
      </c>
      <c r="BS65" s="36">
        <f t="shared" si="436"/>
        <v>7.912927625</v>
      </c>
      <c r="BT65" s="36">
        <f t="shared" si="436"/>
        <v>7.912927625</v>
      </c>
      <c r="BU65" s="36">
        <f t="shared" si="453"/>
        <v>7.912927625</v>
      </c>
      <c r="BV65" s="36">
        <f t="shared" si="453"/>
        <v>7.912927625</v>
      </c>
      <c r="BW65" s="36">
        <f t="shared" si="453"/>
        <v>7.912927625</v>
      </c>
      <c r="BX65" s="36">
        <f t="shared" si="453"/>
        <v>7.912927625</v>
      </c>
      <c r="BY65" s="36">
        <f t="shared" si="453"/>
        <v>7.912927625</v>
      </c>
      <c r="BZ65" s="36">
        <f t="shared" si="453"/>
        <v>7.912927625</v>
      </c>
      <c r="CA65" s="36">
        <f t="shared" si="453"/>
        <v>7.912927625</v>
      </c>
      <c r="CB65" s="36">
        <f t="shared" si="453"/>
        <v>7.912927625</v>
      </c>
      <c r="CC65" s="36">
        <f t="shared" si="453"/>
        <v>7.912927625</v>
      </c>
      <c r="CD65" s="36">
        <f t="shared" si="453"/>
        <v>7.912927625</v>
      </c>
      <c r="CE65" s="36">
        <f t="shared" si="453"/>
        <v>7.912927625</v>
      </c>
      <c r="CF65" s="36">
        <f t="shared" si="453"/>
        <v>7.912927625</v>
      </c>
      <c r="CG65" s="36">
        <f t="shared" si="453"/>
        <v>7.912927625</v>
      </c>
      <c r="CH65" s="36">
        <f t="shared" si="453"/>
        <v>7.912927625</v>
      </c>
      <c r="CI65" s="36">
        <f t="shared" si="453"/>
        <v>7.912927625</v>
      </c>
      <c r="CJ65" s="36">
        <f t="shared" si="453"/>
        <v>7.912927625</v>
      </c>
      <c r="CK65" s="36">
        <f t="shared" si="450"/>
        <v>7.912927625</v>
      </c>
      <c r="CL65" s="36">
        <f t="shared" si="450"/>
        <v>7.912927625</v>
      </c>
      <c r="CM65" s="36">
        <f t="shared" si="450"/>
        <v>7.912927625</v>
      </c>
      <c r="CN65" s="36">
        <f t="shared" si="450"/>
        <v>7.912927625</v>
      </c>
      <c r="CO65" s="36">
        <f t="shared" si="450"/>
        <v>7.912927625</v>
      </c>
      <c r="CP65" s="36">
        <f t="shared" si="450"/>
        <v>7.912927625</v>
      </c>
      <c r="CQ65" s="36">
        <f t="shared" si="450"/>
        <v>7.912927625</v>
      </c>
      <c r="CR65" s="36">
        <f t="shared" si="450"/>
        <v>7.912927625</v>
      </c>
      <c r="CS65" s="36">
        <f t="shared" si="450"/>
        <v>7.912927625</v>
      </c>
      <c r="CT65" s="36">
        <f t="shared" si="450"/>
        <v>7.912927625</v>
      </c>
      <c r="CU65" s="36">
        <f t="shared" si="450"/>
        <v>7.912927625</v>
      </c>
      <c r="CV65" s="36">
        <f t="shared" si="450"/>
        <v>7.912927625</v>
      </c>
      <c r="CW65" s="36">
        <f t="shared" si="450"/>
        <v>7.912927625</v>
      </c>
      <c r="CX65" s="36">
        <f t="shared" si="450"/>
        <v>7.912927625</v>
      </c>
      <c r="CY65" s="36">
        <f t="shared" si="450"/>
        <v>7.912927625</v>
      </c>
      <c r="CZ65" s="36">
        <f t="shared" si="451"/>
        <v>7.912927625</v>
      </c>
      <c r="DA65" s="36">
        <f t="shared" si="451"/>
        <v>7.912927625</v>
      </c>
      <c r="DB65" s="36">
        <f t="shared" si="451"/>
        <v>7.912927625</v>
      </c>
      <c r="DC65" s="36">
        <f t="shared" si="451"/>
        <v>7.912927625</v>
      </c>
      <c r="DD65" s="36">
        <f t="shared" si="451"/>
        <v>7.912927625</v>
      </c>
      <c r="DE65" s="36">
        <f t="shared" si="451"/>
        <v>7.912927625</v>
      </c>
      <c r="DF65" s="36">
        <f t="shared" si="451"/>
        <v>7.912927625</v>
      </c>
      <c r="DG65" s="36">
        <f t="shared" si="451"/>
        <v>7.912927625</v>
      </c>
      <c r="DH65" s="36">
        <f t="shared" si="451"/>
        <v>7.912927625</v>
      </c>
      <c r="DI65" s="36">
        <f t="shared" si="451"/>
        <v>7.912927625</v>
      </c>
      <c r="DJ65" s="36">
        <f t="shared" si="451"/>
        <v>7.912927625</v>
      </c>
      <c r="DK65" s="36">
        <f t="shared" si="451"/>
        <v>2.3823868118279572</v>
      </c>
      <c r="DL65" s="36">
        <f t="shared" si="451"/>
        <v>0</v>
      </c>
      <c r="DM65" s="36">
        <f t="shared" si="451"/>
        <v>0</v>
      </c>
      <c r="DN65" s="36">
        <f t="shared" si="451"/>
        <v>0</v>
      </c>
      <c r="DO65" s="36">
        <f t="shared" si="451"/>
        <v>0</v>
      </c>
      <c r="DP65" s="36">
        <f t="shared" si="416"/>
        <v>0</v>
      </c>
      <c r="DQ65" s="36">
        <f t="shared" si="456"/>
        <v>0</v>
      </c>
      <c r="DR65" s="36">
        <f t="shared" si="456"/>
        <v>0</v>
      </c>
      <c r="DS65" s="36">
        <f t="shared" si="456"/>
        <v>0</v>
      </c>
      <c r="DT65" s="36">
        <f t="shared" si="456"/>
        <v>0</v>
      </c>
      <c r="DU65" s="36">
        <f t="shared" si="456"/>
        <v>0</v>
      </c>
      <c r="DV65" s="36">
        <f t="shared" si="456"/>
        <v>0</v>
      </c>
      <c r="DW65" s="36">
        <f t="shared" si="456"/>
        <v>0</v>
      </c>
      <c r="DX65" s="36">
        <f t="shared" si="456"/>
        <v>0</v>
      </c>
      <c r="DY65" s="36">
        <f t="shared" si="456"/>
        <v>0</v>
      </c>
      <c r="DZ65" s="36">
        <f t="shared" si="456"/>
        <v>0</v>
      </c>
      <c r="EA65" s="36">
        <f t="shared" si="456"/>
        <v>0</v>
      </c>
      <c r="EB65" s="36">
        <f t="shared" si="456"/>
        <v>0</v>
      </c>
      <c r="EC65" s="36">
        <f t="shared" si="456"/>
        <v>0</v>
      </c>
      <c r="ED65" s="36">
        <f t="shared" si="456"/>
        <v>0</v>
      </c>
      <c r="EE65" s="36">
        <f t="shared" si="456"/>
        <v>0</v>
      </c>
      <c r="EF65" s="36">
        <f t="shared" si="456"/>
        <v>0</v>
      </c>
      <c r="EG65" s="36">
        <f t="shared" si="502"/>
        <v>0</v>
      </c>
      <c r="EH65" s="36">
        <f t="shared" si="502"/>
        <v>0</v>
      </c>
      <c r="EI65" s="36">
        <f t="shared" si="502"/>
        <v>0</v>
      </c>
      <c r="EJ65" s="36">
        <f t="shared" si="502"/>
        <v>0</v>
      </c>
      <c r="EK65" s="36">
        <f t="shared" si="502"/>
        <v>0</v>
      </c>
      <c r="EL65" s="36">
        <f t="shared" si="502"/>
        <v>0</v>
      </c>
      <c r="EM65" s="36">
        <f t="shared" si="502"/>
        <v>0</v>
      </c>
      <c r="EN65" s="36">
        <f t="shared" si="502"/>
        <v>0</v>
      </c>
      <c r="EO65" s="36">
        <f t="shared" si="502"/>
        <v>0</v>
      </c>
      <c r="EP65" s="36">
        <f t="shared" si="502"/>
        <v>0</v>
      </c>
      <c r="EQ65" s="36">
        <f t="shared" si="502"/>
        <v>0</v>
      </c>
      <c r="ER65" s="36">
        <f t="shared" si="502"/>
        <v>0</v>
      </c>
      <c r="ES65" s="36">
        <f t="shared" si="502"/>
        <v>0</v>
      </c>
      <c r="ET65" s="36">
        <f t="shared" si="502"/>
        <v>0</v>
      </c>
      <c r="EU65" s="36">
        <f t="shared" si="502"/>
        <v>0</v>
      </c>
      <c r="EV65" s="36">
        <f t="shared" si="502"/>
        <v>0</v>
      </c>
      <c r="EW65" s="36">
        <f t="shared" si="499"/>
        <v>0</v>
      </c>
      <c r="EX65" s="36">
        <f t="shared" si="499"/>
        <v>0</v>
      </c>
      <c r="EY65" s="36">
        <f t="shared" si="499"/>
        <v>0</v>
      </c>
      <c r="EZ65" s="36">
        <f t="shared" si="499"/>
        <v>0</v>
      </c>
      <c r="FA65" s="36">
        <f t="shared" si="499"/>
        <v>0</v>
      </c>
      <c r="FB65" s="36">
        <f t="shared" si="499"/>
        <v>0</v>
      </c>
      <c r="FC65" s="36">
        <f t="shared" si="499"/>
        <v>0</v>
      </c>
      <c r="FD65" s="36">
        <f t="shared" si="499"/>
        <v>0</v>
      </c>
      <c r="FE65" s="36">
        <f t="shared" si="499"/>
        <v>0</v>
      </c>
      <c r="FF65" s="36">
        <f t="shared" si="499"/>
        <v>0</v>
      </c>
      <c r="FG65" s="36">
        <f t="shared" si="499"/>
        <v>0</v>
      </c>
      <c r="FH65" s="36">
        <f t="shared" si="499"/>
        <v>0</v>
      </c>
      <c r="FI65" s="36">
        <f t="shared" si="499"/>
        <v>0</v>
      </c>
      <c r="FJ65" s="36">
        <f t="shared" si="499"/>
        <v>0</v>
      </c>
      <c r="FK65" s="36">
        <f t="shared" si="499"/>
        <v>0</v>
      </c>
      <c r="FL65" s="36">
        <f t="shared" si="499"/>
        <v>0</v>
      </c>
      <c r="FM65" s="36">
        <f t="shared" si="500"/>
        <v>0</v>
      </c>
      <c r="FN65" s="36">
        <f t="shared" si="500"/>
        <v>0</v>
      </c>
      <c r="FO65" s="36">
        <f t="shared" si="500"/>
        <v>0</v>
      </c>
      <c r="FP65" s="36">
        <f t="shared" si="500"/>
        <v>0</v>
      </c>
      <c r="FQ65" s="36">
        <f t="shared" si="500"/>
        <v>0</v>
      </c>
      <c r="FR65" s="36">
        <f t="shared" si="500"/>
        <v>0</v>
      </c>
      <c r="FS65" s="36">
        <f t="shared" si="500"/>
        <v>0</v>
      </c>
      <c r="FT65" s="36">
        <f t="shared" si="500"/>
        <v>0</v>
      </c>
      <c r="FU65" s="36">
        <f t="shared" si="500"/>
        <v>0</v>
      </c>
      <c r="FV65" s="36">
        <f t="shared" si="500"/>
        <v>0</v>
      </c>
      <c r="FW65" s="36">
        <f t="shared" si="500"/>
        <v>0</v>
      </c>
      <c r="FX65" s="36">
        <f t="shared" si="500"/>
        <v>0</v>
      </c>
      <c r="FY65" s="36">
        <f t="shared" si="500"/>
        <v>0</v>
      </c>
      <c r="FZ65" s="36">
        <f t="shared" si="500"/>
        <v>0</v>
      </c>
      <c r="GA65" s="36">
        <f t="shared" si="500"/>
        <v>0</v>
      </c>
      <c r="GB65" s="36">
        <f t="shared" si="501"/>
        <v>0</v>
      </c>
      <c r="GC65" s="36">
        <f t="shared" si="501"/>
        <v>0</v>
      </c>
      <c r="GD65" s="36">
        <f t="shared" si="501"/>
        <v>0</v>
      </c>
      <c r="GE65" s="36">
        <f t="shared" si="501"/>
        <v>0</v>
      </c>
      <c r="GF65" s="36">
        <f t="shared" si="501"/>
        <v>0</v>
      </c>
      <c r="GG65" s="36">
        <f t="shared" si="501"/>
        <v>0</v>
      </c>
      <c r="GH65" s="36">
        <f t="shared" si="501"/>
        <v>0</v>
      </c>
      <c r="GI65" s="36">
        <f t="shared" si="501"/>
        <v>0</v>
      </c>
      <c r="GJ65" s="36">
        <f t="shared" si="501"/>
        <v>0</v>
      </c>
      <c r="GL65" s="29" t="str">
        <f t="shared" si="350"/>
        <v>001/2009</v>
      </c>
      <c r="GM65" s="263">
        <f t="shared" si="423"/>
        <v>2.6376425416666667</v>
      </c>
      <c r="GN65" s="263">
        <f t="shared" si="423"/>
        <v>2.6376425416666667</v>
      </c>
      <c r="GO65" s="263">
        <f t="shared" si="423"/>
        <v>2.6376425416666667</v>
      </c>
      <c r="GP65" s="263">
        <f t="shared" si="423"/>
        <v>2.6376425416666667</v>
      </c>
      <c r="GQ65" s="263">
        <f t="shared" si="423"/>
        <v>2.6376425416666667</v>
      </c>
      <c r="GR65" s="263">
        <f t="shared" si="423"/>
        <v>2.6376425416666667</v>
      </c>
      <c r="GS65" s="263">
        <f t="shared" si="423"/>
        <v>2.6376425416666667</v>
      </c>
      <c r="GT65" s="263">
        <f t="shared" si="423"/>
        <v>2.6376425416666667</v>
      </c>
      <c r="GU65" s="263">
        <f t="shared" si="423"/>
        <v>2.6376425416666667</v>
      </c>
      <c r="GV65" s="263">
        <f t="shared" si="423"/>
        <v>2.6376425416666667</v>
      </c>
      <c r="GW65" s="263">
        <f t="shared" si="423"/>
        <v>2.6376425416666667</v>
      </c>
      <c r="GX65" s="263">
        <f t="shared" si="423"/>
        <v>2.6376425416666667</v>
      </c>
      <c r="GY65" s="471">
        <f t="shared" si="474"/>
        <v>2.6376425416666667</v>
      </c>
      <c r="GZ65" s="471">
        <f t="shared" si="474"/>
        <v>2.6376425416666667</v>
      </c>
      <c r="HA65" s="471">
        <f t="shared" si="474"/>
        <v>2.6376425416666667</v>
      </c>
      <c r="HB65" s="471">
        <f t="shared" si="474"/>
        <v>2.6376425416666667</v>
      </c>
      <c r="HC65" s="471">
        <f t="shared" si="474"/>
        <v>2.6376425416666667</v>
      </c>
      <c r="HD65" s="471">
        <f t="shared" si="474"/>
        <v>2.6376425416666667</v>
      </c>
      <c r="HE65" s="471">
        <f t="shared" si="474"/>
        <v>2.6376425416666667</v>
      </c>
      <c r="HF65" s="471">
        <f t="shared" si="474"/>
        <v>2.6376425416666667</v>
      </c>
      <c r="HG65" s="471">
        <f t="shared" si="474"/>
        <v>2.6376425416666667</v>
      </c>
      <c r="HH65" s="471">
        <f t="shared" si="474"/>
        <v>2.6376425416666667</v>
      </c>
      <c r="HI65" s="471">
        <f t="shared" si="474"/>
        <v>2.6376425416666667</v>
      </c>
      <c r="HJ65" s="471">
        <f t="shared" si="474"/>
        <v>2.6376425416666667</v>
      </c>
      <c r="HK65" s="471">
        <f t="shared" si="474"/>
        <v>2.6376425416666667</v>
      </c>
      <c r="HL65" s="471">
        <f t="shared" si="474"/>
        <v>2.6376425416666667</v>
      </c>
      <c r="HM65" s="471">
        <f t="shared" si="474"/>
        <v>2.6376425416666667</v>
      </c>
      <c r="HN65" s="471">
        <f t="shared" si="474"/>
        <v>2.6376425416666667</v>
      </c>
      <c r="HO65" s="471">
        <f t="shared" si="475"/>
        <v>2.6376425416666667</v>
      </c>
      <c r="HP65" s="471">
        <f t="shared" si="475"/>
        <v>2.6376425416666667</v>
      </c>
      <c r="HQ65" s="471">
        <f t="shared" si="475"/>
        <v>2.6376425416666667</v>
      </c>
      <c r="HR65" s="471">
        <f t="shared" si="475"/>
        <v>2.6376425416666667</v>
      </c>
      <c r="HS65" s="471">
        <f t="shared" si="475"/>
        <v>2.6376425416666667</v>
      </c>
      <c r="HT65" s="471">
        <f t="shared" si="475"/>
        <v>2.6376425416666667</v>
      </c>
      <c r="HU65" s="471">
        <f t="shared" si="475"/>
        <v>2.6376425416666667</v>
      </c>
      <c r="HV65" s="471">
        <f t="shared" si="475"/>
        <v>2.6376425416666667</v>
      </c>
      <c r="HW65" s="471">
        <f t="shared" si="475"/>
        <v>2.6376425416666667</v>
      </c>
      <c r="HX65" s="471">
        <f t="shared" si="475"/>
        <v>2.6376425416666667</v>
      </c>
      <c r="HY65" s="471">
        <f t="shared" si="475"/>
        <v>2.6376425416666667</v>
      </c>
      <c r="HZ65" s="471">
        <f t="shared" si="475"/>
        <v>2.6376425416666667</v>
      </c>
      <c r="IA65" s="471">
        <f t="shared" si="475"/>
        <v>2.6376425416666667</v>
      </c>
      <c r="IB65" s="471">
        <f t="shared" si="475"/>
        <v>2.6376425416666667</v>
      </c>
      <c r="IC65" s="471">
        <f t="shared" si="475"/>
        <v>2.6376425416666667</v>
      </c>
      <c r="ID65" s="471">
        <f t="shared" si="475"/>
        <v>2.6376425416666667</v>
      </c>
      <c r="IE65" s="471">
        <f t="shared" si="476"/>
        <v>2.6376425416666667</v>
      </c>
      <c r="IF65" s="471">
        <f t="shared" si="476"/>
        <v>2.6376425416666667</v>
      </c>
      <c r="IG65" s="471">
        <f t="shared" si="476"/>
        <v>2.6376425416666667</v>
      </c>
      <c r="IH65" s="471">
        <f t="shared" si="476"/>
        <v>2.6376425416666667</v>
      </c>
      <c r="II65" s="471">
        <f t="shared" si="476"/>
        <v>2.6376425416666667</v>
      </c>
      <c r="IJ65" s="471">
        <f t="shared" si="476"/>
        <v>2.6376425416666667</v>
      </c>
      <c r="IK65" s="471">
        <f t="shared" si="476"/>
        <v>2.6376425416666667</v>
      </c>
      <c r="IL65" s="471">
        <f t="shared" si="476"/>
        <v>2.6376425416666667</v>
      </c>
      <c r="IM65" s="471">
        <f t="shared" si="476"/>
        <v>2.6376425416666667</v>
      </c>
      <c r="IN65" s="471">
        <f t="shared" si="476"/>
        <v>2.6376425416666667</v>
      </c>
      <c r="IO65" s="471">
        <f t="shared" si="476"/>
        <v>2.6376425416666667</v>
      </c>
      <c r="IP65" s="471">
        <f t="shared" si="476"/>
        <v>2.6376425416666667</v>
      </c>
      <c r="IQ65" s="471">
        <f t="shared" si="476"/>
        <v>2.6376425416666667</v>
      </c>
      <c r="IR65" s="471">
        <f t="shared" si="476"/>
        <v>2.6376425416666667</v>
      </c>
      <c r="IS65" s="471">
        <f t="shared" si="476"/>
        <v>2.6376425416666667</v>
      </c>
      <c r="IT65" s="471">
        <f t="shared" si="476"/>
        <v>2.6376425416666667</v>
      </c>
      <c r="IU65" s="471">
        <f t="shared" si="477"/>
        <v>2.6376425416666667</v>
      </c>
      <c r="IV65" s="471">
        <f t="shared" si="477"/>
        <v>2.6376425416666667</v>
      </c>
      <c r="IW65" s="471">
        <f t="shared" si="477"/>
        <v>2.6376425416666667</v>
      </c>
      <c r="IX65" s="471">
        <f t="shared" si="477"/>
        <v>2.6376425416666667</v>
      </c>
      <c r="IY65" s="471">
        <f t="shared" si="477"/>
        <v>2.6376425416666667</v>
      </c>
      <c r="IZ65" s="471">
        <f t="shared" si="477"/>
        <v>2.6376425416666667</v>
      </c>
      <c r="JA65" s="471">
        <f t="shared" si="477"/>
        <v>2.6376425416666667</v>
      </c>
      <c r="JB65" s="471">
        <f t="shared" si="477"/>
        <v>2.6376425416666667</v>
      </c>
      <c r="JC65" s="471">
        <f t="shared" si="477"/>
        <v>2.6376425416666667</v>
      </c>
      <c r="JD65" s="471">
        <f t="shared" si="477"/>
        <v>2.6376425416666667</v>
      </c>
      <c r="JE65" s="471">
        <f t="shared" si="477"/>
        <v>2.6376425416666667</v>
      </c>
      <c r="JF65" s="471">
        <f t="shared" si="477"/>
        <v>2.6376425416666667</v>
      </c>
      <c r="JG65" s="471">
        <f t="shared" si="477"/>
        <v>2.6376425416666667</v>
      </c>
      <c r="JH65" s="471">
        <f t="shared" si="477"/>
        <v>2.6376425416666667</v>
      </c>
      <c r="JI65" s="471">
        <f t="shared" si="477"/>
        <v>2.6376425416666667</v>
      </c>
      <c r="JJ65" s="471">
        <f t="shared" si="477"/>
        <v>2.6376425416666667</v>
      </c>
      <c r="JK65" s="471">
        <f t="shared" si="478"/>
        <v>2.6376425416666667</v>
      </c>
      <c r="JL65" s="471">
        <f t="shared" si="478"/>
        <v>2.6376425416666667</v>
      </c>
      <c r="JM65" s="471">
        <f t="shared" si="478"/>
        <v>2.6376425416666667</v>
      </c>
      <c r="JN65" s="471">
        <f t="shared" si="478"/>
        <v>2.6376425416666667</v>
      </c>
      <c r="JO65" s="471">
        <f t="shared" si="478"/>
        <v>2.6376425416666667</v>
      </c>
      <c r="JP65" s="471">
        <f t="shared" si="478"/>
        <v>2.6376425416666667</v>
      </c>
      <c r="JQ65" s="471">
        <f t="shared" si="478"/>
        <v>2.6376425416666667</v>
      </c>
      <c r="JR65" s="471">
        <f t="shared" si="478"/>
        <v>2.6376425416666667</v>
      </c>
      <c r="JS65" s="471">
        <f t="shared" si="478"/>
        <v>2.6376425416666667</v>
      </c>
      <c r="JT65" s="471">
        <f t="shared" si="478"/>
        <v>2.6376425416666667</v>
      </c>
      <c r="JU65" s="471">
        <f t="shared" si="478"/>
        <v>2.6376425416666667</v>
      </c>
      <c r="JV65" s="471">
        <f t="shared" si="478"/>
        <v>2.6376425416666667</v>
      </c>
      <c r="JW65" s="471">
        <f t="shared" si="478"/>
        <v>2.6376425416666667</v>
      </c>
      <c r="JX65" s="471">
        <f t="shared" si="478"/>
        <v>2.6376425416666667</v>
      </c>
      <c r="JY65" s="471">
        <f t="shared" si="478"/>
        <v>2.6376425416666667</v>
      </c>
      <c r="JZ65" s="471">
        <f t="shared" si="478"/>
        <v>2.6376425416666667</v>
      </c>
      <c r="KA65" s="471">
        <f t="shared" si="479"/>
        <v>2.6376425416666667</v>
      </c>
      <c r="KB65" s="471">
        <f t="shared" si="479"/>
        <v>2.6376425416666667</v>
      </c>
      <c r="KC65" s="471">
        <f t="shared" si="479"/>
        <v>2.6376425416666667</v>
      </c>
      <c r="KD65" s="471">
        <f t="shared" si="479"/>
        <v>2.6376425416666667</v>
      </c>
      <c r="KE65" s="471">
        <f t="shared" si="479"/>
        <v>2.6376425416666667</v>
      </c>
      <c r="KF65" s="471">
        <f t="shared" si="479"/>
        <v>2.6376425416666667</v>
      </c>
      <c r="KG65" s="471">
        <f t="shared" si="479"/>
        <v>2.6376425416666667</v>
      </c>
      <c r="KH65" s="471">
        <f t="shared" si="479"/>
        <v>2.6376425416666667</v>
      </c>
      <c r="KI65" s="471">
        <f t="shared" si="479"/>
        <v>2.6376425416666667</v>
      </c>
      <c r="KJ65" s="471">
        <f t="shared" si="479"/>
        <v>2.6376425416666667</v>
      </c>
      <c r="KK65" s="471">
        <f t="shared" si="479"/>
        <v>2.6376425416666667</v>
      </c>
      <c r="KL65" s="471">
        <f t="shared" si="479"/>
        <v>2.6376425416666667</v>
      </c>
      <c r="KM65" s="471">
        <f t="shared" si="479"/>
        <v>2.6376425416666667</v>
      </c>
      <c r="KN65" s="471">
        <f t="shared" si="479"/>
        <v>2.6376425416666667</v>
      </c>
      <c r="KO65" s="471">
        <f t="shared" si="479"/>
        <v>2.6376425416666667</v>
      </c>
      <c r="KP65" s="471">
        <f t="shared" si="479"/>
        <v>2.6376425416666667</v>
      </c>
      <c r="KQ65" s="471">
        <f t="shared" si="480"/>
        <v>2.6376425416666667</v>
      </c>
      <c r="KR65" s="471">
        <f t="shared" si="480"/>
        <v>2.6376425416666667</v>
      </c>
      <c r="KS65" s="471">
        <f t="shared" si="480"/>
        <v>2.6376425416666667</v>
      </c>
      <c r="KT65" s="471">
        <f t="shared" si="480"/>
        <v>2.6376425416666667</v>
      </c>
      <c r="KU65" s="471">
        <f t="shared" si="480"/>
        <v>2.6376425416666667</v>
      </c>
      <c r="KV65" s="471">
        <f t="shared" si="480"/>
        <v>2.6376425416666667</v>
      </c>
      <c r="KW65" s="471">
        <f t="shared" si="480"/>
        <v>2.6376425416666667</v>
      </c>
      <c r="KX65" s="471">
        <f t="shared" si="480"/>
        <v>2.6376425416666667</v>
      </c>
      <c r="KY65" s="471">
        <f t="shared" si="480"/>
        <v>2.6376425416666667</v>
      </c>
      <c r="KZ65" s="471">
        <f t="shared" si="480"/>
        <v>2.6376425416666667</v>
      </c>
      <c r="LA65" s="471">
        <f t="shared" si="480"/>
        <v>2.6376425416666667</v>
      </c>
      <c r="LB65" s="471">
        <f t="shared" si="480"/>
        <v>2.6376425416666667</v>
      </c>
      <c r="LC65" s="471">
        <f t="shared" si="480"/>
        <v>2.6376425416666667</v>
      </c>
      <c r="LD65" s="471">
        <f t="shared" si="480"/>
        <v>2.6376425416666667</v>
      </c>
      <c r="LE65" s="471">
        <f t="shared" si="480"/>
        <v>2.6376425416666667</v>
      </c>
      <c r="LF65" s="471">
        <f t="shared" si="480"/>
        <v>2.6376425416666667</v>
      </c>
      <c r="LG65" s="471">
        <f t="shared" si="481"/>
        <v>2.6376425416666667</v>
      </c>
      <c r="LH65" s="471">
        <f t="shared" si="481"/>
        <v>2.6376425416666667</v>
      </c>
      <c r="LI65" s="471">
        <f t="shared" si="481"/>
        <v>2.6376425416666667</v>
      </c>
      <c r="LJ65" s="471">
        <f t="shared" si="481"/>
        <v>2.6376425416666667</v>
      </c>
      <c r="LK65" s="471">
        <f t="shared" si="481"/>
        <v>2.6376425416666667</v>
      </c>
      <c r="LL65" s="471">
        <f t="shared" si="481"/>
        <v>2.6376425416666667</v>
      </c>
      <c r="LM65" s="471">
        <f t="shared" si="481"/>
        <v>2.6376425416666667</v>
      </c>
      <c r="LN65" s="471">
        <f t="shared" si="481"/>
        <v>2.6376425416666667</v>
      </c>
      <c r="LO65" s="471">
        <f t="shared" si="481"/>
        <v>2.6376425416666667</v>
      </c>
      <c r="LP65" s="471">
        <f t="shared" si="481"/>
        <v>2.6376425416666667</v>
      </c>
      <c r="LQ65" s="471">
        <f t="shared" si="481"/>
        <v>2.6376425416666667</v>
      </c>
      <c r="LR65" s="471">
        <f t="shared" si="481"/>
        <v>2.6376425416666667</v>
      </c>
      <c r="LS65" s="471">
        <f t="shared" si="481"/>
        <v>2.6376425416666667</v>
      </c>
      <c r="LT65" s="471">
        <f t="shared" si="481"/>
        <v>2.6376425416666667</v>
      </c>
      <c r="LU65" s="471">
        <f t="shared" si="481"/>
        <v>2.6376425416666667</v>
      </c>
      <c r="LV65" s="471">
        <f t="shared" si="481"/>
        <v>2.6376425416666667</v>
      </c>
      <c r="LW65" s="471">
        <f t="shared" si="482"/>
        <v>2.6376425416666667</v>
      </c>
      <c r="LX65" s="471">
        <f t="shared" si="482"/>
        <v>2.6376425416666667</v>
      </c>
      <c r="LY65" s="471">
        <f t="shared" si="482"/>
        <v>2.6376425416666667</v>
      </c>
      <c r="LZ65" s="471">
        <f t="shared" si="482"/>
        <v>2.6376425416666667</v>
      </c>
      <c r="MA65" s="471">
        <f t="shared" si="482"/>
        <v>2.6376425416666667</v>
      </c>
      <c r="MB65" s="471">
        <f t="shared" si="482"/>
        <v>2.6376425416666667</v>
      </c>
      <c r="MC65" s="471">
        <f t="shared" si="482"/>
        <v>2.6376425416666667</v>
      </c>
      <c r="MD65" s="471">
        <f t="shared" si="482"/>
        <v>2.6376425416666667</v>
      </c>
      <c r="ME65" s="471">
        <f t="shared" si="482"/>
        <v>2.6376425416666667</v>
      </c>
      <c r="MF65" s="471">
        <f t="shared" si="482"/>
        <v>2.6376425416666667</v>
      </c>
      <c r="MG65" s="471">
        <f t="shared" si="482"/>
        <v>2.6376425416666667</v>
      </c>
      <c r="MH65" s="471">
        <f t="shared" si="482"/>
        <v>2.6376425416666667</v>
      </c>
      <c r="MI65" s="471">
        <f t="shared" si="482"/>
        <v>2.6376425416666667</v>
      </c>
      <c r="MJ65" s="471">
        <f t="shared" si="482"/>
        <v>2.6376425416666667</v>
      </c>
      <c r="MK65" s="471">
        <f t="shared" si="482"/>
        <v>2.6376425416666667</v>
      </c>
      <c r="ML65" s="471">
        <f t="shared" si="482"/>
        <v>2.6376425416666667</v>
      </c>
      <c r="MM65" s="471">
        <f t="shared" si="483"/>
        <v>2.6376425416666667</v>
      </c>
      <c r="MN65" s="471">
        <f t="shared" si="483"/>
        <v>2.6376425416666667</v>
      </c>
      <c r="MO65" s="471">
        <f t="shared" si="483"/>
        <v>2.6376425416666667</v>
      </c>
      <c r="MP65" s="471">
        <f t="shared" si="483"/>
        <v>2.6376425416666667</v>
      </c>
      <c r="MQ65" s="471">
        <f t="shared" si="483"/>
        <v>2.6376425416666667</v>
      </c>
      <c r="MR65" s="471">
        <f t="shared" si="483"/>
        <v>2.6376425416666667</v>
      </c>
      <c r="MS65" s="471">
        <f t="shared" si="483"/>
        <v>2.6376425416666667</v>
      </c>
      <c r="MT65" s="471">
        <f t="shared" si="483"/>
        <v>2.6376425416666667</v>
      </c>
      <c r="MU65" s="471">
        <f t="shared" si="483"/>
        <v>2.6376425416666667</v>
      </c>
      <c r="MV65" s="471">
        <f t="shared" si="483"/>
        <v>2.6376425416666667</v>
      </c>
      <c r="MW65" s="471">
        <f t="shared" si="483"/>
        <v>2.6376425416666667</v>
      </c>
      <c r="MX65" s="471">
        <f t="shared" si="483"/>
        <v>2.6376425416666667</v>
      </c>
      <c r="MY65" s="471">
        <f t="shared" si="483"/>
        <v>2.6376425416666667</v>
      </c>
      <c r="MZ65" s="471">
        <f t="shared" si="483"/>
        <v>2.6376425416666667</v>
      </c>
      <c r="NA65" s="471">
        <f t="shared" si="483"/>
        <v>2.6376425416666667</v>
      </c>
      <c r="NB65" s="471">
        <f t="shared" si="483"/>
        <v>2.6376425416666667</v>
      </c>
      <c r="NC65" s="471">
        <f t="shared" si="484"/>
        <v>2.6376425416666667</v>
      </c>
      <c r="ND65" s="471">
        <f t="shared" si="484"/>
        <v>2.6376425416666667</v>
      </c>
      <c r="NE65" s="471">
        <f t="shared" si="484"/>
        <v>2.3823868118279572</v>
      </c>
      <c r="NF65" s="471">
        <f t="shared" si="484"/>
        <v>0</v>
      </c>
      <c r="NG65" s="471">
        <f t="shared" si="484"/>
        <v>0</v>
      </c>
      <c r="NH65" s="471">
        <f t="shared" si="484"/>
        <v>0</v>
      </c>
      <c r="NI65" s="471">
        <f t="shared" si="484"/>
        <v>0</v>
      </c>
      <c r="NJ65" s="471">
        <f t="shared" si="484"/>
        <v>0</v>
      </c>
      <c r="NK65" s="471">
        <f t="shared" si="484"/>
        <v>0</v>
      </c>
      <c r="NL65" s="471">
        <f t="shared" si="484"/>
        <v>0</v>
      </c>
      <c r="NM65" s="471">
        <f t="shared" si="484"/>
        <v>0</v>
      </c>
      <c r="NN65" s="471">
        <f t="shared" si="484"/>
        <v>0</v>
      </c>
      <c r="NO65" s="471">
        <f t="shared" si="484"/>
        <v>0</v>
      </c>
      <c r="NP65" s="471">
        <f t="shared" si="484"/>
        <v>0</v>
      </c>
      <c r="NQ65" s="471">
        <f t="shared" si="484"/>
        <v>0</v>
      </c>
      <c r="NR65" s="471">
        <f t="shared" si="484"/>
        <v>0</v>
      </c>
      <c r="NS65" s="471">
        <f t="shared" si="485"/>
        <v>0</v>
      </c>
      <c r="NT65" s="471">
        <f t="shared" si="485"/>
        <v>0</v>
      </c>
      <c r="NU65" s="471">
        <f t="shared" si="485"/>
        <v>0</v>
      </c>
      <c r="NV65" s="471">
        <f t="shared" si="485"/>
        <v>0</v>
      </c>
      <c r="NW65" s="471">
        <f t="shared" si="485"/>
        <v>0</v>
      </c>
      <c r="NX65" s="471">
        <f t="shared" si="485"/>
        <v>0</v>
      </c>
      <c r="NY65" s="471">
        <f t="shared" si="485"/>
        <v>0</v>
      </c>
      <c r="NZ65" s="471">
        <f t="shared" si="485"/>
        <v>0</v>
      </c>
      <c r="OA65" s="471">
        <f t="shared" si="485"/>
        <v>0</v>
      </c>
      <c r="OB65" s="471">
        <f t="shared" si="485"/>
        <v>0</v>
      </c>
      <c r="OC65" s="471">
        <f t="shared" si="485"/>
        <v>0</v>
      </c>
      <c r="OD65" s="471">
        <f t="shared" si="485"/>
        <v>0</v>
      </c>
      <c r="OE65" s="471">
        <f t="shared" si="485"/>
        <v>0</v>
      </c>
      <c r="OF65" s="471">
        <f t="shared" si="485"/>
        <v>0</v>
      </c>
      <c r="OG65" s="471">
        <f t="shared" si="485"/>
        <v>0</v>
      </c>
      <c r="OH65" s="471">
        <f t="shared" si="485"/>
        <v>0</v>
      </c>
      <c r="OI65" s="471">
        <f t="shared" si="486"/>
        <v>0</v>
      </c>
      <c r="OJ65" s="471">
        <f t="shared" si="486"/>
        <v>0</v>
      </c>
      <c r="OK65" s="471">
        <f t="shared" si="486"/>
        <v>0</v>
      </c>
      <c r="OL65" s="471">
        <f t="shared" si="486"/>
        <v>0</v>
      </c>
      <c r="OM65" s="471">
        <f t="shared" si="486"/>
        <v>0</v>
      </c>
      <c r="ON65" s="471">
        <f t="shared" si="486"/>
        <v>0</v>
      </c>
      <c r="OO65" s="471">
        <f t="shared" si="486"/>
        <v>0</v>
      </c>
      <c r="OP65" s="471">
        <f t="shared" si="486"/>
        <v>0</v>
      </c>
      <c r="OQ65" s="471">
        <f t="shared" si="486"/>
        <v>0</v>
      </c>
      <c r="OR65" s="471">
        <f t="shared" si="486"/>
        <v>0</v>
      </c>
      <c r="OS65" s="471">
        <f t="shared" si="486"/>
        <v>0</v>
      </c>
      <c r="OT65" s="471">
        <f t="shared" si="486"/>
        <v>0</v>
      </c>
      <c r="OU65" s="471">
        <f t="shared" si="486"/>
        <v>0</v>
      </c>
      <c r="OV65" s="471">
        <f t="shared" si="486"/>
        <v>0</v>
      </c>
      <c r="OW65" s="471">
        <f t="shared" si="486"/>
        <v>0</v>
      </c>
      <c r="OX65" s="471">
        <f t="shared" si="486"/>
        <v>0</v>
      </c>
      <c r="OY65" s="471">
        <f t="shared" si="487"/>
        <v>0</v>
      </c>
      <c r="OZ65" s="471">
        <f t="shared" si="487"/>
        <v>0</v>
      </c>
      <c r="PA65" s="471">
        <f t="shared" si="487"/>
        <v>0</v>
      </c>
      <c r="PB65" s="471">
        <f t="shared" si="487"/>
        <v>0</v>
      </c>
      <c r="PC65" s="471">
        <f t="shared" si="487"/>
        <v>0</v>
      </c>
      <c r="PD65" s="471">
        <f t="shared" si="487"/>
        <v>0</v>
      </c>
      <c r="PE65" s="471">
        <f t="shared" si="487"/>
        <v>0</v>
      </c>
      <c r="PF65" s="471">
        <f t="shared" si="487"/>
        <v>0</v>
      </c>
      <c r="PG65" s="471">
        <f t="shared" si="487"/>
        <v>0</v>
      </c>
      <c r="PH65" s="471">
        <f t="shared" si="487"/>
        <v>0</v>
      </c>
      <c r="PI65" s="471">
        <f t="shared" si="487"/>
        <v>0</v>
      </c>
      <c r="PJ65" s="471">
        <f t="shared" si="487"/>
        <v>0</v>
      </c>
      <c r="PK65" s="471">
        <f t="shared" si="487"/>
        <v>0</v>
      </c>
      <c r="PL65" s="471">
        <f t="shared" si="487"/>
        <v>0</v>
      </c>
      <c r="PM65" s="471">
        <f t="shared" si="487"/>
        <v>0</v>
      </c>
      <c r="PN65" s="471">
        <f t="shared" si="487"/>
        <v>0</v>
      </c>
      <c r="PO65" s="471">
        <f t="shared" si="488"/>
        <v>0</v>
      </c>
      <c r="PP65" s="471">
        <f t="shared" si="488"/>
        <v>0</v>
      </c>
      <c r="PQ65" s="471">
        <f t="shared" si="488"/>
        <v>0</v>
      </c>
      <c r="PR65" s="471">
        <f t="shared" si="488"/>
        <v>0</v>
      </c>
      <c r="PS65" s="471">
        <f t="shared" si="488"/>
        <v>0</v>
      </c>
      <c r="PT65" s="471">
        <f t="shared" si="488"/>
        <v>0</v>
      </c>
      <c r="PU65" s="471">
        <f t="shared" si="488"/>
        <v>0</v>
      </c>
      <c r="PV65" s="471">
        <f t="shared" si="488"/>
        <v>0</v>
      </c>
      <c r="PW65" s="471">
        <f t="shared" si="488"/>
        <v>0</v>
      </c>
      <c r="PX65" s="471">
        <f t="shared" si="488"/>
        <v>0</v>
      </c>
      <c r="PY65" s="471">
        <f t="shared" si="488"/>
        <v>0</v>
      </c>
      <c r="PZ65" s="471">
        <f t="shared" si="488"/>
        <v>0</v>
      </c>
      <c r="QA65" s="471">
        <f t="shared" si="488"/>
        <v>0</v>
      </c>
      <c r="QB65" s="471">
        <f t="shared" si="488"/>
        <v>0</v>
      </c>
      <c r="QC65" s="471">
        <f t="shared" si="488"/>
        <v>0</v>
      </c>
      <c r="QD65" s="471">
        <f t="shared" si="488"/>
        <v>0</v>
      </c>
      <c r="QE65" s="471">
        <f t="shared" si="489"/>
        <v>0</v>
      </c>
      <c r="QF65" s="471">
        <f t="shared" si="489"/>
        <v>0</v>
      </c>
      <c r="QG65" s="471">
        <f t="shared" si="489"/>
        <v>0</v>
      </c>
      <c r="QH65" s="471">
        <f t="shared" si="489"/>
        <v>0</v>
      </c>
      <c r="QI65" s="471">
        <f t="shared" si="489"/>
        <v>0</v>
      </c>
      <c r="QJ65" s="471">
        <f t="shared" si="489"/>
        <v>0</v>
      </c>
      <c r="QK65" s="471">
        <f t="shared" si="489"/>
        <v>0</v>
      </c>
      <c r="QL65" s="471">
        <f t="shared" si="489"/>
        <v>0</v>
      </c>
      <c r="QM65" s="471">
        <f t="shared" si="489"/>
        <v>0</v>
      </c>
      <c r="QN65" s="471">
        <f t="shared" si="489"/>
        <v>0</v>
      </c>
      <c r="QO65" s="471">
        <f t="shared" si="489"/>
        <v>0</v>
      </c>
      <c r="QP65" s="471">
        <f t="shared" si="489"/>
        <v>0</v>
      </c>
      <c r="QQ65" s="471">
        <f t="shared" si="489"/>
        <v>0</v>
      </c>
      <c r="QR65" s="471">
        <f t="shared" si="489"/>
        <v>0</v>
      </c>
      <c r="QS65" s="471">
        <f t="shared" si="489"/>
        <v>0</v>
      </c>
      <c r="QT65" s="471">
        <f t="shared" si="489"/>
        <v>0</v>
      </c>
      <c r="QU65" s="471">
        <f t="shared" si="490"/>
        <v>0</v>
      </c>
      <c r="QV65" s="471">
        <f t="shared" si="490"/>
        <v>0</v>
      </c>
      <c r="QW65" s="471">
        <f t="shared" si="490"/>
        <v>0</v>
      </c>
      <c r="QX65" s="471">
        <f t="shared" si="490"/>
        <v>0</v>
      </c>
      <c r="QY65" s="471">
        <f t="shared" si="490"/>
        <v>0</v>
      </c>
      <c r="QZ65" s="471">
        <f t="shared" si="490"/>
        <v>0</v>
      </c>
      <c r="RA65" s="471">
        <f t="shared" si="490"/>
        <v>0</v>
      </c>
      <c r="RB65" s="471">
        <f t="shared" si="490"/>
        <v>0</v>
      </c>
      <c r="RC65" s="471">
        <f t="shared" si="490"/>
        <v>0</v>
      </c>
      <c r="RD65" s="471">
        <f t="shared" si="490"/>
        <v>0</v>
      </c>
      <c r="RE65" s="471">
        <f t="shared" si="490"/>
        <v>0</v>
      </c>
      <c r="RF65" s="471">
        <f t="shared" si="490"/>
        <v>0</v>
      </c>
      <c r="RG65" s="471">
        <f t="shared" si="490"/>
        <v>0</v>
      </c>
      <c r="RH65" s="471">
        <f t="shared" si="490"/>
        <v>0</v>
      </c>
      <c r="RI65" s="471">
        <f t="shared" si="490"/>
        <v>0</v>
      </c>
      <c r="RJ65" s="471">
        <f t="shared" si="490"/>
        <v>0</v>
      </c>
      <c r="RK65" s="471">
        <f t="shared" si="491"/>
        <v>0</v>
      </c>
      <c r="RL65" s="471">
        <f t="shared" si="491"/>
        <v>0</v>
      </c>
      <c r="RM65" s="471">
        <f t="shared" si="491"/>
        <v>0</v>
      </c>
      <c r="RN65" s="471">
        <f t="shared" si="491"/>
        <v>0</v>
      </c>
      <c r="RO65" s="471">
        <f t="shared" si="491"/>
        <v>0</v>
      </c>
      <c r="RP65" s="471">
        <f t="shared" si="491"/>
        <v>0</v>
      </c>
      <c r="RQ65" s="471">
        <f t="shared" si="491"/>
        <v>0</v>
      </c>
      <c r="RR65" s="471">
        <f t="shared" si="491"/>
        <v>0</v>
      </c>
      <c r="RS65" s="471">
        <f t="shared" si="491"/>
        <v>0</v>
      </c>
      <c r="RT65" s="471">
        <f t="shared" si="491"/>
        <v>0</v>
      </c>
      <c r="RU65" s="471">
        <f t="shared" si="491"/>
        <v>0</v>
      </c>
      <c r="RV65" s="471">
        <f t="shared" si="491"/>
        <v>0</v>
      </c>
      <c r="RW65" s="471">
        <f t="shared" si="491"/>
        <v>0</v>
      </c>
      <c r="RX65" s="471">
        <f t="shared" si="491"/>
        <v>0</v>
      </c>
      <c r="RY65" s="471">
        <f t="shared" si="491"/>
        <v>0</v>
      </c>
      <c r="RZ65" s="471">
        <f t="shared" si="491"/>
        <v>0</v>
      </c>
      <c r="SA65" s="471">
        <f t="shared" si="492"/>
        <v>0</v>
      </c>
      <c r="SB65" s="471">
        <f t="shared" si="492"/>
        <v>0</v>
      </c>
      <c r="SC65" s="471">
        <f t="shared" si="492"/>
        <v>0</v>
      </c>
      <c r="SD65" s="471">
        <f t="shared" si="492"/>
        <v>0</v>
      </c>
      <c r="SE65" s="471">
        <f t="shared" si="492"/>
        <v>0</v>
      </c>
      <c r="SF65" s="471">
        <f t="shared" si="492"/>
        <v>0</v>
      </c>
      <c r="SG65" s="471">
        <f t="shared" si="492"/>
        <v>0</v>
      </c>
      <c r="SH65" s="471">
        <f t="shared" si="492"/>
        <v>0</v>
      </c>
      <c r="SI65" s="471">
        <f t="shared" si="492"/>
        <v>0</v>
      </c>
      <c r="SJ65" s="471">
        <f t="shared" si="492"/>
        <v>0</v>
      </c>
      <c r="SK65" s="471">
        <f t="shared" si="492"/>
        <v>0</v>
      </c>
      <c r="SL65" s="471">
        <f t="shared" si="492"/>
        <v>0</v>
      </c>
      <c r="SM65" s="471">
        <f t="shared" si="492"/>
        <v>0</v>
      </c>
      <c r="SN65" s="471">
        <f t="shared" si="492"/>
        <v>0</v>
      </c>
      <c r="SO65" s="471">
        <f t="shared" si="492"/>
        <v>0</v>
      </c>
      <c r="SP65" s="471">
        <f t="shared" si="492"/>
        <v>0</v>
      </c>
      <c r="SQ65" s="471">
        <f t="shared" si="493"/>
        <v>0</v>
      </c>
      <c r="SR65" s="471">
        <f t="shared" si="493"/>
        <v>0</v>
      </c>
      <c r="SS65" s="471">
        <f t="shared" si="493"/>
        <v>0</v>
      </c>
      <c r="ST65" s="471">
        <f t="shared" si="493"/>
        <v>0</v>
      </c>
      <c r="SU65" s="471">
        <f t="shared" si="493"/>
        <v>0</v>
      </c>
      <c r="SV65" s="471">
        <f t="shared" si="493"/>
        <v>0</v>
      </c>
      <c r="SW65" s="471">
        <f t="shared" si="493"/>
        <v>0</v>
      </c>
      <c r="SX65" s="471">
        <f t="shared" si="493"/>
        <v>0</v>
      </c>
      <c r="SY65" s="471">
        <f t="shared" si="493"/>
        <v>0</v>
      </c>
      <c r="SZ65" s="471">
        <f t="shared" si="493"/>
        <v>0</v>
      </c>
      <c r="TA65" s="471">
        <f t="shared" si="493"/>
        <v>0</v>
      </c>
      <c r="TB65" s="471">
        <f t="shared" si="493"/>
        <v>0</v>
      </c>
      <c r="TC65" s="471">
        <f t="shared" si="493"/>
        <v>0</v>
      </c>
      <c r="TD65" s="471">
        <f t="shared" si="493"/>
        <v>0</v>
      </c>
      <c r="TE65" s="471">
        <f t="shared" si="493"/>
        <v>0</v>
      </c>
      <c r="TF65" s="471">
        <f t="shared" si="493"/>
        <v>0</v>
      </c>
      <c r="TG65" s="471">
        <f t="shared" si="494"/>
        <v>0</v>
      </c>
      <c r="TH65" s="471">
        <f t="shared" si="494"/>
        <v>0</v>
      </c>
      <c r="TI65" s="471">
        <f t="shared" si="494"/>
        <v>0</v>
      </c>
      <c r="TJ65" s="471">
        <f t="shared" si="494"/>
        <v>0</v>
      </c>
      <c r="TK65" s="471">
        <f t="shared" si="494"/>
        <v>0</v>
      </c>
      <c r="TL65" s="471">
        <f t="shared" si="494"/>
        <v>0</v>
      </c>
      <c r="TM65" s="471">
        <f t="shared" si="494"/>
        <v>0</v>
      </c>
      <c r="TN65" s="471">
        <f t="shared" si="494"/>
        <v>0</v>
      </c>
      <c r="TO65" s="471">
        <f t="shared" si="494"/>
        <v>0</v>
      </c>
      <c r="TP65" s="471">
        <f t="shared" si="494"/>
        <v>0</v>
      </c>
      <c r="TQ65" s="471">
        <f t="shared" si="494"/>
        <v>0</v>
      </c>
      <c r="TR65" s="471">
        <f t="shared" si="494"/>
        <v>0</v>
      </c>
      <c r="TS65" s="471">
        <f t="shared" si="494"/>
        <v>0</v>
      </c>
      <c r="TT65" s="471">
        <f t="shared" si="494"/>
        <v>0</v>
      </c>
      <c r="TU65" s="471">
        <f t="shared" si="494"/>
        <v>0</v>
      </c>
      <c r="TV65" s="471">
        <f t="shared" si="494"/>
        <v>0</v>
      </c>
      <c r="TW65" s="471">
        <f t="shared" si="495"/>
        <v>0</v>
      </c>
      <c r="TX65" s="471">
        <f t="shared" si="495"/>
        <v>0</v>
      </c>
      <c r="TY65" s="471">
        <f t="shared" si="495"/>
        <v>0</v>
      </c>
      <c r="TZ65" s="471">
        <f t="shared" si="495"/>
        <v>0</v>
      </c>
      <c r="UA65" s="471">
        <f t="shared" si="495"/>
        <v>0</v>
      </c>
      <c r="UB65" s="471">
        <f t="shared" si="495"/>
        <v>0</v>
      </c>
      <c r="UC65" s="471">
        <f t="shared" si="495"/>
        <v>0</v>
      </c>
      <c r="UD65" s="471">
        <f t="shared" si="495"/>
        <v>0</v>
      </c>
      <c r="UE65" s="471">
        <f t="shared" si="495"/>
        <v>0</v>
      </c>
      <c r="UF65" s="471">
        <f t="shared" si="495"/>
        <v>0</v>
      </c>
      <c r="UG65" s="471">
        <f t="shared" si="495"/>
        <v>0</v>
      </c>
      <c r="UH65" s="471">
        <f t="shared" si="495"/>
        <v>0</v>
      </c>
      <c r="UI65" s="471">
        <f t="shared" si="495"/>
        <v>0</v>
      </c>
      <c r="UJ65" s="471">
        <f t="shared" si="495"/>
        <v>0</v>
      </c>
      <c r="UK65" s="471">
        <f t="shared" si="495"/>
        <v>0</v>
      </c>
      <c r="UL65" s="471">
        <f t="shared" si="495"/>
        <v>0</v>
      </c>
      <c r="UM65" s="471">
        <f t="shared" si="496"/>
        <v>0</v>
      </c>
      <c r="UN65" s="471">
        <f t="shared" si="496"/>
        <v>0</v>
      </c>
      <c r="UO65" s="471">
        <f t="shared" si="496"/>
        <v>0</v>
      </c>
      <c r="UP65" s="471">
        <f t="shared" si="496"/>
        <v>0</v>
      </c>
      <c r="UQ65" s="471">
        <f t="shared" si="496"/>
        <v>0</v>
      </c>
      <c r="UR65" s="471">
        <f t="shared" si="496"/>
        <v>0</v>
      </c>
      <c r="US65" s="471">
        <f t="shared" si="496"/>
        <v>0</v>
      </c>
      <c r="UT65" s="471">
        <f t="shared" si="496"/>
        <v>0</v>
      </c>
      <c r="UU65" s="471">
        <f t="shared" si="496"/>
        <v>0</v>
      </c>
      <c r="UV65" s="471">
        <f t="shared" si="496"/>
        <v>0</v>
      </c>
      <c r="UW65" s="471">
        <f t="shared" si="496"/>
        <v>0</v>
      </c>
      <c r="UX65" s="471">
        <f t="shared" si="496"/>
        <v>0</v>
      </c>
      <c r="UY65" s="471">
        <f t="shared" si="496"/>
        <v>0</v>
      </c>
      <c r="UZ65" s="471">
        <f t="shared" si="496"/>
        <v>0</v>
      </c>
      <c r="VA65" s="471">
        <f t="shared" si="496"/>
        <v>0</v>
      </c>
      <c r="VB65" s="471">
        <f t="shared" si="496"/>
        <v>0</v>
      </c>
      <c r="VC65" s="471">
        <f t="shared" si="497"/>
        <v>0</v>
      </c>
      <c r="VD65" s="471">
        <f t="shared" si="497"/>
        <v>0</v>
      </c>
      <c r="VE65" s="471">
        <f t="shared" si="497"/>
        <v>0</v>
      </c>
      <c r="VF65" s="471">
        <f t="shared" si="497"/>
        <v>0</v>
      </c>
      <c r="VG65" s="471">
        <f t="shared" si="497"/>
        <v>0</v>
      </c>
      <c r="VH65" s="471">
        <f t="shared" si="497"/>
        <v>0</v>
      </c>
      <c r="VI65" s="471">
        <f t="shared" si="497"/>
        <v>0</v>
      </c>
      <c r="VJ65" s="471">
        <f t="shared" si="497"/>
        <v>0</v>
      </c>
      <c r="VK65" s="471">
        <f t="shared" si="497"/>
        <v>0</v>
      </c>
      <c r="VL65" s="471">
        <f t="shared" si="497"/>
        <v>0</v>
      </c>
      <c r="VM65" s="471">
        <f t="shared" si="497"/>
        <v>0</v>
      </c>
      <c r="VN65" s="471">
        <f t="shared" si="497"/>
        <v>0</v>
      </c>
      <c r="VO65" s="471">
        <f t="shared" si="497"/>
        <v>0</v>
      </c>
      <c r="VP65" s="471">
        <f t="shared" si="497"/>
        <v>0</v>
      </c>
      <c r="VQ65" s="471">
        <f t="shared" si="497"/>
        <v>0</v>
      </c>
      <c r="VR65" s="471">
        <f t="shared" si="497"/>
        <v>0</v>
      </c>
      <c r="VS65" s="471">
        <f t="shared" si="498"/>
        <v>0</v>
      </c>
      <c r="VT65" s="471">
        <f t="shared" si="498"/>
        <v>0</v>
      </c>
      <c r="VU65" s="471">
        <f t="shared" si="498"/>
        <v>0</v>
      </c>
      <c r="VV65" s="471">
        <f t="shared" si="498"/>
        <v>0</v>
      </c>
      <c r="VW65" s="471">
        <f t="shared" si="498"/>
        <v>0</v>
      </c>
      <c r="VX65" s="471">
        <f t="shared" si="498"/>
        <v>0</v>
      </c>
      <c r="VY65" s="471">
        <f t="shared" si="498"/>
        <v>0</v>
      </c>
      <c r="VZ65" s="471">
        <f t="shared" si="498"/>
        <v>0</v>
      </c>
      <c r="WA65" s="471">
        <f t="shared" si="498"/>
        <v>0</v>
      </c>
      <c r="WB65" s="471">
        <f t="shared" si="498"/>
        <v>0</v>
      </c>
      <c r="WC65" s="471">
        <f t="shared" si="498"/>
        <v>0</v>
      </c>
      <c r="WD65" s="471">
        <f t="shared" si="498"/>
        <v>0</v>
      </c>
    </row>
    <row r="66" spans="1:602" x14ac:dyDescent="0.35">
      <c r="A66" s="29"/>
      <c r="B66" s="29">
        <f t="shared" si="359"/>
        <v>35</v>
      </c>
      <c r="C66" s="29" t="s">
        <v>3</v>
      </c>
      <c r="D66" s="29" t="s">
        <v>100</v>
      </c>
      <c r="E66" s="69">
        <f>INDEX('Current RAP - 2024-25 Cycle'!$K:$K,MATCH('24-25 Projection - RAP Tendered'!$D66,'Current RAP - 2024-25 Cycle'!$C:$C,0),1)</f>
        <v>22674283.710000001</v>
      </c>
      <c r="F66" s="69">
        <f>INDEX('Current RAP - 2024-25 Cycle'!$G:$G,MATCH('24-25 Projection - RAP Tendered'!$D66,'Current RAP - 2024-25 Cycle'!$C:$C,0),1)</f>
        <v>13881358.170000002</v>
      </c>
      <c r="G66" s="69">
        <f t="shared" si="345"/>
        <v>8792925.5399999991</v>
      </c>
      <c r="H66" s="69">
        <f t="shared" si="360"/>
        <v>13881358.170000002</v>
      </c>
      <c r="I66" s="32">
        <v>45474</v>
      </c>
      <c r="J66" s="32">
        <v>45838</v>
      </c>
      <c r="K66" s="29" t="str">
        <f>INDEX('Current RAP - 2024-25 Cycle'!$D:$D,MATCH('24-25 Projection - RAP Tendered'!$D66,'Current RAP - 2024-25 Cycle'!$C:$C,0),1)</f>
        <v>IPCA</v>
      </c>
      <c r="L66" s="32" t="s">
        <v>10</v>
      </c>
      <c r="M66" s="32" t="s">
        <v>10</v>
      </c>
      <c r="N66" s="81">
        <v>0</v>
      </c>
      <c r="O66" s="81">
        <v>0</v>
      </c>
      <c r="P66" s="69">
        <f>IFERROR(INDEX('Tendered, Ruling 920-2025'!$F$19:$F$31,MATCH($D66,'Tendered, Ruling 920-2025'!$C$19:$C$31,0))-INDEX('Tendered, Ruling 920-2025'!$D$19:$D$31,MATCH($D66,'Tendered, Ruling 920-2025'!$C$19:$C$31,0)),0)</f>
        <v>319.71000000089407</v>
      </c>
      <c r="Q66" s="32">
        <f>INDEX('Current RAP - 2024-25 Cycle'!$L:$L,MATCH('24-25 Projection - RAP Tendered'!$D66,'Current RAP - 2024-25 Cycle'!$C:$C,0),1)</f>
        <v>39841</v>
      </c>
      <c r="R66" s="32">
        <f>INDEX('Current RAP - 2024-25 Cycle'!$M:$M,MATCH('24-25 Projection - RAP Tendered'!$D66,'Current RAP - 2024-25 Cycle'!$C:$C,0),1)</f>
        <v>50798</v>
      </c>
      <c r="S66" s="29"/>
      <c r="T66" s="29" t="str">
        <f t="shared" si="346"/>
        <v>002/2009</v>
      </c>
      <c r="U66" s="36">
        <f t="shared" si="452"/>
        <v>22.674283709999997</v>
      </c>
      <c r="V66" s="36">
        <f t="shared" si="452"/>
        <v>22.674603419999997</v>
      </c>
      <c r="W66" s="36">
        <f t="shared" si="452"/>
        <v>22.674603419999997</v>
      </c>
      <c r="X66" s="36">
        <f t="shared" si="452"/>
        <v>22.674603419999997</v>
      </c>
      <c r="Y66" s="36">
        <f t="shared" si="452"/>
        <v>22.674603419999997</v>
      </c>
      <c r="Z66" s="36">
        <f t="shared" si="452"/>
        <v>22.674603419999997</v>
      </c>
      <c r="AA66" s="36">
        <f t="shared" si="452"/>
        <v>22.674603419999997</v>
      </c>
      <c r="AB66" s="36">
        <f t="shared" si="452"/>
        <v>22.674603419999997</v>
      </c>
      <c r="AC66" s="36">
        <f t="shared" si="452"/>
        <v>22.674603419999997</v>
      </c>
      <c r="AD66" s="36">
        <f t="shared" si="452"/>
        <v>22.674603419999997</v>
      </c>
      <c r="AE66" s="36">
        <f t="shared" si="452"/>
        <v>22.674603419999997</v>
      </c>
      <c r="AF66" s="36">
        <f t="shared" si="452"/>
        <v>22.674603419999997</v>
      </c>
      <c r="AG66" s="36">
        <f t="shared" si="452"/>
        <v>22.674603419999997</v>
      </c>
      <c r="AH66" s="36">
        <f t="shared" si="452"/>
        <v>22.674603419999997</v>
      </c>
      <c r="AI66" s="36">
        <f t="shared" si="452"/>
        <v>13.043992290000002</v>
      </c>
      <c r="AJ66" s="36">
        <f t="shared" si="452"/>
        <v>0</v>
      </c>
      <c r="AK66" s="36">
        <f t="shared" si="449"/>
        <v>0</v>
      </c>
      <c r="AL66" s="36">
        <f t="shared" si="449"/>
        <v>0</v>
      </c>
      <c r="AM66" s="36">
        <f t="shared" si="449"/>
        <v>0</v>
      </c>
      <c r="AN66" s="36">
        <f t="shared" si="449"/>
        <v>0</v>
      </c>
      <c r="AO66" s="36">
        <f t="shared" si="449"/>
        <v>0</v>
      </c>
      <c r="AP66" s="36">
        <f t="shared" si="449"/>
        <v>0</v>
      </c>
      <c r="AQ66" s="36">
        <f t="shared" si="449"/>
        <v>0</v>
      </c>
      <c r="AR66" s="36">
        <f t="shared" si="449"/>
        <v>0</v>
      </c>
      <c r="AS66" s="36">
        <f t="shared" si="455"/>
        <v>0</v>
      </c>
      <c r="AT66" s="36">
        <f t="shared" si="455"/>
        <v>0</v>
      </c>
      <c r="AU66" s="36">
        <f t="shared" si="455"/>
        <v>0</v>
      </c>
      <c r="AV66" s="36">
        <f t="shared" si="455"/>
        <v>0</v>
      </c>
      <c r="AW66" s="36">
        <f t="shared" si="455"/>
        <v>0</v>
      </c>
      <c r="AX66" s="36">
        <f t="shared" si="455"/>
        <v>0</v>
      </c>
      <c r="AY66" s="36">
        <f t="shared" si="455"/>
        <v>0</v>
      </c>
      <c r="AZ66" s="36">
        <f t="shared" si="455"/>
        <v>0</v>
      </c>
      <c r="BA66" s="36">
        <f t="shared" si="455"/>
        <v>0</v>
      </c>
      <c r="BB66" s="36">
        <f t="shared" si="455"/>
        <v>0</v>
      </c>
      <c r="BD66" s="29" t="str">
        <f t="shared" si="348"/>
        <v>002/2009</v>
      </c>
      <c r="BE66" s="36">
        <f t="shared" si="436"/>
        <v>5.6685709275000002</v>
      </c>
      <c r="BF66" s="36">
        <f t="shared" si="436"/>
        <v>5.6685709275000002</v>
      </c>
      <c r="BG66" s="36">
        <f t="shared" si="436"/>
        <v>5.6685709275000002</v>
      </c>
      <c r="BH66" s="36">
        <f t="shared" si="436"/>
        <v>5.6685709275000002</v>
      </c>
      <c r="BI66" s="36">
        <f t="shared" si="436"/>
        <v>5.668650855000001</v>
      </c>
      <c r="BJ66" s="36">
        <f t="shared" si="436"/>
        <v>5.668650855000001</v>
      </c>
      <c r="BK66" s="36">
        <f t="shared" si="436"/>
        <v>5.668650855000001</v>
      </c>
      <c r="BL66" s="36">
        <f t="shared" si="436"/>
        <v>5.668650855000001</v>
      </c>
      <c r="BM66" s="36">
        <f t="shared" si="436"/>
        <v>5.668650855000001</v>
      </c>
      <c r="BN66" s="36">
        <f t="shared" si="436"/>
        <v>5.668650855000001</v>
      </c>
      <c r="BO66" s="36">
        <f t="shared" si="436"/>
        <v>5.668650855000001</v>
      </c>
      <c r="BP66" s="36">
        <f t="shared" si="436"/>
        <v>5.668650855000001</v>
      </c>
      <c r="BQ66" s="36">
        <f t="shared" si="436"/>
        <v>5.668650855000001</v>
      </c>
      <c r="BR66" s="36">
        <f t="shared" si="436"/>
        <v>5.668650855000001</v>
      </c>
      <c r="BS66" s="36">
        <f t="shared" si="436"/>
        <v>5.668650855000001</v>
      </c>
      <c r="BT66" s="36">
        <f t="shared" si="436"/>
        <v>5.668650855000001</v>
      </c>
      <c r="BU66" s="36">
        <f t="shared" si="453"/>
        <v>5.668650855000001</v>
      </c>
      <c r="BV66" s="36">
        <f t="shared" si="453"/>
        <v>5.668650855000001</v>
      </c>
      <c r="BW66" s="36">
        <f t="shared" si="453"/>
        <v>5.668650855000001</v>
      </c>
      <c r="BX66" s="36">
        <f t="shared" si="453"/>
        <v>5.668650855000001</v>
      </c>
      <c r="BY66" s="36">
        <f t="shared" si="453"/>
        <v>5.668650855000001</v>
      </c>
      <c r="BZ66" s="36">
        <f t="shared" si="453"/>
        <v>5.668650855000001</v>
      </c>
      <c r="CA66" s="36">
        <f t="shared" si="453"/>
        <v>5.668650855000001</v>
      </c>
      <c r="CB66" s="36">
        <f t="shared" si="453"/>
        <v>5.668650855000001</v>
      </c>
      <c r="CC66" s="36">
        <f t="shared" si="453"/>
        <v>5.668650855000001</v>
      </c>
      <c r="CD66" s="36">
        <f t="shared" si="453"/>
        <v>5.668650855000001</v>
      </c>
      <c r="CE66" s="36">
        <f t="shared" si="453"/>
        <v>5.668650855000001</v>
      </c>
      <c r="CF66" s="36">
        <f t="shared" si="453"/>
        <v>5.668650855000001</v>
      </c>
      <c r="CG66" s="36">
        <f t="shared" si="453"/>
        <v>5.668650855000001</v>
      </c>
      <c r="CH66" s="36">
        <f t="shared" si="453"/>
        <v>5.668650855000001</v>
      </c>
      <c r="CI66" s="36">
        <f t="shared" si="453"/>
        <v>5.668650855000001</v>
      </c>
      <c r="CJ66" s="36">
        <f t="shared" si="453"/>
        <v>5.668650855000001</v>
      </c>
      <c r="CK66" s="36">
        <f t="shared" si="450"/>
        <v>5.668650855000001</v>
      </c>
      <c r="CL66" s="36">
        <f t="shared" si="450"/>
        <v>5.668650855000001</v>
      </c>
      <c r="CM66" s="36">
        <f t="shared" si="450"/>
        <v>5.668650855000001</v>
      </c>
      <c r="CN66" s="36">
        <f t="shared" si="450"/>
        <v>5.668650855000001</v>
      </c>
      <c r="CO66" s="36">
        <f t="shared" si="450"/>
        <v>5.668650855000001</v>
      </c>
      <c r="CP66" s="36">
        <f t="shared" si="450"/>
        <v>5.668650855000001</v>
      </c>
      <c r="CQ66" s="36">
        <f t="shared" si="450"/>
        <v>5.668650855000001</v>
      </c>
      <c r="CR66" s="36">
        <f t="shared" si="450"/>
        <v>5.668650855000001</v>
      </c>
      <c r="CS66" s="36">
        <f t="shared" si="450"/>
        <v>5.668650855000001</v>
      </c>
      <c r="CT66" s="36">
        <f t="shared" si="450"/>
        <v>5.668650855000001</v>
      </c>
      <c r="CU66" s="36">
        <f t="shared" si="450"/>
        <v>5.668650855000001</v>
      </c>
      <c r="CV66" s="36">
        <f t="shared" si="450"/>
        <v>5.668650855000001</v>
      </c>
      <c r="CW66" s="36">
        <f t="shared" si="450"/>
        <v>5.668650855000001</v>
      </c>
      <c r="CX66" s="36">
        <f t="shared" si="450"/>
        <v>5.668650855000001</v>
      </c>
      <c r="CY66" s="36">
        <f t="shared" si="450"/>
        <v>5.668650855000001</v>
      </c>
      <c r="CZ66" s="36">
        <f t="shared" si="451"/>
        <v>5.668650855000001</v>
      </c>
      <c r="DA66" s="36">
        <f t="shared" si="451"/>
        <v>5.668650855000001</v>
      </c>
      <c r="DB66" s="36">
        <f t="shared" si="451"/>
        <v>5.668650855000001</v>
      </c>
      <c r="DC66" s="36">
        <f t="shared" si="451"/>
        <v>5.668650855000001</v>
      </c>
      <c r="DD66" s="36">
        <f t="shared" si="451"/>
        <v>5.668650855000001</v>
      </c>
      <c r="DE66" s="36">
        <f t="shared" si="451"/>
        <v>5.668650855000001</v>
      </c>
      <c r="DF66" s="36">
        <f t="shared" si="451"/>
        <v>5.668650855000001</v>
      </c>
      <c r="DG66" s="36">
        <f t="shared" si="451"/>
        <v>5.668650855000001</v>
      </c>
      <c r="DH66" s="36">
        <f t="shared" si="451"/>
        <v>5.668650855000001</v>
      </c>
      <c r="DI66" s="36">
        <f t="shared" si="451"/>
        <v>5.668650855000001</v>
      </c>
      <c r="DJ66" s="36">
        <f t="shared" si="451"/>
        <v>5.668650855000001</v>
      </c>
      <c r="DK66" s="36">
        <f t="shared" si="451"/>
        <v>1.7066905800000001</v>
      </c>
      <c r="DL66" s="36">
        <f t="shared" si="451"/>
        <v>0</v>
      </c>
      <c r="DM66" s="36">
        <f t="shared" si="451"/>
        <v>0</v>
      </c>
      <c r="DN66" s="36">
        <f t="shared" si="451"/>
        <v>0</v>
      </c>
      <c r="DO66" s="36">
        <f t="shared" si="451"/>
        <v>0</v>
      </c>
      <c r="DP66" s="36">
        <f t="shared" si="416"/>
        <v>0</v>
      </c>
      <c r="DQ66" s="36">
        <f t="shared" si="456"/>
        <v>0</v>
      </c>
      <c r="DR66" s="36">
        <f t="shared" si="456"/>
        <v>0</v>
      </c>
      <c r="DS66" s="36">
        <f t="shared" si="456"/>
        <v>0</v>
      </c>
      <c r="DT66" s="36">
        <f t="shared" si="456"/>
        <v>0</v>
      </c>
      <c r="DU66" s="36">
        <f t="shared" si="456"/>
        <v>0</v>
      </c>
      <c r="DV66" s="36">
        <f t="shared" si="456"/>
        <v>0</v>
      </c>
      <c r="DW66" s="36">
        <f t="shared" si="456"/>
        <v>0</v>
      </c>
      <c r="DX66" s="36">
        <f t="shared" si="456"/>
        <v>0</v>
      </c>
      <c r="DY66" s="36">
        <f t="shared" si="456"/>
        <v>0</v>
      </c>
      <c r="DZ66" s="36">
        <f t="shared" si="456"/>
        <v>0</v>
      </c>
      <c r="EA66" s="36">
        <f t="shared" si="456"/>
        <v>0</v>
      </c>
      <c r="EB66" s="36">
        <f t="shared" si="456"/>
        <v>0</v>
      </c>
      <c r="EC66" s="36">
        <f t="shared" si="456"/>
        <v>0</v>
      </c>
      <c r="ED66" s="36">
        <f t="shared" si="456"/>
        <v>0</v>
      </c>
      <c r="EE66" s="36">
        <f t="shared" si="456"/>
        <v>0</v>
      </c>
      <c r="EF66" s="36">
        <f t="shared" si="456"/>
        <v>0</v>
      </c>
      <c r="EG66" s="36">
        <f t="shared" si="502"/>
        <v>0</v>
      </c>
      <c r="EH66" s="36">
        <f t="shared" si="502"/>
        <v>0</v>
      </c>
      <c r="EI66" s="36">
        <f t="shared" si="502"/>
        <v>0</v>
      </c>
      <c r="EJ66" s="36">
        <f t="shared" si="502"/>
        <v>0</v>
      </c>
      <c r="EK66" s="36">
        <f t="shared" si="502"/>
        <v>0</v>
      </c>
      <c r="EL66" s="36">
        <f t="shared" si="502"/>
        <v>0</v>
      </c>
      <c r="EM66" s="36">
        <f t="shared" si="502"/>
        <v>0</v>
      </c>
      <c r="EN66" s="36">
        <f t="shared" si="502"/>
        <v>0</v>
      </c>
      <c r="EO66" s="36">
        <f t="shared" si="502"/>
        <v>0</v>
      </c>
      <c r="EP66" s="36">
        <f t="shared" si="502"/>
        <v>0</v>
      </c>
      <c r="EQ66" s="36">
        <f t="shared" si="502"/>
        <v>0</v>
      </c>
      <c r="ER66" s="36">
        <f t="shared" si="502"/>
        <v>0</v>
      </c>
      <c r="ES66" s="36">
        <f t="shared" si="502"/>
        <v>0</v>
      </c>
      <c r="ET66" s="36">
        <f t="shared" si="502"/>
        <v>0</v>
      </c>
      <c r="EU66" s="36">
        <f t="shared" si="502"/>
        <v>0</v>
      </c>
      <c r="EV66" s="36">
        <f t="shared" si="502"/>
        <v>0</v>
      </c>
      <c r="EW66" s="36">
        <f t="shared" si="499"/>
        <v>0</v>
      </c>
      <c r="EX66" s="36">
        <f t="shared" si="499"/>
        <v>0</v>
      </c>
      <c r="EY66" s="36">
        <f t="shared" si="499"/>
        <v>0</v>
      </c>
      <c r="EZ66" s="36">
        <f t="shared" si="499"/>
        <v>0</v>
      </c>
      <c r="FA66" s="36">
        <f t="shared" si="499"/>
        <v>0</v>
      </c>
      <c r="FB66" s="36">
        <f t="shared" si="499"/>
        <v>0</v>
      </c>
      <c r="FC66" s="36">
        <f t="shared" si="499"/>
        <v>0</v>
      </c>
      <c r="FD66" s="36">
        <f t="shared" si="499"/>
        <v>0</v>
      </c>
      <c r="FE66" s="36">
        <f t="shared" si="499"/>
        <v>0</v>
      </c>
      <c r="FF66" s="36">
        <f t="shared" si="499"/>
        <v>0</v>
      </c>
      <c r="FG66" s="36">
        <f t="shared" si="499"/>
        <v>0</v>
      </c>
      <c r="FH66" s="36">
        <f t="shared" si="499"/>
        <v>0</v>
      </c>
      <c r="FI66" s="36">
        <f t="shared" si="499"/>
        <v>0</v>
      </c>
      <c r="FJ66" s="36">
        <f t="shared" si="499"/>
        <v>0</v>
      </c>
      <c r="FK66" s="36">
        <f t="shared" si="499"/>
        <v>0</v>
      </c>
      <c r="FL66" s="36">
        <f t="shared" si="499"/>
        <v>0</v>
      </c>
      <c r="FM66" s="36">
        <f t="shared" si="500"/>
        <v>0</v>
      </c>
      <c r="FN66" s="36">
        <f t="shared" si="500"/>
        <v>0</v>
      </c>
      <c r="FO66" s="36">
        <f t="shared" si="500"/>
        <v>0</v>
      </c>
      <c r="FP66" s="36">
        <f t="shared" si="500"/>
        <v>0</v>
      </c>
      <c r="FQ66" s="36">
        <f t="shared" si="500"/>
        <v>0</v>
      </c>
      <c r="FR66" s="36">
        <f t="shared" si="500"/>
        <v>0</v>
      </c>
      <c r="FS66" s="36">
        <f t="shared" si="500"/>
        <v>0</v>
      </c>
      <c r="FT66" s="36">
        <f t="shared" si="500"/>
        <v>0</v>
      </c>
      <c r="FU66" s="36">
        <f t="shared" si="500"/>
        <v>0</v>
      </c>
      <c r="FV66" s="36">
        <f t="shared" si="500"/>
        <v>0</v>
      </c>
      <c r="FW66" s="36">
        <f t="shared" si="500"/>
        <v>0</v>
      </c>
      <c r="FX66" s="36">
        <f t="shared" si="500"/>
        <v>0</v>
      </c>
      <c r="FY66" s="36">
        <f t="shared" si="500"/>
        <v>0</v>
      </c>
      <c r="FZ66" s="36">
        <f t="shared" si="500"/>
        <v>0</v>
      </c>
      <c r="GA66" s="36">
        <f t="shared" si="500"/>
        <v>0</v>
      </c>
      <c r="GB66" s="36">
        <f t="shared" si="501"/>
        <v>0</v>
      </c>
      <c r="GC66" s="36">
        <f t="shared" si="501"/>
        <v>0</v>
      </c>
      <c r="GD66" s="36">
        <f t="shared" si="501"/>
        <v>0</v>
      </c>
      <c r="GE66" s="36">
        <f t="shared" si="501"/>
        <v>0</v>
      </c>
      <c r="GF66" s="36">
        <f t="shared" si="501"/>
        <v>0</v>
      </c>
      <c r="GG66" s="36">
        <f t="shared" si="501"/>
        <v>0</v>
      </c>
      <c r="GH66" s="36">
        <f t="shared" si="501"/>
        <v>0</v>
      </c>
      <c r="GI66" s="36">
        <f t="shared" si="501"/>
        <v>0</v>
      </c>
      <c r="GJ66" s="36">
        <f t="shared" si="501"/>
        <v>0</v>
      </c>
      <c r="GL66" s="29" t="str">
        <f t="shared" si="350"/>
        <v>002/2009</v>
      </c>
      <c r="GM66" s="263">
        <f t="shared" si="423"/>
        <v>1.8895236425000002</v>
      </c>
      <c r="GN66" s="263">
        <f t="shared" si="423"/>
        <v>1.8895236425000002</v>
      </c>
      <c r="GO66" s="263">
        <f t="shared" si="423"/>
        <v>1.8895236425000002</v>
      </c>
      <c r="GP66" s="263">
        <f t="shared" si="423"/>
        <v>1.8895236425000002</v>
      </c>
      <c r="GQ66" s="263">
        <f t="shared" si="423"/>
        <v>1.8895236425000002</v>
      </c>
      <c r="GR66" s="263">
        <f t="shared" si="423"/>
        <v>1.8895236425000002</v>
      </c>
      <c r="GS66" s="263">
        <f t="shared" si="423"/>
        <v>1.8895236425000002</v>
      </c>
      <c r="GT66" s="263">
        <f t="shared" si="423"/>
        <v>1.8895236425000002</v>
      </c>
      <c r="GU66" s="263">
        <f t="shared" si="423"/>
        <v>1.8895236425000002</v>
      </c>
      <c r="GV66" s="263">
        <f t="shared" si="423"/>
        <v>1.8895236425000002</v>
      </c>
      <c r="GW66" s="263">
        <f t="shared" si="423"/>
        <v>1.8895236425000002</v>
      </c>
      <c r="GX66" s="263">
        <f t="shared" si="423"/>
        <v>1.8895236425000002</v>
      </c>
      <c r="GY66" s="471">
        <f t="shared" si="474"/>
        <v>1.8895502850000003</v>
      </c>
      <c r="GZ66" s="471">
        <f t="shared" si="474"/>
        <v>1.8895502850000003</v>
      </c>
      <c r="HA66" s="471">
        <f t="shared" si="474"/>
        <v>1.8895502850000003</v>
      </c>
      <c r="HB66" s="471">
        <f t="shared" si="474"/>
        <v>1.8895502850000003</v>
      </c>
      <c r="HC66" s="471">
        <f t="shared" si="474"/>
        <v>1.8895502850000003</v>
      </c>
      <c r="HD66" s="471">
        <f t="shared" si="474"/>
        <v>1.8895502850000003</v>
      </c>
      <c r="HE66" s="471">
        <f t="shared" si="474"/>
        <v>1.8895502850000003</v>
      </c>
      <c r="HF66" s="471">
        <f t="shared" si="474"/>
        <v>1.8895502850000003</v>
      </c>
      <c r="HG66" s="471">
        <f t="shared" si="474"/>
        <v>1.8895502850000003</v>
      </c>
      <c r="HH66" s="471">
        <f t="shared" si="474"/>
        <v>1.8895502850000003</v>
      </c>
      <c r="HI66" s="471">
        <f t="shared" si="474"/>
        <v>1.8895502850000003</v>
      </c>
      <c r="HJ66" s="471">
        <f t="shared" si="474"/>
        <v>1.8895502850000003</v>
      </c>
      <c r="HK66" s="471">
        <f t="shared" si="474"/>
        <v>1.8895502850000003</v>
      </c>
      <c r="HL66" s="471">
        <f t="shared" si="474"/>
        <v>1.8895502850000003</v>
      </c>
      <c r="HM66" s="471">
        <f t="shared" si="474"/>
        <v>1.8895502850000003</v>
      </c>
      <c r="HN66" s="471">
        <f t="shared" si="474"/>
        <v>1.8895502850000003</v>
      </c>
      <c r="HO66" s="471">
        <f t="shared" si="475"/>
        <v>1.8895502850000003</v>
      </c>
      <c r="HP66" s="471">
        <f t="shared" si="475"/>
        <v>1.8895502850000003</v>
      </c>
      <c r="HQ66" s="471">
        <f t="shared" si="475"/>
        <v>1.8895502850000003</v>
      </c>
      <c r="HR66" s="471">
        <f t="shared" si="475"/>
        <v>1.8895502850000003</v>
      </c>
      <c r="HS66" s="471">
        <f t="shared" si="475"/>
        <v>1.8895502850000003</v>
      </c>
      <c r="HT66" s="471">
        <f t="shared" si="475"/>
        <v>1.8895502850000003</v>
      </c>
      <c r="HU66" s="471">
        <f t="shared" si="475"/>
        <v>1.8895502850000003</v>
      </c>
      <c r="HV66" s="471">
        <f t="shared" si="475"/>
        <v>1.8895502850000003</v>
      </c>
      <c r="HW66" s="471">
        <f t="shared" si="475"/>
        <v>1.8895502850000003</v>
      </c>
      <c r="HX66" s="471">
        <f t="shared" si="475"/>
        <v>1.8895502850000003</v>
      </c>
      <c r="HY66" s="471">
        <f t="shared" si="475"/>
        <v>1.8895502850000003</v>
      </c>
      <c r="HZ66" s="471">
        <f t="shared" si="475"/>
        <v>1.8895502850000003</v>
      </c>
      <c r="IA66" s="471">
        <f t="shared" si="475"/>
        <v>1.8895502850000003</v>
      </c>
      <c r="IB66" s="471">
        <f t="shared" si="475"/>
        <v>1.8895502850000003</v>
      </c>
      <c r="IC66" s="471">
        <f t="shared" si="475"/>
        <v>1.8895502850000003</v>
      </c>
      <c r="ID66" s="471">
        <f t="shared" si="475"/>
        <v>1.8895502850000003</v>
      </c>
      <c r="IE66" s="471">
        <f t="shared" si="476"/>
        <v>1.8895502850000003</v>
      </c>
      <c r="IF66" s="471">
        <f t="shared" si="476"/>
        <v>1.8895502850000003</v>
      </c>
      <c r="IG66" s="471">
        <f t="shared" si="476"/>
        <v>1.8895502850000003</v>
      </c>
      <c r="IH66" s="471">
        <f t="shared" si="476"/>
        <v>1.8895502850000003</v>
      </c>
      <c r="II66" s="471">
        <f t="shared" si="476"/>
        <v>1.8895502850000003</v>
      </c>
      <c r="IJ66" s="471">
        <f t="shared" si="476"/>
        <v>1.8895502850000003</v>
      </c>
      <c r="IK66" s="471">
        <f t="shared" si="476"/>
        <v>1.8895502850000003</v>
      </c>
      <c r="IL66" s="471">
        <f t="shared" si="476"/>
        <v>1.8895502850000003</v>
      </c>
      <c r="IM66" s="471">
        <f t="shared" si="476"/>
        <v>1.8895502850000003</v>
      </c>
      <c r="IN66" s="471">
        <f t="shared" si="476"/>
        <v>1.8895502850000003</v>
      </c>
      <c r="IO66" s="471">
        <f t="shared" si="476"/>
        <v>1.8895502850000003</v>
      </c>
      <c r="IP66" s="471">
        <f t="shared" si="476"/>
        <v>1.8895502850000003</v>
      </c>
      <c r="IQ66" s="471">
        <f t="shared" si="476"/>
        <v>1.8895502850000003</v>
      </c>
      <c r="IR66" s="471">
        <f t="shared" si="476"/>
        <v>1.8895502850000003</v>
      </c>
      <c r="IS66" s="471">
        <f t="shared" si="476"/>
        <v>1.8895502850000003</v>
      </c>
      <c r="IT66" s="471">
        <f t="shared" si="476"/>
        <v>1.8895502850000003</v>
      </c>
      <c r="IU66" s="471">
        <f t="shared" si="477"/>
        <v>1.8895502850000003</v>
      </c>
      <c r="IV66" s="471">
        <f t="shared" si="477"/>
        <v>1.8895502850000003</v>
      </c>
      <c r="IW66" s="471">
        <f t="shared" si="477"/>
        <v>1.8895502850000003</v>
      </c>
      <c r="IX66" s="471">
        <f t="shared" si="477"/>
        <v>1.8895502850000003</v>
      </c>
      <c r="IY66" s="471">
        <f t="shared" si="477"/>
        <v>1.8895502850000003</v>
      </c>
      <c r="IZ66" s="471">
        <f t="shared" si="477"/>
        <v>1.8895502850000003</v>
      </c>
      <c r="JA66" s="471">
        <f t="shared" si="477"/>
        <v>1.8895502850000003</v>
      </c>
      <c r="JB66" s="471">
        <f t="shared" si="477"/>
        <v>1.8895502850000003</v>
      </c>
      <c r="JC66" s="471">
        <f t="shared" si="477"/>
        <v>1.8895502850000003</v>
      </c>
      <c r="JD66" s="471">
        <f t="shared" si="477"/>
        <v>1.8895502850000003</v>
      </c>
      <c r="JE66" s="471">
        <f t="shared" si="477"/>
        <v>1.8895502850000003</v>
      </c>
      <c r="JF66" s="471">
        <f t="shared" si="477"/>
        <v>1.8895502850000003</v>
      </c>
      <c r="JG66" s="471">
        <f t="shared" si="477"/>
        <v>1.8895502850000003</v>
      </c>
      <c r="JH66" s="471">
        <f t="shared" si="477"/>
        <v>1.8895502850000003</v>
      </c>
      <c r="JI66" s="471">
        <f t="shared" si="477"/>
        <v>1.8895502850000003</v>
      </c>
      <c r="JJ66" s="471">
        <f t="shared" si="477"/>
        <v>1.8895502850000003</v>
      </c>
      <c r="JK66" s="471">
        <f t="shared" si="478"/>
        <v>1.8895502850000003</v>
      </c>
      <c r="JL66" s="471">
        <f t="shared" si="478"/>
        <v>1.8895502850000003</v>
      </c>
      <c r="JM66" s="471">
        <f t="shared" si="478"/>
        <v>1.8895502850000003</v>
      </c>
      <c r="JN66" s="471">
        <f t="shared" si="478"/>
        <v>1.8895502850000003</v>
      </c>
      <c r="JO66" s="471">
        <f t="shared" si="478"/>
        <v>1.8895502850000003</v>
      </c>
      <c r="JP66" s="471">
        <f t="shared" si="478"/>
        <v>1.8895502850000003</v>
      </c>
      <c r="JQ66" s="471">
        <f t="shared" si="478"/>
        <v>1.8895502850000003</v>
      </c>
      <c r="JR66" s="471">
        <f t="shared" si="478"/>
        <v>1.8895502850000003</v>
      </c>
      <c r="JS66" s="471">
        <f t="shared" si="478"/>
        <v>1.8895502850000003</v>
      </c>
      <c r="JT66" s="471">
        <f t="shared" si="478"/>
        <v>1.8895502850000003</v>
      </c>
      <c r="JU66" s="471">
        <f t="shared" si="478"/>
        <v>1.8895502850000003</v>
      </c>
      <c r="JV66" s="471">
        <f t="shared" si="478"/>
        <v>1.8895502850000003</v>
      </c>
      <c r="JW66" s="471">
        <f t="shared" si="478"/>
        <v>1.8895502850000003</v>
      </c>
      <c r="JX66" s="471">
        <f t="shared" si="478"/>
        <v>1.8895502850000003</v>
      </c>
      <c r="JY66" s="471">
        <f t="shared" si="478"/>
        <v>1.8895502850000003</v>
      </c>
      <c r="JZ66" s="471">
        <f t="shared" si="478"/>
        <v>1.8895502850000003</v>
      </c>
      <c r="KA66" s="471">
        <f t="shared" si="479"/>
        <v>1.8895502850000003</v>
      </c>
      <c r="KB66" s="471">
        <f t="shared" si="479"/>
        <v>1.8895502850000003</v>
      </c>
      <c r="KC66" s="471">
        <f t="shared" si="479"/>
        <v>1.8895502850000003</v>
      </c>
      <c r="KD66" s="471">
        <f t="shared" si="479"/>
        <v>1.8895502850000003</v>
      </c>
      <c r="KE66" s="471">
        <f t="shared" si="479"/>
        <v>1.8895502850000003</v>
      </c>
      <c r="KF66" s="471">
        <f t="shared" si="479"/>
        <v>1.8895502850000003</v>
      </c>
      <c r="KG66" s="471">
        <f t="shared" si="479"/>
        <v>1.8895502850000003</v>
      </c>
      <c r="KH66" s="471">
        <f t="shared" si="479"/>
        <v>1.8895502850000003</v>
      </c>
      <c r="KI66" s="471">
        <f t="shared" si="479"/>
        <v>1.8895502850000003</v>
      </c>
      <c r="KJ66" s="471">
        <f t="shared" si="479"/>
        <v>1.8895502850000003</v>
      </c>
      <c r="KK66" s="471">
        <f t="shared" si="479"/>
        <v>1.8895502850000003</v>
      </c>
      <c r="KL66" s="471">
        <f t="shared" si="479"/>
        <v>1.8895502850000003</v>
      </c>
      <c r="KM66" s="471">
        <f t="shared" si="479"/>
        <v>1.8895502850000003</v>
      </c>
      <c r="KN66" s="471">
        <f t="shared" si="479"/>
        <v>1.8895502850000003</v>
      </c>
      <c r="KO66" s="471">
        <f t="shared" si="479"/>
        <v>1.8895502850000003</v>
      </c>
      <c r="KP66" s="471">
        <f t="shared" si="479"/>
        <v>1.8895502850000003</v>
      </c>
      <c r="KQ66" s="471">
        <f t="shared" si="480"/>
        <v>1.8895502850000003</v>
      </c>
      <c r="KR66" s="471">
        <f t="shared" si="480"/>
        <v>1.8895502850000003</v>
      </c>
      <c r="KS66" s="471">
        <f t="shared" si="480"/>
        <v>1.8895502850000003</v>
      </c>
      <c r="KT66" s="471">
        <f t="shared" si="480"/>
        <v>1.8895502850000003</v>
      </c>
      <c r="KU66" s="471">
        <f t="shared" si="480"/>
        <v>1.8895502850000003</v>
      </c>
      <c r="KV66" s="471">
        <f t="shared" si="480"/>
        <v>1.8895502850000003</v>
      </c>
      <c r="KW66" s="471">
        <f t="shared" si="480"/>
        <v>1.8895502850000003</v>
      </c>
      <c r="KX66" s="471">
        <f t="shared" si="480"/>
        <v>1.8895502850000003</v>
      </c>
      <c r="KY66" s="471">
        <f t="shared" si="480"/>
        <v>1.8895502850000003</v>
      </c>
      <c r="KZ66" s="471">
        <f t="shared" si="480"/>
        <v>1.8895502850000003</v>
      </c>
      <c r="LA66" s="471">
        <f t="shared" si="480"/>
        <v>1.8895502850000003</v>
      </c>
      <c r="LB66" s="471">
        <f t="shared" si="480"/>
        <v>1.8895502850000003</v>
      </c>
      <c r="LC66" s="471">
        <f t="shared" si="480"/>
        <v>1.8895502850000003</v>
      </c>
      <c r="LD66" s="471">
        <f t="shared" si="480"/>
        <v>1.8895502850000003</v>
      </c>
      <c r="LE66" s="471">
        <f t="shared" si="480"/>
        <v>1.8895502850000003</v>
      </c>
      <c r="LF66" s="471">
        <f t="shared" si="480"/>
        <v>1.8895502850000003</v>
      </c>
      <c r="LG66" s="471">
        <f t="shared" si="481"/>
        <v>1.8895502850000003</v>
      </c>
      <c r="LH66" s="471">
        <f t="shared" si="481"/>
        <v>1.8895502850000003</v>
      </c>
      <c r="LI66" s="471">
        <f t="shared" si="481"/>
        <v>1.8895502850000003</v>
      </c>
      <c r="LJ66" s="471">
        <f t="shared" si="481"/>
        <v>1.8895502850000003</v>
      </c>
      <c r="LK66" s="471">
        <f t="shared" si="481"/>
        <v>1.8895502850000003</v>
      </c>
      <c r="LL66" s="471">
        <f t="shared" si="481"/>
        <v>1.8895502850000003</v>
      </c>
      <c r="LM66" s="471">
        <f t="shared" si="481"/>
        <v>1.8895502850000003</v>
      </c>
      <c r="LN66" s="471">
        <f t="shared" si="481"/>
        <v>1.8895502850000003</v>
      </c>
      <c r="LO66" s="471">
        <f t="shared" si="481"/>
        <v>1.8895502850000003</v>
      </c>
      <c r="LP66" s="471">
        <f t="shared" si="481"/>
        <v>1.8895502850000003</v>
      </c>
      <c r="LQ66" s="471">
        <f t="shared" si="481"/>
        <v>1.8895502850000003</v>
      </c>
      <c r="LR66" s="471">
        <f t="shared" si="481"/>
        <v>1.8895502850000003</v>
      </c>
      <c r="LS66" s="471">
        <f t="shared" si="481"/>
        <v>1.8895502850000003</v>
      </c>
      <c r="LT66" s="471">
        <f t="shared" si="481"/>
        <v>1.8895502850000003</v>
      </c>
      <c r="LU66" s="471">
        <f t="shared" si="481"/>
        <v>1.8895502850000003</v>
      </c>
      <c r="LV66" s="471">
        <f t="shared" si="481"/>
        <v>1.8895502850000003</v>
      </c>
      <c r="LW66" s="471">
        <f t="shared" si="482"/>
        <v>1.8895502850000003</v>
      </c>
      <c r="LX66" s="471">
        <f t="shared" si="482"/>
        <v>1.8895502850000003</v>
      </c>
      <c r="LY66" s="471">
        <f t="shared" si="482"/>
        <v>1.8895502850000003</v>
      </c>
      <c r="LZ66" s="471">
        <f t="shared" si="482"/>
        <v>1.8895502850000003</v>
      </c>
      <c r="MA66" s="471">
        <f t="shared" si="482"/>
        <v>1.8895502850000003</v>
      </c>
      <c r="MB66" s="471">
        <f t="shared" si="482"/>
        <v>1.8895502850000003</v>
      </c>
      <c r="MC66" s="471">
        <f t="shared" si="482"/>
        <v>1.8895502850000003</v>
      </c>
      <c r="MD66" s="471">
        <f t="shared" si="482"/>
        <v>1.8895502850000003</v>
      </c>
      <c r="ME66" s="471">
        <f t="shared" si="482"/>
        <v>1.8895502850000003</v>
      </c>
      <c r="MF66" s="471">
        <f t="shared" si="482"/>
        <v>1.8895502850000003</v>
      </c>
      <c r="MG66" s="471">
        <f t="shared" si="482"/>
        <v>1.8895502850000003</v>
      </c>
      <c r="MH66" s="471">
        <f t="shared" si="482"/>
        <v>1.8895502850000003</v>
      </c>
      <c r="MI66" s="471">
        <f t="shared" si="482"/>
        <v>1.8895502850000003</v>
      </c>
      <c r="MJ66" s="471">
        <f t="shared" si="482"/>
        <v>1.8895502850000003</v>
      </c>
      <c r="MK66" s="471">
        <f t="shared" si="482"/>
        <v>1.8895502850000003</v>
      </c>
      <c r="ML66" s="471">
        <f t="shared" si="482"/>
        <v>1.8895502850000003</v>
      </c>
      <c r="MM66" s="471">
        <f t="shared" si="483"/>
        <v>1.8895502850000003</v>
      </c>
      <c r="MN66" s="471">
        <f t="shared" si="483"/>
        <v>1.8895502850000003</v>
      </c>
      <c r="MO66" s="471">
        <f t="shared" si="483"/>
        <v>1.8895502850000003</v>
      </c>
      <c r="MP66" s="471">
        <f t="shared" si="483"/>
        <v>1.8895502850000003</v>
      </c>
      <c r="MQ66" s="471">
        <f t="shared" si="483"/>
        <v>1.8895502850000003</v>
      </c>
      <c r="MR66" s="471">
        <f t="shared" si="483"/>
        <v>1.8895502850000003</v>
      </c>
      <c r="MS66" s="471">
        <f t="shared" si="483"/>
        <v>1.8895502850000003</v>
      </c>
      <c r="MT66" s="471">
        <f t="shared" si="483"/>
        <v>1.8895502850000003</v>
      </c>
      <c r="MU66" s="471">
        <f t="shared" si="483"/>
        <v>1.8895502850000003</v>
      </c>
      <c r="MV66" s="471">
        <f t="shared" si="483"/>
        <v>1.8895502850000003</v>
      </c>
      <c r="MW66" s="471">
        <f t="shared" si="483"/>
        <v>1.8895502850000003</v>
      </c>
      <c r="MX66" s="471">
        <f t="shared" si="483"/>
        <v>1.8895502850000003</v>
      </c>
      <c r="MY66" s="471">
        <f t="shared" si="483"/>
        <v>1.8895502850000003</v>
      </c>
      <c r="MZ66" s="471">
        <f t="shared" si="483"/>
        <v>1.8895502850000003</v>
      </c>
      <c r="NA66" s="471">
        <f t="shared" si="483"/>
        <v>1.8895502850000003</v>
      </c>
      <c r="NB66" s="471">
        <f t="shared" si="483"/>
        <v>1.8895502850000003</v>
      </c>
      <c r="NC66" s="471">
        <f t="shared" si="484"/>
        <v>1.8895502850000003</v>
      </c>
      <c r="ND66" s="471">
        <f t="shared" si="484"/>
        <v>1.8895502850000003</v>
      </c>
      <c r="NE66" s="471">
        <f t="shared" si="484"/>
        <v>1.7066905800000001</v>
      </c>
      <c r="NF66" s="471">
        <f t="shared" si="484"/>
        <v>0</v>
      </c>
      <c r="NG66" s="471">
        <f t="shared" si="484"/>
        <v>0</v>
      </c>
      <c r="NH66" s="471">
        <f t="shared" si="484"/>
        <v>0</v>
      </c>
      <c r="NI66" s="471">
        <f t="shared" si="484"/>
        <v>0</v>
      </c>
      <c r="NJ66" s="471">
        <f t="shared" si="484"/>
        <v>0</v>
      </c>
      <c r="NK66" s="471">
        <f t="shared" si="484"/>
        <v>0</v>
      </c>
      <c r="NL66" s="471">
        <f t="shared" si="484"/>
        <v>0</v>
      </c>
      <c r="NM66" s="471">
        <f t="shared" si="484"/>
        <v>0</v>
      </c>
      <c r="NN66" s="471">
        <f t="shared" si="484"/>
        <v>0</v>
      </c>
      <c r="NO66" s="471">
        <f t="shared" si="484"/>
        <v>0</v>
      </c>
      <c r="NP66" s="471">
        <f t="shared" si="484"/>
        <v>0</v>
      </c>
      <c r="NQ66" s="471">
        <f t="shared" si="484"/>
        <v>0</v>
      </c>
      <c r="NR66" s="471">
        <f t="shared" si="484"/>
        <v>0</v>
      </c>
      <c r="NS66" s="471">
        <f t="shared" si="485"/>
        <v>0</v>
      </c>
      <c r="NT66" s="471">
        <f t="shared" si="485"/>
        <v>0</v>
      </c>
      <c r="NU66" s="471">
        <f t="shared" si="485"/>
        <v>0</v>
      </c>
      <c r="NV66" s="471">
        <f t="shared" si="485"/>
        <v>0</v>
      </c>
      <c r="NW66" s="471">
        <f t="shared" si="485"/>
        <v>0</v>
      </c>
      <c r="NX66" s="471">
        <f t="shared" si="485"/>
        <v>0</v>
      </c>
      <c r="NY66" s="471">
        <f t="shared" si="485"/>
        <v>0</v>
      </c>
      <c r="NZ66" s="471">
        <f t="shared" si="485"/>
        <v>0</v>
      </c>
      <c r="OA66" s="471">
        <f t="shared" si="485"/>
        <v>0</v>
      </c>
      <c r="OB66" s="471">
        <f t="shared" si="485"/>
        <v>0</v>
      </c>
      <c r="OC66" s="471">
        <f t="shared" si="485"/>
        <v>0</v>
      </c>
      <c r="OD66" s="471">
        <f t="shared" si="485"/>
        <v>0</v>
      </c>
      <c r="OE66" s="471">
        <f t="shared" si="485"/>
        <v>0</v>
      </c>
      <c r="OF66" s="471">
        <f t="shared" si="485"/>
        <v>0</v>
      </c>
      <c r="OG66" s="471">
        <f t="shared" si="485"/>
        <v>0</v>
      </c>
      <c r="OH66" s="471">
        <f t="shared" si="485"/>
        <v>0</v>
      </c>
      <c r="OI66" s="471">
        <f t="shared" si="486"/>
        <v>0</v>
      </c>
      <c r="OJ66" s="471">
        <f t="shared" si="486"/>
        <v>0</v>
      </c>
      <c r="OK66" s="471">
        <f t="shared" si="486"/>
        <v>0</v>
      </c>
      <c r="OL66" s="471">
        <f t="shared" si="486"/>
        <v>0</v>
      </c>
      <c r="OM66" s="471">
        <f t="shared" si="486"/>
        <v>0</v>
      </c>
      <c r="ON66" s="471">
        <f t="shared" si="486"/>
        <v>0</v>
      </c>
      <c r="OO66" s="471">
        <f t="shared" si="486"/>
        <v>0</v>
      </c>
      <c r="OP66" s="471">
        <f t="shared" si="486"/>
        <v>0</v>
      </c>
      <c r="OQ66" s="471">
        <f t="shared" si="486"/>
        <v>0</v>
      </c>
      <c r="OR66" s="471">
        <f t="shared" si="486"/>
        <v>0</v>
      </c>
      <c r="OS66" s="471">
        <f t="shared" si="486"/>
        <v>0</v>
      </c>
      <c r="OT66" s="471">
        <f t="shared" si="486"/>
        <v>0</v>
      </c>
      <c r="OU66" s="471">
        <f t="shared" si="486"/>
        <v>0</v>
      </c>
      <c r="OV66" s="471">
        <f t="shared" si="486"/>
        <v>0</v>
      </c>
      <c r="OW66" s="471">
        <f t="shared" si="486"/>
        <v>0</v>
      </c>
      <c r="OX66" s="471">
        <f t="shared" si="486"/>
        <v>0</v>
      </c>
      <c r="OY66" s="471">
        <f t="shared" si="487"/>
        <v>0</v>
      </c>
      <c r="OZ66" s="471">
        <f t="shared" si="487"/>
        <v>0</v>
      </c>
      <c r="PA66" s="471">
        <f t="shared" si="487"/>
        <v>0</v>
      </c>
      <c r="PB66" s="471">
        <f t="shared" si="487"/>
        <v>0</v>
      </c>
      <c r="PC66" s="471">
        <f t="shared" si="487"/>
        <v>0</v>
      </c>
      <c r="PD66" s="471">
        <f t="shared" si="487"/>
        <v>0</v>
      </c>
      <c r="PE66" s="471">
        <f t="shared" si="487"/>
        <v>0</v>
      </c>
      <c r="PF66" s="471">
        <f t="shared" si="487"/>
        <v>0</v>
      </c>
      <c r="PG66" s="471">
        <f t="shared" si="487"/>
        <v>0</v>
      </c>
      <c r="PH66" s="471">
        <f t="shared" si="487"/>
        <v>0</v>
      </c>
      <c r="PI66" s="471">
        <f t="shared" si="487"/>
        <v>0</v>
      </c>
      <c r="PJ66" s="471">
        <f t="shared" si="487"/>
        <v>0</v>
      </c>
      <c r="PK66" s="471">
        <f t="shared" si="487"/>
        <v>0</v>
      </c>
      <c r="PL66" s="471">
        <f t="shared" si="487"/>
        <v>0</v>
      </c>
      <c r="PM66" s="471">
        <f t="shared" si="487"/>
        <v>0</v>
      </c>
      <c r="PN66" s="471">
        <f t="shared" si="487"/>
        <v>0</v>
      </c>
      <c r="PO66" s="471">
        <f t="shared" si="488"/>
        <v>0</v>
      </c>
      <c r="PP66" s="471">
        <f t="shared" si="488"/>
        <v>0</v>
      </c>
      <c r="PQ66" s="471">
        <f t="shared" si="488"/>
        <v>0</v>
      </c>
      <c r="PR66" s="471">
        <f t="shared" si="488"/>
        <v>0</v>
      </c>
      <c r="PS66" s="471">
        <f t="shared" si="488"/>
        <v>0</v>
      </c>
      <c r="PT66" s="471">
        <f t="shared" si="488"/>
        <v>0</v>
      </c>
      <c r="PU66" s="471">
        <f t="shared" si="488"/>
        <v>0</v>
      </c>
      <c r="PV66" s="471">
        <f t="shared" si="488"/>
        <v>0</v>
      </c>
      <c r="PW66" s="471">
        <f t="shared" si="488"/>
        <v>0</v>
      </c>
      <c r="PX66" s="471">
        <f t="shared" si="488"/>
        <v>0</v>
      </c>
      <c r="PY66" s="471">
        <f t="shared" si="488"/>
        <v>0</v>
      </c>
      <c r="PZ66" s="471">
        <f t="shared" si="488"/>
        <v>0</v>
      </c>
      <c r="QA66" s="471">
        <f t="shared" si="488"/>
        <v>0</v>
      </c>
      <c r="QB66" s="471">
        <f t="shared" si="488"/>
        <v>0</v>
      </c>
      <c r="QC66" s="471">
        <f t="shared" si="488"/>
        <v>0</v>
      </c>
      <c r="QD66" s="471">
        <f t="shared" si="488"/>
        <v>0</v>
      </c>
      <c r="QE66" s="471">
        <f t="shared" si="489"/>
        <v>0</v>
      </c>
      <c r="QF66" s="471">
        <f t="shared" si="489"/>
        <v>0</v>
      </c>
      <c r="QG66" s="471">
        <f t="shared" si="489"/>
        <v>0</v>
      </c>
      <c r="QH66" s="471">
        <f t="shared" si="489"/>
        <v>0</v>
      </c>
      <c r="QI66" s="471">
        <f t="shared" si="489"/>
        <v>0</v>
      </c>
      <c r="QJ66" s="471">
        <f t="shared" si="489"/>
        <v>0</v>
      </c>
      <c r="QK66" s="471">
        <f t="shared" si="489"/>
        <v>0</v>
      </c>
      <c r="QL66" s="471">
        <f t="shared" si="489"/>
        <v>0</v>
      </c>
      <c r="QM66" s="471">
        <f t="shared" si="489"/>
        <v>0</v>
      </c>
      <c r="QN66" s="471">
        <f t="shared" si="489"/>
        <v>0</v>
      </c>
      <c r="QO66" s="471">
        <f t="shared" si="489"/>
        <v>0</v>
      </c>
      <c r="QP66" s="471">
        <f t="shared" si="489"/>
        <v>0</v>
      </c>
      <c r="QQ66" s="471">
        <f t="shared" si="489"/>
        <v>0</v>
      </c>
      <c r="QR66" s="471">
        <f t="shared" si="489"/>
        <v>0</v>
      </c>
      <c r="QS66" s="471">
        <f t="shared" si="489"/>
        <v>0</v>
      </c>
      <c r="QT66" s="471">
        <f t="shared" si="489"/>
        <v>0</v>
      </c>
      <c r="QU66" s="471">
        <f t="shared" si="490"/>
        <v>0</v>
      </c>
      <c r="QV66" s="471">
        <f t="shared" si="490"/>
        <v>0</v>
      </c>
      <c r="QW66" s="471">
        <f t="shared" si="490"/>
        <v>0</v>
      </c>
      <c r="QX66" s="471">
        <f t="shared" si="490"/>
        <v>0</v>
      </c>
      <c r="QY66" s="471">
        <f t="shared" si="490"/>
        <v>0</v>
      </c>
      <c r="QZ66" s="471">
        <f t="shared" si="490"/>
        <v>0</v>
      </c>
      <c r="RA66" s="471">
        <f t="shared" si="490"/>
        <v>0</v>
      </c>
      <c r="RB66" s="471">
        <f t="shared" si="490"/>
        <v>0</v>
      </c>
      <c r="RC66" s="471">
        <f t="shared" si="490"/>
        <v>0</v>
      </c>
      <c r="RD66" s="471">
        <f t="shared" si="490"/>
        <v>0</v>
      </c>
      <c r="RE66" s="471">
        <f t="shared" si="490"/>
        <v>0</v>
      </c>
      <c r="RF66" s="471">
        <f t="shared" si="490"/>
        <v>0</v>
      </c>
      <c r="RG66" s="471">
        <f t="shared" si="490"/>
        <v>0</v>
      </c>
      <c r="RH66" s="471">
        <f t="shared" si="490"/>
        <v>0</v>
      </c>
      <c r="RI66" s="471">
        <f t="shared" si="490"/>
        <v>0</v>
      </c>
      <c r="RJ66" s="471">
        <f t="shared" si="490"/>
        <v>0</v>
      </c>
      <c r="RK66" s="471">
        <f t="shared" si="491"/>
        <v>0</v>
      </c>
      <c r="RL66" s="471">
        <f t="shared" si="491"/>
        <v>0</v>
      </c>
      <c r="RM66" s="471">
        <f t="shared" si="491"/>
        <v>0</v>
      </c>
      <c r="RN66" s="471">
        <f t="shared" si="491"/>
        <v>0</v>
      </c>
      <c r="RO66" s="471">
        <f t="shared" si="491"/>
        <v>0</v>
      </c>
      <c r="RP66" s="471">
        <f t="shared" si="491"/>
        <v>0</v>
      </c>
      <c r="RQ66" s="471">
        <f t="shared" si="491"/>
        <v>0</v>
      </c>
      <c r="RR66" s="471">
        <f t="shared" si="491"/>
        <v>0</v>
      </c>
      <c r="RS66" s="471">
        <f t="shared" si="491"/>
        <v>0</v>
      </c>
      <c r="RT66" s="471">
        <f t="shared" si="491"/>
        <v>0</v>
      </c>
      <c r="RU66" s="471">
        <f t="shared" si="491"/>
        <v>0</v>
      </c>
      <c r="RV66" s="471">
        <f t="shared" si="491"/>
        <v>0</v>
      </c>
      <c r="RW66" s="471">
        <f t="shared" si="491"/>
        <v>0</v>
      </c>
      <c r="RX66" s="471">
        <f t="shared" si="491"/>
        <v>0</v>
      </c>
      <c r="RY66" s="471">
        <f t="shared" si="491"/>
        <v>0</v>
      </c>
      <c r="RZ66" s="471">
        <f t="shared" si="491"/>
        <v>0</v>
      </c>
      <c r="SA66" s="471">
        <f t="shared" si="492"/>
        <v>0</v>
      </c>
      <c r="SB66" s="471">
        <f t="shared" si="492"/>
        <v>0</v>
      </c>
      <c r="SC66" s="471">
        <f t="shared" si="492"/>
        <v>0</v>
      </c>
      <c r="SD66" s="471">
        <f t="shared" si="492"/>
        <v>0</v>
      </c>
      <c r="SE66" s="471">
        <f t="shared" si="492"/>
        <v>0</v>
      </c>
      <c r="SF66" s="471">
        <f t="shared" si="492"/>
        <v>0</v>
      </c>
      <c r="SG66" s="471">
        <f t="shared" si="492"/>
        <v>0</v>
      </c>
      <c r="SH66" s="471">
        <f t="shared" si="492"/>
        <v>0</v>
      </c>
      <c r="SI66" s="471">
        <f t="shared" si="492"/>
        <v>0</v>
      </c>
      <c r="SJ66" s="471">
        <f t="shared" si="492"/>
        <v>0</v>
      </c>
      <c r="SK66" s="471">
        <f t="shared" si="492"/>
        <v>0</v>
      </c>
      <c r="SL66" s="471">
        <f t="shared" si="492"/>
        <v>0</v>
      </c>
      <c r="SM66" s="471">
        <f t="shared" si="492"/>
        <v>0</v>
      </c>
      <c r="SN66" s="471">
        <f t="shared" si="492"/>
        <v>0</v>
      </c>
      <c r="SO66" s="471">
        <f t="shared" si="492"/>
        <v>0</v>
      </c>
      <c r="SP66" s="471">
        <f t="shared" si="492"/>
        <v>0</v>
      </c>
      <c r="SQ66" s="471">
        <f t="shared" si="493"/>
        <v>0</v>
      </c>
      <c r="SR66" s="471">
        <f t="shared" si="493"/>
        <v>0</v>
      </c>
      <c r="SS66" s="471">
        <f t="shared" si="493"/>
        <v>0</v>
      </c>
      <c r="ST66" s="471">
        <f t="shared" si="493"/>
        <v>0</v>
      </c>
      <c r="SU66" s="471">
        <f t="shared" si="493"/>
        <v>0</v>
      </c>
      <c r="SV66" s="471">
        <f t="shared" si="493"/>
        <v>0</v>
      </c>
      <c r="SW66" s="471">
        <f t="shared" si="493"/>
        <v>0</v>
      </c>
      <c r="SX66" s="471">
        <f t="shared" si="493"/>
        <v>0</v>
      </c>
      <c r="SY66" s="471">
        <f t="shared" si="493"/>
        <v>0</v>
      </c>
      <c r="SZ66" s="471">
        <f t="shared" si="493"/>
        <v>0</v>
      </c>
      <c r="TA66" s="471">
        <f t="shared" si="493"/>
        <v>0</v>
      </c>
      <c r="TB66" s="471">
        <f t="shared" si="493"/>
        <v>0</v>
      </c>
      <c r="TC66" s="471">
        <f t="shared" si="493"/>
        <v>0</v>
      </c>
      <c r="TD66" s="471">
        <f t="shared" si="493"/>
        <v>0</v>
      </c>
      <c r="TE66" s="471">
        <f t="shared" si="493"/>
        <v>0</v>
      </c>
      <c r="TF66" s="471">
        <f t="shared" si="493"/>
        <v>0</v>
      </c>
      <c r="TG66" s="471">
        <f t="shared" si="494"/>
        <v>0</v>
      </c>
      <c r="TH66" s="471">
        <f t="shared" si="494"/>
        <v>0</v>
      </c>
      <c r="TI66" s="471">
        <f t="shared" si="494"/>
        <v>0</v>
      </c>
      <c r="TJ66" s="471">
        <f t="shared" si="494"/>
        <v>0</v>
      </c>
      <c r="TK66" s="471">
        <f t="shared" si="494"/>
        <v>0</v>
      </c>
      <c r="TL66" s="471">
        <f t="shared" si="494"/>
        <v>0</v>
      </c>
      <c r="TM66" s="471">
        <f t="shared" si="494"/>
        <v>0</v>
      </c>
      <c r="TN66" s="471">
        <f t="shared" si="494"/>
        <v>0</v>
      </c>
      <c r="TO66" s="471">
        <f t="shared" si="494"/>
        <v>0</v>
      </c>
      <c r="TP66" s="471">
        <f t="shared" si="494"/>
        <v>0</v>
      </c>
      <c r="TQ66" s="471">
        <f t="shared" si="494"/>
        <v>0</v>
      </c>
      <c r="TR66" s="471">
        <f t="shared" si="494"/>
        <v>0</v>
      </c>
      <c r="TS66" s="471">
        <f t="shared" si="494"/>
        <v>0</v>
      </c>
      <c r="TT66" s="471">
        <f t="shared" si="494"/>
        <v>0</v>
      </c>
      <c r="TU66" s="471">
        <f t="shared" si="494"/>
        <v>0</v>
      </c>
      <c r="TV66" s="471">
        <f t="shared" si="494"/>
        <v>0</v>
      </c>
      <c r="TW66" s="471">
        <f t="shared" si="495"/>
        <v>0</v>
      </c>
      <c r="TX66" s="471">
        <f t="shared" si="495"/>
        <v>0</v>
      </c>
      <c r="TY66" s="471">
        <f t="shared" si="495"/>
        <v>0</v>
      </c>
      <c r="TZ66" s="471">
        <f t="shared" si="495"/>
        <v>0</v>
      </c>
      <c r="UA66" s="471">
        <f t="shared" si="495"/>
        <v>0</v>
      </c>
      <c r="UB66" s="471">
        <f t="shared" si="495"/>
        <v>0</v>
      </c>
      <c r="UC66" s="471">
        <f t="shared" si="495"/>
        <v>0</v>
      </c>
      <c r="UD66" s="471">
        <f t="shared" si="495"/>
        <v>0</v>
      </c>
      <c r="UE66" s="471">
        <f t="shared" si="495"/>
        <v>0</v>
      </c>
      <c r="UF66" s="471">
        <f t="shared" si="495"/>
        <v>0</v>
      </c>
      <c r="UG66" s="471">
        <f t="shared" si="495"/>
        <v>0</v>
      </c>
      <c r="UH66" s="471">
        <f t="shared" si="495"/>
        <v>0</v>
      </c>
      <c r="UI66" s="471">
        <f t="shared" si="495"/>
        <v>0</v>
      </c>
      <c r="UJ66" s="471">
        <f t="shared" si="495"/>
        <v>0</v>
      </c>
      <c r="UK66" s="471">
        <f t="shared" si="495"/>
        <v>0</v>
      </c>
      <c r="UL66" s="471">
        <f t="shared" si="495"/>
        <v>0</v>
      </c>
      <c r="UM66" s="471">
        <f t="shared" si="496"/>
        <v>0</v>
      </c>
      <c r="UN66" s="471">
        <f t="shared" si="496"/>
        <v>0</v>
      </c>
      <c r="UO66" s="471">
        <f t="shared" si="496"/>
        <v>0</v>
      </c>
      <c r="UP66" s="471">
        <f t="shared" si="496"/>
        <v>0</v>
      </c>
      <c r="UQ66" s="471">
        <f t="shared" si="496"/>
        <v>0</v>
      </c>
      <c r="UR66" s="471">
        <f t="shared" si="496"/>
        <v>0</v>
      </c>
      <c r="US66" s="471">
        <f t="shared" si="496"/>
        <v>0</v>
      </c>
      <c r="UT66" s="471">
        <f t="shared" si="496"/>
        <v>0</v>
      </c>
      <c r="UU66" s="471">
        <f t="shared" si="496"/>
        <v>0</v>
      </c>
      <c r="UV66" s="471">
        <f t="shared" si="496"/>
        <v>0</v>
      </c>
      <c r="UW66" s="471">
        <f t="shared" si="496"/>
        <v>0</v>
      </c>
      <c r="UX66" s="471">
        <f t="shared" si="496"/>
        <v>0</v>
      </c>
      <c r="UY66" s="471">
        <f t="shared" si="496"/>
        <v>0</v>
      </c>
      <c r="UZ66" s="471">
        <f t="shared" si="496"/>
        <v>0</v>
      </c>
      <c r="VA66" s="471">
        <f t="shared" si="496"/>
        <v>0</v>
      </c>
      <c r="VB66" s="471">
        <f t="shared" si="496"/>
        <v>0</v>
      </c>
      <c r="VC66" s="471">
        <f t="shared" si="497"/>
        <v>0</v>
      </c>
      <c r="VD66" s="471">
        <f t="shared" si="497"/>
        <v>0</v>
      </c>
      <c r="VE66" s="471">
        <f t="shared" si="497"/>
        <v>0</v>
      </c>
      <c r="VF66" s="471">
        <f t="shared" si="497"/>
        <v>0</v>
      </c>
      <c r="VG66" s="471">
        <f t="shared" si="497"/>
        <v>0</v>
      </c>
      <c r="VH66" s="471">
        <f t="shared" si="497"/>
        <v>0</v>
      </c>
      <c r="VI66" s="471">
        <f t="shared" si="497"/>
        <v>0</v>
      </c>
      <c r="VJ66" s="471">
        <f t="shared" si="497"/>
        <v>0</v>
      </c>
      <c r="VK66" s="471">
        <f t="shared" si="497"/>
        <v>0</v>
      </c>
      <c r="VL66" s="471">
        <f t="shared" si="497"/>
        <v>0</v>
      </c>
      <c r="VM66" s="471">
        <f t="shared" si="497"/>
        <v>0</v>
      </c>
      <c r="VN66" s="471">
        <f t="shared" si="497"/>
        <v>0</v>
      </c>
      <c r="VO66" s="471">
        <f t="shared" si="497"/>
        <v>0</v>
      </c>
      <c r="VP66" s="471">
        <f t="shared" si="497"/>
        <v>0</v>
      </c>
      <c r="VQ66" s="471">
        <f t="shared" si="497"/>
        <v>0</v>
      </c>
      <c r="VR66" s="471">
        <f t="shared" si="497"/>
        <v>0</v>
      </c>
      <c r="VS66" s="471">
        <f t="shared" si="498"/>
        <v>0</v>
      </c>
      <c r="VT66" s="471">
        <f t="shared" si="498"/>
        <v>0</v>
      </c>
      <c r="VU66" s="471">
        <f t="shared" si="498"/>
        <v>0</v>
      </c>
      <c r="VV66" s="471">
        <f t="shared" si="498"/>
        <v>0</v>
      </c>
      <c r="VW66" s="471">
        <f t="shared" si="498"/>
        <v>0</v>
      </c>
      <c r="VX66" s="471">
        <f t="shared" si="498"/>
        <v>0</v>
      </c>
      <c r="VY66" s="471">
        <f t="shared" si="498"/>
        <v>0</v>
      </c>
      <c r="VZ66" s="471">
        <f t="shared" si="498"/>
        <v>0</v>
      </c>
      <c r="WA66" s="471">
        <f t="shared" si="498"/>
        <v>0</v>
      </c>
      <c r="WB66" s="471">
        <f t="shared" si="498"/>
        <v>0</v>
      </c>
      <c r="WC66" s="471">
        <f t="shared" si="498"/>
        <v>0</v>
      </c>
      <c r="WD66" s="471">
        <f t="shared" si="498"/>
        <v>0</v>
      </c>
    </row>
    <row r="67" spans="1:602" x14ac:dyDescent="0.35">
      <c r="A67" s="29"/>
      <c r="B67" s="29">
        <f t="shared" si="359"/>
        <v>36</v>
      </c>
      <c r="C67" s="29" t="s">
        <v>3</v>
      </c>
      <c r="D67" s="29" t="s">
        <v>101</v>
      </c>
      <c r="E67" s="69">
        <f>INDEX('Current RAP - 2024-25 Cycle'!$K:$K,MATCH('24-25 Projection - RAP Tendered'!$D67,'Current RAP - 2024-25 Cycle'!$C:$C,0),1)</f>
        <v>108827665.51999998</v>
      </c>
      <c r="F67" s="69">
        <f>INDEX('Current RAP - 2024-25 Cycle'!$G:$G,MATCH('24-25 Projection - RAP Tendered'!$D67,'Current RAP - 2024-25 Cycle'!$C:$C,0),1)</f>
        <v>98709108.519999981</v>
      </c>
      <c r="G67" s="69">
        <f t="shared" si="345"/>
        <v>10118557</v>
      </c>
      <c r="H67" s="69">
        <f t="shared" si="360"/>
        <v>98709108.519999981</v>
      </c>
      <c r="I67" s="32">
        <v>45474</v>
      </c>
      <c r="J67" s="32">
        <v>45838</v>
      </c>
      <c r="K67" s="29" t="str">
        <f>INDEX('Current RAP - 2024-25 Cycle'!$D:$D,MATCH('24-25 Projection - RAP Tendered'!$D67,'Current RAP - 2024-25 Cycle'!$C:$C,0),1)</f>
        <v>IPCA</v>
      </c>
      <c r="L67" s="32" t="s">
        <v>10</v>
      </c>
      <c r="M67" s="32" t="s">
        <v>10</v>
      </c>
      <c r="N67" s="81">
        <v>0</v>
      </c>
      <c r="O67" s="81">
        <v>0</v>
      </c>
      <c r="P67" s="69">
        <f>IFERROR(INDEX('Tendered, Ruling 920-2025'!$F$19:$F$31,MATCH($D67,'Tendered, Ruling 920-2025'!$C$19:$C$31,0))-INDEX('Tendered, Ruling 920-2025'!$D$19:$D$31,MATCH($D67,'Tendered, Ruling 920-2025'!$C$19:$C$31,0)),0)</f>
        <v>0</v>
      </c>
      <c r="Q67" s="32">
        <f>INDEX('Current RAP - 2024-25 Cycle'!$L:$L,MATCH('24-25 Projection - RAP Tendered'!$D67,'Current RAP - 2024-25 Cycle'!$C:$C,0),1)</f>
        <v>39870</v>
      </c>
      <c r="R67" s="32">
        <f>INDEX('Current RAP - 2024-25 Cycle'!$M:$M,MATCH('24-25 Projection - RAP Tendered'!$D67,'Current RAP - 2024-25 Cycle'!$C:$C,0),1)</f>
        <v>50827</v>
      </c>
      <c r="S67" s="29"/>
      <c r="T67" s="29" t="str">
        <f t="shared" si="346"/>
        <v>010/2009</v>
      </c>
      <c r="U67" s="36">
        <f t="shared" si="452"/>
        <v>108.82766551999998</v>
      </c>
      <c r="V67" s="36">
        <f t="shared" si="452"/>
        <v>108.82766551999998</v>
      </c>
      <c r="W67" s="36">
        <f t="shared" si="452"/>
        <v>108.82766551999998</v>
      </c>
      <c r="X67" s="36">
        <f t="shared" si="452"/>
        <v>108.82766551999998</v>
      </c>
      <c r="Y67" s="36">
        <f t="shared" si="452"/>
        <v>108.82766551999998</v>
      </c>
      <c r="Z67" s="36">
        <f t="shared" si="452"/>
        <v>108.82766551999998</v>
      </c>
      <c r="AA67" s="36">
        <f t="shared" si="452"/>
        <v>108.82766551999998</v>
      </c>
      <c r="AB67" s="36">
        <f t="shared" si="452"/>
        <v>108.82766551999998</v>
      </c>
      <c r="AC67" s="36">
        <f t="shared" si="452"/>
        <v>108.82766551999998</v>
      </c>
      <c r="AD67" s="36">
        <f t="shared" si="452"/>
        <v>108.82766551999998</v>
      </c>
      <c r="AE67" s="36">
        <f t="shared" si="452"/>
        <v>108.82766551999998</v>
      </c>
      <c r="AF67" s="36">
        <f t="shared" si="452"/>
        <v>108.82766551999998</v>
      </c>
      <c r="AG67" s="36">
        <f t="shared" si="452"/>
        <v>108.82766551999998</v>
      </c>
      <c r="AH67" s="36">
        <f t="shared" si="452"/>
        <v>108.82766551999998</v>
      </c>
      <c r="AI67" s="36">
        <f t="shared" si="452"/>
        <v>71.903993289999988</v>
      </c>
      <c r="AJ67" s="36">
        <f t="shared" si="452"/>
        <v>0</v>
      </c>
      <c r="AK67" s="36">
        <f t="shared" si="449"/>
        <v>0</v>
      </c>
      <c r="AL67" s="36">
        <f t="shared" si="449"/>
        <v>0</v>
      </c>
      <c r="AM67" s="36">
        <f t="shared" si="449"/>
        <v>0</v>
      </c>
      <c r="AN67" s="36">
        <f t="shared" si="449"/>
        <v>0</v>
      </c>
      <c r="AO67" s="36">
        <f t="shared" si="449"/>
        <v>0</v>
      </c>
      <c r="AP67" s="36">
        <f t="shared" si="449"/>
        <v>0</v>
      </c>
      <c r="AQ67" s="36">
        <f t="shared" si="449"/>
        <v>0</v>
      </c>
      <c r="AR67" s="36">
        <f t="shared" si="449"/>
        <v>0</v>
      </c>
      <c r="AS67" s="36">
        <f t="shared" si="455"/>
        <v>0</v>
      </c>
      <c r="AT67" s="36">
        <f t="shared" si="455"/>
        <v>0</v>
      </c>
      <c r="AU67" s="36">
        <f t="shared" si="455"/>
        <v>0</v>
      </c>
      <c r="AV67" s="36">
        <f t="shared" si="455"/>
        <v>0</v>
      </c>
      <c r="AW67" s="36">
        <f t="shared" si="455"/>
        <v>0</v>
      </c>
      <c r="AX67" s="36">
        <f t="shared" si="455"/>
        <v>0</v>
      </c>
      <c r="AY67" s="36">
        <f t="shared" si="455"/>
        <v>0</v>
      </c>
      <c r="AZ67" s="36">
        <f t="shared" si="455"/>
        <v>0</v>
      </c>
      <c r="BA67" s="36">
        <f t="shared" si="455"/>
        <v>0</v>
      </c>
      <c r="BB67" s="36">
        <f t="shared" si="455"/>
        <v>0</v>
      </c>
      <c r="BD67" s="29" t="str">
        <f t="shared" si="348"/>
        <v>010/2009</v>
      </c>
      <c r="BE67" s="36">
        <f t="shared" si="436"/>
        <v>27.206916379999996</v>
      </c>
      <c r="BF67" s="36">
        <f t="shared" si="436"/>
        <v>27.206916379999996</v>
      </c>
      <c r="BG67" s="36">
        <f t="shared" si="436"/>
        <v>27.206916379999996</v>
      </c>
      <c r="BH67" s="36">
        <f t="shared" si="436"/>
        <v>27.206916379999996</v>
      </c>
      <c r="BI67" s="36">
        <f t="shared" si="436"/>
        <v>27.206916379999996</v>
      </c>
      <c r="BJ67" s="36">
        <f t="shared" si="436"/>
        <v>27.206916379999996</v>
      </c>
      <c r="BK67" s="36">
        <f t="shared" si="436"/>
        <v>27.206916379999996</v>
      </c>
      <c r="BL67" s="36">
        <f t="shared" si="436"/>
        <v>27.206916379999996</v>
      </c>
      <c r="BM67" s="36">
        <f t="shared" si="436"/>
        <v>27.206916379999996</v>
      </c>
      <c r="BN67" s="36">
        <f t="shared" si="436"/>
        <v>27.206916379999996</v>
      </c>
      <c r="BO67" s="36">
        <f t="shared" si="436"/>
        <v>27.206916379999996</v>
      </c>
      <c r="BP67" s="36">
        <f t="shared" si="436"/>
        <v>27.206916379999996</v>
      </c>
      <c r="BQ67" s="36">
        <f t="shared" si="436"/>
        <v>27.206916379999996</v>
      </c>
      <c r="BR67" s="36">
        <f t="shared" si="436"/>
        <v>27.206916379999996</v>
      </c>
      <c r="BS67" s="36">
        <f t="shared" si="436"/>
        <v>27.206916379999996</v>
      </c>
      <c r="BT67" s="36">
        <f>SUMIFS($GM67:$WE67,$GM$29:$WE$29,BT$29)</f>
        <v>27.206916379999996</v>
      </c>
      <c r="BU67" s="36">
        <f t="shared" si="453"/>
        <v>27.206916379999996</v>
      </c>
      <c r="BV67" s="36">
        <f t="shared" si="453"/>
        <v>27.206916379999996</v>
      </c>
      <c r="BW67" s="36">
        <f t="shared" si="453"/>
        <v>27.206916379999996</v>
      </c>
      <c r="BX67" s="36">
        <f t="shared" si="453"/>
        <v>27.206916379999996</v>
      </c>
      <c r="BY67" s="36">
        <f t="shared" si="453"/>
        <v>27.206916379999996</v>
      </c>
      <c r="BZ67" s="36">
        <f t="shared" si="453"/>
        <v>27.206916379999996</v>
      </c>
      <c r="CA67" s="36">
        <f t="shared" si="453"/>
        <v>27.206916379999996</v>
      </c>
      <c r="CB67" s="36">
        <f t="shared" si="453"/>
        <v>27.206916379999996</v>
      </c>
      <c r="CC67" s="36">
        <f t="shared" si="453"/>
        <v>27.206916379999996</v>
      </c>
      <c r="CD67" s="36">
        <f t="shared" si="453"/>
        <v>27.206916379999996</v>
      </c>
      <c r="CE67" s="36">
        <f t="shared" si="453"/>
        <v>27.206916379999996</v>
      </c>
      <c r="CF67" s="36">
        <f t="shared" si="453"/>
        <v>27.206916379999996</v>
      </c>
      <c r="CG67" s="36">
        <f t="shared" si="453"/>
        <v>27.206916379999996</v>
      </c>
      <c r="CH67" s="36">
        <f t="shared" si="453"/>
        <v>27.206916379999996</v>
      </c>
      <c r="CI67" s="36">
        <f t="shared" si="453"/>
        <v>27.206916379999996</v>
      </c>
      <c r="CJ67" s="36">
        <f t="shared" si="453"/>
        <v>27.206916379999996</v>
      </c>
      <c r="CK67" s="36">
        <f t="shared" si="450"/>
        <v>27.206916379999996</v>
      </c>
      <c r="CL67" s="36">
        <f t="shared" si="450"/>
        <v>27.206916379999996</v>
      </c>
      <c r="CM67" s="36">
        <f t="shared" si="450"/>
        <v>27.206916379999996</v>
      </c>
      <c r="CN67" s="36">
        <f t="shared" si="450"/>
        <v>27.206916379999996</v>
      </c>
      <c r="CO67" s="36">
        <f t="shared" si="450"/>
        <v>27.206916379999996</v>
      </c>
      <c r="CP67" s="36">
        <f t="shared" si="450"/>
        <v>27.206916379999996</v>
      </c>
      <c r="CQ67" s="36">
        <f t="shared" si="450"/>
        <v>27.206916379999996</v>
      </c>
      <c r="CR67" s="36">
        <f t="shared" si="450"/>
        <v>27.206916379999996</v>
      </c>
      <c r="CS67" s="36">
        <f t="shared" si="450"/>
        <v>27.206916379999996</v>
      </c>
      <c r="CT67" s="36">
        <f t="shared" si="450"/>
        <v>27.206916379999996</v>
      </c>
      <c r="CU67" s="36">
        <f t="shared" si="450"/>
        <v>27.206916379999996</v>
      </c>
      <c r="CV67" s="36">
        <f t="shared" si="450"/>
        <v>27.206916379999996</v>
      </c>
      <c r="CW67" s="36">
        <f t="shared" si="450"/>
        <v>27.206916379999996</v>
      </c>
      <c r="CX67" s="36">
        <f t="shared" si="450"/>
        <v>27.206916379999996</v>
      </c>
      <c r="CY67" s="36">
        <f t="shared" si="450"/>
        <v>27.206916379999996</v>
      </c>
      <c r="CZ67" s="36">
        <f t="shared" si="451"/>
        <v>27.206916379999996</v>
      </c>
      <c r="DA67" s="36">
        <f t="shared" si="451"/>
        <v>27.206916379999996</v>
      </c>
      <c r="DB67" s="36">
        <f t="shared" si="451"/>
        <v>27.206916379999996</v>
      </c>
      <c r="DC67" s="36">
        <f t="shared" si="451"/>
        <v>27.206916379999996</v>
      </c>
      <c r="DD67" s="36">
        <f t="shared" si="451"/>
        <v>27.206916379999996</v>
      </c>
      <c r="DE67" s="36">
        <f t="shared" si="451"/>
        <v>27.206916379999996</v>
      </c>
      <c r="DF67" s="36">
        <f t="shared" si="451"/>
        <v>27.206916379999996</v>
      </c>
      <c r="DG67" s="36">
        <f t="shared" si="451"/>
        <v>27.206916379999996</v>
      </c>
      <c r="DH67" s="36">
        <f t="shared" si="451"/>
        <v>27.206916379999996</v>
      </c>
      <c r="DI67" s="36">
        <f t="shared" si="451"/>
        <v>27.206916379999996</v>
      </c>
      <c r="DJ67" s="36">
        <f t="shared" si="451"/>
        <v>27.206916379999996</v>
      </c>
      <c r="DK67" s="36">
        <f t="shared" si="451"/>
        <v>17.490160529999997</v>
      </c>
      <c r="DL67" s="36">
        <f t="shared" si="451"/>
        <v>0</v>
      </c>
      <c r="DM67" s="36">
        <f t="shared" si="451"/>
        <v>0</v>
      </c>
      <c r="DN67" s="36">
        <f t="shared" si="451"/>
        <v>0</v>
      </c>
      <c r="DO67" s="36">
        <f t="shared" si="451"/>
        <v>0</v>
      </c>
      <c r="DP67" s="36">
        <f t="shared" si="416"/>
        <v>0</v>
      </c>
      <c r="DQ67" s="36">
        <f t="shared" si="456"/>
        <v>0</v>
      </c>
      <c r="DR67" s="36">
        <f t="shared" si="456"/>
        <v>0</v>
      </c>
      <c r="DS67" s="36">
        <f t="shared" si="456"/>
        <v>0</v>
      </c>
      <c r="DT67" s="36">
        <f t="shared" si="456"/>
        <v>0</v>
      </c>
      <c r="DU67" s="36">
        <f t="shared" si="456"/>
        <v>0</v>
      </c>
      <c r="DV67" s="36">
        <f t="shared" si="456"/>
        <v>0</v>
      </c>
      <c r="DW67" s="36">
        <f t="shared" si="456"/>
        <v>0</v>
      </c>
      <c r="DX67" s="36">
        <f t="shared" si="456"/>
        <v>0</v>
      </c>
      <c r="DY67" s="36">
        <f t="shared" si="456"/>
        <v>0</v>
      </c>
      <c r="DZ67" s="36">
        <f t="shared" si="456"/>
        <v>0</v>
      </c>
      <c r="EA67" s="36">
        <f t="shared" si="456"/>
        <v>0</v>
      </c>
      <c r="EB67" s="36">
        <f t="shared" si="456"/>
        <v>0</v>
      </c>
      <c r="EC67" s="36">
        <f t="shared" si="456"/>
        <v>0</v>
      </c>
      <c r="ED67" s="36">
        <f t="shared" si="456"/>
        <v>0</v>
      </c>
      <c r="EE67" s="36">
        <f t="shared" si="456"/>
        <v>0</v>
      </c>
      <c r="EF67" s="36">
        <f t="shared" si="456"/>
        <v>0</v>
      </c>
      <c r="EG67" s="36">
        <f t="shared" si="502"/>
        <v>0</v>
      </c>
      <c r="EH67" s="36">
        <f t="shared" si="502"/>
        <v>0</v>
      </c>
      <c r="EI67" s="36">
        <f t="shared" si="502"/>
        <v>0</v>
      </c>
      <c r="EJ67" s="36">
        <f t="shared" si="502"/>
        <v>0</v>
      </c>
      <c r="EK67" s="36">
        <f t="shared" si="502"/>
        <v>0</v>
      </c>
      <c r="EL67" s="36">
        <f t="shared" si="502"/>
        <v>0</v>
      </c>
      <c r="EM67" s="36">
        <f t="shared" si="502"/>
        <v>0</v>
      </c>
      <c r="EN67" s="36">
        <f t="shared" si="502"/>
        <v>0</v>
      </c>
      <c r="EO67" s="36">
        <f t="shared" si="502"/>
        <v>0</v>
      </c>
      <c r="EP67" s="36">
        <f t="shared" si="502"/>
        <v>0</v>
      </c>
      <c r="EQ67" s="36">
        <f t="shared" si="502"/>
        <v>0</v>
      </c>
      <c r="ER67" s="36">
        <f t="shared" si="502"/>
        <v>0</v>
      </c>
      <c r="ES67" s="36">
        <f t="shared" si="502"/>
        <v>0</v>
      </c>
      <c r="ET67" s="36">
        <f t="shared" si="502"/>
        <v>0</v>
      </c>
      <c r="EU67" s="36">
        <f t="shared" si="502"/>
        <v>0</v>
      </c>
      <c r="EV67" s="36">
        <f t="shared" si="502"/>
        <v>0</v>
      </c>
      <c r="EW67" s="36">
        <f t="shared" si="499"/>
        <v>0</v>
      </c>
      <c r="EX67" s="36">
        <f t="shared" si="499"/>
        <v>0</v>
      </c>
      <c r="EY67" s="36">
        <f t="shared" si="499"/>
        <v>0</v>
      </c>
      <c r="EZ67" s="36">
        <f t="shared" si="499"/>
        <v>0</v>
      </c>
      <c r="FA67" s="36">
        <f t="shared" si="499"/>
        <v>0</v>
      </c>
      <c r="FB67" s="36">
        <f t="shared" si="499"/>
        <v>0</v>
      </c>
      <c r="FC67" s="36">
        <f t="shared" si="499"/>
        <v>0</v>
      </c>
      <c r="FD67" s="36">
        <f t="shared" si="499"/>
        <v>0</v>
      </c>
      <c r="FE67" s="36">
        <f t="shared" si="499"/>
        <v>0</v>
      </c>
      <c r="FF67" s="36">
        <f t="shared" si="499"/>
        <v>0</v>
      </c>
      <c r="FG67" s="36">
        <f t="shared" si="499"/>
        <v>0</v>
      </c>
      <c r="FH67" s="36">
        <f t="shared" si="499"/>
        <v>0</v>
      </c>
      <c r="FI67" s="36">
        <f t="shared" si="499"/>
        <v>0</v>
      </c>
      <c r="FJ67" s="36">
        <f t="shared" si="499"/>
        <v>0</v>
      </c>
      <c r="FK67" s="36">
        <f t="shared" si="499"/>
        <v>0</v>
      </c>
      <c r="FL67" s="36">
        <f t="shared" si="499"/>
        <v>0</v>
      </c>
      <c r="FM67" s="36">
        <f t="shared" si="500"/>
        <v>0</v>
      </c>
      <c r="FN67" s="36">
        <f t="shared" si="500"/>
        <v>0</v>
      </c>
      <c r="FO67" s="36">
        <f t="shared" si="500"/>
        <v>0</v>
      </c>
      <c r="FP67" s="36">
        <f t="shared" si="500"/>
        <v>0</v>
      </c>
      <c r="FQ67" s="36">
        <f t="shared" si="500"/>
        <v>0</v>
      </c>
      <c r="FR67" s="36">
        <f t="shared" si="500"/>
        <v>0</v>
      </c>
      <c r="FS67" s="36">
        <f t="shared" si="500"/>
        <v>0</v>
      </c>
      <c r="FT67" s="36">
        <f t="shared" si="500"/>
        <v>0</v>
      </c>
      <c r="FU67" s="36">
        <f t="shared" si="500"/>
        <v>0</v>
      </c>
      <c r="FV67" s="36">
        <f t="shared" si="500"/>
        <v>0</v>
      </c>
      <c r="FW67" s="36">
        <f t="shared" si="500"/>
        <v>0</v>
      </c>
      <c r="FX67" s="36">
        <f t="shared" si="500"/>
        <v>0</v>
      </c>
      <c r="FY67" s="36">
        <f t="shared" si="500"/>
        <v>0</v>
      </c>
      <c r="FZ67" s="36">
        <f t="shared" si="500"/>
        <v>0</v>
      </c>
      <c r="GA67" s="36">
        <f t="shared" si="500"/>
        <v>0</v>
      </c>
      <c r="GB67" s="36">
        <f t="shared" si="501"/>
        <v>0</v>
      </c>
      <c r="GC67" s="36">
        <f t="shared" si="501"/>
        <v>0</v>
      </c>
      <c r="GD67" s="36">
        <f t="shared" si="501"/>
        <v>0</v>
      </c>
      <c r="GE67" s="36">
        <f t="shared" si="501"/>
        <v>0</v>
      </c>
      <c r="GF67" s="36">
        <f t="shared" si="501"/>
        <v>0</v>
      </c>
      <c r="GG67" s="36">
        <f t="shared" si="501"/>
        <v>0</v>
      </c>
      <c r="GH67" s="36">
        <f t="shared" si="501"/>
        <v>0</v>
      </c>
      <c r="GI67" s="36">
        <f t="shared" si="501"/>
        <v>0</v>
      </c>
      <c r="GJ67" s="36">
        <f t="shared" si="501"/>
        <v>0</v>
      </c>
      <c r="GL67" s="29" t="str">
        <f t="shared" si="350"/>
        <v>010/2009</v>
      </c>
      <c r="GM67" s="263">
        <f t="shared" si="423"/>
        <v>9.0689721266666652</v>
      </c>
      <c r="GN67" s="263">
        <f t="shared" si="423"/>
        <v>9.0689721266666652</v>
      </c>
      <c r="GO67" s="263">
        <f t="shared" si="423"/>
        <v>9.0689721266666652</v>
      </c>
      <c r="GP67" s="263">
        <f t="shared" si="423"/>
        <v>9.0689721266666652</v>
      </c>
      <c r="GQ67" s="263">
        <f t="shared" si="423"/>
        <v>9.0689721266666652</v>
      </c>
      <c r="GR67" s="263">
        <f t="shared" si="423"/>
        <v>9.0689721266666652</v>
      </c>
      <c r="GS67" s="263">
        <f t="shared" si="423"/>
        <v>9.0689721266666652</v>
      </c>
      <c r="GT67" s="263">
        <f t="shared" si="423"/>
        <v>9.0689721266666652</v>
      </c>
      <c r="GU67" s="263">
        <f t="shared" si="423"/>
        <v>9.0689721266666652</v>
      </c>
      <c r="GV67" s="263">
        <f t="shared" si="423"/>
        <v>9.0689721266666652</v>
      </c>
      <c r="GW67" s="263">
        <f t="shared" si="423"/>
        <v>9.0689721266666652</v>
      </c>
      <c r="GX67" s="263">
        <f t="shared" si="423"/>
        <v>9.0689721266666652</v>
      </c>
      <c r="GY67" s="471">
        <f t="shared" si="474"/>
        <v>9.0689721266666652</v>
      </c>
      <c r="GZ67" s="471">
        <f t="shared" si="474"/>
        <v>9.0689721266666652</v>
      </c>
      <c r="HA67" s="471">
        <f t="shared" si="474"/>
        <v>9.0689721266666652</v>
      </c>
      <c r="HB67" s="471">
        <f t="shared" si="474"/>
        <v>9.0689721266666652</v>
      </c>
      <c r="HC67" s="471">
        <f t="shared" si="474"/>
        <v>9.0689721266666652</v>
      </c>
      <c r="HD67" s="471">
        <f t="shared" si="474"/>
        <v>9.0689721266666652</v>
      </c>
      <c r="HE67" s="471">
        <f t="shared" si="474"/>
        <v>9.0689721266666652</v>
      </c>
      <c r="HF67" s="471">
        <f t="shared" si="474"/>
        <v>9.0689721266666652</v>
      </c>
      <c r="HG67" s="471">
        <f t="shared" si="474"/>
        <v>9.0689721266666652</v>
      </c>
      <c r="HH67" s="471">
        <f t="shared" si="474"/>
        <v>9.0689721266666652</v>
      </c>
      <c r="HI67" s="471">
        <f t="shared" si="474"/>
        <v>9.0689721266666652</v>
      </c>
      <c r="HJ67" s="471">
        <f t="shared" si="474"/>
        <v>9.0689721266666652</v>
      </c>
      <c r="HK67" s="471">
        <f t="shared" si="474"/>
        <v>9.0689721266666652</v>
      </c>
      <c r="HL67" s="471">
        <f t="shared" si="474"/>
        <v>9.0689721266666652</v>
      </c>
      <c r="HM67" s="471">
        <f t="shared" si="474"/>
        <v>9.0689721266666652</v>
      </c>
      <c r="HN67" s="471">
        <f t="shared" si="474"/>
        <v>9.0689721266666652</v>
      </c>
      <c r="HO67" s="471">
        <f t="shared" si="475"/>
        <v>9.0689721266666652</v>
      </c>
      <c r="HP67" s="471">
        <f t="shared" si="475"/>
        <v>9.0689721266666652</v>
      </c>
      <c r="HQ67" s="471">
        <f t="shared" si="475"/>
        <v>9.0689721266666652</v>
      </c>
      <c r="HR67" s="471">
        <f t="shared" si="475"/>
        <v>9.0689721266666652</v>
      </c>
      <c r="HS67" s="471">
        <f t="shared" si="475"/>
        <v>9.0689721266666652</v>
      </c>
      <c r="HT67" s="471">
        <f t="shared" si="475"/>
        <v>9.0689721266666652</v>
      </c>
      <c r="HU67" s="471">
        <f t="shared" si="475"/>
        <v>9.0689721266666652</v>
      </c>
      <c r="HV67" s="471">
        <f t="shared" si="475"/>
        <v>9.0689721266666652</v>
      </c>
      <c r="HW67" s="471">
        <f t="shared" si="475"/>
        <v>9.0689721266666652</v>
      </c>
      <c r="HX67" s="471">
        <f t="shared" si="475"/>
        <v>9.0689721266666652</v>
      </c>
      <c r="HY67" s="471">
        <f t="shared" si="475"/>
        <v>9.0689721266666652</v>
      </c>
      <c r="HZ67" s="471">
        <f t="shared" si="475"/>
        <v>9.0689721266666652</v>
      </c>
      <c r="IA67" s="471">
        <f t="shared" si="475"/>
        <v>9.0689721266666652</v>
      </c>
      <c r="IB67" s="471">
        <f t="shared" si="475"/>
        <v>9.0689721266666652</v>
      </c>
      <c r="IC67" s="471">
        <f t="shared" si="475"/>
        <v>9.0689721266666652</v>
      </c>
      <c r="ID67" s="471">
        <f t="shared" si="475"/>
        <v>9.0689721266666652</v>
      </c>
      <c r="IE67" s="471">
        <f t="shared" si="476"/>
        <v>9.0689721266666652</v>
      </c>
      <c r="IF67" s="471">
        <f t="shared" si="476"/>
        <v>9.0689721266666652</v>
      </c>
      <c r="IG67" s="471">
        <f t="shared" si="476"/>
        <v>9.0689721266666652</v>
      </c>
      <c r="IH67" s="471">
        <f t="shared" si="476"/>
        <v>9.0689721266666652</v>
      </c>
      <c r="II67" s="471">
        <f t="shared" si="476"/>
        <v>9.0689721266666652</v>
      </c>
      <c r="IJ67" s="471">
        <f t="shared" si="476"/>
        <v>9.0689721266666652</v>
      </c>
      <c r="IK67" s="471">
        <f t="shared" si="476"/>
        <v>9.0689721266666652</v>
      </c>
      <c r="IL67" s="471">
        <f t="shared" si="476"/>
        <v>9.0689721266666652</v>
      </c>
      <c r="IM67" s="471">
        <f t="shared" si="476"/>
        <v>9.0689721266666652</v>
      </c>
      <c r="IN67" s="471">
        <f t="shared" si="476"/>
        <v>9.0689721266666652</v>
      </c>
      <c r="IO67" s="471">
        <f t="shared" si="476"/>
        <v>9.0689721266666652</v>
      </c>
      <c r="IP67" s="471">
        <f t="shared" si="476"/>
        <v>9.0689721266666652</v>
      </c>
      <c r="IQ67" s="471">
        <f t="shared" si="476"/>
        <v>9.0689721266666652</v>
      </c>
      <c r="IR67" s="471">
        <f t="shared" si="476"/>
        <v>9.0689721266666652</v>
      </c>
      <c r="IS67" s="471">
        <f t="shared" si="476"/>
        <v>9.0689721266666652</v>
      </c>
      <c r="IT67" s="471">
        <f t="shared" si="476"/>
        <v>9.0689721266666652</v>
      </c>
      <c r="IU67" s="471">
        <f t="shared" si="477"/>
        <v>9.0689721266666652</v>
      </c>
      <c r="IV67" s="471">
        <f t="shared" si="477"/>
        <v>9.0689721266666652</v>
      </c>
      <c r="IW67" s="471">
        <f t="shared" si="477"/>
        <v>9.0689721266666652</v>
      </c>
      <c r="IX67" s="471">
        <f t="shared" si="477"/>
        <v>9.0689721266666652</v>
      </c>
      <c r="IY67" s="471">
        <f t="shared" si="477"/>
        <v>9.0689721266666652</v>
      </c>
      <c r="IZ67" s="471">
        <f t="shared" si="477"/>
        <v>9.0689721266666652</v>
      </c>
      <c r="JA67" s="471">
        <f t="shared" si="477"/>
        <v>9.0689721266666652</v>
      </c>
      <c r="JB67" s="471">
        <f t="shared" si="477"/>
        <v>9.0689721266666652</v>
      </c>
      <c r="JC67" s="471">
        <f t="shared" si="477"/>
        <v>9.0689721266666652</v>
      </c>
      <c r="JD67" s="471">
        <f t="shared" si="477"/>
        <v>9.0689721266666652</v>
      </c>
      <c r="JE67" s="471">
        <f t="shared" si="477"/>
        <v>9.0689721266666652</v>
      </c>
      <c r="JF67" s="471">
        <f t="shared" si="477"/>
        <v>9.0689721266666652</v>
      </c>
      <c r="JG67" s="471">
        <f t="shared" si="477"/>
        <v>9.0689721266666652</v>
      </c>
      <c r="JH67" s="471">
        <f t="shared" si="477"/>
        <v>9.0689721266666652</v>
      </c>
      <c r="JI67" s="471">
        <f t="shared" si="477"/>
        <v>9.0689721266666652</v>
      </c>
      <c r="JJ67" s="471">
        <f t="shared" si="477"/>
        <v>9.0689721266666652</v>
      </c>
      <c r="JK67" s="471">
        <f t="shared" si="478"/>
        <v>9.0689721266666652</v>
      </c>
      <c r="JL67" s="471">
        <f t="shared" si="478"/>
        <v>9.0689721266666652</v>
      </c>
      <c r="JM67" s="471">
        <f t="shared" si="478"/>
        <v>9.0689721266666652</v>
      </c>
      <c r="JN67" s="471">
        <f t="shared" si="478"/>
        <v>9.0689721266666652</v>
      </c>
      <c r="JO67" s="471">
        <f t="shared" si="478"/>
        <v>9.0689721266666652</v>
      </c>
      <c r="JP67" s="471">
        <f t="shared" si="478"/>
        <v>9.0689721266666652</v>
      </c>
      <c r="JQ67" s="471">
        <f t="shared" si="478"/>
        <v>9.0689721266666652</v>
      </c>
      <c r="JR67" s="471">
        <f t="shared" si="478"/>
        <v>9.0689721266666652</v>
      </c>
      <c r="JS67" s="471">
        <f t="shared" si="478"/>
        <v>9.0689721266666652</v>
      </c>
      <c r="JT67" s="471">
        <f t="shared" si="478"/>
        <v>9.0689721266666652</v>
      </c>
      <c r="JU67" s="471">
        <f t="shared" si="478"/>
        <v>9.0689721266666652</v>
      </c>
      <c r="JV67" s="471">
        <f t="shared" si="478"/>
        <v>9.0689721266666652</v>
      </c>
      <c r="JW67" s="471">
        <f t="shared" si="478"/>
        <v>9.0689721266666652</v>
      </c>
      <c r="JX67" s="471">
        <f t="shared" si="478"/>
        <v>9.0689721266666652</v>
      </c>
      <c r="JY67" s="471">
        <f t="shared" si="478"/>
        <v>9.0689721266666652</v>
      </c>
      <c r="JZ67" s="471">
        <f t="shared" si="478"/>
        <v>9.0689721266666652</v>
      </c>
      <c r="KA67" s="471">
        <f t="shared" si="479"/>
        <v>9.0689721266666652</v>
      </c>
      <c r="KB67" s="471">
        <f t="shared" si="479"/>
        <v>9.0689721266666652</v>
      </c>
      <c r="KC67" s="471">
        <f t="shared" si="479"/>
        <v>9.0689721266666652</v>
      </c>
      <c r="KD67" s="471">
        <f t="shared" si="479"/>
        <v>9.0689721266666652</v>
      </c>
      <c r="KE67" s="471">
        <f t="shared" si="479"/>
        <v>9.0689721266666652</v>
      </c>
      <c r="KF67" s="471">
        <f t="shared" si="479"/>
        <v>9.0689721266666652</v>
      </c>
      <c r="KG67" s="471">
        <f t="shared" si="479"/>
        <v>9.0689721266666652</v>
      </c>
      <c r="KH67" s="471">
        <f t="shared" si="479"/>
        <v>9.0689721266666652</v>
      </c>
      <c r="KI67" s="471">
        <f t="shared" si="479"/>
        <v>9.0689721266666652</v>
      </c>
      <c r="KJ67" s="471">
        <f t="shared" si="479"/>
        <v>9.0689721266666652</v>
      </c>
      <c r="KK67" s="471">
        <f t="shared" si="479"/>
        <v>9.0689721266666652</v>
      </c>
      <c r="KL67" s="471">
        <f t="shared" si="479"/>
        <v>9.0689721266666652</v>
      </c>
      <c r="KM67" s="471">
        <f t="shared" si="479"/>
        <v>9.0689721266666652</v>
      </c>
      <c r="KN67" s="471">
        <f t="shared" si="479"/>
        <v>9.0689721266666652</v>
      </c>
      <c r="KO67" s="471">
        <f t="shared" si="479"/>
        <v>9.0689721266666652</v>
      </c>
      <c r="KP67" s="471">
        <f t="shared" si="479"/>
        <v>9.0689721266666652</v>
      </c>
      <c r="KQ67" s="471">
        <f t="shared" si="480"/>
        <v>9.0689721266666652</v>
      </c>
      <c r="KR67" s="471">
        <f t="shared" si="480"/>
        <v>9.0689721266666652</v>
      </c>
      <c r="KS67" s="471">
        <f t="shared" si="480"/>
        <v>9.0689721266666652</v>
      </c>
      <c r="KT67" s="471">
        <f t="shared" si="480"/>
        <v>9.0689721266666652</v>
      </c>
      <c r="KU67" s="471">
        <f t="shared" si="480"/>
        <v>9.0689721266666652</v>
      </c>
      <c r="KV67" s="471">
        <f t="shared" si="480"/>
        <v>9.0689721266666652</v>
      </c>
      <c r="KW67" s="471">
        <f t="shared" si="480"/>
        <v>9.0689721266666652</v>
      </c>
      <c r="KX67" s="471">
        <f t="shared" si="480"/>
        <v>9.0689721266666652</v>
      </c>
      <c r="KY67" s="471">
        <f t="shared" si="480"/>
        <v>9.0689721266666652</v>
      </c>
      <c r="KZ67" s="471">
        <f t="shared" si="480"/>
        <v>9.0689721266666652</v>
      </c>
      <c r="LA67" s="471">
        <f t="shared" si="480"/>
        <v>9.0689721266666652</v>
      </c>
      <c r="LB67" s="471">
        <f t="shared" si="480"/>
        <v>9.0689721266666652</v>
      </c>
      <c r="LC67" s="471">
        <f t="shared" si="480"/>
        <v>9.0689721266666652</v>
      </c>
      <c r="LD67" s="471">
        <f t="shared" si="480"/>
        <v>9.0689721266666652</v>
      </c>
      <c r="LE67" s="471">
        <f t="shared" si="480"/>
        <v>9.0689721266666652</v>
      </c>
      <c r="LF67" s="471">
        <f t="shared" si="480"/>
        <v>9.0689721266666652</v>
      </c>
      <c r="LG67" s="471">
        <f t="shared" si="481"/>
        <v>9.0689721266666652</v>
      </c>
      <c r="LH67" s="471">
        <f t="shared" si="481"/>
        <v>9.0689721266666652</v>
      </c>
      <c r="LI67" s="471">
        <f t="shared" si="481"/>
        <v>9.0689721266666652</v>
      </c>
      <c r="LJ67" s="471">
        <f t="shared" si="481"/>
        <v>9.0689721266666652</v>
      </c>
      <c r="LK67" s="471">
        <f t="shared" si="481"/>
        <v>9.0689721266666652</v>
      </c>
      <c r="LL67" s="471">
        <f t="shared" si="481"/>
        <v>9.0689721266666652</v>
      </c>
      <c r="LM67" s="471">
        <f t="shared" si="481"/>
        <v>9.0689721266666652</v>
      </c>
      <c r="LN67" s="471">
        <f t="shared" si="481"/>
        <v>9.0689721266666652</v>
      </c>
      <c r="LO67" s="471">
        <f t="shared" si="481"/>
        <v>9.0689721266666652</v>
      </c>
      <c r="LP67" s="471">
        <f t="shared" si="481"/>
        <v>9.0689721266666652</v>
      </c>
      <c r="LQ67" s="471">
        <f t="shared" si="481"/>
        <v>9.0689721266666652</v>
      </c>
      <c r="LR67" s="471">
        <f t="shared" si="481"/>
        <v>9.0689721266666652</v>
      </c>
      <c r="LS67" s="471">
        <f t="shared" si="481"/>
        <v>9.0689721266666652</v>
      </c>
      <c r="LT67" s="471">
        <f t="shared" si="481"/>
        <v>9.0689721266666652</v>
      </c>
      <c r="LU67" s="471">
        <f t="shared" si="481"/>
        <v>9.0689721266666652</v>
      </c>
      <c r="LV67" s="471">
        <f t="shared" si="481"/>
        <v>9.0689721266666652</v>
      </c>
      <c r="LW67" s="471">
        <f t="shared" si="482"/>
        <v>9.0689721266666652</v>
      </c>
      <c r="LX67" s="471">
        <f t="shared" si="482"/>
        <v>9.0689721266666652</v>
      </c>
      <c r="LY67" s="471">
        <f t="shared" si="482"/>
        <v>9.0689721266666652</v>
      </c>
      <c r="LZ67" s="471">
        <f t="shared" si="482"/>
        <v>9.0689721266666652</v>
      </c>
      <c r="MA67" s="471">
        <f t="shared" si="482"/>
        <v>9.0689721266666652</v>
      </c>
      <c r="MB67" s="471">
        <f t="shared" si="482"/>
        <v>9.0689721266666652</v>
      </c>
      <c r="MC67" s="471">
        <f t="shared" si="482"/>
        <v>9.0689721266666652</v>
      </c>
      <c r="MD67" s="471">
        <f t="shared" si="482"/>
        <v>9.0689721266666652</v>
      </c>
      <c r="ME67" s="471">
        <f t="shared" si="482"/>
        <v>9.0689721266666652</v>
      </c>
      <c r="MF67" s="471">
        <f t="shared" si="482"/>
        <v>9.0689721266666652</v>
      </c>
      <c r="MG67" s="471">
        <f t="shared" si="482"/>
        <v>9.0689721266666652</v>
      </c>
      <c r="MH67" s="471">
        <f t="shared" si="482"/>
        <v>9.0689721266666652</v>
      </c>
      <c r="MI67" s="471">
        <f t="shared" si="482"/>
        <v>9.0689721266666652</v>
      </c>
      <c r="MJ67" s="471">
        <f t="shared" si="482"/>
        <v>9.0689721266666652</v>
      </c>
      <c r="MK67" s="471">
        <f t="shared" si="482"/>
        <v>9.0689721266666652</v>
      </c>
      <c r="ML67" s="471">
        <f t="shared" si="482"/>
        <v>9.0689721266666652</v>
      </c>
      <c r="MM67" s="471">
        <f t="shared" si="483"/>
        <v>9.0689721266666652</v>
      </c>
      <c r="MN67" s="471">
        <f t="shared" si="483"/>
        <v>9.0689721266666652</v>
      </c>
      <c r="MO67" s="471">
        <f t="shared" si="483"/>
        <v>9.0689721266666652</v>
      </c>
      <c r="MP67" s="471">
        <f t="shared" si="483"/>
        <v>9.0689721266666652</v>
      </c>
      <c r="MQ67" s="471">
        <f t="shared" si="483"/>
        <v>9.0689721266666652</v>
      </c>
      <c r="MR67" s="471">
        <f t="shared" si="483"/>
        <v>9.0689721266666652</v>
      </c>
      <c r="MS67" s="471">
        <f t="shared" si="483"/>
        <v>9.0689721266666652</v>
      </c>
      <c r="MT67" s="471">
        <f t="shared" si="483"/>
        <v>9.0689721266666652</v>
      </c>
      <c r="MU67" s="471">
        <f t="shared" si="483"/>
        <v>9.0689721266666652</v>
      </c>
      <c r="MV67" s="471">
        <f t="shared" si="483"/>
        <v>9.0689721266666652</v>
      </c>
      <c r="MW67" s="471">
        <f t="shared" si="483"/>
        <v>9.0689721266666652</v>
      </c>
      <c r="MX67" s="471">
        <f t="shared" si="483"/>
        <v>9.0689721266666652</v>
      </c>
      <c r="MY67" s="471">
        <f t="shared" si="483"/>
        <v>9.0689721266666652</v>
      </c>
      <c r="MZ67" s="471">
        <f t="shared" si="483"/>
        <v>9.0689721266666652</v>
      </c>
      <c r="NA67" s="471">
        <f t="shared" si="483"/>
        <v>9.0689721266666652</v>
      </c>
      <c r="NB67" s="471">
        <f t="shared" si="483"/>
        <v>9.0689721266666652</v>
      </c>
      <c r="NC67" s="471">
        <f t="shared" si="484"/>
        <v>9.0689721266666652</v>
      </c>
      <c r="ND67" s="471">
        <f t="shared" si="484"/>
        <v>9.0689721266666652</v>
      </c>
      <c r="NE67" s="471">
        <f t="shared" si="484"/>
        <v>9.0689721266666652</v>
      </c>
      <c r="NF67" s="471">
        <f t="shared" si="484"/>
        <v>8.421188403333332</v>
      </c>
      <c r="NG67" s="471">
        <f t="shared" si="484"/>
        <v>0</v>
      </c>
      <c r="NH67" s="471">
        <f t="shared" si="484"/>
        <v>0</v>
      </c>
      <c r="NI67" s="471">
        <f t="shared" si="484"/>
        <v>0</v>
      </c>
      <c r="NJ67" s="471">
        <f t="shared" si="484"/>
        <v>0</v>
      </c>
      <c r="NK67" s="471">
        <f t="shared" si="484"/>
        <v>0</v>
      </c>
      <c r="NL67" s="471">
        <f t="shared" si="484"/>
        <v>0</v>
      </c>
      <c r="NM67" s="471">
        <f t="shared" si="484"/>
        <v>0</v>
      </c>
      <c r="NN67" s="471">
        <f t="shared" si="484"/>
        <v>0</v>
      </c>
      <c r="NO67" s="471">
        <f t="shared" si="484"/>
        <v>0</v>
      </c>
      <c r="NP67" s="471">
        <f t="shared" si="484"/>
        <v>0</v>
      </c>
      <c r="NQ67" s="471">
        <f t="shared" si="484"/>
        <v>0</v>
      </c>
      <c r="NR67" s="471">
        <f t="shared" si="484"/>
        <v>0</v>
      </c>
      <c r="NS67" s="471">
        <f t="shared" si="485"/>
        <v>0</v>
      </c>
      <c r="NT67" s="471">
        <f t="shared" si="485"/>
        <v>0</v>
      </c>
      <c r="NU67" s="471">
        <f t="shared" si="485"/>
        <v>0</v>
      </c>
      <c r="NV67" s="471">
        <f t="shared" si="485"/>
        <v>0</v>
      </c>
      <c r="NW67" s="471">
        <f t="shared" si="485"/>
        <v>0</v>
      </c>
      <c r="NX67" s="471">
        <f t="shared" si="485"/>
        <v>0</v>
      </c>
      <c r="NY67" s="471">
        <f t="shared" si="485"/>
        <v>0</v>
      </c>
      <c r="NZ67" s="471">
        <f t="shared" si="485"/>
        <v>0</v>
      </c>
      <c r="OA67" s="471">
        <f t="shared" si="485"/>
        <v>0</v>
      </c>
      <c r="OB67" s="471">
        <f t="shared" si="485"/>
        <v>0</v>
      </c>
      <c r="OC67" s="471">
        <f t="shared" si="485"/>
        <v>0</v>
      </c>
      <c r="OD67" s="471">
        <f t="shared" si="485"/>
        <v>0</v>
      </c>
      <c r="OE67" s="471">
        <f t="shared" si="485"/>
        <v>0</v>
      </c>
      <c r="OF67" s="471">
        <f t="shared" si="485"/>
        <v>0</v>
      </c>
      <c r="OG67" s="471">
        <f t="shared" si="485"/>
        <v>0</v>
      </c>
      <c r="OH67" s="471">
        <f t="shared" si="485"/>
        <v>0</v>
      </c>
      <c r="OI67" s="471">
        <f t="shared" si="486"/>
        <v>0</v>
      </c>
      <c r="OJ67" s="471">
        <f t="shared" si="486"/>
        <v>0</v>
      </c>
      <c r="OK67" s="471">
        <f t="shared" si="486"/>
        <v>0</v>
      </c>
      <c r="OL67" s="471">
        <f t="shared" si="486"/>
        <v>0</v>
      </c>
      <c r="OM67" s="471">
        <f t="shared" si="486"/>
        <v>0</v>
      </c>
      <c r="ON67" s="471">
        <f t="shared" si="486"/>
        <v>0</v>
      </c>
      <c r="OO67" s="471">
        <f t="shared" si="486"/>
        <v>0</v>
      </c>
      <c r="OP67" s="471">
        <f t="shared" si="486"/>
        <v>0</v>
      </c>
      <c r="OQ67" s="471">
        <f t="shared" si="486"/>
        <v>0</v>
      </c>
      <c r="OR67" s="471">
        <f t="shared" si="486"/>
        <v>0</v>
      </c>
      <c r="OS67" s="471">
        <f t="shared" si="486"/>
        <v>0</v>
      </c>
      <c r="OT67" s="471">
        <f t="shared" si="486"/>
        <v>0</v>
      </c>
      <c r="OU67" s="471">
        <f t="shared" si="486"/>
        <v>0</v>
      </c>
      <c r="OV67" s="471">
        <f t="shared" si="486"/>
        <v>0</v>
      </c>
      <c r="OW67" s="471">
        <f t="shared" si="486"/>
        <v>0</v>
      </c>
      <c r="OX67" s="471">
        <f t="shared" si="486"/>
        <v>0</v>
      </c>
      <c r="OY67" s="471">
        <f t="shared" si="487"/>
        <v>0</v>
      </c>
      <c r="OZ67" s="471">
        <f t="shared" si="487"/>
        <v>0</v>
      </c>
      <c r="PA67" s="471">
        <f t="shared" si="487"/>
        <v>0</v>
      </c>
      <c r="PB67" s="471">
        <f t="shared" si="487"/>
        <v>0</v>
      </c>
      <c r="PC67" s="471">
        <f t="shared" si="487"/>
        <v>0</v>
      </c>
      <c r="PD67" s="471">
        <f t="shared" si="487"/>
        <v>0</v>
      </c>
      <c r="PE67" s="471">
        <f t="shared" si="487"/>
        <v>0</v>
      </c>
      <c r="PF67" s="471">
        <f t="shared" si="487"/>
        <v>0</v>
      </c>
      <c r="PG67" s="471">
        <f t="shared" si="487"/>
        <v>0</v>
      </c>
      <c r="PH67" s="471">
        <f t="shared" si="487"/>
        <v>0</v>
      </c>
      <c r="PI67" s="471">
        <f t="shared" si="487"/>
        <v>0</v>
      </c>
      <c r="PJ67" s="471">
        <f t="shared" si="487"/>
        <v>0</v>
      </c>
      <c r="PK67" s="471">
        <f t="shared" si="487"/>
        <v>0</v>
      </c>
      <c r="PL67" s="471">
        <f t="shared" si="487"/>
        <v>0</v>
      </c>
      <c r="PM67" s="471">
        <f t="shared" si="487"/>
        <v>0</v>
      </c>
      <c r="PN67" s="471">
        <f t="shared" si="487"/>
        <v>0</v>
      </c>
      <c r="PO67" s="471">
        <f t="shared" si="488"/>
        <v>0</v>
      </c>
      <c r="PP67" s="471">
        <f t="shared" si="488"/>
        <v>0</v>
      </c>
      <c r="PQ67" s="471">
        <f t="shared" si="488"/>
        <v>0</v>
      </c>
      <c r="PR67" s="471">
        <f t="shared" si="488"/>
        <v>0</v>
      </c>
      <c r="PS67" s="471">
        <f t="shared" si="488"/>
        <v>0</v>
      </c>
      <c r="PT67" s="471">
        <f t="shared" si="488"/>
        <v>0</v>
      </c>
      <c r="PU67" s="471">
        <f t="shared" si="488"/>
        <v>0</v>
      </c>
      <c r="PV67" s="471">
        <f t="shared" si="488"/>
        <v>0</v>
      </c>
      <c r="PW67" s="471">
        <f t="shared" si="488"/>
        <v>0</v>
      </c>
      <c r="PX67" s="471">
        <f t="shared" si="488"/>
        <v>0</v>
      </c>
      <c r="PY67" s="471">
        <f t="shared" si="488"/>
        <v>0</v>
      </c>
      <c r="PZ67" s="471">
        <f t="shared" si="488"/>
        <v>0</v>
      </c>
      <c r="QA67" s="471">
        <f t="shared" si="488"/>
        <v>0</v>
      </c>
      <c r="QB67" s="471">
        <f t="shared" si="488"/>
        <v>0</v>
      </c>
      <c r="QC67" s="471">
        <f t="shared" si="488"/>
        <v>0</v>
      </c>
      <c r="QD67" s="471">
        <f t="shared" si="488"/>
        <v>0</v>
      </c>
      <c r="QE67" s="471">
        <f t="shared" si="489"/>
        <v>0</v>
      </c>
      <c r="QF67" s="471">
        <f t="shared" si="489"/>
        <v>0</v>
      </c>
      <c r="QG67" s="471">
        <f t="shared" si="489"/>
        <v>0</v>
      </c>
      <c r="QH67" s="471">
        <f t="shared" si="489"/>
        <v>0</v>
      </c>
      <c r="QI67" s="471">
        <f t="shared" si="489"/>
        <v>0</v>
      </c>
      <c r="QJ67" s="471">
        <f t="shared" si="489"/>
        <v>0</v>
      </c>
      <c r="QK67" s="471">
        <f t="shared" si="489"/>
        <v>0</v>
      </c>
      <c r="QL67" s="471">
        <f t="shared" si="489"/>
        <v>0</v>
      </c>
      <c r="QM67" s="471">
        <f t="shared" si="489"/>
        <v>0</v>
      </c>
      <c r="QN67" s="471">
        <f t="shared" si="489"/>
        <v>0</v>
      </c>
      <c r="QO67" s="471">
        <f t="shared" si="489"/>
        <v>0</v>
      </c>
      <c r="QP67" s="471">
        <f t="shared" si="489"/>
        <v>0</v>
      </c>
      <c r="QQ67" s="471">
        <f t="shared" si="489"/>
        <v>0</v>
      </c>
      <c r="QR67" s="471">
        <f t="shared" si="489"/>
        <v>0</v>
      </c>
      <c r="QS67" s="471">
        <f t="shared" si="489"/>
        <v>0</v>
      </c>
      <c r="QT67" s="471">
        <f t="shared" si="489"/>
        <v>0</v>
      </c>
      <c r="QU67" s="471">
        <f t="shared" si="490"/>
        <v>0</v>
      </c>
      <c r="QV67" s="471">
        <f t="shared" si="490"/>
        <v>0</v>
      </c>
      <c r="QW67" s="471">
        <f t="shared" si="490"/>
        <v>0</v>
      </c>
      <c r="QX67" s="471">
        <f t="shared" si="490"/>
        <v>0</v>
      </c>
      <c r="QY67" s="471">
        <f t="shared" si="490"/>
        <v>0</v>
      </c>
      <c r="QZ67" s="471">
        <f t="shared" si="490"/>
        <v>0</v>
      </c>
      <c r="RA67" s="471">
        <f t="shared" si="490"/>
        <v>0</v>
      </c>
      <c r="RB67" s="471">
        <f t="shared" si="490"/>
        <v>0</v>
      </c>
      <c r="RC67" s="471">
        <f t="shared" si="490"/>
        <v>0</v>
      </c>
      <c r="RD67" s="471">
        <f t="shared" si="490"/>
        <v>0</v>
      </c>
      <c r="RE67" s="471">
        <f t="shared" si="490"/>
        <v>0</v>
      </c>
      <c r="RF67" s="471">
        <f t="shared" si="490"/>
        <v>0</v>
      </c>
      <c r="RG67" s="471">
        <f t="shared" si="490"/>
        <v>0</v>
      </c>
      <c r="RH67" s="471">
        <f t="shared" si="490"/>
        <v>0</v>
      </c>
      <c r="RI67" s="471">
        <f t="shared" si="490"/>
        <v>0</v>
      </c>
      <c r="RJ67" s="471">
        <f t="shared" si="490"/>
        <v>0</v>
      </c>
      <c r="RK67" s="471">
        <f t="shared" si="491"/>
        <v>0</v>
      </c>
      <c r="RL67" s="471">
        <f t="shared" si="491"/>
        <v>0</v>
      </c>
      <c r="RM67" s="471">
        <f t="shared" si="491"/>
        <v>0</v>
      </c>
      <c r="RN67" s="471">
        <f t="shared" si="491"/>
        <v>0</v>
      </c>
      <c r="RO67" s="471">
        <f t="shared" si="491"/>
        <v>0</v>
      </c>
      <c r="RP67" s="471">
        <f t="shared" si="491"/>
        <v>0</v>
      </c>
      <c r="RQ67" s="471">
        <f t="shared" si="491"/>
        <v>0</v>
      </c>
      <c r="RR67" s="471">
        <f t="shared" si="491"/>
        <v>0</v>
      </c>
      <c r="RS67" s="471">
        <f t="shared" si="491"/>
        <v>0</v>
      </c>
      <c r="RT67" s="471">
        <f t="shared" si="491"/>
        <v>0</v>
      </c>
      <c r="RU67" s="471">
        <f t="shared" si="491"/>
        <v>0</v>
      </c>
      <c r="RV67" s="471">
        <f t="shared" si="491"/>
        <v>0</v>
      </c>
      <c r="RW67" s="471">
        <f t="shared" si="491"/>
        <v>0</v>
      </c>
      <c r="RX67" s="471">
        <f t="shared" si="491"/>
        <v>0</v>
      </c>
      <c r="RY67" s="471">
        <f t="shared" si="491"/>
        <v>0</v>
      </c>
      <c r="RZ67" s="471">
        <f t="shared" si="491"/>
        <v>0</v>
      </c>
      <c r="SA67" s="471">
        <f t="shared" si="492"/>
        <v>0</v>
      </c>
      <c r="SB67" s="471">
        <f t="shared" si="492"/>
        <v>0</v>
      </c>
      <c r="SC67" s="471">
        <f t="shared" si="492"/>
        <v>0</v>
      </c>
      <c r="SD67" s="471">
        <f t="shared" si="492"/>
        <v>0</v>
      </c>
      <c r="SE67" s="471">
        <f t="shared" si="492"/>
        <v>0</v>
      </c>
      <c r="SF67" s="471">
        <f t="shared" si="492"/>
        <v>0</v>
      </c>
      <c r="SG67" s="471">
        <f t="shared" si="492"/>
        <v>0</v>
      </c>
      <c r="SH67" s="471">
        <f t="shared" si="492"/>
        <v>0</v>
      </c>
      <c r="SI67" s="471">
        <f t="shared" si="492"/>
        <v>0</v>
      </c>
      <c r="SJ67" s="471">
        <f t="shared" si="492"/>
        <v>0</v>
      </c>
      <c r="SK67" s="471">
        <f t="shared" si="492"/>
        <v>0</v>
      </c>
      <c r="SL67" s="471">
        <f t="shared" si="492"/>
        <v>0</v>
      </c>
      <c r="SM67" s="471">
        <f t="shared" si="492"/>
        <v>0</v>
      </c>
      <c r="SN67" s="471">
        <f t="shared" si="492"/>
        <v>0</v>
      </c>
      <c r="SO67" s="471">
        <f t="shared" si="492"/>
        <v>0</v>
      </c>
      <c r="SP67" s="471">
        <f t="shared" si="492"/>
        <v>0</v>
      </c>
      <c r="SQ67" s="471">
        <f t="shared" si="493"/>
        <v>0</v>
      </c>
      <c r="SR67" s="471">
        <f t="shared" si="493"/>
        <v>0</v>
      </c>
      <c r="SS67" s="471">
        <f t="shared" si="493"/>
        <v>0</v>
      </c>
      <c r="ST67" s="471">
        <f t="shared" si="493"/>
        <v>0</v>
      </c>
      <c r="SU67" s="471">
        <f t="shared" si="493"/>
        <v>0</v>
      </c>
      <c r="SV67" s="471">
        <f t="shared" si="493"/>
        <v>0</v>
      </c>
      <c r="SW67" s="471">
        <f t="shared" si="493"/>
        <v>0</v>
      </c>
      <c r="SX67" s="471">
        <f t="shared" si="493"/>
        <v>0</v>
      </c>
      <c r="SY67" s="471">
        <f t="shared" si="493"/>
        <v>0</v>
      </c>
      <c r="SZ67" s="471">
        <f t="shared" si="493"/>
        <v>0</v>
      </c>
      <c r="TA67" s="471">
        <f t="shared" si="493"/>
        <v>0</v>
      </c>
      <c r="TB67" s="471">
        <f t="shared" si="493"/>
        <v>0</v>
      </c>
      <c r="TC67" s="471">
        <f t="shared" si="493"/>
        <v>0</v>
      </c>
      <c r="TD67" s="471">
        <f t="shared" si="493"/>
        <v>0</v>
      </c>
      <c r="TE67" s="471">
        <f t="shared" si="493"/>
        <v>0</v>
      </c>
      <c r="TF67" s="471">
        <f t="shared" si="493"/>
        <v>0</v>
      </c>
      <c r="TG67" s="471">
        <f t="shared" si="494"/>
        <v>0</v>
      </c>
      <c r="TH67" s="471">
        <f t="shared" si="494"/>
        <v>0</v>
      </c>
      <c r="TI67" s="471">
        <f t="shared" si="494"/>
        <v>0</v>
      </c>
      <c r="TJ67" s="471">
        <f t="shared" si="494"/>
        <v>0</v>
      </c>
      <c r="TK67" s="471">
        <f t="shared" si="494"/>
        <v>0</v>
      </c>
      <c r="TL67" s="471">
        <f t="shared" si="494"/>
        <v>0</v>
      </c>
      <c r="TM67" s="471">
        <f t="shared" si="494"/>
        <v>0</v>
      </c>
      <c r="TN67" s="471">
        <f t="shared" si="494"/>
        <v>0</v>
      </c>
      <c r="TO67" s="471">
        <f t="shared" si="494"/>
        <v>0</v>
      </c>
      <c r="TP67" s="471">
        <f t="shared" si="494"/>
        <v>0</v>
      </c>
      <c r="TQ67" s="471">
        <f t="shared" si="494"/>
        <v>0</v>
      </c>
      <c r="TR67" s="471">
        <f t="shared" si="494"/>
        <v>0</v>
      </c>
      <c r="TS67" s="471">
        <f t="shared" si="494"/>
        <v>0</v>
      </c>
      <c r="TT67" s="471">
        <f t="shared" si="494"/>
        <v>0</v>
      </c>
      <c r="TU67" s="471">
        <f t="shared" si="494"/>
        <v>0</v>
      </c>
      <c r="TV67" s="471">
        <f t="shared" si="494"/>
        <v>0</v>
      </c>
      <c r="TW67" s="471">
        <f t="shared" si="495"/>
        <v>0</v>
      </c>
      <c r="TX67" s="471">
        <f t="shared" si="495"/>
        <v>0</v>
      </c>
      <c r="TY67" s="471">
        <f t="shared" si="495"/>
        <v>0</v>
      </c>
      <c r="TZ67" s="471">
        <f t="shared" si="495"/>
        <v>0</v>
      </c>
      <c r="UA67" s="471">
        <f t="shared" si="495"/>
        <v>0</v>
      </c>
      <c r="UB67" s="471">
        <f t="shared" si="495"/>
        <v>0</v>
      </c>
      <c r="UC67" s="471">
        <f t="shared" si="495"/>
        <v>0</v>
      </c>
      <c r="UD67" s="471">
        <f t="shared" si="495"/>
        <v>0</v>
      </c>
      <c r="UE67" s="471">
        <f t="shared" si="495"/>
        <v>0</v>
      </c>
      <c r="UF67" s="471">
        <f t="shared" si="495"/>
        <v>0</v>
      </c>
      <c r="UG67" s="471">
        <f t="shared" si="495"/>
        <v>0</v>
      </c>
      <c r="UH67" s="471">
        <f t="shared" si="495"/>
        <v>0</v>
      </c>
      <c r="UI67" s="471">
        <f t="shared" si="495"/>
        <v>0</v>
      </c>
      <c r="UJ67" s="471">
        <f t="shared" si="495"/>
        <v>0</v>
      </c>
      <c r="UK67" s="471">
        <f t="shared" si="495"/>
        <v>0</v>
      </c>
      <c r="UL67" s="471">
        <f t="shared" si="495"/>
        <v>0</v>
      </c>
      <c r="UM67" s="471">
        <f t="shared" si="496"/>
        <v>0</v>
      </c>
      <c r="UN67" s="471">
        <f t="shared" si="496"/>
        <v>0</v>
      </c>
      <c r="UO67" s="471">
        <f t="shared" si="496"/>
        <v>0</v>
      </c>
      <c r="UP67" s="471">
        <f t="shared" si="496"/>
        <v>0</v>
      </c>
      <c r="UQ67" s="471">
        <f t="shared" si="496"/>
        <v>0</v>
      </c>
      <c r="UR67" s="471">
        <f t="shared" si="496"/>
        <v>0</v>
      </c>
      <c r="US67" s="471">
        <f t="shared" si="496"/>
        <v>0</v>
      </c>
      <c r="UT67" s="471">
        <f t="shared" si="496"/>
        <v>0</v>
      </c>
      <c r="UU67" s="471">
        <f t="shared" si="496"/>
        <v>0</v>
      </c>
      <c r="UV67" s="471">
        <f t="shared" si="496"/>
        <v>0</v>
      </c>
      <c r="UW67" s="471">
        <f t="shared" si="496"/>
        <v>0</v>
      </c>
      <c r="UX67" s="471">
        <f t="shared" si="496"/>
        <v>0</v>
      </c>
      <c r="UY67" s="471">
        <f t="shared" si="496"/>
        <v>0</v>
      </c>
      <c r="UZ67" s="471">
        <f t="shared" si="496"/>
        <v>0</v>
      </c>
      <c r="VA67" s="471">
        <f t="shared" si="496"/>
        <v>0</v>
      </c>
      <c r="VB67" s="471">
        <f t="shared" si="496"/>
        <v>0</v>
      </c>
      <c r="VC67" s="471">
        <f t="shared" si="497"/>
        <v>0</v>
      </c>
      <c r="VD67" s="471">
        <f t="shared" si="497"/>
        <v>0</v>
      </c>
      <c r="VE67" s="471">
        <f t="shared" si="497"/>
        <v>0</v>
      </c>
      <c r="VF67" s="471">
        <f t="shared" si="497"/>
        <v>0</v>
      </c>
      <c r="VG67" s="471">
        <f t="shared" si="497"/>
        <v>0</v>
      </c>
      <c r="VH67" s="471">
        <f t="shared" si="497"/>
        <v>0</v>
      </c>
      <c r="VI67" s="471">
        <f t="shared" si="497"/>
        <v>0</v>
      </c>
      <c r="VJ67" s="471">
        <f t="shared" si="497"/>
        <v>0</v>
      </c>
      <c r="VK67" s="471">
        <f t="shared" si="497"/>
        <v>0</v>
      </c>
      <c r="VL67" s="471">
        <f t="shared" si="497"/>
        <v>0</v>
      </c>
      <c r="VM67" s="471">
        <f t="shared" si="497"/>
        <v>0</v>
      </c>
      <c r="VN67" s="471">
        <f t="shared" si="497"/>
        <v>0</v>
      </c>
      <c r="VO67" s="471">
        <f t="shared" si="497"/>
        <v>0</v>
      </c>
      <c r="VP67" s="471">
        <f t="shared" si="497"/>
        <v>0</v>
      </c>
      <c r="VQ67" s="471">
        <f t="shared" si="497"/>
        <v>0</v>
      </c>
      <c r="VR67" s="471">
        <f t="shared" si="497"/>
        <v>0</v>
      </c>
      <c r="VS67" s="471">
        <f t="shared" si="498"/>
        <v>0</v>
      </c>
      <c r="VT67" s="471">
        <f t="shared" si="498"/>
        <v>0</v>
      </c>
      <c r="VU67" s="471">
        <f t="shared" si="498"/>
        <v>0</v>
      </c>
      <c r="VV67" s="471">
        <f t="shared" si="498"/>
        <v>0</v>
      </c>
      <c r="VW67" s="471">
        <f t="shared" si="498"/>
        <v>0</v>
      </c>
      <c r="VX67" s="471">
        <f t="shared" si="498"/>
        <v>0</v>
      </c>
      <c r="VY67" s="471">
        <f t="shared" si="498"/>
        <v>0</v>
      </c>
      <c r="VZ67" s="471">
        <f t="shared" si="498"/>
        <v>0</v>
      </c>
      <c r="WA67" s="471">
        <f t="shared" si="498"/>
        <v>0</v>
      </c>
      <c r="WB67" s="471">
        <f t="shared" si="498"/>
        <v>0</v>
      </c>
      <c r="WC67" s="471">
        <f t="shared" si="498"/>
        <v>0</v>
      </c>
      <c r="WD67" s="471">
        <f t="shared" si="498"/>
        <v>0</v>
      </c>
    </row>
    <row r="68" spans="1:602" x14ac:dyDescent="0.35">
      <c r="A68" s="29"/>
      <c r="B68" s="29">
        <f t="shared" si="359"/>
        <v>37</v>
      </c>
      <c r="C68" s="29" t="s">
        <v>3</v>
      </c>
      <c r="D68" s="29" t="s">
        <v>102</v>
      </c>
      <c r="E68" s="69">
        <f>INDEX('Current RAP - 2024-25 Cycle'!$K:$K,MATCH('24-25 Projection - RAP Tendered'!$D68,'Current RAP - 2024-25 Cycle'!$C:$C,0),1)</f>
        <v>319447466.81999999</v>
      </c>
      <c r="F68" s="69">
        <f>INDEX('Current RAP - 2024-25 Cycle'!$G:$G,MATCH('24-25 Projection - RAP Tendered'!$D68,'Current RAP - 2024-25 Cycle'!$C:$C,0),1)</f>
        <v>319447466.81999999</v>
      </c>
      <c r="G68" s="69">
        <f t="shared" si="345"/>
        <v>0</v>
      </c>
      <c r="H68" s="69">
        <f t="shared" si="360"/>
        <v>319447466.81999999</v>
      </c>
      <c r="I68" s="32">
        <v>45474</v>
      </c>
      <c r="J68" s="32">
        <v>45838</v>
      </c>
      <c r="K68" s="29" t="str">
        <f>INDEX('Current RAP - 2024-25 Cycle'!$D:$D,MATCH('24-25 Projection - RAP Tendered'!$D68,'Current RAP - 2024-25 Cycle'!$C:$C,0),1)</f>
        <v>IPCA</v>
      </c>
      <c r="L68" s="32" t="s">
        <v>10</v>
      </c>
      <c r="M68" s="32" t="s">
        <v>10</v>
      </c>
      <c r="N68" s="81">
        <v>0</v>
      </c>
      <c r="O68" s="81">
        <v>0</v>
      </c>
      <c r="P68" s="69">
        <f>IFERROR(INDEX('Tendered, Ruling 920-2025'!$F$19:$F$31,MATCH($D68,'Tendered, Ruling 920-2025'!$C$19:$C$31,0))-INDEX('Tendered, Ruling 920-2025'!$D$19:$D$31,MATCH($D68,'Tendered, Ruling 920-2025'!$C$19:$C$31,0)),0)</f>
        <v>0</v>
      </c>
      <c r="Q68" s="32">
        <f>INDEX('Current RAP - 2024-25 Cycle'!$L:$L,MATCH('24-25 Projection - RAP Tendered'!$D68,'Current RAP - 2024-25 Cycle'!$C:$C,0),1)</f>
        <v>39870</v>
      </c>
      <c r="R68" s="32">
        <f>INDEX('Current RAP - 2024-25 Cycle'!$M:$M,MATCH('24-25 Projection - RAP Tendered'!$D68,'Current RAP - 2024-25 Cycle'!$C:$C,0),1)</f>
        <v>50827</v>
      </c>
      <c r="S68" s="29"/>
      <c r="T68" s="29" t="str">
        <f t="shared" si="346"/>
        <v>012/2009</v>
      </c>
      <c r="U68" s="36">
        <f t="shared" si="452"/>
        <v>319.44746681999987</v>
      </c>
      <c r="V68" s="36">
        <f t="shared" si="452"/>
        <v>319.44746681999987</v>
      </c>
      <c r="W68" s="36">
        <f t="shared" si="452"/>
        <v>319.44746681999987</v>
      </c>
      <c r="X68" s="36">
        <f t="shared" si="452"/>
        <v>319.44746681999987</v>
      </c>
      <c r="Y68" s="36">
        <f t="shared" si="452"/>
        <v>319.44746681999987</v>
      </c>
      <c r="Z68" s="36">
        <f t="shared" si="452"/>
        <v>319.44746681999987</v>
      </c>
      <c r="AA68" s="36">
        <f t="shared" si="452"/>
        <v>319.44746681999987</v>
      </c>
      <c r="AB68" s="36">
        <f t="shared" si="452"/>
        <v>319.44746681999987</v>
      </c>
      <c r="AC68" s="36">
        <f t="shared" si="452"/>
        <v>319.44746681999987</v>
      </c>
      <c r="AD68" s="36">
        <f t="shared" si="452"/>
        <v>319.44746681999987</v>
      </c>
      <c r="AE68" s="36">
        <f t="shared" si="452"/>
        <v>319.44746681999987</v>
      </c>
      <c r="AF68" s="36">
        <f t="shared" si="452"/>
        <v>319.44746681999987</v>
      </c>
      <c r="AG68" s="36">
        <f t="shared" si="452"/>
        <v>319.44746681999987</v>
      </c>
      <c r="AH68" s="36">
        <f t="shared" si="452"/>
        <v>319.44746681999987</v>
      </c>
      <c r="AI68" s="36">
        <f t="shared" si="452"/>
        <v>211.06350486321423</v>
      </c>
      <c r="AJ68" s="36">
        <f t="shared" si="452"/>
        <v>0</v>
      </c>
      <c r="AK68" s="36">
        <f t="shared" si="449"/>
        <v>0</v>
      </c>
      <c r="AL68" s="36">
        <f t="shared" si="449"/>
        <v>0</v>
      </c>
      <c r="AM68" s="36">
        <f t="shared" si="449"/>
        <v>0</v>
      </c>
      <c r="AN68" s="36">
        <f t="shared" si="449"/>
        <v>0</v>
      </c>
      <c r="AO68" s="36">
        <f t="shared" si="449"/>
        <v>0</v>
      </c>
      <c r="AP68" s="36">
        <f t="shared" si="449"/>
        <v>0</v>
      </c>
      <c r="AQ68" s="36">
        <f t="shared" si="449"/>
        <v>0</v>
      </c>
      <c r="AR68" s="36">
        <f t="shared" si="449"/>
        <v>0</v>
      </c>
      <c r="AS68" s="36">
        <f t="shared" si="455"/>
        <v>0</v>
      </c>
      <c r="AT68" s="36">
        <f t="shared" si="455"/>
        <v>0</v>
      </c>
      <c r="AU68" s="36">
        <f t="shared" si="455"/>
        <v>0</v>
      </c>
      <c r="AV68" s="36">
        <f t="shared" si="455"/>
        <v>0</v>
      </c>
      <c r="AW68" s="36">
        <f t="shared" si="455"/>
        <v>0</v>
      </c>
      <c r="AX68" s="36">
        <f t="shared" si="455"/>
        <v>0</v>
      </c>
      <c r="AY68" s="36">
        <f t="shared" si="455"/>
        <v>0</v>
      </c>
      <c r="AZ68" s="36">
        <f t="shared" si="455"/>
        <v>0</v>
      </c>
      <c r="BA68" s="36">
        <f t="shared" si="455"/>
        <v>0</v>
      </c>
      <c r="BB68" s="36">
        <f t="shared" si="455"/>
        <v>0</v>
      </c>
      <c r="BD68" s="29" t="str">
        <f t="shared" si="348"/>
        <v>012/2009</v>
      </c>
      <c r="BE68" s="36">
        <f t="shared" ref="BE68:BT83" si="503">SUMIFS($GM68:$WE68,$GM$29:$WE$29,BE$29)</f>
        <v>79.861866704999997</v>
      </c>
      <c r="BF68" s="36">
        <f t="shared" si="503"/>
        <v>79.861866704999997</v>
      </c>
      <c r="BG68" s="36">
        <f t="shared" si="503"/>
        <v>79.861866704999997</v>
      </c>
      <c r="BH68" s="36">
        <f t="shared" si="503"/>
        <v>79.861866704999997</v>
      </c>
      <c r="BI68" s="36">
        <f t="shared" si="503"/>
        <v>79.861866704999997</v>
      </c>
      <c r="BJ68" s="36">
        <f t="shared" si="503"/>
        <v>79.861866704999997</v>
      </c>
      <c r="BK68" s="36">
        <f t="shared" si="503"/>
        <v>79.861866704999997</v>
      </c>
      <c r="BL68" s="36">
        <f t="shared" si="503"/>
        <v>79.861866704999997</v>
      </c>
      <c r="BM68" s="36">
        <f t="shared" si="503"/>
        <v>79.861866704999997</v>
      </c>
      <c r="BN68" s="36">
        <f t="shared" si="503"/>
        <v>79.861866704999997</v>
      </c>
      <c r="BO68" s="36">
        <f t="shared" si="503"/>
        <v>79.861866704999997</v>
      </c>
      <c r="BP68" s="36">
        <f t="shared" si="503"/>
        <v>79.861866704999997</v>
      </c>
      <c r="BQ68" s="36">
        <f t="shared" si="503"/>
        <v>79.861866704999997</v>
      </c>
      <c r="BR68" s="36">
        <f t="shared" si="503"/>
        <v>79.861866704999997</v>
      </c>
      <c r="BS68" s="36">
        <f t="shared" si="503"/>
        <v>79.861866704999997</v>
      </c>
      <c r="BT68" s="36">
        <f t="shared" si="503"/>
        <v>79.861866704999997</v>
      </c>
      <c r="BU68" s="36">
        <f t="shared" si="453"/>
        <v>79.861866704999997</v>
      </c>
      <c r="BV68" s="36">
        <f t="shared" si="453"/>
        <v>79.861866704999997</v>
      </c>
      <c r="BW68" s="36">
        <f t="shared" si="453"/>
        <v>79.861866704999997</v>
      </c>
      <c r="BX68" s="36">
        <f t="shared" si="453"/>
        <v>79.861866704999997</v>
      </c>
      <c r="BY68" s="36">
        <f t="shared" si="453"/>
        <v>79.861866704999997</v>
      </c>
      <c r="BZ68" s="36">
        <f t="shared" si="453"/>
        <v>79.861866704999997</v>
      </c>
      <c r="CA68" s="36">
        <f t="shared" si="453"/>
        <v>79.861866704999997</v>
      </c>
      <c r="CB68" s="36">
        <f t="shared" si="453"/>
        <v>79.861866704999997</v>
      </c>
      <c r="CC68" s="36">
        <f t="shared" si="453"/>
        <v>79.861866704999997</v>
      </c>
      <c r="CD68" s="36">
        <f t="shared" si="453"/>
        <v>79.861866704999997</v>
      </c>
      <c r="CE68" s="36">
        <f t="shared" si="453"/>
        <v>79.861866704999997</v>
      </c>
      <c r="CF68" s="36">
        <f t="shared" si="453"/>
        <v>79.861866704999997</v>
      </c>
      <c r="CG68" s="36">
        <f t="shared" si="453"/>
        <v>79.861866704999997</v>
      </c>
      <c r="CH68" s="36">
        <f t="shared" si="453"/>
        <v>79.861866704999997</v>
      </c>
      <c r="CI68" s="36">
        <f t="shared" si="453"/>
        <v>79.861866704999997</v>
      </c>
      <c r="CJ68" s="36">
        <f t="shared" si="453"/>
        <v>79.861866704999997</v>
      </c>
      <c r="CK68" s="36">
        <f t="shared" si="450"/>
        <v>79.861866704999997</v>
      </c>
      <c r="CL68" s="36">
        <f t="shared" si="450"/>
        <v>79.861866704999997</v>
      </c>
      <c r="CM68" s="36">
        <f t="shared" si="450"/>
        <v>79.861866704999997</v>
      </c>
      <c r="CN68" s="36">
        <f t="shared" si="450"/>
        <v>79.861866704999997</v>
      </c>
      <c r="CO68" s="36">
        <f t="shared" si="450"/>
        <v>79.861866704999997</v>
      </c>
      <c r="CP68" s="36">
        <f t="shared" si="450"/>
        <v>79.861866704999997</v>
      </c>
      <c r="CQ68" s="36">
        <f t="shared" si="450"/>
        <v>79.861866704999997</v>
      </c>
      <c r="CR68" s="36">
        <f t="shared" si="450"/>
        <v>79.861866704999997</v>
      </c>
      <c r="CS68" s="36">
        <f t="shared" si="450"/>
        <v>79.861866704999997</v>
      </c>
      <c r="CT68" s="36">
        <f t="shared" si="450"/>
        <v>79.861866704999997</v>
      </c>
      <c r="CU68" s="36">
        <f t="shared" si="450"/>
        <v>79.861866704999997</v>
      </c>
      <c r="CV68" s="36">
        <f t="shared" si="450"/>
        <v>79.861866704999997</v>
      </c>
      <c r="CW68" s="36">
        <f t="shared" si="450"/>
        <v>79.861866704999997</v>
      </c>
      <c r="CX68" s="36">
        <f t="shared" si="450"/>
        <v>79.861866704999997</v>
      </c>
      <c r="CY68" s="36">
        <f t="shared" si="450"/>
        <v>79.861866704999997</v>
      </c>
      <c r="CZ68" s="36">
        <f t="shared" si="451"/>
        <v>79.861866704999997</v>
      </c>
      <c r="DA68" s="36">
        <f t="shared" si="451"/>
        <v>79.861866704999997</v>
      </c>
      <c r="DB68" s="36">
        <f t="shared" si="451"/>
        <v>79.861866704999997</v>
      </c>
      <c r="DC68" s="36">
        <f t="shared" si="451"/>
        <v>79.861866704999997</v>
      </c>
      <c r="DD68" s="36">
        <f t="shared" si="451"/>
        <v>79.861866704999997</v>
      </c>
      <c r="DE68" s="36">
        <f t="shared" si="451"/>
        <v>79.861866704999997</v>
      </c>
      <c r="DF68" s="36">
        <f t="shared" si="451"/>
        <v>79.861866704999997</v>
      </c>
      <c r="DG68" s="36">
        <f t="shared" si="451"/>
        <v>79.861866704999997</v>
      </c>
      <c r="DH68" s="36">
        <f t="shared" si="451"/>
        <v>79.861866704999997</v>
      </c>
      <c r="DI68" s="36">
        <f t="shared" si="451"/>
        <v>79.861866704999997</v>
      </c>
      <c r="DJ68" s="36">
        <f t="shared" si="451"/>
        <v>79.861866704999997</v>
      </c>
      <c r="DK68" s="36">
        <f t="shared" si="451"/>
        <v>51.339771453214283</v>
      </c>
      <c r="DL68" s="36">
        <f t="shared" si="451"/>
        <v>0</v>
      </c>
      <c r="DM68" s="36">
        <f t="shared" si="451"/>
        <v>0</v>
      </c>
      <c r="DN68" s="36">
        <f t="shared" si="451"/>
        <v>0</v>
      </c>
      <c r="DO68" s="36">
        <f t="shared" si="451"/>
        <v>0</v>
      </c>
      <c r="DP68" s="36">
        <f t="shared" si="416"/>
        <v>0</v>
      </c>
      <c r="DQ68" s="36">
        <f t="shared" si="456"/>
        <v>0</v>
      </c>
      <c r="DR68" s="36">
        <f t="shared" si="456"/>
        <v>0</v>
      </c>
      <c r="DS68" s="36">
        <f t="shared" si="456"/>
        <v>0</v>
      </c>
      <c r="DT68" s="36">
        <f t="shared" si="456"/>
        <v>0</v>
      </c>
      <c r="DU68" s="36">
        <f t="shared" si="456"/>
        <v>0</v>
      </c>
      <c r="DV68" s="36">
        <f t="shared" si="456"/>
        <v>0</v>
      </c>
      <c r="DW68" s="36">
        <f t="shared" si="456"/>
        <v>0</v>
      </c>
      <c r="DX68" s="36">
        <f t="shared" si="456"/>
        <v>0</v>
      </c>
      <c r="DY68" s="36">
        <f t="shared" si="456"/>
        <v>0</v>
      </c>
      <c r="DZ68" s="36">
        <f t="shared" si="456"/>
        <v>0</v>
      </c>
      <c r="EA68" s="36">
        <f t="shared" si="456"/>
        <v>0</v>
      </c>
      <c r="EB68" s="36">
        <f t="shared" si="456"/>
        <v>0</v>
      </c>
      <c r="EC68" s="36">
        <f t="shared" si="456"/>
        <v>0</v>
      </c>
      <c r="ED68" s="36">
        <f t="shared" si="456"/>
        <v>0</v>
      </c>
      <c r="EE68" s="36">
        <f t="shared" si="456"/>
        <v>0</v>
      </c>
      <c r="EF68" s="36">
        <f t="shared" si="456"/>
        <v>0</v>
      </c>
      <c r="EG68" s="36">
        <f t="shared" si="502"/>
        <v>0</v>
      </c>
      <c r="EH68" s="36">
        <f t="shared" si="502"/>
        <v>0</v>
      </c>
      <c r="EI68" s="36">
        <f t="shared" si="502"/>
        <v>0</v>
      </c>
      <c r="EJ68" s="36">
        <f t="shared" si="502"/>
        <v>0</v>
      </c>
      <c r="EK68" s="36">
        <f t="shared" si="502"/>
        <v>0</v>
      </c>
      <c r="EL68" s="36">
        <f t="shared" si="502"/>
        <v>0</v>
      </c>
      <c r="EM68" s="36">
        <f t="shared" si="502"/>
        <v>0</v>
      </c>
      <c r="EN68" s="36">
        <f t="shared" si="502"/>
        <v>0</v>
      </c>
      <c r="EO68" s="36">
        <f t="shared" si="502"/>
        <v>0</v>
      </c>
      <c r="EP68" s="36">
        <f t="shared" si="502"/>
        <v>0</v>
      </c>
      <c r="EQ68" s="36">
        <f t="shared" si="502"/>
        <v>0</v>
      </c>
      <c r="ER68" s="36">
        <f t="shared" si="502"/>
        <v>0</v>
      </c>
      <c r="ES68" s="36">
        <f t="shared" si="502"/>
        <v>0</v>
      </c>
      <c r="ET68" s="36">
        <f t="shared" si="502"/>
        <v>0</v>
      </c>
      <c r="EU68" s="36">
        <f t="shared" si="502"/>
        <v>0</v>
      </c>
      <c r="EV68" s="36">
        <f t="shared" si="502"/>
        <v>0</v>
      </c>
      <c r="EW68" s="36">
        <f t="shared" si="499"/>
        <v>0</v>
      </c>
      <c r="EX68" s="36">
        <f t="shared" si="499"/>
        <v>0</v>
      </c>
      <c r="EY68" s="36">
        <f t="shared" si="499"/>
        <v>0</v>
      </c>
      <c r="EZ68" s="36">
        <f t="shared" si="499"/>
        <v>0</v>
      </c>
      <c r="FA68" s="36">
        <f t="shared" si="499"/>
        <v>0</v>
      </c>
      <c r="FB68" s="36">
        <f t="shared" si="499"/>
        <v>0</v>
      </c>
      <c r="FC68" s="36">
        <f t="shared" si="499"/>
        <v>0</v>
      </c>
      <c r="FD68" s="36">
        <f t="shared" si="499"/>
        <v>0</v>
      </c>
      <c r="FE68" s="36">
        <f t="shared" si="499"/>
        <v>0</v>
      </c>
      <c r="FF68" s="36">
        <f t="shared" si="499"/>
        <v>0</v>
      </c>
      <c r="FG68" s="36">
        <f t="shared" si="499"/>
        <v>0</v>
      </c>
      <c r="FH68" s="36">
        <f t="shared" si="499"/>
        <v>0</v>
      </c>
      <c r="FI68" s="36">
        <f t="shared" si="499"/>
        <v>0</v>
      </c>
      <c r="FJ68" s="36">
        <f t="shared" si="499"/>
        <v>0</v>
      </c>
      <c r="FK68" s="36">
        <f t="shared" si="499"/>
        <v>0</v>
      </c>
      <c r="FL68" s="36">
        <f t="shared" si="499"/>
        <v>0</v>
      </c>
      <c r="FM68" s="36">
        <f t="shared" si="500"/>
        <v>0</v>
      </c>
      <c r="FN68" s="36">
        <f t="shared" si="500"/>
        <v>0</v>
      </c>
      <c r="FO68" s="36">
        <f t="shared" si="500"/>
        <v>0</v>
      </c>
      <c r="FP68" s="36">
        <f t="shared" si="500"/>
        <v>0</v>
      </c>
      <c r="FQ68" s="36">
        <f t="shared" si="500"/>
        <v>0</v>
      </c>
      <c r="FR68" s="36">
        <f t="shared" si="500"/>
        <v>0</v>
      </c>
      <c r="FS68" s="36">
        <f t="shared" si="500"/>
        <v>0</v>
      </c>
      <c r="FT68" s="36">
        <f t="shared" si="500"/>
        <v>0</v>
      </c>
      <c r="FU68" s="36">
        <f t="shared" si="500"/>
        <v>0</v>
      </c>
      <c r="FV68" s="36">
        <f t="shared" si="500"/>
        <v>0</v>
      </c>
      <c r="FW68" s="36">
        <f t="shared" si="500"/>
        <v>0</v>
      </c>
      <c r="FX68" s="36">
        <f t="shared" si="500"/>
        <v>0</v>
      </c>
      <c r="FY68" s="36">
        <f t="shared" si="500"/>
        <v>0</v>
      </c>
      <c r="FZ68" s="36">
        <f t="shared" si="500"/>
        <v>0</v>
      </c>
      <c r="GA68" s="36">
        <f t="shared" si="500"/>
        <v>0</v>
      </c>
      <c r="GB68" s="36">
        <f t="shared" si="501"/>
        <v>0</v>
      </c>
      <c r="GC68" s="36">
        <f t="shared" si="501"/>
        <v>0</v>
      </c>
      <c r="GD68" s="36">
        <f t="shared" si="501"/>
        <v>0</v>
      </c>
      <c r="GE68" s="36">
        <f t="shared" si="501"/>
        <v>0</v>
      </c>
      <c r="GF68" s="36">
        <f t="shared" si="501"/>
        <v>0</v>
      </c>
      <c r="GG68" s="36">
        <f t="shared" si="501"/>
        <v>0</v>
      </c>
      <c r="GH68" s="36">
        <f t="shared" si="501"/>
        <v>0</v>
      </c>
      <c r="GI68" s="36">
        <f t="shared" si="501"/>
        <v>0</v>
      </c>
      <c r="GJ68" s="36">
        <f t="shared" si="501"/>
        <v>0</v>
      </c>
      <c r="GL68" s="29" t="str">
        <f t="shared" si="350"/>
        <v>012/2009</v>
      </c>
      <c r="GM68" s="263">
        <f t="shared" si="423"/>
        <v>26.620622234999999</v>
      </c>
      <c r="GN68" s="263">
        <f t="shared" si="423"/>
        <v>26.620622234999999</v>
      </c>
      <c r="GO68" s="263">
        <f t="shared" si="423"/>
        <v>26.620622234999999</v>
      </c>
      <c r="GP68" s="263">
        <f t="shared" si="423"/>
        <v>26.620622234999999</v>
      </c>
      <c r="GQ68" s="263">
        <f t="shared" si="423"/>
        <v>26.620622234999999</v>
      </c>
      <c r="GR68" s="263">
        <f t="shared" si="423"/>
        <v>26.620622234999999</v>
      </c>
      <c r="GS68" s="263">
        <f t="shared" si="423"/>
        <v>26.620622234999999</v>
      </c>
      <c r="GT68" s="263">
        <f t="shared" si="423"/>
        <v>26.620622234999999</v>
      </c>
      <c r="GU68" s="263">
        <f t="shared" si="423"/>
        <v>26.620622234999999</v>
      </c>
      <c r="GV68" s="263">
        <f t="shared" si="423"/>
        <v>26.620622234999999</v>
      </c>
      <c r="GW68" s="263">
        <f t="shared" si="423"/>
        <v>26.620622234999999</v>
      </c>
      <c r="GX68" s="263">
        <f t="shared" si="423"/>
        <v>26.620622234999999</v>
      </c>
      <c r="GY68" s="471">
        <f t="shared" si="474"/>
        <v>26.620622234999999</v>
      </c>
      <c r="GZ68" s="471">
        <f t="shared" si="474"/>
        <v>26.620622234999999</v>
      </c>
      <c r="HA68" s="471">
        <f t="shared" si="474"/>
        <v>26.620622234999999</v>
      </c>
      <c r="HB68" s="471">
        <f t="shared" si="474"/>
        <v>26.620622234999999</v>
      </c>
      <c r="HC68" s="471">
        <f t="shared" si="474"/>
        <v>26.620622234999999</v>
      </c>
      <c r="HD68" s="471">
        <f t="shared" si="474"/>
        <v>26.620622234999999</v>
      </c>
      <c r="HE68" s="471">
        <f t="shared" si="474"/>
        <v>26.620622234999999</v>
      </c>
      <c r="HF68" s="471">
        <f t="shared" si="474"/>
        <v>26.620622234999999</v>
      </c>
      <c r="HG68" s="471">
        <f t="shared" si="474"/>
        <v>26.620622234999999</v>
      </c>
      <c r="HH68" s="471">
        <f t="shared" si="474"/>
        <v>26.620622234999999</v>
      </c>
      <c r="HI68" s="471">
        <f t="shared" si="474"/>
        <v>26.620622234999999</v>
      </c>
      <c r="HJ68" s="471">
        <f t="shared" si="474"/>
        <v>26.620622234999999</v>
      </c>
      <c r="HK68" s="471">
        <f t="shared" si="474"/>
        <v>26.620622234999999</v>
      </c>
      <c r="HL68" s="471">
        <f t="shared" si="474"/>
        <v>26.620622234999999</v>
      </c>
      <c r="HM68" s="471">
        <f t="shared" si="474"/>
        <v>26.620622234999999</v>
      </c>
      <c r="HN68" s="471">
        <f t="shared" si="474"/>
        <v>26.620622234999999</v>
      </c>
      <c r="HO68" s="471">
        <f t="shared" si="475"/>
        <v>26.620622234999999</v>
      </c>
      <c r="HP68" s="471">
        <f t="shared" si="475"/>
        <v>26.620622234999999</v>
      </c>
      <c r="HQ68" s="471">
        <f t="shared" si="475"/>
        <v>26.620622234999999</v>
      </c>
      <c r="HR68" s="471">
        <f t="shared" si="475"/>
        <v>26.620622234999999</v>
      </c>
      <c r="HS68" s="471">
        <f t="shared" si="475"/>
        <v>26.620622234999999</v>
      </c>
      <c r="HT68" s="471">
        <f t="shared" si="475"/>
        <v>26.620622234999999</v>
      </c>
      <c r="HU68" s="471">
        <f t="shared" si="475"/>
        <v>26.620622234999999</v>
      </c>
      <c r="HV68" s="471">
        <f t="shared" si="475"/>
        <v>26.620622234999999</v>
      </c>
      <c r="HW68" s="471">
        <f t="shared" si="475"/>
        <v>26.620622234999999</v>
      </c>
      <c r="HX68" s="471">
        <f t="shared" si="475"/>
        <v>26.620622234999999</v>
      </c>
      <c r="HY68" s="471">
        <f t="shared" si="475"/>
        <v>26.620622234999999</v>
      </c>
      <c r="HZ68" s="471">
        <f t="shared" si="475"/>
        <v>26.620622234999999</v>
      </c>
      <c r="IA68" s="471">
        <f t="shared" si="475"/>
        <v>26.620622234999999</v>
      </c>
      <c r="IB68" s="471">
        <f t="shared" si="475"/>
        <v>26.620622234999999</v>
      </c>
      <c r="IC68" s="471">
        <f t="shared" si="475"/>
        <v>26.620622234999999</v>
      </c>
      <c r="ID68" s="471">
        <f t="shared" si="475"/>
        <v>26.620622234999999</v>
      </c>
      <c r="IE68" s="471">
        <f t="shared" si="476"/>
        <v>26.620622234999999</v>
      </c>
      <c r="IF68" s="471">
        <f t="shared" si="476"/>
        <v>26.620622234999999</v>
      </c>
      <c r="IG68" s="471">
        <f t="shared" si="476"/>
        <v>26.620622234999999</v>
      </c>
      <c r="IH68" s="471">
        <f t="shared" si="476"/>
        <v>26.620622234999999</v>
      </c>
      <c r="II68" s="471">
        <f t="shared" si="476"/>
        <v>26.620622234999999</v>
      </c>
      <c r="IJ68" s="471">
        <f t="shared" si="476"/>
        <v>26.620622234999999</v>
      </c>
      <c r="IK68" s="471">
        <f t="shared" si="476"/>
        <v>26.620622234999999</v>
      </c>
      <c r="IL68" s="471">
        <f t="shared" si="476"/>
        <v>26.620622234999999</v>
      </c>
      <c r="IM68" s="471">
        <f t="shared" si="476"/>
        <v>26.620622234999999</v>
      </c>
      <c r="IN68" s="471">
        <f t="shared" si="476"/>
        <v>26.620622234999999</v>
      </c>
      <c r="IO68" s="471">
        <f t="shared" si="476"/>
        <v>26.620622234999999</v>
      </c>
      <c r="IP68" s="471">
        <f t="shared" si="476"/>
        <v>26.620622234999999</v>
      </c>
      <c r="IQ68" s="471">
        <f t="shared" si="476"/>
        <v>26.620622234999999</v>
      </c>
      <c r="IR68" s="471">
        <f t="shared" si="476"/>
        <v>26.620622234999999</v>
      </c>
      <c r="IS68" s="471">
        <f t="shared" si="476"/>
        <v>26.620622234999999</v>
      </c>
      <c r="IT68" s="471">
        <f t="shared" si="476"/>
        <v>26.620622234999999</v>
      </c>
      <c r="IU68" s="471">
        <f t="shared" si="477"/>
        <v>26.620622234999999</v>
      </c>
      <c r="IV68" s="471">
        <f t="shared" si="477"/>
        <v>26.620622234999999</v>
      </c>
      <c r="IW68" s="471">
        <f t="shared" si="477"/>
        <v>26.620622234999999</v>
      </c>
      <c r="IX68" s="471">
        <f t="shared" si="477"/>
        <v>26.620622234999999</v>
      </c>
      <c r="IY68" s="471">
        <f t="shared" si="477"/>
        <v>26.620622234999999</v>
      </c>
      <c r="IZ68" s="471">
        <f t="shared" si="477"/>
        <v>26.620622234999999</v>
      </c>
      <c r="JA68" s="471">
        <f t="shared" si="477"/>
        <v>26.620622234999999</v>
      </c>
      <c r="JB68" s="471">
        <f t="shared" si="477"/>
        <v>26.620622234999999</v>
      </c>
      <c r="JC68" s="471">
        <f t="shared" si="477"/>
        <v>26.620622234999999</v>
      </c>
      <c r="JD68" s="471">
        <f t="shared" si="477"/>
        <v>26.620622234999999</v>
      </c>
      <c r="JE68" s="471">
        <f t="shared" si="477"/>
        <v>26.620622234999999</v>
      </c>
      <c r="JF68" s="471">
        <f t="shared" si="477"/>
        <v>26.620622234999999</v>
      </c>
      <c r="JG68" s="471">
        <f t="shared" si="477"/>
        <v>26.620622234999999</v>
      </c>
      <c r="JH68" s="471">
        <f t="shared" si="477"/>
        <v>26.620622234999999</v>
      </c>
      <c r="JI68" s="471">
        <f t="shared" si="477"/>
        <v>26.620622234999999</v>
      </c>
      <c r="JJ68" s="471">
        <f t="shared" si="477"/>
        <v>26.620622234999999</v>
      </c>
      <c r="JK68" s="471">
        <f t="shared" si="478"/>
        <v>26.620622234999999</v>
      </c>
      <c r="JL68" s="471">
        <f t="shared" si="478"/>
        <v>26.620622234999999</v>
      </c>
      <c r="JM68" s="471">
        <f t="shared" si="478"/>
        <v>26.620622234999999</v>
      </c>
      <c r="JN68" s="471">
        <f t="shared" si="478"/>
        <v>26.620622234999999</v>
      </c>
      <c r="JO68" s="471">
        <f t="shared" si="478"/>
        <v>26.620622234999999</v>
      </c>
      <c r="JP68" s="471">
        <f t="shared" si="478"/>
        <v>26.620622234999999</v>
      </c>
      <c r="JQ68" s="471">
        <f t="shared" si="478"/>
        <v>26.620622234999999</v>
      </c>
      <c r="JR68" s="471">
        <f t="shared" si="478"/>
        <v>26.620622234999999</v>
      </c>
      <c r="JS68" s="471">
        <f t="shared" si="478"/>
        <v>26.620622234999999</v>
      </c>
      <c r="JT68" s="471">
        <f t="shared" si="478"/>
        <v>26.620622234999999</v>
      </c>
      <c r="JU68" s="471">
        <f t="shared" si="478"/>
        <v>26.620622234999999</v>
      </c>
      <c r="JV68" s="471">
        <f t="shared" si="478"/>
        <v>26.620622234999999</v>
      </c>
      <c r="JW68" s="471">
        <f t="shared" si="478"/>
        <v>26.620622234999999</v>
      </c>
      <c r="JX68" s="471">
        <f t="shared" si="478"/>
        <v>26.620622234999999</v>
      </c>
      <c r="JY68" s="471">
        <f t="shared" si="478"/>
        <v>26.620622234999999</v>
      </c>
      <c r="JZ68" s="471">
        <f t="shared" si="478"/>
        <v>26.620622234999999</v>
      </c>
      <c r="KA68" s="471">
        <f t="shared" si="479"/>
        <v>26.620622234999999</v>
      </c>
      <c r="KB68" s="471">
        <f t="shared" si="479"/>
        <v>26.620622234999999</v>
      </c>
      <c r="KC68" s="471">
        <f t="shared" si="479"/>
        <v>26.620622234999999</v>
      </c>
      <c r="KD68" s="471">
        <f t="shared" si="479"/>
        <v>26.620622234999999</v>
      </c>
      <c r="KE68" s="471">
        <f t="shared" si="479"/>
        <v>26.620622234999999</v>
      </c>
      <c r="KF68" s="471">
        <f t="shared" si="479"/>
        <v>26.620622234999999</v>
      </c>
      <c r="KG68" s="471">
        <f t="shared" si="479"/>
        <v>26.620622234999999</v>
      </c>
      <c r="KH68" s="471">
        <f t="shared" si="479"/>
        <v>26.620622234999999</v>
      </c>
      <c r="KI68" s="471">
        <f t="shared" si="479"/>
        <v>26.620622234999999</v>
      </c>
      <c r="KJ68" s="471">
        <f t="shared" si="479"/>
        <v>26.620622234999999</v>
      </c>
      <c r="KK68" s="471">
        <f t="shared" si="479"/>
        <v>26.620622234999999</v>
      </c>
      <c r="KL68" s="471">
        <f t="shared" si="479"/>
        <v>26.620622234999999</v>
      </c>
      <c r="KM68" s="471">
        <f t="shared" si="479"/>
        <v>26.620622234999999</v>
      </c>
      <c r="KN68" s="471">
        <f t="shared" si="479"/>
        <v>26.620622234999999</v>
      </c>
      <c r="KO68" s="471">
        <f t="shared" si="479"/>
        <v>26.620622234999999</v>
      </c>
      <c r="KP68" s="471">
        <f t="shared" si="479"/>
        <v>26.620622234999999</v>
      </c>
      <c r="KQ68" s="471">
        <f t="shared" si="480"/>
        <v>26.620622234999999</v>
      </c>
      <c r="KR68" s="471">
        <f t="shared" si="480"/>
        <v>26.620622234999999</v>
      </c>
      <c r="KS68" s="471">
        <f t="shared" si="480"/>
        <v>26.620622234999999</v>
      </c>
      <c r="KT68" s="471">
        <f t="shared" si="480"/>
        <v>26.620622234999999</v>
      </c>
      <c r="KU68" s="471">
        <f t="shared" si="480"/>
        <v>26.620622234999999</v>
      </c>
      <c r="KV68" s="471">
        <f t="shared" si="480"/>
        <v>26.620622234999999</v>
      </c>
      <c r="KW68" s="471">
        <f t="shared" si="480"/>
        <v>26.620622234999999</v>
      </c>
      <c r="KX68" s="471">
        <f t="shared" si="480"/>
        <v>26.620622234999999</v>
      </c>
      <c r="KY68" s="471">
        <f t="shared" si="480"/>
        <v>26.620622234999999</v>
      </c>
      <c r="KZ68" s="471">
        <f t="shared" si="480"/>
        <v>26.620622234999999</v>
      </c>
      <c r="LA68" s="471">
        <f t="shared" si="480"/>
        <v>26.620622234999999</v>
      </c>
      <c r="LB68" s="471">
        <f t="shared" si="480"/>
        <v>26.620622234999999</v>
      </c>
      <c r="LC68" s="471">
        <f t="shared" si="480"/>
        <v>26.620622234999999</v>
      </c>
      <c r="LD68" s="471">
        <f t="shared" si="480"/>
        <v>26.620622234999999</v>
      </c>
      <c r="LE68" s="471">
        <f t="shared" si="480"/>
        <v>26.620622234999999</v>
      </c>
      <c r="LF68" s="471">
        <f t="shared" si="480"/>
        <v>26.620622234999999</v>
      </c>
      <c r="LG68" s="471">
        <f t="shared" si="481"/>
        <v>26.620622234999999</v>
      </c>
      <c r="LH68" s="471">
        <f t="shared" si="481"/>
        <v>26.620622234999999</v>
      </c>
      <c r="LI68" s="471">
        <f t="shared" si="481"/>
        <v>26.620622234999999</v>
      </c>
      <c r="LJ68" s="471">
        <f t="shared" si="481"/>
        <v>26.620622234999999</v>
      </c>
      <c r="LK68" s="471">
        <f t="shared" si="481"/>
        <v>26.620622234999999</v>
      </c>
      <c r="LL68" s="471">
        <f t="shared" si="481"/>
        <v>26.620622234999999</v>
      </c>
      <c r="LM68" s="471">
        <f t="shared" si="481"/>
        <v>26.620622234999999</v>
      </c>
      <c r="LN68" s="471">
        <f t="shared" si="481"/>
        <v>26.620622234999999</v>
      </c>
      <c r="LO68" s="471">
        <f t="shared" si="481"/>
        <v>26.620622234999999</v>
      </c>
      <c r="LP68" s="471">
        <f t="shared" si="481"/>
        <v>26.620622234999999</v>
      </c>
      <c r="LQ68" s="471">
        <f t="shared" si="481"/>
        <v>26.620622234999999</v>
      </c>
      <c r="LR68" s="471">
        <f t="shared" si="481"/>
        <v>26.620622234999999</v>
      </c>
      <c r="LS68" s="471">
        <f t="shared" si="481"/>
        <v>26.620622234999999</v>
      </c>
      <c r="LT68" s="471">
        <f t="shared" si="481"/>
        <v>26.620622234999999</v>
      </c>
      <c r="LU68" s="471">
        <f t="shared" si="481"/>
        <v>26.620622234999999</v>
      </c>
      <c r="LV68" s="471">
        <f t="shared" si="481"/>
        <v>26.620622234999999</v>
      </c>
      <c r="LW68" s="471">
        <f t="shared" si="482"/>
        <v>26.620622234999999</v>
      </c>
      <c r="LX68" s="471">
        <f t="shared" si="482"/>
        <v>26.620622234999999</v>
      </c>
      <c r="LY68" s="471">
        <f t="shared" si="482"/>
        <v>26.620622234999999</v>
      </c>
      <c r="LZ68" s="471">
        <f t="shared" si="482"/>
        <v>26.620622234999999</v>
      </c>
      <c r="MA68" s="471">
        <f t="shared" si="482"/>
        <v>26.620622234999999</v>
      </c>
      <c r="MB68" s="471">
        <f t="shared" si="482"/>
        <v>26.620622234999999</v>
      </c>
      <c r="MC68" s="471">
        <f t="shared" si="482"/>
        <v>26.620622234999999</v>
      </c>
      <c r="MD68" s="471">
        <f t="shared" si="482"/>
        <v>26.620622234999999</v>
      </c>
      <c r="ME68" s="471">
        <f t="shared" si="482"/>
        <v>26.620622234999999</v>
      </c>
      <c r="MF68" s="471">
        <f t="shared" si="482"/>
        <v>26.620622234999999</v>
      </c>
      <c r="MG68" s="471">
        <f t="shared" si="482"/>
        <v>26.620622234999999</v>
      </c>
      <c r="MH68" s="471">
        <f t="shared" si="482"/>
        <v>26.620622234999999</v>
      </c>
      <c r="MI68" s="471">
        <f t="shared" si="482"/>
        <v>26.620622234999999</v>
      </c>
      <c r="MJ68" s="471">
        <f t="shared" si="482"/>
        <v>26.620622234999999</v>
      </c>
      <c r="MK68" s="471">
        <f t="shared" si="482"/>
        <v>26.620622234999999</v>
      </c>
      <c r="ML68" s="471">
        <f t="shared" si="482"/>
        <v>26.620622234999999</v>
      </c>
      <c r="MM68" s="471">
        <f t="shared" si="483"/>
        <v>26.620622234999999</v>
      </c>
      <c r="MN68" s="471">
        <f t="shared" si="483"/>
        <v>26.620622234999999</v>
      </c>
      <c r="MO68" s="471">
        <f t="shared" si="483"/>
        <v>26.620622234999999</v>
      </c>
      <c r="MP68" s="471">
        <f t="shared" si="483"/>
        <v>26.620622234999999</v>
      </c>
      <c r="MQ68" s="471">
        <f t="shared" si="483"/>
        <v>26.620622234999999</v>
      </c>
      <c r="MR68" s="471">
        <f t="shared" si="483"/>
        <v>26.620622234999999</v>
      </c>
      <c r="MS68" s="471">
        <f t="shared" si="483"/>
        <v>26.620622234999999</v>
      </c>
      <c r="MT68" s="471">
        <f t="shared" si="483"/>
        <v>26.620622234999999</v>
      </c>
      <c r="MU68" s="471">
        <f t="shared" si="483"/>
        <v>26.620622234999999</v>
      </c>
      <c r="MV68" s="471">
        <f t="shared" si="483"/>
        <v>26.620622234999999</v>
      </c>
      <c r="MW68" s="471">
        <f t="shared" si="483"/>
        <v>26.620622234999999</v>
      </c>
      <c r="MX68" s="471">
        <f t="shared" si="483"/>
        <v>26.620622234999999</v>
      </c>
      <c r="MY68" s="471">
        <f t="shared" si="483"/>
        <v>26.620622234999999</v>
      </c>
      <c r="MZ68" s="471">
        <f t="shared" si="483"/>
        <v>26.620622234999999</v>
      </c>
      <c r="NA68" s="471">
        <f t="shared" si="483"/>
        <v>26.620622234999999</v>
      </c>
      <c r="NB68" s="471">
        <f t="shared" si="483"/>
        <v>26.620622234999999</v>
      </c>
      <c r="NC68" s="471">
        <f t="shared" si="484"/>
        <v>26.620622234999999</v>
      </c>
      <c r="ND68" s="471">
        <f t="shared" si="484"/>
        <v>26.620622234999999</v>
      </c>
      <c r="NE68" s="471">
        <f t="shared" si="484"/>
        <v>26.620622234999999</v>
      </c>
      <c r="NF68" s="471">
        <f t="shared" si="484"/>
        <v>24.719149218214284</v>
      </c>
      <c r="NG68" s="471">
        <f t="shared" si="484"/>
        <v>0</v>
      </c>
      <c r="NH68" s="471">
        <f t="shared" si="484"/>
        <v>0</v>
      </c>
      <c r="NI68" s="471">
        <f t="shared" si="484"/>
        <v>0</v>
      </c>
      <c r="NJ68" s="471">
        <f t="shared" si="484"/>
        <v>0</v>
      </c>
      <c r="NK68" s="471">
        <f t="shared" si="484"/>
        <v>0</v>
      </c>
      <c r="NL68" s="471">
        <f t="shared" si="484"/>
        <v>0</v>
      </c>
      <c r="NM68" s="471">
        <f t="shared" si="484"/>
        <v>0</v>
      </c>
      <c r="NN68" s="471">
        <f t="shared" si="484"/>
        <v>0</v>
      </c>
      <c r="NO68" s="471">
        <f t="shared" si="484"/>
        <v>0</v>
      </c>
      <c r="NP68" s="471">
        <f t="shared" si="484"/>
        <v>0</v>
      </c>
      <c r="NQ68" s="471">
        <f t="shared" si="484"/>
        <v>0</v>
      </c>
      <c r="NR68" s="471">
        <f t="shared" si="484"/>
        <v>0</v>
      </c>
      <c r="NS68" s="471">
        <f t="shared" si="485"/>
        <v>0</v>
      </c>
      <c r="NT68" s="471">
        <f t="shared" si="485"/>
        <v>0</v>
      </c>
      <c r="NU68" s="471">
        <f t="shared" si="485"/>
        <v>0</v>
      </c>
      <c r="NV68" s="471">
        <f t="shared" si="485"/>
        <v>0</v>
      </c>
      <c r="NW68" s="471">
        <f t="shared" si="485"/>
        <v>0</v>
      </c>
      <c r="NX68" s="471">
        <f t="shared" si="485"/>
        <v>0</v>
      </c>
      <c r="NY68" s="471">
        <f t="shared" si="485"/>
        <v>0</v>
      </c>
      <c r="NZ68" s="471">
        <f t="shared" si="485"/>
        <v>0</v>
      </c>
      <c r="OA68" s="471">
        <f t="shared" si="485"/>
        <v>0</v>
      </c>
      <c r="OB68" s="471">
        <f t="shared" si="485"/>
        <v>0</v>
      </c>
      <c r="OC68" s="471">
        <f t="shared" si="485"/>
        <v>0</v>
      </c>
      <c r="OD68" s="471">
        <f t="shared" si="485"/>
        <v>0</v>
      </c>
      <c r="OE68" s="471">
        <f t="shared" si="485"/>
        <v>0</v>
      </c>
      <c r="OF68" s="471">
        <f t="shared" si="485"/>
        <v>0</v>
      </c>
      <c r="OG68" s="471">
        <f t="shared" si="485"/>
        <v>0</v>
      </c>
      <c r="OH68" s="471">
        <f t="shared" si="485"/>
        <v>0</v>
      </c>
      <c r="OI68" s="471">
        <f t="shared" si="486"/>
        <v>0</v>
      </c>
      <c r="OJ68" s="471">
        <f t="shared" si="486"/>
        <v>0</v>
      </c>
      <c r="OK68" s="471">
        <f t="shared" si="486"/>
        <v>0</v>
      </c>
      <c r="OL68" s="471">
        <f t="shared" si="486"/>
        <v>0</v>
      </c>
      <c r="OM68" s="471">
        <f t="shared" si="486"/>
        <v>0</v>
      </c>
      <c r="ON68" s="471">
        <f t="shared" si="486"/>
        <v>0</v>
      </c>
      <c r="OO68" s="471">
        <f t="shared" si="486"/>
        <v>0</v>
      </c>
      <c r="OP68" s="471">
        <f t="shared" si="486"/>
        <v>0</v>
      </c>
      <c r="OQ68" s="471">
        <f t="shared" si="486"/>
        <v>0</v>
      </c>
      <c r="OR68" s="471">
        <f t="shared" si="486"/>
        <v>0</v>
      </c>
      <c r="OS68" s="471">
        <f t="shared" si="486"/>
        <v>0</v>
      </c>
      <c r="OT68" s="471">
        <f t="shared" si="486"/>
        <v>0</v>
      </c>
      <c r="OU68" s="471">
        <f t="shared" si="486"/>
        <v>0</v>
      </c>
      <c r="OV68" s="471">
        <f t="shared" si="486"/>
        <v>0</v>
      </c>
      <c r="OW68" s="471">
        <f t="shared" si="486"/>
        <v>0</v>
      </c>
      <c r="OX68" s="471">
        <f t="shared" si="486"/>
        <v>0</v>
      </c>
      <c r="OY68" s="471">
        <f t="shared" si="487"/>
        <v>0</v>
      </c>
      <c r="OZ68" s="471">
        <f t="shared" si="487"/>
        <v>0</v>
      </c>
      <c r="PA68" s="471">
        <f t="shared" si="487"/>
        <v>0</v>
      </c>
      <c r="PB68" s="471">
        <f t="shared" si="487"/>
        <v>0</v>
      </c>
      <c r="PC68" s="471">
        <f t="shared" si="487"/>
        <v>0</v>
      </c>
      <c r="PD68" s="471">
        <f t="shared" si="487"/>
        <v>0</v>
      </c>
      <c r="PE68" s="471">
        <f t="shared" si="487"/>
        <v>0</v>
      </c>
      <c r="PF68" s="471">
        <f t="shared" si="487"/>
        <v>0</v>
      </c>
      <c r="PG68" s="471">
        <f t="shared" si="487"/>
        <v>0</v>
      </c>
      <c r="PH68" s="471">
        <f t="shared" si="487"/>
        <v>0</v>
      </c>
      <c r="PI68" s="471">
        <f t="shared" si="487"/>
        <v>0</v>
      </c>
      <c r="PJ68" s="471">
        <f t="shared" si="487"/>
        <v>0</v>
      </c>
      <c r="PK68" s="471">
        <f t="shared" si="487"/>
        <v>0</v>
      </c>
      <c r="PL68" s="471">
        <f t="shared" si="487"/>
        <v>0</v>
      </c>
      <c r="PM68" s="471">
        <f t="shared" si="487"/>
        <v>0</v>
      </c>
      <c r="PN68" s="471">
        <f t="shared" si="487"/>
        <v>0</v>
      </c>
      <c r="PO68" s="471">
        <f t="shared" si="488"/>
        <v>0</v>
      </c>
      <c r="PP68" s="471">
        <f t="shared" si="488"/>
        <v>0</v>
      </c>
      <c r="PQ68" s="471">
        <f t="shared" si="488"/>
        <v>0</v>
      </c>
      <c r="PR68" s="471">
        <f t="shared" si="488"/>
        <v>0</v>
      </c>
      <c r="PS68" s="471">
        <f t="shared" si="488"/>
        <v>0</v>
      </c>
      <c r="PT68" s="471">
        <f t="shared" si="488"/>
        <v>0</v>
      </c>
      <c r="PU68" s="471">
        <f t="shared" si="488"/>
        <v>0</v>
      </c>
      <c r="PV68" s="471">
        <f t="shared" si="488"/>
        <v>0</v>
      </c>
      <c r="PW68" s="471">
        <f t="shared" si="488"/>
        <v>0</v>
      </c>
      <c r="PX68" s="471">
        <f t="shared" si="488"/>
        <v>0</v>
      </c>
      <c r="PY68" s="471">
        <f t="shared" si="488"/>
        <v>0</v>
      </c>
      <c r="PZ68" s="471">
        <f t="shared" si="488"/>
        <v>0</v>
      </c>
      <c r="QA68" s="471">
        <f t="shared" si="488"/>
        <v>0</v>
      </c>
      <c r="QB68" s="471">
        <f t="shared" si="488"/>
        <v>0</v>
      </c>
      <c r="QC68" s="471">
        <f t="shared" si="488"/>
        <v>0</v>
      </c>
      <c r="QD68" s="471">
        <f t="shared" si="488"/>
        <v>0</v>
      </c>
      <c r="QE68" s="471">
        <f t="shared" si="489"/>
        <v>0</v>
      </c>
      <c r="QF68" s="471">
        <f t="shared" si="489"/>
        <v>0</v>
      </c>
      <c r="QG68" s="471">
        <f t="shared" si="489"/>
        <v>0</v>
      </c>
      <c r="QH68" s="471">
        <f t="shared" si="489"/>
        <v>0</v>
      </c>
      <c r="QI68" s="471">
        <f t="shared" si="489"/>
        <v>0</v>
      </c>
      <c r="QJ68" s="471">
        <f t="shared" si="489"/>
        <v>0</v>
      </c>
      <c r="QK68" s="471">
        <f t="shared" si="489"/>
        <v>0</v>
      </c>
      <c r="QL68" s="471">
        <f t="shared" si="489"/>
        <v>0</v>
      </c>
      <c r="QM68" s="471">
        <f t="shared" si="489"/>
        <v>0</v>
      </c>
      <c r="QN68" s="471">
        <f t="shared" si="489"/>
        <v>0</v>
      </c>
      <c r="QO68" s="471">
        <f t="shared" si="489"/>
        <v>0</v>
      </c>
      <c r="QP68" s="471">
        <f t="shared" si="489"/>
        <v>0</v>
      </c>
      <c r="QQ68" s="471">
        <f t="shared" si="489"/>
        <v>0</v>
      </c>
      <c r="QR68" s="471">
        <f t="shared" si="489"/>
        <v>0</v>
      </c>
      <c r="QS68" s="471">
        <f t="shared" si="489"/>
        <v>0</v>
      </c>
      <c r="QT68" s="471">
        <f t="shared" si="489"/>
        <v>0</v>
      </c>
      <c r="QU68" s="471">
        <f t="shared" si="490"/>
        <v>0</v>
      </c>
      <c r="QV68" s="471">
        <f t="shared" si="490"/>
        <v>0</v>
      </c>
      <c r="QW68" s="471">
        <f t="shared" si="490"/>
        <v>0</v>
      </c>
      <c r="QX68" s="471">
        <f t="shared" si="490"/>
        <v>0</v>
      </c>
      <c r="QY68" s="471">
        <f t="shared" si="490"/>
        <v>0</v>
      </c>
      <c r="QZ68" s="471">
        <f t="shared" si="490"/>
        <v>0</v>
      </c>
      <c r="RA68" s="471">
        <f t="shared" si="490"/>
        <v>0</v>
      </c>
      <c r="RB68" s="471">
        <f t="shared" si="490"/>
        <v>0</v>
      </c>
      <c r="RC68" s="471">
        <f t="shared" si="490"/>
        <v>0</v>
      </c>
      <c r="RD68" s="471">
        <f t="shared" si="490"/>
        <v>0</v>
      </c>
      <c r="RE68" s="471">
        <f t="shared" si="490"/>
        <v>0</v>
      </c>
      <c r="RF68" s="471">
        <f t="shared" si="490"/>
        <v>0</v>
      </c>
      <c r="RG68" s="471">
        <f t="shared" si="490"/>
        <v>0</v>
      </c>
      <c r="RH68" s="471">
        <f t="shared" si="490"/>
        <v>0</v>
      </c>
      <c r="RI68" s="471">
        <f t="shared" si="490"/>
        <v>0</v>
      </c>
      <c r="RJ68" s="471">
        <f t="shared" si="490"/>
        <v>0</v>
      </c>
      <c r="RK68" s="471">
        <f t="shared" si="491"/>
        <v>0</v>
      </c>
      <c r="RL68" s="471">
        <f t="shared" si="491"/>
        <v>0</v>
      </c>
      <c r="RM68" s="471">
        <f t="shared" si="491"/>
        <v>0</v>
      </c>
      <c r="RN68" s="471">
        <f t="shared" si="491"/>
        <v>0</v>
      </c>
      <c r="RO68" s="471">
        <f t="shared" si="491"/>
        <v>0</v>
      </c>
      <c r="RP68" s="471">
        <f t="shared" si="491"/>
        <v>0</v>
      </c>
      <c r="RQ68" s="471">
        <f t="shared" si="491"/>
        <v>0</v>
      </c>
      <c r="RR68" s="471">
        <f t="shared" si="491"/>
        <v>0</v>
      </c>
      <c r="RS68" s="471">
        <f t="shared" si="491"/>
        <v>0</v>
      </c>
      <c r="RT68" s="471">
        <f t="shared" si="491"/>
        <v>0</v>
      </c>
      <c r="RU68" s="471">
        <f t="shared" si="491"/>
        <v>0</v>
      </c>
      <c r="RV68" s="471">
        <f t="shared" si="491"/>
        <v>0</v>
      </c>
      <c r="RW68" s="471">
        <f t="shared" si="491"/>
        <v>0</v>
      </c>
      <c r="RX68" s="471">
        <f t="shared" si="491"/>
        <v>0</v>
      </c>
      <c r="RY68" s="471">
        <f t="shared" si="491"/>
        <v>0</v>
      </c>
      <c r="RZ68" s="471">
        <f t="shared" si="491"/>
        <v>0</v>
      </c>
      <c r="SA68" s="471">
        <f t="shared" si="492"/>
        <v>0</v>
      </c>
      <c r="SB68" s="471">
        <f t="shared" si="492"/>
        <v>0</v>
      </c>
      <c r="SC68" s="471">
        <f t="shared" si="492"/>
        <v>0</v>
      </c>
      <c r="SD68" s="471">
        <f t="shared" si="492"/>
        <v>0</v>
      </c>
      <c r="SE68" s="471">
        <f t="shared" si="492"/>
        <v>0</v>
      </c>
      <c r="SF68" s="471">
        <f t="shared" si="492"/>
        <v>0</v>
      </c>
      <c r="SG68" s="471">
        <f t="shared" si="492"/>
        <v>0</v>
      </c>
      <c r="SH68" s="471">
        <f t="shared" si="492"/>
        <v>0</v>
      </c>
      <c r="SI68" s="471">
        <f t="shared" si="492"/>
        <v>0</v>
      </c>
      <c r="SJ68" s="471">
        <f t="shared" si="492"/>
        <v>0</v>
      </c>
      <c r="SK68" s="471">
        <f t="shared" si="492"/>
        <v>0</v>
      </c>
      <c r="SL68" s="471">
        <f t="shared" si="492"/>
        <v>0</v>
      </c>
      <c r="SM68" s="471">
        <f t="shared" si="492"/>
        <v>0</v>
      </c>
      <c r="SN68" s="471">
        <f t="shared" si="492"/>
        <v>0</v>
      </c>
      <c r="SO68" s="471">
        <f t="shared" si="492"/>
        <v>0</v>
      </c>
      <c r="SP68" s="471">
        <f t="shared" si="492"/>
        <v>0</v>
      </c>
      <c r="SQ68" s="471">
        <f t="shared" si="493"/>
        <v>0</v>
      </c>
      <c r="SR68" s="471">
        <f t="shared" si="493"/>
        <v>0</v>
      </c>
      <c r="SS68" s="471">
        <f t="shared" si="493"/>
        <v>0</v>
      </c>
      <c r="ST68" s="471">
        <f t="shared" si="493"/>
        <v>0</v>
      </c>
      <c r="SU68" s="471">
        <f t="shared" si="493"/>
        <v>0</v>
      </c>
      <c r="SV68" s="471">
        <f t="shared" si="493"/>
        <v>0</v>
      </c>
      <c r="SW68" s="471">
        <f t="shared" si="493"/>
        <v>0</v>
      </c>
      <c r="SX68" s="471">
        <f t="shared" si="493"/>
        <v>0</v>
      </c>
      <c r="SY68" s="471">
        <f t="shared" si="493"/>
        <v>0</v>
      </c>
      <c r="SZ68" s="471">
        <f t="shared" si="493"/>
        <v>0</v>
      </c>
      <c r="TA68" s="471">
        <f t="shared" si="493"/>
        <v>0</v>
      </c>
      <c r="TB68" s="471">
        <f t="shared" si="493"/>
        <v>0</v>
      </c>
      <c r="TC68" s="471">
        <f t="shared" si="493"/>
        <v>0</v>
      </c>
      <c r="TD68" s="471">
        <f t="shared" si="493"/>
        <v>0</v>
      </c>
      <c r="TE68" s="471">
        <f t="shared" si="493"/>
        <v>0</v>
      </c>
      <c r="TF68" s="471">
        <f t="shared" si="493"/>
        <v>0</v>
      </c>
      <c r="TG68" s="471">
        <f t="shared" si="494"/>
        <v>0</v>
      </c>
      <c r="TH68" s="471">
        <f t="shared" si="494"/>
        <v>0</v>
      </c>
      <c r="TI68" s="471">
        <f t="shared" si="494"/>
        <v>0</v>
      </c>
      <c r="TJ68" s="471">
        <f t="shared" si="494"/>
        <v>0</v>
      </c>
      <c r="TK68" s="471">
        <f t="shared" si="494"/>
        <v>0</v>
      </c>
      <c r="TL68" s="471">
        <f t="shared" si="494"/>
        <v>0</v>
      </c>
      <c r="TM68" s="471">
        <f t="shared" si="494"/>
        <v>0</v>
      </c>
      <c r="TN68" s="471">
        <f t="shared" si="494"/>
        <v>0</v>
      </c>
      <c r="TO68" s="471">
        <f t="shared" si="494"/>
        <v>0</v>
      </c>
      <c r="TP68" s="471">
        <f t="shared" si="494"/>
        <v>0</v>
      </c>
      <c r="TQ68" s="471">
        <f t="shared" si="494"/>
        <v>0</v>
      </c>
      <c r="TR68" s="471">
        <f t="shared" si="494"/>
        <v>0</v>
      </c>
      <c r="TS68" s="471">
        <f t="shared" si="494"/>
        <v>0</v>
      </c>
      <c r="TT68" s="471">
        <f t="shared" si="494"/>
        <v>0</v>
      </c>
      <c r="TU68" s="471">
        <f t="shared" si="494"/>
        <v>0</v>
      </c>
      <c r="TV68" s="471">
        <f t="shared" si="494"/>
        <v>0</v>
      </c>
      <c r="TW68" s="471">
        <f t="shared" si="495"/>
        <v>0</v>
      </c>
      <c r="TX68" s="471">
        <f t="shared" si="495"/>
        <v>0</v>
      </c>
      <c r="TY68" s="471">
        <f t="shared" si="495"/>
        <v>0</v>
      </c>
      <c r="TZ68" s="471">
        <f t="shared" si="495"/>
        <v>0</v>
      </c>
      <c r="UA68" s="471">
        <f t="shared" si="495"/>
        <v>0</v>
      </c>
      <c r="UB68" s="471">
        <f t="shared" si="495"/>
        <v>0</v>
      </c>
      <c r="UC68" s="471">
        <f t="shared" si="495"/>
        <v>0</v>
      </c>
      <c r="UD68" s="471">
        <f t="shared" si="495"/>
        <v>0</v>
      </c>
      <c r="UE68" s="471">
        <f t="shared" si="495"/>
        <v>0</v>
      </c>
      <c r="UF68" s="471">
        <f t="shared" si="495"/>
        <v>0</v>
      </c>
      <c r="UG68" s="471">
        <f t="shared" si="495"/>
        <v>0</v>
      </c>
      <c r="UH68" s="471">
        <f t="shared" si="495"/>
        <v>0</v>
      </c>
      <c r="UI68" s="471">
        <f t="shared" si="495"/>
        <v>0</v>
      </c>
      <c r="UJ68" s="471">
        <f t="shared" si="495"/>
        <v>0</v>
      </c>
      <c r="UK68" s="471">
        <f t="shared" si="495"/>
        <v>0</v>
      </c>
      <c r="UL68" s="471">
        <f t="shared" si="495"/>
        <v>0</v>
      </c>
      <c r="UM68" s="471">
        <f t="shared" si="496"/>
        <v>0</v>
      </c>
      <c r="UN68" s="471">
        <f t="shared" si="496"/>
        <v>0</v>
      </c>
      <c r="UO68" s="471">
        <f t="shared" si="496"/>
        <v>0</v>
      </c>
      <c r="UP68" s="471">
        <f t="shared" si="496"/>
        <v>0</v>
      </c>
      <c r="UQ68" s="471">
        <f t="shared" si="496"/>
        <v>0</v>
      </c>
      <c r="UR68" s="471">
        <f t="shared" si="496"/>
        <v>0</v>
      </c>
      <c r="US68" s="471">
        <f t="shared" si="496"/>
        <v>0</v>
      </c>
      <c r="UT68" s="471">
        <f t="shared" si="496"/>
        <v>0</v>
      </c>
      <c r="UU68" s="471">
        <f t="shared" si="496"/>
        <v>0</v>
      </c>
      <c r="UV68" s="471">
        <f t="shared" si="496"/>
        <v>0</v>
      </c>
      <c r="UW68" s="471">
        <f t="shared" si="496"/>
        <v>0</v>
      </c>
      <c r="UX68" s="471">
        <f t="shared" si="496"/>
        <v>0</v>
      </c>
      <c r="UY68" s="471">
        <f t="shared" si="496"/>
        <v>0</v>
      </c>
      <c r="UZ68" s="471">
        <f t="shared" si="496"/>
        <v>0</v>
      </c>
      <c r="VA68" s="471">
        <f t="shared" si="496"/>
        <v>0</v>
      </c>
      <c r="VB68" s="471">
        <f t="shared" si="496"/>
        <v>0</v>
      </c>
      <c r="VC68" s="471">
        <f t="shared" si="497"/>
        <v>0</v>
      </c>
      <c r="VD68" s="471">
        <f t="shared" si="497"/>
        <v>0</v>
      </c>
      <c r="VE68" s="471">
        <f t="shared" si="497"/>
        <v>0</v>
      </c>
      <c r="VF68" s="471">
        <f t="shared" si="497"/>
        <v>0</v>
      </c>
      <c r="VG68" s="471">
        <f t="shared" si="497"/>
        <v>0</v>
      </c>
      <c r="VH68" s="471">
        <f t="shared" si="497"/>
        <v>0</v>
      </c>
      <c r="VI68" s="471">
        <f t="shared" si="497"/>
        <v>0</v>
      </c>
      <c r="VJ68" s="471">
        <f t="shared" si="497"/>
        <v>0</v>
      </c>
      <c r="VK68" s="471">
        <f t="shared" si="497"/>
        <v>0</v>
      </c>
      <c r="VL68" s="471">
        <f t="shared" si="497"/>
        <v>0</v>
      </c>
      <c r="VM68" s="471">
        <f t="shared" si="497"/>
        <v>0</v>
      </c>
      <c r="VN68" s="471">
        <f t="shared" si="497"/>
        <v>0</v>
      </c>
      <c r="VO68" s="471">
        <f t="shared" si="497"/>
        <v>0</v>
      </c>
      <c r="VP68" s="471">
        <f t="shared" si="497"/>
        <v>0</v>
      </c>
      <c r="VQ68" s="471">
        <f t="shared" si="497"/>
        <v>0</v>
      </c>
      <c r="VR68" s="471">
        <f t="shared" si="497"/>
        <v>0</v>
      </c>
      <c r="VS68" s="471">
        <f t="shared" si="498"/>
        <v>0</v>
      </c>
      <c r="VT68" s="471">
        <f t="shared" si="498"/>
        <v>0</v>
      </c>
      <c r="VU68" s="471">
        <f t="shared" si="498"/>
        <v>0</v>
      </c>
      <c r="VV68" s="471">
        <f t="shared" si="498"/>
        <v>0</v>
      </c>
      <c r="VW68" s="471">
        <f t="shared" si="498"/>
        <v>0</v>
      </c>
      <c r="VX68" s="471">
        <f t="shared" si="498"/>
        <v>0</v>
      </c>
      <c r="VY68" s="471">
        <f t="shared" si="498"/>
        <v>0</v>
      </c>
      <c r="VZ68" s="471">
        <f t="shared" si="498"/>
        <v>0</v>
      </c>
      <c r="WA68" s="471">
        <f t="shared" si="498"/>
        <v>0</v>
      </c>
      <c r="WB68" s="471">
        <f t="shared" si="498"/>
        <v>0</v>
      </c>
      <c r="WC68" s="471">
        <f t="shared" si="498"/>
        <v>0</v>
      </c>
      <c r="WD68" s="471">
        <f t="shared" si="498"/>
        <v>0</v>
      </c>
    </row>
    <row r="69" spans="1:602" x14ac:dyDescent="0.35">
      <c r="A69" s="29"/>
      <c r="B69" s="29">
        <f t="shared" si="359"/>
        <v>38</v>
      </c>
      <c r="C69" s="29" t="s">
        <v>3</v>
      </c>
      <c r="D69" s="29" t="s">
        <v>103</v>
      </c>
      <c r="E69" s="69">
        <f>INDEX('Current RAP - 2024-25 Cycle'!$K:$K,MATCH('24-25 Projection - RAP Tendered'!$D69,'Current RAP - 2024-25 Cycle'!$C:$C,0),1)</f>
        <v>103046655.64000005</v>
      </c>
      <c r="F69" s="69">
        <f>INDEX('Current RAP - 2024-25 Cycle'!$G:$G,MATCH('24-25 Projection - RAP Tendered'!$D69,'Current RAP - 2024-25 Cycle'!$C:$C,0),1)</f>
        <v>97090991.040000051</v>
      </c>
      <c r="G69" s="69">
        <f t="shared" si="345"/>
        <v>5955664.599999994</v>
      </c>
      <c r="H69" s="69">
        <f t="shared" si="360"/>
        <v>97090991.040000051</v>
      </c>
      <c r="I69" s="32">
        <v>45474</v>
      </c>
      <c r="J69" s="32">
        <v>45838</v>
      </c>
      <c r="K69" s="29" t="str">
        <f>INDEX('Current RAP - 2024-25 Cycle'!$D:$D,MATCH('24-25 Projection - RAP Tendered'!$D69,'Current RAP - 2024-25 Cycle'!$C:$C,0),1)</f>
        <v>IPCA</v>
      </c>
      <c r="L69" s="32" t="s">
        <v>10</v>
      </c>
      <c r="M69" s="32" t="s">
        <v>10</v>
      </c>
      <c r="N69" s="81">
        <v>0</v>
      </c>
      <c r="O69" s="81">
        <v>0</v>
      </c>
      <c r="P69" s="69">
        <f>IFERROR(INDEX('Tendered, Ruling 920-2025'!$F$19:$F$31,MATCH($D69,'Tendered, Ruling 920-2025'!$C$19:$C$31,0))-INDEX('Tendered, Ruling 920-2025'!$D$19:$D$31,MATCH($D69,'Tendered, Ruling 920-2025'!$C$19:$C$31,0)),0)</f>
        <v>0</v>
      </c>
      <c r="Q69" s="32">
        <f>INDEX('Current RAP - 2024-25 Cycle'!$L:$L,MATCH('24-25 Projection - RAP Tendered'!$D69,'Current RAP - 2024-25 Cycle'!$C:$C,0),1)</f>
        <v>40136</v>
      </c>
      <c r="R69" s="32">
        <f>INDEX('Current RAP - 2024-25 Cycle'!$M:$M,MATCH('24-25 Projection - RAP Tendered'!$D69,'Current RAP - 2024-25 Cycle'!$C:$C,0),1)</f>
        <v>51093</v>
      </c>
      <c r="S69" s="29"/>
      <c r="T69" s="29" t="str">
        <f t="shared" si="346"/>
        <v>021/2009</v>
      </c>
      <c r="U69" s="36">
        <f t="shared" si="452"/>
        <v>103.04665564000004</v>
      </c>
      <c r="V69" s="36">
        <f t="shared" si="452"/>
        <v>103.04665564000004</v>
      </c>
      <c r="W69" s="36">
        <f t="shared" si="452"/>
        <v>103.04665564000004</v>
      </c>
      <c r="X69" s="36">
        <f t="shared" si="452"/>
        <v>103.04665564000004</v>
      </c>
      <c r="Y69" s="36">
        <f t="shared" si="452"/>
        <v>103.04665564000004</v>
      </c>
      <c r="Z69" s="36">
        <f t="shared" si="452"/>
        <v>103.04665564000004</v>
      </c>
      <c r="AA69" s="36">
        <f t="shared" si="452"/>
        <v>103.04665564000004</v>
      </c>
      <c r="AB69" s="36">
        <f t="shared" si="452"/>
        <v>103.04665564000004</v>
      </c>
      <c r="AC69" s="36">
        <f t="shared" si="452"/>
        <v>103.04665564000004</v>
      </c>
      <c r="AD69" s="36">
        <f t="shared" si="452"/>
        <v>103.04665564000004</v>
      </c>
      <c r="AE69" s="36">
        <f t="shared" si="452"/>
        <v>103.04665564000004</v>
      </c>
      <c r="AF69" s="36">
        <f t="shared" si="452"/>
        <v>103.04665564000004</v>
      </c>
      <c r="AG69" s="36">
        <f t="shared" si="452"/>
        <v>103.04665564000004</v>
      </c>
      <c r="AH69" s="36">
        <f t="shared" si="452"/>
        <v>103.04665564000004</v>
      </c>
      <c r="AI69" s="36">
        <f t="shared" si="452"/>
        <v>103.04665564000004</v>
      </c>
      <c r="AJ69" s="36">
        <f t="shared" si="452"/>
        <v>39.787458705444458</v>
      </c>
      <c r="AK69" s="36">
        <f t="shared" si="449"/>
        <v>0</v>
      </c>
      <c r="AL69" s="36">
        <f t="shared" si="449"/>
        <v>0</v>
      </c>
      <c r="AM69" s="36">
        <f t="shared" si="449"/>
        <v>0</v>
      </c>
      <c r="AN69" s="36">
        <f t="shared" si="449"/>
        <v>0</v>
      </c>
      <c r="AO69" s="36">
        <f t="shared" si="449"/>
        <v>0</v>
      </c>
      <c r="AP69" s="36">
        <f t="shared" si="449"/>
        <v>0</v>
      </c>
      <c r="AQ69" s="36">
        <f t="shared" si="449"/>
        <v>0</v>
      </c>
      <c r="AR69" s="36">
        <f t="shared" si="449"/>
        <v>0</v>
      </c>
      <c r="AS69" s="36">
        <f t="shared" si="455"/>
        <v>0</v>
      </c>
      <c r="AT69" s="36">
        <f t="shared" si="455"/>
        <v>0</v>
      </c>
      <c r="AU69" s="36">
        <f t="shared" si="455"/>
        <v>0</v>
      </c>
      <c r="AV69" s="36">
        <f t="shared" si="455"/>
        <v>0</v>
      </c>
      <c r="AW69" s="36">
        <f t="shared" si="455"/>
        <v>0</v>
      </c>
      <c r="AX69" s="36">
        <f t="shared" si="455"/>
        <v>0</v>
      </c>
      <c r="AY69" s="36">
        <f t="shared" si="455"/>
        <v>0</v>
      </c>
      <c r="AZ69" s="36">
        <f t="shared" si="455"/>
        <v>0</v>
      </c>
      <c r="BA69" s="36">
        <f t="shared" si="455"/>
        <v>0</v>
      </c>
      <c r="BB69" s="36">
        <f t="shared" si="455"/>
        <v>0</v>
      </c>
      <c r="BD69" s="29" t="str">
        <f t="shared" si="348"/>
        <v>021/2009</v>
      </c>
      <c r="BE69" s="36">
        <f t="shared" si="503"/>
        <v>25.76166391000001</v>
      </c>
      <c r="BF69" s="36">
        <f t="shared" si="503"/>
        <v>25.76166391000001</v>
      </c>
      <c r="BG69" s="36">
        <f t="shared" si="503"/>
        <v>25.76166391000001</v>
      </c>
      <c r="BH69" s="36">
        <f t="shared" si="503"/>
        <v>25.76166391000001</v>
      </c>
      <c r="BI69" s="36">
        <f t="shared" si="503"/>
        <v>25.76166391000001</v>
      </c>
      <c r="BJ69" s="36">
        <f t="shared" si="503"/>
        <v>25.76166391000001</v>
      </c>
      <c r="BK69" s="36">
        <f t="shared" si="503"/>
        <v>25.76166391000001</v>
      </c>
      <c r="BL69" s="36">
        <f t="shared" si="503"/>
        <v>25.76166391000001</v>
      </c>
      <c r="BM69" s="36">
        <f t="shared" si="503"/>
        <v>25.76166391000001</v>
      </c>
      <c r="BN69" s="36">
        <f t="shared" si="503"/>
        <v>25.76166391000001</v>
      </c>
      <c r="BO69" s="36">
        <f t="shared" si="503"/>
        <v>25.76166391000001</v>
      </c>
      <c r="BP69" s="36">
        <f t="shared" si="503"/>
        <v>25.76166391000001</v>
      </c>
      <c r="BQ69" s="36">
        <f t="shared" si="503"/>
        <v>25.76166391000001</v>
      </c>
      <c r="BR69" s="36">
        <f t="shared" si="503"/>
        <v>25.76166391000001</v>
      </c>
      <c r="BS69" s="36">
        <f t="shared" si="503"/>
        <v>25.76166391000001</v>
      </c>
      <c r="BT69" s="36">
        <f t="shared" si="503"/>
        <v>25.76166391000001</v>
      </c>
      <c r="BU69" s="36">
        <f t="shared" si="453"/>
        <v>25.76166391000001</v>
      </c>
      <c r="BV69" s="36">
        <f t="shared" si="453"/>
        <v>25.76166391000001</v>
      </c>
      <c r="BW69" s="36">
        <f t="shared" si="453"/>
        <v>25.76166391000001</v>
      </c>
      <c r="BX69" s="36">
        <f t="shared" si="453"/>
        <v>25.76166391000001</v>
      </c>
      <c r="BY69" s="36">
        <f t="shared" si="453"/>
        <v>25.76166391000001</v>
      </c>
      <c r="BZ69" s="36">
        <f t="shared" si="453"/>
        <v>25.76166391000001</v>
      </c>
      <c r="CA69" s="36">
        <f t="shared" si="453"/>
        <v>25.76166391000001</v>
      </c>
      <c r="CB69" s="36">
        <f t="shared" si="453"/>
        <v>25.76166391000001</v>
      </c>
      <c r="CC69" s="36">
        <f t="shared" si="453"/>
        <v>25.76166391000001</v>
      </c>
      <c r="CD69" s="36">
        <f t="shared" si="453"/>
        <v>25.76166391000001</v>
      </c>
      <c r="CE69" s="36">
        <f t="shared" si="453"/>
        <v>25.76166391000001</v>
      </c>
      <c r="CF69" s="36">
        <f t="shared" si="453"/>
        <v>25.76166391000001</v>
      </c>
      <c r="CG69" s="36">
        <f t="shared" si="453"/>
        <v>25.76166391000001</v>
      </c>
      <c r="CH69" s="36">
        <f t="shared" si="453"/>
        <v>25.76166391000001</v>
      </c>
      <c r="CI69" s="36">
        <f t="shared" si="453"/>
        <v>25.76166391000001</v>
      </c>
      <c r="CJ69" s="36">
        <f t="shared" si="453"/>
        <v>25.76166391000001</v>
      </c>
      <c r="CK69" s="36">
        <f t="shared" si="450"/>
        <v>25.76166391000001</v>
      </c>
      <c r="CL69" s="36">
        <f t="shared" si="450"/>
        <v>25.76166391000001</v>
      </c>
      <c r="CM69" s="36">
        <f t="shared" si="450"/>
        <v>25.76166391000001</v>
      </c>
      <c r="CN69" s="36">
        <f t="shared" si="450"/>
        <v>25.76166391000001</v>
      </c>
      <c r="CO69" s="36">
        <f t="shared" si="450"/>
        <v>25.76166391000001</v>
      </c>
      <c r="CP69" s="36">
        <f t="shared" si="450"/>
        <v>25.76166391000001</v>
      </c>
      <c r="CQ69" s="36">
        <f t="shared" si="450"/>
        <v>25.76166391000001</v>
      </c>
      <c r="CR69" s="36">
        <f t="shared" si="450"/>
        <v>25.76166391000001</v>
      </c>
      <c r="CS69" s="36">
        <f t="shared" si="450"/>
        <v>25.76166391000001</v>
      </c>
      <c r="CT69" s="36">
        <f t="shared" si="450"/>
        <v>25.76166391000001</v>
      </c>
      <c r="CU69" s="36">
        <f t="shared" si="450"/>
        <v>25.76166391000001</v>
      </c>
      <c r="CV69" s="36">
        <f t="shared" si="450"/>
        <v>25.76166391000001</v>
      </c>
      <c r="CW69" s="36">
        <f t="shared" si="450"/>
        <v>25.76166391000001</v>
      </c>
      <c r="CX69" s="36">
        <f t="shared" si="450"/>
        <v>25.76166391000001</v>
      </c>
      <c r="CY69" s="36">
        <f t="shared" si="450"/>
        <v>25.76166391000001</v>
      </c>
      <c r="CZ69" s="36">
        <f t="shared" si="451"/>
        <v>25.76166391000001</v>
      </c>
      <c r="DA69" s="36">
        <f t="shared" si="451"/>
        <v>25.76166391000001</v>
      </c>
      <c r="DB69" s="36">
        <f t="shared" si="451"/>
        <v>25.76166391000001</v>
      </c>
      <c r="DC69" s="36">
        <f t="shared" si="451"/>
        <v>25.76166391000001</v>
      </c>
      <c r="DD69" s="36">
        <f t="shared" si="451"/>
        <v>25.76166391000001</v>
      </c>
      <c r="DE69" s="36">
        <f t="shared" si="451"/>
        <v>25.76166391000001</v>
      </c>
      <c r="DF69" s="36">
        <f t="shared" si="451"/>
        <v>25.76166391000001</v>
      </c>
      <c r="DG69" s="36">
        <f t="shared" si="451"/>
        <v>25.76166391000001</v>
      </c>
      <c r="DH69" s="36">
        <f t="shared" si="451"/>
        <v>25.76166391000001</v>
      </c>
      <c r="DI69" s="36">
        <f t="shared" si="451"/>
        <v>25.76166391000001</v>
      </c>
      <c r="DJ69" s="36">
        <f t="shared" si="451"/>
        <v>25.76166391000001</v>
      </c>
      <c r="DK69" s="36">
        <f t="shared" si="451"/>
        <v>25.76166391000001</v>
      </c>
      <c r="DL69" s="36">
        <f t="shared" si="451"/>
        <v>25.76166391000001</v>
      </c>
      <c r="DM69" s="36">
        <f t="shared" si="451"/>
        <v>25.76166391000001</v>
      </c>
      <c r="DN69" s="36">
        <f t="shared" si="451"/>
        <v>14.025794795444451</v>
      </c>
      <c r="DO69" s="36">
        <f t="shared" si="451"/>
        <v>0</v>
      </c>
      <c r="DP69" s="36">
        <f t="shared" si="416"/>
        <v>0</v>
      </c>
      <c r="DQ69" s="36">
        <f t="shared" si="456"/>
        <v>0</v>
      </c>
      <c r="DR69" s="36">
        <f t="shared" si="456"/>
        <v>0</v>
      </c>
      <c r="DS69" s="36">
        <f t="shared" si="456"/>
        <v>0</v>
      </c>
      <c r="DT69" s="36">
        <f t="shared" si="456"/>
        <v>0</v>
      </c>
      <c r="DU69" s="36">
        <f t="shared" si="456"/>
        <v>0</v>
      </c>
      <c r="DV69" s="36">
        <f t="shared" si="456"/>
        <v>0</v>
      </c>
      <c r="DW69" s="36">
        <f t="shared" si="456"/>
        <v>0</v>
      </c>
      <c r="DX69" s="36">
        <f t="shared" si="456"/>
        <v>0</v>
      </c>
      <c r="DY69" s="36">
        <f t="shared" si="456"/>
        <v>0</v>
      </c>
      <c r="DZ69" s="36">
        <f t="shared" si="456"/>
        <v>0</v>
      </c>
      <c r="EA69" s="36">
        <f t="shared" si="456"/>
        <v>0</v>
      </c>
      <c r="EB69" s="36">
        <f t="shared" si="456"/>
        <v>0</v>
      </c>
      <c r="EC69" s="36">
        <f t="shared" si="456"/>
        <v>0</v>
      </c>
      <c r="ED69" s="36">
        <f t="shared" si="456"/>
        <v>0</v>
      </c>
      <c r="EE69" s="36">
        <f t="shared" si="456"/>
        <v>0</v>
      </c>
      <c r="EF69" s="36">
        <f t="shared" si="456"/>
        <v>0</v>
      </c>
      <c r="EG69" s="36">
        <f t="shared" si="502"/>
        <v>0</v>
      </c>
      <c r="EH69" s="36">
        <f t="shared" si="502"/>
        <v>0</v>
      </c>
      <c r="EI69" s="36">
        <f t="shared" si="502"/>
        <v>0</v>
      </c>
      <c r="EJ69" s="36">
        <f t="shared" si="502"/>
        <v>0</v>
      </c>
      <c r="EK69" s="36">
        <f t="shared" si="502"/>
        <v>0</v>
      </c>
      <c r="EL69" s="36">
        <f t="shared" si="502"/>
        <v>0</v>
      </c>
      <c r="EM69" s="36">
        <f t="shared" si="502"/>
        <v>0</v>
      </c>
      <c r="EN69" s="36">
        <f t="shared" si="502"/>
        <v>0</v>
      </c>
      <c r="EO69" s="36">
        <f t="shared" si="502"/>
        <v>0</v>
      </c>
      <c r="EP69" s="36">
        <f t="shared" si="502"/>
        <v>0</v>
      </c>
      <c r="EQ69" s="36">
        <f t="shared" si="502"/>
        <v>0</v>
      </c>
      <c r="ER69" s="36">
        <f t="shared" si="502"/>
        <v>0</v>
      </c>
      <c r="ES69" s="36">
        <f t="shared" si="502"/>
        <v>0</v>
      </c>
      <c r="ET69" s="36">
        <f t="shared" si="502"/>
        <v>0</v>
      </c>
      <c r="EU69" s="36">
        <f t="shared" si="502"/>
        <v>0</v>
      </c>
      <c r="EV69" s="36">
        <f t="shared" si="502"/>
        <v>0</v>
      </c>
      <c r="EW69" s="36">
        <f t="shared" si="499"/>
        <v>0</v>
      </c>
      <c r="EX69" s="36">
        <f t="shared" si="499"/>
        <v>0</v>
      </c>
      <c r="EY69" s="36">
        <f t="shared" si="499"/>
        <v>0</v>
      </c>
      <c r="EZ69" s="36">
        <f t="shared" si="499"/>
        <v>0</v>
      </c>
      <c r="FA69" s="36">
        <f t="shared" si="499"/>
        <v>0</v>
      </c>
      <c r="FB69" s="36">
        <f t="shared" si="499"/>
        <v>0</v>
      </c>
      <c r="FC69" s="36">
        <f t="shared" si="499"/>
        <v>0</v>
      </c>
      <c r="FD69" s="36">
        <f t="shared" si="499"/>
        <v>0</v>
      </c>
      <c r="FE69" s="36">
        <f t="shared" si="499"/>
        <v>0</v>
      </c>
      <c r="FF69" s="36">
        <f t="shared" si="499"/>
        <v>0</v>
      </c>
      <c r="FG69" s="36">
        <f t="shared" si="499"/>
        <v>0</v>
      </c>
      <c r="FH69" s="36">
        <f t="shared" si="499"/>
        <v>0</v>
      </c>
      <c r="FI69" s="36">
        <f t="shared" si="499"/>
        <v>0</v>
      </c>
      <c r="FJ69" s="36">
        <f t="shared" si="499"/>
        <v>0</v>
      </c>
      <c r="FK69" s="36">
        <f t="shared" si="499"/>
        <v>0</v>
      </c>
      <c r="FL69" s="36">
        <f t="shared" si="499"/>
        <v>0</v>
      </c>
      <c r="FM69" s="36">
        <f t="shared" si="500"/>
        <v>0</v>
      </c>
      <c r="FN69" s="36">
        <f t="shared" si="500"/>
        <v>0</v>
      </c>
      <c r="FO69" s="36">
        <f t="shared" si="500"/>
        <v>0</v>
      </c>
      <c r="FP69" s="36">
        <f t="shared" si="500"/>
        <v>0</v>
      </c>
      <c r="FQ69" s="36">
        <f t="shared" si="500"/>
        <v>0</v>
      </c>
      <c r="FR69" s="36">
        <f t="shared" si="500"/>
        <v>0</v>
      </c>
      <c r="FS69" s="36">
        <f t="shared" si="500"/>
        <v>0</v>
      </c>
      <c r="FT69" s="36">
        <f t="shared" si="500"/>
        <v>0</v>
      </c>
      <c r="FU69" s="36">
        <f t="shared" si="500"/>
        <v>0</v>
      </c>
      <c r="FV69" s="36">
        <f t="shared" si="500"/>
        <v>0</v>
      </c>
      <c r="FW69" s="36">
        <f t="shared" si="500"/>
        <v>0</v>
      </c>
      <c r="FX69" s="36">
        <f t="shared" si="500"/>
        <v>0</v>
      </c>
      <c r="FY69" s="36">
        <f t="shared" si="500"/>
        <v>0</v>
      </c>
      <c r="FZ69" s="36">
        <f t="shared" si="500"/>
        <v>0</v>
      </c>
      <c r="GA69" s="36">
        <f t="shared" si="500"/>
        <v>0</v>
      </c>
      <c r="GB69" s="36">
        <f t="shared" si="501"/>
        <v>0</v>
      </c>
      <c r="GC69" s="36">
        <f t="shared" si="501"/>
        <v>0</v>
      </c>
      <c r="GD69" s="36">
        <f t="shared" si="501"/>
        <v>0</v>
      </c>
      <c r="GE69" s="36">
        <f t="shared" si="501"/>
        <v>0</v>
      </c>
      <c r="GF69" s="36">
        <f t="shared" si="501"/>
        <v>0</v>
      </c>
      <c r="GG69" s="36">
        <f t="shared" si="501"/>
        <v>0</v>
      </c>
      <c r="GH69" s="36">
        <f t="shared" si="501"/>
        <v>0</v>
      </c>
      <c r="GI69" s="36">
        <f t="shared" si="501"/>
        <v>0</v>
      </c>
      <c r="GJ69" s="36">
        <f t="shared" si="501"/>
        <v>0</v>
      </c>
      <c r="GL69" s="29" t="str">
        <f t="shared" si="350"/>
        <v>021/2009</v>
      </c>
      <c r="GM69" s="263">
        <f t="shared" si="423"/>
        <v>8.5872213033333367</v>
      </c>
      <c r="GN69" s="263">
        <f t="shared" si="423"/>
        <v>8.5872213033333367</v>
      </c>
      <c r="GO69" s="263">
        <f t="shared" si="423"/>
        <v>8.5872213033333367</v>
      </c>
      <c r="GP69" s="263">
        <f t="shared" si="423"/>
        <v>8.5872213033333367</v>
      </c>
      <c r="GQ69" s="263">
        <f t="shared" si="423"/>
        <v>8.5872213033333367</v>
      </c>
      <c r="GR69" s="263">
        <f t="shared" si="423"/>
        <v>8.5872213033333367</v>
      </c>
      <c r="GS69" s="263">
        <f t="shared" si="423"/>
        <v>8.5872213033333367</v>
      </c>
      <c r="GT69" s="263">
        <f t="shared" si="423"/>
        <v>8.5872213033333367</v>
      </c>
      <c r="GU69" s="263">
        <f t="shared" si="423"/>
        <v>8.5872213033333367</v>
      </c>
      <c r="GV69" s="263">
        <f t="shared" si="423"/>
        <v>8.5872213033333367</v>
      </c>
      <c r="GW69" s="263">
        <f t="shared" si="423"/>
        <v>8.5872213033333367</v>
      </c>
      <c r="GX69" s="263">
        <f t="shared" si="423"/>
        <v>8.5872213033333367</v>
      </c>
      <c r="GY69" s="471">
        <f t="shared" si="474"/>
        <v>8.5872213033333367</v>
      </c>
      <c r="GZ69" s="471">
        <f t="shared" si="474"/>
        <v>8.5872213033333367</v>
      </c>
      <c r="HA69" s="471">
        <f t="shared" si="474"/>
        <v>8.5872213033333367</v>
      </c>
      <c r="HB69" s="471">
        <f t="shared" si="474"/>
        <v>8.5872213033333367</v>
      </c>
      <c r="HC69" s="471">
        <f t="shared" si="474"/>
        <v>8.5872213033333367</v>
      </c>
      <c r="HD69" s="471">
        <f t="shared" si="474"/>
        <v>8.5872213033333367</v>
      </c>
      <c r="HE69" s="471">
        <f t="shared" si="474"/>
        <v>8.5872213033333367</v>
      </c>
      <c r="HF69" s="471">
        <f t="shared" si="474"/>
        <v>8.5872213033333367</v>
      </c>
      <c r="HG69" s="471">
        <f t="shared" si="474"/>
        <v>8.5872213033333367</v>
      </c>
      <c r="HH69" s="471">
        <f t="shared" si="474"/>
        <v>8.5872213033333367</v>
      </c>
      <c r="HI69" s="471">
        <f t="shared" si="474"/>
        <v>8.5872213033333367</v>
      </c>
      <c r="HJ69" s="471">
        <f t="shared" si="474"/>
        <v>8.5872213033333367</v>
      </c>
      <c r="HK69" s="471">
        <f t="shared" si="474"/>
        <v>8.5872213033333367</v>
      </c>
      <c r="HL69" s="471">
        <f t="shared" si="474"/>
        <v>8.5872213033333367</v>
      </c>
      <c r="HM69" s="471">
        <f t="shared" si="474"/>
        <v>8.5872213033333367</v>
      </c>
      <c r="HN69" s="471">
        <f t="shared" si="474"/>
        <v>8.5872213033333367</v>
      </c>
      <c r="HO69" s="471">
        <f t="shared" si="475"/>
        <v>8.5872213033333367</v>
      </c>
      <c r="HP69" s="471">
        <f t="shared" si="475"/>
        <v>8.5872213033333367</v>
      </c>
      <c r="HQ69" s="471">
        <f t="shared" si="475"/>
        <v>8.5872213033333367</v>
      </c>
      <c r="HR69" s="471">
        <f t="shared" si="475"/>
        <v>8.5872213033333367</v>
      </c>
      <c r="HS69" s="471">
        <f t="shared" si="475"/>
        <v>8.5872213033333367</v>
      </c>
      <c r="HT69" s="471">
        <f t="shared" si="475"/>
        <v>8.5872213033333367</v>
      </c>
      <c r="HU69" s="471">
        <f t="shared" si="475"/>
        <v>8.5872213033333367</v>
      </c>
      <c r="HV69" s="471">
        <f t="shared" si="475"/>
        <v>8.5872213033333367</v>
      </c>
      <c r="HW69" s="471">
        <f t="shared" si="475"/>
        <v>8.5872213033333367</v>
      </c>
      <c r="HX69" s="471">
        <f t="shared" si="475"/>
        <v>8.5872213033333367</v>
      </c>
      <c r="HY69" s="471">
        <f t="shared" si="475"/>
        <v>8.5872213033333367</v>
      </c>
      <c r="HZ69" s="471">
        <f t="shared" si="475"/>
        <v>8.5872213033333367</v>
      </c>
      <c r="IA69" s="471">
        <f t="shared" si="475"/>
        <v>8.5872213033333367</v>
      </c>
      <c r="IB69" s="471">
        <f t="shared" si="475"/>
        <v>8.5872213033333367</v>
      </c>
      <c r="IC69" s="471">
        <f t="shared" si="475"/>
        <v>8.5872213033333367</v>
      </c>
      <c r="ID69" s="471">
        <f t="shared" si="475"/>
        <v>8.5872213033333367</v>
      </c>
      <c r="IE69" s="471">
        <f t="shared" si="476"/>
        <v>8.5872213033333367</v>
      </c>
      <c r="IF69" s="471">
        <f t="shared" si="476"/>
        <v>8.5872213033333367</v>
      </c>
      <c r="IG69" s="471">
        <f t="shared" si="476"/>
        <v>8.5872213033333367</v>
      </c>
      <c r="IH69" s="471">
        <f t="shared" si="476"/>
        <v>8.5872213033333367</v>
      </c>
      <c r="II69" s="471">
        <f t="shared" si="476"/>
        <v>8.5872213033333367</v>
      </c>
      <c r="IJ69" s="471">
        <f t="shared" si="476"/>
        <v>8.5872213033333367</v>
      </c>
      <c r="IK69" s="471">
        <f t="shared" si="476"/>
        <v>8.5872213033333367</v>
      </c>
      <c r="IL69" s="471">
        <f t="shared" si="476"/>
        <v>8.5872213033333367</v>
      </c>
      <c r="IM69" s="471">
        <f t="shared" si="476"/>
        <v>8.5872213033333367</v>
      </c>
      <c r="IN69" s="471">
        <f t="shared" si="476"/>
        <v>8.5872213033333367</v>
      </c>
      <c r="IO69" s="471">
        <f t="shared" si="476"/>
        <v>8.5872213033333367</v>
      </c>
      <c r="IP69" s="471">
        <f t="shared" si="476"/>
        <v>8.5872213033333367</v>
      </c>
      <c r="IQ69" s="471">
        <f t="shared" si="476"/>
        <v>8.5872213033333367</v>
      </c>
      <c r="IR69" s="471">
        <f t="shared" si="476"/>
        <v>8.5872213033333367</v>
      </c>
      <c r="IS69" s="471">
        <f t="shared" si="476"/>
        <v>8.5872213033333367</v>
      </c>
      <c r="IT69" s="471">
        <f t="shared" si="476"/>
        <v>8.5872213033333367</v>
      </c>
      <c r="IU69" s="471">
        <f t="shared" si="477"/>
        <v>8.5872213033333367</v>
      </c>
      <c r="IV69" s="471">
        <f t="shared" si="477"/>
        <v>8.5872213033333367</v>
      </c>
      <c r="IW69" s="471">
        <f t="shared" si="477"/>
        <v>8.5872213033333367</v>
      </c>
      <c r="IX69" s="471">
        <f t="shared" si="477"/>
        <v>8.5872213033333367</v>
      </c>
      <c r="IY69" s="471">
        <f t="shared" si="477"/>
        <v>8.5872213033333367</v>
      </c>
      <c r="IZ69" s="471">
        <f t="shared" si="477"/>
        <v>8.5872213033333367</v>
      </c>
      <c r="JA69" s="471">
        <f t="shared" si="477"/>
        <v>8.5872213033333367</v>
      </c>
      <c r="JB69" s="471">
        <f t="shared" si="477"/>
        <v>8.5872213033333367</v>
      </c>
      <c r="JC69" s="471">
        <f t="shared" si="477"/>
        <v>8.5872213033333367</v>
      </c>
      <c r="JD69" s="471">
        <f t="shared" si="477"/>
        <v>8.5872213033333367</v>
      </c>
      <c r="JE69" s="471">
        <f t="shared" si="477"/>
        <v>8.5872213033333367</v>
      </c>
      <c r="JF69" s="471">
        <f t="shared" si="477"/>
        <v>8.5872213033333367</v>
      </c>
      <c r="JG69" s="471">
        <f t="shared" si="477"/>
        <v>8.5872213033333367</v>
      </c>
      <c r="JH69" s="471">
        <f t="shared" si="477"/>
        <v>8.5872213033333367</v>
      </c>
      <c r="JI69" s="471">
        <f t="shared" si="477"/>
        <v>8.5872213033333367</v>
      </c>
      <c r="JJ69" s="471">
        <f t="shared" si="477"/>
        <v>8.5872213033333367</v>
      </c>
      <c r="JK69" s="471">
        <f t="shared" si="478"/>
        <v>8.5872213033333367</v>
      </c>
      <c r="JL69" s="471">
        <f t="shared" si="478"/>
        <v>8.5872213033333367</v>
      </c>
      <c r="JM69" s="471">
        <f t="shared" si="478"/>
        <v>8.5872213033333367</v>
      </c>
      <c r="JN69" s="471">
        <f t="shared" si="478"/>
        <v>8.5872213033333367</v>
      </c>
      <c r="JO69" s="471">
        <f t="shared" si="478"/>
        <v>8.5872213033333367</v>
      </c>
      <c r="JP69" s="471">
        <f t="shared" si="478"/>
        <v>8.5872213033333367</v>
      </c>
      <c r="JQ69" s="471">
        <f t="shared" si="478"/>
        <v>8.5872213033333367</v>
      </c>
      <c r="JR69" s="471">
        <f t="shared" si="478"/>
        <v>8.5872213033333367</v>
      </c>
      <c r="JS69" s="471">
        <f t="shared" si="478"/>
        <v>8.5872213033333367</v>
      </c>
      <c r="JT69" s="471">
        <f t="shared" si="478"/>
        <v>8.5872213033333367</v>
      </c>
      <c r="JU69" s="471">
        <f t="shared" si="478"/>
        <v>8.5872213033333367</v>
      </c>
      <c r="JV69" s="471">
        <f t="shared" si="478"/>
        <v>8.5872213033333367</v>
      </c>
      <c r="JW69" s="471">
        <f t="shared" si="478"/>
        <v>8.5872213033333367</v>
      </c>
      <c r="JX69" s="471">
        <f t="shared" si="478"/>
        <v>8.5872213033333367</v>
      </c>
      <c r="JY69" s="471">
        <f t="shared" si="478"/>
        <v>8.5872213033333367</v>
      </c>
      <c r="JZ69" s="471">
        <f t="shared" si="478"/>
        <v>8.5872213033333367</v>
      </c>
      <c r="KA69" s="471">
        <f t="shared" si="479"/>
        <v>8.5872213033333367</v>
      </c>
      <c r="KB69" s="471">
        <f t="shared" si="479"/>
        <v>8.5872213033333367</v>
      </c>
      <c r="KC69" s="471">
        <f t="shared" si="479"/>
        <v>8.5872213033333367</v>
      </c>
      <c r="KD69" s="471">
        <f t="shared" si="479"/>
        <v>8.5872213033333367</v>
      </c>
      <c r="KE69" s="471">
        <f t="shared" si="479"/>
        <v>8.5872213033333367</v>
      </c>
      <c r="KF69" s="471">
        <f t="shared" si="479"/>
        <v>8.5872213033333367</v>
      </c>
      <c r="KG69" s="471">
        <f t="shared" si="479"/>
        <v>8.5872213033333367</v>
      </c>
      <c r="KH69" s="471">
        <f t="shared" si="479"/>
        <v>8.5872213033333367</v>
      </c>
      <c r="KI69" s="471">
        <f t="shared" si="479"/>
        <v>8.5872213033333367</v>
      </c>
      <c r="KJ69" s="471">
        <f t="shared" si="479"/>
        <v>8.5872213033333367</v>
      </c>
      <c r="KK69" s="471">
        <f t="shared" si="479"/>
        <v>8.5872213033333367</v>
      </c>
      <c r="KL69" s="471">
        <f t="shared" si="479"/>
        <v>8.5872213033333367</v>
      </c>
      <c r="KM69" s="471">
        <f t="shared" si="479"/>
        <v>8.5872213033333367</v>
      </c>
      <c r="KN69" s="471">
        <f t="shared" si="479"/>
        <v>8.5872213033333367</v>
      </c>
      <c r="KO69" s="471">
        <f t="shared" si="479"/>
        <v>8.5872213033333367</v>
      </c>
      <c r="KP69" s="471">
        <f t="shared" si="479"/>
        <v>8.5872213033333367</v>
      </c>
      <c r="KQ69" s="471">
        <f t="shared" si="480"/>
        <v>8.5872213033333367</v>
      </c>
      <c r="KR69" s="471">
        <f t="shared" si="480"/>
        <v>8.5872213033333367</v>
      </c>
      <c r="KS69" s="471">
        <f t="shared" si="480"/>
        <v>8.5872213033333367</v>
      </c>
      <c r="KT69" s="471">
        <f t="shared" si="480"/>
        <v>8.5872213033333367</v>
      </c>
      <c r="KU69" s="471">
        <f t="shared" si="480"/>
        <v>8.5872213033333367</v>
      </c>
      <c r="KV69" s="471">
        <f t="shared" si="480"/>
        <v>8.5872213033333367</v>
      </c>
      <c r="KW69" s="471">
        <f t="shared" si="480"/>
        <v>8.5872213033333367</v>
      </c>
      <c r="KX69" s="471">
        <f t="shared" si="480"/>
        <v>8.5872213033333367</v>
      </c>
      <c r="KY69" s="471">
        <f t="shared" si="480"/>
        <v>8.5872213033333367</v>
      </c>
      <c r="KZ69" s="471">
        <f t="shared" si="480"/>
        <v>8.5872213033333367</v>
      </c>
      <c r="LA69" s="471">
        <f t="shared" si="480"/>
        <v>8.5872213033333367</v>
      </c>
      <c r="LB69" s="471">
        <f t="shared" si="480"/>
        <v>8.5872213033333367</v>
      </c>
      <c r="LC69" s="471">
        <f t="shared" si="480"/>
        <v>8.5872213033333367</v>
      </c>
      <c r="LD69" s="471">
        <f t="shared" si="480"/>
        <v>8.5872213033333367</v>
      </c>
      <c r="LE69" s="471">
        <f t="shared" si="480"/>
        <v>8.5872213033333367</v>
      </c>
      <c r="LF69" s="471">
        <f t="shared" si="480"/>
        <v>8.5872213033333367</v>
      </c>
      <c r="LG69" s="471">
        <f t="shared" si="481"/>
        <v>8.5872213033333367</v>
      </c>
      <c r="LH69" s="471">
        <f t="shared" si="481"/>
        <v>8.5872213033333367</v>
      </c>
      <c r="LI69" s="471">
        <f t="shared" si="481"/>
        <v>8.5872213033333367</v>
      </c>
      <c r="LJ69" s="471">
        <f t="shared" si="481"/>
        <v>8.5872213033333367</v>
      </c>
      <c r="LK69" s="471">
        <f t="shared" si="481"/>
        <v>8.5872213033333367</v>
      </c>
      <c r="LL69" s="471">
        <f t="shared" si="481"/>
        <v>8.5872213033333367</v>
      </c>
      <c r="LM69" s="471">
        <f t="shared" si="481"/>
        <v>8.5872213033333367</v>
      </c>
      <c r="LN69" s="471">
        <f t="shared" si="481"/>
        <v>8.5872213033333367</v>
      </c>
      <c r="LO69" s="471">
        <f t="shared" si="481"/>
        <v>8.5872213033333367</v>
      </c>
      <c r="LP69" s="471">
        <f t="shared" si="481"/>
        <v>8.5872213033333367</v>
      </c>
      <c r="LQ69" s="471">
        <f t="shared" si="481"/>
        <v>8.5872213033333367</v>
      </c>
      <c r="LR69" s="471">
        <f t="shared" si="481"/>
        <v>8.5872213033333367</v>
      </c>
      <c r="LS69" s="471">
        <f t="shared" si="481"/>
        <v>8.5872213033333367</v>
      </c>
      <c r="LT69" s="471">
        <f t="shared" si="481"/>
        <v>8.5872213033333367</v>
      </c>
      <c r="LU69" s="471">
        <f t="shared" si="481"/>
        <v>8.5872213033333367</v>
      </c>
      <c r="LV69" s="471">
        <f t="shared" si="481"/>
        <v>8.5872213033333367</v>
      </c>
      <c r="LW69" s="471">
        <f t="shared" si="482"/>
        <v>8.5872213033333367</v>
      </c>
      <c r="LX69" s="471">
        <f t="shared" si="482"/>
        <v>8.5872213033333367</v>
      </c>
      <c r="LY69" s="471">
        <f t="shared" si="482"/>
        <v>8.5872213033333367</v>
      </c>
      <c r="LZ69" s="471">
        <f t="shared" si="482"/>
        <v>8.5872213033333367</v>
      </c>
      <c r="MA69" s="471">
        <f t="shared" si="482"/>
        <v>8.5872213033333367</v>
      </c>
      <c r="MB69" s="471">
        <f t="shared" si="482"/>
        <v>8.5872213033333367</v>
      </c>
      <c r="MC69" s="471">
        <f t="shared" si="482"/>
        <v>8.5872213033333367</v>
      </c>
      <c r="MD69" s="471">
        <f t="shared" si="482"/>
        <v>8.5872213033333367</v>
      </c>
      <c r="ME69" s="471">
        <f t="shared" si="482"/>
        <v>8.5872213033333367</v>
      </c>
      <c r="MF69" s="471">
        <f t="shared" si="482"/>
        <v>8.5872213033333367</v>
      </c>
      <c r="MG69" s="471">
        <f t="shared" si="482"/>
        <v>8.5872213033333367</v>
      </c>
      <c r="MH69" s="471">
        <f t="shared" si="482"/>
        <v>8.5872213033333367</v>
      </c>
      <c r="MI69" s="471">
        <f t="shared" si="482"/>
        <v>8.5872213033333367</v>
      </c>
      <c r="MJ69" s="471">
        <f t="shared" si="482"/>
        <v>8.5872213033333367</v>
      </c>
      <c r="MK69" s="471">
        <f t="shared" si="482"/>
        <v>8.5872213033333367</v>
      </c>
      <c r="ML69" s="471">
        <f t="shared" si="482"/>
        <v>8.5872213033333367</v>
      </c>
      <c r="MM69" s="471">
        <f t="shared" si="483"/>
        <v>8.5872213033333367</v>
      </c>
      <c r="MN69" s="471">
        <f t="shared" si="483"/>
        <v>8.5872213033333367</v>
      </c>
      <c r="MO69" s="471">
        <f t="shared" si="483"/>
        <v>8.5872213033333367</v>
      </c>
      <c r="MP69" s="471">
        <f t="shared" si="483"/>
        <v>8.5872213033333367</v>
      </c>
      <c r="MQ69" s="471">
        <f t="shared" si="483"/>
        <v>8.5872213033333367</v>
      </c>
      <c r="MR69" s="471">
        <f t="shared" si="483"/>
        <v>8.5872213033333367</v>
      </c>
      <c r="MS69" s="471">
        <f t="shared" si="483"/>
        <v>8.5872213033333367</v>
      </c>
      <c r="MT69" s="471">
        <f t="shared" si="483"/>
        <v>8.5872213033333367</v>
      </c>
      <c r="MU69" s="471">
        <f t="shared" si="483"/>
        <v>8.5872213033333367</v>
      </c>
      <c r="MV69" s="471">
        <f t="shared" si="483"/>
        <v>8.5872213033333367</v>
      </c>
      <c r="MW69" s="471">
        <f t="shared" si="483"/>
        <v>8.5872213033333367</v>
      </c>
      <c r="MX69" s="471">
        <f t="shared" si="483"/>
        <v>8.5872213033333367</v>
      </c>
      <c r="MY69" s="471">
        <f t="shared" si="483"/>
        <v>8.5872213033333367</v>
      </c>
      <c r="MZ69" s="471">
        <f t="shared" si="483"/>
        <v>8.5872213033333367</v>
      </c>
      <c r="NA69" s="471">
        <f t="shared" si="483"/>
        <v>8.5872213033333367</v>
      </c>
      <c r="NB69" s="471">
        <f t="shared" si="483"/>
        <v>8.5872213033333367</v>
      </c>
      <c r="NC69" s="471">
        <f t="shared" si="484"/>
        <v>8.5872213033333367</v>
      </c>
      <c r="ND69" s="471">
        <f t="shared" si="484"/>
        <v>8.5872213033333367</v>
      </c>
      <c r="NE69" s="471">
        <f t="shared" si="484"/>
        <v>8.5872213033333367</v>
      </c>
      <c r="NF69" s="471">
        <f t="shared" si="484"/>
        <v>8.5872213033333367</v>
      </c>
      <c r="NG69" s="471">
        <f t="shared" si="484"/>
        <v>8.5872213033333367</v>
      </c>
      <c r="NH69" s="471">
        <f t="shared" si="484"/>
        <v>8.5872213033333367</v>
      </c>
      <c r="NI69" s="471">
        <f t="shared" si="484"/>
        <v>8.5872213033333367</v>
      </c>
      <c r="NJ69" s="471">
        <f t="shared" si="484"/>
        <v>8.5872213033333367</v>
      </c>
      <c r="NK69" s="471">
        <f t="shared" si="484"/>
        <v>8.5872213033333367</v>
      </c>
      <c r="NL69" s="471">
        <f t="shared" si="484"/>
        <v>8.5872213033333367</v>
      </c>
      <c r="NM69" s="471">
        <f t="shared" si="484"/>
        <v>8.5872213033333367</v>
      </c>
      <c r="NN69" s="471">
        <f t="shared" si="484"/>
        <v>8.5872213033333367</v>
      </c>
      <c r="NO69" s="471">
        <f t="shared" si="484"/>
        <v>5.4385734921111135</v>
      </c>
      <c r="NP69" s="471">
        <f t="shared" si="484"/>
        <v>0</v>
      </c>
      <c r="NQ69" s="471">
        <f t="shared" si="484"/>
        <v>0</v>
      </c>
      <c r="NR69" s="471">
        <f t="shared" si="484"/>
        <v>0</v>
      </c>
      <c r="NS69" s="471">
        <f t="shared" si="485"/>
        <v>0</v>
      </c>
      <c r="NT69" s="471">
        <f t="shared" si="485"/>
        <v>0</v>
      </c>
      <c r="NU69" s="471">
        <f t="shared" si="485"/>
        <v>0</v>
      </c>
      <c r="NV69" s="471">
        <f t="shared" si="485"/>
        <v>0</v>
      </c>
      <c r="NW69" s="471">
        <f t="shared" si="485"/>
        <v>0</v>
      </c>
      <c r="NX69" s="471">
        <f t="shared" si="485"/>
        <v>0</v>
      </c>
      <c r="NY69" s="471">
        <f t="shared" si="485"/>
        <v>0</v>
      </c>
      <c r="NZ69" s="471">
        <f t="shared" si="485"/>
        <v>0</v>
      </c>
      <c r="OA69" s="471">
        <f t="shared" si="485"/>
        <v>0</v>
      </c>
      <c r="OB69" s="471">
        <f t="shared" si="485"/>
        <v>0</v>
      </c>
      <c r="OC69" s="471">
        <f t="shared" si="485"/>
        <v>0</v>
      </c>
      <c r="OD69" s="471">
        <f t="shared" si="485"/>
        <v>0</v>
      </c>
      <c r="OE69" s="471">
        <f t="shared" si="485"/>
        <v>0</v>
      </c>
      <c r="OF69" s="471">
        <f t="shared" si="485"/>
        <v>0</v>
      </c>
      <c r="OG69" s="471">
        <f t="shared" si="485"/>
        <v>0</v>
      </c>
      <c r="OH69" s="471">
        <f t="shared" si="485"/>
        <v>0</v>
      </c>
      <c r="OI69" s="471">
        <f t="shared" si="486"/>
        <v>0</v>
      </c>
      <c r="OJ69" s="471">
        <f t="shared" si="486"/>
        <v>0</v>
      </c>
      <c r="OK69" s="471">
        <f t="shared" si="486"/>
        <v>0</v>
      </c>
      <c r="OL69" s="471">
        <f t="shared" si="486"/>
        <v>0</v>
      </c>
      <c r="OM69" s="471">
        <f t="shared" si="486"/>
        <v>0</v>
      </c>
      <c r="ON69" s="471">
        <f t="shared" si="486"/>
        <v>0</v>
      </c>
      <c r="OO69" s="471">
        <f t="shared" si="486"/>
        <v>0</v>
      </c>
      <c r="OP69" s="471">
        <f t="shared" si="486"/>
        <v>0</v>
      </c>
      <c r="OQ69" s="471">
        <f t="shared" si="486"/>
        <v>0</v>
      </c>
      <c r="OR69" s="471">
        <f t="shared" si="486"/>
        <v>0</v>
      </c>
      <c r="OS69" s="471">
        <f t="shared" si="486"/>
        <v>0</v>
      </c>
      <c r="OT69" s="471">
        <f t="shared" si="486"/>
        <v>0</v>
      </c>
      <c r="OU69" s="471">
        <f t="shared" si="486"/>
        <v>0</v>
      </c>
      <c r="OV69" s="471">
        <f t="shared" si="486"/>
        <v>0</v>
      </c>
      <c r="OW69" s="471">
        <f t="shared" si="486"/>
        <v>0</v>
      </c>
      <c r="OX69" s="471">
        <f t="shared" si="486"/>
        <v>0</v>
      </c>
      <c r="OY69" s="471">
        <f t="shared" si="487"/>
        <v>0</v>
      </c>
      <c r="OZ69" s="471">
        <f t="shared" si="487"/>
        <v>0</v>
      </c>
      <c r="PA69" s="471">
        <f t="shared" si="487"/>
        <v>0</v>
      </c>
      <c r="PB69" s="471">
        <f t="shared" si="487"/>
        <v>0</v>
      </c>
      <c r="PC69" s="471">
        <f t="shared" si="487"/>
        <v>0</v>
      </c>
      <c r="PD69" s="471">
        <f t="shared" si="487"/>
        <v>0</v>
      </c>
      <c r="PE69" s="471">
        <f t="shared" si="487"/>
        <v>0</v>
      </c>
      <c r="PF69" s="471">
        <f t="shared" si="487"/>
        <v>0</v>
      </c>
      <c r="PG69" s="471">
        <f t="shared" si="487"/>
        <v>0</v>
      </c>
      <c r="PH69" s="471">
        <f t="shared" si="487"/>
        <v>0</v>
      </c>
      <c r="PI69" s="471">
        <f t="shared" si="487"/>
        <v>0</v>
      </c>
      <c r="PJ69" s="471">
        <f t="shared" si="487"/>
        <v>0</v>
      </c>
      <c r="PK69" s="471">
        <f t="shared" si="487"/>
        <v>0</v>
      </c>
      <c r="PL69" s="471">
        <f t="shared" si="487"/>
        <v>0</v>
      </c>
      <c r="PM69" s="471">
        <f t="shared" si="487"/>
        <v>0</v>
      </c>
      <c r="PN69" s="471">
        <f t="shared" si="487"/>
        <v>0</v>
      </c>
      <c r="PO69" s="471">
        <f t="shared" si="488"/>
        <v>0</v>
      </c>
      <c r="PP69" s="471">
        <f t="shared" si="488"/>
        <v>0</v>
      </c>
      <c r="PQ69" s="471">
        <f t="shared" si="488"/>
        <v>0</v>
      </c>
      <c r="PR69" s="471">
        <f t="shared" si="488"/>
        <v>0</v>
      </c>
      <c r="PS69" s="471">
        <f t="shared" si="488"/>
        <v>0</v>
      </c>
      <c r="PT69" s="471">
        <f t="shared" si="488"/>
        <v>0</v>
      </c>
      <c r="PU69" s="471">
        <f t="shared" si="488"/>
        <v>0</v>
      </c>
      <c r="PV69" s="471">
        <f t="shared" si="488"/>
        <v>0</v>
      </c>
      <c r="PW69" s="471">
        <f t="shared" si="488"/>
        <v>0</v>
      </c>
      <c r="PX69" s="471">
        <f t="shared" si="488"/>
        <v>0</v>
      </c>
      <c r="PY69" s="471">
        <f t="shared" si="488"/>
        <v>0</v>
      </c>
      <c r="PZ69" s="471">
        <f t="shared" si="488"/>
        <v>0</v>
      </c>
      <c r="QA69" s="471">
        <f t="shared" si="488"/>
        <v>0</v>
      </c>
      <c r="QB69" s="471">
        <f t="shared" si="488"/>
        <v>0</v>
      </c>
      <c r="QC69" s="471">
        <f t="shared" si="488"/>
        <v>0</v>
      </c>
      <c r="QD69" s="471">
        <f t="shared" si="488"/>
        <v>0</v>
      </c>
      <c r="QE69" s="471">
        <f t="shared" si="489"/>
        <v>0</v>
      </c>
      <c r="QF69" s="471">
        <f t="shared" si="489"/>
        <v>0</v>
      </c>
      <c r="QG69" s="471">
        <f t="shared" si="489"/>
        <v>0</v>
      </c>
      <c r="QH69" s="471">
        <f t="shared" si="489"/>
        <v>0</v>
      </c>
      <c r="QI69" s="471">
        <f t="shared" si="489"/>
        <v>0</v>
      </c>
      <c r="QJ69" s="471">
        <f t="shared" si="489"/>
        <v>0</v>
      </c>
      <c r="QK69" s="471">
        <f t="shared" si="489"/>
        <v>0</v>
      </c>
      <c r="QL69" s="471">
        <f t="shared" si="489"/>
        <v>0</v>
      </c>
      <c r="QM69" s="471">
        <f t="shared" si="489"/>
        <v>0</v>
      </c>
      <c r="QN69" s="471">
        <f t="shared" si="489"/>
        <v>0</v>
      </c>
      <c r="QO69" s="471">
        <f t="shared" si="489"/>
        <v>0</v>
      </c>
      <c r="QP69" s="471">
        <f t="shared" si="489"/>
        <v>0</v>
      </c>
      <c r="QQ69" s="471">
        <f t="shared" si="489"/>
        <v>0</v>
      </c>
      <c r="QR69" s="471">
        <f t="shared" si="489"/>
        <v>0</v>
      </c>
      <c r="QS69" s="471">
        <f t="shared" si="489"/>
        <v>0</v>
      </c>
      <c r="QT69" s="471">
        <f t="shared" si="489"/>
        <v>0</v>
      </c>
      <c r="QU69" s="471">
        <f t="shared" si="490"/>
        <v>0</v>
      </c>
      <c r="QV69" s="471">
        <f t="shared" si="490"/>
        <v>0</v>
      </c>
      <c r="QW69" s="471">
        <f t="shared" si="490"/>
        <v>0</v>
      </c>
      <c r="QX69" s="471">
        <f t="shared" si="490"/>
        <v>0</v>
      </c>
      <c r="QY69" s="471">
        <f t="shared" si="490"/>
        <v>0</v>
      </c>
      <c r="QZ69" s="471">
        <f t="shared" si="490"/>
        <v>0</v>
      </c>
      <c r="RA69" s="471">
        <f t="shared" si="490"/>
        <v>0</v>
      </c>
      <c r="RB69" s="471">
        <f t="shared" si="490"/>
        <v>0</v>
      </c>
      <c r="RC69" s="471">
        <f t="shared" si="490"/>
        <v>0</v>
      </c>
      <c r="RD69" s="471">
        <f t="shared" si="490"/>
        <v>0</v>
      </c>
      <c r="RE69" s="471">
        <f t="shared" si="490"/>
        <v>0</v>
      </c>
      <c r="RF69" s="471">
        <f t="shared" si="490"/>
        <v>0</v>
      </c>
      <c r="RG69" s="471">
        <f t="shared" si="490"/>
        <v>0</v>
      </c>
      <c r="RH69" s="471">
        <f t="shared" si="490"/>
        <v>0</v>
      </c>
      <c r="RI69" s="471">
        <f t="shared" si="490"/>
        <v>0</v>
      </c>
      <c r="RJ69" s="471">
        <f t="shared" si="490"/>
        <v>0</v>
      </c>
      <c r="RK69" s="471">
        <f t="shared" si="491"/>
        <v>0</v>
      </c>
      <c r="RL69" s="471">
        <f t="shared" si="491"/>
        <v>0</v>
      </c>
      <c r="RM69" s="471">
        <f t="shared" si="491"/>
        <v>0</v>
      </c>
      <c r="RN69" s="471">
        <f t="shared" si="491"/>
        <v>0</v>
      </c>
      <c r="RO69" s="471">
        <f t="shared" si="491"/>
        <v>0</v>
      </c>
      <c r="RP69" s="471">
        <f t="shared" si="491"/>
        <v>0</v>
      </c>
      <c r="RQ69" s="471">
        <f t="shared" si="491"/>
        <v>0</v>
      </c>
      <c r="RR69" s="471">
        <f t="shared" si="491"/>
        <v>0</v>
      </c>
      <c r="RS69" s="471">
        <f t="shared" si="491"/>
        <v>0</v>
      </c>
      <c r="RT69" s="471">
        <f t="shared" si="491"/>
        <v>0</v>
      </c>
      <c r="RU69" s="471">
        <f t="shared" si="491"/>
        <v>0</v>
      </c>
      <c r="RV69" s="471">
        <f t="shared" si="491"/>
        <v>0</v>
      </c>
      <c r="RW69" s="471">
        <f t="shared" si="491"/>
        <v>0</v>
      </c>
      <c r="RX69" s="471">
        <f t="shared" si="491"/>
        <v>0</v>
      </c>
      <c r="RY69" s="471">
        <f t="shared" si="491"/>
        <v>0</v>
      </c>
      <c r="RZ69" s="471">
        <f t="shared" si="491"/>
        <v>0</v>
      </c>
      <c r="SA69" s="471">
        <f t="shared" si="492"/>
        <v>0</v>
      </c>
      <c r="SB69" s="471">
        <f t="shared" si="492"/>
        <v>0</v>
      </c>
      <c r="SC69" s="471">
        <f t="shared" si="492"/>
        <v>0</v>
      </c>
      <c r="SD69" s="471">
        <f t="shared" si="492"/>
        <v>0</v>
      </c>
      <c r="SE69" s="471">
        <f t="shared" si="492"/>
        <v>0</v>
      </c>
      <c r="SF69" s="471">
        <f t="shared" si="492"/>
        <v>0</v>
      </c>
      <c r="SG69" s="471">
        <f t="shared" si="492"/>
        <v>0</v>
      </c>
      <c r="SH69" s="471">
        <f t="shared" si="492"/>
        <v>0</v>
      </c>
      <c r="SI69" s="471">
        <f t="shared" si="492"/>
        <v>0</v>
      </c>
      <c r="SJ69" s="471">
        <f t="shared" si="492"/>
        <v>0</v>
      </c>
      <c r="SK69" s="471">
        <f t="shared" si="492"/>
        <v>0</v>
      </c>
      <c r="SL69" s="471">
        <f t="shared" si="492"/>
        <v>0</v>
      </c>
      <c r="SM69" s="471">
        <f t="shared" si="492"/>
        <v>0</v>
      </c>
      <c r="SN69" s="471">
        <f t="shared" si="492"/>
        <v>0</v>
      </c>
      <c r="SO69" s="471">
        <f t="shared" si="492"/>
        <v>0</v>
      </c>
      <c r="SP69" s="471">
        <f t="shared" si="492"/>
        <v>0</v>
      </c>
      <c r="SQ69" s="471">
        <f t="shared" si="493"/>
        <v>0</v>
      </c>
      <c r="SR69" s="471">
        <f t="shared" si="493"/>
        <v>0</v>
      </c>
      <c r="SS69" s="471">
        <f t="shared" si="493"/>
        <v>0</v>
      </c>
      <c r="ST69" s="471">
        <f t="shared" si="493"/>
        <v>0</v>
      </c>
      <c r="SU69" s="471">
        <f t="shared" si="493"/>
        <v>0</v>
      </c>
      <c r="SV69" s="471">
        <f t="shared" si="493"/>
        <v>0</v>
      </c>
      <c r="SW69" s="471">
        <f t="shared" si="493"/>
        <v>0</v>
      </c>
      <c r="SX69" s="471">
        <f t="shared" si="493"/>
        <v>0</v>
      </c>
      <c r="SY69" s="471">
        <f t="shared" si="493"/>
        <v>0</v>
      </c>
      <c r="SZ69" s="471">
        <f t="shared" si="493"/>
        <v>0</v>
      </c>
      <c r="TA69" s="471">
        <f t="shared" si="493"/>
        <v>0</v>
      </c>
      <c r="TB69" s="471">
        <f t="shared" si="493"/>
        <v>0</v>
      </c>
      <c r="TC69" s="471">
        <f t="shared" si="493"/>
        <v>0</v>
      </c>
      <c r="TD69" s="471">
        <f t="shared" si="493"/>
        <v>0</v>
      </c>
      <c r="TE69" s="471">
        <f t="shared" si="493"/>
        <v>0</v>
      </c>
      <c r="TF69" s="471">
        <f t="shared" si="493"/>
        <v>0</v>
      </c>
      <c r="TG69" s="471">
        <f t="shared" si="494"/>
        <v>0</v>
      </c>
      <c r="TH69" s="471">
        <f t="shared" si="494"/>
        <v>0</v>
      </c>
      <c r="TI69" s="471">
        <f t="shared" si="494"/>
        <v>0</v>
      </c>
      <c r="TJ69" s="471">
        <f t="shared" si="494"/>
        <v>0</v>
      </c>
      <c r="TK69" s="471">
        <f t="shared" si="494"/>
        <v>0</v>
      </c>
      <c r="TL69" s="471">
        <f t="shared" si="494"/>
        <v>0</v>
      </c>
      <c r="TM69" s="471">
        <f t="shared" si="494"/>
        <v>0</v>
      </c>
      <c r="TN69" s="471">
        <f t="shared" si="494"/>
        <v>0</v>
      </c>
      <c r="TO69" s="471">
        <f t="shared" si="494"/>
        <v>0</v>
      </c>
      <c r="TP69" s="471">
        <f t="shared" si="494"/>
        <v>0</v>
      </c>
      <c r="TQ69" s="471">
        <f t="shared" si="494"/>
        <v>0</v>
      </c>
      <c r="TR69" s="471">
        <f t="shared" si="494"/>
        <v>0</v>
      </c>
      <c r="TS69" s="471">
        <f t="shared" si="494"/>
        <v>0</v>
      </c>
      <c r="TT69" s="471">
        <f t="shared" si="494"/>
        <v>0</v>
      </c>
      <c r="TU69" s="471">
        <f t="shared" si="494"/>
        <v>0</v>
      </c>
      <c r="TV69" s="471">
        <f t="shared" si="494"/>
        <v>0</v>
      </c>
      <c r="TW69" s="471">
        <f t="shared" si="495"/>
        <v>0</v>
      </c>
      <c r="TX69" s="471">
        <f t="shared" si="495"/>
        <v>0</v>
      </c>
      <c r="TY69" s="471">
        <f t="shared" si="495"/>
        <v>0</v>
      </c>
      <c r="TZ69" s="471">
        <f t="shared" si="495"/>
        <v>0</v>
      </c>
      <c r="UA69" s="471">
        <f t="shared" si="495"/>
        <v>0</v>
      </c>
      <c r="UB69" s="471">
        <f t="shared" si="495"/>
        <v>0</v>
      </c>
      <c r="UC69" s="471">
        <f t="shared" si="495"/>
        <v>0</v>
      </c>
      <c r="UD69" s="471">
        <f t="shared" si="495"/>
        <v>0</v>
      </c>
      <c r="UE69" s="471">
        <f t="shared" si="495"/>
        <v>0</v>
      </c>
      <c r="UF69" s="471">
        <f t="shared" si="495"/>
        <v>0</v>
      </c>
      <c r="UG69" s="471">
        <f t="shared" si="495"/>
        <v>0</v>
      </c>
      <c r="UH69" s="471">
        <f t="shared" si="495"/>
        <v>0</v>
      </c>
      <c r="UI69" s="471">
        <f t="shared" si="495"/>
        <v>0</v>
      </c>
      <c r="UJ69" s="471">
        <f t="shared" si="495"/>
        <v>0</v>
      </c>
      <c r="UK69" s="471">
        <f t="shared" si="495"/>
        <v>0</v>
      </c>
      <c r="UL69" s="471">
        <f t="shared" si="495"/>
        <v>0</v>
      </c>
      <c r="UM69" s="471">
        <f t="shared" si="496"/>
        <v>0</v>
      </c>
      <c r="UN69" s="471">
        <f t="shared" si="496"/>
        <v>0</v>
      </c>
      <c r="UO69" s="471">
        <f t="shared" si="496"/>
        <v>0</v>
      </c>
      <c r="UP69" s="471">
        <f t="shared" si="496"/>
        <v>0</v>
      </c>
      <c r="UQ69" s="471">
        <f t="shared" si="496"/>
        <v>0</v>
      </c>
      <c r="UR69" s="471">
        <f t="shared" si="496"/>
        <v>0</v>
      </c>
      <c r="US69" s="471">
        <f t="shared" si="496"/>
        <v>0</v>
      </c>
      <c r="UT69" s="471">
        <f t="shared" si="496"/>
        <v>0</v>
      </c>
      <c r="UU69" s="471">
        <f t="shared" si="496"/>
        <v>0</v>
      </c>
      <c r="UV69" s="471">
        <f t="shared" si="496"/>
        <v>0</v>
      </c>
      <c r="UW69" s="471">
        <f t="shared" si="496"/>
        <v>0</v>
      </c>
      <c r="UX69" s="471">
        <f t="shared" si="496"/>
        <v>0</v>
      </c>
      <c r="UY69" s="471">
        <f t="shared" si="496"/>
        <v>0</v>
      </c>
      <c r="UZ69" s="471">
        <f t="shared" si="496"/>
        <v>0</v>
      </c>
      <c r="VA69" s="471">
        <f t="shared" si="496"/>
        <v>0</v>
      </c>
      <c r="VB69" s="471">
        <f t="shared" si="496"/>
        <v>0</v>
      </c>
      <c r="VC69" s="471">
        <f t="shared" si="497"/>
        <v>0</v>
      </c>
      <c r="VD69" s="471">
        <f t="shared" si="497"/>
        <v>0</v>
      </c>
      <c r="VE69" s="471">
        <f t="shared" si="497"/>
        <v>0</v>
      </c>
      <c r="VF69" s="471">
        <f t="shared" si="497"/>
        <v>0</v>
      </c>
      <c r="VG69" s="471">
        <f t="shared" si="497"/>
        <v>0</v>
      </c>
      <c r="VH69" s="471">
        <f t="shared" si="497"/>
        <v>0</v>
      </c>
      <c r="VI69" s="471">
        <f t="shared" si="497"/>
        <v>0</v>
      </c>
      <c r="VJ69" s="471">
        <f t="shared" si="497"/>
        <v>0</v>
      </c>
      <c r="VK69" s="471">
        <f t="shared" si="497"/>
        <v>0</v>
      </c>
      <c r="VL69" s="471">
        <f t="shared" si="497"/>
        <v>0</v>
      </c>
      <c r="VM69" s="471">
        <f t="shared" si="497"/>
        <v>0</v>
      </c>
      <c r="VN69" s="471">
        <f t="shared" si="497"/>
        <v>0</v>
      </c>
      <c r="VO69" s="471">
        <f t="shared" si="497"/>
        <v>0</v>
      </c>
      <c r="VP69" s="471">
        <f t="shared" si="497"/>
        <v>0</v>
      </c>
      <c r="VQ69" s="471">
        <f t="shared" si="497"/>
        <v>0</v>
      </c>
      <c r="VR69" s="471">
        <f t="shared" si="497"/>
        <v>0</v>
      </c>
      <c r="VS69" s="471">
        <f t="shared" si="498"/>
        <v>0</v>
      </c>
      <c r="VT69" s="471">
        <f t="shared" si="498"/>
        <v>0</v>
      </c>
      <c r="VU69" s="471">
        <f t="shared" si="498"/>
        <v>0</v>
      </c>
      <c r="VV69" s="471">
        <f t="shared" si="498"/>
        <v>0</v>
      </c>
      <c r="VW69" s="471">
        <f t="shared" si="498"/>
        <v>0</v>
      </c>
      <c r="VX69" s="471">
        <f t="shared" si="498"/>
        <v>0</v>
      </c>
      <c r="VY69" s="471">
        <f t="shared" si="498"/>
        <v>0</v>
      </c>
      <c r="VZ69" s="471">
        <f t="shared" si="498"/>
        <v>0</v>
      </c>
      <c r="WA69" s="471">
        <f t="shared" si="498"/>
        <v>0</v>
      </c>
      <c r="WB69" s="471">
        <f t="shared" si="498"/>
        <v>0</v>
      </c>
      <c r="WC69" s="471">
        <f t="shared" si="498"/>
        <v>0</v>
      </c>
      <c r="WD69" s="471">
        <f t="shared" si="498"/>
        <v>0</v>
      </c>
    </row>
    <row r="70" spans="1:602" x14ac:dyDescent="0.35">
      <c r="A70" s="29"/>
      <c r="B70" s="29">
        <f t="shared" si="359"/>
        <v>39</v>
      </c>
      <c r="C70" s="29" t="s">
        <v>3</v>
      </c>
      <c r="D70" s="29" t="s">
        <v>104</v>
      </c>
      <c r="E70" s="69">
        <f>INDEX('Current RAP - 2024-25 Cycle'!$K:$K,MATCH('24-25 Projection - RAP Tendered'!$D70,'Current RAP - 2024-25 Cycle'!$C:$C,0),1)</f>
        <v>55534428.81000001</v>
      </c>
      <c r="F70" s="69">
        <f>INDEX('Current RAP - 2024-25 Cycle'!$G:$G,MATCH('24-25 Projection - RAP Tendered'!$D70,'Current RAP - 2024-25 Cycle'!$C:$C,0),1)</f>
        <v>55456669.300000012</v>
      </c>
      <c r="G70" s="69">
        <f t="shared" si="345"/>
        <v>77759.509999997914</v>
      </c>
      <c r="H70" s="69">
        <f t="shared" si="360"/>
        <v>55456669.300000012</v>
      </c>
      <c r="I70" s="32">
        <v>45474</v>
      </c>
      <c r="J70" s="32">
        <v>45838</v>
      </c>
      <c r="K70" s="29" t="str">
        <f>INDEX('Current RAP - 2024-25 Cycle'!$D:$D,MATCH('24-25 Projection - RAP Tendered'!$D70,'Current RAP - 2024-25 Cycle'!$C:$C,0),1)</f>
        <v>IPCA</v>
      </c>
      <c r="L70" s="32" t="s">
        <v>10</v>
      </c>
      <c r="M70" s="32" t="s">
        <v>10</v>
      </c>
      <c r="N70" s="81">
        <v>0</v>
      </c>
      <c r="O70" s="81">
        <v>0</v>
      </c>
      <c r="P70" s="69">
        <f>IFERROR(INDEX('Tendered, Ruling 920-2025'!$F$19:$F$31,MATCH($D70,'Tendered, Ruling 920-2025'!$C$19:$C$31,0))-INDEX('Tendered, Ruling 920-2025'!$D$19:$D$31,MATCH($D70,'Tendered, Ruling 920-2025'!$C$19:$C$31,0)),0)</f>
        <v>0</v>
      </c>
      <c r="Q70" s="32">
        <f>INDEX('Current RAP - 2024-25 Cycle'!$L:$L,MATCH('24-25 Projection - RAP Tendered'!$D70,'Current RAP - 2024-25 Cycle'!$C:$C,0),1)</f>
        <v>40136</v>
      </c>
      <c r="R70" s="32">
        <f>INDEX('Current RAP - 2024-25 Cycle'!$M:$M,MATCH('24-25 Projection - RAP Tendered'!$D70,'Current RAP - 2024-25 Cycle'!$C:$C,0),1)</f>
        <v>51093</v>
      </c>
      <c r="S70" s="29"/>
      <c r="T70" s="29" t="str">
        <f t="shared" si="346"/>
        <v>022/2009</v>
      </c>
      <c r="U70" s="36">
        <f t="shared" si="452"/>
        <v>55.534428810000009</v>
      </c>
      <c r="V70" s="36">
        <f t="shared" si="452"/>
        <v>55.534428810000009</v>
      </c>
      <c r="W70" s="36">
        <f t="shared" si="452"/>
        <v>55.534428810000009</v>
      </c>
      <c r="X70" s="36">
        <f t="shared" si="452"/>
        <v>55.534428810000009</v>
      </c>
      <c r="Y70" s="36">
        <f t="shared" si="452"/>
        <v>55.534428810000009</v>
      </c>
      <c r="Z70" s="36">
        <f t="shared" si="452"/>
        <v>55.534428810000009</v>
      </c>
      <c r="AA70" s="36">
        <f t="shared" si="452"/>
        <v>55.534428810000009</v>
      </c>
      <c r="AB70" s="36">
        <f t="shared" si="452"/>
        <v>55.534428810000009</v>
      </c>
      <c r="AC70" s="36">
        <f t="shared" si="452"/>
        <v>55.534428810000009</v>
      </c>
      <c r="AD70" s="36">
        <f t="shared" si="452"/>
        <v>55.534428810000009</v>
      </c>
      <c r="AE70" s="36">
        <f t="shared" si="452"/>
        <v>55.534428810000009</v>
      </c>
      <c r="AF70" s="36">
        <f t="shared" si="452"/>
        <v>55.534428810000009</v>
      </c>
      <c r="AG70" s="36">
        <f t="shared" si="452"/>
        <v>55.534428810000009</v>
      </c>
      <c r="AH70" s="36">
        <f t="shared" si="452"/>
        <v>55.534428810000009</v>
      </c>
      <c r="AI70" s="36">
        <f t="shared" si="452"/>
        <v>55.534428810000009</v>
      </c>
      <c r="AJ70" s="36">
        <f t="shared" si="452"/>
        <v>21.442460012750004</v>
      </c>
      <c r="AK70" s="36">
        <f t="shared" si="449"/>
        <v>0</v>
      </c>
      <c r="AL70" s="36">
        <f t="shared" si="449"/>
        <v>0</v>
      </c>
      <c r="AM70" s="36">
        <f t="shared" si="449"/>
        <v>0</v>
      </c>
      <c r="AN70" s="36">
        <f t="shared" si="449"/>
        <v>0</v>
      </c>
      <c r="AO70" s="36">
        <f t="shared" si="449"/>
        <v>0</v>
      </c>
      <c r="AP70" s="36">
        <f t="shared" si="449"/>
        <v>0</v>
      </c>
      <c r="AQ70" s="36">
        <f t="shared" si="449"/>
        <v>0</v>
      </c>
      <c r="AR70" s="36">
        <f t="shared" si="449"/>
        <v>0</v>
      </c>
      <c r="AS70" s="36">
        <f t="shared" si="455"/>
        <v>0</v>
      </c>
      <c r="AT70" s="36">
        <f t="shared" si="455"/>
        <v>0</v>
      </c>
      <c r="AU70" s="36">
        <f t="shared" si="455"/>
        <v>0</v>
      </c>
      <c r="AV70" s="36">
        <f t="shared" si="455"/>
        <v>0</v>
      </c>
      <c r="AW70" s="36">
        <f t="shared" si="455"/>
        <v>0</v>
      </c>
      <c r="AX70" s="36">
        <f t="shared" si="455"/>
        <v>0</v>
      </c>
      <c r="AY70" s="36">
        <f t="shared" si="455"/>
        <v>0</v>
      </c>
      <c r="AZ70" s="36">
        <f t="shared" si="455"/>
        <v>0</v>
      </c>
      <c r="BA70" s="36">
        <f t="shared" si="455"/>
        <v>0</v>
      </c>
      <c r="BB70" s="36">
        <f t="shared" si="455"/>
        <v>0</v>
      </c>
      <c r="BD70" s="29" t="str">
        <f t="shared" si="348"/>
        <v>022/2009</v>
      </c>
      <c r="BE70" s="36">
        <f t="shared" si="503"/>
        <v>13.883607202500002</v>
      </c>
      <c r="BF70" s="36">
        <f t="shared" si="503"/>
        <v>13.883607202500002</v>
      </c>
      <c r="BG70" s="36">
        <f t="shared" si="503"/>
        <v>13.883607202500002</v>
      </c>
      <c r="BH70" s="36">
        <f t="shared" si="503"/>
        <v>13.883607202500002</v>
      </c>
      <c r="BI70" s="36">
        <f t="shared" si="503"/>
        <v>13.883607202500002</v>
      </c>
      <c r="BJ70" s="36">
        <f t="shared" si="503"/>
        <v>13.883607202500002</v>
      </c>
      <c r="BK70" s="36">
        <f t="shared" si="503"/>
        <v>13.883607202500002</v>
      </c>
      <c r="BL70" s="36">
        <f t="shared" si="503"/>
        <v>13.883607202500002</v>
      </c>
      <c r="BM70" s="36">
        <f t="shared" si="503"/>
        <v>13.883607202500002</v>
      </c>
      <c r="BN70" s="36">
        <f t="shared" si="503"/>
        <v>13.883607202500002</v>
      </c>
      <c r="BO70" s="36">
        <f t="shared" si="503"/>
        <v>13.883607202500002</v>
      </c>
      <c r="BP70" s="36">
        <f t="shared" si="503"/>
        <v>13.883607202500002</v>
      </c>
      <c r="BQ70" s="36">
        <f t="shared" si="503"/>
        <v>13.883607202500002</v>
      </c>
      <c r="BR70" s="36">
        <f t="shared" si="503"/>
        <v>13.883607202500002</v>
      </c>
      <c r="BS70" s="36">
        <f t="shared" si="503"/>
        <v>13.883607202500002</v>
      </c>
      <c r="BT70" s="36">
        <f t="shared" si="503"/>
        <v>13.883607202500002</v>
      </c>
      <c r="BU70" s="36">
        <f t="shared" si="453"/>
        <v>13.883607202500002</v>
      </c>
      <c r="BV70" s="36">
        <f t="shared" si="453"/>
        <v>13.883607202500002</v>
      </c>
      <c r="BW70" s="36">
        <f t="shared" si="453"/>
        <v>13.883607202500002</v>
      </c>
      <c r="BX70" s="36">
        <f t="shared" si="453"/>
        <v>13.883607202500002</v>
      </c>
      <c r="BY70" s="36">
        <f t="shared" si="453"/>
        <v>13.883607202500002</v>
      </c>
      <c r="BZ70" s="36">
        <f t="shared" si="453"/>
        <v>13.883607202500002</v>
      </c>
      <c r="CA70" s="36">
        <f t="shared" si="453"/>
        <v>13.883607202500002</v>
      </c>
      <c r="CB70" s="36">
        <f t="shared" si="453"/>
        <v>13.883607202500002</v>
      </c>
      <c r="CC70" s="36">
        <f t="shared" si="453"/>
        <v>13.883607202500002</v>
      </c>
      <c r="CD70" s="36">
        <f t="shared" si="453"/>
        <v>13.883607202500002</v>
      </c>
      <c r="CE70" s="36">
        <f t="shared" si="453"/>
        <v>13.883607202500002</v>
      </c>
      <c r="CF70" s="36">
        <f t="shared" si="453"/>
        <v>13.883607202500002</v>
      </c>
      <c r="CG70" s="36">
        <f t="shared" si="453"/>
        <v>13.883607202500002</v>
      </c>
      <c r="CH70" s="36">
        <f t="shared" si="453"/>
        <v>13.883607202500002</v>
      </c>
      <c r="CI70" s="36">
        <f t="shared" si="453"/>
        <v>13.883607202500002</v>
      </c>
      <c r="CJ70" s="36">
        <f t="shared" si="453"/>
        <v>13.883607202500002</v>
      </c>
      <c r="CK70" s="36">
        <f t="shared" si="450"/>
        <v>13.883607202500002</v>
      </c>
      <c r="CL70" s="36">
        <f t="shared" si="450"/>
        <v>13.883607202500002</v>
      </c>
      <c r="CM70" s="36">
        <f t="shared" si="450"/>
        <v>13.883607202500002</v>
      </c>
      <c r="CN70" s="36">
        <f t="shared" si="450"/>
        <v>13.883607202500002</v>
      </c>
      <c r="CO70" s="36">
        <f t="shared" si="450"/>
        <v>13.883607202500002</v>
      </c>
      <c r="CP70" s="36">
        <f t="shared" si="450"/>
        <v>13.883607202500002</v>
      </c>
      <c r="CQ70" s="36">
        <f t="shared" si="450"/>
        <v>13.883607202500002</v>
      </c>
      <c r="CR70" s="36">
        <f t="shared" si="450"/>
        <v>13.883607202500002</v>
      </c>
      <c r="CS70" s="36">
        <f t="shared" si="450"/>
        <v>13.883607202500002</v>
      </c>
      <c r="CT70" s="36">
        <f t="shared" si="450"/>
        <v>13.883607202500002</v>
      </c>
      <c r="CU70" s="36">
        <f t="shared" si="450"/>
        <v>13.883607202500002</v>
      </c>
      <c r="CV70" s="36">
        <f t="shared" si="450"/>
        <v>13.883607202500002</v>
      </c>
      <c r="CW70" s="36">
        <f t="shared" si="450"/>
        <v>13.883607202500002</v>
      </c>
      <c r="CX70" s="36">
        <f t="shared" si="450"/>
        <v>13.883607202500002</v>
      </c>
      <c r="CY70" s="36">
        <f t="shared" si="450"/>
        <v>13.883607202500002</v>
      </c>
      <c r="CZ70" s="36">
        <f t="shared" si="451"/>
        <v>13.883607202500002</v>
      </c>
      <c r="DA70" s="36">
        <f t="shared" si="451"/>
        <v>13.883607202500002</v>
      </c>
      <c r="DB70" s="36">
        <f t="shared" si="451"/>
        <v>13.883607202500002</v>
      </c>
      <c r="DC70" s="36">
        <f t="shared" si="451"/>
        <v>13.883607202500002</v>
      </c>
      <c r="DD70" s="36">
        <f t="shared" si="451"/>
        <v>13.883607202500002</v>
      </c>
      <c r="DE70" s="36">
        <f t="shared" si="451"/>
        <v>13.883607202500002</v>
      </c>
      <c r="DF70" s="36">
        <f t="shared" si="451"/>
        <v>13.883607202500002</v>
      </c>
      <c r="DG70" s="36">
        <f t="shared" si="451"/>
        <v>13.883607202500002</v>
      </c>
      <c r="DH70" s="36">
        <f t="shared" si="451"/>
        <v>13.883607202500002</v>
      </c>
      <c r="DI70" s="36">
        <f t="shared" si="451"/>
        <v>13.883607202500002</v>
      </c>
      <c r="DJ70" s="36">
        <f t="shared" si="451"/>
        <v>13.883607202500002</v>
      </c>
      <c r="DK70" s="36">
        <f t="shared" si="451"/>
        <v>13.883607202500002</v>
      </c>
      <c r="DL70" s="36">
        <f t="shared" si="451"/>
        <v>13.883607202500002</v>
      </c>
      <c r="DM70" s="36">
        <f t="shared" si="451"/>
        <v>13.883607202500002</v>
      </c>
      <c r="DN70" s="36">
        <f t="shared" si="451"/>
        <v>7.5588528102500012</v>
      </c>
      <c r="DO70" s="36">
        <f>SUMIFS($GM70:$WE70,$GM$29:$WE$29,DO$29)</f>
        <v>0</v>
      </c>
      <c r="DP70" s="36">
        <f>SUMIFS($GM70:$WE70,$GM$29:$WE$29,DP$29)</f>
        <v>0</v>
      </c>
      <c r="DQ70" s="36">
        <f>SUMIFS($GM70:$WE70,$GM$29:$WE$29,DQ$29)</f>
        <v>0</v>
      </c>
      <c r="DR70" s="36">
        <f t="shared" si="456"/>
        <v>0</v>
      </c>
      <c r="DS70" s="36">
        <f t="shared" si="456"/>
        <v>0</v>
      </c>
      <c r="DT70" s="36">
        <f t="shared" si="456"/>
        <v>0</v>
      </c>
      <c r="DU70" s="36">
        <f t="shared" si="456"/>
        <v>0</v>
      </c>
      <c r="DV70" s="36">
        <f t="shared" si="456"/>
        <v>0</v>
      </c>
      <c r="DW70" s="36">
        <f t="shared" si="456"/>
        <v>0</v>
      </c>
      <c r="DX70" s="36">
        <f t="shared" si="456"/>
        <v>0</v>
      </c>
      <c r="DY70" s="36">
        <f t="shared" si="456"/>
        <v>0</v>
      </c>
      <c r="DZ70" s="36">
        <f t="shared" si="456"/>
        <v>0</v>
      </c>
      <c r="EA70" s="36">
        <f t="shared" si="456"/>
        <v>0</v>
      </c>
      <c r="EB70" s="36">
        <f t="shared" si="456"/>
        <v>0</v>
      </c>
      <c r="EC70" s="36">
        <f t="shared" si="456"/>
        <v>0</v>
      </c>
      <c r="ED70" s="36">
        <f t="shared" si="456"/>
        <v>0</v>
      </c>
      <c r="EE70" s="36">
        <f t="shared" si="456"/>
        <v>0</v>
      </c>
      <c r="EF70" s="36">
        <f t="shared" si="456"/>
        <v>0</v>
      </c>
      <c r="EG70" s="36">
        <f t="shared" si="502"/>
        <v>0</v>
      </c>
      <c r="EH70" s="36">
        <f t="shared" si="502"/>
        <v>0</v>
      </c>
      <c r="EI70" s="36">
        <f t="shared" si="502"/>
        <v>0</v>
      </c>
      <c r="EJ70" s="36">
        <f t="shared" si="502"/>
        <v>0</v>
      </c>
      <c r="EK70" s="36">
        <f t="shared" si="502"/>
        <v>0</v>
      </c>
      <c r="EL70" s="36">
        <f t="shared" si="502"/>
        <v>0</v>
      </c>
      <c r="EM70" s="36">
        <f t="shared" si="502"/>
        <v>0</v>
      </c>
      <c r="EN70" s="36">
        <f t="shared" si="502"/>
        <v>0</v>
      </c>
      <c r="EO70" s="36">
        <f t="shared" si="502"/>
        <v>0</v>
      </c>
      <c r="EP70" s="36">
        <f t="shared" si="502"/>
        <v>0</v>
      </c>
      <c r="EQ70" s="36">
        <f t="shared" si="502"/>
        <v>0</v>
      </c>
      <c r="ER70" s="36">
        <f t="shared" si="502"/>
        <v>0</v>
      </c>
      <c r="ES70" s="36">
        <f t="shared" si="502"/>
        <v>0</v>
      </c>
      <c r="ET70" s="36">
        <f t="shared" si="502"/>
        <v>0</v>
      </c>
      <c r="EU70" s="36">
        <f t="shared" si="502"/>
        <v>0</v>
      </c>
      <c r="EV70" s="36">
        <f t="shared" si="502"/>
        <v>0</v>
      </c>
      <c r="EW70" s="36">
        <f t="shared" si="499"/>
        <v>0</v>
      </c>
      <c r="EX70" s="36">
        <f t="shared" si="499"/>
        <v>0</v>
      </c>
      <c r="EY70" s="36">
        <f t="shared" si="499"/>
        <v>0</v>
      </c>
      <c r="EZ70" s="36">
        <f t="shared" si="499"/>
        <v>0</v>
      </c>
      <c r="FA70" s="36">
        <f t="shared" si="499"/>
        <v>0</v>
      </c>
      <c r="FB70" s="36">
        <f t="shared" si="499"/>
        <v>0</v>
      </c>
      <c r="FC70" s="36">
        <f t="shared" si="499"/>
        <v>0</v>
      </c>
      <c r="FD70" s="36">
        <f t="shared" si="499"/>
        <v>0</v>
      </c>
      <c r="FE70" s="36">
        <f t="shared" si="499"/>
        <v>0</v>
      </c>
      <c r="FF70" s="36">
        <f t="shared" si="499"/>
        <v>0</v>
      </c>
      <c r="FG70" s="36">
        <f t="shared" si="499"/>
        <v>0</v>
      </c>
      <c r="FH70" s="36">
        <f t="shared" si="499"/>
        <v>0</v>
      </c>
      <c r="FI70" s="36">
        <f t="shared" si="499"/>
        <v>0</v>
      </c>
      <c r="FJ70" s="36">
        <f t="shared" si="499"/>
        <v>0</v>
      </c>
      <c r="FK70" s="36">
        <f>SUMIFS($GM70:$WE70,$GM$29:$WE$29,FK$29)</f>
        <v>0</v>
      </c>
      <c r="FL70" s="36">
        <f t="shared" si="499"/>
        <v>0</v>
      </c>
      <c r="FM70" s="36">
        <f t="shared" si="500"/>
        <v>0</v>
      </c>
      <c r="FN70" s="36">
        <f t="shared" si="500"/>
        <v>0</v>
      </c>
      <c r="FO70" s="36">
        <f t="shared" si="500"/>
        <v>0</v>
      </c>
      <c r="FP70" s="36">
        <f t="shared" si="500"/>
        <v>0</v>
      </c>
      <c r="FQ70" s="36">
        <f t="shared" si="500"/>
        <v>0</v>
      </c>
      <c r="FR70" s="36">
        <f t="shared" si="500"/>
        <v>0</v>
      </c>
      <c r="FS70" s="36">
        <f t="shared" si="500"/>
        <v>0</v>
      </c>
      <c r="FT70" s="36">
        <f t="shared" si="500"/>
        <v>0</v>
      </c>
      <c r="FU70" s="36">
        <f t="shared" si="500"/>
        <v>0</v>
      </c>
      <c r="FV70" s="36">
        <f t="shared" si="500"/>
        <v>0</v>
      </c>
      <c r="FW70" s="36">
        <f t="shared" si="500"/>
        <v>0</v>
      </c>
      <c r="FX70" s="36">
        <f t="shared" si="500"/>
        <v>0</v>
      </c>
      <c r="FY70" s="36">
        <f t="shared" si="500"/>
        <v>0</v>
      </c>
      <c r="FZ70" s="36">
        <f t="shared" si="500"/>
        <v>0</v>
      </c>
      <c r="GA70" s="36">
        <f t="shared" si="500"/>
        <v>0</v>
      </c>
      <c r="GB70" s="36">
        <f t="shared" si="501"/>
        <v>0</v>
      </c>
      <c r="GC70" s="36">
        <f t="shared" si="501"/>
        <v>0</v>
      </c>
      <c r="GD70" s="36">
        <f t="shared" si="501"/>
        <v>0</v>
      </c>
      <c r="GE70" s="36">
        <f t="shared" si="501"/>
        <v>0</v>
      </c>
      <c r="GF70" s="36">
        <f t="shared" si="501"/>
        <v>0</v>
      </c>
      <c r="GG70" s="36">
        <f t="shared" si="501"/>
        <v>0</v>
      </c>
      <c r="GH70" s="36">
        <f t="shared" si="501"/>
        <v>0</v>
      </c>
      <c r="GI70" s="36">
        <f t="shared" si="501"/>
        <v>0</v>
      </c>
      <c r="GJ70" s="36">
        <f t="shared" si="501"/>
        <v>0</v>
      </c>
      <c r="GL70" s="29" t="str">
        <f t="shared" si="350"/>
        <v>022/2009</v>
      </c>
      <c r="GM70" s="263">
        <f t="shared" si="423"/>
        <v>4.6278690675000007</v>
      </c>
      <c r="GN70" s="263">
        <f t="shared" si="423"/>
        <v>4.6278690675000007</v>
      </c>
      <c r="GO70" s="263">
        <f t="shared" si="423"/>
        <v>4.6278690675000007</v>
      </c>
      <c r="GP70" s="263">
        <f t="shared" si="423"/>
        <v>4.6278690675000007</v>
      </c>
      <c r="GQ70" s="263">
        <f t="shared" si="423"/>
        <v>4.6278690675000007</v>
      </c>
      <c r="GR70" s="263">
        <f t="shared" si="423"/>
        <v>4.6278690675000007</v>
      </c>
      <c r="GS70" s="263">
        <f t="shared" si="423"/>
        <v>4.6278690675000007</v>
      </c>
      <c r="GT70" s="263">
        <f t="shared" si="423"/>
        <v>4.6278690675000007</v>
      </c>
      <c r="GU70" s="263">
        <f t="shared" si="423"/>
        <v>4.6278690675000007</v>
      </c>
      <c r="GV70" s="263">
        <f t="shared" si="423"/>
        <v>4.6278690675000007</v>
      </c>
      <c r="GW70" s="263">
        <f t="shared" si="423"/>
        <v>4.6278690675000007</v>
      </c>
      <c r="GX70" s="263">
        <f t="shared" si="423"/>
        <v>4.6278690675000007</v>
      </c>
      <c r="GY70" s="471">
        <f t="shared" si="474"/>
        <v>4.6278690675000007</v>
      </c>
      <c r="GZ70" s="471">
        <f t="shared" si="474"/>
        <v>4.6278690675000007</v>
      </c>
      <c r="HA70" s="471">
        <f t="shared" si="474"/>
        <v>4.6278690675000007</v>
      </c>
      <c r="HB70" s="471">
        <f t="shared" si="474"/>
        <v>4.6278690675000007</v>
      </c>
      <c r="HC70" s="471">
        <f t="shared" si="474"/>
        <v>4.6278690675000007</v>
      </c>
      <c r="HD70" s="471">
        <f t="shared" si="474"/>
        <v>4.6278690675000007</v>
      </c>
      <c r="HE70" s="471">
        <f t="shared" si="474"/>
        <v>4.6278690675000007</v>
      </c>
      <c r="HF70" s="471">
        <f t="shared" si="474"/>
        <v>4.6278690675000007</v>
      </c>
      <c r="HG70" s="471">
        <f t="shared" si="474"/>
        <v>4.6278690675000007</v>
      </c>
      <c r="HH70" s="471">
        <f t="shared" si="474"/>
        <v>4.6278690675000007</v>
      </c>
      <c r="HI70" s="471">
        <f t="shared" si="474"/>
        <v>4.6278690675000007</v>
      </c>
      <c r="HJ70" s="471">
        <f t="shared" si="474"/>
        <v>4.6278690675000007</v>
      </c>
      <c r="HK70" s="471">
        <f t="shared" si="474"/>
        <v>4.6278690675000007</v>
      </c>
      <c r="HL70" s="471">
        <f t="shared" si="474"/>
        <v>4.6278690675000007</v>
      </c>
      <c r="HM70" s="471">
        <f t="shared" si="474"/>
        <v>4.6278690675000007</v>
      </c>
      <c r="HN70" s="471">
        <f t="shared" si="474"/>
        <v>4.6278690675000007</v>
      </c>
      <c r="HO70" s="471">
        <f t="shared" si="475"/>
        <v>4.6278690675000007</v>
      </c>
      <c r="HP70" s="471">
        <f t="shared" si="475"/>
        <v>4.6278690675000007</v>
      </c>
      <c r="HQ70" s="471">
        <f t="shared" si="475"/>
        <v>4.6278690675000007</v>
      </c>
      <c r="HR70" s="471">
        <f t="shared" si="475"/>
        <v>4.6278690675000007</v>
      </c>
      <c r="HS70" s="471">
        <f t="shared" si="475"/>
        <v>4.6278690675000007</v>
      </c>
      <c r="HT70" s="471">
        <f t="shared" si="475"/>
        <v>4.6278690675000007</v>
      </c>
      <c r="HU70" s="471">
        <f t="shared" si="475"/>
        <v>4.6278690675000007</v>
      </c>
      <c r="HV70" s="471">
        <f t="shared" si="475"/>
        <v>4.6278690675000007</v>
      </c>
      <c r="HW70" s="471">
        <f t="shared" si="475"/>
        <v>4.6278690675000007</v>
      </c>
      <c r="HX70" s="471">
        <f t="shared" si="475"/>
        <v>4.6278690675000007</v>
      </c>
      <c r="HY70" s="471">
        <f t="shared" si="475"/>
        <v>4.6278690675000007</v>
      </c>
      <c r="HZ70" s="471">
        <f t="shared" si="475"/>
        <v>4.6278690675000007</v>
      </c>
      <c r="IA70" s="471">
        <f t="shared" si="475"/>
        <v>4.6278690675000007</v>
      </c>
      <c r="IB70" s="471">
        <f t="shared" si="475"/>
        <v>4.6278690675000007</v>
      </c>
      <c r="IC70" s="471">
        <f t="shared" si="475"/>
        <v>4.6278690675000007</v>
      </c>
      <c r="ID70" s="471">
        <f t="shared" si="475"/>
        <v>4.6278690675000007</v>
      </c>
      <c r="IE70" s="471">
        <f t="shared" si="476"/>
        <v>4.6278690675000007</v>
      </c>
      <c r="IF70" s="471">
        <f t="shared" si="476"/>
        <v>4.6278690675000007</v>
      </c>
      <c r="IG70" s="471">
        <f t="shared" si="476"/>
        <v>4.6278690675000007</v>
      </c>
      <c r="IH70" s="471">
        <f t="shared" si="476"/>
        <v>4.6278690675000007</v>
      </c>
      <c r="II70" s="471">
        <f t="shared" si="476"/>
        <v>4.6278690675000007</v>
      </c>
      <c r="IJ70" s="471">
        <f t="shared" si="476"/>
        <v>4.6278690675000007</v>
      </c>
      <c r="IK70" s="471">
        <f t="shared" si="476"/>
        <v>4.6278690675000007</v>
      </c>
      <c r="IL70" s="471">
        <f t="shared" si="476"/>
        <v>4.6278690675000007</v>
      </c>
      <c r="IM70" s="471">
        <f t="shared" si="476"/>
        <v>4.6278690675000007</v>
      </c>
      <c r="IN70" s="471">
        <f t="shared" si="476"/>
        <v>4.6278690675000007</v>
      </c>
      <c r="IO70" s="471">
        <f t="shared" si="476"/>
        <v>4.6278690675000007</v>
      </c>
      <c r="IP70" s="471">
        <f t="shared" si="476"/>
        <v>4.6278690675000007</v>
      </c>
      <c r="IQ70" s="471">
        <f t="shared" si="476"/>
        <v>4.6278690675000007</v>
      </c>
      <c r="IR70" s="471">
        <f t="shared" si="476"/>
        <v>4.6278690675000007</v>
      </c>
      <c r="IS70" s="471">
        <f t="shared" si="476"/>
        <v>4.6278690675000007</v>
      </c>
      <c r="IT70" s="471">
        <f t="shared" si="476"/>
        <v>4.6278690675000007</v>
      </c>
      <c r="IU70" s="471">
        <f t="shared" si="477"/>
        <v>4.6278690675000007</v>
      </c>
      <c r="IV70" s="471">
        <f t="shared" si="477"/>
        <v>4.6278690675000007</v>
      </c>
      <c r="IW70" s="471">
        <f t="shared" si="477"/>
        <v>4.6278690675000007</v>
      </c>
      <c r="IX70" s="471">
        <f t="shared" si="477"/>
        <v>4.6278690675000007</v>
      </c>
      <c r="IY70" s="471">
        <f t="shared" si="477"/>
        <v>4.6278690675000007</v>
      </c>
      <c r="IZ70" s="471">
        <f t="shared" si="477"/>
        <v>4.6278690675000007</v>
      </c>
      <c r="JA70" s="471">
        <f t="shared" si="477"/>
        <v>4.6278690675000007</v>
      </c>
      <c r="JB70" s="471">
        <f t="shared" si="477"/>
        <v>4.6278690675000007</v>
      </c>
      <c r="JC70" s="471">
        <f t="shared" si="477"/>
        <v>4.6278690675000007</v>
      </c>
      <c r="JD70" s="471">
        <f t="shared" si="477"/>
        <v>4.6278690675000007</v>
      </c>
      <c r="JE70" s="471">
        <f t="shared" si="477"/>
        <v>4.6278690675000007</v>
      </c>
      <c r="JF70" s="471">
        <f t="shared" si="477"/>
        <v>4.6278690675000007</v>
      </c>
      <c r="JG70" s="471">
        <f t="shared" si="477"/>
        <v>4.6278690675000007</v>
      </c>
      <c r="JH70" s="471">
        <f t="shared" si="477"/>
        <v>4.6278690675000007</v>
      </c>
      <c r="JI70" s="471">
        <f t="shared" si="477"/>
        <v>4.6278690675000007</v>
      </c>
      <c r="JJ70" s="471">
        <f t="shared" si="477"/>
        <v>4.6278690675000007</v>
      </c>
      <c r="JK70" s="471">
        <f t="shared" si="478"/>
        <v>4.6278690675000007</v>
      </c>
      <c r="JL70" s="471">
        <f t="shared" si="478"/>
        <v>4.6278690675000007</v>
      </c>
      <c r="JM70" s="471">
        <f t="shared" si="478"/>
        <v>4.6278690675000007</v>
      </c>
      <c r="JN70" s="471">
        <f t="shared" si="478"/>
        <v>4.6278690675000007</v>
      </c>
      <c r="JO70" s="471">
        <f t="shared" si="478"/>
        <v>4.6278690675000007</v>
      </c>
      <c r="JP70" s="471">
        <f t="shared" si="478"/>
        <v>4.6278690675000007</v>
      </c>
      <c r="JQ70" s="471">
        <f t="shared" si="478"/>
        <v>4.6278690675000007</v>
      </c>
      <c r="JR70" s="471">
        <f t="shared" si="478"/>
        <v>4.6278690675000007</v>
      </c>
      <c r="JS70" s="471">
        <f t="shared" si="478"/>
        <v>4.6278690675000007</v>
      </c>
      <c r="JT70" s="471">
        <f t="shared" si="478"/>
        <v>4.6278690675000007</v>
      </c>
      <c r="JU70" s="471">
        <f t="shared" si="478"/>
        <v>4.6278690675000007</v>
      </c>
      <c r="JV70" s="471">
        <f t="shared" si="478"/>
        <v>4.6278690675000007</v>
      </c>
      <c r="JW70" s="471">
        <f t="shared" si="478"/>
        <v>4.6278690675000007</v>
      </c>
      <c r="JX70" s="471">
        <f t="shared" si="478"/>
        <v>4.6278690675000007</v>
      </c>
      <c r="JY70" s="471">
        <f t="shared" si="478"/>
        <v>4.6278690675000007</v>
      </c>
      <c r="JZ70" s="471">
        <f t="shared" si="478"/>
        <v>4.6278690675000007</v>
      </c>
      <c r="KA70" s="471">
        <f t="shared" si="479"/>
        <v>4.6278690675000007</v>
      </c>
      <c r="KB70" s="471">
        <f t="shared" si="479"/>
        <v>4.6278690675000007</v>
      </c>
      <c r="KC70" s="471">
        <f t="shared" si="479"/>
        <v>4.6278690675000007</v>
      </c>
      <c r="KD70" s="471">
        <f t="shared" si="479"/>
        <v>4.6278690675000007</v>
      </c>
      <c r="KE70" s="471">
        <f t="shared" si="479"/>
        <v>4.6278690675000007</v>
      </c>
      <c r="KF70" s="471">
        <f t="shared" si="479"/>
        <v>4.6278690675000007</v>
      </c>
      <c r="KG70" s="471">
        <f t="shared" si="479"/>
        <v>4.6278690675000007</v>
      </c>
      <c r="KH70" s="471">
        <f t="shared" si="479"/>
        <v>4.6278690675000007</v>
      </c>
      <c r="KI70" s="471">
        <f t="shared" si="479"/>
        <v>4.6278690675000007</v>
      </c>
      <c r="KJ70" s="471">
        <f t="shared" si="479"/>
        <v>4.6278690675000007</v>
      </c>
      <c r="KK70" s="471">
        <f t="shared" si="479"/>
        <v>4.6278690675000007</v>
      </c>
      <c r="KL70" s="471">
        <f t="shared" si="479"/>
        <v>4.6278690675000007</v>
      </c>
      <c r="KM70" s="471">
        <f t="shared" si="479"/>
        <v>4.6278690675000007</v>
      </c>
      <c r="KN70" s="471">
        <f t="shared" si="479"/>
        <v>4.6278690675000007</v>
      </c>
      <c r="KO70" s="471">
        <f t="shared" si="479"/>
        <v>4.6278690675000007</v>
      </c>
      <c r="KP70" s="471">
        <f t="shared" si="479"/>
        <v>4.6278690675000007</v>
      </c>
      <c r="KQ70" s="471">
        <f t="shared" si="480"/>
        <v>4.6278690675000007</v>
      </c>
      <c r="KR70" s="471">
        <f t="shared" si="480"/>
        <v>4.6278690675000007</v>
      </c>
      <c r="KS70" s="471">
        <f t="shared" si="480"/>
        <v>4.6278690675000007</v>
      </c>
      <c r="KT70" s="471">
        <f t="shared" si="480"/>
        <v>4.6278690675000007</v>
      </c>
      <c r="KU70" s="471">
        <f t="shared" si="480"/>
        <v>4.6278690675000007</v>
      </c>
      <c r="KV70" s="471">
        <f t="shared" si="480"/>
        <v>4.6278690675000007</v>
      </c>
      <c r="KW70" s="471">
        <f t="shared" si="480"/>
        <v>4.6278690675000007</v>
      </c>
      <c r="KX70" s="471">
        <f t="shared" si="480"/>
        <v>4.6278690675000007</v>
      </c>
      <c r="KY70" s="471">
        <f t="shared" si="480"/>
        <v>4.6278690675000007</v>
      </c>
      <c r="KZ70" s="471">
        <f t="shared" si="480"/>
        <v>4.6278690675000007</v>
      </c>
      <c r="LA70" s="471">
        <f t="shared" si="480"/>
        <v>4.6278690675000007</v>
      </c>
      <c r="LB70" s="471">
        <f t="shared" si="480"/>
        <v>4.6278690675000007</v>
      </c>
      <c r="LC70" s="471">
        <f t="shared" si="480"/>
        <v>4.6278690675000007</v>
      </c>
      <c r="LD70" s="471">
        <f t="shared" si="480"/>
        <v>4.6278690675000007</v>
      </c>
      <c r="LE70" s="471">
        <f t="shared" si="480"/>
        <v>4.6278690675000007</v>
      </c>
      <c r="LF70" s="471">
        <f t="shared" si="480"/>
        <v>4.6278690675000007</v>
      </c>
      <c r="LG70" s="471">
        <f t="shared" si="481"/>
        <v>4.6278690675000007</v>
      </c>
      <c r="LH70" s="471">
        <f t="shared" si="481"/>
        <v>4.6278690675000007</v>
      </c>
      <c r="LI70" s="471">
        <f t="shared" si="481"/>
        <v>4.6278690675000007</v>
      </c>
      <c r="LJ70" s="471">
        <f t="shared" si="481"/>
        <v>4.6278690675000007</v>
      </c>
      <c r="LK70" s="471">
        <f t="shared" si="481"/>
        <v>4.6278690675000007</v>
      </c>
      <c r="LL70" s="471">
        <f t="shared" si="481"/>
        <v>4.6278690675000007</v>
      </c>
      <c r="LM70" s="471">
        <f t="shared" si="481"/>
        <v>4.6278690675000007</v>
      </c>
      <c r="LN70" s="471">
        <f t="shared" si="481"/>
        <v>4.6278690675000007</v>
      </c>
      <c r="LO70" s="471">
        <f t="shared" si="481"/>
        <v>4.6278690675000007</v>
      </c>
      <c r="LP70" s="471">
        <f t="shared" si="481"/>
        <v>4.6278690675000007</v>
      </c>
      <c r="LQ70" s="471">
        <f t="shared" si="481"/>
        <v>4.6278690675000007</v>
      </c>
      <c r="LR70" s="471">
        <f t="shared" si="481"/>
        <v>4.6278690675000007</v>
      </c>
      <c r="LS70" s="471">
        <f t="shared" si="481"/>
        <v>4.6278690675000007</v>
      </c>
      <c r="LT70" s="471">
        <f t="shared" si="481"/>
        <v>4.6278690675000007</v>
      </c>
      <c r="LU70" s="471">
        <f t="shared" si="481"/>
        <v>4.6278690675000007</v>
      </c>
      <c r="LV70" s="471">
        <f t="shared" si="481"/>
        <v>4.6278690675000007</v>
      </c>
      <c r="LW70" s="471">
        <f t="shared" si="482"/>
        <v>4.6278690675000007</v>
      </c>
      <c r="LX70" s="471">
        <f t="shared" si="482"/>
        <v>4.6278690675000007</v>
      </c>
      <c r="LY70" s="471">
        <f t="shared" si="482"/>
        <v>4.6278690675000007</v>
      </c>
      <c r="LZ70" s="471">
        <f t="shared" si="482"/>
        <v>4.6278690675000007</v>
      </c>
      <c r="MA70" s="471">
        <f t="shared" si="482"/>
        <v>4.6278690675000007</v>
      </c>
      <c r="MB70" s="471">
        <f t="shared" si="482"/>
        <v>4.6278690675000007</v>
      </c>
      <c r="MC70" s="471">
        <f t="shared" si="482"/>
        <v>4.6278690675000007</v>
      </c>
      <c r="MD70" s="471">
        <f t="shared" si="482"/>
        <v>4.6278690675000007</v>
      </c>
      <c r="ME70" s="471">
        <f t="shared" si="482"/>
        <v>4.6278690675000007</v>
      </c>
      <c r="MF70" s="471">
        <f t="shared" si="482"/>
        <v>4.6278690675000007</v>
      </c>
      <c r="MG70" s="471">
        <f t="shared" si="482"/>
        <v>4.6278690675000007</v>
      </c>
      <c r="MH70" s="471">
        <f t="shared" si="482"/>
        <v>4.6278690675000007</v>
      </c>
      <c r="MI70" s="471">
        <f t="shared" si="482"/>
        <v>4.6278690675000007</v>
      </c>
      <c r="MJ70" s="471">
        <f t="shared" si="482"/>
        <v>4.6278690675000007</v>
      </c>
      <c r="MK70" s="471">
        <f t="shared" si="482"/>
        <v>4.6278690675000007</v>
      </c>
      <c r="ML70" s="471">
        <f t="shared" si="482"/>
        <v>4.6278690675000007</v>
      </c>
      <c r="MM70" s="471">
        <f t="shared" si="483"/>
        <v>4.6278690675000007</v>
      </c>
      <c r="MN70" s="471">
        <f t="shared" si="483"/>
        <v>4.6278690675000007</v>
      </c>
      <c r="MO70" s="471">
        <f t="shared" si="483"/>
        <v>4.6278690675000007</v>
      </c>
      <c r="MP70" s="471">
        <f t="shared" si="483"/>
        <v>4.6278690675000007</v>
      </c>
      <c r="MQ70" s="471">
        <f t="shared" si="483"/>
        <v>4.6278690675000007</v>
      </c>
      <c r="MR70" s="471">
        <f t="shared" si="483"/>
        <v>4.6278690675000007</v>
      </c>
      <c r="MS70" s="471">
        <f t="shared" si="483"/>
        <v>4.6278690675000007</v>
      </c>
      <c r="MT70" s="471">
        <f t="shared" si="483"/>
        <v>4.6278690675000007</v>
      </c>
      <c r="MU70" s="471">
        <f t="shared" si="483"/>
        <v>4.6278690675000007</v>
      </c>
      <c r="MV70" s="471">
        <f t="shared" si="483"/>
        <v>4.6278690675000007</v>
      </c>
      <c r="MW70" s="471">
        <f t="shared" si="483"/>
        <v>4.6278690675000007</v>
      </c>
      <c r="MX70" s="471">
        <f t="shared" si="483"/>
        <v>4.6278690675000007</v>
      </c>
      <c r="MY70" s="471">
        <f t="shared" si="483"/>
        <v>4.6278690675000007</v>
      </c>
      <c r="MZ70" s="471">
        <f t="shared" si="483"/>
        <v>4.6278690675000007</v>
      </c>
      <c r="NA70" s="471">
        <f t="shared" si="483"/>
        <v>4.6278690675000007</v>
      </c>
      <c r="NB70" s="471">
        <f t="shared" si="483"/>
        <v>4.6278690675000007</v>
      </c>
      <c r="NC70" s="471">
        <f t="shared" si="484"/>
        <v>4.6278690675000007</v>
      </c>
      <c r="ND70" s="471">
        <f t="shared" si="484"/>
        <v>4.6278690675000007</v>
      </c>
      <c r="NE70" s="471">
        <f t="shared" si="484"/>
        <v>4.6278690675000007</v>
      </c>
      <c r="NF70" s="471">
        <f t="shared" si="484"/>
        <v>4.6278690675000007</v>
      </c>
      <c r="NG70" s="471">
        <f t="shared" si="484"/>
        <v>4.6278690675000007</v>
      </c>
      <c r="NH70" s="471">
        <f t="shared" si="484"/>
        <v>4.6278690675000007</v>
      </c>
      <c r="NI70" s="471">
        <f t="shared" si="484"/>
        <v>4.6278690675000007</v>
      </c>
      <c r="NJ70" s="471">
        <f t="shared" si="484"/>
        <v>4.6278690675000007</v>
      </c>
      <c r="NK70" s="471">
        <f t="shared" si="484"/>
        <v>4.6278690675000007</v>
      </c>
      <c r="NL70" s="471">
        <f t="shared" si="484"/>
        <v>4.6278690675000007</v>
      </c>
      <c r="NM70" s="471">
        <f t="shared" si="484"/>
        <v>4.6278690675000007</v>
      </c>
      <c r="NN70" s="471">
        <f t="shared" si="484"/>
        <v>4.6278690675000007</v>
      </c>
      <c r="NO70" s="471">
        <f t="shared" si="484"/>
        <v>2.9309837427500005</v>
      </c>
      <c r="NP70" s="471">
        <f t="shared" si="484"/>
        <v>0</v>
      </c>
      <c r="NQ70" s="471">
        <f t="shared" si="484"/>
        <v>0</v>
      </c>
      <c r="NR70" s="471">
        <f t="shared" si="484"/>
        <v>0</v>
      </c>
      <c r="NS70" s="471">
        <f t="shared" si="485"/>
        <v>0</v>
      </c>
      <c r="NT70" s="471">
        <f t="shared" si="485"/>
        <v>0</v>
      </c>
      <c r="NU70" s="471">
        <f t="shared" si="485"/>
        <v>0</v>
      </c>
      <c r="NV70" s="471">
        <f t="shared" si="485"/>
        <v>0</v>
      </c>
      <c r="NW70" s="471">
        <f t="shared" si="485"/>
        <v>0</v>
      </c>
      <c r="NX70" s="471">
        <f t="shared" si="485"/>
        <v>0</v>
      </c>
      <c r="NY70" s="471">
        <f t="shared" si="485"/>
        <v>0</v>
      </c>
      <c r="NZ70" s="471">
        <f t="shared" si="485"/>
        <v>0</v>
      </c>
      <c r="OA70" s="471">
        <f t="shared" si="485"/>
        <v>0</v>
      </c>
      <c r="OB70" s="471">
        <f t="shared" si="485"/>
        <v>0</v>
      </c>
      <c r="OC70" s="471">
        <f t="shared" si="485"/>
        <v>0</v>
      </c>
      <c r="OD70" s="471">
        <f t="shared" si="485"/>
        <v>0</v>
      </c>
      <c r="OE70" s="471">
        <f t="shared" si="485"/>
        <v>0</v>
      </c>
      <c r="OF70" s="471">
        <f t="shared" si="485"/>
        <v>0</v>
      </c>
      <c r="OG70" s="471">
        <f t="shared" si="485"/>
        <v>0</v>
      </c>
      <c r="OH70" s="471">
        <f t="shared" si="485"/>
        <v>0</v>
      </c>
      <c r="OI70" s="471">
        <f t="shared" si="486"/>
        <v>0</v>
      </c>
      <c r="OJ70" s="471">
        <f t="shared" si="486"/>
        <v>0</v>
      </c>
      <c r="OK70" s="471">
        <f t="shared" si="486"/>
        <v>0</v>
      </c>
      <c r="OL70" s="471">
        <f t="shared" si="486"/>
        <v>0</v>
      </c>
      <c r="OM70" s="471">
        <f t="shared" si="486"/>
        <v>0</v>
      </c>
      <c r="ON70" s="471">
        <f t="shared" si="486"/>
        <v>0</v>
      </c>
      <c r="OO70" s="471">
        <f t="shared" si="486"/>
        <v>0</v>
      </c>
      <c r="OP70" s="471">
        <f t="shared" si="486"/>
        <v>0</v>
      </c>
      <c r="OQ70" s="471">
        <f t="shared" si="486"/>
        <v>0</v>
      </c>
      <c r="OR70" s="471">
        <f t="shared" si="486"/>
        <v>0</v>
      </c>
      <c r="OS70" s="471">
        <f t="shared" si="486"/>
        <v>0</v>
      </c>
      <c r="OT70" s="471">
        <f t="shared" si="486"/>
        <v>0</v>
      </c>
      <c r="OU70" s="471">
        <f t="shared" si="486"/>
        <v>0</v>
      </c>
      <c r="OV70" s="471">
        <f t="shared" si="486"/>
        <v>0</v>
      </c>
      <c r="OW70" s="471">
        <f t="shared" si="486"/>
        <v>0</v>
      </c>
      <c r="OX70" s="471">
        <f t="shared" si="486"/>
        <v>0</v>
      </c>
      <c r="OY70" s="471">
        <f t="shared" si="487"/>
        <v>0</v>
      </c>
      <c r="OZ70" s="471">
        <f t="shared" si="487"/>
        <v>0</v>
      </c>
      <c r="PA70" s="471">
        <f t="shared" si="487"/>
        <v>0</v>
      </c>
      <c r="PB70" s="471">
        <f t="shared" si="487"/>
        <v>0</v>
      </c>
      <c r="PC70" s="471">
        <f t="shared" si="487"/>
        <v>0</v>
      </c>
      <c r="PD70" s="471">
        <f t="shared" si="487"/>
        <v>0</v>
      </c>
      <c r="PE70" s="471">
        <f t="shared" si="487"/>
        <v>0</v>
      </c>
      <c r="PF70" s="471">
        <f t="shared" si="487"/>
        <v>0</v>
      </c>
      <c r="PG70" s="471">
        <f t="shared" si="487"/>
        <v>0</v>
      </c>
      <c r="PH70" s="471">
        <f t="shared" si="487"/>
        <v>0</v>
      </c>
      <c r="PI70" s="471">
        <f t="shared" si="487"/>
        <v>0</v>
      </c>
      <c r="PJ70" s="471">
        <f t="shared" si="487"/>
        <v>0</v>
      </c>
      <c r="PK70" s="471">
        <f t="shared" si="487"/>
        <v>0</v>
      </c>
      <c r="PL70" s="471">
        <f t="shared" si="487"/>
        <v>0</v>
      </c>
      <c r="PM70" s="471">
        <f t="shared" si="487"/>
        <v>0</v>
      </c>
      <c r="PN70" s="471">
        <f t="shared" si="487"/>
        <v>0</v>
      </c>
      <c r="PO70" s="471">
        <f t="shared" si="488"/>
        <v>0</v>
      </c>
      <c r="PP70" s="471">
        <f t="shared" si="488"/>
        <v>0</v>
      </c>
      <c r="PQ70" s="471">
        <f t="shared" si="488"/>
        <v>0</v>
      </c>
      <c r="PR70" s="471">
        <f t="shared" si="488"/>
        <v>0</v>
      </c>
      <c r="PS70" s="471">
        <f t="shared" si="488"/>
        <v>0</v>
      </c>
      <c r="PT70" s="471">
        <f t="shared" si="488"/>
        <v>0</v>
      </c>
      <c r="PU70" s="471">
        <f t="shared" si="488"/>
        <v>0</v>
      </c>
      <c r="PV70" s="471">
        <f t="shared" si="488"/>
        <v>0</v>
      </c>
      <c r="PW70" s="471">
        <f t="shared" si="488"/>
        <v>0</v>
      </c>
      <c r="PX70" s="471">
        <f t="shared" si="488"/>
        <v>0</v>
      </c>
      <c r="PY70" s="471">
        <f t="shared" si="488"/>
        <v>0</v>
      </c>
      <c r="PZ70" s="471">
        <f t="shared" si="488"/>
        <v>0</v>
      </c>
      <c r="QA70" s="471">
        <f t="shared" si="488"/>
        <v>0</v>
      </c>
      <c r="QB70" s="471">
        <f t="shared" si="488"/>
        <v>0</v>
      </c>
      <c r="QC70" s="471">
        <f t="shared" si="488"/>
        <v>0</v>
      </c>
      <c r="QD70" s="471">
        <f t="shared" si="488"/>
        <v>0</v>
      </c>
      <c r="QE70" s="471">
        <f t="shared" si="489"/>
        <v>0</v>
      </c>
      <c r="QF70" s="471">
        <f t="shared" si="489"/>
        <v>0</v>
      </c>
      <c r="QG70" s="471">
        <f t="shared" si="489"/>
        <v>0</v>
      </c>
      <c r="QH70" s="471">
        <f t="shared" si="489"/>
        <v>0</v>
      </c>
      <c r="QI70" s="471">
        <f t="shared" si="489"/>
        <v>0</v>
      </c>
      <c r="QJ70" s="471">
        <f t="shared" si="489"/>
        <v>0</v>
      </c>
      <c r="QK70" s="471">
        <f t="shared" si="489"/>
        <v>0</v>
      </c>
      <c r="QL70" s="471">
        <f t="shared" si="489"/>
        <v>0</v>
      </c>
      <c r="QM70" s="471">
        <f t="shared" si="489"/>
        <v>0</v>
      </c>
      <c r="QN70" s="471">
        <f t="shared" si="489"/>
        <v>0</v>
      </c>
      <c r="QO70" s="471">
        <f t="shared" si="489"/>
        <v>0</v>
      </c>
      <c r="QP70" s="471">
        <f t="shared" si="489"/>
        <v>0</v>
      </c>
      <c r="QQ70" s="471">
        <f t="shared" si="489"/>
        <v>0</v>
      </c>
      <c r="QR70" s="471">
        <f t="shared" si="489"/>
        <v>0</v>
      </c>
      <c r="QS70" s="471">
        <f t="shared" si="489"/>
        <v>0</v>
      </c>
      <c r="QT70" s="471">
        <f t="shared" si="489"/>
        <v>0</v>
      </c>
      <c r="QU70" s="471">
        <f t="shared" si="490"/>
        <v>0</v>
      </c>
      <c r="QV70" s="471">
        <f t="shared" si="490"/>
        <v>0</v>
      </c>
      <c r="QW70" s="471">
        <f t="shared" si="490"/>
        <v>0</v>
      </c>
      <c r="QX70" s="471">
        <f t="shared" si="490"/>
        <v>0</v>
      </c>
      <c r="QY70" s="471">
        <f t="shared" si="490"/>
        <v>0</v>
      </c>
      <c r="QZ70" s="471">
        <f t="shared" si="490"/>
        <v>0</v>
      </c>
      <c r="RA70" s="471">
        <f t="shared" si="490"/>
        <v>0</v>
      </c>
      <c r="RB70" s="471">
        <f t="shared" si="490"/>
        <v>0</v>
      </c>
      <c r="RC70" s="471">
        <f t="shared" si="490"/>
        <v>0</v>
      </c>
      <c r="RD70" s="471">
        <f t="shared" si="490"/>
        <v>0</v>
      </c>
      <c r="RE70" s="471">
        <f t="shared" si="490"/>
        <v>0</v>
      </c>
      <c r="RF70" s="471">
        <f t="shared" si="490"/>
        <v>0</v>
      </c>
      <c r="RG70" s="471">
        <f t="shared" si="490"/>
        <v>0</v>
      </c>
      <c r="RH70" s="471">
        <f t="shared" si="490"/>
        <v>0</v>
      </c>
      <c r="RI70" s="471">
        <f t="shared" si="490"/>
        <v>0</v>
      </c>
      <c r="RJ70" s="471">
        <f t="shared" si="490"/>
        <v>0</v>
      </c>
      <c r="RK70" s="471">
        <f t="shared" si="491"/>
        <v>0</v>
      </c>
      <c r="RL70" s="471">
        <f t="shared" si="491"/>
        <v>0</v>
      </c>
      <c r="RM70" s="471">
        <f t="shared" si="491"/>
        <v>0</v>
      </c>
      <c r="RN70" s="471">
        <f t="shared" si="491"/>
        <v>0</v>
      </c>
      <c r="RO70" s="471">
        <f t="shared" si="491"/>
        <v>0</v>
      </c>
      <c r="RP70" s="471">
        <f t="shared" si="491"/>
        <v>0</v>
      </c>
      <c r="RQ70" s="471">
        <f t="shared" si="491"/>
        <v>0</v>
      </c>
      <c r="RR70" s="471">
        <f t="shared" si="491"/>
        <v>0</v>
      </c>
      <c r="RS70" s="471">
        <f t="shared" si="491"/>
        <v>0</v>
      </c>
      <c r="RT70" s="471">
        <f t="shared" si="491"/>
        <v>0</v>
      </c>
      <c r="RU70" s="471">
        <f t="shared" si="491"/>
        <v>0</v>
      </c>
      <c r="RV70" s="471">
        <f t="shared" si="491"/>
        <v>0</v>
      </c>
      <c r="RW70" s="471">
        <f t="shared" si="491"/>
        <v>0</v>
      </c>
      <c r="RX70" s="471">
        <f t="shared" si="491"/>
        <v>0</v>
      </c>
      <c r="RY70" s="471">
        <f t="shared" si="491"/>
        <v>0</v>
      </c>
      <c r="RZ70" s="471">
        <f t="shared" si="491"/>
        <v>0</v>
      </c>
      <c r="SA70" s="471">
        <f t="shared" si="492"/>
        <v>0</v>
      </c>
      <c r="SB70" s="471">
        <f t="shared" si="492"/>
        <v>0</v>
      </c>
      <c r="SC70" s="471">
        <f t="shared" si="492"/>
        <v>0</v>
      </c>
      <c r="SD70" s="471">
        <f t="shared" si="492"/>
        <v>0</v>
      </c>
      <c r="SE70" s="471">
        <f t="shared" si="492"/>
        <v>0</v>
      </c>
      <c r="SF70" s="471">
        <f t="shared" si="492"/>
        <v>0</v>
      </c>
      <c r="SG70" s="471">
        <f t="shared" si="492"/>
        <v>0</v>
      </c>
      <c r="SH70" s="471">
        <f t="shared" si="492"/>
        <v>0</v>
      </c>
      <c r="SI70" s="471">
        <f t="shared" si="492"/>
        <v>0</v>
      </c>
      <c r="SJ70" s="471">
        <f t="shared" si="492"/>
        <v>0</v>
      </c>
      <c r="SK70" s="471">
        <f t="shared" si="492"/>
        <v>0</v>
      </c>
      <c r="SL70" s="471">
        <f t="shared" si="492"/>
        <v>0</v>
      </c>
      <c r="SM70" s="471">
        <f t="shared" si="492"/>
        <v>0</v>
      </c>
      <c r="SN70" s="471">
        <f t="shared" si="492"/>
        <v>0</v>
      </c>
      <c r="SO70" s="471">
        <f t="shared" si="492"/>
        <v>0</v>
      </c>
      <c r="SP70" s="471">
        <f t="shared" si="492"/>
        <v>0</v>
      </c>
      <c r="SQ70" s="471">
        <f t="shared" si="493"/>
        <v>0</v>
      </c>
      <c r="SR70" s="471">
        <f t="shared" si="493"/>
        <v>0</v>
      </c>
      <c r="SS70" s="471">
        <f t="shared" si="493"/>
        <v>0</v>
      </c>
      <c r="ST70" s="471">
        <f t="shared" si="493"/>
        <v>0</v>
      </c>
      <c r="SU70" s="471">
        <f t="shared" si="493"/>
        <v>0</v>
      </c>
      <c r="SV70" s="471">
        <f t="shared" si="493"/>
        <v>0</v>
      </c>
      <c r="SW70" s="471">
        <f t="shared" si="493"/>
        <v>0</v>
      </c>
      <c r="SX70" s="471">
        <f t="shared" si="493"/>
        <v>0</v>
      </c>
      <c r="SY70" s="471">
        <f t="shared" si="493"/>
        <v>0</v>
      </c>
      <c r="SZ70" s="471">
        <f t="shared" si="493"/>
        <v>0</v>
      </c>
      <c r="TA70" s="471">
        <f t="shared" si="493"/>
        <v>0</v>
      </c>
      <c r="TB70" s="471">
        <f t="shared" si="493"/>
        <v>0</v>
      </c>
      <c r="TC70" s="471">
        <f t="shared" si="493"/>
        <v>0</v>
      </c>
      <c r="TD70" s="471">
        <f t="shared" si="493"/>
        <v>0</v>
      </c>
      <c r="TE70" s="471">
        <f t="shared" si="493"/>
        <v>0</v>
      </c>
      <c r="TF70" s="471">
        <f t="shared" si="493"/>
        <v>0</v>
      </c>
      <c r="TG70" s="471">
        <f t="shared" si="494"/>
        <v>0</v>
      </c>
      <c r="TH70" s="471">
        <f t="shared" si="494"/>
        <v>0</v>
      </c>
      <c r="TI70" s="471">
        <f t="shared" si="494"/>
        <v>0</v>
      </c>
      <c r="TJ70" s="471">
        <f t="shared" si="494"/>
        <v>0</v>
      </c>
      <c r="TK70" s="471">
        <f t="shared" si="494"/>
        <v>0</v>
      </c>
      <c r="TL70" s="471">
        <f t="shared" si="494"/>
        <v>0</v>
      </c>
      <c r="TM70" s="471">
        <f t="shared" si="494"/>
        <v>0</v>
      </c>
      <c r="TN70" s="471">
        <f t="shared" si="494"/>
        <v>0</v>
      </c>
      <c r="TO70" s="471">
        <f t="shared" si="494"/>
        <v>0</v>
      </c>
      <c r="TP70" s="471">
        <f t="shared" si="494"/>
        <v>0</v>
      </c>
      <c r="TQ70" s="471">
        <f t="shared" si="494"/>
        <v>0</v>
      </c>
      <c r="TR70" s="471">
        <f t="shared" si="494"/>
        <v>0</v>
      </c>
      <c r="TS70" s="471">
        <f t="shared" si="494"/>
        <v>0</v>
      </c>
      <c r="TT70" s="471">
        <f t="shared" si="494"/>
        <v>0</v>
      </c>
      <c r="TU70" s="471">
        <f t="shared" si="494"/>
        <v>0</v>
      </c>
      <c r="TV70" s="471">
        <f t="shared" si="494"/>
        <v>0</v>
      </c>
      <c r="TW70" s="471">
        <f t="shared" si="495"/>
        <v>0</v>
      </c>
      <c r="TX70" s="471">
        <f t="shared" si="495"/>
        <v>0</v>
      </c>
      <c r="TY70" s="471">
        <f t="shared" si="495"/>
        <v>0</v>
      </c>
      <c r="TZ70" s="471">
        <f t="shared" si="495"/>
        <v>0</v>
      </c>
      <c r="UA70" s="471">
        <f t="shared" si="495"/>
        <v>0</v>
      </c>
      <c r="UB70" s="471">
        <f t="shared" si="495"/>
        <v>0</v>
      </c>
      <c r="UC70" s="471">
        <f t="shared" si="495"/>
        <v>0</v>
      </c>
      <c r="UD70" s="471">
        <f t="shared" si="495"/>
        <v>0</v>
      </c>
      <c r="UE70" s="471">
        <f t="shared" si="495"/>
        <v>0</v>
      </c>
      <c r="UF70" s="471">
        <f t="shared" si="495"/>
        <v>0</v>
      </c>
      <c r="UG70" s="471">
        <f t="shared" si="495"/>
        <v>0</v>
      </c>
      <c r="UH70" s="471">
        <f t="shared" si="495"/>
        <v>0</v>
      </c>
      <c r="UI70" s="471">
        <f t="shared" si="495"/>
        <v>0</v>
      </c>
      <c r="UJ70" s="471">
        <f t="shared" si="495"/>
        <v>0</v>
      </c>
      <c r="UK70" s="471">
        <f t="shared" si="495"/>
        <v>0</v>
      </c>
      <c r="UL70" s="471">
        <f t="shared" si="495"/>
        <v>0</v>
      </c>
      <c r="UM70" s="471">
        <f t="shared" si="496"/>
        <v>0</v>
      </c>
      <c r="UN70" s="471">
        <f t="shared" si="496"/>
        <v>0</v>
      </c>
      <c r="UO70" s="471">
        <f t="shared" si="496"/>
        <v>0</v>
      </c>
      <c r="UP70" s="471">
        <f t="shared" si="496"/>
        <v>0</v>
      </c>
      <c r="UQ70" s="471">
        <f t="shared" si="496"/>
        <v>0</v>
      </c>
      <c r="UR70" s="471">
        <f t="shared" si="496"/>
        <v>0</v>
      </c>
      <c r="US70" s="471">
        <f t="shared" si="496"/>
        <v>0</v>
      </c>
      <c r="UT70" s="471">
        <f t="shared" si="496"/>
        <v>0</v>
      </c>
      <c r="UU70" s="471">
        <f t="shared" si="496"/>
        <v>0</v>
      </c>
      <c r="UV70" s="471">
        <f t="shared" si="496"/>
        <v>0</v>
      </c>
      <c r="UW70" s="471">
        <f t="shared" si="496"/>
        <v>0</v>
      </c>
      <c r="UX70" s="471">
        <f t="shared" si="496"/>
        <v>0</v>
      </c>
      <c r="UY70" s="471">
        <f t="shared" si="496"/>
        <v>0</v>
      </c>
      <c r="UZ70" s="471">
        <f t="shared" si="496"/>
        <v>0</v>
      </c>
      <c r="VA70" s="471">
        <f t="shared" si="496"/>
        <v>0</v>
      </c>
      <c r="VB70" s="471">
        <f t="shared" si="496"/>
        <v>0</v>
      </c>
      <c r="VC70" s="471">
        <f t="shared" si="497"/>
        <v>0</v>
      </c>
      <c r="VD70" s="471">
        <f t="shared" si="497"/>
        <v>0</v>
      </c>
      <c r="VE70" s="471">
        <f t="shared" si="497"/>
        <v>0</v>
      </c>
      <c r="VF70" s="471">
        <f t="shared" si="497"/>
        <v>0</v>
      </c>
      <c r="VG70" s="471">
        <f t="shared" si="497"/>
        <v>0</v>
      </c>
      <c r="VH70" s="471">
        <f t="shared" si="497"/>
        <v>0</v>
      </c>
      <c r="VI70" s="471">
        <f t="shared" si="497"/>
        <v>0</v>
      </c>
      <c r="VJ70" s="471">
        <f t="shared" si="497"/>
        <v>0</v>
      </c>
      <c r="VK70" s="471">
        <f t="shared" si="497"/>
        <v>0</v>
      </c>
      <c r="VL70" s="471">
        <f t="shared" si="497"/>
        <v>0</v>
      </c>
      <c r="VM70" s="471">
        <f t="shared" si="497"/>
        <v>0</v>
      </c>
      <c r="VN70" s="471">
        <f t="shared" si="497"/>
        <v>0</v>
      </c>
      <c r="VO70" s="471">
        <f t="shared" si="497"/>
        <v>0</v>
      </c>
      <c r="VP70" s="471">
        <f t="shared" si="497"/>
        <v>0</v>
      </c>
      <c r="VQ70" s="471">
        <f t="shared" si="497"/>
        <v>0</v>
      </c>
      <c r="VR70" s="471">
        <f t="shared" si="497"/>
        <v>0</v>
      </c>
      <c r="VS70" s="471">
        <f t="shared" si="498"/>
        <v>0</v>
      </c>
      <c r="VT70" s="471">
        <f t="shared" si="498"/>
        <v>0</v>
      </c>
      <c r="VU70" s="471">
        <f t="shared" si="498"/>
        <v>0</v>
      </c>
      <c r="VV70" s="471">
        <f t="shared" si="498"/>
        <v>0</v>
      </c>
      <c r="VW70" s="471">
        <f t="shared" si="498"/>
        <v>0</v>
      </c>
      <c r="VX70" s="471">
        <f t="shared" si="498"/>
        <v>0</v>
      </c>
      <c r="VY70" s="471">
        <f t="shared" si="498"/>
        <v>0</v>
      </c>
      <c r="VZ70" s="471">
        <f t="shared" si="498"/>
        <v>0</v>
      </c>
      <c r="WA70" s="471">
        <f t="shared" si="498"/>
        <v>0</v>
      </c>
      <c r="WB70" s="471">
        <f t="shared" si="498"/>
        <v>0</v>
      </c>
      <c r="WC70" s="471">
        <f t="shared" si="498"/>
        <v>0</v>
      </c>
      <c r="WD70" s="471">
        <f t="shared" si="498"/>
        <v>0</v>
      </c>
    </row>
    <row r="71" spans="1:602" x14ac:dyDescent="0.35">
      <c r="A71" s="29"/>
      <c r="B71" s="29">
        <f t="shared" si="359"/>
        <v>40</v>
      </c>
      <c r="C71" s="29" t="s">
        <v>3</v>
      </c>
      <c r="D71" s="29" t="s">
        <v>105</v>
      </c>
      <c r="E71" s="69">
        <f>INDEX('Current RAP - 2024-25 Cycle'!$K:$K,MATCH('24-25 Projection - RAP Tendered'!$D71,'Current RAP - 2024-25 Cycle'!$C:$C,0),1)</f>
        <v>7964164.1999999993</v>
      </c>
      <c r="F71" s="69">
        <f>INDEX('Current RAP - 2024-25 Cycle'!$G:$G,MATCH('24-25 Projection - RAP Tendered'!$D71,'Current RAP - 2024-25 Cycle'!$C:$C,0),1)</f>
        <v>7964164.1999999993</v>
      </c>
      <c r="G71" s="69">
        <f t="shared" si="345"/>
        <v>0</v>
      </c>
      <c r="H71" s="69">
        <f t="shared" si="360"/>
        <v>7964164.1999999993</v>
      </c>
      <c r="I71" s="32">
        <v>45474</v>
      </c>
      <c r="J71" s="32">
        <v>45838</v>
      </c>
      <c r="K71" s="29" t="str">
        <f>INDEX('Current RAP - 2024-25 Cycle'!$D:$D,MATCH('24-25 Projection - RAP Tendered'!$D71,'Current RAP - 2024-25 Cycle'!$C:$C,0),1)</f>
        <v>IPCA</v>
      </c>
      <c r="L71" s="32" t="s">
        <v>10</v>
      </c>
      <c r="M71" s="32" t="s">
        <v>10</v>
      </c>
      <c r="N71" s="81">
        <v>0</v>
      </c>
      <c r="O71" s="81">
        <v>0</v>
      </c>
      <c r="P71" s="69">
        <f>IFERROR(INDEX('Tendered, Ruling 920-2025'!$F$19:$F$31,MATCH($D71,'Tendered, Ruling 920-2025'!$C$19:$C$31,0))-INDEX('Tendered, Ruling 920-2025'!$D$19:$D$31,MATCH($D71,'Tendered, Ruling 920-2025'!$C$19:$C$31,0)),0)</f>
        <v>0</v>
      </c>
      <c r="Q71" s="32">
        <f>INDEX('Current RAP - 2024-25 Cycle'!$L:$L,MATCH('24-25 Projection - RAP Tendered'!$D71,'Current RAP - 2024-25 Cycle'!$C:$C,0),1)</f>
        <v>40371</v>
      </c>
      <c r="R71" s="32">
        <f>INDEX('Current RAP - 2024-25 Cycle'!$M:$M,MATCH('24-25 Projection - RAP Tendered'!$D71,'Current RAP - 2024-25 Cycle'!$C:$C,0),1)</f>
        <v>51329</v>
      </c>
      <c r="S71" s="29"/>
      <c r="T71" s="29" t="str">
        <f t="shared" si="346"/>
        <v>009/2010</v>
      </c>
      <c r="U71" s="36">
        <f t="shared" si="452"/>
        <v>7.9641641999999999</v>
      </c>
      <c r="V71" s="36">
        <f t="shared" si="452"/>
        <v>7.9641641999999999</v>
      </c>
      <c r="W71" s="36">
        <f t="shared" si="452"/>
        <v>7.9641641999999999</v>
      </c>
      <c r="X71" s="36">
        <f t="shared" si="452"/>
        <v>7.9641641999999999</v>
      </c>
      <c r="Y71" s="36">
        <f t="shared" si="452"/>
        <v>7.9641641999999999</v>
      </c>
      <c r="Z71" s="36">
        <f t="shared" si="452"/>
        <v>7.9641641999999999</v>
      </c>
      <c r="AA71" s="36">
        <f t="shared" si="452"/>
        <v>7.9641641999999999</v>
      </c>
      <c r="AB71" s="36">
        <f t="shared" si="452"/>
        <v>7.9641641999999999</v>
      </c>
      <c r="AC71" s="36">
        <f t="shared" si="452"/>
        <v>7.9641641999999999</v>
      </c>
      <c r="AD71" s="36">
        <f t="shared" si="452"/>
        <v>7.9641641999999999</v>
      </c>
      <c r="AE71" s="36">
        <f t="shared" si="452"/>
        <v>7.9641641999999999</v>
      </c>
      <c r="AF71" s="36">
        <f t="shared" si="452"/>
        <v>7.9641641999999999</v>
      </c>
      <c r="AG71" s="36">
        <f t="shared" si="452"/>
        <v>7.9641641999999999</v>
      </c>
      <c r="AH71" s="36">
        <f t="shared" si="452"/>
        <v>7.9641641999999999</v>
      </c>
      <c r="AI71" s="36">
        <f t="shared" si="452"/>
        <v>7.9641641999999999</v>
      </c>
      <c r="AJ71" s="36">
        <f t="shared" ref="AJ71:AY86" si="504">SUMIFS($GM71:$WE71,$GM$26:$WE$26,AJ$26)</f>
        <v>7.9641641999999999</v>
      </c>
      <c r="AK71" s="36">
        <f t="shared" si="504"/>
        <v>0.25690852258064512</v>
      </c>
      <c r="AL71" s="36">
        <f t="shared" si="504"/>
        <v>0</v>
      </c>
      <c r="AM71" s="36">
        <f t="shared" si="504"/>
        <v>0</v>
      </c>
      <c r="AN71" s="36">
        <f t="shared" si="504"/>
        <v>0</v>
      </c>
      <c r="AO71" s="36">
        <f t="shared" si="504"/>
        <v>0</v>
      </c>
      <c r="AP71" s="36">
        <f t="shared" si="504"/>
        <v>0</v>
      </c>
      <c r="AQ71" s="36">
        <f t="shared" si="504"/>
        <v>0</v>
      </c>
      <c r="AR71" s="36">
        <f t="shared" si="504"/>
        <v>0</v>
      </c>
      <c r="AS71" s="36">
        <f t="shared" si="504"/>
        <v>0</v>
      </c>
      <c r="AT71" s="36">
        <f t="shared" si="504"/>
        <v>0</v>
      </c>
      <c r="AU71" s="36">
        <f t="shared" si="504"/>
        <v>0</v>
      </c>
      <c r="AV71" s="36">
        <f t="shared" si="504"/>
        <v>0</v>
      </c>
      <c r="AW71" s="36">
        <f t="shared" si="504"/>
        <v>0</v>
      </c>
      <c r="AX71" s="36">
        <f t="shared" si="504"/>
        <v>0</v>
      </c>
      <c r="AY71" s="36">
        <f t="shared" si="504"/>
        <v>0</v>
      </c>
      <c r="AZ71" s="36">
        <f t="shared" si="455"/>
        <v>0</v>
      </c>
      <c r="BA71" s="36">
        <f t="shared" si="455"/>
        <v>0</v>
      </c>
      <c r="BB71" s="36">
        <f t="shared" si="455"/>
        <v>0</v>
      </c>
      <c r="BD71" s="29" t="str">
        <f t="shared" si="348"/>
        <v>009/2010</v>
      </c>
      <c r="BE71" s="36">
        <f t="shared" si="503"/>
        <v>1.9910410500000002</v>
      </c>
      <c r="BF71" s="36">
        <f t="shared" si="503"/>
        <v>1.9910410500000002</v>
      </c>
      <c r="BG71" s="36">
        <f t="shared" si="503"/>
        <v>1.9910410500000002</v>
      </c>
      <c r="BH71" s="36">
        <f t="shared" si="503"/>
        <v>1.9910410500000002</v>
      </c>
      <c r="BI71" s="36">
        <f t="shared" si="503"/>
        <v>1.9910410500000002</v>
      </c>
      <c r="BJ71" s="36">
        <f t="shared" si="503"/>
        <v>1.9910410500000002</v>
      </c>
      <c r="BK71" s="36">
        <f t="shared" si="503"/>
        <v>1.9910410500000002</v>
      </c>
      <c r="BL71" s="36">
        <f t="shared" si="503"/>
        <v>1.9910410500000002</v>
      </c>
      <c r="BM71" s="36">
        <f t="shared" si="503"/>
        <v>1.9910410500000002</v>
      </c>
      <c r="BN71" s="36">
        <f t="shared" si="503"/>
        <v>1.9910410500000002</v>
      </c>
      <c r="BO71" s="36">
        <f t="shared" si="503"/>
        <v>1.9910410500000002</v>
      </c>
      <c r="BP71" s="36">
        <f t="shared" si="503"/>
        <v>1.9910410500000002</v>
      </c>
      <c r="BQ71" s="36">
        <f t="shared" si="503"/>
        <v>1.9910410500000002</v>
      </c>
      <c r="BR71" s="36">
        <f t="shared" si="503"/>
        <v>1.9910410500000002</v>
      </c>
      <c r="BS71" s="36">
        <f t="shared" si="503"/>
        <v>1.9910410500000002</v>
      </c>
      <c r="BT71" s="36">
        <f t="shared" si="503"/>
        <v>1.9910410500000002</v>
      </c>
      <c r="BU71" s="36">
        <f t="shared" si="453"/>
        <v>1.9910410500000002</v>
      </c>
      <c r="BV71" s="36">
        <f t="shared" si="453"/>
        <v>1.9910410500000002</v>
      </c>
      <c r="BW71" s="36">
        <f t="shared" si="453"/>
        <v>1.9910410500000002</v>
      </c>
      <c r="BX71" s="36">
        <f t="shared" si="453"/>
        <v>1.9910410500000002</v>
      </c>
      <c r="BY71" s="36">
        <f t="shared" si="453"/>
        <v>1.9910410500000002</v>
      </c>
      <c r="BZ71" s="36">
        <f t="shared" si="453"/>
        <v>1.9910410500000002</v>
      </c>
      <c r="CA71" s="36">
        <f t="shared" si="453"/>
        <v>1.9910410500000002</v>
      </c>
      <c r="CB71" s="36">
        <f t="shared" si="453"/>
        <v>1.9910410500000002</v>
      </c>
      <c r="CC71" s="36">
        <f t="shared" si="453"/>
        <v>1.9910410500000002</v>
      </c>
      <c r="CD71" s="36">
        <f t="shared" si="453"/>
        <v>1.9910410500000002</v>
      </c>
      <c r="CE71" s="36">
        <f t="shared" si="453"/>
        <v>1.9910410500000002</v>
      </c>
      <c r="CF71" s="36">
        <f t="shared" si="453"/>
        <v>1.9910410500000002</v>
      </c>
      <c r="CG71" s="36">
        <f t="shared" si="453"/>
        <v>1.9910410500000002</v>
      </c>
      <c r="CH71" s="36">
        <f t="shared" si="453"/>
        <v>1.9910410500000002</v>
      </c>
      <c r="CI71" s="36">
        <f t="shared" si="453"/>
        <v>1.9910410500000002</v>
      </c>
      <c r="CJ71" s="36">
        <f t="shared" si="450"/>
        <v>1.9910410500000002</v>
      </c>
      <c r="CK71" s="36">
        <f t="shared" si="450"/>
        <v>1.9910410500000002</v>
      </c>
      <c r="CL71" s="36">
        <f t="shared" si="450"/>
        <v>1.9910410500000002</v>
      </c>
      <c r="CM71" s="36">
        <f t="shared" si="450"/>
        <v>1.9910410500000002</v>
      </c>
      <c r="CN71" s="36">
        <f t="shared" si="450"/>
        <v>1.9910410500000002</v>
      </c>
      <c r="CO71" s="36">
        <f t="shared" si="450"/>
        <v>1.9910410500000002</v>
      </c>
      <c r="CP71" s="36">
        <f t="shared" si="450"/>
        <v>1.9910410500000002</v>
      </c>
      <c r="CQ71" s="36">
        <f t="shared" si="450"/>
        <v>1.9910410500000002</v>
      </c>
      <c r="CR71" s="36">
        <f t="shared" si="450"/>
        <v>1.9910410500000002</v>
      </c>
      <c r="CS71" s="36">
        <f t="shared" si="450"/>
        <v>1.9910410500000002</v>
      </c>
      <c r="CT71" s="36">
        <f t="shared" si="450"/>
        <v>1.9910410500000002</v>
      </c>
      <c r="CU71" s="36">
        <f t="shared" si="450"/>
        <v>1.9910410500000002</v>
      </c>
      <c r="CV71" s="36">
        <f t="shared" si="450"/>
        <v>1.9910410500000002</v>
      </c>
      <c r="CW71" s="36">
        <f t="shared" si="450"/>
        <v>1.9910410500000002</v>
      </c>
      <c r="CX71" s="36">
        <f t="shared" si="450"/>
        <v>1.9910410500000002</v>
      </c>
      <c r="CY71" s="36">
        <f t="shared" si="450"/>
        <v>1.9910410500000002</v>
      </c>
      <c r="CZ71" s="36">
        <f t="shared" ref="CZ71:DO86" si="505">SUMIFS($GM71:$WE71,$GM$29:$WE$29,CZ$29)</f>
        <v>1.9910410500000002</v>
      </c>
      <c r="DA71" s="36">
        <f t="shared" si="505"/>
        <v>1.9910410500000002</v>
      </c>
      <c r="DB71" s="36">
        <f t="shared" si="505"/>
        <v>1.9910410500000002</v>
      </c>
      <c r="DC71" s="36">
        <f t="shared" si="505"/>
        <v>1.9910410500000002</v>
      </c>
      <c r="DD71" s="36">
        <f t="shared" si="505"/>
        <v>1.9910410500000002</v>
      </c>
      <c r="DE71" s="36">
        <f t="shared" si="505"/>
        <v>1.9910410500000002</v>
      </c>
      <c r="DF71" s="36">
        <f t="shared" si="505"/>
        <v>1.9910410500000002</v>
      </c>
      <c r="DG71" s="36">
        <f t="shared" si="505"/>
        <v>1.9910410500000002</v>
      </c>
      <c r="DH71" s="36">
        <f t="shared" si="505"/>
        <v>1.9910410500000002</v>
      </c>
      <c r="DI71" s="36">
        <f t="shared" si="505"/>
        <v>1.9910410500000002</v>
      </c>
      <c r="DJ71" s="36">
        <f t="shared" si="505"/>
        <v>1.9910410500000002</v>
      </c>
      <c r="DK71" s="36">
        <f t="shared" si="505"/>
        <v>1.9910410500000002</v>
      </c>
      <c r="DL71" s="36">
        <f t="shared" si="505"/>
        <v>1.9910410500000002</v>
      </c>
      <c r="DM71" s="36">
        <f t="shared" si="505"/>
        <v>1.9910410500000002</v>
      </c>
      <c r="DN71" s="36">
        <f t="shared" si="505"/>
        <v>1.9910410500000002</v>
      </c>
      <c r="DO71" s="36">
        <f t="shared" si="505"/>
        <v>1.9910410500000002</v>
      </c>
      <c r="DP71" s="36">
        <f t="shared" ref="DP71:DQ89" si="506">SUMIFS($GM71:$WE71,$GM$29:$WE$29,DP$29)</f>
        <v>1.9910410500000002</v>
      </c>
      <c r="DQ71" s="36">
        <f t="shared" si="506"/>
        <v>0.25690852258064512</v>
      </c>
      <c r="DR71" s="36">
        <f t="shared" si="456"/>
        <v>0</v>
      </c>
      <c r="DS71" s="36">
        <f t="shared" si="456"/>
        <v>0</v>
      </c>
      <c r="DT71" s="36">
        <f t="shared" si="456"/>
        <v>0</v>
      </c>
      <c r="DU71" s="36">
        <f t="shared" si="456"/>
        <v>0</v>
      </c>
      <c r="DV71" s="36">
        <f t="shared" si="456"/>
        <v>0</v>
      </c>
      <c r="DW71" s="36">
        <f t="shared" si="456"/>
        <v>0</v>
      </c>
      <c r="DX71" s="36">
        <f t="shared" si="456"/>
        <v>0</v>
      </c>
      <c r="DY71" s="36">
        <f t="shared" si="456"/>
        <v>0</v>
      </c>
      <c r="DZ71" s="36">
        <f t="shared" si="456"/>
        <v>0</v>
      </c>
      <c r="EA71" s="36">
        <f t="shared" si="456"/>
        <v>0</v>
      </c>
      <c r="EB71" s="36">
        <f t="shared" si="456"/>
        <v>0</v>
      </c>
      <c r="EC71" s="36">
        <f t="shared" si="456"/>
        <v>0</v>
      </c>
      <c r="ED71" s="36">
        <f t="shared" si="456"/>
        <v>0</v>
      </c>
      <c r="EE71" s="36">
        <f t="shared" si="456"/>
        <v>0</v>
      </c>
      <c r="EF71" s="36">
        <f t="shared" si="456"/>
        <v>0</v>
      </c>
      <c r="EG71" s="36">
        <f t="shared" si="502"/>
        <v>0</v>
      </c>
      <c r="EH71" s="36">
        <f t="shared" si="502"/>
        <v>0</v>
      </c>
      <c r="EI71" s="36">
        <f t="shared" si="502"/>
        <v>0</v>
      </c>
      <c r="EJ71" s="36">
        <f t="shared" si="502"/>
        <v>0</v>
      </c>
      <c r="EK71" s="36">
        <f t="shared" si="502"/>
        <v>0</v>
      </c>
      <c r="EL71" s="36">
        <f t="shared" si="502"/>
        <v>0</v>
      </c>
      <c r="EM71" s="36">
        <f t="shared" si="502"/>
        <v>0</v>
      </c>
      <c r="EN71" s="36">
        <f t="shared" si="502"/>
        <v>0</v>
      </c>
      <c r="EO71" s="36">
        <f t="shared" si="502"/>
        <v>0</v>
      </c>
      <c r="EP71" s="36">
        <f t="shared" si="502"/>
        <v>0</v>
      </c>
      <c r="EQ71" s="36">
        <f t="shared" si="502"/>
        <v>0</v>
      </c>
      <c r="ER71" s="36">
        <f t="shared" si="502"/>
        <v>0</v>
      </c>
      <c r="ES71" s="36">
        <f t="shared" si="502"/>
        <v>0</v>
      </c>
      <c r="ET71" s="36">
        <f t="shared" si="502"/>
        <v>0</v>
      </c>
      <c r="EU71" s="36">
        <f t="shared" si="502"/>
        <v>0</v>
      </c>
      <c r="EV71" s="36">
        <f t="shared" si="502"/>
        <v>0</v>
      </c>
      <c r="EW71" s="36">
        <f t="shared" si="499"/>
        <v>0</v>
      </c>
      <c r="EX71" s="36">
        <f t="shared" si="499"/>
        <v>0</v>
      </c>
      <c r="EY71" s="36">
        <f t="shared" si="499"/>
        <v>0</v>
      </c>
      <c r="EZ71" s="36">
        <f t="shared" si="499"/>
        <v>0</v>
      </c>
      <c r="FA71" s="36">
        <f t="shared" si="499"/>
        <v>0</v>
      </c>
      <c r="FB71" s="36">
        <f t="shared" si="499"/>
        <v>0</v>
      </c>
      <c r="FC71" s="36">
        <f t="shared" si="499"/>
        <v>0</v>
      </c>
      <c r="FD71" s="36">
        <f t="shared" si="499"/>
        <v>0</v>
      </c>
      <c r="FE71" s="36">
        <f t="shared" si="499"/>
        <v>0</v>
      </c>
      <c r="FF71" s="36">
        <f t="shared" si="499"/>
        <v>0</v>
      </c>
      <c r="FG71" s="36">
        <f t="shared" si="499"/>
        <v>0</v>
      </c>
      <c r="FH71" s="36">
        <f t="shared" si="499"/>
        <v>0</v>
      </c>
      <c r="FI71" s="36">
        <f t="shared" si="499"/>
        <v>0</v>
      </c>
      <c r="FJ71" s="36">
        <f t="shared" si="499"/>
        <v>0</v>
      </c>
      <c r="FK71" s="36">
        <f t="shared" si="499"/>
        <v>0</v>
      </c>
      <c r="FL71" s="36">
        <f t="shared" si="499"/>
        <v>0</v>
      </c>
      <c r="FM71" s="36">
        <f t="shared" si="500"/>
        <v>0</v>
      </c>
      <c r="FN71" s="36">
        <f t="shared" si="500"/>
        <v>0</v>
      </c>
      <c r="FO71" s="36">
        <f t="shared" si="500"/>
        <v>0</v>
      </c>
      <c r="FP71" s="36">
        <f t="shared" si="500"/>
        <v>0</v>
      </c>
      <c r="FQ71" s="36">
        <f t="shared" si="500"/>
        <v>0</v>
      </c>
      <c r="FR71" s="36">
        <f t="shared" si="500"/>
        <v>0</v>
      </c>
      <c r="FS71" s="36">
        <f t="shared" si="500"/>
        <v>0</v>
      </c>
      <c r="FT71" s="36">
        <f t="shared" si="500"/>
        <v>0</v>
      </c>
      <c r="FU71" s="36">
        <f t="shared" si="500"/>
        <v>0</v>
      </c>
      <c r="FV71" s="36">
        <f t="shared" si="500"/>
        <v>0</v>
      </c>
      <c r="FW71" s="36">
        <f t="shared" si="500"/>
        <v>0</v>
      </c>
      <c r="FX71" s="36">
        <f t="shared" si="500"/>
        <v>0</v>
      </c>
      <c r="FY71" s="36">
        <f t="shared" si="500"/>
        <v>0</v>
      </c>
      <c r="FZ71" s="36">
        <f t="shared" si="500"/>
        <v>0</v>
      </c>
      <c r="GA71" s="36">
        <f t="shared" si="500"/>
        <v>0</v>
      </c>
      <c r="GB71" s="36">
        <f t="shared" si="501"/>
        <v>0</v>
      </c>
      <c r="GC71" s="36">
        <f t="shared" si="501"/>
        <v>0</v>
      </c>
      <c r="GD71" s="36">
        <f t="shared" si="501"/>
        <v>0</v>
      </c>
      <c r="GE71" s="36">
        <f t="shared" si="501"/>
        <v>0</v>
      </c>
      <c r="GF71" s="36">
        <f t="shared" si="501"/>
        <v>0</v>
      </c>
      <c r="GG71" s="36">
        <f t="shared" si="501"/>
        <v>0</v>
      </c>
      <c r="GH71" s="36">
        <f t="shared" si="501"/>
        <v>0</v>
      </c>
      <c r="GI71" s="36">
        <f t="shared" si="501"/>
        <v>0</v>
      </c>
      <c r="GJ71" s="36">
        <f t="shared" si="501"/>
        <v>0</v>
      </c>
      <c r="GL71" s="29" t="str">
        <f t="shared" si="350"/>
        <v>009/2010</v>
      </c>
      <c r="GM71" s="263">
        <f t="shared" si="423"/>
        <v>0.66368035000000003</v>
      </c>
      <c r="GN71" s="263">
        <f t="shared" si="423"/>
        <v>0.66368035000000003</v>
      </c>
      <c r="GO71" s="263">
        <f t="shared" si="423"/>
        <v>0.66368035000000003</v>
      </c>
      <c r="GP71" s="263">
        <f t="shared" ref="GM71:HA89" si="507">((IF(AND(GP$24&gt;=$Q71,GP$25&lt;=$R71),GP$27,IF(AND(GP$25&gt;$Q71,GP$24&lt;$R71),(MIN(GP$25,$R71)-MAX(GP$24,$Q71)+1),0))/GP$27)*($H71/12)/1000000)+((IF(AND(GP$24&gt;=$Q71,GP$25&lt;=$R71),GP$27,IF(AND(GP$25&gt;$Q71,GP$24&lt;$R71),(MIN(GP$25,$R71)-MAX(GP$24,$Q71)+1),0))/GP$27)*($G71/12)/1000000)</f>
        <v>0.66368035000000003</v>
      </c>
      <c r="GQ71" s="263">
        <f t="shared" si="507"/>
        <v>0.66368035000000003</v>
      </c>
      <c r="GR71" s="263">
        <f t="shared" si="507"/>
        <v>0.66368035000000003</v>
      </c>
      <c r="GS71" s="263">
        <f t="shared" si="507"/>
        <v>0.66368035000000003</v>
      </c>
      <c r="GT71" s="263">
        <f t="shared" si="507"/>
        <v>0.66368035000000003</v>
      </c>
      <c r="GU71" s="263">
        <f t="shared" si="507"/>
        <v>0.66368035000000003</v>
      </c>
      <c r="GV71" s="263">
        <f t="shared" si="507"/>
        <v>0.66368035000000003</v>
      </c>
      <c r="GW71" s="263">
        <f t="shared" si="507"/>
        <v>0.66368035000000003</v>
      </c>
      <c r="GX71" s="263">
        <f t="shared" si="507"/>
        <v>0.66368035000000003</v>
      </c>
      <c r="GY71" s="471">
        <f t="shared" si="474"/>
        <v>0.66368035000000003</v>
      </c>
      <c r="GZ71" s="471">
        <f t="shared" si="474"/>
        <v>0.66368035000000003</v>
      </c>
      <c r="HA71" s="471">
        <f t="shared" si="474"/>
        <v>0.66368035000000003</v>
      </c>
      <c r="HB71" s="471">
        <f t="shared" si="474"/>
        <v>0.66368035000000003</v>
      </c>
      <c r="HC71" s="471">
        <f t="shared" si="474"/>
        <v>0.66368035000000003</v>
      </c>
      <c r="HD71" s="471">
        <f t="shared" si="474"/>
        <v>0.66368035000000003</v>
      </c>
      <c r="HE71" s="471">
        <f t="shared" si="474"/>
        <v>0.66368035000000003</v>
      </c>
      <c r="HF71" s="471">
        <f t="shared" si="474"/>
        <v>0.66368035000000003</v>
      </c>
      <c r="HG71" s="471">
        <f t="shared" si="474"/>
        <v>0.66368035000000003</v>
      </c>
      <c r="HH71" s="471">
        <f t="shared" si="474"/>
        <v>0.66368035000000003</v>
      </c>
      <c r="HI71" s="471">
        <f t="shared" si="474"/>
        <v>0.66368035000000003</v>
      </c>
      <c r="HJ71" s="471">
        <f t="shared" si="474"/>
        <v>0.66368035000000003</v>
      </c>
      <c r="HK71" s="471">
        <f t="shared" si="474"/>
        <v>0.66368035000000003</v>
      </c>
      <c r="HL71" s="471">
        <f t="shared" si="474"/>
        <v>0.66368035000000003</v>
      </c>
      <c r="HM71" s="471">
        <f t="shared" si="474"/>
        <v>0.66368035000000003</v>
      </c>
      <c r="HN71" s="471">
        <f t="shared" si="474"/>
        <v>0.66368035000000003</v>
      </c>
      <c r="HO71" s="471">
        <f t="shared" si="475"/>
        <v>0.66368035000000003</v>
      </c>
      <c r="HP71" s="471">
        <f t="shared" si="475"/>
        <v>0.66368035000000003</v>
      </c>
      <c r="HQ71" s="471">
        <f t="shared" si="475"/>
        <v>0.66368035000000003</v>
      </c>
      <c r="HR71" s="471">
        <f t="shared" si="475"/>
        <v>0.66368035000000003</v>
      </c>
      <c r="HS71" s="471">
        <f t="shared" si="475"/>
        <v>0.66368035000000003</v>
      </c>
      <c r="HT71" s="471">
        <f t="shared" si="475"/>
        <v>0.66368035000000003</v>
      </c>
      <c r="HU71" s="471">
        <f t="shared" si="475"/>
        <v>0.66368035000000003</v>
      </c>
      <c r="HV71" s="471">
        <f t="shared" si="475"/>
        <v>0.66368035000000003</v>
      </c>
      <c r="HW71" s="471">
        <f t="shared" si="475"/>
        <v>0.66368035000000003</v>
      </c>
      <c r="HX71" s="471">
        <f t="shared" si="475"/>
        <v>0.66368035000000003</v>
      </c>
      <c r="HY71" s="471">
        <f t="shared" si="475"/>
        <v>0.66368035000000003</v>
      </c>
      <c r="HZ71" s="471">
        <f t="shared" si="475"/>
        <v>0.66368035000000003</v>
      </c>
      <c r="IA71" s="471">
        <f t="shared" si="475"/>
        <v>0.66368035000000003</v>
      </c>
      <c r="IB71" s="471">
        <f t="shared" si="475"/>
        <v>0.66368035000000003</v>
      </c>
      <c r="IC71" s="471">
        <f t="shared" si="475"/>
        <v>0.66368035000000003</v>
      </c>
      <c r="ID71" s="471">
        <f t="shared" si="475"/>
        <v>0.66368035000000003</v>
      </c>
      <c r="IE71" s="471">
        <f t="shared" si="476"/>
        <v>0.66368035000000003</v>
      </c>
      <c r="IF71" s="471">
        <f t="shared" si="476"/>
        <v>0.66368035000000003</v>
      </c>
      <c r="IG71" s="471">
        <f t="shared" si="476"/>
        <v>0.66368035000000003</v>
      </c>
      <c r="IH71" s="471">
        <f t="shared" si="476"/>
        <v>0.66368035000000003</v>
      </c>
      <c r="II71" s="471">
        <f t="shared" si="476"/>
        <v>0.66368035000000003</v>
      </c>
      <c r="IJ71" s="471">
        <f t="shared" si="476"/>
        <v>0.66368035000000003</v>
      </c>
      <c r="IK71" s="471">
        <f t="shared" si="476"/>
        <v>0.66368035000000003</v>
      </c>
      <c r="IL71" s="471">
        <f t="shared" si="476"/>
        <v>0.66368035000000003</v>
      </c>
      <c r="IM71" s="471">
        <f t="shared" si="476"/>
        <v>0.66368035000000003</v>
      </c>
      <c r="IN71" s="471">
        <f t="shared" si="476"/>
        <v>0.66368035000000003</v>
      </c>
      <c r="IO71" s="471">
        <f t="shared" si="476"/>
        <v>0.66368035000000003</v>
      </c>
      <c r="IP71" s="471">
        <f t="shared" si="476"/>
        <v>0.66368035000000003</v>
      </c>
      <c r="IQ71" s="471">
        <f t="shared" si="476"/>
        <v>0.66368035000000003</v>
      </c>
      <c r="IR71" s="471">
        <f t="shared" si="476"/>
        <v>0.66368035000000003</v>
      </c>
      <c r="IS71" s="471">
        <f t="shared" si="476"/>
        <v>0.66368035000000003</v>
      </c>
      <c r="IT71" s="471">
        <f t="shared" si="476"/>
        <v>0.66368035000000003</v>
      </c>
      <c r="IU71" s="471">
        <f t="shared" si="477"/>
        <v>0.66368035000000003</v>
      </c>
      <c r="IV71" s="471">
        <f t="shared" si="477"/>
        <v>0.66368035000000003</v>
      </c>
      <c r="IW71" s="471">
        <f t="shared" si="477"/>
        <v>0.66368035000000003</v>
      </c>
      <c r="IX71" s="471">
        <f t="shared" si="477"/>
        <v>0.66368035000000003</v>
      </c>
      <c r="IY71" s="471">
        <f t="shared" si="477"/>
        <v>0.66368035000000003</v>
      </c>
      <c r="IZ71" s="471">
        <f t="shared" si="477"/>
        <v>0.66368035000000003</v>
      </c>
      <c r="JA71" s="471">
        <f t="shared" si="477"/>
        <v>0.66368035000000003</v>
      </c>
      <c r="JB71" s="471">
        <f t="shared" si="477"/>
        <v>0.66368035000000003</v>
      </c>
      <c r="JC71" s="471">
        <f t="shared" si="477"/>
        <v>0.66368035000000003</v>
      </c>
      <c r="JD71" s="471">
        <f t="shared" si="477"/>
        <v>0.66368035000000003</v>
      </c>
      <c r="JE71" s="471">
        <f t="shared" si="477"/>
        <v>0.66368035000000003</v>
      </c>
      <c r="JF71" s="471">
        <f t="shared" si="477"/>
        <v>0.66368035000000003</v>
      </c>
      <c r="JG71" s="471">
        <f t="shared" si="477"/>
        <v>0.66368035000000003</v>
      </c>
      <c r="JH71" s="471">
        <f t="shared" si="477"/>
        <v>0.66368035000000003</v>
      </c>
      <c r="JI71" s="471">
        <f t="shared" si="477"/>
        <v>0.66368035000000003</v>
      </c>
      <c r="JJ71" s="471">
        <f t="shared" si="477"/>
        <v>0.66368035000000003</v>
      </c>
      <c r="JK71" s="471">
        <f t="shared" si="478"/>
        <v>0.66368035000000003</v>
      </c>
      <c r="JL71" s="471">
        <f t="shared" si="478"/>
        <v>0.66368035000000003</v>
      </c>
      <c r="JM71" s="471">
        <f t="shared" si="478"/>
        <v>0.66368035000000003</v>
      </c>
      <c r="JN71" s="471">
        <f t="shared" si="478"/>
        <v>0.66368035000000003</v>
      </c>
      <c r="JO71" s="471">
        <f t="shared" si="478"/>
        <v>0.66368035000000003</v>
      </c>
      <c r="JP71" s="471">
        <f t="shared" si="478"/>
        <v>0.66368035000000003</v>
      </c>
      <c r="JQ71" s="471">
        <f t="shared" si="478"/>
        <v>0.66368035000000003</v>
      </c>
      <c r="JR71" s="471">
        <f t="shared" si="478"/>
        <v>0.66368035000000003</v>
      </c>
      <c r="JS71" s="471">
        <f t="shared" si="478"/>
        <v>0.66368035000000003</v>
      </c>
      <c r="JT71" s="471">
        <f t="shared" si="478"/>
        <v>0.66368035000000003</v>
      </c>
      <c r="JU71" s="471">
        <f t="shared" si="478"/>
        <v>0.66368035000000003</v>
      </c>
      <c r="JV71" s="471">
        <f t="shared" si="478"/>
        <v>0.66368035000000003</v>
      </c>
      <c r="JW71" s="471">
        <f t="shared" si="478"/>
        <v>0.66368035000000003</v>
      </c>
      <c r="JX71" s="471">
        <f t="shared" si="478"/>
        <v>0.66368035000000003</v>
      </c>
      <c r="JY71" s="471">
        <f t="shared" si="478"/>
        <v>0.66368035000000003</v>
      </c>
      <c r="JZ71" s="471">
        <f t="shared" si="478"/>
        <v>0.66368035000000003</v>
      </c>
      <c r="KA71" s="471">
        <f t="shared" si="479"/>
        <v>0.66368035000000003</v>
      </c>
      <c r="KB71" s="471">
        <f t="shared" si="479"/>
        <v>0.66368035000000003</v>
      </c>
      <c r="KC71" s="471">
        <f t="shared" si="479"/>
        <v>0.66368035000000003</v>
      </c>
      <c r="KD71" s="471">
        <f t="shared" si="479"/>
        <v>0.66368035000000003</v>
      </c>
      <c r="KE71" s="471">
        <f t="shared" si="479"/>
        <v>0.66368035000000003</v>
      </c>
      <c r="KF71" s="471">
        <f t="shared" si="479"/>
        <v>0.66368035000000003</v>
      </c>
      <c r="KG71" s="471">
        <f t="shared" si="479"/>
        <v>0.66368035000000003</v>
      </c>
      <c r="KH71" s="471">
        <f t="shared" si="479"/>
        <v>0.66368035000000003</v>
      </c>
      <c r="KI71" s="471">
        <f t="shared" si="479"/>
        <v>0.66368035000000003</v>
      </c>
      <c r="KJ71" s="471">
        <f t="shared" si="479"/>
        <v>0.66368035000000003</v>
      </c>
      <c r="KK71" s="471">
        <f t="shared" si="479"/>
        <v>0.66368035000000003</v>
      </c>
      <c r="KL71" s="471">
        <f t="shared" si="479"/>
        <v>0.66368035000000003</v>
      </c>
      <c r="KM71" s="471">
        <f t="shared" si="479"/>
        <v>0.66368035000000003</v>
      </c>
      <c r="KN71" s="471">
        <f t="shared" si="479"/>
        <v>0.66368035000000003</v>
      </c>
      <c r="KO71" s="471">
        <f t="shared" si="479"/>
        <v>0.66368035000000003</v>
      </c>
      <c r="KP71" s="471">
        <f t="shared" si="479"/>
        <v>0.66368035000000003</v>
      </c>
      <c r="KQ71" s="471">
        <f t="shared" si="480"/>
        <v>0.66368035000000003</v>
      </c>
      <c r="KR71" s="471">
        <f t="shared" si="480"/>
        <v>0.66368035000000003</v>
      </c>
      <c r="KS71" s="471">
        <f t="shared" si="480"/>
        <v>0.66368035000000003</v>
      </c>
      <c r="KT71" s="471">
        <f t="shared" si="480"/>
        <v>0.66368035000000003</v>
      </c>
      <c r="KU71" s="471">
        <f t="shared" si="480"/>
        <v>0.66368035000000003</v>
      </c>
      <c r="KV71" s="471">
        <f t="shared" si="480"/>
        <v>0.66368035000000003</v>
      </c>
      <c r="KW71" s="471">
        <f t="shared" si="480"/>
        <v>0.66368035000000003</v>
      </c>
      <c r="KX71" s="471">
        <f t="shared" si="480"/>
        <v>0.66368035000000003</v>
      </c>
      <c r="KY71" s="471">
        <f t="shared" si="480"/>
        <v>0.66368035000000003</v>
      </c>
      <c r="KZ71" s="471">
        <f t="shared" si="480"/>
        <v>0.66368035000000003</v>
      </c>
      <c r="LA71" s="471">
        <f t="shared" si="480"/>
        <v>0.66368035000000003</v>
      </c>
      <c r="LB71" s="471">
        <f t="shared" si="480"/>
        <v>0.66368035000000003</v>
      </c>
      <c r="LC71" s="471">
        <f t="shared" si="480"/>
        <v>0.66368035000000003</v>
      </c>
      <c r="LD71" s="471">
        <f t="shared" si="480"/>
        <v>0.66368035000000003</v>
      </c>
      <c r="LE71" s="471">
        <f t="shared" si="480"/>
        <v>0.66368035000000003</v>
      </c>
      <c r="LF71" s="471">
        <f t="shared" si="480"/>
        <v>0.66368035000000003</v>
      </c>
      <c r="LG71" s="471">
        <f t="shared" si="481"/>
        <v>0.66368035000000003</v>
      </c>
      <c r="LH71" s="471">
        <f t="shared" si="481"/>
        <v>0.66368035000000003</v>
      </c>
      <c r="LI71" s="471">
        <f t="shared" si="481"/>
        <v>0.66368035000000003</v>
      </c>
      <c r="LJ71" s="471">
        <f t="shared" si="481"/>
        <v>0.66368035000000003</v>
      </c>
      <c r="LK71" s="471">
        <f t="shared" si="481"/>
        <v>0.66368035000000003</v>
      </c>
      <c r="LL71" s="471">
        <f t="shared" si="481"/>
        <v>0.66368035000000003</v>
      </c>
      <c r="LM71" s="471">
        <f t="shared" si="481"/>
        <v>0.66368035000000003</v>
      </c>
      <c r="LN71" s="471">
        <f t="shared" si="481"/>
        <v>0.66368035000000003</v>
      </c>
      <c r="LO71" s="471">
        <f t="shared" si="481"/>
        <v>0.66368035000000003</v>
      </c>
      <c r="LP71" s="471">
        <f t="shared" si="481"/>
        <v>0.66368035000000003</v>
      </c>
      <c r="LQ71" s="471">
        <f t="shared" si="481"/>
        <v>0.66368035000000003</v>
      </c>
      <c r="LR71" s="471">
        <f t="shared" si="481"/>
        <v>0.66368035000000003</v>
      </c>
      <c r="LS71" s="471">
        <f t="shared" si="481"/>
        <v>0.66368035000000003</v>
      </c>
      <c r="LT71" s="471">
        <f t="shared" si="481"/>
        <v>0.66368035000000003</v>
      </c>
      <c r="LU71" s="471">
        <f t="shared" si="481"/>
        <v>0.66368035000000003</v>
      </c>
      <c r="LV71" s="471">
        <f t="shared" si="481"/>
        <v>0.66368035000000003</v>
      </c>
      <c r="LW71" s="471">
        <f t="shared" si="482"/>
        <v>0.66368035000000003</v>
      </c>
      <c r="LX71" s="471">
        <f t="shared" si="482"/>
        <v>0.66368035000000003</v>
      </c>
      <c r="LY71" s="471">
        <f t="shared" si="482"/>
        <v>0.66368035000000003</v>
      </c>
      <c r="LZ71" s="471">
        <f t="shared" si="482"/>
        <v>0.66368035000000003</v>
      </c>
      <c r="MA71" s="471">
        <f t="shared" si="482"/>
        <v>0.66368035000000003</v>
      </c>
      <c r="MB71" s="471">
        <f t="shared" si="482"/>
        <v>0.66368035000000003</v>
      </c>
      <c r="MC71" s="471">
        <f t="shared" si="482"/>
        <v>0.66368035000000003</v>
      </c>
      <c r="MD71" s="471">
        <f t="shared" si="482"/>
        <v>0.66368035000000003</v>
      </c>
      <c r="ME71" s="471">
        <f t="shared" si="482"/>
        <v>0.66368035000000003</v>
      </c>
      <c r="MF71" s="471">
        <f t="shared" si="482"/>
        <v>0.66368035000000003</v>
      </c>
      <c r="MG71" s="471">
        <f t="shared" si="482"/>
        <v>0.66368035000000003</v>
      </c>
      <c r="MH71" s="471">
        <f t="shared" si="482"/>
        <v>0.66368035000000003</v>
      </c>
      <c r="MI71" s="471">
        <f t="shared" si="482"/>
        <v>0.66368035000000003</v>
      </c>
      <c r="MJ71" s="471">
        <f t="shared" si="482"/>
        <v>0.66368035000000003</v>
      </c>
      <c r="MK71" s="471">
        <f t="shared" si="482"/>
        <v>0.66368035000000003</v>
      </c>
      <c r="ML71" s="471">
        <f t="shared" si="482"/>
        <v>0.66368035000000003</v>
      </c>
      <c r="MM71" s="471">
        <f t="shared" si="483"/>
        <v>0.66368035000000003</v>
      </c>
      <c r="MN71" s="471">
        <f t="shared" si="483"/>
        <v>0.66368035000000003</v>
      </c>
      <c r="MO71" s="471">
        <f t="shared" si="483"/>
        <v>0.66368035000000003</v>
      </c>
      <c r="MP71" s="471">
        <f t="shared" si="483"/>
        <v>0.66368035000000003</v>
      </c>
      <c r="MQ71" s="471">
        <f t="shared" si="483"/>
        <v>0.66368035000000003</v>
      </c>
      <c r="MR71" s="471">
        <f t="shared" si="483"/>
        <v>0.66368035000000003</v>
      </c>
      <c r="MS71" s="471">
        <f t="shared" si="483"/>
        <v>0.66368035000000003</v>
      </c>
      <c r="MT71" s="471">
        <f t="shared" si="483"/>
        <v>0.66368035000000003</v>
      </c>
      <c r="MU71" s="471">
        <f t="shared" si="483"/>
        <v>0.66368035000000003</v>
      </c>
      <c r="MV71" s="471">
        <f t="shared" si="483"/>
        <v>0.66368035000000003</v>
      </c>
      <c r="MW71" s="471">
        <f t="shared" si="483"/>
        <v>0.66368035000000003</v>
      </c>
      <c r="MX71" s="471">
        <f t="shared" si="483"/>
        <v>0.66368035000000003</v>
      </c>
      <c r="MY71" s="471">
        <f t="shared" si="483"/>
        <v>0.66368035000000003</v>
      </c>
      <c r="MZ71" s="471">
        <f t="shared" si="483"/>
        <v>0.66368035000000003</v>
      </c>
      <c r="NA71" s="471">
        <f t="shared" si="483"/>
        <v>0.66368035000000003</v>
      </c>
      <c r="NB71" s="471">
        <f t="shared" si="483"/>
        <v>0.66368035000000003</v>
      </c>
      <c r="NC71" s="471">
        <f t="shared" si="484"/>
        <v>0.66368035000000003</v>
      </c>
      <c r="ND71" s="471">
        <f t="shared" si="484"/>
        <v>0.66368035000000003</v>
      </c>
      <c r="NE71" s="471">
        <f t="shared" si="484"/>
        <v>0.66368035000000003</v>
      </c>
      <c r="NF71" s="471">
        <f t="shared" si="484"/>
        <v>0.66368035000000003</v>
      </c>
      <c r="NG71" s="471">
        <f t="shared" si="484"/>
        <v>0.66368035000000003</v>
      </c>
      <c r="NH71" s="471">
        <f t="shared" si="484"/>
        <v>0.66368035000000003</v>
      </c>
      <c r="NI71" s="471">
        <f t="shared" si="484"/>
        <v>0.66368035000000003</v>
      </c>
      <c r="NJ71" s="471">
        <f t="shared" si="484"/>
        <v>0.66368035000000003</v>
      </c>
      <c r="NK71" s="471">
        <f t="shared" si="484"/>
        <v>0.66368035000000003</v>
      </c>
      <c r="NL71" s="471">
        <f t="shared" si="484"/>
        <v>0.66368035000000003</v>
      </c>
      <c r="NM71" s="471">
        <f t="shared" si="484"/>
        <v>0.66368035000000003</v>
      </c>
      <c r="NN71" s="471">
        <f t="shared" si="484"/>
        <v>0.66368035000000003</v>
      </c>
      <c r="NO71" s="471">
        <f t="shared" si="484"/>
        <v>0.66368035000000003</v>
      </c>
      <c r="NP71" s="471">
        <f t="shared" si="484"/>
        <v>0.66368035000000003</v>
      </c>
      <c r="NQ71" s="471">
        <f t="shared" si="484"/>
        <v>0.66368035000000003</v>
      </c>
      <c r="NR71" s="471">
        <f t="shared" si="484"/>
        <v>0.66368035000000003</v>
      </c>
      <c r="NS71" s="471">
        <f t="shared" si="485"/>
        <v>0.66368035000000003</v>
      </c>
      <c r="NT71" s="471">
        <f t="shared" si="485"/>
        <v>0.66368035000000003</v>
      </c>
      <c r="NU71" s="471">
        <f t="shared" si="485"/>
        <v>0.66368035000000003</v>
      </c>
      <c r="NV71" s="471">
        <f t="shared" si="485"/>
        <v>0.66368035000000003</v>
      </c>
      <c r="NW71" s="471">
        <f t="shared" si="485"/>
        <v>0.25690852258064512</v>
      </c>
      <c r="NX71" s="471">
        <f t="shared" si="485"/>
        <v>0</v>
      </c>
      <c r="NY71" s="471">
        <f t="shared" si="485"/>
        <v>0</v>
      </c>
      <c r="NZ71" s="471">
        <f t="shared" si="485"/>
        <v>0</v>
      </c>
      <c r="OA71" s="471">
        <f t="shared" si="485"/>
        <v>0</v>
      </c>
      <c r="OB71" s="471">
        <f t="shared" si="485"/>
        <v>0</v>
      </c>
      <c r="OC71" s="471">
        <f t="shared" si="485"/>
        <v>0</v>
      </c>
      <c r="OD71" s="471">
        <f t="shared" si="485"/>
        <v>0</v>
      </c>
      <c r="OE71" s="471">
        <f t="shared" si="485"/>
        <v>0</v>
      </c>
      <c r="OF71" s="471">
        <f t="shared" si="485"/>
        <v>0</v>
      </c>
      <c r="OG71" s="471">
        <f t="shared" si="485"/>
        <v>0</v>
      </c>
      <c r="OH71" s="471">
        <f t="shared" si="485"/>
        <v>0</v>
      </c>
      <c r="OI71" s="471">
        <f t="shared" si="486"/>
        <v>0</v>
      </c>
      <c r="OJ71" s="471">
        <f t="shared" si="486"/>
        <v>0</v>
      </c>
      <c r="OK71" s="471">
        <f t="shared" si="486"/>
        <v>0</v>
      </c>
      <c r="OL71" s="471">
        <f t="shared" si="486"/>
        <v>0</v>
      </c>
      <c r="OM71" s="471">
        <f t="shared" si="486"/>
        <v>0</v>
      </c>
      <c r="ON71" s="471">
        <f t="shared" si="486"/>
        <v>0</v>
      </c>
      <c r="OO71" s="471">
        <f t="shared" si="486"/>
        <v>0</v>
      </c>
      <c r="OP71" s="471">
        <f t="shared" si="486"/>
        <v>0</v>
      </c>
      <c r="OQ71" s="471">
        <f t="shared" si="486"/>
        <v>0</v>
      </c>
      <c r="OR71" s="471">
        <f t="shared" si="486"/>
        <v>0</v>
      </c>
      <c r="OS71" s="471">
        <f t="shared" si="486"/>
        <v>0</v>
      </c>
      <c r="OT71" s="471">
        <f t="shared" si="486"/>
        <v>0</v>
      </c>
      <c r="OU71" s="471">
        <f t="shared" si="486"/>
        <v>0</v>
      </c>
      <c r="OV71" s="471">
        <f t="shared" si="486"/>
        <v>0</v>
      </c>
      <c r="OW71" s="471">
        <f t="shared" si="486"/>
        <v>0</v>
      </c>
      <c r="OX71" s="471">
        <f t="shared" si="486"/>
        <v>0</v>
      </c>
      <c r="OY71" s="471">
        <f t="shared" si="487"/>
        <v>0</v>
      </c>
      <c r="OZ71" s="471">
        <f t="shared" si="487"/>
        <v>0</v>
      </c>
      <c r="PA71" s="471">
        <f t="shared" si="487"/>
        <v>0</v>
      </c>
      <c r="PB71" s="471">
        <f t="shared" si="487"/>
        <v>0</v>
      </c>
      <c r="PC71" s="471">
        <f t="shared" si="487"/>
        <v>0</v>
      </c>
      <c r="PD71" s="471">
        <f t="shared" si="487"/>
        <v>0</v>
      </c>
      <c r="PE71" s="471">
        <f t="shared" si="487"/>
        <v>0</v>
      </c>
      <c r="PF71" s="471">
        <f t="shared" si="487"/>
        <v>0</v>
      </c>
      <c r="PG71" s="471">
        <f t="shared" si="487"/>
        <v>0</v>
      </c>
      <c r="PH71" s="471">
        <f t="shared" si="487"/>
        <v>0</v>
      </c>
      <c r="PI71" s="471">
        <f t="shared" si="487"/>
        <v>0</v>
      </c>
      <c r="PJ71" s="471">
        <f t="shared" si="487"/>
        <v>0</v>
      </c>
      <c r="PK71" s="471">
        <f t="shared" si="487"/>
        <v>0</v>
      </c>
      <c r="PL71" s="471">
        <f t="shared" si="487"/>
        <v>0</v>
      </c>
      <c r="PM71" s="471">
        <f t="shared" si="487"/>
        <v>0</v>
      </c>
      <c r="PN71" s="471">
        <f t="shared" si="487"/>
        <v>0</v>
      </c>
      <c r="PO71" s="471">
        <f t="shared" si="488"/>
        <v>0</v>
      </c>
      <c r="PP71" s="471">
        <f t="shared" si="488"/>
        <v>0</v>
      </c>
      <c r="PQ71" s="471">
        <f t="shared" si="488"/>
        <v>0</v>
      </c>
      <c r="PR71" s="471">
        <f t="shared" si="488"/>
        <v>0</v>
      </c>
      <c r="PS71" s="471">
        <f t="shared" si="488"/>
        <v>0</v>
      </c>
      <c r="PT71" s="471">
        <f t="shared" si="488"/>
        <v>0</v>
      </c>
      <c r="PU71" s="471">
        <f t="shared" si="488"/>
        <v>0</v>
      </c>
      <c r="PV71" s="471">
        <f t="shared" si="488"/>
        <v>0</v>
      </c>
      <c r="PW71" s="471">
        <f t="shared" si="488"/>
        <v>0</v>
      </c>
      <c r="PX71" s="471">
        <f t="shared" si="488"/>
        <v>0</v>
      </c>
      <c r="PY71" s="471">
        <f t="shared" si="488"/>
        <v>0</v>
      </c>
      <c r="PZ71" s="471">
        <f t="shared" si="488"/>
        <v>0</v>
      </c>
      <c r="QA71" s="471">
        <f t="shared" si="488"/>
        <v>0</v>
      </c>
      <c r="QB71" s="471">
        <f t="shared" si="488"/>
        <v>0</v>
      </c>
      <c r="QC71" s="471">
        <f t="shared" si="488"/>
        <v>0</v>
      </c>
      <c r="QD71" s="471">
        <f t="shared" si="488"/>
        <v>0</v>
      </c>
      <c r="QE71" s="471">
        <f t="shared" si="489"/>
        <v>0</v>
      </c>
      <c r="QF71" s="471">
        <f t="shared" si="489"/>
        <v>0</v>
      </c>
      <c r="QG71" s="471">
        <f t="shared" si="489"/>
        <v>0</v>
      </c>
      <c r="QH71" s="471">
        <f t="shared" si="489"/>
        <v>0</v>
      </c>
      <c r="QI71" s="471">
        <f t="shared" si="489"/>
        <v>0</v>
      </c>
      <c r="QJ71" s="471">
        <f t="shared" si="489"/>
        <v>0</v>
      </c>
      <c r="QK71" s="471">
        <f t="shared" si="489"/>
        <v>0</v>
      </c>
      <c r="QL71" s="471">
        <f t="shared" si="489"/>
        <v>0</v>
      </c>
      <c r="QM71" s="471">
        <f t="shared" si="489"/>
        <v>0</v>
      </c>
      <c r="QN71" s="471">
        <f t="shared" si="489"/>
        <v>0</v>
      </c>
      <c r="QO71" s="471">
        <f t="shared" si="489"/>
        <v>0</v>
      </c>
      <c r="QP71" s="471">
        <f t="shared" si="489"/>
        <v>0</v>
      </c>
      <c r="QQ71" s="471">
        <f t="shared" si="489"/>
        <v>0</v>
      </c>
      <c r="QR71" s="471">
        <f t="shared" si="489"/>
        <v>0</v>
      </c>
      <c r="QS71" s="471">
        <f t="shared" si="489"/>
        <v>0</v>
      </c>
      <c r="QT71" s="471">
        <f t="shared" si="489"/>
        <v>0</v>
      </c>
      <c r="QU71" s="471">
        <f t="shared" si="490"/>
        <v>0</v>
      </c>
      <c r="QV71" s="471">
        <f t="shared" si="490"/>
        <v>0</v>
      </c>
      <c r="QW71" s="471">
        <f t="shared" si="490"/>
        <v>0</v>
      </c>
      <c r="QX71" s="471">
        <f t="shared" si="490"/>
        <v>0</v>
      </c>
      <c r="QY71" s="471">
        <f t="shared" si="490"/>
        <v>0</v>
      </c>
      <c r="QZ71" s="471">
        <f t="shared" si="490"/>
        <v>0</v>
      </c>
      <c r="RA71" s="471">
        <f t="shared" si="490"/>
        <v>0</v>
      </c>
      <c r="RB71" s="471">
        <f t="shared" si="490"/>
        <v>0</v>
      </c>
      <c r="RC71" s="471">
        <f t="shared" si="490"/>
        <v>0</v>
      </c>
      <c r="RD71" s="471">
        <f t="shared" si="490"/>
        <v>0</v>
      </c>
      <c r="RE71" s="471">
        <f t="shared" si="490"/>
        <v>0</v>
      </c>
      <c r="RF71" s="471">
        <f t="shared" si="490"/>
        <v>0</v>
      </c>
      <c r="RG71" s="471">
        <f t="shared" si="490"/>
        <v>0</v>
      </c>
      <c r="RH71" s="471">
        <f t="shared" si="490"/>
        <v>0</v>
      </c>
      <c r="RI71" s="471">
        <f t="shared" si="490"/>
        <v>0</v>
      </c>
      <c r="RJ71" s="471">
        <f t="shared" si="490"/>
        <v>0</v>
      </c>
      <c r="RK71" s="471">
        <f t="shared" si="491"/>
        <v>0</v>
      </c>
      <c r="RL71" s="471">
        <f t="shared" si="491"/>
        <v>0</v>
      </c>
      <c r="RM71" s="471">
        <f t="shared" si="491"/>
        <v>0</v>
      </c>
      <c r="RN71" s="471">
        <f t="shared" si="491"/>
        <v>0</v>
      </c>
      <c r="RO71" s="471">
        <f t="shared" si="491"/>
        <v>0</v>
      </c>
      <c r="RP71" s="471">
        <f t="shared" si="491"/>
        <v>0</v>
      </c>
      <c r="RQ71" s="471">
        <f t="shared" si="491"/>
        <v>0</v>
      </c>
      <c r="RR71" s="471">
        <f t="shared" si="491"/>
        <v>0</v>
      </c>
      <c r="RS71" s="471">
        <f t="shared" si="491"/>
        <v>0</v>
      </c>
      <c r="RT71" s="471">
        <f t="shared" si="491"/>
        <v>0</v>
      </c>
      <c r="RU71" s="471">
        <f t="shared" si="491"/>
        <v>0</v>
      </c>
      <c r="RV71" s="471">
        <f t="shared" si="491"/>
        <v>0</v>
      </c>
      <c r="RW71" s="471">
        <f t="shared" si="491"/>
        <v>0</v>
      </c>
      <c r="RX71" s="471">
        <f t="shared" si="491"/>
        <v>0</v>
      </c>
      <c r="RY71" s="471">
        <f t="shared" si="491"/>
        <v>0</v>
      </c>
      <c r="RZ71" s="471">
        <f t="shared" si="491"/>
        <v>0</v>
      </c>
      <c r="SA71" s="471">
        <f t="shared" si="492"/>
        <v>0</v>
      </c>
      <c r="SB71" s="471">
        <f t="shared" si="492"/>
        <v>0</v>
      </c>
      <c r="SC71" s="471">
        <f t="shared" si="492"/>
        <v>0</v>
      </c>
      <c r="SD71" s="471">
        <f t="shared" si="492"/>
        <v>0</v>
      </c>
      <c r="SE71" s="471">
        <f t="shared" si="492"/>
        <v>0</v>
      </c>
      <c r="SF71" s="471">
        <f t="shared" si="492"/>
        <v>0</v>
      </c>
      <c r="SG71" s="471">
        <f t="shared" si="492"/>
        <v>0</v>
      </c>
      <c r="SH71" s="471">
        <f t="shared" si="492"/>
        <v>0</v>
      </c>
      <c r="SI71" s="471">
        <f t="shared" si="492"/>
        <v>0</v>
      </c>
      <c r="SJ71" s="471">
        <f t="shared" si="492"/>
        <v>0</v>
      </c>
      <c r="SK71" s="471">
        <f t="shared" si="492"/>
        <v>0</v>
      </c>
      <c r="SL71" s="471">
        <f t="shared" si="492"/>
        <v>0</v>
      </c>
      <c r="SM71" s="471">
        <f t="shared" si="492"/>
        <v>0</v>
      </c>
      <c r="SN71" s="471">
        <f t="shared" si="492"/>
        <v>0</v>
      </c>
      <c r="SO71" s="471">
        <f t="shared" si="492"/>
        <v>0</v>
      </c>
      <c r="SP71" s="471">
        <f t="shared" si="492"/>
        <v>0</v>
      </c>
      <c r="SQ71" s="471">
        <f t="shared" si="493"/>
        <v>0</v>
      </c>
      <c r="SR71" s="471">
        <f t="shared" si="493"/>
        <v>0</v>
      </c>
      <c r="SS71" s="471">
        <f t="shared" si="493"/>
        <v>0</v>
      </c>
      <c r="ST71" s="471">
        <f t="shared" si="493"/>
        <v>0</v>
      </c>
      <c r="SU71" s="471">
        <f t="shared" si="493"/>
        <v>0</v>
      </c>
      <c r="SV71" s="471">
        <f t="shared" si="493"/>
        <v>0</v>
      </c>
      <c r="SW71" s="471">
        <f t="shared" si="493"/>
        <v>0</v>
      </c>
      <c r="SX71" s="471">
        <f t="shared" si="493"/>
        <v>0</v>
      </c>
      <c r="SY71" s="471">
        <f t="shared" si="493"/>
        <v>0</v>
      </c>
      <c r="SZ71" s="471">
        <f t="shared" si="493"/>
        <v>0</v>
      </c>
      <c r="TA71" s="471">
        <f t="shared" si="493"/>
        <v>0</v>
      </c>
      <c r="TB71" s="471">
        <f t="shared" si="493"/>
        <v>0</v>
      </c>
      <c r="TC71" s="471">
        <f t="shared" si="493"/>
        <v>0</v>
      </c>
      <c r="TD71" s="471">
        <f t="shared" si="493"/>
        <v>0</v>
      </c>
      <c r="TE71" s="471">
        <f t="shared" si="493"/>
        <v>0</v>
      </c>
      <c r="TF71" s="471">
        <f t="shared" si="493"/>
        <v>0</v>
      </c>
      <c r="TG71" s="471">
        <f t="shared" si="494"/>
        <v>0</v>
      </c>
      <c r="TH71" s="471">
        <f t="shared" si="494"/>
        <v>0</v>
      </c>
      <c r="TI71" s="471">
        <f t="shared" si="494"/>
        <v>0</v>
      </c>
      <c r="TJ71" s="471">
        <f t="shared" si="494"/>
        <v>0</v>
      </c>
      <c r="TK71" s="471">
        <f t="shared" si="494"/>
        <v>0</v>
      </c>
      <c r="TL71" s="471">
        <f t="shared" si="494"/>
        <v>0</v>
      </c>
      <c r="TM71" s="471">
        <f t="shared" si="494"/>
        <v>0</v>
      </c>
      <c r="TN71" s="471">
        <f t="shared" si="494"/>
        <v>0</v>
      </c>
      <c r="TO71" s="471">
        <f t="shared" si="494"/>
        <v>0</v>
      </c>
      <c r="TP71" s="471">
        <f t="shared" si="494"/>
        <v>0</v>
      </c>
      <c r="TQ71" s="471">
        <f t="shared" si="494"/>
        <v>0</v>
      </c>
      <c r="TR71" s="471">
        <f t="shared" si="494"/>
        <v>0</v>
      </c>
      <c r="TS71" s="471">
        <f t="shared" si="494"/>
        <v>0</v>
      </c>
      <c r="TT71" s="471">
        <f t="shared" si="494"/>
        <v>0</v>
      </c>
      <c r="TU71" s="471">
        <f t="shared" si="494"/>
        <v>0</v>
      </c>
      <c r="TV71" s="471">
        <f t="shared" si="494"/>
        <v>0</v>
      </c>
      <c r="TW71" s="471">
        <f t="shared" si="495"/>
        <v>0</v>
      </c>
      <c r="TX71" s="471">
        <f t="shared" si="495"/>
        <v>0</v>
      </c>
      <c r="TY71" s="471">
        <f t="shared" si="495"/>
        <v>0</v>
      </c>
      <c r="TZ71" s="471">
        <f t="shared" si="495"/>
        <v>0</v>
      </c>
      <c r="UA71" s="471">
        <f t="shared" si="495"/>
        <v>0</v>
      </c>
      <c r="UB71" s="471">
        <f t="shared" si="495"/>
        <v>0</v>
      </c>
      <c r="UC71" s="471">
        <f t="shared" si="495"/>
        <v>0</v>
      </c>
      <c r="UD71" s="471">
        <f t="shared" si="495"/>
        <v>0</v>
      </c>
      <c r="UE71" s="471">
        <f t="shared" si="495"/>
        <v>0</v>
      </c>
      <c r="UF71" s="471">
        <f t="shared" si="495"/>
        <v>0</v>
      </c>
      <c r="UG71" s="471">
        <f t="shared" si="495"/>
        <v>0</v>
      </c>
      <c r="UH71" s="471">
        <f t="shared" si="495"/>
        <v>0</v>
      </c>
      <c r="UI71" s="471">
        <f t="shared" si="495"/>
        <v>0</v>
      </c>
      <c r="UJ71" s="471">
        <f t="shared" si="495"/>
        <v>0</v>
      </c>
      <c r="UK71" s="471">
        <f t="shared" si="495"/>
        <v>0</v>
      </c>
      <c r="UL71" s="471">
        <f t="shared" si="495"/>
        <v>0</v>
      </c>
      <c r="UM71" s="471">
        <f t="shared" si="496"/>
        <v>0</v>
      </c>
      <c r="UN71" s="471">
        <f t="shared" si="496"/>
        <v>0</v>
      </c>
      <c r="UO71" s="471">
        <f t="shared" si="496"/>
        <v>0</v>
      </c>
      <c r="UP71" s="471">
        <f t="shared" si="496"/>
        <v>0</v>
      </c>
      <c r="UQ71" s="471">
        <f t="shared" si="496"/>
        <v>0</v>
      </c>
      <c r="UR71" s="471">
        <f t="shared" si="496"/>
        <v>0</v>
      </c>
      <c r="US71" s="471">
        <f t="shared" si="496"/>
        <v>0</v>
      </c>
      <c r="UT71" s="471">
        <f t="shared" si="496"/>
        <v>0</v>
      </c>
      <c r="UU71" s="471">
        <f t="shared" si="496"/>
        <v>0</v>
      </c>
      <c r="UV71" s="471">
        <f t="shared" si="496"/>
        <v>0</v>
      </c>
      <c r="UW71" s="471">
        <f t="shared" si="496"/>
        <v>0</v>
      </c>
      <c r="UX71" s="471">
        <f t="shared" si="496"/>
        <v>0</v>
      </c>
      <c r="UY71" s="471">
        <f t="shared" si="496"/>
        <v>0</v>
      </c>
      <c r="UZ71" s="471">
        <f t="shared" si="496"/>
        <v>0</v>
      </c>
      <c r="VA71" s="471">
        <f t="shared" si="496"/>
        <v>0</v>
      </c>
      <c r="VB71" s="471">
        <f t="shared" si="496"/>
        <v>0</v>
      </c>
      <c r="VC71" s="471">
        <f t="shared" si="497"/>
        <v>0</v>
      </c>
      <c r="VD71" s="471">
        <f t="shared" si="497"/>
        <v>0</v>
      </c>
      <c r="VE71" s="471">
        <f t="shared" si="497"/>
        <v>0</v>
      </c>
      <c r="VF71" s="471">
        <f t="shared" si="497"/>
        <v>0</v>
      </c>
      <c r="VG71" s="471">
        <f t="shared" si="497"/>
        <v>0</v>
      </c>
      <c r="VH71" s="471">
        <f t="shared" si="497"/>
        <v>0</v>
      </c>
      <c r="VI71" s="471">
        <f t="shared" si="497"/>
        <v>0</v>
      </c>
      <c r="VJ71" s="471">
        <f t="shared" si="497"/>
        <v>0</v>
      </c>
      <c r="VK71" s="471">
        <f t="shared" si="497"/>
        <v>0</v>
      </c>
      <c r="VL71" s="471">
        <f t="shared" si="497"/>
        <v>0</v>
      </c>
      <c r="VM71" s="471">
        <f t="shared" si="497"/>
        <v>0</v>
      </c>
      <c r="VN71" s="471">
        <f t="shared" si="497"/>
        <v>0</v>
      </c>
      <c r="VO71" s="471">
        <f t="shared" si="497"/>
        <v>0</v>
      </c>
      <c r="VP71" s="471">
        <f t="shared" si="497"/>
        <v>0</v>
      </c>
      <c r="VQ71" s="471">
        <f t="shared" si="497"/>
        <v>0</v>
      </c>
      <c r="VR71" s="471">
        <f t="shared" si="497"/>
        <v>0</v>
      </c>
      <c r="VS71" s="471">
        <f t="shared" si="498"/>
        <v>0</v>
      </c>
      <c r="VT71" s="471">
        <f t="shared" si="498"/>
        <v>0</v>
      </c>
      <c r="VU71" s="471">
        <f t="shared" si="498"/>
        <v>0</v>
      </c>
      <c r="VV71" s="471">
        <f t="shared" si="498"/>
        <v>0</v>
      </c>
      <c r="VW71" s="471">
        <f t="shared" si="498"/>
        <v>0</v>
      </c>
      <c r="VX71" s="471">
        <f t="shared" si="498"/>
        <v>0</v>
      </c>
      <c r="VY71" s="471">
        <f t="shared" si="498"/>
        <v>0</v>
      </c>
      <c r="VZ71" s="471">
        <f t="shared" si="498"/>
        <v>0</v>
      </c>
      <c r="WA71" s="471">
        <f t="shared" si="498"/>
        <v>0</v>
      </c>
      <c r="WB71" s="471">
        <f t="shared" si="498"/>
        <v>0</v>
      </c>
      <c r="WC71" s="471">
        <f t="shared" si="498"/>
        <v>0</v>
      </c>
      <c r="WD71" s="471">
        <f t="shared" si="498"/>
        <v>0</v>
      </c>
    </row>
    <row r="72" spans="1:602" x14ac:dyDescent="0.35">
      <c r="A72" s="29"/>
      <c r="B72" s="29">
        <f t="shared" si="359"/>
        <v>41</v>
      </c>
      <c r="C72" s="29" t="s">
        <v>3</v>
      </c>
      <c r="D72" s="29" t="s">
        <v>106</v>
      </c>
      <c r="E72" s="69">
        <f>INDEX('Current RAP - 2024-25 Cycle'!$K:$K,MATCH('24-25 Projection - RAP Tendered'!$D72,'Current RAP - 2024-25 Cycle'!$C:$C,0),1)</f>
        <v>9486830.6399999987</v>
      </c>
      <c r="F72" s="69">
        <f>INDEX('Current RAP - 2024-25 Cycle'!$G:$G,MATCH('24-25 Projection - RAP Tendered'!$D72,'Current RAP - 2024-25 Cycle'!$C:$C,0),1)</f>
        <v>4198168.9399999995</v>
      </c>
      <c r="G72" s="69">
        <f t="shared" si="345"/>
        <v>5288661.6999999993</v>
      </c>
      <c r="H72" s="69">
        <f t="shared" si="360"/>
        <v>4198168.9399999995</v>
      </c>
      <c r="I72" s="32">
        <v>45474</v>
      </c>
      <c r="J72" s="32">
        <v>45838</v>
      </c>
      <c r="K72" s="29" t="str">
        <f>INDEX('Current RAP - 2024-25 Cycle'!$D:$D,MATCH('24-25 Projection - RAP Tendered'!$D72,'Current RAP - 2024-25 Cycle'!$C:$C,0),1)</f>
        <v>IPCA</v>
      </c>
      <c r="L72" s="32" t="s">
        <v>10</v>
      </c>
      <c r="M72" s="32" t="s">
        <v>10</v>
      </c>
      <c r="N72" s="81">
        <v>0</v>
      </c>
      <c r="O72" s="81">
        <v>0</v>
      </c>
      <c r="P72" s="69">
        <f>IFERROR(INDEX('Tendered, Ruling 920-2025'!$F$19:$F$31,MATCH($D72,'Tendered, Ruling 920-2025'!$C$19:$C$31,0))-INDEX('Tendered, Ruling 920-2025'!$D$19:$D$31,MATCH($D72,'Tendered, Ruling 920-2025'!$C$19:$C$31,0)),0)</f>
        <v>0</v>
      </c>
      <c r="Q72" s="32">
        <f>INDEX('Current RAP - 2024-25 Cycle'!$L:$L,MATCH('24-25 Projection - RAP Tendered'!$D72,'Current RAP - 2024-25 Cycle'!$C:$C,0),1)</f>
        <v>40722</v>
      </c>
      <c r="R72" s="32">
        <f>INDEX('Current RAP - 2024-25 Cycle'!$M:$M,MATCH('24-25 Projection - RAP Tendered'!$D72,'Current RAP - 2024-25 Cycle'!$C:$C,0),1)</f>
        <v>51680</v>
      </c>
      <c r="S72" s="29"/>
      <c r="T72" s="29" t="str">
        <f t="shared" si="346"/>
        <v>004/2011</v>
      </c>
      <c r="U72" s="36">
        <f t="shared" ref="U72:AJ87" si="508">SUMIFS($GM72:$WE72,$GM$26:$WE$26,U$26)</f>
        <v>9.4868306399999991</v>
      </c>
      <c r="V72" s="36">
        <f t="shared" si="508"/>
        <v>9.4868306399999991</v>
      </c>
      <c r="W72" s="36">
        <f t="shared" si="508"/>
        <v>9.4868306399999991</v>
      </c>
      <c r="X72" s="36">
        <f t="shared" si="508"/>
        <v>9.4868306399999991</v>
      </c>
      <c r="Y72" s="36">
        <f t="shared" si="508"/>
        <v>9.4868306399999991</v>
      </c>
      <c r="Z72" s="36">
        <f t="shared" si="508"/>
        <v>9.4868306399999991</v>
      </c>
      <c r="AA72" s="36">
        <f t="shared" si="508"/>
        <v>9.4868306399999991</v>
      </c>
      <c r="AB72" s="36">
        <f t="shared" si="508"/>
        <v>9.4868306399999991</v>
      </c>
      <c r="AC72" s="36">
        <f t="shared" si="508"/>
        <v>9.4868306399999991</v>
      </c>
      <c r="AD72" s="36">
        <f t="shared" si="508"/>
        <v>9.4868306399999991</v>
      </c>
      <c r="AE72" s="36">
        <f t="shared" si="508"/>
        <v>9.4868306399999991</v>
      </c>
      <c r="AF72" s="36">
        <f t="shared" si="508"/>
        <v>9.4868306399999991</v>
      </c>
      <c r="AG72" s="36">
        <f t="shared" si="508"/>
        <v>9.4868306399999991</v>
      </c>
      <c r="AH72" s="36">
        <f t="shared" si="508"/>
        <v>9.4868306399999991</v>
      </c>
      <c r="AI72" s="36">
        <f t="shared" si="508"/>
        <v>9.4868306399999991</v>
      </c>
      <c r="AJ72" s="36">
        <f t="shared" si="508"/>
        <v>9.4868306399999991</v>
      </c>
      <c r="AK72" s="36">
        <f t="shared" si="504"/>
        <v>9.4341260253333328</v>
      </c>
      <c r="AL72" s="36">
        <f t="shared" si="504"/>
        <v>0</v>
      </c>
      <c r="AM72" s="36">
        <f t="shared" si="504"/>
        <v>0</v>
      </c>
      <c r="AN72" s="36">
        <f t="shared" si="504"/>
        <v>0</v>
      </c>
      <c r="AO72" s="36">
        <f t="shared" si="504"/>
        <v>0</v>
      </c>
      <c r="AP72" s="36">
        <f t="shared" si="504"/>
        <v>0</v>
      </c>
      <c r="AQ72" s="36">
        <f t="shared" si="504"/>
        <v>0</v>
      </c>
      <c r="AR72" s="36">
        <f t="shared" si="504"/>
        <v>0</v>
      </c>
      <c r="AS72" s="36">
        <f t="shared" si="504"/>
        <v>0</v>
      </c>
      <c r="AT72" s="36">
        <f t="shared" si="504"/>
        <v>0</v>
      </c>
      <c r="AU72" s="36">
        <f t="shared" si="504"/>
        <v>0</v>
      </c>
      <c r="AV72" s="36">
        <f t="shared" si="504"/>
        <v>0</v>
      </c>
      <c r="AW72" s="36">
        <f t="shared" si="504"/>
        <v>0</v>
      </c>
      <c r="AX72" s="36">
        <f t="shared" si="504"/>
        <v>0</v>
      </c>
      <c r="AY72" s="36">
        <f t="shared" si="504"/>
        <v>0</v>
      </c>
      <c r="AZ72" s="36">
        <f t="shared" si="455"/>
        <v>0</v>
      </c>
      <c r="BA72" s="36">
        <f t="shared" si="455"/>
        <v>0</v>
      </c>
      <c r="BB72" s="36">
        <f t="shared" si="455"/>
        <v>0</v>
      </c>
      <c r="BD72" s="29" t="str">
        <f t="shared" si="348"/>
        <v>004/2011</v>
      </c>
      <c r="BE72" s="36">
        <f t="shared" si="503"/>
        <v>2.3717076599999993</v>
      </c>
      <c r="BF72" s="36">
        <f t="shared" si="503"/>
        <v>2.3717076599999993</v>
      </c>
      <c r="BG72" s="36">
        <f t="shared" si="503"/>
        <v>2.3717076599999993</v>
      </c>
      <c r="BH72" s="36">
        <f t="shared" si="503"/>
        <v>2.3717076599999993</v>
      </c>
      <c r="BI72" s="36">
        <f t="shared" si="503"/>
        <v>2.3717076599999993</v>
      </c>
      <c r="BJ72" s="36">
        <f t="shared" si="503"/>
        <v>2.3717076599999993</v>
      </c>
      <c r="BK72" s="36">
        <f t="shared" si="503"/>
        <v>2.3717076599999993</v>
      </c>
      <c r="BL72" s="36">
        <f t="shared" si="503"/>
        <v>2.3717076599999993</v>
      </c>
      <c r="BM72" s="36">
        <f t="shared" si="503"/>
        <v>2.3717076599999993</v>
      </c>
      <c r="BN72" s="36">
        <f t="shared" si="503"/>
        <v>2.3717076599999993</v>
      </c>
      <c r="BO72" s="36">
        <f t="shared" si="503"/>
        <v>2.3717076599999993</v>
      </c>
      <c r="BP72" s="36">
        <f t="shared" si="503"/>
        <v>2.3717076599999993</v>
      </c>
      <c r="BQ72" s="36">
        <f t="shared" si="503"/>
        <v>2.3717076599999993</v>
      </c>
      <c r="BR72" s="36">
        <f t="shared" si="503"/>
        <v>2.3717076599999993</v>
      </c>
      <c r="BS72" s="36">
        <f t="shared" si="503"/>
        <v>2.3717076599999993</v>
      </c>
      <c r="BT72" s="36">
        <f t="shared" si="503"/>
        <v>2.3717076599999993</v>
      </c>
      <c r="BU72" s="36">
        <f t="shared" ref="BU72:CJ87" si="509">SUMIFS($GM72:$WE72,$GM$29:$WE$29,BU$29)</f>
        <v>2.3717076599999993</v>
      </c>
      <c r="BV72" s="36">
        <f t="shared" si="509"/>
        <v>2.3717076599999993</v>
      </c>
      <c r="BW72" s="36">
        <f t="shared" si="509"/>
        <v>2.3717076599999993</v>
      </c>
      <c r="BX72" s="36">
        <f t="shared" si="509"/>
        <v>2.3717076599999993</v>
      </c>
      <c r="BY72" s="36">
        <f t="shared" si="509"/>
        <v>2.3717076599999993</v>
      </c>
      <c r="BZ72" s="36">
        <f t="shared" si="509"/>
        <v>2.3717076599999993</v>
      </c>
      <c r="CA72" s="36">
        <f t="shared" si="509"/>
        <v>2.3717076599999993</v>
      </c>
      <c r="CB72" s="36">
        <f t="shared" si="509"/>
        <v>2.3717076599999993</v>
      </c>
      <c r="CC72" s="36">
        <f t="shared" si="509"/>
        <v>2.3717076599999993</v>
      </c>
      <c r="CD72" s="36">
        <f t="shared" si="509"/>
        <v>2.3717076599999993</v>
      </c>
      <c r="CE72" s="36">
        <f t="shared" si="509"/>
        <v>2.3717076599999993</v>
      </c>
      <c r="CF72" s="36">
        <f t="shared" si="509"/>
        <v>2.3717076599999993</v>
      </c>
      <c r="CG72" s="36">
        <f t="shared" si="509"/>
        <v>2.3717076599999993</v>
      </c>
      <c r="CH72" s="36">
        <f t="shared" si="509"/>
        <v>2.3717076599999993</v>
      </c>
      <c r="CI72" s="36">
        <f t="shared" si="509"/>
        <v>2.3717076599999993</v>
      </c>
      <c r="CJ72" s="36">
        <f t="shared" si="509"/>
        <v>2.3717076599999993</v>
      </c>
      <c r="CK72" s="36">
        <f t="shared" ref="CK72:CY86" si="510">SUMIFS($GM72:$WE72,$GM$29:$WE$29,CK$29)</f>
        <v>2.3717076599999993</v>
      </c>
      <c r="CL72" s="36">
        <f t="shared" si="510"/>
        <v>2.3717076599999993</v>
      </c>
      <c r="CM72" s="36">
        <f t="shared" si="510"/>
        <v>2.3717076599999993</v>
      </c>
      <c r="CN72" s="36">
        <f t="shared" si="510"/>
        <v>2.3717076599999993</v>
      </c>
      <c r="CO72" s="36">
        <f t="shared" si="510"/>
        <v>2.3717076599999993</v>
      </c>
      <c r="CP72" s="36">
        <f t="shared" si="510"/>
        <v>2.3717076599999993</v>
      </c>
      <c r="CQ72" s="36">
        <f t="shared" si="510"/>
        <v>2.3717076599999993</v>
      </c>
      <c r="CR72" s="36">
        <f t="shared" si="510"/>
        <v>2.3717076599999993</v>
      </c>
      <c r="CS72" s="36">
        <f t="shared" si="510"/>
        <v>2.3717076599999993</v>
      </c>
      <c r="CT72" s="36">
        <f t="shared" si="510"/>
        <v>2.3717076599999993</v>
      </c>
      <c r="CU72" s="36">
        <f t="shared" si="510"/>
        <v>2.3717076599999993</v>
      </c>
      <c r="CV72" s="36">
        <f t="shared" si="510"/>
        <v>2.3717076599999993</v>
      </c>
      <c r="CW72" s="36">
        <f t="shared" si="510"/>
        <v>2.3717076599999993</v>
      </c>
      <c r="CX72" s="36">
        <f t="shared" si="510"/>
        <v>2.3717076599999993</v>
      </c>
      <c r="CY72" s="36">
        <f t="shared" si="510"/>
        <v>2.3717076599999993</v>
      </c>
      <c r="CZ72" s="36">
        <f t="shared" si="505"/>
        <v>2.3717076599999993</v>
      </c>
      <c r="DA72" s="36">
        <f t="shared" si="505"/>
        <v>2.3717076599999993</v>
      </c>
      <c r="DB72" s="36">
        <f t="shared" si="505"/>
        <v>2.3717076599999993</v>
      </c>
      <c r="DC72" s="36">
        <f t="shared" si="505"/>
        <v>2.3717076599999993</v>
      </c>
      <c r="DD72" s="36">
        <f t="shared" si="505"/>
        <v>2.3717076599999993</v>
      </c>
      <c r="DE72" s="36">
        <f t="shared" si="505"/>
        <v>2.3717076599999993</v>
      </c>
      <c r="DF72" s="36">
        <f t="shared" si="505"/>
        <v>2.3717076599999993</v>
      </c>
      <c r="DG72" s="36">
        <f t="shared" si="505"/>
        <v>2.3717076599999993</v>
      </c>
      <c r="DH72" s="36">
        <f t="shared" si="505"/>
        <v>2.3717076599999993</v>
      </c>
      <c r="DI72" s="36">
        <f t="shared" si="505"/>
        <v>2.3717076599999993</v>
      </c>
      <c r="DJ72" s="36">
        <f t="shared" si="505"/>
        <v>2.3717076599999993</v>
      </c>
      <c r="DK72" s="36">
        <f t="shared" si="505"/>
        <v>2.3717076599999993</v>
      </c>
      <c r="DL72" s="36">
        <f t="shared" si="505"/>
        <v>2.3717076599999993</v>
      </c>
      <c r="DM72" s="36">
        <f t="shared" si="505"/>
        <v>2.3717076599999993</v>
      </c>
      <c r="DN72" s="36">
        <f t="shared" si="505"/>
        <v>2.3717076599999993</v>
      </c>
      <c r="DO72" s="36">
        <f t="shared" si="505"/>
        <v>2.3717076599999993</v>
      </c>
      <c r="DP72" s="36">
        <f t="shared" si="506"/>
        <v>2.3717076599999993</v>
      </c>
      <c r="DQ72" s="36">
        <f t="shared" si="506"/>
        <v>2.3717076599999993</v>
      </c>
      <c r="DR72" s="36">
        <f t="shared" si="456"/>
        <v>2.3717076599999993</v>
      </c>
      <c r="DS72" s="36">
        <f t="shared" si="456"/>
        <v>2.3717076599999993</v>
      </c>
      <c r="DT72" s="36">
        <f t="shared" si="456"/>
        <v>2.319003045333333</v>
      </c>
      <c r="DU72" s="36">
        <f t="shared" si="456"/>
        <v>0</v>
      </c>
      <c r="DV72" s="36">
        <f t="shared" si="456"/>
        <v>0</v>
      </c>
      <c r="DW72" s="36">
        <f t="shared" si="456"/>
        <v>0</v>
      </c>
      <c r="DX72" s="36">
        <f t="shared" si="456"/>
        <v>0</v>
      </c>
      <c r="DY72" s="36">
        <f t="shared" si="456"/>
        <v>0</v>
      </c>
      <c r="DZ72" s="36">
        <f t="shared" si="456"/>
        <v>0</v>
      </c>
      <c r="EA72" s="36">
        <f t="shared" si="456"/>
        <v>0</v>
      </c>
      <c r="EB72" s="36">
        <f t="shared" si="456"/>
        <v>0</v>
      </c>
      <c r="EC72" s="36">
        <f t="shared" si="456"/>
        <v>0</v>
      </c>
      <c r="ED72" s="36">
        <f t="shared" si="456"/>
        <v>0</v>
      </c>
      <c r="EE72" s="36">
        <f t="shared" si="456"/>
        <v>0</v>
      </c>
      <c r="EF72" s="36">
        <f t="shared" si="456"/>
        <v>0</v>
      </c>
      <c r="EG72" s="36">
        <f t="shared" si="502"/>
        <v>0</v>
      </c>
      <c r="EH72" s="36">
        <f t="shared" si="502"/>
        <v>0</v>
      </c>
      <c r="EI72" s="36">
        <f t="shared" si="502"/>
        <v>0</v>
      </c>
      <c r="EJ72" s="36">
        <f t="shared" si="502"/>
        <v>0</v>
      </c>
      <c r="EK72" s="36">
        <f t="shared" si="502"/>
        <v>0</v>
      </c>
      <c r="EL72" s="36">
        <f t="shared" si="502"/>
        <v>0</v>
      </c>
      <c r="EM72" s="36">
        <f t="shared" si="502"/>
        <v>0</v>
      </c>
      <c r="EN72" s="36">
        <f t="shared" si="502"/>
        <v>0</v>
      </c>
      <c r="EO72" s="36">
        <f t="shared" si="502"/>
        <v>0</v>
      </c>
      <c r="EP72" s="36">
        <f t="shared" si="502"/>
        <v>0</v>
      </c>
      <c r="EQ72" s="36">
        <f t="shared" si="502"/>
        <v>0</v>
      </c>
      <c r="ER72" s="36">
        <f t="shared" si="502"/>
        <v>0</v>
      </c>
      <c r="ES72" s="36">
        <f t="shared" si="502"/>
        <v>0</v>
      </c>
      <c r="ET72" s="36">
        <f t="shared" si="502"/>
        <v>0</v>
      </c>
      <c r="EU72" s="36">
        <f t="shared" si="502"/>
        <v>0</v>
      </c>
      <c r="EV72" s="36">
        <f t="shared" si="502"/>
        <v>0</v>
      </c>
      <c r="EW72" s="36">
        <f t="shared" si="499"/>
        <v>0</v>
      </c>
      <c r="EX72" s="36">
        <f t="shared" si="499"/>
        <v>0</v>
      </c>
      <c r="EY72" s="36">
        <f t="shared" si="499"/>
        <v>0</v>
      </c>
      <c r="EZ72" s="36">
        <f t="shared" si="499"/>
        <v>0</v>
      </c>
      <c r="FA72" s="36">
        <f t="shared" si="499"/>
        <v>0</v>
      </c>
      <c r="FB72" s="36">
        <f t="shared" si="499"/>
        <v>0</v>
      </c>
      <c r="FC72" s="36">
        <f t="shared" si="499"/>
        <v>0</v>
      </c>
      <c r="FD72" s="36">
        <f t="shared" si="499"/>
        <v>0</v>
      </c>
      <c r="FE72" s="36">
        <f t="shared" si="499"/>
        <v>0</v>
      </c>
      <c r="FF72" s="36">
        <f t="shared" si="499"/>
        <v>0</v>
      </c>
      <c r="FG72" s="36">
        <f t="shared" si="499"/>
        <v>0</v>
      </c>
      <c r="FH72" s="36">
        <f t="shared" si="499"/>
        <v>0</v>
      </c>
      <c r="FI72" s="36">
        <f t="shared" si="499"/>
        <v>0</v>
      </c>
      <c r="FJ72" s="36">
        <f t="shared" si="499"/>
        <v>0</v>
      </c>
      <c r="FK72" s="36">
        <f t="shared" si="499"/>
        <v>0</v>
      </c>
      <c r="FL72" s="36">
        <f t="shared" si="499"/>
        <v>0</v>
      </c>
      <c r="FM72" s="36">
        <f t="shared" si="500"/>
        <v>0</v>
      </c>
      <c r="FN72" s="36">
        <f t="shared" si="500"/>
        <v>0</v>
      </c>
      <c r="FO72" s="36">
        <f t="shared" si="500"/>
        <v>0</v>
      </c>
      <c r="FP72" s="36">
        <f t="shared" si="500"/>
        <v>0</v>
      </c>
      <c r="FQ72" s="36">
        <f t="shared" si="500"/>
        <v>0</v>
      </c>
      <c r="FR72" s="36">
        <f t="shared" si="500"/>
        <v>0</v>
      </c>
      <c r="FS72" s="36">
        <f t="shared" si="500"/>
        <v>0</v>
      </c>
      <c r="FT72" s="36">
        <f t="shared" si="500"/>
        <v>0</v>
      </c>
      <c r="FU72" s="36">
        <f t="shared" si="500"/>
        <v>0</v>
      </c>
      <c r="FV72" s="36">
        <f t="shared" si="500"/>
        <v>0</v>
      </c>
      <c r="FW72" s="36">
        <f t="shared" si="500"/>
        <v>0</v>
      </c>
      <c r="FX72" s="36">
        <f t="shared" si="500"/>
        <v>0</v>
      </c>
      <c r="FY72" s="36">
        <f t="shared" si="500"/>
        <v>0</v>
      </c>
      <c r="FZ72" s="36">
        <f t="shared" si="500"/>
        <v>0</v>
      </c>
      <c r="GA72" s="36">
        <f t="shared" si="500"/>
        <v>0</v>
      </c>
      <c r="GB72" s="36">
        <f t="shared" si="501"/>
        <v>0</v>
      </c>
      <c r="GC72" s="36">
        <f t="shared" si="501"/>
        <v>0</v>
      </c>
      <c r="GD72" s="36">
        <f t="shared" si="501"/>
        <v>0</v>
      </c>
      <c r="GE72" s="36">
        <f t="shared" si="501"/>
        <v>0</v>
      </c>
      <c r="GF72" s="36">
        <f t="shared" si="501"/>
        <v>0</v>
      </c>
      <c r="GG72" s="36">
        <f t="shared" si="501"/>
        <v>0</v>
      </c>
      <c r="GH72" s="36">
        <f t="shared" si="501"/>
        <v>0</v>
      </c>
      <c r="GI72" s="36">
        <f t="shared" si="501"/>
        <v>0</v>
      </c>
      <c r="GJ72" s="36">
        <f t="shared" si="501"/>
        <v>0</v>
      </c>
      <c r="GL72" s="29" t="str">
        <f t="shared" si="350"/>
        <v>004/2011</v>
      </c>
      <c r="GM72" s="263">
        <f t="shared" si="507"/>
        <v>0.79056921999999985</v>
      </c>
      <c r="GN72" s="263">
        <f t="shared" si="507"/>
        <v>0.79056921999999985</v>
      </c>
      <c r="GO72" s="263">
        <f t="shared" si="507"/>
        <v>0.79056921999999985</v>
      </c>
      <c r="GP72" s="263">
        <f t="shared" si="507"/>
        <v>0.79056921999999985</v>
      </c>
      <c r="GQ72" s="263">
        <f t="shared" si="507"/>
        <v>0.79056921999999985</v>
      </c>
      <c r="GR72" s="263">
        <f t="shared" si="507"/>
        <v>0.79056921999999985</v>
      </c>
      <c r="GS72" s="263">
        <f t="shared" si="507"/>
        <v>0.79056921999999985</v>
      </c>
      <c r="GT72" s="263">
        <f t="shared" si="507"/>
        <v>0.79056921999999985</v>
      </c>
      <c r="GU72" s="263">
        <f t="shared" si="507"/>
        <v>0.79056921999999985</v>
      </c>
      <c r="GV72" s="263">
        <f t="shared" si="507"/>
        <v>0.79056921999999985</v>
      </c>
      <c r="GW72" s="263">
        <f t="shared" si="507"/>
        <v>0.79056921999999985</v>
      </c>
      <c r="GX72" s="263">
        <f t="shared" si="507"/>
        <v>0.79056921999999985</v>
      </c>
      <c r="GY72" s="471">
        <f t="shared" si="474"/>
        <v>0.79056921999999985</v>
      </c>
      <c r="GZ72" s="471">
        <f t="shared" si="474"/>
        <v>0.79056921999999985</v>
      </c>
      <c r="HA72" s="471">
        <f t="shared" si="474"/>
        <v>0.79056921999999985</v>
      </c>
      <c r="HB72" s="471">
        <f t="shared" si="474"/>
        <v>0.79056921999999985</v>
      </c>
      <c r="HC72" s="471">
        <f t="shared" si="474"/>
        <v>0.79056921999999985</v>
      </c>
      <c r="HD72" s="471">
        <f t="shared" si="474"/>
        <v>0.79056921999999985</v>
      </c>
      <c r="HE72" s="471">
        <f t="shared" si="474"/>
        <v>0.79056921999999985</v>
      </c>
      <c r="HF72" s="471">
        <f t="shared" si="474"/>
        <v>0.79056921999999985</v>
      </c>
      <c r="HG72" s="471">
        <f t="shared" si="474"/>
        <v>0.79056921999999985</v>
      </c>
      <c r="HH72" s="471">
        <f t="shared" si="474"/>
        <v>0.79056921999999985</v>
      </c>
      <c r="HI72" s="471">
        <f t="shared" si="474"/>
        <v>0.79056921999999985</v>
      </c>
      <c r="HJ72" s="471">
        <f t="shared" si="474"/>
        <v>0.79056921999999985</v>
      </c>
      <c r="HK72" s="471">
        <f t="shared" si="474"/>
        <v>0.79056921999999985</v>
      </c>
      <c r="HL72" s="471">
        <f t="shared" si="474"/>
        <v>0.79056921999999985</v>
      </c>
      <c r="HM72" s="471">
        <f t="shared" si="474"/>
        <v>0.79056921999999985</v>
      </c>
      <c r="HN72" s="471">
        <f t="shared" si="474"/>
        <v>0.79056921999999985</v>
      </c>
      <c r="HO72" s="471">
        <f t="shared" si="475"/>
        <v>0.79056921999999985</v>
      </c>
      <c r="HP72" s="471">
        <f t="shared" si="475"/>
        <v>0.79056921999999985</v>
      </c>
      <c r="HQ72" s="471">
        <f t="shared" si="475"/>
        <v>0.79056921999999985</v>
      </c>
      <c r="HR72" s="471">
        <f t="shared" si="475"/>
        <v>0.79056921999999985</v>
      </c>
      <c r="HS72" s="471">
        <f t="shared" si="475"/>
        <v>0.79056921999999985</v>
      </c>
      <c r="HT72" s="471">
        <f t="shared" si="475"/>
        <v>0.79056921999999985</v>
      </c>
      <c r="HU72" s="471">
        <f t="shared" si="475"/>
        <v>0.79056921999999985</v>
      </c>
      <c r="HV72" s="471">
        <f t="shared" si="475"/>
        <v>0.79056921999999985</v>
      </c>
      <c r="HW72" s="471">
        <f t="shared" si="475"/>
        <v>0.79056921999999985</v>
      </c>
      <c r="HX72" s="471">
        <f t="shared" si="475"/>
        <v>0.79056921999999985</v>
      </c>
      <c r="HY72" s="471">
        <f t="shared" si="475"/>
        <v>0.79056921999999985</v>
      </c>
      <c r="HZ72" s="471">
        <f t="shared" si="475"/>
        <v>0.79056921999999985</v>
      </c>
      <c r="IA72" s="471">
        <f t="shared" si="475"/>
        <v>0.79056921999999985</v>
      </c>
      <c r="IB72" s="471">
        <f t="shared" si="475"/>
        <v>0.79056921999999985</v>
      </c>
      <c r="IC72" s="471">
        <f t="shared" si="475"/>
        <v>0.79056921999999985</v>
      </c>
      <c r="ID72" s="471">
        <f t="shared" si="475"/>
        <v>0.79056921999999985</v>
      </c>
      <c r="IE72" s="471">
        <f t="shared" si="476"/>
        <v>0.79056921999999985</v>
      </c>
      <c r="IF72" s="471">
        <f t="shared" si="476"/>
        <v>0.79056921999999985</v>
      </c>
      <c r="IG72" s="471">
        <f t="shared" si="476"/>
        <v>0.79056921999999985</v>
      </c>
      <c r="IH72" s="471">
        <f t="shared" si="476"/>
        <v>0.79056921999999985</v>
      </c>
      <c r="II72" s="471">
        <f t="shared" si="476"/>
        <v>0.79056921999999985</v>
      </c>
      <c r="IJ72" s="471">
        <f t="shared" si="476"/>
        <v>0.79056921999999985</v>
      </c>
      <c r="IK72" s="471">
        <f t="shared" si="476"/>
        <v>0.79056921999999985</v>
      </c>
      <c r="IL72" s="471">
        <f t="shared" si="476"/>
        <v>0.79056921999999985</v>
      </c>
      <c r="IM72" s="471">
        <f t="shared" si="476"/>
        <v>0.79056921999999985</v>
      </c>
      <c r="IN72" s="471">
        <f t="shared" si="476"/>
        <v>0.79056921999999985</v>
      </c>
      <c r="IO72" s="471">
        <f t="shared" si="476"/>
        <v>0.79056921999999985</v>
      </c>
      <c r="IP72" s="471">
        <f t="shared" si="476"/>
        <v>0.79056921999999985</v>
      </c>
      <c r="IQ72" s="471">
        <f t="shared" si="476"/>
        <v>0.79056921999999985</v>
      </c>
      <c r="IR72" s="471">
        <f t="shared" si="476"/>
        <v>0.79056921999999985</v>
      </c>
      <c r="IS72" s="471">
        <f t="shared" si="476"/>
        <v>0.79056921999999985</v>
      </c>
      <c r="IT72" s="471">
        <f t="shared" si="476"/>
        <v>0.79056921999999985</v>
      </c>
      <c r="IU72" s="471">
        <f t="shared" si="477"/>
        <v>0.79056921999999985</v>
      </c>
      <c r="IV72" s="471">
        <f t="shared" si="477"/>
        <v>0.79056921999999985</v>
      </c>
      <c r="IW72" s="471">
        <f t="shared" si="477"/>
        <v>0.79056921999999985</v>
      </c>
      <c r="IX72" s="471">
        <f t="shared" si="477"/>
        <v>0.79056921999999985</v>
      </c>
      <c r="IY72" s="471">
        <f t="shared" si="477"/>
        <v>0.79056921999999985</v>
      </c>
      <c r="IZ72" s="471">
        <f t="shared" si="477"/>
        <v>0.79056921999999985</v>
      </c>
      <c r="JA72" s="471">
        <f t="shared" si="477"/>
        <v>0.79056921999999985</v>
      </c>
      <c r="JB72" s="471">
        <f t="shared" si="477"/>
        <v>0.79056921999999985</v>
      </c>
      <c r="JC72" s="471">
        <f t="shared" si="477"/>
        <v>0.79056921999999985</v>
      </c>
      <c r="JD72" s="471">
        <f t="shared" si="477"/>
        <v>0.79056921999999985</v>
      </c>
      <c r="JE72" s="471">
        <f t="shared" si="477"/>
        <v>0.79056921999999985</v>
      </c>
      <c r="JF72" s="471">
        <f t="shared" si="477"/>
        <v>0.79056921999999985</v>
      </c>
      <c r="JG72" s="471">
        <f t="shared" si="477"/>
        <v>0.79056921999999985</v>
      </c>
      <c r="JH72" s="471">
        <f t="shared" si="477"/>
        <v>0.79056921999999985</v>
      </c>
      <c r="JI72" s="471">
        <f t="shared" si="477"/>
        <v>0.79056921999999985</v>
      </c>
      <c r="JJ72" s="471">
        <f t="shared" si="477"/>
        <v>0.79056921999999985</v>
      </c>
      <c r="JK72" s="471">
        <f t="shared" si="478"/>
        <v>0.79056921999999985</v>
      </c>
      <c r="JL72" s="471">
        <f t="shared" si="478"/>
        <v>0.79056921999999985</v>
      </c>
      <c r="JM72" s="471">
        <f t="shared" si="478"/>
        <v>0.79056921999999985</v>
      </c>
      <c r="JN72" s="471">
        <f t="shared" si="478"/>
        <v>0.79056921999999985</v>
      </c>
      <c r="JO72" s="471">
        <f t="shared" si="478"/>
        <v>0.79056921999999985</v>
      </c>
      <c r="JP72" s="471">
        <f t="shared" si="478"/>
        <v>0.79056921999999985</v>
      </c>
      <c r="JQ72" s="471">
        <f t="shared" si="478"/>
        <v>0.79056921999999985</v>
      </c>
      <c r="JR72" s="471">
        <f t="shared" si="478"/>
        <v>0.79056921999999985</v>
      </c>
      <c r="JS72" s="471">
        <f t="shared" si="478"/>
        <v>0.79056921999999985</v>
      </c>
      <c r="JT72" s="471">
        <f t="shared" si="478"/>
        <v>0.79056921999999985</v>
      </c>
      <c r="JU72" s="471">
        <f t="shared" si="478"/>
        <v>0.79056921999999985</v>
      </c>
      <c r="JV72" s="471">
        <f t="shared" si="478"/>
        <v>0.79056921999999985</v>
      </c>
      <c r="JW72" s="471">
        <f t="shared" si="478"/>
        <v>0.79056921999999985</v>
      </c>
      <c r="JX72" s="471">
        <f t="shared" si="478"/>
        <v>0.79056921999999985</v>
      </c>
      <c r="JY72" s="471">
        <f t="shared" si="478"/>
        <v>0.79056921999999985</v>
      </c>
      <c r="JZ72" s="471">
        <f t="shared" si="478"/>
        <v>0.79056921999999985</v>
      </c>
      <c r="KA72" s="471">
        <f t="shared" si="479"/>
        <v>0.79056921999999985</v>
      </c>
      <c r="KB72" s="471">
        <f t="shared" si="479"/>
        <v>0.79056921999999985</v>
      </c>
      <c r="KC72" s="471">
        <f t="shared" si="479"/>
        <v>0.79056921999999985</v>
      </c>
      <c r="KD72" s="471">
        <f t="shared" si="479"/>
        <v>0.79056921999999985</v>
      </c>
      <c r="KE72" s="471">
        <f t="shared" si="479"/>
        <v>0.79056921999999985</v>
      </c>
      <c r="KF72" s="471">
        <f t="shared" si="479"/>
        <v>0.79056921999999985</v>
      </c>
      <c r="KG72" s="471">
        <f t="shared" si="479"/>
        <v>0.79056921999999985</v>
      </c>
      <c r="KH72" s="471">
        <f t="shared" si="479"/>
        <v>0.79056921999999985</v>
      </c>
      <c r="KI72" s="471">
        <f t="shared" si="479"/>
        <v>0.79056921999999985</v>
      </c>
      <c r="KJ72" s="471">
        <f t="shared" si="479"/>
        <v>0.79056921999999985</v>
      </c>
      <c r="KK72" s="471">
        <f t="shared" si="479"/>
        <v>0.79056921999999985</v>
      </c>
      <c r="KL72" s="471">
        <f t="shared" si="479"/>
        <v>0.79056921999999985</v>
      </c>
      <c r="KM72" s="471">
        <f t="shared" si="479"/>
        <v>0.79056921999999985</v>
      </c>
      <c r="KN72" s="471">
        <f t="shared" si="479"/>
        <v>0.79056921999999985</v>
      </c>
      <c r="KO72" s="471">
        <f t="shared" si="479"/>
        <v>0.79056921999999985</v>
      </c>
      <c r="KP72" s="471">
        <f t="shared" si="479"/>
        <v>0.79056921999999985</v>
      </c>
      <c r="KQ72" s="471">
        <f t="shared" si="480"/>
        <v>0.79056921999999985</v>
      </c>
      <c r="KR72" s="471">
        <f t="shared" si="480"/>
        <v>0.79056921999999985</v>
      </c>
      <c r="KS72" s="471">
        <f t="shared" si="480"/>
        <v>0.79056921999999985</v>
      </c>
      <c r="KT72" s="471">
        <f t="shared" si="480"/>
        <v>0.79056921999999985</v>
      </c>
      <c r="KU72" s="471">
        <f t="shared" si="480"/>
        <v>0.79056921999999985</v>
      </c>
      <c r="KV72" s="471">
        <f t="shared" si="480"/>
        <v>0.79056921999999985</v>
      </c>
      <c r="KW72" s="471">
        <f t="shared" si="480"/>
        <v>0.79056921999999985</v>
      </c>
      <c r="KX72" s="471">
        <f t="shared" si="480"/>
        <v>0.79056921999999985</v>
      </c>
      <c r="KY72" s="471">
        <f t="shared" si="480"/>
        <v>0.79056921999999985</v>
      </c>
      <c r="KZ72" s="471">
        <f t="shared" si="480"/>
        <v>0.79056921999999985</v>
      </c>
      <c r="LA72" s="471">
        <f t="shared" si="480"/>
        <v>0.79056921999999985</v>
      </c>
      <c r="LB72" s="471">
        <f t="shared" si="480"/>
        <v>0.79056921999999985</v>
      </c>
      <c r="LC72" s="471">
        <f t="shared" si="480"/>
        <v>0.79056921999999985</v>
      </c>
      <c r="LD72" s="471">
        <f t="shared" si="480"/>
        <v>0.79056921999999985</v>
      </c>
      <c r="LE72" s="471">
        <f t="shared" si="480"/>
        <v>0.79056921999999985</v>
      </c>
      <c r="LF72" s="471">
        <f t="shared" si="480"/>
        <v>0.79056921999999985</v>
      </c>
      <c r="LG72" s="471">
        <f t="shared" si="481"/>
        <v>0.79056921999999985</v>
      </c>
      <c r="LH72" s="471">
        <f t="shared" si="481"/>
        <v>0.79056921999999985</v>
      </c>
      <c r="LI72" s="471">
        <f t="shared" si="481"/>
        <v>0.79056921999999985</v>
      </c>
      <c r="LJ72" s="471">
        <f t="shared" si="481"/>
        <v>0.79056921999999985</v>
      </c>
      <c r="LK72" s="471">
        <f t="shared" si="481"/>
        <v>0.79056921999999985</v>
      </c>
      <c r="LL72" s="471">
        <f t="shared" si="481"/>
        <v>0.79056921999999985</v>
      </c>
      <c r="LM72" s="471">
        <f t="shared" si="481"/>
        <v>0.79056921999999985</v>
      </c>
      <c r="LN72" s="471">
        <f t="shared" si="481"/>
        <v>0.79056921999999985</v>
      </c>
      <c r="LO72" s="471">
        <f t="shared" si="481"/>
        <v>0.79056921999999985</v>
      </c>
      <c r="LP72" s="471">
        <f t="shared" si="481"/>
        <v>0.79056921999999985</v>
      </c>
      <c r="LQ72" s="471">
        <f t="shared" si="481"/>
        <v>0.79056921999999985</v>
      </c>
      <c r="LR72" s="471">
        <f t="shared" si="481"/>
        <v>0.79056921999999985</v>
      </c>
      <c r="LS72" s="471">
        <f t="shared" si="481"/>
        <v>0.79056921999999985</v>
      </c>
      <c r="LT72" s="471">
        <f t="shared" si="481"/>
        <v>0.79056921999999985</v>
      </c>
      <c r="LU72" s="471">
        <f t="shared" si="481"/>
        <v>0.79056921999999985</v>
      </c>
      <c r="LV72" s="471">
        <f t="shared" si="481"/>
        <v>0.79056921999999985</v>
      </c>
      <c r="LW72" s="471">
        <f t="shared" si="482"/>
        <v>0.79056921999999985</v>
      </c>
      <c r="LX72" s="471">
        <f t="shared" si="482"/>
        <v>0.79056921999999985</v>
      </c>
      <c r="LY72" s="471">
        <f t="shared" si="482"/>
        <v>0.79056921999999985</v>
      </c>
      <c r="LZ72" s="471">
        <f t="shared" si="482"/>
        <v>0.79056921999999985</v>
      </c>
      <c r="MA72" s="471">
        <f t="shared" si="482"/>
        <v>0.79056921999999985</v>
      </c>
      <c r="MB72" s="471">
        <f t="shared" si="482"/>
        <v>0.79056921999999985</v>
      </c>
      <c r="MC72" s="471">
        <f t="shared" si="482"/>
        <v>0.79056921999999985</v>
      </c>
      <c r="MD72" s="471">
        <f t="shared" si="482"/>
        <v>0.79056921999999985</v>
      </c>
      <c r="ME72" s="471">
        <f t="shared" si="482"/>
        <v>0.79056921999999985</v>
      </c>
      <c r="MF72" s="471">
        <f t="shared" si="482"/>
        <v>0.79056921999999985</v>
      </c>
      <c r="MG72" s="471">
        <f t="shared" si="482"/>
        <v>0.79056921999999985</v>
      </c>
      <c r="MH72" s="471">
        <f t="shared" si="482"/>
        <v>0.79056921999999985</v>
      </c>
      <c r="MI72" s="471">
        <f t="shared" si="482"/>
        <v>0.79056921999999985</v>
      </c>
      <c r="MJ72" s="471">
        <f t="shared" si="482"/>
        <v>0.79056921999999985</v>
      </c>
      <c r="MK72" s="471">
        <f t="shared" si="482"/>
        <v>0.79056921999999985</v>
      </c>
      <c r="ML72" s="471">
        <f t="shared" si="482"/>
        <v>0.79056921999999985</v>
      </c>
      <c r="MM72" s="471">
        <f t="shared" si="483"/>
        <v>0.79056921999999985</v>
      </c>
      <c r="MN72" s="471">
        <f t="shared" si="483"/>
        <v>0.79056921999999985</v>
      </c>
      <c r="MO72" s="471">
        <f t="shared" si="483"/>
        <v>0.79056921999999985</v>
      </c>
      <c r="MP72" s="471">
        <f t="shared" si="483"/>
        <v>0.79056921999999985</v>
      </c>
      <c r="MQ72" s="471">
        <f t="shared" si="483"/>
        <v>0.79056921999999985</v>
      </c>
      <c r="MR72" s="471">
        <f t="shared" si="483"/>
        <v>0.79056921999999985</v>
      </c>
      <c r="MS72" s="471">
        <f t="shared" si="483"/>
        <v>0.79056921999999985</v>
      </c>
      <c r="MT72" s="471">
        <f t="shared" si="483"/>
        <v>0.79056921999999985</v>
      </c>
      <c r="MU72" s="471">
        <f t="shared" si="483"/>
        <v>0.79056921999999985</v>
      </c>
      <c r="MV72" s="471">
        <f t="shared" si="483"/>
        <v>0.79056921999999985</v>
      </c>
      <c r="MW72" s="471">
        <f t="shared" si="483"/>
        <v>0.79056921999999985</v>
      </c>
      <c r="MX72" s="471">
        <f t="shared" si="483"/>
        <v>0.79056921999999985</v>
      </c>
      <c r="MY72" s="471">
        <f t="shared" si="483"/>
        <v>0.79056921999999985</v>
      </c>
      <c r="MZ72" s="471">
        <f t="shared" si="483"/>
        <v>0.79056921999999985</v>
      </c>
      <c r="NA72" s="471">
        <f t="shared" si="483"/>
        <v>0.79056921999999985</v>
      </c>
      <c r="NB72" s="471">
        <f t="shared" si="483"/>
        <v>0.79056921999999985</v>
      </c>
      <c r="NC72" s="471">
        <f t="shared" si="484"/>
        <v>0.79056921999999985</v>
      </c>
      <c r="ND72" s="471">
        <f t="shared" si="484"/>
        <v>0.79056921999999985</v>
      </c>
      <c r="NE72" s="471">
        <f t="shared" si="484"/>
        <v>0.79056921999999985</v>
      </c>
      <c r="NF72" s="471">
        <f t="shared" si="484"/>
        <v>0.79056921999999985</v>
      </c>
      <c r="NG72" s="471">
        <f t="shared" si="484"/>
        <v>0.79056921999999985</v>
      </c>
      <c r="NH72" s="471">
        <f t="shared" si="484"/>
        <v>0.79056921999999985</v>
      </c>
      <c r="NI72" s="471">
        <f t="shared" si="484"/>
        <v>0.79056921999999985</v>
      </c>
      <c r="NJ72" s="471">
        <f t="shared" si="484"/>
        <v>0.79056921999999985</v>
      </c>
      <c r="NK72" s="471">
        <f t="shared" si="484"/>
        <v>0.79056921999999985</v>
      </c>
      <c r="NL72" s="471">
        <f t="shared" si="484"/>
        <v>0.79056921999999985</v>
      </c>
      <c r="NM72" s="471">
        <f t="shared" si="484"/>
        <v>0.79056921999999985</v>
      </c>
      <c r="NN72" s="471">
        <f t="shared" si="484"/>
        <v>0.79056921999999985</v>
      </c>
      <c r="NO72" s="471">
        <f t="shared" si="484"/>
        <v>0.79056921999999985</v>
      </c>
      <c r="NP72" s="471">
        <f t="shared" si="484"/>
        <v>0.79056921999999985</v>
      </c>
      <c r="NQ72" s="471">
        <f t="shared" si="484"/>
        <v>0.79056921999999985</v>
      </c>
      <c r="NR72" s="471">
        <f t="shared" si="484"/>
        <v>0.79056921999999985</v>
      </c>
      <c r="NS72" s="471">
        <f t="shared" si="485"/>
        <v>0.79056921999999985</v>
      </c>
      <c r="NT72" s="471">
        <f t="shared" si="485"/>
        <v>0.79056921999999985</v>
      </c>
      <c r="NU72" s="471">
        <f t="shared" si="485"/>
        <v>0.79056921999999985</v>
      </c>
      <c r="NV72" s="471">
        <f t="shared" si="485"/>
        <v>0.79056921999999985</v>
      </c>
      <c r="NW72" s="471">
        <f t="shared" si="485"/>
        <v>0.79056921999999985</v>
      </c>
      <c r="NX72" s="471">
        <f t="shared" si="485"/>
        <v>0.79056921999999985</v>
      </c>
      <c r="NY72" s="471">
        <f t="shared" si="485"/>
        <v>0.79056921999999985</v>
      </c>
      <c r="NZ72" s="471">
        <f t="shared" si="485"/>
        <v>0.79056921999999985</v>
      </c>
      <c r="OA72" s="471">
        <f t="shared" si="485"/>
        <v>0.79056921999999985</v>
      </c>
      <c r="OB72" s="471">
        <f t="shared" si="485"/>
        <v>0.79056921999999985</v>
      </c>
      <c r="OC72" s="471">
        <f t="shared" si="485"/>
        <v>0.79056921999999985</v>
      </c>
      <c r="OD72" s="471">
        <f t="shared" si="485"/>
        <v>0.79056921999999985</v>
      </c>
      <c r="OE72" s="471">
        <f t="shared" si="485"/>
        <v>0.79056921999999985</v>
      </c>
      <c r="OF72" s="471">
        <f t="shared" si="485"/>
        <v>0.79056921999999985</v>
      </c>
      <c r="OG72" s="471">
        <f t="shared" si="485"/>
        <v>0.79056921999999985</v>
      </c>
      <c r="OH72" s="471">
        <f t="shared" si="485"/>
        <v>0.73786460533333331</v>
      </c>
      <c r="OI72" s="471">
        <f t="shared" si="486"/>
        <v>0</v>
      </c>
      <c r="OJ72" s="471">
        <f t="shared" si="486"/>
        <v>0</v>
      </c>
      <c r="OK72" s="471">
        <f t="shared" si="486"/>
        <v>0</v>
      </c>
      <c r="OL72" s="471">
        <f t="shared" si="486"/>
        <v>0</v>
      </c>
      <c r="OM72" s="471">
        <f t="shared" si="486"/>
        <v>0</v>
      </c>
      <c r="ON72" s="471">
        <f t="shared" si="486"/>
        <v>0</v>
      </c>
      <c r="OO72" s="471">
        <f t="shared" si="486"/>
        <v>0</v>
      </c>
      <c r="OP72" s="471">
        <f t="shared" si="486"/>
        <v>0</v>
      </c>
      <c r="OQ72" s="471">
        <f t="shared" si="486"/>
        <v>0</v>
      </c>
      <c r="OR72" s="471">
        <f t="shared" si="486"/>
        <v>0</v>
      </c>
      <c r="OS72" s="471">
        <f t="shared" si="486"/>
        <v>0</v>
      </c>
      <c r="OT72" s="471">
        <f t="shared" si="486"/>
        <v>0</v>
      </c>
      <c r="OU72" s="471">
        <f t="shared" si="486"/>
        <v>0</v>
      </c>
      <c r="OV72" s="471">
        <f t="shared" si="486"/>
        <v>0</v>
      </c>
      <c r="OW72" s="471">
        <f t="shared" si="486"/>
        <v>0</v>
      </c>
      <c r="OX72" s="471">
        <f t="shared" si="486"/>
        <v>0</v>
      </c>
      <c r="OY72" s="471">
        <f t="shared" si="487"/>
        <v>0</v>
      </c>
      <c r="OZ72" s="471">
        <f t="shared" si="487"/>
        <v>0</v>
      </c>
      <c r="PA72" s="471">
        <f t="shared" si="487"/>
        <v>0</v>
      </c>
      <c r="PB72" s="471">
        <f t="shared" si="487"/>
        <v>0</v>
      </c>
      <c r="PC72" s="471">
        <f t="shared" si="487"/>
        <v>0</v>
      </c>
      <c r="PD72" s="471">
        <f t="shared" si="487"/>
        <v>0</v>
      </c>
      <c r="PE72" s="471">
        <f t="shared" si="487"/>
        <v>0</v>
      </c>
      <c r="PF72" s="471">
        <f t="shared" si="487"/>
        <v>0</v>
      </c>
      <c r="PG72" s="471">
        <f t="shared" si="487"/>
        <v>0</v>
      </c>
      <c r="PH72" s="471">
        <f t="shared" si="487"/>
        <v>0</v>
      </c>
      <c r="PI72" s="471">
        <f t="shared" si="487"/>
        <v>0</v>
      </c>
      <c r="PJ72" s="471">
        <f t="shared" si="487"/>
        <v>0</v>
      </c>
      <c r="PK72" s="471">
        <f t="shared" si="487"/>
        <v>0</v>
      </c>
      <c r="PL72" s="471">
        <f t="shared" si="487"/>
        <v>0</v>
      </c>
      <c r="PM72" s="471">
        <f t="shared" si="487"/>
        <v>0</v>
      </c>
      <c r="PN72" s="471">
        <f t="shared" si="487"/>
        <v>0</v>
      </c>
      <c r="PO72" s="471">
        <f t="shared" si="488"/>
        <v>0</v>
      </c>
      <c r="PP72" s="471">
        <f t="shared" si="488"/>
        <v>0</v>
      </c>
      <c r="PQ72" s="471">
        <f t="shared" si="488"/>
        <v>0</v>
      </c>
      <c r="PR72" s="471">
        <f t="shared" si="488"/>
        <v>0</v>
      </c>
      <c r="PS72" s="471">
        <f t="shared" si="488"/>
        <v>0</v>
      </c>
      <c r="PT72" s="471">
        <f t="shared" si="488"/>
        <v>0</v>
      </c>
      <c r="PU72" s="471">
        <f t="shared" si="488"/>
        <v>0</v>
      </c>
      <c r="PV72" s="471">
        <f t="shared" si="488"/>
        <v>0</v>
      </c>
      <c r="PW72" s="471">
        <f t="shared" si="488"/>
        <v>0</v>
      </c>
      <c r="PX72" s="471">
        <f t="shared" si="488"/>
        <v>0</v>
      </c>
      <c r="PY72" s="471">
        <f t="shared" si="488"/>
        <v>0</v>
      </c>
      <c r="PZ72" s="471">
        <f t="shared" si="488"/>
        <v>0</v>
      </c>
      <c r="QA72" s="471">
        <f t="shared" si="488"/>
        <v>0</v>
      </c>
      <c r="QB72" s="471">
        <f t="shared" si="488"/>
        <v>0</v>
      </c>
      <c r="QC72" s="471">
        <f t="shared" si="488"/>
        <v>0</v>
      </c>
      <c r="QD72" s="471">
        <f t="shared" si="488"/>
        <v>0</v>
      </c>
      <c r="QE72" s="471">
        <f t="shared" si="489"/>
        <v>0</v>
      </c>
      <c r="QF72" s="471">
        <f t="shared" si="489"/>
        <v>0</v>
      </c>
      <c r="QG72" s="471">
        <f t="shared" si="489"/>
        <v>0</v>
      </c>
      <c r="QH72" s="471">
        <f t="shared" si="489"/>
        <v>0</v>
      </c>
      <c r="QI72" s="471">
        <f t="shared" si="489"/>
        <v>0</v>
      </c>
      <c r="QJ72" s="471">
        <f t="shared" si="489"/>
        <v>0</v>
      </c>
      <c r="QK72" s="471">
        <f t="shared" si="489"/>
        <v>0</v>
      </c>
      <c r="QL72" s="471">
        <f t="shared" si="489"/>
        <v>0</v>
      </c>
      <c r="QM72" s="471">
        <f t="shared" si="489"/>
        <v>0</v>
      </c>
      <c r="QN72" s="471">
        <f t="shared" si="489"/>
        <v>0</v>
      </c>
      <c r="QO72" s="471">
        <f t="shared" si="489"/>
        <v>0</v>
      </c>
      <c r="QP72" s="471">
        <f t="shared" si="489"/>
        <v>0</v>
      </c>
      <c r="QQ72" s="471">
        <f t="shared" si="489"/>
        <v>0</v>
      </c>
      <c r="QR72" s="471">
        <f t="shared" si="489"/>
        <v>0</v>
      </c>
      <c r="QS72" s="471">
        <f t="shared" si="489"/>
        <v>0</v>
      </c>
      <c r="QT72" s="471">
        <f t="shared" si="489"/>
        <v>0</v>
      </c>
      <c r="QU72" s="471">
        <f t="shared" si="490"/>
        <v>0</v>
      </c>
      <c r="QV72" s="471">
        <f t="shared" si="490"/>
        <v>0</v>
      </c>
      <c r="QW72" s="471">
        <f t="shared" si="490"/>
        <v>0</v>
      </c>
      <c r="QX72" s="471">
        <f t="shared" si="490"/>
        <v>0</v>
      </c>
      <c r="QY72" s="471">
        <f t="shared" si="490"/>
        <v>0</v>
      </c>
      <c r="QZ72" s="471">
        <f t="shared" si="490"/>
        <v>0</v>
      </c>
      <c r="RA72" s="471">
        <f t="shared" si="490"/>
        <v>0</v>
      </c>
      <c r="RB72" s="471">
        <f t="shared" si="490"/>
        <v>0</v>
      </c>
      <c r="RC72" s="471">
        <f t="shared" si="490"/>
        <v>0</v>
      </c>
      <c r="RD72" s="471">
        <f t="shared" si="490"/>
        <v>0</v>
      </c>
      <c r="RE72" s="471">
        <f t="shared" si="490"/>
        <v>0</v>
      </c>
      <c r="RF72" s="471">
        <f t="shared" si="490"/>
        <v>0</v>
      </c>
      <c r="RG72" s="471">
        <f t="shared" si="490"/>
        <v>0</v>
      </c>
      <c r="RH72" s="471">
        <f t="shared" si="490"/>
        <v>0</v>
      </c>
      <c r="RI72" s="471">
        <f t="shared" si="490"/>
        <v>0</v>
      </c>
      <c r="RJ72" s="471">
        <f t="shared" si="490"/>
        <v>0</v>
      </c>
      <c r="RK72" s="471">
        <f t="shared" si="491"/>
        <v>0</v>
      </c>
      <c r="RL72" s="471">
        <f t="shared" si="491"/>
        <v>0</v>
      </c>
      <c r="RM72" s="471">
        <f t="shared" si="491"/>
        <v>0</v>
      </c>
      <c r="RN72" s="471">
        <f t="shared" si="491"/>
        <v>0</v>
      </c>
      <c r="RO72" s="471">
        <f t="shared" si="491"/>
        <v>0</v>
      </c>
      <c r="RP72" s="471">
        <f t="shared" si="491"/>
        <v>0</v>
      </c>
      <c r="RQ72" s="471">
        <f t="shared" si="491"/>
        <v>0</v>
      </c>
      <c r="RR72" s="471">
        <f t="shared" si="491"/>
        <v>0</v>
      </c>
      <c r="RS72" s="471">
        <f t="shared" si="491"/>
        <v>0</v>
      </c>
      <c r="RT72" s="471">
        <f t="shared" si="491"/>
        <v>0</v>
      </c>
      <c r="RU72" s="471">
        <f t="shared" si="491"/>
        <v>0</v>
      </c>
      <c r="RV72" s="471">
        <f t="shared" si="491"/>
        <v>0</v>
      </c>
      <c r="RW72" s="471">
        <f t="shared" si="491"/>
        <v>0</v>
      </c>
      <c r="RX72" s="471">
        <f t="shared" si="491"/>
        <v>0</v>
      </c>
      <c r="RY72" s="471">
        <f t="shared" si="491"/>
        <v>0</v>
      </c>
      <c r="RZ72" s="471">
        <f t="shared" si="491"/>
        <v>0</v>
      </c>
      <c r="SA72" s="471">
        <f t="shared" si="492"/>
        <v>0</v>
      </c>
      <c r="SB72" s="471">
        <f t="shared" si="492"/>
        <v>0</v>
      </c>
      <c r="SC72" s="471">
        <f t="shared" si="492"/>
        <v>0</v>
      </c>
      <c r="SD72" s="471">
        <f t="shared" si="492"/>
        <v>0</v>
      </c>
      <c r="SE72" s="471">
        <f t="shared" si="492"/>
        <v>0</v>
      </c>
      <c r="SF72" s="471">
        <f t="shared" si="492"/>
        <v>0</v>
      </c>
      <c r="SG72" s="471">
        <f t="shared" si="492"/>
        <v>0</v>
      </c>
      <c r="SH72" s="471">
        <f t="shared" si="492"/>
        <v>0</v>
      </c>
      <c r="SI72" s="471">
        <f t="shared" si="492"/>
        <v>0</v>
      </c>
      <c r="SJ72" s="471">
        <f t="shared" si="492"/>
        <v>0</v>
      </c>
      <c r="SK72" s="471">
        <f t="shared" si="492"/>
        <v>0</v>
      </c>
      <c r="SL72" s="471">
        <f t="shared" si="492"/>
        <v>0</v>
      </c>
      <c r="SM72" s="471">
        <f t="shared" si="492"/>
        <v>0</v>
      </c>
      <c r="SN72" s="471">
        <f t="shared" si="492"/>
        <v>0</v>
      </c>
      <c r="SO72" s="471">
        <f t="shared" si="492"/>
        <v>0</v>
      </c>
      <c r="SP72" s="471">
        <f t="shared" si="492"/>
        <v>0</v>
      </c>
      <c r="SQ72" s="471">
        <f t="shared" si="493"/>
        <v>0</v>
      </c>
      <c r="SR72" s="471">
        <f t="shared" si="493"/>
        <v>0</v>
      </c>
      <c r="SS72" s="471">
        <f t="shared" si="493"/>
        <v>0</v>
      </c>
      <c r="ST72" s="471">
        <f t="shared" si="493"/>
        <v>0</v>
      </c>
      <c r="SU72" s="471">
        <f t="shared" si="493"/>
        <v>0</v>
      </c>
      <c r="SV72" s="471">
        <f t="shared" si="493"/>
        <v>0</v>
      </c>
      <c r="SW72" s="471">
        <f t="shared" si="493"/>
        <v>0</v>
      </c>
      <c r="SX72" s="471">
        <f t="shared" si="493"/>
        <v>0</v>
      </c>
      <c r="SY72" s="471">
        <f t="shared" si="493"/>
        <v>0</v>
      </c>
      <c r="SZ72" s="471">
        <f t="shared" si="493"/>
        <v>0</v>
      </c>
      <c r="TA72" s="471">
        <f t="shared" si="493"/>
        <v>0</v>
      </c>
      <c r="TB72" s="471">
        <f t="shared" si="493"/>
        <v>0</v>
      </c>
      <c r="TC72" s="471">
        <f t="shared" si="493"/>
        <v>0</v>
      </c>
      <c r="TD72" s="471">
        <f t="shared" si="493"/>
        <v>0</v>
      </c>
      <c r="TE72" s="471">
        <f t="shared" si="493"/>
        <v>0</v>
      </c>
      <c r="TF72" s="471">
        <f t="shared" si="493"/>
        <v>0</v>
      </c>
      <c r="TG72" s="471">
        <f t="shared" si="494"/>
        <v>0</v>
      </c>
      <c r="TH72" s="471">
        <f t="shared" si="494"/>
        <v>0</v>
      </c>
      <c r="TI72" s="471">
        <f t="shared" si="494"/>
        <v>0</v>
      </c>
      <c r="TJ72" s="471">
        <f t="shared" si="494"/>
        <v>0</v>
      </c>
      <c r="TK72" s="471">
        <f t="shared" si="494"/>
        <v>0</v>
      </c>
      <c r="TL72" s="471">
        <f t="shared" si="494"/>
        <v>0</v>
      </c>
      <c r="TM72" s="471">
        <f t="shared" si="494"/>
        <v>0</v>
      </c>
      <c r="TN72" s="471">
        <f t="shared" si="494"/>
        <v>0</v>
      </c>
      <c r="TO72" s="471">
        <f t="shared" si="494"/>
        <v>0</v>
      </c>
      <c r="TP72" s="471">
        <f t="shared" si="494"/>
        <v>0</v>
      </c>
      <c r="TQ72" s="471">
        <f t="shared" si="494"/>
        <v>0</v>
      </c>
      <c r="TR72" s="471">
        <f t="shared" si="494"/>
        <v>0</v>
      </c>
      <c r="TS72" s="471">
        <f t="shared" si="494"/>
        <v>0</v>
      </c>
      <c r="TT72" s="471">
        <f t="shared" si="494"/>
        <v>0</v>
      </c>
      <c r="TU72" s="471">
        <f t="shared" si="494"/>
        <v>0</v>
      </c>
      <c r="TV72" s="471">
        <f t="shared" si="494"/>
        <v>0</v>
      </c>
      <c r="TW72" s="471">
        <f t="shared" si="495"/>
        <v>0</v>
      </c>
      <c r="TX72" s="471">
        <f t="shared" si="495"/>
        <v>0</v>
      </c>
      <c r="TY72" s="471">
        <f t="shared" si="495"/>
        <v>0</v>
      </c>
      <c r="TZ72" s="471">
        <f t="shared" si="495"/>
        <v>0</v>
      </c>
      <c r="UA72" s="471">
        <f t="shared" si="495"/>
        <v>0</v>
      </c>
      <c r="UB72" s="471">
        <f t="shared" si="495"/>
        <v>0</v>
      </c>
      <c r="UC72" s="471">
        <f t="shared" si="495"/>
        <v>0</v>
      </c>
      <c r="UD72" s="471">
        <f t="shared" si="495"/>
        <v>0</v>
      </c>
      <c r="UE72" s="471">
        <f t="shared" si="495"/>
        <v>0</v>
      </c>
      <c r="UF72" s="471">
        <f t="shared" si="495"/>
        <v>0</v>
      </c>
      <c r="UG72" s="471">
        <f t="shared" si="495"/>
        <v>0</v>
      </c>
      <c r="UH72" s="471">
        <f t="shared" si="495"/>
        <v>0</v>
      </c>
      <c r="UI72" s="471">
        <f t="shared" si="495"/>
        <v>0</v>
      </c>
      <c r="UJ72" s="471">
        <f t="shared" si="495"/>
        <v>0</v>
      </c>
      <c r="UK72" s="471">
        <f t="shared" si="495"/>
        <v>0</v>
      </c>
      <c r="UL72" s="471">
        <f t="shared" si="495"/>
        <v>0</v>
      </c>
      <c r="UM72" s="471">
        <f t="shared" si="496"/>
        <v>0</v>
      </c>
      <c r="UN72" s="471">
        <f t="shared" si="496"/>
        <v>0</v>
      </c>
      <c r="UO72" s="471">
        <f t="shared" si="496"/>
        <v>0</v>
      </c>
      <c r="UP72" s="471">
        <f t="shared" si="496"/>
        <v>0</v>
      </c>
      <c r="UQ72" s="471">
        <f t="shared" si="496"/>
        <v>0</v>
      </c>
      <c r="UR72" s="471">
        <f t="shared" si="496"/>
        <v>0</v>
      </c>
      <c r="US72" s="471">
        <f t="shared" si="496"/>
        <v>0</v>
      </c>
      <c r="UT72" s="471">
        <f t="shared" si="496"/>
        <v>0</v>
      </c>
      <c r="UU72" s="471">
        <f t="shared" si="496"/>
        <v>0</v>
      </c>
      <c r="UV72" s="471">
        <f t="shared" si="496"/>
        <v>0</v>
      </c>
      <c r="UW72" s="471">
        <f t="shared" si="496"/>
        <v>0</v>
      </c>
      <c r="UX72" s="471">
        <f t="shared" si="496"/>
        <v>0</v>
      </c>
      <c r="UY72" s="471">
        <f t="shared" si="496"/>
        <v>0</v>
      </c>
      <c r="UZ72" s="471">
        <f t="shared" si="496"/>
        <v>0</v>
      </c>
      <c r="VA72" s="471">
        <f t="shared" si="496"/>
        <v>0</v>
      </c>
      <c r="VB72" s="471">
        <f t="shared" si="496"/>
        <v>0</v>
      </c>
      <c r="VC72" s="471">
        <f t="shared" si="497"/>
        <v>0</v>
      </c>
      <c r="VD72" s="471">
        <f t="shared" si="497"/>
        <v>0</v>
      </c>
      <c r="VE72" s="471">
        <f t="shared" si="497"/>
        <v>0</v>
      </c>
      <c r="VF72" s="471">
        <f t="shared" si="497"/>
        <v>0</v>
      </c>
      <c r="VG72" s="471">
        <f t="shared" si="497"/>
        <v>0</v>
      </c>
      <c r="VH72" s="471">
        <f t="shared" si="497"/>
        <v>0</v>
      </c>
      <c r="VI72" s="471">
        <f t="shared" si="497"/>
        <v>0</v>
      </c>
      <c r="VJ72" s="471">
        <f t="shared" si="497"/>
        <v>0</v>
      </c>
      <c r="VK72" s="471">
        <f t="shared" si="497"/>
        <v>0</v>
      </c>
      <c r="VL72" s="471">
        <f t="shared" si="497"/>
        <v>0</v>
      </c>
      <c r="VM72" s="471">
        <f t="shared" si="497"/>
        <v>0</v>
      </c>
      <c r="VN72" s="471">
        <f t="shared" si="497"/>
        <v>0</v>
      </c>
      <c r="VO72" s="471">
        <f t="shared" si="497"/>
        <v>0</v>
      </c>
      <c r="VP72" s="471">
        <f t="shared" si="497"/>
        <v>0</v>
      </c>
      <c r="VQ72" s="471">
        <f t="shared" si="497"/>
        <v>0</v>
      </c>
      <c r="VR72" s="471">
        <f t="shared" si="497"/>
        <v>0</v>
      </c>
      <c r="VS72" s="471">
        <f t="shared" si="498"/>
        <v>0</v>
      </c>
      <c r="VT72" s="471">
        <f t="shared" si="498"/>
        <v>0</v>
      </c>
      <c r="VU72" s="471">
        <f t="shared" si="498"/>
        <v>0</v>
      </c>
      <c r="VV72" s="471">
        <f t="shared" si="498"/>
        <v>0</v>
      </c>
      <c r="VW72" s="471">
        <f t="shared" si="498"/>
        <v>0</v>
      </c>
      <c r="VX72" s="471">
        <f t="shared" si="498"/>
        <v>0</v>
      </c>
      <c r="VY72" s="471">
        <f t="shared" si="498"/>
        <v>0</v>
      </c>
      <c r="VZ72" s="471">
        <f t="shared" si="498"/>
        <v>0</v>
      </c>
      <c r="WA72" s="471">
        <f t="shared" si="498"/>
        <v>0</v>
      </c>
      <c r="WB72" s="471">
        <f t="shared" si="498"/>
        <v>0</v>
      </c>
      <c r="WC72" s="471">
        <f t="shared" si="498"/>
        <v>0</v>
      </c>
      <c r="WD72" s="471">
        <f t="shared" si="498"/>
        <v>0</v>
      </c>
    </row>
    <row r="73" spans="1:602" x14ac:dyDescent="0.35">
      <c r="A73" s="29"/>
      <c r="B73" s="29">
        <f t="shared" si="359"/>
        <v>42</v>
      </c>
      <c r="C73" s="29" t="s">
        <v>3</v>
      </c>
      <c r="D73" s="29" t="s">
        <v>107</v>
      </c>
      <c r="E73" s="69">
        <f>INDEX('Current RAP - 2024-25 Cycle'!$K:$K,MATCH('24-25 Projection - RAP Tendered'!$D73,'Current RAP - 2024-25 Cycle'!$C:$C,0),1)</f>
        <v>9120811.1500000004</v>
      </c>
      <c r="F73" s="69">
        <f>INDEX('Current RAP - 2024-25 Cycle'!$G:$G,MATCH('24-25 Projection - RAP Tendered'!$D73,'Current RAP - 2024-25 Cycle'!$C:$C,0),1)</f>
        <v>9120811.1500000004</v>
      </c>
      <c r="G73" s="69">
        <f t="shared" si="345"/>
        <v>0</v>
      </c>
      <c r="H73" s="69">
        <f t="shared" si="360"/>
        <v>9120811.1500000004</v>
      </c>
      <c r="I73" s="32">
        <v>45474</v>
      </c>
      <c r="J73" s="32">
        <v>45838</v>
      </c>
      <c r="K73" s="29" t="str">
        <f>INDEX('Current RAP - 2024-25 Cycle'!$D:$D,MATCH('24-25 Projection - RAP Tendered'!$D73,'Current RAP - 2024-25 Cycle'!$C:$C,0),1)</f>
        <v>IPCA</v>
      </c>
      <c r="L73" s="32" t="s">
        <v>10</v>
      </c>
      <c r="M73" s="32" t="s">
        <v>10</v>
      </c>
      <c r="N73" s="81">
        <v>0</v>
      </c>
      <c r="O73" s="81">
        <v>0</v>
      </c>
      <c r="P73" s="69">
        <f>IFERROR(INDEX('Tendered, Ruling 920-2025'!$F$19:$F$31,MATCH($D73,'Tendered, Ruling 920-2025'!$C$19:$C$31,0))-INDEX('Tendered, Ruling 920-2025'!$D$19:$D$31,MATCH($D73,'Tendered, Ruling 920-2025'!$C$19:$C$31,0)),0)</f>
        <v>0</v>
      </c>
      <c r="Q73" s="32">
        <f>INDEX('Current RAP - 2024-25 Cycle'!$L:$L,MATCH('24-25 Projection - RAP Tendered'!$D73,'Current RAP - 2024-25 Cycle'!$C:$C,0),1)</f>
        <v>40886</v>
      </c>
      <c r="R73" s="32">
        <f>INDEX('Current RAP - 2024-25 Cycle'!$M:$M,MATCH('24-25 Projection - RAP Tendered'!$D73,'Current RAP - 2024-25 Cycle'!$C:$C,0),1)</f>
        <v>51844</v>
      </c>
      <c r="S73" s="29"/>
      <c r="T73" s="29" t="str">
        <f t="shared" si="346"/>
        <v>012/2011</v>
      </c>
      <c r="U73" s="36">
        <f t="shared" si="508"/>
        <v>9.1208111499999998</v>
      </c>
      <c r="V73" s="36">
        <f t="shared" si="508"/>
        <v>9.1208111499999998</v>
      </c>
      <c r="W73" s="36">
        <f t="shared" si="508"/>
        <v>9.1208111499999998</v>
      </c>
      <c r="X73" s="36">
        <f t="shared" si="508"/>
        <v>9.1208111499999998</v>
      </c>
      <c r="Y73" s="36">
        <f t="shared" si="508"/>
        <v>9.1208111499999998</v>
      </c>
      <c r="Z73" s="36">
        <f t="shared" si="508"/>
        <v>9.1208111499999998</v>
      </c>
      <c r="AA73" s="36">
        <f t="shared" si="508"/>
        <v>9.1208111499999998</v>
      </c>
      <c r="AB73" s="36">
        <f t="shared" si="508"/>
        <v>9.1208111499999998</v>
      </c>
      <c r="AC73" s="36">
        <f t="shared" si="508"/>
        <v>9.1208111499999998</v>
      </c>
      <c r="AD73" s="36">
        <f t="shared" si="508"/>
        <v>9.1208111499999998</v>
      </c>
      <c r="AE73" s="36">
        <f t="shared" si="508"/>
        <v>9.1208111499999998</v>
      </c>
      <c r="AF73" s="36">
        <f t="shared" si="508"/>
        <v>9.1208111499999998</v>
      </c>
      <c r="AG73" s="36">
        <f t="shared" si="508"/>
        <v>9.1208111499999998</v>
      </c>
      <c r="AH73" s="36">
        <f t="shared" si="508"/>
        <v>9.1208111499999998</v>
      </c>
      <c r="AI73" s="36">
        <f t="shared" si="508"/>
        <v>9.1208111499999998</v>
      </c>
      <c r="AJ73" s="36">
        <f t="shared" si="508"/>
        <v>9.1208111499999998</v>
      </c>
      <c r="AK73" s="36">
        <f t="shared" si="504"/>
        <v>9.1208111499999998</v>
      </c>
      <c r="AL73" s="36">
        <f t="shared" si="504"/>
        <v>4.0210027650537628</v>
      </c>
      <c r="AM73" s="36">
        <f t="shared" si="504"/>
        <v>0</v>
      </c>
      <c r="AN73" s="36">
        <f t="shared" si="504"/>
        <v>0</v>
      </c>
      <c r="AO73" s="36">
        <f t="shared" si="504"/>
        <v>0</v>
      </c>
      <c r="AP73" s="36">
        <f t="shared" si="504"/>
        <v>0</v>
      </c>
      <c r="AQ73" s="36">
        <f t="shared" si="504"/>
        <v>0</v>
      </c>
      <c r="AR73" s="36">
        <f t="shared" si="504"/>
        <v>0</v>
      </c>
      <c r="AS73" s="36">
        <f t="shared" si="504"/>
        <v>0</v>
      </c>
      <c r="AT73" s="36">
        <f t="shared" si="504"/>
        <v>0</v>
      </c>
      <c r="AU73" s="36">
        <f t="shared" si="504"/>
        <v>0</v>
      </c>
      <c r="AV73" s="36">
        <f t="shared" si="504"/>
        <v>0</v>
      </c>
      <c r="AW73" s="36">
        <f t="shared" si="504"/>
        <v>0</v>
      </c>
      <c r="AX73" s="36">
        <f t="shared" si="504"/>
        <v>0</v>
      </c>
      <c r="AY73" s="36">
        <f t="shared" si="504"/>
        <v>0</v>
      </c>
      <c r="AZ73" s="36">
        <f t="shared" si="455"/>
        <v>0</v>
      </c>
      <c r="BA73" s="36">
        <f t="shared" si="455"/>
        <v>0</v>
      </c>
      <c r="BB73" s="36">
        <f t="shared" si="455"/>
        <v>0</v>
      </c>
      <c r="BD73" s="29" t="str">
        <f t="shared" si="348"/>
        <v>012/2011</v>
      </c>
      <c r="BE73" s="36">
        <f t="shared" si="503"/>
        <v>2.2802027874999999</v>
      </c>
      <c r="BF73" s="36">
        <f t="shared" si="503"/>
        <v>2.2802027874999999</v>
      </c>
      <c r="BG73" s="36">
        <f t="shared" si="503"/>
        <v>2.2802027874999999</v>
      </c>
      <c r="BH73" s="36">
        <f t="shared" si="503"/>
        <v>2.2802027874999999</v>
      </c>
      <c r="BI73" s="36">
        <f t="shared" si="503"/>
        <v>2.2802027874999999</v>
      </c>
      <c r="BJ73" s="36">
        <f t="shared" si="503"/>
        <v>2.2802027874999999</v>
      </c>
      <c r="BK73" s="36">
        <f t="shared" si="503"/>
        <v>2.2802027874999999</v>
      </c>
      <c r="BL73" s="36">
        <f t="shared" si="503"/>
        <v>2.2802027874999999</v>
      </c>
      <c r="BM73" s="36">
        <f t="shared" si="503"/>
        <v>2.2802027874999999</v>
      </c>
      <c r="BN73" s="36">
        <f t="shared" si="503"/>
        <v>2.2802027874999999</v>
      </c>
      <c r="BO73" s="36">
        <f t="shared" si="503"/>
        <v>2.2802027874999999</v>
      </c>
      <c r="BP73" s="36">
        <f t="shared" si="503"/>
        <v>2.2802027874999999</v>
      </c>
      <c r="BQ73" s="36">
        <f t="shared" si="503"/>
        <v>2.2802027874999999</v>
      </c>
      <c r="BR73" s="36">
        <f t="shared" si="503"/>
        <v>2.2802027874999999</v>
      </c>
      <c r="BS73" s="36">
        <f t="shared" si="503"/>
        <v>2.2802027874999999</v>
      </c>
      <c r="BT73" s="36">
        <f t="shared" si="503"/>
        <v>2.2802027874999999</v>
      </c>
      <c r="BU73" s="36">
        <f t="shared" si="509"/>
        <v>2.2802027874999999</v>
      </c>
      <c r="BV73" s="36">
        <f t="shared" si="509"/>
        <v>2.2802027874999999</v>
      </c>
      <c r="BW73" s="36">
        <f t="shared" si="509"/>
        <v>2.2802027874999999</v>
      </c>
      <c r="BX73" s="36">
        <f t="shared" si="509"/>
        <v>2.2802027874999999</v>
      </c>
      <c r="BY73" s="36">
        <f t="shared" si="509"/>
        <v>2.2802027874999999</v>
      </c>
      <c r="BZ73" s="36">
        <f t="shared" si="509"/>
        <v>2.2802027874999999</v>
      </c>
      <c r="CA73" s="36">
        <f t="shared" si="509"/>
        <v>2.2802027874999999</v>
      </c>
      <c r="CB73" s="36">
        <f t="shared" si="509"/>
        <v>2.2802027874999999</v>
      </c>
      <c r="CC73" s="36">
        <f t="shared" si="509"/>
        <v>2.2802027874999999</v>
      </c>
      <c r="CD73" s="36">
        <f t="shared" si="509"/>
        <v>2.2802027874999999</v>
      </c>
      <c r="CE73" s="36">
        <f t="shared" si="509"/>
        <v>2.2802027874999999</v>
      </c>
      <c r="CF73" s="36">
        <f t="shared" si="509"/>
        <v>2.2802027874999999</v>
      </c>
      <c r="CG73" s="36">
        <f t="shared" si="509"/>
        <v>2.2802027874999999</v>
      </c>
      <c r="CH73" s="36">
        <f t="shared" si="509"/>
        <v>2.2802027874999999</v>
      </c>
      <c r="CI73" s="36">
        <f t="shared" si="509"/>
        <v>2.2802027874999999</v>
      </c>
      <c r="CJ73" s="36">
        <f t="shared" si="509"/>
        <v>2.2802027874999999</v>
      </c>
      <c r="CK73" s="36">
        <f t="shared" si="510"/>
        <v>2.2802027874999999</v>
      </c>
      <c r="CL73" s="36">
        <f t="shared" si="510"/>
        <v>2.2802027874999999</v>
      </c>
      <c r="CM73" s="36">
        <f t="shared" si="510"/>
        <v>2.2802027874999999</v>
      </c>
      <c r="CN73" s="36">
        <f t="shared" si="510"/>
        <v>2.2802027874999999</v>
      </c>
      <c r="CO73" s="36">
        <f t="shared" si="510"/>
        <v>2.2802027874999999</v>
      </c>
      <c r="CP73" s="36">
        <f t="shared" si="510"/>
        <v>2.2802027874999999</v>
      </c>
      <c r="CQ73" s="36">
        <f t="shared" si="510"/>
        <v>2.2802027874999999</v>
      </c>
      <c r="CR73" s="36">
        <f t="shared" si="510"/>
        <v>2.2802027874999999</v>
      </c>
      <c r="CS73" s="36">
        <f t="shared" si="510"/>
        <v>2.2802027874999999</v>
      </c>
      <c r="CT73" s="36">
        <f t="shared" si="510"/>
        <v>2.2802027874999999</v>
      </c>
      <c r="CU73" s="36">
        <f t="shared" si="510"/>
        <v>2.2802027874999999</v>
      </c>
      <c r="CV73" s="36">
        <f t="shared" si="510"/>
        <v>2.2802027874999999</v>
      </c>
      <c r="CW73" s="36">
        <f t="shared" si="510"/>
        <v>2.2802027874999999</v>
      </c>
      <c r="CX73" s="36">
        <f t="shared" si="510"/>
        <v>2.2802027874999999</v>
      </c>
      <c r="CY73" s="36">
        <f t="shared" si="510"/>
        <v>2.2802027874999999</v>
      </c>
      <c r="CZ73" s="36">
        <f t="shared" si="505"/>
        <v>2.2802027874999999</v>
      </c>
      <c r="DA73" s="36">
        <f t="shared" si="505"/>
        <v>2.2802027874999999</v>
      </c>
      <c r="DB73" s="36">
        <f t="shared" si="505"/>
        <v>2.2802027874999999</v>
      </c>
      <c r="DC73" s="36">
        <f t="shared" si="505"/>
        <v>2.2802027874999999</v>
      </c>
      <c r="DD73" s="36">
        <f t="shared" si="505"/>
        <v>2.2802027874999999</v>
      </c>
      <c r="DE73" s="36">
        <f t="shared" si="505"/>
        <v>2.2802027874999999</v>
      </c>
      <c r="DF73" s="36">
        <f t="shared" si="505"/>
        <v>2.2802027874999999</v>
      </c>
      <c r="DG73" s="36">
        <f t="shared" si="505"/>
        <v>2.2802027874999999</v>
      </c>
      <c r="DH73" s="36">
        <f t="shared" si="505"/>
        <v>2.2802027874999999</v>
      </c>
      <c r="DI73" s="36">
        <f t="shared" si="505"/>
        <v>2.2802027874999999</v>
      </c>
      <c r="DJ73" s="36">
        <f t="shared" si="505"/>
        <v>2.2802027874999999</v>
      </c>
      <c r="DK73" s="36">
        <f t="shared" si="505"/>
        <v>2.2802027874999999</v>
      </c>
      <c r="DL73" s="36">
        <f t="shared" si="505"/>
        <v>2.2802027874999999</v>
      </c>
      <c r="DM73" s="36">
        <f t="shared" si="505"/>
        <v>2.2802027874999999</v>
      </c>
      <c r="DN73" s="36">
        <f t="shared" si="505"/>
        <v>2.2802027874999999</v>
      </c>
      <c r="DO73" s="36">
        <f t="shared" si="505"/>
        <v>2.2802027874999999</v>
      </c>
      <c r="DP73" s="36">
        <f t="shared" si="506"/>
        <v>2.2802027874999999</v>
      </c>
      <c r="DQ73" s="36">
        <f t="shared" si="506"/>
        <v>2.2802027874999999</v>
      </c>
      <c r="DR73" s="36">
        <f t="shared" si="456"/>
        <v>2.2802027874999999</v>
      </c>
      <c r="DS73" s="36">
        <f t="shared" si="456"/>
        <v>2.2802027874999999</v>
      </c>
      <c r="DT73" s="36">
        <f t="shared" ref="DT73:EI73" si="511">SUMIFS($GM73:$WE73,$GM$29:$WE$29,DT$29)</f>
        <v>2.2802027874999999</v>
      </c>
      <c r="DU73" s="36">
        <f t="shared" si="511"/>
        <v>2.2802027874999999</v>
      </c>
      <c r="DV73" s="36">
        <f t="shared" si="511"/>
        <v>1.7407999775537633</v>
      </c>
      <c r="DW73" s="36">
        <f t="shared" si="511"/>
        <v>0</v>
      </c>
      <c r="DX73" s="36">
        <f t="shared" si="511"/>
        <v>0</v>
      </c>
      <c r="DY73" s="36">
        <f t="shared" si="511"/>
        <v>0</v>
      </c>
      <c r="DZ73" s="36">
        <f t="shared" si="511"/>
        <v>0</v>
      </c>
      <c r="EA73" s="36">
        <f t="shared" si="511"/>
        <v>0</v>
      </c>
      <c r="EB73" s="36">
        <f t="shared" si="511"/>
        <v>0</v>
      </c>
      <c r="EC73" s="36">
        <f t="shared" si="511"/>
        <v>0</v>
      </c>
      <c r="ED73" s="36">
        <f t="shared" si="511"/>
        <v>0</v>
      </c>
      <c r="EE73" s="36">
        <f t="shared" si="511"/>
        <v>0</v>
      </c>
      <c r="EF73" s="36">
        <f t="shared" si="511"/>
        <v>0</v>
      </c>
      <c r="EG73" s="36">
        <f t="shared" si="511"/>
        <v>0</v>
      </c>
      <c r="EH73" s="36">
        <f t="shared" si="511"/>
        <v>0</v>
      </c>
      <c r="EI73" s="36">
        <f t="shared" si="511"/>
        <v>0</v>
      </c>
      <c r="EJ73" s="36">
        <f t="shared" si="502"/>
        <v>0</v>
      </c>
      <c r="EK73" s="36">
        <f t="shared" si="502"/>
        <v>0</v>
      </c>
      <c r="EL73" s="36">
        <f t="shared" si="502"/>
        <v>0</v>
      </c>
      <c r="EM73" s="36">
        <f t="shared" si="502"/>
        <v>0</v>
      </c>
      <c r="EN73" s="36">
        <f t="shared" si="502"/>
        <v>0</v>
      </c>
      <c r="EO73" s="36">
        <f t="shared" si="502"/>
        <v>0</v>
      </c>
      <c r="EP73" s="36">
        <f t="shared" si="502"/>
        <v>0</v>
      </c>
      <c r="EQ73" s="36">
        <f t="shared" si="502"/>
        <v>0</v>
      </c>
      <c r="ER73" s="36">
        <f t="shared" si="502"/>
        <v>0</v>
      </c>
      <c r="ES73" s="36">
        <f t="shared" si="502"/>
        <v>0</v>
      </c>
      <c r="ET73" s="36">
        <f t="shared" si="502"/>
        <v>0</v>
      </c>
      <c r="EU73" s="36">
        <f t="shared" si="502"/>
        <v>0</v>
      </c>
      <c r="EV73" s="36">
        <f t="shared" si="502"/>
        <v>0</v>
      </c>
      <c r="EW73" s="36">
        <f t="shared" si="499"/>
        <v>0</v>
      </c>
      <c r="EX73" s="36">
        <f t="shared" si="499"/>
        <v>0</v>
      </c>
      <c r="EY73" s="36">
        <f t="shared" si="499"/>
        <v>0</v>
      </c>
      <c r="EZ73" s="36">
        <f t="shared" si="499"/>
        <v>0</v>
      </c>
      <c r="FA73" s="36">
        <f t="shared" si="499"/>
        <v>0</v>
      </c>
      <c r="FB73" s="36">
        <f t="shared" si="499"/>
        <v>0</v>
      </c>
      <c r="FC73" s="36">
        <f t="shared" si="499"/>
        <v>0</v>
      </c>
      <c r="FD73" s="36">
        <f t="shared" si="499"/>
        <v>0</v>
      </c>
      <c r="FE73" s="36">
        <f t="shared" si="499"/>
        <v>0</v>
      </c>
      <c r="FF73" s="36">
        <f t="shared" si="499"/>
        <v>0</v>
      </c>
      <c r="FG73" s="36">
        <f t="shared" si="499"/>
        <v>0</v>
      </c>
      <c r="FH73" s="36">
        <f t="shared" si="499"/>
        <v>0</v>
      </c>
      <c r="FI73" s="36">
        <f t="shared" si="499"/>
        <v>0</v>
      </c>
      <c r="FJ73" s="36">
        <f t="shared" si="499"/>
        <v>0</v>
      </c>
      <c r="FK73" s="36">
        <f t="shared" si="499"/>
        <v>0</v>
      </c>
      <c r="FL73" s="36">
        <f t="shared" si="499"/>
        <v>0</v>
      </c>
      <c r="FM73" s="36">
        <f t="shared" si="500"/>
        <v>0</v>
      </c>
      <c r="FN73" s="36">
        <f t="shared" si="500"/>
        <v>0</v>
      </c>
      <c r="FO73" s="36">
        <f t="shared" si="500"/>
        <v>0</v>
      </c>
      <c r="FP73" s="36">
        <f t="shared" si="500"/>
        <v>0</v>
      </c>
      <c r="FQ73" s="36">
        <f t="shared" si="500"/>
        <v>0</v>
      </c>
      <c r="FR73" s="36">
        <f t="shared" si="500"/>
        <v>0</v>
      </c>
      <c r="FS73" s="36">
        <f t="shared" si="500"/>
        <v>0</v>
      </c>
      <c r="FT73" s="36">
        <f t="shared" si="500"/>
        <v>0</v>
      </c>
      <c r="FU73" s="36">
        <f t="shared" si="500"/>
        <v>0</v>
      </c>
      <c r="FV73" s="36">
        <f t="shared" si="500"/>
        <v>0</v>
      </c>
      <c r="FW73" s="36">
        <f t="shared" si="500"/>
        <v>0</v>
      </c>
      <c r="FX73" s="36">
        <f t="shared" si="500"/>
        <v>0</v>
      </c>
      <c r="FY73" s="36">
        <f t="shared" si="500"/>
        <v>0</v>
      </c>
      <c r="FZ73" s="36">
        <f t="shared" si="500"/>
        <v>0</v>
      </c>
      <c r="GA73" s="36">
        <f t="shared" si="500"/>
        <v>0</v>
      </c>
      <c r="GB73" s="36">
        <f t="shared" si="501"/>
        <v>0</v>
      </c>
      <c r="GC73" s="36">
        <f t="shared" si="501"/>
        <v>0</v>
      </c>
      <c r="GD73" s="36">
        <f t="shared" si="501"/>
        <v>0</v>
      </c>
      <c r="GE73" s="36">
        <f t="shared" si="501"/>
        <v>0</v>
      </c>
      <c r="GF73" s="36">
        <f t="shared" si="501"/>
        <v>0</v>
      </c>
      <c r="GG73" s="36">
        <f t="shared" si="501"/>
        <v>0</v>
      </c>
      <c r="GH73" s="36">
        <f t="shared" si="501"/>
        <v>0</v>
      </c>
      <c r="GI73" s="36">
        <f t="shared" si="501"/>
        <v>0</v>
      </c>
      <c r="GJ73" s="36">
        <f t="shared" si="501"/>
        <v>0</v>
      </c>
      <c r="GL73" s="29" t="str">
        <f t="shared" si="350"/>
        <v>012/2011</v>
      </c>
      <c r="GM73" s="263">
        <f t="shared" si="507"/>
        <v>0.76006759583333328</v>
      </c>
      <c r="GN73" s="263">
        <f t="shared" si="507"/>
        <v>0.76006759583333328</v>
      </c>
      <c r="GO73" s="263">
        <f t="shared" si="507"/>
        <v>0.76006759583333328</v>
      </c>
      <c r="GP73" s="263">
        <f t="shared" si="507"/>
        <v>0.76006759583333328</v>
      </c>
      <c r="GQ73" s="263">
        <f t="shared" si="507"/>
        <v>0.76006759583333328</v>
      </c>
      <c r="GR73" s="263">
        <f t="shared" si="507"/>
        <v>0.76006759583333328</v>
      </c>
      <c r="GS73" s="263">
        <f t="shared" si="507"/>
        <v>0.76006759583333328</v>
      </c>
      <c r="GT73" s="263">
        <f t="shared" si="507"/>
        <v>0.76006759583333328</v>
      </c>
      <c r="GU73" s="263">
        <f t="shared" si="507"/>
        <v>0.76006759583333328</v>
      </c>
      <c r="GV73" s="263">
        <f t="shared" si="507"/>
        <v>0.76006759583333328</v>
      </c>
      <c r="GW73" s="263">
        <f t="shared" si="507"/>
        <v>0.76006759583333328</v>
      </c>
      <c r="GX73" s="263">
        <f t="shared" si="507"/>
        <v>0.76006759583333328</v>
      </c>
      <c r="GY73" s="471">
        <f t="shared" si="474"/>
        <v>0.76006759583333328</v>
      </c>
      <c r="GZ73" s="471">
        <f t="shared" si="474"/>
        <v>0.76006759583333328</v>
      </c>
      <c r="HA73" s="471">
        <f t="shared" si="474"/>
        <v>0.76006759583333328</v>
      </c>
      <c r="HB73" s="471">
        <f t="shared" si="474"/>
        <v>0.76006759583333328</v>
      </c>
      <c r="HC73" s="471">
        <f t="shared" si="474"/>
        <v>0.76006759583333328</v>
      </c>
      <c r="HD73" s="471">
        <f t="shared" si="474"/>
        <v>0.76006759583333328</v>
      </c>
      <c r="HE73" s="471">
        <f t="shared" si="474"/>
        <v>0.76006759583333328</v>
      </c>
      <c r="HF73" s="471">
        <f t="shared" si="474"/>
        <v>0.76006759583333328</v>
      </c>
      <c r="HG73" s="471">
        <f t="shared" si="474"/>
        <v>0.76006759583333328</v>
      </c>
      <c r="HH73" s="471">
        <f t="shared" si="474"/>
        <v>0.76006759583333328</v>
      </c>
      <c r="HI73" s="471">
        <f t="shared" si="474"/>
        <v>0.76006759583333328</v>
      </c>
      <c r="HJ73" s="471">
        <f t="shared" si="474"/>
        <v>0.76006759583333328</v>
      </c>
      <c r="HK73" s="471">
        <f t="shared" si="474"/>
        <v>0.76006759583333328</v>
      </c>
      <c r="HL73" s="471">
        <f t="shared" si="474"/>
        <v>0.76006759583333328</v>
      </c>
      <c r="HM73" s="471">
        <f t="shared" si="474"/>
        <v>0.76006759583333328</v>
      </c>
      <c r="HN73" s="471">
        <f t="shared" si="474"/>
        <v>0.76006759583333328</v>
      </c>
      <c r="HO73" s="471">
        <f t="shared" si="475"/>
        <v>0.76006759583333328</v>
      </c>
      <c r="HP73" s="471">
        <f t="shared" si="475"/>
        <v>0.76006759583333328</v>
      </c>
      <c r="HQ73" s="471">
        <f t="shared" si="475"/>
        <v>0.76006759583333328</v>
      </c>
      <c r="HR73" s="471">
        <f t="shared" si="475"/>
        <v>0.76006759583333328</v>
      </c>
      <c r="HS73" s="471">
        <f t="shared" si="475"/>
        <v>0.76006759583333328</v>
      </c>
      <c r="HT73" s="471">
        <f t="shared" si="475"/>
        <v>0.76006759583333328</v>
      </c>
      <c r="HU73" s="471">
        <f t="shared" si="475"/>
        <v>0.76006759583333328</v>
      </c>
      <c r="HV73" s="471">
        <f t="shared" si="475"/>
        <v>0.76006759583333328</v>
      </c>
      <c r="HW73" s="471">
        <f t="shared" si="475"/>
        <v>0.76006759583333328</v>
      </c>
      <c r="HX73" s="471">
        <f t="shared" si="475"/>
        <v>0.76006759583333328</v>
      </c>
      <c r="HY73" s="471">
        <f t="shared" si="475"/>
        <v>0.76006759583333328</v>
      </c>
      <c r="HZ73" s="471">
        <f t="shared" si="475"/>
        <v>0.76006759583333328</v>
      </c>
      <c r="IA73" s="471">
        <f t="shared" si="475"/>
        <v>0.76006759583333328</v>
      </c>
      <c r="IB73" s="471">
        <f t="shared" si="475"/>
        <v>0.76006759583333328</v>
      </c>
      <c r="IC73" s="471">
        <f t="shared" si="475"/>
        <v>0.76006759583333328</v>
      </c>
      <c r="ID73" s="471">
        <f t="shared" si="475"/>
        <v>0.76006759583333328</v>
      </c>
      <c r="IE73" s="471">
        <f t="shared" si="476"/>
        <v>0.76006759583333328</v>
      </c>
      <c r="IF73" s="471">
        <f t="shared" si="476"/>
        <v>0.76006759583333328</v>
      </c>
      <c r="IG73" s="471">
        <f t="shared" si="476"/>
        <v>0.76006759583333328</v>
      </c>
      <c r="IH73" s="471">
        <f t="shared" si="476"/>
        <v>0.76006759583333328</v>
      </c>
      <c r="II73" s="471">
        <f t="shared" si="476"/>
        <v>0.76006759583333328</v>
      </c>
      <c r="IJ73" s="471">
        <f t="shared" si="476"/>
        <v>0.76006759583333328</v>
      </c>
      <c r="IK73" s="471">
        <f t="shared" si="476"/>
        <v>0.76006759583333328</v>
      </c>
      <c r="IL73" s="471">
        <f t="shared" si="476"/>
        <v>0.76006759583333328</v>
      </c>
      <c r="IM73" s="471">
        <f t="shared" si="476"/>
        <v>0.76006759583333328</v>
      </c>
      <c r="IN73" s="471">
        <f t="shared" si="476"/>
        <v>0.76006759583333328</v>
      </c>
      <c r="IO73" s="471">
        <f t="shared" si="476"/>
        <v>0.76006759583333328</v>
      </c>
      <c r="IP73" s="471">
        <f t="shared" si="476"/>
        <v>0.76006759583333328</v>
      </c>
      <c r="IQ73" s="471">
        <f t="shared" si="476"/>
        <v>0.76006759583333328</v>
      </c>
      <c r="IR73" s="471">
        <f t="shared" si="476"/>
        <v>0.76006759583333328</v>
      </c>
      <c r="IS73" s="471">
        <f t="shared" si="476"/>
        <v>0.76006759583333328</v>
      </c>
      <c r="IT73" s="471">
        <f t="shared" si="476"/>
        <v>0.76006759583333328</v>
      </c>
      <c r="IU73" s="471">
        <f t="shared" si="477"/>
        <v>0.76006759583333328</v>
      </c>
      <c r="IV73" s="471">
        <f t="shared" si="477"/>
        <v>0.76006759583333328</v>
      </c>
      <c r="IW73" s="471">
        <f t="shared" si="477"/>
        <v>0.76006759583333328</v>
      </c>
      <c r="IX73" s="471">
        <f t="shared" si="477"/>
        <v>0.76006759583333328</v>
      </c>
      <c r="IY73" s="471">
        <f t="shared" si="477"/>
        <v>0.76006759583333328</v>
      </c>
      <c r="IZ73" s="471">
        <f t="shared" si="477"/>
        <v>0.76006759583333328</v>
      </c>
      <c r="JA73" s="471">
        <f t="shared" si="477"/>
        <v>0.76006759583333328</v>
      </c>
      <c r="JB73" s="471">
        <f t="shared" si="477"/>
        <v>0.76006759583333328</v>
      </c>
      <c r="JC73" s="471">
        <f t="shared" si="477"/>
        <v>0.76006759583333328</v>
      </c>
      <c r="JD73" s="471">
        <f t="shared" si="477"/>
        <v>0.76006759583333328</v>
      </c>
      <c r="JE73" s="471">
        <f t="shared" si="477"/>
        <v>0.76006759583333328</v>
      </c>
      <c r="JF73" s="471">
        <f t="shared" si="477"/>
        <v>0.76006759583333328</v>
      </c>
      <c r="JG73" s="471">
        <f t="shared" si="477"/>
        <v>0.76006759583333328</v>
      </c>
      <c r="JH73" s="471">
        <f t="shared" si="477"/>
        <v>0.76006759583333328</v>
      </c>
      <c r="JI73" s="471">
        <f t="shared" si="477"/>
        <v>0.76006759583333328</v>
      </c>
      <c r="JJ73" s="471">
        <f t="shared" si="477"/>
        <v>0.76006759583333328</v>
      </c>
      <c r="JK73" s="471">
        <f t="shared" si="478"/>
        <v>0.76006759583333328</v>
      </c>
      <c r="JL73" s="471">
        <f t="shared" si="478"/>
        <v>0.76006759583333328</v>
      </c>
      <c r="JM73" s="471">
        <f t="shared" si="478"/>
        <v>0.76006759583333328</v>
      </c>
      <c r="JN73" s="471">
        <f t="shared" si="478"/>
        <v>0.76006759583333328</v>
      </c>
      <c r="JO73" s="471">
        <f t="shared" si="478"/>
        <v>0.76006759583333328</v>
      </c>
      <c r="JP73" s="471">
        <f t="shared" si="478"/>
        <v>0.76006759583333328</v>
      </c>
      <c r="JQ73" s="471">
        <f t="shared" si="478"/>
        <v>0.76006759583333328</v>
      </c>
      <c r="JR73" s="471">
        <f t="shared" si="478"/>
        <v>0.76006759583333328</v>
      </c>
      <c r="JS73" s="471">
        <f t="shared" si="478"/>
        <v>0.76006759583333328</v>
      </c>
      <c r="JT73" s="471">
        <f t="shared" si="478"/>
        <v>0.76006759583333328</v>
      </c>
      <c r="JU73" s="471">
        <f t="shared" si="478"/>
        <v>0.76006759583333328</v>
      </c>
      <c r="JV73" s="471">
        <f t="shared" si="478"/>
        <v>0.76006759583333328</v>
      </c>
      <c r="JW73" s="471">
        <f t="shared" si="478"/>
        <v>0.76006759583333328</v>
      </c>
      <c r="JX73" s="471">
        <f t="shared" si="478"/>
        <v>0.76006759583333328</v>
      </c>
      <c r="JY73" s="471">
        <f t="shared" si="478"/>
        <v>0.76006759583333328</v>
      </c>
      <c r="JZ73" s="471">
        <f t="shared" si="478"/>
        <v>0.76006759583333328</v>
      </c>
      <c r="KA73" s="471">
        <f t="shared" si="479"/>
        <v>0.76006759583333328</v>
      </c>
      <c r="KB73" s="471">
        <f t="shared" si="479"/>
        <v>0.76006759583333328</v>
      </c>
      <c r="KC73" s="471">
        <f t="shared" si="479"/>
        <v>0.76006759583333328</v>
      </c>
      <c r="KD73" s="471">
        <f t="shared" si="479"/>
        <v>0.76006759583333328</v>
      </c>
      <c r="KE73" s="471">
        <f t="shared" si="479"/>
        <v>0.76006759583333328</v>
      </c>
      <c r="KF73" s="471">
        <f t="shared" si="479"/>
        <v>0.76006759583333328</v>
      </c>
      <c r="KG73" s="471">
        <f t="shared" si="479"/>
        <v>0.76006759583333328</v>
      </c>
      <c r="KH73" s="471">
        <f t="shared" si="479"/>
        <v>0.76006759583333328</v>
      </c>
      <c r="KI73" s="471">
        <f t="shared" si="479"/>
        <v>0.76006759583333328</v>
      </c>
      <c r="KJ73" s="471">
        <f t="shared" si="479"/>
        <v>0.76006759583333328</v>
      </c>
      <c r="KK73" s="471">
        <f t="shared" si="479"/>
        <v>0.76006759583333328</v>
      </c>
      <c r="KL73" s="471">
        <f t="shared" si="479"/>
        <v>0.76006759583333328</v>
      </c>
      <c r="KM73" s="471">
        <f t="shared" si="479"/>
        <v>0.76006759583333328</v>
      </c>
      <c r="KN73" s="471">
        <f t="shared" si="479"/>
        <v>0.76006759583333328</v>
      </c>
      <c r="KO73" s="471">
        <f t="shared" si="479"/>
        <v>0.76006759583333328</v>
      </c>
      <c r="KP73" s="471">
        <f t="shared" si="479"/>
        <v>0.76006759583333328</v>
      </c>
      <c r="KQ73" s="471">
        <f t="shared" si="480"/>
        <v>0.76006759583333328</v>
      </c>
      <c r="KR73" s="471">
        <f t="shared" si="480"/>
        <v>0.76006759583333328</v>
      </c>
      <c r="KS73" s="471">
        <f t="shared" si="480"/>
        <v>0.76006759583333328</v>
      </c>
      <c r="KT73" s="471">
        <f t="shared" si="480"/>
        <v>0.76006759583333328</v>
      </c>
      <c r="KU73" s="471">
        <f t="shared" si="480"/>
        <v>0.76006759583333328</v>
      </c>
      <c r="KV73" s="471">
        <f t="shared" si="480"/>
        <v>0.76006759583333328</v>
      </c>
      <c r="KW73" s="471">
        <f t="shared" si="480"/>
        <v>0.76006759583333328</v>
      </c>
      <c r="KX73" s="471">
        <f t="shared" si="480"/>
        <v>0.76006759583333328</v>
      </c>
      <c r="KY73" s="471">
        <f t="shared" si="480"/>
        <v>0.76006759583333328</v>
      </c>
      <c r="KZ73" s="471">
        <f t="shared" si="480"/>
        <v>0.76006759583333328</v>
      </c>
      <c r="LA73" s="471">
        <f t="shared" si="480"/>
        <v>0.76006759583333328</v>
      </c>
      <c r="LB73" s="471">
        <f t="shared" si="480"/>
        <v>0.76006759583333328</v>
      </c>
      <c r="LC73" s="471">
        <f t="shared" si="480"/>
        <v>0.76006759583333328</v>
      </c>
      <c r="LD73" s="471">
        <f t="shared" si="480"/>
        <v>0.76006759583333328</v>
      </c>
      <c r="LE73" s="471">
        <f t="shared" si="480"/>
        <v>0.76006759583333328</v>
      </c>
      <c r="LF73" s="471">
        <f t="shared" si="480"/>
        <v>0.76006759583333328</v>
      </c>
      <c r="LG73" s="471">
        <f t="shared" si="481"/>
        <v>0.76006759583333328</v>
      </c>
      <c r="LH73" s="471">
        <f t="shared" si="481"/>
        <v>0.76006759583333328</v>
      </c>
      <c r="LI73" s="471">
        <f t="shared" si="481"/>
        <v>0.76006759583333328</v>
      </c>
      <c r="LJ73" s="471">
        <f t="shared" si="481"/>
        <v>0.76006759583333328</v>
      </c>
      <c r="LK73" s="471">
        <f t="shared" si="481"/>
        <v>0.76006759583333328</v>
      </c>
      <c r="LL73" s="471">
        <f t="shared" si="481"/>
        <v>0.76006759583333328</v>
      </c>
      <c r="LM73" s="471">
        <f t="shared" si="481"/>
        <v>0.76006759583333328</v>
      </c>
      <c r="LN73" s="471">
        <f t="shared" si="481"/>
        <v>0.76006759583333328</v>
      </c>
      <c r="LO73" s="471">
        <f t="shared" si="481"/>
        <v>0.76006759583333328</v>
      </c>
      <c r="LP73" s="471">
        <f t="shared" si="481"/>
        <v>0.76006759583333328</v>
      </c>
      <c r="LQ73" s="471">
        <f t="shared" si="481"/>
        <v>0.76006759583333328</v>
      </c>
      <c r="LR73" s="471">
        <f t="shared" si="481"/>
        <v>0.76006759583333328</v>
      </c>
      <c r="LS73" s="471">
        <f t="shared" si="481"/>
        <v>0.76006759583333328</v>
      </c>
      <c r="LT73" s="471">
        <f t="shared" si="481"/>
        <v>0.76006759583333328</v>
      </c>
      <c r="LU73" s="471">
        <f t="shared" si="481"/>
        <v>0.76006759583333328</v>
      </c>
      <c r="LV73" s="471">
        <f t="shared" si="481"/>
        <v>0.76006759583333328</v>
      </c>
      <c r="LW73" s="471">
        <f t="shared" si="482"/>
        <v>0.76006759583333328</v>
      </c>
      <c r="LX73" s="471">
        <f t="shared" si="482"/>
        <v>0.76006759583333328</v>
      </c>
      <c r="LY73" s="471">
        <f t="shared" si="482"/>
        <v>0.76006759583333328</v>
      </c>
      <c r="LZ73" s="471">
        <f t="shared" si="482"/>
        <v>0.76006759583333328</v>
      </c>
      <c r="MA73" s="471">
        <f t="shared" si="482"/>
        <v>0.76006759583333328</v>
      </c>
      <c r="MB73" s="471">
        <f t="shared" si="482"/>
        <v>0.76006759583333328</v>
      </c>
      <c r="MC73" s="471">
        <f t="shared" si="482"/>
        <v>0.76006759583333328</v>
      </c>
      <c r="MD73" s="471">
        <f t="shared" si="482"/>
        <v>0.76006759583333328</v>
      </c>
      <c r="ME73" s="471">
        <f t="shared" si="482"/>
        <v>0.76006759583333328</v>
      </c>
      <c r="MF73" s="471">
        <f t="shared" si="482"/>
        <v>0.76006759583333328</v>
      </c>
      <c r="MG73" s="471">
        <f t="shared" si="482"/>
        <v>0.76006759583333328</v>
      </c>
      <c r="MH73" s="471">
        <f t="shared" si="482"/>
        <v>0.76006759583333328</v>
      </c>
      <c r="MI73" s="471">
        <f t="shared" si="482"/>
        <v>0.76006759583333328</v>
      </c>
      <c r="MJ73" s="471">
        <f t="shared" si="482"/>
        <v>0.76006759583333328</v>
      </c>
      <c r="MK73" s="471">
        <f t="shared" si="482"/>
        <v>0.76006759583333328</v>
      </c>
      <c r="ML73" s="471">
        <f t="shared" si="482"/>
        <v>0.76006759583333328</v>
      </c>
      <c r="MM73" s="471">
        <f t="shared" si="483"/>
        <v>0.76006759583333328</v>
      </c>
      <c r="MN73" s="471">
        <f t="shared" si="483"/>
        <v>0.76006759583333328</v>
      </c>
      <c r="MO73" s="471">
        <f t="shared" si="483"/>
        <v>0.76006759583333328</v>
      </c>
      <c r="MP73" s="471">
        <f t="shared" si="483"/>
        <v>0.76006759583333328</v>
      </c>
      <c r="MQ73" s="471">
        <f t="shared" si="483"/>
        <v>0.76006759583333328</v>
      </c>
      <c r="MR73" s="471">
        <f t="shared" si="483"/>
        <v>0.76006759583333328</v>
      </c>
      <c r="MS73" s="471">
        <f t="shared" si="483"/>
        <v>0.76006759583333328</v>
      </c>
      <c r="MT73" s="471">
        <f t="shared" si="483"/>
        <v>0.76006759583333328</v>
      </c>
      <c r="MU73" s="471">
        <f t="shared" si="483"/>
        <v>0.76006759583333328</v>
      </c>
      <c r="MV73" s="471">
        <f t="shared" si="483"/>
        <v>0.76006759583333328</v>
      </c>
      <c r="MW73" s="471">
        <f t="shared" si="483"/>
        <v>0.76006759583333328</v>
      </c>
      <c r="MX73" s="471">
        <f t="shared" si="483"/>
        <v>0.76006759583333328</v>
      </c>
      <c r="MY73" s="471">
        <f t="shared" si="483"/>
        <v>0.76006759583333328</v>
      </c>
      <c r="MZ73" s="471">
        <f t="shared" si="483"/>
        <v>0.76006759583333328</v>
      </c>
      <c r="NA73" s="471">
        <f t="shared" si="483"/>
        <v>0.76006759583333328</v>
      </c>
      <c r="NB73" s="471">
        <f t="shared" si="483"/>
        <v>0.76006759583333328</v>
      </c>
      <c r="NC73" s="471">
        <f t="shared" si="484"/>
        <v>0.76006759583333328</v>
      </c>
      <c r="ND73" s="471">
        <f t="shared" si="484"/>
        <v>0.76006759583333328</v>
      </c>
      <c r="NE73" s="471">
        <f t="shared" si="484"/>
        <v>0.76006759583333328</v>
      </c>
      <c r="NF73" s="471">
        <f t="shared" si="484"/>
        <v>0.76006759583333328</v>
      </c>
      <c r="NG73" s="471">
        <f t="shared" si="484"/>
        <v>0.76006759583333328</v>
      </c>
      <c r="NH73" s="471">
        <f t="shared" si="484"/>
        <v>0.76006759583333328</v>
      </c>
      <c r="NI73" s="471">
        <f t="shared" si="484"/>
        <v>0.76006759583333328</v>
      </c>
      <c r="NJ73" s="471">
        <f t="shared" si="484"/>
        <v>0.76006759583333328</v>
      </c>
      <c r="NK73" s="471">
        <f t="shared" si="484"/>
        <v>0.76006759583333328</v>
      </c>
      <c r="NL73" s="471">
        <f t="shared" si="484"/>
        <v>0.76006759583333328</v>
      </c>
      <c r="NM73" s="471">
        <f t="shared" si="484"/>
        <v>0.76006759583333328</v>
      </c>
      <c r="NN73" s="471">
        <f t="shared" si="484"/>
        <v>0.76006759583333328</v>
      </c>
      <c r="NO73" s="471">
        <f t="shared" si="484"/>
        <v>0.76006759583333328</v>
      </c>
      <c r="NP73" s="471">
        <f t="shared" si="484"/>
        <v>0.76006759583333328</v>
      </c>
      <c r="NQ73" s="471">
        <f t="shared" si="484"/>
        <v>0.76006759583333328</v>
      </c>
      <c r="NR73" s="471">
        <f t="shared" si="484"/>
        <v>0.76006759583333328</v>
      </c>
      <c r="NS73" s="471">
        <f t="shared" si="485"/>
        <v>0.76006759583333328</v>
      </c>
      <c r="NT73" s="471">
        <f t="shared" si="485"/>
        <v>0.76006759583333328</v>
      </c>
      <c r="NU73" s="471">
        <f t="shared" si="485"/>
        <v>0.76006759583333328</v>
      </c>
      <c r="NV73" s="471">
        <f t="shared" si="485"/>
        <v>0.76006759583333328</v>
      </c>
      <c r="NW73" s="471">
        <f t="shared" si="485"/>
        <v>0.76006759583333328</v>
      </c>
      <c r="NX73" s="471">
        <f t="shared" si="485"/>
        <v>0.76006759583333328</v>
      </c>
      <c r="NY73" s="471">
        <f t="shared" si="485"/>
        <v>0.76006759583333328</v>
      </c>
      <c r="NZ73" s="471">
        <f t="shared" si="485"/>
        <v>0.76006759583333328</v>
      </c>
      <c r="OA73" s="471">
        <f t="shared" si="485"/>
        <v>0.76006759583333328</v>
      </c>
      <c r="OB73" s="471">
        <f t="shared" si="485"/>
        <v>0.76006759583333328</v>
      </c>
      <c r="OC73" s="471">
        <f t="shared" si="485"/>
        <v>0.76006759583333328</v>
      </c>
      <c r="OD73" s="471">
        <f t="shared" si="485"/>
        <v>0.76006759583333328</v>
      </c>
      <c r="OE73" s="471">
        <f t="shared" si="485"/>
        <v>0.76006759583333328</v>
      </c>
      <c r="OF73" s="471">
        <f t="shared" si="485"/>
        <v>0.76006759583333328</v>
      </c>
      <c r="OG73" s="471">
        <f t="shared" si="485"/>
        <v>0.76006759583333328</v>
      </c>
      <c r="OH73" s="471">
        <f t="shared" si="485"/>
        <v>0.76006759583333328</v>
      </c>
      <c r="OI73" s="471">
        <f t="shared" si="486"/>
        <v>0.76006759583333328</v>
      </c>
      <c r="OJ73" s="471">
        <f t="shared" si="486"/>
        <v>0.76006759583333328</v>
      </c>
      <c r="OK73" s="471">
        <f t="shared" si="486"/>
        <v>0.76006759583333328</v>
      </c>
      <c r="OL73" s="471">
        <f t="shared" si="486"/>
        <v>0.76006759583333328</v>
      </c>
      <c r="OM73" s="471">
        <f t="shared" si="486"/>
        <v>0.76006759583333328</v>
      </c>
      <c r="ON73" s="471">
        <f t="shared" si="486"/>
        <v>0.22066478588709679</v>
      </c>
      <c r="OO73" s="471">
        <f t="shared" si="486"/>
        <v>0</v>
      </c>
      <c r="OP73" s="471">
        <f t="shared" si="486"/>
        <v>0</v>
      </c>
      <c r="OQ73" s="471">
        <f t="shared" si="486"/>
        <v>0</v>
      </c>
      <c r="OR73" s="471">
        <f t="shared" si="486"/>
        <v>0</v>
      </c>
      <c r="OS73" s="471">
        <f t="shared" si="486"/>
        <v>0</v>
      </c>
      <c r="OT73" s="471">
        <f t="shared" si="486"/>
        <v>0</v>
      </c>
      <c r="OU73" s="471">
        <f t="shared" si="486"/>
        <v>0</v>
      </c>
      <c r="OV73" s="471">
        <f t="shared" si="486"/>
        <v>0</v>
      </c>
      <c r="OW73" s="471">
        <f t="shared" si="486"/>
        <v>0</v>
      </c>
      <c r="OX73" s="471">
        <f t="shared" si="486"/>
        <v>0</v>
      </c>
      <c r="OY73" s="471">
        <f t="shared" si="487"/>
        <v>0</v>
      </c>
      <c r="OZ73" s="471">
        <f t="shared" si="487"/>
        <v>0</v>
      </c>
      <c r="PA73" s="471">
        <f t="shared" si="487"/>
        <v>0</v>
      </c>
      <c r="PB73" s="471">
        <f t="shared" si="487"/>
        <v>0</v>
      </c>
      <c r="PC73" s="471">
        <f t="shared" si="487"/>
        <v>0</v>
      </c>
      <c r="PD73" s="471">
        <f t="shared" si="487"/>
        <v>0</v>
      </c>
      <c r="PE73" s="471">
        <f t="shared" si="487"/>
        <v>0</v>
      </c>
      <c r="PF73" s="471">
        <f t="shared" si="487"/>
        <v>0</v>
      </c>
      <c r="PG73" s="471">
        <f t="shared" si="487"/>
        <v>0</v>
      </c>
      <c r="PH73" s="471">
        <f t="shared" si="487"/>
        <v>0</v>
      </c>
      <c r="PI73" s="471">
        <f t="shared" si="487"/>
        <v>0</v>
      </c>
      <c r="PJ73" s="471">
        <f t="shared" si="487"/>
        <v>0</v>
      </c>
      <c r="PK73" s="471">
        <f t="shared" si="487"/>
        <v>0</v>
      </c>
      <c r="PL73" s="471">
        <f t="shared" si="487"/>
        <v>0</v>
      </c>
      <c r="PM73" s="471">
        <f t="shared" si="487"/>
        <v>0</v>
      </c>
      <c r="PN73" s="471">
        <f t="shared" si="487"/>
        <v>0</v>
      </c>
      <c r="PO73" s="471">
        <f t="shared" si="488"/>
        <v>0</v>
      </c>
      <c r="PP73" s="471">
        <f t="shared" si="488"/>
        <v>0</v>
      </c>
      <c r="PQ73" s="471">
        <f t="shared" si="488"/>
        <v>0</v>
      </c>
      <c r="PR73" s="471">
        <f t="shared" si="488"/>
        <v>0</v>
      </c>
      <c r="PS73" s="471">
        <f t="shared" si="488"/>
        <v>0</v>
      </c>
      <c r="PT73" s="471">
        <f t="shared" si="488"/>
        <v>0</v>
      </c>
      <c r="PU73" s="471">
        <f t="shared" si="488"/>
        <v>0</v>
      </c>
      <c r="PV73" s="471">
        <f t="shared" si="488"/>
        <v>0</v>
      </c>
      <c r="PW73" s="471">
        <f t="shared" si="488"/>
        <v>0</v>
      </c>
      <c r="PX73" s="471">
        <f t="shared" si="488"/>
        <v>0</v>
      </c>
      <c r="PY73" s="471">
        <f t="shared" si="488"/>
        <v>0</v>
      </c>
      <c r="PZ73" s="471">
        <f t="shared" si="488"/>
        <v>0</v>
      </c>
      <c r="QA73" s="471">
        <f t="shared" si="488"/>
        <v>0</v>
      </c>
      <c r="QB73" s="471">
        <f t="shared" si="488"/>
        <v>0</v>
      </c>
      <c r="QC73" s="471">
        <f t="shared" si="488"/>
        <v>0</v>
      </c>
      <c r="QD73" s="471">
        <f t="shared" si="488"/>
        <v>0</v>
      </c>
      <c r="QE73" s="471">
        <f t="shared" si="489"/>
        <v>0</v>
      </c>
      <c r="QF73" s="471">
        <f t="shared" si="489"/>
        <v>0</v>
      </c>
      <c r="QG73" s="471">
        <f t="shared" si="489"/>
        <v>0</v>
      </c>
      <c r="QH73" s="471">
        <f t="shared" si="489"/>
        <v>0</v>
      </c>
      <c r="QI73" s="471">
        <f t="shared" si="489"/>
        <v>0</v>
      </c>
      <c r="QJ73" s="471">
        <f t="shared" si="489"/>
        <v>0</v>
      </c>
      <c r="QK73" s="471">
        <f t="shared" si="489"/>
        <v>0</v>
      </c>
      <c r="QL73" s="471">
        <f t="shared" si="489"/>
        <v>0</v>
      </c>
      <c r="QM73" s="471">
        <f t="shared" si="489"/>
        <v>0</v>
      </c>
      <c r="QN73" s="471">
        <f t="shared" si="489"/>
        <v>0</v>
      </c>
      <c r="QO73" s="471">
        <f t="shared" si="489"/>
        <v>0</v>
      </c>
      <c r="QP73" s="471">
        <f t="shared" si="489"/>
        <v>0</v>
      </c>
      <c r="QQ73" s="471">
        <f t="shared" si="489"/>
        <v>0</v>
      </c>
      <c r="QR73" s="471">
        <f t="shared" si="489"/>
        <v>0</v>
      </c>
      <c r="QS73" s="471">
        <f t="shared" si="489"/>
        <v>0</v>
      </c>
      <c r="QT73" s="471">
        <f t="shared" si="489"/>
        <v>0</v>
      </c>
      <c r="QU73" s="471">
        <f t="shared" si="490"/>
        <v>0</v>
      </c>
      <c r="QV73" s="471">
        <f t="shared" si="490"/>
        <v>0</v>
      </c>
      <c r="QW73" s="471">
        <f t="shared" si="490"/>
        <v>0</v>
      </c>
      <c r="QX73" s="471">
        <f t="shared" si="490"/>
        <v>0</v>
      </c>
      <c r="QY73" s="471">
        <f t="shared" si="490"/>
        <v>0</v>
      </c>
      <c r="QZ73" s="471">
        <f t="shared" si="490"/>
        <v>0</v>
      </c>
      <c r="RA73" s="471">
        <f t="shared" si="490"/>
        <v>0</v>
      </c>
      <c r="RB73" s="471">
        <f t="shared" si="490"/>
        <v>0</v>
      </c>
      <c r="RC73" s="471">
        <f t="shared" si="490"/>
        <v>0</v>
      </c>
      <c r="RD73" s="471">
        <f t="shared" si="490"/>
        <v>0</v>
      </c>
      <c r="RE73" s="471">
        <f t="shared" si="490"/>
        <v>0</v>
      </c>
      <c r="RF73" s="471">
        <f t="shared" si="490"/>
        <v>0</v>
      </c>
      <c r="RG73" s="471">
        <f t="shared" si="490"/>
        <v>0</v>
      </c>
      <c r="RH73" s="471">
        <f t="shared" si="490"/>
        <v>0</v>
      </c>
      <c r="RI73" s="471">
        <f t="shared" si="490"/>
        <v>0</v>
      </c>
      <c r="RJ73" s="471">
        <f t="shared" si="490"/>
        <v>0</v>
      </c>
      <c r="RK73" s="471">
        <f t="shared" si="491"/>
        <v>0</v>
      </c>
      <c r="RL73" s="471">
        <f t="shared" si="491"/>
        <v>0</v>
      </c>
      <c r="RM73" s="471">
        <f t="shared" si="491"/>
        <v>0</v>
      </c>
      <c r="RN73" s="471">
        <f t="shared" si="491"/>
        <v>0</v>
      </c>
      <c r="RO73" s="471">
        <f t="shared" si="491"/>
        <v>0</v>
      </c>
      <c r="RP73" s="471">
        <f t="shared" si="491"/>
        <v>0</v>
      </c>
      <c r="RQ73" s="471">
        <f t="shared" si="491"/>
        <v>0</v>
      </c>
      <c r="RR73" s="471">
        <f t="shared" si="491"/>
        <v>0</v>
      </c>
      <c r="RS73" s="471">
        <f t="shared" si="491"/>
        <v>0</v>
      </c>
      <c r="RT73" s="471">
        <f t="shared" si="491"/>
        <v>0</v>
      </c>
      <c r="RU73" s="471">
        <f t="shared" si="491"/>
        <v>0</v>
      </c>
      <c r="RV73" s="471">
        <f t="shared" si="491"/>
        <v>0</v>
      </c>
      <c r="RW73" s="471">
        <f t="shared" si="491"/>
        <v>0</v>
      </c>
      <c r="RX73" s="471">
        <f t="shared" si="491"/>
        <v>0</v>
      </c>
      <c r="RY73" s="471">
        <f t="shared" si="491"/>
        <v>0</v>
      </c>
      <c r="RZ73" s="471">
        <f t="shared" si="491"/>
        <v>0</v>
      </c>
      <c r="SA73" s="471">
        <f t="shared" si="492"/>
        <v>0</v>
      </c>
      <c r="SB73" s="471">
        <f t="shared" si="492"/>
        <v>0</v>
      </c>
      <c r="SC73" s="471">
        <f t="shared" si="492"/>
        <v>0</v>
      </c>
      <c r="SD73" s="471">
        <f t="shared" si="492"/>
        <v>0</v>
      </c>
      <c r="SE73" s="471">
        <f t="shared" si="492"/>
        <v>0</v>
      </c>
      <c r="SF73" s="471">
        <f t="shared" si="492"/>
        <v>0</v>
      </c>
      <c r="SG73" s="471">
        <f t="shared" si="492"/>
        <v>0</v>
      </c>
      <c r="SH73" s="471">
        <f t="shared" si="492"/>
        <v>0</v>
      </c>
      <c r="SI73" s="471">
        <f t="shared" si="492"/>
        <v>0</v>
      </c>
      <c r="SJ73" s="471">
        <f t="shared" si="492"/>
        <v>0</v>
      </c>
      <c r="SK73" s="471">
        <f t="shared" si="492"/>
        <v>0</v>
      </c>
      <c r="SL73" s="471">
        <f t="shared" si="492"/>
        <v>0</v>
      </c>
      <c r="SM73" s="471">
        <f t="shared" si="492"/>
        <v>0</v>
      </c>
      <c r="SN73" s="471">
        <f t="shared" si="492"/>
        <v>0</v>
      </c>
      <c r="SO73" s="471">
        <f t="shared" si="492"/>
        <v>0</v>
      </c>
      <c r="SP73" s="471">
        <f t="shared" si="492"/>
        <v>0</v>
      </c>
      <c r="SQ73" s="471">
        <f t="shared" si="493"/>
        <v>0</v>
      </c>
      <c r="SR73" s="471">
        <f t="shared" si="493"/>
        <v>0</v>
      </c>
      <c r="SS73" s="471">
        <f t="shared" si="493"/>
        <v>0</v>
      </c>
      <c r="ST73" s="471">
        <f t="shared" si="493"/>
        <v>0</v>
      </c>
      <c r="SU73" s="471">
        <f t="shared" si="493"/>
        <v>0</v>
      </c>
      <c r="SV73" s="471">
        <f t="shared" si="493"/>
        <v>0</v>
      </c>
      <c r="SW73" s="471">
        <f t="shared" si="493"/>
        <v>0</v>
      </c>
      <c r="SX73" s="471">
        <f t="shared" si="493"/>
        <v>0</v>
      </c>
      <c r="SY73" s="471">
        <f t="shared" si="493"/>
        <v>0</v>
      </c>
      <c r="SZ73" s="471">
        <f t="shared" si="493"/>
        <v>0</v>
      </c>
      <c r="TA73" s="471">
        <f t="shared" si="493"/>
        <v>0</v>
      </c>
      <c r="TB73" s="471">
        <f t="shared" si="493"/>
        <v>0</v>
      </c>
      <c r="TC73" s="471">
        <f t="shared" si="493"/>
        <v>0</v>
      </c>
      <c r="TD73" s="471">
        <f t="shared" si="493"/>
        <v>0</v>
      </c>
      <c r="TE73" s="471">
        <f t="shared" si="493"/>
        <v>0</v>
      </c>
      <c r="TF73" s="471">
        <f t="shared" si="493"/>
        <v>0</v>
      </c>
      <c r="TG73" s="471">
        <f t="shared" si="494"/>
        <v>0</v>
      </c>
      <c r="TH73" s="471">
        <f t="shared" si="494"/>
        <v>0</v>
      </c>
      <c r="TI73" s="471">
        <f t="shared" si="494"/>
        <v>0</v>
      </c>
      <c r="TJ73" s="471">
        <f t="shared" si="494"/>
        <v>0</v>
      </c>
      <c r="TK73" s="471">
        <f t="shared" si="494"/>
        <v>0</v>
      </c>
      <c r="TL73" s="471">
        <f t="shared" si="494"/>
        <v>0</v>
      </c>
      <c r="TM73" s="471">
        <f t="shared" si="494"/>
        <v>0</v>
      </c>
      <c r="TN73" s="471">
        <f t="shared" si="494"/>
        <v>0</v>
      </c>
      <c r="TO73" s="471">
        <f t="shared" si="494"/>
        <v>0</v>
      </c>
      <c r="TP73" s="471">
        <f t="shared" si="494"/>
        <v>0</v>
      </c>
      <c r="TQ73" s="471">
        <f t="shared" si="494"/>
        <v>0</v>
      </c>
      <c r="TR73" s="471">
        <f t="shared" si="494"/>
        <v>0</v>
      </c>
      <c r="TS73" s="471">
        <f t="shared" si="494"/>
        <v>0</v>
      </c>
      <c r="TT73" s="471">
        <f t="shared" si="494"/>
        <v>0</v>
      </c>
      <c r="TU73" s="471">
        <f t="shared" si="494"/>
        <v>0</v>
      </c>
      <c r="TV73" s="471">
        <f t="shared" si="494"/>
        <v>0</v>
      </c>
      <c r="TW73" s="471">
        <f t="shared" si="495"/>
        <v>0</v>
      </c>
      <c r="TX73" s="471">
        <f t="shared" si="495"/>
        <v>0</v>
      </c>
      <c r="TY73" s="471">
        <f t="shared" si="495"/>
        <v>0</v>
      </c>
      <c r="TZ73" s="471">
        <f t="shared" si="495"/>
        <v>0</v>
      </c>
      <c r="UA73" s="471">
        <f t="shared" si="495"/>
        <v>0</v>
      </c>
      <c r="UB73" s="471">
        <f t="shared" si="495"/>
        <v>0</v>
      </c>
      <c r="UC73" s="471">
        <f t="shared" si="495"/>
        <v>0</v>
      </c>
      <c r="UD73" s="471">
        <f t="shared" si="495"/>
        <v>0</v>
      </c>
      <c r="UE73" s="471">
        <f t="shared" si="495"/>
        <v>0</v>
      </c>
      <c r="UF73" s="471">
        <f t="shared" si="495"/>
        <v>0</v>
      </c>
      <c r="UG73" s="471">
        <f t="shared" si="495"/>
        <v>0</v>
      </c>
      <c r="UH73" s="471">
        <f t="shared" si="495"/>
        <v>0</v>
      </c>
      <c r="UI73" s="471">
        <f t="shared" si="495"/>
        <v>0</v>
      </c>
      <c r="UJ73" s="471">
        <f t="shared" si="495"/>
        <v>0</v>
      </c>
      <c r="UK73" s="471">
        <f t="shared" si="495"/>
        <v>0</v>
      </c>
      <c r="UL73" s="471">
        <f t="shared" si="495"/>
        <v>0</v>
      </c>
      <c r="UM73" s="471">
        <f t="shared" si="496"/>
        <v>0</v>
      </c>
      <c r="UN73" s="471">
        <f t="shared" si="496"/>
        <v>0</v>
      </c>
      <c r="UO73" s="471">
        <f t="shared" si="496"/>
        <v>0</v>
      </c>
      <c r="UP73" s="471">
        <f t="shared" si="496"/>
        <v>0</v>
      </c>
      <c r="UQ73" s="471">
        <f t="shared" si="496"/>
        <v>0</v>
      </c>
      <c r="UR73" s="471">
        <f t="shared" si="496"/>
        <v>0</v>
      </c>
      <c r="US73" s="471">
        <f t="shared" si="496"/>
        <v>0</v>
      </c>
      <c r="UT73" s="471">
        <f t="shared" si="496"/>
        <v>0</v>
      </c>
      <c r="UU73" s="471">
        <f t="shared" si="496"/>
        <v>0</v>
      </c>
      <c r="UV73" s="471">
        <f t="shared" si="496"/>
        <v>0</v>
      </c>
      <c r="UW73" s="471">
        <f t="shared" si="496"/>
        <v>0</v>
      </c>
      <c r="UX73" s="471">
        <f t="shared" si="496"/>
        <v>0</v>
      </c>
      <c r="UY73" s="471">
        <f t="shared" si="496"/>
        <v>0</v>
      </c>
      <c r="UZ73" s="471">
        <f t="shared" si="496"/>
        <v>0</v>
      </c>
      <c r="VA73" s="471">
        <f t="shared" si="496"/>
        <v>0</v>
      </c>
      <c r="VB73" s="471">
        <f t="shared" si="496"/>
        <v>0</v>
      </c>
      <c r="VC73" s="471">
        <f t="shared" si="497"/>
        <v>0</v>
      </c>
      <c r="VD73" s="471">
        <f t="shared" si="497"/>
        <v>0</v>
      </c>
      <c r="VE73" s="471">
        <f t="shared" si="497"/>
        <v>0</v>
      </c>
      <c r="VF73" s="471">
        <f t="shared" si="497"/>
        <v>0</v>
      </c>
      <c r="VG73" s="471">
        <f t="shared" si="497"/>
        <v>0</v>
      </c>
      <c r="VH73" s="471">
        <f t="shared" si="497"/>
        <v>0</v>
      </c>
      <c r="VI73" s="471">
        <f t="shared" si="497"/>
        <v>0</v>
      </c>
      <c r="VJ73" s="471">
        <f t="shared" si="497"/>
        <v>0</v>
      </c>
      <c r="VK73" s="471">
        <f t="shared" si="497"/>
        <v>0</v>
      </c>
      <c r="VL73" s="471">
        <f t="shared" si="497"/>
        <v>0</v>
      </c>
      <c r="VM73" s="471">
        <f t="shared" si="497"/>
        <v>0</v>
      </c>
      <c r="VN73" s="471">
        <f t="shared" si="497"/>
        <v>0</v>
      </c>
      <c r="VO73" s="471">
        <f t="shared" si="497"/>
        <v>0</v>
      </c>
      <c r="VP73" s="471">
        <f t="shared" si="497"/>
        <v>0</v>
      </c>
      <c r="VQ73" s="471">
        <f t="shared" si="497"/>
        <v>0</v>
      </c>
      <c r="VR73" s="471">
        <f t="shared" si="497"/>
        <v>0</v>
      </c>
      <c r="VS73" s="471">
        <f t="shared" si="498"/>
        <v>0</v>
      </c>
      <c r="VT73" s="471">
        <f t="shared" si="498"/>
        <v>0</v>
      </c>
      <c r="VU73" s="471">
        <f t="shared" si="498"/>
        <v>0</v>
      </c>
      <c r="VV73" s="471">
        <f t="shared" si="498"/>
        <v>0</v>
      </c>
      <c r="VW73" s="471">
        <f t="shared" si="498"/>
        <v>0</v>
      </c>
      <c r="VX73" s="471">
        <f t="shared" si="498"/>
        <v>0</v>
      </c>
      <c r="VY73" s="471">
        <f t="shared" si="498"/>
        <v>0</v>
      </c>
      <c r="VZ73" s="471">
        <f t="shared" si="498"/>
        <v>0</v>
      </c>
      <c r="WA73" s="471">
        <f t="shared" si="498"/>
        <v>0</v>
      </c>
      <c r="WB73" s="471">
        <f t="shared" si="498"/>
        <v>0</v>
      </c>
      <c r="WC73" s="471">
        <f t="shared" si="498"/>
        <v>0</v>
      </c>
      <c r="WD73" s="471">
        <f t="shared" si="498"/>
        <v>0</v>
      </c>
    </row>
    <row r="74" spans="1:602" x14ac:dyDescent="0.35">
      <c r="A74" s="29"/>
      <c r="B74" s="29">
        <f t="shared" si="359"/>
        <v>43</v>
      </c>
      <c r="C74" s="29" t="s">
        <v>3</v>
      </c>
      <c r="D74" s="29" t="s">
        <v>108</v>
      </c>
      <c r="E74" s="69">
        <f>INDEX('Current RAP - 2024-25 Cycle'!$K:$K,MATCH('24-25 Projection - RAP Tendered'!$D74,'Current RAP - 2024-25 Cycle'!$C:$C,0),1)</f>
        <v>2916408.41</v>
      </c>
      <c r="F74" s="69">
        <f>INDEX('Current RAP - 2024-25 Cycle'!$G:$G,MATCH('24-25 Projection - RAP Tendered'!$D74,'Current RAP - 2024-25 Cycle'!$C:$C,0),1)</f>
        <v>2916408.41</v>
      </c>
      <c r="G74" s="69">
        <f t="shared" si="345"/>
        <v>0</v>
      </c>
      <c r="H74" s="69">
        <f t="shared" si="360"/>
        <v>2916408.41</v>
      </c>
      <c r="I74" s="32">
        <v>45474</v>
      </c>
      <c r="J74" s="32">
        <v>45838</v>
      </c>
      <c r="K74" s="29" t="str">
        <f>INDEX('Current RAP - 2024-25 Cycle'!$D:$D,MATCH('24-25 Projection - RAP Tendered'!$D74,'Current RAP - 2024-25 Cycle'!$C:$C,0),1)</f>
        <v>IPCA</v>
      </c>
      <c r="L74" s="32" t="s">
        <v>10</v>
      </c>
      <c r="M74" s="32" t="s">
        <v>10</v>
      </c>
      <c r="N74" s="81">
        <v>0</v>
      </c>
      <c r="O74" s="81">
        <v>0</v>
      </c>
      <c r="P74" s="69">
        <f>IFERROR(INDEX('Tendered, Ruling 920-2025'!$F$19:$F$31,MATCH($D74,'Tendered, Ruling 920-2025'!$C$19:$C$31,0))-INDEX('Tendered, Ruling 920-2025'!$D$19:$D$31,MATCH($D74,'Tendered, Ruling 920-2025'!$C$19:$C$31,0)),0)</f>
        <v>0</v>
      </c>
      <c r="Q74" s="32">
        <f>INDEX('Current RAP - 2024-25 Cycle'!$L:$L,MATCH('24-25 Projection - RAP Tendered'!$D74,'Current RAP - 2024-25 Cycle'!$C:$C,0),1)</f>
        <v>40886</v>
      </c>
      <c r="R74" s="32">
        <f>INDEX('Current RAP - 2024-25 Cycle'!$M:$M,MATCH('24-25 Projection - RAP Tendered'!$D74,'Current RAP - 2024-25 Cycle'!$C:$C,0),1)</f>
        <v>51844</v>
      </c>
      <c r="S74" s="29"/>
      <c r="T74" s="29" t="str">
        <f t="shared" si="346"/>
        <v>013/2011</v>
      </c>
      <c r="U74" s="36">
        <f t="shared" si="508"/>
        <v>2.9164084099999994</v>
      </c>
      <c r="V74" s="36">
        <f t="shared" si="508"/>
        <v>2.9164084099999994</v>
      </c>
      <c r="W74" s="36">
        <f t="shared" si="508"/>
        <v>2.9164084099999994</v>
      </c>
      <c r="X74" s="36">
        <f t="shared" si="508"/>
        <v>2.9164084099999994</v>
      </c>
      <c r="Y74" s="36">
        <f t="shared" si="508"/>
        <v>2.9164084099999994</v>
      </c>
      <c r="Z74" s="36">
        <f t="shared" si="508"/>
        <v>2.9164084099999994</v>
      </c>
      <c r="AA74" s="36">
        <f t="shared" si="508"/>
        <v>2.9164084099999994</v>
      </c>
      <c r="AB74" s="36">
        <f t="shared" si="508"/>
        <v>2.9164084099999994</v>
      </c>
      <c r="AC74" s="36">
        <f t="shared" si="508"/>
        <v>2.9164084099999994</v>
      </c>
      <c r="AD74" s="36">
        <f t="shared" si="508"/>
        <v>2.9164084099999994</v>
      </c>
      <c r="AE74" s="36">
        <f t="shared" si="508"/>
        <v>2.9164084099999994</v>
      </c>
      <c r="AF74" s="36">
        <f t="shared" si="508"/>
        <v>2.9164084099999994</v>
      </c>
      <c r="AG74" s="36">
        <f t="shared" si="508"/>
        <v>2.9164084099999994</v>
      </c>
      <c r="AH74" s="36">
        <f t="shared" si="508"/>
        <v>2.9164084099999994</v>
      </c>
      <c r="AI74" s="36">
        <f t="shared" si="508"/>
        <v>2.9164084099999994</v>
      </c>
      <c r="AJ74" s="36">
        <f t="shared" si="508"/>
        <v>2.9164084099999994</v>
      </c>
      <c r="AK74" s="36">
        <f t="shared" si="504"/>
        <v>2.9164084099999994</v>
      </c>
      <c r="AL74" s="36">
        <f t="shared" si="504"/>
        <v>1.2857284388172043</v>
      </c>
      <c r="AM74" s="36">
        <f t="shared" si="504"/>
        <v>0</v>
      </c>
      <c r="AN74" s="36">
        <f t="shared" si="504"/>
        <v>0</v>
      </c>
      <c r="AO74" s="36">
        <f t="shared" si="504"/>
        <v>0</v>
      </c>
      <c r="AP74" s="36">
        <f t="shared" si="504"/>
        <v>0</v>
      </c>
      <c r="AQ74" s="36">
        <f t="shared" si="504"/>
        <v>0</v>
      </c>
      <c r="AR74" s="36">
        <f t="shared" si="504"/>
        <v>0</v>
      </c>
      <c r="AS74" s="36">
        <f t="shared" si="504"/>
        <v>0</v>
      </c>
      <c r="AT74" s="36">
        <f t="shared" si="504"/>
        <v>0</v>
      </c>
      <c r="AU74" s="36">
        <f t="shared" si="504"/>
        <v>0</v>
      </c>
      <c r="AV74" s="36">
        <f t="shared" si="504"/>
        <v>0</v>
      </c>
      <c r="AW74" s="36">
        <f t="shared" si="504"/>
        <v>0</v>
      </c>
      <c r="AX74" s="36">
        <f t="shared" si="504"/>
        <v>0</v>
      </c>
      <c r="AY74" s="36">
        <f t="shared" si="504"/>
        <v>0</v>
      </c>
      <c r="AZ74" s="36">
        <f t="shared" si="455"/>
        <v>0</v>
      </c>
      <c r="BA74" s="36">
        <f t="shared" si="455"/>
        <v>0</v>
      </c>
      <c r="BB74" s="36">
        <f t="shared" si="455"/>
        <v>0</v>
      </c>
      <c r="BD74" s="29" t="str">
        <f t="shared" si="348"/>
        <v>013/2011</v>
      </c>
      <c r="BE74" s="36">
        <f t="shared" si="503"/>
        <v>0.72910210250000007</v>
      </c>
      <c r="BF74" s="36">
        <f t="shared" si="503"/>
        <v>0.72910210250000007</v>
      </c>
      <c r="BG74" s="36">
        <f t="shared" si="503"/>
        <v>0.72910210250000007</v>
      </c>
      <c r="BH74" s="36">
        <f t="shared" si="503"/>
        <v>0.72910210250000007</v>
      </c>
      <c r="BI74" s="36">
        <f t="shared" si="503"/>
        <v>0.72910210250000007</v>
      </c>
      <c r="BJ74" s="36">
        <f t="shared" si="503"/>
        <v>0.72910210250000007</v>
      </c>
      <c r="BK74" s="36">
        <f t="shared" si="503"/>
        <v>0.72910210250000007</v>
      </c>
      <c r="BL74" s="36">
        <f t="shared" si="503"/>
        <v>0.72910210250000007</v>
      </c>
      <c r="BM74" s="36">
        <f t="shared" si="503"/>
        <v>0.72910210250000007</v>
      </c>
      <c r="BN74" s="36">
        <f t="shared" si="503"/>
        <v>0.72910210250000007</v>
      </c>
      <c r="BO74" s="36">
        <f t="shared" si="503"/>
        <v>0.72910210250000007</v>
      </c>
      <c r="BP74" s="36">
        <f t="shared" si="503"/>
        <v>0.72910210250000007</v>
      </c>
      <c r="BQ74" s="36">
        <f t="shared" si="503"/>
        <v>0.72910210250000007</v>
      </c>
      <c r="BR74" s="36">
        <f t="shared" si="503"/>
        <v>0.72910210250000007</v>
      </c>
      <c r="BS74" s="36">
        <f t="shared" si="503"/>
        <v>0.72910210250000007</v>
      </c>
      <c r="BT74" s="36">
        <f t="shared" si="503"/>
        <v>0.72910210250000007</v>
      </c>
      <c r="BU74" s="36">
        <f t="shared" si="509"/>
        <v>0.72910210250000007</v>
      </c>
      <c r="BV74" s="36">
        <f t="shared" si="509"/>
        <v>0.72910210250000007</v>
      </c>
      <c r="BW74" s="36">
        <f t="shared" si="509"/>
        <v>0.72910210250000007</v>
      </c>
      <c r="BX74" s="36">
        <f t="shared" si="509"/>
        <v>0.72910210250000007</v>
      </c>
      <c r="BY74" s="36">
        <f t="shared" si="509"/>
        <v>0.72910210250000007</v>
      </c>
      <c r="BZ74" s="36">
        <f t="shared" si="509"/>
        <v>0.72910210250000007</v>
      </c>
      <c r="CA74" s="36">
        <f t="shared" si="509"/>
        <v>0.72910210250000007</v>
      </c>
      <c r="CB74" s="36">
        <f t="shared" si="509"/>
        <v>0.72910210250000007</v>
      </c>
      <c r="CC74" s="36">
        <f t="shared" si="509"/>
        <v>0.72910210250000007</v>
      </c>
      <c r="CD74" s="36">
        <f t="shared" si="509"/>
        <v>0.72910210250000007</v>
      </c>
      <c r="CE74" s="36">
        <f t="shared" si="509"/>
        <v>0.72910210250000007</v>
      </c>
      <c r="CF74" s="36">
        <f t="shared" si="509"/>
        <v>0.72910210250000007</v>
      </c>
      <c r="CG74" s="36">
        <f t="shared" si="509"/>
        <v>0.72910210250000007</v>
      </c>
      <c r="CH74" s="36">
        <f t="shared" si="509"/>
        <v>0.72910210250000007</v>
      </c>
      <c r="CI74" s="36">
        <f t="shared" si="509"/>
        <v>0.72910210250000007</v>
      </c>
      <c r="CJ74" s="36">
        <f t="shared" si="509"/>
        <v>0.72910210250000007</v>
      </c>
      <c r="CK74" s="36">
        <f t="shared" si="510"/>
        <v>0.72910210250000007</v>
      </c>
      <c r="CL74" s="36">
        <f t="shared" si="510"/>
        <v>0.72910210250000007</v>
      </c>
      <c r="CM74" s="36">
        <f t="shared" si="510"/>
        <v>0.72910210250000007</v>
      </c>
      <c r="CN74" s="36">
        <f>SUMIFS($GM74:$WE74,$GM$29:$WE$29,CN$29)</f>
        <v>0.72910210250000007</v>
      </c>
      <c r="CO74" s="36">
        <f>SUMIFS($GM74:$WE74,$GM$29:$WE$29,CO$29)</f>
        <v>0.72910210250000007</v>
      </c>
      <c r="CP74" s="36">
        <f>SUMIFS($GM74:$WE74,$GM$29:$WE$29,CP$29)</f>
        <v>0.72910210250000007</v>
      </c>
      <c r="CQ74" s="36">
        <f>SUMIFS($GM74:$WE74,$GM$29:$WE$29,CQ$29)</f>
        <v>0.72910210250000007</v>
      </c>
      <c r="CR74" s="36">
        <f>SUMIFS($GM74:$WE74,$GM$29:$WE$29,CR$29)</f>
        <v>0.72910210250000007</v>
      </c>
      <c r="CS74" s="36">
        <f t="shared" si="510"/>
        <v>0.72910210250000007</v>
      </c>
      <c r="CT74" s="36">
        <f t="shared" si="510"/>
        <v>0.72910210250000007</v>
      </c>
      <c r="CU74" s="36">
        <f t="shared" si="510"/>
        <v>0.72910210250000007</v>
      </c>
      <c r="CV74" s="36">
        <f t="shared" si="510"/>
        <v>0.72910210250000007</v>
      </c>
      <c r="CW74" s="36">
        <f t="shared" si="510"/>
        <v>0.72910210250000007</v>
      </c>
      <c r="CX74" s="36">
        <f t="shared" si="510"/>
        <v>0.72910210250000007</v>
      </c>
      <c r="CY74" s="36">
        <f t="shared" si="510"/>
        <v>0.72910210250000007</v>
      </c>
      <c r="CZ74" s="36">
        <f t="shared" si="505"/>
        <v>0.72910210250000007</v>
      </c>
      <c r="DA74" s="36">
        <f t="shared" si="505"/>
        <v>0.72910210250000007</v>
      </c>
      <c r="DB74" s="36">
        <f t="shared" si="505"/>
        <v>0.72910210250000007</v>
      </c>
      <c r="DC74" s="36">
        <f t="shared" si="505"/>
        <v>0.72910210250000007</v>
      </c>
      <c r="DD74" s="36">
        <f t="shared" si="505"/>
        <v>0.72910210250000007</v>
      </c>
      <c r="DE74" s="36">
        <f t="shared" si="505"/>
        <v>0.72910210250000007</v>
      </c>
      <c r="DF74" s="36">
        <f t="shared" si="505"/>
        <v>0.72910210250000007</v>
      </c>
      <c r="DG74" s="36">
        <f t="shared" si="505"/>
        <v>0.72910210250000007</v>
      </c>
      <c r="DH74" s="36">
        <f t="shared" si="505"/>
        <v>0.72910210250000007</v>
      </c>
      <c r="DI74" s="36">
        <f t="shared" si="505"/>
        <v>0.72910210250000007</v>
      </c>
      <c r="DJ74" s="36">
        <f t="shared" si="505"/>
        <v>0.72910210250000007</v>
      </c>
      <c r="DK74" s="36">
        <f t="shared" si="505"/>
        <v>0.72910210250000007</v>
      </c>
      <c r="DL74" s="36">
        <f t="shared" si="505"/>
        <v>0.72910210250000007</v>
      </c>
      <c r="DM74" s="36">
        <f t="shared" si="505"/>
        <v>0.72910210250000007</v>
      </c>
      <c r="DN74" s="36">
        <f t="shared" si="505"/>
        <v>0.72910210250000007</v>
      </c>
      <c r="DO74" s="36">
        <f t="shared" si="505"/>
        <v>0.72910210250000007</v>
      </c>
      <c r="DP74" s="36">
        <f t="shared" si="506"/>
        <v>0.72910210250000007</v>
      </c>
      <c r="DQ74" s="36">
        <f t="shared" si="506"/>
        <v>0.72910210250000007</v>
      </c>
      <c r="DR74" s="36">
        <f t="shared" ref="DR74:ED83" si="512">SUMIFS($GM74:$WE74,$GM$29:$WE$29,DR$29)</f>
        <v>0.72910210250000007</v>
      </c>
      <c r="DS74" s="36">
        <f t="shared" si="512"/>
        <v>0.72910210250000007</v>
      </c>
      <c r="DT74" s="36">
        <f t="shared" si="512"/>
        <v>0.72910210250000007</v>
      </c>
      <c r="DU74" s="36">
        <f t="shared" si="512"/>
        <v>0.72910210250000007</v>
      </c>
      <c r="DV74" s="36">
        <f t="shared" si="512"/>
        <v>0.55662633631720437</v>
      </c>
      <c r="DW74" s="36">
        <f t="shared" si="512"/>
        <v>0</v>
      </c>
      <c r="DX74" s="36">
        <f t="shared" si="512"/>
        <v>0</v>
      </c>
      <c r="DY74" s="36">
        <f t="shared" si="512"/>
        <v>0</v>
      </c>
      <c r="DZ74" s="36">
        <f t="shared" si="512"/>
        <v>0</v>
      </c>
      <c r="EA74" s="36">
        <f t="shared" si="512"/>
        <v>0</v>
      </c>
      <c r="EB74" s="36">
        <f t="shared" si="512"/>
        <v>0</v>
      </c>
      <c r="EC74" s="36">
        <f t="shared" si="512"/>
        <v>0</v>
      </c>
      <c r="ED74" s="36">
        <f t="shared" si="512"/>
        <v>0</v>
      </c>
      <c r="EE74" s="36">
        <f t="shared" ref="EE74:EI83" si="513">SUMIFS($GM74:$WE74,$GM$29:$WE$29,EE$29)</f>
        <v>0</v>
      </c>
      <c r="EF74" s="36">
        <f t="shared" si="513"/>
        <v>0</v>
      </c>
      <c r="EG74" s="36">
        <f t="shared" si="513"/>
        <v>0</v>
      </c>
      <c r="EH74" s="36">
        <f t="shared" si="513"/>
        <v>0</v>
      </c>
      <c r="EI74" s="36">
        <f t="shared" si="513"/>
        <v>0</v>
      </c>
      <c r="EJ74" s="36">
        <f t="shared" si="502"/>
        <v>0</v>
      </c>
      <c r="EK74" s="36">
        <f t="shared" si="502"/>
        <v>0</v>
      </c>
      <c r="EL74" s="36">
        <f t="shared" si="502"/>
        <v>0</v>
      </c>
      <c r="EM74" s="36">
        <f t="shared" si="502"/>
        <v>0</v>
      </c>
      <c r="EN74" s="36">
        <f t="shared" si="502"/>
        <v>0</v>
      </c>
      <c r="EO74" s="36">
        <f t="shared" si="502"/>
        <v>0</v>
      </c>
      <c r="EP74" s="36">
        <f t="shared" si="502"/>
        <v>0</v>
      </c>
      <c r="EQ74" s="36">
        <f t="shared" si="502"/>
        <v>0</v>
      </c>
      <c r="ER74" s="36">
        <f t="shared" si="502"/>
        <v>0</v>
      </c>
      <c r="ES74" s="36">
        <f t="shared" si="502"/>
        <v>0</v>
      </c>
      <c r="ET74" s="36">
        <f t="shared" si="502"/>
        <v>0</v>
      </c>
      <c r="EU74" s="36">
        <f t="shared" si="502"/>
        <v>0</v>
      </c>
      <c r="EV74" s="36">
        <f t="shared" si="502"/>
        <v>0</v>
      </c>
      <c r="EW74" s="36">
        <f t="shared" si="499"/>
        <v>0</v>
      </c>
      <c r="EX74" s="36">
        <f t="shared" si="499"/>
        <v>0</v>
      </c>
      <c r="EY74" s="36">
        <f t="shared" si="499"/>
        <v>0</v>
      </c>
      <c r="EZ74" s="36">
        <f t="shared" si="499"/>
        <v>0</v>
      </c>
      <c r="FA74" s="36">
        <f t="shared" si="499"/>
        <v>0</v>
      </c>
      <c r="FB74" s="36">
        <f t="shared" si="499"/>
        <v>0</v>
      </c>
      <c r="FC74" s="36">
        <f t="shared" si="499"/>
        <v>0</v>
      </c>
      <c r="FD74" s="36">
        <f t="shared" si="499"/>
        <v>0</v>
      </c>
      <c r="FE74" s="36">
        <f t="shared" si="499"/>
        <v>0</v>
      </c>
      <c r="FF74" s="36">
        <f t="shared" si="499"/>
        <v>0</v>
      </c>
      <c r="FG74" s="36">
        <f t="shared" si="499"/>
        <v>0</v>
      </c>
      <c r="FH74" s="36">
        <f t="shared" si="499"/>
        <v>0</v>
      </c>
      <c r="FI74" s="36">
        <f t="shared" si="499"/>
        <v>0</v>
      </c>
      <c r="FJ74" s="36">
        <f t="shared" si="499"/>
        <v>0</v>
      </c>
      <c r="FK74" s="36">
        <f t="shared" si="499"/>
        <v>0</v>
      </c>
      <c r="FL74" s="36">
        <f t="shared" si="499"/>
        <v>0</v>
      </c>
      <c r="FM74" s="36">
        <f t="shared" si="500"/>
        <v>0</v>
      </c>
      <c r="FN74" s="36">
        <f t="shared" si="500"/>
        <v>0</v>
      </c>
      <c r="FO74" s="36">
        <f t="shared" si="500"/>
        <v>0</v>
      </c>
      <c r="FP74" s="36">
        <f t="shared" si="500"/>
        <v>0</v>
      </c>
      <c r="FQ74" s="36">
        <f t="shared" si="500"/>
        <v>0</v>
      </c>
      <c r="FR74" s="36">
        <f t="shared" si="500"/>
        <v>0</v>
      </c>
      <c r="FS74" s="36">
        <f t="shared" si="500"/>
        <v>0</v>
      </c>
      <c r="FT74" s="36">
        <f t="shared" si="500"/>
        <v>0</v>
      </c>
      <c r="FU74" s="36">
        <f t="shared" si="500"/>
        <v>0</v>
      </c>
      <c r="FV74" s="36">
        <f t="shared" si="500"/>
        <v>0</v>
      </c>
      <c r="FW74" s="36">
        <f t="shared" si="500"/>
        <v>0</v>
      </c>
      <c r="FX74" s="36">
        <f t="shared" si="500"/>
        <v>0</v>
      </c>
      <c r="FY74" s="36">
        <f t="shared" si="500"/>
        <v>0</v>
      </c>
      <c r="FZ74" s="36">
        <f t="shared" si="500"/>
        <v>0</v>
      </c>
      <c r="GA74" s="36">
        <f t="shared" si="500"/>
        <v>0</v>
      </c>
      <c r="GB74" s="36">
        <f t="shared" si="501"/>
        <v>0</v>
      </c>
      <c r="GC74" s="36">
        <f t="shared" si="501"/>
        <v>0</v>
      </c>
      <c r="GD74" s="36">
        <f t="shared" si="501"/>
        <v>0</v>
      </c>
      <c r="GE74" s="36">
        <f t="shared" si="501"/>
        <v>0</v>
      </c>
      <c r="GF74" s="36">
        <f t="shared" si="501"/>
        <v>0</v>
      </c>
      <c r="GG74" s="36">
        <f t="shared" si="501"/>
        <v>0</v>
      </c>
      <c r="GH74" s="36">
        <f t="shared" si="501"/>
        <v>0</v>
      </c>
      <c r="GI74" s="36">
        <f t="shared" si="501"/>
        <v>0</v>
      </c>
      <c r="GJ74" s="36">
        <f t="shared" si="501"/>
        <v>0</v>
      </c>
      <c r="GL74" s="29" t="str">
        <f t="shared" si="350"/>
        <v>013/2011</v>
      </c>
      <c r="GM74" s="263">
        <f t="shared" si="507"/>
        <v>0.24303403416666669</v>
      </c>
      <c r="GN74" s="263">
        <f t="shared" si="507"/>
        <v>0.24303403416666669</v>
      </c>
      <c r="GO74" s="263">
        <f t="shared" si="507"/>
        <v>0.24303403416666669</v>
      </c>
      <c r="GP74" s="263">
        <f t="shared" si="507"/>
        <v>0.24303403416666669</v>
      </c>
      <c r="GQ74" s="263">
        <f t="shared" si="507"/>
        <v>0.24303403416666669</v>
      </c>
      <c r="GR74" s="263">
        <f t="shared" si="507"/>
        <v>0.24303403416666669</v>
      </c>
      <c r="GS74" s="263">
        <f t="shared" si="507"/>
        <v>0.24303403416666669</v>
      </c>
      <c r="GT74" s="263">
        <f t="shared" si="507"/>
        <v>0.24303403416666669</v>
      </c>
      <c r="GU74" s="263">
        <f t="shared" si="507"/>
        <v>0.24303403416666669</v>
      </c>
      <c r="GV74" s="263">
        <f t="shared" si="507"/>
        <v>0.24303403416666669</v>
      </c>
      <c r="GW74" s="263">
        <f t="shared" si="507"/>
        <v>0.24303403416666669</v>
      </c>
      <c r="GX74" s="263">
        <f t="shared" si="507"/>
        <v>0.24303403416666669</v>
      </c>
      <c r="GY74" s="471">
        <f t="shared" si="474"/>
        <v>0.24303403416666669</v>
      </c>
      <c r="GZ74" s="471">
        <f t="shared" si="474"/>
        <v>0.24303403416666669</v>
      </c>
      <c r="HA74" s="471">
        <f t="shared" si="474"/>
        <v>0.24303403416666669</v>
      </c>
      <c r="HB74" s="471">
        <f t="shared" si="474"/>
        <v>0.24303403416666669</v>
      </c>
      <c r="HC74" s="471">
        <f t="shared" si="474"/>
        <v>0.24303403416666669</v>
      </c>
      <c r="HD74" s="471">
        <f t="shared" si="474"/>
        <v>0.24303403416666669</v>
      </c>
      <c r="HE74" s="471">
        <f t="shared" si="474"/>
        <v>0.24303403416666669</v>
      </c>
      <c r="HF74" s="471">
        <f t="shared" si="474"/>
        <v>0.24303403416666669</v>
      </c>
      <c r="HG74" s="471">
        <f t="shared" si="474"/>
        <v>0.24303403416666669</v>
      </c>
      <c r="HH74" s="471">
        <f t="shared" si="474"/>
        <v>0.24303403416666669</v>
      </c>
      <c r="HI74" s="471">
        <f t="shared" si="474"/>
        <v>0.24303403416666669</v>
      </c>
      <c r="HJ74" s="471">
        <f t="shared" si="474"/>
        <v>0.24303403416666669</v>
      </c>
      <c r="HK74" s="471">
        <f t="shared" si="474"/>
        <v>0.24303403416666669</v>
      </c>
      <c r="HL74" s="471">
        <f t="shared" si="474"/>
        <v>0.24303403416666669</v>
      </c>
      <c r="HM74" s="471">
        <f t="shared" si="474"/>
        <v>0.24303403416666669</v>
      </c>
      <c r="HN74" s="471">
        <f t="shared" ref="HN74" si="514">((IF(AND(HN$24&gt;=$Q74,HN$25&lt;=$R74),HN$27,IF(AND(HN$25&gt;$Q74,HN$24&lt;$R74),(MIN(HN$25,$R74)-MAX(HN$24,$Q74)+1),0))/HN$27)*($H74/12)/1000000)+((IF(AND(HN$24&gt;=$Q74,HN$25&lt;=$R74),HN$27,IF(AND(HN$25&gt;$Q74,HN$24&lt;$R74),(MIN(HN$25,$R74)-MAX(HN$24,$Q74)+1),0))/HN$27)*($G74/12)/1000000)+((IF(AND(HN$24&gt;=$Q74,HN$25&lt;=$R74),HN$27,IF(AND(HN$25&gt;$Q74,HN$24&lt;$R74),(MIN(HN$25,$R74)-MAX(HN$24,$Q74)+1),0))/HN$27)*($P74/12)/1000000)</f>
        <v>0.24303403416666669</v>
      </c>
      <c r="HO74" s="471">
        <f t="shared" si="475"/>
        <v>0.24303403416666669</v>
      </c>
      <c r="HP74" s="471">
        <f t="shared" si="475"/>
        <v>0.24303403416666669</v>
      </c>
      <c r="HQ74" s="471">
        <f t="shared" si="475"/>
        <v>0.24303403416666669</v>
      </c>
      <c r="HR74" s="471">
        <f t="shared" si="475"/>
        <v>0.24303403416666669</v>
      </c>
      <c r="HS74" s="471">
        <f t="shared" si="475"/>
        <v>0.24303403416666669</v>
      </c>
      <c r="HT74" s="471">
        <f t="shared" si="475"/>
        <v>0.24303403416666669</v>
      </c>
      <c r="HU74" s="471">
        <f t="shared" si="475"/>
        <v>0.24303403416666669</v>
      </c>
      <c r="HV74" s="471">
        <f t="shared" si="475"/>
        <v>0.24303403416666669</v>
      </c>
      <c r="HW74" s="471">
        <f t="shared" si="475"/>
        <v>0.24303403416666669</v>
      </c>
      <c r="HX74" s="471">
        <f t="shared" si="475"/>
        <v>0.24303403416666669</v>
      </c>
      <c r="HY74" s="471">
        <f t="shared" si="475"/>
        <v>0.24303403416666669</v>
      </c>
      <c r="HZ74" s="471">
        <f t="shared" si="475"/>
        <v>0.24303403416666669</v>
      </c>
      <c r="IA74" s="471">
        <f t="shared" si="475"/>
        <v>0.24303403416666669</v>
      </c>
      <c r="IB74" s="471">
        <f t="shared" si="475"/>
        <v>0.24303403416666669</v>
      </c>
      <c r="IC74" s="471">
        <f t="shared" si="475"/>
        <v>0.24303403416666669</v>
      </c>
      <c r="ID74" s="471">
        <f t="shared" ref="ID74:IS89" si="515">((IF(AND(ID$24&gt;=$Q74,ID$25&lt;=$R74),ID$27,IF(AND(ID$25&gt;$Q74,ID$24&lt;$R74),(MIN(ID$25,$R74)-MAX(ID$24,$Q74)+1),0))/ID$27)*($H74/12)/1000000)+((IF(AND(ID$24&gt;=$Q74,ID$25&lt;=$R74),ID$27,IF(AND(ID$25&gt;$Q74,ID$24&lt;$R74),(MIN(ID$25,$R74)-MAX(ID$24,$Q74)+1),0))/ID$27)*($G74/12)/1000000)+((IF(AND(ID$24&gt;=$Q74,ID$25&lt;=$R74),ID$27,IF(AND(ID$25&gt;$Q74,ID$24&lt;$R74),(MIN(ID$25,$R74)-MAX(ID$24,$Q74)+1),0))/ID$27)*($P74/12)/1000000)</f>
        <v>0.24303403416666669</v>
      </c>
      <c r="IE74" s="471">
        <f t="shared" si="476"/>
        <v>0.24303403416666669</v>
      </c>
      <c r="IF74" s="471">
        <f t="shared" si="476"/>
        <v>0.24303403416666669</v>
      </c>
      <c r="IG74" s="471">
        <f t="shared" si="476"/>
        <v>0.24303403416666669</v>
      </c>
      <c r="IH74" s="471">
        <f t="shared" si="476"/>
        <v>0.24303403416666669</v>
      </c>
      <c r="II74" s="471">
        <f t="shared" si="476"/>
        <v>0.24303403416666669</v>
      </c>
      <c r="IJ74" s="471">
        <f t="shared" si="476"/>
        <v>0.24303403416666669</v>
      </c>
      <c r="IK74" s="471">
        <f t="shared" si="476"/>
        <v>0.24303403416666669</v>
      </c>
      <c r="IL74" s="471">
        <f t="shared" si="476"/>
        <v>0.24303403416666669</v>
      </c>
      <c r="IM74" s="471">
        <f t="shared" si="476"/>
        <v>0.24303403416666669</v>
      </c>
      <c r="IN74" s="471">
        <f t="shared" si="476"/>
        <v>0.24303403416666669</v>
      </c>
      <c r="IO74" s="471">
        <f t="shared" si="476"/>
        <v>0.24303403416666669</v>
      </c>
      <c r="IP74" s="471">
        <f t="shared" si="476"/>
        <v>0.24303403416666669</v>
      </c>
      <c r="IQ74" s="471">
        <f t="shared" si="476"/>
        <v>0.24303403416666669</v>
      </c>
      <c r="IR74" s="471">
        <f t="shared" si="476"/>
        <v>0.24303403416666669</v>
      </c>
      <c r="IS74" s="471">
        <f t="shared" si="476"/>
        <v>0.24303403416666669</v>
      </c>
      <c r="IT74" s="471">
        <f t="shared" ref="IT74:JI89" si="516">((IF(AND(IT$24&gt;=$Q74,IT$25&lt;=$R74),IT$27,IF(AND(IT$25&gt;$Q74,IT$24&lt;$R74),(MIN(IT$25,$R74)-MAX(IT$24,$Q74)+1),0))/IT$27)*($H74/12)/1000000)+((IF(AND(IT$24&gt;=$Q74,IT$25&lt;=$R74),IT$27,IF(AND(IT$25&gt;$Q74,IT$24&lt;$R74),(MIN(IT$25,$R74)-MAX(IT$24,$Q74)+1),0))/IT$27)*($G74/12)/1000000)+((IF(AND(IT$24&gt;=$Q74,IT$25&lt;=$R74),IT$27,IF(AND(IT$25&gt;$Q74,IT$24&lt;$R74),(MIN(IT$25,$R74)-MAX(IT$24,$Q74)+1),0))/IT$27)*($P74/12)/1000000)</f>
        <v>0.24303403416666669</v>
      </c>
      <c r="IU74" s="471">
        <f t="shared" si="477"/>
        <v>0.24303403416666669</v>
      </c>
      <c r="IV74" s="471">
        <f t="shared" si="477"/>
        <v>0.24303403416666669</v>
      </c>
      <c r="IW74" s="471">
        <f t="shared" si="477"/>
        <v>0.24303403416666669</v>
      </c>
      <c r="IX74" s="471">
        <f t="shared" si="477"/>
        <v>0.24303403416666669</v>
      </c>
      <c r="IY74" s="471">
        <f t="shared" si="477"/>
        <v>0.24303403416666669</v>
      </c>
      <c r="IZ74" s="471">
        <f t="shared" si="477"/>
        <v>0.24303403416666669</v>
      </c>
      <c r="JA74" s="471">
        <f t="shared" si="477"/>
        <v>0.24303403416666669</v>
      </c>
      <c r="JB74" s="471">
        <f t="shared" si="477"/>
        <v>0.24303403416666669</v>
      </c>
      <c r="JC74" s="471">
        <f t="shared" si="477"/>
        <v>0.24303403416666669</v>
      </c>
      <c r="JD74" s="471">
        <f t="shared" si="477"/>
        <v>0.24303403416666669</v>
      </c>
      <c r="JE74" s="471">
        <f t="shared" si="477"/>
        <v>0.24303403416666669</v>
      </c>
      <c r="JF74" s="471">
        <f t="shared" si="477"/>
        <v>0.24303403416666669</v>
      </c>
      <c r="JG74" s="471">
        <f t="shared" si="477"/>
        <v>0.24303403416666669</v>
      </c>
      <c r="JH74" s="471">
        <f t="shared" si="477"/>
        <v>0.24303403416666669</v>
      </c>
      <c r="JI74" s="471">
        <f t="shared" si="477"/>
        <v>0.24303403416666669</v>
      </c>
      <c r="JJ74" s="471">
        <f t="shared" ref="JJ74:JY89" si="517">((IF(AND(JJ$24&gt;=$Q74,JJ$25&lt;=$R74),JJ$27,IF(AND(JJ$25&gt;$Q74,JJ$24&lt;$R74),(MIN(JJ$25,$R74)-MAX(JJ$24,$Q74)+1),0))/JJ$27)*($H74/12)/1000000)+((IF(AND(JJ$24&gt;=$Q74,JJ$25&lt;=$R74),JJ$27,IF(AND(JJ$25&gt;$Q74,JJ$24&lt;$R74),(MIN(JJ$25,$R74)-MAX(JJ$24,$Q74)+1),0))/JJ$27)*($G74/12)/1000000)+((IF(AND(JJ$24&gt;=$Q74,JJ$25&lt;=$R74),JJ$27,IF(AND(JJ$25&gt;$Q74,JJ$24&lt;$R74),(MIN(JJ$25,$R74)-MAX(JJ$24,$Q74)+1),0))/JJ$27)*($P74/12)/1000000)</f>
        <v>0.24303403416666669</v>
      </c>
      <c r="JK74" s="471">
        <f t="shared" si="478"/>
        <v>0.24303403416666669</v>
      </c>
      <c r="JL74" s="471">
        <f t="shared" si="478"/>
        <v>0.24303403416666669</v>
      </c>
      <c r="JM74" s="471">
        <f t="shared" si="478"/>
        <v>0.24303403416666669</v>
      </c>
      <c r="JN74" s="471">
        <f t="shared" si="478"/>
        <v>0.24303403416666669</v>
      </c>
      <c r="JO74" s="471">
        <f t="shared" si="478"/>
        <v>0.24303403416666669</v>
      </c>
      <c r="JP74" s="471">
        <f t="shared" si="478"/>
        <v>0.24303403416666669</v>
      </c>
      <c r="JQ74" s="471">
        <f t="shared" si="478"/>
        <v>0.24303403416666669</v>
      </c>
      <c r="JR74" s="471">
        <f t="shared" si="478"/>
        <v>0.24303403416666669</v>
      </c>
      <c r="JS74" s="471">
        <f t="shared" si="478"/>
        <v>0.24303403416666669</v>
      </c>
      <c r="JT74" s="471">
        <f t="shared" si="478"/>
        <v>0.24303403416666669</v>
      </c>
      <c r="JU74" s="471">
        <f t="shared" si="478"/>
        <v>0.24303403416666669</v>
      </c>
      <c r="JV74" s="471">
        <f t="shared" si="478"/>
        <v>0.24303403416666669</v>
      </c>
      <c r="JW74" s="471">
        <f t="shared" si="478"/>
        <v>0.24303403416666669</v>
      </c>
      <c r="JX74" s="471">
        <f t="shared" si="478"/>
        <v>0.24303403416666669</v>
      </c>
      <c r="JY74" s="471">
        <f t="shared" si="478"/>
        <v>0.24303403416666669</v>
      </c>
      <c r="JZ74" s="471">
        <f t="shared" ref="JZ74:KO89" si="518">((IF(AND(JZ$24&gt;=$Q74,JZ$25&lt;=$R74),JZ$27,IF(AND(JZ$25&gt;$Q74,JZ$24&lt;$R74),(MIN(JZ$25,$R74)-MAX(JZ$24,$Q74)+1),0))/JZ$27)*($H74/12)/1000000)+((IF(AND(JZ$24&gt;=$Q74,JZ$25&lt;=$R74),JZ$27,IF(AND(JZ$25&gt;$Q74,JZ$24&lt;$R74),(MIN(JZ$25,$R74)-MAX(JZ$24,$Q74)+1),0))/JZ$27)*($G74/12)/1000000)+((IF(AND(JZ$24&gt;=$Q74,JZ$25&lt;=$R74),JZ$27,IF(AND(JZ$25&gt;$Q74,JZ$24&lt;$R74),(MIN(JZ$25,$R74)-MAX(JZ$24,$Q74)+1),0))/JZ$27)*($P74/12)/1000000)</f>
        <v>0.24303403416666669</v>
      </c>
      <c r="KA74" s="471">
        <f t="shared" si="479"/>
        <v>0.24303403416666669</v>
      </c>
      <c r="KB74" s="471">
        <f t="shared" si="479"/>
        <v>0.24303403416666669</v>
      </c>
      <c r="KC74" s="471">
        <f t="shared" si="479"/>
        <v>0.24303403416666669</v>
      </c>
      <c r="KD74" s="471">
        <f t="shared" si="479"/>
        <v>0.24303403416666669</v>
      </c>
      <c r="KE74" s="471">
        <f t="shared" si="479"/>
        <v>0.24303403416666669</v>
      </c>
      <c r="KF74" s="471">
        <f t="shared" si="479"/>
        <v>0.24303403416666669</v>
      </c>
      <c r="KG74" s="471">
        <f t="shared" si="479"/>
        <v>0.24303403416666669</v>
      </c>
      <c r="KH74" s="471">
        <f t="shared" si="479"/>
        <v>0.24303403416666669</v>
      </c>
      <c r="KI74" s="471">
        <f t="shared" si="479"/>
        <v>0.24303403416666669</v>
      </c>
      <c r="KJ74" s="471">
        <f t="shared" si="479"/>
        <v>0.24303403416666669</v>
      </c>
      <c r="KK74" s="471">
        <f t="shared" si="479"/>
        <v>0.24303403416666669</v>
      </c>
      <c r="KL74" s="471">
        <f t="shared" si="479"/>
        <v>0.24303403416666669</v>
      </c>
      <c r="KM74" s="471">
        <f t="shared" si="479"/>
        <v>0.24303403416666669</v>
      </c>
      <c r="KN74" s="471">
        <f t="shared" si="479"/>
        <v>0.24303403416666669</v>
      </c>
      <c r="KO74" s="471">
        <f t="shared" si="479"/>
        <v>0.24303403416666669</v>
      </c>
      <c r="KP74" s="471">
        <f t="shared" ref="KP74:LE89" si="519">((IF(AND(KP$24&gt;=$Q74,KP$25&lt;=$R74),KP$27,IF(AND(KP$25&gt;$Q74,KP$24&lt;$R74),(MIN(KP$25,$R74)-MAX(KP$24,$Q74)+1),0))/KP$27)*($H74/12)/1000000)+((IF(AND(KP$24&gt;=$Q74,KP$25&lt;=$R74),KP$27,IF(AND(KP$25&gt;$Q74,KP$24&lt;$R74),(MIN(KP$25,$R74)-MAX(KP$24,$Q74)+1),0))/KP$27)*($G74/12)/1000000)+((IF(AND(KP$24&gt;=$Q74,KP$25&lt;=$R74),KP$27,IF(AND(KP$25&gt;$Q74,KP$24&lt;$R74),(MIN(KP$25,$R74)-MAX(KP$24,$Q74)+1),0))/KP$27)*($P74/12)/1000000)</f>
        <v>0.24303403416666669</v>
      </c>
      <c r="KQ74" s="471">
        <f t="shared" si="480"/>
        <v>0.24303403416666669</v>
      </c>
      <c r="KR74" s="471">
        <f t="shared" si="480"/>
        <v>0.24303403416666669</v>
      </c>
      <c r="KS74" s="471">
        <f t="shared" si="480"/>
        <v>0.24303403416666669</v>
      </c>
      <c r="KT74" s="471">
        <f t="shared" si="480"/>
        <v>0.24303403416666669</v>
      </c>
      <c r="KU74" s="471">
        <f t="shared" si="480"/>
        <v>0.24303403416666669</v>
      </c>
      <c r="KV74" s="471">
        <f t="shared" si="480"/>
        <v>0.24303403416666669</v>
      </c>
      <c r="KW74" s="471">
        <f t="shared" si="480"/>
        <v>0.24303403416666669</v>
      </c>
      <c r="KX74" s="471">
        <f t="shared" si="480"/>
        <v>0.24303403416666669</v>
      </c>
      <c r="KY74" s="471">
        <f t="shared" si="480"/>
        <v>0.24303403416666669</v>
      </c>
      <c r="KZ74" s="471">
        <f t="shared" si="480"/>
        <v>0.24303403416666669</v>
      </c>
      <c r="LA74" s="471">
        <f t="shared" si="480"/>
        <v>0.24303403416666669</v>
      </c>
      <c r="LB74" s="471">
        <f t="shared" si="480"/>
        <v>0.24303403416666669</v>
      </c>
      <c r="LC74" s="471">
        <f t="shared" si="480"/>
        <v>0.24303403416666669</v>
      </c>
      <c r="LD74" s="471">
        <f t="shared" si="480"/>
        <v>0.24303403416666669</v>
      </c>
      <c r="LE74" s="471">
        <f t="shared" si="480"/>
        <v>0.24303403416666669</v>
      </c>
      <c r="LF74" s="471">
        <f t="shared" ref="LF74:LU89" si="520">((IF(AND(LF$24&gt;=$Q74,LF$25&lt;=$R74),LF$27,IF(AND(LF$25&gt;$Q74,LF$24&lt;$R74),(MIN(LF$25,$R74)-MAX(LF$24,$Q74)+1),0))/LF$27)*($H74/12)/1000000)+((IF(AND(LF$24&gt;=$Q74,LF$25&lt;=$R74),LF$27,IF(AND(LF$25&gt;$Q74,LF$24&lt;$R74),(MIN(LF$25,$R74)-MAX(LF$24,$Q74)+1),0))/LF$27)*($G74/12)/1000000)+((IF(AND(LF$24&gt;=$Q74,LF$25&lt;=$R74),LF$27,IF(AND(LF$25&gt;$Q74,LF$24&lt;$R74),(MIN(LF$25,$R74)-MAX(LF$24,$Q74)+1),0))/LF$27)*($P74/12)/1000000)</f>
        <v>0.24303403416666669</v>
      </c>
      <c r="LG74" s="471">
        <f t="shared" si="481"/>
        <v>0.24303403416666669</v>
      </c>
      <c r="LH74" s="471">
        <f t="shared" si="481"/>
        <v>0.24303403416666669</v>
      </c>
      <c r="LI74" s="471">
        <f t="shared" si="481"/>
        <v>0.24303403416666669</v>
      </c>
      <c r="LJ74" s="471">
        <f t="shared" si="481"/>
        <v>0.24303403416666669</v>
      </c>
      <c r="LK74" s="471">
        <f t="shared" si="481"/>
        <v>0.24303403416666669</v>
      </c>
      <c r="LL74" s="471">
        <f t="shared" si="481"/>
        <v>0.24303403416666669</v>
      </c>
      <c r="LM74" s="471">
        <f t="shared" si="481"/>
        <v>0.24303403416666669</v>
      </c>
      <c r="LN74" s="471">
        <f t="shared" si="481"/>
        <v>0.24303403416666669</v>
      </c>
      <c r="LO74" s="471">
        <f t="shared" si="481"/>
        <v>0.24303403416666669</v>
      </c>
      <c r="LP74" s="471">
        <f t="shared" si="481"/>
        <v>0.24303403416666669</v>
      </c>
      <c r="LQ74" s="471">
        <f t="shared" si="481"/>
        <v>0.24303403416666669</v>
      </c>
      <c r="LR74" s="471">
        <f t="shared" si="481"/>
        <v>0.24303403416666669</v>
      </c>
      <c r="LS74" s="471">
        <f t="shared" si="481"/>
        <v>0.24303403416666669</v>
      </c>
      <c r="LT74" s="471">
        <f t="shared" si="481"/>
        <v>0.24303403416666669</v>
      </c>
      <c r="LU74" s="471">
        <f t="shared" si="481"/>
        <v>0.24303403416666669</v>
      </c>
      <c r="LV74" s="471">
        <f t="shared" ref="LV74:MK89" si="521">((IF(AND(LV$24&gt;=$Q74,LV$25&lt;=$R74),LV$27,IF(AND(LV$25&gt;$Q74,LV$24&lt;$R74),(MIN(LV$25,$R74)-MAX(LV$24,$Q74)+1),0))/LV$27)*($H74/12)/1000000)+((IF(AND(LV$24&gt;=$Q74,LV$25&lt;=$R74),LV$27,IF(AND(LV$25&gt;$Q74,LV$24&lt;$R74),(MIN(LV$25,$R74)-MAX(LV$24,$Q74)+1),0))/LV$27)*($G74/12)/1000000)+((IF(AND(LV$24&gt;=$Q74,LV$25&lt;=$R74),LV$27,IF(AND(LV$25&gt;$Q74,LV$24&lt;$R74),(MIN(LV$25,$R74)-MAX(LV$24,$Q74)+1),0))/LV$27)*($P74/12)/1000000)</f>
        <v>0.24303403416666669</v>
      </c>
      <c r="LW74" s="471">
        <f t="shared" si="482"/>
        <v>0.24303403416666669</v>
      </c>
      <c r="LX74" s="471">
        <f t="shared" si="482"/>
        <v>0.24303403416666669</v>
      </c>
      <c r="LY74" s="471">
        <f t="shared" si="482"/>
        <v>0.24303403416666669</v>
      </c>
      <c r="LZ74" s="471">
        <f t="shared" si="482"/>
        <v>0.24303403416666669</v>
      </c>
      <c r="MA74" s="471">
        <f t="shared" si="482"/>
        <v>0.24303403416666669</v>
      </c>
      <c r="MB74" s="471">
        <f t="shared" si="482"/>
        <v>0.24303403416666669</v>
      </c>
      <c r="MC74" s="471">
        <f t="shared" si="482"/>
        <v>0.24303403416666669</v>
      </c>
      <c r="MD74" s="471">
        <f t="shared" si="482"/>
        <v>0.24303403416666669</v>
      </c>
      <c r="ME74" s="471">
        <f t="shared" si="482"/>
        <v>0.24303403416666669</v>
      </c>
      <c r="MF74" s="471">
        <f t="shared" si="482"/>
        <v>0.24303403416666669</v>
      </c>
      <c r="MG74" s="471">
        <f t="shared" si="482"/>
        <v>0.24303403416666669</v>
      </c>
      <c r="MH74" s="471">
        <f t="shared" si="482"/>
        <v>0.24303403416666669</v>
      </c>
      <c r="MI74" s="471">
        <f t="shared" si="482"/>
        <v>0.24303403416666669</v>
      </c>
      <c r="MJ74" s="471">
        <f t="shared" si="482"/>
        <v>0.24303403416666669</v>
      </c>
      <c r="MK74" s="471">
        <f t="shared" si="482"/>
        <v>0.24303403416666669</v>
      </c>
      <c r="ML74" s="471">
        <f t="shared" ref="ML74:NA89" si="522">((IF(AND(ML$24&gt;=$Q74,ML$25&lt;=$R74),ML$27,IF(AND(ML$25&gt;$Q74,ML$24&lt;$R74),(MIN(ML$25,$R74)-MAX(ML$24,$Q74)+1),0))/ML$27)*($H74/12)/1000000)+((IF(AND(ML$24&gt;=$Q74,ML$25&lt;=$R74),ML$27,IF(AND(ML$25&gt;$Q74,ML$24&lt;$R74),(MIN(ML$25,$R74)-MAX(ML$24,$Q74)+1),0))/ML$27)*($G74/12)/1000000)+((IF(AND(ML$24&gt;=$Q74,ML$25&lt;=$R74),ML$27,IF(AND(ML$25&gt;$Q74,ML$24&lt;$R74),(MIN(ML$25,$R74)-MAX(ML$24,$Q74)+1),0))/ML$27)*($P74/12)/1000000)</f>
        <v>0.24303403416666669</v>
      </c>
      <c r="MM74" s="471">
        <f t="shared" si="483"/>
        <v>0.24303403416666669</v>
      </c>
      <c r="MN74" s="471">
        <f t="shared" si="483"/>
        <v>0.24303403416666669</v>
      </c>
      <c r="MO74" s="471">
        <f t="shared" si="483"/>
        <v>0.24303403416666669</v>
      </c>
      <c r="MP74" s="471">
        <f t="shared" si="483"/>
        <v>0.24303403416666669</v>
      </c>
      <c r="MQ74" s="471">
        <f t="shared" si="483"/>
        <v>0.24303403416666669</v>
      </c>
      <c r="MR74" s="471">
        <f t="shared" si="483"/>
        <v>0.24303403416666669</v>
      </c>
      <c r="MS74" s="471">
        <f t="shared" si="483"/>
        <v>0.24303403416666669</v>
      </c>
      <c r="MT74" s="471">
        <f t="shared" si="483"/>
        <v>0.24303403416666669</v>
      </c>
      <c r="MU74" s="471">
        <f t="shared" si="483"/>
        <v>0.24303403416666669</v>
      </c>
      <c r="MV74" s="471">
        <f t="shared" si="483"/>
        <v>0.24303403416666669</v>
      </c>
      <c r="MW74" s="471">
        <f t="shared" si="483"/>
        <v>0.24303403416666669</v>
      </c>
      <c r="MX74" s="471">
        <f t="shared" si="483"/>
        <v>0.24303403416666669</v>
      </c>
      <c r="MY74" s="471">
        <f t="shared" si="483"/>
        <v>0.24303403416666669</v>
      </c>
      <c r="MZ74" s="471">
        <f t="shared" si="483"/>
        <v>0.24303403416666669</v>
      </c>
      <c r="NA74" s="471">
        <f t="shared" si="483"/>
        <v>0.24303403416666669</v>
      </c>
      <c r="NB74" s="471">
        <f t="shared" ref="NB74:NQ89" si="523">((IF(AND(NB$24&gt;=$Q74,NB$25&lt;=$R74),NB$27,IF(AND(NB$25&gt;$Q74,NB$24&lt;$R74),(MIN(NB$25,$R74)-MAX(NB$24,$Q74)+1),0))/NB$27)*($H74/12)/1000000)+((IF(AND(NB$24&gt;=$Q74,NB$25&lt;=$R74),NB$27,IF(AND(NB$25&gt;$Q74,NB$24&lt;$R74),(MIN(NB$25,$R74)-MAX(NB$24,$Q74)+1),0))/NB$27)*($G74/12)/1000000)+((IF(AND(NB$24&gt;=$Q74,NB$25&lt;=$R74),NB$27,IF(AND(NB$25&gt;$Q74,NB$24&lt;$R74),(MIN(NB$25,$R74)-MAX(NB$24,$Q74)+1),0))/NB$27)*($P74/12)/1000000)</f>
        <v>0.24303403416666669</v>
      </c>
      <c r="NC74" s="471">
        <f t="shared" si="484"/>
        <v>0.24303403416666669</v>
      </c>
      <c r="ND74" s="471">
        <f t="shared" si="484"/>
        <v>0.24303403416666669</v>
      </c>
      <c r="NE74" s="471">
        <f t="shared" si="484"/>
        <v>0.24303403416666669</v>
      </c>
      <c r="NF74" s="471">
        <f t="shared" si="484"/>
        <v>0.24303403416666669</v>
      </c>
      <c r="NG74" s="471">
        <f t="shared" si="484"/>
        <v>0.24303403416666669</v>
      </c>
      <c r="NH74" s="471">
        <f t="shared" si="484"/>
        <v>0.24303403416666669</v>
      </c>
      <c r="NI74" s="471">
        <f t="shared" si="484"/>
        <v>0.24303403416666669</v>
      </c>
      <c r="NJ74" s="471">
        <f t="shared" si="484"/>
        <v>0.24303403416666669</v>
      </c>
      <c r="NK74" s="471">
        <f t="shared" si="484"/>
        <v>0.24303403416666669</v>
      </c>
      <c r="NL74" s="471">
        <f t="shared" si="484"/>
        <v>0.24303403416666669</v>
      </c>
      <c r="NM74" s="471">
        <f t="shared" si="484"/>
        <v>0.24303403416666669</v>
      </c>
      <c r="NN74" s="471">
        <f t="shared" si="484"/>
        <v>0.24303403416666669</v>
      </c>
      <c r="NO74" s="471">
        <f t="shared" si="484"/>
        <v>0.24303403416666669</v>
      </c>
      <c r="NP74" s="471">
        <f t="shared" si="484"/>
        <v>0.24303403416666669</v>
      </c>
      <c r="NQ74" s="471">
        <f t="shared" si="484"/>
        <v>0.24303403416666669</v>
      </c>
      <c r="NR74" s="471">
        <f t="shared" ref="NR74:OG89" si="524">((IF(AND(NR$24&gt;=$Q74,NR$25&lt;=$R74),NR$27,IF(AND(NR$25&gt;$Q74,NR$24&lt;$R74),(MIN(NR$25,$R74)-MAX(NR$24,$Q74)+1),0))/NR$27)*($H74/12)/1000000)+((IF(AND(NR$24&gt;=$Q74,NR$25&lt;=$R74),NR$27,IF(AND(NR$25&gt;$Q74,NR$24&lt;$R74),(MIN(NR$25,$R74)-MAX(NR$24,$Q74)+1),0))/NR$27)*($G74/12)/1000000)+((IF(AND(NR$24&gt;=$Q74,NR$25&lt;=$R74),NR$27,IF(AND(NR$25&gt;$Q74,NR$24&lt;$R74),(MIN(NR$25,$R74)-MAX(NR$24,$Q74)+1),0))/NR$27)*($P74/12)/1000000)</f>
        <v>0.24303403416666669</v>
      </c>
      <c r="NS74" s="471">
        <f t="shared" si="485"/>
        <v>0.24303403416666669</v>
      </c>
      <c r="NT74" s="471">
        <f t="shared" si="485"/>
        <v>0.24303403416666669</v>
      </c>
      <c r="NU74" s="471">
        <f t="shared" si="485"/>
        <v>0.24303403416666669</v>
      </c>
      <c r="NV74" s="471">
        <f t="shared" si="485"/>
        <v>0.24303403416666669</v>
      </c>
      <c r="NW74" s="471">
        <f t="shared" si="485"/>
        <v>0.24303403416666669</v>
      </c>
      <c r="NX74" s="471">
        <f t="shared" si="485"/>
        <v>0.24303403416666669</v>
      </c>
      <c r="NY74" s="471">
        <f t="shared" si="485"/>
        <v>0.24303403416666669</v>
      </c>
      <c r="NZ74" s="471">
        <f t="shared" si="485"/>
        <v>0.24303403416666669</v>
      </c>
      <c r="OA74" s="471">
        <f t="shared" si="485"/>
        <v>0.24303403416666669</v>
      </c>
      <c r="OB74" s="471">
        <f t="shared" si="485"/>
        <v>0.24303403416666669</v>
      </c>
      <c r="OC74" s="471">
        <f t="shared" si="485"/>
        <v>0.24303403416666669</v>
      </c>
      <c r="OD74" s="471">
        <f t="shared" si="485"/>
        <v>0.24303403416666669</v>
      </c>
      <c r="OE74" s="471">
        <f t="shared" si="485"/>
        <v>0.24303403416666669</v>
      </c>
      <c r="OF74" s="471">
        <f t="shared" si="485"/>
        <v>0.24303403416666669</v>
      </c>
      <c r="OG74" s="471">
        <f t="shared" si="485"/>
        <v>0.24303403416666669</v>
      </c>
      <c r="OH74" s="471">
        <f t="shared" ref="OH74:OW89" si="525">((IF(AND(OH$24&gt;=$Q74,OH$25&lt;=$R74),OH$27,IF(AND(OH$25&gt;$Q74,OH$24&lt;$R74),(MIN(OH$25,$R74)-MAX(OH$24,$Q74)+1),0))/OH$27)*($H74/12)/1000000)+((IF(AND(OH$24&gt;=$Q74,OH$25&lt;=$R74),OH$27,IF(AND(OH$25&gt;$Q74,OH$24&lt;$R74),(MIN(OH$25,$R74)-MAX(OH$24,$Q74)+1),0))/OH$27)*($G74/12)/1000000)+((IF(AND(OH$24&gt;=$Q74,OH$25&lt;=$R74),OH$27,IF(AND(OH$25&gt;$Q74,OH$24&lt;$R74),(MIN(OH$25,$R74)-MAX(OH$24,$Q74)+1),0))/OH$27)*($P74/12)/1000000)</f>
        <v>0.24303403416666669</v>
      </c>
      <c r="OI74" s="471">
        <f t="shared" si="486"/>
        <v>0.24303403416666669</v>
      </c>
      <c r="OJ74" s="471">
        <f t="shared" si="486"/>
        <v>0.24303403416666669</v>
      </c>
      <c r="OK74" s="471">
        <f t="shared" si="486"/>
        <v>0.24303403416666669</v>
      </c>
      <c r="OL74" s="471">
        <f t="shared" si="486"/>
        <v>0.24303403416666669</v>
      </c>
      <c r="OM74" s="471">
        <f t="shared" si="486"/>
        <v>0.24303403416666669</v>
      </c>
      <c r="ON74" s="471">
        <f t="shared" si="486"/>
        <v>7.0558267983870979E-2</v>
      </c>
      <c r="OO74" s="471">
        <f t="shared" si="486"/>
        <v>0</v>
      </c>
      <c r="OP74" s="471">
        <f t="shared" si="486"/>
        <v>0</v>
      </c>
      <c r="OQ74" s="471">
        <f t="shared" si="486"/>
        <v>0</v>
      </c>
      <c r="OR74" s="471">
        <f t="shared" si="486"/>
        <v>0</v>
      </c>
      <c r="OS74" s="471">
        <f t="shared" si="486"/>
        <v>0</v>
      </c>
      <c r="OT74" s="471">
        <f t="shared" si="486"/>
        <v>0</v>
      </c>
      <c r="OU74" s="471">
        <f t="shared" si="486"/>
        <v>0</v>
      </c>
      <c r="OV74" s="471">
        <f t="shared" si="486"/>
        <v>0</v>
      </c>
      <c r="OW74" s="471">
        <f t="shared" si="486"/>
        <v>0</v>
      </c>
      <c r="OX74" s="471">
        <f t="shared" ref="OX74:PM89" si="526">((IF(AND(OX$24&gt;=$Q74,OX$25&lt;=$R74),OX$27,IF(AND(OX$25&gt;$Q74,OX$24&lt;$R74),(MIN(OX$25,$R74)-MAX(OX$24,$Q74)+1),0))/OX$27)*($H74/12)/1000000)+((IF(AND(OX$24&gt;=$Q74,OX$25&lt;=$R74),OX$27,IF(AND(OX$25&gt;$Q74,OX$24&lt;$R74),(MIN(OX$25,$R74)-MAX(OX$24,$Q74)+1),0))/OX$27)*($G74/12)/1000000)+((IF(AND(OX$24&gt;=$Q74,OX$25&lt;=$R74),OX$27,IF(AND(OX$25&gt;$Q74,OX$24&lt;$R74),(MIN(OX$25,$R74)-MAX(OX$24,$Q74)+1),0))/OX$27)*($P74/12)/1000000)</f>
        <v>0</v>
      </c>
      <c r="OY74" s="471">
        <f t="shared" si="487"/>
        <v>0</v>
      </c>
      <c r="OZ74" s="471">
        <f t="shared" si="487"/>
        <v>0</v>
      </c>
      <c r="PA74" s="471">
        <f t="shared" si="487"/>
        <v>0</v>
      </c>
      <c r="PB74" s="471">
        <f t="shared" si="487"/>
        <v>0</v>
      </c>
      <c r="PC74" s="471">
        <f t="shared" si="487"/>
        <v>0</v>
      </c>
      <c r="PD74" s="471">
        <f t="shared" si="487"/>
        <v>0</v>
      </c>
      <c r="PE74" s="471">
        <f t="shared" si="487"/>
        <v>0</v>
      </c>
      <c r="PF74" s="471">
        <f t="shared" si="487"/>
        <v>0</v>
      </c>
      <c r="PG74" s="471">
        <f t="shared" si="487"/>
        <v>0</v>
      </c>
      <c r="PH74" s="471">
        <f t="shared" si="487"/>
        <v>0</v>
      </c>
      <c r="PI74" s="471">
        <f t="shared" si="487"/>
        <v>0</v>
      </c>
      <c r="PJ74" s="471">
        <f t="shared" si="487"/>
        <v>0</v>
      </c>
      <c r="PK74" s="471">
        <f t="shared" si="487"/>
        <v>0</v>
      </c>
      <c r="PL74" s="471">
        <f t="shared" si="487"/>
        <v>0</v>
      </c>
      <c r="PM74" s="471">
        <f t="shared" si="487"/>
        <v>0</v>
      </c>
      <c r="PN74" s="471">
        <f t="shared" ref="PN74:QC89" si="527">((IF(AND(PN$24&gt;=$Q74,PN$25&lt;=$R74),PN$27,IF(AND(PN$25&gt;$Q74,PN$24&lt;$R74),(MIN(PN$25,$R74)-MAX(PN$24,$Q74)+1),0))/PN$27)*($H74/12)/1000000)+((IF(AND(PN$24&gt;=$Q74,PN$25&lt;=$R74),PN$27,IF(AND(PN$25&gt;$Q74,PN$24&lt;$R74),(MIN(PN$25,$R74)-MAX(PN$24,$Q74)+1),0))/PN$27)*($G74/12)/1000000)+((IF(AND(PN$24&gt;=$Q74,PN$25&lt;=$R74),PN$27,IF(AND(PN$25&gt;$Q74,PN$24&lt;$R74),(MIN(PN$25,$R74)-MAX(PN$24,$Q74)+1),0))/PN$27)*($P74/12)/1000000)</f>
        <v>0</v>
      </c>
      <c r="PO74" s="471">
        <f t="shared" si="488"/>
        <v>0</v>
      </c>
      <c r="PP74" s="471">
        <f t="shared" si="488"/>
        <v>0</v>
      </c>
      <c r="PQ74" s="471">
        <f t="shared" si="488"/>
        <v>0</v>
      </c>
      <c r="PR74" s="471">
        <f t="shared" si="488"/>
        <v>0</v>
      </c>
      <c r="PS74" s="471">
        <f t="shared" si="488"/>
        <v>0</v>
      </c>
      <c r="PT74" s="471">
        <f t="shared" si="488"/>
        <v>0</v>
      </c>
      <c r="PU74" s="471">
        <f t="shared" si="488"/>
        <v>0</v>
      </c>
      <c r="PV74" s="471">
        <f t="shared" si="488"/>
        <v>0</v>
      </c>
      <c r="PW74" s="471">
        <f t="shared" si="488"/>
        <v>0</v>
      </c>
      <c r="PX74" s="471">
        <f t="shared" si="488"/>
        <v>0</v>
      </c>
      <c r="PY74" s="471">
        <f t="shared" si="488"/>
        <v>0</v>
      </c>
      <c r="PZ74" s="471">
        <f t="shared" si="488"/>
        <v>0</v>
      </c>
      <c r="QA74" s="471">
        <f t="shared" si="488"/>
        <v>0</v>
      </c>
      <c r="QB74" s="471">
        <f t="shared" si="488"/>
        <v>0</v>
      </c>
      <c r="QC74" s="471">
        <f t="shared" si="488"/>
        <v>0</v>
      </c>
      <c r="QD74" s="471">
        <f t="shared" ref="QD74:QS89" si="528">((IF(AND(QD$24&gt;=$Q74,QD$25&lt;=$R74),QD$27,IF(AND(QD$25&gt;$Q74,QD$24&lt;$R74),(MIN(QD$25,$R74)-MAX(QD$24,$Q74)+1),0))/QD$27)*($H74/12)/1000000)+((IF(AND(QD$24&gt;=$Q74,QD$25&lt;=$R74),QD$27,IF(AND(QD$25&gt;$Q74,QD$24&lt;$R74),(MIN(QD$25,$R74)-MAX(QD$24,$Q74)+1),0))/QD$27)*($G74/12)/1000000)+((IF(AND(QD$24&gt;=$Q74,QD$25&lt;=$R74),QD$27,IF(AND(QD$25&gt;$Q74,QD$24&lt;$R74),(MIN(QD$25,$R74)-MAX(QD$24,$Q74)+1),0))/QD$27)*($P74/12)/1000000)</f>
        <v>0</v>
      </c>
      <c r="QE74" s="471">
        <f t="shared" si="489"/>
        <v>0</v>
      </c>
      <c r="QF74" s="471">
        <f t="shared" si="489"/>
        <v>0</v>
      </c>
      <c r="QG74" s="471">
        <f t="shared" si="489"/>
        <v>0</v>
      </c>
      <c r="QH74" s="471">
        <f t="shared" si="489"/>
        <v>0</v>
      </c>
      <c r="QI74" s="471">
        <f t="shared" si="489"/>
        <v>0</v>
      </c>
      <c r="QJ74" s="471">
        <f t="shared" si="489"/>
        <v>0</v>
      </c>
      <c r="QK74" s="471">
        <f t="shared" si="489"/>
        <v>0</v>
      </c>
      <c r="QL74" s="471">
        <f t="shared" si="489"/>
        <v>0</v>
      </c>
      <c r="QM74" s="471">
        <f t="shared" si="489"/>
        <v>0</v>
      </c>
      <c r="QN74" s="471">
        <f t="shared" si="489"/>
        <v>0</v>
      </c>
      <c r="QO74" s="471">
        <f t="shared" si="489"/>
        <v>0</v>
      </c>
      <c r="QP74" s="471">
        <f t="shared" si="489"/>
        <v>0</v>
      </c>
      <c r="QQ74" s="471">
        <f t="shared" si="489"/>
        <v>0</v>
      </c>
      <c r="QR74" s="471">
        <f t="shared" si="489"/>
        <v>0</v>
      </c>
      <c r="QS74" s="471">
        <f t="shared" si="489"/>
        <v>0</v>
      </c>
      <c r="QT74" s="471">
        <f t="shared" ref="QT74:RI89" si="529">((IF(AND(QT$24&gt;=$Q74,QT$25&lt;=$R74),QT$27,IF(AND(QT$25&gt;$Q74,QT$24&lt;$R74),(MIN(QT$25,$R74)-MAX(QT$24,$Q74)+1),0))/QT$27)*($H74/12)/1000000)+((IF(AND(QT$24&gt;=$Q74,QT$25&lt;=$R74),QT$27,IF(AND(QT$25&gt;$Q74,QT$24&lt;$R74),(MIN(QT$25,$R74)-MAX(QT$24,$Q74)+1),0))/QT$27)*($G74/12)/1000000)+((IF(AND(QT$24&gt;=$Q74,QT$25&lt;=$R74),QT$27,IF(AND(QT$25&gt;$Q74,QT$24&lt;$R74),(MIN(QT$25,$R74)-MAX(QT$24,$Q74)+1),0))/QT$27)*($P74/12)/1000000)</f>
        <v>0</v>
      </c>
      <c r="QU74" s="471">
        <f t="shared" si="490"/>
        <v>0</v>
      </c>
      <c r="QV74" s="471">
        <f t="shared" si="490"/>
        <v>0</v>
      </c>
      <c r="QW74" s="471">
        <f t="shared" si="490"/>
        <v>0</v>
      </c>
      <c r="QX74" s="471">
        <f t="shared" si="490"/>
        <v>0</v>
      </c>
      <c r="QY74" s="471">
        <f t="shared" si="490"/>
        <v>0</v>
      </c>
      <c r="QZ74" s="471">
        <f t="shared" si="490"/>
        <v>0</v>
      </c>
      <c r="RA74" s="471">
        <f t="shared" si="490"/>
        <v>0</v>
      </c>
      <c r="RB74" s="471">
        <f t="shared" si="490"/>
        <v>0</v>
      </c>
      <c r="RC74" s="471">
        <f t="shared" si="490"/>
        <v>0</v>
      </c>
      <c r="RD74" s="471">
        <f t="shared" si="490"/>
        <v>0</v>
      </c>
      <c r="RE74" s="471">
        <f t="shared" si="490"/>
        <v>0</v>
      </c>
      <c r="RF74" s="471">
        <f t="shared" si="490"/>
        <v>0</v>
      </c>
      <c r="RG74" s="471">
        <f t="shared" si="490"/>
        <v>0</v>
      </c>
      <c r="RH74" s="471">
        <f t="shared" si="490"/>
        <v>0</v>
      </c>
      <c r="RI74" s="471">
        <f t="shared" si="490"/>
        <v>0</v>
      </c>
      <c r="RJ74" s="471">
        <f t="shared" ref="RJ74:RY89" si="530">((IF(AND(RJ$24&gt;=$Q74,RJ$25&lt;=$R74),RJ$27,IF(AND(RJ$25&gt;$Q74,RJ$24&lt;$R74),(MIN(RJ$25,$R74)-MAX(RJ$24,$Q74)+1),0))/RJ$27)*($H74/12)/1000000)+((IF(AND(RJ$24&gt;=$Q74,RJ$25&lt;=$R74),RJ$27,IF(AND(RJ$25&gt;$Q74,RJ$24&lt;$R74),(MIN(RJ$25,$R74)-MAX(RJ$24,$Q74)+1),0))/RJ$27)*($G74/12)/1000000)+((IF(AND(RJ$24&gt;=$Q74,RJ$25&lt;=$R74),RJ$27,IF(AND(RJ$25&gt;$Q74,RJ$24&lt;$R74),(MIN(RJ$25,$R74)-MAX(RJ$24,$Q74)+1),0))/RJ$27)*($P74/12)/1000000)</f>
        <v>0</v>
      </c>
      <c r="RK74" s="471">
        <f t="shared" si="491"/>
        <v>0</v>
      </c>
      <c r="RL74" s="471">
        <f t="shared" si="491"/>
        <v>0</v>
      </c>
      <c r="RM74" s="471">
        <f t="shared" si="491"/>
        <v>0</v>
      </c>
      <c r="RN74" s="471">
        <f t="shared" si="491"/>
        <v>0</v>
      </c>
      <c r="RO74" s="471">
        <f t="shared" si="491"/>
        <v>0</v>
      </c>
      <c r="RP74" s="471">
        <f t="shared" si="491"/>
        <v>0</v>
      </c>
      <c r="RQ74" s="471">
        <f t="shared" si="491"/>
        <v>0</v>
      </c>
      <c r="RR74" s="471">
        <f t="shared" si="491"/>
        <v>0</v>
      </c>
      <c r="RS74" s="471">
        <f t="shared" si="491"/>
        <v>0</v>
      </c>
      <c r="RT74" s="471">
        <f t="shared" si="491"/>
        <v>0</v>
      </c>
      <c r="RU74" s="471">
        <f t="shared" si="491"/>
        <v>0</v>
      </c>
      <c r="RV74" s="471">
        <f t="shared" si="491"/>
        <v>0</v>
      </c>
      <c r="RW74" s="471">
        <f t="shared" si="491"/>
        <v>0</v>
      </c>
      <c r="RX74" s="471">
        <f t="shared" si="491"/>
        <v>0</v>
      </c>
      <c r="RY74" s="471">
        <f t="shared" si="491"/>
        <v>0</v>
      </c>
      <c r="RZ74" s="471">
        <f t="shared" ref="RZ74:SO89" si="531">((IF(AND(RZ$24&gt;=$Q74,RZ$25&lt;=$R74),RZ$27,IF(AND(RZ$25&gt;$Q74,RZ$24&lt;$R74),(MIN(RZ$25,$R74)-MAX(RZ$24,$Q74)+1),0))/RZ$27)*($H74/12)/1000000)+((IF(AND(RZ$24&gt;=$Q74,RZ$25&lt;=$R74),RZ$27,IF(AND(RZ$25&gt;$Q74,RZ$24&lt;$R74),(MIN(RZ$25,$R74)-MAX(RZ$24,$Q74)+1),0))/RZ$27)*($G74/12)/1000000)+((IF(AND(RZ$24&gt;=$Q74,RZ$25&lt;=$R74),RZ$27,IF(AND(RZ$25&gt;$Q74,RZ$24&lt;$R74),(MIN(RZ$25,$R74)-MAX(RZ$24,$Q74)+1),0))/RZ$27)*($P74/12)/1000000)</f>
        <v>0</v>
      </c>
      <c r="SA74" s="471">
        <f t="shared" si="492"/>
        <v>0</v>
      </c>
      <c r="SB74" s="471">
        <f t="shared" si="492"/>
        <v>0</v>
      </c>
      <c r="SC74" s="471">
        <f t="shared" si="492"/>
        <v>0</v>
      </c>
      <c r="SD74" s="471">
        <f t="shared" si="492"/>
        <v>0</v>
      </c>
      <c r="SE74" s="471">
        <f t="shared" si="492"/>
        <v>0</v>
      </c>
      <c r="SF74" s="471">
        <f t="shared" si="492"/>
        <v>0</v>
      </c>
      <c r="SG74" s="471">
        <f t="shared" si="492"/>
        <v>0</v>
      </c>
      <c r="SH74" s="471">
        <f t="shared" si="492"/>
        <v>0</v>
      </c>
      <c r="SI74" s="471">
        <f t="shared" si="492"/>
        <v>0</v>
      </c>
      <c r="SJ74" s="471">
        <f t="shared" si="492"/>
        <v>0</v>
      </c>
      <c r="SK74" s="471">
        <f t="shared" si="492"/>
        <v>0</v>
      </c>
      <c r="SL74" s="471">
        <f t="shared" si="492"/>
        <v>0</v>
      </c>
      <c r="SM74" s="471">
        <f t="shared" si="492"/>
        <v>0</v>
      </c>
      <c r="SN74" s="471">
        <f t="shared" si="492"/>
        <v>0</v>
      </c>
      <c r="SO74" s="471">
        <f t="shared" si="492"/>
        <v>0</v>
      </c>
      <c r="SP74" s="471">
        <f t="shared" ref="SP74:TE89" si="532">((IF(AND(SP$24&gt;=$Q74,SP$25&lt;=$R74),SP$27,IF(AND(SP$25&gt;$Q74,SP$24&lt;$R74),(MIN(SP$25,$R74)-MAX(SP$24,$Q74)+1),0))/SP$27)*($H74/12)/1000000)+((IF(AND(SP$24&gt;=$Q74,SP$25&lt;=$R74),SP$27,IF(AND(SP$25&gt;$Q74,SP$24&lt;$R74),(MIN(SP$25,$R74)-MAX(SP$24,$Q74)+1),0))/SP$27)*($G74/12)/1000000)+((IF(AND(SP$24&gt;=$Q74,SP$25&lt;=$R74),SP$27,IF(AND(SP$25&gt;$Q74,SP$24&lt;$R74),(MIN(SP$25,$R74)-MAX(SP$24,$Q74)+1),0))/SP$27)*($P74/12)/1000000)</f>
        <v>0</v>
      </c>
      <c r="SQ74" s="471">
        <f t="shared" si="493"/>
        <v>0</v>
      </c>
      <c r="SR74" s="471">
        <f t="shared" si="493"/>
        <v>0</v>
      </c>
      <c r="SS74" s="471">
        <f t="shared" si="493"/>
        <v>0</v>
      </c>
      <c r="ST74" s="471">
        <f t="shared" si="493"/>
        <v>0</v>
      </c>
      <c r="SU74" s="471">
        <f t="shared" si="493"/>
        <v>0</v>
      </c>
      <c r="SV74" s="471">
        <f t="shared" si="493"/>
        <v>0</v>
      </c>
      <c r="SW74" s="471">
        <f t="shared" si="493"/>
        <v>0</v>
      </c>
      <c r="SX74" s="471">
        <f t="shared" si="493"/>
        <v>0</v>
      </c>
      <c r="SY74" s="471">
        <f t="shared" si="493"/>
        <v>0</v>
      </c>
      <c r="SZ74" s="471">
        <f t="shared" si="493"/>
        <v>0</v>
      </c>
      <c r="TA74" s="471">
        <f t="shared" si="493"/>
        <v>0</v>
      </c>
      <c r="TB74" s="471">
        <f t="shared" si="493"/>
        <v>0</v>
      </c>
      <c r="TC74" s="471">
        <f t="shared" si="493"/>
        <v>0</v>
      </c>
      <c r="TD74" s="471">
        <f t="shared" si="493"/>
        <v>0</v>
      </c>
      <c r="TE74" s="471">
        <f t="shared" si="493"/>
        <v>0</v>
      </c>
      <c r="TF74" s="471">
        <f t="shared" ref="TF74:TU89" si="533">((IF(AND(TF$24&gt;=$Q74,TF$25&lt;=$R74),TF$27,IF(AND(TF$25&gt;$Q74,TF$24&lt;$R74),(MIN(TF$25,$R74)-MAX(TF$24,$Q74)+1),0))/TF$27)*($H74/12)/1000000)+((IF(AND(TF$24&gt;=$Q74,TF$25&lt;=$R74),TF$27,IF(AND(TF$25&gt;$Q74,TF$24&lt;$R74),(MIN(TF$25,$R74)-MAX(TF$24,$Q74)+1),0))/TF$27)*($G74/12)/1000000)+((IF(AND(TF$24&gt;=$Q74,TF$25&lt;=$R74),TF$27,IF(AND(TF$25&gt;$Q74,TF$24&lt;$R74),(MIN(TF$25,$R74)-MAX(TF$24,$Q74)+1),0))/TF$27)*($P74/12)/1000000)</f>
        <v>0</v>
      </c>
      <c r="TG74" s="471">
        <f t="shared" si="494"/>
        <v>0</v>
      </c>
      <c r="TH74" s="471">
        <f t="shared" si="494"/>
        <v>0</v>
      </c>
      <c r="TI74" s="471">
        <f t="shared" si="494"/>
        <v>0</v>
      </c>
      <c r="TJ74" s="471">
        <f t="shared" si="494"/>
        <v>0</v>
      </c>
      <c r="TK74" s="471">
        <f t="shared" si="494"/>
        <v>0</v>
      </c>
      <c r="TL74" s="471">
        <f t="shared" si="494"/>
        <v>0</v>
      </c>
      <c r="TM74" s="471">
        <f t="shared" si="494"/>
        <v>0</v>
      </c>
      <c r="TN74" s="471">
        <f t="shared" si="494"/>
        <v>0</v>
      </c>
      <c r="TO74" s="471">
        <f t="shared" si="494"/>
        <v>0</v>
      </c>
      <c r="TP74" s="471">
        <f t="shared" si="494"/>
        <v>0</v>
      </c>
      <c r="TQ74" s="471">
        <f t="shared" si="494"/>
        <v>0</v>
      </c>
      <c r="TR74" s="471">
        <f t="shared" si="494"/>
        <v>0</v>
      </c>
      <c r="TS74" s="471">
        <f t="shared" si="494"/>
        <v>0</v>
      </c>
      <c r="TT74" s="471">
        <f t="shared" si="494"/>
        <v>0</v>
      </c>
      <c r="TU74" s="471">
        <f t="shared" si="494"/>
        <v>0</v>
      </c>
      <c r="TV74" s="471">
        <f t="shared" ref="TV74:UK89" si="534">((IF(AND(TV$24&gt;=$Q74,TV$25&lt;=$R74),TV$27,IF(AND(TV$25&gt;$Q74,TV$24&lt;$R74),(MIN(TV$25,$R74)-MAX(TV$24,$Q74)+1),0))/TV$27)*($H74/12)/1000000)+((IF(AND(TV$24&gt;=$Q74,TV$25&lt;=$R74),TV$27,IF(AND(TV$25&gt;$Q74,TV$24&lt;$R74),(MIN(TV$25,$R74)-MAX(TV$24,$Q74)+1),0))/TV$27)*($G74/12)/1000000)+((IF(AND(TV$24&gt;=$Q74,TV$25&lt;=$R74),TV$27,IF(AND(TV$25&gt;$Q74,TV$24&lt;$R74),(MIN(TV$25,$R74)-MAX(TV$24,$Q74)+1),0))/TV$27)*($P74/12)/1000000)</f>
        <v>0</v>
      </c>
      <c r="TW74" s="471">
        <f t="shared" si="495"/>
        <v>0</v>
      </c>
      <c r="TX74" s="471">
        <f t="shared" si="495"/>
        <v>0</v>
      </c>
      <c r="TY74" s="471">
        <f t="shared" si="495"/>
        <v>0</v>
      </c>
      <c r="TZ74" s="471">
        <f t="shared" si="495"/>
        <v>0</v>
      </c>
      <c r="UA74" s="471">
        <f t="shared" si="495"/>
        <v>0</v>
      </c>
      <c r="UB74" s="471">
        <f t="shared" si="495"/>
        <v>0</v>
      </c>
      <c r="UC74" s="471">
        <f t="shared" si="495"/>
        <v>0</v>
      </c>
      <c r="UD74" s="471">
        <f t="shared" si="495"/>
        <v>0</v>
      </c>
      <c r="UE74" s="471">
        <f t="shared" si="495"/>
        <v>0</v>
      </c>
      <c r="UF74" s="471">
        <f t="shared" si="495"/>
        <v>0</v>
      </c>
      <c r="UG74" s="471">
        <f t="shared" si="495"/>
        <v>0</v>
      </c>
      <c r="UH74" s="471">
        <f t="shared" si="495"/>
        <v>0</v>
      </c>
      <c r="UI74" s="471">
        <f t="shared" si="495"/>
        <v>0</v>
      </c>
      <c r="UJ74" s="471">
        <f t="shared" si="495"/>
        <v>0</v>
      </c>
      <c r="UK74" s="471">
        <f t="shared" si="495"/>
        <v>0</v>
      </c>
      <c r="UL74" s="471">
        <f t="shared" ref="UL74:VA89" si="535">((IF(AND(UL$24&gt;=$Q74,UL$25&lt;=$R74),UL$27,IF(AND(UL$25&gt;$Q74,UL$24&lt;$R74),(MIN(UL$25,$R74)-MAX(UL$24,$Q74)+1),0))/UL$27)*($H74/12)/1000000)+((IF(AND(UL$24&gt;=$Q74,UL$25&lt;=$R74),UL$27,IF(AND(UL$25&gt;$Q74,UL$24&lt;$R74),(MIN(UL$25,$R74)-MAX(UL$24,$Q74)+1),0))/UL$27)*($G74/12)/1000000)+((IF(AND(UL$24&gt;=$Q74,UL$25&lt;=$R74),UL$27,IF(AND(UL$25&gt;$Q74,UL$24&lt;$R74),(MIN(UL$25,$R74)-MAX(UL$24,$Q74)+1),0))/UL$27)*($P74/12)/1000000)</f>
        <v>0</v>
      </c>
      <c r="UM74" s="471">
        <f t="shared" si="496"/>
        <v>0</v>
      </c>
      <c r="UN74" s="471">
        <f t="shared" si="496"/>
        <v>0</v>
      </c>
      <c r="UO74" s="471">
        <f t="shared" si="496"/>
        <v>0</v>
      </c>
      <c r="UP74" s="471">
        <f t="shared" si="496"/>
        <v>0</v>
      </c>
      <c r="UQ74" s="471">
        <f t="shared" si="496"/>
        <v>0</v>
      </c>
      <c r="UR74" s="471">
        <f t="shared" si="496"/>
        <v>0</v>
      </c>
      <c r="US74" s="471">
        <f t="shared" si="496"/>
        <v>0</v>
      </c>
      <c r="UT74" s="471">
        <f t="shared" si="496"/>
        <v>0</v>
      </c>
      <c r="UU74" s="471">
        <f t="shared" si="496"/>
        <v>0</v>
      </c>
      <c r="UV74" s="471">
        <f t="shared" si="496"/>
        <v>0</v>
      </c>
      <c r="UW74" s="471">
        <f t="shared" si="496"/>
        <v>0</v>
      </c>
      <c r="UX74" s="471">
        <f t="shared" si="496"/>
        <v>0</v>
      </c>
      <c r="UY74" s="471">
        <f t="shared" si="496"/>
        <v>0</v>
      </c>
      <c r="UZ74" s="471">
        <f t="shared" si="496"/>
        <v>0</v>
      </c>
      <c r="VA74" s="471">
        <f t="shared" si="496"/>
        <v>0</v>
      </c>
      <c r="VB74" s="471">
        <f t="shared" ref="VB74:VQ89" si="536">((IF(AND(VB$24&gt;=$Q74,VB$25&lt;=$R74),VB$27,IF(AND(VB$25&gt;$Q74,VB$24&lt;$R74),(MIN(VB$25,$R74)-MAX(VB$24,$Q74)+1),0))/VB$27)*($H74/12)/1000000)+((IF(AND(VB$24&gt;=$Q74,VB$25&lt;=$R74),VB$27,IF(AND(VB$25&gt;$Q74,VB$24&lt;$R74),(MIN(VB$25,$R74)-MAX(VB$24,$Q74)+1),0))/VB$27)*($G74/12)/1000000)+((IF(AND(VB$24&gt;=$Q74,VB$25&lt;=$R74),VB$27,IF(AND(VB$25&gt;$Q74,VB$24&lt;$R74),(MIN(VB$25,$R74)-MAX(VB$24,$Q74)+1),0))/VB$27)*($P74/12)/1000000)</f>
        <v>0</v>
      </c>
      <c r="VC74" s="471">
        <f t="shared" si="497"/>
        <v>0</v>
      </c>
      <c r="VD74" s="471">
        <f t="shared" si="497"/>
        <v>0</v>
      </c>
      <c r="VE74" s="471">
        <f t="shared" si="497"/>
        <v>0</v>
      </c>
      <c r="VF74" s="471">
        <f t="shared" si="497"/>
        <v>0</v>
      </c>
      <c r="VG74" s="471">
        <f t="shared" si="497"/>
        <v>0</v>
      </c>
      <c r="VH74" s="471">
        <f t="shared" si="497"/>
        <v>0</v>
      </c>
      <c r="VI74" s="471">
        <f t="shared" si="497"/>
        <v>0</v>
      </c>
      <c r="VJ74" s="471">
        <f t="shared" si="497"/>
        <v>0</v>
      </c>
      <c r="VK74" s="471">
        <f t="shared" si="497"/>
        <v>0</v>
      </c>
      <c r="VL74" s="471">
        <f t="shared" si="497"/>
        <v>0</v>
      </c>
      <c r="VM74" s="471">
        <f t="shared" si="497"/>
        <v>0</v>
      </c>
      <c r="VN74" s="471">
        <f t="shared" si="497"/>
        <v>0</v>
      </c>
      <c r="VO74" s="471">
        <f t="shared" si="497"/>
        <v>0</v>
      </c>
      <c r="VP74" s="471">
        <f t="shared" si="497"/>
        <v>0</v>
      </c>
      <c r="VQ74" s="471">
        <f t="shared" si="497"/>
        <v>0</v>
      </c>
      <c r="VR74" s="471">
        <f t="shared" ref="VR74:VR89" si="537">((IF(AND(VR$24&gt;=$Q74,VR$25&lt;=$R74),VR$27,IF(AND(VR$25&gt;$Q74,VR$24&lt;$R74),(MIN(VR$25,$R74)-MAX(VR$24,$Q74)+1),0))/VR$27)*($H74/12)/1000000)+((IF(AND(VR$24&gt;=$Q74,VR$25&lt;=$R74),VR$27,IF(AND(VR$25&gt;$Q74,VR$24&lt;$R74),(MIN(VR$25,$R74)-MAX(VR$24,$Q74)+1),0))/VR$27)*($G74/12)/1000000)+((IF(AND(VR$24&gt;=$Q74,VR$25&lt;=$R74),VR$27,IF(AND(VR$25&gt;$Q74,VR$24&lt;$R74),(MIN(VR$25,$R74)-MAX(VR$24,$Q74)+1),0))/VR$27)*($P74/12)/1000000)</f>
        <v>0</v>
      </c>
      <c r="VS74" s="471">
        <f t="shared" si="498"/>
        <v>0</v>
      </c>
      <c r="VT74" s="471">
        <f t="shared" si="498"/>
        <v>0</v>
      </c>
      <c r="VU74" s="471">
        <f t="shared" si="498"/>
        <v>0</v>
      </c>
      <c r="VV74" s="471">
        <f t="shared" si="498"/>
        <v>0</v>
      </c>
      <c r="VW74" s="471">
        <f t="shared" si="498"/>
        <v>0</v>
      </c>
      <c r="VX74" s="471">
        <f t="shared" si="498"/>
        <v>0</v>
      </c>
      <c r="VY74" s="471">
        <f t="shared" si="498"/>
        <v>0</v>
      </c>
      <c r="VZ74" s="471">
        <f t="shared" si="498"/>
        <v>0</v>
      </c>
      <c r="WA74" s="471">
        <f t="shared" si="498"/>
        <v>0</v>
      </c>
      <c r="WB74" s="471">
        <f t="shared" si="498"/>
        <v>0</v>
      </c>
      <c r="WC74" s="471">
        <f t="shared" si="498"/>
        <v>0</v>
      </c>
      <c r="WD74" s="471">
        <f t="shared" si="498"/>
        <v>0</v>
      </c>
    </row>
    <row r="75" spans="1:602" x14ac:dyDescent="0.35">
      <c r="A75" s="29"/>
      <c r="B75" s="29">
        <f t="shared" si="359"/>
        <v>44</v>
      </c>
      <c r="C75" s="29" t="s">
        <v>3</v>
      </c>
      <c r="D75" s="29" t="s">
        <v>109</v>
      </c>
      <c r="E75" s="69">
        <f>INDEX('Current RAP - 2024-25 Cycle'!$K:$K,MATCH('24-25 Projection - RAP Tendered'!$D75,'Current RAP - 2024-25 Cycle'!$C:$C,0),1)</f>
        <v>14611458.460000001</v>
      </c>
      <c r="F75" s="69">
        <f>INDEX('Current RAP - 2024-25 Cycle'!$G:$G,MATCH('24-25 Projection - RAP Tendered'!$D75,'Current RAP - 2024-25 Cycle'!$C:$C,0),1)</f>
        <v>14611458.460000001</v>
      </c>
      <c r="G75" s="69">
        <f t="shared" si="345"/>
        <v>0</v>
      </c>
      <c r="H75" s="69">
        <f t="shared" si="360"/>
        <v>14611458.460000001</v>
      </c>
      <c r="I75" s="32">
        <v>45474</v>
      </c>
      <c r="J75" s="32">
        <v>45838</v>
      </c>
      <c r="K75" s="29" t="str">
        <f>INDEX('Current RAP - 2024-25 Cycle'!$D:$D,MATCH('24-25 Projection - RAP Tendered'!$D75,'Current RAP - 2024-25 Cycle'!$C:$C,0),1)</f>
        <v>IPCA</v>
      </c>
      <c r="L75" s="32" t="s">
        <v>10</v>
      </c>
      <c r="M75" s="32" t="s">
        <v>10</v>
      </c>
      <c r="N75" s="81">
        <v>0</v>
      </c>
      <c r="O75" s="81">
        <v>0</v>
      </c>
      <c r="P75" s="69">
        <f>IFERROR(INDEX('Tendered, Ruling 920-2025'!$F$19:$F$31,MATCH($D75,'Tendered, Ruling 920-2025'!$C$19:$C$31,0))-INDEX('Tendered, Ruling 920-2025'!$D$19:$D$31,MATCH($D75,'Tendered, Ruling 920-2025'!$C$19:$C$31,0)),0)</f>
        <v>0</v>
      </c>
      <c r="Q75" s="32">
        <f>INDEX('Current RAP - 2024-25 Cycle'!$L:$L,MATCH('24-25 Projection - RAP Tendered'!$D75,'Current RAP - 2024-25 Cycle'!$C:$C,0),1)</f>
        <v>41036</v>
      </c>
      <c r="R75" s="32">
        <f>INDEX('Current RAP - 2024-25 Cycle'!$M:$M,MATCH('24-25 Projection - RAP Tendered'!$D75,'Current RAP - 2024-25 Cycle'!$C:$C,0),1)</f>
        <v>51993</v>
      </c>
      <c r="S75" s="29"/>
      <c r="T75" s="29" t="str">
        <f t="shared" si="346"/>
        <v>014/2012</v>
      </c>
      <c r="U75" s="36">
        <f t="shared" si="508"/>
        <v>14.611458459999996</v>
      </c>
      <c r="V75" s="36">
        <f t="shared" si="508"/>
        <v>14.611458459999996</v>
      </c>
      <c r="W75" s="36">
        <f t="shared" si="508"/>
        <v>14.611458459999996</v>
      </c>
      <c r="X75" s="36">
        <f t="shared" si="508"/>
        <v>14.611458459999996</v>
      </c>
      <c r="Y75" s="36">
        <f t="shared" si="508"/>
        <v>14.611458459999996</v>
      </c>
      <c r="Z75" s="36">
        <f t="shared" si="508"/>
        <v>14.611458459999996</v>
      </c>
      <c r="AA75" s="36">
        <f t="shared" si="508"/>
        <v>14.611458459999996</v>
      </c>
      <c r="AB75" s="36">
        <f t="shared" si="508"/>
        <v>14.611458459999996</v>
      </c>
      <c r="AC75" s="36">
        <f t="shared" si="508"/>
        <v>14.611458459999996</v>
      </c>
      <c r="AD75" s="36">
        <f t="shared" si="508"/>
        <v>14.611458459999996</v>
      </c>
      <c r="AE75" s="36">
        <f t="shared" si="508"/>
        <v>14.611458459999996</v>
      </c>
      <c r="AF75" s="36">
        <f t="shared" si="508"/>
        <v>14.611458459999996</v>
      </c>
      <c r="AG75" s="36">
        <f t="shared" si="508"/>
        <v>14.611458459999996</v>
      </c>
      <c r="AH75" s="36">
        <f t="shared" si="508"/>
        <v>14.611458459999996</v>
      </c>
      <c r="AI75" s="36">
        <f t="shared" si="508"/>
        <v>14.611458459999996</v>
      </c>
      <c r="AJ75" s="36">
        <f t="shared" si="508"/>
        <v>14.611458459999996</v>
      </c>
      <c r="AK75" s="36">
        <f t="shared" si="504"/>
        <v>14.611458459999996</v>
      </c>
      <c r="AL75" s="36">
        <f t="shared" si="504"/>
        <v>12.451162182311824</v>
      </c>
      <c r="AM75" s="36">
        <f t="shared" si="504"/>
        <v>0</v>
      </c>
      <c r="AN75" s="36">
        <f t="shared" si="504"/>
        <v>0</v>
      </c>
      <c r="AO75" s="36">
        <f t="shared" si="504"/>
        <v>0</v>
      </c>
      <c r="AP75" s="36">
        <f t="shared" si="504"/>
        <v>0</v>
      </c>
      <c r="AQ75" s="36">
        <f t="shared" si="504"/>
        <v>0</v>
      </c>
      <c r="AR75" s="36">
        <f t="shared" si="504"/>
        <v>0</v>
      </c>
      <c r="AS75" s="36">
        <f t="shared" si="504"/>
        <v>0</v>
      </c>
      <c r="AT75" s="36">
        <f t="shared" si="504"/>
        <v>0</v>
      </c>
      <c r="AU75" s="36">
        <f t="shared" si="504"/>
        <v>0</v>
      </c>
      <c r="AV75" s="36">
        <f t="shared" si="504"/>
        <v>0</v>
      </c>
      <c r="AW75" s="36">
        <f t="shared" si="504"/>
        <v>0</v>
      </c>
      <c r="AX75" s="36">
        <f t="shared" si="504"/>
        <v>0</v>
      </c>
      <c r="AY75" s="36">
        <f t="shared" si="504"/>
        <v>0</v>
      </c>
      <c r="AZ75" s="36">
        <f t="shared" si="455"/>
        <v>0</v>
      </c>
      <c r="BA75" s="36">
        <f t="shared" si="455"/>
        <v>0</v>
      </c>
      <c r="BB75" s="36">
        <f t="shared" si="455"/>
        <v>0</v>
      </c>
      <c r="BD75" s="29" t="str">
        <f t="shared" si="348"/>
        <v>014/2012</v>
      </c>
      <c r="BE75" s="36">
        <f t="shared" si="503"/>
        <v>3.6528646149999999</v>
      </c>
      <c r="BF75" s="36">
        <f t="shared" si="503"/>
        <v>3.6528646149999999</v>
      </c>
      <c r="BG75" s="36">
        <f t="shared" si="503"/>
        <v>3.6528646149999999</v>
      </c>
      <c r="BH75" s="36">
        <f t="shared" si="503"/>
        <v>3.6528646149999999</v>
      </c>
      <c r="BI75" s="36">
        <f t="shared" si="503"/>
        <v>3.6528646149999999</v>
      </c>
      <c r="BJ75" s="36">
        <f t="shared" si="503"/>
        <v>3.6528646149999999</v>
      </c>
      <c r="BK75" s="36">
        <f t="shared" si="503"/>
        <v>3.6528646149999999</v>
      </c>
      <c r="BL75" s="36">
        <f t="shared" si="503"/>
        <v>3.6528646149999999</v>
      </c>
      <c r="BM75" s="36">
        <f t="shared" si="503"/>
        <v>3.6528646149999999</v>
      </c>
      <c r="BN75" s="36">
        <f t="shared" si="503"/>
        <v>3.6528646149999999</v>
      </c>
      <c r="BO75" s="36">
        <f t="shared" si="503"/>
        <v>3.6528646149999999</v>
      </c>
      <c r="BP75" s="36">
        <f t="shared" si="503"/>
        <v>3.6528646149999999</v>
      </c>
      <c r="BQ75" s="36">
        <f t="shared" si="503"/>
        <v>3.6528646149999999</v>
      </c>
      <c r="BR75" s="36">
        <f t="shared" si="503"/>
        <v>3.6528646149999999</v>
      </c>
      <c r="BS75" s="36">
        <f t="shared" si="503"/>
        <v>3.6528646149999999</v>
      </c>
      <c r="BT75" s="36">
        <f t="shared" si="503"/>
        <v>3.6528646149999999</v>
      </c>
      <c r="BU75" s="36">
        <f t="shared" si="509"/>
        <v>3.6528646149999999</v>
      </c>
      <c r="BV75" s="36">
        <f t="shared" si="509"/>
        <v>3.6528646149999999</v>
      </c>
      <c r="BW75" s="36">
        <f t="shared" si="509"/>
        <v>3.6528646149999999</v>
      </c>
      <c r="BX75" s="36">
        <f t="shared" si="509"/>
        <v>3.6528646149999999</v>
      </c>
      <c r="BY75" s="36">
        <f t="shared" si="509"/>
        <v>3.6528646149999999</v>
      </c>
      <c r="BZ75" s="36">
        <f t="shared" si="509"/>
        <v>3.6528646149999999</v>
      </c>
      <c r="CA75" s="36">
        <f t="shared" si="509"/>
        <v>3.6528646149999999</v>
      </c>
      <c r="CB75" s="36">
        <f t="shared" si="509"/>
        <v>3.6528646149999999</v>
      </c>
      <c r="CC75" s="36">
        <f t="shared" si="509"/>
        <v>3.6528646149999999</v>
      </c>
      <c r="CD75" s="36">
        <f t="shared" si="509"/>
        <v>3.6528646149999999</v>
      </c>
      <c r="CE75" s="36">
        <f t="shared" si="509"/>
        <v>3.6528646149999999</v>
      </c>
      <c r="CF75" s="36">
        <f t="shared" si="509"/>
        <v>3.6528646149999999</v>
      </c>
      <c r="CG75" s="36">
        <f t="shared" si="509"/>
        <v>3.6528646149999999</v>
      </c>
      <c r="CH75" s="36">
        <f t="shared" si="509"/>
        <v>3.6528646149999999</v>
      </c>
      <c r="CI75" s="36">
        <f t="shared" si="509"/>
        <v>3.6528646149999999</v>
      </c>
      <c r="CJ75" s="36">
        <f t="shared" si="509"/>
        <v>3.6528646149999999</v>
      </c>
      <c r="CK75" s="36">
        <f t="shared" si="510"/>
        <v>3.6528646149999999</v>
      </c>
      <c r="CL75" s="36">
        <f t="shared" si="510"/>
        <v>3.6528646149999999</v>
      </c>
      <c r="CM75" s="36">
        <f t="shared" si="510"/>
        <v>3.6528646149999999</v>
      </c>
      <c r="CN75" s="36">
        <f t="shared" si="510"/>
        <v>3.6528646149999999</v>
      </c>
      <c r="CO75" s="36">
        <f t="shared" si="510"/>
        <v>3.6528646149999999</v>
      </c>
      <c r="CP75" s="36">
        <f t="shared" si="510"/>
        <v>3.6528646149999999</v>
      </c>
      <c r="CQ75" s="36">
        <f t="shared" si="510"/>
        <v>3.6528646149999999</v>
      </c>
      <c r="CR75" s="36">
        <f t="shared" si="510"/>
        <v>3.6528646149999999</v>
      </c>
      <c r="CS75" s="36">
        <f t="shared" si="510"/>
        <v>3.6528646149999999</v>
      </c>
      <c r="CT75" s="36">
        <f t="shared" si="510"/>
        <v>3.6528646149999999</v>
      </c>
      <c r="CU75" s="36">
        <f t="shared" si="510"/>
        <v>3.6528646149999999</v>
      </c>
      <c r="CV75" s="36">
        <f t="shared" si="510"/>
        <v>3.6528646149999999</v>
      </c>
      <c r="CW75" s="36">
        <f t="shared" si="510"/>
        <v>3.6528646149999999</v>
      </c>
      <c r="CX75" s="36">
        <f t="shared" si="510"/>
        <v>3.6528646149999999</v>
      </c>
      <c r="CY75" s="36">
        <f t="shared" si="510"/>
        <v>3.6528646149999999</v>
      </c>
      <c r="CZ75" s="36">
        <f t="shared" si="505"/>
        <v>3.6528646149999999</v>
      </c>
      <c r="DA75" s="36">
        <f t="shared" si="505"/>
        <v>3.6528646149999999</v>
      </c>
      <c r="DB75" s="36">
        <f t="shared" si="505"/>
        <v>3.6528646149999999</v>
      </c>
      <c r="DC75" s="36">
        <f t="shared" si="505"/>
        <v>3.6528646149999999</v>
      </c>
      <c r="DD75" s="36">
        <f t="shared" si="505"/>
        <v>3.6528646149999999</v>
      </c>
      <c r="DE75" s="36">
        <f t="shared" si="505"/>
        <v>3.6528646149999999</v>
      </c>
      <c r="DF75" s="36">
        <f t="shared" si="505"/>
        <v>3.6528646149999999</v>
      </c>
      <c r="DG75" s="36">
        <f t="shared" si="505"/>
        <v>3.6528646149999999</v>
      </c>
      <c r="DH75" s="36">
        <f t="shared" si="505"/>
        <v>3.6528646149999999</v>
      </c>
      <c r="DI75" s="36">
        <f t="shared" si="505"/>
        <v>3.6528646149999999</v>
      </c>
      <c r="DJ75" s="36">
        <f t="shared" si="505"/>
        <v>3.6528646149999999</v>
      </c>
      <c r="DK75" s="36">
        <f t="shared" si="505"/>
        <v>3.6528646149999999</v>
      </c>
      <c r="DL75" s="36">
        <f t="shared" si="505"/>
        <v>3.6528646149999999</v>
      </c>
      <c r="DM75" s="36">
        <f t="shared" si="505"/>
        <v>3.6528646149999999</v>
      </c>
      <c r="DN75" s="36">
        <f t="shared" si="505"/>
        <v>3.6528646149999999</v>
      </c>
      <c r="DO75" s="36">
        <f t="shared" si="505"/>
        <v>3.6528646149999999</v>
      </c>
      <c r="DP75" s="36">
        <f t="shared" si="506"/>
        <v>3.6528646149999999</v>
      </c>
      <c r="DQ75" s="36">
        <f t="shared" si="506"/>
        <v>3.6528646149999999</v>
      </c>
      <c r="DR75" s="36">
        <f t="shared" si="512"/>
        <v>3.6528646149999999</v>
      </c>
      <c r="DS75" s="36">
        <f t="shared" si="512"/>
        <v>3.6528646149999999</v>
      </c>
      <c r="DT75" s="36">
        <f t="shared" si="512"/>
        <v>3.6528646149999999</v>
      </c>
      <c r="DU75" s="36">
        <f t="shared" si="512"/>
        <v>3.6528646149999999</v>
      </c>
      <c r="DV75" s="36">
        <f t="shared" si="512"/>
        <v>3.6528646149999999</v>
      </c>
      <c r="DW75" s="36">
        <f t="shared" si="512"/>
        <v>3.6528646149999999</v>
      </c>
      <c r="DX75" s="36">
        <f t="shared" si="512"/>
        <v>1.4925683373118279</v>
      </c>
      <c r="DY75" s="36">
        <f t="shared" si="512"/>
        <v>0</v>
      </c>
      <c r="DZ75" s="36">
        <f t="shared" si="512"/>
        <v>0</v>
      </c>
      <c r="EA75" s="36">
        <f t="shared" si="512"/>
        <v>0</v>
      </c>
      <c r="EB75" s="36">
        <f t="shared" si="512"/>
        <v>0</v>
      </c>
      <c r="EC75" s="36">
        <f t="shared" si="512"/>
        <v>0</v>
      </c>
      <c r="ED75" s="36">
        <f t="shared" si="512"/>
        <v>0</v>
      </c>
      <c r="EE75" s="36">
        <f t="shared" si="513"/>
        <v>0</v>
      </c>
      <c r="EF75" s="36">
        <f t="shared" si="513"/>
        <v>0</v>
      </c>
      <c r="EG75" s="36">
        <f t="shared" si="513"/>
        <v>0</v>
      </c>
      <c r="EH75" s="36">
        <f t="shared" si="513"/>
        <v>0</v>
      </c>
      <c r="EI75" s="36">
        <f t="shared" si="513"/>
        <v>0</v>
      </c>
      <c r="EJ75" s="36">
        <f t="shared" si="502"/>
        <v>0</v>
      </c>
      <c r="EK75" s="36">
        <f t="shared" si="502"/>
        <v>0</v>
      </c>
      <c r="EL75" s="36">
        <f t="shared" si="502"/>
        <v>0</v>
      </c>
      <c r="EM75" s="36">
        <f t="shared" si="502"/>
        <v>0</v>
      </c>
      <c r="EN75" s="36">
        <f t="shared" si="502"/>
        <v>0</v>
      </c>
      <c r="EO75" s="36">
        <f t="shared" si="502"/>
        <v>0</v>
      </c>
      <c r="EP75" s="36">
        <f t="shared" si="502"/>
        <v>0</v>
      </c>
      <c r="EQ75" s="36">
        <f t="shared" si="502"/>
        <v>0</v>
      </c>
      <c r="ER75" s="36">
        <f t="shared" si="502"/>
        <v>0</v>
      </c>
      <c r="ES75" s="36">
        <f t="shared" si="502"/>
        <v>0</v>
      </c>
      <c r="ET75" s="36">
        <f t="shared" si="502"/>
        <v>0</v>
      </c>
      <c r="EU75" s="36">
        <f t="shared" si="502"/>
        <v>0</v>
      </c>
      <c r="EV75" s="36">
        <f t="shared" si="502"/>
        <v>0</v>
      </c>
      <c r="EW75" s="36">
        <f t="shared" si="499"/>
        <v>0</v>
      </c>
      <c r="EX75" s="36">
        <f t="shared" si="499"/>
        <v>0</v>
      </c>
      <c r="EY75" s="36">
        <f t="shared" si="499"/>
        <v>0</v>
      </c>
      <c r="EZ75" s="36">
        <f t="shared" si="499"/>
        <v>0</v>
      </c>
      <c r="FA75" s="36">
        <f t="shared" si="499"/>
        <v>0</v>
      </c>
      <c r="FB75" s="36">
        <f t="shared" si="499"/>
        <v>0</v>
      </c>
      <c r="FC75" s="36">
        <f t="shared" si="499"/>
        <v>0</v>
      </c>
      <c r="FD75" s="36">
        <f t="shared" si="499"/>
        <v>0</v>
      </c>
      <c r="FE75" s="36">
        <f t="shared" si="499"/>
        <v>0</v>
      </c>
      <c r="FF75" s="36">
        <f t="shared" si="499"/>
        <v>0</v>
      </c>
      <c r="FG75" s="36">
        <f t="shared" si="499"/>
        <v>0</v>
      </c>
      <c r="FH75" s="36">
        <f t="shared" si="499"/>
        <v>0</v>
      </c>
      <c r="FI75" s="36">
        <f t="shared" si="499"/>
        <v>0</v>
      </c>
      <c r="FJ75" s="36">
        <f t="shared" si="499"/>
        <v>0</v>
      </c>
      <c r="FK75" s="36">
        <f t="shared" si="499"/>
        <v>0</v>
      </c>
      <c r="FL75" s="36">
        <f t="shared" si="499"/>
        <v>0</v>
      </c>
      <c r="FM75" s="36">
        <f t="shared" si="500"/>
        <v>0</v>
      </c>
      <c r="FN75" s="36">
        <f t="shared" si="500"/>
        <v>0</v>
      </c>
      <c r="FO75" s="36">
        <f t="shared" si="500"/>
        <v>0</v>
      </c>
      <c r="FP75" s="36">
        <f t="shared" si="500"/>
        <v>0</v>
      </c>
      <c r="FQ75" s="36">
        <f t="shared" si="500"/>
        <v>0</v>
      </c>
      <c r="FR75" s="36">
        <f t="shared" si="500"/>
        <v>0</v>
      </c>
      <c r="FS75" s="36">
        <f t="shared" si="500"/>
        <v>0</v>
      </c>
      <c r="FT75" s="36">
        <f t="shared" si="500"/>
        <v>0</v>
      </c>
      <c r="FU75" s="36">
        <f t="shared" si="500"/>
        <v>0</v>
      </c>
      <c r="FV75" s="36">
        <f t="shared" si="500"/>
        <v>0</v>
      </c>
      <c r="FW75" s="36">
        <f t="shared" si="500"/>
        <v>0</v>
      </c>
      <c r="FX75" s="36">
        <f t="shared" si="500"/>
        <v>0</v>
      </c>
      <c r="FY75" s="36">
        <f t="shared" si="500"/>
        <v>0</v>
      </c>
      <c r="FZ75" s="36">
        <f t="shared" si="500"/>
        <v>0</v>
      </c>
      <c r="GA75" s="36">
        <f t="shared" si="500"/>
        <v>0</v>
      </c>
      <c r="GB75" s="36">
        <f t="shared" si="501"/>
        <v>0</v>
      </c>
      <c r="GC75" s="36">
        <f t="shared" si="501"/>
        <v>0</v>
      </c>
      <c r="GD75" s="36">
        <f t="shared" si="501"/>
        <v>0</v>
      </c>
      <c r="GE75" s="36">
        <f t="shared" si="501"/>
        <v>0</v>
      </c>
      <c r="GF75" s="36">
        <f t="shared" si="501"/>
        <v>0</v>
      </c>
      <c r="GG75" s="36">
        <f t="shared" si="501"/>
        <v>0</v>
      </c>
      <c r="GH75" s="36">
        <f t="shared" si="501"/>
        <v>0</v>
      </c>
      <c r="GI75" s="36">
        <f t="shared" si="501"/>
        <v>0</v>
      </c>
      <c r="GJ75" s="36">
        <f t="shared" si="501"/>
        <v>0</v>
      </c>
      <c r="GL75" s="29" t="str">
        <f t="shared" si="350"/>
        <v>014/2012</v>
      </c>
      <c r="GM75" s="263">
        <f t="shared" si="507"/>
        <v>1.2176215383333333</v>
      </c>
      <c r="GN75" s="263">
        <f t="shared" si="507"/>
        <v>1.2176215383333333</v>
      </c>
      <c r="GO75" s="263">
        <f t="shared" si="507"/>
        <v>1.2176215383333333</v>
      </c>
      <c r="GP75" s="263">
        <f t="shared" si="507"/>
        <v>1.2176215383333333</v>
      </c>
      <c r="GQ75" s="263">
        <f t="shared" si="507"/>
        <v>1.2176215383333333</v>
      </c>
      <c r="GR75" s="263">
        <f t="shared" si="507"/>
        <v>1.2176215383333333</v>
      </c>
      <c r="GS75" s="263">
        <f t="shared" si="507"/>
        <v>1.2176215383333333</v>
      </c>
      <c r="GT75" s="263">
        <f t="shared" si="507"/>
        <v>1.2176215383333333</v>
      </c>
      <c r="GU75" s="263">
        <f t="shared" si="507"/>
        <v>1.2176215383333333</v>
      </c>
      <c r="GV75" s="263">
        <f t="shared" si="507"/>
        <v>1.2176215383333333</v>
      </c>
      <c r="GW75" s="263">
        <f t="shared" si="507"/>
        <v>1.2176215383333333</v>
      </c>
      <c r="GX75" s="263">
        <f t="shared" si="507"/>
        <v>1.2176215383333333</v>
      </c>
      <c r="GY75" s="471">
        <f t="shared" ref="GY75:HN89" si="538">((IF(AND(GY$24&gt;=$Q75,GY$25&lt;=$R75),GY$27,IF(AND(GY$25&gt;$Q75,GY$24&lt;$R75),(MIN(GY$25,$R75)-MAX(GY$24,$Q75)+1),0))/GY$27)*($H75/12)/1000000)+((IF(AND(GY$24&gt;=$Q75,GY$25&lt;=$R75),GY$27,IF(AND(GY$25&gt;$Q75,GY$24&lt;$R75),(MIN(GY$25,$R75)-MAX(GY$24,$Q75)+1),0))/GY$27)*($G75/12)/1000000)+((IF(AND(GY$24&gt;=$Q75,GY$25&lt;=$R75),GY$27,IF(AND(GY$25&gt;$Q75,GY$24&lt;$R75),(MIN(GY$25,$R75)-MAX(GY$24,$Q75)+1),0))/GY$27)*($P75/12)/1000000)</f>
        <v>1.2176215383333333</v>
      </c>
      <c r="GZ75" s="471">
        <f t="shared" si="538"/>
        <v>1.2176215383333333</v>
      </c>
      <c r="HA75" s="471">
        <f t="shared" si="538"/>
        <v>1.2176215383333333</v>
      </c>
      <c r="HB75" s="471">
        <f t="shared" si="538"/>
        <v>1.2176215383333333</v>
      </c>
      <c r="HC75" s="471">
        <f t="shared" si="538"/>
        <v>1.2176215383333333</v>
      </c>
      <c r="HD75" s="471">
        <f t="shared" si="538"/>
        <v>1.2176215383333333</v>
      </c>
      <c r="HE75" s="471">
        <f t="shared" si="538"/>
        <v>1.2176215383333333</v>
      </c>
      <c r="HF75" s="471">
        <f t="shared" si="538"/>
        <v>1.2176215383333333</v>
      </c>
      <c r="HG75" s="471">
        <f t="shared" si="538"/>
        <v>1.2176215383333333</v>
      </c>
      <c r="HH75" s="471">
        <f t="shared" si="538"/>
        <v>1.2176215383333333</v>
      </c>
      <c r="HI75" s="471">
        <f t="shared" si="538"/>
        <v>1.2176215383333333</v>
      </c>
      <c r="HJ75" s="471">
        <f t="shared" si="538"/>
        <v>1.2176215383333333</v>
      </c>
      <c r="HK75" s="471">
        <f t="shared" si="538"/>
        <v>1.2176215383333333</v>
      </c>
      <c r="HL75" s="471">
        <f t="shared" si="538"/>
        <v>1.2176215383333333</v>
      </c>
      <c r="HM75" s="471">
        <f t="shared" si="538"/>
        <v>1.2176215383333333</v>
      </c>
      <c r="HN75" s="471">
        <f t="shared" si="538"/>
        <v>1.2176215383333333</v>
      </c>
      <c r="HO75" s="471">
        <f t="shared" ref="HO75:IC89" si="539">((IF(AND(HO$24&gt;=$Q75,HO$25&lt;=$R75),HO$27,IF(AND(HO$25&gt;$Q75,HO$24&lt;$R75),(MIN(HO$25,$R75)-MAX(HO$24,$Q75)+1),0))/HO$27)*($H75/12)/1000000)+((IF(AND(HO$24&gt;=$Q75,HO$25&lt;=$R75),HO$27,IF(AND(HO$25&gt;$Q75,HO$24&lt;$R75),(MIN(HO$25,$R75)-MAX(HO$24,$Q75)+1),0))/HO$27)*($G75/12)/1000000)+((IF(AND(HO$24&gt;=$Q75,HO$25&lt;=$R75),HO$27,IF(AND(HO$25&gt;$Q75,HO$24&lt;$R75),(MIN(HO$25,$R75)-MAX(HO$24,$Q75)+1),0))/HO$27)*($P75/12)/1000000)</f>
        <v>1.2176215383333333</v>
      </c>
      <c r="HP75" s="471">
        <f t="shared" si="539"/>
        <v>1.2176215383333333</v>
      </c>
      <c r="HQ75" s="471">
        <f t="shared" si="539"/>
        <v>1.2176215383333333</v>
      </c>
      <c r="HR75" s="471">
        <f t="shared" si="539"/>
        <v>1.2176215383333333</v>
      </c>
      <c r="HS75" s="471">
        <f t="shared" si="539"/>
        <v>1.2176215383333333</v>
      </c>
      <c r="HT75" s="471">
        <f t="shared" si="539"/>
        <v>1.2176215383333333</v>
      </c>
      <c r="HU75" s="471">
        <f t="shared" si="539"/>
        <v>1.2176215383333333</v>
      </c>
      <c r="HV75" s="471">
        <f t="shared" si="539"/>
        <v>1.2176215383333333</v>
      </c>
      <c r="HW75" s="471">
        <f t="shared" si="539"/>
        <v>1.2176215383333333</v>
      </c>
      <c r="HX75" s="471">
        <f t="shared" si="539"/>
        <v>1.2176215383333333</v>
      </c>
      <c r="HY75" s="471">
        <f t="shared" si="539"/>
        <v>1.2176215383333333</v>
      </c>
      <c r="HZ75" s="471">
        <f t="shared" si="539"/>
        <v>1.2176215383333333</v>
      </c>
      <c r="IA75" s="471">
        <f t="shared" si="539"/>
        <v>1.2176215383333333</v>
      </c>
      <c r="IB75" s="471">
        <f t="shared" si="539"/>
        <v>1.2176215383333333</v>
      </c>
      <c r="IC75" s="471">
        <f t="shared" si="539"/>
        <v>1.2176215383333333</v>
      </c>
      <c r="ID75" s="471">
        <f t="shared" si="515"/>
        <v>1.2176215383333333</v>
      </c>
      <c r="IE75" s="471">
        <f t="shared" si="515"/>
        <v>1.2176215383333333</v>
      </c>
      <c r="IF75" s="471">
        <f t="shared" si="515"/>
        <v>1.2176215383333333</v>
      </c>
      <c r="IG75" s="471">
        <f t="shared" si="515"/>
        <v>1.2176215383333333</v>
      </c>
      <c r="IH75" s="471">
        <f t="shared" si="515"/>
        <v>1.2176215383333333</v>
      </c>
      <c r="II75" s="471">
        <f t="shared" si="515"/>
        <v>1.2176215383333333</v>
      </c>
      <c r="IJ75" s="471">
        <f t="shared" si="515"/>
        <v>1.2176215383333333</v>
      </c>
      <c r="IK75" s="471">
        <f t="shared" si="515"/>
        <v>1.2176215383333333</v>
      </c>
      <c r="IL75" s="471">
        <f t="shared" si="515"/>
        <v>1.2176215383333333</v>
      </c>
      <c r="IM75" s="471">
        <f t="shared" si="515"/>
        <v>1.2176215383333333</v>
      </c>
      <c r="IN75" s="471">
        <f t="shared" si="515"/>
        <v>1.2176215383333333</v>
      </c>
      <c r="IO75" s="471">
        <f t="shared" si="515"/>
        <v>1.2176215383333333</v>
      </c>
      <c r="IP75" s="471">
        <f t="shared" si="515"/>
        <v>1.2176215383333333</v>
      </c>
      <c r="IQ75" s="471">
        <f t="shared" si="515"/>
        <v>1.2176215383333333</v>
      </c>
      <c r="IR75" s="471">
        <f t="shared" si="515"/>
        <v>1.2176215383333333</v>
      </c>
      <c r="IS75" s="471">
        <f t="shared" si="515"/>
        <v>1.2176215383333333</v>
      </c>
      <c r="IT75" s="471">
        <f t="shared" si="516"/>
        <v>1.2176215383333333</v>
      </c>
      <c r="IU75" s="471">
        <f t="shared" si="516"/>
        <v>1.2176215383333333</v>
      </c>
      <c r="IV75" s="471">
        <f t="shared" si="516"/>
        <v>1.2176215383333333</v>
      </c>
      <c r="IW75" s="471">
        <f t="shared" si="516"/>
        <v>1.2176215383333333</v>
      </c>
      <c r="IX75" s="471">
        <f t="shared" si="516"/>
        <v>1.2176215383333333</v>
      </c>
      <c r="IY75" s="471">
        <f t="shared" si="516"/>
        <v>1.2176215383333333</v>
      </c>
      <c r="IZ75" s="471">
        <f t="shared" si="516"/>
        <v>1.2176215383333333</v>
      </c>
      <c r="JA75" s="471">
        <f t="shared" si="516"/>
        <v>1.2176215383333333</v>
      </c>
      <c r="JB75" s="471">
        <f t="shared" si="516"/>
        <v>1.2176215383333333</v>
      </c>
      <c r="JC75" s="471">
        <f t="shared" si="516"/>
        <v>1.2176215383333333</v>
      </c>
      <c r="JD75" s="471">
        <f t="shared" si="516"/>
        <v>1.2176215383333333</v>
      </c>
      <c r="JE75" s="471">
        <f t="shared" si="516"/>
        <v>1.2176215383333333</v>
      </c>
      <c r="JF75" s="471">
        <f t="shared" si="516"/>
        <v>1.2176215383333333</v>
      </c>
      <c r="JG75" s="471">
        <f t="shared" si="516"/>
        <v>1.2176215383333333</v>
      </c>
      <c r="JH75" s="471">
        <f t="shared" si="516"/>
        <v>1.2176215383333333</v>
      </c>
      <c r="JI75" s="471">
        <f t="shared" si="516"/>
        <v>1.2176215383333333</v>
      </c>
      <c r="JJ75" s="471">
        <f t="shared" si="517"/>
        <v>1.2176215383333333</v>
      </c>
      <c r="JK75" s="471">
        <f t="shared" si="517"/>
        <v>1.2176215383333333</v>
      </c>
      <c r="JL75" s="471">
        <f t="shared" si="517"/>
        <v>1.2176215383333333</v>
      </c>
      <c r="JM75" s="471">
        <f t="shared" si="517"/>
        <v>1.2176215383333333</v>
      </c>
      <c r="JN75" s="471">
        <f t="shared" si="517"/>
        <v>1.2176215383333333</v>
      </c>
      <c r="JO75" s="471">
        <f t="shared" si="517"/>
        <v>1.2176215383333333</v>
      </c>
      <c r="JP75" s="471">
        <f t="shared" si="517"/>
        <v>1.2176215383333333</v>
      </c>
      <c r="JQ75" s="471">
        <f t="shared" si="517"/>
        <v>1.2176215383333333</v>
      </c>
      <c r="JR75" s="471">
        <f t="shared" si="517"/>
        <v>1.2176215383333333</v>
      </c>
      <c r="JS75" s="471">
        <f t="shared" si="517"/>
        <v>1.2176215383333333</v>
      </c>
      <c r="JT75" s="471">
        <f t="shared" si="517"/>
        <v>1.2176215383333333</v>
      </c>
      <c r="JU75" s="471">
        <f t="shared" si="517"/>
        <v>1.2176215383333333</v>
      </c>
      <c r="JV75" s="471">
        <f t="shared" si="517"/>
        <v>1.2176215383333333</v>
      </c>
      <c r="JW75" s="471">
        <f t="shared" si="517"/>
        <v>1.2176215383333333</v>
      </c>
      <c r="JX75" s="471">
        <f t="shared" si="517"/>
        <v>1.2176215383333333</v>
      </c>
      <c r="JY75" s="471">
        <f t="shared" si="517"/>
        <v>1.2176215383333333</v>
      </c>
      <c r="JZ75" s="471">
        <f t="shared" si="518"/>
        <v>1.2176215383333333</v>
      </c>
      <c r="KA75" s="471">
        <f t="shared" si="518"/>
        <v>1.2176215383333333</v>
      </c>
      <c r="KB75" s="471">
        <f t="shared" si="518"/>
        <v>1.2176215383333333</v>
      </c>
      <c r="KC75" s="471">
        <f t="shared" si="518"/>
        <v>1.2176215383333333</v>
      </c>
      <c r="KD75" s="471">
        <f t="shared" si="518"/>
        <v>1.2176215383333333</v>
      </c>
      <c r="KE75" s="471">
        <f t="shared" si="518"/>
        <v>1.2176215383333333</v>
      </c>
      <c r="KF75" s="471">
        <f t="shared" si="518"/>
        <v>1.2176215383333333</v>
      </c>
      <c r="KG75" s="471">
        <f t="shared" si="518"/>
        <v>1.2176215383333333</v>
      </c>
      <c r="KH75" s="471">
        <f t="shared" si="518"/>
        <v>1.2176215383333333</v>
      </c>
      <c r="KI75" s="471">
        <f t="shared" si="518"/>
        <v>1.2176215383333333</v>
      </c>
      <c r="KJ75" s="471">
        <f t="shared" si="518"/>
        <v>1.2176215383333333</v>
      </c>
      <c r="KK75" s="471">
        <f t="shared" si="518"/>
        <v>1.2176215383333333</v>
      </c>
      <c r="KL75" s="471">
        <f t="shared" si="518"/>
        <v>1.2176215383333333</v>
      </c>
      <c r="KM75" s="471">
        <f t="shared" si="518"/>
        <v>1.2176215383333333</v>
      </c>
      <c r="KN75" s="471">
        <f t="shared" si="518"/>
        <v>1.2176215383333333</v>
      </c>
      <c r="KO75" s="471">
        <f t="shared" si="518"/>
        <v>1.2176215383333333</v>
      </c>
      <c r="KP75" s="471">
        <f t="shared" si="519"/>
        <v>1.2176215383333333</v>
      </c>
      <c r="KQ75" s="471">
        <f t="shared" si="519"/>
        <v>1.2176215383333333</v>
      </c>
      <c r="KR75" s="471">
        <f t="shared" si="519"/>
        <v>1.2176215383333333</v>
      </c>
      <c r="KS75" s="471">
        <f t="shared" si="519"/>
        <v>1.2176215383333333</v>
      </c>
      <c r="KT75" s="471">
        <f t="shared" si="519"/>
        <v>1.2176215383333333</v>
      </c>
      <c r="KU75" s="471">
        <f t="shared" si="519"/>
        <v>1.2176215383333333</v>
      </c>
      <c r="KV75" s="471">
        <f t="shared" si="519"/>
        <v>1.2176215383333333</v>
      </c>
      <c r="KW75" s="471">
        <f t="shared" si="519"/>
        <v>1.2176215383333333</v>
      </c>
      <c r="KX75" s="471">
        <f t="shared" si="519"/>
        <v>1.2176215383333333</v>
      </c>
      <c r="KY75" s="471">
        <f t="shared" si="519"/>
        <v>1.2176215383333333</v>
      </c>
      <c r="KZ75" s="471">
        <f t="shared" si="519"/>
        <v>1.2176215383333333</v>
      </c>
      <c r="LA75" s="471">
        <f t="shared" si="519"/>
        <v>1.2176215383333333</v>
      </c>
      <c r="LB75" s="471">
        <f t="shared" si="519"/>
        <v>1.2176215383333333</v>
      </c>
      <c r="LC75" s="471">
        <f t="shared" si="519"/>
        <v>1.2176215383333333</v>
      </c>
      <c r="LD75" s="471">
        <f t="shared" si="519"/>
        <v>1.2176215383333333</v>
      </c>
      <c r="LE75" s="471">
        <f t="shared" si="519"/>
        <v>1.2176215383333333</v>
      </c>
      <c r="LF75" s="471">
        <f t="shared" si="520"/>
        <v>1.2176215383333333</v>
      </c>
      <c r="LG75" s="471">
        <f t="shared" si="520"/>
        <v>1.2176215383333333</v>
      </c>
      <c r="LH75" s="471">
        <f t="shared" si="520"/>
        <v>1.2176215383333333</v>
      </c>
      <c r="LI75" s="471">
        <f t="shared" si="520"/>
        <v>1.2176215383333333</v>
      </c>
      <c r="LJ75" s="471">
        <f t="shared" si="520"/>
        <v>1.2176215383333333</v>
      </c>
      <c r="LK75" s="471">
        <f t="shared" si="520"/>
        <v>1.2176215383333333</v>
      </c>
      <c r="LL75" s="471">
        <f t="shared" si="520"/>
        <v>1.2176215383333333</v>
      </c>
      <c r="LM75" s="471">
        <f t="shared" si="520"/>
        <v>1.2176215383333333</v>
      </c>
      <c r="LN75" s="471">
        <f t="shared" si="520"/>
        <v>1.2176215383333333</v>
      </c>
      <c r="LO75" s="471">
        <f t="shared" si="520"/>
        <v>1.2176215383333333</v>
      </c>
      <c r="LP75" s="471">
        <f t="shared" si="520"/>
        <v>1.2176215383333333</v>
      </c>
      <c r="LQ75" s="471">
        <f t="shared" si="520"/>
        <v>1.2176215383333333</v>
      </c>
      <c r="LR75" s="471">
        <f t="shared" si="520"/>
        <v>1.2176215383333333</v>
      </c>
      <c r="LS75" s="471">
        <f t="shared" si="520"/>
        <v>1.2176215383333333</v>
      </c>
      <c r="LT75" s="471">
        <f t="shared" si="520"/>
        <v>1.2176215383333333</v>
      </c>
      <c r="LU75" s="471">
        <f t="shared" si="520"/>
        <v>1.2176215383333333</v>
      </c>
      <c r="LV75" s="471">
        <f t="shared" si="521"/>
        <v>1.2176215383333333</v>
      </c>
      <c r="LW75" s="471">
        <f t="shared" si="521"/>
        <v>1.2176215383333333</v>
      </c>
      <c r="LX75" s="471">
        <f t="shared" si="521"/>
        <v>1.2176215383333333</v>
      </c>
      <c r="LY75" s="471">
        <f t="shared" si="521"/>
        <v>1.2176215383333333</v>
      </c>
      <c r="LZ75" s="471">
        <f t="shared" si="521"/>
        <v>1.2176215383333333</v>
      </c>
      <c r="MA75" s="471">
        <f t="shared" si="521"/>
        <v>1.2176215383333333</v>
      </c>
      <c r="MB75" s="471">
        <f t="shared" si="521"/>
        <v>1.2176215383333333</v>
      </c>
      <c r="MC75" s="471">
        <f t="shared" si="521"/>
        <v>1.2176215383333333</v>
      </c>
      <c r="MD75" s="471">
        <f t="shared" si="521"/>
        <v>1.2176215383333333</v>
      </c>
      <c r="ME75" s="471">
        <f t="shared" si="521"/>
        <v>1.2176215383333333</v>
      </c>
      <c r="MF75" s="471">
        <f t="shared" si="521"/>
        <v>1.2176215383333333</v>
      </c>
      <c r="MG75" s="471">
        <f t="shared" si="521"/>
        <v>1.2176215383333333</v>
      </c>
      <c r="MH75" s="471">
        <f t="shared" si="521"/>
        <v>1.2176215383333333</v>
      </c>
      <c r="MI75" s="471">
        <f t="shared" si="521"/>
        <v>1.2176215383333333</v>
      </c>
      <c r="MJ75" s="471">
        <f t="shared" si="521"/>
        <v>1.2176215383333333</v>
      </c>
      <c r="MK75" s="471">
        <f t="shared" si="521"/>
        <v>1.2176215383333333</v>
      </c>
      <c r="ML75" s="471">
        <f t="shared" si="522"/>
        <v>1.2176215383333333</v>
      </c>
      <c r="MM75" s="471">
        <f t="shared" si="522"/>
        <v>1.2176215383333333</v>
      </c>
      <c r="MN75" s="471">
        <f t="shared" si="522"/>
        <v>1.2176215383333333</v>
      </c>
      <c r="MO75" s="471">
        <f t="shared" si="522"/>
        <v>1.2176215383333333</v>
      </c>
      <c r="MP75" s="471">
        <f t="shared" si="522"/>
        <v>1.2176215383333333</v>
      </c>
      <c r="MQ75" s="471">
        <f t="shared" si="522"/>
        <v>1.2176215383333333</v>
      </c>
      <c r="MR75" s="471">
        <f t="shared" si="522"/>
        <v>1.2176215383333333</v>
      </c>
      <c r="MS75" s="471">
        <f t="shared" si="522"/>
        <v>1.2176215383333333</v>
      </c>
      <c r="MT75" s="471">
        <f t="shared" si="522"/>
        <v>1.2176215383333333</v>
      </c>
      <c r="MU75" s="471">
        <f t="shared" si="522"/>
        <v>1.2176215383333333</v>
      </c>
      <c r="MV75" s="471">
        <f t="shared" si="522"/>
        <v>1.2176215383333333</v>
      </c>
      <c r="MW75" s="471">
        <f t="shared" si="522"/>
        <v>1.2176215383333333</v>
      </c>
      <c r="MX75" s="471">
        <f t="shared" si="522"/>
        <v>1.2176215383333333</v>
      </c>
      <c r="MY75" s="471">
        <f t="shared" si="522"/>
        <v>1.2176215383333333</v>
      </c>
      <c r="MZ75" s="471">
        <f t="shared" si="522"/>
        <v>1.2176215383333333</v>
      </c>
      <c r="NA75" s="471">
        <f t="shared" si="522"/>
        <v>1.2176215383333333</v>
      </c>
      <c r="NB75" s="471">
        <f t="shared" si="523"/>
        <v>1.2176215383333333</v>
      </c>
      <c r="NC75" s="471">
        <f t="shared" si="523"/>
        <v>1.2176215383333333</v>
      </c>
      <c r="ND75" s="471">
        <f t="shared" si="523"/>
        <v>1.2176215383333333</v>
      </c>
      <c r="NE75" s="471">
        <f t="shared" si="523"/>
        <v>1.2176215383333333</v>
      </c>
      <c r="NF75" s="471">
        <f t="shared" si="523"/>
        <v>1.2176215383333333</v>
      </c>
      <c r="NG75" s="471">
        <f t="shared" si="523"/>
        <v>1.2176215383333333</v>
      </c>
      <c r="NH75" s="471">
        <f t="shared" si="523"/>
        <v>1.2176215383333333</v>
      </c>
      <c r="NI75" s="471">
        <f t="shared" si="523"/>
        <v>1.2176215383333333</v>
      </c>
      <c r="NJ75" s="471">
        <f t="shared" si="523"/>
        <v>1.2176215383333333</v>
      </c>
      <c r="NK75" s="471">
        <f t="shared" si="523"/>
        <v>1.2176215383333333</v>
      </c>
      <c r="NL75" s="471">
        <f t="shared" si="523"/>
        <v>1.2176215383333333</v>
      </c>
      <c r="NM75" s="471">
        <f t="shared" si="523"/>
        <v>1.2176215383333333</v>
      </c>
      <c r="NN75" s="471">
        <f t="shared" si="523"/>
        <v>1.2176215383333333</v>
      </c>
      <c r="NO75" s="471">
        <f t="shared" si="523"/>
        <v>1.2176215383333333</v>
      </c>
      <c r="NP75" s="471">
        <f t="shared" si="523"/>
        <v>1.2176215383333333</v>
      </c>
      <c r="NQ75" s="471">
        <f t="shared" si="523"/>
        <v>1.2176215383333333</v>
      </c>
      <c r="NR75" s="471">
        <f t="shared" si="524"/>
        <v>1.2176215383333333</v>
      </c>
      <c r="NS75" s="471">
        <f t="shared" si="524"/>
        <v>1.2176215383333333</v>
      </c>
      <c r="NT75" s="471">
        <f t="shared" si="524"/>
        <v>1.2176215383333333</v>
      </c>
      <c r="NU75" s="471">
        <f t="shared" si="524"/>
        <v>1.2176215383333333</v>
      </c>
      <c r="NV75" s="471">
        <f t="shared" si="524"/>
        <v>1.2176215383333333</v>
      </c>
      <c r="NW75" s="471">
        <f t="shared" si="524"/>
        <v>1.2176215383333333</v>
      </c>
      <c r="NX75" s="471">
        <f t="shared" si="524"/>
        <v>1.2176215383333333</v>
      </c>
      <c r="NY75" s="471">
        <f t="shared" si="524"/>
        <v>1.2176215383333333</v>
      </c>
      <c r="NZ75" s="471">
        <f t="shared" si="524"/>
        <v>1.2176215383333333</v>
      </c>
      <c r="OA75" s="471">
        <f t="shared" si="524"/>
        <v>1.2176215383333333</v>
      </c>
      <c r="OB75" s="471">
        <f t="shared" si="524"/>
        <v>1.2176215383333333</v>
      </c>
      <c r="OC75" s="471">
        <f t="shared" si="524"/>
        <v>1.2176215383333333</v>
      </c>
      <c r="OD75" s="471">
        <f t="shared" si="524"/>
        <v>1.2176215383333333</v>
      </c>
      <c r="OE75" s="471">
        <f t="shared" si="524"/>
        <v>1.2176215383333333</v>
      </c>
      <c r="OF75" s="471">
        <f t="shared" si="524"/>
        <v>1.2176215383333333</v>
      </c>
      <c r="OG75" s="471">
        <f t="shared" si="524"/>
        <v>1.2176215383333333</v>
      </c>
      <c r="OH75" s="471">
        <f t="shared" si="525"/>
        <v>1.2176215383333333</v>
      </c>
      <c r="OI75" s="471">
        <f t="shared" si="525"/>
        <v>1.2176215383333333</v>
      </c>
      <c r="OJ75" s="471">
        <f t="shared" si="525"/>
        <v>1.2176215383333333</v>
      </c>
      <c r="OK75" s="471">
        <f t="shared" si="525"/>
        <v>1.2176215383333333</v>
      </c>
      <c r="OL75" s="471">
        <f t="shared" si="525"/>
        <v>1.2176215383333333</v>
      </c>
      <c r="OM75" s="471">
        <f t="shared" si="525"/>
        <v>1.2176215383333333</v>
      </c>
      <c r="ON75" s="471">
        <f t="shared" si="525"/>
        <v>1.2176215383333333</v>
      </c>
      <c r="OO75" s="471">
        <f t="shared" si="525"/>
        <v>1.2176215383333333</v>
      </c>
      <c r="OP75" s="471">
        <f t="shared" si="525"/>
        <v>1.2176215383333333</v>
      </c>
      <c r="OQ75" s="471">
        <f t="shared" si="525"/>
        <v>1.2176215383333333</v>
      </c>
      <c r="OR75" s="471">
        <f t="shared" si="525"/>
        <v>1.2176215383333333</v>
      </c>
      <c r="OS75" s="471">
        <f t="shared" si="525"/>
        <v>0.27494679897849461</v>
      </c>
      <c r="OT75" s="471">
        <f t="shared" si="525"/>
        <v>0</v>
      </c>
      <c r="OU75" s="471">
        <f t="shared" si="525"/>
        <v>0</v>
      </c>
      <c r="OV75" s="471">
        <f t="shared" si="525"/>
        <v>0</v>
      </c>
      <c r="OW75" s="471">
        <f t="shared" si="525"/>
        <v>0</v>
      </c>
      <c r="OX75" s="471">
        <f t="shared" si="526"/>
        <v>0</v>
      </c>
      <c r="OY75" s="471">
        <f t="shared" si="526"/>
        <v>0</v>
      </c>
      <c r="OZ75" s="471">
        <f t="shared" si="526"/>
        <v>0</v>
      </c>
      <c r="PA75" s="471">
        <f t="shared" si="526"/>
        <v>0</v>
      </c>
      <c r="PB75" s="471">
        <f t="shared" si="526"/>
        <v>0</v>
      </c>
      <c r="PC75" s="471">
        <f t="shared" si="526"/>
        <v>0</v>
      </c>
      <c r="PD75" s="471">
        <f t="shared" si="526"/>
        <v>0</v>
      </c>
      <c r="PE75" s="471">
        <f t="shared" si="526"/>
        <v>0</v>
      </c>
      <c r="PF75" s="471">
        <f t="shared" si="526"/>
        <v>0</v>
      </c>
      <c r="PG75" s="471">
        <f t="shared" si="526"/>
        <v>0</v>
      </c>
      <c r="PH75" s="471">
        <f t="shared" si="526"/>
        <v>0</v>
      </c>
      <c r="PI75" s="471">
        <f t="shared" si="526"/>
        <v>0</v>
      </c>
      <c r="PJ75" s="471">
        <f t="shared" si="526"/>
        <v>0</v>
      </c>
      <c r="PK75" s="471">
        <f t="shared" si="526"/>
        <v>0</v>
      </c>
      <c r="PL75" s="471">
        <f t="shared" si="526"/>
        <v>0</v>
      </c>
      <c r="PM75" s="471">
        <f t="shared" si="526"/>
        <v>0</v>
      </c>
      <c r="PN75" s="471">
        <f t="shared" si="527"/>
        <v>0</v>
      </c>
      <c r="PO75" s="471">
        <f t="shared" si="527"/>
        <v>0</v>
      </c>
      <c r="PP75" s="471">
        <f t="shared" si="527"/>
        <v>0</v>
      </c>
      <c r="PQ75" s="471">
        <f t="shared" si="527"/>
        <v>0</v>
      </c>
      <c r="PR75" s="471">
        <f t="shared" si="527"/>
        <v>0</v>
      </c>
      <c r="PS75" s="471">
        <f t="shared" si="527"/>
        <v>0</v>
      </c>
      <c r="PT75" s="471">
        <f t="shared" si="527"/>
        <v>0</v>
      </c>
      <c r="PU75" s="471">
        <f t="shared" si="527"/>
        <v>0</v>
      </c>
      <c r="PV75" s="471">
        <f t="shared" si="527"/>
        <v>0</v>
      </c>
      <c r="PW75" s="471">
        <f t="shared" si="527"/>
        <v>0</v>
      </c>
      <c r="PX75" s="471">
        <f t="shared" si="527"/>
        <v>0</v>
      </c>
      <c r="PY75" s="471">
        <f t="shared" si="527"/>
        <v>0</v>
      </c>
      <c r="PZ75" s="471">
        <f t="shared" si="527"/>
        <v>0</v>
      </c>
      <c r="QA75" s="471">
        <f t="shared" si="527"/>
        <v>0</v>
      </c>
      <c r="QB75" s="471">
        <f t="shared" si="527"/>
        <v>0</v>
      </c>
      <c r="QC75" s="471">
        <f t="shared" si="527"/>
        <v>0</v>
      </c>
      <c r="QD75" s="471">
        <f t="shared" si="528"/>
        <v>0</v>
      </c>
      <c r="QE75" s="471">
        <f t="shared" si="528"/>
        <v>0</v>
      </c>
      <c r="QF75" s="471">
        <f t="shared" si="528"/>
        <v>0</v>
      </c>
      <c r="QG75" s="471">
        <f t="shared" si="528"/>
        <v>0</v>
      </c>
      <c r="QH75" s="471">
        <f t="shared" si="528"/>
        <v>0</v>
      </c>
      <c r="QI75" s="471">
        <f t="shared" si="528"/>
        <v>0</v>
      </c>
      <c r="QJ75" s="471">
        <f t="shared" si="528"/>
        <v>0</v>
      </c>
      <c r="QK75" s="471">
        <f t="shared" si="528"/>
        <v>0</v>
      </c>
      <c r="QL75" s="471">
        <f t="shared" si="528"/>
        <v>0</v>
      </c>
      <c r="QM75" s="471">
        <f t="shared" si="528"/>
        <v>0</v>
      </c>
      <c r="QN75" s="471">
        <f t="shared" si="528"/>
        <v>0</v>
      </c>
      <c r="QO75" s="471">
        <f t="shared" si="528"/>
        <v>0</v>
      </c>
      <c r="QP75" s="471">
        <f t="shared" si="528"/>
        <v>0</v>
      </c>
      <c r="QQ75" s="471">
        <f t="shared" si="528"/>
        <v>0</v>
      </c>
      <c r="QR75" s="471">
        <f t="shared" si="528"/>
        <v>0</v>
      </c>
      <c r="QS75" s="471">
        <f t="shared" si="528"/>
        <v>0</v>
      </c>
      <c r="QT75" s="471">
        <f t="shared" si="529"/>
        <v>0</v>
      </c>
      <c r="QU75" s="471">
        <f t="shared" si="529"/>
        <v>0</v>
      </c>
      <c r="QV75" s="471">
        <f t="shared" si="529"/>
        <v>0</v>
      </c>
      <c r="QW75" s="471">
        <f t="shared" si="529"/>
        <v>0</v>
      </c>
      <c r="QX75" s="471">
        <f t="shared" si="529"/>
        <v>0</v>
      </c>
      <c r="QY75" s="471">
        <f t="shared" si="529"/>
        <v>0</v>
      </c>
      <c r="QZ75" s="471">
        <f t="shared" si="529"/>
        <v>0</v>
      </c>
      <c r="RA75" s="471">
        <f t="shared" si="529"/>
        <v>0</v>
      </c>
      <c r="RB75" s="471">
        <f t="shared" si="529"/>
        <v>0</v>
      </c>
      <c r="RC75" s="471">
        <f t="shared" si="529"/>
        <v>0</v>
      </c>
      <c r="RD75" s="471">
        <f t="shared" si="529"/>
        <v>0</v>
      </c>
      <c r="RE75" s="471">
        <f t="shared" si="529"/>
        <v>0</v>
      </c>
      <c r="RF75" s="471">
        <f t="shared" si="529"/>
        <v>0</v>
      </c>
      <c r="RG75" s="471">
        <f t="shared" si="529"/>
        <v>0</v>
      </c>
      <c r="RH75" s="471">
        <f t="shared" si="529"/>
        <v>0</v>
      </c>
      <c r="RI75" s="471">
        <f t="shared" si="529"/>
        <v>0</v>
      </c>
      <c r="RJ75" s="471">
        <f t="shared" si="530"/>
        <v>0</v>
      </c>
      <c r="RK75" s="471">
        <f t="shared" si="530"/>
        <v>0</v>
      </c>
      <c r="RL75" s="471">
        <f t="shared" si="530"/>
        <v>0</v>
      </c>
      <c r="RM75" s="471">
        <f t="shared" si="530"/>
        <v>0</v>
      </c>
      <c r="RN75" s="471">
        <f t="shared" si="530"/>
        <v>0</v>
      </c>
      <c r="RO75" s="471">
        <f t="shared" si="530"/>
        <v>0</v>
      </c>
      <c r="RP75" s="471">
        <f t="shared" si="530"/>
        <v>0</v>
      </c>
      <c r="RQ75" s="471">
        <f t="shared" si="530"/>
        <v>0</v>
      </c>
      <c r="RR75" s="471">
        <f t="shared" si="530"/>
        <v>0</v>
      </c>
      <c r="RS75" s="471">
        <f t="shared" si="530"/>
        <v>0</v>
      </c>
      <c r="RT75" s="471">
        <f t="shared" si="530"/>
        <v>0</v>
      </c>
      <c r="RU75" s="471">
        <f t="shared" si="530"/>
        <v>0</v>
      </c>
      <c r="RV75" s="471">
        <f t="shared" si="530"/>
        <v>0</v>
      </c>
      <c r="RW75" s="471">
        <f t="shared" si="530"/>
        <v>0</v>
      </c>
      <c r="RX75" s="471">
        <f t="shared" si="530"/>
        <v>0</v>
      </c>
      <c r="RY75" s="471">
        <f t="shared" si="530"/>
        <v>0</v>
      </c>
      <c r="RZ75" s="471">
        <f t="shared" si="531"/>
        <v>0</v>
      </c>
      <c r="SA75" s="471">
        <f t="shared" si="531"/>
        <v>0</v>
      </c>
      <c r="SB75" s="471">
        <f t="shared" si="531"/>
        <v>0</v>
      </c>
      <c r="SC75" s="471">
        <f t="shared" si="531"/>
        <v>0</v>
      </c>
      <c r="SD75" s="471">
        <f t="shared" si="531"/>
        <v>0</v>
      </c>
      <c r="SE75" s="471">
        <f t="shared" si="531"/>
        <v>0</v>
      </c>
      <c r="SF75" s="471">
        <f t="shared" si="531"/>
        <v>0</v>
      </c>
      <c r="SG75" s="471">
        <f t="shared" si="531"/>
        <v>0</v>
      </c>
      <c r="SH75" s="471">
        <f t="shared" si="531"/>
        <v>0</v>
      </c>
      <c r="SI75" s="471">
        <f t="shared" si="531"/>
        <v>0</v>
      </c>
      <c r="SJ75" s="471">
        <f t="shared" si="531"/>
        <v>0</v>
      </c>
      <c r="SK75" s="471">
        <f t="shared" si="531"/>
        <v>0</v>
      </c>
      <c r="SL75" s="471">
        <f t="shared" si="531"/>
        <v>0</v>
      </c>
      <c r="SM75" s="471">
        <f t="shared" si="531"/>
        <v>0</v>
      </c>
      <c r="SN75" s="471">
        <f t="shared" si="531"/>
        <v>0</v>
      </c>
      <c r="SO75" s="471">
        <f t="shared" si="531"/>
        <v>0</v>
      </c>
      <c r="SP75" s="471">
        <f t="shared" si="532"/>
        <v>0</v>
      </c>
      <c r="SQ75" s="471">
        <f t="shared" si="532"/>
        <v>0</v>
      </c>
      <c r="SR75" s="471">
        <f t="shared" si="532"/>
        <v>0</v>
      </c>
      <c r="SS75" s="471">
        <f t="shared" si="532"/>
        <v>0</v>
      </c>
      <c r="ST75" s="471">
        <f t="shared" si="532"/>
        <v>0</v>
      </c>
      <c r="SU75" s="471">
        <f t="shared" si="532"/>
        <v>0</v>
      </c>
      <c r="SV75" s="471">
        <f t="shared" si="532"/>
        <v>0</v>
      </c>
      <c r="SW75" s="471">
        <f t="shared" si="532"/>
        <v>0</v>
      </c>
      <c r="SX75" s="471">
        <f t="shared" si="532"/>
        <v>0</v>
      </c>
      <c r="SY75" s="471">
        <f t="shared" si="532"/>
        <v>0</v>
      </c>
      <c r="SZ75" s="471">
        <f t="shared" si="532"/>
        <v>0</v>
      </c>
      <c r="TA75" s="471">
        <f t="shared" si="532"/>
        <v>0</v>
      </c>
      <c r="TB75" s="471">
        <f t="shared" si="532"/>
        <v>0</v>
      </c>
      <c r="TC75" s="471">
        <f t="shared" si="532"/>
        <v>0</v>
      </c>
      <c r="TD75" s="471">
        <f t="shared" si="532"/>
        <v>0</v>
      </c>
      <c r="TE75" s="471">
        <f t="shared" si="532"/>
        <v>0</v>
      </c>
      <c r="TF75" s="471">
        <f t="shared" si="533"/>
        <v>0</v>
      </c>
      <c r="TG75" s="471">
        <f t="shared" si="533"/>
        <v>0</v>
      </c>
      <c r="TH75" s="471">
        <f t="shared" si="533"/>
        <v>0</v>
      </c>
      <c r="TI75" s="471">
        <f t="shared" si="533"/>
        <v>0</v>
      </c>
      <c r="TJ75" s="471">
        <f t="shared" si="533"/>
        <v>0</v>
      </c>
      <c r="TK75" s="471">
        <f t="shared" si="533"/>
        <v>0</v>
      </c>
      <c r="TL75" s="471">
        <f t="shared" si="533"/>
        <v>0</v>
      </c>
      <c r="TM75" s="471">
        <f t="shared" si="533"/>
        <v>0</v>
      </c>
      <c r="TN75" s="471">
        <f t="shared" si="533"/>
        <v>0</v>
      </c>
      <c r="TO75" s="471">
        <f t="shared" si="533"/>
        <v>0</v>
      </c>
      <c r="TP75" s="471">
        <f t="shared" si="533"/>
        <v>0</v>
      </c>
      <c r="TQ75" s="471">
        <f t="shared" si="533"/>
        <v>0</v>
      </c>
      <c r="TR75" s="471">
        <f t="shared" si="533"/>
        <v>0</v>
      </c>
      <c r="TS75" s="471">
        <f t="shared" si="533"/>
        <v>0</v>
      </c>
      <c r="TT75" s="471">
        <f t="shared" si="533"/>
        <v>0</v>
      </c>
      <c r="TU75" s="471">
        <f t="shared" si="533"/>
        <v>0</v>
      </c>
      <c r="TV75" s="471">
        <f t="shared" si="534"/>
        <v>0</v>
      </c>
      <c r="TW75" s="471">
        <f t="shared" si="534"/>
        <v>0</v>
      </c>
      <c r="TX75" s="471">
        <f t="shared" si="534"/>
        <v>0</v>
      </c>
      <c r="TY75" s="471">
        <f t="shared" si="534"/>
        <v>0</v>
      </c>
      <c r="TZ75" s="471">
        <f t="shared" si="534"/>
        <v>0</v>
      </c>
      <c r="UA75" s="471">
        <f t="shared" si="534"/>
        <v>0</v>
      </c>
      <c r="UB75" s="471">
        <f t="shared" si="534"/>
        <v>0</v>
      </c>
      <c r="UC75" s="471">
        <f t="shared" si="534"/>
        <v>0</v>
      </c>
      <c r="UD75" s="471">
        <f t="shared" si="534"/>
        <v>0</v>
      </c>
      <c r="UE75" s="471">
        <f t="shared" si="534"/>
        <v>0</v>
      </c>
      <c r="UF75" s="471">
        <f t="shared" si="534"/>
        <v>0</v>
      </c>
      <c r="UG75" s="471">
        <f t="shared" si="534"/>
        <v>0</v>
      </c>
      <c r="UH75" s="471">
        <f t="shared" si="534"/>
        <v>0</v>
      </c>
      <c r="UI75" s="471">
        <f t="shared" si="534"/>
        <v>0</v>
      </c>
      <c r="UJ75" s="471">
        <f t="shared" si="534"/>
        <v>0</v>
      </c>
      <c r="UK75" s="471">
        <f t="shared" si="534"/>
        <v>0</v>
      </c>
      <c r="UL75" s="471">
        <f t="shared" si="535"/>
        <v>0</v>
      </c>
      <c r="UM75" s="471">
        <f t="shared" si="535"/>
        <v>0</v>
      </c>
      <c r="UN75" s="471">
        <f t="shared" si="535"/>
        <v>0</v>
      </c>
      <c r="UO75" s="471">
        <f t="shared" si="535"/>
        <v>0</v>
      </c>
      <c r="UP75" s="471">
        <f t="shared" si="535"/>
        <v>0</v>
      </c>
      <c r="UQ75" s="471">
        <f t="shared" si="535"/>
        <v>0</v>
      </c>
      <c r="UR75" s="471">
        <f t="shared" si="535"/>
        <v>0</v>
      </c>
      <c r="US75" s="471">
        <f t="shared" si="535"/>
        <v>0</v>
      </c>
      <c r="UT75" s="471">
        <f t="shared" si="535"/>
        <v>0</v>
      </c>
      <c r="UU75" s="471">
        <f t="shared" si="535"/>
        <v>0</v>
      </c>
      <c r="UV75" s="471">
        <f t="shared" si="535"/>
        <v>0</v>
      </c>
      <c r="UW75" s="471">
        <f t="shared" si="535"/>
        <v>0</v>
      </c>
      <c r="UX75" s="471">
        <f t="shared" si="535"/>
        <v>0</v>
      </c>
      <c r="UY75" s="471">
        <f t="shared" si="535"/>
        <v>0</v>
      </c>
      <c r="UZ75" s="471">
        <f t="shared" si="535"/>
        <v>0</v>
      </c>
      <c r="VA75" s="471">
        <f t="shared" si="535"/>
        <v>0</v>
      </c>
      <c r="VB75" s="471">
        <f t="shared" si="536"/>
        <v>0</v>
      </c>
      <c r="VC75" s="471">
        <f t="shared" si="536"/>
        <v>0</v>
      </c>
      <c r="VD75" s="471">
        <f t="shared" si="536"/>
        <v>0</v>
      </c>
      <c r="VE75" s="471">
        <f t="shared" si="536"/>
        <v>0</v>
      </c>
      <c r="VF75" s="471">
        <f t="shared" si="536"/>
        <v>0</v>
      </c>
      <c r="VG75" s="471">
        <f t="shared" si="536"/>
        <v>0</v>
      </c>
      <c r="VH75" s="471">
        <f t="shared" si="536"/>
        <v>0</v>
      </c>
      <c r="VI75" s="471">
        <f t="shared" si="536"/>
        <v>0</v>
      </c>
      <c r="VJ75" s="471">
        <f t="shared" si="536"/>
        <v>0</v>
      </c>
      <c r="VK75" s="471">
        <f t="shared" si="536"/>
        <v>0</v>
      </c>
      <c r="VL75" s="471">
        <f t="shared" si="536"/>
        <v>0</v>
      </c>
      <c r="VM75" s="471">
        <f t="shared" si="536"/>
        <v>0</v>
      </c>
      <c r="VN75" s="471">
        <f t="shared" si="536"/>
        <v>0</v>
      </c>
      <c r="VO75" s="471">
        <f t="shared" si="536"/>
        <v>0</v>
      </c>
      <c r="VP75" s="471">
        <f t="shared" si="536"/>
        <v>0</v>
      </c>
      <c r="VQ75" s="471">
        <f t="shared" si="536"/>
        <v>0</v>
      </c>
      <c r="VR75" s="471">
        <f t="shared" si="537"/>
        <v>0</v>
      </c>
      <c r="VS75" s="471">
        <f t="shared" si="498"/>
        <v>0</v>
      </c>
      <c r="VT75" s="471">
        <f t="shared" si="498"/>
        <v>0</v>
      </c>
      <c r="VU75" s="471">
        <f t="shared" si="498"/>
        <v>0</v>
      </c>
      <c r="VV75" s="471">
        <f t="shared" si="498"/>
        <v>0</v>
      </c>
      <c r="VW75" s="471">
        <f t="shared" si="498"/>
        <v>0</v>
      </c>
      <c r="VX75" s="471">
        <f t="shared" si="498"/>
        <v>0</v>
      </c>
      <c r="VY75" s="471">
        <f t="shared" si="498"/>
        <v>0</v>
      </c>
      <c r="VZ75" s="471">
        <f t="shared" si="498"/>
        <v>0</v>
      </c>
      <c r="WA75" s="471">
        <f t="shared" si="498"/>
        <v>0</v>
      </c>
      <c r="WB75" s="471">
        <f t="shared" si="498"/>
        <v>0</v>
      </c>
      <c r="WC75" s="471">
        <f t="shared" si="498"/>
        <v>0</v>
      </c>
      <c r="WD75" s="471">
        <f t="shared" si="498"/>
        <v>0</v>
      </c>
    </row>
    <row r="76" spans="1:602" x14ac:dyDescent="0.35">
      <c r="A76" s="29"/>
      <c r="B76" s="29">
        <f t="shared" si="359"/>
        <v>45</v>
      </c>
      <c r="C76" s="29" t="s">
        <v>5</v>
      </c>
      <c r="D76" s="29" t="s">
        <v>110</v>
      </c>
      <c r="E76" s="69">
        <f>INDEX('Current RAP - 2024-25 Cycle'!$K:$K,MATCH('24-25 Projection - RAP Tendered'!$D76,'Current RAP - 2024-25 Cycle'!$C:$C,0),1)</f>
        <v>83360285.810000002</v>
      </c>
      <c r="F76" s="69">
        <f>INDEX('Current RAP - 2024-25 Cycle'!$G:$G,MATCH('24-25 Projection - RAP Tendered'!$D76,'Current RAP - 2024-25 Cycle'!$C:$C,0),1)</f>
        <v>83347456.540000007</v>
      </c>
      <c r="G76" s="69">
        <f t="shared" si="345"/>
        <v>12829.269999995828</v>
      </c>
      <c r="H76" s="69">
        <f t="shared" si="360"/>
        <v>83347456.540000007</v>
      </c>
      <c r="I76" s="32">
        <v>45474</v>
      </c>
      <c r="J76" s="32">
        <v>45838</v>
      </c>
      <c r="K76" s="29" t="str">
        <f>INDEX('Current RAP - 2024-25 Cycle'!$D:$D,MATCH('24-25 Projection - RAP Tendered'!$D76,'Current RAP - 2024-25 Cycle'!$C:$C,0),1)</f>
        <v>IGPM</v>
      </c>
      <c r="L76" s="32" t="s">
        <v>10</v>
      </c>
      <c r="M76" s="32" t="s">
        <v>10</v>
      </c>
      <c r="N76" s="81">
        <v>0</v>
      </c>
      <c r="O76" s="81">
        <v>0</v>
      </c>
      <c r="P76" s="69">
        <f>IFERROR(INDEX('Tendered, Ruling 920-2025'!$F$19:$F$31,MATCH($D76,'Tendered, Ruling 920-2025'!$C$19:$C$31,0))-INDEX('Tendered, Ruling 920-2025'!$D$19:$D$31,MATCH($D76,'Tendered, Ruling 920-2025'!$C$19:$C$31,0)),0)</f>
        <v>0</v>
      </c>
      <c r="Q76" s="32">
        <f>INDEX('Current RAP - 2024-25 Cycle'!$L:$L,MATCH('24-25 Projection - RAP Tendered'!$D76,'Current RAP - 2024-25 Cycle'!$C:$C,0),1)</f>
        <v>38035</v>
      </c>
      <c r="R76" s="32">
        <f>INDEX('Current RAP - 2024-25 Cycle'!$M:$M,MATCH('24-25 Projection - RAP Tendered'!$D76,'Current RAP - 2024-25 Cycle'!$C:$C,0),1)</f>
        <v>48993</v>
      </c>
      <c r="S76" s="29"/>
      <c r="T76" s="29" t="str">
        <f t="shared" si="346"/>
        <v>004/2004</v>
      </c>
      <c r="U76" s="36">
        <f t="shared" si="508"/>
        <v>83.360285810000008</v>
      </c>
      <c r="V76" s="36">
        <f t="shared" si="508"/>
        <v>83.360285810000008</v>
      </c>
      <c r="W76" s="36">
        <f t="shared" si="508"/>
        <v>83.360285810000008</v>
      </c>
      <c r="X76" s="36">
        <f t="shared" si="508"/>
        <v>83.360285810000008</v>
      </c>
      <c r="Y76" s="36">
        <f t="shared" si="508"/>
        <v>83.360285810000008</v>
      </c>
      <c r="Z76" s="36">
        <f t="shared" si="508"/>
        <v>83.360285810000008</v>
      </c>
      <c r="AA76" s="36">
        <f t="shared" si="508"/>
        <v>83.360285810000008</v>
      </c>
      <c r="AB76" s="36">
        <f t="shared" si="508"/>
        <v>83.360285810000008</v>
      </c>
      <c r="AC76" s="36">
        <f t="shared" si="508"/>
        <v>83.360285810000008</v>
      </c>
      <c r="AD76" s="36">
        <f t="shared" si="508"/>
        <v>53.092562986130957</v>
      </c>
      <c r="AE76" s="36">
        <f t="shared" si="508"/>
        <v>0</v>
      </c>
      <c r="AF76" s="36">
        <f t="shared" si="508"/>
        <v>0</v>
      </c>
      <c r="AG76" s="36">
        <f t="shared" si="508"/>
        <v>0</v>
      </c>
      <c r="AH76" s="36">
        <f t="shared" si="508"/>
        <v>0</v>
      </c>
      <c r="AI76" s="36">
        <f t="shared" si="508"/>
        <v>0</v>
      </c>
      <c r="AJ76" s="36">
        <f t="shared" si="508"/>
        <v>0</v>
      </c>
      <c r="AK76" s="36">
        <f t="shared" si="504"/>
        <v>0</v>
      </c>
      <c r="AL76" s="36">
        <f t="shared" si="504"/>
        <v>0</v>
      </c>
      <c r="AM76" s="36">
        <f t="shared" si="504"/>
        <v>0</v>
      </c>
      <c r="AN76" s="36">
        <f t="shared" si="504"/>
        <v>0</v>
      </c>
      <c r="AO76" s="36">
        <f t="shared" si="504"/>
        <v>0</v>
      </c>
      <c r="AP76" s="36">
        <f t="shared" si="504"/>
        <v>0</v>
      </c>
      <c r="AQ76" s="36">
        <f t="shared" si="504"/>
        <v>0</v>
      </c>
      <c r="AR76" s="36">
        <f t="shared" si="504"/>
        <v>0</v>
      </c>
      <c r="AS76" s="36">
        <f t="shared" si="504"/>
        <v>0</v>
      </c>
      <c r="AT76" s="36">
        <f t="shared" si="504"/>
        <v>0</v>
      </c>
      <c r="AU76" s="36">
        <f t="shared" si="504"/>
        <v>0</v>
      </c>
      <c r="AV76" s="36">
        <f t="shared" si="504"/>
        <v>0</v>
      </c>
      <c r="AW76" s="36">
        <f t="shared" si="504"/>
        <v>0</v>
      </c>
      <c r="AX76" s="36">
        <f t="shared" si="504"/>
        <v>0</v>
      </c>
      <c r="AY76" s="36">
        <f t="shared" si="504"/>
        <v>0</v>
      </c>
      <c r="AZ76" s="36">
        <f t="shared" si="455"/>
        <v>0</v>
      </c>
      <c r="BA76" s="36">
        <f t="shared" si="455"/>
        <v>0</v>
      </c>
      <c r="BB76" s="36">
        <f t="shared" si="455"/>
        <v>0</v>
      </c>
      <c r="BD76" s="29" t="str">
        <f t="shared" si="348"/>
        <v>004/2004</v>
      </c>
      <c r="BE76" s="36">
        <f t="shared" si="503"/>
        <v>20.840071452500002</v>
      </c>
      <c r="BF76" s="36">
        <f t="shared" si="503"/>
        <v>20.840071452500002</v>
      </c>
      <c r="BG76" s="36">
        <f t="shared" si="503"/>
        <v>20.840071452500002</v>
      </c>
      <c r="BH76" s="36">
        <f t="shared" si="503"/>
        <v>20.840071452500002</v>
      </c>
      <c r="BI76" s="36">
        <f t="shared" si="503"/>
        <v>20.840071452500002</v>
      </c>
      <c r="BJ76" s="36">
        <f t="shared" si="503"/>
        <v>20.840071452500002</v>
      </c>
      <c r="BK76" s="36">
        <f t="shared" si="503"/>
        <v>20.840071452500002</v>
      </c>
      <c r="BL76" s="36">
        <f t="shared" si="503"/>
        <v>20.840071452500002</v>
      </c>
      <c r="BM76" s="36">
        <f t="shared" si="503"/>
        <v>20.840071452500002</v>
      </c>
      <c r="BN76" s="36">
        <f t="shared" si="503"/>
        <v>20.840071452500002</v>
      </c>
      <c r="BO76" s="36">
        <f t="shared" si="503"/>
        <v>20.840071452500002</v>
      </c>
      <c r="BP76" s="36">
        <f t="shared" si="503"/>
        <v>20.840071452500002</v>
      </c>
      <c r="BQ76" s="36">
        <f t="shared" si="503"/>
        <v>20.840071452500002</v>
      </c>
      <c r="BR76" s="36">
        <f t="shared" si="503"/>
        <v>20.840071452500002</v>
      </c>
      <c r="BS76" s="36">
        <f t="shared" si="503"/>
        <v>20.840071452500002</v>
      </c>
      <c r="BT76" s="36">
        <f t="shared" si="503"/>
        <v>20.840071452500002</v>
      </c>
      <c r="BU76" s="36">
        <f t="shared" si="509"/>
        <v>20.840071452500002</v>
      </c>
      <c r="BV76" s="36">
        <f t="shared" si="509"/>
        <v>20.840071452500002</v>
      </c>
      <c r="BW76" s="36">
        <f t="shared" si="509"/>
        <v>20.840071452500002</v>
      </c>
      <c r="BX76" s="36">
        <f t="shared" si="509"/>
        <v>20.840071452500002</v>
      </c>
      <c r="BY76" s="36">
        <f t="shared" si="509"/>
        <v>20.840071452500002</v>
      </c>
      <c r="BZ76" s="36">
        <f t="shared" si="509"/>
        <v>20.840071452500002</v>
      </c>
      <c r="CA76" s="36">
        <f t="shared" si="509"/>
        <v>20.840071452500002</v>
      </c>
      <c r="CB76" s="36">
        <f t="shared" si="509"/>
        <v>20.840071452500002</v>
      </c>
      <c r="CC76" s="36">
        <f t="shared" si="509"/>
        <v>20.840071452500002</v>
      </c>
      <c r="CD76" s="36">
        <f t="shared" si="509"/>
        <v>20.840071452500002</v>
      </c>
      <c r="CE76" s="36">
        <f t="shared" si="509"/>
        <v>20.840071452500002</v>
      </c>
      <c r="CF76" s="36">
        <f t="shared" si="509"/>
        <v>20.840071452500002</v>
      </c>
      <c r="CG76" s="36">
        <f t="shared" si="509"/>
        <v>20.840071452500002</v>
      </c>
      <c r="CH76" s="36">
        <f t="shared" si="509"/>
        <v>20.840071452500002</v>
      </c>
      <c r="CI76" s="36">
        <f t="shared" si="509"/>
        <v>20.840071452500002</v>
      </c>
      <c r="CJ76" s="36">
        <f t="shared" si="509"/>
        <v>20.840071452500002</v>
      </c>
      <c r="CK76" s="36">
        <f t="shared" si="510"/>
        <v>20.840071452500002</v>
      </c>
      <c r="CL76" s="36">
        <f t="shared" si="510"/>
        <v>20.840071452500002</v>
      </c>
      <c r="CM76" s="36">
        <f t="shared" si="510"/>
        <v>20.840071452500002</v>
      </c>
      <c r="CN76" s="36">
        <f t="shared" si="510"/>
        <v>20.840071452500002</v>
      </c>
      <c r="CO76" s="36">
        <f t="shared" si="510"/>
        <v>20.840071452500002</v>
      </c>
      <c r="CP76" s="36">
        <f t="shared" si="510"/>
        <v>20.840071452500002</v>
      </c>
      <c r="CQ76" s="36">
        <f t="shared" si="510"/>
        <v>11.412420081130954</v>
      </c>
      <c r="CR76" s="36">
        <f t="shared" si="510"/>
        <v>0</v>
      </c>
      <c r="CS76" s="36">
        <f t="shared" si="510"/>
        <v>0</v>
      </c>
      <c r="CT76" s="36">
        <f t="shared" si="510"/>
        <v>0</v>
      </c>
      <c r="CU76" s="36">
        <f t="shared" si="510"/>
        <v>0</v>
      </c>
      <c r="CV76" s="36">
        <f t="shared" si="510"/>
        <v>0</v>
      </c>
      <c r="CW76" s="36">
        <f t="shared" si="510"/>
        <v>0</v>
      </c>
      <c r="CX76" s="36">
        <f t="shared" si="510"/>
        <v>0</v>
      </c>
      <c r="CY76" s="36">
        <f t="shared" si="510"/>
        <v>0</v>
      </c>
      <c r="CZ76" s="36">
        <f t="shared" si="505"/>
        <v>0</v>
      </c>
      <c r="DA76" s="36">
        <f t="shared" si="505"/>
        <v>0</v>
      </c>
      <c r="DB76" s="36">
        <f t="shared" si="505"/>
        <v>0</v>
      </c>
      <c r="DC76" s="36">
        <f t="shared" si="505"/>
        <v>0</v>
      </c>
      <c r="DD76" s="36">
        <f t="shared" si="505"/>
        <v>0</v>
      </c>
      <c r="DE76" s="36">
        <f t="shared" si="505"/>
        <v>0</v>
      </c>
      <c r="DF76" s="36">
        <f t="shared" si="505"/>
        <v>0</v>
      </c>
      <c r="DG76" s="36">
        <f t="shared" si="505"/>
        <v>0</v>
      </c>
      <c r="DH76" s="36">
        <f t="shared" si="505"/>
        <v>0</v>
      </c>
      <c r="DI76" s="36">
        <f t="shared" si="505"/>
        <v>0</v>
      </c>
      <c r="DJ76" s="36">
        <f t="shared" si="505"/>
        <v>0</v>
      </c>
      <c r="DK76" s="36">
        <f t="shared" si="505"/>
        <v>0</v>
      </c>
      <c r="DL76" s="36">
        <f t="shared" si="505"/>
        <v>0</v>
      </c>
      <c r="DM76" s="36">
        <f t="shared" si="505"/>
        <v>0</v>
      </c>
      <c r="DN76" s="36">
        <f t="shared" si="505"/>
        <v>0</v>
      </c>
      <c r="DO76" s="36">
        <f t="shared" si="505"/>
        <v>0</v>
      </c>
      <c r="DP76" s="36">
        <f t="shared" si="506"/>
        <v>0</v>
      </c>
      <c r="DQ76" s="36">
        <f t="shared" si="506"/>
        <v>0</v>
      </c>
      <c r="DR76" s="36">
        <f t="shared" si="512"/>
        <v>0</v>
      </c>
      <c r="DS76" s="36">
        <f t="shared" si="512"/>
        <v>0</v>
      </c>
      <c r="DT76" s="36">
        <f t="shared" si="512"/>
        <v>0</v>
      </c>
      <c r="DU76" s="36">
        <f t="shared" si="512"/>
        <v>0</v>
      </c>
      <c r="DV76" s="36">
        <f t="shared" si="512"/>
        <v>0</v>
      </c>
      <c r="DW76" s="36">
        <f t="shared" si="512"/>
        <v>0</v>
      </c>
      <c r="DX76" s="36">
        <f t="shared" si="512"/>
        <v>0</v>
      </c>
      <c r="DY76" s="36">
        <f t="shared" si="512"/>
        <v>0</v>
      </c>
      <c r="DZ76" s="36">
        <f t="shared" si="512"/>
        <v>0</v>
      </c>
      <c r="EA76" s="36">
        <f t="shared" si="512"/>
        <v>0</v>
      </c>
      <c r="EB76" s="36">
        <f t="shared" si="512"/>
        <v>0</v>
      </c>
      <c r="EC76" s="36">
        <f t="shared" si="512"/>
        <v>0</v>
      </c>
      <c r="ED76" s="36">
        <f t="shared" si="512"/>
        <v>0</v>
      </c>
      <c r="EE76" s="36">
        <f t="shared" si="513"/>
        <v>0</v>
      </c>
      <c r="EF76" s="36">
        <f t="shared" si="513"/>
        <v>0</v>
      </c>
      <c r="EG76" s="36">
        <f t="shared" si="513"/>
        <v>0</v>
      </c>
      <c r="EH76" s="36">
        <f t="shared" si="513"/>
        <v>0</v>
      </c>
      <c r="EI76" s="36">
        <f t="shared" si="513"/>
        <v>0</v>
      </c>
      <c r="EJ76" s="36">
        <f t="shared" si="502"/>
        <v>0</v>
      </c>
      <c r="EK76" s="36">
        <f t="shared" si="502"/>
        <v>0</v>
      </c>
      <c r="EL76" s="36">
        <f t="shared" si="502"/>
        <v>0</v>
      </c>
      <c r="EM76" s="36">
        <f t="shared" si="502"/>
        <v>0</v>
      </c>
      <c r="EN76" s="36">
        <f t="shared" si="502"/>
        <v>0</v>
      </c>
      <c r="EO76" s="36">
        <f t="shared" si="502"/>
        <v>0</v>
      </c>
      <c r="EP76" s="36">
        <f t="shared" si="502"/>
        <v>0</v>
      </c>
      <c r="EQ76" s="36">
        <f t="shared" si="502"/>
        <v>0</v>
      </c>
      <c r="ER76" s="36">
        <f t="shared" si="502"/>
        <v>0</v>
      </c>
      <c r="ES76" s="36">
        <f t="shared" si="502"/>
        <v>0</v>
      </c>
      <c r="ET76" s="36">
        <f t="shared" si="502"/>
        <v>0</v>
      </c>
      <c r="EU76" s="36">
        <f t="shared" si="502"/>
        <v>0</v>
      </c>
      <c r="EV76" s="36">
        <f t="shared" si="502"/>
        <v>0</v>
      </c>
      <c r="EW76" s="36">
        <f t="shared" ref="EW76:GA76" si="540">SUMIFS($GM76:$WE76,$GM$29:$WE$29,EW$29)</f>
        <v>0</v>
      </c>
      <c r="EX76" s="36">
        <f t="shared" si="540"/>
        <v>0</v>
      </c>
      <c r="EY76" s="36">
        <f t="shared" si="540"/>
        <v>0</v>
      </c>
      <c r="EZ76" s="36">
        <f t="shared" si="540"/>
        <v>0</v>
      </c>
      <c r="FA76" s="36">
        <f t="shared" si="540"/>
        <v>0</v>
      </c>
      <c r="FB76" s="36">
        <f t="shared" si="540"/>
        <v>0</v>
      </c>
      <c r="FC76" s="36">
        <f t="shared" si="540"/>
        <v>0</v>
      </c>
      <c r="FD76" s="36">
        <f t="shared" si="540"/>
        <v>0</v>
      </c>
      <c r="FE76" s="36">
        <f t="shared" si="540"/>
        <v>0</v>
      </c>
      <c r="FF76" s="36">
        <f t="shared" si="540"/>
        <v>0</v>
      </c>
      <c r="FG76" s="36">
        <f t="shared" si="540"/>
        <v>0</v>
      </c>
      <c r="FH76" s="36">
        <f t="shared" si="540"/>
        <v>0</v>
      </c>
      <c r="FI76" s="36">
        <f t="shared" si="540"/>
        <v>0</v>
      </c>
      <c r="FJ76" s="36">
        <f t="shared" si="540"/>
        <v>0</v>
      </c>
      <c r="FK76" s="36">
        <f t="shared" si="540"/>
        <v>0</v>
      </c>
      <c r="FL76" s="36">
        <f t="shared" si="540"/>
        <v>0</v>
      </c>
      <c r="FM76" s="36">
        <f t="shared" si="540"/>
        <v>0</v>
      </c>
      <c r="FN76" s="36">
        <f t="shared" si="540"/>
        <v>0</v>
      </c>
      <c r="FO76" s="36">
        <f t="shared" si="540"/>
        <v>0</v>
      </c>
      <c r="FP76" s="36">
        <f t="shared" si="540"/>
        <v>0</v>
      </c>
      <c r="FQ76" s="36">
        <f t="shared" si="540"/>
        <v>0</v>
      </c>
      <c r="FR76" s="36">
        <f t="shared" si="540"/>
        <v>0</v>
      </c>
      <c r="FS76" s="36">
        <f t="shared" si="540"/>
        <v>0</v>
      </c>
      <c r="FT76" s="36">
        <f t="shared" si="540"/>
        <v>0</v>
      </c>
      <c r="FU76" s="36">
        <f t="shared" si="540"/>
        <v>0</v>
      </c>
      <c r="FV76" s="36">
        <f t="shared" si="540"/>
        <v>0</v>
      </c>
      <c r="FW76" s="36">
        <f t="shared" si="540"/>
        <v>0</v>
      </c>
      <c r="FX76" s="36">
        <f t="shared" si="540"/>
        <v>0</v>
      </c>
      <c r="FY76" s="36">
        <f t="shared" si="540"/>
        <v>0</v>
      </c>
      <c r="FZ76" s="36">
        <f t="shared" si="540"/>
        <v>0</v>
      </c>
      <c r="GA76" s="36">
        <f t="shared" si="540"/>
        <v>0</v>
      </c>
      <c r="GB76" s="36">
        <f t="shared" si="501"/>
        <v>0</v>
      </c>
      <c r="GC76" s="36">
        <f t="shared" si="501"/>
        <v>0</v>
      </c>
      <c r="GD76" s="36">
        <f t="shared" si="501"/>
        <v>0</v>
      </c>
      <c r="GE76" s="36">
        <f t="shared" si="501"/>
        <v>0</v>
      </c>
      <c r="GF76" s="36">
        <f t="shared" si="501"/>
        <v>0</v>
      </c>
      <c r="GG76" s="36">
        <f t="shared" si="501"/>
        <v>0</v>
      </c>
      <c r="GH76" s="36">
        <f t="shared" si="501"/>
        <v>0</v>
      </c>
      <c r="GI76" s="36">
        <f t="shared" si="501"/>
        <v>0</v>
      </c>
      <c r="GJ76" s="36">
        <f t="shared" si="501"/>
        <v>0</v>
      </c>
      <c r="GL76" s="29" t="str">
        <f t="shared" si="350"/>
        <v>004/2004</v>
      </c>
      <c r="GM76" s="263">
        <f t="shared" si="507"/>
        <v>6.946690484166667</v>
      </c>
      <c r="GN76" s="263">
        <f t="shared" si="507"/>
        <v>6.946690484166667</v>
      </c>
      <c r="GO76" s="263">
        <f t="shared" si="507"/>
        <v>6.946690484166667</v>
      </c>
      <c r="GP76" s="263">
        <f t="shared" si="507"/>
        <v>6.946690484166667</v>
      </c>
      <c r="GQ76" s="263">
        <f t="shared" si="507"/>
        <v>6.946690484166667</v>
      </c>
      <c r="GR76" s="263">
        <f t="shared" si="507"/>
        <v>6.946690484166667</v>
      </c>
      <c r="GS76" s="263">
        <f t="shared" si="507"/>
        <v>6.946690484166667</v>
      </c>
      <c r="GT76" s="263">
        <f t="shared" si="507"/>
        <v>6.946690484166667</v>
      </c>
      <c r="GU76" s="263">
        <f t="shared" si="507"/>
        <v>6.946690484166667</v>
      </c>
      <c r="GV76" s="263">
        <f t="shared" si="507"/>
        <v>6.946690484166667</v>
      </c>
      <c r="GW76" s="263">
        <f t="shared" si="507"/>
        <v>6.946690484166667</v>
      </c>
      <c r="GX76" s="263">
        <f t="shared" si="507"/>
        <v>6.946690484166667</v>
      </c>
      <c r="GY76" s="471">
        <f t="shared" si="538"/>
        <v>6.946690484166667</v>
      </c>
      <c r="GZ76" s="471">
        <f t="shared" si="538"/>
        <v>6.946690484166667</v>
      </c>
      <c r="HA76" s="471">
        <f t="shared" si="538"/>
        <v>6.946690484166667</v>
      </c>
      <c r="HB76" s="471">
        <f t="shared" si="538"/>
        <v>6.946690484166667</v>
      </c>
      <c r="HC76" s="471">
        <f t="shared" si="538"/>
        <v>6.946690484166667</v>
      </c>
      <c r="HD76" s="471">
        <f t="shared" si="538"/>
        <v>6.946690484166667</v>
      </c>
      <c r="HE76" s="471">
        <f t="shared" si="538"/>
        <v>6.946690484166667</v>
      </c>
      <c r="HF76" s="471">
        <f t="shared" si="538"/>
        <v>6.946690484166667</v>
      </c>
      <c r="HG76" s="471">
        <f t="shared" si="538"/>
        <v>6.946690484166667</v>
      </c>
      <c r="HH76" s="471">
        <f t="shared" si="538"/>
        <v>6.946690484166667</v>
      </c>
      <c r="HI76" s="471">
        <f t="shared" si="538"/>
        <v>6.946690484166667</v>
      </c>
      <c r="HJ76" s="471">
        <f t="shared" si="538"/>
        <v>6.946690484166667</v>
      </c>
      <c r="HK76" s="471">
        <f t="shared" si="538"/>
        <v>6.946690484166667</v>
      </c>
      <c r="HL76" s="471">
        <f t="shared" si="538"/>
        <v>6.946690484166667</v>
      </c>
      <c r="HM76" s="471">
        <f t="shared" si="538"/>
        <v>6.946690484166667</v>
      </c>
      <c r="HN76" s="471">
        <f t="shared" si="538"/>
        <v>6.946690484166667</v>
      </c>
      <c r="HO76" s="471">
        <f t="shared" si="539"/>
        <v>6.946690484166667</v>
      </c>
      <c r="HP76" s="471">
        <f t="shared" si="539"/>
        <v>6.946690484166667</v>
      </c>
      <c r="HQ76" s="471">
        <f t="shared" si="539"/>
        <v>6.946690484166667</v>
      </c>
      <c r="HR76" s="471">
        <f t="shared" si="539"/>
        <v>6.946690484166667</v>
      </c>
      <c r="HS76" s="471">
        <f t="shared" si="539"/>
        <v>6.946690484166667</v>
      </c>
      <c r="HT76" s="471">
        <f t="shared" si="539"/>
        <v>6.946690484166667</v>
      </c>
      <c r="HU76" s="471">
        <f t="shared" si="539"/>
        <v>6.946690484166667</v>
      </c>
      <c r="HV76" s="471">
        <f t="shared" si="539"/>
        <v>6.946690484166667</v>
      </c>
      <c r="HW76" s="471">
        <f t="shared" si="539"/>
        <v>6.946690484166667</v>
      </c>
      <c r="HX76" s="471">
        <f t="shared" si="539"/>
        <v>6.946690484166667</v>
      </c>
      <c r="HY76" s="471">
        <f t="shared" si="539"/>
        <v>6.946690484166667</v>
      </c>
      <c r="HZ76" s="471">
        <f t="shared" si="539"/>
        <v>6.946690484166667</v>
      </c>
      <c r="IA76" s="471">
        <f t="shared" si="539"/>
        <v>6.946690484166667</v>
      </c>
      <c r="IB76" s="471">
        <f t="shared" si="539"/>
        <v>6.946690484166667</v>
      </c>
      <c r="IC76" s="471">
        <f t="shared" si="539"/>
        <v>6.946690484166667</v>
      </c>
      <c r="ID76" s="471">
        <f t="shared" si="515"/>
        <v>6.946690484166667</v>
      </c>
      <c r="IE76" s="471">
        <f t="shared" si="515"/>
        <v>6.946690484166667</v>
      </c>
      <c r="IF76" s="471">
        <f t="shared" si="515"/>
        <v>6.946690484166667</v>
      </c>
      <c r="IG76" s="471">
        <f t="shared" si="515"/>
        <v>6.946690484166667</v>
      </c>
      <c r="IH76" s="471">
        <f t="shared" si="515"/>
        <v>6.946690484166667</v>
      </c>
      <c r="II76" s="471">
        <f t="shared" si="515"/>
        <v>6.946690484166667</v>
      </c>
      <c r="IJ76" s="471">
        <f t="shared" si="515"/>
        <v>6.946690484166667</v>
      </c>
      <c r="IK76" s="471">
        <f t="shared" si="515"/>
        <v>6.946690484166667</v>
      </c>
      <c r="IL76" s="471">
        <f t="shared" si="515"/>
        <v>6.946690484166667</v>
      </c>
      <c r="IM76" s="471">
        <f t="shared" si="515"/>
        <v>6.946690484166667</v>
      </c>
      <c r="IN76" s="471">
        <f t="shared" si="515"/>
        <v>6.946690484166667</v>
      </c>
      <c r="IO76" s="471">
        <f t="shared" si="515"/>
        <v>6.946690484166667</v>
      </c>
      <c r="IP76" s="471">
        <f t="shared" si="515"/>
        <v>6.946690484166667</v>
      </c>
      <c r="IQ76" s="471">
        <f t="shared" si="515"/>
        <v>6.946690484166667</v>
      </c>
      <c r="IR76" s="471">
        <f t="shared" si="515"/>
        <v>6.946690484166667</v>
      </c>
      <c r="IS76" s="471">
        <f t="shared" si="515"/>
        <v>6.946690484166667</v>
      </c>
      <c r="IT76" s="471">
        <f t="shared" si="516"/>
        <v>6.946690484166667</v>
      </c>
      <c r="IU76" s="471">
        <f t="shared" si="516"/>
        <v>6.946690484166667</v>
      </c>
      <c r="IV76" s="471">
        <f t="shared" si="516"/>
        <v>6.946690484166667</v>
      </c>
      <c r="IW76" s="471">
        <f t="shared" si="516"/>
        <v>6.946690484166667</v>
      </c>
      <c r="IX76" s="471">
        <f t="shared" si="516"/>
        <v>6.946690484166667</v>
      </c>
      <c r="IY76" s="471">
        <f t="shared" si="516"/>
        <v>6.946690484166667</v>
      </c>
      <c r="IZ76" s="471">
        <f t="shared" si="516"/>
        <v>6.946690484166667</v>
      </c>
      <c r="JA76" s="471">
        <f t="shared" si="516"/>
        <v>6.946690484166667</v>
      </c>
      <c r="JB76" s="471">
        <f t="shared" si="516"/>
        <v>6.946690484166667</v>
      </c>
      <c r="JC76" s="471">
        <f t="shared" si="516"/>
        <v>6.946690484166667</v>
      </c>
      <c r="JD76" s="471">
        <f t="shared" si="516"/>
        <v>6.946690484166667</v>
      </c>
      <c r="JE76" s="471">
        <f t="shared" si="516"/>
        <v>6.946690484166667</v>
      </c>
      <c r="JF76" s="471">
        <f t="shared" si="516"/>
        <v>6.946690484166667</v>
      </c>
      <c r="JG76" s="471">
        <f t="shared" si="516"/>
        <v>6.946690484166667</v>
      </c>
      <c r="JH76" s="471">
        <f t="shared" si="516"/>
        <v>6.946690484166667</v>
      </c>
      <c r="JI76" s="471">
        <f t="shared" si="516"/>
        <v>6.946690484166667</v>
      </c>
      <c r="JJ76" s="471">
        <f t="shared" si="517"/>
        <v>6.946690484166667</v>
      </c>
      <c r="JK76" s="471">
        <f t="shared" si="517"/>
        <v>6.946690484166667</v>
      </c>
      <c r="JL76" s="471">
        <f t="shared" si="517"/>
        <v>6.946690484166667</v>
      </c>
      <c r="JM76" s="471">
        <f t="shared" si="517"/>
        <v>6.946690484166667</v>
      </c>
      <c r="JN76" s="471">
        <f t="shared" si="517"/>
        <v>6.946690484166667</v>
      </c>
      <c r="JO76" s="471">
        <f t="shared" si="517"/>
        <v>6.946690484166667</v>
      </c>
      <c r="JP76" s="471">
        <f t="shared" si="517"/>
        <v>6.946690484166667</v>
      </c>
      <c r="JQ76" s="471">
        <f t="shared" si="517"/>
        <v>6.946690484166667</v>
      </c>
      <c r="JR76" s="471">
        <f t="shared" si="517"/>
        <v>6.946690484166667</v>
      </c>
      <c r="JS76" s="471">
        <f t="shared" si="517"/>
        <v>6.946690484166667</v>
      </c>
      <c r="JT76" s="471">
        <f t="shared" si="517"/>
        <v>6.946690484166667</v>
      </c>
      <c r="JU76" s="471">
        <f t="shared" si="517"/>
        <v>6.946690484166667</v>
      </c>
      <c r="JV76" s="471">
        <f t="shared" si="517"/>
        <v>6.946690484166667</v>
      </c>
      <c r="JW76" s="471">
        <f t="shared" si="517"/>
        <v>6.946690484166667</v>
      </c>
      <c r="JX76" s="471">
        <f t="shared" si="517"/>
        <v>6.946690484166667</v>
      </c>
      <c r="JY76" s="471">
        <f t="shared" si="517"/>
        <v>6.946690484166667</v>
      </c>
      <c r="JZ76" s="471">
        <f t="shared" si="518"/>
        <v>6.946690484166667</v>
      </c>
      <c r="KA76" s="471">
        <f t="shared" si="518"/>
        <v>6.946690484166667</v>
      </c>
      <c r="KB76" s="471">
        <f t="shared" si="518"/>
        <v>6.946690484166667</v>
      </c>
      <c r="KC76" s="471">
        <f t="shared" si="518"/>
        <v>6.946690484166667</v>
      </c>
      <c r="KD76" s="471">
        <f t="shared" si="518"/>
        <v>6.946690484166667</v>
      </c>
      <c r="KE76" s="471">
        <f t="shared" si="518"/>
        <v>6.946690484166667</v>
      </c>
      <c r="KF76" s="471">
        <f t="shared" si="518"/>
        <v>6.946690484166667</v>
      </c>
      <c r="KG76" s="471">
        <f t="shared" si="518"/>
        <v>6.946690484166667</v>
      </c>
      <c r="KH76" s="471">
        <f t="shared" si="518"/>
        <v>6.946690484166667</v>
      </c>
      <c r="KI76" s="471">
        <f t="shared" si="518"/>
        <v>6.946690484166667</v>
      </c>
      <c r="KJ76" s="471">
        <f t="shared" si="518"/>
        <v>6.946690484166667</v>
      </c>
      <c r="KK76" s="471">
        <f t="shared" si="518"/>
        <v>6.946690484166667</v>
      </c>
      <c r="KL76" s="471">
        <f t="shared" si="518"/>
        <v>6.946690484166667</v>
      </c>
      <c r="KM76" s="471">
        <f t="shared" si="518"/>
        <v>6.946690484166667</v>
      </c>
      <c r="KN76" s="471">
        <f t="shared" si="518"/>
        <v>6.946690484166667</v>
      </c>
      <c r="KO76" s="471">
        <f t="shared" si="518"/>
        <v>6.946690484166667</v>
      </c>
      <c r="KP76" s="471">
        <f t="shared" si="519"/>
        <v>6.946690484166667</v>
      </c>
      <c r="KQ76" s="471">
        <f t="shared" si="519"/>
        <v>6.946690484166667</v>
      </c>
      <c r="KR76" s="471">
        <f t="shared" si="519"/>
        <v>6.946690484166667</v>
      </c>
      <c r="KS76" s="471">
        <f t="shared" si="519"/>
        <v>6.946690484166667</v>
      </c>
      <c r="KT76" s="471">
        <f t="shared" si="519"/>
        <v>6.946690484166667</v>
      </c>
      <c r="KU76" s="471">
        <f t="shared" si="519"/>
        <v>6.946690484166667</v>
      </c>
      <c r="KV76" s="471">
        <f t="shared" si="519"/>
        <v>6.946690484166667</v>
      </c>
      <c r="KW76" s="471">
        <f t="shared" si="519"/>
        <v>6.946690484166667</v>
      </c>
      <c r="KX76" s="471">
        <f t="shared" si="519"/>
        <v>4.4657295969642865</v>
      </c>
      <c r="KY76" s="471">
        <f t="shared" si="519"/>
        <v>0</v>
      </c>
      <c r="KZ76" s="471">
        <f t="shared" si="519"/>
        <v>0</v>
      </c>
      <c r="LA76" s="471">
        <f t="shared" si="519"/>
        <v>0</v>
      </c>
      <c r="LB76" s="471">
        <f t="shared" si="519"/>
        <v>0</v>
      </c>
      <c r="LC76" s="471">
        <f t="shared" si="519"/>
        <v>0</v>
      </c>
      <c r="LD76" s="471">
        <f t="shared" si="519"/>
        <v>0</v>
      </c>
      <c r="LE76" s="471">
        <f t="shared" si="519"/>
        <v>0</v>
      </c>
      <c r="LF76" s="471">
        <f t="shared" si="520"/>
        <v>0</v>
      </c>
      <c r="LG76" s="471">
        <f t="shared" si="520"/>
        <v>0</v>
      </c>
      <c r="LH76" s="471">
        <f t="shared" si="520"/>
        <v>0</v>
      </c>
      <c r="LI76" s="471">
        <f t="shared" si="520"/>
        <v>0</v>
      </c>
      <c r="LJ76" s="471">
        <f t="shared" si="520"/>
        <v>0</v>
      </c>
      <c r="LK76" s="471">
        <f t="shared" si="520"/>
        <v>0</v>
      </c>
      <c r="LL76" s="471">
        <f t="shared" si="520"/>
        <v>0</v>
      </c>
      <c r="LM76" s="471">
        <f t="shared" si="520"/>
        <v>0</v>
      </c>
      <c r="LN76" s="471">
        <f t="shared" si="520"/>
        <v>0</v>
      </c>
      <c r="LO76" s="471">
        <f t="shared" si="520"/>
        <v>0</v>
      </c>
      <c r="LP76" s="471">
        <f t="shared" si="520"/>
        <v>0</v>
      </c>
      <c r="LQ76" s="471">
        <f t="shared" si="520"/>
        <v>0</v>
      </c>
      <c r="LR76" s="471">
        <f t="shared" si="520"/>
        <v>0</v>
      </c>
      <c r="LS76" s="471">
        <f t="shared" si="520"/>
        <v>0</v>
      </c>
      <c r="LT76" s="471">
        <f t="shared" si="520"/>
        <v>0</v>
      </c>
      <c r="LU76" s="471">
        <f t="shared" si="520"/>
        <v>0</v>
      </c>
      <c r="LV76" s="471">
        <f t="shared" si="521"/>
        <v>0</v>
      </c>
      <c r="LW76" s="471">
        <f t="shared" si="521"/>
        <v>0</v>
      </c>
      <c r="LX76" s="471">
        <f t="shared" si="521"/>
        <v>0</v>
      </c>
      <c r="LY76" s="471">
        <f t="shared" si="521"/>
        <v>0</v>
      </c>
      <c r="LZ76" s="471">
        <f t="shared" si="521"/>
        <v>0</v>
      </c>
      <c r="MA76" s="471">
        <f t="shared" si="521"/>
        <v>0</v>
      </c>
      <c r="MB76" s="471">
        <f t="shared" si="521"/>
        <v>0</v>
      </c>
      <c r="MC76" s="471">
        <f t="shared" si="521"/>
        <v>0</v>
      </c>
      <c r="MD76" s="471">
        <f t="shared" si="521"/>
        <v>0</v>
      </c>
      <c r="ME76" s="471">
        <f t="shared" si="521"/>
        <v>0</v>
      </c>
      <c r="MF76" s="471">
        <f t="shared" si="521"/>
        <v>0</v>
      </c>
      <c r="MG76" s="471">
        <f t="shared" si="521"/>
        <v>0</v>
      </c>
      <c r="MH76" s="471">
        <f t="shared" si="521"/>
        <v>0</v>
      </c>
      <c r="MI76" s="471">
        <f t="shared" si="521"/>
        <v>0</v>
      </c>
      <c r="MJ76" s="471">
        <f t="shared" si="521"/>
        <v>0</v>
      </c>
      <c r="MK76" s="471">
        <f t="shared" si="521"/>
        <v>0</v>
      </c>
      <c r="ML76" s="471">
        <f t="shared" si="522"/>
        <v>0</v>
      </c>
      <c r="MM76" s="471">
        <f t="shared" si="522"/>
        <v>0</v>
      </c>
      <c r="MN76" s="471">
        <f t="shared" si="522"/>
        <v>0</v>
      </c>
      <c r="MO76" s="471">
        <f t="shared" si="522"/>
        <v>0</v>
      </c>
      <c r="MP76" s="471">
        <f t="shared" si="522"/>
        <v>0</v>
      </c>
      <c r="MQ76" s="471">
        <f t="shared" si="522"/>
        <v>0</v>
      </c>
      <c r="MR76" s="471">
        <f t="shared" si="522"/>
        <v>0</v>
      </c>
      <c r="MS76" s="471">
        <f t="shared" si="522"/>
        <v>0</v>
      </c>
      <c r="MT76" s="471">
        <f t="shared" si="522"/>
        <v>0</v>
      </c>
      <c r="MU76" s="471">
        <f t="shared" si="522"/>
        <v>0</v>
      </c>
      <c r="MV76" s="471">
        <f t="shared" si="522"/>
        <v>0</v>
      </c>
      <c r="MW76" s="471">
        <f t="shared" si="522"/>
        <v>0</v>
      </c>
      <c r="MX76" s="471">
        <f t="shared" si="522"/>
        <v>0</v>
      </c>
      <c r="MY76" s="471">
        <f t="shared" si="522"/>
        <v>0</v>
      </c>
      <c r="MZ76" s="471">
        <f t="shared" si="522"/>
        <v>0</v>
      </c>
      <c r="NA76" s="471">
        <f t="shared" si="522"/>
        <v>0</v>
      </c>
      <c r="NB76" s="471">
        <f t="shared" si="523"/>
        <v>0</v>
      </c>
      <c r="NC76" s="471">
        <f t="shared" si="523"/>
        <v>0</v>
      </c>
      <c r="ND76" s="471">
        <f t="shared" si="523"/>
        <v>0</v>
      </c>
      <c r="NE76" s="471">
        <f t="shared" si="523"/>
        <v>0</v>
      </c>
      <c r="NF76" s="471">
        <f t="shared" si="523"/>
        <v>0</v>
      </c>
      <c r="NG76" s="471">
        <f t="shared" si="523"/>
        <v>0</v>
      </c>
      <c r="NH76" s="471">
        <f t="shared" si="523"/>
        <v>0</v>
      </c>
      <c r="NI76" s="471">
        <f t="shared" si="523"/>
        <v>0</v>
      </c>
      <c r="NJ76" s="471">
        <f t="shared" si="523"/>
        <v>0</v>
      </c>
      <c r="NK76" s="471">
        <f t="shared" si="523"/>
        <v>0</v>
      </c>
      <c r="NL76" s="471">
        <f t="shared" si="523"/>
        <v>0</v>
      </c>
      <c r="NM76" s="471">
        <f t="shared" si="523"/>
        <v>0</v>
      </c>
      <c r="NN76" s="471">
        <f t="shared" si="523"/>
        <v>0</v>
      </c>
      <c r="NO76" s="471">
        <f t="shared" si="523"/>
        <v>0</v>
      </c>
      <c r="NP76" s="471">
        <f t="shared" si="523"/>
        <v>0</v>
      </c>
      <c r="NQ76" s="471">
        <f t="shared" si="523"/>
        <v>0</v>
      </c>
      <c r="NR76" s="471">
        <f t="shared" si="524"/>
        <v>0</v>
      </c>
      <c r="NS76" s="471">
        <f t="shared" si="524"/>
        <v>0</v>
      </c>
      <c r="NT76" s="471">
        <f t="shared" si="524"/>
        <v>0</v>
      </c>
      <c r="NU76" s="471">
        <f t="shared" si="524"/>
        <v>0</v>
      </c>
      <c r="NV76" s="471">
        <f t="shared" si="524"/>
        <v>0</v>
      </c>
      <c r="NW76" s="471">
        <f t="shared" si="524"/>
        <v>0</v>
      </c>
      <c r="NX76" s="471">
        <f t="shared" si="524"/>
        <v>0</v>
      </c>
      <c r="NY76" s="471">
        <f t="shared" si="524"/>
        <v>0</v>
      </c>
      <c r="NZ76" s="471">
        <f t="shared" si="524"/>
        <v>0</v>
      </c>
      <c r="OA76" s="471">
        <f t="shared" si="524"/>
        <v>0</v>
      </c>
      <c r="OB76" s="471">
        <f t="shared" si="524"/>
        <v>0</v>
      </c>
      <c r="OC76" s="471">
        <f t="shared" si="524"/>
        <v>0</v>
      </c>
      <c r="OD76" s="471">
        <f t="shared" si="524"/>
        <v>0</v>
      </c>
      <c r="OE76" s="471">
        <f t="shared" si="524"/>
        <v>0</v>
      </c>
      <c r="OF76" s="471">
        <f t="shared" si="524"/>
        <v>0</v>
      </c>
      <c r="OG76" s="471">
        <f t="shared" si="524"/>
        <v>0</v>
      </c>
      <c r="OH76" s="471">
        <f t="shared" si="525"/>
        <v>0</v>
      </c>
      <c r="OI76" s="471">
        <f t="shared" si="525"/>
        <v>0</v>
      </c>
      <c r="OJ76" s="471">
        <f t="shared" si="525"/>
        <v>0</v>
      </c>
      <c r="OK76" s="471">
        <f t="shared" si="525"/>
        <v>0</v>
      </c>
      <c r="OL76" s="471">
        <f t="shared" si="525"/>
        <v>0</v>
      </c>
      <c r="OM76" s="471">
        <f t="shared" si="525"/>
        <v>0</v>
      </c>
      <c r="ON76" s="471">
        <f t="shared" si="525"/>
        <v>0</v>
      </c>
      <c r="OO76" s="471">
        <f t="shared" si="525"/>
        <v>0</v>
      </c>
      <c r="OP76" s="471">
        <f t="shared" si="525"/>
        <v>0</v>
      </c>
      <c r="OQ76" s="471">
        <f t="shared" si="525"/>
        <v>0</v>
      </c>
      <c r="OR76" s="471">
        <f t="shared" si="525"/>
        <v>0</v>
      </c>
      <c r="OS76" s="471">
        <f t="shared" si="525"/>
        <v>0</v>
      </c>
      <c r="OT76" s="471">
        <f t="shared" si="525"/>
        <v>0</v>
      </c>
      <c r="OU76" s="471">
        <f t="shared" si="525"/>
        <v>0</v>
      </c>
      <c r="OV76" s="471">
        <f t="shared" si="525"/>
        <v>0</v>
      </c>
      <c r="OW76" s="471">
        <f t="shared" si="525"/>
        <v>0</v>
      </c>
      <c r="OX76" s="471">
        <f t="shared" si="526"/>
        <v>0</v>
      </c>
      <c r="OY76" s="471">
        <f t="shared" si="526"/>
        <v>0</v>
      </c>
      <c r="OZ76" s="471">
        <f t="shared" si="526"/>
        <v>0</v>
      </c>
      <c r="PA76" s="471">
        <f t="shared" si="526"/>
        <v>0</v>
      </c>
      <c r="PB76" s="471">
        <f t="shared" si="526"/>
        <v>0</v>
      </c>
      <c r="PC76" s="471">
        <f t="shared" si="526"/>
        <v>0</v>
      </c>
      <c r="PD76" s="471">
        <f t="shared" si="526"/>
        <v>0</v>
      </c>
      <c r="PE76" s="471">
        <f t="shared" si="526"/>
        <v>0</v>
      </c>
      <c r="PF76" s="471">
        <f t="shared" si="526"/>
        <v>0</v>
      </c>
      <c r="PG76" s="471">
        <f t="shared" si="526"/>
        <v>0</v>
      </c>
      <c r="PH76" s="471">
        <f t="shared" si="526"/>
        <v>0</v>
      </c>
      <c r="PI76" s="471">
        <f t="shared" si="526"/>
        <v>0</v>
      </c>
      <c r="PJ76" s="471">
        <f t="shared" si="526"/>
        <v>0</v>
      </c>
      <c r="PK76" s="471">
        <f t="shared" si="526"/>
        <v>0</v>
      </c>
      <c r="PL76" s="471">
        <f t="shared" si="526"/>
        <v>0</v>
      </c>
      <c r="PM76" s="471">
        <f t="shared" si="526"/>
        <v>0</v>
      </c>
      <c r="PN76" s="471">
        <f t="shared" si="527"/>
        <v>0</v>
      </c>
      <c r="PO76" s="471">
        <f t="shared" si="527"/>
        <v>0</v>
      </c>
      <c r="PP76" s="471">
        <f t="shared" si="527"/>
        <v>0</v>
      </c>
      <c r="PQ76" s="471">
        <f t="shared" si="527"/>
        <v>0</v>
      </c>
      <c r="PR76" s="471">
        <f t="shared" si="527"/>
        <v>0</v>
      </c>
      <c r="PS76" s="471">
        <f t="shared" si="527"/>
        <v>0</v>
      </c>
      <c r="PT76" s="471">
        <f t="shared" si="527"/>
        <v>0</v>
      </c>
      <c r="PU76" s="471">
        <f t="shared" si="527"/>
        <v>0</v>
      </c>
      <c r="PV76" s="471">
        <f t="shared" si="527"/>
        <v>0</v>
      </c>
      <c r="PW76" s="471">
        <f t="shared" si="527"/>
        <v>0</v>
      </c>
      <c r="PX76" s="471">
        <f t="shared" si="527"/>
        <v>0</v>
      </c>
      <c r="PY76" s="471">
        <f t="shared" si="527"/>
        <v>0</v>
      </c>
      <c r="PZ76" s="471">
        <f t="shared" si="527"/>
        <v>0</v>
      </c>
      <c r="QA76" s="471">
        <f t="shared" si="527"/>
        <v>0</v>
      </c>
      <c r="QB76" s="471">
        <f t="shared" si="527"/>
        <v>0</v>
      </c>
      <c r="QC76" s="471">
        <f t="shared" si="527"/>
        <v>0</v>
      </c>
      <c r="QD76" s="471">
        <f t="shared" si="528"/>
        <v>0</v>
      </c>
      <c r="QE76" s="471">
        <f t="shared" si="528"/>
        <v>0</v>
      </c>
      <c r="QF76" s="471">
        <f t="shared" si="528"/>
        <v>0</v>
      </c>
      <c r="QG76" s="471">
        <f t="shared" si="528"/>
        <v>0</v>
      </c>
      <c r="QH76" s="471">
        <f t="shared" si="528"/>
        <v>0</v>
      </c>
      <c r="QI76" s="471">
        <f t="shared" si="528"/>
        <v>0</v>
      </c>
      <c r="QJ76" s="471">
        <f t="shared" si="528"/>
        <v>0</v>
      </c>
      <c r="QK76" s="471">
        <f t="shared" si="528"/>
        <v>0</v>
      </c>
      <c r="QL76" s="471">
        <f t="shared" si="528"/>
        <v>0</v>
      </c>
      <c r="QM76" s="471">
        <f t="shared" si="528"/>
        <v>0</v>
      </c>
      <c r="QN76" s="471">
        <f t="shared" si="528"/>
        <v>0</v>
      </c>
      <c r="QO76" s="471">
        <f t="shared" si="528"/>
        <v>0</v>
      </c>
      <c r="QP76" s="471">
        <f t="shared" si="528"/>
        <v>0</v>
      </c>
      <c r="QQ76" s="471">
        <f t="shared" si="528"/>
        <v>0</v>
      </c>
      <c r="QR76" s="471">
        <f t="shared" si="528"/>
        <v>0</v>
      </c>
      <c r="QS76" s="471">
        <f t="shared" si="528"/>
        <v>0</v>
      </c>
      <c r="QT76" s="471">
        <f t="shared" si="529"/>
        <v>0</v>
      </c>
      <c r="QU76" s="471">
        <f t="shared" si="529"/>
        <v>0</v>
      </c>
      <c r="QV76" s="471">
        <f t="shared" si="529"/>
        <v>0</v>
      </c>
      <c r="QW76" s="471">
        <f t="shared" si="529"/>
        <v>0</v>
      </c>
      <c r="QX76" s="471">
        <f t="shared" si="529"/>
        <v>0</v>
      </c>
      <c r="QY76" s="471">
        <f t="shared" si="529"/>
        <v>0</v>
      </c>
      <c r="QZ76" s="471">
        <f t="shared" si="529"/>
        <v>0</v>
      </c>
      <c r="RA76" s="471">
        <f t="shared" si="529"/>
        <v>0</v>
      </c>
      <c r="RB76" s="471">
        <f t="shared" si="529"/>
        <v>0</v>
      </c>
      <c r="RC76" s="471">
        <f t="shared" si="529"/>
        <v>0</v>
      </c>
      <c r="RD76" s="471">
        <f t="shared" si="529"/>
        <v>0</v>
      </c>
      <c r="RE76" s="471">
        <f t="shared" si="529"/>
        <v>0</v>
      </c>
      <c r="RF76" s="471">
        <f t="shared" si="529"/>
        <v>0</v>
      </c>
      <c r="RG76" s="471">
        <f t="shared" si="529"/>
        <v>0</v>
      </c>
      <c r="RH76" s="471">
        <f t="shared" si="529"/>
        <v>0</v>
      </c>
      <c r="RI76" s="471">
        <f t="shared" si="529"/>
        <v>0</v>
      </c>
      <c r="RJ76" s="471">
        <f t="shared" si="530"/>
        <v>0</v>
      </c>
      <c r="RK76" s="471">
        <f t="shared" si="530"/>
        <v>0</v>
      </c>
      <c r="RL76" s="471">
        <f t="shared" si="530"/>
        <v>0</v>
      </c>
      <c r="RM76" s="471">
        <f t="shared" si="530"/>
        <v>0</v>
      </c>
      <c r="RN76" s="471">
        <f t="shared" si="530"/>
        <v>0</v>
      </c>
      <c r="RO76" s="471">
        <f t="shared" si="530"/>
        <v>0</v>
      </c>
      <c r="RP76" s="471">
        <f t="shared" si="530"/>
        <v>0</v>
      </c>
      <c r="RQ76" s="471">
        <f t="shared" si="530"/>
        <v>0</v>
      </c>
      <c r="RR76" s="471">
        <f t="shared" si="530"/>
        <v>0</v>
      </c>
      <c r="RS76" s="471">
        <f t="shared" si="530"/>
        <v>0</v>
      </c>
      <c r="RT76" s="471">
        <f t="shared" si="530"/>
        <v>0</v>
      </c>
      <c r="RU76" s="471">
        <f t="shared" si="530"/>
        <v>0</v>
      </c>
      <c r="RV76" s="471">
        <f t="shared" si="530"/>
        <v>0</v>
      </c>
      <c r="RW76" s="471">
        <f t="shared" si="530"/>
        <v>0</v>
      </c>
      <c r="RX76" s="471">
        <f t="shared" si="530"/>
        <v>0</v>
      </c>
      <c r="RY76" s="471">
        <f t="shared" si="530"/>
        <v>0</v>
      </c>
      <c r="RZ76" s="471">
        <f t="shared" si="531"/>
        <v>0</v>
      </c>
      <c r="SA76" s="471">
        <f t="shared" si="531"/>
        <v>0</v>
      </c>
      <c r="SB76" s="471">
        <f t="shared" si="531"/>
        <v>0</v>
      </c>
      <c r="SC76" s="471">
        <f t="shared" si="531"/>
        <v>0</v>
      </c>
      <c r="SD76" s="471">
        <f t="shared" si="531"/>
        <v>0</v>
      </c>
      <c r="SE76" s="471">
        <f t="shared" si="531"/>
        <v>0</v>
      </c>
      <c r="SF76" s="471">
        <f t="shared" si="531"/>
        <v>0</v>
      </c>
      <c r="SG76" s="471">
        <f t="shared" si="531"/>
        <v>0</v>
      </c>
      <c r="SH76" s="471">
        <f t="shared" si="531"/>
        <v>0</v>
      </c>
      <c r="SI76" s="471">
        <f t="shared" si="531"/>
        <v>0</v>
      </c>
      <c r="SJ76" s="471">
        <f t="shared" si="531"/>
        <v>0</v>
      </c>
      <c r="SK76" s="471">
        <f t="shared" si="531"/>
        <v>0</v>
      </c>
      <c r="SL76" s="471">
        <f t="shared" si="531"/>
        <v>0</v>
      </c>
      <c r="SM76" s="471">
        <f t="shared" si="531"/>
        <v>0</v>
      </c>
      <c r="SN76" s="471">
        <f t="shared" si="531"/>
        <v>0</v>
      </c>
      <c r="SO76" s="471">
        <f t="shared" si="531"/>
        <v>0</v>
      </c>
      <c r="SP76" s="471">
        <f t="shared" si="532"/>
        <v>0</v>
      </c>
      <c r="SQ76" s="471">
        <f t="shared" si="532"/>
        <v>0</v>
      </c>
      <c r="SR76" s="471">
        <f t="shared" si="532"/>
        <v>0</v>
      </c>
      <c r="SS76" s="471">
        <f t="shared" si="532"/>
        <v>0</v>
      </c>
      <c r="ST76" s="471">
        <f t="shared" si="532"/>
        <v>0</v>
      </c>
      <c r="SU76" s="471">
        <f t="shared" si="532"/>
        <v>0</v>
      </c>
      <c r="SV76" s="471">
        <f t="shared" si="532"/>
        <v>0</v>
      </c>
      <c r="SW76" s="471">
        <f t="shared" si="532"/>
        <v>0</v>
      </c>
      <c r="SX76" s="471">
        <f t="shared" si="532"/>
        <v>0</v>
      </c>
      <c r="SY76" s="471">
        <f t="shared" si="532"/>
        <v>0</v>
      </c>
      <c r="SZ76" s="471">
        <f t="shared" si="532"/>
        <v>0</v>
      </c>
      <c r="TA76" s="471">
        <f t="shared" si="532"/>
        <v>0</v>
      </c>
      <c r="TB76" s="471">
        <f t="shared" si="532"/>
        <v>0</v>
      </c>
      <c r="TC76" s="471">
        <f t="shared" si="532"/>
        <v>0</v>
      </c>
      <c r="TD76" s="471">
        <f t="shared" si="532"/>
        <v>0</v>
      </c>
      <c r="TE76" s="471">
        <f t="shared" si="532"/>
        <v>0</v>
      </c>
      <c r="TF76" s="471">
        <f t="shared" si="533"/>
        <v>0</v>
      </c>
      <c r="TG76" s="471">
        <f t="shared" si="533"/>
        <v>0</v>
      </c>
      <c r="TH76" s="471">
        <f t="shared" si="533"/>
        <v>0</v>
      </c>
      <c r="TI76" s="471">
        <f t="shared" si="533"/>
        <v>0</v>
      </c>
      <c r="TJ76" s="471">
        <f t="shared" si="533"/>
        <v>0</v>
      </c>
      <c r="TK76" s="471">
        <f t="shared" si="533"/>
        <v>0</v>
      </c>
      <c r="TL76" s="471">
        <f t="shared" si="533"/>
        <v>0</v>
      </c>
      <c r="TM76" s="471">
        <f t="shared" si="533"/>
        <v>0</v>
      </c>
      <c r="TN76" s="471">
        <f t="shared" si="533"/>
        <v>0</v>
      </c>
      <c r="TO76" s="471">
        <f t="shared" si="533"/>
        <v>0</v>
      </c>
      <c r="TP76" s="471">
        <f t="shared" si="533"/>
        <v>0</v>
      </c>
      <c r="TQ76" s="471">
        <f t="shared" si="533"/>
        <v>0</v>
      </c>
      <c r="TR76" s="471">
        <f t="shared" si="533"/>
        <v>0</v>
      </c>
      <c r="TS76" s="471">
        <f t="shared" si="533"/>
        <v>0</v>
      </c>
      <c r="TT76" s="471">
        <f t="shared" si="533"/>
        <v>0</v>
      </c>
      <c r="TU76" s="471">
        <f t="shared" si="533"/>
        <v>0</v>
      </c>
      <c r="TV76" s="471">
        <f t="shared" si="534"/>
        <v>0</v>
      </c>
      <c r="TW76" s="471">
        <f t="shared" si="534"/>
        <v>0</v>
      </c>
      <c r="TX76" s="471">
        <f t="shared" si="534"/>
        <v>0</v>
      </c>
      <c r="TY76" s="471">
        <f t="shared" si="534"/>
        <v>0</v>
      </c>
      <c r="TZ76" s="471">
        <f t="shared" si="534"/>
        <v>0</v>
      </c>
      <c r="UA76" s="471">
        <f t="shared" si="534"/>
        <v>0</v>
      </c>
      <c r="UB76" s="471">
        <f t="shared" si="534"/>
        <v>0</v>
      </c>
      <c r="UC76" s="471">
        <f t="shared" si="534"/>
        <v>0</v>
      </c>
      <c r="UD76" s="471">
        <f t="shared" si="534"/>
        <v>0</v>
      </c>
      <c r="UE76" s="471">
        <f t="shared" si="534"/>
        <v>0</v>
      </c>
      <c r="UF76" s="471">
        <f t="shared" si="534"/>
        <v>0</v>
      </c>
      <c r="UG76" s="471">
        <f t="shared" si="534"/>
        <v>0</v>
      </c>
      <c r="UH76" s="471">
        <f t="shared" si="534"/>
        <v>0</v>
      </c>
      <c r="UI76" s="471">
        <f t="shared" si="534"/>
        <v>0</v>
      </c>
      <c r="UJ76" s="471">
        <f t="shared" si="534"/>
        <v>0</v>
      </c>
      <c r="UK76" s="471">
        <f t="shared" si="534"/>
        <v>0</v>
      </c>
      <c r="UL76" s="471">
        <f t="shared" si="535"/>
        <v>0</v>
      </c>
      <c r="UM76" s="471">
        <f t="shared" si="535"/>
        <v>0</v>
      </c>
      <c r="UN76" s="471">
        <f t="shared" si="535"/>
        <v>0</v>
      </c>
      <c r="UO76" s="471">
        <f t="shared" si="535"/>
        <v>0</v>
      </c>
      <c r="UP76" s="471">
        <f t="shared" si="535"/>
        <v>0</v>
      </c>
      <c r="UQ76" s="471">
        <f t="shared" si="535"/>
        <v>0</v>
      </c>
      <c r="UR76" s="471">
        <f t="shared" si="535"/>
        <v>0</v>
      </c>
      <c r="US76" s="471">
        <f t="shared" si="535"/>
        <v>0</v>
      </c>
      <c r="UT76" s="471">
        <f t="shared" si="535"/>
        <v>0</v>
      </c>
      <c r="UU76" s="471">
        <f t="shared" si="535"/>
        <v>0</v>
      </c>
      <c r="UV76" s="471">
        <f t="shared" si="535"/>
        <v>0</v>
      </c>
      <c r="UW76" s="471">
        <f t="shared" si="535"/>
        <v>0</v>
      </c>
      <c r="UX76" s="471">
        <f t="shared" si="535"/>
        <v>0</v>
      </c>
      <c r="UY76" s="471">
        <f t="shared" si="535"/>
        <v>0</v>
      </c>
      <c r="UZ76" s="471">
        <f t="shared" si="535"/>
        <v>0</v>
      </c>
      <c r="VA76" s="471">
        <f t="shared" si="535"/>
        <v>0</v>
      </c>
      <c r="VB76" s="471">
        <f t="shared" si="536"/>
        <v>0</v>
      </c>
      <c r="VC76" s="471">
        <f t="shared" si="536"/>
        <v>0</v>
      </c>
      <c r="VD76" s="471">
        <f t="shared" si="536"/>
        <v>0</v>
      </c>
      <c r="VE76" s="471">
        <f t="shared" si="536"/>
        <v>0</v>
      </c>
      <c r="VF76" s="471">
        <f t="shared" si="536"/>
        <v>0</v>
      </c>
      <c r="VG76" s="471">
        <f t="shared" si="536"/>
        <v>0</v>
      </c>
      <c r="VH76" s="471">
        <f t="shared" si="536"/>
        <v>0</v>
      </c>
      <c r="VI76" s="471">
        <f t="shared" si="536"/>
        <v>0</v>
      </c>
      <c r="VJ76" s="471">
        <f t="shared" si="536"/>
        <v>0</v>
      </c>
      <c r="VK76" s="471">
        <f t="shared" si="536"/>
        <v>0</v>
      </c>
      <c r="VL76" s="471">
        <f t="shared" si="536"/>
        <v>0</v>
      </c>
      <c r="VM76" s="471">
        <f t="shared" si="536"/>
        <v>0</v>
      </c>
      <c r="VN76" s="471">
        <f t="shared" si="536"/>
        <v>0</v>
      </c>
      <c r="VO76" s="471">
        <f t="shared" si="536"/>
        <v>0</v>
      </c>
      <c r="VP76" s="471">
        <f t="shared" si="536"/>
        <v>0</v>
      </c>
      <c r="VQ76" s="471">
        <f t="shared" si="536"/>
        <v>0</v>
      </c>
      <c r="VR76" s="471">
        <f t="shared" si="537"/>
        <v>0</v>
      </c>
      <c r="VS76" s="471">
        <f t="shared" si="498"/>
        <v>0</v>
      </c>
      <c r="VT76" s="471">
        <f t="shared" si="498"/>
        <v>0</v>
      </c>
      <c r="VU76" s="471">
        <f t="shared" si="498"/>
        <v>0</v>
      </c>
      <c r="VV76" s="471">
        <f t="shared" si="498"/>
        <v>0</v>
      </c>
      <c r="VW76" s="471">
        <f t="shared" si="498"/>
        <v>0</v>
      </c>
      <c r="VX76" s="471">
        <f t="shared" si="498"/>
        <v>0</v>
      </c>
      <c r="VY76" s="471">
        <f t="shared" si="498"/>
        <v>0</v>
      </c>
      <c r="VZ76" s="471">
        <f t="shared" si="498"/>
        <v>0</v>
      </c>
      <c r="WA76" s="471">
        <f t="shared" si="498"/>
        <v>0</v>
      </c>
      <c r="WB76" s="471">
        <f t="shared" si="498"/>
        <v>0</v>
      </c>
      <c r="WC76" s="471">
        <f t="shared" si="498"/>
        <v>0</v>
      </c>
      <c r="WD76" s="471">
        <f t="shared" si="498"/>
        <v>0</v>
      </c>
    </row>
    <row r="77" spans="1:602" x14ac:dyDescent="0.35">
      <c r="A77" s="29"/>
      <c r="B77" s="29">
        <f t="shared" si="359"/>
        <v>46</v>
      </c>
      <c r="C77" s="29" t="s">
        <v>5</v>
      </c>
      <c r="D77" s="29" t="s">
        <v>111</v>
      </c>
      <c r="E77" s="69">
        <f>INDEX('Current RAP - 2024-25 Cycle'!$K:$K,MATCH('24-25 Projection - RAP Tendered'!$D77,'Current RAP - 2024-25 Cycle'!$C:$C,0),1)</f>
        <v>152158438.57999998</v>
      </c>
      <c r="F77" s="69">
        <f>INDEX('Current RAP - 2024-25 Cycle'!$G:$G,MATCH('24-25 Projection - RAP Tendered'!$D77,'Current RAP - 2024-25 Cycle'!$C:$C,0),1)</f>
        <v>73661522.579999998</v>
      </c>
      <c r="G77" s="69">
        <f t="shared" si="345"/>
        <v>78496915.999999985</v>
      </c>
      <c r="H77" s="69">
        <f t="shared" si="360"/>
        <v>73661522.579999998</v>
      </c>
      <c r="I77" s="32">
        <v>45474</v>
      </c>
      <c r="J77" s="32">
        <v>45838</v>
      </c>
      <c r="K77" s="29" t="str">
        <f>INDEX('Current RAP - 2024-25 Cycle'!$D:$D,MATCH('24-25 Projection - RAP Tendered'!$D77,'Current RAP - 2024-25 Cycle'!$C:$C,0),1)</f>
        <v>IGPM</v>
      </c>
      <c r="L77" s="32" t="s">
        <v>10</v>
      </c>
      <c r="M77" s="32" t="s">
        <v>10</v>
      </c>
      <c r="N77" s="81">
        <v>0</v>
      </c>
      <c r="O77" s="81">
        <v>0</v>
      </c>
      <c r="P77" s="69">
        <f>IFERROR(INDEX('Tendered, Ruling 920-2025'!$F$19:$F$31,MATCH($D77,'Tendered, Ruling 920-2025'!$C$19:$C$31,0))-INDEX('Tendered, Ruling 920-2025'!$D$19:$D$31,MATCH($D77,'Tendered, Ruling 920-2025'!$C$19:$C$31,0)),0)</f>
        <v>0</v>
      </c>
      <c r="Q77" s="32">
        <f>INDEX('Current RAP - 2024-25 Cycle'!$L:$L,MATCH('24-25 Projection - RAP Tendered'!$D77,'Current RAP - 2024-25 Cycle'!$C:$C,0),1)</f>
        <v>38415</v>
      </c>
      <c r="R77" s="32">
        <f>INDEX('Current RAP - 2024-25 Cycle'!$M:$M,MATCH('24-25 Projection - RAP Tendered'!$D77,'Current RAP - 2024-25 Cycle'!$C:$C,0),1)</f>
        <v>49372</v>
      </c>
      <c r="S77" s="29"/>
      <c r="T77" s="29" t="str">
        <f t="shared" si="346"/>
        <v>010/2005</v>
      </c>
      <c r="U77" s="36">
        <f t="shared" si="508"/>
        <v>152.15843857999997</v>
      </c>
      <c r="V77" s="36">
        <f t="shared" si="508"/>
        <v>152.15843857999997</v>
      </c>
      <c r="W77" s="36">
        <f t="shared" si="508"/>
        <v>152.15843857999997</v>
      </c>
      <c r="X77" s="36">
        <f t="shared" si="508"/>
        <v>152.15843857999997</v>
      </c>
      <c r="Y77" s="36">
        <f t="shared" si="508"/>
        <v>152.15843857999997</v>
      </c>
      <c r="Z77" s="36">
        <f t="shared" si="508"/>
        <v>152.15843857999997</v>
      </c>
      <c r="AA77" s="36">
        <f t="shared" si="508"/>
        <v>152.15843857999997</v>
      </c>
      <c r="AB77" s="36">
        <f t="shared" si="508"/>
        <v>152.15843857999997</v>
      </c>
      <c r="AC77" s="36">
        <f t="shared" si="508"/>
        <v>152.15843857999997</v>
      </c>
      <c r="AD77" s="36">
        <f t="shared" si="508"/>
        <v>152.15843857999997</v>
      </c>
      <c r="AE77" s="36">
        <f t="shared" si="508"/>
        <v>103.07507129612901</v>
      </c>
      <c r="AF77" s="36">
        <f t="shared" si="508"/>
        <v>0</v>
      </c>
      <c r="AG77" s="36">
        <f t="shared" si="508"/>
        <v>0</v>
      </c>
      <c r="AH77" s="36">
        <f t="shared" si="508"/>
        <v>0</v>
      </c>
      <c r="AI77" s="36">
        <f t="shared" si="508"/>
        <v>0</v>
      </c>
      <c r="AJ77" s="36">
        <f t="shared" si="508"/>
        <v>0</v>
      </c>
      <c r="AK77" s="36">
        <f t="shared" si="504"/>
        <v>0</v>
      </c>
      <c r="AL77" s="36">
        <f t="shared" si="504"/>
        <v>0</v>
      </c>
      <c r="AM77" s="36">
        <f t="shared" si="504"/>
        <v>0</v>
      </c>
      <c r="AN77" s="36">
        <f t="shared" si="504"/>
        <v>0</v>
      </c>
      <c r="AO77" s="36">
        <f t="shared" si="504"/>
        <v>0</v>
      </c>
      <c r="AP77" s="36">
        <f t="shared" si="504"/>
        <v>0</v>
      </c>
      <c r="AQ77" s="36">
        <f t="shared" si="504"/>
        <v>0</v>
      </c>
      <c r="AR77" s="36">
        <f t="shared" si="504"/>
        <v>0</v>
      </c>
      <c r="AS77" s="36">
        <f t="shared" si="504"/>
        <v>0</v>
      </c>
      <c r="AT77" s="36">
        <f t="shared" si="504"/>
        <v>0</v>
      </c>
      <c r="AU77" s="36">
        <f t="shared" si="504"/>
        <v>0</v>
      </c>
      <c r="AV77" s="36">
        <f t="shared" si="504"/>
        <v>0</v>
      </c>
      <c r="AW77" s="36">
        <f t="shared" si="504"/>
        <v>0</v>
      </c>
      <c r="AX77" s="36">
        <f t="shared" si="504"/>
        <v>0</v>
      </c>
      <c r="AY77" s="36">
        <f t="shared" si="504"/>
        <v>0</v>
      </c>
      <c r="AZ77" s="36">
        <f t="shared" si="455"/>
        <v>0</v>
      </c>
      <c r="BA77" s="36">
        <f t="shared" si="455"/>
        <v>0</v>
      </c>
      <c r="BB77" s="36">
        <f t="shared" si="455"/>
        <v>0</v>
      </c>
      <c r="BD77" s="29" t="str">
        <f t="shared" si="348"/>
        <v>010/2005</v>
      </c>
      <c r="BE77" s="36">
        <f t="shared" si="503"/>
        <v>38.039609644999999</v>
      </c>
      <c r="BF77" s="36">
        <f t="shared" si="503"/>
        <v>38.039609644999999</v>
      </c>
      <c r="BG77" s="36">
        <f t="shared" si="503"/>
        <v>38.039609644999999</v>
      </c>
      <c r="BH77" s="36">
        <f t="shared" si="503"/>
        <v>38.039609644999999</v>
      </c>
      <c r="BI77" s="36">
        <f t="shared" si="503"/>
        <v>38.039609644999999</v>
      </c>
      <c r="BJ77" s="36">
        <f t="shared" si="503"/>
        <v>38.039609644999999</v>
      </c>
      <c r="BK77" s="36">
        <f t="shared" si="503"/>
        <v>38.039609644999999</v>
      </c>
      <c r="BL77" s="36">
        <f t="shared" si="503"/>
        <v>38.039609644999999</v>
      </c>
      <c r="BM77" s="36">
        <f t="shared" si="503"/>
        <v>38.039609644999999</v>
      </c>
      <c r="BN77" s="36">
        <f t="shared" si="503"/>
        <v>38.039609644999999</v>
      </c>
      <c r="BO77" s="36">
        <f t="shared" si="503"/>
        <v>38.039609644999999</v>
      </c>
      <c r="BP77" s="36">
        <f t="shared" si="503"/>
        <v>38.039609644999999</v>
      </c>
      <c r="BQ77" s="36">
        <f t="shared" si="503"/>
        <v>38.039609644999999</v>
      </c>
      <c r="BR77" s="36">
        <f t="shared" si="503"/>
        <v>38.039609644999999</v>
      </c>
      <c r="BS77" s="36">
        <f t="shared" si="503"/>
        <v>38.039609644999999</v>
      </c>
      <c r="BT77" s="36">
        <f t="shared" si="503"/>
        <v>38.039609644999999</v>
      </c>
      <c r="BU77" s="36">
        <f t="shared" si="509"/>
        <v>38.039609644999999</v>
      </c>
      <c r="BV77" s="36">
        <f t="shared" si="509"/>
        <v>38.039609644999999</v>
      </c>
      <c r="BW77" s="36">
        <f t="shared" si="509"/>
        <v>38.039609644999999</v>
      </c>
      <c r="BX77" s="36">
        <f t="shared" si="509"/>
        <v>38.039609644999999</v>
      </c>
      <c r="BY77" s="36">
        <f t="shared" si="509"/>
        <v>38.039609644999999</v>
      </c>
      <c r="BZ77" s="36">
        <f t="shared" si="509"/>
        <v>38.039609644999999</v>
      </c>
      <c r="CA77" s="36">
        <f t="shared" si="509"/>
        <v>38.039609644999999</v>
      </c>
      <c r="CB77" s="36">
        <f t="shared" si="509"/>
        <v>38.039609644999999</v>
      </c>
      <c r="CC77" s="36">
        <f t="shared" si="509"/>
        <v>38.039609644999999</v>
      </c>
      <c r="CD77" s="36">
        <f t="shared" si="509"/>
        <v>38.039609644999999</v>
      </c>
      <c r="CE77" s="36">
        <f t="shared" si="509"/>
        <v>38.039609644999999</v>
      </c>
      <c r="CF77" s="36">
        <f t="shared" si="509"/>
        <v>38.039609644999999</v>
      </c>
      <c r="CG77" s="36">
        <f t="shared" si="509"/>
        <v>38.039609644999999</v>
      </c>
      <c r="CH77" s="36">
        <f t="shared" si="509"/>
        <v>38.039609644999999</v>
      </c>
      <c r="CI77" s="36">
        <f t="shared" si="509"/>
        <v>38.039609644999999</v>
      </c>
      <c r="CJ77" s="36">
        <f t="shared" si="509"/>
        <v>38.039609644999999</v>
      </c>
      <c r="CK77" s="36">
        <f t="shared" si="510"/>
        <v>38.039609644999999</v>
      </c>
      <c r="CL77" s="36">
        <f t="shared" si="510"/>
        <v>38.039609644999999</v>
      </c>
      <c r="CM77" s="36">
        <f t="shared" si="510"/>
        <v>38.039609644999999</v>
      </c>
      <c r="CN77" s="36">
        <f t="shared" si="510"/>
        <v>38.039609644999999</v>
      </c>
      <c r="CO77" s="36">
        <f t="shared" si="510"/>
        <v>38.039609644999999</v>
      </c>
      <c r="CP77" s="36">
        <f t="shared" si="510"/>
        <v>38.039609644999999</v>
      </c>
      <c r="CQ77" s="36">
        <f t="shared" si="510"/>
        <v>38.039609644999999</v>
      </c>
      <c r="CR77" s="36">
        <f t="shared" si="510"/>
        <v>38.039609644999999</v>
      </c>
      <c r="CS77" s="36">
        <f t="shared" si="510"/>
        <v>38.039609644999999</v>
      </c>
      <c r="CT77" s="36">
        <f t="shared" si="510"/>
        <v>38.039609644999999</v>
      </c>
      <c r="CU77" s="36">
        <f t="shared" si="510"/>
        <v>26.995852006129027</v>
      </c>
      <c r="CV77" s="36">
        <f t="shared" si="510"/>
        <v>0</v>
      </c>
      <c r="CW77" s="36">
        <f t="shared" si="510"/>
        <v>0</v>
      </c>
      <c r="CX77" s="36">
        <f t="shared" si="510"/>
        <v>0</v>
      </c>
      <c r="CY77" s="36">
        <f t="shared" si="510"/>
        <v>0</v>
      </c>
      <c r="CZ77" s="36">
        <f t="shared" si="505"/>
        <v>0</v>
      </c>
      <c r="DA77" s="36">
        <f t="shared" si="505"/>
        <v>0</v>
      </c>
      <c r="DB77" s="36">
        <f t="shared" si="505"/>
        <v>0</v>
      </c>
      <c r="DC77" s="36">
        <f t="shared" si="505"/>
        <v>0</v>
      </c>
      <c r="DD77" s="36">
        <f t="shared" si="505"/>
        <v>0</v>
      </c>
      <c r="DE77" s="36">
        <f t="shared" si="505"/>
        <v>0</v>
      </c>
      <c r="DF77" s="36">
        <f t="shared" si="505"/>
        <v>0</v>
      </c>
      <c r="DG77" s="36">
        <f t="shared" si="505"/>
        <v>0</v>
      </c>
      <c r="DH77" s="36">
        <f t="shared" si="505"/>
        <v>0</v>
      </c>
      <c r="DI77" s="36">
        <f t="shared" si="505"/>
        <v>0</v>
      </c>
      <c r="DJ77" s="36">
        <f t="shared" si="505"/>
        <v>0</v>
      </c>
      <c r="DK77" s="36">
        <f t="shared" si="505"/>
        <v>0</v>
      </c>
      <c r="DL77" s="36">
        <f t="shared" si="505"/>
        <v>0</v>
      </c>
      <c r="DM77" s="36">
        <f t="shared" si="505"/>
        <v>0</v>
      </c>
      <c r="DN77" s="36">
        <f t="shared" si="505"/>
        <v>0</v>
      </c>
      <c r="DO77" s="36">
        <f t="shared" si="505"/>
        <v>0</v>
      </c>
      <c r="DP77" s="36">
        <f t="shared" si="506"/>
        <v>0</v>
      </c>
      <c r="DQ77" s="36">
        <f t="shared" si="506"/>
        <v>0</v>
      </c>
      <c r="DR77" s="36">
        <f t="shared" si="512"/>
        <v>0</v>
      </c>
      <c r="DS77" s="36">
        <f t="shared" si="512"/>
        <v>0</v>
      </c>
      <c r="DT77" s="36">
        <f t="shared" si="512"/>
        <v>0</v>
      </c>
      <c r="DU77" s="36">
        <f t="shared" si="512"/>
        <v>0</v>
      </c>
      <c r="DV77" s="36">
        <f t="shared" si="512"/>
        <v>0</v>
      </c>
      <c r="DW77" s="36">
        <f t="shared" si="512"/>
        <v>0</v>
      </c>
      <c r="DX77" s="36">
        <f t="shared" si="512"/>
        <v>0</v>
      </c>
      <c r="DY77" s="36">
        <f t="shared" si="512"/>
        <v>0</v>
      </c>
      <c r="DZ77" s="36">
        <f t="shared" si="512"/>
        <v>0</v>
      </c>
      <c r="EA77" s="36">
        <f t="shared" si="512"/>
        <v>0</v>
      </c>
      <c r="EB77" s="36">
        <f t="shared" si="512"/>
        <v>0</v>
      </c>
      <c r="EC77" s="36">
        <f t="shared" si="512"/>
        <v>0</v>
      </c>
      <c r="ED77" s="36">
        <f t="shared" si="512"/>
        <v>0</v>
      </c>
      <c r="EE77" s="36">
        <f t="shared" si="513"/>
        <v>0</v>
      </c>
      <c r="EF77" s="36">
        <f t="shared" si="513"/>
        <v>0</v>
      </c>
      <c r="EG77" s="36">
        <f t="shared" si="513"/>
        <v>0</v>
      </c>
      <c r="EH77" s="36">
        <f t="shared" si="513"/>
        <v>0</v>
      </c>
      <c r="EI77" s="36">
        <f t="shared" si="513"/>
        <v>0</v>
      </c>
      <c r="EJ77" s="36">
        <f t="shared" si="502"/>
        <v>0</v>
      </c>
      <c r="EK77" s="36">
        <f t="shared" si="502"/>
        <v>0</v>
      </c>
      <c r="EL77" s="36">
        <f t="shared" si="502"/>
        <v>0</v>
      </c>
      <c r="EM77" s="36">
        <f t="shared" si="502"/>
        <v>0</v>
      </c>
      <c r="EN77" s="36">
        <f t="shared" si="502"/>
        <v>0</v>
      </c>
      <c r="EO77" s="36">
        <f t="shared" si="502"/>
        <v>0</v>
      </c>
      <c r="EP77" s="36">
        <f t="shared" si="502"/>
        <v>0</v>
      </c>
      <c r="EQ77" s="36">
        <f t="shared" si="502"/>
        <v>0</v>
      </c>
      <c r="ER77" s="36">
        <f t="shared" si="502"/>
        <v>0</v>
      </c>
      <c r="ES77" s="36">
        <f t="shared" si="502"/>
        <v>0</v>
      </c>
      <c r="ET77" s="36">
        <f t="shared" si="502"/>
        <v>0</v>
      </c>
      <c r="EU77" s="36">
        <f>SUMIFS($GM77:$WE77,$GM$29:$WE$29,EU$29)</f>
        <v>0</v>
      </c>
      <c r="EV77" s="36">
        <f>SUMIFS($GM77:$WE77,$GM$29:$WE$29,EV$29)</f>
        <v>0</v>
      </c>
      <c r="EW77" s="36">
        <f>SUMIFS($GM77:$WE77,$GM$29:$WE$29,EW$29)</f>
        <v>0</v>
      </c>
      <c r="EX77" s="36">
        <f>SUMIFS($GM77:$WE77,$GM$29:$WE$29,EX$29)</f>
        <v>0</v>
      </c>
      <c r="EY77" s="36">
        <f>SUMIFS($GM77:$WE77,$GM$29:$WE$29,EY$29)</f>
        <v>0</v>
      </c>
      <c r="EZ77" s="36">
        <f t="shared" ref="EZ77:FI87" si="541">SUMIFS($GM77:$WE77,$GM$29:$WE$29,EZ$29)</f>
        <v>0</v>
      </c>
      <c r="FA77" s="36">
        <f t="shared" si="541"/>
        <v>0</v>
      </c>
      <c r="FB77" s="36">
        <f t="shared" si="541"/>
        <v>0</v>
      </c>
      <c r="FC77" s="36">
        <f t="shared" si="541"/>
        <v>0</v>
      </c>
      <c r="FD77" s="36">
        <f t="shared" si="541"/>
        <v>0</v>
      </c>
      <c r="FE77" s="36">
        <f t="shared" si="541"/>
        <v>0</v>
      </c>
      <c r="FF77" s="36">
        <f t="shared" si="541"/>
        <v>0</v>
      </c>
      <c r="FG77" s="36">
        <f t="shared" si="541"/>
        <v>0</v>
      </c>
      <c r="FH77" s="36">
        <f t="shared" si="541"/>
        <v>0</v>
      </c>
      <c r="FI77" s="36">
        <f t="shared" si="541"/>
        <v>0</v>
      </c>
      <c r="FJ77" s="36">
        <f t="shared" ref="FJ77:FS87" si="542">SUMIFS($GM77:$WE77,$GM$29:$WE$29,FJ$29)</f>
        <v>0</v>
      </c>
      <c r="FK77" s="36">
        <f t="shared" si="542"/>
        <v>0</v>
      </c>
      <c r="FL77" s="36">
        <f t="shared" si="542"/>
        <v>0</v>
      </c>
      <c r="FM77" s="36">
        <f t="shared" si="542"/>
        <v>0</v>
      </c>
      <c r="FN77" s="36">
        <f t="shared" si="542"/>
        <v>0</v>
      </c>
      <c r="FO77" s="36">
        <f t="shared" si="542"/>
        <v>0</v>
      </c>
      <c r="FP77" s="36">
        <f t="shared" si="542"/>
        <v>0</v>
      </c>
      <c r="FQ77" s="36">
        <f t="shared" si="542"/>
        <v>0</v>
      </c>
      <c r="FR77" s="36">
        <f t="shared" si="542"/>
        <v>0</v>
      </c>
      <c r="FS77" s="36">
        <f t="shared" si="542"/>
        <v>0</v>
      </c>
      <c r="FT77" s="36">
        <f t="shared" ref="FT77:GA87" si="543">SUMIFS($GM77:$WE77,$GM$29:$WE$29,FT$29)</f>
        <v>0</v>
      </c>
      <c r="FU77" s="36">
        <f t="shared" si="543"/>
        <v>0</v>
      </c>
      <c r="FV77" s="36">
        <f t="shared" si="543"/>
        <v>0</v>
      </c>
      <c r="FW77" s="36">
        <f t="shared" si="543"/>
        <v>0</v>
      </c>
      <c r="FX77" s="36">
        <f t="shared" si="543"/>
        <v>0</v>
      </c>
      <c r="FY77" s="36">
        <f t="shared" si="543"/>
        <v>0</v>
      </c>
      <c r="FZ77" s="36">
        <f t="shared" si="543"/>
        <v>0</v>
      </c>
      <c r="GA77" s="36">
        <f t="shared" si="543"/>
        <v>0</v>
      </c>
      <c r="GB77" s="36">
        <f t="shared" si="501"/>
        <v>0</v>
      </c>
      <c r="GC77" s="36">
        <f t="shared" si="501"/>
        <v>0</v>
      </c>
      <c r="GD77" s="36">
        <f t="shared" si="501"/>
        <v>0</v>
      </c>
      <c r="GE77" s="36">
        <f t="shared" si="501"/>
        <v>0</v>
      </c>
      <c r="GF77" s="36">
        <f t="shared" si="501"/>
        <v>0</v>
      </c>
      <c r="GG77" s="36">
        <f t="shared" si="501"/>
        <v>0</v>
      </c>
      <c r="GH77" s="36">
        <f t="shared" si="501"/>
        <v>0</v>
      </c>
      <c r="GI77" s="36">
        <f t="shared" si="501"/>
        <v>0</v>
      </c>
      <c r="GJ77" s="36">
        <f t="shared" si="501"/>
        <v>0</v>
      </c>
      <c r="GL77" s="29" t="str">
        <f t="shared" si="350"/>
        <v>010/2005</v>
      </c>
      <c r="GM77" s="263">
        <f t="shared" si="507"/>
        <v>12.679869881666665</v>
      </c>
      <c r="GN77" s="263">
        <f t="shared" si="507"/>
        <v>12.679869881666665</v>
      </c>
      <c r="GO77" s="263">
        <f t="shared" si="507"/>
        <v>12.679869881666665</v>
      </c>
      <c r="GP77" s="263">
        <f t="shared" si="507"/>
        <v>12.679869881666665</v>
      </c>
      <c r="GQ77" s="263">
        <f t="shared" si="507"/>
        <v>12.679869881666665</v>
      </c>
      <c r="GR77" s="263">
        <f t="shared" si="507"/>
        <v>12.679869881666665</v>
      </c>
      <c r="GS77" s="263">
        <f t="shared" si="507"/>
        <v>12.679869881666665</v>
      </c>
      <c r="GT77" s="263">
        <f t="shared" si="507"/>
        <v>12.679869881666665</v>
      </c>
      <c r="GU77" s="263">
        <f t="shared" si="507"/>
        <v>12.679869881666665</v>
      </c>
      <c r="GV77" s="263">
        <f t="shared" si="507"/>
        <v>12.679869881666665</v>
      </c>
      <c r="GW77" s="263">
        <f t="shared" si="507"/>
        <v>12.679869881666665</v>
      </c>
      <c r="GX77" s="263">
        <f t="shared" si="507"/>
        <v>12.679869881666665</v>
      </c>
      <c r="GY77" s="471">
        <f t="shared" si="538"/>
        <v>12.679869881666665</v>
      </c>
      <c r="GZ77" s="471">
        <f t="shared" si="538"/>
        <v>12.679869881666665</v>
      </c>
      <c r="HA77" s="471">
        <f t="shared" si="538"/>
        <v>12.679869881666665</v>
      </c>
      <c r="HB77" s="471">
        <f t="shared" si="538"/>
        <v>12.679869881666665</v>
      </c>
      <c r="HC77" s="471">
        <f t="shared" si="538"/>
        <v>12.679869881666665</v>
      </c>
      <c r="HD77" s="471">
        <f t="shared" si="538"/>
        <v>12.679869881666665</v>
      </c>
      <c r="HE77" s="471">
        <f t="shared" si="538"/>
        <v>12.679869881666665</v>
      </c>
      <c r="HF77" s="471">
        <f t="shared" si="538"/>
        <v>12.679869881666665</v>
      </c>
      <c r="HG77" s="471">
        <f t="shared" si="538"/>
        <v>12.679869881666665</v>
      </c>
      <c r="HH77" s="471">
        <f t="shared" si="538"/>
        <v>12.679869881666665</v>
      </c>
      <c r="HI77" s="471">
        <f t="shared" si="538"/>
        <v>12.679869881666665</v>
      </c>
      <c r="HJ77" s="471">
        <f t="shared" si="538"/>
        <v>12.679869881666665</v>
      </c>
      <c r="HK77" s="471">
        <f t="shared" si="538"/>
        <v>12.679869881666665</v>
      </c>
      <c r="HL77" s="471">
        <f t="shared" si="538"/>
        <v>12.679869881666665</v>
      </c>
      <c r="HM77" s="471">
        <f t="shared" si="538"/>
        <v>12.679869881666665</v>
      </c>
      <c r="HN77" s="471">
        <f t="shared" si="538"/>
        <v>12.679869881666665</v>
      </c>
      <c r="HO77" s="471">
        <f t="shared" si="539"/>
        <v>12.679869881666665</v>
      </c>
      <c r="HP77" s="471">
        <f t="shared" si="539"/>
        <v>12.679869881666665</v>
      </c>
      <c r="HQ77" s="471">
        <f t="shared" si="539"/>
        <v>12.679869881666665</v>
      </c>
      <c r="HR77" s="471">
        <f t="shared" si="539"/>
        <v>12.679869881666665</v>
      </c>
      <c r="HS77" s="471">
        <f t="shared" si="539"/>
        <v>12.679869881666665</v>
      </c>
      <c r="HT77" s="471">
        <f t="shared" si="539"/>
        <v>12.679869881666665</v>
      </c>
      <c r="HU77" s="471">
        <f t="shared" si="539"/>
        <v>12.679869881666665</v>
      </c>
      <c r="HV77" s="471">
        <f t="shared" si="539"/>
        <v>12.679869881666665</v>
      </c>
      <c r="HW77" s="471">
        <f t="shared" si="539"/>
        <v>12.679869881666665</v>
      </c>
      <c r="HX77" s="471">
        <f t="shared" si="539"/>
        <v>12.679869881666665</v>
      </c>
      <c r="HY77" s="471">
        <f t="shared" si="539"/>
        <v>12.679869881666665</v>
      </c>
      <c r="HZ77" s="471">
        <f t="shared" si="539"/>
        <v>12.679869881666665</v>
      </c>
      <c r="IA77" s="471">
        <f t="shared" si="539"/>
        <v>12.679869881666665</v>
      </c>
      <c r="IB77" s="471">
        <f t="shared" si="539"/>
        <v>12.679869881666665</v>
      </c>
      <c r="IC77" s="471">
        <f t="shared" si="539"/>
        <v>12.679869881666665</v>
      </c>
      <c r="ID77" s="471">
        <f t="shared" si="515"/>
        <v>12.679869881666665</v>
      </c>
      <c r="IE77" s="471">
        <f t="shared" si="515"/>
        <v>12.679869881666665</v>
      </c>
      <c r="IF77" s="471">
        <f t="shared" si="515"/>
        <v>12.679869881666665</v>
      </c>
      <c r="IG77" s="471">
        <f t="shared" si="515"/>
        <v>12.679869881666665</v>
      </c>
      <c r="IH77" s="471">
        <f t="shared" si="515"/>
        <v>12.679869881666665</v>
      </c>
      <c r="II77" s="471">
        <f t="shared" si="515"/>
        <v>12.679869881666665</v>
      </c>
      <c r="IJ77" s="471">
        <f t="shared" si="515"/>
        <v>12.679869881666665</v>
      </c>
      <c r="IK77" s="471">
        <f t="shared" si="515"/>
        <v>12.679869881666665</v>
      </c>
      <c r="IL77" s="471">
        <f t="shared" si="515"/>
        <v>12.679869881666665</v>
      </c>
      <c r="IM77" s="471">
        <f t="shared" si="515"/>
        <v>12.679869881666665</v>
      </c>
      <c r="IN77" s="471">
        <f t="shared" si="515"/>
        <v>12.679869881666665</v>
      </c>
      <c r="IO77" s="471">
        <f t="shared" si="515"/>
        <v>12.679869881666665</v>
      </c>
      <c r="IP77" s="471">
        <f t="shared" si="515"/>
        <v>12.679869881666665</v>
      </c>
      <c r="IQ77" s="471">
        <f t="shared" si="515"/>
        <v>12.679869881666665</v>
      </c>
      <c r="IR77" s="471">
        <f t="shared" si="515"/>
        <v>12.679869881666665</v>
      </c>
      <c r="IS77" s="471">
        <f t="shared" si="515"/>
        <v>12.679869881666665</v>
      </c>
      <c r="IT77" s="471">
        <f t="shared" si="516"/>
        <v>12.679869881666665</v>
      </c>
      <c r="IU77" s="471">
        <f t="shared" si="516"/>
        <v>12.679869881666665</v>
      </c>
      <c r="IV77" s="471">
        <f t="shared" si="516"/>
        <v>12.679869881666665</v>
      </c>
      <c r="IW77" s="471">
        <f t="shared" si="516"/>
        <v>12.679869881666665</v>
      </c>
      <c r="IX77" s="471">
        <f t="shared" si="516"/>
        <v>12.679869881666665</v>
      </c>
      <c r="IY77" s="471">
        <f t="shared" si="516"/>
        <v>12.679869881666665</v>
      </c>
      <c r="IZ77" s="471">
        <f t="shared" si="516"/>
        <v>12.679869881666665</v>
      </c>
      <c r="JA77" s="471">
        <f t="shared" si="516"/>
        <v>12.679869881666665</v>
      </c>
      <c r="JB77" s="471">
        <f t="shared" si="516"/>
        <v>12.679869881666665</v>
      </c>
      <c r="JC77" s="471">
        <f t="shared" si="516"/>
        <v>12.679869881666665</v>
      </c>
      <c r="JD77" s="471">
        <f t="shared" si="516"/>
        <v>12.679869881666665</v>
      </c>
      <c r="JE77" s="471">
        <f t="shared" si="516"/>
        <v>12.679869881666665</v>
      </c>
      <c r="JF77" s="471">
        <f t="shared" si="516"/>
        <v>12.679869881666665</v>
      </c>
      <c r="JG77" s="471">
        <f t="shared" si="516"/>
        <v>12.679869881666665</v>
      </c>
      <c r="JH77" s="471">
        <f t="shared" si="516"/>
        <v>12.679869881666665</v>
      </c>
      <c r="JI77" s="471">
        <f t="shared" si="516"/>
        <v>12.679869881666665</v>
      </c>
      <c r="JJ77" s="471">
        <f t="shared" si="517"/>
        <v>12.679869881666665</v>
      </c>
      <c r="JK77" s="471">
        <f t="shared" si="517"/>
        <v>12.679869881666665</v>
      </c>
      <c r="JL77" s="471">
        <f t="shared" si="517"/>
        <v>12.679869881666665</v>
      </c>
      <c r="JM77" s="471">
        <f t="shared" si="517"/>
        <v>12.679869881666665</v>
      </c>
      <c r="JN77" s="471">
        <f t="shared" si="517"/>
        <v>12.679869881666665</v>
      </c>
      <c r="JO77" s="471">
        <f t="shared" si="517"/>
        <v>12.679869881666665</v>
      </c>
      <c r="JP77" s="471">
        <f t="shared" si="517"/>
        <v>12.679869881666665</v>
      </c>
      <c r="JQ77" s="471">
        <f t="shared" si="517"/>
        <v>12.679869881666665</v>
      </c>
      <c r="JR77" s="471">
        <f t="shared" si="517"/>
        <v>12.679869881666665</v>
      </c>
      <c r="JS77" s="471">
        <f t="shared" si="517"/>
        <v>12.679869881666665</v>
      </c>
      <c r="JT77" s="471">
        <f t="shared" si="517"/>
        <v>12.679869881666665</v>
      </c>
      <c r="JU77" s="471">
        <f t="shared" si="517"/>
        <v>12.679869881666665</v>
      </c>
      <c r="JV77" s="471">
        <f t="shared" si="517"/>
        <v>12.679869881666665</v>
      </c>
      <c r="JW77" s="471">
        <f t="shared" si="517"/>
        <v>12.679869881666665</v>
      </c>
      <c r="JX77" s="471">
        <f t="shared" si="517"/>
        <v>12.679869881666665</v>
      </c>
      <c r="JY77" s="471">
        <f t="shared" si="517"/>
        <v>12.679869881666665</v>
      </c>
      <c r="JZ77" s="471">
        <f t="shared" si="518"/>
        <v>12.679869881666665</v>
      </c>
      <c r="KA77" s="471">
        <f t="shared" si="518"/>
        <v>12.679869881666665</v>
      </c>
      <c r="KB77" s="471">
        <f t="shared" si="518"/>
        <v>12.679869881666665</v>
      </c>
      <c r="KC77" s="471">
        <f t="shared" si="518"/>
        <v>12.679869881666665</v>
      </c>
      <c r="KD77" s="471">
        <f t="shared" si="518"/>
        <v>12.679869881666665</v>
      </c>
      <c r="KE77" s="471">
        <f t="shared" si="518"/>
        <v>12.679869881666665</v>
      </c>
      <c r="KF77" s="471">
        <f t="shared" si="518"/>
        <v>12.679869881666665</v>
      </c>
      <c r="KG77" s="471">
        <f t="shared" si="518"/>
        <v>12.679869881666665</v>
      </c>
      <c r="KH77" s="471">
        <f t="shared" si="518"/>
        <v>12.679869881666665</v>
      </c>
      <c r="KI77" s="471">
        <f t="shared" si="518"/>
        <v>12.679869881666665</v>
      </c>
      <c r="KJ77" s="471">
        <f t="shared" si="518"/>
        <v>12.679869881666665</v>
      </c>
      <c r="KK77" s="471">
        <f t="shared" si="518"/>
        <v>12.679869881666665</v>
      </c>
      <c r="KL77" s="471">
        <f t="shared" si="518"/>
        <v>12.679869881666665</v>
      </c>
      <c r="KM77" s="471">
        <f t="shared" si="518"/>
        <v>12.679869881666665</v>
      </c>
      <c r="KN77" s="471">
        <f t="shared" si="518"/>
        <v>12.679869881666665</v>
      </c>
      <c r="KO77" s="471">
        <f t="shared" si="518"/>
        <v>12.679869881666665</v>
      </c>
      <c r="KP77" s="471">
        <f t="shared" si="519"/>
        <v>12.679869881666665</v>
      </c>
      <c r="KQ77" s="471">
        <f t="shared" si="519"/>
        <v>12.679869881666665</v>
      </c>
      <c r="KR77" s="471">
        <f t="shared" si="519"/>
        <v>12.679869881666665</v>
      </c>
      <c r="KS77" s="471">
        <f t="shared" si="519"/>
        <v>12.679869881666665</v>
      </c>
      <c r="KT77" s="471">
        <f t="shared" si="519"/>
        <v>12.679869881666665</v>
      </c>
      <c r="KU77" s="471">
        <f t="shared" si="519"/>
        <v>12.679869881666665</v>
      </c>
      <c r="KV77" s="471">
        <f t="shared" si="519"/>
        <v>12.679869881666665</v>
      </c>
      <c r="KW77" s="471">
        <f t="shared" si="519"/>
        <v>12.679869881666665</v>
      </c>
      <c r="KX77" s="471">
        <f t="shared" si="519"/>
        <v>12.679869881666665</v>
      </c>
      <c r="KY77" s="471">
        <f t="shared" si="519"/>
        <v>12.679869881666665</v>
      </c>
      <c r="KZ77" s="471">
        <f t="shared" si="519"/>
        <v>12.679869881666665</v>
      </c>
      <c r="LA77" s="471">
        <f t="shared" si="519"/>
        <v>12.679869881666665</v>
      </c>
      <c r="LB77" s="471">
        <f t="shared" si="519"/>
        <v>12.679869881666665</v>
      </c>
      <c r="LC77" s="471">
        <f t="shared" si="519"/>
        <v>12.679869881666665</v>
      </c>
      <c r="LD77" s="471">
        <f t="shared" si="519"/>
        <v>12.679869881666665</v>
      </c>
      <c r="LE77" s="471">
        <f t="shared" si="519"/>
        <v>12.679869881666665</v>
      </c>
      <c r="LF77" s="471">
        <f t="shared" si="520"/>
        <v>12.679869881666665</v>
      </c>
      <c r="LG77" s="471">
        <f t="shared" si="520"/>
        <v>12.679869881666665</v>
      </c>
      <c r="LH77" s="471">
        <f t="shared" si="520"/>
        <v>12.679869881666665</v>
      </c>
      <c r="LI77" s="471">
        <f t="shared" si="520"/>
        <v>12.679869881666665</v>
      </c>
      <c r="LJ77" s="471">
        <f t="shared" si="520"/>
        <v>12.679869881666665</v>
      </c>
      <c r="LK77" s="471">
        <f t="shared" si="520"/>
        <v>1.6361122427956987</v>
      </c>
      <c r="LL77" s="471">
        <f t="shared" si="520"/>
        <v>0</v>
      </c>
      <c r="LM77" s="471">
        <f t="shared" si="520"/>
        <v>0</v>
      </c>
      <c r="LN77" s="471">
        <f t="shared" si="520"/>
        <v>0</v>
      </c>
      <c r="LO77" s="471">
        <f t="shared" si="520"/>
        <v>0</v>
      </c>
      <c r="LP77" s="471">
        <f t="shared" si="520"/>
        <v>0</v>
      </c>
      <c r="LQ77" s="471">
        <f t="shared" si="520"/>
        <v>0</v>
      </c>
      <c r="LR77" s="471">
        <f t="shared" si="520"/>
        <v>0</v>
      </c>
      <c r="LS77" s="471">
        <f t="shared" si="520"/>
        <v>0</v>
      </c>
      <c r="LT77" s="471">
        <f t="shared" si="520"/>
        <v>0</v>
      </c>
      <c r="LU77" s="471">
        <f t="shared" si="520"/>
        <v>0</v>
      </c>
      <c r="LV77" s="471">
        <f t="shared" si="521"/>
        <v>0</v>
      </c>
      <c r="LW77" s="471">
        <f t="shared" si="521"/>
        <v>0</v>
      </c>
      <c r="LX77" s="471">
        <f t="shared" si="521"/>
        <v>0</v>
      </c>
      <c r="LY77" s="471">
        <f t="shared" si="521"/>
        <v>0</v>
      </c>
      <c r="LZ77" s="471">
        <f t="shared" si="521"/>
        <v>0</v>
      </c>
      <c r="MA77" s="471">
        <f t="shared" si="521"/>
        <v>0</v>
      </c>
      <c r="MB77" s="471">
        <f t="shared" si="521"/>
        <v>0</v>
      </c>
      <c r="MC77" s="471">
        <f t="shared" si="521"/>
        <v>0</v>
      </c>
      <c r="MD77" s="471">
        <f t="shared" si="521"/>
        <v>0</v>
      </c>
      <c r="ME77" s="471">
        <f t="shared" si="521"/>
        <v>0</v>
      </c>
      <c r="MF77" s="471">
        <f t="shared" si="521"/>
        <v>0</v>
      </c>
      <c r="MG77" s="471">
        <f t="shared" si="521"/>
        <v>0</v>
      </c>
      <c r="MH77" s="471">
        <f t="shared" si="521"/>
        <v>0</v>
      </c>
      <c r="MI77" s="471">
        <f t="shared" si="521"/>
        <v>0</v>
      </c>
      <c r="MJ77" s="471">
        <f t="shared" si="521"/>
        <v>0</v>
      </c>
      <c r="MK77" s="471">
        <f t="shared" si="521"/>
        <v>0</v>
      </c>
      <c r="ML77" s="471">
        <f t="shared" si="522"/>
        <v>0</v>
      </c>
      <c r="MM77" s="471">
        <f t="shared" si="522"/>
        <v>0</v>
      </c>
      <c r="MN77" s="471">
        <f t="shared" si="522"/>
        <v>0</v>
      </c>
      <c r="MO77" s="471">
        <f t="shared" si="522"/>
        <v>0</v>
      </c>
      <c r="MP77" s="471">
        <f t="shared" si="522"/>
        <v>0</v>
      </c>
      <c r="MQ77" s="471">
        <f t="shared" si="522"/>
        <v>0</v>
      </c>
      <c r="MR77" s="471">
        <f t="shared" si="522"/>
        <v>0</v>
      </c>
      <c r="MS77" s="471">
        <f t="shared" si="522"/>
        <v>0</v>
      </c>
      <c r="MT77" s="471">
        <f t="shared" si="522"/>
        <v>0</v>
      </c>
      <c r="MU77" s="471">
        <f t="shared" si="522"/>
        <v>0</v>
      </c>
      <c r="MV77" s="471">
        <f t="shared" si="522"/>
        <v>0</v>
      </c>
      <c r="MW77" s="471">
        <f t="shared" si="522"/>
        <v>0</v>
      </c>
      <c r="MX77" s="471">
        <f t="shared" si="522"/>
        <v>0</v>
      </c>
      <c r="MY77" s="471">
        <f t="shared" si="522"/>
        <v>0</v>
      </c>
      <c r="MZ77" s="471">
        <f t="shared" si="522"/>
        <v>0</v>
      </c>
      <c r="NA77" s="471">
        <f t="shared" si="522"/>
        <v>0</v>
      </c>
      <c r="NB77" s="471">
        <f t="shared" si="523"/>
        <v>0</v>
      </c>
      <c r="NC77" s="471">
        <f t="shared" si="523"/>
        <v>0</v>
      </c>
      <c r="ND77" s="471">
        <f t="shared" si="523"/>
        <v>0</v>
      </c>
      <c r="NE77" s="471">
        <f t="shared" si="523"/>
        <v>0</v>
      </c>
      <c r="NF77" s="471">
        <f t="shared" si="523"/>
        <v>0</v>
      </c>
      <c r="NG77" s="471">
        <f t="shared" si="523"/>
        <v>0</v>
      </c>
      <c r="NH77" s="471">
        <f t="shared" si="523"/>
        <v>0</v>
      </c>
      <c r="NI77" s="471">
        <f t="shared" si="523"/>
        <v>0</v>
      </c>
      <c r="NJ77" s="471">
        <f t="shared" si="523"/>
        <v>0</v>
      </c>
      <c r="NK77" s="471">
        <f t="shared" si="523"/>
        <v>0</v>
      </c>
      <c r="NL77" s="471">
        <f t="shared" si="523"/>
        <v>0</v>
      </c>
      <c r="NM77" s="471">
        <f t="shared" si="523"/>
        <v>0</v>
      </c>
      <c r="NN77" s="471">
        <f t="shared" si="523"/>
        <v>0</v>
      </c>
      <c r="NO77" s="471">
        <f t="shared" si="523"/>
        <v>0</v>
      </c>
      <c r="NP77" s="471">
        <f t="shared" si="523"/>
        <v>0</v>
      </c>
      <c r="NQ77" s="471">
        <f t="shared" si="523"/>
        <v>0</v>
      </c>
      <c r="NR77" s="471">
        <f t="shared" si="524"/>
        <v>0</v>
      </c>
      <c r="NS77" s="471">
        <f t="shared" si="524"/>
        <v>0</v>
      </c>
      <c r="NT77" s="471">
        <f t="shared" si="524"/>
        <v>0</v>
      </c>
      <c r="NU77" s="471">
        <f t="shared" si="524"/>
        <v>0</v>
      </c>
      <c r="NV77" s="471">
        <f t="shared" si="524"/>
        <v>0</v>
      </c>
      <c r="NW77" s="471">
        <f t="shared" si="524"/>
        <v>0</v>
      </c>
      <c r="NX77" s="471">
        <f t="shared" si="524"/>
        <v>0</v>
      </c>
      <c r="NY77" s="471">
        <f t="shared" si="524"/>
        <v>0</v>
      </c>
      <c r="NZ77" s="471">
        <f t="shared" si="524"/>
        <v>0</v>
      </c>
      <c r="OA77" s="471">
        <f t="shared" si="524"/>
        <v>0</v>
      </c>
      <c r="OB77" s="471">
        <f t="shared" si="524"/>
        <v>0</v>
      </c>
      <c r="OC77" s="471">
        <f t="shared" si="524"/>
        <v>0</v>
      </c>
      <c r="OD77" s="471">
        <f t="shared" si="524"/>
        <v>0</v>
      </c>
      <c r="OE77" s="471">
        <f t="shared" si="524"/>
        <v>0</v>
      </c>
      <c r="OF77" s="471">
        <f t="shared" si="524"/>
        <v>0</v>
      </c>
      <c r="OG77" s="471">
        <f t="shared" si="524"/>
        <v>0</v>
      </c>
      <c r="OH77" s="471">
        <f t="shared" si="525"/>
        <v>0</v>
      </c>
      <c r="OI77" s="471">
        <f t="shared" si="525"/>
        <v>0</v>
      </c>
      <c r="OJ77" s="471">
        <f t="shared" si="525"/>
        <v>0</v>
      </c>
      <c r="OK77" s="471">
        <f t="shared" si="525"/>
        <v>0</v>
      </c>
      <c r="OL77" s="471">
        <f t="shared" si="525"/>
        <v>0</v>
      </c>
      <c r="OM77" s="471">
        <f t="shared" si="525"/>
        <v>0</v>
      </c>
      <c r="ON77" s="471">
        <f t="shared" si="525"/>
        <v>0</v>
      </c>
      <c r="OO77" s="471">
        <f t="shared" si="525"/>
        <v>0</v>
      </c>
      <c r="OP77" s="471">
        <f t="shared" si="525"/>
        <v>0</v>
      </c>
      <c r="OQ77" s="471">
        <f t="shared" si="525"/>
        <v>0</v>
      </c>
      <c r="OR77" s="471">
        <f t="shared" si="525"/>
        <v>0</v>
      </c>
      <c r="OS77" s="471">
        <f t="shared" si="525"/>
        <v>0</v>
      </c>
      <c r="OT77" s="471">
        <f t="shared" si="525"/>
        <v>0</v>
      </c>
      <c r="OU77" s="471">
        <f t="shared" si="525"/>
        <v>0</v>
      </c>
      <c r="OV77" s="471">
        <f t="shared" si="525"/>
        <v>0</v>
      </c>
      <c r="OW77" s="471">
        <f t="shared" si="525"/>
        <v>0</v>
      </c>
      <c r="OX77" s="471">
        <f t="shared" si="526"/>
        <v>0</v>
      </c>
      <c r="OY77" s="471">
        <f t="shared" si="526"/>
        <v>0</v>
      </c>
      <c r="OZ77" s="471">
        <f t="shared" si="526"/>
        <v>0</v>
      </c>
      <c r="PA77" s="471">
        <f t="shared" si="526"/>
        <v>0</v>
      </c>
      <c r="PB77" s="471">
        <f t="shared" si="526"/>
        <v>0</v>
      </c>
      <c r="PC77" s="471">
        <f t="shared" si="526"/>
        <v>0</v>
      </c>
      <c r="PD77" s="471">
        <f t="shared" si="526"/>
        <v>0</v>
      </c>
      <c r="PE77" s="471">
        <f t="shared" si="526"/>
        <v>0</v>
      </c>
      <c r="PF77" s="471">
        <f t="shared" si="526"/>
        <v>0</v>
      </c>
      <c r="PG77" s="471">
        <f t="shared" si="526"/>
        <v>0</v>
      </c>
      <c r="PH77" s="471">
        <f t="shared" si="526"/>
        <v>0</v>
      </c>
      <c r="PI77" s="471">
        <f t="shared" si="526"/>
        <v>0</v>
      </c>
      <c r="PJ77" s="471">
        <f t="shared" si="526"/>
        <v>0</v>
      </c>
      <c r="PK77" s="471">
        <f t="shared" si="526"/>
        <v>0</v>
      </c>
      <c r="PL77" s="471">
        <f t="shared" si="526"/>
        <v>0</v>
      </c>
      <c r="PM77" s="471">
        <f t="shared" si="526"/>
        <v>0</v>
      </c>
      <c r="PN77" s="471">
        <f t="shared" si="527"/>
        <v>0</v>
      </c>
      <c r="PO77" s="471">
        <f t="shared" si="527"/>
        <v>0</v>
      </c>
      <c r="PP77" s="471">
        <f t="shared" si="527"/>
        <v>0</v>
      </c>
      <c r="PQ77" s="471">
        <f t="shared" si="527"/>
        <v>0</v>
      </c>
      <c r="PR77" s="471">
        <f t="shared" si="527"/>
        <v>0</v>
      </c>
      <c r="PS77" s="471">
        <f t="shared" si="527"/>
        <v>0</v>
      </c>
      <c r="PT77" s="471">
        <f t="shared" si="527"/>
        <v>0</v>
      </c>
      <c r="PU77" s="471">
        <f t="shared" si="527"/>
        <v>0</v>
      </c>
      <c r="PV77" s="471">
        <f t="shared" si="527"/>
        <v>0</v>
      </c>
      <c r="PW77" s="471">
        <f t="shared" si="527"/>
        <v>0</v>
      </c>
      <c r="PX77" s="471">
        <f t="shared" si="527"/>
        <v>0</v>
      </c>
      <c r="PY77" s="471">
        <f t="shared" si="527"/>
        <v>0</v>
      </c>
      <c r="PZ77" s="471">
        <f t="shared" si="527"/>
        <v>0</v>
      </c>
      <c r="QA77" s="471">
        <f t="shared" si="527"/>
        <v>0</v>
      </c>
      <c r="QB77" s="471">
        <f t="shared" si="527"/>
        <v>0</v>
      </c>
      <c r="QC77" s="471">
        <f t="shared" si="527"/>
        <v>0</v>
      </c>
      <c r="QD77" s="471">
        <f t="shared" si="528"/>
        <v>0</v>
      </c>
      <c r="QE77" s="471">
        <f t="shared" si="528"/>
        <v>0</v>
      </c>
      <c r="QF77" s="471">
        <f t="shared" si="528"/>
        <v>0</v>
      </c>
      <c r="QG77" s="471">
        <f t="shared" si="528"/>
        <v>0</v>
      </c>
      <c r="QH77" s="471">
        <f t="shared" si="528"/>
        <v>0</v>
      </c>
      <c r="QI77" s="471">
        <f t="shared" si="528"/>
        <v>0</v>
      </c>
      <c r="QJ77" s="471">
        <f t="shared" si="528"/>
        <v>0</v>
      </c>
      <c r="QK77" s="471">
        <f t="shared" si="528"/>
        <v>0</v>
      </c>
      <c r="QL77" s="471">
        <f t="shared" si="528"/>
        <v>0</v>
      </c>
      <c r="QM77" s="471">
        <f t="shared" si="528"/>
        <v>0</v>
      </c>
      <c r="QN77" s="471">
        <f t="shared" si="528"/>
        <v>0</v>
      </c>
      <c r="QO77" s="471">
        <f t="shared" si="528"/>
        <v>0</v>
      </c>
      <c r="QP77" s="471">
        <f t="shared" si="528"/>
        <v>0</v>
      </c>
      <c r="QQ77" s="471">
        <f t="shared" si="528"/>
        <v>0</v>
      </c>
      <c r="QR77" s="471">
        <f t="shared" si="528"/>
        <v>0</v>
      </c>
      <c r="QS77" s="471">
        <f t="shared" si="528"/>
        <v>0</v>
      </c>
      <c r="QT77" s="471">
        <f t="shared" si="529"/>
        <v>0</v>
      </c>
      <c r="QU77" s="471">
        <f t="shared" si="529"/>
        <v>0</v>
      </c>
      <c r="QV77" s="471">
        <f t="shared" si="529"/>
        <v>0</v>
      </c>
      <c r="QW77" s="471">
        <f t="shared" si="529"/>
        <v>0</v>
      </c>
      <c r="QX77" s="471">
        <f t="shared" si="529"/>
        <v>0</v>
      </c>
      <c r="QY77" s="471">
        <f t="shared" si="529"/>
        <v>0</v>
      </c>
      <c r="QZ77" s="471">
        <f t="shared" si="529"/>
        <v>0</v>
      </c>
      <c r="RA77" s="471">
        <f t="shared" si="529"/>
        <v>0</v>
      </c>
      <c r="RB77" s="471">
        <f t="shared" si="529"/>
        <v>0</v>
      </c>
      <c r="RC77" s="471">
        <f t="shared" si="529"/>
        <v>0</v>
      </c>
      <c r="RD77" s="471">
        <f t="shared" si="529"/>
        <v>0</v>
      </c>
      <c r="RE77" s="471">
        <f t="shared" si="529"/>
        <v>0</v>
      </c>
      <c r="RF77" s="471">
        <f t="shared" si="529"/>
        <v>0</v>
      </c>
      <c r="RG77" s="471">
        <f t="shared" si="529"/>
        <v>0</v>
      </c>
      <c r="RH77" s="471">
        <f t="shared" si="529"/>
        <v>0</v>
      </c>
      <c r="RI77" s="471">
        <f t="shared" si="529"/>
        <v>0</v>
      </c>
      <c r="RJ77" s="471">
        <f t="shared" si="530"/>
        <v>0</v>
      </c>
      <c r="RK77" s="471">
        <f t="shared" si="530"/>
        <v>0</v>
      </c>
      <c r="RL77" s="471">
        <f t="shared" si="530"/>
        <v>0</v>
      </c>
      <c r="RM77" s="471">
        <f t="shared" si="530"/>
        <v>0</v>
      </c>
      <c r="RN77" s="471">
        <f t="shared" si="530"/>
        <v>0</v>
      </c>
      <c r="RO77" s="471">
        <f t="shared" si="530"/>
        <v>0</v>
      </c>
      <c r="RP77" s="471">
        <f t="shared" si="530"/>
        <v>0</v>
      </c>
      <c r="RQ77" s="471">
        <f t="shared" si="530"/>
        <v>0</v>
      </c>
      <c r="RR77" s="471">
        <f t="shared" si="530"/>
        <v>0</v>
      </c>
      <c r="RS77" s="471">
        <f t="shared" si="530"/>
        <v>0</v>
      </c>
      <c r="RT77" s="471">
        <f t="shared" si="530"/>
        <v>0</v>
      </c>
      <c r="RU77" s="471">
        <f t="shared" si="530"/>
        <v>0</v>
      </c>
      <c r="RV77" s="471">
        <f t="shared" si="530"/>
        <v>0</v>
      </c>
      <c r="RW77" s="471">
        <f t="shared" si="530"/>
        <v>0</v>
      </c>
      <c r="RX77" s="471">
        <f t="shared" si="530"/>
        <v>0</v>
      </c>
      <c r="RY77" s="471">
        <f t="shared" si="530"/>
        <v>0</v>
      </c>
      <c r="RZ77" s="471">
        <f t="shared" si="531"/>
        <v>0</v>
      </c>
      <c r="SA77" s="471">
        <f t="shared" si="531"/>
        <v>0</v>
      </c>
      <c r="SB77" s="471">
        <f t="shared" si="531"/>
        <v>0</v>
      </c>
      <c r="SC77" s="471">
        <f t="shared" si="531"/>
        <v>0</v>
      </c>
      <c r="SD77" s="471">
        <f t="shared" si="531"/>
        <v>0</v>
      </c>
      <c r="SE77" s="471">
        <f t="shared" si="531"/>
        <v>0</v>
      </c>
      <c r="SF77" s="471">
        <f t="shared" si="531"/>
        <v>0</v>
      </c>
      <c r="SG77" s="471">
        <f t="shared" si="531"/>
        <v>0</v>
      </c>
      <c r="SH77" s="471">
        <f t="shared" si="531"/>
        <v>0</v>
      </c>
      <c r="SI77" s="471">
        <f t="shared" si="531"/>
        <v>0</v>
      </c>
      <c r="SJ77" s="471">
        <f t="shared" si="531"/>
        <v>0</v>
      </c>
      <c r="SK77" s="471">
        <f t="shared" si="531"/>
        <v>0</v>
      </c>
      <c r="SL77" s="471">
        <f t="shared" si="531"/>
        <v>0</v>
      </c>
      <c r="SM77" s="471">
        <f t="shared" si="531"/>
        <v>0</v>
      </c>
      <c r="SN77" s="471">
        <f t="shared" si="531"/>
        <v>0</v>
      </c>
      <c r="SO77" s="471">
        <f t="shared" si="531"/>
        <v>0</v>
      </c>
      <c r="SP77" s="471">
        <f t="shared" si="532"/>
        <v>0</v>
      </c>
      <c r="SQ77" s="471">
        <f t="shared" si="532"/>
        <v>0</v>
      </c>
      <c r="SR77" s="471">
        <f t="shared" si="532"/>
        <v>0</v>
      </c>
      <c r="SS77" s="471">
        <f t="shared" si="532"/>
        <v>0</v>
      </c>
      <c r="ST77" s="471">
        <f t="shared" si="532"/>
        <v>0</v>
      </c>
      <c r="SU77" s="471">
        <f t="shared" si="532"/>
        <v>0</v>
      </c>
      <c r="SV77" s="471">
        <f t="shared" si="532"/>
        <v>0</v>
      </c>
      <c r="SW77" s="471">
        <f t="shared" si="532"/>
        <v>0</v>
      </c>
      <c r="SX77" s="471">
        <f t="shared" si="532"/>
        <v>0</v>
      </c>
      <c r="SY77" s="471">
        <f t="shared" si="532"/>
        <v>0</v>
      </c>
      <c r="SZ77" s="471">
        <f t="shared" si="532"/>
        <v>0</v>
      </c>
      <c r="TA77" s="471">
        <f t="shared" si="532"/>
        <v>0</v>
      </c>
      <c r="TB77" s="471">
        <f t="shared" si="532"/>
        <v>0</v>
      </c>
      <c r="TC77" s="471">
        <f t="shared" si="532"/>
        <v>0</v>
      </c>
      <c r="TD77" s="471">
        <f t="shared" si="532"/>
        <v>0</v>
      </c>
      <c r="TE77" s="471">
        <f t="shared" si="532"/>
        <v>0</v>
      </c>
      <c r="TF77" s="471">
        <f t="shared" si="533"/>
        <v>0</v>
      </c>
      <c r="TG77" s="471">
        <f t="shared" si="533"/>
        <v>0</v>
      </c>
      <c r="TH77" s="471">
        <f t="shared" si="533"/>
        <v>0</v>
      </c>
      <c r="TI77" s="471">
        <f t="shared" si="533"/>
        <v>0</v>
      </c>
      <c r="TJ77" s="471">
        <f t="shared" si="533"/>
        <v>0</v>
      </c>
      <c r="TK77" s="471">
        <f t="shared" si="533"/>
        <v>0</v>
      </c>
      <c r="TL77" s="471">
        <f t="shared" si="533"/>
        <v>0</v>
      </c>
      <c r="TM77" s="471">
        <f t="shared" si="533"/>
        <v>0</v>
      </c>
      <c r="TN77" s="471">
        <f t="shared" si="533"/>
        <v>0</v>
      </c>
      <c r="TO77" s="471">
        <f t="shared" si="533"/>
        <v>0</v>
      </c>
      <c r="TP77" s="471">
        <f t="shared" si="533"/>
        <v>0</v>
      </c>
      <c r="TQ77" s="471">
        <f t="shared" si="533"/>
        <v>0</v>
      </c>
      <c r="TR77" s="471">
        <f t="shared" si="533"/>
        <v>0</v>
      </c>
      <c r="TS77" s="471">
        <f t="shared" si="533"/>
        <v>0</v>
      </c>
      <c r="TT77" s="471">
        <f t="shared" si="533"/>
        <v>0</v>
      </c>
      <c r="TU77" s="471">
        <f t="shared" si="533"/>
        <v>0</v>
      </c>
      <c r="TV77" s="471">
        <f t="shared" si="534"/>
        <v>0</v>
      </c>
      <c r="TW77" s="471">
        <f t="shared" si="534"/>
        <v>0</v>
      </c>
      <c r="TX77" s="471">
        <f t="shared" si="534"/>
        <v>0</v>
      </c>
      <c r="TY77" s="471">
        <f t="shared" si="534"/>
        <v>0</v>
      </c>
      <c r="TZ77" s="471">
        <f t="shared" si="534"/>
        <v>0</v>
      </c>
      <c r="UA77" s="471">
        <f t="shared" si="534"/>
        <v>0</v>
      </c>
      <c r="UB77" s="471">
        <f t="shared" si="534"/>
        <v>0</v>
      </c>
      <c r="UC77" s="471">
        <f t="shared" si="534"/>
        <v>0</v>
      </c>
      <c r="UD77" s="471">
        <f t="shared" si="534"/>
        <v>0</v>
      </c>
      <c r="UE77" s="471">
        <f t="shared" si="534"/>
        <v>0</v>
      </c>
      <c r="UF77" s="471">
        <f t="shared" si="534"/>
        <v>0</v>
      </c>
      <c r="UG77" s="471">
        <f t="shared" si="534"/>
        <v>0</v>
      </c>
      <c r="UH77" s="471">
        <f t="shared" si="534"/>
        <v>0</v>
      </c>
      <c r="UI77" s="471">
        <f t="shared" si="534"/>
        <v>0</v>
      </c>
      <c r="UJ77" s="471">
        <f t="shared" si="534"/>
        <v>0</v>
      </c>
      <c r="UK77" s="471">
        <f t="shared" si="534"/>
        <v>0</v>
      </c>
      <c r="UL77" s="471">
        <f t="shared" si="535"/>
        <v>0</v>
      </c>
      <c r="UM77" s="471">
        <f t="shared" si="535"/>
        <v>0</v>
      </c>
      <c r="UN77" s="471">
        <f t="shared" si="535"/>
        <v>0</v>
      </c>
      <c r="UO77" s="471">
        <f t="shared" si="535"/>
        <v>0</v>
      </c>
      <c r="UP77" s="471">
        <f t="shared" si="535"/>
        <v>0</v>
      </c>
      <c r="UQ77" s="471">
        <f t="shared" si="535"/>
        <v>0</v>
      </c>
      <c r="UR77" s="471">
        <f t="shared" si="535"/>
        <v>0</v>
      </c>
      <c r="US77" s="471">
        <f t="shared" si="535"/>
        <v>0</v>
      </c>
      <c r="UT77" s="471">
        <f t="shared" si="535"/>
        <v>0</v>
      </c>
      <c r="UU77" s="471">
        <f t="shared" si="535"/>
        <v>0</v>
      </c>
      <c r="UV77" s="471">
        <f t="shared" si="535"/>
        <v>0</v>
      </c>
      <c r="UW77" s="471">
        <f t="shared" si="535"/>
        <v>0</v>
      </c>
      <c r="UX77" s="471">
        <f t="shared" si="535"/>
        <v>0</v>
      </c>
      <c r="UY77" s="471">
        <f t="shared" si="535"/>
        <v>0</v>
      </c>
      <c r="UZ77" s="471">
        <f t="shared" si="535"/>
        <v>0</v>
      </c>
      <c r="VA77" s="471">
        <f t="shared" si="535"/>
        <v>0</v>
      </c>
      <c r="VB77" s="471">
        <f t="shared" si="536"/>
        <v>0</v>
      </c>
      <c r="VC77" s="471">
        <f t="shared" si="536"/>
        <v>0</v>
      </c>
      <c r="VD77" s="471">
        <f t="shared" si="536"/>
        <v>0</v>
      </c>
      <c r="VE77" s="471">
        <f t="shared" si="536"/>
        <v>0</v>
      </c>
      <c r="VF77" s="471">
        <f t="shared" si="536"/>
        <v>0</v>
      </c>
      <c r="VG77" s="471">
        <f t="shared" si="536"/>
        <v>0</v>
      </c>
      <c r="VH77" s="471">
        <f t="shared" si="536"/>
        <v>0</v>
      </c>
      <c r="VI77" s="471">
        <f t="shared" si="536"/>
        <v>0</v>
      </c>
      <c r="VJ77" s="471">
        <f t="shared" si="536"/>
        <v>0</v>
      </c>
      <c r="VK77" s="471">
        <f t="shared" si="536"/>
        <v>0</v>
      </c>
      <c r="VL77" s="471">
        <f t="shared" si="536"/>
        <v>0</v>
      </c>
      <c r="VM77" s="471">
        <f t="shared" si="536"/>
        <v>0</v>
      </c>
      <c r="VN77" s="471">
        <f t="shared" si="536"/>
        <v>0</v>
      </c>
      <c r="VO77" s="471">
        <f t="shared" si="536"/>
        <v>0</v>
      </c>
      <c r="VP77" s="471">
        <f t="shared" si="536"/>
        <v>0</v>
      </c>
      <c r="VQ77" s="471">
        <f t="shared" si="536"/>
        <v>0</v>
      </c>
      <c r="VR77" s="471">
        <f t="shared" si="537"/>
        <v>0</v>
      </c>
      <c r="VS77" s="471">
        <f t="shared" si="498"/>
        <v>0</v>
      </c>
      <c r="VT77" s="471">
        <f t="shared" si="498"/>
        <v>0</v>
      </c>
      <c r="VU77" s="471">
        <f t="shared" si="498"/>
        <v>0</v>
      </c>
      <c r="VV77" s="471">
        <f t="shared" si="498"/>
        <v>0</v>
      </c>
      <c r="VW77" s="471">
        <f t="shared" si="498"/>
        <v>0</v>
      </c>
      <c r="VX77" s="471">
        <f t="shared" si="498"/>
        <v>0</v>
      </c>
      <c r="VY77" s="471">
        <f t="shared" si="498"/>
        <v>0</v>
      </c>
      <c r="VZ77" s="471">
        <f t="shared" si="498"/>
        <v>0</v>
      </c>
      <c r="WA77" s="471">
        <f t="shared" si="498"/>
        <v>0</v>
      </c>
      <c r="WB77" s="471">
        <f t="shared" si="498"/>
        <v>0</v>
      </c>
      <c r="WC77" s="471">
        <f t="shared" si="498"/>
        <v>0</v>
      </c>
      <c r="WD77" s="471">
        <f t="shared" si="498"/>
        <v>0</v>
      </c>
    </row>
    <row r="78" spans="1:602" x14ac:dyDescent="0.35">
      <c r="A78" s="29"/>
      <c r="B78" s="29">
        <f t="shared" si="359"/>
        <v>47</v>
      </c>
      <c r="C78" s="29" t="s">
        <v>5</v>
      </c>
      <c r="D78" s="29" t="s">
        <v>113</v>
      </c>
      <c r="E78" s="69">
        <f>INDEX('Current RAP - 2024-25 Cycle'!$K:$K,MATCH('24-25 Projection - RAP Tendered'!$D78,'Current RAP - 2024-25 Cycle'!$C:$C,0),1)</f>
        <v>30090980.66</v>
      </c>
      <c r="F78" s="69">
        <f>INDEX('Current RAP - 2024-25 Cycle'!$G:$G,MATCH('24-25 Projection - RAP Tendered'!$D78,'Current RAP - 2024-25 Cycle'!$C:$C,0),1)</f>
        <v>30081048.57</v>
      </c>
      <c r="G78" s="69">
        <f t="shared" si="345"/>
        <v>9932.089999999851</v>
      </c>
      <c r="H78" s="69">
        <f t="shared" si="360"/>
        <v>30081048.57</v>
      </c>
      <c r="I78" s="32">
        <v>45474</v>
      </c>
      <c r="J78" s="32">
        <v>45838</v>
      </c>
      <c r="K78" s="29" t="str">
        <f>INDEX('Current RAP - 2024-25 Cycle'!$D:$D,MATCH('24-25 Projection - RAP Tendered'!$D78,'Current RAP - 2024-25 Cycle'!$C:$C,0),1)</f>
        <v>IPCA</v>
      </c>
      <c r="L78" s="32" t="s">
        <v>10</v>
      </c>
      <c r="M78" s="32" t="s">
        <v>10</v>
      </c>
      <c r="N78" s="81">
        <v>0</v>
      </c>
      <c r="O78" s="81">
        <v>0</v>
      </c>
      <c r="P78" s="69">
        <f>IFERROR(INDEX('Tendered, Ruling 920-2025'!$F$19:$F$31,MATCH($D78,'Tendered, Ruling 920-2025'!$C$19:$C$31,0))-INDEX('Tendered, Ruling 920-2025'!$D$19:$D$31,MATCH($D78,'Tendered, Ruling 920-2025'!$C$19:$C$31,0)),0)</f>
        <v>0</v>
      </c>
      <c r="Q78" s="32">
        <f>INDEX('Current RAP - 2024-25 Cycle'!$L:$L,MATCH('24-25 Projection - RAP Tendered'!$D78,'Current RAP - 2024-25 Cycle'!$C:$C,0),1)</f>
        <v>38834</v>
      </c>
      <c r="R78" s="32">
        <f>INDEX('Current RAP - 2024-25 Cycle'!$M:$M,MATCH('24-25 Projection - RAP Tendered'!$D78,'Current RAP - 2024-25 Cycle'!$C:$C,0),1)</f>
        <v>49792</v>
      </c>
      <c r="S78" s="29"/>
      <c r="T78" s="29" t="str">
        <f t="shared" si="346"/>
        <v>005/2006</v>
      </c>
      <c r="U78" s="36">
        <f t="shared" si="508"/>
        <v>30.090980660000003</v>
      </c>
      <c r="V78" s="36">
        <f t="shared" si="508"/>
        <v>30.090980660000003</v>
      </c>
      <c r="W78" s="36">
        <f t="shared" si="508"/>
        <v>30.090980660000003</v>
      </c>
      <c r="X78" s="36">
        <f t="shared" si="508"/>
        <v>30.090980660000003</v>
      </c>
      <c r="Y78" s="36">
        <f t="shared" si="508"/>
        <v>30.090980660000003</v>
      </c>
      <c r="Z78" s="36">
        <f t="shared" si="508"/>
        <v>30.090980660000003</v>
      </c>
      <c r="AA78" s="36">
        <f t="shared" si="508"/>
        <v>30.090980660000003</v>
      </c>
      <c r="AB78" s="36">
        <f t="shared" si="508"/>
        <v>30.090980660000003</v>
      </c>
      <c r="AC78" s="36">
        <f t="shared" si="508"/>
        <v>30.090980660000003</v>
      </c>
      <c r="AD78" s="36">
        <f t="shared" si="508"/>
        <v>30.090980660000003</v>
      </c>
      <c r="AE78" s="36">
        <f t="shared" si="508"/>
        <v>30.090980660000003</v>
      </c>
      <c r="AF78" s="36">
        <f t="shared" si="508"/>
        <v>24.825059044500001</v>
      </c>
      <c r="AG78" s="36">
        <f t="shared" si="508"/>
        <v>0</v>
      </c>
      <c r="AH78" s="36">
        <f t="shared" si="508"/>
        <v>0</v>
      </c>
      <c r="AI78" s="36">
        <f t="shared" si="508"/>
        <v>0</v>
      </c>
      <c r="AJ78" s="36">
        <f t="shared" si="508"/>
        <v>0</v>
      </c>
      <c r="AK78" s="36">
        <f t="shared" si="504"/>
        <v>0</v>
      </c>
      <c r="AL78" s="36">
        <f t="shared" si="504"/>
        <v>0</v>
      </c>
      <c r="AM78" s="36">
        <f t="shared" si="504"/>
        <v>0</v>
      </c>
      <c r="AN78" s="36">
        <f t="shared" si="504"/>
        <v>0</v>
      </c>
      <c r="AO78" s="36">
        <f t="shared" si="504"/>
        <v>0</v>
      </c>
      <c r="AP78" s="36">
        <f t="shared" si="504"/>
        <v>0</v>
      </c>
      <c r="AQ78" s="36">
        <f t="shared" si="504"/>
        <v>0</v>
      </c>
      <c r="AR78" s="36">
        <f t="shared" si="504"/>
        <v>0</v>
      </c>
      <c r="AS78" s="36">
        <f t="shared" si="504"/>
        <v>0</v>
      </c>
      <c r="AT78" s="36">
        <f t="shared" si="504"/>
        <v>0</v>
      </c>
      <c r="AU78" s="36">
        <f t="shared" si="504"/>
        <v>0</v>
      </c>
      <c r="AV78" s="36">
        <f t="shared" si="504"/>
        <v>0</v>
      </c>
      <c r="AW78" s="36">
        <f t="shared" si="504"/>
        <v>0</v>
      </c>
      <c r="AX78" s="36">
        <f t="shared" si="504"/>
        <v>0</v>
      </c>
      <c r="AY78" s="36">
        <f t="shared" si="504"/>
        <v>0</v>
      </c>
      <c r="AZ78" s="36">
        <f t="shared" si="455"/>
        <v>0</v>
      </c>
      <c r="BA78" s="36">
        <f t="shared" si="455"/>
        <v>0</v>
      </c>
      <c r="BB78" s="36">
        <f t="shared" si="455"/>
        <v>0</v>
      </c>
      <c r="BD78" s="29" t="str">
        <f t="shared" si="348"/>
        <v>005/2006</v>
      </c>
      <c r="BE78" s="36">
        <f t="shared" si="503"/>
        <v>7.5227451649999999</v>
      </c>
      <c r="BF78" s="36">
        <f t="shared" si="503"/>
        <v>7.5227451649999999</v>
      </c>
      <c r="BG78" s="36">
        <f t="shared" si="503"/>
        <v>7.5227451649999999</v>
      </c>
      <c r="BH78" s="36">
        <f t="shared" si="503"/>
        <v>7.5227451649999999</v>
      </c>
      <c r="BI78" s="36">
        <f t="shared" si="503"/>
        <v>7.5227451649999999</v>
      </c>
      <c r="BJ78" s="36">
        <f t="shared" si="503"/>
        <v>7.5227451649999999</v>
      </c>
      <c r="BK78" s="36">
        <f t="shared" si="503"/>
        <v>7.5227451649999999</v>
      </c>
      <c r="BL78" s="36">
        <f t="shared" si="503"/>
        <v>7.5227451649999999</v>
      </c>
      <c r="BM78" s="36">
        <f t="shared" si="503"/>
        <v>7.5227451649999999</v>
      </c>
      <c r="BN78" s="36">
        <f t="shared" si="503"/>
        <v>7.5227451649999999</v>
      </c>
      <c r="BO78" s="36">
        <f t="shared" si="503"/>
        <v>7.5227451649999999</v>
      </c>
      <c r="BP78" s="36">
        <f t="shared" si="503"/>
        <v>7.5227451649999999</v>
      </c>
      <c r="BQ78" s="36">
        <f t="shared" si="503"/>
        <v>7.5227451649999999</v>
      </c>
      <c r="BR78" s="36">
        <f t="shared" si="503"/>
        <v>7.5227451649999999</v>
      </c>
      <c r="BS78" s="36">
        <f t="shared" si="503"/>
        <v>7.5227451649999999</v>
      </c>
      <c r="BT78" s="36">
        <f t="shared" si="503"/>
        <v>7.5227451649999999</v>
      </c>
      <c r="BU78" s="36">
        <f t="shared" si="509"/>
        <v>7.5227451649999999</v>
      </c>
      <c r="BV78" s="36">
        <f t="shared" si="509"/>
        <v>7.5227451649999999</v>
      </c>
      <c r="BW78" s="36">
        <f t="shared" si="509"/>
        <v>7.5227451649999999</v>
      </c>
      <c r="BX78" s="36">
        <f t="shared" si="509"/>
        <v>7.5227451649999999</v>
      </c>
      <c r="BY78" s="36">
        <f t="shared" si="509"/>
        <v>7.5227451649999999</v>
      </c>
      <c r="BZ78" s="36">
        <f t="shared" si="509"/>
        <v>7.5227451649999999</v>
      </c>
      <c r="CA78" s="36">
        <f t="shared" si="509"/>
        <v>7.5227451649999999</v>
      </c>
      <c r="CB78" s="36">
        <f t="shared" si="509"/>
        <v>7.5227451649999999</v>
      </c>
      <c r="CC78" s="36">
        <f t="shared" si="509"/>
        <v>7.5227451649999999</v>
      </c>
      <c r="CD78" s="36">
        <f t="shared" si="509"/>
        <v>7.5227451649999999</v>
      </c>
      <c r="CE78" s="36">
        <f t="shared" si="509"/>
        <v>7.5227451649999999</v>
      </c>
      <c r="CF78" s="36">
        <f t="shared" si="509"/>
        <v>7.5227451649999999</v>
      </c>
      <c r="CG78" s="36">
        <f t="shared" si="509"/>
        <v>7.5227451649999999</v>
      </c>
      <c r="CH78" s="36">
        <f t="shared" si="509"/>
        <v>7.5227451649999999</v>
      </c>
      <c r="CI78" s="36">
        <f t="shared" si="509"/>
        <v>7.5227451649999999</v>
      </c>
      <c r="CJ78" s="36">
        <f t="shared" si="509"/>
        <v>7.5227451649999999</v>
      </c>
      <c r="CK78" s="36">
        <f t="shared" si="510"/>
        <v>7.5227451649999999</v>
      </c>
      <c r="CL78" s="36">
        <f t="shared" si="510"/>
        <v>7.5227451649999999</v>
      </c>
      <c r="CM78" s="36">
        <f t="shared" si="510"/>
        <v>7.5227451649999999</v>
      </c>
      <c r="CN78" s="36">
        <f t="shared" si="510"/>
        <v>7.5227451649999999</v>
      </c>
      <c r="CO78" s="36">
        <f t="shared" si="510"/>
        <v>7.5227451649999999</v>
      </c>
      <c r="CP78" s="36">
        <f t="shared" si="510"/>
        <v>7.5227451649999999</v>
      </c>
      <c r="CQ78" s="36">
        <f t="shared" si="510"/>
        <v>7.5227451649999999</v>
      </c>
      <c r="CR78" s="36">
        <f t="shared" si="510"/>
        <v>7.5227451649999999</v>
      </c>
      <c r="CS78" s="36">
        <f t="shared" si="510"/>
        <v>7.5227451649999999</v>
      </c>
      <c r="CT78" s="36">
        <f t="shared" si="510"/>
        <v>7.5227451649999999</v>
      </c>
      <c r="CU78" s="36">
        <f t="shared" si="510"/>
        <v>7.5227451649999999</v>
      </c>
      <c r="CV78" s="36">
        <f t="shared" si="510"/>
        <v>7.5227451649999999</v>
      </c>
      <c r="CW78" s="36">
        <f t="shared" si="510"/>
        <v>7.5227451649999999</v>
      </c>
      <c r="CX78" s="36">
        <f t="shared" si="510"/>
        <v>7.5227451649999999</v>
      </c>
      <c r="CY78" s="36">
        <f t="shared" si="510"/>
        <v>7.5227451649999999</v>
      </c>
      <c r="CZ78" s="36">
        <f t="shared" si="505"/>
        <v>2.2568235495</v>
      </c>
      <c r="DA78" s="36">
        <f t="shared" si="505"/>
        <v>0</v>
      </c>
      <c r="DB78" s="36">
        <f t="shared" si="505"/>
        <v>0</v>
      </c>
      <c r="DC78" s="36">
        <f t="shared" si="505"/>
        <v>0</v>
      </c>
      <c r="DD78" s="36">
        <f t="shared" si="505"/>
        <v>0</v>
      </c>
      <c r="DE78" s="36">
        <f t="shared" si="505"/>
        <v>0</v>
      </c>
      <c r="DF78" s="36">
        <f t="shared" si="505"/>
        <v>0</v>
      </c>
      <c r="DG78" s="36">
        <f t="shared" si="505"/>
        <v>0</v>
      </c>
      <c r="DH78" s="36">
        <f t="shared" si="505"/>
        <v>0</v>
      </c>
      <c r="DI78" s="36">
        <f t="shared" si="505"/>
        <v>0</v>
      </c>
      <c r="DJ78" s="36">
        <f t="shared" si="505"/>
        <v>0</v>
      </c>
      <c r="DK78" s="36">
        <f t="shared" si="505"/>
        <v>0</v>
      </c>
      <c r="DL78" s="36">
        <f t="shared" si="505"/>
        <v>0</v>
      </c>
      <c r="DM78" s="36">
        <f t="shared" si="505"/>
        <v>0</v>
      </c>
      <c r="DN78" s="36">
        <f t="shared" si="505"/>
        <v>0</v>
      </c>
      <c r="DO78" s="36">
        <f t="shared" si="505"/>
        <v>0</v>
      </c>
      <c r="DP78" s="36">
        <f t="shared" si="506"/>
        <v>0</v>
      </c>
      <c r="DQ78" s="36">
        <f t="shared" si="506"/>
        <v>0</v>
      </c>
      <c r="DR78" s="36">
        <f t="shared" si="512"/>
        <v>0</v>
      </c>
      <c r="DS78" s="36">
        <f t="shared" si="512"/>
        <v>0</v>
      </c>
      <c r="DT78" s="36">
        <f t="shared" si="512"/>
        <v>0</v>
      </c>
      <c r="DU78" s="36">
        <f t="shared" si="512"/>
        <v>0</v>
      </c>
      <c r="DV78" s="36">
        <f t="shared" si="512"/>
        <v>0</v>
      </c>
      <c r="DW78" s="36">
        <f t="shared" si="512"/>
        <v>0</v>
      </c>
      <c r="DX78" s="36">
        <f t="shared" si="512"/>
        <v>0</v>
      </c>
      <c r="DY78" s="36">
        <f t="shared" si="512"/>
        <v>0</v>
      </c>
      <c r="DZ78" s="36">
        <f t="shared" si="512"/>
        <v>0</v>
      </c>
      <c r="EA78" s="36">
        <f t="shared" si="512"/>
        <v>0</v>
      </c>
      <c r="EB78" s="36">
        <f t="shared" si="512"/>
        <v>0</v>
      </c>
      <c r="EC78" s="36">
        <f t="shared" si="512"/>
        <v>0</v>
      </c>
      <c r="ED78" s="36">
        <f t="shared" si="512"/>
        <v>0</v>
      </c>
      <c r="EE78" s="36">
        <f t="shared" si="513"/>
        <v>0</v>
      </c>
      <c r="EF78" s="36">
        <f t="shared" si="513"/>
        <v>0</v>
      </c>
      <c r="EG78" s="36">
        <f t="shared" si="513"/>
        <v>0</v>
      </c>
      <c r="EH78" s="36">
        <f t="shared" si="513"/>
        <v>0</v>
      </c>
      <c r="EI78" s="36">
        <f t="shared" si="513"/>
        <v>0</v>
      </c>
      <c r="EJ78" s="36">
        <f t="shared" ref="EJ78:EY89" si="544">SUMIFS($GM78:$WE78,$GM$29:$WE$29,EJ$29)</f>
        <v>0</v>
      </c>
      <c r="EK78" s="36">
        <f t="shared" si="544"/>
        <v>0</v>
      </c>
      <c r="EL78" s="36">
        <f t="shared" si="544"/>
        <v>0</v>
      </c>
      <c r="EM78" s="36">
        <f t="shared" si="544"/>
        <v>0</v>
      </c>
      <c r="EN78" s="36">
        <f t="shared" si="544"/>
        <v>0</v>
      </c>
      <c r="EO78" s="36">
        <f t="shared" si="544"/>
        <v>0</v>
      </c>
      <c r="EP78" s="36">
        <f t="shared" si="544"/>
        <v>0</v>
      </c>
      <c r="EQ78" s="36">
        <f t="shared" si="544"/>
        <v>0</v>
      </c>
      <c r="ER78" s="36">
        <f t="shared" si="544"/>
        <v>0</v>
      </c>
      <c r="ES78" s="36">
        <f t="shared" si="544"/>
        <v>0</v>
      </c>
      <c r="ET78" s="36">
        <f t="shared" si="544"/>
        <v>0</v>
      </c>
      <c r="EU78" s="36">
        <f t="shared" si="544"/>
        <v>0</v>
      </c>
      <c r="EV78" s="36">
        <f t="shared" si="544"/>
        <v>0</v>
      </c>
      <c r="EW78" s="36">
        <f t="shared" si="544"/>
        <v>0</v>
      </c>
      <c r="EX78" s="36">
        <f t="shared" si="544"/>
        <v>0</v>
      </c>
      <c r="EY78" s="36">
        <f t="shared" si="544"/>
        <v>0</v>
      </c>
      <c r="EZ78" s="36">
        <f t="shared" si="541"/>
        <v>0</v>
      </c>
      <c r="FA78" s="36">
        <f t="shared" si="541"/>
        <v>0</v>
      </c>
      <c r="FB78" s="36">
        <f t="shared" si="541"/>
        <v>0</v>
      </c>
      <c r="FC78" s="36">
        <f t="shared" si="541"/>
        <v>0</v>
      </c>
      <c r="FD78" s="36">
        <f t="shared" si="541"/>
        <v>0</v>
      </c>
      <c r="FE78" s="36">
        <f t="shared" si="541"/>
        <v>0</v>
      </c>
      <c r="FF78" s="36">
        <f t="shared" si="541"/>
        <v>0</v>
      </c>
      <c r="FG78" s="36">
        <f t="shared" si="541"/>
        <v>0</v>
      </c>
      <c r="FH78" s="36">
        <f t="shared" si="541"/>
        <v>0</v>
      </c>
      <c r="FI78" s="36">
        <f t="shared" si="541"/>
        <v>0</v>
      </c>
      <c r="FJ78" s="36">
        <f t="shared" si="542"/>
        <v>0</v>
      </c>
      <c r="FK78" s="36">
        <f t="shared" si="542"/>
        <v>0</v>
      </c>
      <c r="FL78" s="36">
        <f t="shared" si="542"/>
        <v>0</v>
      </c>
      <c r="FM78" s="36">
        <f t="shared" si="542"/>
        <v>0</v>
      </c>
      <c r="FN78" s="36">
        <f t="shared" si="542"/>
        <v>0</v>
      </c>
      <c r="FO78" s="36">
        <f t="shared" si="542"/>
        <v>0</v>
      </c>
      <c r="FP78" s="36">
        <f t="shared" si="542"/>
        <v>0</v>
      </c>
      <c r="FQ78" s="36">
        <f t="shared" si="542"/>
        <v>0</v>
      </c>
      <c r="FR78" s="36">
        <f t="shared" si="542"/>
        <v>0</v>
      </c>
      <c r="FS78" s="36">
        <f t="shared" si="542"/>
        <v>0</v>
      </c>
      <c r="FT78" s="36">
        <f t="shared" si="543"/>
        <v>0</v>
      </c>
      <c r="FU78" s="36">
        <f t="shared" si="543"/>
        <v>0</v>
      </c>
      <c r="FV78" s="36">
        <f t="shared" si="543"/>
        <v>0</v>
      </c>
      <c r="FW78" s="36">
        <f t="shared" si="543"/>
        <v>0</v>
      </c>
      <c r="FX78" s="36">
        <f t="shared" si="543"/>
        <v>0</v>
      </c>
      <c r="FY78" s="36">
        <f t="shared" si="543"/>
        <v>0</v>
      </c>
      <c r="FZ78" s="36">
        <f t="shared" si="543"/>
        <v>0</v>
      </c>
      <c r="GA78" s="36">
        <f t="shared" si="543"/>
        <v>0</v>
      </c>
      <c r="GB78" s="36">
        <f t="shared" si="501"/>
        <v>0</v>
      </c>
      <c r="GC78" s="36">
        <f t="shared" si="501"/>
        <v>0</v>
      </c>
      <c r="GD78" s="36">
        <f t="shared" si="501"/>
        <v>0</v>
      </c>
      <c r="GE78" s="36">
        <f t="shared" si="501"/>
        <v>0</v>
      </c>
      <c r="GF78" s="36">
        <f t="shared" si="501"/>
        <v>0</v>
      </c>
      <c r="GG78" s="36">
        <f t="shared" si="501"/>
        <v>0</v>
      </c>
      <c r="GH78" s="36">
        <f t="shared" si="501"/>
        <v>0</v>
      </c>
      <c r="GI78" s="36">
        <f t="shared" si="501"/>
        <v>0</v>
      </c>
      <c r="GJ78" s="36">
        <f t="shared" si="501"/>
        <v>0</v>
      </c>
      <c r="GL78" s="29" t="str">
        <f t="shared" si="350"/>
        <v>005/2006</v>
      </c>
      <c r="GM78" s="263">
        <f t="shared" si="507"/>
        <v>2.5075817216666665</v>
      </c>
      <c r="GN78" s="263">
        <f t="shared" si="507"/>
        <v>2.5075817216666665</v>
      </c>
      <c r="GO78" s="263">
        <f t="shared" si="507"/>
        <v>2.5075817216666665</v>
      </c>
      <c r="GP78" s="263">
        <f t="shared" si="507"/>
        <v>2.5075817216666665</v>
      </c>
      <c r="GQ78" s="263">
        <f t="shared" si="507"/>
        <v>2.5075817216666665</v>
      </c>
      <c r="GR78" s="263">
        <f t="shared" si="507"/>
        <v>2.5075817216666665</v>
      </c>
      <c r="GS78" s="263">
        <f t="shared" si="507"/>
        <v>2.5075817216666665</v>
      </c>
      <c r="GT78" s="263">
        <f t="shared" si="507"/>
        <v>2.5075817216666665</v>
      </c>
      <c r="GU78" s="263">
        <f t="shared" si="507"/>
        <v>2.5075817216666665</v>
      </c>
      <c r="GV78" s="263">
        <f t="shared" si="507"/>
        <v>2.5075817216666665</v>
      </c>
      <c r="GW78" s="263">
        <f t="shared" si="507"/>
        <v>2.5075817216666665</v>
      </c>
      <c r="GX78" s="263">
        <f t="shared" si="507"/>
        <v>2.5075817216666665</v>
      </c>
      <c r="GY78" s="471">
        <f t="shared" si="538"/>
        <v>2.5075817216666665</v>
      </c>
      <c r="GZ78" s="471">
        <f t="shared" si="538"/>
        <v>2.5075817216666665</v>
      </c>
      <c r="HA78" s="471">
        <f t="shared" si="538"/>
        <v>2.5075817216666665</v>
      </c>
      <c r="HB78" s="471">
        <f t="shared" si="538"/>
        <v>2.5075817216666665</v>
      </c>
      <c r="HC78" s="471">
        <f t="shared" si="538"/>
        <v>2.5075817216666665</v>
      </c>
      <c r="HD78" s="471">
        <f t="shared" si="538"/>
        <v>2.5075817216666665</v>
      </c>
      <c r="HE78" s="471">
        <f t="shared" si="538"/>
        <v>2.5075817216666665</v>
      </c>
      <c r="HF78" s="471">
        <f t="shared" si="538"/>
        <v>2.5075817216666665</v>
      </c>
      <c r="HG78" s="471">
        <f t="shared" si="538"/>
        <v>2.5075817216666665</v>
      </c>
      <c r="HH78" s="471">
        <f t="shared" si="538"/>
        <v>2.5075817216666665</v>
      </c>
      <c r="HI78" s="471">
        <f t="shared" si="538"/>
        <v>2.5075817216666665</v>
      </c>
      <c r="HJ78" s="471">
        <f t="shared" si="538"/>
        <v>2.5075817216666665</v>
      </c>
      <c r="HK78" s="471">
        <f t="shared" si="538"/>
        <v>2.5075817216666665</v>
      </c>
      <c r="HL78" s="471">
        <f t="shared" si="538"/>
        <v>2.5075817216666665</v>
      </c>
      <c r="HM78" s="471">
        <f t="shared" si="538"/>
        <v>2.5075817216666665</v>
      </c>
      <c r="HN78" s="471">
        <f t="shared" si="538"/>
        <v>2.5075817216666665</v>
      </c>
      <c r="HO78" s="471">
        <f t="shared" si="539"/>
        <v>2.5075817216666665</v>
      </c>
      <c r="HP78" s="471">
        <f t="shared" si="539"/>
        <v>2.5075817216666665</v>
      </c>
      <c r="HQ78" s="471">
        <f t="shared" si="539"/>
        <v>2.5075817216666665</v>
      </c>
      <c r="HR78" s="471">
        <f t="shared" si="539"/>
        <v>2.5075817216666665</v>
      </c>
      <c r="HS78" s="471">
        <f t="shared" si="539"/>
        <v>2.5075817216666665</v>
      </c>
      <c r="HT78" s="471">
        <f t="shared" si="539"/>
        <v>2.5075817216666665</v>
      </c>
      <c r="HU78" s="471">
        <f t="shared" si="539"/>
        <v>2.5075817216666665</v>
      </c>
      <c r="HV78" s="471">
        <f t="shared" si="539"/>
        <v>2.5075817216666665</v>
      </c>
      <c r="HW78" s="471">
        <f t="shared" si="539"/>
        <v>2.5075817216666665</v>
      </c>
      <c r="HX78" s="471">
        <f t="shared" si="539"/>
        <v>2.5075817216666665</v>
      </c>
      <c r="HY78" s="471">
        <f t="shared" si="539"/>
        <v>2.5075817216666665</v>
      </c>
      <c r="HZ78" s="471">
        <f t="shared" si="539"/>
        <v>2.5075817216666665</v>
      </c>
      <c r="IA78" s="471">
        <f t="shared" si="539"/>
        <v>2.5075817216666665</v>
      </c>
      <c r="IB78" s="471">
        <f t="shared" si="539"/>
        <v>2.5075817216666665</v>
      </c>
      <c r="IC78" s="471">
        <f t="shared" si="539"/>
        <v>2.5075817216666665</v>
      </c>
      <c r="ID78" s="471">
        <f t="shared" si="515"/>
        <v>2.5075817216666665</v>
      </c>
      <c r="IE78" s="471">
        <f t="shared" si="515"/>
        <v>2.5075817216666665</v>
      </c>
      <c r="IF78" s="471">
        <f t="shared" si="515"/>
        <v>2.5075817216666665</v>
      </c>
      <c r="IG78" s="471">
        <f t="shared" si="515"/>
        <v>2.5075817216666665</v>
      </c>
      <c r="IH78" s="471">
        <f t="shared" si="515"/>
        <v>2.5075817216666665</v>
      </c>
      <c r="II78" s="471">
        <f t="shared" si="515"/>
        <v>2.5075817216666665</v>
      </c>
      <c r="IJ78" s="471">
        <f t="shared" si="515"/>
        <v>2.5075817216666665</v>
      </c>
      <c r="IK78" s="471">
        <f t="shared" si="515"/>
        <v>2.5075817216666665</v>
      </c>
      <c r="IL78" s="471">
        <f t="shared" si="515"/>
        <v>2.5075817216666665</v>
      </c>
      <c r="IM78" s="471">
        <f t="shared" si="515"/>
        <v>2.5075817216666665</v>
      </c>
      <c r="IN78" s="471">
        <f t="shared" si="515"/>
        <v>2.5075817216666665</v>
      </c>
      <c r="IO78" s="471">
        <f t="shared" si="515"/>
        <v>2.5075817216666665</v>
      </c>
      <c r="IP78" s="471">
        <f t="shared" si="515"/>
        <v>2.5075817216666665</v>
      </c>
      <c r="IQ78" s="471">
        <f t="shared" si="515"/>
        <v>2.5075817216666665</v>
      </c>
      <c r="IR78" s="471">
        <f t="shared" si="515"/>
        <v>2.5075817216666665</v>
      </c>
      <c r="IS78" s="471">
        <f t="shared" si="515"/>
        <v>2.5075817216666665</v>
      </c>
      <c r="IT78" s="471">
        <f t="shared" si="516"/>
        <v>2.5075817216666665</v>
      </c>
      <c r="IU78" s="471">
        <f t="shared" si="516"/>
        <v>2.5075817216666665</v>
      </c>
      <c r="IV78" s="471">
        <f t="shared" si="516"/>
        <v>2.5075817216666665</v>
      </c>
      <c r="IW78" s="471">
        <f t="shared" si="516"/>
        <v>2.5075817216666665</v>
      </c>
      <c r="IX78" s="471">
        <f t="shared" si="516"/>
        <v>2.5075817216666665</v>
      </c>
      <c r="IY78" s="471">
        <f t="shared" si="516"/>
        <v>2.5075817216666665</v>
      </c>
      <c r="IZ78" s="471">
        <f t="shared" si="516"/>
        <v>2.5075817216666665</v>
      </c>
      <c r="JA78" s="471">
        <f t="shared" si="516"/>
        <v>2.5075817216666665</v>
      </c>
      <c r="JB78" s="471">
        <f t="shared" si="516"/>
        <v>2.5075817216666665</v>
      </c>
      <c r="JC78" s="471">
        <f t="shared" si="516"/>
        <v>2.5075817216666665</v>
      </c>
      <c r="JD78" s="471">
        <f t="shared" si="516"/>
        <v>2.5075817216666665</v>
      </c>
      <c r="JE78" s="471">
        <f t="shared" si="516"/>
        <v>2.5075817216666665</v>
      </c>
      <c r="JF78" s="471">
        <f t="shared" si="516"/>
        <v>2.5075817216666665</v>
      </c>
      <c r="JG78" s="471">
        <f t="shared" si="516"/>
        <v>2.5075817216666665</v>
      </c>
      <c r="JH78" s="471">
        <f t="shared" si="516"/>
        <v>2.5075817216666665</v>
      </c>
      <c r="JI78" s="471">
        <f t="shared" si="516"/>
        <v>2.5075817216666665</v>
      </c>
      <c r="JJ78" s="471">
        <f t="shared" si="517"/>
        <v>2.5075817216666665</v>
      </c>
      <c r="JK78" s="471">
        <f t="shared" si="517"/>
        <v>2.5075817216666665</v>
      </c>
      <c r="JL78" s="471">
        <f t="shared" si="517"/>
        <v>2.5075817216666665</v>
      </c>
      <c r="JM78" s="471">
        <f t="shared" si="517"/>
        <v>2.5075817216666665</v>
      </c>
      <c r="JN78" s="471">
        <f t="shared" si="517"/>
        <v>2.5075817216666665</v>
      </c>
      <c r="JO78" s="471">
        <f t="shared" si="517"/>
        <v>2.5075817216666665</v>
      </c>
      <c r="JP78" s="471">
        <f t="shared" si="517"/>
        <v>2.5075817216666665</v>
      </c>
      <c r="JQ78" s="471">
        <f t="shared" si="517"/>
        <v>2.5075817216666665</v>
      </c>
      <c r="JR78" s="471">
        <f t="shared" si="517"/>
        <v>2.5075817216666665</v>
      </c>
      <c r="JS78" s="471">
        <f t="shared" si="517"/>
        <v>2.5075817216666665</v>
      </c>
      <c r="JT78" s="471">
        <f t="shared" si="517"/>
        <v>2.5075817216666665</v>
      </c>
      <c r="JU78" s="471">
        <f t="shared" si="517"/>
        <v>2.5075817216666665</v>
      </c>
      <c r="JV78" s="471">
        <f t="shared" si="517"/>
        <v>2.5075817216666665</v>
      </c>
      <c r="JW78" s="471">
        <f t="shared" si="517"/>
        <v>2.5075817216666665</v>
      </c>
      <c r="JX78" s="471">
        <f t="shared" si="517"/>
        <v>2.5075817216666665</v>
      </c>
      <c r="JY78" s="471">
        <f t="shared" si="517"/>
        <v>2.5075817216666665</v>
      </c>
      <c r="JZ78" s="471">
        <f t="shared" si="518"/>
        <v>2.5075817216666665</v>
      </c>
      <c r="KA78" s="471">
        <f t="shared" si="518"/>
        <v>2.5075817216666665</v>
      </c>
      <c r="KB78" s="471">
        <f t="shared" si="518"/>
        <v>2.5075817216666665</v>
      </c>
      <c r="KC78" s="471">
        <f t="shared" si="518"/>
        <v>2.5075817216666665</v>
      </c>
      <c r="KD78" s="471">
        <f t="shared" si="518"/>
        <v>2.5075817216666665</v>
      </c>
      <c r="KE78" s="471">
        <f t="shared" si="518"/>
        <v>2.5075817216666665</v>
      </c>
      <c r="KF78" s="471">
        <f t="shared" si="518"/>
        <v>2.5075817216666665</v>
      </c>
      <c r="KG78" s="471">
        <f t="shared" si="518"/>
        <v>2.5075817216666665</v>
      </c>
      <c r="KH78" s="471">
        <f t="shared" si="518"/>
        <v>2.5075817216666665</v>
      </c>
      <c r="KI78" s="471">
        <f t="shared" si="518"/>
        <v>2.5075817216666665</v>
      </c>
      <c r="KJ78" s="471">
        <f t="shared" si="518"/>
        <v>2.5075817216666665</v>
      </c>
      <c r="KK78" s="471">
        <f t="shared" si="518"/>
        <v>2.5075817216666665</v>
      </c>
      <c r="KL78" s="471">
        <f t="shared" si="518"/>
        <v>2.5075817216666665</v>
      </c>
      <c r="KM78" s="471">
        <f t="shared" si="518"/>
        <v>2.5075817216666665</v>
      </c>
      <c r="KN78" s="471">
        <f t="shared" si="518"/>
        <v>2.5075817216666665</v>
      </c>
      <c r="KO78" s="471">
        <f t="shared" si="518"/>
        <v>2.5075817216666665</v>
      </c>
      <c r="KP78" s="471">
        <f t="shared" si="519"/>
        <v>2.5075817216666665</v>
      </c>
      <c r="KQ78" s="471">
        <f t="shared" si="519"/>
        <v>2.5075817216666665</v>
      </c>
      <c r="KR78" s="471">
        <f t="shared" si="519"/>
        <v>2.5075817216666665</v>
      </c>
      <c r="KS78" s="471">
        <f t="shared" si="519"/>
        <v>2.5075817216666665</v>
      </c>
      <c r="KT78" s="471">
        <f t="shared" si="519"/>
        <v>2.5075817216666665</v>
      </c>
      <c r="KU78" s="471">
        <f t="shared" si="519"/>
        <v>2.5075817216666665</v>
      </c>
      <c r="KV78" s="471">
        <f t="shared" si="519"/>
        <v>2.5075817216666665</v>
      </c>
      <c r="KW78" s="471">
        <f t="shared" si="519"/>
        <v>2.5075817216666665</v>
      </c>
      <c r="KX78" s="471">
        <f t="shared" si="519"/>
        <v>2.5075817216666665</v>
      </c>
      <c r="KY78" s="471">
        <f t="shared" si="519"/>
        <v>2.5075817216666665</v>
      </c>
      <c r="KZ78" s="471">
        <f t="shared" si="519"/>
        <v>2.5075817216666665</v>
      </c>
      <c r="LA78" s="471">
        <f t="shared" si="519"/>
        <v>2.5075817216666665</v>
      </c>
      <c r="LB78" s="471">
        <f t="shared" si="519"/>
        <v>2.5075817216666665</v>
      </c>
      <c r="LC78" s="471">
        <f t="shared" si="519"/>
        <v>2.5075817216666665</v>
      </c>
      <c r="LD78" s="471">
        <f t="shared" si="519"/>
        <v>2.5075817216666665</v>
      </c>
      <c r="LE78" s="471">
        <f t="shared" si="519"/>
        <v>2.5075817216666665</v>
      </c>
      <c r="LF78" s="471">
        <f t="shared" si="520"/>
        <v>2.5075817216666665</v>
      </c>
      <c r="LG78" s="471">
        <f t="shared" si="520"/>
        <v>2.5075817216666665</v>
      </c>
      <c r="LH78" s="471">
        <f t="shared" si="520"/>
        <v>2.5075817216666665</v>
      </c>
      <c r="LI78" s="471">
        <f t="shared" si="520"/>
        <v>2.5075817216666665</v>
      </c>
      <c r="LJ78" s="471">
        <f t="shared" si="520"/>
        <v>2.5075817216666665</v>
      </c>
      <c r="LK78" s="471">
        <f t="shared" si="520"/>
        <v>2.5075817216666665</v>
      </c>
      <c r="LL78" s="471">
        <f t="shared" si="520"/>
        <v>2.5075817216666665</v>
      </c>
      <c r="LM78" s="471">
        <f t="shared" si="520"/>
        <v>2.5075817216666665</v>
      </c>
      <c r="LN78" s="471">
        <f t="shared" si="520"/>
        <v>2.5075817216666665</v>
      </c>
      <c r="LO78" s="471">
        <f t="shared" si="520"/>
        <v>2.5075817216666665</v>
      </c>
      <c r="LP78" s="471">
        <f t="shared" si="520"/>
        <v>2.5075817216666665</v>
      </c>
      <c r="LQ78" s="471">
        <f t="shared" si="520"/>
        <v>2.5075817216666665</v>
      </c>
      <c r="LR78" s="471">
        <f t="shared" si="520"/>
        <v>2.5075817216666665</v>
      </c>
      <c r="LS78" s="471">
        <f t="shared" si="520"/>
        <v>2.5075817216666665</v>
      </c>
      <c r="LT78" s="471">
        <f t="shared" si="520"/>
        <v>2.5075817216666665</v>
      </c>
      <c r="LU78" s="471">
        <f t="shared" si="520"/>
        <v>2.5075817216666665</v>
      </c>
      <c r="LV78" s="471">
        <f t="shared" si="521"/>
        <v>2.5075817216666665</v>
      </c>
      <c r="LW78" s="471">
        <f t="shared" si="521"/>
        <v>2.5075817216666665</v>
      </c>
      <c r="LX78" s="471">
        <f t="shared" si="521"/>
        <v>2.2568235495</v>
      </c>
      <c r="LY78" s="471">
        <f t="shared" si="521"/>
        <v>0</v>
      </c>
      <c r="LZ78" s="471">
        <f t="shared" si="521"/>
        <v>0</v>
      </c>
      <c r="MA78" s="471">
        <f t="shared" si="521"/>
        <v>0</v>
      </c>
      <c r="MB78" s="471">
        <f t="shared" si="521"/>
        <v>0</v>
      </c>
      <c r="MC78" s="471">
        <f t="shared" si="521"/>
        <v>0</v>
      </c>
      <c r="MD78" s="471">
        <f t="shared" si="521"/>
        <v>0</v>
      </c>
      <c r="ME78" s="471">
        <f t="shared" si="521"/>
        <v>0</v>
      </c>
      <c r="MF78" s="471">
        <f t="shared" si="521"/>
        <v>0</v>
      </c>
      <c r="MG78" s="471">
        <f t="shared" si="521"/>
        <v>0</v>
      </c>
      <c r="MH78" s="471">
        <f t="shared" si="521"/>
        <v>0</v>
      </c>
      <c r="MI78" s="471">
        <f t="shared" si="521"/>
        <v>0</v>
      </c>
      <c r="MJ78" s="471">
        <f t="shared" si="521"/>
        <v>0</v>
      </c>
      <c r="MK78" s="471">
        <f t="shared" si="521"/>
        <v>0</v>
      </c>
      <c r="ML78" s="471">
        <f t="shared" si="522"/>
        <v>0</v>
      </c>
      <c r="MM78" s="471">
        <f t="shared" si="522"/>
        <v>0</v>
      </c>
      <c r="MN78" s="471">
        <f t="shared" si="522"/>
        <v>0</v>
      </c>
      <c r="MO78" s="471">
        <f t="shared" si="522"/>
        <v>0</v>
      </c>
      <c r="MP78" s="471">
        <f t="shared" si="522"/>
        <v>0</v>
      </c>
      <c r="MQ78" s="471">
        <f t="shared" si="522"/>
        <v>0</v>
      </c>
      <c r="MR78" s="471">
        <f t="shared" si="522"/>
        <v>0</v>
      </c>
      <c r="MS78" s="471">
        <f t="shared" si="522"/>
        <v>0</v>
      </c>
      <c r="MT78" s="471">
        <f t="shared" si="522"/>
        <v>0</v>
      </c>
      <c r="MU78" s="471">
        <f t="shared" si="522"/>
        <v>0</v>
      </c>
      <c r="MV78" s="471">
        <f t="shared" si="522"/>
        <v>0</v>
      </c>
      <c r="MW78" s="471">
        <f t="shared" si="522"/>
        <v>0</v>
      </c>
      <c r="MX78" s="471">
        <f t="shared" si="522"/>
        <v>0</v>
      </c>
      <c r="MY78" s="471">
        <f t="shared" si="522"/>
        <v>0</v>
      </c>
      <c r="MZ78" s="471">
        <f t="shared" si="522"/>
        <v>0</v>
      </c>
      <c r="NA78" s="471">
        <f t="shared" si="522"/>
        <v>0</v>
      </c>
      <c r="NB78" s="471">
        <f t="shared" si="523"/>
        <v>0</v>
      </c>
      <c r="NC78" s="471">
        <f t="shared" si="523"/>
        <v>0</v>
      </c>
      <c r="ND78" s="471">
        <f t="shared" si="523"/>
        <v>0</v>
      </c>
      <c r="NE78" s="471">
        <f t="shared" si="523"/>
        <v>0</v>
      </c>
      <c r="NF78" s="471">
        <f t="shared" si="523"/>
        <v>0</v>
      </c>
      <c r="NG78" s="471">
        <f t="shared" si="523"/>
        <v>0</v>
      </c>
      <c r="NH78" s="471">
        <f t="shared" si="523"/>
        <v>0</v>
      </c>
      <c r="NI78" s="471">
        <f t="shared" si="523"/>
        <v>0</v>
      </c>
      <c r="NJ78" s="471">
        <f t="shared" si="523"/>
        <v>0</v>
      </c>
      <c r="NK78" s="471">
        <f t="shared" si="523"/>
        <v>0</v>
      </c>
      <c r="NL78" s="471">
        <f t="shared" si="523"/>
        <v>0</v>
      </c>
      <c r="NM78" s="471">
        <f t="shared" si="523"/>
        <v>0</v>
      </c>
      <c r="NN78" s="471">
        <f t="shared" si="523"/>
        <v>0</v>
      </c>
      <c r="NO78" s="471">
        <f t="shared" si="523"/>
        <v>0</v>
      </c>
      <c r="NP78" s="471">
        <f t="shared" si="523"/>
        <v>0</v>
      </c>
      <c r="NQ78" s="471">
        <f t="shared" si="523"/>
        <v>0</v>
      </c>
      <c r="NR78" s="471">
        <f t="shared" si="524"/>
        <v>0</v>
      </c>
      <c r="NS78" s="471">
        <f t="shared" si="524"/>
        <v>0</v>
      </c>
      <c r="NT78" s="471">
        <f t="shared" si="524"/>
        <v>0</v>
      </c>
      <c r="NU78" s="471">
        <f t="shared" si="524"/>
        <v>0</v>
      </c>
      <c r="NV78" s="471">
        <f t="shared" si="524"/>
        <v>0</v>
      </c>
      <c r="NW78" s="471">
        <f t="shared" si="524"/>
        <v>0</v>
      </c>
      <c r="NX78" s="471">
        <f t="shared" si="524"/>
        <v>0</v>
      </c>
      <c r="NY78" s="471">
        <f t="shared" si="524"/>
        <v>0</v>
      </c>
      <c r="NZ78" s="471">
        <f t="shared" si="524"/>
        <v>0</v>
      </c>
      <c r="OA78" s="471">
        <f t="shared" si="524"/>
        <v>0</v>
      </c>
      <c r="OB78" s="471">
        <f t="shared" si="524"/>
        <v>0</v>
      </c>
      <c r="OC78" s="471">
        <f t="shared" si="524"/>
        <v>0</v>
      </c>
      <c r="OD78" s="471">
        <f t="shared" si="524"/>
        <v>0</v>
      </c>
      <c r="OE78" s="471">
        <f t="shared" si="524"/>
        <v>0</v>
      </c>
      <c r="OF78" s="471">
        <f t="shared" si="524"/>
        <v>0</v>
      </c>
      <c r="OG78" s="471">
        <f t="shared" si="524"/>
        <v>0</v>
      </c>
      <c r="OH78" s="471">
        <f t="shared" si="525"/>
        <v>0</v>
      </c>
      <c r="OI78" s="471">
        <f t="shared" si="525"/>
        <v>0</v>
      </c>
      <c r="OJ78" s="471">
        <f t="shared" si="525"/>
        <v>0</v>
      </c>
      <c r="OK78" s="471">
        <f t="shared" si="525"/>
        <v>0</v>
      </c>
      <c r="OL78" s="471">
        <f t="shared" si="525"/>
        <v>0</v>
      </c>
      <c r="OM78" s="471">
        <f t="shared" si="525"/>
        <v>0</v>
      </c>
      <c r="ON78" s="471">
        <f t="shared" si="525"/>
        <v>0</v>
      </c>
      <c r="OO78" s="471">
        <f t="shared" si="525"/>
        <v>0</v>
      </c>
      <c r="OP78" s="471">
        <f t="shared" si="525"/>
        <v>0</v>
      </c>
      <c r="OQ78" s="471">
        <f t="shared" si="525"/>
        <v>0</v>
      </c>
      <c r="OR78" s="471">
        <f t="shared" si="525"/>
        <v>0</v>
      </c>
      <c r="OS78" s="471">
        <f t="shared" si="525"/>
        <v>0</v>
      </c>
      <c r="OT78" s="471">
        <f t="shared" si="525"/>
        <v>0</v>
      </c>
      <c r="OU78" s="471">
        <f t="shared" si="525"/>
        <v>0</v>
      </c>
      <c r="OV78" s="471">
        <f t="shared" si="525"/>
        <v>0</v>
      </c>
      <c r="OW78" s="471">
        <f t="shared" si="525"/>
        <v>0</v>
      </c>
      <c r="OX78" s="471">
        <f t="shared" si="526"/>
        <v>0</v>
      </c>
      <c r="OY78" s="471">
        <f t="shared" si="526"/>
        <v>0</v>
      </c>
      <c r="OZ78" s="471">
        <f t="shared" si="526"/>
        <v>0</v>
      </c>
      <c r="PA78" s="471">
        <f t="shared" si="526"/>
        <v>0</v>
      </c>
      <c r="PB78" s="471">
        <f t="shared" si="526"/>
        <v>0</v>
      </c>
      <c r="PC78" s="471">
        <f t="shared" si="526"/>
        <v>0</v>
      </c>
      <c r="PD78" s="471">
        <f t="shared" si="526"/>
        <v>0</v>
      </c>
      <c r="PE78" s="471">
        <f t="shared" si="526"/>
        <v>0</v>
      </c>
      <c r="PF78" s="471">
        <f t="shared" si="526"/>
        <v>0</v>
      </c>
      <c r="PG78" s="471">
        <f t="shared" si="526"/>
        <v>0</v>
      </c>
      <c r="PH78" s="471">
        <f t="shared" si="526"/>
        <v>0</v>
      </c>
      <c r="PI78" s="471">
        <f t="shared" si="526"/>
        <v>0</v>
      </c>
      <c r="PJ78" s="471">
        <f t="shared" si="526"/>
        <v>0</v>
      </c>
      <c r="PK78" s="471">
        <f t="shared" si="526"/>
        <v>0</v>
      </c>
      <c r="PL78" s="471">
        <f t="shared" si="526"/>
        <v>0</v>
      </c>
      <c r="PM78" s="471">
        <f t="shared" si="526"/>
        <v>0</v>
      </c>
      <c r="PN78" s="471">
        <f t="shared" si="527"/>
        <v>0</v>
      </c>
      <c r="PO78" s="471">
        <f t="shared" si="527"/>
        <v>0</v>
      </c>
      <c r="PP78" s="471">
        <f t="shared" si="527"/>
        <v>0</v>
      </c>
      <c r="PQ78" s="471">
        <f t="shared" si="527"/>
        <v>0</v>
      </c>
      <c r="PR78" s="471">
        <f t="shared" si="527"/>
        <v>0</v>
      </c>
      <c r="PS78" s="471">
        <f t="shared" si="527"/>
        <v>0</v>
      </c>
      <c r="PT78" s="471">
        <f t="shared" si="527"/>
        <v>0</v>
      </c>
      <c r="PU78" s="471">
        <f t="shared" si="527"/>
        <v>0</v>
      </c>
      <c r="PV78" s="471">
        <f t="shared" si="527"/>
        <v>0</v>
      </c>
      <c r="PW78" s="471">
        <f t="shared" si="527"/>
        <v>0</v>
      </c>
      <c r="PX78" s="471">
        <f t="shared" si="527"/>
        <v>0</v>
      </c>
      <c r="PY78" s="471">
        <f t="shared" si="527"/>
        <v>0</v>
      </c>
      <c r="PZ78" s="471">
        <f t="shared" si="527"/>
        <v>0</v>
      </c>
      <c r="QA78" s="471">
        <f t="shared" si="527"/>
        <v>0</v>
      </c>
      <c r="QB78" s="471">
        <f t="shared" si="527"/>
        <v>0</v>
      </c>
      <c r="QC78" s="471">
        <f t="shared" si="527"/>
        <v>0</v>
      </c>
      <c r="QD78" s="471">
        <f t="shared" si="528"/>
        <v>0</v>
      </c>
      <c r="QE78" s="471">
        <f t="shared" si="528"/>
        <v>0</v>
      </c>
      <c r="QF78" s="471">
        <f t="shared" si="528"/>
        <v>0</v>
      </c>
      <c r="QG78" s="471">
        <f t="shared" si="528"/>
        <v>0</v>
      </c>
      <c r="QH78" s="471">
        <f t="shared" si="528"/>
        <v>0</v>
      </c>
      <c r="QI78" s="471">
        <f t="shared" si="528"/>
        <v>0</v>
      </c>
      <c r="QJ78" s="471">
        <f t="shared" si="528"/>
        <v>0</v>
      </c>
      <c r="QK78" s="471">
        <f t="shared" si="528"/>
        <v>0</v>
      </c>
      <c r="QL78" s="471">
        <f t="shared" si="528"/>
        <v>0</v>
      </c>
      <c r="QM78" s="471">
        <f t="shared" si="528"/>
        <v>0</v>
      </c>
      <c r="QN78" s="471">
        <f t="shared" si="528"/>
        <v>0</v>
      </c>
      <c r="QO78" s="471">
        <f t="shared" si="528"/>
        <v>0</v>
      </c>
      <c r="QP78" s="471">
        <f t="shared" si="528"/>
        <v>0</v>
      </c>
      <c r="QQ78" s="471">
        <f t="shared" si="528"/>
        <v>0</v>
      </c>
      <c r="QR78" s="471">
        <f t="shared" si="528"/>
        <v>0</v>
      </c>
      <c r="QS78" s="471">
        <f t="shared" si="528"/>
        <v>0</v>
      </c>
      <c r="QT78" s="471">
        <f t="shared" si="529"/>
        <v>0</v>
      </c>
      <c r="QU78" s="471">
        <f t="shared" si="529"/>
        <v>0</v>
      </c>
      <c r="QV78" s="471">
        <f t="shared" si="529"/>
        <v>0</v>
      </c>
      <c r="QW78" s="471">
        <f t="shared" si="529"/>
        <v>0</v>
      </c>
      <c r="QX78" s="471">
        <f t="shared" si="529"/>
        <v>0</v>
      </c>
      <c r="QY78" s="471">
        <f t="shared" si="529"/>
        <v>0</v>
      </c>
      <c r="QZ78" s="471">
        <f t="shared" si="529"/>
        <v>0</v>
      </c>
      <c r="RA78" s="471">
        <f t="shared" si="529"/>
        <v>0</v>
      </c>
      <c r="RB78" s="471">
        <f t="shared" si="529"/>
        <v>0</v>
      </c>
      <c r="RC78" s="471">
        <f t="shared" si="529"/>
        <v>0</v>
      </c>
      <c r="RD78" s="471">
        <f t="shared" si="529"/>
        <v>0</v>
      </c>
      <c r="RE78" s="471">
        <f t="shared" si="529"/>
        <v>0</v>
      </c>
      <c r="RF78" s="471">
        <f t="shared" si="529"/>
        <v>0</v>
      </c>
      <c r="RG78" s="471">
        <f t="shared" si="529"/>
        <v>0</v>
      </c>
      <c r="RH78" s="471">
        <f t="shared" si="529"/>
        <v>0</v>
      </c>
      <c r="RI78" s="471">
        <f t="shared" si="529"/>
        <v>0</v>
      </c>
      <c r="RJ78" s="471">
        <f t="shared" si="530"/>
        <v>0</v>
      </c>
      <c r="RK78" s="471">
        <f t="shared" si="530"/>
        <v>0</v>
      </c>
      <c r="RL78" s="471">
        <f t="shared" si="530"/>
        <v>0</v>
      </c>
      <c r="RM78" s="471">
        <f t="shared" si="530"/>
        <v>0</v>
      </c>
      <c r="RN78" s="471">
        <f t="shared" si="530"/>
        <v>0</v>
      </c>
      <c r="RO78" s="471">
        <f t="shared" si="530"/>
        <v>0</v>
      </c>
      <c r="RP78" s="471">
        <f t="shared" si="530"/>
        <v>0</v>
      </c>
      <c r="RQ78" s="471">
        <f t="shared" si="530"/>
        <v>0</v>
      </c>
      <c r="RR78" s="471">
        <f t="shared" si="530"/>
        <v>0</v>
      </c>
      <c r="RS78" s="471">
        <f t="shared" si="530"/>
        <v>0</v>
      </c>
      <c r="RT78" s="471">
        <f t="shared" si="530"/>
        <v>0</v>
      </c>
      <c r="RU78" s="471">
        <f t="shared" si="530"/>
        <v>0</v>
      </c>
      <c r="RV78" s="471">
        <f t="shared" si="530"/>
        <v>0</v>
      </c>
      <c r="RW78" s="471">
        <f t="shared" si="530"/>
        <v>0</v>
      </c>
      <c r="RX78" s="471">
        <f t="shared" si="530"/>
        <v>0</v>
      </c>
      <c r="RY78" s="471">
        <f t="shared" si="530"/>
        <v>0</v>
      </c>
      <c r="RZ78" s="471">
        <f t="shared" si="531"/>
        <v>0</v>
      </c>
      <c r="SA78" s="471">
        <f t="shared" si="531"/>
        <v>0</v>
      </c>
      <c r="SB78" s="471">
        <f t="shared" si="531"/>
        <v>0</v>
      </c>
      <c r="SC78" s="471">
        <f t="shared" si="531"/>
        <v>0</v>
      </c>
      <c r="SD78" s="471">
        <f t="shared" si="531"/>
        <v>0</v>
      </c>
      <c r="SE78" s="471">
        <f t="shared" si="531"/>
        <v>0</v>
      </c>
      <c r="SF78" s="471">
        <f t="shared" si="531"/>
        <v>0</v>
      </c>
      <c r="SG78" s="471">
        <f t="shared" si="531"/>
        <v>0</v>
      </c>
      <c r="SH78" s="471">
        <f t="shared" si="531"/>
        <v>0</v>
      </c>
      <c r="SI78" s="471">
        <f t="shared" si="531"/>
        <v>0</v>
      </c>
      <c r="SJ78" s="471">
        <f t="shared" si="531"/>
        <v>0</v>
      </c>
      <c r="SK78" s="471">
        <f t="shared" si="531"/>
        <v>0</v>
      </c>
      <c r="SL78" s="471">
        <f t="shared" si="531"/>
        <v>0</v>
      </c>
      <c r="SM78" s="471">
        <f t="shared" si="531"/>
        <v>0</v>
      </c>
      <c r="SN78" s="471">
        <f t="shared" si="531"/>
        <v>0</v>
      </c>
      <c r="SO78" s="471">
        <f t="shared" si="531"/>
        <v>0</v>
      </c>
      <c r="SP78" s="471">
        <f t="shared" si="532"/>
        <v>0</v>
      </c>
      <c r="SQ78" s="471">
        <f t="shared" si="532"/>
        <v>0</v>
      </c>
      <c r="SR78" s="471">
        <f t="shared" si="532"/>
        <v>0</v>
      </c>
      <c r="SS78" s="471">
        <f t="shared" si="532"/>
        <v>0</v>
      </c>
      <c r="ST78" s="471">
        <f t="shared" si="532"/>
        <v>0</v>
      </c>
      <c r="SU78" s="471">
        <f t="shared" si="532"/>
        <v>0</v>
      </c>
      <c r="SV78" s="471">
        <f t="shared" si="532"/>
        <v>0</v>
      </c>
      <c r="SW78" s="471">
        <f t="shared" si="532"/>
        <v>0</v>
      </c>
      <c r="SX78" s="471">
        <f t="shared" si="532"/>
        <v>0</v>
      </c>
      <c r="SY78" s="471">
        <f t="shared" si="532"/>
        <v>0</v>
      </c>
      <c r="SZ78" s="471">
        <f t="shared" si="532"/>
        <v>0</v>
      </c>
      <c r="TA78" s="471">
        <f t="shared" si="532"/>
        <v>0</v>
      </c>
      <c r="TB78" s="471">
        <f t="shared" si="532"/>
        <v>0</v>
      </c>
      <c r="TC78" s="471">
        <f t="shared" si="532"/>
        <v>0</v>
      </c>
      <c r="TD78" s="471">
        <f t="shared" si="532"/>
        <v>0</v>
      </c>
      <c r="TE78" s="471">
        <f t="shared" si="532"/>
        <v>0</v>
      </c>
      <c r="TF78" s="471">
        <f t="shared" si="533"/>
        <v>0</v>
      </c>
      <c r="TG78" s="471">
        <f t="shared" si="533"/>
        <v>0</v>
      </c>
      <c r="TH78" s="471">
        <f t="shared" si="533"/>
        <v>0</v>
      </c>
      <c r="TI78" s="471">
        <f t="shared" si="533"/>
        <v>0</v>
      </c>
      <c r="TJ78" s="471">
        <f t="shared" si="533"/>
        <v>0</v>
      </c>
      <c r="TK78" s="471">
        <f t="shared" si="533"/>
        <v>0</v>
      </c>
      <c r="TL78" s="471">
        <f t="shared" si="533"/>
        <v>0</v>
      </c>
      <c r="TM78" s="471">
        <f t="shared" si="533"/>
        <v>0</v>
      </c>
      <c r="TN78" s="471">
        <f t="shared" si="533"/>
        <v>0</v>
      </c>
      <c r="TO78" s="471">
        <f t="shared" si="533"/>
        <v>0</v>
      </c>
      <c r="TP78" s="471">
        <f t="shared" si="533"/>
        <v>0</v>
      </c>
      <c r="TQ78" s="471">
        <f t="shared" si="533"/>
        <v>0</v>
      </c>
      <c r="TR78" s="471">
        <f t="shared" si="533"/>
        <v>0</v>
      </c>
      <c r="TS78" s="471">
        <f t="shared" si="533"/>
        <v>0</v>
      </c>
      <c r="TT78" s="471">
        <f t="shared" si="533"/>
        <v>0</v>
      </c>
      <c r="TU78" s="471">
        <f t="shared" si="533"/>
        <v>0</v>
      </c>
      <c r="TV78" s="471">
        <f t="shared" si="534"/>
        <v>0</v>
      </c>
      <c r="TW78" s="471">
        <f t="shared" si="534"/>
        <v>0</v>
      </c>
      <c r="TX78" s="471">
        <f t="shared" si="534"/>
        <v>0</v>
      </c>
      <c r="TY78" s="471">
        <f t="shared" si="534"/>
        <v>0</v>
      </c>
      <c r="TZ78" s="471">
        <f t="shared" si="534"/>
        <v>0</v>
      </c>
      <c r="UA78" s="471">
        <f t="shared" si="534"/>
        <v>0</v>
      </c>
      <c r="UB78" s="471">
        <f t="shared" si="534"/>
        <v>0</v>
      </c>
      <c r="UC78" s="471">
        <f t="shared" si="534"/>
        <v>0</v>
      </c>
      <c r="UD78" s="471">
        <f t="shared" si="534"/>
        <v>0</v>
      </c>
      <c r="UE78" s="471">
        <f t="shared" si="534"/>
        <v>0</v>
      </c>
      <c r="UF78" s="471">
        <f t="shared" si="534"/>
        <v>0</v>
      </c>
      <c r="UG78" s="471">
        <f t="shared" si="534"/>
        <v>0</v>
      </c>
      <c r="UH78" s="471">
        <f t="shared" si="534"/>
        <v>0</v>
      </c>
      <c r="UI78" s="471">
        <f t="shared" si="534"/>
        <v>0</v>
      </c>
      <c r="UJ78" s="471">
        <f t="shared" si="534"/>
        <v>0</v>
      </c>
      <c r="UK78" s="471">
        <f t="shared" si="534"/>
        <v>0</v>
      </c>
      <c r="UL78" s="471">
        <f t="shared" si="535"/>
        <v>0</v>
      </c>
      <c r="UM78" s="471">
        <f t="shared" si="535"/>
        <v>0</v>
      </c>
      <c r="UN78" s="471">
        <f t="shared" si="535"/>
        <v>0</v>
      </c>
      <c r="UO78" s="471">
        <f t="shared" si="535"/>
        <v>0</v>
      </c>
      <c r="UP78" s="471">
        <f t="shared" si="535"/>
        <v>0</v>
      </c>
      <c r="UQ78" s="471">
        <f t="shared" si="535"/>
        <v>0</v>
      </c>
      <c r="UR78" s="471">
        <f t="shared" si="535"/>
        <v>0</v>
      </c>
      <c r="US78" s="471">
        <f t="shared" si="535"/>
        <v>0</v>
      </c>
      <c r="UT78" s="471">
        <f t="shared" si="535"/>
        <v>0</v>
      </c>
      <c r="UU78" s="471">
        <f t="shared" si="535"/>
        <v>0</v>
      </c>
      <c r="UV78" s="471">
        <f t="shared" si="535"/>
        <v>0</v>
      </c>
      <c r="UW78" s="471">
        <f t="shared" si="535"/>
        <v>0</v>
      </c>
      <c r="UX78" s="471">
        <f t="shared" si="535"/>
        <v>0</v>
      </c>
      <c r="UY78" s="471">
        <f t="shared" si="535"/>
        <v>0</v>
      </c>
      <c r="UZ78" s="471">
        <f t="shared" si="535"/>
        <v>0</v>
      </c>
      <c r="VA78" s="471">
        <f t="shared" si="535"/>
        <v>0</v>
      </c>
      <c r="VB78" s="471">
        <f t="shared" si="536"/>
        <v>0</v>
      </c>
      <c r="VC78" s="471">
        <f t="shared" si="536"/>
        <v>0</v>
      </c>
      <c r="VD78" s="471">
        <f t="shared" si="536"/>
        <v>0</v>
      </c>
      <c r="VE78" s="471">
        <f t="shared" si="536"/>
        <v>0</v>
      </c>
      <c r="VF78" s="471">
        <f t="shared" si="536"/>
        <v>0</v>
      </c>
      <c r="VG78" s="471">
        <f t="shared" si="536"/>
        <v>0</v>
      </c>
      <c r="VH78" s="471">
        <f t="shared" si="536"/>
        <v>0</v>
      </c>
      <c r="VI78" s="471">
        <f t="shared" si="536"/>
        <v>0</v>
      </c>
      <c r="VJ78" s="471">
        <f t="shared" si="536"/>
        <v>0</v>
      </c>
      <c r="VK78" s="471">
        <f t="shared" si="536"/>
        <v>0</v>
      </c>
      <c r="VL78" s="471">
        <f t="shared" si="536"/>
        <v>0</v>
      </c>
      <c r="VM78" s="471">
        <f t="shared" si="536"/>
        <v>0</v>
      </c>
      <c r="VN78" s="471">
        <f t="shared" si="536"/>
        <v>0</v>
      </c>
      <c r="VO78" s="471">
        <f t="shared" si="536"/>
        <v>0</v>
      </c>
      <c r="VP78" s="471">
        <f t="shared" si="536"/>
        <v>0</v>
      </c>
      <c r="VQ78" s="471">
        <f t="shared" si="536"/>
        <v>0</v>
      </c>
      <c r="VR78" s="471">
        <f t="shared" si="537"/>
        <v>0</v>
      </c>
      <c r="VS78" s="471">
        <f t="shared" si="498"/>
        <v>0</v>
      </c>
      <c r="VT78" s="471">
        <f t="shared" si="498"/>
        <v>0</v>
      </c>
      <c r="VU78" s="471">
        <f t="shared" si="498"/>
        <v>0</v>
      </c>
      <c r="VV78" s="471">
        <f t="shared" si="498"/>
        <v>0</v>
      </c>
      <c r="VW78" s="471">
        <f t="shared" si="498"/>
        <v>0</v>
      </c>
      <c r="VX78" s="471">
        <f t="shared" si="498"/>
        <v>0</v>
      </c>
      <c r="VY78" s="471">
        <f t="shared" si="498"/>
        <v>0</v>
      </c>
      <c r="VZ78" s="471">
        <f t="shared" si="498"/>
        <v>0</v>
      </c>
      <c r="WA78" s="471">
        <f t="shared" si="498"/>
        <v>0</v>
      </c>
      <c r="WB78" s="471">
        <f t="shared" si="498"/>
        <v>0</v>
      </c>
      <c r="WC78" s="471">
        <f t="shared" si="498"/>
        <v>0</v>
      </c>
      <c r="WD78" s="471">
        <f t="shared" si="498"/>
        <v>0</v>
      </c>
    </row>
    <row r="79" spans="1:602" x14ac:dyDescent="0.35">
      <c r="A79" s="29"/>
      <c r="B79" s="29">
        <f t="shared" si="359"/>
        <v>48</v>
      </c>
      <c r="C79" s="29" t="s">
        <v>5</v>
      </c>
      <c r="D79" s="29" t="s">
        <v>115</v>
      </c>
      <c r="E79" s="69">
        <f>INDEX('Current RAP - 2024-25 Cycle'!$K:$K,MATCH('24-25 Projection - RAP Tendered'!$D79,'Current RAP - 2024-25 Cycle'!$C:$C,0),1)</f>
        <v>9024170.0299999975</v>
      </c>
      <c r="F79" s="69">
        <f>INDEX('Current RAP - 2024-25 Cycle'!$G:$G,MATCH('24-25 Projection - RAP Tendered'!$D79,'Current RAP - 2024-25 Cycle'!$C:$C,0),1)</f>
        <v>9012543.4099999983</v>
      </c>
      <c r="G79" s="69">
        <f t="shared" si="345"/>
        <v>11626.61999999918</v>
      </c>
      <c r="H79" s="69">
        <f t="shared" si="360"/>
        <v>9012543.4099999983</v>
      </c>
      <c r="I79" s="32">
        <v>45474</v>
      </c>
      <c r="J79" s="32">
        <v>45838</v>
      </c>
      <c r="K79" s="29" t="str">
        <f>INDEX('Current RAP - 2024-25 Cycle'!$D:$D,MATCH('24-25 Projection - RAP Tendered'!$D79,'Current RAP - 2024-25 Cycle'!$C:$C,0),1)</f>
        <v>IPCA</v>
      </c>
      <c r="L79" s="32" t="s">
        <v>10</v>
      </c>
      <c r="M79" s="32" t="s">
        <v>10</v>
      </c>
      <c r="N79" s="81">
        <v>0</v>
      </c>
      <c r="O79" s="81">
        <v>0</v>
      </c>
      <c r="P79" s="69">
        <f>IFERROR(INDEX('Tendered, Ruling 920-2025'!$F$19:$F$31,MATCH($D79,'Tendered, Ruling 920-2025'!$C$19:$C$31,0))-INDEX('Tendered, Ruling 920-2025'!$D$19:$D$31,MATCH($D79,'Tendered, Ruling 920-2025'!$C$19:$C$31,0)),0)</f>
        <v>0</v>
      </c>
      <c r="Q79" s="32">
        <f>INDEX('Current RAP - 2024-25 Cycle'!$L:$L,MATCH('24-25 Projection - RAP Tendered'!$D79,'Current RAP - 2024-25 Cycle'!$C:$C,0),1)</f>
        <v>39524</v>
      </c>
      <c r="R79" s="32">
        <f>INDEX('Current RAP - 2024-25 Cycle'!$M:$M,MATCH('24-25 Projection - RAP Tendered'!$D79,'Current RAP - 2024-25 Cycle'!$C:$C,0),1)</f>
        <v>50481</v>
      </c>
      <c r="S79" s="29"/>
      <c r="T79" s="29" t="str">
        <f t="shared" si="346"/>
        <v>004/2008</v>
      </c>
      <c r="U79" s="36">
        <f t="shared" si="508"/>
        <v>9.0241700299999987</v>
      </c>
      <c r="V79" s="36">
        <f t="shared" si="508"/>
        <v>9.0241700299999987</v>
      </c>
      <c r="W79" s="36">
        <f t="shared" si="508"/>
        <v>9.0241700299999987</v>
      </c>
      <c r="X79" s="36">
        <f t="shared" si="508"/>
        <v>9.0241700299999987</v>
      </c>
      <c r="Y79" s="36">
        <f t="shared" si="508"/>
        <v>9.0241700299999987</v>
      </c>
      <c r="Z79" s="36">
        <f t="shared" si="508"/>
        <v>9.0241700299999987</v>
      </c>
      <c r="AA79" s="36">
        <f t="shared" si="508"/>
        <v>9.0241700299999987</v>
      </c>
      <c r="AB79" s="36">
        <f t="shared" si="508"/>
        <v>9.0241700299999987</v>
      </c>
      <c r="AC79" s="36">
        <f t="shared" si="508"/>
        <v>9.0241700299999987</v>
      </c>
      <c r="AD79" s="36">
        <f t="shared" si="508"/>
        <v>9.0241700299999987</v>
      </c>
      <c r="AE79" s="36">
        <f t="shared" si="508"/>
        <v>9.0241700299999987</v>
      </c>
      <c r="AF79" s="36">
        <f t="shared" si="508"/>
        <v>9.0241700299999987</v>
      </c>
      <c r="AG79" s="36">
        <f t="shared" si="508"/>
        <v>9.0241700299999987</v>
      </c>
      <c r="AH79" s="36">
        <f t="shared" si="508"/>
        <v>6.428508220295698</v>
      </c>
      <c r="AI79" s="36">
        <f t="shared" si="508"/>
        <v>0</v>
      </c>
      <c r="AJ79" s="36">
        <f t="shared" si="508"/>
        <v>0</v>
      </c>
      <c r="AK79" s="36">
        <f t="shared" si="504"/>
        <v>0</v>
      </c>
      <c r="AL79" s="36">
        <f t="shared" si="504"/>
        <v>0</v>
      </c>
      <c r="AM79" s="36">
        <f t="shared" si="504"/>
        <v>0</v>
      </c>
      <c r="AN79" s="36">
        <f t="shared" si="504"/>
        <v>0</v>
      </c>
      <c r="AO79" s="36">
        <f t="shared" si="504"/>
        <v>0</v>
      </c>
      <c r="AP79" s="36">
        <f t="shared" si="504"/>
        <v>0</v>
      </c>
      <c r="AQ79" s="36">
        <f t="shared" si="504"/>
        <v>0</v>
      </c>
      <c r="AR79" s="36">
        <f t="shared" si="504"/>
        <v>0</v>
      </c>
      <c r="AS79" s="36">
        <f t="shared" si="504"/>
        <v>0</v>
      </c>
      <c r="AT79" s="36">
        <f t="shared" si="504"/>
        <v>0</v>
      </c>
      <c r="AU79" s="36">
        <f t="shared" si="504"/>
        <v>0</v>
      </c>
      <c r="AV79" s="36">
        <f t="shared" si="504"/>
        <v>0</v>
      </c>
      <c r="AW79" s="36">
        <f t="shared" si="504"/>
        <v>0</v>
      </c>
      <c r="AX79" s="36">
        <f t="shared" si="504"/>
        <v>0</v>
      </c>
      <c r="AY79" s="36">
        <f t="shared" si="504"/>
        <v>0</v>
      </c>
      <c r="AZ79" s="36">
        <f t="shared" si="455"/>
        <v>0</v>
      </c>
      <c r="BA79" s="36">
        <f t="shared" si="455"/>
        <v>0</v>
      </c>
      <c r="BB79" s="36">
        <f t="shared" si="455"/>
        <v>0</v>
      </c>
      <c r="BD79" s="29" t="str">
        <f t="shared" si="348"/>
        <v>004/2008</v>
      </c>
      <c r="BE79" s="36">
        <f t="shared" si="503"/>
        <v>2.2560425074999997</v>
      </c>
      <c r="BF79" s="36">
        <f t="shared" si="503"/>
        <v>2.2560425074999997</v>
      </c>
      <c r="BG79" s="36">
        <f t="shared" si="503"/>
        <v>2.2560425074999997</v>
      </c>
      <c r="BH79" s="36">
        <f t="shared" si="503"/>
        <v>2.2560425074999997</v>
      </c>
      <c r="BI79" s="36">
        <f t="shared" si="503"/>
        <v>2.2560425074999997</v>
      </c>
      <c r="BJ79" s="36">
        <f t="shared" si="503"/>
        <v>2.2560425074999997</v>
      </c>
      <c r="BK79" s="36">
        <f t="shared" si="503"/>
        <v>2.2560425074999997</v>
      </c>
      <c r="BL79" s="36">
        <f t="shared" si="503"/>
        <v>2.2560425074999997</v>
      </c>
      <c r="BM79" s="36">
        <f t="shared" si="503"/>
        <v>2.2560425074999997</v>
      </c>
      <c r="BN79" s="36">
        <f t="shared" si="503"/>
        <v>2.2560425074999997</v>
      </c>
      <c r="BO79" s="36">
        <f t="shared" si="503"/>
        <v>2.2560425074999997</v>
      </c>
      <c r="BP79" s="36">
        <f t="shared" si="503"/>
        <v>2.2560425074999997</v>
      </c>
      <c r="BQ79" s="36">
        <f t="shared" si="503"/>
        <v>2.2560425074999997</v>
      </c>
      <c r="BR79" s="36">
        <f t="shared" si="503"/>
        <v>2.2560425074999997</v>
      </c>
      <c r="BS79" s="36">
        <f t="shared" si="503"/>
        <v>2.2560425074999997</v>
      </c>
      <c r="BT79" s="36">
        <f t="shared" si="503"/>
        <v>2.2560425074999997</v>
      </c>
      <c r="BU79" s="36">
        <f t="shared" si="509"/>
        <v>2.2560425074999997</v>
      </c>
      <c r="BV79" s="36">
        <f t="shared" si="509"/>
        <v>2.2560425074999997</v>
      </c>
      <c r="BW79" s="36">
        <f t="shared" si="509"/>
        <v>2.2560425074999997</v>
      </c>
      <c r="BX79" s="36">
        <f t="shared" si="509"/>
        <v>2.2560425074999997</v>
      </c>
      <c r="BY79" s="36">
        <f t="shared" si="509"/>
        <v>2.2560425074999997</v>
      </c>
      <c r="BZ79" s="36">
        <f t="shared" si="509"/>
        <v>2.2560425074999997</v>
      </c>
      <c r="CA79" s="36">
        <f t="shared" si="509"/>
        <v>2.2560425074999997</v>
      </c>
      <c r="CB79" s="36">
        <f t="shared" si="509"/>
        <v>2.2560425074999997</v>
      </c>
      <c r="CC79" s="36">
        <f t="shared" si="509"/>
        <v>2.2560425074999997</v>
      </c>
      <c r="CD79" s="36">
        <f t="shared" si="509"/>
        <v>2.2560425074999997</v>
      </c>
      <c r="CE79" s="36">
        <f t="shared" si="509"/>
        <v>2.2560425074999997</v>
      </c>
      <c r="CF79" s="36">
        <f t="shared" si="509"/>
        <v>2.2560425074999997</v>
      </c>
      <c r="CG79" s="36">
        <f t="shared" si="509"/>
        <v>2.2560425074999997</v>
      </c>
      <c r="CH79" s="36">
        <f t="shared" si="509"/>
        <v>2.2560425074999997</v>
      </c>
      <c r="CI79" s="36">
        <f t="shared" si="509"/>
        <v>2.2560425074999997</v>
      </c>
      <c r="CJ79" s="36">
        <f t="shared" si="509"/>
        <v>2.2560425074999997</v>
      </c>
      <c r="CK79" s="36">
        <f t="shared" si="510"/>
        <v>2.2560425074999997</v>
      </c>
      <c r="CL79" s="36">
        <f t="shared" si="510"/>
        <v>2.2560425074999997</v>
      </c>
      <c r="CM79" s="36">
        <f t="shared" si="510"/>
        <v>2.2560425074999997</v>
      </c>
      <c r="CN79" s="36">
        <f t="shared" si="510"/>
        <v>2.2560425074999997</v>
      </c>
      <c r="CO79" s="36">
        <f t="shared" si="510"/>
        <v>2.2560425074999997</v>
      </c>
      <c r="CP79" s="36">
        <f t="shared" si="510"/>
        <v>2.2560425074999997</v>
      </c>
      <c r="CQ79" s="36">
        <f t="shared" si="510"/>
        <v>2.2560425074999997</v>
      </c>
      <c r="CR79" s="36">
        <f t="shared" si="510"/>
        <v>2.2560425074999997</v>
      </c>
      <c r="CS79" s="36">
        <f t="shared" si="510"/>
        <v>2.2560425074999997</v>
      </c>
      <c r="CT79" s="36">
        <f t="shared" si="510"/>
        <v>2.2560425074999997</v>
      </c>
      <c r="CU79" s="36">
        <f t="shared" si="510"/>
        <v>2.2560425074999997</v>
      </c>
      <c r="CV79" s="36">
        <f t="shared" si="510"/>
        <v>2.2560425074999997</v>
      </c>
      <c r="CW79" s="36">
        <f t="shared" si="510"/>
        <v>2.2560425074999997</v>
      </c>
      <c r="CX79" s="36">
        <f t="shared" si="510"/>
        <v>2.2560425074999997</v>
      </c>
      <c r="CY79" s="36">
        <f t="shared" si="510"/>
        <v>2.2560425074999997</v>
      </c>
      <c r="CZ79" s="36">
        <f t="shared" si="505"/>
        <v>2.2560425074999997</v>
      </c>
      <c r="DA79" s="36">
        <f t="shared" si="505"/>
        <v>2.2560425074999997</v>
      </c>
      <c r="DB79" s="36">
        <f t="shared" si="505"/>
        <v>2.2560425074999997</v>
      </c>
      <c r="DC79" s="36">
        <f t="shared" si="505"/>
        <v>2.2560425074999997</v>
      </c>
      <c r="DD79" s="36">
        <f t="shared" si="505"/>
        <v>2.2560425074999997</v>
      </c>
      <c r="DE79" s="36">
        <f t="shared" si="505"/>
        <v>2.2560425074999997</v>
      </c>
      <c r="DF79" s="36">
        <f t="shared" si="505"/>
        <v>2.2560425074999997</v>
      </c>
      <c r="DG79" s="36">
        <f t="shared" si="505"/>
        <v>1.9164232052956987</v>
      </c>
      <c r="DH79" s="36">
        <f t="shared" si="505"/>
        <v>0</v>
      </c>
      <c r="DI79" s="36">
        <f t="shared" si="505"/>
        <v>0</v>
      </c>
      <c r="DJ79" s="36">
        <f t="shared" si="505"/>
        <v>0</v>
      </c>
      <c r="DK79" s="36">
        <f t="shared" si="505"/>
        <v>0</v>
      </c>
      <c r="DL79" s="36">
        <f t="shared" si="505"/>
        <v>0</v>
      </c>
      <c r="DM79" s="36">
        <f t="shared" si="505"/>
        <v>0</v>
      </c>
      <c r="DN79" s="36">
        <f t="shared" si="505"/>
        <v>0</v>
      </c>
      <c r="DO79" s="36">
        <f t="shared" si="505"/>
        <v>0</v>
      </c>
      <c r="DP79" s="36">
        <f t="shared" si="506"/>
        <v>0</v>
      </c>
      <c r="DQ79" s="36">
        <f t="shared" si="506"/>
        <v>0</v>
      </c>
      <c r="DR79" s="36">
        <f t="shared" si="512"/>
        <v>0</v>
      </c>
      <c r="DS79" s="36">
        <f t="shared" si="512"/>
        <v>0</v>
      </c>
      <c r="DT79" s="36">
        <f t="shared" si="512"/>
        <v>0</v>
      </c>
      <c r="DU79" s="36">
        <f t="shared" si="512"/>
        <v>0</v>
      </c>
      <c r="DV79" s="36">
        <f t="shared" si="512"/>
        <v>0</v>
      </c>
      <c r="DW79" s="36">
        <f t="shared" si="512"/>
        <v>0</v>
      </c>
      <c r="DX79" s="36">
        <f t="shared" si="512"/>
        <v>0</v>
      </c>
      <c r="DY79" s="36">
        <f t="shared" si="512"/>
        <v>0</v>
      </c>
      <c r="DZ79" s="36">
        <f t="shared" si="512"/>
        <v>0</v>
      </c>
      <c r="EA79" s="36">
        <f t="shared" si="512"/>
        <v>0</v>
      </c>
      <c r="EB79" s="36">
        <f t="shared" si="512"/>
        <v>0</v>
      </c>
      <c r="EC79" s="36">
        <f t="shared" si="512"/>
        <v>0</v>
      </c>
      <c r="ED79" s="36">
        <f t="shared" si="512"/>
        <v>0</v>
      </c>
      <c r="EE79" s="36">
        <f t="shared" si="513"/>
        <v>0</v>
      </c>
      <c r="EF79" s="36">
        <f t="shared" si="513"/>
        <v>0</v>
      </c>
      <c r="EG79" s="36">
        <f t="shared" si="513"/>
        <v>0</v>
      </c>
      <c r="EH79" s="36">
        <f t="shared" si="513"/>
        <v>0</v>
      </c>
      <c r="EI79" s="36">
        <f t="shared" si="513"/>
        <v>0</v>
      </c>
      <c r="EJ79" s="36">
        <f t="shared" si="544"/>
        <v>0</v>
      </c>
      <c r="EK79" s="36">
        <f t="shared" si="544"/>
        <v>0</v>
      </c>
      <c r="EL79" s="36">
        <f t="shared" si="544"/>
        <v>0</v>
      </c>
      <c r="EM79" s="36">
        <f t="shared" si="544"/>
        <v>0</v>
      </c>
      <c r="EN79" s="36">
        <f t="shared" si="544"/>
        <v>0</v>
      </c>
      <c r="EO79" s="36">
        <f t="shared" si="544"/>
        <v>0</v>
      </c>
      <c r="EP79" s="36">
        <f t="shared" si="544"/>
        <v>0</v>
      </c>
      <c r="EQ79" s="36">
        <f t="shared" si="544"/>
        <v>0</v>
      </c>
      <c r="ER79" s="36">
        <f t="shared" si="544"/>
        <v>0</v>
      </c>
      <c r="ES79" s="36">
        <f t="shared" si="544"/>
        <v>0</v>
      </c>
      <c r="ET79" s="36">
        <f t="shared" si="544"/>
        <v>0</v>
      </c>
      <c r="EU79" s="36">
        <f t="shared" si="544"/>
        <v>0</v>
      </c>
      <c r="EV79" s="36">
        <f t="shared" si="544"/>
        <v>0</v>
      </c>
      <c r="EW79" s="36">
        <f t="shared" si="544"/>
        <v>0</v>
      </c>
      <c r="EX79" s="36">
        <f t="shared" si="544"/>
        <v>0</v>
      </c>
      <c r="EY79" s="36">
        <f t="shared" si="544"/>
        <v>0</v>
      </c>
      <c r="EZ79" s="36">
        <f t="shared" si="541"/>
        <v>0</v>
      </c>
      <c r="FA79" s="36">
        <f t="shared" si="541"/>
        <v>0</v>
      </c>
      <c r="FB79" s="36">
        <f t="shared" si="541"/>
        <v>0</v>
      </c>
      <c r="FC79" s="36">
        <f t="shared" si="541"/>
        <v>0</v>
      </c>
      <c r="FD79" s="36">
        <f t="shared" si="541"/>
        <v>0</v>
      </c>
      <c r="FE79" s="36">
        <f t="shared" si="541"/>
        <v>0</v>
      </c>
      <c r="FF79" s="36">
        <f t="shared" si="541"/>
        <v>0</v>
      </c>
      <c r="FG79" s="36">
        <f t="shared" si="541"/>
        <v>0</v>
      </c>
      <c r="FH79" s="36">
        <f t="shared" si="541"/>
        <v>0</v>
      </c>
      <c r="FI79" s="36">
        <f t="shared" si="541"/>
        <v>0</v>
      </c>
      <c r="FJ79" s="36">
        <f t="shared" si="542"/>
        <v>0</v>
      </c>
      <c r="FK79" s="36">
        <f t="shared" si="542"/>
        <v>0</v>
      </c>
      <c r="FL79" s="36">
        <f t="shared" si="542"/>
        <v>0</v>
      </c>
      <c r="FM79" s="36">
        <f t="shared" si="542"/>
        <v>0</v>
      </c>
      <c r="FN79" s="36">
        <f t="shared" si="542"/>
        <v>0</v>
      </c>
      <c r="FO79" s="36">
        <f t="shared" si="542"/>
        <v>0</v>
      </c>
      <c r="FP79" s="36">
        <f t="shared" si="542"/>
        <v>0</v>
      </c>
      <c r="FQ79" s="36">
        <f t="shared" si="542"/>
        <v>0</v>
      </c>
      <c r="FR79" s="36">
        <f t="shared" si="542"/>
        <v>0</v>
      </c>
      <c r="FS79" s="36">
        <f t="shared" si="542"/>
        <v>0</v>
      </c>
      <c r="FT79" s="36">
        <f t="shared" si="543"/>
        <v>0</v>
      </c>
      <c r="FU79" s="36">
        <f t="shared" si="543"/>
        <v>0</v>
      </c>
      <c r="FV79" s="36">
        <f t="shared" si="543"/>
        <v>0</v>
      </c>
      <c r="FW79" s="36">
        <f t="shared" si="543"/>
        <v>0</v>
      </c>
      <c r="FX79" s="36">
        <f t="shared" si="543"/>
        <v>0</v>
      </c>
      <c r="FY79" s="36">
        <f t="shared" si="543"/>
        <v>0</v>
      </c>
      <c r="FZ79" s="36">
        <f t="shared" si="543"/>
        <v>0</v>
      </c>
      <c r="GA79" s="36">
        <f t="shared" si="543"/>
        <v>0</v>
      </c>
      <c r="GB79" s="36">
        <f t="shared" si="501"/>
        <v>0</v>
      </c>
      <c r="GC79" s="36">
        <f t="shared" si="501"/>
        <v>0</v>
      </c>
      <c r="GD79" s="36">
        <f t="shared" si="501"/>
        <v>0</v>
      </c>
      <c r="GE79" s="36">
        <f t="shared" si="501"/>
        <v>0</v>
      </c>
      <c r="GF79" s="36">
        <f t="shared" si="501"/>
        <v>0</v>
      </c>
      <c r="GG79" s="36">
        <f t="shared" si="501"/>
        <v>0</v>
      </c>
      <c r="GH79" s="36">
        <f t="shared" si="501"/>
        <v>0</v>
      </c>
      <c r="GI79" s="36">
        <f t="shared" si="501"/>
        <v>0</v>
      </c>
      <c r="GJ79" s="36">
        <f t="shared" si="501"/>
        <v>0</v>
      </c>
      <c r="GL79" s="29" t="str">
        <f t="shared" si="350"/>
        <v>004/2008</v>
      </c>
      <c r="GM79" s="263">
        <f t="shared" si="507"/>
        <v>0.75201416916666652</v>
      </c>
      <c r="GN79" s="263">
        <f t="shared" si="507"/>
        <v>0.75201416916666652</v>
      </c>
      <c r="GO79" s="263">
        <f t="shared" si="507"/>
        <v>0.75201416916666652</v>
      </c>
      <c r="GP79" s="263">
        <f t="shared" si="507"/>
        <v>0.75201416916666652</v>
      </c>
      <c r="GQ79" s="263">
        <f t="shared" si="507"/>
        <v>0.75201416916666652</v>
      </c>
      <c r="GR79" s="263">
        <f t="shared" si="507"/>
        <v>0.75201416916666652</v>
      </c>
      <c r="GS79" s="263">
        <f t="shared" si="507"/>
        <v>0.75201416916666652</v>
      </c>
      <c r="GT79" s="263">
        <f t="shared" si="507"/>
        <v>0.75201416916666652</v>
      </c>
      <c r="GU79" s="263">
        <f t="shared" si="507"/>
        <v>0.75201416916666652</v>
      </c>
      <c r="GV79" s="263">
        <f t="shared" si="507"/>
        <v>0.75201416916666652</v>
      </c>
      <c r="GW79" s="263">
        <f t="shared" si="507"/>
        <v>0.75201416916666652</v>
      </c>
      <c r="GX79" s="263">
        <f t="shared" si="507"/>
        <v>0.75201416916666652</v>
      </c>
      <c r="GY79" s="471">
        <f t="shared" si="538"/>
        <v>0.75201416916666652</v>
      </c>
      <c r="GZ79" s="471">
        <f t="shared" si="538"/>
        <v>0.75201416916666652</v>
      </c>
      <c r="HA79" s="471">
        <f t="shared" si="538"/>
        <v>0.75201416916666652</v>
      </c>
      <c r="HB79" s="471">
        <f t="shared" si="538"/>
        <v>0.75201416916666652</v>
      </c>
      <c r="HC79" s="471">
        <f t="shared" si="538"/>
        <v>0.75201416916666652</v>
      </c>
      <c r="HD79" s="471">
        <f t="shared" si="538"/>
        <v>0.75201416916666652</v>
      </c>
      <c r="HE79" s="471">
        <f t="shared" si="538"/>
        <v>0.75201416916666652</v>
      </c>
      <c r="HF79" s="471">
        <f t="shared" si="538"/>
        <v>0.75201416916666652</v>
      </c>
      <c r="HG79" s="471">
        <f t="shared" si="538"/>
        <v>0.75201416916666652</v>
      </c>
      <c r="HH79" s="471">
        <f t="shared" si="538"/>
        <v>0.75201416916666652</v>
      </c>
      <c r="HI79" s="471">
        <f t="shared" si="538"/>
        <v>0.75201416916666652</v>
      </c>
      <c r="HJ79" s="471">
        <f t="shared" si="538"/>
        <v>0.75201416916666652</v>
      </c>
      <c r="HK79" s="471">
        <f t="shared" si="538"/>
        <v>0.75201416916666652</v>
      </c>
      <c r="HL79" s="471">
        <f t="shared" si="538"/>
        <v>0.75201416916666652</v>
      </c>
      <c r="HM79" s="471">
        <f t="shared" si="538"/>
        <v>0.75201416916666652</v>
      </c>
      <c r="HN79" s="471">
        <f t="shared" si="538"/>
        <v>0.75201416916666652</v>
      </c>
      <c r="HO79" s="471">
        <f t="shared" si="539"/>
        <v>0.75201416916666652</v>
      </c>
      <c r="HP79" s="471">
        <f t="shared" si="539"/>
        <v>0.75201416916666652</v>
      </c>
      <c r="HQ79" s="471">
        <f t="shared" si="539"/>
        <v>0.75201416916666652</v>
      </c>
      <c r="HR79" s="471">
        <f t="shared" si="539"/>
        <v>0.75201416916666652</v>
      </c>
      <c r="HS79" s="471">
        <f t="shared" si="539"/>
        <v>0.75201416916666652</v>
      </c>
      <c r="HT79" s="471">
        <f t="shared" si="539"/>
        <v>0.75201416916666652</v>
      </c>
      <c r="HU79" s="471">
        <f t="shared" si="539"/>
        <v>0.75201416916666652</v>
      </c>
      <c r="HV79" s="471">
        <f t="shared" si="539"/>
        <v>0.75201416916666652</v>
      </c>
      <c r="HW79" s="471">
        <f t="shared" si="539"/>
        <v>0.75201416916666652</v>
      </c>
      <c r="HX79" s="471">
        <f t="shared" si="539"/>
        <v>0.75201416916666652</v>
      </c>
      <c r="HY79" s="471">
        <f t="shared" si="539"/>
        <v>0.75201416916666652</v>
      </c>
      <c r="HZ79" s="471">
        <f t="shared" si="539"/>
        <v>0.75201416916666652</v>
      </c>
      <c r="IA79" s="471">
        <f t="shared" si="539"/>
        <v>0.75201416916666652</v>
      </c>
      <c r="IB79" s="471">
        <f t="shared" si="539"/>
        <v>0.75201416916666652</v>
      </c>
      <c r="IC79" s="471">
        <f t="shared" si="539"/>
        <v>0.75201416916666652</v>
      </c>
      <c r="ID79" s="471">
        <f t="shared" si="515"/>
        <v>0.75201416916666652</v>
      </c>
      <c r="IE79" s="471">
        <f t="shared" si="515"/>
        <v>0.75201416916666652</v>
      </c>
      <c r="IF79" s="471">
        <f t="shared" si="515"/>
        <v>0.75201416916666652</v>
      </c>
      <c r="IG79" s="471">
        <f t="shared" si="515"/>
        <v>0.75201416916666652</v>
      </c>
      <c r="IH79" s="471">
        <f t="shared" si="515"/>
        <v>0.75201416916666652</v>
      </c>
      <c r="II79" s="471">
        <f t="shared" si="515"/>
        <v>0.75201416916666652</v>
      </c>
      <c r="IJ79" s="471">
        <f t="shared" si="515"/>
        <v>0.75201416916666652</v>
      </c>
      <c r="IK79" s="471">
        <f t="shared" si="515"/>
        <v>0.75201416916666652</v>
      </c>
      <c r="IL79" s="471">
        <f t="shared" si="515"/>
        <v>0.75201416916666652</v>
      </c>
      <c r="IM79" s="471">
        <f t="shared" si="515"/>
        <v>0.75201416916666652</v>
      </c>
      <c r="IN79" s="471">
        <f t="shared" si="515"/>
        <v>0.75201416916666652</v>
      </c>
      <c r="IO79" s="471">
        <f t="shared" si="515"/>
        <v>0.75201416916666652</v>
      </c>
      <c r="IP79" s="471">
        <f t="shared" si="515"/>
        <v>0.75201416916666652</v>
      </c>
      <c r="IQ79" s="471">
        <f t="shared" si="515"/>
        <v>0.75201416916666652</v>
      </c>
      <c r="IR79" s="471">
        <f t="shared" si="515"/>
        <v>0.75201416916666652</v>
      </c>
      <c r="IS79" s="471">
        <f t="shared" si="515"/>
        <v>0.75201416916666652</v>
      </c>
      <c r="IT79" s="471">
        <f t="shared" si="516"/>
        <v>0.75201416916666652</v>
      </c>
      <c r="IU79" s="471">
        <f t="shared" si="516"/>
        <v>0.75201416916666652</v>
      </c>
      <c r="IV79" s="471">
        <f t="shared" si="516"/>
        <v>0.75201416916666652</v>
      </c>
      <c r="IW79" s="471">
        <f t="shared" si="516"/>
        <v>0.75201416916666652</v>
      </c>
      <c r="IX79" s="471">
        <f t="shared" si="516"/>
        <v>0.75201416916666652</v>
      </c>
      <c r="IY79" s="471">
        <f t="shared" si="516"/>
        <v>0.75201416916666652</v>
      </c>
      <c r="IZ79" s="471">
        <f t="shared" si="516"/>
        <v>0.75201416916666652</v>
      </c>
      <c r="JA79" s="471">
        <f t="shared" si="516"/>
        <v>0.75201416916666652</v>
      </c>
      <c r="JB79" s="471">
        <f t="shared" si="516"/>
        <v>0.75201416916666652</v>
      </c>
      <c r="JC79" s="471">
        <f t="shared" si="516"/>
        <v>0.75201416916666652</v>
      </c>
      <c r="JD79" s="471">
        <f t="shared" si="516"/>
        <v>0.75201416916666652</v>
      </c>
      <c r="JE79" s="471">
        <f t="shared" si="516"/>
        <v>0.75201416916666652</v>
      </c>
      <c r="JF79" s="471">
        <f t="shared" si="516"/>
        <v>0.75201416916666652</v>
      </c>
      <c r="JG79" s="471">
        <f t="shared" si="516"/>
        <v>0.75201416916666652</v>
      </c>
      <c r="JH79" s="471">
        <f t="shared" si="516"/>
        <v>0.75201416916666652</v>
      </c>
      <c r="JI79" s="471">
        <f t="shared" si="516"/>
        <v>0.75201416916666652</v>
      </c>
      <c r="JJ79" s="471">
        <f t="shared" si="517"/>
        <v>0.75201416916666652</v>
      </c>
      <c r="JK79" s="471">
        <f t="shared" si="517"/>
        <v>0.75201416916666652</v>
      </c>
      <c r="JL79" s="471">
        <f t="shared" si="517"/>
        <v>0.75201416916666652</v>
      </c>
      <c r="JM79" s="471">
        <f t="shared" si="517"/>
        <v>0.75201416916666652</v>
      </c>
      <c r="JN79" s="471">
        <f t="shared" si="517"/>
        <v>0.75201416916666652</v>
      </c>
      <c r="JO79" s="471">
        <f t="shared" si="517"/>
        <v>0.75201416916666652</v>
      </c>
      <c r="JP79" s="471">
        <f t="shared" si="517"/>
        <v>0.75201416916666652</v>
      </c>
      <c r="JQ79" s="471">
        <f t="shared" si="517"/>
        <v>0.75201416916666652</v>
      </c>
      <c r="JR79" s="471">
        <f t="shared" si="517"/>
        <v>0.75201416916666652</v>
      </c>
      <c r="JS79" s="471">
        <f t="shared" si="517"/>
        <v>0.75201416916666652</v>
      </c>
      <c r="JT79" s="471">
        <f t="shared" si="517"/>
        <v>0.75201416916666652</v>
      </c>
      <c r="JU79" s="471">
        <f t="shared" si="517"/>
        <v>0.75201416916666652</v>
      </c>
      <c r="JV79" s="471">
        <f t="shared" si="517"/>
        <v>0.75201416916666652</v>
      </c>
      <c r="JW79" s="471">
        <f t="shared" si="517"/>
        <v>0.75201416916666652</v>
      </c>
      <c r="JX79" s="471">
        <f t="shared" si="517"/>
        <v>0.75201416916666652</v>
      </c>
      <c r="JY79" s="471">
        <f t="shared" si="517"/>
        <v>0.75201416916666652</v>
      </c>
      <c r="JZ79" s="471">
        <f t="shared" si="518"/>
        <v>0.75201416916666652</v>
      </c>
      <c r="KA79" s="471">
        <f t="shared" si="518"/>
        <v>0.75201416916666652</v>
      </c>
      <c r="KB79" s="471">
        <f t="shared" si="518"/>
        <v>0.75201416916666652</v>
      </c>
      <c r="KC79" s="471">
        <f t="shared" si="518"/>
        <v>0.75201416916666652</v>
      </c>
      <c r="KD79" s="471">
        <f t="shared" si="518"/>
        <v>0.75201416916666652</v>
      </c>
      <c r="KE79" s="471">
        <f t="shared" si="518"/>
        <v>0.75201416916666652</v>
      </c>
      <c r="KF79" s="471">
        <f t="shared" si="518"/>
        <v>0.75201416916666652</v>
      </c>
      <c r="KG79" s="471">
        <f t="shared" si="518"/>
        <v>0.75201416916666652</v>
      </c>
      <c r="KH79" s="471">
        <f t="shared" si="518"/>
        <v>0.75201416916666652</v>
      </c>
      <c r="KI79" s="471">
        <f t="shared" si="518"/>
        <v>0.75201416916666652</v>
      </c>
      <c r="KJ79" s="471">
        <f t="shared" si="518"/>
        <v>0.75201416916666652</v>
      </c>
      <c r="KK79" s="471">
        <f t="shared" si="518"/>
        <v>0.75201416916666652</v>
      </c>
      <c r="KL79" s="471">
        <f t="shared" si="518"/>
        <v>0.75201416916666652</v>
      </c>
      <c r="KM79" s="471">
        <f t="shared" si="518"/>
        <v>0.75201416916666652</v>
      </c>
      <c r="KN79" s="471">
        <f t="shared" si="518"/>
        <v>0.75201416916666652</v>
      </c>
      <c r="KO79" s="471">
        <f t="shared" si="518"/>
        <v>0.75201416916666652</v>
      </c>
      <c r="KP79" s="471">
        <f t="shared" si="519"/>
        <v>0.75201416916666652</v>
      </c>
      <c r="KQ79" s="471">
        <f t="shared" si="519"/>
        <v>0.75201416916666652</v>
      </c>
      <c r="KR79" s="471">
        <f t="shared" si="519"/>
        <v>0.75201416916666652</v>
      </c>
      <c r="KS79" s="471">
        <f t="shared" si="519"/>
        <v>0.75201416916666652</v>
      </c>
      <c r="KT79" s="471">
        <f t="shared" si="519"/>
        <v>0.75201416916666652</v>
      </c>
      <c r="KU79" s="471">
        <f t="shared" si="519"/>
        <v>0.75201416916666652</v>
      </c>
      <c r="KV79" s="471">
        <f t="shared" si="519"/>
        <v>0.75201416916666652</v>
      </c>
      <c r="KW79" s="471">
        <f t="shared" si="519"/>
        <v>0.75201416916666652</v>
      </c>
      <c r="KX79" s="471">
        <f t="shared" si="519"/>
        <v>0.75201416916666652</v>
      </c>
      <c r="KY79" s="471">
        <f t="shared" si="519"/>
        <v>0.75201416916666652</v>
      </c>
      <c r="KZ79" s="471">
        <f t="shared" si="519"/>
        <v>0.75201416916666652</v>
      </c>
      <c r="LA79" s="471">
        <f t="shared" si="519"/>
        <v>0.75201416916666652</v>
      </c>
      <c r="LB79" s="471">
        <f t="shared" si="519"/>
        <v>0.75201416916666652</v>
      </c>
      <c r="LC79" s="471">
        <f t="shared" si="519"/>
        <v>0.75201416916666652</v>
      </c>
      <c r="LD79" s="471">
        <f t="shared" si="519"/>
        <v>0.75201416916666652</v>
      </c>
      <c r="LE79" s="471">
        <f t="shared" si="519"/>
        <v>0.75201416916666652</v>
      </c>
      <c r="LF79" s="471">
        <f t="shared" si="520"/>
        <v>0.75201416916666652</v>
      </c>
      <c r="LG79" s="471">
        <f t="shared" si="520"/>
        <v>0.75201416916666652</v>
      </c>
      <c r="LH79" s="471">
        <f t="shared" si="520"/>
        <v>0.75201416916666652</v>
      </c>
      <c r="LI79" s="471">
        <f t="shared" si="520"/>
        <v>0.75201416916666652</v>
      </c>
      <c r="LJ79" s="471">
        <f t="shared" si="520"/>
        <v>0.75201416916666652</v>
      </c>
      <c r="LK79" s="471">
        <f t="shared" si="520"/>
        <v>0.75201416916666652</v>
      </c>
      <c r="LL79" s="471">
        <f t="shared" si="520"/>
        <v>0.75201416916666652</v>
      </c>
      <c r="LM79" s="471">
        <f t="shared" si="520"/>
        <v>0.75201416916666652</v>
      </c>
      <c r="LN79" s="471">
        <f t="shared" si="520"/>
        <v>0.75201416916666652</v>
      </c>
      <c r="LO79" s="471">
        <f t="shared" si="520"/>
        <v>0.75201416916666652</v>
      </c>
      <c r="LP79" s="471">
        <f t="shared" si="520"/>
        <v>0.75201416916666652</v>
      </c>
      <c r="LQ79" s="471">
        <f t="shared" si="520"/>
        <v>0.75201416916666652</v>
      </c>
      <c r="LR79" s="471">
        <f t="shared" si="520"/>
        <v>0.75201416916666652</v>
      </c>
      <c r="LS79" s="471">
        <f t="shared" si="520"/>
        <v>0.75201416916666652</v>
      </c>
      <c r="LT79" s="471">
        <f t="shared" si="520"/>
        <v>0.75201416916666652</v>
      </c>
      <c r="LU79" s="471">
        <f t="shared" si="520"/>
        <v>0.75201416916666652</v>
      </c>
      <c r="LV79" s="471">
        <f t="shared" si="521"/>
        <v>0.75201416916666652</v>
      </c>
      <c r="LW79" s="471">
        <f t="shared" si="521"/>
        <v>0.75201416916666652</v>
      </c>
      <c r="LX79" s="471">
        <f t="shared" si="521"/>
        <v>0.75201416916666652</v>
      </c>
      <c r="LY79" s="471">
        <f t="shared" si="521"/>
        <v>0.75201416916666652</v>
      </c>
      <c r="LZ79" s="471">
        <f t="shared" si="521"/>
        <v>0.75201416916666652</v>
      </c>
      <c r="MA79" s="471">
        <f t="shared" si="521"/>
        <v>0.75201416916666652</v>
      </c>
      <c r="MB79" s="471">
        <f t="shared" si="521"/>
        <v>0.75201416916666652</v>
      </c>
      <c r="MC79" s="471">
        <f t="shared" si="521"/>
        <v>0.75201416916666652</v>
      </c>
      <c r="MD79" s="471">
        <f t="shared" si="521"/>
        <v>0.75201416916666652</v>
      </c>
      <c r="ME79" s="471">
        <f t="shared" si="521"/>
        <v>0.75201416916666652</v>
      </c>
      <c r="MF79" s="471">
        <f t="shared" si="521"/>
        <v>0.75201416916666652</v>
      </c>
      <c r="MG79" s="471">
        <f t="shared" si="521"/>
        <v>0.75201416916666652</v>
      </c>
      <c r="MH79" s="471">
        <f t="shared" si="521"/>
        <v>0.75201416916666652</v>
      </c>
      <c r="MI79" s="471">
        <f t="shared" si="521"/>
        <v>0.75201416916666652</v>
      </c>
      <c r="MJ79" s="471">
        <f t="shared" si="521"/>
        <v>0.75201416916666652</v>
      </c>
      <c r="MK79" s="471">
        <f t="shared" si="521"/>
        <v>0.75201416916666652</v>
      </c>
      <c r="ML79" s="471">
        <f t="shared" si="522"/>
        <v>0.75201416916666652</v>
      </c>
      <c r="MM79" s="471">
        <f t="shared" si="522"/>
        <v>0.75201416916666652</v>
      </c>
      <c r="MN79" s="471">
        <f t="shared" si="522"/>
        <v>0.75201416916666652</v>
      </c>
      <c r="MO79" s="471">
        <f t="shared" si="522"/>
        <v>0.75201416916666652</v>
      </c>
      <c r="MP79" s="471">
        <f t="shared" si="522"/>
        <v>0.75201416916666652</v>
      </c>
      <c r="MQ79" s="471">
        <f t="shared" si="522"/>
        <v>0.75201416916666652</v>
      </c>
      <c r="MR79" s="471">
        <f t="shared" si="522"/>
        <v>0.75201416916666652</v>
      </c>
      <c r="MS79" s="471">
        <f t="shared" si="522"/>
        <v>0.75201416916666652</v>
      </c>
      <c r="MT79" s="471">
        <f t="shared" si="522"/>
        <v>0.75201416916666652</v>
      </c>
      <c r="MU79" s="471">
        <f t="shared" si="522"/>
        <v>0.41239486696236549</v>
      </c>
      <c r="MV79" s="471">
        <f t="shared" si="522"/>
        <v>0</v>
      </c>
      <c r="MW79" s="471">
        <f t="shared" si="522"/>
        <v>0</v>
      </c>
      <c r="MX79" s="471">
        <f t="shared" si="522"/>
        <v>0</v>
      </c>
      <c r="MY79" s="471">
        <f t="shared" si="522"/>
        <v>0</v>
      </c>
      <c r="MZ79" s="471">
        <f t="shared" si="522"/>
        <v>0</v>
      </c>
      <c r="NA79" s="471">
        <f t="shared" si="522"/>
        <v>0</v>
      </c>
      <c r="NB79" s="471">
        <f t="shared" si="523"/>
        <v>0</v>
      </c>
      <c r="NC79" s="471">
        <f t="shared" si="523"/>
        <v>0</v>
      </c>
      <c r="ND79" s="471">
        <f t="shared" si="523"/>
        <v>0</v>
      </c>
      <c r="NE79" s="471">
        <f t="shared" si="523"/>
        <v>0</v>
      </c>
      <c r="NF79" s="471">
        <f t="shared" si="523"/>
        <v>0</v>
      </c>
      <c r="NG79" s="471">
        <f t="shared" si="523"/>
        <v>0</v>
      </c>
      <c r="NH79" s="471">
        <f t="shared" si="523"/>
        <v>0</v>
      </c>
      <c r="NI79" s="471">
        <f t="shared" si="523"/>
        <v>0</v>
      </c>
      <c r="NJ79" s="471">
        <f t="shared" si="523"/>
        <v>0</v>
      </c>
      <c r="NK79" s="471">
        <f t="shared" si="523"/>
        <v>0</v>
      </c>
      <c r="NL79" s="471">
        <f t="shared" si="523"/>
        <v>0</v>
      </c>
      <c r="NM79" s="471">
        <f t="shared" si="523"/>
        <v>0</v>
      </c>
      <c r="NN79" s="471">
        <f t="shared" si="523"/>
        <v>0</v>
      </c>
      <c r="NO79" s="471">
        <f t="shared" si="523"/>
        <v>0</v>
      </c>
      <c r="NP79" s="471">
        <f t="shared" si="523"/>
        <v>0</v>
      </c>
      <c r="NQ79" s="471">
        <f t="shared" si="523"/>
        <v>0</v>
      </c>
      <c r="NR79" s="471">
        <f t="shared" si="524"/>
        <v>0</v>
      </c>
      <c r="NS79" s="471">
        <f t="shared" si="524"/>
        <v>0</v>
      </c>
      <c r="NT79" s="471">
        <f t="shared" si="524"/>
        <v>0</v>
      </c>
      <c r="NU79" s="471">
        <f t="shared" si="524"/>
        <v>0</v>
      </c>
      <c r="NV79" s="471">
        <f t="shared" si="524"/>
        <v>0</v>
      </c>
      <c r="NW79" s="471">
        <f t="shared" si="524"/>
        <v>0</v>
      </c>
      <c r="NX79" s="471">
        <f t="shared" si="524"/>
        <v>0</v>
      </c>
      <c r="NY79" s="471">
        <f t="shared" si="524"/>
        <v>0</v>
      </c>
      <c r="NZ79" s="471">
        <f t="shared" si="524"/>
        <v>0</v>
      </c>
      <c r="OA79" s="471">
        <f t="shared" si="524"/>
        <v>0</v>
      </c>
      <c r="OB79" s="471">
        <f t="shared" si="524"/>
        <v>0</v>
      </c>
      <c r="OC79" s="471">
        <f t="shared" si="524"/>
        <v>0</v>
      </c>
      <c r="OD79" s="471">
        <f t="shared" si="524"/>
        <v>0</v>
      </c>
      <c r="OE79" s="471">
        <f t="shared" si="524"/>
        <v>0</v>
      </c>
      <c r="OF79" s="471">
        <f t="shared" si="524"/>
        <v>0</v>
      </c>
      <c r="OG79" s="471">
        <f t="shared" si="524"/>
        <v>0</v>
      </c>
      <c r="OH79" s="471">
        <f t="shared" si="525"/>
        <v>0</v>
      </c>
      <c r="OI79" s="471">
        <f t="shared" si="525"/>
        <v>0</v>
      </c>
      <c r="OJ79" s="471">
        <f t="shared" si="525"/>
        <v>0</v>
      </c>
      <c r="OK79" s="471">
        <f t="shared" si="525"/>
        <v>0</v>
      </c>
      <c r="OL79" s="471">
        <f t="shared" si="525"/>
        <v>0</v>
      </c>
      <c r="OM79" s="471">
        <f t="shared" si="525"/>
        <v>0</v>
      </c>
      <c r="ON79" s="471">
        <f t="shared" si="525"/>
        <v>0</v>
      </c>
      <c r="OO79" s="471">
        <f t="shared" si="525"/>
        <v>0</v>
      </c>
      <c r="OP79" s="471">
        <f t="shared" si="525"/>
        <v>0</v>
      </c>
      <c r="OQ79" s="471">
        <f t="shared" si="525"/>
        <v>0</v>
      </c>
      <c r="OR79" s="471">
        <f t="shared" si="525"/>
        <v>0</v>
      </c>
      <c r="OS79" s="471">
        <f t="shared" si="525"/>
        <v>0</v>
      </c>
      <c r="OT79" s="471">
        <f t="shared" si="525"/>
        <v>0</v>
      </c>
      <c r="OU79" s="471">
        <f t="shared" si="525"/>
        <v>0</v>
      </c>
      <c r="OV79" s="471">
        <f t="shared" si="525"/>
        <v>0</v>
      </c>
      <c r="OW79" s="471">
        <f t="shared" si="525"/>
        <v>0</v>
      </c>
      <c r="OX79" s="471">
        <f t="shared" si="526"/>
        <v>0</v>
      </c>
      <c r="OY79" s="471">
        <f t="shared" si="526"/>
        <v>0</v>
      </c>
      <c r="OZ79" s="471">
        <f t="shared" si="526"/>
        <v>0</v>
      </c>
      <c r="PA79" s="471">
        <f t="shared" si="526"/>
        <v>0</v>
      </c>
      <c r="PB79" s="471">
        <f t="shared" si="526"/>
        <v>0</v>
      </c>
      <c r="PC79" s="471">
        <f t="shared" si="526"/>
        <v>0</v>
      </c>
      <c r="PD79" s="471">
        <f t="shared" si="526"/>
        <v>0</v>
      </c>
      <c r="PE79" s="471">
        <f t="shared" si="526"/>
        <v>0</v>
      </c>
      <c r="PF79" s="471">
        <f t="shared" si="526"/>
        <v>0</v>
      </c>
      <c r="PG79" s="471">
        <f t="shared" si="526"/>
        <v>0</v>
      </c>
      <c r="PH79" s="471">
        <f t="shared" si="526"/>
        <v>0</v>
      </c>
      <c r="PI79" s="471">
        <f t="shared" si="526"/>
        <v>0</v>
      </c>
      <c r="PJ79" s="471">
        <f t="shared" si="526"/>
        <v>0</v>
      </c>
      <c r="PK79" s="471">
        <f t="shared" si="526"/>
        <v>0</v>
      </c>
      <c r="PL79" s="471">
        <f t="shared" si="526"/>
        <v>0</v>
      </c>
      <c r="PM79" s="471">
        <f t="shared" si="526"/>
        <v>0</v>
      </c>
      <c r="PN79" s="471">
        <f t="shared" si="527"/>
        <v>0</v>
      </c>
      <c r="PO79" s="471">
        <f t="shared" si="527"/>
        <v>0</v>
      </c>
      <c r="PP79" s="471">
        <f t="shared" si="527"/>
        <v>0</v>
      </c>
      <c r="PQ79" s="471">
        <f t="shared" si="527"/>
        <v>0</v>
      </c>
      <c r="PR79" s="471">
        <f t="shared" si="527"/>
        <v>0</v>
      </c>
      <c r="PS79" s="471">
        <f t="shared" si="527"/>
        <v>0</v>
      </c>
      <c r="PT79" s="471">
        <f t="shared" si="527"/>
        <v>0</v>
      </c>
      <c r="PU79" s="471">
        <f t="shared" si="527"/>
        <v>0</v>
      </c>
      <c r="PV79" s="471">
        <f t="shared" si="527"/>
        <v>0</v>
      </c>
      <c r="PW79" s="471">
        <f t="shared" si="527"/>
        <v>0</v>
      </c>
      <c r="PX79" s="471">
        <f t="shared" si="527"/>
        <v>0</v>
      </c>
      <c r="PY79" s="471">
        <f t="shared" si="527"/>
        <v>0</v>
      </c>
      <c r="PZ79" s="471">
        <f t="shared" si="527"/>
        <v>0</v>
      </c>
      <c r="QA79" s="471">
        <f t="shared" si="527"/>
        <v>0</v>
      </c>
      <c r="QB79" s="471">
        <f t="shared" si="527"/>
        <v>0</v>
      </c>
      <c r="QC79" s="471">
        <f t="shared" si="527"/>
        <v>0</v>
      </c>
      <c r="QD79" s="471">
        <f t="shared" si="528"/>
        <v>0</v>
      </c>
      <c r="QE79" s="471">
        <f t="shared" si="528"/>
        <v>0</v>
      </c>
      <c r="QF79" s="471">
        <f t="shared" si="528"/>
        <v>0</v>
      </c>
      <c r="QG79" s="471">
        <f t="shared" si="528"/>
        <v>0</v>
      </c>
      <c r="QH79" s="471">
        <f t="shared" si="528"/>
        <v>0</v>
      </c>
      <c r="QI79" s="471">
        <f t="shared" si="528"/>
        <v>0</v>
      </c>
      <c r="QJ79" s="471">
        <f t="shared" si="528"/>
        <v>0</v>
      </c>
      <c r="QK79" s="471">
        <f t="shared" si="528"/>
        <v>0</v>
      </c>
      <c r="QL79" s="471">
        <f t="shared" si="528"/>
        <v>0</v>
      </c>
      <c r="QM79" s="471">
        <f t="shared" si="528"/>
        <v>0</v>
      </c>
      <c r="QN79" s="471">
        <f t="shared" si="528"/>
        <v>0</v>
      </c>
      <c r="QO79" s="471">
        <f t="shared" si="528"/>
        <v>0</v>
      </c>
      <c r="QP79" s="471">
        <f t="shared" si="528"/>
        <v>0</v>
      </c>
      <c r="QQ79" s="471">
        <f t="shared" si="528"/>
        <v>0</v>
      </c>
      <c r="QR79" s="471">
        <f t="shared" si="528"/>
        <v>0</v>
      </c>
      <c r="QS79" s="471">
        <f t="shared" si="528"/>
        <v>0</v>
      </c>
      <c r="QT79" s="471">
        <f t="shared" si="529"/>
        <v>0</v>
      </c>
      <c r="QU79" s="471">
        <f t="shared" si="529"/>
        <v>0</v>
      </c>
      <c r="QV79" s="471">
        <f t="shared" si="529"/>
        <v>0</v>
      </c>
      <c r="QW79" s="471">
        <f t="shared" si="529"/>
        <v>0</v>
      </c>
      <c r="QX79" s="471">
        <f t="shared" si="529"/>
        <v>0</v>
      </c>
      <c r="QY79" s="471">
        <f t="shared" si="529"/>
        <v>0</v>
      </c>
      <c r="QZ79" s="471">
        <f t="shared" si="529"/>
        <v>0</v>
      </c>
      <c r="RA79" s="471">
        <f t="shared" si="529"/>
        <v>0</v>
      </c>
      <c r="RB79" s="471">
        <f t="shared" si="529"/>
        <v>0</v>
      </c>
      <c r="RC79" s="471">
        <f t="shared" si="529"/>
        <v>0</v>
      </c>
      <c r="RD79" s="471">
        <f t="shared" si="529"/>
        <v>0</v>
      </c>
      <c r="RE79" s="471">
        <f t="shared" si="529"/>
        <v>0</v>
      </c>
      <c r="RF79" s="471">
        <f t="shared" si="529"/>
        <v>0</v>
      </c>
      <c r="RG79" s="471">
        <f t="shared" si="529"/>
        <v>0</v>
      </c>
      <c r="RH79" s="471">
        <f t="shared" si="529"/>
        <v>0</v>
      </c>
      <c r="RI79" s="471">
        <f t="shared" si="529"/>
        <v>0</v>
      </c>
      <c r="RJ79" s="471">
        <f t="shared" si="530"/>
        <v>0</v>
      </c>
      <c r="RK79" s="471">
        <f t="shared" si="530"/>
        <v>0</v>
      </c>
      <c r="RL79" s="471">
        <f t="shared" si="530"/>
        <v>0</v>
      </c>
      <c r="RM79" s="471">
        <f t="shared" si="530"/>
        <v>0</v>
      </c>
      <c r="RN79" s="471">
        <f t="shared" si="530"/>
        <v>0</v>
      </c>
      <c r="RO79" s="471">
        <f t="shared" si="530"/>
        <v>0</v>
      </c>
      <c r="RP79" s="471">
        <f t="shared" si="530"/>
        <v>0</v>
      </c>
      <c r="RQ79" s="471">
        <f t="shared" si="530"/>
        <v>0</v>
      </c>
      <c r="RR79" s="471">
        <f t="shared" si="530"/>
        <v>0</v>
      </c>
      <c r="RS79" s="471">
        <f t="shared" si="530"/>
        <v>0</v>
      </c>
      <c r="RT79" s="471">
        <f t="shared" si="530"/>
        <v>0</v>
      </c>
      <c r="RU79" s="471">
        <f t="shared" si="530"/>
        <v>0</v>
      </c>
      <c r="RV79" s="471">
        <f t="shared" si="530"/>
        <v>0</v>
      </c>
      <c r="RW79" s="471">
        <f t="shared" si="530"/>
        <v>0</v>
      </c>
      <c r="RX79" s="471">
        <f t="shared" si="530"/>
        <v>0</v>
      </c>
      <c r="RY79" s="471">
        <f t="shared" si="530"/>
        <v>0</v>
      </c>
      <c r="RZ79" s="471">
        <f t="shared" si="531"/>
        <v>0</v>
      </c>
      <c r="SA79" s="471">
        <f t="shared" si="531"/>
        <v>0</v>
      </c>
      <c r="SB79" s="471">
        <f t="shared" si="531"/>
        <v>0</v>
      </c>
      <c r="SC79" s="471">
        <f t="shared" si="531"/>
        <v>0</v>
      </c>
      <c r="SD79" s="471">
        <f t="shared" si="531"/>
        <v>0</v>
      </c>
      <c r="SE79" s="471">
        <f t="shared" si="531"/>
        <v>0</v>
      </c>
      <c r="SF79" s="471">
        <f t="shared" si="531"/>
        <v>0</v>
      </c>
      <c r="SG79" s="471">
        <f t="shared" si="531"/>
        <v>0</v>
      </c>
      <c r="SH79" s="471">
        <f t="shared" si="531"/>
        <v>0</v>
      </c>
      <c r="SI79" s="471">
        <f t="shared" si="531"/>
        <v>0</v>
      </c>
      <c r="SJ79" s="471">
        <f t="shared" si="531"/>
        <v>0</v>
      </c>
      <c r="SK79" s="471">
        <f t="shared" si="531"/>
        <v>0</v>
      </c>
      <c r="SL79" s="471">
        <f t="shared" si="531"/>
        <v>0</v>
      </c>
      <c r="SM79" s="471">
        <f t="shared" si="531"/>
        <v>0</v>
      </c>
      <c r="SN79" s="471">
        <f t="shared" si="531"/>
        <v>0</v>
      </c>
      <c r="SO79" s="471">
        <f t="shared" si="531"/>
        <v>0</v>
      </c>
      <c r="SP79" s="471">
        <f t="shared" si="532"/>
        <v>0</v>
      </c>
      <c r="SQ79" s="471">
        <f t="shared" si="532"/>
        <v>0</v>
      </c>
      <c r="SR79" s="471">
        <f t="shared" si="532"/>
        <v>0</v>
      </c>
      <c r="SS79" s="471">
        <f t="shared" si="532"/>
        <v>0</v>
      </c>
      <c r="ST79" s="471">
        <f t="shared" si="532"/>
        <v>0</v>
      </c>
      <c r="SU79" s="471">
        <f t="shared" si="532"/>
        <v>0</v>
      </c>
      <c r="SV79" s="471">
        <f t="shared" si="532"/>
        <v>0</v>
      </c>
      <c r="SW79" s="471">
        <f t="shared" si="532"/>
        <v>0</v>
      </c>
      <c r="SX79" s="471">
        <f t="shared" si="532"/>
        <v>0</v>
      </c>
      <c r="SY79" s="471">
        <f t="shared" si="532"/>
        <v>0</v>
      </c>
      <c r="SZ79" s="471">
        <f t="shared" si="532"/>
        <v>0</v>
      </c>
      <c r="TA79" s="471">
        <f t="shared" si="532"/>
        <v>0</v>
      </c>
      <c r="TB79" s="471">
        <f t="shared" si="532"/>
        <v>0</v>
      </c>
      <c r="TC79" s="471">
        <f t="shared" si="532"/>
        <v>0</v>
      </c>
      <c r="TD79" s="471">
        <f t="shared" si="532"/>
        <v>0</v>
      </c>
      <c r="TE79" s="471">
        <f t="shared" si="532"/>
        <v>0</v>
      </c>
      <c r="TF79" s="471">
        <f t="shared" si="533"/>
        <v>0</v>
      </c>
      <c r="TG79" s="471">
        <f t="shared" si="533"/>
        <v>0</v>
      </c>
      <c r="TH79" s="471">
        <f t="shared" si="533"/>
        <v>0</v>
      </c>
      <c r="TI79" s="471">
        <f t="shared" si="533"/>
        <v>0</v>
      </c>
      <c r="TJ79" s="471">
        <f t="shared" si="533"/>
        <v>0</v>
      </c>
      <c r="TK79" s="471">
        <f t="shared" si="533"/>
        <v>0</v>
      </c>
      <c r="TL79" s="471">
        <f t="shared" si="533"/>
        <v>0</v>
      </c>
      <c r="TM79" s="471">
        <f t="shared" si="533"/>
        <v>0</v>
      </c>
      <c r="TN79" s="471">
        <f t="shared" si="533"/>
        <v>0</v>
      </c>
      <c r="TO79" s="471">
        <f t="shared" si="533"/>
        <v>0</v>
      </c>
      <c r="TP79" s="471">
        <f t="shared" si="533"/>
        <v>0</v>
      </c>
      <c r="TQ79" s="471">
        <f t="shared" si="533"/>
        <v>0</v>
      </c>
      <c r="TR79" s="471">
        <f t="shared" si="533"/>
        <v>0</v>
      </c>
      <c r="TS79" s="471">
        <f t="shared" si="533"/>
        <v>0</v>
      </c>
      <c r="TT79" s="471">
        <f t="shared" si="533"/>
        <v>0</v>
      </c>
      <c r="TU79" s="471">
        <f t="shared" si="533"/>
        <v>0</v>
      </c>
      <c r="TV79" s="471">
        <f t="shared" si="534"/>
        <v>0</v>
      </c>
      <c r="TW79" s="471">
        <f t="shared" si="534"/>
        <v>0</v>
      </c>
      <c r="TX79" s="471">
        <f t="shared" si="534"/>
        <v>0</v>
      </c>
      <c r="TY79" s="471">
        <f t="shared" si="534"/>
        <v>0</v>
      </c>
      <c r="TZ79" s="471">
        <f t="shared" si="534"/>
        <v>0</v>
      </c>
      <c r="UA79" s="471">
        <f t="shared" si="534"/>
        <v>0</v>
      </c>
      <c r="UB79" s="471">
        <f t="shared" si="534"/>
        <v>0</v>
      </c>
      <c r="UC79" s="471">
        <f t="shared" si="534"/>
        <v>0</v>
      </c>
      <c r="UD79" s="471">
        <f t="shared" si="534"/>
        <v>0</v>
      </c>
      <c r="UE79" s="471">
        <f t="shared" si="534"/>
        <v>0</v>
      </c>
      <c r="UF79" s="471">
        <f t="shared" si="534"/>
        <v>0</v>
      </c>
      <c r="UG79" s="471">
        <f t="shared" si="534"/>
        <v>0</v>
      </c>
      <c r="UH79" s="471">
        <f t="shared" si="534"/>
        <v>0</v>
      </c>
      <c r="UI79" s="471">
        <f t="shared" si="534"/>
        <v>0</v>
      </c>
      <c r="UJ79" s="471">
        <f t="shared" si="534"/>
        <v>0</v>
      </c>
      <c r="UK79" s="471">
        <f t="shared" si="534"/>
        <v>0</v>
      </c>
      <c r="UL79" s="471">
        <f t="shared" si="535"/>
        <v>0</v>
      </c>
      <c r="UM79" s="471">
        <f t="shared" si="535"/>
        <v>0</v>
      </c>
      <c r="UN79" s="471">
        <f t="shared" si="535"/>
        <v>0</v>
      </c>
      <c r="UO79" s="471">
        <f t="shared" si="535"/>
        <v>0</v>
      </c>
      <c r="UP79" s="471">
        <f t="shared" si="535"/>
        <v>0</v>
      </c>
      <c r="UQ79" s="471">
        <f t="shared" si="535"/>
        <v>0</v>
      </c>
      <c r="UR79" s="471">
        <f t="shared" si="535"/>
        <v>0</v>
      </c>
      <c r="US79" s="471">
        <f t="shared" si="535"/>
        <v>0</v>
      </c>
      <c r="UT79" s="471">
        <f t="shared" si="535"/>
        <v>0</v>
      </c>
      <c r="UU79" s="471">
        <f t="shared" si="535"/>
        <v>0</v>
      </c>
      <c r="UV79" s="471">
        <f t="shared" si="535"/>
        <v>0</v>
      </c>
      <c r="UW79" s="471">
        <f t="shared" si="535"/>
        <v>0</v>
      </c>
      <c r="UX79" s="471">
        <f t="shared" si="535"/>
        <v>0</v>
      </c>
      <c r="UY79" s="471">
        <f t="shared" si="535"/>
        <v>0</v>
      </c>
      <c r="UZ79" s="471">
        <f t="shared" si="535"/>
        <v>0</v>
      </c>
      <c r="VA79" s="471">
        <f t="shared" si="535"/>
        <v>0</v>
      </c>
      <c r="VB79" s="471">
        <f t="shared" si="536"/>
        <v>0</v>
      </c>
      <c r="VC79" s="471">
        <f t="shared" si="536"/>
        <v>0</v>
      </c>
      <c r="VD79" s="471">
        <f t="shared" si="536"/>
        <v>0</v>
      </c>
      <c r="VE79" s="471">
        <f t="shared" si="536"/>
        <v>0</v>
      </c>
      <c r="VF79" s="471">
        <f t="shared" si="536"/>
        <v>0</v>
      </c>
      <c r="VG79" s="471">
        <f t="shared" si="536"/>
        <v>0</v>
      </c>
      <c r="VH79" s="471">
        <f t="shared" si="536"/>
        <v>0</v>
      </c>
      <c r="VI79" s="471">
        <f t="shared" si="536"/>
        <v>0</v>
      </c>
      <c r="VJ79" s="471">
        <f t="shared" si="536"/>
        <v>0</v>
      </c>
      <c r="VK79" s="471">
        <f t="shared" si="536"/>
        <v>0</v>
      </c>
      <c r="VL79" s="471">
        <f t="shared" si="536"/>
        <v>0</v>
      </c>
      <c r="VM79" s="471">
        <f t="shared" si="536"/>
        <v>0</v>
      </c>
      <c r="VN79" s="471">
        <f t="shared" si="536"/>
        <v>0</v>
      </c>
      <c r="VO79" s="471">
        <f t="shared" si="536"/>
        <v>0</v>
      </c>
      <c r="VP79" s="471">
        <f t="shared" si="536"/>
        <v>0</v>
      </c>
      <c r="VQ79" s="471">
        <f t="shared" si="536"/>
        <v>0</v>
      </c>
      <c r="VR79" s="471">
        <f t="shared" si="537"/>
        <v>0</v>
      </c>
      <c r="VS79" s="471">
        <f t="shared" si="498"/>
        <v>0</v>
      </c>
      <c r="VT79" s="471">
        <f t="shared" si="498"/>
        <v>0</v>
      </c>
      <c r="VU79" s="471">
        <f t="shared" si="498"/>
        <v>0</v>
      </c>
      <c r="VV79" s="471">
        <f t="shared" si="498"/>
        <v>0</v>
      </c>
      <c r="VW79" s="471">
        <f t="shared" si="498"/>
        <v>0</v>
      </c>
      <c r="VX79" s="471">
        <f t="shared" si="498"/>
        <v>0</v>
      </c>
      <c r="VY79" s="471">
        <f t="shared" si="498"/>
        <v>0</v>
      </c>
      <c r="VZ79" s="471">
        <f t="shared" si="498"/>
        <v>0</v>
      </c>
      <c r="WA79" s="471">
        <f t="shared" si="498"/>
        <v>0</v>
      </c>
      <c r="WB79" s="471">
        <f t="shared" si="498"/>
        <v>0</v>
      </c>
      <c r="WC79" s="471">
        <f t="shared" si="498"/>
        <v>0</v>
      </c>
      <c r="WD79" s="471">
        <f t="shared" si="498"/>
        <v>0</v>
      </c>
    </row>
    <row r="80" spans="1:602" x14ac:dyDescent="0.35">
      <c r="A80" s="29"/>
      <c r="B80" s="29">
        <f t="shared" si="359"/>
        <v>49</v>
      </c>
      <c r="C80" s="29" t="s">
        <v>5</v>
      </c>
      <c r="D80" s="29" t="s">
        <v>116</v>
      </c>
      <c r="E80" s="69">
        <f>INDEX('Current RAP - 2024-25 Cycle'!$K:$K,MATCH('24-25 Projection - RAP Tendered'!$D80,'Current RAP - 2024-25 Cycle'!$C:$C,0),1)</f>
        <v>7768858.1000000006</v>
      </c>
      <c r="F80" s="69">
        <f>INDEX('Current RAP - 2024-25 Cycle'!$G:$G,MATCH('24-25 Projection - RAP Tendered'!$D80,'Current RAP - 2024-25 Cycle'!$C:$C,0),1)</f>
        <v>7166476.5300000003</v>
      </c>
      <c r="G80" s="69">
        <f t="shared" si="345"/>
        <v>602381.5700000003</v>
      </c>
      <c r="H80" s="69">
        <f t="shared" si="360"/>
        <v>7166476.5300000003</v>
      </c>
      <c r="I80" s="32">
        <v>45474</v>
      </c>
      <c r="J80" s="32">
        <v>45838</v>
      </c>
      <c r="K80" s="29" t="str">
        <f>INDEX('Current RAP - 2024-25 Cycle'!$D:$D,MATCH('24-25 Projection - RAP Tendered'!$D80,'Current RAP - 2024-25 Cycle'!$C:$C,0),1)</f>
        <v>IPCA</v>
      </c>
      <c r="L80" s="32" t="s">
        <v>10</v>
      </c>
      <c r="M80" s="32" t="s">
        <v>10</v>
      </c>
      <c r="N80" s="81">
        <v>0</v>
      </c>
      <c r="O80" s="81">
        <v>0</v>
      </c>
      <c r="P80" s="69">
        <f>IFERROR(INDEX('Tendered, Ruling 920-2025'!$F$19:$F$31,MATCH($D80,'Tendered, Ruling 920-2025'!$C$19:$C$31,0))-INDEX('Tendered, Ruling 920-2025'!$D$19:$D$31,MATCH($D80,'Tendered, Ruling 920-2025'!$C$19:$C$31,0)),0)</f>
        <v>0</v>
      </c>
      <c r="Q80" s="32">
        <f>INDEX('Current RAP - 2024-25 Cycle'!$L:$L,MATCH('24-25 Projection - RAP Tendered'!$D80,'Current RAP - 2024-25 Cycle'!$C:$C,0),1)</f>
        <v>39841</v>
      </c>
      <c r="R80" s="32">
        <f>INDEX('Current RAP - 2024-25 Cycle'!$M:$M,MATCH('24-25 Projection - RAP Tendered'!$D80,'Current RAP - 2024-25 Cycle'!$C:$C,0),1)</f>
        <v>50798</v>
      </c>
      <c r="S80" s="29"/>
      <c r="T80" s="29" t="str">
        <f t="shared" si="346"/>
        <v>005/2009</v>
      </c>
      <c r="U80" s="36">
        <f t="shared" si="508"/>
        <v>7.7688581000000019</v>
      </c>
      <c r="V80" s="36">
        <f t="shared" si="508"/>
        <v>7.7688581000000019</v>
      </c>
      <c r="W80" s="36">
        <f t="shared" si="508"/>
        <v>7.7688581000000019</v>
      </c>
      <c r="X80" s="36">
        <f t="shared" si="508"/>
        <v>7.7688581000000019</v>
      </c>
      <c r="Y80" s="36">
        <f t="shared" si="508"/>
        <v>7.7688581000000019</v>
      </c>
      <c r="Z80" s="36">
        <f t="shared" si="508"/>
        <v>7.7688581000000019</v>
      </c>
      <c r="AA80" s="36">
        <f t="shared" si="508"/>
        <v>7.7688581000000019</v>
      </c>
      <c r="AB80" s="36">
        <f t="shared" si="508"/>
        <v>7.7688581000000019</v>
      </c>
      <c r="AC80" s="36">
        <f t="shared" si="508"/>
        <v>7.7688581000000019</v>
      </c>
      <c r="AD80" s="36">
        <f t="shared" si="508"/>
        <v>7.7688581000000019</v>
      </c>
      <c r="AE80" s="36">
        <f t="shared" si="508"/>
        <v>7.7688581000000019</v>
      </c>
      <c r="AF80" s="36">
        <f t="shared" si="508"/>
        <v>7.7688581000000019</v>
      </c>
      <c r="AG80" s="36">
        <f t="shared" si="508"/>
        <v>7.7688581000000019</v>
      </c>
      <c r="AH80" s="36">
        <f t="shared" si="508"/>
        <v>7.7688581000000019</v>
      </c>
      <c r="AI80" s="36">
        <f t="shared" si="508"/>
        <v>4.4691818102150549</v>
      </c>
      <c r="AJ80" s="36">
        <f t="shared" si="508"/>
        <v>0</v>
      </c>
      <c r="AK80" s="36">
        <f t="shared" si="504"/>
        <v>0</v>
      </c>
      <c r="AL80" s="36">
        <f t="shared" si="504"/>
        <v>0</v>
      </c>
      <c r="AM80" s="36">
        <f t="shared" si="504"/>
        <v>0</v>
      </c>
      <c r="AN80" s="36">
        <f t="shared" si="504"/>
        <v>0</v>
      </c>
      <c r="AO80" s="36">
        <f t="shared" si="504"/>
        <v>0</v>
      </c>
      <c r="AP80" s="36">
        <f t="shared" si="504"/>
        <v>0</v>
      </c>
      <c r="AQ80" s="36">
        <f t="shared" si="504"/>
        <v>0</v>
      </c>
      <c r="AR80" s="36">
        <f t="shared" si="504"/>
        <v>0</v>
      </c>
      <c r="AS80" s="36">
        <f t="shared" si="504"/>
        <v>0</v>
      </c>
      <c r="AT80" s="36">
        <f t="shared" si="504"/>
        <v>0</v>
      </c>
      <c r="AU80" s="36">
        <f t="shared" si="504"/>
        <v>0</v>
      </c>
      <c r="AV80" s="36">
        <f t="shared" si="504"/>
        <v>0</v>
      </c>
      <c r="AW80" s="36">
        <f t="shared" si="504"/>
        <v>0</v>
      </c>
      <c r="AX80" s="36">
        <f t="shared" si="504"/>
        <v>0</v>
      </c>
      <c r="AY80" s="36">
        <f t="shared" si="504"/>
        <v>0</v>
      </c>
      <c r="AZ80" s="36">
        <f t="shared" si="455"/>
        <v>0</v>
      </c>
      <c r="BA80" s="36">
        <f t="shared" si="455"/>
        <v>0</v>
      </c>
      <c r="BB80" s="36">
        <f t="shared" si="455"/>
        <v>0</v>
      </c>
      <c r="BD80" s="29" t="str">
        <f t="shared" si="348"/>
        <v>005/2009</v>
      </c>
      <c r="BE80" s="36">
        <f t="shared" si="503"/>
        <v>1.9422145250000002</v>
      </c>
      <c r="BF80" s="36">
        <f t="shared" si="503"/>
        <v>1.9422145250000002</v>
      </c>
      <c r="BG80" s="36">
        <f t="shared" si="503"/>
        <v>1.9422145250000002</v>
      </c>
      <c r="BH80" s="36">
        <f t="shared" si="503"/>
        <v>1.9422145250000002</v>
      </c>
      <c r="BI80" s="36">
        <f t="shared" si="503"/>
        <v>1.9422145250000002</v>
      </c>
      <c r="BJ80" s="36">
        <f t="shared" si="503"/>
        <v>1.9422145250000002</v>
      </c>
      <c r="BK80" s="36">
        <f t="shared" si="503"/>
        <v>1.9422145250000002</v>
      </c>
      <c r="BL80" s="36">
        <f t="shared" si="503"/>
        <v>1.9422145250000002</v>
      </c>
      <c r="BM80" s="36">
        <f t="shared" si="503"/>
        <v>1.9422145250000002</v>
      </c>
      <c r="BN80" s="36">
        <f t="shared" si="503"/>
        <v>1.9422145250000002</v>
      </c>
      <c r="BO80" s="36">
        <f t="shared" si="503"/>
        <v>1.9422145250000002</v>
      </c>
      <c r="BP80" s="36">
        <f t="shared" si="503"/>
        <v>1.9422145250000002</v>
      </c>
      <c r="BQ80" s="36">
        <f t="shared" si="503"/>
        <v>1.9422145250000002</v>
      </c>
      <c r="BR80" s="36">
        <f t="shared" si="503"/>
        <v>1.9422145250000002</v>
      </c>
      <c r="BS80" s="36">
        <f t="shared" si="503"/>
        <v>1.9422145250000002</v>
      </c>
      <c r="BT80" s="36">
        <f t="shared" si="503"/>
        <v>1.9422145250000002</v>
      </c>
      <c r="BU80" s="36">
        <f t="shared" si="509"/>
        <v>1.9422145250000002</v>
      </c>
      <c r="BV80" s="36">
        <f t="shared" si="509"/>
        <v>1.9422145250000002</v>
      </c>
      <c r="BW80" s="36">
        <f t="shared" si="509"/>
        <v>1.9422145250000002</v>
      </c>
      <c r="BX80" s="36">
        <f t="shared" si="509"/>
        <v>1.9422145250000002</v>
      </c>
      <c r="BY80" s="36">
        <f t="shared" si="509"/>
        <v>1.9422145250000002</v>
      </c>
      <c r="BZ80" s="36">
        <f t="shared" si="509"/>
        <v>1.9422145250000002</v>
      </c>
      <c r="CA80" s="36">
        <f t="shared" si="509"/>
        <v>1.9422145250000002</v>
      </c>
      <c r="CB80" s="36">
        <f t="shared" si="509"/>
        <v>1.9422145250000002</v>
      </c>
      <c r="CC80" s="36">
        <f t="shared" si="509"/>
        <v>1.9422145250000002</v>
      </c>
      <c r="CD80" s="36">
        <f t="shared" si="509"/>
        <v>1.9422145250000002</v>
      </c>
      <c r="CE80" s="36">
        <f t="shared" si="509"/>
        <v>1.9422145250000002</v>
      </c>
      <c r="CF80" s="36">
        <f t="shared" si="509"/>
        <v>1.9422145250000002</v>
      </c>
      <c r="CG80" s="36">
        <f t="shared" si="509"/>
        <v>1.9422145250000002</v>
      </c>
      <c r="CH80" s="36">
        <f t="shared" si="509"/>
        <v>1.9422145250000002</v>
      </c>
      <c r="CI80" s="36">
        <f t="shared" si="509"/>
        <v>1.9422145250000002</v>
      </c>
      <c r="CJ80" s="36">
        <f t="shared" si="509"/>
        <v>1.9422145250000002</v>
      </c>
      <c r="CK80" s="36">
        <f t="shared" si="510"/>
        <v>1.9422145250000002</v>
      </c>
      <c r="CL80" s="36">
        <f t="shared" si="510"/>
        <v>1.9422145250000002</v>
      </c>
      <c r="CM80" s="36">
        <f t="shared" si="510"/>
        <v>1.9422145250000002</v>
      </c>
      <c r="CN80" s="36">
        <f t="shared" si="510"/>
        <v>1.9422145250000002</v>
      </c>
      <c r="CO80" s="36">
        <f t="shared" si="510"/>
        <v>1.9422145250000002</v>
      </c>
      <c r="CP80" s="36">
        <f t="shared" si="510"/>
        <v>1.9422145250000002</v>
      </c>
      <c r="CQ80" s="36">
        <f t="shared" si="510"/>
        <v>1.9422145250000002</v>
      </c>
      <c r="CR80" s="36">
        <f t="shared" si="510"/>
        <v>1.9422145250000002</v>
      </c>
      <c r="CS80" s="36">
        <f t="shared" si="510"/>
        <v>1.9422145250000002</v>
      </c>
      <c r="CT80" s="36">
        <f t="shared" si="510"/>
        <v>1.9422145250000002</v>
      </c>
      <c r="CU80" s="36">
        <f t="shared" si="510"/>
        <v>1.9422145250000002</v>
      </c>
      <c r="CV80" s="36">
        <f t="shared" si="510"/>
        <v>1.9422145250000002</v>
      </c>
      <c r="CW80" s="36">
        <f t="shared" si="510"/>
        <v>1.9422145250000002</v>
      </c>
      <c r="CX80" s="36">
        <f t="shared" si="510"/>
        <v>1.9422145250000002</v>
      </c>
      <c r="CY80" s="36">
        <f t="shared" si="510"/>
        <v>1.9422145250000002</v>
      </c>
      <c r="CZ80" s="36">
        <f t="shared" si="505"/>
        <v>1.9422145250000002</v>
      </c>
      <c r="DA80" s="36">
        <f t="shared" si="505"/>
        <v>1.9422145250000002</v>
      </c>
      <c r="DB80" s="36">
        <f t="shared" si="505"/>
        <v>1.9422145250000002</v>
      </c>
      <c r="DC80" s="36">
        <f t="shared" si="505"/>
        <v>1.9422145250000002</v>
      </c>
      <c r="DD80" s="36">
        <f t="shared" si="505"/>
        <v>1.9422145250000002</v>
      </c>
      <c r="DE80" s="36">
        <f t="shared" si="505"/>
        <v>1.9422145250000002</v>
      </c>
      <c r="DF80" s="36">
        <f t="shared" si="505"/>
        <v>1.9422145250000002</v>
      </c>
      <c r="DG80" s="36">
        <f t="shared" si="505"/>
        <v>1.9422145250000002</v>
      </c>
      <c r="DH80" s="36">
        <f t="shared" si="505"/>
        <v>1.9422145250000002</v>
      </c>
      <c r="DI80" s="36">
        <f t="shared" si="505"/>
        <v>1.9422145250000002</v>
      </c>
      <c r="DJ80" s="36">
        <f t="shared" si="505"/>
        <v>1.9422145250000002</v>
      </c>
      <c r="DK80" s="36">
        <f t="shared" si="505"/>
        <v>0.58475276021505385</v>
      </c>
      <c r="DL80" s="36">
        <f t="shared" si="505"/>
        <v>0</v>
      </c>
      <c r="DM80" s="36">
        <f t="shared" si="505"/>
        <v>0</v>
      </c>
      <c r="DN80" s="36">
        <f t="shared" si="505"/>
        <v>0</v>
      </c>
      <c r="DO80" s="36">
        <f t="shared" si="505"/>
        <v>0</v>
      </c>
      <c r="DP80" s="36">
        <f t="shared" si="506"/>
        <v>0</v>
      </c>
      <c r="DQ80" s="36">
        <f t="shared" si="506"/>
        <v>0</v>
      </c>
      <c r="DR80" s="36">
        <f t="shared" si="512"/>
        <v>0</v>
      </c>
      <c r="DS80" s="36">
        <f t="shared" si="512"/>
        <v>0</v>
      </c>
      <c r="DT80" s="36">
        <f t="shared" si="512"/>
        <v>0</v>
      </c>
      <c r="DU80" s="36">
        <f t="shared" si="512"/>
        <v>0</v>
      </c>
      <c r="DV80" s="36">
        <f t="shared" si="512"/>
        <v>0</v>
      </c>
      <c r="DW80" s="36">
        <f t="shared" si="512"/>
        <v>0</v>
      </c>
      <c r="DX80" s="36">
        <f t="shared" si="512"/>
        <v>0</v>
      </c>
      <c r="DY80" s="36">
        <f t="shared" si="512"/>
        <v>0</v>
      </c>
      <c r="DZ80" s="36">
        <f t="shared" si="512"/>
        <v>0</v>
      </c>
      <c r="EA80" s="36">
        <f t="shared" si="512"/>
        <v>0</v>
      </c>
      <c r="EB80" s="36">
        <f t="shared" si="512"/>
        <v>0</v>
      </c>
      <c r="EC80" s="36">
        <f t="shared" si="512"/>
        <v>0</v>
      </c>
      <c r="ED80" s="36">
        <f t="shared" si="512"/>
        <v>0</v>
      </c>
      <c r="EE80" s="36">
        <f t="shared" si="513"/>
        <v>0</v>
      </c>
      <c r="EF80" s="36">
        <f t="shared" si="513"/>
        <v>0</v>
      </c>
      <c r="EG80" s="36">
        <f t="shared" si="513"/>
        <v>0</v>
      </c>
      <c r="EH80" s="36">
        <f t="shared" si="513"/>
        <v>0</v>
      </c>
      <c r="EI80" s="36">
        <f t="shared" si="513"/>
        <v>0</v>
      </c>
      <c r="EJ80" s="36">
        <f t="shared" si="544"/>
        <v>0</v>
      </c>
      <c r="EK80" s="36">
        <f t="shared" si="544"/>
        <v>0</v>
      </c>
      <c r="EL80" s="36">
        <f t="shared" si="544"/>
        <v>0</v>
      </c>
      <c r="EM80" s="36">
        <f t="shared" si="544"/>
        <v>0</v>
      </c>
      <c r="EN80" s="36">
        <f t="shared" si="544"/>
        <v>0</v>
      </c>
      <c r="EO80" s="36">
        <f t="shared" si="544"/>
        <v>0</v>
      </c>
      <c r="EP80" s="36">
        <f t="shared" si="544"/>
        <v>0</v>
      </c>
      <c r="EQ80" s="36">
        <f t="shared" si="544"/>
        <v>0</v>
      </c>
      <c r="ER80" s="36">
        <f t="shared" si="544"/>
        <v>0</v>
      </c>
      <c r="ES80" s="36">
        <f t="shared" si="544"/>
        <v>0</v>
      </c>
      <c r="ET80" s="36">
        <f t="shared" si="544"/>
        <v>0</v>
      </c>
      <c r="EU80" s="36">
        <f t="shared" si="544"/>
        <v>0</v>
      </c>
      <c r="EV80" s="36">
        <f t="shared" si="544"/>
        <v>0</v>
      </c>
      <c r="EW80" s="36">
        <f t="shared" si="544"/>
        <v>0</v>
      </c>
      <c r="EX80" s="36">
        <f t="shared" si="544"/>
        <v>0</v>
      </c>
      <c r="EY80" s="36">
        <f t="shared" si="544"/>
        <v>0</v>
      </c>
      <c r="EZ80" s="36">
        <f t="shared" si="541"/>
        <v>0</v>
      </c>
      <c r="FA80" s="36">
        <f t="shared" si="541"/>
        <v>0</v>
      </c>
      <c r="FB80" s="36">
        <f t="shared" si="541"/>
        <v>0</v>
      </c>
      <c r="FC80" s="36">
        <f t="shared" si="541"/>
        <v>0</v>
      </c>
      <c r="FD80" s="36">
        <f t="shared" si="541"/>
        <v>0</v>
      </c>
      <c r="FE80" s="36">
        <f t="shared" si="541"/>
        <v>0</v>
      </c>
      <c r="FF80" s="36">
        <f t="shared" si="541"/>
        <v>0</v>
      </c>
      <c r="FG80" s="36">
        <f t="shared" si="541"/>
        <v>0</v>
      </c>
      <c r="FH80" s="36">
        <f t="shared" si="541"/>
        <v>0</v>
      </c>
      <c r="FI80" s="36">
        <f t="shared" si="541"/>
        <v>0</v>
      </c>
      <c r="FJ80" s="36">
        <f t="shared" si="542"/>
        <v>0</v>
      </c>
      <c r="FK80" s="36">
        <f t="shared" si="542"/>
        <v>0</v>
      </c>
      <c r="FL80" s="36">
        <f t="shared" si="542"/>
        <v>0</v>
      </c>
      <c r="FM80" s="36">
        <f t="shared" si="542"/>
        <v>0</v>
      </c>
      <c r="FN80" s="36">
        <f t="shared" si="542"/>
        <v>0</v>
      </c>
      <c r="FO80" s="36">
        <f t="shared" si="542"/>
        <v>0</v>
      </c>
      <c r="FP80" s="36">
        <f t="shared" si="542"/>
        <v>0</v>
      </c>
      <c r="FQ80" s="36">
        <f t="shared" si="542"/>
        <v>0</v>
      </c>
      <c r="FR80" s="36">
        <f t="shared" si="542"/>
        <v>0</v>
      </c>
      <c r="FS80" s="36">
        <f t="shared" si="542"/>
        <v>0</v>
      </c>
      <c r="FT80" s="36">
        <f t="shared" si="543"/>
        <v>0</v>
      </c>
      <c r="FU80" s="36">
        <f t="shared" si="543"/>
        <v>0</v>
      </c>
      <c r="FV80" s="36">
        <f t="shared" si="543"/>
        <v>0</v>
      </c>
      <c r="FW80" s="36">
        <f t="shared" si="543"/>
        <v>0</v>
      </c>
      <c r="FX80" s="36">
        <f t="shared" si="543"/>
        <v>0</v>
      </c>
      <c r="FY80" s="36">
        <f t="shared" si="543"/>
        <v>0</v>
      </c>
      <c r="FZ80" s="36">
        <f t="shared" si="543"/>
        <v>0</v>
      </c>
      <c r="GA80" s="36">
        <f t="shared" si="543"/>
        <v>0</v>
      </c>
      <c r="GB80" s="36">
        <f t="shared" si="501"/>
        <v>0</v>
      </c>
      <c r="GC80" s="36">
        <f t="shared" si="501"/>
        <v>0</v>
      </c>
      <c r="GD80" s="36">
        <f t="shared" si="501"/>
        <v>0</v>
      </c>
      <c r="GE80" s="36">
        <f t="shared" si="501"/>
        <v>0</v>
      </c>
      <c r="GF80" s="36">
        <f t="shared" si="501"/>
        <v>0</v>
      </c>
      <c r="GG80" s="36">
        <f t="shared" si="501"/>
        <v>0</v>
      </c>
      <c r="GH80" s="36">
        <f t="shared" si="501"/>
        <v>0</v>
      </c>
      <c r="GI80" s="36">
        <f t="shared" si="501"/>
        <v>0</v>
      </c>
      <c r="GJ80" s="36">
        <f t="shared" si="501"/>
        <v>0</v>
      </c>
      <c r="GL80" s="29" t="str">
        <f t="shared" si="350"/>
        <v>005/2009</v>
      </c>
      <c r="GM80" s="263">
        <f t="shared" si="507"/>
        <v>0.64740484166666679</v>
      </c>
      <c r="GN80" s="263">
        <f t="shared" si="507"/>
        <v>0.64740484166666679</v>
      </c>
      <c r="GO80" s="263">
        <f t="shared" si="507"/>
        <v>0.64740484166666679</v>
      </c>
      <c r="GP80" s="263">
        <f t="shared" si="507"/>
        <v>0.64740484166666679</v>
      </c>
      <c r="GQ80" s="263">
        <f t="shared" si="507"/>
        <v>0.64740484166666679</v>
      </c>
      <c r="GR80" s="263">
        <f t="shared" si="507"/>
        <v>0.64740484166666679</v>
      </c>
      <c r="GS80" s="263">
        <f t="shared" si="507"/>
        <v>0.64740484166666679</v>
      </c>
      <c r="GT80" s="263">
        <f t="shared" si="507"/>
        <v>0.64740484166666679</v>
      </c>
      <c r="GU80" s="263">
        <f t="shared" si="507"/>
        <v>0.64740484166666679</v>
      </c>
      <c r="GV80" s="263">
        <f t="shared" si="507"/>
        <v>0.64740484166666679</v>
      </c>
      <c r="GW80" s="263">
        <f t="shared" si="507"/>
        <v>0.64740484166666679</v>
      </c>
      <c r="GX80" s="263">
        <f t="shared" si="507"/>
        <v>0.64740484166666679</v>
      </c>
      <c r="GY80" s="471">
        <f t="shared" si="538"/>
        <v>0.64740484166666679</v>
      </c>
      <c r="GZ80" s="471">
        <f t="shared" si="538"/>
        <v>0.64740484166666679</v>
      </c>
      <c r="HA80" s="471">
        <f t="shared" si="538"/>
        <v>0.64740484166666679</v>
      </c>
      <c r="HB80" s="471">
        <f t="shared" si="538"/>
        <v>0.64740484166666679</v>
      </c>
      <c r="HC80" s="471">
        <f t="shared" si="538"/>
        <v>0.64740484166666679</v>
      </c>
      <c r="HD80" s="471">
        <f t="shared" si="538"/>
        <v>0.64740484166666679</v>
      </c>
      <c r="HE80" s="471">
        <f t="shared" si="538"/>
        <v>0.64740484166666679</v>
      </c>
      <c r="HF80" s="471">
        <f t="shared" si="538"/>
        <v>0.64740484166666679</v>
      </c>
      <c r="HG80" s="471">
        <f t="shared" si="538"/>
        <v>0.64740484166666679</v>
      </c>
      <c r="HH80" s="471">
        <f t="shared" si="538"/>
        <v>0.64740484166666679</v>
      </c>
      <c r="HI80" s="471">
        <f t="shared" si="538"/>
        <v>0.64740484166666679</v>
      </c>
      <c r="HJ80" s="471">
        <f t="shared" si="538"/>
        <v>0.64740484166666679</v>
      </c>
      <c r="HK80" s="471">
        <f t="shared" si="538"/>
        <v>0.64740484166666679</v>
      </c>
      <c r="HL80" s="471">
        <f t="shared" si="538"/>
        <v>0.64740484166666679</v>
      </c>
      <c r="HM80" s="471">
        <f t="shared" si="538"/>
        <v>0.64740484166666679</v>
      </c>
      <c r="HN80" s="471">
        <f t="shared" si="538"/>
        <v>0.64740484166666679</v>
      </c>
      <c r="HO80" s="471">
        <f t="shared" si="539"/>
        <v>0.64740484166666679</v>
      </c>
      <c r="HP80" s="471">
        <f t="shared" si="539"/>
        <v>0.64740484166666679</v>
      </c>
      <c r="HQ80" s="471">
        <f t="shared" si="539"/>
        <v>0.64740484166666679</v>
      </c>
      <c r="HR80" s="471">
        <f t="shared" si="539"/>
        <v>0.64740484166666679</v>
      </c>
      <c r="HS80" s="471">
        <f t="shared" si="539"/>
        <v>0.64740484166666679</v>
      </c>
      <c r="HT80" s="471">
        <f t="shared" si="539"/>
        <v>0.64740484166666679</v>
      </c>
      <c r="HU80" s="471">
        <f t="shared" si="539"/>
        <v>0.64740484166666679</v>
      </c>
      <c r="HV80" s="471">
        <f t="shared" si="539"/>
        <v>0.64740484166666679</v>
      </c>
      <c r="HW80" s="471">
        <f t="shared" si="539"/>
        <v>0.64740484166666679</v>
      </c>
      <c r="HX80" s="471">
        <f t="shared" si="539"/>
        <v>0.64740484166666679</v>
      </c>
      <c r="HY80" s="471">
        <f t="shared" si="539"/>
        <v>0.64740484166666679</v>
      </c>
      <c r="HZ80" s="471">
        <f t="shared" si="539"/>
        <v>0.64740484166666679</v>
      </c>
      <c r="IA80" s="471">
        <f t="shared" si="539"/>
        <v>0.64740484166666679</v>
      </c>
      <c r="IB80" s="471">
        <f t="shared" si="539"/>
        <v>0.64740484166666679</v>
      </c>
      <c r="IC80" s="471">
        <f t="shared" si="539"/>
        <v>0.64740484166666679</v>
      </c>
      <c r="ID80" s="471">
        <f t="shared" si="515"/>
        <v>0.64740484166666679</v>
      </c>
      <c r="IE80" s="471">
        <f t="shared" si="515"/>
        <v>0.64740484166666679</v>
      </c>
      <c r="IF80" s="471">
        <f t="shared" si="515"/>
        <v>0.64740484166666679</v>
      </c>
      <c r="IG80" s="471">
        <f t="shared" si="515"/>
        <v>0.64740484166666679</v>
      </c>
      <c r="IH80" s="471">
        <f t="shared" si="515"/>
        <v>0.64740484166666679</v>
      </c>
      <c r="II80" s="471">
        <f t="shared" si="515"/>
        <v>0.64740484166666679</v>
      </c>
      <c r="IJ80" s="471">
        <f t="shared" si="515"/>
        <v>0.64740484166666679</v>
      </c>
      <c r="IK80" s="471">
        <f t="shared" si="515"/>
        <v>0.64740484166666679</v>
      </c>
      <c r="IL80" s="471">
        <f t="shared" si="515"/>
        <v>0.64740484166666679</v>
      </c>
      <c r="IM80" s="471">
        <f t="shared" si="515"/>
        <v>0.64740484166666679</v>
      </c>
      <c r="IN80" s="471">
        <f t="shared" si="515"/>
        <v>0.64740484166666679</v>
      </c>
      <c r="IO80" s="471">
        <f t="shared" si="515"/>
        <v>0.64740484166666679</v>
      </c>
      <c r="IP80" s="471">
        <f t="shared" si="515"/>
        <v>0.64740484166666679</v>
      </c>
      <c r="IQ80" s="471">
        <f t="shared" si="515"/>
        <v>0.64740484166666679</v>
      </c>
      <c r="IR80" s="471">
        <f t="shared" si="515"/>
        <v>0.64740484166666679</v>
      </c>
      <c r="IS80" s="471">
        <f t="shared" si="515"/>
        <v>0.64740484166666679</v>
      </c>
      <c r="IT80" s="471">
        <f t="shared" si="516"/>
        <v>0.64740484166666679</v>
      </c>
      <c r="IU80" s="471">
        <f t="shared" si="516"/>
        <v>0.64740484166666679</v>
      </c>
      <c r="IV80" s="471">
        <f t="shared" si="516"/>
        <v>0.64740484166666679</v>
      </c>
      <c r="IW80" s="471">
        <f t="shared" si="516"/>
        <v>0.64740484166666679</v>
      </c>
      <c r="IX80" s="471">
        <f t="shared" si="516"/>
        <v>0.64740484166666679</v>
      </c>
      <c r="IY80" s="471">
        <f t="shared" si="516"/>
        <v>0.64740484166666679</v>
      </c>
      <c r="IZ80" s="471">
        <f t="shared" si="516"/>
        <v>0.64740484166666679</v>
      </c>
      <c r="JA80" s="471">
        <f t="shared" si="516"/>
        <v>0.64740484166666679</v>
      </c>
      <c r="JB80" s="471">
        <f t="shared" si="516"/>
        <v>0.64740484166666679</v>
      </c>
      <c r="JC80" s="471">
        <f t="shared" si="516"/>
        <v>0.64740484166666679</v>
      </c>
      <c r="JD80" s="471">
        <f t="shared" si="516"/>
        <v>0.64740484166666679</v>
      </c>
      <c r="JE80" s="471">
        <f t="shared" si="516"/>
        <v>0.64740484166666679</v>
      </c>
      <c r="JF80" s="471">
        <f t="shared" si="516"/>
        <v>0.64740484166666679</v>
      </c>
      <c r="JG80" s="471">
        <f t="shared" si="516"/>
        <v>0.64740484166666679</v>
      </c>
      <c r="JH80" s="471">
        <f t="shared" si="516"/>
        <v>0.64740484166666679</v>
      </c>
      <c r="JI80" s="471">
        <f t="shared" si="516"/>
        <v>0.64740484166666679</v>
      </c>
      <c r="JJ80" s="471">
        <f t="shared" si="517"/>
        <v>0.64740484166666679</v>
      </c>
      <c r="JK80" s="471">
        <f t="shared" si="517"/>
        <v>0.64740484166666679</v>
      </c>
      <c r="JL80" s="471">
        <f t="shared" si="517"/>
        <v>0.64740484166666679</v>
      </c>
      <c r="JM80" s="471">
        <f t="shared" si="517"/>
        <v>0.64740484166666679</v>
      </c>
      <c r="JN80" s="471">
        <f t="shared" si="517"/>
        <v>0.64740484166666679</v>
      </c>
      <c r="JO80" s="471">
        <f t="shared" si="517"/>
        <v>0.64740484166666679</v>
      </c>
      <c r="JP80" s="471">
        <f t="shared" si="517"/>
        <v>0.64740484166666679</v>
      </c>
      <c r="JQ80" s="471">
        <f t="shared" si="517"/>
        <v>0.64740484166666679</v>
      </c>
      <c r="JR80" s="471">
        <f t="shared" si="517"/>
        <v>0.64740484166666679</v>
      </c>
      <c r="JS80" s="471">
        <f t="shared" si="517"/>
        <v>0.64740484166666679</v>
      </c>
      <c r="JT80" s="471">
        <f t="shared" si="517"/>
        <v>0.64740484166666679</v>
      </c>
      <c r="JU80" s="471">
        <f t="shared" si="517"/>
        <v>0.64740484166666679</v>
      </c>
      <c r="JV80" s="471">
        <f t="shared" si="517"/>
        <v>0.64740484166666679</v>
      </c>
      <c r="JW80" s="471">
        <f t="shared" si="517"/>
        <v>0.64740484166666679</v>
      </c>
      <c r="JX80" s="471">
        <f t="shared" si="517"/>
        <v>0.64740484166666679</v>
      </c>
      <c r="JY80" s="471">
        <f t="shared" si="517"/>
        <v>0.64740484166666679</v>
      </c>
      <c r="JZ80" s="471">
        <f t="shared" si="518"/>
        <v>0.64740484166666679</v>
      </c>
      <c r="KA80" s="471">
        <f t="shared" si="518"/>
        <v>0.64740484166666679</v>
      </c>
      <c r="KB80" s="471">
        <f t="shared" si="518"/>
        <v>0.64740484166666679</v>
      </c>
      <c r="KC80" s="471">
        <f t="shared" si="518"/>
        <v>0.64740484166666679</v>
      </c>
      <c r="KD80" s="471">
        <f t="shared" si="518"/>
        <v>0.64740484166666679</v>
      </c>
      <c r="KE80" s="471">
        <f t="shared" si="518"/>
        <v>0.64740484166666679</v>
      </c>
      <c r="KF80" s="471">
        <f t="shared" si="518"/>
        <v>0.64740484166666679</v>
      </c>
      <c r="KG80" s="471">
        <f t="shared" si="518"/>
        <v>0.64740484166666679</v>
      </c>
      <c r="KH80" s="471">
        <f t="shared" si="518"/>
        <v>0.64740484166666679</v>
      </c>
      <c r="KI80" s="471">
        <f t="shared" si="518"/>
        <v>0.64740484166666679</v>
      </c>
      <c r="KJ80" s="471">
        <f t="shared" si="518"/>
        <v>0.64740484166666679</v>
      </c>
      <c r="KK80" s="471">
        <f t="shared" si="518"/>
        <v>0.64740484166666679</v>
      </c>
      <c r="KL80" s="471">
        <f t="shared" si="518"/>
        <v>0.64740484166666679</v>
      </c>
      <c r="KM80" s="471">
        <f t="shared" si="518"/>
        <v>0.64740484166666679</v>
      </c>
      <c r="KN80" s="471">
        <f t="shared" si="518"/>
        <v>0.64740484166666679</v>
      </c>
      <c r="KO80" s="471">
        <f t="shared" si="518"/>
        <v>0.64740484166666679</v>
      </c>
      <c r="KP80" s="471">
        <f t="shared" si="519"/>
        <v>0.64740484166666679</v>
      </c>
      <c r="KQ80" s="471">
        <f t="shared" si="519"/>
        <v>0.64740484166666679</v>
      </c>
      <c r="KR80" s="471">
        <f t="shared" si="519"/>
        <v>0.64740484166666679</v>
      </c>
      <c r="KS80" s="471">
        <f t="shared" si="519"/>
        <v>0.64740484166666679</v>
      </c>
      <c r="KT80" s="471">
        <f t="shared" si="519"/>
        <v>0.64740484166666679</v>
      </c>
      <c r="KU80" s="471">
        <f t="shared" si="519"/>
        <v>0.64740484166666679</v>
      </c>
      <c r="KV80" s="471">
        <f t="shared" si="519"/>
        <v>0.64740484166666679</v>
      </c>
      <c r="KW80" s="471">
        <f t="shared" si="519"/>
        <v>0.64740484166666679</v>
      </c>
      <c r="KX80" s="471">
        <f t="shared" si="519"/>
        <v>0.64740484166666679</v>
      </c>
      <c r="KY80" s="471">
        <f t="shared" si="519"/>
        <v>0.64740484166666679</v>
      </c>
      <c r="KZ80" s="471">
        <f t="shared" si="519"/>
        <v>0.64740484166666679</v>
      </c>
      <c r="LA80" s="471">
        <f t="shared" si="519"/>
        <v>0.64740484166666679</v>
      </c>
      <c r="LB80" s="471">
        <f t="shared" si="519"/>
        <v>0.64740484166666679</v>
      </c>
      <c r="LC80" s="471">
        <f t="shared" si="519"/>
        <v>0.64740484166666679</v>
      </c>
      <c r="LD80" s="471">
        <f t="shared" si="519"/>
        <v>0.64740484166666679</v>
      </c>
      <c r="LE80" s="471">
        <f t="shared" si="519"/>
        <v>0.64740484166666679</v>
      </c>
      <c r="LF80" s="471">
        <f t="shared" si="520"/>
        <v>0.64740484166666679</v>
      </c>
      <c r="LG80" s="471">
        <f t="shared" si="520"/>
        <v>0.64740484166666679</v>
      </c>
      <c r="LH80" s="471">
        <f t="shared" si="520"/>
        <v>0.64740484166666679</v>
      </c>
      <c r="LI80" s="471">
        <f t="shared" si="520"/>
        <v>0.64740484166666679</v>
      </c>
      <c r="LJ80" s="471">
        <f t="shared" si="520"/>
        <v>0.64740484166666679</v>
      </c>
      <c r="LK80" s="471">
        <f t="shared" si="520"/>
        <v>0.64740484166666679</v>
      </c>
      <c r="LL80" s="471">
        <f t="shared" si="520"/>
        <v>0.64740484166666679</v>
      </c>
      <c r="LM80" s="471">
        <f t="shared" si="520"/>
        <v>0.64740484166666679</v>
      </c>
      <c r="LN80" s="471">
        <f t="shared" si="520"/>
        <v>0.64740484166666679</v>
      </c>
      <c r="LO80" s="471">
        <f t="shared" si="520"/>
        <v>0.64740484166666679</v>
      </c>
      <c r="LP80" s="471">
        <f t="shared" si="520"/>
        <v>0.64740484166666679</v>
      </c>
      <c r="LQ80" s="471">
        <f t="shared" si="520"/>
        <v>0.64740484166666679</v>
      </c>
      <c r="LR80" s="471">
        <f t="shared" si="520"/>
        <v>0.64740484166666679</v>
      </c>
      <c r="LS80" s="471">
        <f t="shared" si="520"/>
        <v>0.64740484166666679</v>
      </c>
      <c r="LT80" s="471">
        <f t="shared" si="520"/>
        <v>0.64740484166666679</v>
      </c>
      <c r="LU80" s="471">
        <f t="shared" si="520"/>
        <v>0.64740484166666679</v>
      </c>
      <c r="LV80" s="471">
        <f t="shared" si="521"/>
        <v>0.64740484166666679</v>
      </c>
      <c r="LW80" s="471">
        <f t="shared" si="521"/>
        <v>0.64740484166666679</v>
      </c>
      <c r="LX80" s="471">
        <f t="shared" si="521"/>
        <v>0.64740484166666679</v>
      </c>
      <c r="LY80" s="471">
        <f t="shared" si="521"/>
        <v>0.64740484166666679</v>
      </c>
      <c r="LZ80" s="471">
        <f t="shared" si="521"/>
        <v>0.64740484166666679</v>
      </c>
      <c r="MA80" s="471">
        <f t="shared" si="521"/>
        <v>0.64740484166666679</v>
      </c>
      <c r="MB80" s="471">
        <f t="shared" si="521"/>
        <v>0.64740484166666679</v>
      </c>
      <c r="MC80" s="471">
        <f t="shared" si="521"/>
        <v>0.64740484166666679</v>
      </c>
      <c r="MD80" s="471">
        <f t="shared" si="521"/>
        <v>0.64740484166666679</v>
      </c>
      <c r="ME80" s="471">
        <f t="shared" si="521"/>
        <v>0.64740484166666679</v>
      </c>
      <c r="MF80" s="471">
        <f t="shared" si="521"/>
        <v>0.64740484166666679</v>
      </c>
      <c r="MG80" s="471">
        <f t="shared" si="521"/>
        <v>0.64740484166666679</v>
      </c>
      <c r="MH80" s="471">
        <f t="shared" si="521"/>
        <v>0.64740484166666679</v>
      </c>
      <c r="MI80" s="471">
        <f t="shared" si="521"/>
        <v>0.64740484166666679</v>
      </c>
      <c r="MJ80" s="471">
        <f t="shared" si="521"/>
        <v>0.64740484166666679</v>
      </c>
      <c r="MK80" s="471">
        <f t="shared" si="521"/>
        <v>0.64740484166666679</v>
      </c>
      <c r="ML80" s="471">
        <f t="shared" si="522"/>
        <v>0.64740484166666679</v>
      </c>
      <c r="MM80" s="471">
        <f t="shared" si="522"/>
        <v>0.64740484166666679</v>
      </c>
      <c r="MN80" s="471">
        <f t="shared" si="522"/>
        <v>0.64740484166666679</v>
      </c>
      <c r="MO80" s="471">
        <f t="shared" si="522"/>
        <v>0.64740484166666679</v>
      </c>
      <c r="MP80" s="471">
        <f t="shared" si="522"/>
        <v>0.64740484166666679</v>
      </c>
      <c r="MQ80" s="471">
        <f t="shared" si="522"/>
        <v>0.64740484166666679</v>
      </c>
      <c r="MR80" s="471">
        <f t="shared" si="522"/>
        <v>0.64740484166666679</v>
      </c>
      <c r="MS80" s="471">
        <f t="shared" si="522"/>
        <v>0.64740484166666679</v>
      </c>
      <c r="MT80" s="471">
        <f t="shared" si="522"/>
        <v>0.64740484166666679</v>
      </c>
      <c r="MU80" s="471">
        <f t="shared" si="522"/>
        <v>0.64740484166666679</v>
      </c>
      <c r="MV80" s="471">
        <f t="shared" si="522"/>
        <v>0.64740484166666679</v>
      </c>
      <c r="MW80" s="471">
        <f t="shared" si="522"/>
        <v>0.64740484166666679</v>
      </c>
      <c r="MX80" s="471">
        <f t="shared" si="522"/>
        <v>0.64740484166666679</v>
      </c>
      <c r="MY80" s="471">
        <f t="shared" si="522"/>
        <v>0.64740484166666679</v>
      </c>
      <c r="MZ80" s="471">
        <f t="shared" si="522"/>
        <v>0.64740484166666679</v>
      </c>
      <c r="NA80" s="471">
        <f t="shared" si="522"/>
        <v>0.64740484166666679</v>
      </c>
      <c r="NB80" s="471">
        <f t="shared" si="523"/>
        <v>0.64740484166666679</v>
      </c>
      <c r="NC80" s="471">
        <f t="shared" si="523"/>
        <v>0.64740484166666679</v>
      </c>
      <c r="ND80" s="471">
        <f t="shared" si="523"/>
        <v>0.64740484166666679</v>
      </c>
      <c r="NE80" s="471">
        <f t="shared" si="523"/>
        <v>0.58475276021505385</v>
      </c>
      <c r="NF80" s="471">
        <f t="shared" si="523"/>
        <v>0</v>
      </c>
      <c r="NG80" s="471">
        <f t="shared" si="523"/>
        <v>0</v>
      </c>
      <c r="NH80" s="471">
        <f t="shared" si="523"/>
        <v>0</v>
      </c>
      <c r="NI80" s="471">
        <f t="shared" si="523"/>
        <v>0</v>
      </c>
      <c r="NJ80" s="471">
        <f t="shared" si="523"/>
        <v>0</v>
      </c>
      <c r="NK80" s="471">
        <f t="shared" si="523"/>
        <v>0</v>
      </c>
      <c r="NL80" s="471">
        <f t="shared" si="523"/>
        <v>0</v>
      </c>
      <c r="NM80" s="471">
        <f t="shared" si="523"/>
        <v>0</v>
      </c>
      <c r="NN80" s="471">
        <f t="shared" si="523"/>
        <v>0</v>
      </c>
      <c r="NO80" s="471">
        <f t="shared" si="523"/>
        <v>0</v>
      </c>
      <c r="NP80" s="471">
        <f t="shared" si="523"/>
        <v>0</v>
      </c>
      <c r="NQ80" s="471">
        <f t="shared" si="523"/>
        <v>0</v>
      </c>
      <c r="NR80" s="471">
        <f t="shared" si="524"/>
        <v>0</v>
      </c>
      <c r="NS80" s="471">
        <f t="shared" si="524"/>
        <v>0</v>
      </c>
      <c r="NT80" s="471">
        <f t="shared" si="524"/>
        <v>0</v>
      </c>
      <c r="NU80" s="471">
        <f t="shared" si="524"/>
        <v>0</v>
      </c>
      <c r="NV80" s="471">
        <f t="shared" si="524"/>
        <v>0</v>
      </c>
      <c r="NW80" s="471">
        <f t="shared" si="524"/>
        <v>0</v>
      </c>
      <c r="NX80" s="471">
        <f t="shared" si="524"/>
        <v>0</v>
      </c>
      <c r="NY80" s="471">
        <f t="shared" si="524"/>
        <v>0</v>
      </c>
      <c r="NZ80" s="471">
        <f t="shared" si="524"/>
        <v>0</v>
      </c>
      <c r="OA80" s="471">
        <f t="shared" si="524"/>
        <v>0</v>
      </c>
      <c r="OB80" s="471">
        <f t="shared" si="524"/>
        <v>0</v>
      </c>
      <c r="OC80" s="471">
        <f t="shared" si="524"/>
        <v>0</v>
      </c>
      <c r="OD80" s="471">
        <f t="shared" si="524"/>
        <v>0</v>
      </c>
      <c r="OE80" s="471">
        <f t="shared" si="524"/>
        <v>0</v>
      </c>
      <c r="OF80" s="471">
        <f t="shared" si="524"/>
        <v>0</v>
      </c>
      <c r="OG80" s="471">
        <f t="shared" si="524"/>
        <v>0</v>
      </c>
      <c r="OH80" s="471">
        <f t="shared" si="525"/>
        <v>0</v>
      </c>
      <c r="OI80" s="471">
        <f t="shared" si="525"/>
        <v>0</v>
      </c>
      <c r="OJ80" s="471">
        <f t="shared" si="525"/>
        <v>0</v>
      </c>
      <c r="OK80" s="471">
        <f t="shared" si="525"/>
        <v>0</v>
      </c>
      <c r="OL80" s="471">
        <f t="shared" si="525"/>
        <v>0</v>
      </c>
      <c r="OM80" s="471">
        <f t="shared" si="525"/>
        <v>0</v>
      </c>
      <c r="ON80" s="471">
        <f t="shared" si="525"/>
        <v>0</v>
      </c>
      <c r="OO80" s="471">
        <f t="shared" si="525"/>
        <v>0</v>
      </c>
      <c r="OP80" s="471">
        <f t="shared" si="525"/>
        <v>0</v>
      </c>
      <c r="OQ80" s="471">
        <f t="shared" si="525"/>
        <v>0</v>
      </c>
      <c r="OR80" s="471">
        <f t="shared" si="525"/>
        <v>0</v>
      </c>
      <c r="OS80" s="471">
        <f t="shared" si="525"/>
        <v>0</v>
      </c>
      <c r="OT80" s="471">
        <f t="shared" si="525"/>
        <v>0</v>
      </c>
      <c r="OU80" s="471">
        <f t="shared" si="525"/>
        <v>0</v>
      </c>
      <c r="OV80" s="471">
        <f t="shared" si="525"/>
        <v>0</v>
      </c>
      <c r="OW80" s="471">
        <f t="shared" si="525"/>
        <v>0</v>
      </c>
      <c r="OX80" s="471">
        <f t="shared" si="526"/>
        <v>0</v>
      </c>
      <c r="OY80" s="471">
        <f t="shared" si="526"/>
        <v>0</v>
      </c>
      <c r="OZ80" s="471">
        <f t="shared" si="526"/>
        <v>0</v>
      </c>
      <c r="PA80" s="471">
        <f t="shared" si="526"/>
        <v>0</v>
      </c>
      <c r="PB80" s="471">
        <f t="shared" si="526"/>
        <v>0</v>
      </c>
      <c r="PC80" s="471">
        <f t="shared" si="526"/>
        <v>0</v>
      </c>
      <c r="PD80" s="471">
        <f t="shared" si="526"/>
        <v>0</v>
      </c>
      <c r="PE80" s="471">
        <f t="shared" si="526"/>
        <v>0</v>
      </c>
      <c r="PF80" s="471">
        <f t="shared" si="526"/>
        <v>0</v>
      </c>
      <c r="PG80" s="471">
        <f t="shared" si="526"/>
        <v>0</v>
      </c>
      <c r="PH80" s="471">
        <f t="shared" si="526"/>
        <v>0</v>
      </c>
      <c r="PI80" s="471">
        <f t="shared" si="526"/>
        <v>0</v>
      </c>
      <c r="PJ80" s="471">
        <f t="shared" si="526"/>
        <v>0</v>
      </c>
      <c r="PK80" s="471">
        <f t="shared" si="526"/>
        <v>0</v>
      </c>
      <c r="PL80" s="471">
        <f t="shared" si="526"/>
        <v>0</v>
      </c>
      <c r="PM80" s="471">
        <f t="shared" si="526"/>
        <v>0</v>
      </c>
      <c r="PN80" s="471">
        <f t="shared" si="527"/>
        <v>0</v>
      </c>
      <c r="PO80" s="471">
        <f t="shared" si="527"/>
        <v>0</v>
      </c>
      <c r="PP80" s="471">
        <f t="shared" si="527"/>
        <v>0</v>
      </c>
      <c r="PQ80" s="471">
        <f t="shared" si="527"/>
        <v>0</v>
      </c>
      <c r="PR80" s="471">
        <f t="shared" si="527"/>
        <v>0</v>
      </c>
      <c r="PS80" s="471">
        <f t="shared" si="527"/>
        <v>0</v>
      </c>
      <c r="PT80" s="471">
        <f t="shared" si="527"/>
        <v>0</v>
      </c>
      <c r="PU80" s="471">
        <f t="shared" si="527"/>
        <v>0</v>
      </c>
      <c r="PV80" s="471">
        <f t="shared" si="527"/>
        <v>0</v>
      </c>
      <c r="PW80" s="471">
        <f t="shared" si="527"/>
        <v>0</v>
      </c>
      <c r="PX80" s="471">
        <f t="shared" si="527"/>
        <v>0</v>
      </c>
      <c r="PY80" s="471">
        <f t="shared" si="527"/>
        <v>0</v>
      </c>
      <c r="PZ80" s="471">
        <f t="shared" si="527"/>
        <v>0</v>
      </c>
      <c r="QA80" s="471">
        <f t="shared" si="527"/>
        <v>0</v>
      </c>
      <c r="QB80" s="471">
        <f t="shared" si="527"/>
        <v>0</v>
      </c>
      <c r="QC80" s="471">
        <f t="shared" si="527"/>
        <v>0</v>
      </c>
      <c r="QD80" s="471">
        <f t="shared" si="528"/>
        <v>0</v>
      </c>
      <c r="QE80" s="471">
        <f t="shared" si="528"/>
        <v>0</v>
      </c>
      <c r="QF80" s="471">
        <f t="shared" si="528"/>
        <v>0</v>
      </c>
      <c r="QG80" s="471">
        <f t="shared" si="528"/>
        <v>0</v>
      </c>
      <c r="QH80" s="471">
        <f t="shared" si="528"/>
        <v>0</v>
      </c>
      <c r="QI80" s="471">
        <f t="shared" si="528"/>
        <v>0</v>
      </c>
      <c r="QJ80" s="471">
        <f t="shared" si="528"/>
        <v>0</v>
      </c>
      <c r="QK80" s="471">
        <f t="shared" si="528"/>
        <v>0</v>
      </c>
      <c r="QL80" s="471">
        <f t="shared" si="528"/>
        <v>0</v>
      </c>
      <c r="QM80" s="471">
        <f t="shared" si="528"/>
        <v>0</v>
      </c>
      <c r="QN80" s="471">
        <f t="shared" si="528"/>
        <v>0</v>
      </c>
      <c r="QO80" s="471">
        <f t="shared" si="528"/>
        <v>0</v>
      </c>
      <c r="QP80" s="471">
        <f t="shared" si="528"/>
        <v>0</v>
      </c>
      <c r="QQ80" s="471">
        <f t="shared" si="528"/>
        <v>0</v>
      </c>
      <c r="QR80" s="471">
        <f t="shared" si="528"/>
        <v>0</v>
      </c>
      <c r="QS80" s="471">
        <f t="shared" si="528"/>
        <v>0</v>
      </c>
      <c r="QT80" s="471">
        <f t="shared" si="529"/>
        <v>0</v>
      </c>
      <c r="QU80" s="471">
        <f t="shared" si="529"/>
        <v>0</v>
      </c>
      <c r="QV80" s="471">
        <f t="shared" si="529"/>
        <v>0</v>
      </c>
      <c r="QW80" s="471">
        <f t="shared" si="529"/>
        <v>0</v>
      </c>
      <c r="QX80" s="471">
        <f t="shared" si="529"/>
        <v>0</v>
      </c>
      <c r="QY80" s="471">
        <f t="shared" si="529"/>
        <v>0</v>
      </c>
      <c r="QZ80" s="471">
        <f t="shared" si="529"/>
        <v>0</v>
      </c>
      <c r="RA80" s="471">
        <f t="shared" si="529"/>
        <v>0</v>
      </c>
      <c r="RB80" s="471">
        <f t="shared" si="529"/>
        <v>0</v>
      </c>
      <c r="RC80" s="471">
        <f t="shared" si="529"/>
        <v>0</v>
      </c>
      <c r="RD80" s="471">
        <f t="shared" si="529"/>
        <v>0</v>
      </c>
      <c r="RE80" s="471">
        <f t="shared" si="529"/>
        <v>0</v>
      </c>
      <c r="RF80" s="471">
        <f t="shared" si="529"/>
        <v>0</v>
      </c>
      <c r="RG80" s="471">
        <f t="shared" si="529"/>
        <v>0</v>
      </c>
      <c r="RH80" s="471">
        <f t="shared" si="529"/>
        <v>0</v>
      </c>
      <c r="RI80" s="471">
        <f t="shared" si="529"/>
        <v>0</v>
      </c>
      <c r="RJ80" s="471">
        <f t="shared" si="530"/>
        <v>0</v>
      </c>
      <c r="RK80" s="471">
        <f t="shared" si="530"/>
        <v>0</v>
      </c>
      <c r="RL80" s="471">
        <f t="shared" si="530"/>
        <v>0</v>
      </c>
      <c r="RM80" s="471">
        <f t="shared" si="530"/>
        <v>0</v>
      </c>
      <c r="RN80" s="471">
        <f t="shared" si="530"/>
        <v>0</v>
      </c>
      <c r="RO80" s="471">
        <f t="shared" si="530"/>
        <v>0</v>
      </c>
      <c r="RP80" s="471">
        <f t="shared" si="530"/>
        <v>0</v>
      </c>
      <c r="RQ80" s="471">
        <f t="shared" si="530"/>
        <v>0</v>
      </c>
      <c r="RR80" s="471">
        <f t="shared" si="530"/>
        <v>0</v>
      </c>
      <c r="RS80" s="471">
        <f t="shared" si="530"/>
        <v>0</v>
      </c>
      <c r="RT80" s="471">
        <f t="shared" si="530"/>
        <v>0</v>
      </c>
      <c r="RU80" s="471">
        <f t="shared" si="530"/>
        <v>0</v>
      </c>
      <c r="RV80" s="471">
        <f t="shared" si="530"/>
        <v>0</v>
      </c>
      <c r="RW80" s="471">
        <f t="shared" si="530"/>
        <v>0</v>
      </c>
      <c r="RX80" s="471">
        <f t="shared" si="530"/>
        <v>0</v>
      </c>
      <c r="RY80" s="471">
        <f t="shared" si="530"/>
        <v>0</v>
      </c>
      <c r="RZ80" s="471">
        <f t="shared" si="531"/>
        <v>0</v>
      </c>
      <c r="SA80" s="471">
        <f t="shared" si="531"/>
        <v>0</v>
      </c>
      <c r="SB80" s="471">
        <f t="shared" si="531"/>
        <v>0</v>
      </c>
      <c r="SC80" s="471">
        <f t="shared" si="531"/>
        <v>0</v>
      </c>
      <c r="SD80" s="471">
        <f t="shared" si="531"/>
        <v>0</v>
      </c>
      <c r="SE80" s="471">
        <f t="shared" si="531"/>
        <v>0</v>
      </c>
      <c r="SF80" s="471">
        <f t="shared" si="531"/>
        <v>0</v>
      </c>
      <c r="SG80" s="471">
        <f t="shared" si="531"/>
        <v>0</v>
      </c>
      <c r="SH80" s="471">
        <f t="shared" si="531"/>
        <v>0</v>
      </c>
      <c r="SI80" s="471">
        <f t="shared" si="531"/>
        <v>0</v>
      </c>
      <c r="SJ80" s="471">
        <f t="shared" si="531"/>
        <v>0</v>
      </c>
      <c r="SK80" s="471">
        <f t="shared" si="531"/>
        <v>0</v>
      </c>
      <c r="SL80" s="471">
        <f t="shared" si="531"/>
        <v>0</v>
      </c>
      <c r="SM80" s="471">
        <f t="shared" si="531"/>
        <v>0</v>
      </c>
      <c r="SN80" s="471">
        <f t="shared" si="531"/>
        <v>0</v>
      </c>
      <c r="SO80" s="471">
        <f t="shared" si="531"/>
        <v>0</v>
      </c>
      <c r="SP80" s="471">
        <f t="shared" si="532"/>
        <v>0</v>
      </c>
      <c r="SQ80" s="471">
        <f t="shared" si="532"/>
        <v>0</v>
      </c>
      <c r="SR80" s="471">
        <f t="shared" si="532"/>
        <v>0</v>
      </c>
      <c r="SS80" s="471">
        <f t="shared" si="532"/>
        <v>0</v>
      </c>
      <c r="ST80" s="471">
        <f t="shared" si="532"/>
        <v>0</v>
      </c>
      <c r="SU80" s="471">
        <f t="shared" si="532"/>
        <v>0</v>
      </c>
      <c r="SV80" s="471">
        <f t="shared" si="532"/>
        <v>0</v>
      </c>
      <c r="SW80" s="471">
        <f t="shared" si="532"/>
        <v>0</v>
      </c>
      <c r="SX80" s="471">
        <f t="shared" si="532"/>
        <v>0</v>
      </c>
      <c r="SY80" s="471">
        <f t="shared" si="532"/>
        <v>0</v>
      </c>
      <c r="SZ80" s="471">
        <f t="shared" si="532"/>
        <v>0</v>
      </c>
      <c r="TA80" s="471">
        <f t="shared" si="532"/>
        <v>0</v>
      </c>
      <c r="TB80" s="471">
        <f t="shared" si="532"/>
        <v>0</v>
      </c>
      <c r="TC80" s="471">
        <f t="shared" si="532"/>
        <v>0</v>
      </c>
      <c r="TD80" s="471">
        <f t="shared" si="532"/>
        <v>0</v>
      </c>
      <c r="TE80" s="471">
        <f t="shared" si="532"/>
        <v>0</v>
      </c>
      <c r="TF80" s="471">
        <f t="shared" si="533"/>
        <v>0</v>
      </c>
      <c r="TG80" s="471">
        <f t="shared" si="533"/>
        <v>0</v>
      </c>
      <c r="TH80" s="471">
        <f t="shared" si="533"/>
        <v>0</v>
      </c>
      <c r="TI80" s="471">
        <f t="shared" si="533"/>
        <v>0</v>
      </c>
      <c r="TJ80" s="471">
        <f t="shared" si="533"/>
        <v>0</v>
      </c>
      <c r="TK80" s="471">
        <f t="shared" si="533"/>
        <v>0</v>
      </c>
      <c r="TL80" s="471">
        <f t="shared" si="533"/>
        <v>0</v>
      </c>
      <c r="TM80" s="471">
        <f t="shared" si="533"/>
        <v>0</v>
      </c>
      <c r="TN80" s="471">
        <f t="shared" si="533"/>
        <v>0</v>
      </c>
      <c r="TO80" s="471">
        <f t="shared" si="533"/>
        <v>0</v>
      </c>
      <c r="TP80" s="471">
        <f t="shared" si="533"/>
        <v>0</v>
      </c>
      <c r="TQ80" s="471">
        <f t="shared" si="533"/>
        <v>0</v>
      </c>
      <c r="TR80" s="471">
        <f t="shared" si="533"/>
        <v>0</v>
      </c>
      <c r="TS80" s="471">
        <f t="shared" si="533"/>
        <v>0</v>
      </c>
      <c r="TT80" s="471">
        <f t="shared" si="533"/>
        <v>0</v>
      </c>
      <c r="TU80" s="471">
        <f t="shared" si="533"/>
        <v>0</v>
      </c>
      <c r="TV80" s="471">
        <f t="shared" si="534"/>
        <v>0</v>
      </c>
      <c r="TW80" s="471">
        <f t="shared" si="534"/>
        <v>0</v>
      </c>
      <c r="TX80" s="471">
        <f t="shared" si="534"/>
        <v>0</v>
      </c>
      <c r="TY80" s="471">
        <f t="shared" si="534"/>
        <v>0</v>
      </c>
      <c r="TZ80" s="471">
        <f t="shared" si="534"/>
        <v>0</v>
      </c>
      <c r="UA80" s="471">
        <f t="shared" si="534"/>
        <v>0</v>
      </c>
      <c r="UB80" s="471">
        <f t="shared" si="534"/>
        <v>0</v>
      </c>
      <c r="UC80" s="471">
        <f t="shared" si="534"/>
        <v>0</v>
      </c>
      <c r="UD80" s="471">
        <f t="shared" si="534"/>
        <v>0</v>
      </c>
      <c r="UE80" s="471">
        <f t="shared" si="534"/>
        <v>0</v>
      </c>
      <c r="UF80" s="471">
        <f t="shared" si="534"/>
        <v>0</v>
      </c>
      <c r="UG80" s="471">
        <f t="shared" si="534"/>
        <v>0</v>
      </c>
      <c r="UH80" s="471">
        <f t="shared" si="534"/>
        <v>0</v>
      </c>
      <c r="UI80" s="471">
        <f t="shared" si="534"/>
        <v>0</v>
      </c>
      <c r="UJ80" s="471">
        <f t="shared" si="534"/>
        <v>0</v>
      </c>
      <c r="UK80" s="471">
        <f t="shared" si="534"/>
        <v>0</v>
      </c>
      <c r="UL80" s="471">
        <f t="shared" si="535"/>
        <v>0</v>
      </c>
      <c r="UM80" s="471">
        <f t="shared" si="535"/>
        <v>0</v>
      </c>
      <c r="UN80" s="471">
        <f t="shared" si="535"/>
        <v>0</v>
      </c>
      <c r="UO80" s="471">
        <f t="shared" si="535"/>
        <v>0</v>
      </c>
      <c r="UP80" s="471">
        <f t="shared" si="535"/>
        <v>0</v>
      </c>
      <c r="UQ80" s="471">
        <f t="shared" si="535"/>
        <v>0</v>
      </c>
      <c r="UR80" s="471">
        <f t="shared" si="535"/>
        <v>0</v>
      </c>
      <c r="US80" s="471">
        <f t="shared" si="535"/>
        <v>0</v>
      </c>
      <c r="UT80" s="471">
        <f t="shared" si="535"/>
        <v>0</v>
      </c>
      <c r="UU80" s="471">
        <f t="shared" si="535"/>
        <v>0</v>
      </c>
      <c r="UV80" s="471">
        <f t="shared" si="535"/>
        <v>0</v>
      </c>
      <c r="UW80" s="471">
        <f t="shared" si="535"/>
        <v>0</v>
      </c>
      <c r="UX80" s="471">
        <f t="shared" si="535"/>
        <v>0</v>
      </c>
      <c r="UY80" s="471">
        <f t="shared" si="535"/>
        <v>0</v>
      </c>
      <c r="UZ80" s="471">
        <f t="shared" si="535"/>
        <v>0</v>
      </c>
      <c r="VA80" s="471">
        <f t="shared" si="535"/>
        <v>0</v>
      </c>
      <c r="VB80" s="471">
        <f t="shared" si="536"/>
        <v>0</v>
      </c>
      <c r="VC80" s="471">
        <f t="shared" si="536"/>
        <v>0</v>
      </c>
      <c r="VD80" s="471">
        <f t="shared" si="536"/>
        <v>0</v>
      </c>
      <c r="VE80" s="471">
        <f t="shared" si="536"/>
        <v>0</v>
      </c>
      <c r="VF80" s="471">
        <f t="shared" si="536"/>
        <v>0</v>
      </c>
      <c r="VG80" s="471">
        <f t="shared" si="536"/>
        <v>0</v>
      </c>
      <c r="VH80" s="471">
        <f t="shared" si="536"/>
        <v>0</v>
      </c>
      <c r="VI80" s="471">
        <f t="shared" si="536"/>
        <v>0</v>
      </c>
      <c r="VJ80" s="471">
        <f t="shared" si="536"/>
        <v>0</v>
      </c>
      <c r="VK80" s="471">
        <f t="shared" si="536"/>
        <v>0</v>
      </c>
      <c r="VL80" s="471">
        <f t="shared" si="536"/>
        <v>0</v>
      </c>
      <c r="VM80" s="471">
        <f t="shared" si="536"/>
        <v>0</v>
      </c>
      <c r="VN80" s="471">
        <f t="shared" si="536"/>
        <v>0</v>
      </c>
      <c r="VO80" s="471">
        <f t="shared" si="536"/>
        <v>0</v>
      </c>
      <c r="VP80" s="471">
        <f t="shared" si="536"/>
        <v>0</v>
      </c>
      <c r="VQ80" s="471">
        <f t="shared" si="536"/>
        <v>0</v>
      </c>
      <c r="VR80" s="471">
        <f t="shared" si="537"/>
        <v>0</v>
      </c>
      <c r="VS80" s="471">
        <f t="shared" si="498"/>
        <v>0</v>
      </c>
      <c r="VT80" s="471">
        <f t="shared" si="498"/>
        <v>0</v>
      </c>
      <c r="VU80" s="471">
        <f t="shared" si="498"/>
        <v>0</v>
      </c>
      <c r="VV80" s="471">
        <f t="shared" ref="VS80:WD89" si="545">((IF(AND(VV$24&gt;=$Q80,VV$25&lt;=$R80),VV$27,IF(AND(VV$25&gt;$Q80,VV$24&lt;$R80),(MIN(VV$25,$R80)-MAX(VV$24,$Q80)+1),0))/VV$27)*($H80/12)/1000000)+((IF(AND(VV$24&gt;=$Q80,VV$25&lt;=$R80),VV$27,IF(AND(VV$25&gt;$Q80,VV$24&lt;$R80),(MIN(VV$25,$R80)-MAX(VV$24,$Q80)+1),0))/VV$27)*($G80/12)/1000000)+((IF(AND(VV$24&gt;=$Q80,VV$25&lt;=$R80),VV$27,IF(AND(VV$25&gt;$Q80,VV$24&lt;$R80),(MIN(VV$25,$R80)-MAX(VV$24,$Q80)+1),0))/VV$27)*($P80/12)/1000000)</f>
        <v>0</v>
      </c>
      <c r="VW80" s="471">
        <f t="shared" si="545"/>
        <v>0</v>
      </c>
      <c r="VX80" s="471">
        <f t="shared" si="545"/>
        <v>0</v>
      </c>
      <c r="VY80" s="471">
        <f t="shared" si="545"/>
        <v>0</v>
      </c>
      <c r="VZ80" s="471">
        <f t="shared" si="545"/>
        <v>0</v>
      </c>
      <c r="WA80" s="471">
        <f t="shared" si="545"/>
        <v>0</v>
      </c>
      <c r="WB80" s="471">
        <f t="shared" si="545"/>
        <v>0</v>
      </c>
      <c r="WC80" s="471">
        <f t="shared" si="545"/>
        <v>0</v>
      </c>
      <c r="WD80" s="471">
        <f t="shared" si="545"/>
        <v>0</v>
      </c>
    </row>
    <row r="81" spans="1:604" x14ac:dyDescent="0.35">
      <c r="A81" s="29"/>
      <c r="B81" s="29">
        <f t="shared" si="359"/>
        <v>50</v>
      </c>
      <c r="C81" s="29" t="s">
        <v>5</v>
      </c>
      <c r="D81" s="29" t="s">
        <v>117</v>
      </c>
      <c r="E81" s="69">
        <f>INDEX('Current RAP - 2024-25 Cycle'!$K:$K,MATCH('24-25 Projection - RAP Tendered'!$D81,'Current RAP - 2024-25 Cycle'!$C:$C,0),1)</f>
        <v>30128065.140000001</v>
      </c>
      <c r="F81" s="69">
        <f>INDEX('Current RAP - 2024-25 Cycle'!$G:$G,MATCH('24-25 Projection - RAP Tendered'!$D81,'Current RAP - 2024-25 Cycle'!$C:$C,0),1)</f>
        <v>18641754.950000003</v>
      </c>
      <c r="G81" s="69">
        <f t="shared" si="345"/>
        <v>11486310.189999998</v>
      </c>
      <c r="H81" s="69">
        <f t="shared" si="360"/>
        <v>18641754.950000003</v>
      </c>
      <c r="I81" s="32">
        <v>45474</v>
      </c>
      <c r="J81" s="32">
        <v>45838</v>
      </c>
      <c r="K81" s="29" t="str">
        <f>INDEX('Current RAP - 2024-25 Cycle'!$D:$D,MATCH('24-25 Projection - RAP Tendered'!$D81,'Current RAP - 2024-25 Cycle'!$C:$C,0),1)</f>
        <v>IPCA</v>
      </c>
      <c r="L81" s="32" t="s">
        <v>10</v>
      </c>
      <c r="M81" s="32" t="s">
        <v>10</v>
      </c>
      <c r="N81" s="81">
        <v>0</v>
      </c>
      <c r="O81" s="81">
        <v>0</v>
      </c>
      <c r="P81" s="69">
        <f>IFERROR(INDEX('Tendered, Ruling 920-2025'!$F$19:$F$31,MATCH($D81,'Tendered, Ruling 920-2025'!$C$19:$C$31,0))-INDEX('Tendered, Ruling 920-2025'!$D$19:$D$31,MATCH($D81,'Tendered, Ruling 920-2025'!$C$19:$C$31,0)),0)</f>
        <v>0</v>
      </c>
      <c r="Q81" s="32">
        <f>INDEX('Current RAP - 2024-25 Cycle'!$L:$L,MATCH('24-25 Projection - RAP Tendered'!$D81,'Current RAP - 2024-25 Cycle'!$C:$C,0),1)</f>
        <v>40457</v>
      </c>
      <c r="R81" s="32">
        <f>INDEX('Current RAP - 2024-25 Cycle'!$M:$M,MATCH('24-25 Projection - RAP Tendered'!$D81,'Current RAP - 2024-25 Cycle'!$C:$C,0),1)</f>
        <v>51415</v>
      </c>
      <c r="S81" s="29"/>
      <c r="T81" s="29" t="str">
        <f t="shared" si="346"/>
        <v>011/2010</v>
      </c>
      <c r="U81" s="36">
        <f t="shared" si="508"/>
        <v>30.12806514</v>
      </c>
      <c r="V81" s="36">
        <f t="shared" si="508"/>
        <v>30.12806514</v>
      </c>
      <c r="W81" s="36">
        <f t="shared" si="508"/>
        <v>30.12806514</v>
      </c>
      <c r="X81" s="36">
        <f t="shared" si="508"/>
        <v>30.12806514</v>
      </c>
      <c r="Y81" s="36">
        <f t="shared" si="508"/>
        <v>30.12806514</v>
      </c>
      <c r="Z81" s="36">
        <f t="shared" si="508"/>
        <v>30.12806514</v>
      </c>
      <c r="AA81" s="36">
        <f t="shared" si="508"/>
        <v>30.12806514</v>
      </c>
      <c r="AB81" s="36">
        <f t="shared" si="508"/>
        <v>30.12806514</v>
      </c>
      <c r="AC81" s="36">
        <f t="shared" si="508"/>
        <v>30.12806514</v>
      </c>
      <c r="AD81" s="36">
        <f t="shared" si="508"/>
        <v>30.12806514</v>
      </c>
      <c r="AE81" s="36">
        <f t="shared" si="508"/>
        <v>30.12806514</v>
      </c>
      <c r="AF81" s="36">
        <f t="shared" si="508"/>
        <v>30.12806514</v>
      </c>
      <c r="AG81" s="36">
        <f t="shared" si="508"/>
        <v>30.12806514</v>
      </c>
      <c r="AH81" s="36">
        <f t="shared" si="508"/>
        <v>30.12806514</v>
      </c>
      <c r="AI81" s="36">
        <f t="shared" si="508"/>
        <v>30.12806514</v>
      </c>
      <c r="AJ81" s="36">
        <f t="shared" si="508"/>
        <v>30.12806514</v>
      </c>
      <c r="AK81" s="36">
        <f t="shared" si="504"/>
        <v>8.0179528195161289</v>
      </c>
      <c r="AL81" s="36">
        <f t="shared" si="504"/>
        <v>0</v>
      </c>
      <c r="AM81" s="36">
        <f t="shared" si="504"/>
        <v>0</v>
      </c>
      <c r="AN81" s="36">
        <f t="shared" si="504"/>
        <v>0</v>
      </c>
      <c r="AO81" s="36">
        <f t="shared" si="504"/>
        <v>0</v>
      </c>
      <c r="AP81" s="36">
        <f t="shared" si="504"/>
        <v>0</v>
      </c>
      <c r="AQ81" s="36">
        <f t="shared" si="504"/>
        <v>0</v>
      </c>
      <c r="AR81" s="36">
        <f t="shared" si="504"/>
        <v>0</v>
      </c>
      <c r="AS81" s="36">
        <f t="shared" si="504"/>
        <v>0</v>
      </c>
      <c r="AT81" s="36">
        <f t="shared" si="504"/>
        <v>0</v>
      </c>
      <c r="AU81" s="36">
        <f t="shared" si="504"/>
        <v>0</v>
      </c>
      <c r="AV81" s="36">
        <f t="shared" si="504"/>
        <v>0</v>
      </c>
      <c r="AW81" s="36">
        <f t="shared" si="504"/>
        <v>0</v>
      </c>
      <c r="AX81" s="36">
        <f t="shared" si="504"/>
        <v>0</v>
      </c>
      <c r="AY81" s="36">
        <f t="shared" si="504"/>
        <v>0</v>
      </c>
      <c r="AZ81" s="36">
        <f t="shared" si="455"/>
        <v>0</v>
      </c>
      <c r="BA81" s="36">
        <f t="shared" si="455"/>
        <v>0</v>
      </c>
      <c r="BB81" s="36">
        <f t="shared" si="455"/>
        <v>0</v>
      </c>
      <c r="BD81" s="29" t="str">
        <f t="shared" si="348"/>
        <v>011/2010</v>
      </c>
      <c r="BE81" s="36">
        <f t="shared" si="503"/>
        <v>7.5320162849999992</v>
      </c>
      <c r="BF81" s="36">
        <f t="shared" si="503"/>
        <v>7.5320162849999992</v>
      </c>
      <c r="BG81" s="36">
        <f t="shared" si="503"/>
        <v>7.5320162849999992</v>
      </c>
      <c r="BH81" s="36">
        <f t="shared" si="503"/>
        <v>7.5320162849999992</v>
      </c>
      <c r="BI81" s="36">
        <f t="shared" si="503"/>
        <v>7.5320162849999992</v>
      </c>
      <c r="BJ81" s="36">
        <f t="shared" si="503"/>
        <v>7.5320162849999992</v>
      </c>
      <c r="BK81" s="36">
        <f t="shared" si="503"/>
        <v>7.5320162849999992</v>
      </c>
      <c r="BL81" s="36">
        <f t="shared" si="503"/>
        <v>7.5320162849999992</v>
      </c>
      <c r="BM81" s="36">
        <f t="shared" si="503"/>
        <v>7.5320162849999992</v>
      </c>
      <c r="BN81" s="36">
        <f t="shared" si="503"/>
        <v>7.5320162849999992</v>
      </c>
      <c r="BO81" s="36">
        <f t="shared" si="503"/>
        <v>7.5320162849999992</v>
      </c>
      <c r="BP81" s="36">
        <f t="shared" si="503"/>
        <v>7.5320162849999992</v>
      </c>
      <c r="BQ81" s="36">
        <f t="shared" si="503"/>
        <v>7.5320162849999992</v>
      </c>
      <c r="BR81" s="36">
        <f t="shared" si="503"/>
        <v>7.5320162849999992</v>
      </c>
      <c r="BS81" s="36">
        <f t="shared" si="503"/>
        <v>7.5320162849999992</v>
      </c>
      <c r="BT81" s="36">
        <f t="shared" si="503"/>
        <v>7.5320162849999992</v>
      </c>
      <c r="BU81" s="36">
        <f t="shared" si="509"/>
        <v>7.5320162849999992</v>
      </c>
      <c r="BV81" s="36">
        <f t="shared" si="509"/>
        <v>7.5320162849999992</v>
      </c>
      <c r="BW81" s="36">
        <f t="shared" si="509"/>
        <v>7.5320162849999992</v>
      </c>
      <c r="BX81" s="36">
        <f t="shared" si="509"/>
        <v>7.5320162849999992</v>
      </c>
      <c r="BY81" s="36">
        <f t="shared" si="509"/>
        <v>7.5320162849999992</v>
      </c>
      <c r="BZ81" s="36">
        <f t="shared" si="509"/>
        <v>7.5320162849999992</v>
      </c>
      <c r="CA81" s="36">
        <f t="shared" si="509"/>
        <v>7.5320162849999992</v>
      </c>
      <c r="CB81" s="36">
        <f t="shared" si="509"/>
        <v>7.5320162849999992</v>
      </c>
      <c r="CC81" s="36">
        <f t="shared" si="509"/>
        <v>7.5320162849999992</v>
      </c>
      <c r="CD81" s="36">
        <f t="shared" si="509"/>
        <v>7.5320162849999992</v>
      </c>
      <c r="CE81" s="36">
        <f t="shared" si="509"/>
        <v>7.5320162849999992</v>
      </c>
      <c r="CF81" s="36">
        <f t="shared" si="509"/>
        <v>7.5320162849999992</v>
      </c>
      <c r="CG81" s="36">
        <f t="shared" si="509"/>
        <v>7.5320162849999992</v>
      </c>
      <c r="CH81" s="36">
        <f t="shared" si="509"/>
        <v>7.5320162849999992</v>
      </c>
      <c r="CI81" s="36">
        <f t="shared" si="509"/>
        <v>7.5320162849999992</v>
      </c>
      <c r="CJ81" s="36">
        <f t="shared" si="509"/>
        <v>7.5320162849999992</v>
      </c>
      <c r="CK81" s="36">
        <f t="shared" si="510"/>
        <v>7.5320162849999992</v>
      </c>
      <c r="CL81" s="36">
        <f t="shared" si="510"/>
        <v>7.5320162849999992</v>
      </c>
      <c r="CM81" s="36">
        <f t="shared" si="510"/>
        <v>7.5320162849999992</v>
      </c>
      <c r="CN81" s="36">
        <f t="shared" si="510"/>
        <v>7.5320162849999992</v>
      </c>
      <c r="CO81" s="36">
        <f t="shared" si="510"/>
        <v>7.5320162849999992</v>
      </c>
      <c r="CP81" s="36">
        <f t="shared" si="510"/>
        <v>7.5320162849999992</v>
      </c>
      <c r="CQ81" s="36">
        <f t="shared" si="510"/>
        <v>7.5320162849999992</v>
      </c>
      <c r="CR81" s="36">
        <f t="shared" si="510"/>
        <v>7.5320162849999992</v>
      </c>
      <c r="CS81" s="36">
        <f t="shared" si="510"/>
        <v>7.5320162849999992</v>
      </c>
      <c r="CT81" s="36">
        <f t="shared" si="510"/>
        <v>7.5320162849999992</v>
      </c>
      <c r="CU81" s="36">
        <f t="shared" si="510"/>
        <v>7.5320162849999992</v>
      </c>
      <c r="CV81" s="36">
        <f t="shared" si="510"/>
        <v>7.5320162849999992</v>
      </c>
      <c r="CW81" s="36">
        <f t="shared" si="510"/>
        <v>7.5320162849999992</v>
      </c>
      <c r="CX81" s="36">
        <f t="shared" si="510"/>
        <v>7.5320162849999992</v>
      </c>
      <c r="CY81" s="36">
        <f t="shared" si="510"/>
        <v>7.5320162849999992</v>
      </c>
      <c r="CZ81" s="36">
        <f t="shared" si="505"/>
        <v>7.5320162849999992</v>
      </c>
      <c r="DA81" s="36">
        <f t="shared" si="505"/>
        <v>7.5320162849999992</v>
      </c>
      <c r="DB81" s="36">
        <f t="shared" si="505"/>
        <v>7.5320162849999992</v>
      </c>
      <c r="DC81" s="36">
        <f t="shared" si="505"/>
        <v>7.5320162849999992</v>
      </c>
      <c r="DD81" s="36">
        <f t="shared" si="505"/>
        <v>7.5320162849999992</v>
      </c>
      <c r="DE81" s="36">
        <f t="shared" si="505"/>
        <v>7.5320162849999992</v>
      </c>
      <c r="DF81" s="36">
        <f t="shared" si="505"/>
        <v>7.5320162849999992</v>
      </c>
      <c r="DG81" s="36">
        <f t="shared" si="505"/>
        <v>7.5320162849999992</v>
      </c>
      <c r="DH81" s="36">
        <f t="shared" si="505"/>
        <v>7.5320162849999992</v>
      </c>
      <c r="DI81" s="36">
        <f t="shared" si="505"/>
        <v>7.5320162849999992</v>
      </c>
      <c r="DJ81" s="36">
        <f t="shared" si="505"/>
        <v>7.5320162849999992</v>
      </c>
      <c r="DK81" s="36">
        <f t="shared" si="505"/>
        <v>7.5320162849999992</v>
      </c>
      <c r="DL81" s="36">
        <f t="shared" si="505"/>
        <v>7.5320162849999992</v>
      </c>
      <c r="DM81" s="36">
        <f t="shared" si="505"/>
        <v>7.5320162849999992</v>
      </c>
      <c r="DN81" s="36">
        <f t="shared" si="505"/>
        <v>7.5320162849999992</v>
      </c>
      <c r="DO81" s="36">
        <f t="shared" si="505"/>
        <v>7.5320162849999992</v>
      </c>
      <c r="DP81" s="36">
        <f t="shared" si="506"/>
        <v>7.5320162849999992</v>
      </c>
      <c r="DQ81" s="36">
        <f t="shared" si="506"/>
        <v>7.5320162849999992</v>
      </c>
      <c r="DR81" s="36">
        <f t="shared" si="512"/>
        <v>0.48593653451612906</v>
      </c>
      <c r="DS81" s="36">
        <f t="shared" si="512"/>
        <v>0</v>
      </c>
      <c r="DT81" s="36">
        <f t="shared" si="512"/>
        <v>0</v>
      </c>
      <c r="DU81" s="36">
        <f t="shared" si="512"/>
        <v>0</v>
      </c>
      <c r="DV81" s="36">
        <f t="shared" si="512"/>
        <v>0</v>
      </c>
      <c r="DW81" s="36">
        <f t="shared" si="512"/>
        <v>0</v>
      </c>
      <c r="DX81" s="36">
        <f t="shared" si="512"/>
        <v>0</v>
      </c>
      <c r="DY81" s="36">
        <f t="shared" si="512"/>
        <v>0</v>
      </c>
      <c r="DZ81" s="36">
        <f t="shared" si="512"/>
        <v>0</v>
      </c>
      <c r="EA81" s="36">
        <f t="shared" si="512"/>
        <v>0</v>
      </c>
      <c r="EB81" s="36">
        <f t="shared" si="512"/>
        <v>0</v>
      </c>
      <c r="EC81" s="36">
        <f t="shared" si="512"/>
        <v>0</v>
      </c>
      <c r="ED81" s="36">
        <f t="shared" si="512"/>
        <v>0</v>
      </c>
      <c r="EE81" s="36">
        <f t="shared" si="513"/>
        <v>0</v>
      </c>
      <c r="EF81" s="36">
        <f t="shared" si="513"/>
        <v>0</v>
      </c>
      <c r="EG81" s="36">
        <f t="shared" si="513"/>
        <v>0</v>
      </c>
      <c r="EH81" s="36">
        <f t="shared" si="513"/>
        <v>0</v>
      </c>
      <c r="EI81" s="36">
        <f t="shared" si="513"/>
        <v>0</v>
      </c>
      <c r="EJ81" s="36">
        <f t="shared" si="544"/>
        <v>0</v>
      </c>
      <c r="EK81" s="36">
        <f t="shared" si="544"/>
        <v>0</v>
      </c>
      <c r="EL81" s="36">
        <f t="shared" si="544"/>
        <v>0</v>
      </c>
      <c r="EM81" s="36">
        <f t="shared" si="544"/>
        <v>0</v>
      </c>
      <c r="EN81" s="36">
        <f t="shared" si="544"/>
        <v>0</v>
      </c>
      <c r="EO81" s="36">
        <f t="shared" si="544"/>
        <v>0</v>
      </c>
      <c r="EP81" s="36">
        <f t="shared" si="544"/>
        <v>0</v>
      </c>
      <c r="EQ81" s="36">
        <f t="shared" si="544"/>
        <v>0</v>
      </c>
      <c r="ER81" s="36">
        <f t="shared" si="544"/>
        <v>0</v>
      </c>
      <c r="ES81" s="36">
        <f t="shared" si="544"/>
        <v>0</v>
      </c>
      <c r="ET81" s="36">
        <f t="shared" si="544"/>
        <v>0</v>
      </c>
      <c r="EU81" s="36">
        <f t="shared" si="544"/>
        <v>0</v>
      </c>
      <c r="EV81" s="36">
        <f t="shared" si="544"/>
        <v>0</v>
      </c>
      <c r="EW81" s="36">
        <f t="shared" si="544"/>
        <v>0</v>
      </c>
      <c r="EX81" s="36">
        <f t="shared" si="544"/>
        <v>0</v>
      </c>
      <c r="EY81" s="36">
        <f t="shared" si="544"/>
        <v>0</v>
      </c>
      <c r="EZ81" s="36">
        <f t="shared" si="541"/>
        <v>0</v>
      </c>
      <c r="FA81" s="36">
        <f t="shared" si="541"/>
        <v>0</v>
      </c>
      <c r="FB81" s="36">
        <f t="shared" si="541"/>
        <v>0</v>
      </c>
      <c r="FC81" s="36">
        <f t="shared" si="541"/>
        <v>0</v>
      </c>
      <c r="FD81" s="36">
        <f t="shared" si="541"/>
        <v>0</v>
      </c>
      <c r="FE81" s="36">
        <f t="shared" si="541"/>
        <v>0</v>
      </c>
      <c r="FF81" s="36">
        <f t="shared" si="541"/>
        <v>0</v>
      </c>
      <c r="FG81" s="36">
        <f t="shared" si="541"/>
        <v>0</v>
      </c>
      <c r="FH81" s="36">
        <f t="shared" si="541"/>
        <v>0</v>
      </c>
      <c r="FI81" s="36">
        <f t="shared" si="541"/>
        <v>0</v>
      </c>
      <c r="FJ81" s="36">
        <f t="shared" si="542"/>
        <v>0</v>
      </c>
      <c r="FK81" s="36">
        <f t="shared" si="542"/>
        <v>0</v>
      </c>
      <c r="FL81" s="36">
        <f t="shared" si="542"/>
        <v>0</v>
      </c>
      <c r="FM81" s="36">
        <f t="shared" si="542"/>
        <v>0</v>
      </c>
      <c r="FN81" s="36">
        <f t="shared" si="542"/>
        <v>0</v>
      </c>
      <c r="FO81" s="36">
        <f t="shared" si="542"/>
        <v>0</v>
      </c>
      <c r="FP81" s="36">
        <f t="shared" si="542"/>
        <v>0</v>
      </c>
      <c r="FQ81" s="36">
        <f t="shared" si="542"/>
        <v>0</v>
      </c>
      <c r="FR81" s="36">
        <f t="shared" si="542"/>
        <v>0</v>
      </c>
      <c r="FS81" s="36">
        <f t="shared" si="542"/>
        <v>0</v>
      </c>
      <c r="FT81" s="36">
        <f t="shared" si="543"/>
        <v>0</v>
      </c>
      <c r="FU81" s="36">
        <f t="shared" si="543"/>
        <v>0</v>
      </c>
      <c r="FV81" s="36">
        <f t="shared" si="543"/>
        <v>0</v>
      </c>
      <c r="FW81" s="36">
        <f t="shared" si="543"/>
        <v>0</v>
      </c>
      <c r="FX81" s="36">
        <f t="shared" si="543"/>
        <v>0</v>
      </c>
      <c r="FY81" s="36">
        <f t="shared" si="543"/>
        <v>0</v>
      </c>
      <c r="FZ81" s="36">
        <f t="shared" si="543"/>
        <v>0</v>
      </c>
      <c r="GA81" s="36">
        <f t="shared" si="543"/>
        <v>0</v>
      </c>
      <c r="GB81" s="36">
        <f t="shared" si="501"/>
        <v>0</v>
      </c>
      <c r="GC81" s="36">
        <f t="shared" si="501"/>
        <v>0</v>
      </c>
      <c r="GD81" s="36">
        <f t="shared" si="501"/>
        <v>0</v>
      </c>
      <c r="GE81" s="36">
        <f t="shared" si="501"/>
        <v>0</v>
      </c>
      <c r="GF81" s="36">
        <f t="shared" si="501"/>
        <v>0</v>
      </c>
      <c r="GG81" s="36">
        <f t="shared" si="501"/>
        <v>0</v>
      </c>
      <c r="GH81" s="36">
        <f t="shared" si="501"/>
        <v>0</v>
      </c>
      <c r="GI81" s="36">
        <f t="shared" si="501"/>
        <v>0</v>
      </c>
      <c r="GJ81" s="36">
        <f t="shared" si="501"/>
        <v>0</v>
      </c>
      <c r="GL81" s="29" t="str">
        <f t="shared" si="350"/>
        <v>011/2010</v>
      </c>
      <c r="GM81" s="263">
        <f t="shared" si="507"/>
        <v>2.5106720949999999</v>
      </c>
      <c r="GN81" s="263">
        <f t="shared" si="507"/>
        <v>2.5106720949999999</v>
      </c>
      <c r="GO81" s="263">
        <f t="shared" si="507"/>
        <v>2.5106720949999999</v>
      </c>
      <c r="GP81" s="263">
        <f t="shared" si="507"/>
        <v>2.5106720949999999</v>
      </c>
      <c r="GQ81" s="263">
        <f t="shared" si="507"/>
        <v>2.5106720949999999</v>
      </c>
      <c r="GR81" s="263">
        <f t="shared" si="507"/>
        <v>2.5106720949999999</v>
      </c>
      <c r="GS81" s="263">
        <f t="shared" si="507"/>
        <v>2.5106720949999999</v>
      </c>
      <c r="GT81" s="263">
        <f t="shared" si="507"/>
        <v>2.5106720949999999</v>
      </c>
      <c r="GU81" s="263">
        <f t="shared" si="507"/>
        <v>2.5106720949999999</v>
      </c>
      <c r="GV81" s="263">
        <f t="shared" si="507"/>
        <v>2.5106720949999999</v>
      </c>
      <c r="GW81" s="263">
        <f t="shared" si="507"/>
        <v>2.5106720949999999</v>
      </c>
      <c r="GX81" s="263">
        <f t="shared" si="507"/>
        <v>2.5106720949999999</v>
      </c>
      <c r="GY81" s="471">
        <f t="shared" si="538"/>
        <v>2.5106720949999999</v>
      </c>
      <c r="GZ81" s="471">
        <f t="shared" si="538"/>
        <v>2.5106720949999999</v>
      </c>
      <c r="HA81" s="471">
        <f t="shared" si="538"/>
        <v>2.5106720949999999</v>
      </c>
      <c r="HB81" s="471">
        <f t="shared" si="538"/>
        <v>2.5106720949999999</v>
      </c>
      <c r="HC81" s="471">
        <f t="shared" si="538"/>
        <v>2.5106720949999999</v>
      </c>
      <c r="HD81" s="471">
        <f t="shared" si="538"/>
        <v>2.5106720949999999</v>
      </c>
      <c r="HE81" s="471">
        <f t="shared" si="538"/>
        <v>2.5106720949999999</v>
      </c>
      <c r="HF81" s="471">
        <f t="shared" si="538"/>
        <v>2.5106720949999999</v>
      </c>
      <c r="HG81" s="471">
        <f t="shared" si="538"/>
        <v>2.5106720949999999</v>
      </c>
      <c r="HH81" s="471">
        <f t="shared" si="538"/>
        <v>2.5106720949999999</v>
      </c>
      <c r="HI81" s="471">
        <f t="shared" si="538"/>
        <v>2.5106720949999999</v>
      </c>
      <c r="HJ81" s="471">
        <f t="shared" si="538"/>
        <v>2.5106720949999999</v>
      </c>
      <c r="HK81" s="471">
        <f t="shared" si="538"/>
        <v>2.5106720949999999</v>
      </c>
      <c r="HL81" s="471">
        <f t="shared" si="538"/>
        <v>2.5106720949999999</v>
      </c>
      <c r="HM81" s="471">
        <f t="shared" si="538"/>
        <v>2.5106720949999999</v>
      </c>
      <c r="HN81" s="471">
        <f t="shared" si="538"/>
        <v>2.5106720949999999</v>
      </c>
      <c r="HO81" s="471">
        <f t="shared" si="539"/>
        <v>2.5106720949999999</v>
      </c>
      <c r="HP81" s="471">
        <f t="shared" si="539"/>
        <v>2.5106720949999999</v>
      </c>
      <c r="HQ81" s="471">
        <f t="shared" si="539"/>
        <v>2.5106720949999999</v>
      </c>
      <c r="HR81" s="471">
        <f t="shared" si="539"/>
        <v>2.5106720949999999</v>
      </c>
      <c r="HS81" s="471">
        <f t="shared" si="539"/>
        <v>2.5106720949999999</v>
      </c>
      <c r="HT81" s="471">
        <f t="shared" si="539"/>
        <v>2.5106720949999999</v>
      </c>
      <c r="HU81" s="471">
        <f t="shared" si="539"/>
        <v>2.5106720949999999</v>
      </c>
      <c r="HV81" s="471">
        <f t="shared" si="539"/>
        <v>2.5106720949999999</v>
      </c>
      <c r="HW81" s="471">
        <f t="shared" si="539"/>
        <v>2.5106720949999999</v>
      </c>
      <c r="HX81" s="471">
        <f t="shared" si="539"/>
        <v>2.5106720949999999</v>
      </c>
      <c r="HY81" s="471">
        <f t="shared" si="539"/>
        <v>2.5106720949999999</v>
      </c>
      <c r="HZ81" s="471">
        <f t="shared" si="539"/>
        <v>2.5106720949999999</v>
      </c>
      <c r="IA81" s="471">
        <f t="shared" si="539"/>
        <v>2.5106720949999999</v>
      </c>
      <c r="IB81" s="471">
        <f t="shared" si="539"/>
        <v>2.5106720949999999</v>
      </c>
      <c r="IC81" s="471">
        <f t="shared" si="539"/>
        <v>2.5106720949999999</v>
      </c>
      <c r="ID81" s="471">
        <f t="shared" si="515"/>
        <v>2.5106720949999999</v>
      </c>
      <c r="IE81" s="471">
        <f t="shared" si="515"/>
        <v>2.5106720949999999</v>
      </c>
      <c r="IF81" s="471">
        <f t="shared" si="515"/>
        <v>2.5106720949999999</v>
      </c>
      <c r="IG81" s="471">
        <f t="shared" si="515"/>
        <v>2.5106720949999999</v>
      </c>
      <c r="IH81" s="471">
        <f t="shared" si="515"/>
        <v>2.5106720949999999</v>
      </c>
      <c r="II81" s="471">
        <f t="shared" si="515"/>
        <v>2.5106720949999999</v>
      </c>
      <c r="IJ81" s="471">
        <f t="shared" si="515"/>
        <v>2.5106720949999999</v>
      </c>
      <c r="IK81" s="471">
        <f t="shared" si="515"/>
        <v>2.5106720949999999</v>
      </c>
      <c r="IL81" s="471">
        <f t="shared" si="515"/>
        <v>2.5106720949999999</v>
      </c>
      <c r="IM81" s="471">
        <f t="shared" si="515"/>
        <v>2.5106720949999999</v>
      </c>
      <c r="IN81" s="471">
        <f t="shared" si="515"/>
        <v>2.5106720949999999</v>
      </c>
      <c r="IO81" s="471">
        <f t="shared" si="515"/>
        <v>2.5106720949999999</v>
      </c>
      <c r="IP81" s="471">
        <f t="shared" si="515"/>
        <v>2.5106720949999999</v>
      </c>
      <c r="IQ81" s="471">
        <f t="shared" si="515"/>
        <v>2.5106720949999999</v>
      </c>
      <c r="IR81" s="471">
        <f t="shared" si="515"/>
        <v>2.5106720949999999</v>
      </c>
      <c r="IS81" s="471">
        <f t="shared" si="515"/>
        <v>2.5106720949999999</v>
      </c>
      <c r="IT81" s="471">
        <f t="shared" si="516"/>
        <v>2.5106720949999999</v>
      </c>
      <c r="IU81" s="471">
        <f t="shared" si="516"/>
        <v>2.5106720949999999</v>
      </c>
      <c r="IV81" s="471">
        <f t="shared" si="516"/>
        <v>2.5106720949999999</v>
      </c>
      <c r="IW81" s="471">
        <f t="shared" si="516"/>
        <v>2.5106720949999999</v>
      </c>
      <c r="IX81" s="471">
        <f t="shared" si="516"/>
        <v>2.5106720949999999</v>
      </c>
      <c r="IY81" s="471">
        <f t="shared" si="516"/>
        <v>2.5106720949999999</v>
      </c>
      <c r="IZ81" s="471">
        <f t="shared" si="516"/>
        <v>2.5106720949999999</v>
      </c>
      <c r="JA81" s="471">
        <f t="shared" si="516"/>
        <v>2.5106720949999999</v>
      </c>
      <c r="JB81" s="471">
        <f t="shared" si="516"/>
        <v>2.5106720949999999</v>
      </c>
      <c r="JC81" s="471">
        <f t="shared" si="516"/>
        <v>2.5106720949999999</v>
      </c>
      <c r="JD81" s="471">
        <f t="shared" si="516"/>
        <v>2.5106720949999999</v>
      </c>
      <c r="JE81" s="471">
        <f t="shared" si="516"/>
        <v>2.5106720949999999</v>
      </c>
      <c r="JF81" s="471">
        <f t="shared" si="516"/>
        <v>2.5106720949999999</v>
      </c>
      <c r="JG81" s="471">
        <f t="shared" si="516"/>
        <v>2.5106720949999999</v>
      </c>
      <c r="JH81" s="471">
        <f t="shared" si="516"/>
        <v>2.5106720949999999</v>
      </c>
      <c r="JI81" s="471">
        <f t="shared" si="516"/>
        <v>2.5106720949999999</v>
      </c>
      <c r="JJ81" s="471">
        <f t="shared" si="517"/>
        <v>2.5106720949999999</v>
      </c>
      <c r="JK81" s="471">
        <f t="shared" si="517"/>
        <v>2.5106720949999999</v>
      </c>
      <c r="JL81" s="471">
        <f t="shared" si="517"/>
        <v>2.5106720949999999</v>
      </c>
      <c r="JM81" s="471">
        <f t="shared" si="517"/>
        <v>2.5106720949999999</v>
      </c>
      <c r="JN81" s="471">
        <f t="shared" si="517"/>
        <v>2.5106720949999999</v>
      </c>
      <c r="JO81" s="471">
        <f t="shared" si="517"/>
        <v>2.5106720949999999</v>
      </c>
      <c r="JP81" s="471">
        <f t="shared" si="517"/>
        <v>2.5106720949999999</v>
      </c>
      <c r="JQ81" s="471">
        <f t="shared" si="517"/>
        <v>2.5106720949999999</v>
      </c>
      <c r="JR81" s="471">
        <f t="shared" si="517"/>
        <v>2.5106720949999999</v>
      </c>
      <c r="JS81" s="471">
        <f t="shared" si="517"/>
        <v>2.5106720949999999</v>
      </c>
      <c r="JT81" s="471">
        <f t="shared" si="517"/>
        <v>2.5106720949999999</v>
      </c>
      <c r="JU81" s="471">
        <f t="shared" si="517"/>
        <v>2.5106720949999999</v>
      </c>
      <c r="JV81" s="471">
        <f t="shared" si="517"/>
        <v>2.5106720949999999</v>
      </c>
      <c r="JW81" s="471">
        <f t="shared" si="517"/>
        <v>2.5106720949999999</v>
      </c>
      <c r="JX81" s="471">
        <f t="shared" si="517"/>
        <v>2.5106720949999999</v>
      </c>
      <c r="JY81" s="471">
        <f t="shared" si="517"/>
        <v>2.5106720949999999</v>
      </c>
      <c r="JZ81" s="471">
        <f t="shared" si="518"/>
        <v>2.5106720949999999</v>
      </c>
      <c r="KA81" s="471">
        <f t="shared" si="518"/>
        <v>2.5106720949999999</v>
      </c>
      <c r="KB81" s="471">
        <f t="shared" si="518"/>
        <v>2.5106720949999999</v>
      </c>
      <c r="KC81" s="471">
        <f t="shared" si="518"/>
        <v>2.5106720949999999</v>
      </c>
      <c r="KD81" s="471">
        <f t="shared" si="518"/>
        <v>2.5106720949999999</v>
      </c>
      <c r="KE81" s="471">
        <f t="shared" si="518"/>
        <v>2.5106720949999999</v>
      </c>
      <c r="KF81" s="471">
        <f t="shared" si="518"/>
        <v>2.5106720949999999</v>
      </c>
      <c r="KG81" s="471">
        <f t="shared" si="518"/>
        <v>2.5106720949999999</v>
      </c>
      <c r="KH81" s="471">
        <f t="shared" si="518"/>
        <v>2.5106720949999999</v>
      </c>
      <c r="KI81" s="471">
        <f t="shared" si="518"/>
        <v>2.5106720949999999</v>
      </c>
      <c r="KJ81" s="471">
        <f t="shared" si="518"/>
        <v>2.5106720949999999</v>
      </c>
      <c r="KK81" s="471">
        <f t="shared" si="518"/>
        <v>2.5106720949999999</v>
      </c>
      <c r="KL81" s="471">
        <f t="shared" si="518"/>
        <v>2.5106720949999999</v>
      </c>
      <c r="KM81" s="471">
        <f t="shared" si="518"/>
        <v>2.5106720949999999</v>
      </c>
      <c r="KN81" s="471">
        <f t="shared" si="518"/>
        <v>2.5106720949999999</v>
      </c>
      <c r="KO81" s="471">
        <f t="shared" si="518"/>
        <v>2.5106720949999999</v>
      </c>
      <c r="KP81" s="471">
        <f t="shared" si="519"/>
        <v>2.5106720949999999</v>
      </c>
      <c r="KQ81" s="471">
        <f t="shared" si="519"/>
        <v>2.5106720949999999</v>
      </c>
      <c r="KR81" s="471">
        <f t="shared" si="519"/>
        <v>2.5106720949999999</v>
      </c>
      <c r="KS81" s="471">
        <f t="shared" si="519"/>
        <v>2.5106720949999999</v>
      </c>
      <c r="KT81" s="471">
        <f t="shared" si="519"/>
        <v>2.5106720949999999</v>
      </c>
      <c r="KU81" s="471">
        <f t="shared" si="519"/>
        <v>2.5106720949999999</v>
      </c>
      <c r="KV81" s="471">
        <f t="shared" si="519"/>
        <v>2.5106720949999999</v>
      </c>
      <c r="KW81" s="471">
        <f t="shared" si="519"/>
        <v>2.5106720949999999</v>
      </c>
      <c r="KX81" s="471">
        <f t="shared" si="519"/>
        <v>2.5106720949999999</v>
      </c>
      <c r="KY81" s="471">
        <f t="shared" si="519"/>
        <v>2.5106720949999999</v>
      </c>
      <c r="KZ81" s="471">
        <f t="shared" si="519"/>
        <v>2.5106720949999999</v>
      </c>
      <c r="LA81" s="471">
        <f t="shared" si="519"/>
        <v>2.5106720949999999</v>
      </c>
      <c r="LB81" s="471">
        <f t="shared" si="519"/>
        <v>2.5106720949999999</v>
      </c>
      <c r="LC81" s="471">
        <f t="shared" si="519"/>
        <v>2.5106720949999999</v>
      </c>
      <c r="LD81" s="471">
        <f t="shared" si="519"/>
        <v>2.5106720949999999</v>
      </c>
      <c r="LE81" s="471">
        <f t="shared" si="519"/>
        <v>2.5106720949999999</v>
      </c>
      <c r="LF81" s="471">
        <f t="shared" si="520"/>
        <v>2.5106720949999999</v>
      </c>
      <c r="LG81" s="471">
        <f t="shared" si="520"/>
        <v>2.5106720949999999</v>
      </c>
      <c r="LH81" s="471">
        <f t="shared" si="520"/>
        <v>2.5106720949999999</v>
      </c>
      <c r="LI81" s="471">
        <f t="shared" si="520"/>
        <v>2.5106720949999999</v>
      </c>
      <c r="LJ81" s="471">
        <f t="shared" si="520"/>
        <v>2.5106720949999999</v>
      </c>
      <c r="LK81" s="471">
        <f t="shared" si="520"/>
        <v>2.5106720949999999</v>
      </c>
      <c r="LL81" s="471">
        <f t="shared" si="520"/>
        <v>2.5106720949999999</v>
      </c>
      <c r="LM81" s="471">
        <f t="shared" si="520"/>
        <v>2.5106720949999999</v>
      </c>
      <c r="LN81" s="471">
        <f t="shared" si="520"/>
        <v>2.5106720949999999</v>
      </c>
      <c r="LO81" s="471">
        <f t="shared" si="520"/>
        <v>2.5106720949999999</v>
      </c>
      <c r="LP81" s="471">
        <f t="shared" si="520"/>
        <v>2.5106720949999999</v>
      </c>
      <c r="LQ81" s="471">
        <f t="shared" si="520"/>
        <v>2.5106720949999999</v>
      </c>
      <c r="LR81" s="471">
        <f t="shared" si="520"/>
        <v>2.5106720949999999</v>
      </c>
      <c r="LS81" s="471">
        <f t="shared" si="520"/>
        <v>2.5106720949999999</v>
      </c>
      <c r="LT81" s="471">
        <f t="shared" si="520"/>
        <v>2.5106720949999999</v>
      </c>
      <c r="LU81" s="471">
        <f t="shared" si="520"/>
        <v>2.5106720949999999</v>
      </c>
      <c r="LV81" s="471">
        <f t="shared" si="521"/>
        <v>2.5106720949999999</v>
      </c>
      <c r="LW81" s="471">
        <f t="shared" si="521"/>
        <v>2.5106720949999999</v>
      </c>
      <c r="LX81" s="471">
        <f t="shared" si="521"/>
        <v>2.5106720949999999</v>
      </c>
      <c r="LY81" s="471">
        <f t="shared" si="521"/>
        <v>2.5106720949999999</v>
      </c>
      <c r="LZ81" s="471">
        <f t="shared" si="521"/>
        <v>2.5106720949999999</v>
      </c>
      <c r="MA81" s="471">
        <f t="shared" si="521"/>
        <v>2.5106720949999999</v>
      </c>
      <c r="MB81" s="471">
        <f t="shared" si="521"/>
        <v>2.5106720949999999</v>
      </c>
      <c r="MC81" s="471">
        <f t="shared" si="521"/>
        <v>2.5106720949999999</v>
      </c>
      <c r="MD81" s="471">
        <f t="shared" si="521"/>
        <v>2.5106720949999999</v>
      </c>
      <c r="ME81" s="471">
        <f t="shared" si="521"/>
        <v>2.5106720949999999</v>
      </c>
      <c r="MF81" s="471">
        <f t="shared" si="521"/>
        <v>2.5106720949999999</v>
      </c>
      <c r="MG81" s="471">
        <f t="shared" si="521"/>
        <v>2.5106720949999999</v>
      </c>
      <c r="MH81" s="471">
        <f t="shared" si="521"/>
        <v>2.5106720949999999</v>
      </c>
      <c r="MI81" s="471">
        <f t="shared" si="521"/>
        <v>2.5106720949999999</v>
      </c>
      <c r="MJ81" s="471">
        <f t="shared" si="521"/>
        <v>2.5106720949999999</v>
      </c>
      <c r="MK81" s="471">
        <f t="shared" si="521"/>
        <v>2.5106720949999999</v>
      </c>
      <c r="ML81" s="471">
        <f t="shared" si="522"/>
        <v>2.5106720949999999</v>
      </c>
      <c r="MM81" s="471">
        <f t="shared" si="522"/>
        <v>2.5106720949999999</v>
      </c>
      <c r="MN81" s="471">
        <f t="shared" si="522"/>
        <v>2.5106720949999999</v>
      </c>
      <c r="MO81" s="471">
        <f t="shared" si="522"/>
        <v>2.5106720949999999</v>
      </c>
      <c r="MP81" s="471">
        <f t="shared" si="522"/>
        <v>2.5106720949999999</v>
      </c>
      <c r="MQ81" s="471">
        <f t="shared" si="522"/>
        <v>2.5106720949999999</v>
      </c>
      <c r="MR81" s="471">
        <f t="shared" si="522"/>
        <v>2.5106720949999999</v>
      </c>
      <c r="MS81" s="471">
        <f t="shared" si="522"/>
        <v>2.5106720949999999</v>
      </c>
      <c r="MT81" s="471">
        <f t="shared" si="522"/>
        <v>2.5106720949999999</v>
      </c>
      <c r="MU81" s="471">
        <f t="shared" si="522"/>
        <v>2.5106720949999999</v>
      </c>
      <c r="MV81" s="471">
        <f t="shared" si="522"/>
        <v>2.5106720949999999</v>
      </c>
      <c r="MW81" s="471">
        <f t="shared" si="522"/>
        <v>2.5106720949999999</v>
      </c>
      <c r="MX81" s="471">
        <f t="shared" si="522"/>
        <v>2.5106720949999999</v>
      </c>
      <c r="MY81" s="471">
        <f t="shared" si="522"/>
        <v>2.5106720949999999</v>
      </c>
      <c r="MZ81" s="471">
        <f t="shared" si="522"/>
        <v>2.5106720949999999</v>
      </c>
      <c r="NA81" s="471">
        <f t="shared" si="522"/>
        <v>2.5106720949999999</v>
      </c>
      <c r="NB81" s="471">
        <f t="shared" si="523"/>
        <v>2.5106720949999999</v>
      </c>
      <c r="NC81" s="471">
        <f t="shared" si="523"/>
        <v>2.5106720949999999</v>
      </c>
      <c r="ND81" s="471">
        <f t="shared" si="523"/>
        <v>2.5106720949999999</v>
      </c>
      <c r="NE81" s="471">
        <f t="shared" si="523"/>
        <v>2.5106720949999999</v>
      </c>
      <c r="NF81" s="471">
        <f t="shared" si="523"/>
        <v>2.5106720949999999</v>
      </c>
      <c r="NG81" s="471">
        <f t="shared" si="523"/>
        <v>2.5106720949999999</v>
      </c>
      <c r="NH81" s="471">
        <f t="shared" si="523"/>
        <v>2.5106720949999999</v>
      </c>
      <c r="NI81" s="471">
        <f t="shared" si="523"/>
        <v>2.5106720949999999</v>
      </c>
      <c r="NJ81" s="471">
        <f t="shared" si="523"/>
        <v>2.5106720949999999</v>
      </c>
      <c r="NK81" s="471">
        <f t="shared" si="523"/>
        <v>2.5106720949999999</v>
      </c>
      <c r="NL81" s="471">
        <f t="shared" si="523"/>
        <v>2.5106720949999999</v>
      </c>
      <c r="NM81" s="471">
        <f t="shared" si="523"/>
        <v>2.5106720949999999</v>
      </c>
      <c r="NN81" s="471">
        <f t="shared" si="523"/>
        <v>2.5106720949999999</v>
      </c>
      <c r="NO81" s="471">
        <f t="shared" si="523"/>
        <v>2.5106720949999999</v>
      </c>
      <c r="NP81" s="471">
        <f t="shared" si="523"/>
        <v>2.5106720949999999</v>
      </c>
      <c r="NQ81" s="471">
        <f t="shared" si="523"/>
        <v>2.5106720949999999</v>
      </c>
      <c r="NR81" s="471">
        <f t="shared" si="524"/>
        <v>2.5106720949999999</v>
      </c>
      <c r="NS81" s="471">
        <f t="shared" si="524"/>
        <v>2.5106720949999999</v>
      </c>
      <c r="NT81" s="471">
        <f t="shared" si="524"/>
        <v>2.5106720949999999</v>
      </c>
      <c r="NU81" s="471">
        <f t="shared" si="524"/>
        <v>2.5106720949999999</v>
      </c>
      <c r="NV81" s="471">
        <f t="shared" si="524"/>
        <v>2.5106720949999999</v>
      </c>
      <c r="NW81" s="471">
        <f t="shared" si="524"/>
        <v>2.5106720949999999</v>
      </c>
      <c r="NX81" s="471">
        <f t="shared" si="524"/>
        <v>2.5106720949999999</v>
      </c>
      <c r="NY81" s="471">
        <f t="shared" si="524"/>
        <v>2.5106720949999999</v>
      </c>
      <c r="NZ81" s="471">
        <f t="shared" si="524"/>
        <v>0.48593653451612906</v>
      </c>
      <c r="OA81" s="471">
        <f t="shared" si="524"/>
        <v>0</v>
      </c>
      <c r="OB81" s="471">
        <f t="shared" si="524"/>
        <v>0</v>
      </c>
      <c r="OC81" s="471">
        <f t="shared" si="524"/>
        <v>0</v>
      </c>
      <c r="OD81" s="471">
        <f t="shared" si="524"/>
        <v>0</v>
      </c>
      <c r="OE81" s="471">
        <f t="shared" si="524"/>
        <v>0</v>
      </c>
      <c r="OF81" s="471">
        <f t="shared" si="524"/>
        <v>0</v>
      </c>
      <c r="OG81" s="471">
        <f t="shared" si="524"/>
        <v>0</v>
      </c>
      <c r="OH81" s="471">
        <f t="shared" si="525"/>
        <v>0</v>
      </c>
      <c r="OI81" s="471">
        <f t="shared" si="525"/>
        <v>0</v>
      </c>
      <c r="OJ81" s="471">
        <f t="shared" si="525"/>
        <v>0</v>
      </c>
      <c r="OK81" s="471">
        <f t="shared" si="525"/>
        <v>0</v>
      </c>
      <c r="OL81" s="471">
        <f t="shared" si="525"/>
        <v>0</v>
      </c>
      <c r="OM81" s="471">
        <f t="shared" si="525"/>
        <v>0</v>
      </c>
      <c r="ON81" s="471">
        <f t="shared" si="525"/>
        <v>0</v>
      </c>
      <c r="OO81" s="471">
        <f t="shared" si="525"/>
        <v>0</v>
      </c>
      <c r="OP81" s="471">
        <f t="shared" si="525"/>
        <v>0</v>
      </c>
      <c r="OQ81" s="471">
        <f t="shared" si="525"/>
        <v>0</v>
      </c>
      <c r="OR81" s="471">
        <f t="shared" si="525"/>
        <v>0</v>
      </c>
      <c r="OS81" s="471">
        <f t="shared" si="525"/>
        <v>0</v>
      </c>
      <c r="OT81" s="471">
        <f t="shared" si="525"/>
        <v>0</v>
      </c>
      <c r="OU81" s="471">
        <f t="shared" si="525"/>
        <v>0</v>
      </c>
      <c r="OV81" s="471">
        <f t="shared" si="525"/>
        <v>0</v>
      </c>
      <c r="OW81" s="471">
        <f t="shared" si="525"/>
        <v>0</v>
      </c>
      <c r="OX81" s="471">
        <f t="shared" si="526"/>
        <v>0</v>
      </c>
      <c r="OY81" s="471">
        <f t="shared" si="526"/>
        <v>0</v>
      </c>
      <c r="OZ81" s="471">
        <f t="shared" si="526"/>
        <v>0</v>
      </c>
      <c r="PA81" s="471">
        <f t="shared" si="526"/>
        <v>0</v>
      </c>
      <c r="PB81" s="471">
        <f t="shared" si="526"/>
        <v>0</v>
      </c>
      <c r="PC81" s="471">
        <f t="shared" si="526"/>
        <v>0</v>
      </c>
      <c r="PD81" s="471">
        <f t="shared" si="526"/>
        <v>0</v>
      </c>
      <c r="PE81" s="471">
        <f t="shared" si="526"/>
        <v>0</v>
      </c>
      <c r="PF81" s="471">
        <f t="shared" si="526"/>
        <v>0</v>
      </c>
      <c r="PG81" s="471">
        <f t="shared" si="526"/>
        <v>0</v>
      </c>
      <c r="PH81" s="471">
        <f t="shared" si="526"/>
        <v>0</v>
      </c>
      <c r="PI81" s="471">
        <f t="shared" si="526"/>
        <v>0</v>
      </c>
      <c r="PJ81" s="471">
        <f t="shared" si="526"/>
        <v>0</v>
      </c>
      <c r="PK81" s="471">
        <f t="shared" si="526"/>
        <v>0</v>
      </c>
      <c r="PL81" s="471">
        <f t="shared" si="526"/>
        <v>0</v>
      </c>
      <c r="PM81" s="471">
        <f t="shared" si="526"/>
        <v>0</v>
      </c>
      <c r="PN81" s="471">
        <f t="shared" si="527"/>
        <v>0</v>
      </c>
      <c r="PO81" s="471">
        <f t="shared" si="527"/>
        <v>0</v>
      </c>
      <c r="PP81" s="471">
        <f t="shared" si="527"/>
        <v>0</v>
      </c>
      <c r="PQ81" s="471">
        <f t="shared" si="527"/>
        <v>0</v>
      </c>
      <c r="PR81" s="471">
        <f t="shared" si="527"/>
        <v>0</v>
      </c>
      <c r="PS81" s="471">
        <f t="shared" si="527"/>
        <v>0</v>
      </c>
      <c r="PT81" s="471">
        <f t="shared" si="527"/>
        <v>0</v>
      </c>
      <c r="PU81" s="471">
        <f t="shared" si="527"/>
        <v>0</v>
      </c>
      <c r="PV81" s="471">
        <f t="shared" si="527"/>
        <v>0</v>
      </c>
      <c r="PW81" s="471">
        <f t="shared" si="527"/>
        <v>0</v>
      </c>
      <c r="PX81" s="471">
        <f t="shared" si="527"/>
        <v>0</v>
      </c>
      <c r="PY81" s="471">
        <f t="shared" si="527"/>
        <v>0</v>
      </c>
      <c r="PZ81" s="471">
        <f t="shared" si="527"/>
        <v>0</v>
      </c>
      <c r="QA81" s="471">
        <f t="shared" si="527"/>
        <v>0</v>
      </c>
      <c r="QB81" s="471">
        <f t="shared" si="527"/>
        <v>0</v>
      </c>
      <c r="QC81" s="471">
        <f t="shared" si="527"/>
        <v>0</v>
      </c>
      <c r="QD81" s="471">
        <f t="shared" si="528"/>
        <v>0</v>
      </c>
      <c r="QE81" s="471">
        <f t="shared" si="528"/>
        <v>0</v>
      </c>
      <c r="QF81" s="471">
        <f t="shared" si="528"/>
        <v>0</v>
      </c>
      <c r="QG81" s="471">
        <f t="shared" si="528"/>
        <v>0</v>
      </c>
      <c r="QH81" s="471">
        <f t="shared" si="528"/>
        <v>0</v>
      </c>
      <c r="QI81" s="471">
        <f t="shared" si="528"/>
        <v>0</v>
      </c>
      <c r="QJ81" s="471">
        <f t="shared" si="528"/>
        <v>0</v>
      </c>
      <c r="QK81" s="471">
        <f t="shared" si="528"/>
        <v>0</v>
      </c>
      <c r="QL81" s="471">
        <f t="shared" si="528"/>
        <v>0</v>
      </c>
      <c r="QM81" s="471">
        <f t="shared" si="528"/>
        <v>0</v>
      </c>
      <c r="QN81" s="471">
        <f t="shared" si="528"/>
        <v>0</v>
      </c>
      <c r="QO81" s="471">
        <f t="shared" si="528"/>
        <v>0</v>
      </c>
      <c r="QP81" s="471">
        <f t="shared" si="528"/>
        <v>0</v>
      </c>
      <c r="QQ81" s="471">
        <f t="shared" si="528"/>
        <v>0</v>
      </c>
      <c r="QR81" s="471">
        <f t="shared" si="528"/>
        <v>0</v>
      </c>
      <c r="QS81" s="471">
        <f t="shared" si="528"/>
        <v>0</v>
      </c>
      <c r="QT81" s="471">
        <f t="shared" si="529"/>
        <v>0</v>
      </c>
      <c r="QU81" s="471">
        <f t="shared" si="529"/>
        <v>0</v>
      </c>
      <c r="QV81" s="471">
        <f t="shared" si="529"/>
        <v>0</v>
      </c>
      <c r="QW81" s="471">
        <f t="shared" si="529"/>
        <v>0</v>
      </c>
      <c r="QX81" s="471">
        <f t="shared" si="529"/>
        <v>0</v>
      </c>
      <c r="QY81" s="471">
        <f t="shared" si="529"/>
        <v>0</v>
      </c>
      <c r="QZ81" s="471">
        <f t="shared" si="529"/>
        <v>0</v>
      </c>
      <c r="RA81" s="471">
        <f t="shared" si="529"/>
        <v>0</v>
      </c>
      <c r="RB81" s="471">
        <f t="shared" si="529"/>
        <v>0</v>
      </c>
      <c r="RC81" s="471">
        <f t="shared" si="529"/>
        <v>0</v>
      </c>
      <c r="RD81" s="471">
        <f t="shared" si="529"/>
        <v>0</v>
      </c>
      <c r="RE81" s="471">
        <f t="shared" si="529"/>
        <v>0</v>
      </c>
      <c r="RF81" s="471">
        <f t="shared" si="529"/>
        <v>0</v>
      </c>
      <c r="RG81" s="471">
        <f t="shared" si="529"/>
        <v>0</v>
      </c>
      <c r="RH81" s="471">
        <f t="shared" si="529"/>
        <v>0</v>
      </c>
      <c r="RI81" s="471">
        <f t="shared" si="529"/>
        <v>0</v>
      </c>
      <c r="RJ81" s="471">
        <f t="shared" si="530"/>
        <v>0</v>
      </c>
      <c r="RK81" s="471">
        <f t="shared" si="530"/>
        <v>0</v>
      </c>
      <c r="RL81" s="471">
        <f t="shared" si="530"/>
        <v>0</v>
      </c>
      <c r="RM81" s="471">
        <f t="shared" si="530"/>
        <v>0</v>
      </c>
      <c r="RN81" s="471">
        <f t="shared" si="530"/>
        <v>0</v>
      </c>
      <c r="RO81" s="471">
        <f t="shared" si="530"/>
        <v>0</v>
      </c>
      <c r="RP81" s="471">
        <f t="shared" si="530"/>
        <v>0</v>
      </c>
      <c r="RQ81" s="471">
        <f t="shared" si="530"/>
        <v>0</v>
      </c>
      <c r="RR81" s="471">
        <f t="shared" si="530"/>
        <v>0</v>
      </c>
      <c r="RS81" s="471">
        <f t="shared" si="530"/>
        <v>0</v>
      </c>
      <c r="RT81" s="471">
        <f t="shared" si="530"/>
        <v>0</v>
      </c>
      <c r="RU81" s="471">
        <f t="shared" si="530"/>
        <v>0</v>
      </c>
      <c r="RV81" s="471">
        <f t="shared" si="530"/>
        <v>0</v>
      </c>
      <c r="RW81" s="471">
        <f t="shared" si="530"/>
        <v>0</v>
      </c>
      <c r="RX81" s="471">
        <f t="shared" si="530"/>
        <v>0</v>
      </c>
      <c r="RY81" s="471">
        <f t="shared" si="530"/>
        <v>0</v>
      </c>
      <c r="RZ81" s="471">
        <f t="shared" si="531"/>
        <v>0</v>
      </c>
      <c r="SA81" s="471">
        <f t="shared" si="531"/>
        <v>0</v>
      </c>
      <c r="SB81" s="471">
        <f t="shared" si="531"/>
        <v>0</v>
      </c>
      <c r="SC81" s="471">
        <f t="shared" si="531"/>
        <v>0</v>
      </c>
      <c r="SD81" s="471">
        <f t="shared" si="531"/>
        <v>0</v>
      </c>
      <c r="SE81" s="471">
        <f t="shared" si="531"/>
        <v>0</v>
      </c>
      <c r="SF81" s="471">
        <f t="shared" si="531"/>
        <v>0</v>
      </c>
      <c r="SG81" s="471">
        <f t="shared" si="531"/>
        <v>0</v>
      </c>
      <c r="SH81" s="471">
        <f t="shared" si="531"/>
        <v>0</v>
      </c>
      <c r="SI81" s="471">
        <f t="shared" si="531"/>
        <v>0</v>
      </c>
      <c r="SJ81" s="471">
        <f t="shared" si="531"/>
        <v>0</v>
      </c>
      <c r="SK81" s="471">
        <f t="shared" si="531"/>
        <v>0</v>
      </c>
      <c r="SL81" s="471">
        <f t="shared" si="531"/>
        <v>0</v>
      </c>
      <c r="SM81" s="471">
        <f t="shared" si="531"/>
        <v>0</v>
      </c>
      <c r="SN81" s="471">
        <f t="shared" si="531"/>
        <v>0</v>
      </c>
      <c r="SO81" s="471">
        <f t="shared" si="531"/>
        <v>0</v>
      </c>
      <c r="SP81" s="471">
        <f t="shared" si="532"/>
        <v>0</v>
      </c>
      <c r="SQ81" s="471">
        <f t="shared" si="532"/>
        <v>0</v>
      </c>
      <c r="SR81" s="471">
        <f t="shared" si="532"/>
        <v>0</v>
      </c>
      <c r="SS81" s="471">
        <f t="shared" si="532"/>
        <v>0</v>
      </c>
      <c r="ST81" s="471">
        <f t="shared" si="532"/>
        <v>0</v>
      </c>
      <c r="SU81" s="471">
        <f t="shared" si="532"/>
        <v>0</v>
      </c>
      <c r="SV81" s="471">
        <f t="shared" si="532"/>
        <v>0</v>
      </c>
      <c r="SW81" s="471">
        <f t="shared" si="532"/>
        <v>0</v>
      </c>
      <c r="SX81" s="471">
        <f t="shared" si="532"/>
        <v>0</v>
      </c>
      <c r="SY81" s="471">
        <f t="shared" si="532"/>
        <v>0</v>
      </c>
      <c r="SZ81" s="471">
        <f t="shared" si="532"/>
        <v>0</v>
      </c>
      <c r="TA81" s="471">
        <f t="shared" si="532"/>
        <v>0</v>
      </c>
      <c r="TB81" s="471">
        <f t="shared" si="532"/>
        <v>0</v>
      </c>
      <c r="TC81" s="471">
        <f t="shared" si="532"/>
        <v>0</v>
      </c>
      <c r="TD81" s="471">
        <f t="shared" si="532"/>
        <v>0</v>
      </c>
      <c r="TE81" s="471">
        <f t="shared" si="532"/>
        <v>0</v>
      </c>
      <c r="TF81" s="471">
        <f t="shared" si="533"/>
        <v>0</v>
      </c>
      <c r="TG81" s="471">
        <f t="shared" si="533"/>
        <v>0</v>
      </c>
      <c r="TH81" s="471">
        <f t="shared" si="533"/>
        <v>0</v>
      </c>
      <c r="TI81" s="471">
        <f t="shared" si="533"/>
        <v>0</v>
      </c>
      <c r="TJ81" s="471">
        <f t="shared" si="533"/>
        <v>0</v>
      </c>
      <c r="TK81" s="471">
        <f t="shared" si="533"/>
        <v>0</v>
      </c>
      <c r="TL81" s="471">
        <f t="shared" si="533"/>
        <v>0</v>
      </c>
      <c r="TM81" s="471">
        <f t="shared" si="533"/>
        <v>0</v>
      </c>
      <c r="TN81" s="471">
        <f t="shared" si="533"/>
        <v>0</v>
      </c>
      <c r="TO81" s="471">
        <f t="shared" si="533"/>
        <v>0</v>
      </c>
      <c r="TP81" s="471">
        <f t="shared" si="533"/>
        <v>0</v>
      </c>
      <c r="TQ81" s="471">
        <f t="shared" si="533"/>
        <v>0</v>
      </c>
      <c r="TR81" s="471">
        <f t="shared" si="533"/>
        <v>0</v>
      </c>
      <c r="TS81" s="471">
        <f t="shared" si="533"/>
        <v>0</v>
      </c>
      <c r="TT81" s="471">
        <f t="shared" si="533"/>
        <v>0</v>
      </c>
      <c r="TU81" s="471">
        <f t="shared" si="533"/>
        <v>0</v>
      </c>
      <c r="TV81" s="471">
        <f t="shared" si="534"/>
        <v>0</v>
      </c>
      <c r="TW81" s="471">
        <f t="shared" si="534"/>
        <v>0</v>
      </c>
      <c r="TX81" s="471">
        <f t="shared" si="534"/>
        <v>0</v>
      </c>
      <c r="TY81" s="471">
        <f t="shared" si="534"/>
        <v>0</v>
      </c>
      <c r="TZ81" s="471">
        <f t="shared" si="534"/>
        <v>0</v>
      </c>
      <c r="UA81" s="471">
        <f t="shared" si="534"/>
        <v>0</v>
      </c>
      <c r="UB81" s="471">
        <f t="shared" si="534"/>
        <v>0</v>
      </c>
      <c r="UC81" s="471">
        <f t="shared" si="534"/>
        <v>0</v>
      </c>
      <c r="UD81" s="471">
        <f t="shared" si="534"/>
        <v>0</v>
      </c>
      <c r="UE81" s="471">
        <f t="shared" si="534"/>
        <v>0</v>
      </c>
      <c r="UF81" s="471">
        <f t="shared" si="534"/>
        <v>0</v>
      </c>
      <c r="UG81" s="471">
        <f t="shared" si="534"/>
        <v>0</v>
      </c>
      <c r="UH81" s="471">
        <f t="shared" si="534"/>
        <v>0</v>
      </c>
      <c r="UI81" s="471">
        <f t="shared" si="534"/>
        <v>0</v>
      </c>
      <c r="UJ81" s="471">
        <f t="shared" si="534"/>
        <v>0</v>
      </c>
      <c r="UK81" s="471">
        <f t="shared" si="534"/>
        <v>0</v>
      </c>
      <c r="UL81" s="471">
        <f t="shared" si="535"/>
        <v>0</v>
      </c>
      <c r="UM81" s="471">
        <f t="shared" si="535"/>
        <v>0</v>
      </c>
      <c r="UN81" s="471">
        <f t="shared" si="535"/>
        <v>0</v>
      </c>
      <c r="UO81" s="471">
        <f t="shared" si="535"/>
        <v>0</v>
      </c>
      <c r="UP81" s="471">
        <f t="shared" si="535"/>
        <v>0</v>
      </c>
      <c r="UQ81" s="471">
        <f t="shared" si="535"/>
        <v>0</v>
      </c>
      <c r="UR81" s="471">
        <f t="shared" si="535"/>
        <v>0</v>
      </c>
      <c r="US81" s="471">
        <f t="shared" si="535"/>
        <v>0</v>
      </c>
      <c r="UT81" s="471">
        <f t="shared" si="535"/>
        <v>0</v>
      </c>
      <c r="UU81" s="471">
        <f t="shared" si="535"/>
        <v>0</v>
      </c>
      <c r="UV81" s="471">
        <f t="shared" si="535"/>
        <v>0</v>
      </c>
      <c r="UW81" s="471">
        <f t="shared" si="535"/>
        <v>0</v>
      </c>
      <c r="UX81" s="471">
        <f t="shared" si="535"/>
        <v>0</v>
      </c>
      <c r="UY81" s="471">
        <f t="shared" si="535"/>
        <v>0</v>
      </c>
      <c r="UZ81" s="471">
        <f t="shared" si="535"/>
        <v>0</v>
      </c>
      <c r="VA81" s="471">
        <f t="shared" si="535"/>
        <v>0</v>
      </c>
      <c r="VB81" s="471">
        <f t="shared" si="536"/>
        <v>0</v>
      </c>
      <c r="VC81" s="471">
        <f t="shared" si="536"/>
        <v>0</v>
      </c>
      <c r="VD81" s="471">
        <f t="shared" si="536"/>
        <v>0</v>
      </c>
      <c r="VE81" s="471">
        <f t="shared" si="536"/>
        <v>0</v>
      </c>
      <c r="VF81" s="471">
        <f t="shared" si="536"/>
        <v>0</v>
      </c>
      <c r="VG81" s="471">
        <f t="shared" si="536"/>
        <v>0</v>
      </c>
      <c r="VH81" s="471">
        <f t="shared" si="536"/>
        <v>0</v>
      </c>
      <c r="VI81" s="471">
        <f t="shared" si="536"/>
        <v>0</v>
      </c>
      <c r="VJ81" s="471">
        <f t="shared" si="536"/>
        <v>0</v>
      </c>
      <c r="VK81" s="471">
        <f t="shared" si="536"/>
        <v>0</v>
      </c>
      <c r="VL81" s="471">
        <f t="shared" si="536"/>
        <v>0</v>
      </c>
      <c r="VM81" s="471">
        <f t="shared" si="536"/>
        <v>0</v>
      </c>
      <c r="VN81" s="471">
        <f t="shared" si="536"/>
        <v>0</v>
      </c>
      <c r="VO81" s="471">
        <f t="shared" si="536"/>
        <v>0</v>
      </c>
      <c r="VP81" s="471">
        <f t="shared" si="536"/>
        <v>0</v>
      </c>
      <c r="VQ81" s="471">
        <f t="shared" si="536"/>
        <v>0</v>
      </c>
      <c r="VR81" s="471">
        <f t="shared" si="537"/>
        <v>0</v>
      </c>
      <c r="VS81" s="471">
        <f t="shared" si="545"/>
        <v>0</v>
      </c>
      <c r="VT81" s="471">
        <f t="shared" si="545"/>
        <v>0</v>
      </c>
      <c r="VU81" s="471">
        <f t="shared" si="545"/>
        <v>0</v>
      </c>
      <c r="VV81" s="471">
        <f t="shared" si="545"/>
        <v>0</v>
      </c>
      <c r="VW81" s="471">
        <f t="shared" si="545"/>
        <v>0</v>
      </c>
      <c r="VX81" s="471">
        <f t="shared" si="545"/>
        <v>0</v>
      </c>
      <c r="VY81" s="471">
        <f t="shared" si="545"/>
        <v>0</v>
      </c>
      <c r="VZ81" s="471">
        <f t="shared" si="545"/>
        <v>0</v>
      </c>
      <c r="WA81" s="471">
        <f t="shared" si="545"/>
        <v>0</v>
      </c>
      <c r="WB81" s="471">
        <f t="shared" si="545"/>
        <v>0</v>
      </c>
      <c r="WC81" s="471">
        <f t="shared" si="545"/>
        <v>0</v>
      </c>
      <c r="WD81" s="471">
        <f t="shared" si="545"/>
        <v>0</v>
      </c>
    </row>
    <row r="82" spans="1:604" x14ac:dyDescent="0.35">
      <c r="A82" s="29"/>
      <c r="B82" s="29">
        <f t="shared" si="359"/>
        <v>51</v>
      </c>
      <c r="C82" s="29" t="s">
        <v>5</v>
      </c>
      <c r="D82" s="29" t="s">
        <v>118</v>
      </c>
      <c r="E82" s="69">
        <f>INDEX('Current RAP - 2024-25 Cycle'!$K:$K,MATCH('24-25 Projection - RAP Tendered'!$D82,'Current RAP - 2024-25 Cycle'!$C:$C,0),1)</f>
        <v>5592222.3099999996</v>
      </c>
      <c r="F82" s="69">
        <f>INDEX('Current RAP - 2024-25 Cycle'!$G:$G,MATCH('24-25 Projection - RAP Tendered'!$D82,'Current RAP - 2024-25 Cycle'!$C:$C,0),1)</f>
        <v>5026177.01</v>
      </c>
      <c r="G82" s="69">
        <f t="shared" si="345"/>
        <v>566045.29999999981</v>
      </c>
      <c r="H82" s="69">
        <f t="shared" si="360"/>
        <v>5026177.01</v>
      </c>
      <c r="I82" s="32">
        <v>45474</v>
      </c>
      <c r="J82" s="32">
        <v>45838</v>
      </c>
      <c r="K82" s="29" t="str">
        <f>INDEX('Current RAP - 2024-25 Cycle'!$D:$D,MATCH('24-25 Projection - RAP Tendered'!$D82,'Current RAP - 2024-25 Cycle'!$C:$C,0),1)</f>
        <v>IPCA</v>
      </c>
      <c r="L82" s="32" t="s">
        <v>10</v>
      </c>
      <c r="M82" s="32" t="s">
        <v>10</v>
      </c>
      <c r="N82" s="81">
        <v>0</v>
      </c>
      <c r="O82" s="81">
        <v>0</v>
      </c>
      <c r="P82" s="69">
        <f>IFERROR(INDEX('Tendered, Ruling 920-2025'!$F$19:$F$31,MATCH($D82,'Tendered, Ruling 920-2025'!$C$19:$C$31,0))-INDEX('Tendered, Ruling 920-2025'!$D$19:$D$31,MATCH($D82,'Tendered, Ruling 920-2025'!$C$19:$C$31,0)),0)</f>
        <v>0</v>
      </c>
      <c r="Q82" s="32">
        <f>INDEX('Current RAP - 2024-25 Cycle'!$L:$L,MATCH('24-25 Projection - RAP Tendered'!$D82,'Current RAP - 2024-25 Cycle'!$C:$C,0),1)</f>
        <v>40457</v>
      </c>
      <c r="R82" s="32">
        <f>INDEX('Current RAP - 2024-25 Cycle'!$M:$M,MATCH('24-25 Projection - RAP Tendered'!$D82,'Current RAP - 2024-25 Cycle'!$C:$C,0),1)</f>
        <v>51415</v>
      </c>
      <c r="S82" s="29"/>
      <c r="T82" s="29" t="str">
        <f t="shared" si="346"/>
        <v>012/2010</v>
      </c>
      <c r="U82" s="36">
        <f t="shared" si="508"/>
        <v>5.5922223100000004</v>
      </c>
      <c r="V82" s="36">
        <f t="shared" si="508"/>
        <v>5.5922223100000004</v>
      </c>
      <c r="W82" s="36">
        <f t="shared" si="508"/>
        <v>5.5922223100000004</v>
      </c>
      <c r="X82" s="36">
        <f t="shared" si="508"/>
        <v>5.5922223100000004</v>
      </c>
      <c r="Y82" s="36">
        <f t="shared" si="508"/>
        <v>5.5922223100000004</v>
      </c>
      <c r="Z82" s="36">
        <f t="shared" si="508"/>
        <v>5.5922223100000004</v>
      </c>
      <c r="AA82" s="36">
        <f t="shared" si="508"/>
        <v>5.5922223100000004</v>
      </c>
      <c r="AB82" s="36">
        <f t="shared" si="508"/>
        <v>5.5922223100000004</v>
      </c>
      <c r="AC82" s="36">
        <f t="shared" si="508"/>
        <v>5.5922223100000004</v>
      </c>
      <c r="AD82" s="36">
        <f t="shared" si="508"/>
        <v>5.5922223100000004</v>
      </c>
      <c r="AE82" s="36">
        <f t="shared" si="508"/>
        <v>5.5922223100000004</v>
      </c>
      <c r="AF82" s="36">
        <f t="shared" si="508"/>
        <v>5.5922223100000004</v>
      </c>
      <c r="AG82" s="36">
        <f t="shared" si="508"/>
        <v>5.5922223100000004</v>
      </c>
      <c r="AH82" s="36">
        <f t="shared" si="508"/>
        <v>5.5922223100000004</v>
      </c>
      <c r="AI82" s="36">
        <f t="shared" si="508"/>
        <v>5.5922223100000004</v>
      </c>
      <c r="AJ82" s="36">
        <f t="shared" si="508"/>
        <v>5.5922223100000004</v>
      </c>
      <c r="AK82" s="36">
        <f t="shared" si="504"/>
        <v>1.4882527115322581</v>
      </c>
      <c r="AL82" s="36">
        <f t="shared" si="504"/>
        <v>0</v>
      </c>
      <c r="AM82" s="36">
        <f t="shared" si="504"/>
        <v>0</v>
      </c>
      <c r="AN82" s="36">
        <f t="shared" si="504"/>
        <v>0</v>
      </c>
      <c r="AO82" s="36">
        <f t="shared" si="504"/>
        <v>0</v>
      </c>
      <c r="AP82" s="36">
        <f t="shared" si="504"/>
        <v>0</v>
      </c>
      <c r="AQ82" s="36">
        <f t="shared" si="504"/>
        <v>0</v>
      </c>
      <c r="AR82" s="36">
        <f t="shared" si="504"/>
        <v>0</v>
      </c>
      <c r="AS82" s="36">
        <f t="shared" si="504"/>
        <v>0</v>
      </c>
      <c r="AT82" s="36">
        <f t="shared" si="504"/>
        <v>0</v>
      </c>
      <c r="AU82" s="36">
        <f t="shared" si="504"/>
        <v>0</v>
      </c>
      <c r="AV82" s="36">
        <f t="shared" si="504"/>
        <v>0</v>
      </c>
      <c r="AW82" s="36">
        <f t="shared" si="504"/>
        <v>0</v>
      </c>
      <c r="AX82" s="36">
        <f t="shared" si="504"/>
        <v>0</v>
      </c>
      <c r="AY82" s="36">
        <f t="shared" si="504"/>
        <v>0</v>
      </c>
      <c r="AZ82" s="36">
        <f t="shared" si="455"/>
        <v>0</v>
      </c>
      <c r="BA82" s="36">
        <f t="shared" si="455"/>
        <v>0</v>
      </c>
      <c r="BB82" s="36">
        <f t="shared" si="455"/>
        <v>0</v>
      </c>
      <c r="BD82" s="29" t="str">
        <f t="shared" si="348"/>
        <v>012/2010</v>
      </c>
      <c r="BE82" s="36">
        <f t="shared" si="503"/>
        <v>1.3980555775000001</v>
      </c>
      <c r="BF82" s="36">
        <f t="shared" si="503"/>
        <v>1.3980555775000001</v>
      </c>
      <c r="BG82" s="36">
        <f t="shared" si="503"/>
        <v>1.3980555775000001</v>
      </c>
      <c r="BH82" s="36">
        <f t="shared" si="503"/>
        <v>1.3980555775000001</v>
      </c>
      <c r="BI82" s="36">
        <f t="shared" si="503"/>
        <v>1.3980555775000001</v>
      </c>
      <c r="BJ82" s="36">
        <f t="shared" si="503"/>
        <v>1.3980555775000001</v>
      </c>
      <c r="BK82" s="36">
        <f t="shared" si="503"/>
        <v>1.3980555775000001</v>
      </c>
      <c r="BL82" s="36">
        <f t="shared" si="503"/>
        <v>1.3980555775000001</v>
      </c>
      <c r="BM82" s="36">
        <f t="shared" si="503"/>
        <v>1.3980555775000001</v>
      </c>
      <c r="BN82" s="36">
        <f t="shared" si="503"/>
        <v>1.3980555775000001</v>
      </c>
      <c r="BO82" s="36">
        <f t="shared" si="503"/>
        <v>1.3980555775000001</v>
      </c>
      <c r="BP82" s="36">
        <f t="shared" si="503"/>
        <v>1.3980555775000001</v>
      </c>
      <c r="BQ82" s="36">
        <f t="shared" si="503"/>
        <v>1.3980555775000001</v>
      </c>
      <c r="BR82" s="36">
        <f t="shared" si="503"/>
        <v>1.3980555775000001</v>
      </c>
      <c r="BS82" s="36">
        <f t="shared" si="503"/>
        <v>1.3980555775000001</v>
      </c>
      <c r="BT82" s="36">
        <f t="shared" si="503"/>
        <v>1.3980555775000001</v>
      </c>
      <c r="BU82" s="36">
        <f t="shared" si="509"/>
        <v>1.3980555775000001</v>
      </c>
      <c r="BV82" s="36">
        <f t="shared" si="509"/>
        <v>1.3980555775000001</v>
      </c>
      <c r="BW82" s="36">
        <f t="shared" si="509"/>
        <v>1.3980555775000001</v>
      </c>
      <c r="BX82" s="36">
        <f t="shared" si="509"/>
        <v>1.3980555775000001</v>
      </c>
      <c r="BY82" s="36">
        <f t="shared" si="509"/>
        <v>1.3980555775000001</v>
      </c>
      <c r="BZ82" s="36">
        <f t="shared" si="509"/>
        <v>1.3980555775000001</v>
      </c>
      <c r="CA82" s="36">
        <f t="shared" si="509"/>
        <v>1.3980555775000001</v>
      </c>
      <c r="CB82" s="36">
        <f t="shared" si="509"/>
        <v>1.3980555775000001</v>
      </c>
      <c r="CC82" s="36">
        <f t="shared" si="509"/>
        <v>1.3980555775000001</v>
      </c>
      <c r="CD82" s="36">
        <f t="shared" si="509"/>
        <v>1.3980555775000001</v>
      </c>
      <c r="CE82" s="36">
        <f t="shared" si="509"/>
        <v>1.3980555775000001</v>
      </c>
      <c r="CF82" s="36">
        <f t="shared" si="509"/>
        <v>1.3980555775000001</v>
      </c>
      <c r="CG82" s="36">
        <f t="shared" si="509"/>
        <v>1.3980555775000001</v>
      </c>
      <c r="CH82" s="36">
        <f t="shared" si="509"/>
        <v>1.3980555775000001</v>
      </c>
      <c r="CI82" s="36">
        <f t="shared" si="509"/>
        <v>1.3980555775000001</v>
      </c>
      <c r="CJ82" s="36">
        <f t="shared" si="509"/>
        <v>1.3980555775000001</v>
      </c>
      <c r="CK82" s="36">
        <f t="shared" si="510"/>
        <v>1.3980555775000001</v>
      </c>
      <c r="CL82" s="36">
        <f t="shared" si="510"/>
        <v>1.3980555775000001</v>
      </c>
      <c r="CM82" s="36">
        <f t="shared" si="510"/>
        <v>1.3980555775000001</v>
      </c>
      <c r="CN82" s="36">
        <f t="shared" si="510"/>
        <v>1.3980555775000001</v>
      </c>
      <c r="CO82" s="36">
        <f t="shared" si="510"/>
        <v>1.3980555775000001</v>
      </c>
      <c r="CP82" s="36">
        <f t="shared" si="510"/>
        <v>1.3980555775000001</v>
      </c>
      <c r="CQ82" s="36">
        <f t="shared" si="510"/>
        <v>1.3980555775000001</v>
      </c>
      <c r="CR82" s="36">
        <f t="shared" si="510"/>
        <v>1.3980555775000001</v>
      </c>
      <c r="CS82" s="36">
        <f t="shared" si="510"/>
        <v>1.3980555775000001</v>
      </c>
      <c r="CT82" s="36">
        <f t="shared" si="510"/>
        <v>1.3980555775000001</v>
      </c>
      <c r="CU82" s="36">
        <f t="shared" si="510"/>
        <v>1.3980555775000001</v>
      </c>
      <c r="CV82" s="36">
        <f t="shared" si="510"/>
        <v>1.3980555775000001</v>
      </c>
      <c r="CW82" s="36">
        <f t="shared" si="510"/>
        <v>1.3980555775000001</v>
      </c>
      <c r="CX82" s="36">
        <f t="shared" si="510"/>
        <v>1.3980555775000001</v>
      </c>
      <c r="CY82" s="36">
        <f t="shared" si="510"/>
        <v>1.3980555775000001</v>
      </c>
      <c r="CZ82" s="36">
        <f t="shared" si="505"/>
        <v>1.3980555775000001</v>
      </c>
      <c r="DA82" s="36">
        <f t="shared" si="505"/>
        <v>1.3980555775000001</v>
      </c>
      <c r="DB82" s="36">
        <f t="shared" si="505"/>
        <v>1.3980555775000001</v>
      </c>
      <c r="DC82" s="36">
        <f t="shared" si="505"/>
        <v>1.3980555775000001</v>
      </c>
      <c r="DD82" s="36">
        <f t="shared" si="505"/>
        <v>1.3980555775000001</v>
      </c>
      <c r="DE82" s="36">
        <f t="shared" si="505"/>
        <v>1.3980555775000001</v>
      </c>
      <c r="DF82" s="36">
        <f t="shared" si="505"/>
        <v>1.3980555775000001</v>
      </c>
      <c r="DG82" s="36">
        <f t="shared" si="505"/>
        <v>1.3980555775000001</v>
      </c>
      <c r="DH82" s="36">
        <f t="shared" si="505"/>
        <v>1.3980555775000001</v>
      </c>
      <c r="DI82" s="36">
        <f t="shared" si="505"/>
        <v>1.3980555775000001</v>
      </c>
      <c r="DJ82" s="36">
        <f t="shared" si="505"/>
        <v>1.3980555775000001</v>
      </c>
      <c r="DK82" s="36">
        <f t="shared" si="505"/>
        <v>1.3980555775000001</v>
      </c>
      <c r="DL82" s="36">
        <f t="shared" si="505"/>
        <v>1.3980555775000001</v>
      </c>
      <c r="DM82" s="36">
        <f t="shared" si="505"/>
        <v>1.3980555775000001</v>
      </c>
      <c r="DN82" s="36">
        <f t="shared" si="505"/>
        <v>1.3980555775000001</v>
      </c>
      <c r="DO82" s="36">
        <f t="shared" si="505"/>
        <v>1.3980555775000001</v>
      </c>
      <c r="DP82" s="36">
        <f t="shared" si="506"/>
        <v>1.3980555775000001</v>
      </c>
      <c r="DQ82" s="36">
        <f t="shared" si="506"/>
        <v>1.3980555775000001</v>
      </c>
      <c r="DR82" s="36">
        <f t="shared" si="512"/>
        <v>9.0197134032258056E-2</v>
      </c>
      <c r="DS82" s="36">
        <f t="shared" si="512"/>
        <v>0</v>
      </c>
      <c r="DT82" s="36">
        <f t="shared" si="512"/>
        <v>0</v>
      </c>
      <c r="DU82" s="36">
        <f t="shared" si="512"/>
        <v>0</v>
      </c>
      <c r="DV82" s="36">
        <f t="shared" si="512"/>
        <v>0</v>
      </c>
      <c r="DW82" s="36">
        <f t="shared" si="512"/>
        <v>0</v>
      </c>
      <c r="DX82" s="36">
        <f t="shared" si="512"/>
        <v>0</v>
      </c>
      <c r="DY82" s="36">
        <f t="shared" si="512"/>
        <v>0</v>
      </c>
      <c r="DZ82" s="36">
        <f t="shared" si="512"/>
        <v>0</v>
      </c>
      <c r="EA82" s="36">
        <f t="shared" si="512"/>
        <v>0</v>
      </c>
      <c r="EB82" s="36">
        <f t="shared" si="512"/>
        <v>0</v>
      </c>
      <c r="EC82" s="36">
        <f t="shared" si="512"/>
        <v>0</v>
      </c>
      <c r="ED82" s="36">
        <f t="shared" si="512"/>
        <v>0</v>
      </c>
      <c r="EE82" s="36">
        <f t="shared" si="513"/>
        <v>0</v>
      </c>
      <c r="EF82" s="36">
        <f t="shared" si="513"/>
        <v>0</v>
      </c>
      <c r="EG82" s="36">
        <f t="shared" si="513"/>
        <v>0</v>
      </c>
      <c r="EH82" s="36">
        <f t="shared" si="513"/>
        <v>0</v>
      </c>
      <c r="EI82" s="36">
        <f t="shared" si="513"/>
        <v>0</v>
      </c>
      <c r="EJ82" s="36">
        <f t="shared" si="544"/>
        <v>0</v>
      </c>
      <c r="EK82" s="36">
        <f t="shared" si="544"/>
        <v>0</v>
      </c>
      <c r="EL82" s="36">
        <f t="shared" si="544"/>
        <v>0</v>
      </c>
      <c r="EM82" s="36">
        <f t="shared" si="544"/>
        <v>0</v>
      </c>
      <c r="EN82" s="36">
        <f t="shared" si="544"/>
        <v>0</v>
      </c>
      <c r="EO82" s="36">
        <f t="shared" si="544"/>
        <v>0</v>
      </c>
      <c r="EP82" s="36">
        <f t="shared" si="544"/>
        <v>0</v>
      </c>
      <c r="EQ82" s="36">
        <f t="shared" si="544"/>
        <v>0</v>
      </c>
      <c r="ER82" s="36">
        <f t="shared" si="544"/>
        <v>0</v>
      </c>
      <c r="ES82" s="36">
        <f t="shared" si="544"/>
        <v>0</v>
      </c>
      <c r="ET82" s="36">
        <f t="shared" si="544"/>
        <v>0</v>
      </c>
      <c r="EU82" s="36">
        <f t="shared" si="544"/>
        <v>0</v>
      </c>
      <c r="EV82" s="36">
        <f t="shared" si="544"/>
        <v>0</v>
      </c>
      <c r="EW82" s="36">
        <f t="shared" si="544"/>
        <v>0</v>
      </c>
      <c r="EX82" s="36">
        <f t="shared" si="544"/>
        <v>0</v>
      </c>
      <c r="EY82" s="36">
        <f t="shared" si="544"/>
        <v>0</v>
      </c>
      <c r="EZ82" s="36">
        <f t="shared" si="541"/>
        <v>0</v>
      </c>
      <c r="FA82" s="36">
        <f t="shared" si="541"/>
        <v>0</v>
      </c>
      <c r="FB82" s="36">
        <f t="shared" si="541"/>
        <v>0</v>
      </c>
      <c r="FC82" s="36">
        <f t="shared" si="541"/>
        <v>0</v>
      </c>
      <c r="FD82" s="36">
        <f t="shared" si="541"/>
        <v>0</v>
      </c>
      <c r="FE82" s="36">
        <f t="shared" si="541"/>
        <v>0</v>
      </c>
      <c r="FF82" s="36">
        <f t="shared" si="541"/>
        <v>0</v>
      </c>
      <c r="FG82" s="36">
        <f t="shared" si="541"/>
        <v>0</v>
      </c>
      <c r="FH82" s="36">
        <f t="shared" si="541"/>
        <v>0</v>
      </c>
      <c r="FI82" s="36">
        <f t="shared" si="541"/>
        <v>0</v>
      </c>
      <c r="FJ82" s="36">
        <f t="shared" si="542"/>
        <v>0</v>
      </c>
      <c r="FK82" s="36">
        <f t="shared" si="542"/>
        <v>0</v>
      </c>
      <c r="FL82" s="36">
        <f t="shared" si="542"/>
        <v>0</v>
      </c>
      <c r="FM82" s="36">
        <f t="shared" si="542"/>
        <v>0</v>
      </c>
      <c r="FN82" s="36">
        <f t="shared" si="542"/>
        <v>0</v>
      </c>
      <c r="FO82" s="36">
        <f t="shared" si="542"/>
        <v>0</v>
      </c>
      <c r="FP82" s="36">
        <f t="shared" si="542"/>
        <v>0</v>
      </c>
      <c r="FQ82" s="36">
        <f t="shared" si="542"/>
        <v>0</v>
      </c>
      <c r="FR82" s="36">
        <f t="shared" si="542"/>
        <v>0</v>
      </c>
      <c r="FS82" s="36">
        <f t="shared" si="542"/>
        <v>0</v>
      </c>
      <c r="FT82" s="36">
        <f t="shared" si="543"/>
        <v>0</v>
      </c>
      <c r="FU82" s="36">
        <f t="shared" si="543"/>
        <v>0</v>
      </c>
      <c r="FV82" s="36">
        <f t="shared" si="543"/>
        <v>0</v>
      </c>
      <c r="FW82" s="36">
        <f t="shared" si="543"/>
        <v>0</v>
      </c>
      <c r="FX82" s="36">
        <f t="shared" si="543"/>
        <v>0</v>
      </c>
      <c r="FY82" s="36">
        <f t="shared" si="543"/>
        <v>0</v>
      </c>
      <c r="FZ82" s="36">
        <f t="shared" si="543"/>
        <v>0</v>
      </c>
      <c r="GA82" s="36">
        <f t="shared" si="543"/>
        <v>0</v>
      </c>
      <c r="GB82" s="36">
        <f t="shared" si="501"/>
        <v>0</v>
      </c>
      <c r="GC82" s="36">
        <f t="shared" si="501"/>
        <v>0</v>
      </c>
      <c r="GD82" s="36">
        <f t="shared" si="501"/>
        <v>0</v>
      </c>
      <c r="GE82" s="36">
        <f t="shared" si="501"/>
        <v>0</v>
      </c>
      <c r="GF82" s="36">
        <f t="shared" si="501"/>
        <v>0</v>
      </c>
      <c r="GG82" s="36">
        <f t="shared" si="501"/>
        <v>0</v>
      </c>
      <c r="GH82" s="36">
        <f t="shared" si="501"/>
        <v>0</v>
      </c>
      <c r="GI82" s="36">
        <f t="shared" si="501"/>
        <v>0</v>
      </c>
      <c r="GJ82" s="36">
        <f t="shared" si="501"/>
        <v>0</v>
      </c>
      <c r="GL82" s="29" t="str">
        <f t="shared" si="350"/>
        <v>012/2010</v>
      </c>
      <c r="GM82" s="263">
        <f t="shared" si="507"/>
        <v>0.46601852583333336</v>
      </c>
      <c r="GN82" s="263">
        <f t="shared" si="507"/>
        <v>0.46601852583333336</v>
      </c>
      <c r="GO82" s="263">
        <f t="shared" si="507"/>
        <v>0.46601852583333336</v>
      </c>
      <c r="GP82" s="263">
        <f t="shared" si="507"/>
        <v>0.46601852583333336</v>
      </c>
      <c r="GQ82" s="263">
        <f t="shared" si="507"/>
        <v>0.46601852583333336</v>
      </c>
      <c r="GR82" s="263">
        <f t="shared" si="507"/>
        <v>0.46601852583333336</v>
      </c>
      <c r="GS82" s="263">
        <f t="shared" si="507"/>
        <v>0.46601852583333336</v>
      </c>
      <c r="GT82" s="263">
        <f t="shared" si="507"/>
        <v>0.46601852583333336</v>
      </c>
      <c r="GU82" s="263">
        <f t="shared" si="507"/>
        <v>0.46601852583333336</v>
      </c>
      <c r="GV82" s="263">
        <f t="shared" si="507"/>
        <v>0.46601852583333336</v>
      </c>
      <c r="GW82" s="263">
        <f t="shared" si="507"/>
        <v>0.46601852583333336</v>
      </c>
      <c r="GX82" s="263">
        <f t="shared" si="507"/>
        <v>0.46601852583333336</v>
      </c>
      <c r="GY82" s="471">
        <f t="shared" si="538"/>
        <v>0.46601852583333336</v>
      </c>
      <c r="GZ82" s="471">
        <f t="shared" si="538"/>
        <v>0.46601852583333336</v>
      </c>
      <c r="HA82" s="471">
        <f t="shared" si="538"/>
        <v>0.46601852583333336</v>
      </c>
      <c r="HB82" s="471">
        <f t="shared" si="538"/>
        <v>0.46601852583333336</v>
      </c>
      <c r="HC82" s="471">
        <f t="shared" si="538"/>
        <v>0.46601852583333336</v>
      </c>
      <c r="HD82" s="471">
        <f t="shared" si="538"/>
        <v>0.46601852583333336</v>
      </c>
      <c r="HE82" s="471">
        <f t="shared" si="538"/>
        <v>0.46601852583333336</v>
      </c>
      <c r="HF82" s="471">
        <f t="shared" si="538"/>
        <v>0.46601852583333336</v>
      </c>
      <c r="HG82" s="471">
        <f t="shared" si="538"/>
        <v>0.46601852583333336</v>
      </c>
      <c r="HH82" s="471">
        <f t="shared" si="538"/>
        <v>0.46601852583333336</v>
      </c>
      <c r="HI82" s="471">
        <f t="shared" si="538"/>
        <v>0.46601852583333336</v>
      </c>
      <c r="HJ82" s="471">
        <f t="shared" si="538"/>
        <v>0.46601852583333336</v>
      </c>
      <c r="HK82" s="471">
        <f t="shared" si="538"/>
        <v>0.46601852583333336</v>
      </c>
      <c r="HL82" s="471">
        <f t="shared" si="538"/>
        <v>0.46601852583333336</v>
      </c>
      <c r="HM82" s="471">
        <f t="shared" si="538"/>
        <v>0.46601852583333336</v>
      </c>
      <c r="HN82" s="471">
        <f t="shared" si="538"/>
        <v>0.46601852583333336</v>
      </c>
      <c r="HO82" s="471">
        <f t="shared" si="539"/>
        <v>0.46601852583333336</v>
      </c>
      <c r="HP82" s="471">
        <f t="shared" si="539"/>
        <v>0.46601852583333336</v>
      </c>
      <c r="HQ82" s="471">
        <f t="shared" si="539"/>
        <v>0.46601852583333336</v>
      </c>
      <c r="HR82" s="471">
        <f t="shared" si="539"/>
        <v>0.46601852583333336</v>
      </c>
      <c r="HS82" s="471">
        <f t="shared" si="539"/>
        <v>0.46601852583333336</v>
      </c>
      <c r="HT82" s="471">
        <f t="shared" si="539"/>
        <v>0.46601852583333336</v>
      </c>
      <c r="HU82" s="471">
        <f t="shared" si="539"/>
        <v>0.46601852583333336</v>
      </c>
      <c r="HV82" s="471">
        <f t="shared" si="539"/>
        <v>0.46601852583333336</v>
      </c>
      <c r="HW82" s="471">
        <f t="shared" si="539"/>
        <v>0.46601852583333336</v>
      </c>
      <c r="HX82" s="471">
        <f t="shared" si="539"/>
        <v>0.46601852583333336</v>
      </c>
      <c r="HY82" s="471">
        <f t="shared" si="539"/>
        <v>0.46601852583333336</v>
      </c>
      <c r="HZ82" s="471">
        <f t="shared" si="539"/>
        <v>0.46601852583333336</v>
      </c>
      <c r="IA82" s="471">
        <f t="shared" si="539"/>
        <v>0.46601852583333336</v>
      </c>
      <c r="IB82" s="471">
        <f t="shared" si="539"/>
        <v>0.46601852583333336</v>
      </c>
      <c r="IC82" s="471">
        <f t="shared" si="539"/>
        <v>0.46601852583333336</v>
      </c>
      <c r="ID82" s="471">
        <f t="shared" si="515"/>
        <v>0.46601852583333336</v>
      </c>
      <c r="IE82" s="471">
        <f t="shared" si="515"/>
        <v>0.46601852583333336</v>
      </c>
      <c r="IF82" s="471">
        <f t="shared" si="515"/>
        <v>0.46601852583333336</v>
      </c>
      <c r="IG82" s="471">
        <f t="shared" si="515"/>
        <v>0.46601852583333336</v>
      </c>
      <c r="IH82" s="471">
        <f t="shared" si="515"/>
        <v>0.46601852583333336</v>
      </c>
      <c r="II82" s="471">
        <f t="shared" si="515"/>
        <v>0.46601852583333336</v>
      </c>
      <c r="IJ82" s="471">
        <f t="shared" si="515"/>
        <v>0.46601852583333336</v>
      </c>
      <c r="IK82" s="471">
        <f t="shared" si="515"/>
        <v>0.46601852583333336</v>
      </c>
      <c r="IL82" s="471">
        <f t="shared" si="515"/>
        <v>0.46601852583333336</v>
      </c>
      <c r="IM82" s="471">
        <f t="shared" si="515"/>
        <v>0.46601852583333336</v>
      </c>
      <c r="IN82" s="471">
        <f t="shared" si="515"/>
        <v>0.46601852583333336</v>
      </c>
      <c r="IO82" s="471">
        <f t="shared" si="515"/>
        <v>0.46601852583333336</v>
      </c>
      <c r="IP82" s="471">
        <f t="shared" si="515"/>
        <v>0.46601852583333336</v>
      </c>
      <c r="IQ82" s="471">
        <f t="shared" si="515"/>
        <v>0.46601852583333336</v>
      </c>
      <c r="IR82" s="471">
        <f t="shared" si="515"/>
        <v>0.46601852583333336</v>
      </c>
      <c r="IS82" s="471">
        <f t="shared" si="515"/>
        <v>0.46601852583333336</v>
      </c>
      <c r="IT82" s="471">
        <f t="shared" si="516"/>
        <v>0.46601852583333336</v>
      </c>
      <c r="IU82" s="471">
        <f t="shared" si="516"/>
        <v>0.46601852583333336</v>
      </c>
      <c r="IV82" s="471">
        <f t="shared" si="516"/>
        <v>0.46601852583333336</v>
      </c>
      <c r="IW82" s="471">
        <f t="shared" si="516"/>
        <v>0.46601852583333336</v>
      </c>
      <c r="IX82" s="471">
        <f t="shared" si="516"/>
        <v>0.46601852583333336</v>
      </c>
      <c r="IY82" s="471">
        <f t="shared" si="516"/>
        <v>0.46601852583333336</v>
      </c>
      <c r="IZ82" s="471">
        <f t="shared" si="516"/>
        <v>0.46601852583333336</v>
      </c>
      <c r="JA82" s="471">
        <f t="shared" si="516"/>
        <v>0.46601852583333336</v>
      </c>
      <c r="JB82" s="471">
        <f t="shared" si="516"/>
        <v>0.46601852583333336</v>
      </c>
      <c r="JC82" s="471">
        <f t="shared" si="516"/>
        <v>0.46601852583333336</v>
      </c>
      <c r="JD82" s="471">
        <f t="shared" si="516"/>
        <v>0.46601852583333336</v>
      </c>
      <c r="JE82" s="471">
        <f t="shared" si="516"/>
        <v>0.46601852583333336</v>
      </c>
      <c r="JF82" s="471">
        <f t="shared" si="516"/>
        <v>0.46601852583333336</v>
      </c>
      <c r="JG82" s="471">
        <f t="shared" si="516"/>
        <v>0.46601852583333336</v>
      </c>
      <c r="JH82" s="471">
        <f t="shared" si="516"/>
        <v>0.46601852583333336</v>
      </c>
      <c r="JI82" s="471">
        <f t="shared" si="516"/>
        <v>0.46601852583333336</v>
      </c>
      <c r="JJ82" s="471">
        <f t="shared" si="517"/>
        <v>0.46601852583333336</v>
      </c>
      <c r="JK82" s="471">
        <f t="shared" si="517"/>
        <v>0.46601852583333336</v>
      </c>
      <c r="JL82" s="471">
        <f t="shared" si="517"/>
        <v>0.46601852583333336</v>
      </c>
      <c r="JM82" s="471">
        <f t="shared" si="517"/>
        <v>0.46601852583333336</v>
      </c>
      <c r="JN82" s="471">
        <f t="shared" si="517"/>
        <v>0.46601852583333336</v>
      </c>
      <c r="JO82" s="471">
        <f t="shared" si="517"/>
        <v>0.46601852583333336</v>
      </c>
      <c r="JP82" s="471">
        <f t="shared" si="517"/>
        <v>0.46601852583333336</v>
      </c>
      <c r="JQ82" s="471">
        <f t="shared" si="517"/>
        <v>0.46601852583333336</v>
      </c>
      <c r="JR82" s="471">
        <f t="shared" si="517"/>
        <v>0.46601852583333336</v>
      </c>
      <c r="JS82" s="471">
        <f t="shared" si="517"/>
        <v>0.46601852583333336</v>
      </c>
      <c r="JT82" s="471">
        <f t="shared" si="517"/>
        <v>0.46601852583333336</v>
      </c>
      <c r="JU82" s="471">
        <f t="shared" si="517"/>
        <v>0.46601852583333336</v>
      </c>
      <c r="JV82" s="471">
        <f t="shared" si="517"/>
        <v>0.46601852583333336</v>
      </c>
      <c r="JW82" s="471">
        <f t="shared" si="517"/>
        <v>0.46601852583333336</v>
      </c>
      <c r="JX82" s="471">
        <f t="shared" si="517"/>
        <v>0.46601852583333336</v>
      </c>
      <c r="JY82" s="471">
        <f t="shared" si="517"/>
        <v>0.46601852583333336</v>
      </c>
      <c r="JZ82" s="471">
        <f t="shared" si="518"/>
        <v>0.46601852583333336</v>
      </c>
      <c r="KA82" s="471">
        <f t="shared" si="518"/>
        <v>0.46601852583333336</v>
      </c>
      <c r="KB82" s="471">
        <f t="shared" si="518"/>
        <v>0.46601852583333336</v>
      </c>
      <c r="KC82" s="471">
        <f t="shared" si="518"/>
        <v>0.46601852583333336</v>
      </c>
      <c r="KD82" s="471">
        <f t="shared" si="518"/>
        <v>0.46601852583333336</v>
      </c>
      <c r="KE82" s="471">
        <f t="shared" si="518"/>
        <v>0.46601852583333336</v>
      </c>
      <c r="KF82" s="471">
        <f t="shared" si="518"/>
        <v>0.46601852583333336</v>
      </c>
      <c r="KG82" s="471">
        <f t="shared" si="518"/>
        <v>0.46601852583333336</v>
      </c>
      <c r="KH82" s="471">
        <f t="shared" si="518"/>
        <v>0.46601852583333336</v>
      </c>
      <c r="KI82" s="471">
        <f t="shared" si="518"/>
        <v>0.46601852583333336</v>
      </c>
      <c r="KJ82" s="471">
        <f t="shared" si="518"/>
        <v>0.46601852583333336</v>
      </c>
      <c r="KK82" s="471">
        <f t="shared" si="518"/>
        <v>0.46601852583333336</v>
      </c>
      <c r="KL82" s="471">
        <f t="shared" si="518"/>
        <v>0.46601852583333336</v>
      </c>
      <c r="KM82" s="471">
        <f t="shared" si="518"/>
        <v>0.46601852583333336</v>
      </c>
      <c r="KN82" s="471">
        <f t="shared" si="518"/>
        <v>0.46601852583333336</v>
      </c>
      <c r="KO82" s="471">
        <f t="shared" si="518"/>
        <v>0.46601852583333336</v>
      </c>
      <c r="KP82" s="471">
        <f t="shared" si="519"/>
        <v>0.46601852583333336</v>
      </c>
      <c r="KQ82" s="471">
        <f t="shared" si="519"/>
        <v>0.46601852583333336</v>
      </c>
      <c r="KR82" s="471">
        <f t="shared" si="519"/>
        <v>0.46601852583333336</v>
      </c>
      <c r="KS82" s="471">
        <f t="shared" si="519"/>
        <v>0.46601852583333336</v>
      </c>
      <c r="KT82" s="471">
        <f t="shared" si="519"/>
        <v>0.46601852583333336</v>
      </c>
      <c r="KU82" s="471">
        <f t="shared" si="519"/>
        <v>0.46601852583333336</v>
      </c>
      <c r="KV82" s="471">
        <f t="shared" si="519"/>
        <v>0.46601852583333336</v>
      </c>
      <c r="KW82" s="471">
        <f t="shared" si="519"/>
        <v>0.46601852583333336</v>
      </c>
      <c r="KX82" s="471">
        <f t="shared" si="519"/>
        <v>0.46601852583333336</v>
      </c>
      <c r="KY82" s="471">
        <f t="shared" si="519"/>
        <v>0.46601852583333336</v>
      </c>
      <c r="KZ82" s="471">
        <f t="shared" si="519"/>
        <v>0.46601852583333336</v>
      </c>
      <c r="LA82" s="471">
        <f t="shared" si="519"/>
        <v>0.46601852583333336</v>
      </c>
      <c r="LB82" s="471">
        <f t="shared" si="519"/>
        <v>0.46601852583333336</v>
      </c>
      <c r="LC82" s="471">
        <f t="shared" si="519"/>
        <v>0.46601852583333336</v>
      </c>
      <c r="LD82" s="471">
        <f t="shared" si="519"/>
        <v>0.46601852583333336</v>
      </c>
      <c r="LE82" s="471">
        <f t="shared" si="519"/>
        <v>0.46601852583333336</v>
      </c>
      <c r="LF82" s="471">
        <f t="shared" si="520"/>
        <v>0.46601852583333336</v>
      </c>
      <c r="LG82" s="471">
        <f t="shared" si="520"/>
        <v>0.46601852583333336</v>
      </c>
      <c r="LH82" s="471">
        <f t="shared" si="520"/>
        <v>0.46601852583333336</v>
      </c>
      <c r="LI82" s="471">
        <f t="shared" si="520"/>
        <v>0.46601852583333336</v>
      </c>
      <c r="LJ82" s="471">
        <f t="shared" si="520"/>
        <v>0.46601852583333336</v>
      </c>
      <c r="LK82" s="471">
        <f t="shared" si="520"/>
        <v>0.46601852583333336</v>
      </c>
      <c r="LL82" s="471">
        <f t="shared" si="520"/>
        <v>0.46601852583333336</v>
      </c>
      <c r="LM82" s="471">
        <f t="shared" si="520"/>
        <v>0.46601852583333336</v>
      </c>
      <c r="LN82" s="471">
        <f t="shared" si="520"/>
        <v>0.46601852583333336</v>
      </c>
      <c r="LO82" s="471">
        <f t="shared" si="520"/>
        <v>0.46601852583333336</v>
      </c>
      <c r="LP82" s="471">
        <f t="shared" si="520"/>
        <v>0.46601852583333336</v>
      </c>
      <c r="LQ82" s="471">
        <f t="shared" si="520"/>
        <v>0.46601852583333336</v>
      </c>
      <c r="LR82" s="471">
        <f t="shared" si="520"/>
        <v>0.46601852583333336</v>
      </c>
      <c r="LS82" s="471">
        <f t="shared" si="520"/>
        <v>0.46601852583333336</v>
      </c>
      <c r="LT82" s="471">
        <f t="shared" si="520"/>
        <v>0.46601852583333336</v>
      </c>
      <c r="LU82" s="471">
        <f t="shared" si="520"/>
        <v>0.46601852583333336</v>
      </c>
      <c r="LV82" s="471">
        <f t="shared" si="521"/>
        <v>0.46601852583333336</v>
      </c>
      <c r="LW82" s="471">
        <f t="shared" si="521"/>
        <v>0.46601852583333336</v>
      </c>
      <c r="LX82" s="471">
        <f t="shared" si="521"/>
        <v>0.46601852583333336</v>
      </c>
      <c r="LY82" s="471">
        <f t="shared" si="521"/>
        <v>0.46601852583333336</v>
      </c>
      <c r="LZ82" s="471">
        <f t="shared" si="521"/>
        <v>0.46601852583333336</v>
      </c>
      <c r="MA82" s="471">
        <f t="shared" si="521"/>
        <v>0.46601852583333336</v>
      </c>
      <c r="MB82" s="471">
        <f t="shared" si="521"/>
        <v>0.46601852583333336</v>
      </c>
      <c r="MC82" s="471">
        <f t="shared" si="521"/>
        <v>0.46601852583333336</v>
      </c>
      <c r="MD82" s="471">
        <f t="shared" si="521"/>
        <v>0.46601852583333336</v>
      </c>
      <c r="ME82" s="471">
        <f t="shared" si="521"/>
        <v>0.46601852583333336</v>
      </c>
      <c r="MF82" s="471">
        <f t="shared" si="521"/>
        <v>0.46601852583333336</v>
      </c>
      <c r="MG82" s="471">
        <f t="shared" si="521"/>
        <v>0.46601852583333336</v>
      </c>
      <c r="MH82" s="471">
        <f t="shared" si="521"/>
        <v>0.46601852583333336</v>
      </c>
      <c r="MI82" s="471">
        <f t="shared" si="521"/>
        <v>0.46601852583333336</v>
      </c>
      <c r="MJ82" s="471">
        <f t="shared" si="521"/>
        <v>0.46601852583333336</v>
      </c>
      <c r="MK82" s="471">
        <f t="shared" si="521"/>
        <v>0.46601852583333336</v>
      </c>
      <c r="ML82" s="471">
        <f t="shared" si="522"/>
        <v>0.46601852583333336</v>
      </c>
      <c r="MM82" s="471">
        <f t="shared" si="522"/>
        <v>0.46601852583333336</v>
      </c>
      <c r="MN82" s="471">
        <f t="shared" si="522"/>
        <v>0.46601852583333336</v>
      </c>
      <c r="MO82" s="471">
        <f t="shared" si="522"/>
        <v>0.46601852583333336</v>
      </c>
      <c r="MP82" s="471">
        <f t="shared" si="522"/>
        <v>0.46601852583333336</v>
      </c>
      <c r="MQ82" s="471">
        <f t="shared" si="522"/>
        <v>0.46601852583333336</v>
      </c>
      <c r="MR82" s="471">
        <f t="shared" si="522"/>
        <v>0.46601852583333336</v>
      </c>
      <c r="MS82" s="471">
        <f t="shared" si="522"/>
        <v>0.46601852583333336</v>
      </c>
      <c r="MT82" s="471">
        <f t="shared" si="522"/>
        <v>0.46601852583333336</v>
      </c>
      <c r="MU82" s="471">
        <f t="shared" si="522"/>
        <v>0.46601852583333336</v>
      </c>
      <c r="MV82" s="471">
        <f t="shared" si="522"/>
        <v>0.46601852583333336</v>
      </c>
      <c r="MW82" s="471">
        <f t="shared" si="522"/>
        <v>0.46601852583333336</v>
      </c>
      <c r="MX82" s="471">
        <f t="shared" si="522"/>
        <v>0.46601852583333336</v>
      </c>
      <c r="MY82" s="471">
        <f t="shared" si="522"/>
        <v>0.46601852583333336</v>
      </c>
      <c r="MZ82" s="471">
        <f t="shared" si="522"/>
        <v>0.46601852583333336</v>
      </c>
      <c r="NA82" s="471">
        <f t="shared" si="522"/>
        <v>0.46601852583333336</v>
      </c>
      <c r="NB82" s="471">
        <f t="shared" si="523"/>
        <v>0.46601852583333336</v>
      </c>
      <c r="NC82" s="471">
        <f t="shared" si="523"/>
        <v>0.46601852583333336</v>
      </c>
      <c r="ND82" s="471">
        <f t="shared" si="523"/>
        <v>0.46601852583333336</v>
      </c>
      <c r="NE82" s="471">
        <f t="shared" si="523"/>
        <v>0.46601852583333336</v>
      </c>
      <c r="NF82" s="471">
        <f t="shared" si="523"/>
        <v>0.46601852583333336</v>
      </c>
      <c r="NG82" s="471">
        <f t="shared" si="523"/>
        <v>0.46601852583333336</v>
      </c>
      <c r="NH82" s="471">
        <f t="shared" si="523"/>
        <v>0.46601852583333336</v>
      </c>
      <c r="NI82" s="471">
        <f t="shared" si="523"/>
        <v>0.46601852583333336</v>
      </c>
      <c r="NJ82" s="471">
        <f t="shared" si="523"/>
        <v>0.46601852583333336</v>
      </c>
      <c r="NK82" s="471">
        <f t="shared" si="523"/>
        <v>0.46601852583333336</v>
      </c>
      <c r="NL82" s="471">
        <f t="shared" si="523"/>
        <v>0.46601852583333336</v>
      </c>
      <c r="NM82" s="471">
        <f t="shared" si="523"/>
        <v>0.46601852583333336</v>
      </c>
      <c r="NN82" s="471">
        <f t="shared" si="523"/>
        <v>0.46601852583333336</v>
      </c>
      <c r="NO82" s="471">
        <f t="shared" si="523"/>
        <v>0.46601852583333336</v>
      </c>
      <c r="NP82" s="471">
        <f t="shared" si="523"/>
        <v>0.46601852583333336</v>
      </c>
      <c r="NQ82" s="471">
        <f t="shared" si="523"/>
        <v>0.46601852583333336</v>
      </c>
      <c r="NR82" s="471">
        <f t="shared" si="524"/>
        <v>0.46601852583333336</v>
      </c>
      <c r="NS82" s="471">
        <f t="shared" si="524"/>
        <v>0.46601852583333336</v>
      </c>
      <c r="NT82" s="471">
        <f t="shared" si="524"/>
        <v>0.46601852583333336</v>
      </c>
      <c r="NU82" s="471">
        <f t="shared" si="524"/>
        <v>0.46601852583333336</v>
      </c>
      <c r="NV82" s="471">
        <f t="shared" si="524"/>
        <v>0.46601852583333336</v>
      </c>
      <c r="NW82" s="471">
        <f t="shared" si="524"/>
        <v>0.46601852583333336</v>
      </c>
      <c r="NX82" s="471">
        <f t="shared" si="524"/>
        <v>0.46601852583333336</v>
      </c>
      <c r="NY82" s="471">
        <f t="shared" si="524"/>
        <v>0.46601852583333336</v>
      </c>
      <c r="NZ82" s="471">
        <f t="shared" si="524"/>
        <v>9.0197134032258056E-2</v>
      </c>
      <c r="OA82" s="471">
        <f t="shared" si="524"/>
        <v>0</v>
      </c>
      <c r="OB82" s="471">
        <f t="shared" si="524"/>
        <v>0</v>
      </c>
      <c r="OC82" s="471">
        <f t="shared" si="524"/>
        <v>0</v>
      </c>
      <c r="OD82" s="471">
        <f t="shared" si="524"/>
        <v>0</v>
      </c>
      <c r="OE82" s="471">
        <f t="shared" si="524"/>
        <v>0</v>
      </c>
      <c r="OF82" s="471">
        <f t="shared" si="524"/>
        <v>0</v>
      </c>
      <c r="OG82" s="471">
        <f t="shared" si="524"/>
        <v>0</v>
      </c>
      <c r="OH82" s="471">
        <f t="shared" si="525"/>
        <v>0</v>
      </c>
      <c r="OI82" s="471">
        <f t="shared" si="525"/>
        <v>0</v>
      </c>
      <c r="OJ82" s="471">
        <f t="shared" si="525"/>
        <v>0</v>
      </c>
      <c r="OK82" s="471">
        <f t="shared" si="525"/>
        <v>0</v>
      </c>
      <c r="OL82" s="471">
        <f t="shared" si="525"/>
        <v>0</v>
      </c>
      <c r="OM82" s="471">
        <f t="shared" si="525"/>
        <v>0</v>
      </c>
      <c r="ON82" s="471">
        <f t="shared" si="525"/>
        <v>0</v>
      </c>
      <c r="OO82" s="471">
        <f t="shared" si="525"/>
        <v>0</v>
      </c>
      <c r="OP82" s="471">
        <f t="shared" si="525"/>
        <v>0</v>
      </c>
      <c r="OQ82" s="471">
        <f t="shared" si="525"/>
        <v>0</v>
      </c>
      <c r="OR82" s="471">
        <f t="shared" si="525"/>
        <v>0</v>
      </c>
      <c r="OS82" s="471">
        <f t="shared" si="525"/>
        <v>0</v>
      </c>
      <c r="OT82" s="471">
        <f t="shared" si="525"/>
        <v>0</v>
      </c>
      <c r="OU82" s="471">
        <f t="shared" si="525"/>
        <v>0</v>
      </c>
      <c r="OV82" s="471">
        <f t="shared" si="525"/>
        <v>0</v>
      </c>
      <c r="OW82" s="471">
        <f t="shared" si="525"/>
        <v>0</v>
      </c>
      <c r="OX82" s="471">
        <f t="shared" si="526"/>
        <v>0</v>
      </c>
      <c r="OY82" s="471">
        <f t="shared" si="526"/>
        <v>0</v>
      </c>
      <c r="OZ82" s="471">
        <f t="shared" si="526"/>
        <v>0</v>
      </c>
      <c r="PA82" s="471">
        <f t="shared" si="526"/>
        <v>0</v>
      </c>
      <c r="PB82" s="471">
        <f t="shared" si="526"/>
        <v>0</v>
      </c>
      <c r="PC82" s="471">
        <f t="shared" si="526"/>
        <v>0</v>
      </c>
      <c r="PD82" s="471">
        <f t="shared" si="526"/>
        <v>0</v>
      </c>
      <c r="PE82" s="471">
        <f t="shared" si="526"/>
        <v>0</v>
      </c>
      <c r="PF82" s="471">
        <f t="shared" si="526"/>
        <v>0</v>
      </c>
      <c r="PG82" s="471">
        <f t="shared" si="526"/>
        <v>0</v>
      </c>
      <c r="PH82" s="471">
        <f t="shared" si="526"/>
        <v>0</v>
      </c>
      <c r="PI82" s="471">
        <f t="shared" si="526"/>
        <v>0</v>
      </c>
      <c r="PJ82" s="471">
        <f t="shared" si="526"/>
        <v>0</v>
      </c>
      <c r="PK82" s="471">
        <f t="shared" si="526"/>
        <v>0</v>
      </c>
      <c r="PL82" s="471">
        <f t="shared" si="526"/>
        <v>0</v>
      </c>
      <c r="PM82" s="471">
        <f t="shared" si="526"/>
        <v>0</v>
      </c>
      <c r="PN82" s="471">
        <f t="shared" si="527"/>
        <v>0</v>
      </c>
      <c r="PO82" s="471">
        <f t="shared" si="527"/>
        <v>0</v>
      </c>
      <c r="PP82" s="471">
        <f t="shared" si="527"/>
        <v>0</v>
      </c>
      <c r="PQ82" s="471">
        <f t="shared" si="527"/>
        <v>0</v>
      </c>
      <c r="PR82" s="471">
        <f t="shared" si="527"/>
        <v>0</v>
      </c>
      <c r="PS82" s="471">
        <f t="shared" si="527"/>
        <v>0</v>
      </c>
      <c r="PT82" s="471">
        <f t="shared" si="527"/>
        <v>0</v>
      </c>
      <c r="PU82" s="471">
        <f t="shared" si="527"/>
        <v>0</v>
      </c>
      <c r="PV82" s="471">
        <f t="shared" si="527"/>
        <v>0</v>
      </c>
      <c r="PW82" s="471">
        <f t="shared" si="527"/>
        <v>0</v>
      </c>
      <c r="PX82" s="471">
        <f t="shared" si="527"/>
        <v>0</v>
      </c>
      <c r="PY82" s="471">
        <f t="shared" si="527"/>
        <v>0</v>
      </c>
      <c r="PZ82" s="471">
        <f t="shared" si="527"/>
        <v>0</v>
      </c>
      <c r="QA82" s="471">
        <f t="shared" si="527"/>
        <v>0</v>
      </c>
      <c r="QB82" s="471">
        <f t="shared" si="527"/>
        <v>0</v>
      </c>
      <c r="QC82" s="471">
        <f t="shared" si="527"/>
        <v>0</v>
      </c>
      <c r="QD82" s="471">
        <f t="shared" si="528"/>
        <v>0</v>
      </c>
      <c r="QE82" s="471">
        <f t="shared" si="528"/>
        <v>0</v>
      </c>
      <c r="QF82" s="471">
        <f t="shared" si="528"/>
        <v>0</v>
      </c>
      <c r="QG82" s="471">
        <f t="shared" si="528"/>
        <v>0</v>
      </c>
      <c r="QH82" s="471">
        <f t="shared" si="528"/>
        <v>0</v>
      </c>
      <c r="QI82" s="471">
        <f t="shared" si="528"/>
        <v>0</v>
      </c>
      <c r="QJ82" s="471">
        <f t="shared" si="528"/>
        <v>0</v>
      </c>
      <c r="QK82" s="471">
        <f t="shared" si="528"/>
        <v>0</v>
      </c>
      <c r="QL82" s="471">
        <f t="shared" si="528"/>
        <v>0</v>
      </c>
      <c r="QM82" s="471">
        <f t="shared" si="528"/>
        <v>0</v>
      </c>
      <c r="QN82" s="471">
        <f t="shared" si="528"/>
        <v>0</v>
      </c>
      <c r="QO82" s="471">
        <f t="shared" si="528"/>
        <v>0</v>
      </c>
      <c r="QP82" s="471">
        <f t="shared" si="528"/>
        <v>0</v>
      </c>
      <c r="QQ82" s="471">
        <f t="shared" si="528"/>
        <v>0</v>
      </c>
      <c r="QR82" s="471">
        <f t="shared" si="528"/>
        <v>0</v>
      </c>
      <c r="QS82" s="471">
        <f t="shared" si="528"/>
        <v>0</v>
      </c>
      <c r="QT82" s="471">
        <f t="shared" si="529"/>
        <v>0</v>
      </c>
      <c r="QU82" s="471">
        <f t="shared" si="529"/>
        <v>0</v>
      </c>
      <c r="QV82" s="471">
        <f t="shared" si="529"/>
        <v>0</v>
      </c>
      <c r="QW82" s="471">
        <f t="shared" si="529"/>
        <v>0</v>
      </c>
      <c r="QX82" s="471">
        <f t="shared" si="529"/>
        <v>0</v>
      </c>
      <c r="QY82" s="471">
        <f t="shared" si="529"/>
        <v>0</v>
      </c>
      <c r="QZ82" s="471">
        <f t="shared" si="529"/>
        <v>0</v>
      </c>
      <c r="RA82" s="471">
        <f t="shared" si="529"/>
        <v>0</v>
      </c>
      <c r="RB82" s="471">
        <f t="shared" si="529"/>
        <v>0</v>
      </c>
      <c r="RC82" s="471">
        <f t="shared" si="529"/>
        <v>0</v>
      </c>
      <c r="RD82" s="471">
        <f t="shared" si="529"/>
        <v>0</v>
      </c>
      <c r="RE82" s="471">
        <f t="shared" si="529"/>
        <v>0</v>
      </c>
      <c r="RF82" s="471">
        <f t="shared" si="529"/>
        <v>0</v>
      </c>
      <c r="RG82" s="471">
        <f t="shared" si="529"/>
        <v>0</v>
      </c>
      <c r="RH82" s="471">
        <f t="shared" si="529"/>
        <v>0</v>
      </c>
      <c r="RI82" s="471">
        <f t="shared" si="529"/>
        <v>0</v>
      </c>
      <c r="RJ82" s="471">
        <f t="shared" si="530"/>
        <v>0</v>
      </c>
      <c r="RK82" s="471">
        <f t="shared" si="530"/>
        <v>0</v>
      </c>
      <c r="RL82" s="471">
        <f t="shared" si="530"/>
        <v>0</v>
      </c>
      <c r="RM82" s="471">
        <f t="shared" si="530"/>
        <v>0</v>
      </c>
      <c r="RN82" s="471">
        <f t="shared" si="530"/>
        <v>0</v>
      </c>
      <c r="RO82" s="471">
        <f t="shared" si="530"/>
        <v>0</v>
      </c>
      <c r="RP82" s="471">
        <f t="shared" si="530"/>
        <v>0</v>
      </c>
      <c r="RQ82" s="471">
        <f t="shared" si="530"/>
        <v>0</v>
      </c>
      <c r="RR82" s="471">
        <f t="shared" si="530"/>
        <v>0</v>
      </c>
      <c r="RS82" s="471">
        <f t="shared" si="530"/>
        <v>0</v>
      </c>
      <c r="RT82" s="471">
        <f t="shared" si="530"/>
        <v>0</v>
      </c>
      <c r="RU82" s="471">
        <f t="shared" si="530"/>
        <v>0</v>
      </c>
      <c r="RV82" s="471">
        <f t="shared" si="530"/>
        <v>0</v>
      </c>
      <c r="RW82" s="471">
        <f t="shared" si="530"/>
        <v>0</v>
      </c>
      <c r="RX82" s="471">
        <f t="shared" si="530"/>
        <v>0</v>
      </c>
      <c r="RY82" s="471">
        <f t="shared" si="530"/>
        <v>0</v>
      </c>
      <c r="RZ82" s="471">
        <f t="shared" si="531"/>
        <v>0</v>
      </c>
      <c r="SA82" s="471">
        <f t="shared" si="531"/>
        <v>0</v>
      </c>
      <c r="SB82" s="471">
        <f t="shared" si="531"/>
        <v>0</v>
      </c>
      <c r="SC82" s="471">
        <f t="shared" si="531"/>
        <v>0</v>
      </c>
      <c r="SD82" s="471">
        <f t="shared" si="531"/>
        <v>0</v>
      </c>
      <c r="SE82" s="471">
        <f t="shared" si="531"/>
        <v>0</v>
      </c>
      <c r="SF82" s="471">
        <f t="shared" si="531"/>
        <v>0</v>
      </c>
      <c r="SG82" s="471">
        <f t="shared" si="531"/>
        <v>0</v>
      </c>
      <c r="SH82" s="471">
        <f t="shared" si="531"/>
        <v>0</v>
      </c>
      <c r="SI82" s="471">
        <f t="shared" si="531"/>
        <v>0</v>
      </c>
      <c r="SJ82" s="471">
        <f t="shared" si="531"/>
        <v>0</v>
      </c>
      <c r="SK82" s="471">
        <f t="shared" si="531"/>
        <v>0</v>
      </c>
      <c r="SL82" s="471">
        <f t="shared" si="531"/>
        <v>0</v>
      </c>
      <c r="SM82" s="471">
        <f t="shared" si="531"/>
        <v>0</v>
      </c>
      <c r="SN82" s="471">
        <f t="shared" si="531"/>
        <v>0</v>
      </c>
      <c r="SO82" s="471">
        <f t="shared" si="531"/>
        <v>0</v>
      </c>
      <c r="SP82" s="471">
        <f t="shared" si="532"/>
        <v>0</v>
      </c>
      <c r="SQ82" s="471">
        <f t="shared" si="532"/>
        <v>0</v>
      </c>
      <c r="SR82" s="471">
        <f t="shared" si="532"/>
        <v>0</v>
      </c>
      <c r="SS82" s="471">
        <f t="shared" si="532"/>
        <v>0</v>
      </c>
      <c r="ST82" s="471">
        <f t="shared" si="532"/>
        <v>0</v>
      </c>
      <c r="SU82" s="471">
        <f t="shared" si="532"/>
        <v>0</v>
      </c>
      <c r="SV82" s="471">
        <f t="shared" si="532"/>
        <v>0</v>
      </c>
      <c r="SW82" s="471">
        <f t="shared" si="532"/>
        <v>0</v>
      </c>
      <c r="SX82" s="471">
        <f t="shared" si="532"/>
        <v>0</v>
      </c>
      <c r="SY82" s="471">
        <f t="shared" si="532"/>
        <v>0</v>
      </c>
      <c r="SZ82" s="471">
        <f t="shared" si="532"/>
        <v>0</v>
      </c>
      <c r="TA82" s="471">
        <f t="shared" si="532"/>
        <v>0</v>
      </c>
      <c r="TB82" s="471">
        <f t="shared" si="532"/>
        <v>0</v>
      </c>
      <c r="TC82" s="471">
        <f t="shared" si="532"/>
        <v>0</v>
      </c>
      <c r="TD82" s="471">
        <f t="shared" si="532"/>
        <v>0</v>
      </c>
      <c r="TE82" s="471">
        <f t="shared" si="532"/>
        <v>0</v>
      </c>
      <c r="TF82" s="471">
        <f t="shared" si="533"/>
        <v>0</v>
      </c>
      <c r="TG82" s="471">
        <f t="shared" si="533"/>
        <v>0</v>
      </c>
      <c r="TH82" s="471">
        <f t="shared" si="533"/>
        <v>0</v>
      </c>
      <c r="TI82" s="471">
        <f t="shared" si="533"/>
        <v>0</v>
      </c>
      <c r="TJ82" s="471">
        <f t="shared" si="533"/>
        <v>0</v>
      </c>
      <c r="TK82" s="471">
        <f t="shared" si="533"/>
        <v>0</v>
      </c>
      <c r="TL82" s="471">
        <f t="shared" si="533"/>
        <v>0</v>
      </c>
      <c r="TM82" s="471">
        <f t="shared" si="533"/>
        <v>0</v>
      </c>
      <c r="TN82" s="471">
        <f t="shared" si="533"/>
        <v>0</v>
      </c>
      <c r="TO82" s="471">
        <f t="shared" si="533"/>
        <v>0</v>
      </c>
      <c r="TP82" s="471">
        <f t="shared" si="533"/>
        <v>0</v>
      </c>
      <c r="TQ82" s="471">
        <f t="shared" si="533"/>
        <v>0</v>
      </c>
      <c r="TR82" s="471">
        <f t="shared" si="533"/>
        <v>0</v>
      </c>
      <c r="TS82" s="471">
        <f t="shared" si="533"/>
        <v>0</v>
      </c>
      <c r="TT82" s="471">
        <f t="shared" si="533"/>
        <v>0</v>
      </c>
      <c r="TU82" s="471">
        <f t="shared" si="533"/>
        <v>0</v>
      </c>
      <c r="TV82" s="471">
        <f t="shared" si="534"/>
        <v>0</v>
      </c>
      <c r="TW82" s="471">
        <f t="shared" si="534"/>
        <v>0</v>
      </c>
      <c r="TX82" s="471">
        <f t="shared" si="534"/>
        <v>0</v>
      </c>
      <c r="TY82" s="471">
        <f t="shared" si="534"/>
        <v>0</v>
      </c>
      <c r="TZ82" s="471">
        <f t="shared" si="534"/>
        <v>0</v>
      </c>
      <c r="UA82" s="471">
        <f t="shared" si="534"/>
        <v>0</v>
      </c>
      <c r="UB82" s="471">
        <f t="shared" si="534"/>
        <v>0</v>
      </c>
      <c r="UC82" s="471">
        <f t="shared" si="534"/>
        <v>0</v>
      </c>
      <c r="UD82" s="471">
        <f t="shared" si="534"/>
        <v>0</v>
      </c>
      <c r="UE82" s="471">
        <f t="shared" si="534"/>
        <v>0</v>
      </c>
      <c r="UF82" s="471">
        <f t="shared" si="534"/>
        <v>0</v>
      </c>
      <c r="UG82" s="471">
        <f t="shared" si="534"/>
        <v>0</v>
      </c>
      <c r="UH82" s="471">
        <f t="shared" si="534"/>
        <v>0</v>
      </c>
      <c r="UI82" s="471">
        <f t="shared" si="534"/>
        <v>0</v>
      </c>
      <c r="UJ82" s="471">
        <f t="shared" si="534"/>
        <v>0</v>
      </c>
      <c r="UK82" s="471">
        <f t="shared" si="534"/>
        <v>0</v>
      </c>
      <c r="UL82" s="471">
        <f t="shared" si="535"/>
        <v>0</v>
      </c>
      <c r="UM82" s="471">
        <f t="shared" si="535"/>
        <v>0</v>
      </c>
      <c r="UN82" s="471">
        <f t="shared" si="535"/>
        <v>0</v>
      </c>
      <c r="UO82" s="471">
        <f t="shared" si="535"/>
        <v>0</v>
      </c>
      <c r="UP82" s="471">
        <f t="shared" si="535"/>
        <v>0</v>
      </c>
      <c r="UQ82" s="471">
        <f t="shared" si="535"/>
        <v>0</v>
      </c>
      <c r="UR82" s="471">
        <f t="shared" si="535"/>
        <v>0</v>
      </c>
      <c r="US82" s="471">
        <f t="shared" si="535"/>
        <v>0</v>
      </c>
      <c r="UT82" s="471">
        <f t="shared" si="535"/>
        <v>0</v>
      </c>
      <c r="UU82" s="471">
        <f t="shared" si="535"/>
        <v>0</v>
      </c>
      <c r="UV82" s="471">
        <f t="shared" si="535"/>
        <v>0</v>
      </c>
      <c r="UW82" s="471">
        <f t="shared" si="535"/>
        <v>0</v>
      </c>
      <c r="UX82" s="471">
        <f t="shared" si="535"/>
        <v>0</v>
      </c>
      <c r="UY82" s="471">
        <f t="shared" si="535"/>
        <v>0</v>
      </c>
      <c r="UZ82" s="471">
        <f t="shared" si="535"/>
        <v>0</v>
      </c>
      <c r="VA82" s="471">
        <f t="shared" si="535"/>
        <v>0</v>
      </c>
      <c r="VB82" s="471">
        <f t="shared" si="536"/>
        <v>0</v>
      </c>
      <c r="VC82" s="471">
        <f t="shared" si="536"/>
        <v>0</v>
      </c>
      <c r="VD82" s="471">
        <f t="shared" si="536"/>
        <v>0</v>
      </c>
      <c r="VE82" s="471">
        <f t="shared" si="536"/>
        <v>0</v>
      </c>
      <c r="VF82" s="471">
        <f t="shared" si="536"/>
        <v>0</v>
      </c>
      <c r="VG82" s="471">
        <f t="shared" si="536"/>
        <v>0</v>
      </c>
      <c r="VH82" s="471">
        <f t="shared" si="536"/>
        <v>0</v>
      </c>
      <c r="VI82" s="471">
        <f t="shared" si="536"/>
        <v>0</v>
      </c>
      <c r="VJ82" s="471">
        <f t="shared" si="536"/>
        <v>0</v>
      </c>
      <c r="VK82" s="471">
        <f t="shared" si="536"/>
        <v>0</v>
      </c>
      <c r="VL82" s="471">
        <f t="shared" si="536"/>
        <v>0</v>
      </c>
      <c r="VM82" s="471">
        <f t="shared" si="536"/>
        <v>0</v>
      </c>
      <c r="VN82" s="471">
        <f t="shared" si="536"/>
        <v>0</v>
      </c>
      <c r="VO82" s="471">
        <f t="shared" si="536"/>
        <v>0</v>
      </c>
      <c r="VP82" s="471">
        <f t="shared" si="536"/>
        <v>0</v>
      </c>
      <c r="VQ82" s="471">
        <f t="shared" si="536"/>
        <v>0</v>
      </c>
      <c r="VR82" s="471">
        <f t="shared" si="537"/>
        <v>0</v>
      </c>
      <c r="VS82" s="471">
        <f t="shared" si="545"/>
        <v>0</v>
      </c>
      <c r="VT82" s="471">
        <f t="shared" si="545"/>
        <v>0</v>
      </c>
      <c r="VU82" s="471">
        <f t="shared" si="545"/>
        <v>0</v>
      </c>
      <c r="VV82" s="471">
        <f t="shared" si="545"/>
        <v>0</v>
      </c>
      <c r="VW82" s="471">
        <f t="shared" si="545"/>
        <v>0</v>
      </c>
      <c r="VX82" s="471">
        <f t="shared" si="545"/>
        <v>0</v>
      </c>
      <c r="VY82" s="471">
        <f t="shared" si="545"/>
        <v>0</v>
      </c>
      <c r="VZ82" s="471">
        <f t="shared" si="545"/>
        <v>0</v>
      </c>
      <c r="WA82" s="471">
        <f t="shared" si="545"/>
        <v>0</v>
      </c>
      <c r="WB82" s="471">
        <f t="shared" si="545"/>
        <v>0</v>
      </c>
      <c r="WC82" s="471">
        <f t="shared" si="545"/>
        <v>0</v>
      </c>
      <c r="WD82" s="471">
        <f t="shared" si="545"/>
        <v>0</v>
      </c>
    </row>
    <row r="83" spans="1:604" x14ac:dyDescent="0.35">
      <c r="A83" s="29"/>
      <c r="B83" s="29">
        <f t="shared" si="359"/>
        <v>52</v>
      </c>
      <c r="C83" s="29" t="s">
        <v>5</v>
      </c>
      <c r="D83" s="29" t="s">
        <v>28</v>
      </c>
      <c r="E83" s="69">
        <f>INDEX('Current RAP - 2024-25 Cycle'!$K:$K,MATCH('24-25 Projection - RAP Tendered'!$D83,'Current RAP - 2024-25 Cycle'!$C:$C,0),1)</f>
        <v>14491541.689999999</v>
      </c>
      <c r="F83" s="69">
        <f>INDEX('Current RAP - 2024-25 Cycle'!$G:$G,MATCH('24-25 Projection - RAP Tendered'!$D83,'Current RAP - 2024-25 Cycle'!$C:$C,0),1)</f>
        <v>4067533.0499999993</v>
      </c>
      <c r="G83" s="69">
        <f t="shared" si="345"/>
        <v>10424008.640000001</v>
      </c>
      <c r="H83" s="69">
        <f t="shared" si="360"/>
        <v>4067533.0499999993</v>
      </c>
      <c r="I83" s="32">
        <v>45474</v>
      </c>
      <c r="J83" s="32">
        <v>45838</v>
      </c>
      <c r="K83" s="29" t="str">
        <f>INDEX('Current RAP - 2024-25 Cycle'!$D:$D,MATCH('24-25 Projection - RAP Tendered'!$D83,'Current RAP - 2024-25 Cycle'!$C:$C,0),1)</f>
        <v>IPCA</v>
      </c>
      <c r="L83" s="32" t="s">
        <v>10</v>
      </c>
      <c r="M83" s="32" t="s">
        <v>10</v>
      </c>
      <c r="N83" s="81">
        <v>0</v>
      </c>
      <c r="O83" s="81">
        <v>0</v>
      </c>
      <c r="P83" s="69">
        <f>IFERROR(INDEX('Tendered, Ruling 920-2025'!$F$19:$F$31,MATCH($D83,'Tendered, Ruling 920-2025'!$C$19:$C$31,0))-INDEX('Tendered, Ruling 920-2025'!$D$19:$D$31,MATCH($D83,'Tendered, Ruling 920-2025'!$C$19:$C$31,0)),0)</f>
        <v>0</v>
      </c>
      <c r="Q83" s="32">
        <f>INDEX('Current RAP - 2024-25 Cycle'!$L:$L,MATCH('24-25 Projection - RAP Tendered'!$D83,'Current RAP - 2024-25 Cycle'!$C:$C,0),1)</f>
        <v>40710</v>
      </c>
      <c r="R83" s="32">
        <f>INDEX('Current RAP - 2024-25 Cycle'!$M:$M,MATCH('24-25 Projection - RAP Tendered'!$D83,'Current RAP - 2024-25 Cycle'!$C:$C,0),1)</f>
        <v>51668</v>
      </c>
      <c r="S83" s="29"/>
      <c r="T83" s="29" t="str">
        <f t="shared" si="346"/>
        <v>002/2011</v>
      </c>
      <c r="U83" s="36">
        <f t="shared" si="508"/>
        <v>14.49154169</v>
      </c>
      <c r="V83" s="36">
        <f t="shared" si="508"/>
        <v>14.49154169</v>
      </c>
      <c r="W83" s="36">
        <f t="shared" si="508"/>
        <v>14.49154169</v>
      </c>
      <c r="X83" s="36">
        <f t="shared" si="508"/>
        <v>14.49154169</v>
      </c>
      <c r="Y83" s="36">
        <f t="shared" si="508"/>
        <v>14.49154169</v>
      </c>
      <c r="Z83" s="36">
        <f t="shared" si="508"/>
        <v>14.49154169</v>
      </c>
      <c r="AA83" s="36">
        <f t="shared" si="508"/>
        <v>14.49154169</v>
      </c>
      <c r="AB83" s="36">
        <f t="shared" si="508"/>
        <v>14.49154169</v>
      </c>
      <c r="AC83" s="36">
        <f t="shared" si="508"/>
        <v>14.49154169</v>
      </c>
      <c r="AD83" s="36">
        <f t="shared" si="508"/>
        <v>14.49154169</v>
      </c>
      <c r="AE83" s="36">
        <f t="shared" si="508"/>
        <v>14.49154169</v>
      </c>
      <c r="AF83" s="36">
        <f t="shared" si="508"/>
        <v>14.49154169</v>
      </c>
      <c r="AG83" s="36">
        <f t="shared" si="508"/>
        <v>14.49154169</v>
      </c>
      <c r="AH83" s="36">
        <f t="shared" si="508"/>
        <v>14.49154169</v>
      </c>
      <c r="AI83" s="36">
        <f t="shared" si="508"/>
        <v>14.49154169</v>
      </c>
      <c r="AJ83" s="36">
        <f t="shared" si="508"/>
        <v>14.49154169</v>
      </c>
      <c r="AK83" s="36">
        <f t="shared" si="504"/>
        <v>13.927981735388888</v>
      </c>
      <c r="AL83" s="36">
        <f t="shared" si="504"/>
        <v>0</v>
      </c>
      <c r="AM83" s="36">
        <f t="shared" si="504"/>
        <v>0</v>
      </c>
      <c r="AN83" s="36">
        <f t="shared" si="504"/>
        <v>0</v>
      </c>
      <c r="AO83" s="36">
        <f t="shared" si="504"/>
        <v>0</v>
      </c>
      <c r="AP83" s="36">
        <f t="shared" si="504"/>
        <v>0</v>
      </c>
      <c r="AQ83" s="36">
        <f t="shared" si="504"/>
        <v>0</v>
      </c>
      <c r="AR83" s="36">
        <f t="shared" si="504"/>
        <v>0</v>
      </c>
      <c r="AS83" s="36">
        <f t="shared" si="504"/>
        <v>0</v>
      </c>
      <c r="AT83" s="36">
        <f t="shared" si="504"/>
        <v>0</v>
      </c>
      <c r="AU83" s="36">
        <f t="shared" si="504"/>
        <v>0</v>
      </c>
      <c r="AV83" s="36">
        <f t="shared" si="504"/>
        <v>0</v>
      </c>
      <c r="AW83" s="36">
        <f t="shared" si="504"/>
        <v>0</v>
      </c>
      <c r="AX83" s="36">
        <f t="shared" si="504"/>
        <v>0</v>
      </c>
      <c r="AY83" s="36">
        <f t="shared" si="504"/>
        <v>0</v>
      </c>
      <c r="AZ83" s="36">
        <f t="shared" si="455"/>
        <v>0</v>
      </c>
      <c r="BA83" s="36">
        <f t="shared" si="455"/>
        <v>0</v>
      </c>
      <c r="BB83" s="36">
        <f t="shared" si="455"/>
        <v>0</v>
      </c>
      <c r="BD83" s="29" t="str">
        <f t="shared" si="348"/>
        <v>002/2011</v>
      </c>
      <c r="BE83" s="36">
        <f t="shared" si="503"/>
        <v>3.6228854225000005</v>
      </c>
      <c r="BF83" s="36">
        <f t="shared" si="503"/>
        <v>3.6228854225000005</v>
      </c>
      <c r="BG83" s="36">
        <f t="shared" si="503"/>
        <v>3.6228854225000005</v>
      </c>
      <c r="BH83" s="36">
        <f t="shared" si="503"/>
        <v>3.6228854225000005</v>
      </c>
      <c r="BI83" s="36">
        <f t="shared" si="503"/>
        <v>3.6228854225000005</v>
      </c>
      <c r="BJ83" s="36">
        <f t="shared" si="503"/>
        <v>3.6228854225000005</v>
      </c>
      <c r="BK83" s="36">
        <f t="shared" si="503"/>
        <v>3.6228854225000005</v>
      </c>
      <c r="BL83" s="36">
        <f t="shared" si="503"/>
        <v>3.6228854225000005</v>
      </c>
      <c r="BM83" s="36">
        <f t="shared" si="503"/>
        <v>3.6228854225000005</v>
      </c>
      <c r="BN83" s="36">
        <f t="shared" si="503"/>
        <v>3.6228854225000005</v>
      </c>
      <c r="BO83" s="36">
        <f t="shared" si="503"/>
        <v>3.6228854225000005</v>
      </c>
      <c r="BP83" s="36">
        <f t="shared" si="503"/>
        <v>3.6228854225000005</v>
      </c>
      <c r="BQ83" s="36">
        <f t="shared" si="503"/>
        <v>3.6228854225000005</v>
      </c>
      <c r="BR83" s="36">
        <f t="shared" si="503"/>
        <v>3.6228854225000005</v>
      </c>
      <c r="BS83" s="36">
        <f t="shared" si="503"/>
        <v>3.6228854225000005</v>
      </c>
      <c r="BT83" s="36">
        <f>SUMIFS($GM83:$WE83,$GM$29:$WE$29,BT$29)</f>
        <v>3.6228854225000005</v>
      </c>
      <c r="BU83" s="36">
        <f t="shared" si="509"/>
        <v>3.6228854225000005</v>
      </c>
      <c r="BV83" s="36">
        <f t="shared" si="509"/>
        <v>3.6228854225000005</v>
      </c>
      <c r="BW83" s="36">
        <f t="shared" si="509"/>
        <v>3.6228854225000005</v>
      </c>
      <c r="BX83" s="36">
        <f t="shared" si="509"/>
        <v>3.6228854225000005</v>
      </c>
      <c r="BY83" s="36">
        <f t="shared" si="509"/>
        <v>3.6228854225000005</v>
      </c>
      <c r="BZ83" s="36">
        <f t="shared" si="509"/>
        <v>3.6228854225000005</v>
      </c>
      <c r="CA83" s="36">
        <f t="shared" si="509"/>
        <v>3.6228854225000005</v>
      </c>
      <c r="CB83" s="36">
        <f t="shared" si="509"/>
        <v>3.6228854225000005</v>
      </c>
      <c r="CC83" s="36">
        <f t="shared" si="509"/>
        <v>3.6228854225000005</v>
      </c>
      <c r="CD83" s="36">
        <f t="shared" si="509"/>
        <v>3.6228854225000005</v>
      </c>
      <c r="CE83" s="36">
        <f t="shared" si="509"/>
        <v>3.6228854225000005</v>
      </c>
      <c r="CF83" s="36">
        <f t="shared" si="509"/>
        <v>3.6228854225000005</v>
      </c>
      <c r="CG83" s="36">
        <f t="shared" si="509"/>
        <v>3.6228854225000005</v>
      </c>
      <c r="CH83" s="36">
        <f t="shared" si="509"/>
        <v>3.6228854225000005</v>
      </c>
      <c r="CI83" s="36">
        <f t="shared" si="509"/>
        <v>3.6228854225000005</v>
      </c>
      <c r="CJ83" s="36">
        <f t="shared" si="509"/>
        <v>3.6228854225000005</v>
      </c>
      <c r="CK83" s="36">
        <f t="shared" si="510"/>
        <v>3.6228854225000005</v>
      </c>
      <c r="CL83" s="36">
        <f t="shared" si="510"/>
        <v>3.6228854225000005</v>
      </c>
      <c r="CM83" s="36">
        <f t="shared" si="510"/>
        <v>3.6228854225000005</v>
      </c>
      <c r="CN83" s="36">
        <f t="shared" si="510"/>
        <v>3.6228854225000005</v>
      </c>
      <c r="CO83" s="36">
        <f t="shared" si="510"/>
        <v>3.6228854225000005</v>
      </c>
      <c r="CP83" s="36">
        <f t="shared" si="510"/>
        <v>3.6228854225000005</v>
      </c>
      <c r="CQ83" s="36">
        <f t="shared" si="510"/>
        <v>3.6228854225000005</v>
      </c>
      <c r="CR83" s="36">
        <f t="shared" si="510"/>
        <v>3.6228854225000005</v>
      </c>
      <c r="CS83" s="36">
        <f t="shared" si="510"/>
        <v>3.6228854225000005</v>
      </c>
      <c r="CT83" s="36">
        <f t="shared" si="510"/>
        <v>3.6228854225000005</v>
      </c>
      <c r="CU83" s="36">
        <f t="shared" si="510"/>
        <v>3.6228854225000005</v>
      </c>
      <c r="CV83" s="36">
        <f t="shared" si="510"/>
        <v>3.6228854225000005</v>
      </c>
      <c r="CW83" s="36">
        <f t="shared" si="510"/>
        <v>3.6228854225000005</v>
      </c>
      <c r="CX83" s="36">
        <f t="shared" si="510"/>
        <v>3.6228854225000005</v>
      </c>
      <c r="CY83" s="36">
        <f t="shared" si="510"/>
        <v>3.6228854225000005</v>
      </c>
      <c r="CZ83" s="36">
        <f t="shared" si="505"/>
        <v>3.6228854225000005</v>
      </c>
      <c r="DA83" s="36">
        <f t="shared" si="505"/>
        <v>3.6228854225000005</v>
      </c>
      <c r="DB83" s="36">
        <f t="shared" si="505"/>
        <v>3.6228854225000005</v>
      </c>
      <c r="DC83" s="36">
        <f t="shared" si="505"/>
        <v>3.6228854225000005</v>
      </c>
      <c r="DD83" s="36">
        <f t="shared" si="505"/>
        <v>3.6228854225000005</v>
      </c>
      <c r="DE83" s="36">
        <f t="shared" si="505"/>
        <v>3.6228854225000005</v>
      </c>
      <c r="DF83" s="36">
        <f t="shared" si="505"/>
        <v>3.6228854225000005</v>
      </c>
      <c r="DG83" s="36">
        <f t="shared" si="505"/>
        <v>3.6228854225000005</v>
      </c>
      <c r="DH83" s="36">
        <f t="shared" si="505"/>
        <v>3.6228854225000005</v>
      </c>
      <c r="DI83" s="36">
        <f t="shared" si="505"/>
        <v>3.6228854225000005</v>
      </c>
      <c r="DJ83" s="36">
        <f t="shared" si="505"/>
        <v>3.6228854225000005</v>
      </c>
      <c r="DK83" s="36">
        <f t="shared" si="505"/>
        <v>3.6228854225000005</v>
      </c>
      <c r="DL83" s="36">
        <f t="shared" si="505"/>
        <v>3.6228854225000005</v>
      </c>
      <c r="DM83" s="36">
        <f t="shared" si="505"/>
        <v>3.6228854225000005</v>
      </c>
      <c r="DN83" s="36">
        <f t="shared" si="505"/>
        <v>3.6228854225000005</v>
      </c>
      <c r="DO83" s="36">
        <f t="shared" si="505"/>
        <v>3.6228854225000005</v>
      </c>
      <c r="DP83" s="36">
        <f t="shared" si="506"/>
        <v>3.6228854225000005</v>
      </c>
      <c r="DQ83" s="36">
        <f t="shared" si="506"/>
        <v>3.6228854225000005</v>
      </c>
      <c r="DR83" s="36">
        <f t="shared" si="512"/>
        <v>3.6228854225000005</v>
      </c>
      <c r="DS83" s="36">
        <f t="shared" si="512"/>
        <v>3.6228854225000005</v>
      </c>
      <c r="DT83" s="36">
        <f t="shared" si="512"/>
        <v>3.0593254678888888</v>
      </c>
      <c r="DU83" s="36">
        <f t="shared" si="512"/>
        <v>0</v>
      </c>
      <c r="DV83" s="36">
        <f t="shared" si="512"/>
        <v>0</v>
      </c>
      <c r="DW83" s="36">
        <f t="shared" si="512"/>
        <v>0</v>
      </c>
      <c r="DX83" s="36">
        <f t="shared" si="512"/>
        <v>0</v>
      </c>
      <c r="DY83" s="36">
        <f t="shared" si="512"/>
        <v>0</v>
      </c>
      <c r="DZ83" s="36">
        <f t="shared" si="512"/>
        <v>0</v>
      </c>
      <c r="EA83" s="36">
        <f t="shared" si="512"/>
        <v>0</v>
      </c>
      <c r="EB83" s="36">
        <f t="shared" si="512"/>
        <v>0</v>
      </c>
      <c r="EC83" s="36">
        <f t="shared" si="512"/>
        <v>0</v>
      </c>
      <c r="ED83" s="36">
        <f t="shared" si="512"/>
        <v>0</v>
      </c>
      <c r="EE83" s="36">
        <f t="shared" si="513"/>
        <v>0</v>
      </c>
      <c r="EF83" s="36">
        <f t="shared" si="513"/>
        <v>0</v>
      </c>
      <c r="EG83" s="36">
        <f t="shared" si="513"/>
        <v>0</v>
      </c>
      <c r="EH83" s="36">
        <f t="shared" si="513"/>
        <v>0</v>
      </c>
      <c r="EI83" s="36">
        <f t="shared" si="513"/>
        <v>0</v>
      </c>
      <c r="EJ83" s="36">
        <f t="shared" si="544"/>
        <v>0</v>
      </c>
      <c r="EK83" s="36">
        <f t="shared" si="544"/>
        <v>0</v>
      </c>
      <c r="EL83" s="36">
        <f t="shared" si="544"/>
        <v>0</v>
      </c>
      <c r="EM83" s="36">
        <f t="shared" si="544"/>
        <v>0</v>
      </c>
      <c r="EN83" s="36">
        <f t="shared" si="544"/>
        <v>0</v>
      </c>
      <c r="EO83" s="36">
        <f t="shared" si="544"/>
        <v>0</v>
      </c>
      <c r="EP83" s="36">
        <f t="shared" si="544"/>
        <v>0</v>
      </c>
      <c r="EQ83" s="36">
        <f t="shared" si="544"/>
        <v>0</v>
      </c>
      <c r="ER83" s="36">
        <f t="shared" si="544"/>
        <v>0</v>
      </c>
      <c r="ES83" s="36">
        <f t="shared" si="544"/>
        <v>0</v>
      </c>
      <c r="ET83" s="36">
        <f t="shared" si="544"/>
        <v>0</v>
      </c>
      <c r="EU83" s="36">
        <f t="shared" si="544"/>
        <v>0</v>
      </c>
      <c r="EV83" s="36">
        <f t="shared" si="544"/>
        <v>0</v>
      </c>
      <c r="EW83" s="36">
        <f t="shared" si="544"/>
        <v>0</v>
      </c>
      <c r="EX83" s="36">
        <f t="shared" si="544"/>
        <v>0</v>
      </c>
      <c r="EY83" s="36">
        <f t="shared" si="544"/>
        <v>0</v>
      </c>
      <c r="EZ83" s="36">
        <f t="shared" si="541"/>
        <v>0</v>
      </c>
      <c r="FA83" s="36">
        <f t="shared" si="541"/>
        <v>0</v>
      </c>
      <c r="FB83" s="36">
        <f t="shared" si="541"/>
        <v>0</v>
      </c>
      <c r="FC83" s="36">
        <f t="shared" si="541"/>
        <v>0</v>
      </c>
      <c r="FD83" s="36">
        <f t="shared" si="541"/>
        <v>0</v>
      </c>
      <c r="FE83" s="36">
        <f t="shared" si="541"/>
        <v>0</v>
      </c>
      <c r="FF83" s="36">
        <f t="shared" si="541"/>
        <v>0</v>
      </c>
      <c r="FG83" s="36">
        <f t="shared" si="541"/>
        <v>0</v>
      </c>
      <c r="FH83" s="36">
        <f t="shared" si="541"/>
        <v>0</v>
      </c>
      <c r="FI83" s="36">
        <f t="shared" si="541"/>
        <v>0</v>
      </c>
      <c r="FJ83" s="36">
        <f t="shared" si="542"/>
        <v>0</v>
      </c>
      <c r="FK83" s="36">
        <f t="shared" si="542"/>
        <v>0</v>
      </c>
      <c r="FL83" s="36">
        <f t="shared" si="542"/>
        <v>0</v>
      </c>
      <c r="FM83" s="36">
        <f t="shared" si="542"/>
        <v>0</v>
      </c>
      <c r="FN83" s="36">
        <f t="shared" si="542"/>
        <v>0</v>
      </c>
      <c r="FO83" s="36">
        <f t="shared" si="542"/>
        <v>0</v>
      </c>
      <c r="FP83" s="36">
        <f t="shared" si="542"/>
        <v>0</v>
      </c>
      <c r="FQ83" s="36">
        <f t="shared" si="542"/>
        <v>0</v>
      </c>
      <c r="FR83" s="36">
        <f t="shared" si="542"/>
        <v>0</v>
      </c>
      <c r="FS83" s="36">
        <f t="shared" si="542"/>
        <v>0</v>
      </c>
      <c r="FT83" s="36">
        <f t="shared" si="543"/>
        <v>0</v>
      </c>
      <c r="FU83" s="36">
        <f t="shared" si="543"/>
        <v>0</v>
      </c>
      <c r="FV83" s="36">
        <f t="shared" si="543"/>
        <v>0</v>
      </c>
      <c r="FW83" s="36">
        <f t="shared" si="543"/>
        <v>0</v>
      </c>
      <c r="FX83" s="36">
        <f t="shared" si="543"/>
        <v>0</v>
      </c>
      <c r="FY83" s="36">
        <f t="shared" si="543"/>
        <v>0</v>
      </c>
      <c r="FZ83" s="36">
        <f t="shared" si="543"/>
        <v>0</v>
      </c>
      <c r="GA83" s="36">
        <f t="shared" si="543"/>
        <v>0</v>
      </c>
      <c r="GB83" s="36">
        <f t="shared" si="501"/>
        <v>0</v>
      </c>
      <c r="GC83" s="36">
        <f t="shared" si="501"/>
        <v>0</v>
      </c>
      <c r="GD83" s="36">
        <f t="shared" si="501"/>
        <v>0</v>
      </c>
      <c r="GE83" s="36">
        <f t="shared" si="501"/>
        <v>0</v>
      </c>
      <c r="GF83" s="36">
        <f t="shared" si="501"/>
        <v>0</v>
      </c>
      <c r="GG83" s="36">
        <f t="shared" si="501"/>
        <v>0</v>
      </c>
      <c r="GH83" s="36">
        <f t="shared" si="501"/>
        <v>0</v>
      </c>
      <c r="GI83" s="36">
        <f t="shared" si="501"/>
        <v>0</v>
      </c>
      <c r="GJ83" s="36">
        <f t="shared" si="501"/>
        <v>0</v>
      </c>
      <c r="GL83" s="29" t="str">
        <f t="shared" si="350"/>
        <v>002/2011</v>
      </c>
      <c r="GM83" s="263">
        <f t="shared" si="507"/>
        <v>1.2076284741666667</v>
      </c>
      <c r="GN83" s="263">
        <f t="shared" si="507"/>
        <v>1.2076284741666667</v>
      </c>
      <c r="GO83" s="263">
        <f t="shared" si="507"/>
        <v>1.2076284741666667</v>
      </c>
      <c r="GP83" s="263">
        <f t="shared" si="507"/>
        <v>1.2076284741666667</v>
      </c>
      <c r="GQ83" s="263">
        <f t="shared" si="507"/>
        <v>1.2076284741666667</v>
      </c>
      <c r="GR83" s="263">
        <f t="shared" si="507"/>
        <v>1.2076284741666667</v>
      </c>
      <c r="GS83" s="263">
        <f t="shared" si="507"/>
        <v>1.2076284741666667</v>
      </c>
      <c r="GT83" s="263">
        <f t="shared" si="507"/>
        <v>1.2076284741666667</v>
      </c>
      <c r="GU83" s="263">
        <f t="shared" si="507"/>
        <v>1.2076284741666667</v>
      </c>
      <c r="GV83" s="263">
        <f t="shared" si="507"/>
        <v>1.2076284741666667</v>
      </c>
      <c r="GW83" s="263">
        <f t="shared" si="507"/>
        <v>1.2076284741666667</v>
      </c>
      <c r="GX83" s="263">
        <f t="shared" si="507"/>
        <v>1.2076284741666667</v>
      </c>
      <c r="GY83" s="471">
        <f t="shared" si="538"/>
        <v>1.2076284741666667</v>
      </c>
      <c r="GZ83" s="471">
        <f t="shared" si="538"/>
        <v>1.2076284741666667</v>
      </c>
      <c r="HA83" s="471">
        <f t="shared" si="538"/>
        <v>1.2076284741666667</v>
      </c>
      <c r="HB83" s="471">
        <f t="shared" si="538"/>
        <v>1.2076284741666667</v>
      </c>
      <c r="HC83" s="471">
        <f t="shared" si="538"/>
        <v>1.2076284741666667</v>
      </c>
      <c r="HD83" s="471">
        <f t="shared" si="538"/>
        <v>1.2076284741666667</v>
      </c>
      <c r="HE83" s="471">
        <f t="shared" si="538"/>
        <v>1.2076284741666667</v>
      </c>
      <c r="HF83" s="471">
        <f t="shared" si="538"/>
        <v>1.2076284741666667</v>
      </c>
      <c r="HG83" s="471">
        <f t="shared" si="538"/>
        <v>1.2076284741666667</v>
      </c>
      <c r="HH83" s="471">
        <f t="shared" si="538"/>
        <v>1.2076284741666667</v>
      </c>
      <c r="HI83" s="471">
        <f t="shared" si="538"/>
        <v>1.2076284741666667</v>
      </c>
      <c r="HJ83" s="471">
        <f t="shared" si="538"/>
        <v>1.2076284741666667</v>
      </c>
      <c r="HK83" s="471">
        <f t="shared" si="538"/>
        <v>1.2076284741666667</v>
      </c>
      <c r="HL83" s="471">
        <f t="shared" si="538"/>
        <v>1.2076284741666667</v>
      </c>
      <c r="HM83" s="471">
        <f t="shared" si="538"/>
        <v>1.2076284741666667</v>
      </c>
      <c r="HN83" s="471">
        <f t="shared" si="538"/>
        <v>1.2076284741666667</v>
      </c>
      <c r="HO83" s="471">
        <f t="shared" si="539"/>
        <v>1.2076284741666667</v>
      </c>
      <c r="HP83" s="471">
        <f t="shared" si="539"/>
        <v>1.2076284741666667</v>
      </c>
      <c r="HQ83" s="471">
        <f t="shared" si="539"/>
        <v>1.2076284741666667</v>
      </c>
      <c r="HR83" s="471">
        <f t="shared" si="539"/>
        <v>1.2076284741666667</v>
      </c>
      <c r="HS83" s="471">
        <f t="shared" si="539"/>
        <v>1.2076284741666667</v>
      </c>
      <c r="HT83" s="471">
        <f t="shared" si="539"/>
        <v>1.2076284741666667</v>
      </c>
      <c r="HU83" s="471">
        <f t="shared" si="539"/>
        <v>1.2076284741666667</v>
      </c>
      <c r="HV83" s="471">
        <f t="shared" si="539"/>
        <v>1.2076284741666667</v>
      </c>
      <c r="HW83" s="471">
        <f t="shared" si="539"/>
        <v>1.2076284741666667</v>
      </c>
      <c r="HX83" s="471">
        <f t="shared" si="539"/>
        <v>1.2076284741666667</v>
      </c>
      <c r="HY83" s="471">
        <f t="shared" si="539"/>
        <v>1.2076284741666667</v>
      </c>
      <c r="HZ83" s="471">
        <f t="shared" si="539"/>
        <v>1.2076284741666667</v>
      </c>
      <c r="IA83" s="471">
        <f t="shared" si="539"/>
        <v>1.2076284741666667</v>
      </c>
      <c r="IB83" s="471">
        <f t="shared" si="539"/>
        <v>1.2076284741666667</v>
      </c>
      <c r="IC83" s="471">
        <f t="shared" si="539"/>
        <v>1.2076284741666667</v>
      </c>
      <c r="ID83" s="471">
        <f t="shared" si="515"/>
        <v>1.2076284741666667</v>
      </c>
      <c r="IE83" s="471">
        <f t="shared" si="515"/>
        <v>1.2076284741666667</v>
      </c>
      <c r="IF83" s="471">
        <f t="shared" si="515"/>
        <v>1.2076284741666667</v>
      </c>
      <c r="IG83" s="471">
        <f t="shared" si="515"/>
        <v>1.2076284741666667</v>
      </c>
      <c r="IH83" s="471">
        <f t="shared" si="515"/>
        <v>1.2076284741666667</v>
      </c>
      <c r="II83" s="471">
        <f t="shared" si="515"/>
        <v>1.2076284741666667</v>
      </c>
      <c r="IJ83" s="471">
        <f t="shared" si="515"/>
        <v>1.2076284741666667</v>
      </c>
      <c r="IK83" s="471">
        <f t="shared" si="515"/>
        <v>1.2076284741666667</v>
      </c>
      <c r="IL83" s="471">
        <f t="shared" si="515"/>
        <v>1.2076284741666667</v>
      </c>
      <c r="IM83" s="471">
        <f t="shared" si="515"/>
        <v>1.2076284741666667</v>
      </c>
      <c r="IN83" s="471">
        <f t="shared" si="515"/>
        <v>1.2076284741666667</v>
      </c>
      <c r="IO83" s="471">
        <f t="shared" si="515"/>
        <v>1.2076284741666667</v>
      </c>
      <c r="IP83" s="471">
        <f t="shared" si="515"/>
        <v>1.2076284741666667</v>
      </c>
      <c r="IQ83" s="471">
        <f t="shared" si="515"/>
        <v>1.2076284741666667</v>
      </c>
      <c r="IR83" s="471">
        <f t="shared" si="515"/>
        <v>1.2076284741666667</v>
      </c>
      <c r="IS83" s="471">
        <f t="shared" si="515"/>
        <v>1.2076284741666667</v>
      </c>
      <c r="IT83" s="471">
        <f t="shared" si="516"/>
        <v>1.2076284741666667</v>
      </c>
      <c r="IU83" s="471">
        <f t="shared" si="516"/>
        <v>1.2076284741666667</v>
      </c>
      <c r="IV83" s="471">
        <f t="shared" si="516"/>
        <v>1.2076284741666667</v>
      </c>
      <c r="IW83" s="471">
        <f t="shared" si="516"/>
        <v>1.2076284741666667</v>
      </c>
      <c r="IX83" s="471">
        <f t="shared" si="516"/>
        <v>1.2076284741666667</v>
      </c>
      <c r="IY83" s="471">
        <f t="shared" si="516"/>
        <v>1.2076284741666667</v>
      </c>
      <c r="IZ83" s="471">
        <f t="shared" si="516"/>
        <v>1.2076284741666667</v>
      </c>
      <c r="JA83" s="471">
        <f t="shared" si="516"/>
        <v>1.2076284741666667</v>
      </c>
      <c r="JB83" s="471">
        <f t="shared" si="516"/>
        <v>1.2076284741666667</v>
      </c>
      <c r="JC83" s="471">
        <f t="shared" si="516"/>
        <v>1.2076284741666667</v>
      </c>
      <c r="JD83" s="471">
        <f t="shared" si="516"/>
        <v>1.2076284741666667</v>
      </c>
      <c r="JE83" s="471">
        <f t="shared" si="516"/>
        <v>1.2076284741666667</v>
      </c>
      <c r="JF83" s="471">
        <f t="shared" si="516"/>
        <v>1.2076284741666667</v>
      </c>
      <c r="JG83" s="471">
        <f t="shared" si="516"/>
        <v>1.2076284741666667</v>
      </c>
      <c r="JH83" s="471">
        <f t="shared" si="516"/>
        <v>1.2076284741666667</v>
      </c>
      <c r="JI83" s="471">
        <f t="shared" si="516"/>
        <v>1.2076284741666667</v>
      </c>
      <c r="JJ83" s="471">
        <f t="shared" si="517"/>
        <v>1.2076284741666667</v>
      </c>
      <c r="JK83" s="471">
        <f t="shared" si="517"/>
        <v>1.2076284741666667</v>
      </c>
      <c r="JL83" s="471">
        <f t="shared" si="517"/>
        <v>1.2076284741666667</v>
      </c>
      <c r="JM83" s="471">
        <f t="shared" si="517"/>
        <v>1.2076284741666667</v>
      </c>
      <c r="JN83" s="471">
        <f t="shared" si="517"/>
        <v>1.2076284741666667</v>
      </c>
      <c r="JO83" s="471">
        <f t="shared" si="517"/>
        <v>1.2076284741666667</v>
      </c>
      <c r="JP83" s="471">
        <f t="shared" si="517"/>
        <v>1.2076284741666667</v>
      </c>
      <c r="JQ83" s="471">
        <f t="shared" si="517"/>
        <v>1.2076284741666667</v>
      </c>
      <c r="JR83" s="471">
        <f t="shared" si="517"/>
        <v>1.2076284741666667</v>
      </c>
      <c r="JS83" s="471">
        <f t="shared" si="517"/>
        <v>1.2076284741666667</v>
      </c>
      <c r="JT83" s="471">
        <f t="shared" si="517"/>
        <v>1.2076284741666667</v>
      </c>
      <c r="JU83" s="471">
        <f t="shared" si="517"/>
        <v>1.2076284741666667</v>
      </c>
      <c r="JV83" s="471">
        <f t="shared" si="517"/>
        <v>1.2076284741666667</v>
      </c>
      <c r="JW83" s="471">
        <f t="shared" si="517"/>
        <v>1.2076284741666667</v>
      </c>
      <c r="JX83" s="471">
        <f t="shared" si="517"/>
        <v>1.2076284741666667</v>
      </c>
      <c r="JY83" s="471">
        <f t="shared" si="517"/>
        <v>1.2076284741666667</v>
      </c>
      <c r="JZ83" s="471">
        <f t="shared" si="518"/>
        <v>1.2076284741666667</v>
      </c>
      <c r="KA83" s="471">
        <f t="shared" si="518"/>
        <v>1.2076284741666667</v>
      </c>
      <c r="KB83" s="471">
        <f t="shared" si="518"/>
        <v>1.2076284741666667</v>
      </c>
      <c r="KC83" s="471">
        <f t="shared" si="518"/>
        <v>1.2076284741666667</v>
      </c>
      <c r="KD83" s="471">
        <f t="shared" si="518"/>
        <v>1.2076284741666667</v>
      </c>
      <c r="KE83" s="471">
        <f t="shared" si="518"/>
        <v>1.2076284741666667</v>
      </c>
      <c r="KF83" s="471">
        <f t="shared" si="518"/>
        <v>1.2076284741666667</v>
      </c>
      <c r="KG83" s="471">
        <f t="shared" si="518"/>
        <v>1.2076284741666667</v>
      </c>
      <c r="KH83" s="471">
        <f t="shared" si="518"/>
        <v>1.2076284741666667</v>
      </c>
      <c r="KI83" s="471">
        <f t="shared" si="518"/>
        <v>1.2076284741666667</v>
      </c>
      <c r="KJ83" s="471">
        <f t="shared" si="518"/>
        <v>1.2076284741666667</v>
      </c>
      <c r="KK83" s="471">
        <f t="shared" si="518"/>
        <v>1.2076284741666667</v>
      </c>
      <c r="KL83" s="471">
        <f t="shared" si="518"/>
        <v>1.2076284741666667</v>
      </c>
      <c r="KM83" s="471">
        <f t="shared" si="518"/>
        <v>1.2076284741666667</v>
      </c>
      <c r="KN83" s="471">
        <f t="shared" si="518"/>
        <v>1.2076284741666667</v>
      </c>
      <c r="KO83" s="471">
        <f t="shared" si="518"/>
        <v>1.2076284741666667</v>
      </c>
      <c r="KP83" s="471">
        <f t="shared" si="519"/>
        <v>1.2076284741666667</v>
      </c>
      <c r="KQ83" s="471">
        <f t="shared" si="519"/>
        <v>1.2076284741666667</v>
      </c>
      <c r="KR83" s="471">
        <f t="shared" si="519"/>
        <v>1.2076284741666667</v>
      </c>
      <c r="KS83" s="471">
        <f t="shared" si="519"/>
        <v>1.2076284741666667</v>
      </c>
      <c r="KT83" s="471">
        <f t="shared" si="519"/>
        <v>1.2076284741666667</v>
      </c>
      <c r="KU83" s="471">
        <f t="shared" si="519"/>
        <v>1.2076284741666667</v>
      </c>
      <c r="KV83" s="471">
        <f t="shared" si="519"/>
        <v>1.2076284741666667</v>
      </c>
      <c r="KW83" s="471">
        <f t="shared" si="519"/>
        <v>1.2076284741666667</v>
      </c>
      <c r="KX83" s="471">
        <f t="shared" si="519"/>
        <v>1.2076284741666667</v>
      </c>
      <c r="KY83" s="471">
        <f t="shared" si="519"/>
        <v>1.2076284741666667</v>
      </c>
      <c r="KZ83" s="471">
        <f t="shared" si="519"/>
        <v>1.2076284741666667</v>
      </c>
      <c r="LA83" s="471">
        <f t="shared" si="519"/>
        <v>1.2076284741666667</v>
      </c>
      <c r="LB83" s="471">
        <f t="shared" si="519"/>
        <v>1.2076284741666667</v>
      </c>
      <c r="LC83" s="471">
        <f t="shared" si="519"/>
        <v>1.2076284741666667</v>
      </c>
      <c r="LD83" s="471">
        <f t="shared" si="519"/>
        <v>1.2076284741666667</v>
      </c>
      <c r="LE83" s="471">
        <f t="shared" si="519"/>
        <v>1.2076284741666667</v>
      </c>
      <c r="LF83" s="471">
        <f t="shared" si="520"/>
        <v>1.2076284741666667</v>
      </c>
      <c r="LG83" s="471">
        <f t="shared" si="520"/>
        <v>1.2076284741666667</v>
      </c>
      <c r="LH83" s="471">
        <f t="shared" si="520"/>
        <v>1.2076284741666667</v>
      </c>
      <c r="LI83" s="471">
        <f t="shared" si="520"/>
        <v>1.2076284741666667</v>
      </c>
      <c r="LJ83" s="471">
        <f t="shared" si="520"/>
        <v>1.2076284741666667</v>
      </c>
      <c r="LK83" s="471">
        <f t="shared" si="520"/>
        <v>1.2076284741666667</v>
      </c>
      <c r="LL83" s="471">
        <f t="shared" si="520"/>
        <v>1.2076284741666667</v>
      </c>
      <c r="LM83" s="471">
        <f t="shared" si="520"/>
        <v>1.2076284741666667</v>
      </c>
      <c r="LN83" s="471">
        <f t="shared" si="520"/>
        <v>1.2076284741666667</v>
      </c>
      <c r="LO83" s="471">
        <f t="shared" si="520"/>
        <v>1.2076284741666667</v>
      </c>
      <c r="LP83" s="471">
        <f t="shared" si="520"/>
        <v>1.2076284741666667</v>
      </c>
      <c r="LQ83" s="471">
        <f t="shared" si="520"/>
        <v>1.2076284741666667</v>
      </c>
      <c r="LR83" s="471">
        <f t="shared" si="520"/>
        <v>1.2076284741666667</v>
      </c>
      <c r="LS83" s="471">
        <f t="shared" si="520"/>
        <v>1.2076284741666667</v>
      </c>
      <c r="LT83" s="471">
        <f t="shared" si="520"/>
        <v>1.2076284741666667</v>
      </c>
      <c r="LU83" s="471">
        <f t="shared" si="520"/>
        <v>1.2076284741666667</v>
      </c>
      <c r="LV83" s="471">
        <f t="shared" si="521"/>
        <v>1.2076284741666667</v>
      </c>
      <c r="LW83" s="471">
        <f t="shared" si="521"/>
        <v>1.2076284741666667</v>
      </c>
      <c r="LX83" s="471">
        <f t="shared" si="521"/>
        <v>1.2076284741666667</v>
      </c>
      <c r="LY83" s="471">
        <f t="shared" si="521"/>
        <v>1.2076284741666667</v>
      </c>
      <c r="LZ83" s="471">
        <f t="shared" si="521"/>
        <v>1.2076284741666667</v>
      </c>
      <c r="MA83" s="471">
        <f t="shared" si="521"/>
        <v>1.2076284741666667</v>
      </c>
      <c r="MB83" s="471">
        <f t="shared" si="521"/>
        <v>1.2076284741666667</v>
      </c>
      <c r="MC83" s="471">
        <f t="shared" si="521"/>
        <v>1.2076284741666667</v>
      </c>
      <c r="MD83" s="471">
        <f t="shared" si="521"/>
        <v>1.2076284741666667</v>
      </c>
      <c r="ME83" s="471">
        <f t="shared" si="521"/>
        <v>1.2076284741666667</v>
      </c>
      <c r="MF83" s="471">
        <f t="shared" si="521"/>
        <v>1.2076284741666667</v>
      </c>
      <c r="MG83" s="471">
        <f t="shared" si="521"/>
        <v>1.2076284741666667</v>
      </c>
      <c r="MH83" s="471">
        <f t="shared" si="521"/>
        <v>1.2076284741666667</v>
      </c>
      <c r="MI83" s="471">
        <f t="shared" si="521"/>
        <v>1.2076284741666667</v>
      </c>
      <c r="MJ83" s="471">
        <f t="shared" si="521"/>
        <v>1.2076284741666667</v>
      </c>
      <c r="MK83" s="471">
        <f t="shared" si="521"/>
        <v>1.2076284741666667</v>
      </c>
      <c r="ML83" s="471">
        <f t="shared" si="522"/>
        <v>1.2076284741666667</v>
      </c>
      <c r="MM83" s="471">
        <f t="shared" si="522"/>
        <v>1.2076284741666667</v>
      </c>
      <c r="MN83" s="471">
        <f t="shared" si="522"/>
        <v>1.2076284741666667</v>
      </c>
      <c r="MO83" s="471">
        <f t="shared" si="522"/>
        <v>1.2076284741666667</v>
      </c>
      <c r="MP83" s="471">
        <f t="shared" si="522"/>
        <v>1.2076284741666667</v>
      </c>
      <c r="MQ83" s="471">
        <f t="shared" si="522"/>
        <v>1.2076284741666667</v>
      </c>
      <c r="MR83" s="471">
        <f t="shared" si="522"/>
        <v>1.2076284741666667</v>
      </c>
      <c r="MS83" s="471">
        <f t="shared" si="522"/>
        <v>1.2076284741666667</v>
      </c>
      <c r="MT83" s="471">
        <f t="shared" si="522"/>
        <v>1.2076284741666667</v>
      </c>
      <c r="MU83" s="471">
        <f t="shared" si="522"/>
        <v>1.2076284741666667</v>
      </c>
      <c r="MV83" s="471">
        <f t="shared" si="522"/>
        <v>1.2076284741666667</v>
      </c>
      <c r="MW83" s="471">
        <f t="shared" si="522"/>
        <v>1.2076284741666667</v>
      </c>
      <c r="MX83" s="471">
        <f t="shared" si="522"/>
        <v>1.2076284741666667</v>
      </c>
      <c r="MY83" s="471">
        <f t="shared" si="522"/>
        <v>1.2076284741666667</v>
      </c>
      <c r="MZ83" s="471">
        <f t="shared" si="522"/>
        <v>1.2076284741666667</v>
      </c>
      <c r="NA83" s="471">
        <f t="shared" si="522"/>
        <v>1.2076284741666667</v>
      </c>
      <c r="NB83" s="471">
        <f t="shared" si="523"/>
        <v>1.2076284741666667</v>
      </c>
      <c r="NC83" s="471">
        <f t="shared" si="523"/>
        <v>1.2076284741666667</v>
      </c>
      <c r="ND83" s="471">
        <f t="shared" si="523"/>
        <v>1.2076284741666667</v>
      </c>
      <c r="NE83" s="471">
        <f t="shared" si="523"/>
        <v>1.2076284741666667</v>
      </c>
      <c r="NF83" s="471">
        <f t="shared" si="523"/>
        <v>1.2076284741666667</v>
      </c>
      <c r="NG83" s="471">
        <f t="shared" si="523"/>
        <v>1.2076284741666667</v>
      </c>
      <c r="NH83" s="471">
        <f t="shared" si="523"/>
        <v>1.2076284741666667</v>
      </c>
      <c r="NI83" s="471">
        <f t="shared" si="523"/>
        <v>1.2076284741666667</v>
      </c>
      <c r="NJ83" s="471">
        <f t="shared" si="523"/>
        <v>1.2076284741666667</v>
      </c>
      <c r="NK83" s="471">
        <f t="shared" si="523"/>
        <v>1.2076284741666667</v>
      </c>
      <c r="NL83" s="471">
        <f t="shared" si="523"/>
        <v>1.2076284741666667</v>
      </c>
      <c r="NM83" s="471">
        <f t="shared" si="523"/>
        <v>1.2076284741666667</v>
      </c>
      <c r="NN83" s="471">
        <f t="shared" si="523"/>
        <v>1.2076284741666667</v>
      </c>
      <c r="NO83" s="471">
        <f t="shared" si="523"/>
        <v>1.2076284741666667</v>
      </c>
      <c r="NP83" s="471">
        <f t="shared" si="523"/>
        <v>1.2076284741666667</v>
      </c>
      <c r="NQ83" s="471">
        <f t="shared" si="523"/>
        <v>1.2076284741666667</v>
      </c>
      <c r="NR83" s="471">
        <f t="shared" si="524"/>
        <v>1.2076284741666667</v>
      </c>
      <c r="NS83" s="471">
        <f t="shared" si="524"/>
        <v>1.2076284741666667</v>
      </c>
      <c r="NT83" s="471">
        <f t="shared" si="524"/>
        <v>1.2076284741666667</v>
      </c>
      <c r="NU83" s="471">
        <f t="shared" si="524"/>
        <v>1.2076284741666667</v>
      </c>
      <c r="NV83" s="471">
        <f t="shared" si="524"/>
        <v>1.2076284741666667</v>
      </c>
      <c r="NW83" s="471">
        <f t="shared" si="524"/>
        <v>1.2076284741666667</v>
      </c>
      <c r="NX83" s="471">
        <f t="shared" si="524"/>
        <v>1.2076284741666667</v>
      </c>
      <c r="NY83" s="471">
        <f t="shared" si="524"/>
        <v>1.2076284741666667</v>
      </c>
      <c r="NZ83" s="471">
        <f t="shared" si="524"/>
        <v>1.2076284741666667</v>
      </c>
      <c r="OA83" s="471">
        <f t="shared" si="524"/>
        <v>1.2076284741666667</v>
      </c>
      <c r="OB83" s="471">
        <f t="shared" si="524"/>
        <v>1.2076284741666667</v>
      </c>
      <c r="OC83" s="471">
        <f t="shared" si="524"/>
        <v>1.2076284741666667</v>
      </c>
      <c r="OD83" s="471">
        <f t="shared" si="524"/>
        <v>1.2076284741666667</v>
      </c>
      <c r="OE83" s="471">
        <f t="shared" si="524"/>
        <v>1.2076284741666667</v>
      </c>
      <c r="OF83" s="471">
        <f t="shared" si="524"/>
        <v>1.2076284741666667</v>
      </c>
      <c r="OG83" s="471">
        <f t="shared" si="524"/>
        <v>1.2076284741666667</v>
      </c>
      <c r="OH83" s="471">
        <f t="shared" si="525"/>
        <v>0.64406851955555555</v>
      </c>
      <c r="OI83" s="471">
        <f t="shared" si="525"/>
        <v>0</v>
      </c>
      <c r="OJ83" s="471">
        <f t="shared" si="525"/>
        <v>0</v>
      </c>
      <c r="OK83" s="471">
        <f t="shared" si="525"/>
        <v>0</v>
      </c>
      <c r="OL83" s="471">
        <f t="shared" si="525"/>
        <v>0</v>
      </c>
      <c r="OM83" s="471">
        <f t="shared" si="525"/>
        <v>0</v>
      </c>
      <c r="ON83" s="471">
        <f t="shared" si="525"/>
        <v>0</v>
      </c>
      <c r="OO83" s="471">
        <f t="shared" si="525"/>
        <v>0</v>
      </c>
      <c r="OP83" s="471">
        <f t="shared" si="525"/>
        <v>0</v>
      </c>
      <c r="OQ83" s="471">
        <f t="shared" si="525"/>
        <v>0</v>
      </c>
      <c r="OR83" s="471">
        <f t="shared" si="525"/>
        <v>0</v>
      </c>
      <c r="OS83" s="471">
        <f t="shared" si="525"/>
        <v>0</v>
      </c>
      <c r="OT83" s="471">
        <f t="shared" si="525"/>
        <v>0</v>
      </c>
      <c r="OU83" s="471">
        <f t="shared" si="525"/>
        <v>0</v>
      </c>
      <c r="OV83" s="471">
        <f t="shared" si="525"/>
        <v>0</v>
      </c>
      <c r="OW83" s="471">
        <f t="shared" si="525"/>
        <v>0</v>
      </c>
      <c r="OX83" s="471">
        <f t="shared" si="526"/>
        <v>0</v>
      </c>
      <c r="OY83" s="471">
        <f t="shared" si="526"/>
        <v>0</v>
      </c>
      <c r="OZ83" s="471">
        <f t="shared" si="526"/>
        <v>0</v>
      </c>
      <c r="PA83" s="471">
        <f t="shared" si="526"/>
        <v>0</v>
      </c>
      <c r="PB83" s="471">
        <f t="shared" si="526"/>
        <v>0</v>
      </c>
      <c r="PC83" s="471">
        <f t="shared" si="526"/>
        <v>0</v>
      </c>
      <c r="PD83" s="471">
        <f t="shared" si="526"/>
        <v>0</v>
      </c>
      <c r="PE83" s="471">
        <f t="shared" si="526"/>
        <v>0</v>
      </c>
      <c r="PF83" s="471">
        <f t="shared" si="526"/>
        <v>0</v>
      </c>
      <c r="PG83" s="471">
        <f t="shared" si="526"/>
        <v>0</v>
      </c>
      <c r="PH83" s="471">
        <f t="shared" si="526"/>
        <v>0</v>
      </c>
      <c r="PI83" s="471">
        <f t="shared" si="526"/>
        <v>0</v>
      </c>
      <c r="PJ83" s="471">
        <f t="shared" si="526"/>
        <v>0</v>
      </c>
      <c r="PK83" s="471">
        <f t="shared" si="526"/>
        <v>0</v>
      </c>
      <c r="PL83" s="471">
        <f t="shared" si="526"/>
        <v>0</v>
      </c>
      <c r="PM83" s="471">
        <f t="shared" si="526"/>
        <v>0</v>
      </c>
      <c r="PN83" s="471">
        <f t="shared" si="527"/>
        <v>0</v>
      </c>
      <c r="PO83" s="471">
        <f t="shared" si="527"/>
        <v>0</v>
      </c>
      <c r="PP83" s="471">
        <f t="shared" si="527"/>
        <v>0</v>
      </c>
      <c r="PQ83" s="471">
        <f t="shared" si="527"/>
        <v>0</v>
      </c>
      <c r="PR83" s="471">
        <f t="shared" si="527"/>
        <v>0</v>
      </c>
      <c r="PS83" s="471">
        <f t="shared" si="527"/>
        <v>0</v>
      </c>
      <c r="PT83" s="471">
        <f t="shared" si="527"/>
        <v>0</v>
      </c>
      <c r="PU83" s="471">
        <f t="shared" si="527"/>
        <v>0</v>
      </c>
      <c r="PV83" s="471">
        <f t="shared" si="527"/>
        <v>0</v>
      </c>
      <c r="PW83" s="471">
        <f t="shared" si="527"/>
        <v>0</v>
      </c>
      <c r="PX83" s="471">
        <f t="shared" si="527"/>
        <v>0</v>
      </c>
      <c r="PY83" s="471">
        <f t="shared" si="527"/>
        <v>0</v>
      </c>
      <c r="PZ83" s="471">
        <f t="shared" si="527"/>
        <v>0</v>
      </c>
      <c r="QA83" s="471">
        <f t="shared" si="527"/>
        <v>0</v>
      </c>
      <c r="QB83" s="471">
        <f t="shared" si="527"/>
        <v>0</v>
      </c>
      <c r="QC83" s="471">
        <f t="shared" si="527"/>
        <v>0</v>
      </c>
      <c r="QD83" s="471">
        <f t="shared" si="528"/>
        <v>0</v>
      </c>
      <c r="QE83" s="471">
        <f t="shared" si="528"/>
        <v>0</v>
      </c>
      <c r="QF83" s="471">
        <f t="shared" si="528"/>
        <v>0</v>
      </c>
      <c r="QG83" s="471">
        <f t="shared" si="528"/>
        <v>0</v>
      </c>
      <c r="QH83" s="471">
        <f t="shared" si="528"/>
        <v>0</v>
      </c>
      <c r="QI83" s="471">
        <f t="shared" si="528"/>
        <v>0</v>
      </c>
      <c r="QJ83" s="471">
        <f t="shared" si="528"/>
        <v>0</v>
      </c>
      <c r="QK83" s="471">
        <f t="shared" si="528"/>
        <v>0</v>
      </c>
      <c r="QL83" s="471">
        <f t="shared" si="528"/>
        <v>0</v>
      </c>
      <c r="QM83" s="471">
        <f t="shared" si="528"/>
        <v>0</v>
      </c>
      <c r="QN83" s="471">
        <f t="shared" si="528"/>
        <v>0</v>
      </c>
      <c r="QO83" s="471">
        <f t="shared" si="528"/>
        <v>0</v>
      </c>
      <c r="QP83" s="471">
        <f t="shared" si="528"/>
        <v>0</v>
      </c>
      <c r="QQ83" s="471">
        <f t="shared" si="528"/>
        <v>0</v>
      </c>
      <c r="QR83" s="471">
        <f t="shared" si="528"/>
        <v>0</v>
      </c>
      <c r="QS83" s="471">
        <f t="shared" si="528"/>
        <v>0</v>
      </c>
      <c r="QT83" s="471">
        <f t="shared" si="529"/>
        <v>0</v>
      </c>
      <c r="QU83" s="471">
        <f t="shared" si="529"/>
        <v>0</v>
      </c>
      <c r="QV83" s="471">
        <f t="shared" si="529"/>
        <v>0</v>
      </c>
      <c r="QW83" s="471">
        <f t="shared" si="529"/>
        <v>0</v>
      </c>
      <c r="QX83" s="471">
        <f t="shared" si="529"/>
        <v>0</v>
      </c>
      <c r="QY83" s="471">
        <f t="shared" si="529"/>
        <v>0</v>
      </c>
      <c r="QZ83" s="471">
        <f t="shared" si="529"/>
        <v>0</v>
      </c>
      <c r="RA83" s="471">
        <f t="shared" si="529"/>
        <v>0</v>
      </c>
      <c r="RB83" s="471">
        <f t="shared" si="529"/>
        <v>0</v>
      </c>
      <c r="RC83" s="471">
        <f t="shared" si="529"/>
        <v>0</v>
      </c>
      <c r="RD83" s="471">
        <f t="shared" si="529"/>
        <v>0</v>
      </c>
      <c r="RE83" s="471">
        <f t="shared" si="529"/>
        <v>0</v>
      </c>
      <c r="RF83" s="471">
        <f t="shared" si="529"/>
        <v>0</v>
      </c>
      <c r="RG83" s="471">
        <f t="shared" si="529"/>
        <v>0</v>
      </c>
      <c r="RH83" s="471">
        <f t="shared" si="529"/>
        <v>0</v>
      </c>
      <c r="RI83" s="471">
        <f t="shared" si="529"/>
        <v>0</v>
      </c>
      <c r="RJ83" s="471">
        <f t="shared" si="530"/>
        <v>0</v>
      </c>
      <c r="RK83" s="471">
        <f t="shared" si="530"/>
        <v>0</v>
      </c>
      <c r="RL83" s="471">
        <f t="shared" si="530"/>
        <v>0</v>
      </c>
      <c r="RM83" s="471">
        <f t="shared" si="530"/>
        <v>0</v>
      </c>
      <c r="RN83" s="471">
        <f t="shared" si="530"/>
        <v>0</v>
      </c>
      <c r="RO83" s="471">
        <f t="shared" si="530"/>
        <v>0</v>
      </c>
      <c r="RP83" s="471">
        <f t="shared" si="530"/>
        <v>0</v>
      </c>
      <c r="RQ83" s="471">
        <f t="shared" si="530"/>
        <v>0</v>
      </c>
      <c r="RR83" s="471">
        <f t="shared" si="530"/>
        <v>0</v>
      </c>
      <c r="RS83" s="471">
        <f t="shared" si="530"/>
        <v>0</v>
      </c>
      <c r="RT83" s="471">
        <f t="shared" si="530"/>
        <v>0</v>
      </c>
      <c r="RU83" s="471">
        <f t="shared" si="530"/>
        <v>0</v>
      </c>
      <c r="RV83" s="471">
        <f t="shared" si="530"/>
        <v>0</v>
      </c>
      <c r="RW83" s="471">
        <f t="shared" si="530"/>
        <v>0</v>
      </c>
      <c r="RX83" s="471">
        <f t="shared" si="530"/>
        <v>0</v>
      </c>
      <c r="RY83" s="471">
        <f t="shared" si="530"/>
        <v>0</v>
      </c>
      <c r="RZ83" s="471">
        <f t="shared" si="531"/>
        <v>0</v>
      </c>
      <c r="SA83" s="471">
        <f t="shared" si="531"/>
        <v>0</v>
      </c>
      <c r="SB83" s="471">
        <f t="shared" si="531"/>
        <v>0</v>
      </c>
      <c r="SC83" s="471">
        <f t="shared" si="531"/>
        <v>0</v>
      </c>
      <c r="SD83" s="471">
        <f t="shared" si="531"/>
        <v>0</v>
      </c>
      <c r="SE83" s="471">
        <f t="shared" si="531"/>
        <v>0</v>
      </c>
      <c r="SF83" s="471">
        <f t="shared" si="531"/>
        <v>0</v>
      </c>
      <c r="SG83" s="471">
        <f t="shared" si="531"/>
        <v>0</v>
      </c>
      <c r="SH83" s="471">
        <f t="shared" si="531"/>
        <v>0</v>
      </c>
      <c r="SI83" s="471">
        <f t="shared" si="531"/>
        <v>0</v>
      </c>
      <c r="SJ83" s="471">
        <f t="shared" si="531"/>
        <v>0</v>
      </c>
      <c r="SK83" s="471">
        <f t="shared" si="531"/>
        <v>0</v>
      </c>
      <c r="SL83" s="471">
        <f t="shared" si="531"/>
        <v>0</v>
      </c>
      <c r="SM83" s="471">
        <f t="shared" si="531"/>
        <v>0</v>
      </c>
      <c r="SN83" s="471">
        <f t="shared" si="531"/>
        <v>0</v>
      </c>
      <c r="SO83" s="471">
        <f t="shared" si="531"/>
        <v>0</v>
      </c>
      <c r="SP83" s="471">
        <f t="shared" si="532"/>
        <v>0</v>
      </c>
      <c r="SQ83" s="471">
        <f t="shared" si="532"/>
        <v>0</v>
      </c>
      <c r="SR83" s="471">
        <f t="shared" si="532"/>
        <v>0</v>
      </c>
      <c r="SS83" s="471">
        <f t="shared" si="532"/>
        <v>0</v>
      </c>
      <c r="ST83" s="471">
        <f t="shared" si="532"/>
        <v>0</v>
      </c>
      <c r="SU83" s="471">
        <f t="shared" si="532"/>
        <v>0</v>
      </c>
      <c r="SV83" s="471">
        <f t="shared" si="532"/>
        <v>0</v>
      </c>
      <c r="SW83" s="471">
        <f t="shared" si="532"/>
        <v>0</v>
      </c>
      <c r="SX83" s="471">
        <f t="shared" si="532"/>
        <v>0</v>
      </c>
      <c r="SY83" s="471">
        <f t="shared" si="532"/>
        <v>0</v>
      </c>
      <c r="SZ83" s="471">
        <f t="shared" si="532"/>
        <v>0</v>
      </c>
      <c r="TA83" s="471">
        <f t="shared" si="532"/>
        <v>0</v>
      </c>
      <c r="TB83" s="471">
        <f t="shared" si="532"/>
        <v>0</v>
      </c>
      <c r="TC83" s="471">
        <f t="shared" si="532"/>
        <v>0</v>
      </c>
      <c r="TD83" s="471">
        <f t="shared" si="532"/>
        <v>0</v>
      </c>
      <c r="TE83" s="471">
        <f t="shared" si="532"/>
        <v>0</v>
      </c>
      <c r="TF83" s="471">
        <f t="shared" si="533"/>
        <v>0</v>
      </c>
      <c r="TG83" s="471">
        <f t="shared" si="533"/>
        <v>0</v>
      </c>
      <c r="TH83" s="471">
        <f t="shared" si="533"/>
        <v>0</v>
      </c>
      <c r="TI83" s="471">
        <f t="shared" si="533"/>
        <v>0</v>
      </c>
      <c r="TJ83" s="471">
        <f t="shared" si="533"/>
        <v>0</v>
      </c>
      <c r="TK83" s="471">
        <f t="shared" si="533"/>
        <v>0</v>
      </c>
      <c r="TL83" s="471">
        <f t="shared" si="533"/>
        <v>0</v>
      </c>
      <c r="TM83" s="471">
        <f t="shared" si="533"/>
        <v>0</v>
      </c>
      <c r="TN83" s="471">
        <f t="shared" si="533"/>
        <v>0</v>
      </c>
      <c r="TO83" s="471">
        <f t="shared" si="533"/>
        <v>0</v>
      </c>
      <c r="TP83" s="471">
        <f t="shared" si="533"/>
        <v>0</v>
      </c>
      <c r="TQ83" s="471">
        <f t="shared" si="533"/>
        <v>0</v>
      </c>
      <c r="TR83" s="471">
        <f t="shared" si="533"/>
        <v>0</v>
      </c>
      <c r="TS83" s="471">
        <f t="shared" si="533"/>
        <v>0</v>
      </c>
      <c r="TT83" s="471">
        <f t="shared" si="533"/>
        <v>0</v>
      </c>
      <c r="TU83" s="471">
        <f t="shared" si="533"/>
        <v>0</v>
      </c>
      <c r="TV83" s="471">
        <f t="shared" si="534"/>
        <v>0</v>
      </c>
      <c r="TW83" s="471">
        <f t="shared" si="534"/>
        <v>0</v>
      </c>
      <c r="TX83" s="471">
        <f t="shared" si="534"/>
        <v>0</v>
      </c>
      <c r="TY83" s="471">
        <f t="shared" si="534"/>
        <v>0</v>
      </c>
      <c r="TZ83" s="471">
        <f t="shared" si="534"/>
        <v>0</v>
      </c>
      <c r="UA83" s="471">
        <f t="shared" si="534"/>
        <v>0</v>
      </c>
      <c r="UB83" s="471">
        <f t="shared" si="534"/>
        <v>0</v>
      </c>
      <c r="UC83" s="471">
        <f t="shared" si="534"/>
        <v>0</v>
      </c>
      <c r="UD83" s="471">
        <f t="shared" si="534"/>
        <v>0</v>
      </c>
      <c r="UE83" s="471">
        <f t="shared" si="534"/>
        <v>0</v>
      </c>
      <c r="UF83" s="471">
        <f t="shared" si="534"/>
        <v>0</v>
      </c>
      <c r="UG83" s="471">
        <f t="shared" si="534"/>
        <v>0</v>
      </c>
      <c r="UH83" s="471">
        <f t="shared" si="534"/>
        <v>0</v>
      </c>
      <c r="UI83" s="471">
        <f t="shared" si="534"/>
        <v>0</v>
      </c>
      <c r="UJ83" s="471">
        <f t="shared" si="534"/>
        <v>0</v>
      </c>
      <c r="UK83" s="471">
        <f t="shared" si="534"/>
        <v>0</v>
      </c>
      <c r="UL83" s="471">
        <f t="shared" si="535"/>
        <v>0</v>
      </c>
      <c r="UM83" s="471">
        <f t="shared" si="535"/>
        <v>0</v>
      </c>
      <c r="UN83" s="471">
        <f t="shared" si="535"/>
        <v>0</v>
      </c>
      <c r="UO83" s="471">
        <f t="shared" si="535"/>
        <v>0</v>
      </c>
      <c r="UP83" s="471">
        <f t="shared" si="535"/>
        <v>0</v>
      </c>
      <c r="UQ83" s="471">
        <f t="shared" si="535"/>
        <v>0</v>
      </c>
      <c r="UR83" s="471">
        <f t="shared" si="535"/>
        <v>0</v>
      </c>
      <c r="US83" s="471">
        <f t="shared" si="535"/>
        <v>0</v>
      </c>
      <c r="UT83" s="471">
        <f t="shared" si="535"/>
        <v>0</v>
      </c>
      <c r="UU83" s="471">
        <f t="shared" si="535"/>
        <v>0</v>
      </c>
      <c r="UV83" s="471">
        <f t="shared" si="535"/>
        <v>0</v>
      </c>
      <c r="UW83" s="471">
        <f t="shared" si="535"/>
        <v>0</v>
      </c>
      <c r="UX83" s="471">
        <f t="shared" si="535"/>
        <v>0</v>
      </c>
      <c r="UY83" s="471">
        <f t="shared" si="535"/>
        <v>0</v>
      </c>
      <c r="UZ83" s="471">
        <f t="shared" si="535"/>
        <v>0</v>
      </c>
      <c r="VA83" s="471">
        <f t="shared" si="535"/>
        <v>0</v>
      </c>
      <c r="VB83" s="471">
        <f t="shared" si="536"/>
        <v>0</v>
      </c>
      <c r="VC83" s="471">
        <f t="shared" si="536"/>
        <v>0</v>
      </c>
      <c r="VD83" s="471">
        <f t="shared" si="536"/>
        <v>0</v>
      </c>
      <c r="VE83" s="471">
        <f t="shared" si="536"/>
        <v>0</v>
      </c>
      <c r="VF83" s="471">
        <f t="shared" si="536"/>
        <v>0</v>
      </c>
      <c r="VG83" s="471">
        <f t="shared" si="536"/>
        <v>0</v>
      </c>
      <c r="VH83" s="471">
        <f t="shared" si="536"/>
        <v>0</v>
      </c>
      <c r="VI83" s="471">
        <f t="shared" si="536"/>
        <v>0</v>
      </c>
      <c r="VJ83" s="471">
        <f t="shared" si="536"/>
        <v>0</v>
      </c>
      <c r="VK83" s="471">
        <f t="shared" si="536"/>
        <v>0</v>
      </c>
      <c r="VL83" s="471">
        <f t="shared" si="536"/>
        <v>0</v>
      </c>
      <c r="VM83" s="471">
        <f t="shared" si="536"/>
        <v>0</v>
      </c>
      <c r="VN83" s="471">
        <f t="shared" si="536"/>
        <v>0</v>
      </c>
      <c r="VO83" s="471">
        <f t="shared" si="536"/>
        <v>0</v>
      </c>
      <c r="VP83" s="471">
        <f t="shared" si="536"/>
        <v>0</v>
      </c>
      <c r="VQ83" s="471">
        <f t="shared" si="536"/>
        <v>0</v>
      </c>
      <c r="VR83" s="471">
        <f t="shared" si="537"/>
        <v>0</v>
      </c>
      <c r="VS83" s="471">
        <f t="shared" si="545"/>
        <v>0</v>
      </c>
      <c r="VT83" s="471">
        <f t="shared" si="545"/>
        <v>0</v>
      </c>
      <c r="VU83" s="471">
        <f t="shared" si="545"/>
        <v>0</v>
      </c>
      <c r="VV83" s="471">
        <f t="shared" si="545"/>
        <v>0</v>
      </c>
      <c r="VW83" s="471">
        <f t="shared" si="545"/>
        <v>0</v>
      </c>
      <c r="VX83" s="471">
        <f t="shared" si="545"/>
        <v>0</v>
      </c>
      <c r="VY83" s="471">
        <f t="shared" si="545"/>
        <v>0</v>
      </c>
      <c r="VZ83" s="471">
        <f t="shared" si="545"/>
        <v>0</v>
      </c>
      <c r="WA83" s="471">
        <f t="shared" si="545"/>
        <v>0</v>
      </c>
      <c r="WB83" s="471">
        <f t="shared" si="545"/>
        <v>0</v>
      </c>
      <c r="WC83" s="471">
        <f t="shared" si="545"/>
        <v>0</v>
      </c>
      <c r="WD83" s="471">
        <f t="shared" si="545"/>
        <v>0</v>
      </c>
    </row>
    <row r="84" spans="1:604" x14ac:dyDescent="0.35">
      <c r="A84" s="29"/>
      <c r="B84" s="29">
        <f t="shared" si="359"/>
        <v>53</v>
      </c>
      <c r="C84" s="29" t="s">
        <v>5</v>
      </c>
      <c r="D84" s="29" t="s">
        <v>119</v>
      </c>
      <c r="E84" s="69">
        <f>INDEX('Current RAP - 2024-25 Cycle'!$K:$K,MATCH('24-25 Projection - RAP Tendered'!$D84,'Current RAP - 2024-25 Cycle'!$C:$C,0),1)</f>
        <v>97643699.37999998</v>
      </c>
      <c r="F84" s="69">
        <f>INDEX('Current RAP - 2024-25 Cycle'!$G:$G,MATCH('24-25 Projection - RAP Tendered'!$D84,'Current RAP - 2024-25 Cycle'!$C:$C,0),1)</f>
        <v>96905436.579999983</v>
      </c>
      <c r="G84" s="69">
        <f t="shared" si="345"/>
        <v>738262.79999999702</v>
      </c>
      <c r="H84" s="69">
        <f t="shared" si="360"/>
        <v>96905436.579999983</v>
      </c>
      <c r="I84" s="32">
        <v>45474</v>
      </c>
      <c r="J84" s="32">
        <v>45838</v>
      </c>
      <c r="K84" s="29" t="str">
        <f>INDEX('Current RAP - 2024-25 Cycle'!$D:$D,MATCH('24-25 Projection - RAP Tendered'!$D84,'Current RAP - 2024-25 Cycle'!$C:$C,0),1)</f>
        <v>IPCA</v>
      </c>
      <c r="L84" s="32" t="s">
        <v>10</v>
      </c>
      <c r="M84" s="32" t="s">
        <v>10</v>
      </c>
      <c r="N84" s="81">
        <v>0</v>
      </c>
      <c r="O84" s="81">
        <v>0</v>
      </c>
      <c r="P84" s="69">
        <f>IFERROR(INDEX('Tendered, Ruling 920-2025'!$F$19:$F$31,MATCH($D84,'Tendered, Ruling 920-2025'!$C$19:$C$31,0))-INDEX('Tendered, Ruling 920-2025'!$D$19:$D$31,MATCH($D84,'Tendered, Ruling 920-2025'!$C$19:$C$31,0)),0)</f>
        <v>0</v>
      </c>
      <c r="Q84" s="32">
        <f>INDEX('Current RAP - 2024-25 Cycle'!$L:$L,MATCH('24-25 Projection - RAP Tendered'!$D84,'Current RAP - 2024-25 Cycle'!$C:$C,0),1)</f>
        <v>41039</v>
      </c>
      <c r="R84" s="32">
        <f>INDEX('Current RAP - 2024-25 Cycle'!$M:$M,MATCH('24-25 Projection - RAP Tendered'!$D84,'Current RAP - 2024-25 Cycle'!$C:$C,0),1)</f>
        <v>51996</v>
      </c>
      <c r="S84" s="29"/>
      <c r="T84" s="29" t="str">
        <f t="shared" si="346"/>
        <v>004/2012</v>
      </c>
      <c r="U84" s="36">
        <f t="shared" si="508"/>
        <v>97.643699379999973</v>
      </c>
      <c r="V84" s="36">
        <f t="shared" si="508"/>
        <v>97.643699379999973</v>
      </c>
      <c r="W84" s="36">
        <f t="shared" si="508"/>
        <v>97.643699379999973</v>
      </c>
      <c r="X84" s="36">
        <f t="shared" si="508"/>
        <v>97.643699379999973</v>
      </c>
      <c r="Y84" s="36">
        <f t="shared" si="508"/>
        <v>97.643699379999973</v>
      </c>
      <c r="Z84" s="36">
        <f t="shared" si="508"/>
        <v>97.643699379999973</v>
      </c>
      <c r="AA84" s="36">
        <f t="shared" si="508"/>
        <v>97.643699379999973</v>
      </c>
      <c r="AB84" s="36">
        <f t="shared" si="508"/>
        <v>97.643699379999973</v>
      </c>
      <c r="AC84" s="36">
        <f t="shared" si="508"/>
        <v>97.643699379999973</v>
      </c>
      <c r="AD84" s="36">
        <f t="shared" si="508"/>
        <v>97.643699379999973</v>
      </c>
      <c r="AE84" s="36">
        <f t="shared" si="508"/>
        <v>97.643699379999973</v>
      </c>
      <c r="AF84" s="36">
        <f t="shared" si="508"/>
        <v>97.643699379999973</v>
      </c>
      <c r="AG84" s="36">
        <f t="shared" si="508"/>
        <v>97.643699379999973</v>
      </c>
      <c r="AH84" s="36">
        <f t="shared" si="508"/>
        <v>97.643699379999973</v>
      </c>
      <c r="AI84" s="36">
        <f t="shared" si="508"/>
        <v>97.643699379999973</v>
      </c>
      <c r="AJ84" s="36">
        <f t="shared" si="508"/>
        <v>97.643699379999973</v>
      </c>
      <c r="AK84" s="36">
        <f t="shared" si="504"/>
        <v>97.643699379999973</v>
      </c>
      <c r="AL84" s="36">
        <f t="shared" si="504"/>
        <v>83.994580111827929</v>
      </c>
      <c r="AM84" s="36">
        <f t="shared" si="504"/>
        <v>0</v>
      </c>
      <c r="AN84" s="36">
        <f t="shared" si="504"/>
        <v>0</v>
      </c>
      <c r="AO84" s="36">
        <f t="shared" si="504"/>
        <v>0</v>
      </c>
      <c r="AP84" s="36">
        <f t="shared" si="504"/>
        <v>0</v>
      </c>
      <c r="AQ84" s="36">
        <f t="shared" si="504"/>
        <v>0</v>
      </c>
      <c r="AR84" s="36">
        <f t="shared" si="504"/>
        <v>0</v>
      </c>
      <c r="AS84" s="36">
        <f t="shared" si="504"/>
        <v>0</v>
      </c>
      <c r="AT84" s="36">
        <f t="shared" si="504"/>
        <v>0</v>
      </c>
      <c r="AU84" s="36">
        <f t="shared" si="504"/>
        <v>0</v>
      </c>
      <c r="AV84" s="36">
        <f t="shared" si="504"/>
        <v>0</v>
      </c>
      <c r="AW84" s="36">
        <f t="shared" si="504"/>
        <v>0</v>
      </c>
      <c r="AX84" s="36">
        <f t="shared" si="504"/>
        <v>0</v>
      </c>
      <c r="AY84" s="36">
        <f t="shared" si="504"/>
        <v>0</v>
      </c>
      <c r="AZ84" s="36">
        <f t="shared" si="455"/>
        <v>0</v>
      </c>
      <c r="BA84" s="36">
        <f t="shared" si="455"/>
        <v>0</v>
      </c>
      <c r="BB84" s="36">
        <f t="shared" si="455"/>
        <v>0</v>
      </c>
      <c r="BD84" s="29" t="str">
        <f t="shared" si="348"/>
        <v>004/2012</v>
      </c>
      <c r="BE84" s="36">
        <f t="shared" ref="BE84:BT89" si="546">SUMIFS($GM84:$WE84,$GM$29:$WE$29,BE$29)</f>
        <v>24.41092484499999</v>
      </c>
      <c r="BF84" s="36">
        <f t="shared" si="546"/>
        <v>24.41092484499999</v>
      </c>
      <c r="BG84" s="36">
        <f t="shared" si="546"/>
        <v>24.41092484499999</v>
      </c>
      <c r="BH84" s="36">
        <f t="shared" si="546"/>
        <v>24.41092484499999</v>
      </c>
      <c r="BI84" s="36">
        <f t="shared" si="546"/>
        <v>24.41092484499999</v>
      </c>
      <c r="BJ84" s="36">
        <f t="shared" si="546"/>
        <v>24.41092484499999</v>
      </c>
      <c r="BK84" s="36">
        <f t="shared" si="546"/>
        <v>24.41092484499999</v>
      </c>
      <c r="BL84" s="36">
        <f t="shared" si="546"/>
        <v>24.41092484499999</v>
      </c>
      <c r="BM84" s="36">
        <f t="shared" si="546"/>
        <v>24.41092484499999</v>
      </c>
      <c r="BN84" s="36">
        <f t="shared" si="546"/>
        <v>24.41092484499999</v>
      </c>
      <c r="BO84" s="36">
        <f t="shared" si="546"/>
        <v>24.41092484499999</v>
      </c>
      <c r="BP84" s="36">
        <f t="shared" si="546"/>
        <v>24.41092484499999</v>
      </c>
      <c r="BQ84" s="36">
        <f t="shared" si="546"/>
        <v>24.41092484499999</v>
      </c>
      <c r="BR84" s="36">
        <f t="shared" si="546"/>
        <v>24.41092484499999</v>
      </c>
      <c r="BS84" s="36">
        <f t="shared" si="546"/>
        <v>24.41092484499999</v>
      </c>
      <c r="BT84" s="36">
        <f t="shared" si="546"/>
        <v>24.41092484499999</v>
      </c>
      <c r="BU84" s="36">
        <f t="shared" si="509"/>
        <v>24.41092484499999</v>
      </c>
      <c r="BV84" s="36">
        <f t="shared" si="509"/>
        <v>24.41092484499999</v>
      </c>
      <c r="BW84" s="36">
        <f t="shared" si="509"/>
        <v>24.41092484499999</v>
      </c>
      <c r="BX84" s="36">
        <f t="shared" si="509"/>
        <v>24.41092484499999</v>
      </c>
      <c r="BY84" s="36">
        <f t="shared" si="509"/>
        <v>24.41092484499999</v>
      </c>
      <c r="BZ84" s="36">
        <f t="shared" si="509"/>
        <v>24.41092484499999</v>
      </c>
      <c r="CA84" s="36">
        <f t="shared" si="509"/>
        <v>24.41092484499999</v>
      </c>
      <c r="CB84" s="36">
        <f t="shared" si="509"/>
        <v>24.41092484499999</v>
      </c>
      <c r="CC84" s="36">
        <f t="shared" si="509"/>
        <v>24.41092484499999</v>
      </c>
      <c r="CD84" s="36">
        <f t="shared" si="509"/>
        <v>24.41092484499999</v>
      </c>
      <c r="CE84" s="36">
        <f t="shared" si="509"/>
        <v>24.41092484499999</v>
      </c>
      <c r="CF84" s="36">
        <f t="shared" si="509"/>
        <v>24.41092484499999</v>
      </c>
      <c r="CG84" s="36">
        <f t="shared" si="509"/>
        <v>24.41092484499999</v>
      </c>
      <c r="CH84" s="36">
        <f t="shared" si="509"/>
        <v>24.41092484499999</v>
      </c>
      <c r="CI84" s="36">
        <f t="shared" si="509"/>
        <v>24.41092484499999</v>
      </c>
      <c r="CJ84" s="36">
        <f t="shared" si="509"/>
        <v>24.41092484499999</v>
      </c>
      <c r="CK84" s="36">
        <f t="shared" si="510"/>
        <v>24.41092484499999</v>
      </c>
      <c r="CL84" s="36">
        <f t="shared" si="510"/>
        <v>24.41092484499999</v>
      </c>
      <c r="CM84" s="36">
        <f t="shared" si="510"/>
        <v>24.41092484499999</v>
      </c>
      <c r="CN84" s="36">
        <f t="shared" si="510"/>
        <v>24.41092484499999</v>
      </c>
      <c r="CO84" s="36">
        <f t="shared" si="510"/>
        <v>24.41092484499999</v>
      </c>
      <c r="CP84" s="36">
        <f t="shared" si="510"/>
        <v>24.41092484499999</v>
      </c>
      <c r="CQ84" s="36">
        <f t="shared" si="510"/>
        <v>24.41092484499999</v>
      </c>
      <c r="CR84" s="36">
        <f t="shared" si="510"/>
        <v>24.41092484499999</v>
      </c>
      <c r="CS84" s="36">
        <f t="shared" si="510"/>
        <v>24.41092484499999</v>
      </c>
      <c r="CT84" s="36">
        <f t="shared" si="510"/>
        <v>24.41092484499999</v>
      </c>
      <c r="CU84" s="36">
        <f t="shared" si="510"/>
        <v>24.41092484499999</v>
      </c>
      <c r="CV84" s="36">
        <f t="shared" si="510"/>
        <v>24.41092484499999</v>
      </c>
      <c r="CW84" s="36">
        <f t="shared" si="510"/>
        <v>24.41092484499999</v>
      </c>
      <c r="CX84" s="36">
        <f t="shared" si="510"/>
        <v>24.41092484499999</v>
      </c>
      <c r="CY84" s="36">
        <f t="shared" si="510"/>
        <v>24.41092484499999</v>
      </c>
      <c r="CZ84" s="36">
        <f t="shared" si="505"/>
        <v>24.41092484499999</v>
      </c>
      <c r="DA84" s="36">
        <f t="shared" si="505"/>
        <v>24.41092484499999</v>
      </c>
      <c r="DB84" s="36">
        <f t="shared" si="505"/>
        <v>24.41092484499999</v>
      </c>
      <c r="DC84" s="36">
        <f t="shared" si="505"/>
        <v>24.41092484499999</v>
      </c>
      <c r="DD84" s="36">
        <f t="shared" si="505"/>
        <v>24.41092484499999</v>
      </c>
      <c r="DE84" s="36">
        <f t="shared" si="505"/>
        <v>24.41092484499999</v>
      </c>
      <c r="DF84" s="36">
        <f t="shared" si="505"/>
        <v>24.41092484499999</v>
      </c>
      <c r="DG84" s="36">
        <f t="shared" si="505"/>
        <v>24.41092484499999</v>
      </c>
      <c r="DH84" s="36">
        <f t="shared" si="505"/>
        <v>24.41092484499999</v>
      </c>
      <c r="DI84" s="36">
        <f t="shared" si="505"/>
        <v>24.41092484499999</v>
      </c>
      <c r="DJ84" s="36">
        <f t="shared" si="505"/>
        <v>24.41092484499999</v>
      </c>
      <c r="DK84" s="36">
        <f t="shared" si="505"/>
        <v>24.41092484499999</v>
      </c>
      <c r="DL84" s="36">
        <f t="shared" si="505"/>
        <v>24.41092484499999</v>
      </c>
      <c r="DM84" s="36">
        <f t="shared" si="505"/>
        <v>24.41092484499999</v>
      </c>
      <c r="DN84" s="36">
        <f t="shared" si="505"/>
        <v>24.41092484499999</v>
      </c>
      <c r="DO84" s="36">
        <f t="shared" si="505"/>
        <v>24.41092484499999</v>
      </c>
      <c r="DP84" s="36">
        <f t="shared" si="506"/>
        <v>24.41092484499999</v>
      </c>
      <c r="DQ84" s="36">
        <f t="shared" si="506"/>
        <v>24.41092484499999</v>
      </c>
      <c r="DR84" s="36">
        <f t="shared" ref="DR84:ED89" si="547">SUMIFS($GM84:$WE84,$GM$29:$WE$29,DR$29)</f>
        <v>24.41092484499999</v>
      </c>
      <c r="DS84" s="36">
        <f t="shared" si="547"/>
        <v>24.41092484499999</v>
      </c>
      <c r="DT84" s="36">
        <f t="shared" si="547"/>
        <v>24.41092484499999</v>
      </c>
      <c r="DU84" s="36">
        <f t="shared" si="547"/>
        <v>24.41092484499999</v>
      </c>
      <c r="DV84" s="36">
        <f t="shared" si="547"/>
        <v>24.41092484499999</v>
      </c>
      <c r="DW84" s="36">
        <f t="shared" si="547"/>
        <v>24.41092484499999</v>
      </c>
      <c r="DX84" s="36">
        <f t="shared" si="547"/>
        <v>10.761805576827953</v>
      </c>
      <c r="DY84" s="36">
        <f t="shared" si="547"/>
        <v>0</v>
      </c>
      <c r="DZ84" s="36">
        <f t="shared" si="547"/>
        <v>0</v>
      </c>
      <c r="EA84" s="36">
        <f t="shared" si="547"/>
        <v>0</v>
      </c>
      <c r="EB84" s="36">
        <f t="shared" si="547"/>
        <v>0</v>
      </c>
      <c r="EC84" s="36">
        <f t="shared" si="547"/>
        <v>0</v>
      </c>
      <c r="ED84" s="36">
        <f t="shared" si="547"/>
        <v>0</v>
      </c>
      <c r="EE84" s="36">
        <f t="shared" ref="EE84:EI89" si="548">SUMIFS($GM84:$WE84,$GM$29:$WE$29,EE$29)</f>
        <v>0</v>
      </c>
      <c r="EF84" s="36">
        <f t="shared" si="548"/>
        <v>0</v>
      </c>
      <c r="EG84" s="36">
        <f t="shared" si="548"/>
        <v>0</v>
      </c>
      <c r="EH84" s="36">
        <f t="shared" si="548"/>
        <v>0</v>
      </c>
      <c r="EI84" s="36">
        <f t="shared" si="548"/>
        <v>0</v>
      </c>
      <c r="EJ84" s="36">
        <f t="shared" si="544"/>
        <v>0</v>
      </c>
      <c r="EK84" s="36">
        <f t="shared" si="544"/>
        <v>0</v>
      </c>
      <c r="EL84" s="36">
        <f t="shared" si="544"/>
        <v>0</v>
      </c>
      <c r="EM84" s="36">
        <f t="shared" si="544"/>
        <v>0</v>
      </c>
      <c r="EN84" s="36">
        <f t="shared" si="544"/>
        <v>0</v>
      </c>
      <c r="EO84" s="36">
        <f t="shared" si="544"/>
        <v>0</v>
      </c>
      <c r="EP84" s="36">
        <f t="shared" si="544"/>
        <v>0</v>
      </c>
      <c r="EQ84" s="36">
        <f t="shared" si="544"/>
        <v>0</v>
      </c>
      <c r="ER84" s="36">
        <f t="shared" si="544"/>
        <v>0</v>
      </c>
      <c r="ES84" s="36">
        <f t="shared" si="544"/>
        <v>0</v>
      </c>
      <c r="ET84" s="36">
        <f t="shared" si="544"/>
        <v>0</v>
      </c>
      <c r="EU84" s="36">
        <f t="shared" si="544"/>
        <v>0</v>
      </c>
      <c r="EV84" s="36">
        <f t="shared" si="544"/>
        <v>0</v>
      </c>
      <c r="EW84" s="36">
        <f t="shared" si="544"/>
        <v>0</v>
      </c>
      <c r="EX84" s="36">
        <f t="shared" si="544"/>
        <v>0</v>
      </c>
      <c r="EY84" s="36">
        <f t="shared" si="544"/>
        <v>0</v>
      </c>
      <c r="EZ84" s="36">
        <f t="shared" si="541"/>
        <v>0</v>
      </c>
      <c r="FA84" s="36">
        <f t="shared" si="541"/>
        <v>0</v>
      </c>
      <c r="FB84" s="36">
        <f t="shared" si="541"/>
        <v>0</v>
      </c>
      <c r="FC84" s="36">
        <f t="shared" si="541"/>
        <v>0</v>
      </c>
      <c r="FD84" s="36">
        <f t="shared" si="541"/>
        <v>0</v>
      </c>
      <c r="FE84" s="36">
        <f t="shared" si="541"/>
        <v>0</v>
      </c>
      <c r="FF84" s="36">
        <f t="shared" si="541"/>
        <v>0</v>
      </c>
      <c r="FG84" s="36">
        <f t="shared" si="541"/>
        <v>0</v>
      </c>
      <c r="FH84" s="36">
        <f t="shared" si="541"/>
        <v>0</v>
      </c>
      <c r="FI84" s="36">
        <f t="shared" si="541"/>
        <v>0</v>
      </c>
      <c r="FJ84" s="36">
        <f t="shared" si="542"/>
        <v>0</v>
      </c>
      <c r="FK84" s="36">
        <f t="shared" si="542"/>
        <v>0</v>
      </c>
      <c r="FL84" s="36">
        <f t="shared" si="542"/>
        <v>0</v>
      </c>
      <c r="FM84" s="36">
        <f t="shared" si="542"/>
        <v>0</v>
      </c>
      <c r="FN84" s="36">
        <f t="shared" si="542"/>
        <v>0</v>
      </c>
      <c r="FO84" s="36">
        <f t="shared" si="542"/>
        <v>0</v>
      </c>
      <c r="FP84" s="36">
        <f t="shared" si="542"/>
        <v>0</v>
      </c>
      <c r="FQ84" s="36">
        <f t="shared" si="542"/>
        <v>0</v>
      </c>
      <c r="FR84" s="36">
        <f t="shared" si="542"/>
        <v>0</v>
      </c>
      <c r="FS84" s="36">
        <f t="shared" si="542"/>
        <v>0</v>
      </c>
      <c r="FT84" s="36">
        <f t="shared" si="543"/>
        <v>0</v>
      </c>
      <c r="FU84" s="36">
        <f t="shared" si="543"/>
        <v>0</v>
      </c>
      <c r="FV84" s="36">
        <f t="shared" si="543"/>
        <v>0</v>
      </c>
      <c r="FW84" s="36">
        <f t="shared" si="543"/>
        <v>0</v>
      </c>
      <c r="FX84" s="36">
        <f t="shared" si="543"/>
        <v>0</v>
      </c>
      <c r="FY84" s="36">
        <f t="shared" si="543"/>
        <v>0</v>
      </c>
      <c r="FZ84" s="36">
        <f t="shared" si="543"/>
        <v>0</v>
      </c>
      <c r="GA84" s="36">
        <f t="shared" si="543"/>
        <v>0</v>
      </c>
      <c r="GB84" s="36">
        <f t="shared" si="501"/>
        <v>0</v>
      </c>
      <c r="GC84" s="36">
        <f t="shared" si="501"/>
        <v>0</v>
      </c>
      <c r="GD84" s="36">
        <f t="shared" si="501"/>
        <v>0</v>
      </c>
      <c r="GE84" s="36">
        <f t="shared" si="501"/>
        <v>0</v>
      </c>
      <c r="GF84" s="36">
        <f t="shared" si="501"/>
        <v>0</v>
      </c>
      <c r="GG84" s="36">
        <f t="shared" si="501"/>
        <v>0</v>
      </c>
      <c r="GH84" s="36">
        <f t="shared" si="501"/>
        <v>0</v>
      </c>
      <c r="GI84" s="36">
        <f t="shared" si="501"/>
        <v>0</v>
      </c>
      <c r="GJ84" s="36">
        <f t="shared" si="501"/>
        <v>0</v>
      </c>
      <c r="GL84" s="29" t="str">
        <f t="shared" si="350"/>
        <v>004/2012</v>
      </c>
      <c r="GM84" s="263">
        <f t="shared" si="507"/>
        <v>8.1369749483333305</v>
      </c>
      <c r="GN84" s="263">
        <f t="shared" si="507"/>
        <v>8.1369749483333305</v>
      </c>
      <c r="GO84" s="263">
        <f t="shared" si="507"/>
        <v>8.1369749483333305</v>
      </c>
      <c r="GP84" s="263">
        <f t="shared" si="507"/>
        <v>8.1369749483333305</v>
      </c>
      <c r="GQ84" s="263">
        <f t="shared" si="507"/>
        <v>8.1369749483333305</v>
      </c>
      <c r="GR84" s="263">
        <f t="shared" si="507"/>
        <v>8.1369749483333305</v>
      </c>
      <c r="GS84" s="263">
        <f t="shared" si="507"/>
        <v>8.1369749483333305</v>
      </c>
      <c r="GT84" s="263">
        <f t="shared" si="507"/>
        <v>8.1369749483333305</v>
      </c>
      <c r="GU84" s="263">
        <f t="shared" si="507"/>
        <v>8.1369749483333305</v>
      </c>
      <c r="GV84" s="263">
        <f t="shared" si="507"/>
        <v>8.1369749483333305</v>
      </c>
      <c r="GW84" s="263">
        <f t="shared" si="507"/>
        <v>8.1369749483333305</v>
      </c>
      <c r="GX84" s="263">
        <f t="shared" si="507"/>
        <v>8.1369749483333305</v>
      </c>
      <c r="GY84" s="471">
        <f t="shared" si="538"/>
        <v>8.1369749483333305</v>
      </c>
      <c r="GZ84" s="471">
        <f t="shared" si="538"/>
        <v>8.1369749483333305</v>
      </c>
      <c r="HA84" s="471">
        <f t="shared" si="538"/>
        <v>8.1369749483333305</v>
      </c>
      <c r="HB84" s="471">
        <f t="shared" si="538"/>
        <v>8.1369749483333305</v>
      </c>
      <c r="HC84" s="471">
        <f t="shared" si="538"/>
        <v>8.1369749483333305</v>
      </c>
      <c r="HD84" s="471">
        <f t="shared" si="538"/>
        <v>8.1369749483333305</v>
      </c>
      <c r="HE84" s="471">
        <f t="shared" si="538"/>
        <v>8.1369749483333305</v>
      </c>
      <c r="HF84" s="471">
        <f t="shared" si="538"/>
        <v>8.1369749483333305</v>
      </c>
      <c r="HG84" s="471">
        <f t="shared" si="538"/>
        <v>8.1369749483333305</v>
      </c>
      <c r="HH84" s="471">
        <f t="shared" si="538"/>
        <v>8.1369749483333305</v>
      </c>
      <c r="HI84" s="471">
        <f t="shared" si="538"/>
        <v>8.1369749483333305</v>
      </c>
      <c r="HJ84" s="471">
        <f t="shared" si="538"/>
        <v>8.1369749483333305</v>
      </c>
      <c r="HK84" s="471">
        <f t="shared" si="538"/>
        <v>8.1369749483333305</v>
      </c>
      <c r="HL84" s="471">
        <f t="shared" si="538"/>
        <v>8.1369749483333305</v>
      </c>
      <c r="HM84" s="471">
        <f t="shared" si="538"/>
        <v>8.1369749483333305</v>
      </c>
      <c r="HN84" s="471">
        <f t="shared" si="538"/>
        <v>8.1369749483333305</v>
      </c>
      <c r="HO84" s="471">
        <f t="shared" si="539"/>
        <v>8.1369749483333305</v>
      </c>
      <c r="HP84" s="471">
        <f t="shared" si="539"/>
        <v>8.1369749483333305</v>
      </c>
      <c r="HQ84" s="471">
        <f t="shared" si="539"/>
        <v>8.1369749483333305</v>
      </c>
      <c r="HR84" s="471">
        <f t="shared" si="539"/>
        <v>8.1369749483333305</v>
      </c>
      <c r="HS84" s="471">
        <f t="shared" si="539"/>
        <v>8.1369749483333305</v>
      </c>
      <c r="HT84" s="471">
        <f t="shared" si="539"/>
        <v>8.1369749483333305</v>
      </c>
      <c r="HU84" s="471">
        <f t="shared" si="539"/>
        <v>8.1369749483333305</v>
      </c>
      <c r="HV84" s="471">
        <f t="shared" si="539"/>
        <v>8.1369749483333305</v>
      </c>
      <c r="HW84" s="471">
        <f t="shared" si="539"/>
        <v>8.1369749483333305</v>
      </c>
      <c r="HX84" s="471">
        <f t="shared" si="539"/>
        <v>8.1369749483333305</v>
      </c>
      <c r="HY84" s="471">
        <f t="shared" si="539"/>
        <v>8.1369749483333305</v>
      </c>
      <c r="HZ84" s="471">
        <f t="shared" si="539"/>
        <v>8.1369749483333305</v>
      </c>
      <c r="IA84" s="471">
        <f t="shared" si="539"/>
        <v>8.1369749483333305</v>
      </c>
      <c r="IB84" s="471">
        <f t="shared" si="539"/>
        <v>8.1369749483333305</v>
      </c>
      <c r="IC84" s="471">
        <f t="shared" si="539"/>
        <v>8.1369749483333305</v>
      </c>
      <c r="ID84" s="471">
        <f t="shared" si="515"/>
        <v>8.1369749483333305</v>
      </c>
      <c r="IE84" s="471">
        <f t="shared" si="515"/>
        <v>8.1369749483333305</v>
      </c>
      <c r="IF84" s="471">
        <f t="shared" si="515"/>
        <v>8.1369749483333305</v>
      </c>
      <c r="IG84" s="471">
        <f t="shared" si="515"/>
        <v>8.1369749483333305</v>
      </c>
      <c r="IH84" s="471">
        <f t="shared" si="515"/>
        <v>8.1369749483333305</v>
      </c>
      <c r="II84" s="471">
        <f t="shared" si="515"/>
        <v>8.1369749483333305</v>
      </c>
      <c r="IJ84" s="471">
        <f t="shared" si="515"/>
        <v>8.1369749483333305</v>
      </c>
      <c r="IK84" s="471">
        <f t="shared" si="515"/>
        <v>8.1369749483333305</v>
      </c>
      <c r="IL84" s="471">
        <f t="shared" si="515"/>
        <v>8.1369749483333305</v>
      </c>
      <c r="IM84" s="471">
        <f t="shared" si="515"/>
        <v>8.1369749483333305</v>
      </c>
      <c r="IN84" s="471">
        <f t="shared" si="515"/>
        <v>8.1369749483333305</v>
      </c>
      <c r="IO84" s="471">
        <f t="shared" si="515"/>
        <v>8.1369749483333305</v>
      </c>
      <c r="IP84" s="471">
        <f t="shared" si="515"/>
        <v>8.1369749483333305</v>
      </c>
      <c r="IQ84" s="471">
        <f t="shared" si="515"/>
        <v>8.1369749483333305</v>
      </c>
      <c r="IR84" s="471">
        <f t="shared" si="515"/>
        <v>8.1369749483333305</v>
      </c>
      <c r="IS84" s="471">
        <f t="shared" si="515"/>
        <v>8.1369749483333305</v>
      </c>
      <c r="IT84" s="471">
        <f t="shared" si="516"/>
        <v>8.1369749483333305</v>
      </c>
      <c r="IU84" s="471">
        <f t="shared" si="516"/>
        <v>8.1369749483333305</v>
      </c>
      <c r="IV84" s="471">
        <f t="shared" si="516"/>
        <v>8.1369749483333305</v>
      </c>
      <c r="IW84" s="471">
        <f t="shared" si="516"/>
        <v>8.1369749483333305</v>
      </c>
      <c r="IX84" s="471">
        <f t="shared" si="516"/>
        <v>8.1369749483333305</v>
      </c>
      <c r="IY84" s="471">
        <f t="shared" si="516"/>
        <v>8.1369749483333305</v>
      </c>
      <c r="IZ84" s="471">
        <f t="shared" si="516"/>
        <v>8.1369749483333305</v>
      </c>
      <c r="JA84" s="471">
        <f t="shared" si="516"/>
        <v>8.1369749483333305</v>
      </c>
      <c r="JB84" s="471">
        <f t="shared" si="516"/>
        <v>8.1369749483333305</v>
      </c>
      <c r="JC84" s="471">
        <f t="shared" si="516"/>
        <v>8.1369749483333305</v>
      </c>
      <c r="JD84" s="471">
        <f t="shared" si="516"/>
        <v>8.1369749483333305</v>
      </c>
      <c r="JE84" s="471">
        <f t="shared" si="516"/>
        <v>8.1369749483333305</v>
      </c>
      <c r="JF84" s="471">
        <f t="shared" si="516"/>
        <v>8.1369749483333305</v>
      </c>
      <c r="JG84" s="471">
        <f t="shared" si="516"/>
        <v>8.1369749483333305</v>
      </c>
      <c r="JH84" s="471">
        <f t="shared" si="516"/>
        <v>8.1369749483333305</v>
      </c>
      <c r="JI84" s="471">
        <f t="shared" si="516"/>
        <v>8.1369749483333305</v>
      </c>
      <c r="JJ84" s="471">
        <f t="shared" si="517"/>
        <v>8.1369749483333305</v>
      </c>
      <c r="JK84" s="471">
        <f t="shared" si="517"/>
        <v>8.1369749483333305</v>
      </c>
      <c r="JL84" s="471">
        <f t="shared" si="517"/>
        <v>8.1369749483333305</v>
      </c>
      <c r="JM84" s="471">
        <f t="shared" si="517"/>
        <v>8.1369749483333305</v>
      </c>
      <c r="JN84" s="471">
        <f t="shared" si="517"/>
        <v>8.1369749483333305</v>
      </c>
      <c r="JO84" s="471">
        <f t="shared" si="517"/>
        <v>8.1369749483333305</v>
      </c>
      <c r="JP84" s="471">
        <f t="shared" si="517"/>
        <v>8.1369749483333305</v>
      </c>
      <c r="JQ84" s="471">
        <f t="shared" si="517"/>
        <v>8.1369749483333305</v>
      </c>
      <c r="JR84" s="471">
        <f t="shared" si="517"/>
        <v>8.1369749483333305</v>
      </c>
      <c r="JS84" s="471">
        <f t="shared" si="517"/>
        <v>8.1369749483333305</v>
      </c>
      <c r="JT84" s="471">
        <f t="shared" si="517"/>
        <v>8.1369749483333305</v>
      </c>
      <c r="JU84" s="471">
        <f t="shared" si="517"/>
        <v>8.1369749483333305</v>
      </c>
      <c r="JV84" s="471">
        <f t="shared" si="517"/>
        <v>8.1369749483333305</v>
      </c>
      <c r="JW84" s="471">
        <f t="shared" si="517"/>
        <v>8.1369749483333305</v>
      </c>
      <c r="JX84" s="471">
        <f t="shared" si="517"/>
        <v>8.1369749483333305</v>
      </c>
      <c r="JY84" s="471">
        <f t="shared" si="517"/>
        <v>8.1369749483333305</v>
      </c>
      <c r="JZ84" s="471">
        <f t="shared" si="518"/>
        <v>8.1369749483333305</v>
      </c>
      <c r="KA84" s="471">
        <f t="shared" si="518"/>
        <v>8.1369749483333305</v>
      </c>
      <c r="KB84" s="471">
        <f t="shared" si="518"/>
        <v>8.1369749483333305</v>
      </c>
      <c r="KC84" s="471">
        <f t="shared" si="518"/>
        <v>8.1369749483333305</v>
      </c>
      <c r="KD84" s="471">
        <f t="shared" si="518"/>
        <v>8.1369749483333305</v>
      </c>
      <c r="KE84" s="471">
        <f t="shared" si="518"/>
        <v>8.1369749483333305</v>
      </c>
      <c r="KF84" s="471">
        <f t="shared" si="518"/>
        <v>8.1369749483333305</v>
      </c>
      <c r="KG84" s="471">
        <f t="shared" si="518"/>
        <v>8.1369749483333305</v>
      </c>
      <c r="KH84" s="471">
        <f t="shared" si="518"/>
        <v>8.1369749483333305</v>
      </c>
      <c r="KI84" s="471">
        <f t="shared" si="518"/>
        <v>8.1369749483333305</v>
      </c>
      <c r="KJ84" s="471">
        <f t="shared" si="518"/>
        <v>8.1369749483333305</v>
      </c>
      <c r="KK84" s="471">
        <f t="shared" si="518"/>
        <v>8.1369749483333305</v>
      </c>
      <c r="KL84" s="471">
        <f t="shared" si="518"/>
        <v>8.1369749483333305</v>
      </c>
      <c r="KM84" s="471">
        <f t="shared" si="518"/>
        <v>8.1369749483333305</v>
      </c>
      <c r="KN84" s="471">
        <f t="shared" si="518"/>
        <v>8.1369749483333305</v>
      </c>
      <c r="KO84" s="471">
        <f t="shared" si="518"/>
        <v>8.1369749483333305</v>
      </c>
      <c r="KP84" s="471">
        <f t="shared" si="519"/>
        <v>8.1369749483333305</v>
      </c>
      <c r="KQ84" s="471">
        <f t="shared" si="519"/>
        <v>8.1369749483333305</v>
      </c>
      <c r="KR84" s="471">
        <f t="shared" si="519"/>
        <v>8.1369749483333305</v>
      </c>
      <c r="KS84" s="471">
        <f t="shared" si="519"/>
        <v>8.1369749483333305</v>
      </c>
      <c r="KT84" s="471">
        <f t="shared" si="519"/>
        <v>8.1369749483333305</v>
      </c>
      <c r="KU84" s="471">
        <f t="shared" si="519"/>
        <v>8.1369749483333305</v>
      </c>
      <c r="KV84" s="471">
        <f t="shared" si="519"/>
        <v>8.1369749483333305</v>
      </c>
      <c r="KW84" s="471">
        <f t="shared" si="519"/>
        <v>8.1369749483333305</v>
      </c>
      <c r="KX84" s="471">
        <f t="shared" si="519"/>
        <v>8.1369749483333305</v>
      </c>
      <c r="KY84" s="471">
        <f t="shared" si="519"/>
        <v>8.1369749483333305</v>
      </c>
      <c r="KZ84" s="471">
        <f t="shared" si="519"/>
        <v>8.1369749483333305</v>
      </c>
      <c r="LA84" s="471">
        <f t="shared" si="519"/>
        <v>8.1369749483333305</v>
      </c>
      <c r="LB84" s="471">
        <f t="shared" si="519"/>
        <v>8.1369749483333305</v>
      </c>
      <c r="LC84" s="471">
        <f t="shared" si="519"/>
        <v>8.1369749483333305</v>
      </c>
      <c r="LD84" s="471">
        <f t="shared" si="519"/>
        <v>8.1369749483333305</v>
      </c>
      <c r="LE84" s="471">
        <f t="shared" si="519"/>
        <v>8.1369749483333305</v>
      </c>
      <c r="LF84" s="471">
        <f t="shared" si="520"/>
        <v>8.1369749483333305</v>
      </c>
      <c r="LG84" s="471">
        <f t="shared" si="520"/>
        <v>8.1369749483333305</v>
      </c>
      <c r="LH84" s="471">
        <f t="shared" si="520"/>
        <v>8.1369749483333305</v>
      </c>
      <c r="LI84" s="471">
        <f t="shared" si="520"/>
        <v>8.1369749483333305</v>
      </c>
      <c r="LJ84" s="471">
        <f t="shared" si="520"/>
        <v>8.1369749483333305</v>
      </c>
      <c r="LK84" s="471">
        <f t="shared" si="520"/>
        <v>8.1369749483333305</v>
      </c>
      <c r="LL84" s="471">
        <f t="shared" si="520"/>
        <v>8.1369749483333305</v>
      </c>
      <c r="LM84" s="471">
        <f t="shared" si="520"/>
        <v>8.1369749483333305</v>
      </c>
      <c r="LN84" s="471">
        <f t="shared" si="520"/>
        <v>8.1369749483333305</v>
      </c>
      <c r="LO84" s="471">
        <f t="shared" si="520"/>
        <v>8.1369749483333305</v>
      </c>
      <c r="LP84" s="471">
        <f t="shared" si="520"/>
        <v>8.1369749483333305</v>
      </c>
      <c r="LQ84" s="471">
        <f t="shared" si="520"/>
        <v>8.1369749483333305</v>
      </c>
      <c r="LR84" s="471">
        <f t="shared" si="520"/>
        <v>8.1369749483333305</v>
      </c>
      <c r="LS84" s="471">
        <f t="shared" si="520"/>
        <v>8.1369749483333305</v>
      </c>
      <c r="LT84" s="471">
        <f t="shared" si="520"/>
        <v>8.1369749483333305</v>
      </c>
      <c r="LU84" s="471">
        <f t="shared" si="520"/>
        <v>8.1369749483333305</v>
      </c>
      <c r="LV84" s="471">
        <f t="shared" si="521"/>
        <v>8.1369749483333305</v>
      </c>
      <c r="LW84" s="471">
        <f t="shared" si="521"/>
        <v>8.1369749483333305</v>
      </c>
      <c r="LX84" s="471">
        <f t="shared" si="521"/>
        <v>8.1369749483333305</v>
      </c>
      <c r="LY84" s="471">
        <f t="shared" si="521"/>
        <v>8.1369749483333305</v>
      </c>
      <c r="LZ84" s="471">
        <f t="shared" si="521"/>
        <v>8.1369749483333305</v>
      </c>
      <c r="MA84" s="471">
        <f t="shared" si="521"/>
        <v>8.1369749483333305</v>
      </c>
      <c r="MB84" s="471">
        <f t="shared" si="521"/>
        <v>8.1369749483333305</v>
      </c>
      <c r="MC84" s="471">
        <f t="shared" si="521"/>
        <v>8.1369749483333305</v>
      </c>
      <c r="MD84" s="471">
        <f t="shared" si="521"/>
        <v>8.1369749483333305</v>
      </c>
      <c r="ME84" s="471">
        <f t="shared" si="521"/>
        <v>8.1369749483333305</v>
      </c>
      <c r="MF84" s="471">
        <f t="shared" si="521"/>
        <v>8.1369749483333305</v>
      </c>
      <c r="MG84" s="471">
        <f t="shared" si="521"/>
        <v>8.1369749483333305</v>
      </c>
      <c r="MH84" s="471">
        <f t="shared" si="521"/>
        <v>8.1369749483333305</v>
      </c>
      <c r="MI84" s="471">
        <f t="shared" si="521"/>
        <v>8.1369749483333305</v>
      </c>
      <c r="MJ84" s="471">
        <f t="shared" si="521"/>
        <v>8.1369749483333305</v>
      </c>
      <c r="MK84" s="471">
        <f t="shared" si="521"/>
        <v>8.1369749483333305</v>
      </c>
      <c r="ML84" s="471">
        <f t="shared" si="522"/>
        <v>8.1369749483333305</v>
      </c>
      <c r="MM84" s="471">
        <f t="shared" si="522"/>
        <v>8.1369749483333305</v>
      </c>
      <c r="MN84" s="471">
        <f t="shared" si="522"/>
        <v>8.1369749483333305</v>
      </c>
      <c r="MO84" s="471">
        <f t="shared" si="522"/>
        <v>8.1369749483333305</v>
      </c>
      <c r="MP84" s="471">
        <f t="shared" si="522"/>
        <v>8.1369749483333305</v>
      </c>
      <c r="MQ84" s="471">
        <f t="shared" si="522"/>
        <v>8.1369749483333305</v>
      </c>
      <c r="MR84" s="471">
        <f t="shared" si="522"/>
        <v>8.1369749483333305</v>
      </c>
      <c r="MS84" s="471">
        <f t="shared" si="522"/>
        <v>8.1369749483333305</v>
      </c>
      <c r="MT84" s="471">
        <f t="shared" si="522"/>
        <v>8.1369749483333305</v>
      </c>
      <c r="MU84" s="471">
        <f t="shared" si="522"/>
        <v>8.1369749483333305</v>
      </c>
      <c r="MV84" s="471">
        <f t="shared" si="522"/>
        <v>8.1369749483333305</v>
      </c>
      <c r="MW84" s="471">
        <f t="shared" si="522"/>
        <v>8.1369749483333305</v>
      </c>
      <c r="MX84" s="471">
        <f t="shared" si="522"/>
        <v>8.1369749483333305</v>
      </c>
      <c r="MY84" s="471">
        <f t="shared" si="522"/>
        <v>8.1369749483333305</v>
      </c>
      <c r="MZ84" s="471">
        <f t="shared" si="522"/>
        <v>8.1369749483333305</v>
      </c>
      <c r="NA84" s="471">
        <f t="shared" si="522"/>
        <v>8.1369749483333305</v>
      </c>
      <c r="NB84" s="471">
        <f t="shared" si="523"/>
        <v>8.1369749483333305</v>
      </c>
      <c r="NC84" s="471">
        <f t="shared" si="523"/>
        <v>8.1369749483333305</v>
      </c>
      <c r="ND84" s="471">
        <f t="shared" si="523"/>
        <v>8.1369749483333305</v>
      </c>
      <c r="NE84" s="471">
        <f t="shared" si="523"/>
        <v>8.1369749483333305</v>
      </c>
      <c r="NF84" s="471">
        <f t="shared" si="523"/>
        <v>8.1369749483333305</v>
      </c>
      <c r="NG84" s="471">
        <f t="shared" si="523"/>
        <v>8.1369749483333305</v>
      </c>
      <c r="NH84" s="471">
        <f t="shared" si="523"/>
        <v>8.1369749483333305</v>
      </c>
      <c r="NI84" s="471">
        <f t="shared" si="523"/>
        <v>8.1369749483333305</v>
      </c>
      <c r="NJ84" s="471">
        <f t="shared" si="523"/>
        <v>8.1369749483333305</v>
      </c>
      <c r="NK84" s="471">
        <f t="shared" si="523"/>
        <v>8.1369749483333305</v>
      </c>
      <c r="NL84" s="471">
        <f t="shared" si="523"/>
        <v>8.1369749483333305</v>
      </c>
      <c r="NM84" s="471">
        <f t="shared" si="523"/>
        <v>8.1369749483333305</v>
      </c>
      <c r="NN84" s="471">
        <f t="shared" si="523"/>
        <v>8.1369749483333305</v>
      </c>
      <c r="NO84" s="471">
        <f t="shared" si="523"/>
        <v>8.1369749483333305</v>
      </c>
      <c r="NP84" s="471">
        <f t="shared" si="523"/>
        <v>8.1369749483333305</v>
      </c>
      <c r="NQ84" s="471">
        <f t="shared" si="523"/>
        <v>8.1369749483333305</v>
      </c>
      <c r="NR84" s="471">
        <f t="shared" si="524"/>
        <v>8.1369749483333305</v>
      </c>
      <c r="NS84" s="471">
        <f t="shared" si="524"/>
        <v>8.1369749483333305</v>
      </c>
      <c r="NT84" s="471">
        <f t="shared" si="524"/>
        <v>8.1369749483333305</v>
      </c>
      <c r="NU84" s="471">
        <f t="shared" si="524"/>
        <v>8.1369749483333305</v>
      </c>
      <c r="NV84" s="471">
        <f t="shared" si="524"/>
        <v>8.1369749483333305</v>
      </c>
      <c r="NW84" s="471">
        <f t="shared" si="524"/>
        <v>8.1369749483333305</v>
      </c>
      <c r="NX84" s="471">
        <f t="shared" si="524"/>
        <v>8.1369749483333305</v>
      </c>
      <c r="NY84" s="471">
        <f t="shared" si="524"/>
        <v>8.1369749483333305</v>
      </c>
      <c r="NZ84" s="471">
        <f t="shared" si="524"/>
        <v>8.1369749483333305</v>
      </c>
      <c r="OA84" s="471">
        <f t="shared" si="524"/>
        <v>8.1369749483333305</v>
      </c>
      <c r="OB84" s="471">
        <f t="shared" si="524"/>
        <v>8.1369749483333305</v>
      </c>
      <c r="OC84" s="471">
        <f t="shared" si="524"/>
        <v>8.1369749483333305</v>
      </c>
      <c r="OD84" s="471">
        <f t="shared" si="524"/>
        <v>8.1369749483333305</v>
      </c>
      <c r="OE84" s="471">
        <f t="shared" si="524"/>
        <v>8.1369749483333305</v>
      </c>
      <c r="OF84" s="471">
        <f t="shared" si="524"/>
        <v>8.1369749483333305</v>
      </c>
      <c r="OG84" s="471">
        <f t="shared" si="524"/>
        <v>8.1369749483333305</v>
      </c>
      <c r="OH84" s="471">
        <f t="shared" si="525"/>
        <v>8.1369749483333305</v>
      </c>
      <c r="OI84" s="471">
        <f t="shared" si="525"/>
        <v>8.1369749483333305</v>
      </c>
      <c r="OJ84" s="471">
        <f t="shared" si="525"/>
        <v>8.1369749483333305</v>
      </c>
      <c r="OK84" s="471">
        <f t="shared" si="525"/>
        <v>8.1369749483333305</v>
      </c>
      <c r="OL84" s="471">
        <f t="shared" si="525"/>
        <v>8.1369749483333305</v>
      </c>
      <c r="OM84" s="471">
        <f t="shared" si="525"/>
        <v>8.1369749483333305</v>
      </c>
      <c r="ON84" s="471">
        <f t="shared" si="525"/>
        <v>8.1369749483333305</v>
      </c>
      <c r="OO84" s="471">
        <f t="shared" si="525"/>
        <v>8.1369749483333305</v>
      </c>
      <c r="OP84" s="471">
        <f t="shared" si="525"/>
        <v>8.1369749483333305</v>
      </c>
      <c r="OQ84" s="471">
        <f t="shared" si="525"/>
        <v>8.1369749483333305</v>
      </c>
      <c r="OR84" s="471">
        <f t="shared" si="525"/>
        <v>8.1369749483333305</v>
      </c>
      <c r="OS84" s="471">
        <f t="shared" si="525"/>
        <v>2.6248306284946232</v>
      </c>
      <c r="OT84" s="471">
        <f t="shared" si="525"/>
        <v>0</v>
      </c>
      <c r="OU84" s="471">
        <f t="shared" si="525"/>
        <v>0</v>
      </c>
      <c r="OV84" s="471">
        <f t="shared" si="525"/>
        <v>0</v>
      </c>
      <c r="OW84" s="471">
        <f t="shared" si="525"/>
        <v>0</v>
      </c>
      <c r="OX84" s="471">
        <f t="shared" si="526"/>
        <v>0</v>
      </c>
      <c r="OY84" s="471">
        <f t="shared" si="526"/>
        <v>0</v>
      </c>
      <c r="OZ84" s="471">
        <f t="shared" si="526"/>
        <v>0</v>
      </c>
      <c r="PA84" s="471">
        <f t="shared" si="526"/>
        <v>0</v>
      </c>
      <c r="PB84" s="471">
        <f t="shared" si="526"/>
        <v>0</v>
      </c>
      <c r="PC84" s="471">
        <f t="shared" si="526"/>
        <v>0</v>
      </c>
      <c r="PD84" s="471">
        <f t="shared" si="526"/>
        <v>0</v>
      </c>
      <c r="PE84" s="471">
        <f t="shared" si="526"/>
        <v>0</v>
      </c>
      <c r="PF84" s="471">
        <f t="shared" si="526"/>
        <v>0</v>
      </c>
      <c r="PG84" s="471">
        <f t="shared" si="526"/>
        <v>0</v>
      </c>
      <c r="PH84" s="471">
        <f t="shared" si="526"/>
        <v>0</v>
      </c>
      <c r="PI84" s="471">
        <f t="shared" si="526"/>
        <v>0</v>
      </c>
      <c r="PJ84" s="471">
        <f t="shared" si="526"/>
        <v>0</v>
      </c>
      <c r="PK84" s="471">
        <f t="shared" si="526"/>
        <v>0</v>
      </c>
      <c r="PL84" s="471">
        <f t="shared" si="526"/>
        <v>0</v>
      </c>
      <c r="PM84" s="471">
        <f t="shared" si="526"/>
        <v>0</v>
      </c>
      <c r="PN84" s="471">
        <f t="shared" si="527"/>
        <v>0</v>
      </c>
      <c r="PO84" s="471">
        <f t="shared" si="527"/>
        <v>0</v>
      </c>
      <c r="PP84" s="471">
        <f t="shared" si="527"/>
        <v>0</v>
      </c>
      <c r="PQ84" s="471">
        <f t="shared" si="527"/>
        <v>0</v>
      </c>
      <c r="PR84" s="471">
        <f t="shared" si="527"/>
        <v>0</v>
      </c>
      <c r="PS84" s="471">
        <f t="shared" si="527"/>
        <v>0</v>
      </c>
      <c r="PT84" s="471">
        <f t="shared" si="527"/>
        <v>0</v>
      </c>
      <c r="PU84" s="471">
        <f t="shared" si="527"/>
        <v>0</v>
      </c>
      <c r="PV84" s="471">
        <f t="shared" si="527"/>
        <v>0</v>
      </c>
      <c r="PW84" s="471">
        <f t="shared" si="527"/>
        <v>0</v>
      </c>
      <c r="PX84" s="471">
        <f t="shared" si="527"/>
        <v>0</v>
      </c>
      <c r="PY84" s="471">
        <f t="shared" si="527"/>
        <v>0</v>
      </c>
      <c r="PZ84" s="471">
        <f t="shared" si="527"/>
        <v>0</v>
      </c>
      <c r="QA84" s="471">
        <f t="shared" si="527"/>
        <v>0</v>
      </c>
      <c r="QB84" s="471">
        <f t="shared" si="527"/>
        <v>0</v>
      </c>
      <c r="QC84" s="471">
        <f t="shared" si="527"/>
        <v>0</v>
      </c>
      <c r="QD84" s="471">
        <f t="shared" si="528"/>
        <v>0</v>
      </c>
      <c r="QE84" s="471">
        <f t="shared" si="528"/>
        <v>0</v>
      </c>
      <c r="QF84" s="471">
        <f t="shared" si="528"/>
        <v>0</v>
      </c>
      <c r="QG84" s="471">
        <f t="shared" si="528"/>
        <v>0</v>
      </c>
      <c r="QH84" s="471">
        <f t="shared" si="528"/>
        <v>0</v>
      </c>
      <c r="QI84" s="471">
        <f t="shared" si="528"/>
        <v>0</v>
      </c>
      <c r="QJ84" s="471">
        <f t="shared" si="528"/>
        <v>0</v>
      </c>
      <c r="QK84" s="471">
        <f t="shared" si="528"/>
        <v>0</v>
      </c>
      <c r="QL84" s="471">
        <f t="shared" si="528"/>
        <v>0</v>
      </c>
      <c r="QM84" s="471">
        <f t="shared" si="528"/>
        <v>0</v>
      </c>
      <c r="QN84" s="471">
        <f t="shared" si="528"/>
        <v>0</v>
      </c>
      <c r="QO84" s="471">
        <f t="shared" si="528"/>
        <v>0</v>
      </c>
      <c r="QP84" s="471">
        <f t="shared" si="528"/>
        <v>0</v>
      </c>
      <c r="QQ84" s="471">
        <f t="shared" si="528"/>
        <v>0</v>
      </c>
      <c r="QR84" s="471">
        <f t="shared" si="528"/>
        <v>0</v>
      </c>
      <c r="QS84" s="471">
        <f t="shared" si="528"/>
        <v>0</v>
      </c>
      <c r="QT84" s="471">
        <f t="shared" si="529"/>
        <v>0</v>
      </c>
      <c r="QU84" s="471">
        <f t="shared" si="529"/>
        <v>0</v>
      </c>
      <c r="QV84" s="471">
        <f t="shared" si="529"/>
        <v>0</v>
      </c>
      <c r="QW84" s="471">
        <f t="shared" si="529"/>
        <v>0</v>
      </c>
      <c r="QX84" s="471">
        <f t="shared" si="529"/>
        <v>0</v>
      </c>
      <c r="QY84" s="471">
        <f t="shared" si="529"/>
        <v>0</v>
      </c>
      <c r="QZ84" s="471">
        <f t="shared" si="529"/>
        <v>0</v>
      </c>
      <c r="RA84" s="471">
        <f t="shared" si="529"/>
        <v>0</v>
      </c>
      <c r="RB84" s="471">
        <f t="shared" si="529"/>
        <v>0</v>
      </c>
      <c r="RC84" s="471">
        <f t="shared" si="529"/>
        <v>0</v>
      </c>
      <c r="RD84" s="471">
        <f t="shared" si="529"/>
        <v>0</v>
      </c>
      <c r="RE84" s="471">
        <f t="shared" si="529"/>
        <v>0</v>
      </c>
      <c r="RF84" s="471">
        <f t="shared" si="529"/>
        <v>0</v>
      </c>
      <c r="RG84" s="471">
        <f t="shared" si="529"/>
        <v>0</v>
      </c>
      <c r="RH84" s="471">
        <f t="shared" si="529"/>
        <v>0</v>
      </c>
      <c r="RI84" s="471">
        <f t="shared" si="529"/>
        <v>0</v>
      </c>
      <c r="RJ84" s="471">
        <f t="shared" si="530"/>
        <v>0</v>
      </c>
      <c r="RK84" s="471">
        <f t="shared" si="530"/>
        <v>0</v>
      </c>
      <c r="RL84" s="471">
        <f t="shared" si="530"/>
        <v>0</v>
      </c>
      <c r="RM84" s="471">
        <f t="shared" si="530"/>
        <v>0</v>
      </c>
      <c r="RN84" s="471">
        <f t="shared" si="530"/>
        <v>0</v>
      </c>
      <c r="RO84" s="471">
        <f t="shared" si="530"/>
        <v>0</v>
      </c>
      <c r="RP84" s="471">
        <f t="shared" si="530"/>
        <v>0</v>
      </c>
      <c r="RQ84" s="471">
        <f t="shared" si="530"/>
        <v>0</v>
      </c>
      <c r="RR84" s="471">
        <f t="shared" si="530"/>
        <v>0</v>
      </c>
      <c r="RS84" s="471">
        <f t="shared" si="530"/>
        <v>0</v>
      </c>
      <c r="RT84" s="471">
        <f t="shared" si="530"/>
        <v>0</v>
      </c>
      <c r="RU84" s="471">
        <f t="shared" si="530"/>
        <v>0</v>
      </c>
      <c r="RV84" s="471">
        <f t="shared" si="530"/>
        <v>0</v>
      </c>
      <c r="RW84" s="471">
        <f t="shared" si="530"/>
        <v>0</v>
      </c>
      <c r="RX84" s="471">
        <f t="shared" si="530"/>
        <v>0</v>
      </c>
      <c r="RY84" s="471">
        <f t="shared" si="530"/>
        <v>0</v>
      </c>
      <c r="RZ84" s="471">
        <f t="shared" si="531"/>
        <v>0</v>
      </c>
      <c r="SA84" s="471">
        <f t="shared" si="531"/>
        <v>0</v>
      </c>
      <c r="SB84" s="471">
        <f t="shared" si="531"/>
        <v>0</v>
      </c>
      <c r="SC84" s="471">
        <f t="shared" si="531"/>
        <v>0</v>
      </c>
      <c r="SD84" s="471">
        <f t="shared" si="531"/>
        <v>0</v>
      </c>
      <c r="SE84" s="471">
        <f t="shared" si="531"/>
        <v>0</v>
      </c>
      <c r="SF84" s="471">
        <f t="shared" si="531"/>
        <v>0</v>
      </c>
      <c r="SG84" s="471">
        <f t="shared" si="531"/>
        <v>0</v>
      </c>
      <c r="SH84" s="471">
        <f t="shared" si="531"/>
        <v>0</v>
      </c>
      <c r="SI84" s="471">
        <f t="shared" si="531"/>
        <v>0</v>
      </c>
      <c r="SJ84" s="471">
        <f t="shared" si="531"/>
        <v>0</v>
      </c>
      <c r="SK84" s="471">
        <f t="shared" si="531"/>
        <v>0</v>
      </c>
      <c r="SL84" s="471">
        <f t="shared" si="531"/>
        <v>0</v>
      </c>
      <c r="SM84" s="471">
        <f t="shared" si="531"/>
        <v>0</v>
      </c>
      <c r="SN84" s="471">
        <f t="shared" si="531"/>
        <v>0</v>
      </c>
      <c r="SO84" s="471">
        <f t="shared" si="531"/>
        <v>0</v>
      </c>
      <c r="SP84" s="471">
        <f t="shared" si="532"/>
        <v>0</v>
      </c>
      <c r="SQ84" s="471">
        <f t="shared" si="532"/>
        <v>0</v>
      </c>
      <c r="SR84" s="471">
        <f t="shared" si="532"/>
        <v>0</v>
      </c>
      <c r="SS84" s="471">
        <f t="shared" si="532"/>
        <v>0</v>
      </c>
      <c r="ST84" s="471">
        <f t="shared" si="532"/>
        <v>0</v>
      </c>
      <c r="SU84" s="471">
        <f t="shared" si="532"/>
        <v>0</v>
      </c>
      <c r="SV84" s="471">
        <f t="shared" si="532"/>
        <v>0</v>
      </c>
      <c r="SW84" s="471">
        <f t="shared" si="532"/>
        <v>0</v>
      </c>
      <c r="SX84" s="471">
        <f t="shared" si="532"/>
        <v>0</v>
      </c>
      <c r="SY84" s="471">
        <f t="shared" si="532"/>
        <v>0</v>
      </c>
      <c r="SZ84" s="471">
        <f t="shared" si="532"/>
        <v>0</v>
      </c>
      <c r="TA84" s="471">
        <f t="shared" si="532"/>
        <v>0</v>
      </c>
      <c r="TB84" s="471">
        <f t="shared" si="532"/>
        <v>0</v>
      </c>
      <c r="TC84" s="471">
        <f t="shared" si="532"/>
        <v>0</v>
      </c>
      <c r="TD84" s="471">
        <f t="shared" si="532"/>
        <v>0</v>
      </c>
      <c r="TE84" s="471">
        <f t="shared" si="532"/>
        <v>0</v>
      </c>
      <c r="TF84" s="471">
        <f t="shared" si="533"/>
        <v>0</v>
      </c>
      <c r="TG84" s="471">
        <f t="shared" si="533"/>
        <v>0</v>
      </c>
      <c r="TH84" s="471">
        <f t="shared" si="533"/>
        <v>0</v>
      </c>
      <c r="TI84" s="471">
        <f t="shared" si="533"/>
        <v>0</v>
      </c>
      <c r="TJ84" s="471">
        <f t="shared" si="533"/>
        <v>0</v>
      </c>
      <c r="TK84" s="471">
        <f t="shared" si="533"/>
        <v>0</v>
      </c>
      <c r="TL84" s="471">
        <f t="shared" si="533"/>
        <v>0</v>
      </c>
      <c r="TM84" s="471">
        <f t="shared" si="533"/>
        <v>0</v>
      </c>
      <c r="TN84" s="471">
        <f t="shared" si="533"/>
        <v>0</v>
      </c>
      <c r="TO84" s="471">
        <f t="shared" si="533"/>
        <v>0</v>
      </c>
      <c r="TP84" s="471">
        <f t="shared" si="533"/>
        <v>0</v>
      </c>
      <c r="TQ84" s="471">
        <f t="shared" si="533"/>
        <v>0</v>
      </c>
      <c r="TR84" s="471">
        <f t="shared" si="533"/>
        <v>0</v>
      </c>
      <c r="TS84" s="471">
        <f t="shared" si="533"/>
        <v>0</v>
      </c>
      <c r="TT84" s="471">
        <f t="shared" si="533"/>
        <v>0</v>
      </c>
      <c r="TU84" s="471">
        <f t="shared" si="533"/>
        <v>0</v>
      </c>
      <c r="TV84" s="471">
        <f t="shared" si="534"/>
        <v>0</v>
      </c>
      <c r="TW84" s="471">
        <f t="shared" si="534"/>
        <v>0</v>
      </c>
      <c r="TX84" s="471">
        <f t="shared" si="534"/>
        <v>0</v>
      </c>
      <c r="TY84" s="471">
        <f t="shared" si="534"/>
        <v>0</v>
      </c>
      <c r="TZ84" s="471">
        <f t="shared" si="534"/>
        <v>0</v>
      </c>
      <c r="UA84" s="471">
        <f t="shared" si="534"/>
        <v>0</v>
      </c>
      <c r="UB84" s="471">
        <f t="shared" si="534"/>
        <v>0</v>
      </c>
      <c r="UC84" s="471">
        <f t="shared" si="534"/>
        <v>0</v>
      </c>
      <c r="UD84" s="471">
        <f t="shared" si="534"/>
        <v>0</v>
      </c>
      <c r="UE84" s="471">
        <f t="shared" si="534"/>
        <v>0</v>
      </c>
      <c r="UF84" s="471">
        <f t="shared" si="534"/>
        <v>0</v>
      </c>
      <c r="UG84" s="471">
        <f t="shared" si="534"/>
        <v>0</v>
      </c>
      <c r="UH84" s="471">
        <f t="shared" si="534"/>
        <v>0</v>
      </c>
      <c r="UI84" s="471">
        <f t="shared" si="534"/>
        <v>0</v>
      </c>
      <c r="UJ84" s="471">
        <f t="shared" si="534"/>
        <v>0</v>
      </c>
      <c r="UK84" s="471">
        <f t="shared" si="534"/>
        <v>0</v>
      </c>
      <c r="UL84" s="471">
        <f t="shared" si="535"/>
        <v>0</v>
      </c>
      <c r="UM84" s="471">
        <f t="shared" si="535"/>
        <v>0</v>
      </c>
      <c r="UN84" s="471">
        <f t="shared" si="535"/>
        <v>0</v>
      </c>
      <c r="UO84" s="471">
        <f t="shared" si="535"/>
        <v>0</v>
      </c>
      <c r="UP84" s="471">
        <f t="shared" si="535"/>
        <v>0</v>
      </c>
      <c r="UQ84" s="471">
        <f t="shared" si="535"/>
        <v>0</v>
      </c>
      <c r="UR84" s="471">
        <f t="shared" si="535"/>
        <v>0</v>
      </c>
      <c r="US84" s="471">
        <f t="shared" si="535"/>
        <v>0</v>
      </c>
      <c r="UT84" s="471">
        <f t="shared" si="535"/>
        <v>0</v>
      </c>
      <c r="UU84" s="471">
        <f t="shared" si="535"/>
        <v>0</v>
      </c>
      <c r="UV84" s="471">
        <f t="shared" si="535"/>
        <v>0</v>
      </c>
      <c r="UW84" s="471">
        <f t="shared" si="535"/>
        <v>0</v>
      </c>
      <c r="UX84" s="471">
        <f t="shared" si="535"/>
        <v>0</v>
      </c>
      <c r="UY84" s="471">
        <f t="shared" si="535"/>
        <v>0</v>
      </c>
      <c r="UZ84" s="471">
        <f t="shared" si="535"/>
        <v>0</v>
      </c>
      <c r="VA84" s="471">
        <f t="shared" si="535"/>
        <v>0</v>
      </c>
      <c r="VB84" s="471">
        <f t="shared" si="536"/>
        <v>0</v>
      </c>
      <c r="VC84" s="471">
        <f t="shared" si="536"/>
        <v>0</v>
      </c>
      <c r="VD84" s="471">
        <f t="shared" si="536"/>
        <v>0</v>
      </c>
      <c r="VE84" s="471">
        <f t="shared" si="536"/>
        <v>0</v>
      </c>
      <c r="VF84" s="471">
        <f t="shared" si="536"/>
        <v>0</v>
      </c>
      <c r="VG84" s="471">
        <f t="shared" si="536"/>
        <v>0</v>
      </c>
      <c r="VH84" s="471">
        <f t="shared" si="536"/>
        <v>0</v>
      </c>
      <c r="VI84" s="471">
        <f t="shared" si="536"/>
        <v>0</v>
      </c>
      <c r="VJ84" s="471">
        <f t="shared" si="536"/>
        <v>0</v>
      </c>
      <c r="VK84" s="471">
        <f t="shared" si="536"/>
        <v>0</v>
      </c>
      <c r="VL84" s="471">
        <f t="shared" si="536"/>
        <v>0</v>
      </c>
      <c r="VM84" s="471">
        <f t="shared" si="536"/>
        <v>0</v>
      </c>
      <c r="VN84" s="471">
        <f t="shared" si="536"/>
        <v>0</v>
      </c>
      <c r="VO84" s="471">
        <f t="shared" si="536"/>
        <v>0</v>
      </c>
      <c r="VP84" s="471">
        <f t="shared" si="536"/>
        <v>0</v>
      </c>
      <c r="VQ84" s="471">
        <f t="shared" si="536"/>
        <v>0</v>
      </c>
      <c r="VR84" s="471">
        <f t="shared" si="537"/>
        <v>0</v>
      </c>
      <c r="VS84" s="471">
        <f t="shared" si="545"/>
        <v>0</v>
      </c>
      <c r="VT84" s="471">
        <f t="shared" si="545"/>
        <v>0</v>
      </c>
      <c r="VU84" s="471">
        <f t="shared" si="545"/>
        <v>0</v>
      </c>
      <c r="VV84" s="471">
        <f t="shared" si="545"/>
        <v>0</v>
      </c>
      <c r="VW84" s="471">
        <f t="shared" si="545"/>
        <v>0</v>
      </c>
      <c r="VX84" s="471">
        <f t="shared" si="545"/>
        <v>0</v>
      </c>
      <c r="VY84" s="471">
        <f t="shared" si="545"/>
        <v>0</v>
      </c>
      <c r="VZ84" s="471">
        <f t="shared" si="545"/>
        <v>0</v>
      </c>
      <c r="WA84" s="471">
        <f t="shared" si="545"/>
        <v>0</v>
      </c>
      <c r="WB84" s="471">
        <f t="shared" si="545"/>
        <v>0</v>
      </c>
      <c r="WC84" s="471">
        <f t="shared" si="545"/>
        <v>0</v>
      </c>
      <c r="WD84" s="471">
        <f t="shared" si="545"/>
        <v>0</v>
      </c>
    </row>
    <row r="85" spans="1:604" x14ac:dyDescent="0.35">
      <c r="A85" s="29"/>
      <c r="B85" s="29">
        <f t="shared" si="359"/>
        <v>54</v>
      </c>
      <c r="C85" s="29" t="s">
        <v>5</v>
      </c>
      <c r="D85" s="29" t="s">
        <v>120</v>
      </c>
      <c r="E85" s="69">
        <f>INDEX('Current RAP - 2024-25 Cycle'!$K:$K,MATCH('24-25 Projection - RAP Tendered'!$D85,'Current RAP - 2024-25 Cycle'!$C:$C,0),1)</f>
        <v>165938906.58999997</v>
      </c>
      <c r="F85" s="69">
        <f>INDEX('Current RAP - 2024-25 Cycle'!$G:$G,MATCH('24-25 Projection - RAP Tendered'!$D85,'Current RAP - 2024-25 Cycle'!$C:$C,0),1)</f>
        <v>149312326.22999999</v>
      </c>
      <c r="G85" s="69">
        <f t="shared" si="345"/>
        <v>16626580.359999985</v>
      </c>
      <c r="H85" s="69">
        <f t="shared" si="360"/>
        <v>149312326.22999999</v>
      </c>
      <c r="I85" s="32">
        <v>45474</v>
      </c>
      <c r="J85" s="32">
        <v>45838</v>
      </c>
      <c r="K85" s="29" t="str">
        <f>INDEX('Current RAP - 2024-25 Cycle'!$D:$D,MATCH('24-25 Projection - RAP Tendered'!$D85,'Current RAP - 2024-25 Cycle'!$C:$C,0),1)</f>
        <v>IPCA</v>
      </c>
      <c r="L85" s="32" t="s">
        <v>10</v>
      </c>
      <c r="M85" s="32" t="s">
        <v>10</v>
      </c>
      <c r="N85" s="81">
        <v>0</v>
      </c>
      <c r="O85" s="81">
        <v>0</v>
      </c>
      <c r="P85" s="69">
        <f>IFERROR(INDEX('Tendered, Ruling 920-2025'!$F$19:$F$31,MATCH($D85,'Tendered, Ruling 920-2025'!$C$19:$C$31,0))-INDEX('Tendered, Ruling 920-2025'!$D$19:$D$31,MATCH($D85,'Tendered, Ruling 920-2025'!$C$19:$C$31,0)),0)</f>
        <v>0</v>
      </c>
      <c r="Q85" s="32">
        <f>INDEX('Current RAP - 2024-25 Cycle'!$L:$L,MATCH('24-25 Projection - RAP Tendered'!$D85,'Current RAP - 2024-25 Cycle'!$C:$C,0),1)</f>
        <v>41148</v>
      </c>
      <c r="R85" s="32">
        <f>INDEX('Current RAP - 2024-25 Cycle'!$M:$M,MATCH('24-25 Projection - RAP Tendered'!$D85,'Current RAP - 2024-25 Cycle'!$C:$C,0),1)</f>
        <v>52147</v>
      </c>
      <c r="S85" s="29"/>
      <c r="T85" s="29" t="str">
        <f t="shared" si="346"/>
        <v>020/2012</v>
      </c>
      <c r="U85" s="36">
        <f t="shared" si="508"/>
        <v>165.93890658999999</v>
      </c>
      <c r="V85" s="36">
        <f t="shared" si="508"/>
        <v>165.93890658999999</v>
      </c>
      <c r="W85" s="36">
        <f t="shared" si="508"/>
        <v>165.93890658999999</v>
      </c>
      <c r="X85" s="36">
        <f t="shared" si="508"/>
        <v>165.93890658999999</v>
      </c>
      <c r="Y85" s="36">
        <f t="shared" si="508"/>
        <v>165.93890658999999</v>
      </c>
      <c r="Z85" s="36">
        <f t="shared" si="508"/>
        <v>165.93890658999999</v>
      </c>
      <c r="AA85" s="36">
        <f t="shared" si="508"/>
        <v>165.93890658999999</v>
      </c>
      <c r="AB85" s="36">
        <f t="shared" si="508"/>
        <v>165.93890658999999</v>
      </c>
      <c r="AC85" s="36">
        <f t="shared" si="508"/>
        <v>165.93890658999999</v>
      </c>
      <c r="AD85" s="36">
        <f t="shared" si="508"/>
        <v>165.93890658999999</v>
      </c>
      <c r="AE85" s="36">
        <f t="shared" si="508"/>
        <v>165.93890658999999</v>
      </c>
      <c r="AF85" s="36">
        <f t="shared" si="508"/>
        <v>165.93890658999999</v>
      </c>
      <c r="AG85" s="36">
        <f t="shared" si="508"/>
        <v>165.93890658999999</v>
      </c>
      <c r="AH85" s="36">
        <f t="shared" si="508"/>
        <v>165.93890658999999</v>
      </c>
      <c r="AI85" s="36">
        <f t="shared" si="508"/>
        <v>165.93890658999999</v>
      </c>
      <c r="AJ85" s="36">
        <f t="shared" si="508"/>
        <v>165.93890658999999</v>
      </c>
      <c r="AK85" s="36">
        <f t="shared" si="504"/>
        <v>165.93890658999999</v>
      </c>
      <c r="AL85" s="36">
        <f t="shared" si="504"/>
        <v>165.93890658999999</v>
      </c>
      <c r="AM85" s="36">
        <f t="shared" si="504"/>
        <v>45.053305283844082</v>
      </c>
      <c r="AN85" s="36">
        <f t="shared" si="504"/>
        <v>0</v>
      </c>
      <c r="AO85" s="36">
        <f t="shared" si="504"/>
        <v>0</v>
      </c>
      <c r="AP85" s="36">
        <f t="shared" si="504"/>
        <v>0</v>
      </c>
      <c r="AQ85" s="36">
        <f t="shared" si="504"/>
        <v>0</v>
      </c>
      <c r="AR85" s="36">
        <f t="shared" si="504"/>
        <v>0</v>
      </c>
      <c r="AS85" s="36">
        <f t="shared" si="504"/>
        <v>0</v>
      </c>
      <c r="AT85" s="36">
        <f t="shared" si="504"/>
        <v>0</v>
      </c>
      <c r="AU85" s="36">
        <f t="shared" si="504"/>
        <v>0</v>
      </c>
      <c r="AV85" s="36">
        <f t="shared" si="504"/>
        <v>0</v>
      </c>
      <c r="AW85" s="36">
        <f t="shared" si="504"/>
        <v>0</v>
      </c>
      <c r="AX85" s="36">
        <f t="shared" si="504"/>
        <v>0</v>
      </c>
      <c r="AY85" s="36">
        <f t="shared" si="504"/>
        <v>0</v>
      </c>
      <c r="AZ85" s="36">
        <f t="shared" si="455"/>
        <v>0</v>
      </c>
      <c r="BA85" s="36">
        <f t="shared" si="455"/>
        <v>0</v>
      </c>
      <c r="BB85" s="36">
        <f t="shared" si="455"/>
        <v>0</v>
      </c>
      <c r="BD85" s="29" t="str">
        <f t="shared" si="348"/>
        <v>020/2012</v>
      </c>
      <c r="BE85" s="36">
        <f t="shared" si="546"/>
        <v>41.484726647499997</v>
      </c>
      <c r="BF85" s="36">
        <f t="shared" si="546"/>
        <v>41.484726647499997</v>
      </c>
      <c r="BG85" s="36">
        <f t="shared" si="546"/>
        <v>41.484726647499997</v>
      </c>
      <c r="BH85" s="36">
        <f t="shared" si="546"/>
        <v>41.484726647499997</v>
      </c>
      <c r="BI85" s="36">
        <f t="shared" si="546"/>
        <v>41.484726647499997</v>
      </c>
      <c r="BJ85" s="36">
        <f t="shared" si="546"/>
        <v>41.484726647499997</v>
      </c>
      <c r="BK85" s="36">
        <f t="shared" si="546"/>
        <v>41.484726647499997</v>
      </c>
      <c r="BL85" s="36">
        <f t="shared" si="546"/>
        <v>41.484726647499997</v>
      </c>
      <c r="BM85" s="36">
        <f t="shared" si="546"/>
        <v>41.484726647499997</v>
      </c>
      <c r="BN85" s="36">
        <f t="shared" si="546"/>
        <v>41.484726647499997</v>
      </c>
      <c r="BO85" s="36">
        <f t="shared" si="546"/>
        <v>41.484726647499997</v>
      </c>
      <c r="BP85" s="36">
        <f t="shared" si="546"/>
        <v>41.484726647499997</v>
      </c>
      <c r="BQ85" s="36">
        <f t="shared" si="546"/>
        <v>41.484726647499997</v>
      </c>
      <c r="BR85" s="36">
        <f t="shared" si="546"/>
        <v>41.484726647499997</v>
      </c>
      <c r="BS85" s="36">
        <f t="shared" si="546"/>
        <v>41.484726647499997</v>
      </c>
      <c r="BT85" s="36">
        <f t="shared" si="546"/>
        <v>41.484726647499997</v>
      </c>
      <c r="BU85" s="36">
        <f t="shared" si="509"/>
        <v>41.484726647499997</v>
      </c>
      <c r="BV85" s="36">
        <f t="shared" si="509"/>
        <v>41.484726647499997</v>
      </c>
      <c r="BW85" s="36">
        <f t="shared" si="509"/>
        <v>41.484726647499997</v>
      </c>
      <c r="BX85" s="36">
        <f t="shared" si="509"/>
        <v>41.484726647499997</v>
      </c>
      <c r="BY85" s="36">
        <f t="shared" si="509"/>
        <v>41.484726647499997</v>
      </c>
      <c r="BZ85" s="36">
        <f t="shared" si="509"/>
        <v>41.484726647499997</v>
      </c>
      <c r="CA85" s="36">
        <f t="shared" si="509"/>
        <v>41.484726647499997</v>
      </c>
      <c r="CB85" s="36">
        <f t="shared" si="509"/>
        <v>41.484726647499997</v>
      </c>
      <c r="CC85" s="36">
        <f t="shared" si="509"/>
        <v>41.484726647499997</v>
      </c>
      <c r="CD85" s="36">
        <f t="shared" si="509"/>
        <v>41.484726647499997</v>
      </c>
      <c r="CE85" s="36">
        <f t="shared" si="509"/>
        <v>41.484726647499997</v>
      </c>
      <c r="CF85" s="36">
        <f t="shared" si="509"/>
        <v>41.484726647499997</v>
      </c>
      <c r="CG85" s="36">
        <f t="shared" si="509"/>
        <v>41.484726647499997</v>
      </c>
      <c r="CH85" s="36">
        <f t="shared" si="509"/>
        <v>41.484726647499997</v>
      </c>
      <c r="CI85" s="36">
        <f t="shared" si="509"/>
        <v>41.484726647499997</v>
      </c>
      <c r="CJ85" s="36">
        <f t="shared" si="509"/>
        <v>41.484726647499997</v>
      </c>
      <c r="CK85" s="36">
        <f t="shared" si="510"/>
        <v>41.484726647499997</v>
      </c>
      <c r="CL85" s="36">
        <f t="shared" si="510"/>
        <v>41.484726647499997</v>
      </c>
      <c r="CM85" s="36">
        <f t="shared" si="510"/>
        <v>41.484726647499997</v>
      </c>
      <c r="CN85" s="36">
        <f t="shared" si="510"/>
        <v>41.484726647499997</v>
      </c>
      <c r="CO85" s="36">
        <f t="shared" si="510"/>
        <v>41.484726647499997</v>
      </c>
      <c r="CP85" s="36">
        <f t="shared" si="510"/>
        <v>41.484726647499997</v>
      </c>
      <c r="CQ85" s="36">
        <f t="shared" si="510"/>
        <v>41.484726647499997</v>
      </c>
      <c r="CR85" s="36">
        <f t="shared" si="510"/>
        <v>41.484726647499997</v>
      </c>
      <c r="CS85" s="36">
        <f t="shared" si="510"/>
        <v>41.484726647499997</v>
      </c>
      <c r="CT85" s="36">
        <f t="shared" si="510"/>
        <v>41.484726647499997</v>
      </c>
      <c r="CU85" s="36">
        <f t="shared" si="510"/>
        <v>41.484726647499997</v>
      </c>
      <c r="CV85" s="36">
        <f t="shared" si="510"/>
        <v>41.484726647499997</v>
      </c>
      <c r="CW85" s="36">
        <f t="shared" si="510"/>
        <v>41.484726647499997</v>
      </c>
      <c r="CX85" s="36">
        <f t="shared" si="510"/>
        <v>41.484726647499997</v>
      </c>
      <c r="CY85" s="36">
        <f t="shared" si="510"/>
        <v>41.484726647499997</v>
      </c>
      <c r="CZ85" s="36">
        <f t="shared" si="505"/>
        <v>41.484726647499997</v>
      </c>
      <c r="DA85" s="36">
        <f t="shared" si="505"/>
        <v>41.484726647499997</v>
      </c>
      <c r="DB85" s="36">
        <f t="shared" si="505"/>
        <v>41.484726647499997</v>
      </c>
      <c r="DC85" s="36">
        <f t="shared" si="505"/>
        <v>41.484726647499997</v>
      </c>
      <c r="DD85" s="36">
        <f t="shared" si="505"/>
        <v>41.484726647499997</v>
      </c>
      <c r="DE85" s="36">
        <f t="shared" si="505"/>
        <v>41.484726647499997</v>
      </c>
      <c r="DF85" s="36">
        <f t="shared" si="505"/>
        <v>41.484726647499997</v>
      </c>
      <c r="DG85" s="36">
        <f t="shared" si="505"/>
        <v>41.484726647499997</v>
      </c>
      <c r="DH85" s="36">
        <f t="shared" si="505"/>
        <v>41.484726647499997</v>
      </c>
      <c r="DI85" s="36">
        <f t="shared" si="505"/>
        <v>41.484726647499997</v>
      </c>
      <c r="DJ85" s="36">
        <f t="shared" si="505"/>
        <v>41.484726647499997</v>
      </c>
      <c r="DK85" s="36">
        <f t="shared" si="505"/>
        <v>41.484726647499997</v>
      </c>
      <c r="DL85" s="36">
        <f t="shared" si="505"/>
        <v>41.484726647499997</v>
      </c>
      <c r="DM85" s="36">
        <f t="shared" si="505"/>
        <v>41.484726647499997</v>
      </c>
      <c r="DN85" s="36">
        <f t="shared" si="505"/>
        <v>41.484726647499997</v>
      </c>
      <c r="DO85" s="36">
        <f t="shared" si="505"/>
        <v>41.484726647499997</v>
      </c>
      <c r="DP85" s="36">
        <f t="shared" si="506"/>
        <v>41.484726647499997</v>
      </c>
      <c r="DQ85" s="36">
        <f t="shared" si="506"/>
        <v>41.484726647499997</v>
      </c>
      <c r="DR85" s="36">
        <f t="shared" si="547"/>
        <v>41.484726647499997</v>
      </c>
      <c r="DS85" s="36">
        <f t="shared" si="547"/>
        <v>41.484726647499997</v>
      </c>
      <c r="DT85" s="36">
        <f t="shared" si="547"/>
        <v>41.484726647499997</v>
      </c>
      <c r="DU85" s="36">
        <f t="shared" si="547"/>
        <v>41.484726647499997</v>
      </c>
      <c r="DV85" s="36">
        <f t="shared" si="547"/>
        <v>41.484726647499997</v>
      </c>
      <c r="DW85" s="36">
        <f t="shared" si="547"/>
        <v>41.484726647499997</v>
      </c>
      <c r="DX85" s="36">
        <f t="shared" si="547"/>
        <v>41.484726647499997</v>
      </c>
      <c r="DY85" s="36">
        <f t="shared" si="547"/>
        <v>41.484726647499997</v>
      </c>
      <c r="DZ85" s="36">
        <f t="shared" si="547"/>
        <v>3.5685786363440855</v>
      </c>
      <c r="EA85" s="36">
        <f t="shared" si="547"/>
        <v>0</v>
      </c>
      <c r="EB85" s="36">
        <f t="shared" si="547"/>
        <v>0</v>
      </c>
      <c r="EC85" s="36">
        <f t="shared" si="547"/>
        <v>0</v>
      </c>
      <c r="ED85" s="36">
        <f t="shared" si="547"/>
        <v>0</v>
      </c>
      <c r="EE85" s="36">
        <f t="shared" si="548"/>
        <v>0</v>
      </c>
      <c r="EF85" s="36">
        <f t="shared" si="548"/>
        <v>0</v>
      </c>
      <c r="EG85" s="36">
        <f t="shared" si="548"/>
        <v>0</v>
      </c>
      <c r="EH85" s="36">
        <f t="shared" si="548"/>
        <v>0</v>
      </c>
      <c r="EI85" s="36">
        <f t="shared" si="548"/>
        <v>0</v>
      </c>
      <c r="EJ85" s="36">
        <f t="shared" si="544"/>
        <v>0</v>
      </c>
      <c r="EK85" s="36">
        <f t="shared" si="544"/>
        <v>0</v>
      </c>
      <c r="EL85" s="36">
        <f t="shared" si="544"/>
        <v>0</v>
      </c>
      <c r="EM85" s="36">
        <f t="shared" si="544"/>
        <v>0</v>
      </c>
      <c r="EN85" s="36">
        <f t="shared" si="544"/>
        <v>0</v>
      </c>
      <c r="EO85" s="36">
        <f t="shared" si="544"/>
        <v>0</v>
      </c>
      <c r="EP85" s="36">
        <f t="shared" si="544"/>
        <v>0</v>
      </c>
      <c r="EQ85" s="36">
        <f t="shared" si="544"/>
        <v>0</v>
      </c>
      <c r="ER85" s="36">
        <f t="shared" si="544"/>
        <v>0</v>
      </c>
      <c r="ES85" s="36">
        <f t="shared" si="544"/>
        <v>0</v>
      </c>
      <c r="ET85" s="36">
        <f t="shared" si="544"/>
        <v>0</v>
      </c>
      <c r="EU85" s="36">
        <f t="shared" si="544"/>
        <v>0</v>
      </c>
      <c r="EV85" s="36">
        <f t="shared" si="544"/>
        <v>0</v>
      </c>
      <c r="EW85" s="36">
        <f t="shared" si="544"/>
        <v>0</v>
      </c>
      <c r="EX85" s="36">
        <f t="shared" si="544"/>
        <v>0</v>
      </c>
      <c r="EY85" s="36">
        <f t="shared" si="544"/>
        <v>0</v>
      </c>
      <c r="EZ85" s="36">
        <f t="shared" si="541"/>
        <v>0</v>
      </c>
      <c r="FA85" s="36">
        <f t="shared" si="541"/>
        <v>0</v>
      </c>
      <c r="FB85" s="36">
        <f t="shared" si="541"/>
        <v>0</v>
      </c>
      <c r="FC85" s="36">
        <f t="shared" si="541"/>
        <v>0</v>
      </c>
      <c r="FD85" s="36">
        <f t="shared" si="541"/>
        <v>0</v>
      </c>
      <c r="FE85" s="36">
        <f t="shared" si="541"/>
        <v>0</v>
      </c>
      <c r="FF85" s="36">
        <f t="shared" si="541"/>
        <v>0</v>
      </c>
      <c r="FG85" s="36">
        <f t="shared" si="541"/>
        <v>0</v>
      </c>
      <c r="FH85" s="36">
        <f t="shared" si="541"/>
        <v>0</v>
      </c>
      <c r="FI85" s="36">
        <f t="shared" si="541"/>
        <v>0</v>
      </c>
      <c r="FJ85" s="36">
        <f t="shared" si="542"/>
        <v>0</v>
      </c>
      <c r="FK85" s="36">
        <f t="shared" si="542"/>
        <v>0</v>
      </c>
      <c r="FL85" s="36">
        <f t="shared" si="542"/>
        <v>0</v>
      </c>
      <c r="FM85" s="36">
        <f t="shared" si="542"/>
        <v>0</v>
      </c>
      <c r="FN85" s="36">
        <f t="shared" si="542"/>
        <v>0</v>
      </c>
      <c r="FO85" s="36">
        <f t="shared" si="542"/>
        <v>0</v>
      </c>
      <c r="FP85" s="36">
        <f t="shared" si="542"/>
        <v>0</v>
      </c>
      <c r="FQ85" s="36">
        <f t="shared" si="542"/>
        <v>0</v>
      </c>
      <c r="FR85" s="36">
        <f t="shared" si="542"/>
        <v>0</v>
      </c>
      <c r="FS85" s="36">
        <f t="shared" si="542"/>
        <v>0</v>
      </c>
      <c r="FT85" s="36">
        <f t="shared" si="543"/>
        <v>0</v>
      </c>
      <c r="FU85" s="36">
        <f t="shared" si="543"/>
        <v>0</v>
      </c>
      <c r="FV85" s="36">
        <f t="shared" si="543"/>
        <v>0</v>
      </c>
      <c r="FW85" s="36">
        <f t="shared" si="543"/>
        <v>0</v>
      </c>
      <c r="FX85" s="36">
        <f t="shared" si="543"/>
        <v>0</v>
      </c>
      <c r="FY85" s="36">
        <f t="shared" si="543"/>
        <v>0</v>
      </c>
      <c r="FZ85" s="36">
        <f t="shared" si="543"/>
        <v>0</v>
      </c>
      <c r="GA85" s="36">
        <f t="shared" si="543"/>
        <v>0</v>
      </c>
      <c r="GB85" s="36">
        <f t="shared" si="501"/>
        <v>0</v>
      </c>
      <c r="GC85" s="36">
        <f t="shared" si="501"/>
        <v>0</v>
      </c>
      <c r="GD85" s="36">
        <f t="shared" si="501"/>
        <v>0</v>
      </c>
      <c r="GE85" s="36">
        <f t="shared" si="501"/>
        <v>0</v>
      </c>
      <c r="GF85" s="36">
        <f t="shared" si="501"/>
        <v>0</v>
      </c>
      <c r="GG85" s="36">
        <f t="shared" si="501"/>
        <v>0</v>
      </c>
      <c r="GH85" s="36">
        <f t="shared" si="501"/>
        <v>0</v>
      </c>
      <c r="GI85" s="36">
        <f t="shared" si="501"/>
        <v>0</v>
      </c>
      <c r="GJ85" s="36">
        <f t="shared" si="501"/>
        <v>0</v>
      </c>
      <c r="GL85" s="29" t="str">
        <f t="shared" si="350"/>
        <v>020/2012</v>
      </c>
      <c r="GM85" s="263">
        <f t="shared" si="507"/>
        <v>13.828242215833331</v>
      </c>
      <c r="GN85" s="263">
        <f t="shared" si="507"/>
        <v>13.828242215833331</v>
      </c>
      <c r="GO85" s="263">
        <f t="shared" si="507"/>
        <v>13.828242215833331</v>
      </c>
      <c r="GP85" s="263">
        <f t="shared" si="507"/>
        <v>13.828242215833331</v>
      </c>
      <c r="GQ85" s="263">
        <f t="shared" si="507"/>
        <v>13.828242215833331</v>
      </c>
      <c r="GR85" s="263">
        <f t="shared" si="507"/>
        <v>13.828242215833331</v>
      </c>
      <c r="GS85" s="263">
        <f t="shared" si="507"/>
        <v>13.828242215833331</v>
      </c>
      <c r="GT85" s="263">
        <f t="shared" si="507"/>
        <v>13.828242215833331</v>
      </c>
      <c r="GU85" s="263">
        <f t="shared" si="507"/>
        <v>13.828242215833331</v>
      </c>
      <c r="GV85" s="263">
        <f t="shared" si="507"/>
        <v>13.828242215833331</v>
      </c>
      <c r="GW85" s="263">
        <f t="shared" si="507"/>
        <v>13.828242215833331</v>
      </c>
      <c r="GX85" s="263">
        <f t="shared" si="507"/>
        <v>13.828242215833331</v>
      </c>
      <c r="GY85" s="471">
        <f t="shared" si="538"/>
        <v>13.828242215833331</v>
      </c>
      <c r="GZ85" s="471">
        <f t="shared" si="538"/>
        <v>13.828242215833331</v>
      </c>
      <c r="HA85" s="471">
        <f t="shared" si="538"/>
        <v>13.828242215833331</v>
      </c>
      <c r="HB85" s="471">
        <f t="shared" si="538"/>
        <v>13.828242215833331</v>
      </c>
      <c r="HC85" s="471">
        <f t="shared" si="538"/>
        <v>13.828242215833331</v>
      </c>
      <c r="HD85" s="471">
        <f t="shared" si="538"/>
        <v>13.828242215833331</v>
      </c>
      <c r="HE85" s="471">
        <f t="shared" si="538"/>
        <v>13.828242215833331</v>
      </c>
      <c r="HF85" s="471">
        <f t="shared" si="538"/>
        <v>13.828242215833331</v>
      </c>
      <c r="HG85" s="471">
        <f t="shared" si="538"/>
        <v>13.828242215833331</v>
      </c>
      <c r="HH85" s="471">
        <f t="shared" si="538"/>
        <v>13.828242215833331</v>
      </c>
      <c r="HI85" s="471">
        <f t="shared" si="538"/>
        <v>13.828242215833331</v>
      </c>
      <c r="HJ85" s="471">
        <f t="shared" si="538"/>
        <v>13.828242215833331</v>
      </c>
      <c r="HK85" s="471">
        <f t="shared" si="538"/>
        <v>13.828242215833331</v>
      </c>
      <c r="HL85" s="471">
        <f t="shared" si="538"/>
        <v>13.828242215833331</v>
      </c>
      <c r="HM85" s="471">
        <f t="shared" si="538"/>
        <v>13.828242215833331</v>
      </c>
      <c r="HN85" s="471">
        <f t="shared" si="538"/>
        <v>13.828242215833331</v>
      </c>
      <c r="HO85" s="471">
        <f t="shared" si="539"/>
        <v>13.828242215833331</v>
      </c>
      <c r="HP85" s="471">
        <f t="shared" si="539"/>
        <v>13.828242215833331</v>
      </c>
      <c r="HQ85" s="471">
        <f t="shared" si="539"/>
        <v>13.828242215833331</v>
      </c>
      <c r="HR85" s="471">
        <f t="shared" si="539"/>
        <v>13.828242215833331</v>
      </c>
      <c r="HS85" s="471">
        <f t="shared" si="539"/>
        <v>13.828242215833331</v>
      </c>
      <c r="HT85" s="471">
        <f t="shared" si="539"/>
        <v>13.828242215833331</v>
      </c>
      <c r="HU85" s="471">
        <f t="shared" si="539"/>
        <v>13.828242215833331</v>
      </c>
      <c r="HV85" s="471">
        <f t="shared" si="539"/>
        <v>13.828242215833331</v>
      </c>
      <c r="HW85" s="471">
        <f t="shared" si="539"/>
        <v>13.828242215833331</v>
      </c>
      <c r="HX85" s="471">
        <f t="shared" si="539"/>
        <v>13.828242215833331</v>
      </c>
      <c r="HY85" s="471">
        <f t="shared" si="539"/>
        <v>13.828242215833331</v>
      </c>
      <c r="HZ85" s="471">
        <f t="shared" si="539"/>
        <v>13.828242215833331</v>
      </c>
      <c r="IA85" s="471">
        <f t="shared" si="539"/>
        <v>13.828242215833331</v>
      </c>
      <c r="IB85" s="471">
        <f t="shared" si="539"/>
        <v>13.828242215833331</v>
      </c>
      <c r="IC85" s="471">
        <f t="shared" si="539"/>
        <v>13.828242215833331</v>
      </c>
      <c r="ID85" s="471">
        <f t="shared" si="515"/>
        <v>13.828242215833331</v>
      </c>
      <c r="IE85" s="471">
        <f t="shared" si="515"/>
        <v>13.828242215833331</v>
      </c>
      <c r="IF85" s="471">
        <f t="shared" si="515"/>
        <v>13.828242215833331</v>
      </c>
      <c r="IG85" s="471">
        <f t="shared" si="515"/>
        <v>13.828242215833331</v>
      </c>
      <c r="IH85" s="471">
        <f t="shared" si="515"/>
        <v>13.828242215833331</v>
      </c>
      <c r="II85" s="471">
        <f t="shared" si="515"/>
        <v>13.828242215833331</v>
      </c>
      <c r="IJ85" s="471">
        <f t="shared" si="515"/>
        <v>13.828242215833331</v>
      </c>
      <c r="IK85" s="471">
        <f t="shared" si="515"/>
        <v>13.828242215833331</v>
      </c>
      <c r="IL85" s="471">
        <f t="shared" si="515"/>
        <v>13.828242215833331</v>
      </c>
      <c r="IM85" s="471">
        <f t="shared" si="515"/>
        <v>13.828242215833331</v>
      </c>
      <c r="IN85" s="471">
        <f t="shared" si="515"/>
        <v>13.828242215833331</v>
      </c>
      <c r="IO85" s="471">
        <f t="shared" si="515"/>
        <v>13.828242215833331</v>
      </c>
      <c r="IP85" s="471">
        <f t="shared" si="515"/>
        <v>13.828242215833331</v>
      </c>
      <c r="IQ85" s="471">
        <f t="shared" si="515"/>
        <v>13.828242215833331</v>
      </c>
      <c r="IR85" s="471">
        <f t="shared" si="515"/>
        <v>13.828242215833331</v>
      </c>
      <c r="IS85" s="471">
        <f t="shared" si="515"/>
        <v>13.828242215833331</v>
      </c>
      <c r="IT85" s="471">
        <f t="shared" si="516"/>
        <v>13.828242215833331</v>
      </c>
      <c r="IU85" s="471">
        <f t="shared" si="516"/>
        <v>13.828242215833331</v>
      </c>
      <c r="IV85" s="471">
        <f t="shared" si="516"/>
        <v>13.828242215833331</v>
      </c>
      <c r="IW85" s="471">
        <f t="shared" si="516"/>
        <v>13.828242215833331</v>
      </c>
      <c r="IX85" s="471">
        <f t="shared" si="516"/>
        <v>13.828242215833331</v>
      </c>
      <c r="IY85" s="471">
        <f t="shared" si="516"/>
        <v>13.828242215833331</v>
      </c>
      <c r="IZ85" s="471">
        <f t="shared" si="516"/>
        <v>13.828242215833331</v>
      </c>
      <c r="JA85" s="471">
        <f t="shared" si="516"/>
        <v>13.828242215833331</v>
      </c>
      <c r="JB85" s="471">
        <f t="shared" si="516"/>
        <v>13.828242215833331</v>
      </c>
      <c r="JC85" s="471">
        <f t="shared" si="516"/>
        <v>13.828242215833331</v>
      </c>
      <c r="JD85" s="471">
        <f t="shared" si="516"/>
        <v>13.828242215833331</v>
      </c>
      <c r="JE85" s="471">
        <f t="shared" si="516"/>
        <v>13.828242215833331</v>
      </c>
      <c r="JF85" s="471">
        <f t="shared" si="516"/>
        <v>13.828242215833331</v>
      </c>
      <c r="JG85" s="471">
        <f t="shared" si="516"/>
        <v>13.828242215833331</v>
      </c>
      <c r="JH85" s="471">
        <f t="shared" si="516"/>
        <v>13.828242215833331</v>
      </c>
      <c r="JI85" s="471">
        <f t="shared" si="516"/>
        <v>13.828242215833331</v>
      </c>
      <c r="JJ85" s="471">
        <f t="shared" si="517"/>
        <v>13.828242215833331</v>
      </c>
      <c r="JK85" s="471">
        <f t="shared" si="517"/>
        <v>13.828242215833331</v>
      </c>
      <c r="JL85" s="471">
        <f t="shared" si="517"/>
        <v>13.828242215833331</v>
      </c>
      <c r="JM85" s="471">
        <f t="shared" si="517"/>
        <v>13.828242215833331</v>
      </c>
      <c r="JN85" s="471">
        <f t="shared" si="517"/>
        <v>13.828242215833331</v>
      </c>
      <c r="JO85" s="471">
        <f t="shared" si="517"/>
        <v>13.828242215833331</v>
      </c>
      <c r="JP85" s="471">
        <f t="shared" si="517"/>
        <v>13.828242215833331</v>
      </c>
      <c r="JQ85" s="471">
        <f t="shared" si="517"/>
        <v>13.828242215833331</v>
      </c>
      <c r="JR85" s="471">
        <f t="shared" si="517"/>
        <v>13.828242215833331</v>
      </c>
      <c r="JS85" s="471">
        <f t="shared" si="517"/>
        <v>13.828242215833331</v>
      </c>
      <c r="JT85" s="471">
        <f t="shared" si="517"/>
        <v>13.828242215833331</v>
      </c>
      <c r="JU85" s="471">
        <f t="shared" si="517"/>
        <v>13.828242215833331</v>
      </c>
      <c r="JV85" s="471">
        <f t="shared" si="517"/>
        <v>13.828242215833331</v>
      </c>
      <c r="JW85" s="471">
        <f t="shared" si="517"/>
        <v>13.828242215833331</v>
      </c>
      <c r="JX85" s="471">
        <f t="shared" si="517"/>
        <v>13.828242215833331</v>
      </c>
      <c r="JY85" s="471">
        <f t="shared" si="517"/>
        <v>13.828242215833331</v>
      </c>
      <c r="JZ85" s="471">
        <f t="shared" si="518"/>
        <v>13.828242215833331</v>
      </c>
      <c r="KA85" s="471">
        <f t="shared" si="518"/>
        <v>13.828242215833331</v>
      </c>
      <c r="KB85" s="471">
        <f t="shared" si="518"/>
        <v>13.828242215833331</v>
      </c>
      <c r="KC85" s="471">
        <f t="shared" si="518"/>
        <v>13.828242215833331</v>
      </c>
      <c r="KD85" s="471">
        <f t="shared" si="518"/>
        <v>13.828242215833331</v>
      </c>
      <c r="KE85" s="471">
        <f t="shared" si="518"/>
        <v>13.828242215833331</v>
      </c>
      <c r="KF85" s="471">
        <f t="shared" si="518"/>
        <v>13.828242215833331</v>
      </c>
      <c r="KG85" s="471">
        <f t="shared" si="518"/>
        <v>13.828242215833331</v>
      </c>
      <c r="KH85" s="471">
        <f t="shared" si="518"/>
        <v>13.828242215833331</v>
      </c>
      <c r="KI85" s="471">
        <f t="shared" si="518"/>
        <v>13.828242215833331</v>
      </c>
      <c r="KJ85" s="471">
        <f t="shared" si="518"/>
        <v>13.828242215833331</v>
      </c>
      <c r="KK85" s="471">
        <f t="shared" si="518"/>
        <v>13.828242215833331</v>
      </c>
      <c r="KL85" s="471">
        <f t="shared" si="518"/>
        <v>13.828242215833331</v>
      </c>
      <c r="KM85" s="471">
        <f t="shared" si="518"/>
        <v>13.828242215833331</v>
      </c>
      <c r="KN85" s="471">
        <f t="shared" si="518"/>
        <v>13.828242215833331</v>
      </c>
      <c r="KO85" s="471">
        <f t="shared" si="518"/>
        <v>13.828242215833331</v>
      </c>
      <c r="KP85" s="471">
        <f t="shared" si="519"/>
        <v>13.828242215833331</v>
      </c>
      <c r="KQ85" s="471">
        <f t="shared" si="519"/>
        <v>13.828242215833331</v>
      </c>
      <c r="KR85" s="471">
        <f t="shared" si="519"/>
        <v>13.828242215833331</v>
      </c>
      <c r="KS85" s="471">
        <f t="shared" si="519"/>
        <v>13.828242215833331</v>
      </c>
      <c r="KT85" s="471">
        <f t="shared" si="519"/>
        <v>13.828242215833331</v>
      </c>
      <c r="KU85" s="471">
        <f t="shared" si="519"/>
        <v>13.828242215833331</v>
      </c>
      <c r="KV85" s="471">
        <f t="shared" si="519"/>
        <v>13.828242215833331</v>
      </c>
      <c r="KW85" s="471">
        <f t="shared" si="519"/>
        <v>13.828242215833331</v>
      </c>
      <c r="KX85" s="471">
        <f t="shared" si="519"/>
        <v>13.828242215833331</v>
      </c>
      <c r="KY85" s="471">
        <f t="shared" si="519"/>
        <v>13.828242215833331</v>
      </c>
      <c r="KZ85" s="471">
        <f t="shared" si="519"/>
        <v>13.828242215833331</v>
      </c>
      <c r="LA85" s="471">
        <f t="shared" si="519"/>
        <v>13.828242215833331</v>
      </c>
      <c r="LB85" s="471">
        <f t="shared" si="519"/>
        <v>13.828242215833331</v>
      </c>
      <c r="LC85" s="471">
        <f t="shared" si="519"/>
        <v>13.828242215833331</v>
      </c>
      <c r="LD85" s="471">
        <f t="shared" si="519"/>
        <v>13.828242215833331</v>
      </c>
      <c r="LE85" s="471">
        <f t="shared" si="519"/>
        <v>13.828242215833331</v>
      </c>
      <c r="LF85" s="471">
        <f t="shared" si="520"/>
        <v>13.828242215833331</v>
      </c>
      <c r="LG85" s="471">
        <f t="shared" si="520"/>
        <v>13.828242215833331</v>
      </c>
      <c r="LH85" s="471">
        <f t="shared" si="520"/>
        <v>13.828242215833331</v>
      </c>
      <c r="LI85" s="471">
        <f t="shared" si="520"/>
        <v>13.828242215833331</v>
      </c>
      <c r="LJ85" s="471">
        <f t="shared" si="520"/>
        <v>13.828242215833331</v>
      </c>
      <c r="LK85" s="471">
        <f t="shared" si="520"/>
        <v>13.828242215833331</v>
      </c>
      <c r="LL85" s="471">
        <f t="shared" si="520"/>
        <v>13.828242215833331</v>
      </c>
      <c r="LM85" s="471">
        <f t="shared" si="520"/>
        <v>13.828242215833331</v>
      </c>
      <c r="LN85" s="471">
        <f t="shared" si="520"/>
        <v>13.828242215833331</v>
      </c>
      <c r="LO85" s="471">
        <f t="shared" si="520"/>
        <v>13.828242215833331</v>
      </c>
      <c r="LP85" s="471">
        <f t="shared" si="520"/>
        <v>13.828242215833331</v>
      </c>
      <c r="LQ85" s="471">
        <f t="shared" si="520"/>
        <v>13.828242215833331</v>
      </c>
      <c r="LR85" s="471">
        <f t="shared" si="520"/>
        <v>13.828242215833331</v>
      </c>
      <c r="LS85" s="471">
        <f t="shared" si="520"/>
        <v>13.828242215833331</v>
      </c>
      <c r="LT85" s="471">
        <f t="shared" si="520"/>
        <v>13.828242215833331</v>
      </c>
      <c r="LU85" s="471">
        <f t="shared" si="520"/>
        <v>13.828242215833331</v>
      </c>
      <c r="LV85" s="471">
        <f t="shared" si="521"/>
        <v>13.828242215833331</v>
      </c>
      <c r="LW85" s="471">
        <f t="shared" si="521"/>
        <v>13.828242215833331</v>
      </c>
      <c r="LX85" s="471">
        <f t="shared" si="521"/>
        <v>13.828242215833331</v>
      </c>
      <c r="LY85" s="471">
        <f t="shared" si="521"/>
        <v>13.828242215833331</v>
      </c>
      <c r="LZ85" s="471">
        <f t="shared" si="521"/>
        <v>13.828242215833331</v>
      </c>
      <c r="MA85" s="471">
        <f t="shared" si="521"/>
        <v>13.828242215833331</v>
      </c>
      <c r="MB85" s="471">
        <f t="shared" si="521"/>
        <v>13.828242215833331</v>
      </c>
      <c r="MC85" s="471">
        <f t="shared" si="521"/>
        <v>13.828242215833331</v>
      </c>
      <c r="MD85" s="471">
        <f t="shared" si="521"/>
        <v>13.828242215833331</v>
      </c>
      <c r="ME85" s="471">
        <f t="shared" si="521"/>
        <v>13.828242215833331</v>
      </c>
      <c r="MF85" s="471">
        <f t="shared" si="521"/>
        <v>13.828242215833331</v>
      </c>
      <c r="MG85" s="471">
        <f t="shared" si="521"/>
        <v>13.828242215833331</v>
      </c>
      <c r="MH85" s="471">
        <f t="shared" si="521"/>
        <v>13.828242215833331</v>
      </c>
      <c r="MI85" s="471">
        <f t="shared" si="521"/>
        <v>13.828242215833331</v>
      </c>
      <c r="MJ85" s="471">
        <f t="shared" si="521"/>
        <v>13.828242215833331</v>
      </c>
      <c r="MK85" s="471">
        <f t="shared" si="521"/>
        <v>13.828242215833331</v>
      </c>
      <c r="ML85" s="471">
        <f t="shared" si="522"/>
        <v>13.828242215833331</v>
      </c>
      <c r="MM85" s="471">
        <f t="shared" si="522"/>
        <v>13.828242215833331</v>
      </c>
      <c r="MN85" s="471">
        <f t="shared" si="522"/>
        <v>13.828242215833331</v>
      </c>
      <c r="MO85" s="471">
        <f t="shared" si="522"/>
        <v>13.828242215833331</v>
      </c>
      <c r="MP85" s="471">
        <f t="shared" si="522"/>
        <v>13.828242215833331</v>
      </c>
      <c r="MQ85" s="471">
        <f t="shared" si="522"/>
        <v>13.828242215833331</v>
      </c>
      <c r="MR85" s="471">
        <f t="shared" si="522"/>
        <v>13.828242215833331</v>
      </c>
      <c r="MS85" s="471">
        <f t="shared" si="522"/>
        <v>13.828242215833331</v>
      </c>
      <c r="MT85" s="471">
        <f t="shared" si="522"/>
        <v>13.828242215833331</v>
      </c>
      <c r="MU85" s="471">
        <f t="shared" si="522"/>
        <v>13.828242215833331</v>
      </c>
      <c r="MV85" s="471">
        <f t="shared" si="522"/>
        <v>13.828242215833331</v>
      </c>
      <c r="MW85" s="471">
        <f t="shared" si="522"/>
        <v>13.828242215833331</v>
      </c>
      <c r="MX85" s="471">
        <f t="shared" si="522"/>
        <v>13.828242215833331</v>
      </c>
      <c r="MY85" s="471">
        <f t="shared" si="522"/>
        <v>13.828242215833331</v>
      </c>
      <c r="MZ85" s="471">
        <f t="shared" si="522"/>
        <v>13.828242215833331</v>
      </c>
      <c r="NA85" s="471">
        <f t="shared" si="522"/>
        <v>13.828242215833331</v>
      </c>
      <c r="NB85" s="471">
        <f t="shared" si="523"/>
        <v>13.828242215833331</v>
      </c>
      <c r="NC85" s="471">
        <f t="shared" si="523"/>
        <v>13.828242215833331</v>
      </c>
      <c r="ND85" s="471">
        <f t="shared" si="523"/>
        <v>13.828242215833331</v>
      </c>
      <c r="NE85" s="471">
        <f t="shared" si="523"/>
        <v>13.828242215833331</v>
      </c>
      <c r="NF85" s="471">
        <f t="shared" si="523"/>
        <v>13.828242215833331</v>
      </c>
      <c r="NG85" s="471">
        <f t="shared" si="523"/>
        <v>13.828242215833331</v>
      </c>
      <c r="NH85" s="471">
        <f t="shared" si="523"/>
        <v>13.828242215833331</v>
      </c>
      <c r="NI85" s="471">
        <f t="shared" si="523"/>
        <v>13.828242215833331</v>
      </c>
      <c r="NJ85" s="471">
        <f t="shared" si="523"/>
        <v>13.828242215833331</v>
      </c>
      <c r="NK85" s="471">
        <f t="shared" si="523"/>
        <v>13.828242215833331</v>
      </c>
      <c r="NL85" s="471">
        <f t="shared" si="523"/>
        <v>13.828242215833331</v>
      </c>
      <c r="NM85" s="471">
        <f t="shared" si="523"/>
        <v>13.828242215833331</v>
      </c>
      <c r="NN85" s="471">
        <f t="shared" si="523"/>
        <v>13.828242215833331</v>
      </c>
      <c r="NO85" s="471">
        <f t="shared" si="523"/>
        <v>13.828242215833331</v>
      </c>
      <c r="NP85" s="471">
        <f t="shared" si="523"/>
        <v>13.828242215833331</v>
      </c>
      <c r="NQ85" s="471">
        <f t="shared" si="523"/>
        <v>13.828242215833331</v>
      </c>
      <c r="NR85" s="471">
        <f t="shared" si="524"/>
        <v>13.828242215833331</v>
      </c>
      <c r="NS85" s="471">
        <f t="shared" si="524"/>
        <v>13.828242215833331</v>
      </c>
      <c r="NT85" s="471">
        <f t="shared" si="524"/>
        <v>13.828242215833331</v>
      </c>
      <c r="NU85" s="471">
        <f t="shared" si="524"/>
        <v>13.828242215833331</v>
      </c>
      <c r="NV85" s="471">
        <f t="shared" si="524"/>
        <v>13.828242215833331</v>
      </c>
      <c r="NW85" s="471">
        <f t="shared" si="524"/>
        <v>13.828242215833331</v>
      </c>
      <c r="NX85" s="471">
        <f t="shared" si="524"/>
        <v>13.828242215833331</v>
      </c>
      <c r="NY85" s="471">
        <f t="shared" si="524"/>
        <v>13.828242215833331</v>
      </c>
      <c r="NZ85" s="471">
        <f t="shared" si="524"/>
        <v>13.828242215833331</v>
      </c>
      <c r="OA85" s="471">
        <f t="shared" si="524"/>
        <v>13.828242215833331</v>
      </c>
      <c r="OB85" s="471">
        <f t="shared" si="524"/>
        <v>13.828242215833331</v>
      </c>
      <c r="OC85" s="471">
        <f t="shared" si="524"/>
        <v>13.828242215833331</v>
      </c>
      <c r="OD85" s="471">
        <f t="shared" si="524"/>
        <v>13.828242215833331</v>
      </c>
      <c r="OE85" s="471">
        <f t="shared" si="524"/>
        <v>13.828242215833331</v>
      </c>
      <c r="OF85" s="471">
        <f t="shared" si="524"/>
        <v>13.828242215833331</v>
      </c>
      <c r="OG85" s="471">
        <f t="shared" si="524"/>
        <v>13.828242215833331</v>
      </c>
      <c r="OH85" s="471">
        <f t="shared" si="525"/>
        <v>13.828242215833331</v>
      </c>
      <c r="OI85" s="471">
        <f t="shared" si="525"/>
        <v>13.828242215833331</v>
      </c>
      <c r="OJ85" s="471">
        <f t="shared" si="525"/>
        <v>13.828242215833331</v>
      </c>
      <c r="OK85" s="471">
        <f t="shared" si="525"/>
        <v>13.828242215833331</v>
      </c>
      <c r="OL85" s="471">
        <f t="shared" si="525"/>
        <v>13.828242215833331</v>
      </c>
      <c r="OM85" s="471">
        <f t="shared" si="525"/>
        <v>13.828242215833331</v>
      </c>
      <c r="ON85" s="471">
        <f t="shared" si="525"/>
        <v>13.828242215833331</v>
      </c>
      <c r="OO85" s="471">
        <f t="shared" si="525"/>
        <v>13.828242215833331</v>
      </c>
      <c r="OP85" s="471">
        <f t="shared" si="525"/>
        <v>13.828242215833331</v>
      </c>
      <c r="OQ85" s="471">
        <f t="shared" si="525"/>
        <v>13.828242215833331</v>
      </c>
      <c r="OR85" s="471">
        <f t="shared" si="525"/>
        <v>13.828242215833331</v>
      </c>
      <c r="OS85" s="471">
        <f t="shared" si="525"/>
        <v>13.828242215833331</v>
      </c>
      <c r="OT85" s="471">
        <f t="shared" si="525"/>
        <v>13.828242215833331</v>
      </c>
      <c r="OU85" s="471">
        <f t="shared" si="525"/>
        <v>13.828242215833331</v>
      </c>
      <c r="OV85" s="471">
        <f t="shared" si="525"/>
        <v>13.828242215833331</v>
      </c>
      <c r="OW85" s="471">
        <f t="shared" si="525"/>
        <v>13.828242215833331</v>
      </c>
      <c r="OX85" s="471">
        <f t="shared" si="526"/>
        <v>3.5685786363440855</v>
      </c>
      <c r="OY85" s="471">
        <f t="shared" si="526"/>
        <v>0</v>
      </c>
      <c r="OZ85" s="471">
        <f t="shared" si="526"/>
        <v>0</v>
      </c>
      <c r="PA85" s="471">
        <f t="shared" si="526"/>
        <v>0</v>
      </c>
      <c r="PB85" s="471">
        <f t="shared" si="526"/>
        <v>0</v>
      </c>
      <c r="PC85" s="471">
        <f t="shared" si="526"/>
        <v>0</v>
      </c>
      <c r="PD85" s="471">
        <f t="shared" si="526"/>
        <v>0</v>
      </c>
      <c r="PE85" s="471">
        <f t="shared" si="526"/>
        <v>0</v>
      </c>
      <c r="PF85" s="471">
        <f t="shared" si="526"/>
        <v>0</v>
      </c>
      <c r="PG85" s="471">
        <f t="shared" si="526"/>
        <v>0</v>
      </c>
      <c r="PH85" s="471">
        <f t="shared" si="526"/>
        <v>0</v>
      </c>
      <c r="PI85" s="471">
        <f t="shared" si="526"/>
        <v>0</v>
      </c>
      <c r="PJ85" s="471">
        <f t="shared" si="526"/>
        <v>0</v>
      </c>
      <c r="PK85" s="471">
        <f t="shared" si="526"/>
        <v>0</v>
      </c>
      <c r="PL85" s="471">
        <f t="shared" si="526"/>
        <v>0</v>
      </c>
      <c r="PM85" s="471">
        <f t="shared" si="526"/>
        <v>0</v>
      </c>
      <c r="PN85" s="471">
        <f t="shared" si="527"/>
        <v>0</v>
      </c>
      <c r="PO85" s="471">
        <f t="shared" si="527"/>
        <v>0</v>
      </c>
      <c r="PP85" s="471">
        <f t="shared" si="527"/>
        <v>0</v>
      </c>
      <c r="PQ85" s="471">
        <f t="shared" si="527"/>
        <v>0</v>
      </c>
      <c r="PR85" s="471">
        <f t="shared" si="527"/>
        <v>0</v>
      </c>
      <c r="PS85" s="471">
        <f t="shared" si="527"/>
        <v>0</v>
      </c>
      <c r="PT85" s="471">
        <f t="shared" si="527"/>
        <v>0</v>
      </c>
      <c r="PU85" s="471">
        <f t="shared" si="527"/>
        <v>0</v>
      </c>
      <c r="PV85" s="471">
        <f t="shared" si="527"/>
        <v>0</v>
      </c>
      <c r="PW85" s="471">
        <f t="shared" si="527"/>
        <v>0</v>
      </c>
      <c r="PX85" s="471">
        <f t="shared" si="527"/>
        <v>0</v>
      </c>
      <c r="PY85" s="471">
        <f t="shared" si="527"/>
        <v>0</v>
      </c>
      <c r="PZ85" s="471">
        <f t="shared" si="527"/>
        <v>0</v>
      </c>
      <c r="QA85" s="471">
        <f t="shared" si="527"/>
        <v>0</v>
      </c>
      <c r="QB85" s="471">
        <f t="shared" si="527"/>
        <v>0</v>
      </c>
      <c r="QC85" s="471">
        <f t="shared" si="527"/>
        <v>0</v>
      </c>
      <c r="QD85" s="471">
        <f t="shared" si="528"/>
        <v>0</v>
      </c>
      <c r="QE85" s="471">
        <f t="shared" si="528"/>
        <v>0</v>
      </c>
      <c r="QF85" s="471">
        <f t="shared" si="528"/>
        <v>0</v>
      </c>
      <c r="QG85" s="471">
        <f t="shared" si="528"/>
        <v>0</v>
      </c>
      <c r="QH85" s="471">
        <f t="shared" si="528"/>
        <v>0</v>
      </c>
      <c r="QI85" s="471">
        <f t="shared" si="528"/>
        <v>0</v>
      </c>
      <c r="QJ85" s="471">
        <f t="shared" si="528"/>
        <v>0</v>
      </c>
      <c r="QK85" s="471">
        <f t="shared" si="528"/>
        <v>0</v>
      </c>
      <c r="QL85" s="471">
        <f t="shared" si="528"/>
        <v>0</v>
      </c>
      <c r="QM85" s="471">
        <f t="shared" si="528"/>
        <v>0</v>
      </c>
      <c r="QN85" s="471">
        <f t="shared" si="528"/>
        <v>0</v>
      </c>
      <c r="QO85" s="471">
        <f t="shared" si="528"/>
        <v>0</v>
      </c>
      <c r="QP85" s="471">
        <f t="shared" si="528"/>
        <v>0</v>
      </c>
      <c r="QQ85" s="471">
        <f t="shared" si="528"/>
        <v>0</v>
      </c>
      <c r="QR85" s="471">
        <f t="shared" si="528"/>
        <v>0</v>
      </c>
      <c r="QS85" s="471">
        <f t="shared" si="528"/>
        <v>0</v>
      </c>
      <c r="QT85" s="471">
        <f t="shared" si="529"/>
        <v>0</v>
      </c>
      <c r="QU85" s="471">
        <f t="shared" si="529"/>
        <v>0</v>
      </c>
      <c r="QV85" s="471">
        <f t="shared" si="529"/>
        <v>0</v>
      </c>
      <c r="QW85" s="471">
        <f t="shared" si="529"/>
        <v>0</v>
      </c>
      <c r="QX85" s="471">
        <f t="shared" si="529"/>
        <v>0</v>
      </c>
      <c r="QY85" s="471">
        <f t="shared" si="529"/>
        <v>0</v>
      </c>
      <c r="QZ85" s="471">
        <f t="shared" si="529"/>
        <v>0</v>
      </c>
      <c r="RA85" s="471">
        <f t="shared" si="529"/>
        <v>0</v>
      </c>
      <c r="RB85" s="471">
        <f t="shared" si="529"/>
        <v>0</v>
      </c>
      <c r="RC85" s="471">
        <f t="shared" si="529"/>
        <v>0</v>
      </c>
      <c r="RD85" s="471">
        <f t="shared" si="529"/>
        <v>0</v>
      </c>
      <c r="RE85" s="471">
        <f t="shared" si="529"/>
        <v>0</v>
      </c>
      <c r="RF85" s="471">
        <f t="shared" si="529"/>
        <v>0</v>
      </c>
      <c r="RG85" s="471">
        <f t="shared" si="529"/>
        <v>0</v>
      </c>
      <c r="RH85" s="471">
        <f t="shared" si="529"/>
        <v>0</v>
      </c>
      <c r="RI85" s="471">
        <f t="shared" si="529"/>
        <v>0</v>
      </c>
      <c r="RJ85" s="471">
        <f t="shared" si="530"/>
        <v>0</v>
      </c>
      <c r="RK85" s="471">
        <f t="shared" si="530"/>
        <v>0</v>
      </c>
      <c r="RL85" s="471">
        <f t="shared" si="530"/>
        <v>0</v>
      </c>
      <c r="RM85" s="471">
        <f t="shared" si="530"/>
        <v>0</v>
      </c>
      <c r="RN85" s="471">
        <f t="shared" si="530"/>
        <v>0</v>
      </c>
      <c r="RO85" s="471">
        <f t="shared" si="530"/>
        <v>0</v>
      </c>
      <c r="RP85" s="471">
        <f t="shared" si="530"/>
        <v>0</v>
      </c>
      <c r="RQ85" s="471">
        <f t="shared" si="530"/>
        <v>0</v>
      </c>
      <c r="RR85" s="471">
        <f t="shared" si="530"/>
        <v>0</v>
      </c>
      <c r="RS85" s="471">
        <f t="shared" si="530"/>
        <v>0</v>
      </c>
      <c r="RT85" s="471">
        <f t="shared" si="530"/>
        <v>0</v>
      </c>
      <c r="RU85" s="471">
        <f t="shared" si="530"/>
        <v>0</v>
      </c>
      <c r="RV85" s="471">
        <f t="shared" si="530"/>
        <v>0</v>
      </c>
      <c r="RW85" s="471">
        <f t="shared" si="530"/>
        <v>0</v>
      </c>
      <c r="RX85" s="471">
        <f t="shared" si="530"/>
        <v>0</v>
      </c>
      <c r="RY85" s="471">
        <f t="shared" si="530"/>
        <v>0</v>
      </c>
      <c r="RZ85" s="471">
        <f t="shared" si="531"/>
        <v>0</v>
      </c>
      <c r="SA85" s="471">
        <f t="shared" si="531"/>
        <v>0</v>
      </c>
      <c r="SB85" s="471">
        <f t="shared" si="531"/>
        <v>0</v>
      </c>
      <c r="SC85" s="471">
        <f t="shared" si="531"/>
        <v>0</v>
      </c>
      <c r="SD85" s="471">
        <f t="shared" si="531"/>
        <v>0</v>
      </c>
      <c r="SE85" s="471">
        <f t="shared" si="531"/>
        <v>0</v>
      </c>
      <c r="SF85" s="471">
        <f t="shared" si="531"/>
        <v>0</v>
      </c>
      <c r="SG85" s="471">
        <f t="shared" si="531"/>
        <v>0</v>
      </c>
      <c r="SH85" s="471">
        <f t="shared" si="531"/>
        <v>0</v>
      </c>
      <c r="SI85" s="471">
        <f t="shared" si="531"/>
        <v>0</v>
      </c>
      <c r="SJ85" s="471">
        <f t="shared" si="531"/>
        <v>0</v>
      </c>
      <c r="SK85" s="471">
        <f t="shared" si="531"/>
        <v>0</v>
      </c>
      <c r="SL85" s="471">
        <f t="shared" si="531"/>
        <v>0</v>
      </c>
      <c r="SM85" s="471">
        <f t="shared" si="531"/>
        <v>0</v>
      </c>
      <c r="SN85" s="471">
        <f t="shared" si="531"/>
        <v>0</v>
      </c>
      <c r="SO85" s="471">
        <f t="shared" si="531"/>
        <v>0</v>
      </c>
      <c r="SP85" s="471">
        <f t="shared" si="532"/>
        <v>0</v>
      </c>
      <c r="SQ85" s="471">
        <f t="shared" si="532"/>
        <v>0</v>
      </c>
      <c r="SR85" s="471">
        <f t="shared" si="532"/>
        <v>0</v>
      </c>
      <c r="SS85" s="471">
        <f t="shared" si="532"/>
        <v>0</v>
      </c>
      <c r="ST85" s="471">
        <f t="shared" si="532"/>
        <v>0</v>
      </c>
      <c r="SU85" s="471">
        <f t="shared" si="532"/>
        <v>0</v>
      </c>
      <c r="SV85" s="471">
        <f t="shared" si="532"/>
        <v>0</v>
      </c>
      <c r="SW85" s="471">
        <f t="shared" si="532"/>
        <v>0</v>
      </c>
      <c r="SX85" s="471">
        <f t="shared" si="532"/>
        <v>0</v>
      </c>
      <c r="SY85" s="471">
        <f t="shared" si="532"/>
        <v>0</v>
      </c>
      <c r="SZ85" s="471">
        <f t="shared" si="532"/>
        <v>0</v>
      </c>
      <c r="TA85" s="471">
        <f t="shared" si="532"/>
        <v>0</v>
      </c>
      <c r="TB85" s="471">
        <f t="shared" si="532"/>
        <v>0</v>
      </c>
      <c r="TC85" s="471">
        <f t="shared" si="532"/>
        <v>0</v>
      </c>
      <c r="TD85" s="471">
        <f t="shared" si="532"/>
        <v>0</v>
      </c>
      <c r="TE85" s="471">
        <f t="shared" si="532"/>
        <v>0</v>
      </c>
      <c r="TF85" s="471">
        <f t="shared" si="533"/>
        <v>0</v>
      </c>
      <c r="TG85" s="471">
        <f t="shared" si="533"/>
        <v>0</v>
      </c>
      <c r="TH85" s="471">
        <f t="shared" si="533"/>
        <v>0</v>
      </c>
      <c r="TI85" s="471">
        <f t="shared" si="533"/>
        <v>0</v>
      </c>
      <c r="TJ85" s="471">
        <f t="shared" si="533"/>
        <v>0</v>
      </c>
      <c r="TK85" s="471">
        <f t="shared" si="533"/>
        <v>0</v>
      </c>
      <c r="TL85" s="471">
        <f t="shared" si="533"/>
        <v>0</v>
      </c>
      <c r="TM85" s="471">
        <f t="shared" si="533"/>
        <v>0</v>
      </c>
      <c r="TN85" s="471">
        <f t="shared" si="533"/>
        <v>0</v>
      </c>
      <c r="TO85" s="471">
        <f t="shared" si="533"/>
        <v>0</v>
      </c>
      <c r="TP85" s="471">
        <f t="shared" si="533"/>
        <v>0</v>
      </c>
      <c r="TQ85" s="471">
        <f t="shared" si="533"/>
        <v>0</v>
      </c>
      <c r="TR85" s="471">
        <f t="shared" si="533"/>
        <v>0</v>
      </c>
      <c r="TS85" s="471">
        <f t="shared" si="533"/>
        <v>0</v>
      </c>
      <c r="TT85" s="471">
        <f t="shared" si="533"/>
        <v>0</v>
      </c>
      <c r="TU85" s="471">
        <f t="shared" si="533"/>
        <v>0</v>
      </c>
      <c r="TV85" s="471">
        <f t="shared" si="534"/>
        <v>0</v>
      </c>
      <c r="TW85" s="471">
        <f t="shared" si="534"/>
        <v>0</v>
      </c>
      <c r="TX85" s="471">
        <f t="shared" si="534"/>
        <v>0</v>
      </c>
      <c r="TY85" s="471">
        <f t="shared" si="534"/>
        <v>0</v>
      </c>
      <c r="TZ85" s="471">
        <f t="shared" si="534"/>
        <v>0</v>
      </c>
      <c r="UA85" s="471">
        <f t="shared" si="534"/>
        <v>0</v>
      </c>
      <c r="UB85" s="471">
        <f t="shared" si="534"/>
        <v>0</v>
      </c>
      <c r="UC85" s="471">
        <f t="shared" si="534"/>
        <v>0</v>
      </c>
      <c r="UD85" s="471">
        <f t="shared" si="534"/>
        <v>0</v>
      </c>
      <c r="UE85" s="471">
        <f t="shared" si="534"/>
        <v>0</v>
      </c>
      <c r="UF85" s="471">
        <f t="shared" si="534"/>
        <v>0</v>
      </c>
      <c r="UG85" s="471">
        <f t="shared" si="534"/>
        <v>0</v>
      </c>
      <c r="UH85" s="471">
        <f t="shared" si="534"/>
        <v>0</v>
      </c>
      <c r="UI85" s="471">
        <f t="shared" si="534"/>
        <v>0</v>
      </c>
      <c r="UJ85" s="471">
        <f t="shared" si="534"/>
        <v>0</v>
      </c>
      <c r="UK85" s="471">
        <f t="shared" si="534"/>
        <v>0</v>
      </c>
      <c r="UL85" s="471">
        <f t="shared" si="535"/>
        <v>0</v>
      </c>
      <c r="UM85" s="471">
        <f t="shared" si="535"/>
        <v>0</v>
      </c>
      <c r="UN85" s="471">
        <f t="shared" si="535"/>
        <v>0</v>
      </c>
      <c r="UO85" s="471">
        <f t="shared" si="535"/>
        <v>0</v>
      </c>
      <c r="UP85" s="471">
        <f t="shared" si="535"/>
        <v>0</v>
      </c>
      <c r="UQ85" s="471">
        <f t="shared" si="535"/>
        <v>0</v>
      </c>
      <c r="UR85" s="471">
        <f t="shared" si="535"/>
        <v>0</v>
      </c>
      <c r="US85" s="471">
        <f t="shared" si="535"/>
        <v>0</v>
      </c>
      <c r="UT85" s="471">
        <f t="shared" si="535"/>
        <v>0</v>
      </c>
      <c r="UU85" s="471">
        <f t="shared" si="535"/>
        <v>0</v>
      </c>
      <c r="UV85" s="471">
        <f t="shared" si="535"/>
        <v>0</v>
      </c>
      <c r="UW85" s="471">
        <f t="shared" si="535"/>
        <v>0</v>
      </c>
      <c r="UX85" s="471">
        <f t="shared" si="535"/>
        <v>0</v>
      </c>
      <c r="UY85" s="471">
        <f t="shared" si="535"/>
        <v>0</v>
      </c>
      <c r="UZ85" s="471">
        <f t="shared" si="535"/>
        <v>0</v>
      </c>
      <c r="VA85" s="471">
        <f t="shared" si="535"/>
        <v>0</v>
      </c>
      <c r="VB85" s="471">
        <f t="shared" si="536"/>
        <v>0</v>
      </c>
      <c r="VC85" s="471">
        <f t="shared" si="536"/>
        <v>0</v>
      </c>
      <c r="VD85" s="471">
        <f t="shared" si="536"/>
        <v>0</v>
      </c>
      <c r="VE85" s="471">
        <f t="shared" si="536"/>
        <v>0</v>
      </c>
      <c r="VF85" s="471">
        <f t="shared" si="536"/>
        <v>0</v>
      </c>
      <c r="VG85" s="471">
        <f t="shared" si="536"/>
        <v>0</v>
      </c>
      <c r="VH85" s="471">
        <f t="shared" si="536"/>
        <v>0</v>
      </c>
      <c r="VI85" s="471">
        <f t="shared" si="536"/>
        <v>0</v>
      </c>
      <c r="VJ85" s="471">
        <f t="shared" si="536"/>
        <v>0</v>
      </c>
      <c r="VK85" s="471">
        <f t="shared" si="536"/>
        <v>0</v>
      </c>
      <c r="VL85" s="471">
        <f t="shared" si="536"/>
        <v>0</v>
      </c>
      <c r="VM85" s="471">
        <f t="shared" si="536"/>
        <v>0</v>
      </c>
      <c r="VN85" s="471">
        <f t="shared" si="536"/>
        <v>0</v>
      </c>
      <c r="VO85" s="471">
        <f t="shared" si="536"/>
        <v>0</v>
      </c>
      <c r="VP85" s="471">
        <f t="shared" si="536"/>
        <v>0</v>
      </c>
      <c r="VQ85" s="471">
        <f t="shared" si="536"/>
        <v>0</v>
      </c>
      <c r="VR85" s="471">
        <f t="shared" si="537"/>
        <v>0</v>
      </c>
      <c r="VS85" s="471">
        <f t="shared" si="545"/>
        <v>0</v>
      </c>
      <c r="VT85" s="471">
        <f t="shared" si="545"/>
        <v>0</v>
      </c>
      <c r="VU85" s="471">
        <f t="shared" si="545"/>
        <v>0</v>
      </c>
      <c r="VV85" s="471">
        <f t="shared" si="545"/>
        <v>0</v>
      </c>
      <c r="VW85" s="471">
        <f t="shared" si="545"/>
        <v>0</v>
      </c>
      <c r="VX85" s="471">
        <f t="shared" si="545"/>
        <v>0</v>
      </c>
      <c r="VY85" s="471">
        <f t="shared" si="545"/>
        <v>0</v>
      </c>
      <c r="VZ85" s="471">
        <f t="shared" si="545"/>
        <v>0</v>
      </c>
      <c r="WA85" s="471">
        <f t="shared" si="545"/>
        <v>0</v>
      </c>
      <c r="WB85" s="471">
        <f t="shared" si="545"/>
        <v>0</v>
      </c>
      <c r="WC85" s="471">
        <f t="shared" si="545"/>
        <v>0</v>
      </c>
      <c r="WD85" s="471">
        <f t="shared" si="545"/>
        <v>0</v>
      </c>
    </row>
    <row r="86" spans="1:604" x14ac:dyDescent="0.35">
      <c r="A86" s="29"/>
      <c r="B86" s="29">
        <f t="shared" si="359"/>
        <v>55</v>
      </c>
      <c r="C86" s="29" t="s">
        <v>5</v>
      </c>
      <c r="D86" s="29" t="s">
        <v>121</v>
      </c>
      <c r="E86" s="69">
        <f>INDEX('Current RAP - 2024-25 Cycle'!$K:$K,MATCH('24-25 Projection - RAP Tendered'!$D86,'Current RAP - 2024-25 Cycle'!$C:$C,0),1)</f>
        <v>30544613.929999989</v>
      </c>
      <c r="F86" s="69">
        <f>INDEX('Current RAP - 2024-25 Cycle'!$G:$G,MATCH('24-25 Projection - RAP Tendered'!$D86,'Current RAP - 2024-25 Cycle'!$C:$C,0),1)</f>
        <v>30010368.769999988</v>
      </c>
      <c r="G86" s="69">
        <f t="shared" si="345"/>
        <v>534245.16000000015</v>
      </c>
      <c r="H86" s="69">
        <f t="shared" si="360"/>
        <v>30010368.769999988</v>
      </c>
      <c r="I86" s="32">
        <v>45474</v>
      </c>
      <c r="J86" s="32">
        <v>45838</v>
      </c>
      <c r="K86" s="29" t="str">
        <f>INDEX('Current RAP - 2024-25 Cycle'!$D:$D,MATCH('24-25 Projection - RAP Tendered'!$D86,'Current RAP - 2024-25 Cycle'!$C:$C,0),1)</f>
        <v>IPCA</v>
      </c>
      <c r="L86" s="32" t="s">
        <v>10</v>
      </c>
      <c r="M86" s="32" t="s">
        <v>10</v>
      </c>
      <c r="N86" s="81">
        <v>0</v>
      </c>
      <c r="O86" s="81">
        <v>0</v>
      </c>
      <c r="P86" s="69">
        <f>IFERROR(INDEX('Tendered, Ruling 920-2025'!$F$19:$F$31,MATCH($D86,'Tendered, Ruling 920-2025'!$C$19:$C$31,0))-INDEX('Tendered, Ruling 920-2025'!$D$19:$D$31,MATCH($D86,'Tendered, Ruling 920-2025'!$C$19:$C$31,0)),0)</f>
        <v>0</v>
      </c>
      <c r="Q86" s="32">
        <f>INDEX('Current RAP - 2024-25 Cycle'!$L:$L,MATCH('24-25 Projection - RAP Tendered'!$D86,'Current RAP - 2024-25 Cycle'!$C:$C,0),1)</f>
        <v>41668</v>
      </c>
      <c r="R86" s="32">
        <f>INDEX('Current RAP - 2024-25 Cycle'!$M:$M,MATCH('24-25 Projection - RAP Tendered'!$D86,'Current RAP - 2024-25 Cycle'!$C:$C,0),1)</f>
        <v>52625</v>
      </c>
      <c r="S86" s="29"/>
      <c r="T86" s="29" t="str">
        <f t="shared" si="346"/>
        <v>007/2014</v>
      </c>
      <c r="U86" s="36">
        <f t="shared" si="508"/>
        <v>30.544613929999986</v>
      </c>
      <c r="V86" s="36">
        <f t="shared" si="508"/>
        <v>30.544613929999986</v>
      </c>
      <c r="W86" s="36">
        <f t="shared" si="508"/>
        <v>30.544613929999986</v>
      </c>
      <c r="X86" s="36">
        <f t="shared" si="508"/>
        <v>30.544613929999986</v>
      </c>
      <c r="Y86" s="36">
        <f t="shared" si="508"/>
        <v>30.544613929999986</v>
      </c>
      <c r="Z86" s="36">
        <f t="shared" si="508"/>
        <v>30.544613929999986</v>
      </c>
      <c r="AA86" s="36">
        <f t="shared" si="508"/>
        <v>30.544613929999986</v>
      </c>
      <c r="AB86" s="36">
        <f t="shared" si="508"/>
        <v>30.544613929999986</v>
      </c>
      <c r="AC86" s="36">
        <f t="shared" si="508"/>
        <v>30.544613929999986</v>
      </c>
      <c r="AD86" s="36">
        <f t="shared" si="508"/>
        <v>30.544613929999986</v>
      </c>
      <c r="AE86" s="36">
        <f t="shared" si="508"/>
        <v>30.544613929999986</v>
      </c>
      <c r="AF86" s="36">
        <f t="shared" si="508"/>
        <v>30.544613929999986</v>
      </c>
      <c r="AG86" s="36">
        <f t="shared" si="508"/>
        <v>30.544613929999986</v>
      </c>
      <c r="AH86" s="36">
        <f t="shared" si="508"/>
        <v>30.544613929999986</v>
      </c>
      <c r="AI86" s="36">
        <f t="shared" si="508"/>
        <v>30.544613929999986</v>
      </c>
      <c r="AJ86" s="36">
        <f t="shared" si="508"/>
        <v>30.544613929999986</v>
      </c>
      <c r="AK86" s="36">
        <f t="shared" si="504"/>
        <v>30.544613929999986</v>
      </c>
      <c r="AL86" s="36">
        <f t="shared" si="504"/>
        <v>30.544613929999986</v>
      </c>
      <c r="AM86" s="36">
        <f t="shared" si="504"/>
        <v>30.544613929999986</v>
      </c>
      <c r="AN86" s="36">
        <f t="shared" si="504"/>
        <v>17.653473104704293</v>
      </c>
      <c r="AO86" s="36">
        <f t="shared" si="504"/>
        <v>0</v>
      </c>
      <c r="AP86" s="36">
        <f t="shared" si="504"/>
        <v>0</v>
      </c>
      <c r="AQ86" s="36">
        <f t="shared" si="504"/>
        <v>0</v>
      </c>
      <c r="AR86" s="36">
        <f t="shared" si="504"/>
        <v>0</v>
      </c>
      <c r="AS86" s="36">
        <f t="shared" si="504"/>
        <v>0</v>
      </c>
      <c r="AT86" s="36">
        <f t="shared" si="504"/>
        <v>0</v>
      </c>
      <c r="AU86" s="36">
        <f t="shared" si="504"/>
        <v>0</v>
      </c>
      <c r="AV86" s="36">
        <f t="shared" si="504"/>
        <v>0</v>
      </c>
      <c r="AW86" s="36">
        <f t="shared" si="504"/>
        <v>0</v>
      </c>
      <c r="AX86" s="36">
        <f t="shared" si="504"/>
        <v>0</v>
      </c>
      <c r="AY86" s="36">
        <f t="shared" si="504"/>
        <v>0</v>
      </c>
      <c r="AZ86" s="36">
        <f t="shared" si="455"/>
        <v>0</v>
      </c>
      <c r="BA86" s="36">
        <f t="shared" si="455"/>
        <v>0</v>
      </c>
      <c r="BB86" s="36">
        <f t="shared" si="455"/>
        <v>0</v>
      </c>
      <c r="BD86" s="29" t="str">
        <f t="shared" si="348"/>
        <v>007/2014</v>
      </c>
      <c r="BE86" s="36">
        <f t="shared" si="546"/>
        <v>7.6361534824999975</v>
      </c>
      <c r="BF86" s="36">
        <f t="shared" si="546"/>
        <v>7.6361534824999975</v>
      </c>
      <c r="BG86" s="36">
        <f t="shared" si="546"/>
        <v>7.6361534824999975</v>
      </c>
      <c r="BH86" s="36">
        <f t="shared" si="546"/>
        <v>7.6361534824999975</v>
      </c>
      <c r="BI86" s="36">
        <f t="shared" si="546"/>
        <v>7.6361534824999975</v>
      </c>
      <c r="BJ86" s="36">
        <f t="shared" si="546"/>
        <v>7.6361534824999975</v>
      </c>
      <c r="BK86" s="36">
        <f t="shared" si="546"/>
        <v>7.6361534824999975</v>
      </c>
      <c r="BL86" s="36">
        <f t="shared" si="546"/>
        <v>7.6361534824999975</v>
      </c>
      <c r="BM86" s="36">
        <f t="shared" si="546"/>
        <v>7.6361534824999975</v>
      </c>
      <c r="BN86" s="36">
        <f t="shared" si="546"/>
        <v>7.6361534824999975</v>
      </c>
      <c r="BO86" s="36">
        <f t="shared" si="546"/>
        <v>7.6361534824999975</v>
      </c>
      <c r="BP86" s="36">
        <f t="shared" si="546"/>
        <v>7.6361534824999975</v>
      </c>
      <c r="BQ86" s="36">
        <f t="shared" si="546"/>
        <v>7.6361534824999975</v>
      </c>
      <c r="BR86" s="36">
        <f t="shared" si="546"/>
        <v>7.6361534824999975</v>
      </c>
      <c r="BS86" s="36">
        <f t="shared" si="546"/>
        <v>7.6361534824999975</v>
      </c>
      <c r="BT86" s="36">
        <f t="shared" si="546"/>
        <v>7.6361534824999975</v>
      </c>
      <c r="BU86" s="36">
        <f t="shared" si="509"/>
        <v>7.6361534824999975</v>
      </c>
      <c r="BV86" s="36">
        <f t="shared" si="509"/>
        <v>7.6361534824999975</v>
      </c>
      <c r="BW86" s="36">
        <f t="shared" si="509"/>
        <v>7.6361534824999975</v>
      </c>
      <c r="BX86" s="36">
        <f t="shared" si="509"/>
        <v>7.6361534824999975</v>
      </c>
      <c r="BY86" s="36">
        <f t="shared" si="509"/>
        <v>7.6361534824999975</v>
      </c>
      <c r="BZ86" s="36">
        <f t="shared" si="509"/>
        <v>7.6361534824999975</v>
      </c>
      <c r="CA86" s="36">
        <f t="shared" si="509"/>
        <v>7.6361534824999975</v>
      </c>
      <c r="CB86" s="36">
        <f t="shared" si="509"/>
        <v>7.6361534824999975</v>
      </c>
      <c r="CC86" s="36">
        <f t="shared" si="509"/>
        <v>7.6361534824999975</v>
      </c>
      <c r="CD86" s="36">
        <f t="shared" si="509"/>
        <v>7.6361534824999975</v>
      </c>
      <c r="CE86" s="36">
        <f t="shared" si="509"/>
        <v>7.6361534824999975</v>
      </c>
      <c r="CF86" s="36">
        <f t="shared" si="509"/>
        <v>7.6361534824999975</v>
      </c>
      <c r="CG86" s="36">
        <f t="shared" si="509"/>
        <v>7.6361534824999975</v>
      </c>
      <c r="CH86" s="36">
        <f t="shared" si="509"/>
        <v>7.6361534824999975</v>
      </c>
      <c r="CI86" s="36">
        <f t="shared" si="509"/>
        <v>7.6361534824999975</v>
      </c>
      <c r="CJ86" s="36">
        <f t="shared" si="509"/>
        <v>7.6361534824999975</v>
      </c>
      <c r="CK86" s="36">
        <f t="shared" si="510"/>
        <v>7.6361534824999975</v>
      </c>
      <c r="CL86" s="36">
        <f t="shared" si="510"/>
        <v>7.6361534824999975</v>
      </c>
      <c r="CM86" s="36">
        <f t="shared" si="510"/>
        <v>7.6361534824999975</v>
      </c>
      <c r="CN86" s="36">
        <f t="shared" si="510"/>
        <v>7.6361534824999975</v>
      </c>
      <c r="CO86" s="36">
        <f t="shared" si="510"/>
        <v>7.6361534824999975</v>
      </c>
      <c r="CP86" s="36">
        <f t="shared" si="510"/>
        <v>7.6361534824999975</v>
      </c>
      <c r="CQ86" s="36">
        <f t="shared" si="510"/>
        <v>7.6361534824999975</v>
      </c>
      <c r="CR86" s="36">
        <f t="shared" si="510"/>
        <v>7.6361534824999975</v>
      </c>
      <c r="CS86" s="36">
        <f t="shared" si="510"/>
        <v>7.6361534824999975</v>
      </c>
      <c r="CT86" s="36">
        <f t="shared" si="510"/>
        <v>7.6361534824999975</v>
      </c>
      <c r="CU86" s="36">
        <f t="shared" si="510"/>
        <v>7.6361534824999975</v>
      </c>
      <c r="CV86" s="36">
        <f t="shared" si="510"/>
        <v>7.6361534824999975</v>
      </c>
      <c r="CW86" s="36">
        <f t="shared" si="510"/>
        <v>7.6361534824999975</v>
      </c>
      <c r="CX86" s="36">
        <f t="shared" si="510"/>
        <v>7.6361534824999975</v>
      </c>
      <c r="CY86" s="36">
        <f t="shared" si="510"/>
        <v>7.6361534824999975</v>
      </c>
      <c r="CZ86" s="36">
        <f t="shared" si="505"/>
        <v>7.6361534824999975</v>
      </c>
      <c r="DA86" s="36">
        <f t="shared" si="505"/>
        <v>7.6361534824999975</v>
      </c>
      <c r="DB86" s="36">
        <f t="shared" si="505"/>
        <v>7.6361534824999975</v>
      </c>
      <c r="DC86" s="36">
        <f t="shared" si="505"/>
        <v>7.6361534824999975</v>
      </c>
      <c r="DD86" s="36">
        <f t="shared" si="505"/>
        <v>7.6361534824999975</v>
      </c>
      <c r="DE86" s="36">
        <f t="shared" si="505"/>
        <v>7.6361534824999975</v>
      </c>
      <c r="DF86" s="36">
        <f t="shared" si="505"/>
        <v>7.6361534824999975</v>
      </c>
      <c r="DG86" s="36">
        <f t="shared" si="505"/>
        <v>7.6361534824999975</v>
      </c>
      <c r="DH86" s="36">
        <f t="shared" si="505"/>
        <v>7.6361534824999975</v>
      </c>
      <c r="DI86" s="36">
        <f t="shared" si="505"/>
        <v>7.6361534824999975</v>
      </c>
      <c r="DJ86" s="36">
        <f t="shared" si="505"/>
        <v>7.6361534824999975</v>
      </c>
      <c r="DK86" s="36">
        <f t="shared" si="505"/>
        <v>7.6361534824999975</v>
      </c>
      <c r="DL86" s="36">
        <f t="shared" si="505"/>
        <v>7.6361534824999975</v>
      </c>
      <c r="DM86" s="36">
        <f t="shared" si="505"/>
        <v>7.6361534824999975</v>
      </c>
      <c r="DN86" s="36">
        <f t="shared" si="505"/>
        <v>7.6361534824999975</v>
      </c>
      <c r="DO86" s="36">
        <f>SUMIFS($GM86:$WE86,$GM$29:$WE$29,DO$29)</f>
        <v>7.6361534824999975</v>
      </c>
      <c r="DP86" s="36">
        <f t="shared" si="506"/>
        <v>7.6361534824999975</v>
      </c>
      <c r="DQ86" s="36">
        <f t="shared" si="506"/>
        <v>7.6361534824999975</v>
      </c>
      <c r="DR86" s="36">
        <f t="shared" si="547"/>
        <v>7.6361534824999975</v>
      </c>
      <c r="DS86" s="36">
        <f t="shared" si="547"/>
        <v>7.6361534824999975</v>
      </c>
      <c r="DT86" s="36">
        <f t="shared" si="547"/>
        <v>7.6361534824999975</v>
      </c>
      <c r="DU86" s="36">
        <f t="shared" si="547"/>
        <v>7.6361534824999975</v>
      </c>
      <c r="DV86" s="36">
        <f t="shared" si="547"/>
        <v>7.6361534824999975</v>
      </c>
      <c r="DW86" s="36">
        <f t="shared" si="547"/>
        <v>7.6361534824999975</v>
      </c>
      <c r="DX86" s="36">
        <f t="shared" si="547"/>
        <v>7.6361534824999975</v>
      </c>
      <c r="DY86" s="36">
        <f t="shared" si="547"/>
        <v>7.6361534824999975</v>
      </c>
      <c r="DZ86" s="36">
        <f t="shared" si="547"/>
        <v>7.6361534824999975</v>
      </c>
      <c r="EA86" s="36">
        <f t="shared" si="547"/>
        <v>7.6361534824999975</v>
      </c>
      <c r="EB86" s="36">
        <f t="shared" si="547"/>
        <v>7.6361534824999975</v>
      </c>
      <c r="EC86" s="36">
        <f t="shared" si="547"/>
        <v>7.6361534824999975</v>
      </c>
      <c r="ED86" s="36">
        <f t="shared" si="547"/>
        <v>7.6361534824999975</v>
      </c>
      <c r="EE86" s="36">
        <f t="shared" si="548"/>
        <v>2.3811661397043</v>
      </c>
      <c r="EF86" s="36">
        <f t="shared" si="548"/>
        <v>0</v>
      </c>
      <c r="EG86" s="36">
        <f t="shared" si="548"/>
        <v>0</v>
      </c>
      <c r="EH86" s="36">
        <f t="shared" si="548"/>
        <v>0</v>
      </c>
      <c r="EI86" s="36">
        <f t="shared" si="548"/>
        <v>0</v>
      </c>
      <c r="EJ86" s="36">
        <f t="shared" si="544"/>
        <v>0</v>
      </c>
      <c r="EK86" s="36">
        <f t="shared" si="544"/>
        <v>0</v>
      </c>
      <c r="EL86" s="36">
        <f t="shared" si="544"/>
        <v>0</v>
      </c>
      <c r="EM86" s="36">
        <f t="shared" si="544"/>
        <v>0</v>
      </c>
      <c r="EN86" s="36">
        <f t="shared" si="544"/>
        <v>0</v>
      </c>
      <c r="EO86" s="36">
        <f t="shared" si="544"/>
        <v>0</v>
      </c>
      <c r="EP86" s="36">
        <f t="shared" si="544"/>
        <v>0</v>
      </c>
      <c r="EQ86" s="36">
        <f t="shared" si="544"/>
        <v>0</v>
      </c>
      <c r="ER86" s="36">
        <f t="shared" si="544"/>
        <v>0</v>
      </c>
      <c r="ES86" s="36">
        <f t="shared" si="544"/>
        <v>0</v>
      </c>
      <c r="ET86" s="36">
        <f t="shared" si="544"/>
        <v>0</v>
      </c>
      <c r="EU86" s="36">
        <f t="shared" si="544"/>
        <v>0</v>
      </c>
      <c r="EV86" s="36">
        <f t="shared" si="544"/>
        <v>0</v>
      </c>
      <c r="EW86" s="36">
        <f t="shared" si="544"/>
        <v>0</v>
      </c>
      <c r="EX86" s="36">
        <f t="shared" si="544"/>
        <v>0</v>
      </c>
      <c r="EY86" s="36">
        <f t="shared" si="544"/>
        <v>0</v>
      </c>
      <c r="EZ86" s="36">
        <f t="shared" si="541"/>
        <v>0</v>
      </c>
      <c r="FA86" s="36">
        <f t="shared" si="541"/>
        <v>0</v>
      </c>
      <c r="FB86" s="36">
        <f t="shared" si="541"/>
        <v>0</v>
      </c>
      <c r="FC86" s="36">
        <f t="shared" si="541"/>
        <v>0</v>
      </c>
      <c r="FD86" s="36">
        <f t="shared" si="541"/>
        <v>0</v>
      </c>
      <c r="FE86" s="36">
        <f t="shared" si="541"/>
        <v>0</v>
      </c>
      <c r="FF86" s="36">
        <f t="shared" si="541"/>
        <v>0</v>
      </c>
      <c r="FG86" s="36">
        <f t="shared" si="541"/>
        <v>0</v>
      </c>
      <c r="FH86" s="36">
        <f t="shared" si="541"/>
        <v>0</v>
      </c>
      <c r="FI86" s="36">
        <f t="shared" si="541"/>
        <v>0</v>
      </c>
      <c r="FJ86" s="36">
        <f t="shared" si="542"/>
        <v>0</v>
      </c>
      <c r="FK86" s="36">
        <f t="shared" si="542"/>
        <v>0</v>
      </c>
      <c r="FL86" s="36">
        <f t="shared" si="542"/>
        <v>0</v>
      </c>
      <c r="FM86" s="36">
        <f t="shared" si="542"/>
        <v>0</v>
      </c>
      <c r="FN86" s="36">
        <f t="shared" si="542"/>
        <v>0</v>
      </c>
      <c r="FO86" s="36">
        <f t="shared" si="542"/>
        <v>0</v>
      </c>
      <c r="FP86" s="36">
        <f t="shared" si="542"/>
        <v>0</v>
      </c>
      <c r="FQ86" s="36">
        <f t="shared" si="542"/>
        <v>0</v>
      </c>
      <c r="FR86" s="36">
        <f t="shared" si="542"/>
        <v>0</v>
      </c>
      <c r="FS86" s="36">
        <f t="shared" si="542"/>
        <v>0</v>
      </c>
      <c r="FT86" s="36">
        <f t="shared" si="543"/>
        <v>0</v>
      </c>
      <c r="FU86" s="36">
        <f t="shared" si="543"/>
        <v>0</v>
      </c>
      <c r="FV86" s="36">
        <f t="shared" si="543"/>
        <v>0</v>
      </c>
      <c r="FW86" s="36">
        <f t="shared" si="543"/>
        <v>0</v>
      </c>
      <c r="FX86" s="36">
        <f t="shared" si="543"/>
        <v>0</v>
      </c>
      <c r="FY86" s="36">
        <f t="shared" si="543"/>
        <v>0</v>
      </c>
      <c r="FZ86" s="36">
        <f t="shared" si="543"/>
        <v>0</v>
      </c>
      <c r="GA86" s="36">
        <f t="shared" si="543"/>
        <v>0</v>
      </c>
      <c r="GB86" s="36">
        <f t="shared" si="501"/>
        <v>0</v>
      </c>
      <c r="GC86" s="36">
        <f t="shared" si="501"/>
        <v>0</v>
      </c>
      <c r="GD86" s="36">
        <f t="shared" si="501"/>
        <v>0</v>
      </c>
      <c r="GE86" s="36">
        <f t="shared" si="501"/>
        <v>0</v>
      </c>
      <c r="GF86" s="36">
        <f t="shared" si="501"/>
        <v>0</v>
      </c>
      <c r="GG86" s="36">
        <f t="shared" si="501"/>
        <v>0</v>
      </c>
      <c r="GH86" s="36">
        <f t="shared" si="501"/>
        <v>0</v>
      </c>
      <c r="GI86" s="36">
        <f t="shared" si="501"/>
        <v>0</v>
      </c>
      <c r="GJ86" s="36">
        <f t="shared" si="501"/>
        <v>0</v>
      </c>
      <c r="GL86" s="29" t="str">
        <f t="shared" si="350"/>
        <v>007/2014</v>
      </c>
      <c r="GM86" s="263">
        <f t="shared" si="507"/>
        <v>2.5453844941666657</v>
      </c>
      <c r="GN86" s="263">
        <f t="shared" si="507"/>
        <v>2.5453844941666657</v>
      </c>
      <c r="GO86" s="263">
        <f t="shared" si="507"/>
        <v>2.5453844941666657</v>
      </c>
      <c r="GP86" s="263">
        <f t="shared" si="507"/>
        <v>2.5453844941666657</v>
      </c>
      <c r="GQ86" s="263">
        <f t="shared" si="507"/>
        <v>2.5453844941666657</v>
      </c>
      <c r="GR86" s="263">
        <f t="shared" si="507"/>
        <v>2.5453844941666657</v>
      </c>
      <c r="GS86" s="263">
        <f t="shared" si="507"/>
        <v>2.5453844941666657</v>
      </c>
      <c r="GT86" s="263">
        <f t="shared" si="507"/>
        <v>2.5453844941666657</v>
      </c>
      <c r="GU86" s="263">
        <f t="shared" si="507"/>
        <v>2.5453844941666657</v>
      </c>
      <c r="GV86" s="263">
        <f t="shared" si="507"/>
        <v>2.5453844941666657</v>
      </c>
      <c r="GW86" s="263">
        <f t="shared" si="507"/>
        <v>2.5453844941666657</v>
      </c>
      <c r="GX86" s="263">
        <f t="shared" si="507"/>
        <v>2.5453844941666657</v>
      </c>
      <c r="GY86" s="471">
        <f t="shared" si="538"/>
        <v>2.5453844941666657</v>
      </c>
      <c r="GZ86" s="471">
        <f t="shared" si="538"/>
        <v>2.5453844941666657</v>
      </c>
      <c r="HA86" s="471">
        <f t="shared" si="538"/>
        <v>2.5453844941666657</v>
      </c>
      <c r="HB86" s="471">
        <f t="shared" si="538"/>
        <v>2.5453844941666657</v>
      </c>
      <c r="HC86" s="471">
        <f t="shared" si="538"/>
        <v>2.5453844941666657</v>
      </c>
      <c r="HD86" s="471">
        <f t="shared" si="538"/>
        <v>2.5453844941666657</v>
      </c>
      <c r="HE86" s="471">
        <f t="shared" si="538"/>
        <v>2.5453844941666657</v>
      </c>
      <c r="HF86" s="471">
        <f t="shared" si="538"/>
        <v>2.5453844941666657</v>
      </c>
      <c r="HG86" s="471">
        <f t="shared" si="538"/>
        <v>2.5453844941666657</v>
      </c>
      <c r="HH86" s="471">
        <f t="shared" si="538"/>
        <v>2.5453844941666657</v>
      </c>
      <c r="HI86" s="471">
        <f t="shared" si="538"/>
        <v>2.5453844941666657</v>
      </c>
      <c r="HJ86" s="471">
        <f t="shared" si="538"/>
        <v>2.5453844941666657</v>
      </c>
      <c r="HK86" s="471">
        <f t="shared" si="538"/>
        <v>2.5453844941666657</v>
      </c>
      <c r="HL86" s="471">
        <f t="shared" si="538"/>
        <v>2.5453844941666657</v>
      </c>
      <c r="HM86" s="471">
        <f t="shared" si="538"/>
        <v>2.5453844941666657</v>
      </c>
      <c r="HN86" s="471">
        <f t="shared" si="538"/>
        <v>2.5453844941666657</v>
      </c>
      <c r="HO86" s="471">
        <f t="shared" si="539"/>
        <v>2.5453844941666657</v>
      </c>
      <c r="HP86" s="471">
        <f t="shared" si="539"/>
        <v>2.5453844941666657</v>
      </c>
      <c r="HQ86" s="471">
        <f t="shared" si="539"/>
        <v>2.5453844941666657</v>
      </c>
      <c r="HR86" s="471">
        <f t="shared" si="539"/>
        <v>2.5453844941666657</v>
      </c>
      <c r="HS86" s="471">
        <f t="shared" si="539"/>
        <v>2.5453844941666657</v>
      </c>
      <c r="HT86" s="471">
        <f t="shared" si="539"/>
        <v>2.5453844941666657</v>
      </c>
      <c r="HU86" s="471">
        <f t="shared" si="539"/>
        <v>2.5453844941666657</v>
      </c>
      <c r="HV86" s="471">
        <f t="shared" si="539"/>
        <v>2.5453844941666657</v>
      </c>
      <c r="HW86" s="471">
        <f t="shared" si="539"/>
        <v>2.5453844941666657</v>
      </c>
      <c r="HX86" s="471">
        <f t="shared" si="539"/>
        <v>2.5453844941666657</v>
      </c>
      <c r="HY86" s="471">
        <f t="shared" si="539"/>
        <v>2.5453844941666657</v>
      </c>
      <c r="HZ86" s="471">
        <f t="shared" si="539"/>
        <v>2.5453844941666657</v>
      </c>
      <c r="IA86" s="471">
        <f t="shared" si="539"/>
        <v>2.5453844941666657</v>
      </c>
      <c r="IB86" s="471">
        <f t="shared" si="539"/>
        <v>2.5453844941666657</v>
      </c>
      <c r="IC86" s="471">
        <f t="shared" si="539"/>
        <v>2.5453844941666657</v>
      </c>
      <c r="ID86" s="471">
        <f t="shared" si="515"/>
        <v>2.5453844941666657</v>
      </c>
      <c r="IE86" s="471">
        <f t="shared" si="515"/>
        <v>2.5453844941666657</v>
      </c>
      <c r="IF86" s="471">
        <f t="shared" si="515"/>
        <v>2.5453844941666657</v>
      </c>
      <c r="IG86" s="471">
        <f t="shared" si="515"/>
        <v>2.5453844941666657</v>
      </c>
      <c r="IH86" s="471">
        <f t="shared" si="515"/>
        <v>2.5453844941666657</v>
      </c>
      <c r="II86" s="471">
        <f t="shared" si="515"/>
        <v>2.5453844941666657</v>
      </c>
      <c r="IJ86" s="471">
        <f t="shared" si="515"/>
        <v>2.5453844941666657</v>
      </c>
      <c r="IK86" s="471">
        <f t="shared" si="515"/>
        <v>2.5453844941666657</v>
      </c>
      <c r="IL86" s="471">
        <f t="shared" si="515"/>
        <v>2.5453844941666657</v>
      </c>
      <c r="IM86" s="471">
        <f t="shared" si="515"/>
        <v>2.5453844941666657</v>
      </c>
      <c r="IN86" s="471">
        <f t="shared" si="515"/>
        <v>2.5453844941666657</v>
      </c>
      <c r="IO86" s="471">
        <f t="shared" si="515"/>
        <v>2.5453844941666657</v>
      </c>
      <c r="IP86" s="471">
        <f t="shared" si="515"/>
        <v>2.5453844941666657</v>
      </c>
      <c r="IQ86" s="471">
        <f t="shared" si="515"/>
        <v>2.5453844941666657</v>
      </c>
      <c r="IR86" s="471">
        <f t="shared" si="515"/>
        <v>2.5453844941666657</v>
      </c>
      <c r="IS86" s="471">
        <f t="shared" si="515"/>
        <v>2.5453844941666657</v>
      </c>
      <c r="IT86" s="471">
        <f t="shared" si="516"/>
        <v>2.5453844941666657</v>
      </c>
      <c r="IU86" s="471">
        <f t="shared" si="516"/>
        <v>2.5453844941666657</v>
      </c>
      <c r="IV86" s="471">
        <f t="shared" si="516"/>
        <v>2.5453844941666657</v>
      </c>
      <c r="IW86" s="471">
        <f t="shared" si="516"/>
        <v>2.5453844941666657</v>
      </c>
      <c r="IX86" s="471">
        <f t="shared" si="516"/>
        <v>2.5453844941666657</v>
      </c>
      <c r="IY86" s="471">
        <f t="shared" si="516"/>
        <v>2.5453844941666657</v>
      </c>
      <c r="IZ86" s="471">
        <f t="shared" si="516"/>
        <v>2.5453844941666657</v>
      </c>
      <c r="JA86" s="471">
        <f t="shared" si="516"/>
        <v>2.5453844941666657</v>
      </c>
      <c r="JB86" s="471">
        <f t="shared" si="516"/>
        <v>2.5453844941666657</v>
      </c>
      <c r="JC86" s="471">
        <f t="shared" si="516"/>
        <v>2.5453844941666657</v>
      </c>
      <c r="JD86" s="471">
        <f t="shared" si="516"/>
        <v>2.5453844941666657</v>
      </c>
      <c r="JE86" s="471">
        <f t="shared" si="516"/>
        <v>2.5453844941666657</v>
      </c>
      <c r="JF86" s="471">
        <f t="shared" si="516"/>
        <v>2.5453844941666657</v>
      </c>
      <c r="JG86" s="471">
        <f t="shared" si="516"/>
        <v>2.5453844941666657</v>
      </c>
      <c r="JH86" s="471">
        <f t="shared" si="516"/>
        <v>2.5453844941666657</v>
      </c>
      <c r="JI86" s="471">
        <f t="shared" si="516"/>
        <v>2.5453844941666657</v>
      </c>
      <c r="JJ86" s="471">
        <f t="shared" si="517"/>
        <v>2.5453844941666657</v>
      </c>
      <c r="JK86" s="471">
        <f t="shared" si="517"/>
        <v>2.5453844941666657</v>
      </c>
      <c r="JL86" s="471">
        <f t="shared" si="517"/>
        <v>2.5453844941666657</v>
      </c>
      <c r="JM86" s="471">
        <f t="shared" si="517"/>
        <v>2.5453844941666657</v>
      </c>
      <c r="JN86" s="471">
        <f t="shared" si="517"/>
        <v>2.5453844941666657</v>
      </c>
      <c r="JO86" s="471">
        <f t="shared" si="517"/>
        <v>2.5453844941666657</v>
      </c>
      <c r="JP86" s="471">
        <f t="shared" si="517"/>
        <v>2.5453844941666657</v>
      </c>
      <c r="JQ86" s="471">
        <f t="shared" si="517"/>
        <v>2.5453844941666657</v>
      </c>
      <c r="JR86" s="471">
        <f t="shared" si="517"/>
        <v>2.5453844941666657</v>
      </c>
      <c r="JS86" s="471">
        <f t="shared" si="517"/>
        <v>2.5453844941666657</v>
      </c>
      <c r="JT86" s="471">
        <f t="shared" si="517"/>
        <v>2.5453844941666657</v>
      </c>
      <c r="JU86" s="471">
        <f t="shared" si="517"/>
        <v>2.5453844941666657</v>
      </c>
      <c r="JV86" s="471">
        <f t="shared" si="517"/>
        <v>2.5453844941666657</v>
      </c>
      <c r="JW86" s="471">
        <f t="shared" si="517"/>
        <v>2.5453844941666657</v>
      </c>
      <c r="JX86" s="471">
        <f t="shared" si="517"/>
        <v>2.5453844941666657</v>
      </c>
      <c r="JY86" s="471">
        <f t="shared" si="517"/>
        <v>2.5453844941666657</v>
      </c>
      <c r="JZ86" s="471">
        <f t="shared" si="518"/>
        <v>2.5453844941666657</v>
      </c>
      <c r="KA86" s="471">
        <f t="shared" si="518"/>
        <v>2.5453844941666657</v>
      </c>
      <c r="KB86" s="471">
        <f t="shared" si="518"/>
        <v>2.5453844941666657</v>
      </c>
      <c r="KC86" s="471">
        <f t="shared" si="518"/>
        <v>2.5453844941666657</v>
      </c>
      <c r="KD86" s="471">
        <f t="shared" si="518"/>
        <v>2.5453844941666657</v>
      </c>
      <c r="KE86" s="471">
        <f t="shared" si="518"/>
        <v>2.5453844941666657</v>
      </c>
      <c r="KF86" s="471">
        <f t="shared" si="518"/>
        <v>2.5453844941666657</v>
      </c>
      <c r="KG86" s="471">
        <f t="shared" si="518"/>
        <v>2.5453844941666657</v>
      </c>
      <c r="KH86" s="471">
        <f t="shared" si="518"/>
        <v>2.5453844941666657</v>
      </c>
      <c r="KI86" s="471">
        <f t="shared" si="518"/>
        <v>2.5453844941666657</v>
      </c>
      <c r="KJ86" s="471">
        <f t="shared" si="518"/>
        <v>2.5453844941666657</v>
      </c>
      <c r="KK86" s="471">
        <f t="shared" si="518"/>
        <v>2.5453844941666657</v>
      </c>
      <c r="KL86" s="471">
        <f t="shared" si="518"/>
        <v>2.5453844941666657</v>
      </c>
      <c r="KM86" s="471">
        <f t="shared" si="518"/>
        <v>2.5453844941666657</v>
      </c>
      <c r="KN86" s="471">
        <f t="shared" si="518"/>
        <v>2.5453844941666657</v>
      </c>
      <c r="KO86" s="471">
        <f t="shared" si="518"/>
        <v>2.5453844941666657</v>
      </c>
      <c r="KP86" s="471">
        <f t="shared" si="519"/>
        <v>2.5453844941666657</v>
      </c>
      <c r="KQ86" s="471">
        <f t="shared" si="519"/>
        <v>2.5453844941666657</v>
      </c>
      <c r="KR86" s="471">
        <f t="shared" si="519"/>
        <v>2.5453844941666657</v>
      </c>
      <c r="KS86" s="471">
        <f t="shared" si="519"/>
        <v>2.5453844941666657</v>
      </c>
      <c r="KT86" s="471">
        <f t="shared" si="519"/>
        <v>2.5453844941666657</v>
      </c>
      <c r="KU86" s="471">
        <f t="shared" si="519"/>
        <v>2.5453844941666657</v>
      </c>
      <c r="KV86" s="471">
        <f t="shared" si="519"/>
        <v>2.5453844941666657</v>
      </c>
      <c r="KW86" s="471">
        <f t="shared" si="519"/>
        <v>2.5453844941666657</v>
      </c>
      <c r="KX86" s="471">
        <f t="shared" si="519"/>
        <v>2.5453844941666657</v>
      </c>
      <c r="KY86" s="471">
        <f t="shared" si="519"/>
        <v>2.5453844941666657</v>
      </c>
      <c r="KZ86" s="471">
        <f t="shared" si="519"/>
        <v>2.5453844941666657</v>
      </c>
      <c r="LA86" s="471">
        <f t="shared" si="519"/>
        <v>2.5453844941666657</v>
      </c>
      <c r="LB86" s="471">
        <f t="shared" si="519"/>
        <v>2.5453844941666657</v>
      </c>
      <c r="LC86" s="471">
        <f t="shared" si="519"/>
        <v>2.5453844941666657</v>
      </c>
      <c r="LD86" s="471">
        <f t="shared" si="519"/>
        <v>2.5453844941666657</v>
      </c>
      <c r="LE86" s="471">
        <f t="shared" si="519"/>
        <v>2.5453844941666657</v>
      </c>
      <c r="LF86" s="471">
        <f t="shared" si="520"/>
        <v>2.5453844941666657</v>
      </c>
      <c r="LG86" s="471">
        <f t="shared" si="520"/>
        <v>2.5453844941666657</v>
      </c>
      <c r="LH86" s="471">
        <f t="shared" si="520"/>
        <v>2.5453844941666657</v>
      </c>
      <c r="LI86" s="471">
        <f t="shared" si="520"/>
        <v>2.5453844941666657</v>
      </c>
      <c r="LJ86" s="471">
        <f t="shared" si="520"/>
        <v>2.5453844941666657</v>
      </c>
      <c r="LK86" s="471">
        <f t="shared" si="520"/>
        <v>2.5453844941666657</v>
      </c>
      <c r="LL86" s="471">
        <f t="shared" si="520"/>
        <v>2.5453844941666657</v>
      </c>
      <c r="LM86" s="471">
        <f t="shared" si="520"/>
        <v>2.5453844941666657</v>
      </c>
      <c r="LN86" s="471">
        <f t="shared" si="520"/>
        <v>2.5453844941666657</v>
      </c>
      <c r="LO86" s="471">
        <f t="shared" si="520"/>
        <v>2.5453844941666657</v>
      </c>
      <c r="LP86" s="471">
        <f t="shared" si="520"/>
        <v>2.5453844941666657</v>
      </c>
      <c r="LQ86" s="471">
        <f t="shared" si="520"/>
        <v>2.5453844941666657</v>
      </c>
      <c r="LR86" s="471">
        <f t="shared" si="520"/>
        <v>2.5453844941666657</v>
      </c>
      <c r="LS86" s="471">
        <f t="shared" si="520"/>
        <v>2.5453844941666657</v>
      </c>
      <c r="LT86" s="471">
        <f t="shared" si="520"/>
        <v>2.5453844941666657</v>
      </c>
      <c r="LU86" s="471">
        <f t="shared" si="520"/>
        <v>2.5453844941666657</v>
      </c>
      <c r="LV86" s="471">
        <f t="shared" si="521"/>
        <v>2.5453844941666657</v>
      </c>
      <c r="LW86" s="471">
        <f t="shared" si="521"/>
        <v>2.5453844941666657</v>
      </c>
      <c r="LX86" s="471">
        <f t="shared" si="521"/>
        <v>2.5453844941666657</v>
      </c>
      <c r="LY86" s="471">
        <f t="shared" si="521"/>
        <v>2.5453844941666657</v>
      </c>
      <c r="LZ86" s="471">
        <f t="shared" si="521"/>
        <v>2.5453844941666657</v>
      </c>
      <c r="MA86" s="471">
        <f t="shared" si="521"/>
        <v>2.5453844941666657</v>
      </c>
      <c r="MB86" s="471">
        <f t="shared" si="521"/>
        <v>2.5453844941666657</v>
      </c>
      <c r="MC86" s="471">
        <f t="shared" si="521"/>
        <v>2.5453844941666657</v>
      </c>
      <c r="MD86" s="471">
        <f t="shared" si="521"/>
        <v>2.5453844941666657</v>
      </c>
      <c r="ME86" s="471">
        <f t="shared" si="521"/>
        <v>2.5453844941666657</v>
      </c>
      <c r="MF86" s="471">
        <f t="shared" si="521"/>
        <v>2.5453844941666657</v>
      </c>
      <c r="MG86" s="471">
        <f t="shared" si="521"/>
        <v>2.5453844941666657</v>
      </c>
      <c r="MH86" s="471">
        <f t="shared" si="521"/>
        <v>2.5453844941666657</v>
      </c>
      <c r="MI86" s="471">
        <f t="shared" si="521"/>
        <v>2.5453844941666657</v>
      </c>
      <c r="MJ86" s="471">
        <f t="shared" si="521"/>
        <v>2.5453844941666657</v>
      </c>
      <c r="MK86" s="471">
        <f t="shared" si="521"/>
        <v>2.5453844941666657</v>
      </c>
      <c r="ML86" s="471">
        <f t="shared" si="522"/>
        <v>2.5453844941666657</v>
      </c>
      <c r="MM86" s="471">
        <f t="shared" si="522"/>
        <v>2.5453844941666657</v>
      </c>
      <c r="MN86" s="471">
        <f t="shared" si="522"/>
        <v>2.5453844941666657</v>
      </c>
      <c r="MO86" s="471">
        <f t="shared" si="522"/>
        <v>2.5453844941666657</v>
      </c>
      <c r="MP86" s="471">
        <f t="shared" si="522"/>
        <v>2.5453844941666657</v>
      </c>
      <c r="MQ86" s="471">
        <f t="shared" si="522"/>
        <v>2.5453844941666657</v>
      </c>
      <c r="MR86" s="471">
        <f t="shared" si="522"/>
        <v>2.5453844941666657</v>
      </c>
      <c r="MS86" s="471">
        <f t="shared" si="522"/>
        <v>2.5453844941666657</v>
      </c>
      <c r="MT86" s="471">
        <f t="shared" si="522"/>
        <v>2.5453844941666657</v>
      </c>
      <c r="MU86" s="471">
        <f t="shared" si="522"/>
        <v>2.5453844941666657</v>
      </c>
      <c r="MV86" s="471">
        <f t="shared" si="522"/>
        <v>2.5453844941666657</v>
      </c>
      <c r="MW86" s="471">
        <f t="shared" si="522"/>
        <v>2.5453844941666657</v>
      </c>
      <c r="MX86" s="471">
        <f t="shared" si="522"/>
        <v>2.5453844941666657</v>
      </c>
      <c r="MY86" s="471">
        <f t="shared" si="522"/>
        <v>2.5453844941666657</v>
      </c>
      <c r="MZ86" s="471">
        <f t="shared" si="522"/>
        <v>2.5453844941666657</v>
      </c>
      <c r="NA86" s="471">
        <f t="shared" si="522"/>
        <v>2.5453844941666657</v>
      </c>
      <c r="NB86" s="471">
        <f t="shared" si="523"/>
        <v>2.5453844941666657</v>
      </c>
      <c r="NC86" s="471">
        <f t="shared" si="523"/>
        <v>2.5453844941666657</v>
      </c>
      <c r="ND86" s="471">
        <f t="shared" si="523"/>
        <v>2.5453844941666657</v>
      </c>
      <c r="NE86" s="471">
        <f t="shared" si="523"/>
        <v>2.5453844941666657</v>
      </c>
      <c r="NF86" s="471">
        <f t="shared" si="523"/>
        <v>2.5453844941666657</v>
      </c>
      <c r="NG86" s="471">
        <f t="shared" si="523"/>
        <v>2.5453844941666657</v>
      </c>
      <c r="NH86" s="471">
        <f t="shared" si="523"/>
        <v>2.5453844941666657</v>
      </c>
      <c r="NI86" s="471">
        <f t="shared" si="523"/>
        <v>2.5453844941666657</v>
      </c>
      <c r="NJ86" s="471">
        <f t="shared" si="523"/>
        <v>2.5453844941666657</v>
      </c>
      <c r="NK86" s="471">
        <f t="shared" si="523"/>
        <v>2.5453844941666657</v>
      </c>
      <c r="NL86" s="471">
        <f t="shared" si="523"/>
        <v>2.5453844941666657</v>
      </c>
      <c r="NM86" s="471">
        <f t="shared" si="523"/>
        <v>2.5453844941666657</v>
      </c>
      <c r="NN86" s="471">
        <f t="shared" si="523"/>
        <v>2.5453844941666657</v>
      </c>
      <c r="NO86" s="471">
        <f t="shared" si="523"/>
        <v>2.5453844941666657</v>
      </c>
      <c r="NP86" s="471">
        <f t="shared" si="523"/>
        <v>2.5453844941666657</v>
      </c>
      <c r="NQ86" s="471">
        <f t="shared" si="523"/>
        <v>2.5453844941666657</v>
      </c>
      <c r="NR86" s="471">
        <f t="shared" si="524"/>
        <v>2.5453844941666657</v>
      </c>
      <c r="NS86" s="471">
        <f t="shared" si="524"/>
        <v>2.5453844941666657</v>
      </c>
      <c r="NT86" s="471">
        <f t="shared" si="524"/>
        <v>2.5453844941666657</v>
      </c>
      <c r="NU86" s="471">
        <f t="shared" si="524"/>
        <v>2.5453844941666657</v>
      </c>
      <c r="NV86" s="471">
        <f t="shared" si="524"/>
        <v>2.5453844941666657</v>
      </c>
      <c r="NW86" s="471">
        <f t="shared" si="524"/>
        <v>2.5453844941666657</v>
      </c>
      <c r="NX86" s="471">
        <f t="shared" si="524"/>
        <v>2.5453844941666657</v>
      </c>
      <c r="NY86" s="471">
        <f t="shared" si="524"/>
        <v>2.5453844941666657</v>
      </c>
      <c r="NZ86" s="471">
        <f t="shared" si="524"/>
        <v>2.5453844941666657</v>
      </c>
      <c r="OA86" s="471">
        <f t="shared" si="524"/>
        <v>2.5453844941666657</v>
      </c>
      <c r="OB86" s="471">
        <f t="shared" si="524"/>
        <v>2.5453844941666657</v>
      </c>
      <c r="OC86" s="471">
        <f t="shared" si="524"/>
        <v>2.5453844941666657</v>
      </c>
      <c r="OD86" s="471">
        <f t="shared" si="524"/>
        <v>2.5453844941666657</v>
      </c>
      <c r="OE86" s="471">
        <f t="shared" si="524"/>
        <v>2.5453844941666657</v>
      </c>
      <c r="OF86" s="471">
        <f t="shared" si="524"/>
        <v>2.5453844941666657</v>
      </c>
      <c r="OG86" s="471">
        <f t="shared" si="524"/>
        <v>2.5453844941666657</v>
      </c>
      <c r="OH86" s="471">
        <f t="shared" si="525"/>
        <v>2.5453844941666657</v>
      </c>
      <c r="OI86" s="471">
        <f t="shared" si="525"/>
        <v>2.5453844941666657</v>
      </c>
      <c r="OJ86" s="471">
        <f t="shared" si="525"/>
        <v>2.5453844941666657</v>
      </c>
      <c r="OK86" s="471">
        <f t="shared" si="525"/>
        <v>2.5453844941666657</v>
      </c>
      <c r="OL86" s="471">
        <f t="shared" si="525"/>
        <v>2.5453844941666657</v>
      </c>
      <c r="OM86" s="471">
        <f t="shared" si="525"/>
        <v>2.5453844941666657</v>
      </c>
      <c r="ON86" s="471">
        <f t="shared" si="525"/>
        <v>2.5453844941666657</v>
      </c>
      <c r="OO86" s="471">
        <f t="shared" si="525"/>
        <v>2.5453844941666657</v>
      </c>
      <c r="OP86" s="471">
        <f t="shared" si="525"/>
        <v>2.5453844941666657</v>
      </c>
      <c r="OQ86" s="471">
        <f t="shared" si="525"/>
        <v>2.5453844941666657</v>
      </c>
      <c r="OR86" s="471">
        <f t="shared" si="525"/>
        <v>2.5453844941666657</v>
      </c>
      <c r="OS86" s="471">
        <f t="shared" si="525"/>
        <v>2.5453844941666657</v>
      </c>
      <c r="OT86" s="471">
        <f t="shared" si="525"/>
        <v>2.5453844941666657</v>
      </c>
      <c r="OU86" s="471">
        <f t="shared" si="525"/>
        <v>2.5453844941666657</v>
      </c>
      <c r="OV86" s="471">
        <f t="shared" si="525"/>
        <v>2.5453844941666657</v>
      </c>
      <c r="OW86" s="471">
        <f t="shared" si="525"/>
        <v>2.5453844941666657</v>
      </c>
      <c r="OX86" s="471">
        <f t="shared" si="526"/>
        <v>2.5453844941666657</v>
      </c>
      <c r="OY86" s="471">
        <f t="shared" si="526"/>
        <v>2.5453844941666657</v>
      </c>
      <c r="OZ86" s="471">
        <f t="shared" si="526"/>
        <v>2.5453844941666657</v>
      </c>
      <c r="PA86" s="471">
        <f t="shared" si="526"/>
        <v>2.5453844941666657</v>
      </c>
      <c r="PB86" s="471">
        <f t="shared" si="526"/>
        <v>2.5453844941666657</v>
      </c>
      <c r="PC86" s="471">
        <f t="shared" si="526"/>
        <v>2.5453844941666657</v>
      </c>
      <c r="PD86" s="471">
        <f t="shared" si="526"/>
        <v>2.5453844941666657</v>
      </c>
      <c r="PE86" s="471">
        <f t="shared" si="526"/>
        <v>2.5453844941666657</v>
      </c>
      <c r="PF86" s="471">
        <f t="shared" si="526"/>
        <v>2.5453844941666657</v>
      </c>
      <c r="PG86" s="471">
        <f t="shared" si="526"/>
        <v>2.5453844941666657</v>
      </c>
      <c r="PH86" s="471">
        <f t="shared" si="526"/>
        <v>2.5453844941666657</v>
      </c>
      <c r="PI86" s="471">
        <f t="shared" si="526"/>
        <v>2.5453844941666657</v>
      </c>
      <c r="PJ86" s="471">
        <f t="shared" si="526"/>
        <v>2.5453844941666657</v>
      </c>
      <c r="PK86" s="471">
        <f t="shared" si="526"/>
        <v>2.5453844941666657</v>
      </c>
      <c r="PL86" s="471">
        <f t="shared" si="526"/>
        <v>2.5453844941666657</v>
      </c>
      <c r="PM86" s="471">
        <f t="shared" si="526"/>
        <v>2.3811661397043</v>
      </c>
      <c r="PN86" s="471">
        <f t="shared" si="527"/>
        <v>0</v>
      </c>
      <c r="PO86" s="471">
        <f t="shared" si="527"/>
        <v>0</v>
      </c>
      <c r="PP86" s="471">
        <f t="shared" si="527"/>
        <v>0</v>
      </c>
      <c r="PQ86" s="471">
        <f t="shared" si="527"/>
        <v>0</v>
      </c>
      <c r="PR86" s="471">
        <f t="shared" si="527"/>
        <v>0</v>
      </c>
      <c r="PS86" s="471">
        <f t="shared" si="527"/>
        <v>0</v>
      </c>
      <c r="PT86" s="471">
        <f t="shared" si="527"/>
        <v>0</v>
      </c>
      <c r="PU86" s="471">
        <f t="shared" si="527"/>
        <v>0</v>
      </c>
      <c r="PV86" s="471">
        <f t="shared" si="527"/>
        <v>0</v>
      </c>
      <c r="PW86" s="471">
        <f t="shared" si="527"/>
        <v>0</v>
      </c>
      <c r="PX86" s="471">
        <f t="shared" si="527"/>
        <v>0</v>
      </c>
      <c r="PY86" s="471">
        <f t="shared" si="527"/>
        <v>0</v>
      </c>
      <c r="PZ86" s="471">
        <f t="shared" si="527"/>
        <v>0</v>
      </c>
      <c r="QA86" s="471">
        <f t="shared" si="527"/>
        <v>0</v>
      </c>
      <c r="QB86" s="471">
        <f t="shared" si="527"/>
        <v>0</v>
      </c>
      <c r="QC86" s="471">
        <f t="shared" si="527"/>
        <v>0</v>
      </c>
      <c r="QD86" s="471">
        <f t="shared" si="528"/>
        <v>0</v>
      </c>
      <c r="QE86" s="471">
        <f t="shared" si="528"/>
        <v>0</v>
      </c>
      <c r="QF86" s="471">
        <f t="shared" si="528"/>
        <v>0</v>
      </c>
      <c r="QG86" s="471">
        <f t="shared" si="528"/>
        <v>0</v>
      </c>
      <c r="QH86" s="471">
        <f t="shared" si="528"/>
        <v>0</v>
      </c>
      <c r="QI86" s="471">
        <f t="shared" si="528"/>
        <v>0</v>
      </c>
      <c r="QJ86" s="471">
        <f t="shared" si="528"/>
        <v>0</v>
      </c>
      <c r="QK86" s="471">
        <f t="shared" si="528"/>
        <v>0</v>
      </c>
      <c r="QL86" s="471">
        <f t="shared" si="528"/>
        <v>0</v>
      </c>
      <c r="QM86" s="471">
        <f t="shared" si="528"/>
        <v>0</v>
      </c>
      <c r="QN86" s="471">
        <f t="shared" si="528"/>
        <v>0</v>
      </c>
      <c r="QO86" s="471">
        <f t="shared" si="528"/>
        <v>0</v>
      </c>
      <c r="QP86" s="471">
        <f t="shared" si="528"/>
        <v>0</v>
      </c>
      <c r="QQ86" s="471">
        <f t="shared" si="528"/>
        <v>0</v>
      </c>
      <c r="QR86" s="471">
        <f t="shared" si="528"/>
        <v>0</v>
      </c>
      <c r="QS86" s="471">
        <f t="shared" si="528"/>
        <v>0</v>
      </c>
      <c r="QT86" s="471">
        <f t="shared" si="529"/>
        <v>0</v>
      </c>
      <c r="QU86" s="471">
        <f t="shared" si="529"/>
        <v>0</v>
      </c>
      <c r="QV86" s="471">
        <f t="shared" si="529"/>
        <v>0</v>
      </c>
      <c r="QW86" s="471">
        <f t="shared" si="529"/>
        <v>0</v>
      </c>
      <c r="QX86" s="471">
        <f t="shared" si="529"/>
        <v>0</v>
      </c>
      <c r="QY86" s="471">
        <f t="shared" si="529"/>
        <v>0</v>
      </c>
      <c r="QZ86" s="471">
        <f t="shared" si="529"/>
        <v>0</v>
      </c>
      <c r="RA86" s="471">
        <f t="shared" si="529"/>
        <v>0</v>
      </c>
      <c r="RB86" s="471">
        <f t="shared" si="529"/>
        <v>0</v>
      </c>
      <c r="RC86" s="471">
        <f t="shared" si="529"/>
        <v>0</v>
      </c>
      <c r="RD86" s="471">
        <f t="shared" si="529"/>
        <v>0</v>
      </c>
      <c r="RE86" s="471">
        <f t="shared" si="529"/>
        <v>0</v>
      </c>
      <c r="RF86" s="471">
        <f t="shared" si="529"/>
        <v>0</v>
      </c>
      <c r="RG86" s="471">
        <f t="shared" si="529"/>
        <v>0</v>
      </c>
      <c r="RH86" s="471">
        <f t="shared" si="529"/>
        <v>0</v>
      </c>
      <c r="RI86" s="471">
        <f t="shared" si="529"/>
        <v>0</v>
      </c>
      <c r="RJ86" s="471">
        <f t="shared" si="530"/>
        <v>0</v>
      </c>
      <c r="RK86" s="471">
        <f t="shared" si="530"/>
        <v>0</v>
      </c>
      <c r="RL86" s="471">
        <f t="shared" si="530"/>
        <v>0</v>
      </c>
      <c r="RM86" s="471">
        <f t="shared" si="530"/>
        <v>0</v>
      </c>
      <c r="RN86" s="471">
        <f t="shared" si="530"/>
        <v>0</v>
      </c>
      <c r="RO86" s="471">
        <f t="shared" si="530"/>
        <v>0</v>
      </c>
      <c r="RP86" s="471">
        <f t="shared" si="530"/>
        <v>0</v>
      </c>
      <c r="RQ86" s="471">
        <f t="shared" si="530"/>
        <v>0</v>
      </c>
      <c r="RR86" s="471">
        <f t="shared" si="530"/>
        <v>0</v>
      </c>
      <c r="RS86" s="471">
        <f t="shared" si="530"/>
        <v>0</v>
      </c>
      <c r="RT86" s="471">
        <f t="shared" si="530"/>
        <v>0</v>
      </c>
      <c r="RU86" s="471">
        <f t="shared" si="530"/>
        <v>0</v>
      </c>
      <c r="RV86" s="471">
        <f t="shared" si="530"/>
        <v>0</v>
      </c>
      <c r="RW86" s="471">
        <f t="shared" si="530"/>
        <v>0</v>
      </c>
      <c r="RX86" s="471">
        <f t="shared" si="530"/>
        <v>0</v>
      </c>
      <c r="RY86" s="471">
        <f t="shared" si="530"/>
        <v>0</v>
      </c>
      <c r="RZ86" s="471">
        <f t="shared" si="531"/>
        <v>0</v>
      </c>
      <c r="SA86" s="471">
        <f t="shared" si="531"/>
        <v>0</v>
      </c>
      <c r="SB86" s="471">
        <f t="shared" si="531"/>
        <v>0</v>
      </c>
      <c r="SC86" s="471">
        <f t="shared" si="531"/>
        <v>0</v>
      </c>
      <c r="SD86" s="471">
        <f t="shared" si="531"/>
        <v>0</v>
      </c>
      <c r="SE86" s="471">
        <f t="shared" si="531"/>
        <v>0</v>
      </c>
      <c r="SF86" s="471">
        <f t="shared" si="531"/>
        <v>0</v>
      </c>
      <c r="SG86" s="471">
        <f t="shared" si="531"/>
        <v>0</v>
      </c>
      <c r="SH86" s="471">
        <f t="shared" si="531"/>
        <v>0</v>
      </c>
      <c r="SI86" s="471">
        <f t="shared" si="531"/>
        <v>0</v>
      </c>
      <c r="SJ86" s="471">
        <f t="shared" si="531"/>
        <v>0</v>
      </c>
      <c r="SK86" s="471">
        <f t="shared" si="531"/>
        <v>0</v>
      </c>
      <c r="SL86" s="471">
        <f t="shared" si="531"/>
        <v>0</v>
      </c>
      <c r="SM86" s="471">
        <f t="shared" si="531"/>
        <v>0</v>
      </c>
      <c r="SN86" s="471">
        <f t="shared" si="531"/>
        <v>0</v>
      </c>
      <c r="SO86" s="471">
        <f t="shared" si="531"/>
        <v>0</v>
      </c>
      <c r="SP86" s="471">
        <f t="shared" si="532"/>
        <v>0</v>
      </c>
      <c r="SQ86" s="471">
        <f t="shared" si="532"/>
        <v>0</v>
      </c>
      <c r="SR86" s="471">
        <f t="shared" si="532"/>
        <v>0</v>
      </c>
      <c r="SS86" s="471">
        <f t="shared" si="532"/>
        <v>0</v>
      </c>
      <c r="ST86" s="471">
        <f t="shared" si="532"/>
        <v>0</v>
      </c>
      <c r="SU86" s="471">
        <f t="shared" si="532"/>
        <v>0</v>
      </c>
      <c r="SV86" s="471">
        <f t="shared" si="532"/>
        <v>0</v>
      </c>
      <c r="SW86" s="471">
        <f t="shared" si="532"/>
        <v>0</v>
      </c>
      <c r="SX86" s="471">
        <f t="shared" si="532"/>
        <v>0</v>
      </c>
      <c r="SY86" s="471">
        <f t="shared" si="532"/>
        <v>0</v>
      </c>
      <c r="SZ86" s="471">
        <f t="shared" si="532"/>
        <v>0</v>
      </c>
      <c r="TA86" s="471">
        <f t="shared" si="532"/>
        <v>0</v>
      </c>
      <c r="TB86" s="471">
        <f t="shared" si="532"/>
        <v>0</v>
      </c>
      <c r="TC86" s="471">
        <f t="shared" si="532"/>
        <v>0</v>
      </c>
      <c r="TD86" s="471">
        <f t="shared" si="532"/>
        <v>0</v>
      </c>
      <c r="TE86" s="471">
        <f t="shared" si="532"/>
        <v>0</v>
      </c>
      <c r="TF86" s="471">
        <f t="shared" si="533"/>
        <v>0</v>
      </c>
      <c r="TG86" s="471">
        <f t="shared" si="533"/>
        <v>0</v>
      </c>
      <c r="TH86" s="471">
        <f t="shared" si="533"/>
        <v>0</v>
      </c>
      <c r="TI86" s="471">
        <f t="shared" si="533"/>
        <v>0</v>
      </c>
      <c r="TJ86" s="471">
        <f t="shared" si="533"/>
        <v>0</v>
      </c>
      <c r="TK86" s="471">
        <f t="shared" si="533"/>
        <v>0</v>
      </c>
      <c r="TL86" s="471">
        <f t="shared" si="533"/>
        <v>0</v>
      </c>
      <c r="TM86" s="471">
        <f t="shared" si="533"/>
        <v>0</v>
      </c>
      <c r="TN86" s="471">
        <f t="shared" si="533"/>
        <v>0</v>
      </c>
      <c r="TO86" s="471">
        <f t="shared" si="533"/>
        <v>0</v>
      </c>
      <c r="TP86" s="471">
        <f t="shared" si="533"/>
        <v>0</v>
      </c>
      <c r="TQ86" s="471">
        <f t="shared" si="533"/>
        <v>0</v>
      </c>
      <c r="TR86" s="471">
        <f t="shared" si="533"/>
        <v>0</v>
      </c>
      <c r="TS86" s="471">
        <f t="shared" si="533"/>
        <v>0</v>
      </c>
      <c r="TT86" s="471">
        <f t="shared" si="533"/>
        <v>0</v>
      </c>
      <c r="TU86" s="471">
        <f t="shared" si="533"/>
        <v>0</v>
      </c>
      <c r="TV86" s="471">
        <f t="shared" si="534"/>
        <v>0</v>
      </c>
      <c r="TW86" s="471">
        <f t="shared" si="534"/>
        <v>0</v>
      </c>
      <c r="TX86" s="471">
        <f t="shared" si="534"/>
        <v>0</v>
      </c>
      <c r="TY86" s="471">
        <f t="shared" si="534"/>
        <v>0</v>
      </c>
      <c r="TZ86" s="471">
        <f t="shared" si="534"/>
        <v>0</v>
      </c>
      <c r="UA86" s="471">
        <f t="shared" si="534"/>
        <v>0</v>
      </c>
      <c r="UB86" s="471">
        <f t="shared" si="534"/>
        <v>0</v>
      </c>
      <c r="UC86" s="471">
        <f t="shared" si="534"/>
        <v>0</v>
      </c>
      <c r="UD86" s="471">
        <f t="shared" si="534"/>
        <v>0</v>
      </c>
      <c r="UE86" s="471">
        <f t="shared" si="534"/>
        <v>0</v>
      </c>
      <c r="UF86" s="471">
        <f t="shared" si="534"/>
        <v>0</v>
      </c>
      <c r="UG86" s="471">
        <f t="shared" si="534"/>
        <v>0</v>
      </c>
      <c r="UH86" s="471">
        <f t="shared" si="534"/>
        <v>0</v>
      </c>
      <c r="UI86" s="471">
        <f t="shared" si="534"/>
        <v>0</v>
      </c>
      <c r="UJ86" s="471">
        <f t="shared" si="534"/>
        <v>0</v>
      </c>
      <c r="UK86" s="471">
        <f t="shared" si="534"/>
        <v>0</v>
      </c>
      <c r="UL86" s="471">
        <f t="shared" si="535"/>
        <v>0</v>
      </c>
      <c r="UM86" s="471">
        <f t="shared" si="535"/>
        <v>0</v>
      </c>
      <c r="UN86" s="471">
        <f t="shared" si="535"/>
        <v>0</v>
      </c>
      <c r="UO86" s="471">
        <f t="shared" si="535"/>
        <v>0</v>
      </c>
      <c r="UP86" s="471">
        <f t="shared" si="535"/>
        <v>0</v>
      </c>
      <c r="UQ86" s="471">
        <f t="shared" si="535"/>
        <v>0</v>
      </c>
      <c r="UR86" s="471">
        <f t="shared" si="535"/>
        <v>0</v>
      </c>
      <c r="US86" s="471">
        <f t="shared" si="535"/>
        <v>0</v>
      </c>
      <c r="UT86" s="471">
        <f t="shared" si="535"/>
        <v>0</v>
      </c>
      <c r="UU86" s="471">
        <f t="shared" si="535"/>
        <v>0</v>
      </c>
      <c r="UV86" s="471">
        <f t="shared" si="535"/>
        <v>0</v>
      </c>
      <c r="UW86" s="471">
        <f t="shared" si="535"/>
        <v>0</v>
      </c>
      <c r="UX86" s="471">
        <f t="shared" si="535"/>
        <v>0</v>
      </c>
      <c r="UY86" s="471">
        <f t="shared" si="535"/>
        <v>0</v>
      </c>
      <c r="UZ86" s="471">
        <f t="shared" si="535"/>
        <v>0</v>
      </c>
      <c r="VA86" s="471">
        <f t="shared" si="535"/>
        <v>0</v>
      </c>
      <c r="VB86" s="471">
        <f t="shared" si="536"/>
        <v>0</v>
      </c>
      <c r="VC86" s="471">
        <f t="shared" si="536"/>
        <v>0</v>
      </c>
      <c r="VD86" s="471">
        <f t="shared" si="536"/>
        <v>0</v>
      </c>
      <c r="VE86" s="471">
        <f t="shared" si="536"/>
        <v>0</v>
      </c>
      <c r="VF86" s="471">
        <f t="shared" si="536"/>
        <v>0</v>
      </c>
      <c r="VG86" s="471">
        <f t="shared" si="536"/>
        <v>0</v>
      </c>
      <c r="VH86" s="471">
        <f t="shared" si="536"/>
        <v>0</v>
      </c>
      <c r="VI86" s="471">
        <f t="shared" si="536"/>
        <v>0</v>
      </c>
      <c r="VJ86" s="471">
        <f t="shared" si="536"/>
        <v>0</v>
      </c>
      <c r="VK86" s="471">
        <f t="shared" si="536"/>
        <v>0</v>
      </c>
      <c r="VL86" s="471">
        <f t="shared" si="536"/>
        <v>0</v>
      </c>
      <c r="VM86" s="471">
        <f t="shared" si="536"/>
        <v>0</v>
      </c>
      <c r="VN86" s="471">
        <f t="shared" si="536"/>
        <v>0</v>
      </c>
      <c r="VO86" s="471">
        <f t="shared" si="536"/>
        <v>0</v>
      </c>
      <c r="VP86" s="471">
        <f t="shared" si="536"/>
        <v>0</v>
      </c>
      <c r="VQ86" s="471">
        <f t="shared" si="536"/>
        <v>0</v>
      </c>
      <c r="VR86" s="471">
        <f t="shared" si="537"/>
        <v>0</v>
      </c>
      <c r="VS86" s="471">
        <f t="shared" si="545"/>
        <v>0</v>
      </c>
      <c r="VT86" s="471">
        <f t="shared" si="545"/>
        <v>0</v>
      </c>
      <c r="VU86" s="471">
        <f t="shared" si="545"/>
        <v>0</v>
      </c>
      <c r="VV86" s="471">
        <f t="shared" si="545"/>
        <v>0</v>
      </c>
      <c r="VW86" s="471">
        <f t="shared" si="545"/>
        <v>0</v>
      </c>
      <c r="VX86" s="471">
        <f t="shared" si="545"/>
        <v>0</v>
      </c>
      <c r="VY86" s="471">
        <f t="shared" si="545"/>
        <v>0</v>
      </c>
      <c r="VZ86" s="471">
        <f t="shared" si="545"/>
        <v>0</v>
      </c>
      <c r="WA86" s="471">
        <f t="shared" si="545"/>
        <v>0</v>
      </c>
      <c r="WB86" s="471">
        <f t="shared" si="545"/>
        <v>0</v>
      </c>
      <c r="WC86" s="471">
        <f t="shared" si="545"/>
        <v>0</v>
      </c>
      <c r="WD86" s="471">
        <f t="shared" si="545"/>
        <v>0</v>
      </c>
    </row>
    <row r="87" spans="1:604" x14ac:dyDescent="0.35">
      <c r="A87" s="29"/>
      <c r="B87" s="29">
        <f t="shared" si="359"/>
        <v>56</v>
      </c>
      <c r="C87" s="29" t="s">
        <v>5</v>
      </c>
      <c r="D87" s="29" t="s">
        <v>122</v>
      </c>
      <c r="E87" s="69">
        <f>INDEX('Current RAP - 2024-25 Cycle'!$K:$K,MATCH('24-25 Projection - RAP Tendered'!$D87,'Current RAP - 2024-25 Cycle'!$C:$C,0),1)</f>
        <v>4670134.3499999996</v>
      </c>
      <c r="F87" s="69">
        <f>INDEX('Current RAP - 2024-25 Cycle'!$G:$G,MATCH('24-25 Projection - RAP Tendered'!$D87,'Current RAP - 2024-25 Cycle'!$C:$C,0),1)</f>
        <v>4670134.3499999996</v>
      </c>
      <c r="G87" s="69">
        <f t="shared" si="345"/>
        <v>0</v>
      </c>
      <c r="H87" s="69">
        <f t="shared" si="360"/>
        <v>4670134.3499999996</v>
      </c>
      <c r="I87" s="32">
        <v>45474</v>
      </c>
      <c r="J87" s="32">
        <v>45838</v>
      </c>
      <c r="K87" s="29" t="str">
        <f>INDEX('Current RAP - 2024-25 Cycle'!$D:$D,MATCH('24-25 Projection - RAP Tendered'!$D87,'Current RAP - 2024-25 Cycle'!$C:$C,0),1)</f>
        <v>IPCA</v>
      </c>
      <c r="L87" s="32" t="s">
        <v>10</v>
      </c>
      <c r="M87" s="32" t="s">
        <v>10</v>
      </c>
      <c r="N87" s="81">
        <v>0</v>
      </c>
      <c r="O87" s="81">
        <v>0</v>
      </c>
      <c r="P87" s="69">
        <f>IFERROR(INDEX('Tendered, Ruling 920-2025'!$F$19:$F$31,MATCH($D87,'Tendered, Ruling 920-2025'!$C$19:$C$31,0))-INDEX('Tendered, Ruling 920-2025'!$D$19:$D$31,MATCH($D87,'Tendered, Ruling 920-2025'!$C$19:$C$31,0)),0)</f>
        <v>0</v>
      </c>
      <c r="Q87" s="32">
        <f>INDEX('Current RAP - 2024-25 Cycle'!$L:$L,MATCH('24-25 Projection - RAP Tendered'!$D87,'Current RAP - 2024-25 Cycle'!$C:$C,0),1)</f>
        <v>41668</v>
      </c>
      <c r="R87" s="32">
        <f>INDEX('Current RAP - 2024-25 Cycle'!$M:$M,MATCH('24-25 Projection - RAP Tendered'!$D87,'Current RAP - 2024-25 Cycle'!$C:$C,0),1)</f>
        <v>52625</v>
      </c>
      <c r="S87" s="29"/>
      <c r="T87" s="29" t="str">
        <f t="shared" si="346"/>
        <v>008/2014</v>
      </c>
      <c r="U87" s="36">
        <f t="shared" si="508"/>
        <v>4.6701343499999997</v>
      </c>
      <c r="V87" s="36">
        <f t="shared" si="508"/>
        <v>4.6701343499999997</v>
      </c>
      <c r="W87" s="36">
        <f t="shared" si="508"/>
        <v>4.6701343499999997</v>
      </c>
      <c r="X87" s="36">
        <f t="shared" si="508"/>
        <v>4.6701343499999997</v>
      </c>
      <c r="Y87" s="36">
        <f t="shared" si="508"/>
        <v>4.6701343499999997</v>
      </c>
      <c r="Z87" s="36">
        <f t="shared" si="508"/>
        <v>4.6701343499999997</v>
      </c>
      <c r="AA87" s="36">
        <f t="shared" si="508"/>
        <v>4.6701343499999997</v>
      </c>
      <c r="AB87" s="36">
        <f t="shared" si="508"/>
        <v>4.6701343499999997</v>
      </c>
      <c r="AC87" s="36">
        <f t="shared" si="508"/>
        <v>4.6701343499999997</v>
      </c>
      <c r="AD87" s="36">
        <f t="shared" si="508"/>
        <v>4.6701343499999997</v>
      </c>
      <c r="AE87" s="36">
        <f t="shared" si="508"/>
        <v>4.6701343499999997</v>
      </c>
      <c r="AF87" s="36">
        <f t="shared" si="508"/>
        <v>4.6701343499999997</v>
      </c>
      <c r="AG87" s="36">
        <f t="shared" si="508"/>
        <v>4.6701343499999997</v>
      </c>
      <c r="AH87" s="36">
        <f t="shared" si="508"/>
        <v>4.6701343499999997</v>
      </c>
      <c r="AI87" s="36">
        <f t="shared" si="508"/>
        <v>4.6701343499999997</v>
      </c>
      <c r="AJ87" s="36">
        <f t="shared" ref="AJ87:AY89" si="549">SUMIFS($GM87:$WE87,$GM$26:$WE$26,AJ$26)</f>
        <v>4.6701343499999997</v>
      </c>
      <c r="AK87" s="36">
        <f t="shared" si="549"/>
        <v>4.6701343499999997</v>
      </c>
      <c r="AL87" s="36">
        <f t="shared" si="549"/>
        <v>4.6701343499999997</v>
      </c>
      <c r="AM87" s="36">
        <f t="shared" si="549"/>
        <v>4.6701343499999997</v>
      </c>
      <c r="AN87" s="36">
        <f t="shared" si="549"/>
        <v>2.6991367883064514</v>
      </c>
      <c r="AO87" s="36">
        <f t="shared" si="549"/>
        <v>0</v>
      </c>
      <c r="AP87" s="36">
        <f t="shared" si="549"/>
        <v>0</v>
      </c>
      <c r="AQ87" s="36">
        <f t="shared" si="549"/>
        <v>0</v>
      </c>
      <c r="AR87" s="36">
        <f t="shared" si="549"/>
        <v>0</v>
      </c>
      <c r="AS87" s="36">
        <f t="shared" si="549"/>
        <v>0</v>
      </c>
      <c r="AT87" s="36">
        <f t="shared" si="549"/>
        <v>0</v>
      </c>
      <c r="AU87" s="36">
        <f t="shared" si="549"/>
        <v>0</v>
      </c>
      <c r="AV87" s="36">
        <f t="shared" si="549"/>
        <v>0</v>
      </c>
      <c r="AW87" s="36">
        <f t="shared" si="549"/>
        <v>0</v>
      </c>
      <c r="AX87" s="36">
        <f t="shared" si="549"/>
        <v>0</v>
      </c>
      <c r="AY87" s="36">
        <f t="shared" si="549"/>
        <v>0</v>
      </c>
      <c r="AZ87" s="36">
        <f t="shared" si="455"/>
        <v>0</v>
      </c>
      <c r="BA87" s="36">
        <f t="shared" si="455"/>
        <v>0</v>
      </c>
      <c r="BB87" s="36">
        <f t="shared" si="455"/>
        <v>0</v>
      </c>
      <c r="BD87" s="29" t="str">
        <f t="shared" si="348"/>
        <v>008/2014</v>
      </c>
      <c r="BE87" s="36">
        <f t="shared" si="546"/>
        <v>1.1675335874999999</v>
      </c>
      <c r="BF87" s="36">
        <f t="shared" si="546"/>
        <v>1.1675335874999999</v>
      </c>
      <c r="BG87" s="36">
        <f t="shared" si="546"/>
        <v>1.1675335874999999</v>
      </c>
      <c r="BH87" s="36">
        <f t="shared" si="546"/>
        <v>1.1675335874999999</v>
      </c>
      <c r="BI87" s="36">
        <f t="shared" si="546"/>
        <v>1.1675335874999999</v>
      </c>
      <c r="BJ87" s="36">
        <f t="shared" si="546"/>
        <v>1.1675335874999999</v>
      </c>
      <c r="BK87" s="36">
        <f t="shared" si="546"/>
        <v>1.1675335874999999</v>
      </c>
      <c r="BL87" s="36">
        <f t="shared" si="546"/>
        <v>1.1675335874999999</v>
      </c>
      <c r="BM87" s="36">
        <f t="shared" si="546"/>
        <v>1.1675335874999999</v>
      </c>
      <c r="BN87" s="36">
        <f t="shared" si="546"/>
        <v>1.1675335874999999</v>
      </c>
      <c r="BO87" s="36">
        <f t="shared" si="546"/>
        <v>1.1675335874999999</v>
      </c>
      <c r="BP87" s="36">
        <f t="shared" si="546"/>
        <v>1.1675335874999999</v>
      </c>
      <c r="BQ87" s="36">
        <f t="shared" si="546"/>
        <v>1.1675335874999999</v>
      </c>
      <c r="BR87" s="36">
        <f t="shared" si="546"/>
        <v>1.1675335874999999</v>
      </c>
      <c r="BS87" s="36">
        <f t="shared" si="546"/>
        <v>1.1675335874999999</v>
      </c>
      <c r="BT87" s="36">
        <f t="shared" si="546"/>
        <v>1.1675335874999999</v>
      </c>
      <c r="BU87" s="36">
        <f t="shared" si="509"/>
        <v>1.1675335874999999</v>
      </c>
      <c r="BV87" s="36">
        <f t="shared" si="509"/>
        <v>1.1675335874999999</v>
      </c>
      <c r="BW87" s="36">
        <f t="shared" si="509"/>
        <v>1.1675335874999999</v>
      </c>
      <c r="BX87" s="36">
        <f t="shared" si="509"/>
        <v>1.1675335874999999</v>
      </c>
      <c r="BY87" s="36">
        <f t="shared" si="509"/>
        <v>1.1675335874999999</v>
      </c>
      <c r="BZ87" s="36">
        <f t="shared" si="509"/>
        <v>1.1675335874999999</v>
      </c>
      <c r="CA87" s="36">
        <f t="shared" si="509"/>
        <v>1.1675335874999999</v>
      </c>
      <c r="CB87" s="36">
        <f t="shared" si="509"/>
        <v>1.1675335874999999</v>
      </c>
      <c r="CC87" s="36">
        <f t="shared" si="509"/>
        <v>1.1675335874999999</v>
      </c>
      <c r="CD87" s="36">
        <f t="shared" si="509"/>
        <v>1.1675335874999999</v>
      </c>
      <c r="CE87" s="36">
        <f t="shared" si="509"/>
        <v>1.1675335874999999</v>
      </c>
      <c r="CF87" s="36">
        <f t="shared" si="509"/>
        <v>1.1675335874999999</v>
      </c>
      <c r="CG87" s="36">
        <f t="shared" si="509"/>
        <v>1.1675335874999999</v>
      </c>
      <c r="CH87" s="36">
        <f t="shared" si="509"/>
        <v>1.1675335874999999</v>
      </c>
      <c r="CI87" s="36">
        <f t="shared" si="509"/>
        <v>1.1675335874999999</v>
      </c>
      <c r="CJ87" s="36">
        <f t="shared" ref="CJ87:CS89" si="550">SUMIFS($GM87:$WE87,$GM$29:$WE$29,CJ$29)</f>
        <v>1.1675335874999999</v>
      </c>
      <c r="CK87" s="36">
        <f t="shared" si="550"/>
        <v>1.1675335874999999</v>
      </c>
      <c r="CL87" s="36">
        <f t="shared" si="550"/>
        <v>1.1675335874999999</v>
      </c>
      <c r="CM87" s="36">
        <f t="shared" si="550"/>
        <v>1.1675335874999999</v>
      </c>
      <c r="CN87" s="36">
        <f t="shared" si="550"/>
        <v>1.1675335874999999</v>
      </c>
      <c r="CO87" s="36">
        <f t="shared" si="550"/>
        <v>1.1675335874999999</v>
      </c>
      <c r="CP87" s="36">
        <f t="shared" si="550"/>
        <v>1.1675335874999999</v>
      </c>
      <c r="CQ87" s="36">
        <f t="shared" si="550"/>
        <v>1.1675335874999999</v>
      </c>
      <c r="CR87" s="36">
        <f t="shared" si="550"/>
        <v>1.1675335874999999</v>
      </c>
      <c r="CS87" s="36">
        <f t="shared" si="550"/>
        <v>1.1675335874999999</v>
      </c>
      <c r="CT87" s="36">
        <f t="shared" ref="CT87:DC89" si="551">SUMIFS($GM87:$WE87,$GM$29:$WE$29,CT$29)</f>
        <v>1.1675335874999999</v>
      </c>
      <c r="CU87" s="36">
        <f t="shared" si="551"/>
        <v>1.1675335874999999</v>
      </c>
      <c r="CV87" s="36">
        <f t="shared" si="551"/>
        <v>1.1675335874999999</v>
      </c>
      <c r="CW87" s="36">
        <f t="shared" si="551"/>
        <v>1.1675335874999999</v>
      </c>
      <c r="CX87" s="36">
        <f t="shared" si="551"/>
        <v>1.1675335874999999</v>
      </c>
      <c r="CY87" s="36">
        <f t="shared" si="551"/>
        <v>1.1675335874999999</v>
      </c>
      <c r="CZ87" s="36">
        <f t="shared" si="551"/>
        <v>1.1675335874999999</v>
      </c>
      <c r="DA87" s="36">
        <f t="shared" si="551"/>
        <v>1.1675335874999999</v>
      </c>
      <c r="DB87" s="36">
        <f t="shared" si="551"/>
        <v>1.1675335874999999</v>
      </c>
      <c r="DC87" s="36">
        <f t="shared" si="551"/>
        <v>1.1675335874999999</v>
      </c>
      <c r="DD87" s="36">
        <f t="shared" ref="DD87:DO89" si="552">SUMIFS($GM87:$WE87,$GM$29:$WE$29,DD$29)</f>
        <v>1.1675335874999999</v>
      </c>
      <c r="DE87" s="36">
        <f t="shared" si="552"/>
        <v>1.1675335874999999</v>
      </c>
      <c r="DF87" s="36">
        <f t="shared" si="552"/>
        <v>1.1675335874999999</v>
      </c>
      <c r="DG87" s="36">
        <f t="shared" si="552"/>
        <v>1.1675335874999999</v>
      </c>
      <c r="DH87" s="36">
        <f t="shared" si="552"/>
        <v>1.1675335874999999</v>
      </c>
      <c r="DI87" s="36">
        <f t="shared" si="552"/>
        <v>1.1675335874999999</v>
      </c>
      <c r="DJ87" s="36">
        <f t="shared" si="552"/>
        <v>1.1675335874999999</v>
      </c>
      <c r="DK87" s="36">
        <f t="shared" si="552"/>
        <v>1.1675335874999999</v>
      </c>
      <c r="DL87" s="36">
        <f t="shared" si="552"/>
        <v>1.1675335874999999</v>
      </c>
      <c r="DM87" s="36">
        <f t="shared" si="552"/>
        <v>1.1675335874999999</v>
      </c>
      <c r="DN87" s="36">
        <f t="shared" si="552"/>
        <v>1.1675335874999999</v>
      </c>
      <c r="DO87" s="36">
        <f t="shared" si="552"/>
        <v>1.1675335874999999</v>
      </c>
      <c r="DP87" s="36">
        <f t="shared" si="506"/>
        <v>1.1675335874999999</v>
      </c>
      <c r="DQ87" s="36">
        <f t="shared" si="506"/>
        <v>1.1675335874999999</v>
      </c>
      <c r="DR87" s="36">
        <f t="shared" si="547"/>
        <v>1.1675335874999999</v>
      </c>
      <c r="DS87" s="36">
        <f t="shared" si="547"/>
        <v>1.1675335874999999</v>
      </c>
      <c r="DT87" s="36">
        <f t="shared" si="547"/>
        <v>1.1675335874999999</v>
      </c>
      <c r="DU87" s="36">
        <f t="shared" si="547"/>
        <v>1.1675335874999999</v>
      </c>
      <c r="DV87" s="36">
        <f t="shared" si="547"/>
        <v>1.1675335874999999</v>
      </c>
      <c r="DW87" s="36">
        <f t="shared" si="547"/>
        <v>1.1675335874999999</v>
      </c>
      <c r="DX87" s="36">
        <f t="shared" si="547"/>
        <v>1.1675335874999999</v>
      </c>
      <c r="DY87" s="36">
        <f t="shared" si="547"/>
        <v>1.1675335874999999</v>
      </c>
      <c r="DZ87" s="36">
        <f t="shared" si="547"/>
        <v>1.1675335874999999</v>
      </c>
      <c r="EA87" s="36">
        <f t="shared" si="547"/>
        <v>1.1675335874999999</v>
      </c>
      <c r="EB87" s="36">
        <f t="shared" si="547"/>
        <v>1.1675335874999999</v>
      </c>
      <c r="EC87" s="36">
        <f t="shared" si="547"/>
        <v>1.1675335874999999</v>
      </c>
      <c r="ED87" s="36">
        <f t="shared" si="547"/>
        <v>1.1675335874999999</v>
      </c>
      <c r="EE87" s="36">
        <f t="shared" si="548"/>
        <v>0.3640696133064516</v>
      </c>
      <c r="EF87" s="36">
        <f t="shared" si="548"/>
        <v>0</v>
      </c>
      <c r="EG87" s="36">
        <f t="shared" si="548"/>
        <v>0</v>
      </c>
      <c r="EH87" s="36">
        <f t="shared" si="548"/>
        <v>0</v>
      </c>
      <c r="EI87" s="36">
        <f t="shared" si="548"/>
        <v>0</v>
      </c>
      <c r="EJ87" s="36">
        <f t="shared" si="544"/>
        <v>0</v>
      </c>
      <c r="EK87" s="36">
        <f t="shared" si="544"/>
        <v>0</v>
      </c>
      <c r="EL87" s="36">
        <f t="shared" si="544"/>
        <v>0</v>
      </c>
      <c r="EM87" s="36">
        <f t="shared" si="544"/>
        <v>0</v>
      </c>
      <c r="EN87" s="36">
        <f t="shared" si="544"/>
        <v>0</v>
      </c>
      <c r="EO87" s="36">
        <f t="shared" si="544"/>
        <v>0</v>
      </c>
      <c r="EP87" s="36">
        <f t="shared" si="544"/>
        <v>0</v>
      </c>
      <c r="EQ87" s="36">
        <f t="shared" si="544"/>
        <v>0</v>
      </c>
      <c r="ER87" s="36">
        <f t="shared" si="544"/>
        <v>0</v>
      </c>
      <c r="ES87" s="36">
        <f t="shared" si="544"/>
        <v>0</v>
      </c>
      <c r="ET87" s="36">
        <f t="shared" si="544"/>
        <v>0</v>
      </c>
      <c r="EU87" s="36">
        <f t="shared" si="544"/>
        <v>0</v>
      </c>
      <c r="EV87" s="36">
        <f t="shared" si="544"/>
        <v>0</v>
      </c>
      <c r="EW87" s="36">
        <f t="shared" si="544"/>
        <v>0</v>
      </c>
      <c r="EX87" s="36">
        <f t="shared" si="544"/>
        <v>0</v>
      </c>
      <c r="EY87" s="36">
        <f t="shared" si="544"/>
        <v>0</v>
      </c>
      <c r="EZ87" s="36">
        <f t="shared" si="541"/>
        <v>0</v>
      </c>
      <c r="FA87" s="36">
        <f t="shared" si="541"/>
        <v>0</v>
      </c>
      <c r="FB87" s="36">
        <f t="shared" si="541"/>
        <v>0</v>
      </c>
      <c r="FC87" s="36">
        <f t="shared" si="541"/>
        <v>0</v>
      </c>
      <c r="FD87" s="36">
        <f t="shared" si="541"/>
        <v>0</v>
      </c>
      <c r="FE87" s="36">
        <f t="shared" si="541"/>
        <v>0</v>
      </c>
      <c r="FF87" s="36">
        <f t="shared" si="541"/>
        <v>0</v>
      </c>
      <c r="FG87" s="36">
        <f t="shared" si="541"/>
        <v>0</v>
      </c>
      <c r="FH87" s="36">
        <f t="shared" si="541"/>
        <v>0</v>
      </c>
      <c r="FI87" s="36">
        <f t="shared" si="541"/>
        <v>0</v>
      </c>
      <c r="FJ87" s="36">
        <f t="shared" si="542"/>
        <v>0</v>
      </c>
      <c r="FK87" s="36">
        <f t="shared" si="542"/>
        <v>0</v>
      </c>
      <c r="FL87" s="36">
        <f t="shared" si="542"/>
        <v>0</v>
      </c>
      <c r="FM87" s="36">
        <f t="shared" si="542"/>
        <v>0</v>
      </c>
      <c r="FN87" s="36">
        <f t="shared" si="542"/>
        <v>0</v>
      </c>
      <c r="FO87" s="36">
        <f t="shared" si="542"/>
        <v>0</v>
      </c>
      <c r="FP87" s="36">
        <f t="shared" si="542"/>
        <v>0</v>
      </c>
      <c r="FQ87" s="36">
        <f t="shared" si="542"/>
        <v>0</v>
      </c>
      <c r="FR87" s="36">
        <f t="shared" si="542"/>
        <v>0</v>
      </c>
      <c r="FS87" s="36">
        <f t="shared" si="542"/>
        <v>0</v>
      </c>
      <c r="FT87" s="36">
        <f t="shared" si="543"/>
        <v>0</v>
      </c>
      <c r="FU87" s="36">
        <f t="shared" si="543"/>
        <v>0</v>
      </c>
      <c r="FV87" s="36">
        <f t="shared" si="543"/>
        <v>0</v>
      </c>
      <c r="FW87" s="36">
        <f t="shared" si="543"/>
        <v>0</v>
      </c>
      <c r="FX87" s="36">
        <f t="shared" si="543"/>
        <v>0</v>
      </c>
      <c r="FY87" s="36">
        <f t="shared" si="543"/>
        <v>0</v>
      </c>
      <c r="FZ87" s="36">
        <f t="shared" si="543"/>
        <v>0</v>
      </c>
      <c r="GA87" s="36">
        <f t="shared" si="543"/>
        <v>0</v>
      </c>
      <c r="GB87" s="36">
        <f>SUMIFS($GM87:$WE87,$GM$29:$WE$29,GB$29)</f>
        <v>0</v>
      </c>
      <c r="GC87" s="36">
        <f t="shared" si="501"/>
        <v>0</v>
      </c>
      <c r="GD87" s="36">
        <f t="shared" si="501"/>
        <v>0</v>
      </c>
      <c r="GE87" s="36">
        <f t="shared" si="501"/>
        <v>0</v>
      </c>
      <c r="GF87" s="36">
        <f t="shared" si="501"/>
        <v>0</v>
      </c>
      <c r="GG87" s="36">
        <f t="shared" si="501"/>
        <v>0</v>
      </c>
      <c r="GH87" s="36">
        <f t="shared" si="501"/>
        <v>0</v>
      </c>
      <c r="GI87" s="36">
        <f t="shared" si="501"/>
        <v>0</v>
      </c>
      <c r="GJ87" s="36">
        <f t="shared" si="501"/>
        <v>0</v>
      </c>
      <c r="GL87" s="29" t="str">
        <f t="shared" si="350"/>
        <v>008/2014</v>
      </c>
      <c r="GM87" s="263">
        <f t="shared" si="507"/>
        <v>0.38917786249999997</v>
      </c>
      <c r="GN87" s="263">
        <f t="shared" si="507"/>
        <v>0.38917786249999997</v>
      </c>
      <c r="GO87" s="263">
        <f t="shared" si="507"/>
        <v>0.38917786249999997</v>
      </c>
      <c r="GP87" s="263">
        <f t="shared" si="507"/>
        <v>0.38917786249999997</v>
      </c>
      <c r="GQ87" s="263">
        <f t="shared" si="507"/>
        <v>0.38917786249999997</v>
      </c>
      <c r="GR87" s="263">
        <f t="shared" si="507"/>
        <v>0.38917786249999997</v>
      </c>
      <c r="GS87" s="263">
        <f t="shared" si="507"/>
        <v>0.38917786249999997</v>
      </c>
      <c r="GT87" s="263">
        <f t="shared" si="507"/>
        <v>0.38917786249999997</v>
      </c>
      <c r="GU87" s="263">
        <f t="shared" si="507"/>
        <v>0.38917786249999997</v>
      </c>
      <c r="GV87" s="263">
        <f t="shared" si="507"/>
        <v>0.38917786249999997</v>
      </c>
      <c r="GW87" s="263">
        <f t="shared" si="507"/>
        <v>0.38917786249999997</v>
      </c>
      <c r="GX87" s="263">
        <f t="shared" si="507"/>
        <v>0.38917786249999997</v>
      </c>
      <c r="GY87" s="471">
        <f t="shared" si="538"/>
        <v>0.38917786249999997</v>
      </c>
      <c r="GZ87" s="471">
        <f t="shared" si="538"/>
        <v>0.38917786249999997</v>
      </c>
      <c r="HA87" s="471">
        <f t="shared" si="538"/>
        <v>0.38917786249999997</v>
      </c>
      <c r="HB87" s="471">
        <f t="shared" si="538"/>
        <v>0.38917786249999997</v>
      </c>
      <c r="HC87" s="471">
        <f t="shared" si="538"/>
        <v>0.38917786249999997</v>
      </c>
      <c r="HD87" s="471">
        <f t="shared" si="538"/>
        <v>0.38917786249999997</v>
      </c>
      <c r="HE87" s="471">
        <f t="shared" si="538"/>
        <v>0.38917786249999997</v>
      </c>
      <c r="HF87" s="471">
        <f t="shared" si="538"/>
        <v>0.38917786249999997</v>
      </c>
      <c r="HG87" s="471">
        <f t="shared" si="538"/>
        <v>0.38917786249999997</v>
      </c>
      <c r="HH87" s="471">
        <f t="shared" si="538"/>
        <v>0.38917786249999997</v>
      </c>
      <c r="HI87" s="471">
        <f t="shared" si="538"/>
        <v>0.38917786249999997</v>
      </c>
      <c r="HJ87" s="471">
        <f t="shared" si="538"/>
        <v>0.38917786249999997</v>
      </c>
      <c r="HK87" s="471">
        <f t="shared" si="538"/>
        <v>0.38917786249999997</v>
      </c>
      <c r="HL87" s="471">
        <f t="shared" si="538"/>
        <v>0.38917786249999997</v>
      </c>
      <c r="HM87" s="471">
        <f t="shared" si="538"/>
        <v>0.38917786249999997</v>
      </c>
      <c r="HN87" s="471">
        <f t="shared" si="538"/>
        <v>0.38917786249999997</v>
      </c>
      <c r="HO87" s="471">
        <f t="shared" si="539"/>
        <v>0.38917786249999997</v>
      </c>
      <c r="HP87" s="471">
        <f t="shared" si="539"/>
        <v>0.38917786249999997</v>
      </c>
      <c r="HQ87" s="471">
        <f t="shared" si="539"/>
        <v>0.38917786249999997</v>
      </c>
      <c r="HR87" s="471">
        <f t="shared" si="539"/>
        <v>0.38917786249999997</v>
      </c>
      <c r="HS87" s="471">
        <f t="shared" si="539"/>
        <v>0.38917786249999997</v>
      </c>
      <c r="HT87" s="471">
        <f t="shared" si="539"/>
        <v>0.38917786249999997</v>
      </c>
      <c r="HU87" s="471">
        <f t="shared" si="539"/>
        <v>0.38917786249999997</v>
      </c>
      <c r="HV87" s="471">
        <f t="shared" si="539"/>
        <v>0.38917786249999997</v>
      </c>
      <c r="HW87" s="471">
        <f t="shared" si="539"/>
        <v>0.38917786249999997</v>
      </c>
      <c r="HX87" s="471">
        <f t="shared" si="539"/>
        <v>0.38917786249999997</v>
      </c>
      <c r="HY87" s="471">
        <f t="shared" si="539"/>
        <v>0.38917786249999997</v>
      </c>
      <c r="HZ87" s="471">
        <f t="shared" si="539"/>
        <v>0.38917786249999997</v>
      </c>
      <c r="IA87" s="471">
        <f t="shared" si="539"/>
        <v>0.38917786249999997</v>
      </c>
      <c r="IB87" s="471">
        <f t="shared" si="539"/>
        <v>0.38917786249999997</v>
      </c>
      <c r="IC87" s="471">
        <f t="shared" si="539"/>
        <v>0.38917786249999997</v>
      </c>
      <c r="ID87" s="471">
        <f t="shared" si="515"/>
        <v>0.38917786249999997</v>
      </c>
      <c r="IE87" s="471">
        <f t="shared" si="515"/>
        <v>0.38917786249999997</v>
      </c>
      <c r="IF87" s="471">
        <f t="shared" si="515"/>
        <v>0.38917786249999997</v>
      </c>
      <c r="IG87" s="471">
        <f t="shared" si="515"/>
        <v>0.38917786249999997</v>
      </c>
      <c r="IH87" s="471">
        <f t="shared" si="515"/>
        <v>0.38917786249999997</v>
      </c>
      <c r="II87" s="471">
        <f t="shared" si="515"/>
        <v>0.38917786249999997</v>
      </c>
      <c r="IJ87" s="471">
        <f t="shared" si="515"/>
        <v>0.38917786249999997</v>
      </c>
      <c r="IK87" s="471">
        <f t="shared" si="515"/>
        <v>0.38917786249999997</v>
      </c>
      <c r="IL87" s="471">
        <f t="shared" si="515"/>
        <v>0.38917786249999997</v>
      </c>
      <c r="IM87" s="471">
        <f t="shared" si="515"/>
        <v>0.38917786249999997</v>
      </c>
      <c r="IN87" s="471">
        <f t="shared" si="515"/>
        <v>0.38917786249999997</v>
      </c>
      <c r="IO87" s="471">
        <f t="shared" si="515"/>
        <v>0.38917786249999997</v>
      </c>
      <c r="IP87" s="471">
        <f t="shared" si="515"/>
        <v>0.38917786249999997</v>
      </c>
      <c r="IQ87" s="471">
        <f t="shared" si="515"/>
        <v>0.38917786249999997</v>
      </c>
      <c r="IR87" s="471">
        <f t="shared" si="515"/>
        <v>0.38917786249999997</v>
      </c>
      <c r="IS87" s="471">
        <f t="shared" si="515"/>
        <v>0.38917786249999997</v>
      </c>
      <c r="IT87" s="471">
        <f t="shared" si="516"/>
        <v>0.38917786249999997</v>
      </c>
      <c r="IU87" s="471">
        <f t="shared" si="516"/>
        <v>0.38917786249999997</v>
      </c>
      <c r="IV87" s="471">
        <f t="shared" si="516"/>
        <v>0.38917786249999997</v>
      </c>
      <c r="IW87" s="471">
        <f t="shared" si="516"/>
        <v>0.38917786249999997</v>
      </c>
      <c r="IX87" s="471">
        <f t="shared" si="516"/>
        <v>0.38917786249999997</v>
      </c>
      <c r="IY87" s="471">
        <f t="shared" si="516"/>
        <v>0.38917786249999997</v>
      </c>
      <c r="IZ87" s="471">
        <f t="shared" si="516"/>
        <v>0.38917786249999997</v>
      </c>
      <c r="JA87" s="471">
        <f t="shared" si="516"/>
        <v>0.38917786249999997</v>
      </c>
      <c r="JB87" s="471">
        <f t="shared" si="516"/>
        <v>0.38917786249999997</v>
      </c>
      <c r="JC87" s="471">
        <f t="shared" si="516"/>
        <v>0.38917786249999997</v>
      </c>
      <c r="JD87" s="471">
        <f t="shared" si="516"/>
        <v>0.38917786249999997</v>
      </c>
      <c r="JE87" s="471">
        <f t="shared" si="516"/>
        <v>0.38917786249999997</v>
      </c>
      <c r="JF87" s="471">
        <f t="shared" si="516"/>
        <v>0.38917786249999997</v>
      </c>
      <c r="JG87" s="471">
        <f t="shared" si="516"/>
        <v>0.38917786249999997</v>
      </c>
      <c r="JH87" s="471">
        <f t="shared" si="516"/>
        <v>0.38917786249999997</v>
      </c>
      <c r="JI87" s="471">
        <f t="shared" si="516"/>
        <v>0.38917786249999997</v>
      </c>
      <c r="JJ87" s="471">
        <f t="shared" si="517"/>
        <v>0.38917786249999997</v>
      </c>
      <c r="JK87" s="471">
        <f t="shared" si="517"/>
        <v>0.38917786249999997</v>
      </c>
      <c r="JL87" s="471">
        <f t="shared" si="517"/>
        <v>0.38917786249999997</v>
      </c>
      <c r="JM87" s="471">
        <f t="shared" si="517"/>
        <v>0.38917786249999997</v>
      </c>
      <c r="JN87" s="471">
        <f t="shared" si="517"/>
        <v>0.38917786249999997</v>
      </c>
      <c r="JO87" s="471">
        <f t="shared" si="517"/>
        <v>0.38917786249999997</v>
      </c>
      <c r="JP87" s="471">
        <f t="shared" si="517"/>
        <v>0.38917786249999997</v>
      </c>
      <c r="JQ87" s="471">
        <f t="shared" si="517"/>
        <v>0.38917786249999997</v>
      </c>
      <c r="JR87" s="471">
        <f t="shared" si="517"/>
        <v>0.38917786249999997</v>
      </c>
      <c r="JS87" s="471">
        <f t="shared" si="517"/>
        <v>0.38917786249999997</v>
      </c>
      <c r="JT87" s="471">
        <f t="shared" si="517"/>
        <v>0.38917786249999997</v>
      </c>
      <c r="JU87" s="471">
        <f t="shared" si="517"/>
        <v>0.38917786249999997</v>
      </c>
      <c r="JV87" s="471">
        <f t="shared" si="517"/>
        <v>0.38917786249999997</v>
      </c>
      <c r="JW87" s="471">
        <f t="shared" si="517"/>
        <v>0.38917786249999997</v>
      </c>
      <c r="JX87" s="471">
        <f t="shared" si="517"/>
        <v>0.38917786249999997</v>
      </c>
      <c r="JY87" s="471">
        <f t="shared" si="517"/>
        <v>0.38917786249999997</v>
      </c>
      <c r="JZ87" s="471">
        <f t="shared" si="518"/>
        <v>0.38917786249999997</v>
      </c>
      <c r="KA87" s="471">
        <f t="shared" si="518"/>
        <v>0.38917786249999997</v>
      </c>
      <c r="KB87" s="471">
        <f t="shared" si="518"/>
        <v>0.38917786249999997</v>
      </c>
      <c r="KC87" s="471">
        <f t="shared" si="518"/>
        <v>0.38917786249999997</v>
      </c>
      <c r="KD87" s="471">
        <f t="shared" si="518"/>
        <v>0.38917786249999997</v>
      </c>
      <c r="KE87" s="471">
        <f t="shared" si="518"/>
        <v>0.38917786249999997</v>
      </c>
      <c r="KF87" s="471">
        <f t="shared" si="518"/>
        <v>0.38917786249999997</v>
      </c>
      <c r="KG87" s="471">
        <f t="shared" si="518"/>
        <v>0.38917786249999997</v>
      </c>
      <c r="KH87" s="471">
        <f t="shared" si="518"/>
        <v>0.38917786249999997</v>
      </c>
      <c r="KI87" s="471">
        <f t="shared" si="518"/>
        <v>0.38917786249999997</v>
      </c>
      <c r="KJ87" s="471">
        <f t="shared" si="518"/>
        <v>0.38917786249999997</v>
      </c>
      <c r="KK87" s="471">
        <f t="shared" si="518"/>
        <v>0.38917786249999997</v>
      </c>
      <c r="KL87" s="471">
        <f t="shared" si="518"/>
        <v>0.38917786249999997</v>
      </c>
      <c r="KM87" s="471">
        <f t="shared" si="518"/>
        <v>0.38917786249999997</v>
      </c>
      <c r="KN87" s="471">
        <f t="shared" si="518"/>
        <v>0.38917786249999997</v>
      </c>
      <c r="KO87" s="471">
        <f t="shared" si="518"/>
        <v>0.38917786249999997</v>
      </c>
      <c r="KP87" s="471">
        <f t="shared" si="519"/>
        <v>0.38917786249999997</v>
      </c>
      <c r="KQ87" s="471">
        <f t="shared" si="519"/>
        <v>0.38917786249999997</v>
      </c>
      <c r="KR87" s="471">
        <f t="shared" si="519"/>
        <v>0.38917786249999997</v>
      </c>
      <c r="KS87" s="471">
        <f t="shared" si="519"/>
        <v>0.38917786249999997</v>
      </c>
      <c r="KT87" s="471">
        <f t="shared" si="519"/>
        <v>0.38917786249999997</v>
      </c>
      <c r="KU87" s="471">
        <f t="shared" si="519"/>
        <v>0.38917786249999997</v>
      </c>
      <c r="KV87" s="471">
        <f t="shared" si="519"/>
        <v>0.38917786249999997</v>
      </c>
      <c r="KW87" s="471">
        <f t="shared" si="519"/>
        <v>0.38917786249999997</v>
      </c>
      <c r="KX87" s="471">
        <f t="shared" si="519"/>
        <v>0.38917786249999997</v>
      </c>
      <c r="KY87" s="471">
        <f t="shared" si="519"/>
        <v>0.38917786249999997</v>
      </c>
      <c r="KZ87" s="471">
        <f t="shared" si="519"/>
        <v>0.38917786249999997</v>
      </c>
      <c r="LA87" s="471">
        <f t="shared" si="519"/>
        <v>0.38917786249999997</v>
      </c>
      <c r="LB87" s="471">
        <f t="shared" si="519"/>
        <v>0.38917786249999997</v>
      </c>
      <c r="LC87" s="471">
        <f t="shared" si="519"/>
        <v>0.38917786249999997</v>
      </c>
      <c r="LD87" s="471">
        <f t="shared" si="519"/>
        <v>0.38917786249999997</v>
      </c>
      <c r="LE87" s="471">
        <f t="shared" si="519"/>
        <v>0.38917786249999997</v>
      </c>
      <c r="LF87" s="471">
        <f t="shared" si="520"/>
        <v>0.38917786249999997</v>
      </c>
      <c r="LG87" s="471">
        <f t="shared" si="520"/>
        <v>0.38917786249999997</v>
      </c>
      <c r="LH87" s="471">
        <f t="shared" si="520"/>
        <v>0.38917786249999997</v>
      </c>
      <c r="LI87" s="471">
        <f t="shared" si="520"/>
        <v>0.38917786249999997</v>
      </c>
      <c r="LJ87" s="471">
        <f t="shared" si="520"/>
        <v>0.38917786249999997</v>
      </c>
      <c r="LK87" s="471">
        <f t="shared" si="520"/>
        <v>0.38917786249999997</v>
      </c>
      <c r="LL87" s="471">
        <f t="shared" si="520"/>
        <v>0.38917786249999997</v>
      </c>
      <c r="LM87" s="471">
        <f t="shared" si="520"/>
        <v>0.38917786249999997</v>
      </c>
      <c r="LN87" s="471">
        <f t="shared" si="520"/>
        <v>0.38917786249999997</v>
      </c>
      <c r="LO87" s="471">
        <f t="shared" si="520"/>
        <v>0.38917786249999997</v>
      </c>
      <c r="LP87" s="471">
        <f t="shared" si="520"/>
        <v>0.38917786249999997</v>
      </c>
      <c r="LQ87" s="471">
        <f t="shared" si="520"/>
        <v>0.38917786249999997</v>
      </c>
      <c r="LR87" s="471">
        <f t="shared" si="520"/>
        <v>0.38917786249999997</v>
      </c>
      <c r="LS87" s="471">
        <f t="shared" si="520"/>
        <v>0.38917786249999997</v>
      </c>
      <c r="LT87" s="471">
        <f t="shared" si="520"/>
        <v>0.38917786249999997</v>
      </c>
      <c r="LU87" s="471">
        <f t="shared" si="520"/>
        <v>0.38917786249999997</v>
      </c>
      <c r="LV87" s="471">
        <f t="shared" si="521"/>
        <v>0.38917786249999997</v>
      </c>
      <c r="LW87" s="471">
        <f t="shared" si="521"/>
        <v>0.38917786249999997</v>
      </c>
      <c r="LX87" s="471">
        <f t="shared" si="521"/>
        <v>0.38917786249999997</v>
      </c>
      <c r="LY87" s="471">
        <f t="shared" si="521"/>
        <v>0.38917786249999997</v>
      </c>
      <c r="LZ87" s="471">
        <f t="shared" si="521"/>
        <v>0.38917786249999997</v>
      </c>
      <c r="MA87" s="471">
        <f t="shared" si="521"/>
        <v>0.38917786249999997</v>
      </c>
      <c r="MB87" s="471">
        <f t="shared" si="521"/>
        <v>0.38917786249999997</v>
      </c>
      <c r="MC87" s="471">
        <f t="shared" si="521"/>
        <v>0.38917786249999997</v>
      </c>
      <c r="MD87" s="471">
        <f t="shared" si="521"/>
        <v>0.38917786249999997</v>
      </c>
      <c r="ME87" s="471">
        <f t="shared" si="521"/>
        <v>0.38917786249999997</v>
      </c>
      <c r="MF87" s="471">
        <f t="shared" si="521"/>
        <v>0.38917786249999997</v>
      </c>
      <c r="MG87" s="471">
        <f t="shared" si="521"/>
        <v>0.38917786249999997</v>
      </c>
      <c r="MH87" s="471">
        <f t="shared" si="521"/>
        <v>0.38917786249999997</v>
      </c>
      <c r="MI87" s="471">
        <f t="shared" si="521"/>
        <v>0.38917786249999997</v>
      </c>
      <c r="MJ87" s="471">
        <f t="shared" si="521"/>
        <v>0.38917786249999997</v>
      </c>
      <c r="MK87" s="471">
        <f t="shared" si="521"/>
        <v>0.38917786249999997</v>
      </c>
      <c r="ML87" s="471">
        <f t="shared" si="522"/>
        <v>0.38917786249999997</v>
      </c>
      <c r="MM87" s="471">
        <f t="shared" si="522"/>
        <v>0.38917786249999997</v>
      </c>
      <c r="MN87" s="471">
        <f t="shared" si="522"/>
        <v>0.38917786249999997</v>
      </c>
      <c r="MO87" s="471">
        <f t="shared" si="522"/>
        <v>0.38917786249999997</v>
      </c>
      <c r="MP87" s="471">
        <f t="shared" si="522"/>
        <v>0.38917786249999997</v>
      </c>
      <c r="MQ87" s="471">
        <f t="shared" si="522"/>
        <v>0.38917786249999997</v>
      </c>
      <c r="MR87" s="471">
        <f t="shared" si="522"/>
        <v>0.38917786249999997</v>
      </c>
      <c r="MS87" s="471">
        <f t="shared" si="522"/>
        <v>0.38917786249999997</v>
      </c>
      <c r="MT87" s="471">
        <f t="shared" si="522"/>
        <v>0.38917786249999997</v>
      </c>
      <c r="MU87" s="471">
        <f t="shared" si="522"/>
        <v>0.38917786249999997</v>
      </c>
      <c r="MV87" s="471">
        <f t="shared" si="522"/>
        <v>0.38917786249999997</v>
      </c>
      <c r="MW87" s="471">
        <f t="shared" si="522"/>
        <v>0.38917786249999997</v>
      </c>
      <c r="MX87" s="471">
        <f t="shared" si="522"/>
        <v>0.38917786249999997</v>
      </c>
      <c r="MY87" s="471">
        <f t="shared" si="522"/>
        <v>0.38917786249999997</v>
      </c>
      <c r="MZ87" s="471">
        <f t="shared" si="522"/>
        <v>0.38917786249999997</v>
      </c>
      <c r="NA87" s="471">
        <f t="shared" si="522"/>
        <v>0.38917786249999997</v>
      </c>
      <c r="NB87" s="471">
        <f t="shared" si="523"/>
        <v>0.38917786249999997</v>
      </c>
      <c r="NC87" s="471">
        <f t="shared" si="523"/>
        <v>0.38917786249999997</v>
      </c>
      <c r="ND87" s="471">
        <f t="shared" si="523"/>
        <v>0.38917786249999997</v>
      </c>
      <c r="NE87" s="471">
        <f t="shared" si="523"/>
        <v>0.38917786249999997</v>
      </c>
      <c r="NF87" s="471">
        <f t="shared" si="523"/>
        <v>0.38917786249999997</v>
      </c>
      <c r="NG87" s="471">
        <f t="shared" si="523"/>
        <v>0.38917786249999997</v>
      </c>
      <c r="NH87" s="471">
        <f t="shared" si="523"/>
        <v>0.38917786249999997</v>
      </c>
      <c r="NI87" s="471">
        <f t="shared" si="523"/>
        <v>0.38917786249999997</v>
      </c>
      <c r="NJ87" s="471">
        <f t="shared" si="523"/>
        <v>0.38917786249999997</v>
      </c>
      <c r="NK87" s="471">
        <f t="shared" si="523"/>
        <v>0.38917786249999997</v>
      </c>
      <c r="NL87" s="471">
        <f t="shared" si="523"/>
        <v>0.38917786249999997</v>
      </c>
      <c r="NM87" s="471">
        <f t="shared" si="523"/>
        <v>0.38917786249999997</v>
      </c>
      <c r="NN87" s="471">
        <f t="shared" si="523"/>
        <v>0.38917786249999997</v>
      </c>
      <c r="NO87" s="471">
        <f t="shared" si="523"/>
        <v>0.38917786249999997</v>
      </c>
      <c r="NP87" s="471">
        <f t="shared" si="523"/>
        <v>0.38917786249999997</v>
      </c>
      <c r="NQ87" s="471">
        <f t="shared" si="523"/>
        <v>0.38917786249999997</v>
      </c>
      <c r="NR87" s="471">
        <f t="shared" si="524"/>
        <v>0.38917786249999997</v>
      </c>
      <c r="NS87" s="471">
        <f t="shared" si="524"/>
        <v>0.38917786249999997</v>
      </c>
      <c r="NT87" s="471">
        <f t="shared" si="524"/>
        <v>0.38917786249999997</v>
      </c>
      <c r="NU87" s="471">
        <f t="shared" si="524"/>
        <v>0.38917786249999997</v>
      </c>
      <c r="NV87" s="471">
        <f t="shared" si="524"/>
        <v>0.38917786249999997</v>
      </c>
      <c r="NW87" s="471">
        <f t="shared" si="524"/>
        <v>0.38917786249999997</v>
      </c>
      <c r="NX87" s="471">
        <f t="shared" si="524"/>
        <v>0.38917786249999997</v>
      </c>
      <c r="NY87" s="471">
        <f t="shared" si="524"/>
        <v>0.38917786249999997</v>
      </c>
      <c r="NZ87" s="471">
        <f t="shared" si="524"/>
        <v>0.38917786249999997</v>
      </c>
      <c r="OA87" s="471">
        <f t="shared" si="524"/>
        <v>0.38917786249999997</v>
      </c>
      <c r="OB87" s="471">
        <f t="shared" si="524"/>
        <v>0.38917786249999997</v>
      </c>
      <c r="OC87" s="471">
        <f t="shared" si="524"/>
        <v>0.38917786249999997</v>
      </c>
      <c r="OD87" s="471">
        <f t="shared" si="524"/>
        <v>0.38917786249999997</v>
      </c>
      <c r="OE87" s="471">
        <f t="shared" si="524"/>
        <v>0.38917786249999997</v>
      </c>
      <c r="OF87" s="471">
        <f t="shared" si="524"/>
        <v>0.38917786249999997</v>
      </c>
      <c r="OG87" s="471">
        <f t="shared" si="524"/>
        <v>0.38917786249999997</v>
      </c>
      <c r="OH87" s="471">
        <f t="shared" si="525"/>
        <v>0.38917786249999997</v>
      </c>
      <c r="OI87" s="471">
        <f t="shared" si="525"/>
        <v>0.38917786249999997</v>
      </c>
      <c r="OJ87" s="471">
        <f t="shared" si="525"/>
        <v>0.38917786249999997</v>
      </c>
      <c r="OK87" s="471">
        <f t="shared" si="525"/>
        <v>0.38917786249999997</v>
      </c>
      <c r="OL87" s="471">
        <f t="shared" si="525"/>
        <v>0.38917786249999997</v>
      </c>
      <c r="OM87" s="471">
        <f t="shared" si="525"/>
        <v>0.38917786249999997</v>
      </c>
      <c r="ON87" s="471">
        <f t="shared" si="525"/>
        <v>0.38917786249999997</v>
      </c>
      <c r="OO87" s="471">
        <f t="shared" si="525"/>
        <v>0.38917786249999997</v>
      </c>
      <c r="OP87" s="471">
        <f t="shared" si="525"/>
        <v>0.38917786249999997</v>
      </c>
      <c r="OQ87" s="471">
        <f t="shared" si="525"/>
        <v>0.38917786249999997</v>
      </c>
      <c r="OR87" s="471">
        <f t="shared" si="525"/>
        <v>0.38917786249999997</v>
      </c>
      <c r="OS87" s="471">
        <f t="shared" si="525"/>
        <v>0.38917786249999997</v>
      </c>
      <c r="OT87" s="471">
        <f t="shared" si="525"/>
        <v>0.38917786249999997</v>
      </c>
      <c r="OU87" s="471">
        <f t="shared" si="525"/>
        <v>0.38917786249999997</v>
      </c>
      <c r="OV87" s="471">
        <f t="shared" si="525"/>
        <v>0.38917786249999997</v>
      </c>
      <c r="OW87" s="471">
        <f t="shared" si="525"/>
        <v>0.38917786249999997</v>
      </c>
      <c r="OX87" s="471">
        <f t="shared" si="526"/>
        <v>0.38917786249999997</v>
      </c>
      <c r="OY87" s="471">
        <f t="shared" si="526"/>
        <v>0.38917786249999997</v>
      </c>
      <c r="OZ87" s="471">
        <f t="shared" si="526"/>
        <v>0.38917786249999997</v>
      </c>
      <c r="PA87" s="471">
        <f t="shared" si="526"/>
        <v>0.38917786249999997</v>
      </c>
      <c r="PB87" s="471">
        <f t="shared" si="526"/>
        <v>0.38917786249999997</v>
      </c>
      <c r="PC87" s="471">
        <f t="shared" si="526"/>
        <v>0.38917786249999997</v>
      </c>
      <c r="PD87" s="471">
        <f t="shared" si="526"/>
        <v>0.38917786249999997</v>
      </c>
      <c r="PE87" s="471">
        <f t="shared" si="526"/>
        <v>0.38917786249999997</v>
      </c>
      <c r="PF87" s="471">
        <f t="shared" si="526"/>
        <v>0.38917786249999997</v>
      </c>
      <c r="PG87" s="471">
        <f t="shared" si="526"/>
        <v>0.38917786249999997</v>
      </c>
      <c r="PH87" s="471">
        <f t="shared" si="526"/>
        <v>0.38917786249999997</v>
      </c>
      <c r="PI87" s="471">
        <f t="shared" si="526"/>
        <v>0.38917786249999997</v>
      </c>
      <c r="PJ87" s="471">
        <f t="shared" si="526"/>
        <v>0.38917786249999997</v>
      </c>
      <c r="PK87" s="471">
        <f t="shared" si="526"/>
        <v>0.38917786249999997</v>
      </c>
      <c r="PL87" s="471">
        <f t="shared" si="526"/>
        <v>0.38917786249999997</v>
      </c>
      <c r="PM87" s="471">
        <f t="shared" si="526"/>
        <v>0.3640696133064516</v>
      </c>
      <c r="PN87" s="471">
        <f t="shared" si="527"/>
        <v>0</v>
      </c>
      <c r="PO87" s="471">
        <f t="shared" si="527"/>
        <v>0</v>
      </c>
      <c r="PP87" s="471">
        <f t="shared" si="527"/>
        <v>0</v>
      </c>
      <c r="PQ87" s="471">
        <f t="shared" si="527"/>
        <v>0</v>
      </c>
      <c r="PR87" s="471">
        <f t="shared" si="527"/>
        <v>0</v>
      </c>
      <c r="PS87" s="471">
        <f t="shared" si="527"/>
        <v>0</v>
      </c>
      <c r="PT87" s="471">
        <f t="shared" si="527"/>
        <v>0</v>
      </c>
      <c r="PU87" s="471">
        <f t="shared" si="527"/>
        <v>0</v>
      </c>
      <c r="PV87" s="471">
        <f t="shared" si="527"/>
        <v>0</v>
      </c>
      <c r="PW87" s="471">
        <f t="shared" si="527"/>
        <v>0</v>
      </c>
      <c r="PX87" s="471">
        <f t="shared" si="527"/>
        <v>0</v>
      </c>
      <c r="PY87" s="471">
        <f t="shared" si="527"/>
        <v>0</v>
      </c>
      <c r="PZ87" s="471">
        <f t="shared" si="527"/>
        <v>0</v>
      </c>
      <c r="QA87" s="471">
        <f t="shared" si="527"/>
        <v>0</v>
      </c>
      <c r="QB87" s="471">
        <f t="shared" si="527"/>
        <v>0</v>
      </c>
      <c r="QC87" s="471">
        <f t="shared" si="527"/>
        <v>0</v>
      </c>
      <c r="QD87" s="471">
        <f t="shared" si="528"/>
        <v>0</v>
      </c>
      <c r="QE87" s="471">
        <f t="shared" si="528"/>
        <v>0</v>
      </c>
      <c r="QF87" s="471">
        <f t="shared" si="528"/>
        <v>0</v>
      </c>
      <c r="QG87" s="471">
        <f t="shared" si="528"/>
        <v>0</v>
      </c>
      <c r="QH87" s="471">
        <f t="shared" si="528"/>
        <v>0</v>
      </c>
      <c r="QI87" s="471">
        <f t="shared" si="528"/>
        <v>0</v>
      </c>
      <c r="QJ87" s="471">
        <f t="shared" si="528"/>
        <v>0</v>
      </c>
      <c r="QK87" s="471">
        <f t="shared" si="528"/>
        <v>0</v>
      </c>
      <c r="QL87" s="471">
        <f t="shared" si="528"/>
        <v>0</v>
      </c>
      <c r="QM87" s="471">
        <f t="shared" si="528"/>
        <v>0</v>
      </c>
      <c r="QN87" s="471">
        <f t="shared" si="528"/>
        <v>0</v>
      </c>
      <c r="QO87" s="471">
        <f t="shared" si="528"/>
        <v>0</v>
      </c>
      <c r="QP87" s="471">
        <f t="shared" si="528"/>
        <v>0</v>
      </c>
      <c r="QQ87" s="471">
        <f t="shared" si="528"/>
        <v>0</v>
      </c>
      <c r="QR87" s="471">
        <f t="shared" si="528"/>
        <v>0</v>
      </c>
      <c r="QS87" s="471">
        <f t="shared" si="528"/>
        <v>0</v>
      </c>
      <c r="QT87" s="471">
        <f t="shared" si="529"/>
        <v>0</v>
      </c>
      <c r="QU87" s="471">
        <f t="shared" si="529"/>
        <v>0</v>
      </c>
      <c r="QV87" s="471">
        <f t="shared" si="529"/>
        <v>0</v>
      </c>
      <c r="QW87" s="471">
        <f t="shared" si="529"/>
        <v>0</v>
      </c>
      <c r="QX87" s="471">
        <f t="shared" si="529"/>
        <v>0</v>
      </c>
      <c r="QY87" s="471">
        <f t="shared" si="529"/>
        <v>0</v>
      </c>
      <c r="QZ87" s="471">
        <f t="shared" si="529"/>
        <v>0</v>
      </c>
      <c r="RA87" s="471">
        <f t="shared" si="529"/>
        <v>0</v>
      </c>
      <c r="RB87" s="471">
        <f t="shared" si="529"/>
        <v>0</v>
      </c>
      <c r="RC87" s="471">
        <f t="shared" si="529"/>
        <v>0</v>
      </c>
      <c r="RD87" s="471">
        <f t="shared" si="529"/>
        <v>0</v>
      </c>
      <c r="RE87" s="471">
        <f t="shared" si="529"/>
        <v>0</v>
      </c>
      <c r="RF87" s="471">
        <f t="shared" si="529"/>
        <v>0</v>
      </c>
      <c r="RG87" s="471">
        <f t="shared" si="529"/>
        <v>0</v>
      </c>
      <c r="RH87" s="471">
        <f t="shared" si="529"/>
        <v>0</v>
      </c>
      <c r="RI87" s="471">
        <f t="shared" si="529"/>
        <v>0</v>
      </c>
      <c r="RJ87" s="471">
        <f t="shared" si="530"/>
        <v>0</v>
      </c>
      <c r="RK87" s="471">
        <f t="shared" si="530"/>
        <v>0</v>
      </c>
      <c r="RL87" s="471">
        <f t="shared" si="530"/>
        <v>0</v>
      </c>
      <c r="RM87" s="471">
        <f t="shared" si="530"/>
        <v>0</v>
      </c>
      <c r="RN87" s="471">
        <f t="shared" si="530"/>
        <v>0</v>
      </c>
      <c r="RO87" s="471">
        <f t="shared" si="530"/>
        <v>0</v>
      </c>
      <c r="RP87" s="471">
        <f t="shared" si="530"/>
        <v>0</v>
      </c>
      <c r="RQ87" s="471">
        <f t="shared" si="530"/>
        <v>0</v>
      </c>
      <c r="RR87" s="471">
        <f t="shared" si="530"/>
        <v>0</v>
      </c>
      <c r="RS87" s="471">
        <f t="shared" si="530"/>
        <v>0</v>
      </c>
      <c r="RT87" s="471">
        <f t="shared" si="530"/>
        <v>0</v>
      </c>
      <c r="RU87" s="471">
        <f t="shared" si="530"/>
        <v>0</v>
      </c>
      <c r="RV87" s="471">
        <f t="shared" si="530"/>
        <v>0</v>
      </c>
      <c r="RW87" s="471">
        <f t="shared" si="530"/>
        <v>0</v>
      </c>
      <c r="RX87" s="471">
        <f t="shared" si="530"/>
        <v>0</v>
      </c>
      <c r="RY87" s="471">
        <f t="shared" si="530"/>
        <v>0</v>
      </c>
      <c r="RZ87" s="471">
        <f t="shared" si="531"/>
        <v>0</v>
      </c>
      <c r="SA87" s="471">
        <f t="shared" si="531"/>
        <v>0</v>
      </c>
      <c r="SB87" s="471">
        <f t="shared" si="531"/>
        <v>0</v>
      </c>
      <c r="SC87" s="471">
        <f t="shared" si="531"/>
        <v>0</v>
      </c>
      <c r="SD87" s="471">
        <f t="shared" si="531"/>
        <v>0</v>
      </c>
      <c r="SE87" s="471">
        <f t="shared" si="531"/>
        <v>0</v>
      </c>
      <c r="SF87" s="471">
        <f t="shared" si="531"/>
        <v>0</v>
      </c>
      <c r="SG87" s="471">
        <f t="shared" si="531"/>
        <v>0</v>
      </c>
      <c r="SH87" s="471">
        <f t="shared" si="531"/>
        <v>0</v>
      </c>
      <c r="SI87" s="471">
        <f t="shared" si="531"/>
        <v>0</v>
      </c>
      <c r="SJ87" s="471">
        <f t="shared" si="531"/>
        <v>0</v>
      </c>
      <c r="SK87" s="471">
        <f t="shared" si="531"/>
        <v>0</v>
      </c>
      <c r="SL87" s="471">
        <f t="shared" si="531"/>
        <v>0</v>
      </c>
      <c r="SM87" s="471">
        <f t="shared" si="531"/>
        <v>0</v>
      </c>
      <c r="SN87" s="471">
        <f t="shared" si="531"/>
        <v>0</v>
      </c>
      <c r="SO87" s="471">
        <f t="shared" si="531"/>
        <v>0</v>
      </c>
      <c r="SP87" s="471">
        <f t="shared" si="532"/>
        <v>0</v>
      </c>
      <c r="SQ87" s="471">
        <f t="shared" si="532"/>
        <v>0</v>
      </c>
      <c r="SR87" s="471">
        <f t="shared" si="532"/>
        <v>0</v>
      </c>
      <c r="SS87" s="471">
        <f t="shared" si="532"/>
        <v>0</v>
      </c>
      <c r="ST87" s="471">
        <f t="shared" si="532"/>
        <v>0</v>
      </c>
      <c r="SU87" s="471">
        <f t="shared" si="532"/>
        <v>0</v>
      </c>
      <c r="SV87" s="471">
        <f t="shared" si="532"/>
        <v>0</v>
      </c>
      <c r="SW87" s="471">
        <f t="shared" si="532"/>
        <v>0</v>
      </c>
      <c r="SX87" s="471">
        <f t="shared" si="532"/>
        <v>0</v>
      </c>
      <c r="SY87" s="471">
        <f t="shared" si="532"/>
        <v>0</v>
      </c>
      <c r="SZ87" s="471">
        <f t="shared" si="532"/>
        <v>0</v>
      </c>
      <c r="TA87" s="471">
        <f t="shared" si="532"/>
        <v>0</v>
      </c>
      <c r="TB87" s="471">
        <f t="shared" si="532"/>
        <v>0</v>
      </c>
      <c r="TC87" s="471">
        <f t="shared" si="532"/>
        <v>0</v>
      </c>
      <c r="TD87" s="471">
        <f t="shared" si="532"/>
        <v>0</v>
      </c>
      <c r="TE87" s="471">
        <f t="shared" si="532"/>
        <v>0</v>
      </c>
      <c r="TF87" s="471">
        <f t="shared" si="533"/>
        <v>0</v>
      </c>
      <c r="TG87" s="471">
        <f t="shared" si="533"/>
        <v>0</v>
      </c>
      <c r="TH87" s="471">
        <f t="shared" si="533"/>
        <v>0</v>
      </c>
      <c r="TI87" s="471">
        <f t="shared" si="533"/>
        <v>0</v>
      </c>
      <c r="TJ87" s="471">
        <f t="shared" si="533"/>
        <v>0</v>
      </c>
      <c r="TK87" s="471">
        <f t="shared" si="533"/>
        <v>0</v>
      </c>
      <c r="TL87" s="471">
        <f t="shared" si="533"/>
        <v>0</v>
      </c>
      <c r="TM87" s="471">
        <f t="shared" si="533"/>
        <v>0</v>
      </c>
      <c r="TN87" s="471">
        <f t="shared" si="533"/>
        <v>0</v>
      </c>
      <c r="TO87" s="471">
        <f t="shared" si="533"/>
        <v>0</v>
      </c>
      <c r="TP87" s="471">
        <f t="shared" si="533"/>
        <v>0</v>
      </c>
      <c r="TQ87" s="471">
        <f t="shared" si="533"/>
        <v>0</v>
      </c>
      <c r="TR87" s="471">
        <f t="shared" si="533"/>
        <v>0</v>
      </c>
      <c r="TS87" s="471">
        <f t="shared" si="533"/>
        <v>0</v>
      </c>
      <c r="TT87" s="471">
        <f t="shared" si="533"/>
        <v>0</v>
      </c>
      <c r="TU87" s="471">
        <f t="shared" si="533"/>
        <v>0</v>
      </c>
      <c r="TV87" s="471">
        <f t="shared" si="534"/>
        <v>0</v>
      </c>
      <c r="TW87" s="471">
        <f t="shared" si="534"/>
        <v>0</v>
      </c>
      <c r="TX87" s="471">
        <f t="shared" si="534"/>
        <v>0</v>
      </c>
      <c r="TY87" s="471">
        <f t="shared" si="534"/>
        <v>0</v>
      </c>
      <c r="TZ87" s="471">
        <f t="shared" si="534"/>
        <v>0</v>
      </c>
      <c r="UA87" s="471">
        <f t="shared" si="534"/>
        <v>0</v>
      </c>
      <c r="UB87" s="471">
        <f t="shared" si="534"/>
        <v>0</v>
      </c>
      <c r="UC87" s="471">
        <f t="shared" si="534"/>
        <v>0</v>
      </c>
      <c r="UD87" s="471">
        <f t="shared" si="534"/>
        <v>0</v>
      </c>
      <c r="UE87" s="471">
        <f t="shared" si="534"/>
        <v>0</v>
      </c>
      <c r="UF87" s="471">
        <f t="shared" si="534"/>
        <v>0</v>
      </c>
      <c r="UG87" s="471">
        <f t="shared" si="534"/>
        <v>0</v>
      </c>
      <c r="UH87" s="471">
        <f t="shared" si="534"/>
        <v>0</v>
      </c>
      <c r="UI87" s="471">
        <f t="shared" si="534"/>
        <v>0</v>
      </c>
      <c r="UJ87" s="471">
        <f t="shared" si="534"/>
        <v>0</v>
      </c>
      <c r="UK87" s="471">
        <f t="shared" si="534"/>
        <v>0</v>
      </c>
      <c r="UL87" s="471">
        <f t="shared" si="535"/>
        <v>0</v>
      </c>
      <c r="UM87" s="471">
        <f t="shared" si="535"/>
        <v>0</v>
      </c>
      <c r="UN87" s="471">
        <f t="shared" si="535"/>
        <v>0</v>
      </c>
      <c r="UO87" s="471">
        <f t="shared" si="535"/>
        <v>0</v>
      </c>
      <c r="UP87" s="471">
        <f t="shared" si="535"/>
        <v>0</v>
      </c>
      <c r="UQ87" s="471">
        <f t="shared" si="535"/>
        <v>0</v>
      </c>
      <c r="UR87" s="471">
        <f t="shared" si="535"/>
        <v>0</v>
      </c>
      <c r="US87" s="471">
        <f t="shared" si="535"/>
        <v>0</v>
      </c>
      <c r="UT87" s="471">
        <f t="shared" si="535"/>
        <v>0</v>
      </c>
      <c r="UU87" s="471">
        <f t="shared" si="535"/>
        <v>0</v>
      </c>
      <c r="UV87" s="471">
        <f t="shared" si="535"/>
        <v>0</v>
      </c>
      <c r="UW87" s="471">
        <f t="shared" si="535"/>
        <v>0</v>
      </c>
      <c r="UX87" s="471">
        <f t="shared" si="535"/>
        <v>0</v>
      </c>
      <c r="UY87" s="471">
        <f t="shared" si="535"/>
        <v>0</v>
      </c>
      <c r="UZ87" s="471">
        <f t="shared" si="535"/>
        <v>0</v>
      </c>
      <c r="VA87" s="471">
        <f t="shared" si="535"/>
        <v>0</v>
      </c>
      <c r="VB87" s="471">
        <f t="shared" si="536"/>
        <v>0</v>
      </c>
      <c r="VC87" s="471">
        <f t="shared" si="536"/>
        <v>0</v>
      </c>
      <c r="VD87" s="471">
        <f t="shared" si="536"/>
        <v>0</v>
      </c>
      <c r="VE87" s="471">
        <f t="shared" si="536"/>
        <v>0</v>
      </c>
      <c r="VF87" s="471">
        <f t="shared" si="536"/>
        <v>0</v>
      </c>
      <c r="VG87" s="471">
        <f t="shared" si="536"/>
        <v>0</v>
      </c>
      <c r="VH87" s="471">
        <f t="shared" si="536"/>
        <v>0</v>
      </c>
      <c r="VI87" s="471">
        <f t="shared" si="536"/>
        <v>0</v>
      </c>
      <c r="VJ87" s="471">
        <f t="shared" si="536"/>
        <v>0</v>
      </c>
      <c r="VK87" s="471">
        <f t="shared" si="536"/>
        <v>0</v>
      </c>
      <c r="VL87" s="471">
        <f t="shared" si="536"/>
        <v>0</v>
      </c>
      <c r="VM87" s="471">
        <f t="shared" si="536"/>
        <v>0</v>
      </c>
      <c r="VN87" s="471">
        <f t="shared" si="536"/>
        <v>0</v>
      </c>
      <c r="VO87" s="471">
        <f t="shared" si="536"/>
        <v>0</v>
      </c>
      <c r="VP87" s="471">
        <f t="shared" si="536"/>
        <v>0</v>
      </c>
      <c r="VQ87" s="471">
        <f t="shared" si="536"/>
        <v>0</v>
      </c>
      <c r="VR87" s="471">
        <f t="shared" si="537"/>
        <v>0</v>
      </c>
      <c r="VS87" s="471">
        <f t="shared" si="545"/>
        <v>0</v>
      </c>
      <c r="VT87" s="471">
        <f t="shared" si="545"/>
        <v>0</v>
      </c>
      <c r="VU87" s="471">
        <f t="shared" si="545"/>
        <v>0</v>
      </c>
      <c r="VV87" s="471">
        <f t="shared" si="545"/>
        <v>0</v>
      </c>
      <c r="VW87" s="471">
        <f t="shared" si="545"/>
        <v>0</v>
      </c>
      <c r="VX87" s="471">
        <f t="shared" si="545"/>
        <v>0</v>
      </c>
      <c r="VY87" s="471">
        <f t="shared" si="545"/>
        <v>0</v>
      </c>
      <c r="VZ87" s="471">
        <f t="shared" si="545"/>
        <v>0</v>
      </c>
      <c r="WA87" s="471">
        <f t="shared" si="545"/>
        <v>0</v>
      </c>
      <c r="WB87" s="471">
        <f t="shared" si="545"/>
        <v>0</v>
      </c>
      <c r="WC87" s="471">
        <f t="shared" si="545"/>
        <v>0</v>
      </c>
      <c r="WD87" s="471">
        <f t="shared" si="545"/>
        <v>0</v>
      </c>
    </row>
    <row r="88" spans="1:604" x14ac:dyDescent="0.35">
      <c r="A88" s="29"/>
      <c r="B88" s="29">
        <f t="shared" si="359"/>
        <v>57</v>
      </c>
      <c r="C88" s="29" t="s">
        <v>2</v>
      </c>
      <c r="D88" s="29" t="s">
        <v>124</v>
      </c>
      <c r="E88" s="69">
        <f>INDEX('Current RAP - 2024-25 Cycle'!$K:$K,MATCH('24-25 Projection - RAP Tendered'!$D88,'Current RAP - 2024-25 Cycle'!$C:$C,0),1)</f>
        <v>54635373.700000003</v>
      </c>
      <c r="F88" s="69">
        <f>INDEX('Current RAP - 2024-25 Cycle'!$G:$G,MATCH('24-25 Projection - RAP Tendered'!$D88,'Current RAP - 2024-25 Cycle'!$C:$C,0),1)</f>
        <v>54635373.700000003</v>
      </c>
      <c r="G88" s="69">
        <f t="shared" si="345"/>
        <v>0</v>
      </c>
      <c r="H88" s="69">
        <f t="shared" si="360"/>
        <v>54635373.700000003</v>
      </c>
      <c r="I88" s="32">
        <v>45474</v>
      </c>
      <c r="J88" s="32">
        <v>45838</v>
      </c>
      <c r="K88" s="29" t="str">
        <f>INDEX('Current RAP - 2024-25 Cycle'!$D:$D,MATCH('24-25 Projection - RAP Tendered'!$D88,'Current RAP - 2024-25 Cycle'!$C:$C,0),1)</f>
        <v>IPCA</v>
      </c>
      <c r="L88" s="32" t="s">
        <v>10</v>
      </c>
      <c r="M88" s="32" t="s">
        <v>10</v>
      </c>
      <c r="N88" s="81">
        <v>0</v>
      </c>
      <c r="O88" s="81">
        <v>0</v>
      </c>
      <c r="P88" s="69">
        <f>IFERROR(INDEX('Tendered, Ruling 920-2025'!$F$19:$F$31,MATCH($D88,'Tendered, Ruling 920-2025'!$C$19:$C$31,0))-INDEX('Tendered, Ruling 920-2025'!$D$19:$D$31,MATCH($D88,'Tendered, Ruling 920-2025'!$C$19:$C$31,0)),0)</f>
        <v>0</v>
      </c>
      <c r="Q88" s="32">
        <f>INDEX('Current RAP - 2024-25 Cycle'!$L:$L,MATCH('24-25 Projection - RAP Tendered'!$D88,'Current RAP - 2024-25 Cycle'!$C:$C,0),1)</f>
        <v>41500</v>
      </c>
      <c r="R88" s="32">
        <f>INDEX('Current RAP - 2024-25 Cycle'!$M:$M,MATCH('24-25 Projection - RAP Tendered'!$D88,'Current RAP - 2024-25 Cycle'!$C:$C,0),1)</f>
        <v>52457</v>
      </c>
      <c r="S88" s="29"/>
      <c r="T88" s="29" t="str">
        <f t="shared" si="346"/>
        <v>004/2013</v>
      </c>
      <c r="U88" s="36">
        <f t="shared" ref="U88:AJ89" si="553">SUMIFS($GM88:$WE88,$GM$26:$WE$26,U$26)</f>
        <v>54.635373700000009</v>
      </c>
      <c r="V88" s="36">
        <f t="shared" si="553"/>
        <v>54.635373700000009</v>
      </c>
      <c r="W88" s="36">
        <f t="shared" si="553"/>
        <v>54.635373700000009</v>
      </c>
      <c r="X88" s="36">
        <f t="shared" si="553"/>
        <v>54.635373700000009</v>
      </c>
      <c r="Y88" s="36">
        <f t="shared" si="553"/>
        <v>54.635373700000009</v>
      </c>
      <c r="Z88" s="36">
        <f t="shared" si="553"/>
        <v>54.635373700000009</v>
      </c>
      <c r="AA88" s="36">
        <f t="shared" si="553"/>
        <v>54.635373700000009</v>
      </c>
      <c r="AB88" s="36">
        <f t="shared" si="553"/>
        <v>54.635373700000009</v>
      </c>
      <c r="AC88" s="36">
        <f t="shared" si="553"/>
        <v>54.635373700000009</v>
      </c>
      <c r="AD88" s="36">
        <f t="shared" si="553"/>
        <v>54.635373700000009</v>
      </c>
      <c r="AE88" s="36">
        <f t="shared" si="553"/>
        <v>54.635373700000009</v>
      </c>
      <c r="AF88" s="36">
        <f t="shared" si="553"/>
        <v>54.635373700000009</v>
      </c>
      <c r="AG88" s="36">
        <f t="shared" si="553"/>
        <v>54.635373700000009</v>
      </c>
      <c r="AH88" s="36">
        <f t="shared" si="553"/>
        <v>54.635373700000009</v>
      </c>
      <c r="AI88" s="36">
        <f t="shared" si="553"/>
        <v>54.635373700000009</v>
      </c>
      <c r="AJ88" s="36">
        <f t="shared" si="553"/>
        <v>54.635373700000009</v>
      </c>
      <c r="AK88" s="36">
        <f t="shared" si="549"/>
        <v>54.635373700000009</v>
      </c>
      <c r="AL88" s="36">
        <f t="shared" si="549"/>
        <v>54.635373700000009</v>
      </c>
      <c r="AM88" s="36">
        <f t="shared" si="549"/>
        <v>54.635373700000009</v>
      </c>
      <c r="AN88" s="36">
        <f t="shared" si="549"/>
        <v>6.609117786290323</v>
      </c>
      <c r="AO88" s="36">
        <f t="shared" si="549"/>
        <v>0</v>
      </c>
      <c r="AP88" s="36">
        <f t="shared" si="549"/>
        <v>0</v>
      </c>
      <c r="AQ88" s="36">
        <f t="shared" si="549"/>
        <v>0</v>
      </c>
      <c r="AR88" s="36">
        <f t="shared" si="549"/>
        <v>0</v>
      </c>
      <c r="AS88" s="36">
        <f t="shared" si="549"/>
        <v>0</v>
      </c>
      <c r="AT88" s="36">
        <f t="shared" si="549"/>
        <v>0</v>
      </c>
      <c r="AU88" s="36">
        <f t="shared" si="549"/>
        <v>0</v>
      </c>
      <c r="AV88" s="36">
        <f t="shared" si="549"/>
        <v>0</v>
      </c>
      <c r="AW88" s="36">
        <f t="shared" si="549"/>
        <v>0</v>
      </c>
      <c r="AX88" s="36">
        <f t="shared" si="549"/>
        <v>0</v>
      </c>
      <c r="AY88" s="36">
        <f t="shared" si="549"/>
        <v>0</v>
      </c>
      <c r="AZ88" s="36">
        <f t="shared" si="455"/>
        <v>0</v>
      </c>
      <c r="BA88" s="36">
        <f t="shared" si="455"/>
        <v>0</v>
      </c>
      <c r="BB88" s="36">
        <f t="shared" si="455"/>
        <v>0</v>
      </c>
      <c r="BD88" s="29" t="str">
        <f t="shared" si="348"/>
        <v>004/2013</v>
      </c>
      <c r="BE88" s="36">
        <f t="shared" si="546"/>
        <v>13.658843425000001</v>
      </c>
      <c r="BF88" s="36">
        <f t="shared" si="546"/>
        <v>13.658843425000001</v>
      </c>
      <c r="BG88" s="36">
        <f t="shared" si="546"/>
        <v>13.658843425000001</v>
      </c>
      <c r="BH88" s="36">
        <f t="shared" si="546"/>
        <v>13.658843425000001</v>
      </c>
      <c r="BI88" s="36">
        <f t="shared" si="546"/>
        <v>13.658843425000001</v>
      </c>
      <c r="BJ88" s="36">
        <f t="shared" si="546"/>
        <v>13.658843425000001</v>
      </c>
      <c r="BK88" s="36">
        <f t="shared" si="546"/>
        <v>13.658843425000001</v>
      </c>
      <c r="BL88" s="36">
        <f t="shared" si="546"/>
        <v>13.658843425000001</v>
      </c>
      <c r="BM88" s="36">
        <f t="shared" si="546"/>
        <v>13.658843425000001</v>
      </c>
      <c r="BN88" s="36">
        <f t="shared" si="546"/>
        <v>13.658843425000001</v>
      </c>
      <c r="BO88" s="36">
        <f t="shared" si="546"/>
        <v>13.658843425000001</v>
      </c>
      <c r="BP88" s="36">
        <f t="shared" si="546"/>
        <v>13.658843425000001</v>
      </c>
      <c r="BQ88" s="36">
        <f t="shared" si="546"/>
        <v>13.658843425000001</v>
      </c>
      <c r="BR88" s="36">
        <f t="shared" si="546"/>
        <v>13.658843425000001</v>
      </c>
      <c r="BS88" s="36">
        <f t="shared" si="546"/>
        <v>13.658843425000001</v>
      </c>
      <c r="BT88" s="36">
        <f t="shared" si="546"/>
        <v>13.658843425000001</v>
      </c>
      <c r="BU88" s="36">
        <f t="shared" ref="BU88:CI89" si="554">SUMIFS($GM88:$WE88,$GM$29:$WE$29,BU$29)</f>
        <v>13.658843425000001</v>
      </c>
      <c r="BV88" s="36">
        <f t="shared" si="554"/>
        <v>13.658843425000001</v>
      </c>
      <c r="BW88" s="36">
        <f t="shared" si="554"/>
        <v>13.658843425000001</v>
      </c>
      <c r="BX88" s="36">
        <f t="shared" si="554"/>
        <v>13.658843425000001</v>
      </c>
      <c r="BY88" s="36">
        <f t="shared" si="554"/>
        <v>13.658843425000001</v>
      </c>
      <c r="BZ88" s="36">
        <f t="shared" si="554"/>
        <v>13.658843425000001</v>
      </c>
      <c r="CA88" s="36">
        <f t="shared" si="554"/>
        <v>13.658843425000001</v>
      </c>
      <c r="CB88" s="36">
        <f t="shared" si="554"/>
        <v>13.658843425000001</v>
      </c>
      <c r="CC88" s="36">
        <f t="shared" si="554"/>
        <v>13.658843425000001</v>
      </c>
      <c r="CD88" s="36">
        <f t="shared" si="554"/>
        <v>13.658843425000001</v>
      </c>
      <c r="CE88" s="36">
        <f t="shared" si="554"/>
        <v>13.658843425000001</v>
      </c>
      <c r="CF88" s="36">
        <f t="shared" si="554"/>
        <v>13.658843425000001</v>
      </c>
      <c r="CG88" s="36">
        <f t="shared" si="554"/>
        <v>13.658843425000001</v>
      </c>
      <c r="CH88" s="36">
        <f t="shared" si="554"/>
        <v>13.658843425000001</v>
      </c>
      <c r="CI88" s="36">
        <f t="shared" si="554"/>
        <v>13.658843425000001</v>
      </c>
      <c r="CJ88" s="36">
        <f t="shared" si="550"/>
        <v>13.658843425000001</v>
      </c>
      <c r="CK88" s="36">
        <f t="shared" si="550"/>
        <v>13.658843425000001</v>
      </c>
      <c r="CL88" s="36">
        <f t="shared" si="550"/>
        <v>13.658843425000001</v>
      </c>
      <c r="CM88" s="36">
        <f t="shared" si="550"/>
        <v>13.658843425000001</v>
      </c>
      <c r="CN88" s="36">
        <f t="shared" si="550"/>
        <v>13.658843425000001</v>
      </c>
      <c r="CO88" s="36">
        <f t="shared" si="550"/>
        <v>13.658843425000001</v>
      </c>
      <c r="CP88" s="36">
        <f t="shared" si="550"/>
        <v>13.658843425000001</v>
      </c>
      <c r="CQ88" s="36">
        <f t="shared" si="550"/>
        <v>13.658843425000001</v>
      </c>
      <c r="CR88" s="36">
        <f t="shared" si="550"/>
        <v>13.658843425000001</v>
      </c>
      <c r="CS88" s="36">
        <f t="shared" si="550"/>
        <v>13.658843425000001</v>
      </c>
      <c r="CT88" s="36">
        <f t="shared" si="551"/>
        <v>13.658843425000001</v>
      </c>
      <c r="CU88" s="36">
        <f t="shared" si="551"/>
        <v>13.658843425000001</v>
      </c>
      <c r="CV88" s="36">
        <f t="shared" si="551"/>
        <v>13.658843425000001</v>
      </c>
      <c r="CW88" s="36">
        <f t="shared" si="551"/>
        <v>13.658843425000001</v>
      </c>
      <c r="CX88" s="36">
        <f t="shared" si="551"/>
        <v>13.658843425000001</v>
      </c>
      <c r="CY88" s="36">
        <f t="shared" si="551"/>
        <v>13.658843425000001</v>
      </c>
      <c r="CZ88" s="36">
        <f t="shared" si="551"/>
        <v>13.658843425000001</v>
      </c>
      <c r="DA88" s="36">
        <f t="shared" si="551"/>
        <v>13.658843425000001</v>
      </c>
      <c r="DB88" s="36">
        <f t="shared" si="551"/>
        <v>13.658843425000001</v>
      </c>
      <c r="DC88" s="36">
        <f t="shared" si="551"/>
        <v>13.658843425000001</v>
      </c>
      <c r="DD88" s="36">
        <f t="shared" si="552"/>
        <v>13.658843425000001</v>
      </c>
      <c r="DE88" s="36">
        <f t="shared" si="552"/>
        <v>13.658843425000001</v>
      </c>
      <c r="DF88" s="36">
        <f t="shared" si="552"/>
        <v>13.658843425000001</v>
      </c>
      <c r="DG88" s="36">
        <f t="shared" si="552"/>
        <v>13.658843425000001</v>
      </c>
      <c r="DH88" s="36">
        <f t="shared" si="552"/>
        <v>13.658843425000001</v>
      </c>
      <c r="DI88" s="36">
        <f t="shared" si="552"/>
        <v>13.658843425000001</v>
      </c>
      <c r="DJ88" s="36">
        <f t="shared" si="552"/>
        <v>13.658843425000001</v>
      </c>
      <c r="DK88" s="36">
        <f t="shared" si="552"/>
        <v>13.658843425000001</v>
      </c>
      <c r="DL88" s="36">
        <f t="shared" si="552"/>
        <v>13.658843425000001</v>
      </c>
      <c r="DM88" s="36">
        <f t="shared" si="552"/>
        <v>13.658843425000001</v>
      </c>
      <c r="DN88" s="36">
        <f t="shared" si="552"/>
        <v>13.658843425000001</v>
      </c>
      <c r="DO88" s="36">
        <f t="shared" si="552"/>
        <v>13.658843425000001</v>
      </c>
      <c r="DP88" s="36">
        <f t="shared" si="506"/>
        <v>13.658843425000001</v>
      </c>
      <c r="DQ88" s="36">
        <f t="shared" si="506"/>
        <v>13.658843425000001</v>
      </c>
      <c r="DR88" s="36">
        <f t="shared" si="547"/>
        <v>13.658843425000001</v>
      </c>
      <c r="DS88" s="36">
        <f t="shared" si="547"/>
        <v>13.658843425000001</v>
      </c>
      <c r="DT88" s="36">
        <f t="shared" si="547"/>
        <v>13.658843425000001</v>
      </c>
      <c r="DU88" s="36">
        <f t="shared" si="547"/>
        <v>13.658843425000001</v>
      </c>
      <c r="DV88" s="36">
        <f t="shared" si="547"/>
        <v>13.658843425000001</v>
      </c>
      <c r="DW88" s="36">
        <f t="shared" si="547"/>
        <v>13.658843425000001</v>
      </c>
      <c r="DX88" s="36">
        <f t="shared" si="547"/>
        <v>13.658843425000001</v>
      </c>
      <c r="DY88" s="36">
        <f t="shared" si="547"/>
        <v>13.658843425000001</v>
      </c>
      <c r="DZ88" s="36">
        <f t="shared" si="547"/>
        <v>13.658843425000001</v>
      </c>
      <c r="EA88" s="36">
        <f t="shared" si="547"/>
        <v>13.658843425000001</v>
      </c>
      <c r="EB88" s="36">
        <f t="shared" si="547"/>
        <v>13.658843425000001</v>
      </c>
      <c r="EC88" s="36">
        <f t="shared" si="547"/>
        <v>6.609117786290323</v>
      </c>
      <c r="ED88" s="36">
        <f t="shared" si="547"/>
        <v>0</v>
      </c>
      <c r="EE88" s="36">
        <f t="shared" si="548"/>
        <v>0</v>
      </c>
      <c r="EF88" s="36">
        <f t="shared" si="548"/>
        <v>0</v>
      </c>
      <c r="EG88" s="36">
        <f t="shared" si="548"/>
        <v>0</v>
      </c>
      <c r="EH88" s="36">
        <f t="shared" si="548"/>
        <v>0</v>
      </c>
      <c r="EI88" s="36">
        <f t="shared" si="548"/>
        <v>0</v>
      </c>
      <c r="EJ88" s="36">
        <f t="shared" si="544"/>
        <v>0</v>
      </c>
      <c r="EK88" s="36">
        <f t="shared" si="544"/>
        <v>0</v>
      </c>
      <c r="EL88" s="36">
        <f t="shared" si="544"/>
        <v>0</v>
      </c>
      <c r="EM88" s="36">
        <f t="shared" si="544"/>
        <v>0</v>
      </c>
      <c r="EN88" s="36">
        <f t="shared" si="544"/>
        <v>0</v>
      </c>
      <c r="EO88" s="36">
        <f t="shared" si="544"/>
        <v>0</v>
      </c>
      <c r="EP88" s="36">
        <f t="shared" si="544"/>
        <v>0</v>
      </c>
      <c r="EQ88" s="36">
        <f t="shared" si="544"/>
        <v>0</v>
      </c>
      <c r="ER88" s="36">
        <f t="shared" si="544"/>
        <v>0</v>
      </c>
      <c r="ES88" s="36">
        <f t="shared" si="544"/>
        <v>0</v>
      </c>
      <c r="ET88" s="36">
        <f t="shared" si="544"/>
        <v>0</v>
      </c>
      <c r="EU88" s="36">
        <f t="shared" si="544"/>
        <v>0</v>
      </c>
      <c r="EV88" s="36">
        <f t="shared" si="544"/>
        <v>0</v>
      </c>
      <c r="EW88" s="36">
        <f t="shared" si="544"/>
        <v>0</v>
      </c>
      <c r="EX88" s="36">
        <f t="shared" si="544"/>
        <v>0</v>
      </c>
      <c r="EY88" s="36">
        <f t="shared" si="544"/>
        <v>0</v>
      </c>
      <c r="EZ88" s="36">
        <f t="shared" ref="EZ88:FI89" si="555">SUMIFS($GM88:$WE88,$GM$29:$WE$29,EZ$29)</f>
        <v>0</v>
      </c>
      <c r="FA88" s="36">
        <f t="shared" si="555"/>
        <v>0</v>
      </c>
      <c r="FB88" s="36">
        <f t="shared" si="555"/>
        <v>0</v>
      </c>
      <c r="FC88" s="36">
        <f t="shared" si="555"/>
        <v>0</v>
      </c>
      <c r="FD88" s="36">
        <f t="shared" si="555"/>
        <v>0</v>
      </c>
      <c r="FE88" s="36">
        <f t="shared" si="555"/>
        <v>0</v>
      </c>
      <c r="FF88" s="36">
        <f t="shared" si="555"/>
        <v>0</v>
      </c>
      <c r="FG88" s="36">
        <f t="shared" si="555"/>
        <v>0</v>
      </c>
      <c r="FH88" s="36">
        <f t="shared" si="555"/>
        <v>0</v>
      </c>
      <c r="FI88" s="36">
        <f t="shared" si="555"/>
        <v>0</v>
      </c>
      <c r="FJ88" s="36">
        <f t="shared" ref="FJ88:FS89" si="556">SUMIFS($GM88:$WE88,$GM$29:$WE$29,FJ$29)</f>
        <v>0</v>
      </c>
      <c r="FK88" s="36">
        <f t="shared" si="556"/>
        <v>0</v>
      </c>
      <c r="FL88" s="36">
        <f t="shared" si="556"/>
        <v>0</v>
      </c>
      <c r="FM88" s="36">
        <f t="shared" si="556"/>
        <v>0</v>
      </c>
      <c r="FN88" s="36">
        <f t="shared" si="556"/>
        <v>0</v>
      </c>
      <c r="FO88" s="36">
        <f t="shared" si="556"/>
        <v>0</v>
      </c>
      <c r="FP88" s="36">
        <f t="shared" si="556"/>
        <v>0</v>
      </c>
      <c r="FQ88" s="36">
        <f t="shared" si="556"/>
        <v>0</v>
      </c>
      <c r="FR88" s="36">
        <f t="shared" si="556"/>
        <v>0</v>
      </c>
      <c r="FS88" s="36">
        <f t="shared" si="556"/>
        <v>0</v>
      </c>
      <c r="FT88" s="36">
        <f t="shared" ref="FT88:FY89" si="557">SUMIFS($GM88:$WE88,$GM$29:$WE$29,FT$29)</f>
        <v>0</v>
      </c>
      <c r="FU88" s="36">
        <f t="shared" si="557"/>
        <v>0</v>
      </c>
      <c r="FV88" s="36">
        <f t="shared" si="557"/>
        <v>0</v>
      </c>
      <c r="FW88" s="36">
        <f t="shared" si="557"/>
        <v>0</v>
      </c>
      <c r="FX88" s="36">
        <f t="shared" si="557"/>
        <v>0</v>
      </c>
      <c r="FY88" s="36">
        <f t="shared" si="557"/>
        <v>0</v>
      </c>
      <c r="FZ88" s="36">
        <f t="shared" si="501"/>
        <v>0</v>
      </c>
      <c r="GA88" s="36">
        <f t="shared" si="501"/>
        <v>0</v>
      </c>
      <c r="GB88" s="36">
        <f t="shared" si="501"/>
        <v>0</v>
      </c>
      <c r="GC88" s="36">
        <f t="shared" si="501"/>
        <v>0</v>
      </c>
      <c r="GD88" s="36">
        <f t="shared" si="501"/>
        <v>0</v>
      </c>
      <c r="GE88" s="36">
        <f t="shared" ref="GE88:GJ89" si="558">SUMIFS($GM88:$WE88,$GM$29:$WE$29,GE$29)</f>
        <v>0</v>
      </c>
      <c r="GF88" s="36">
        <f t="shared" si="558"/>
        <v>0</v>
      </c>
      <c r="GG88" s="36">
        <f t="shared" si="558"/>
        <v>0</v>
      </c>
      <c r="GH88" s="36">
        <f t="shared" si="558"/>
        <v>0</v>
      </c>
      <c r="GI88" s="36">
        <f t="shared" si="558"/>
        <v>0</v>
      </c>
      <c r="GJ88" s="36">
        <f t="shared" si="558"/>
        <v>0</v>
      </c>
      <c r="GL88" s="29" t="str">
        <f t="shared" si="350"/>
        <v>004/2013</v>
      </c>
      <c r="GM88" s="263">
        <f t="shared" si="507"/>
        <v>4.5529478083333332</v>
      </c>
      <c r="GN88" s="263">
        <f t="shared" si="507"/>
        <v>4.5529478083333332</v>
      </c>
      <c r="GO88" s="263">
        <f t="shared" si="507"/>
        <v>4.5529478083333332</v>
      </c>
      <c r="GP88" s="263">
        <f t="shared" si="507"/>
        <v>4.5529478083333332</v>
      </c>
      <c r="GQ88" s="263">
        <f t="shared" si="507"/>
        <v>4.5529478083333332</v>
      </c>
      <c r="GR88" s="263">
        <f t="shared" si="507"/>
        <v>4.5529478083333332</v>
      </c>
      <c r="GS88" s="263">
        <f t="shared" si="507"/>
        <v>4.5529478083333332</v>
      </c>
      <c r="GT88" s="263">
        <f t="shared" si="507"/>
        <v>4.5529478083333332</v>
      </c>
      <c r="GU88" s="263">
        <f t="shared" si="507"/>
        <v>4.5529478083333332</v>
      </c>
      <c r="GV88" s="263">
        <f t="shared" si="507"/>
        <v>4.5529478083333332</v>
      </c>
      <c r="GW88" s="263">
        <f t="shared" si="507"/>
        <v>4.5529478083333332</v>
      </c>
      <c r="GX88" s="263">
        <f t="shared" si="507"/>
        <v>4.5529478083333332</v>
      </c>
      <c r="GY88" s="471">
        <f t="shared" si="538"/>
        <v>4.5529478083333332</v>
      </c>
      <c r="GZ88" s="471">
        <f t="shared" si="538"/>
        <v>4.5529478083333332</v>
      </c>
      <c r="HA88" s="471">
        <f t="shared" si="538"/>
        <v>4.5529478083333332</v>
      </c>
      <c r="HB88" s="471">
        <f t="shared" si="538"/>
        <v>4.5529478083333332</v>
      </c>
      <c r="HC88" s="471">
        <f t="shared" si="538"/>
        <v>4.5529478083333332</v>
      </c>
      <c r="HD88" s="471">
        <f t="shared" si="538"/>
        <v>4.5529478083333332</v>
      </c>
      <c r="HE88" s="471">
        <f t="shared" si="538"/>
        <v>4.5529478083333332</v>
      </c>
      <c r="HF88" s="471">
        <f t="shared" si="538"/>
        <v>4.5529478083333332</v>
      </c>
      <c r="HG88" s="471">
        <f t="shared" si="538"/>
        <v>4.5529478083333332</v>
      </c>
      <c r="HH88" s="471">
        <f t="shared" si="538"/>
        <v>4.5529478083333332</v>
      </c>
      <c r="HI88" s="471">
        <f t="shared" si="538"/>
        <v>4.5529478083333332</v>
      </c>
      <c r="HJ88" s="471">
        <f t="shared" si="538"/>
        <v>4.5529478083333332</v>
      </c>
      <c r="HK88" s="471">
        <f t="shared" si="538"/>
        <v>4.5529478083333332</v>
      </c>
      <c r="HL88" s="471">
        <f t="shared" si="538"/>
        <v>4.5529478083333332</v>
      </c>
      <c r="HM88" s="471">
        <f t="shared" si="538"/>
        <v>4.5529478083333332</v>
      </c>
      <c r="HN88" s="471">
        <f t="shared" si="538"/>
        <v>4.5529478083333332</v>
      </c>
      <c r="HO88" s="471">
        <f t="shared" si="539"/>
        <v>4.5529478083333332</v>
      </c>
      <c r="HP88" s="471">
        <f t="shared" si="539"/>
        <v>4.5529478083333332</v>
      </c>
      <c r="HQ88" s="471">
        <f t="shared" si="539"/>
        <v>4.5529478083333332</v>
      </c>
      <c r="HR88" s="471">
        <f t="shared" si="539"/>
        <v>4.5529478083333332</v>
      </c>
      <c r="HS88" s="471">
        <f t="shared" si="539"/>
        <v>4.5529478083333332</v>
      </c>
      <c r="HT88" s="471">
        <f t="shared" si="539"/>
        <v>4.5529478083333332</v>
      </c>
      <c r="HU88" s="471">
        <f t="shared" si="539"/>
        <v>4.5529478083333332</v>
      </c>
      <c r="HV88" s="471">
        <f t="shared" si="539"/>
        <v>4.5529478083333332</v>
      </c>
      <c r="HW88" s="471">
        <f t="shared" si="539"/>
        <v>4.5529478083333332</v>
      </c>
      <c r="HX88" s="471">
        <f t="shared" si="539"/>
        <v>4.5529478083333332</v>
      </c>
      <c r="HY88" s="471">
        <f t="shared" si="539"/>
        <v>4.5529478083333332</v>
      </c>
      <c r="HZ88" s="471">
        <f t="shared" si="539"/>
        <v>4.5529478083333332</v>
      </c>
      <c r="IA88" s="471">
        <f t="shared" si="539"/>
        <v>4.5529478083333332</v>
      </c>
      <c r="IB88" s="471">
        <f t="shared" si="539"/>
        <v>4.5529478083333332</v>
      </c>
      <c r="IC88" s="471">
        <f t="shared" si="539"/>
        <v>4.5529478083333332</v>
      </c>
      <c r="ID88" s="471">
        <f t="shared" si="515"/>
        <v>4.5529478083333332</v>
      </c>
      <c r="IE88" s="471">
        <f t="shared" si="515"/>
        <v>4.5529478083333332</v>
      </c>
      <c r="IF88" s="471">
        <f t="shared" si="515"/>
        <v>4.5529478083333332</v>
      </c>
      <c r="IG88" s="471">
        <f t="shared" si="515"/>
        <v>4.5529478083333332</v>
      </c>
      <c r="IH88" s="471">
        <f t="shared" si="515"/>
        <v>4.5529478083333332</v>
      </c>
      <c r="II88" s="471">
        <f t="shared" si="515"/>
        <v>4.5529478083333332</v>
      </c>
      <c r="IJ88" s="471">
        <f t="shared" si="515"/>
        <v>4.5529478083333332</v>
      </c>
      <c r="IK88" s="471">
        <f t="shared" si="515"/>
        <v>4.5529478083333332</v>
      </c>
      <c r="IL88" s="471">
        <f t="shared" si="515"/>
        <v>4.5529478083333332</v>
      </c>
      <c r="IM88" s="471">
        <f t="shared" si="515"/>
        <v>4.5529478083333332</v>
      </c>
      <c r="IN88" s="471">
        <f t="shared" si="515"/>
        <v>4.5529478083333332</v>
      </c>
      <c r="IO88" s="471">
        <f t="shared" si="515"/>
        <v>4.5529478083333332</v>
      </c>
      <c r="IP88" s="471">
        <f t="shared" si="515"/>
        <v>4.5529478083333332</v>
      </c>
      <c r="IQ88" s="471">
        <f t="shared" si="515"/>
        <v>4.5529478083333332</v>
      </c>
      <c r="IR88" s="471">
        <f t="shared" si="515"/>
        <v>4.5529478083333332</v>
      </c>
      <c r="IS88" s="471">
        <f t="shared" si="515"/>
        <v>4.5529478083333332</v>
      </c>
      <c r="IT88" s="471">
        <f t="shared" si="516"/>
        <v>4.5529478083333332</v>
      </c>
      <c r="IU88" s="471">
        <f t="shared" si="516"/>
        <v>4.5529478083333332</v>
      </c>
      <c r="IV88" s="471">
        <f t="shared" si="516"/>
        <v>4.5529478083333332</v>
      </c>
      <c r="IW88" s="471">
        <f t="shared" si="516"/>
        <v>4.5529478083333332</v>
      </c>
      <c r="IX88" s="471">
        <f t="shared" si="516"/>
        <v>4.5529478083333332</v>
      </c>
      <c r="IY88" s="471">
        <f t="shared" si="516"/>
        <v>4.5529478083333332</v>
      </c>
      <c r="IZ88" s="471">
        <f t="shared" si="516"/>
        <v>4.5529478083333332</v>
      </c>
      <c r="JA88" s="471">
        <f t="shared" si="516"/>
        <v>4.5529478083333332</v>
      </c>
      <c r="JB88" s="471">
        <f t="shared" si="516"/>
        <v>4.5529478083333332</v>
      </c>
      <c r="JC88" s="471">
        <f t="shared" si="516"/>
        <v>4.5529478083333332</v>
      </c>
      <c r="JD88" s="471">
        <f t="shared" si="516"/>
        <v>4.5529478083333332</v>
      </c>
      <c r="JE88" s="471">
        <f t="shared" si="516"/>
        <v>4.5529478083333332</v>
      </c>
      <c r="JF88" s="471">
        <f t="shared" si="516"/>
        <v>4.5529478083333332</v>
      </c>
      <c r="JG88" s="471">
        <f t="shared" si="516"/>
        <v>4.5529478083333332</v>
      </c>
      <c r="JH88" s="471">
        <f t="shared" si="516"/>
        <v>4.5529478083333332</v>
      </c>
      <c r="JI88" s="471">
        <f t="shared" si="516"/>
        <v>4.5529478083333332</v>
      </c>
      <c r="JJ88" s="471">
        <f t="shared" si="517"/>
        <v>4.5529478083333332</v>
      </c>
      <c r="JK88" s="471">
        <f t="shared" si="517"/>
        <v>4.5529478083333332</v>
      </c>
      <c r="JL88" s="471">
        <f t="shared" si="517"/>
        <v>4.5529478083333332</v>
      </c>
      <c r="JM88" s="471">
        <f t="shared" si="517"/>
        <v>4.5529478083333332</v>
      </c>
      <c r="JN88" s="471">
        <f t="shared" si="517"/>
        <v>4.5529478083333332</v>
      </c>
      <c r="JO88" s="471">
        <f t="shared" si="517"/>
        <v>4.5529478083333332</v>
      </c>
      <c r="JP88" s="471">
        <f t="shared" si="517"/>
        <v>4.5529478083333332</v>
      </c>
      <c r="JQ88" s="471">
        <f t="shared" si="517"/>
        <v>4.5529478083333332</v>
      </c>
      <c r="JR88" s="471">
        <f t="shared" si="517"/>
        <v>4.5529478083333332</v>
      </c>
      <c r="JS88" s="471">
        <f t="shared" si="517"/>
        <v>4.5529478083333332</v>
      </c>
      <c r="JT88" s="471">
        <f t="shared" si="517"/>
        <v>4.5529478083333332</v>
      </c>
      <c r="JU88" s="471">
        <f t="shared" si="517"/>
        <v>4.5529478083333332</v>
      </c>
      <c r="JV88" s="471">
        <f t="shared" si="517"/>
        <v>4.5529478083333332</v>
      </c>
      <c r="JW88" s="471">
        <f t="shared" si="517"/>
        <v>4.5529478083333332</v>
      </c>
      <c r="JX88" s="471">
        <f t="shared" si="517"/>
        <v>4.5529478083333332</v>
      </c>
      <c r="JY88" s="471">
        <f t="shared" si="517"/>
        <v>4.5529478083333332</v>
      </c>
      <c r="JZ88" s="471">
        <f t="shared" si="518"/>
        <v>4.5529478083333332</v>
      </c>
      <c r="KA88" s="471">
        <f t="shared" si="518"/>
        <v>4.5529478083333332</v>
      </c>
      <c r="KB88" s="471">
        <f t="shared" si="518"/>
        <v>4.5529478083333332</v>
      </c>
      <c r="KC88" s="471">
        <f t="shared" si="518"/>
        <v>4.5529478083333332</v>
      </c>
      <c r="KD88" s="471">
        <f t="shared" si="518"/>
        <v>4.5529478083333332</v>
      </c>
      <c r="KE88" s="471">
        <f t="shared" si="518"/>
        <v>4.5529478083333332</v>
      </c>
      <c r="KF88" s="471">
        <f t="shared" si="518"/>
        <v>4.5529478083333332</v>
      </c>
      <c r="KG88" s="471">
        <f t="shared" si="518"/>
        <v>4.5529478083333332</v>
      </c>
      <c r="KH88" s="471">
        <f t="shared" si="518"/>
        <v>4.5529478083333332</v>
      </c>
      <c r="KI88" s="471">
        <f t="shared" si="518"/>
        <v>4.5529478083333332</v>
      </c>
      <c r="KJ88" s="471">
        <f t="shared" si="518"/>
        <v>4.5529478083333332</v>
      </c>
      <c r="KK88" s="471">
        <f t="shared" si="518"/>
        <v>4.5529478083333332</v>
      </c>
      <c r="KL88" s="471">
        <f t="shared" si="518"/>
        <v>4.5529478083333332</v>
      </c>
      <c r="KM88" s="471">
        <f t="shared" si="518"/>
        <v>4.5529478083333332</v>
      </c>
      <c r="KN88" s="471">
        <f t="shared" si="518"/>
        <v>4.5529478083333332</v>
      </c>
      <c r="KO88" s="471">
        <f t="shared" si="518"/>
        <v>4.5529478083333332</v>
      </c>
      <c r="KP88" s="471">
        <f t="shared" si="519"/>
        <v>4.5529478083333332</v>
      </c>
      <c r="KQ88" s="471">
        <f t="shared" si="519"/>
        <v>4.5529478083333332</v>
      </c>
      <c r="KR88" s="471">
        <f t="shared" si="519"/>
        <v>4.5529478083333332</v>
      </c>
      <c r="KS88" s="471">
        <f t="shared" si="519"/>
        <v>4.5529478083333332</v>
      </c>
      <c r="KT88" s="471">
        <f t="shared" si="519"/>
        <v>4.5529478083333332</v>
      </c>
      <c r="KU88" s="471">
        <f t="shared" si="519"/>
        <v>4.5529478083333332</v>
      </c>
      <c r="KV88" s="471">
        <f t="shared" si="519"/>
        <v>4.5529478083333332</v>
      </c>
      <c r="KW88" s="471">
        <f t="shared" si="519"/>
        <v>4.5529478083333332</v>
      </c>
      <c r="KX88" s="471">
        <f t="shared" si="519"/>
        <v>4.5529478083333332</v>
      </c>
      <c r="KY88" s="471">
        <f t="shared" si="519"/>
        <v>4.5529478083333332</v>
      </c>
      <c r="KZ88" s="471">
        <f t="shared" si="519"/>
        <v>4.5529478083333332</v>
      </c>
      <c r="LA88" s="471">
        <f t="shared" si="519"/>
        <v>4.5529478083333332</v>
      </c>
      <c r="LB88" s="471">
        <f t="shared" si="519"/>
        <v>4.5529478083333332</v>
      </c>
      <c r="LC88" s="471">
        <f t="shared" si="519"/>
        <v>4.5529478083333332</v>
      </c>
      <c r="LD88" s="471">
        <f t="shared" si="519"/>
        <v>4.5529478083333332</v>
      </c>
      <c r="LE88" s="471">
        <f t="shared" si="519"/>
        <v>4.5529478083333332</v>
      </c>
      <c r="LF88" s="471">
        <f t="shared" si="520"/>
        <v>4.5529478083333332</v>
      </c>
      <c r="LG88" s="471">
        <f t="shared" si="520"/>
        <v>4.5529478083333332</v>
      </c>
      <c r="LH88" s="471">
        <f t="shared" si="520"/>
        <v>4.5529478083333332</v>
      </c>
      <c r="LI88" s="471">
        <f t="shared" si="520"/>
        <v>4.5529478083333332</v>
      </c>
      <c r="LJ88" s="471">
        <f t="shared" si="520"/>
        <v>4.5529478083333332</v>
      </c>
      <c r="LK88" s="471">
        <f t="shared" si="520"/>
        <v>4.5529478083333332</v>
      </c>
      <c r="LL88" s="471">
        <f t="shared" si="520"/>
        <v>4.5529478083333332</v>
      </c>
      <c r="LM88" s="471">
        <f t="shared" si="520"/>
        <v>4.5529478083333332</v>
      </c>
      <c r="LN88" s="471">
        <f t="shared" si="520"/>
        <v>4.5529478083333332</v>
      </c>
      <c r="LO88" s="471">
        <f t="shared" si="520"/>
        <v>4.5529478083333332</v>
      </c>
      <c r="LP88" s="471">
        <f t="shared" si="520"/>
        <v>4.5529478083333332</v>
      </c>
      <c r="LQ88" s="471">
        <f t="shared" si="520"/>
        <v>4.5529478083333332</v>
      </c>
      <c r="LR88" s="471">
        <f t="shared" si="520"/>
        <v>4.5529478083333332</v>
      </c>
      <c r="LS88" s="471">
        <f t="shared" si="520"/>
        <v>4.5529478083333332</v>
      </c>
      <c r="LT88" s="471">
        <f t="shared" si="520"/>
        <v>4.5529478083333332</v>
      </c>
      <c r="LU88" s="471">
        <f t="shared" si="520"/>
        <v>4.5529478083333332</v>
      </c>
      <c r="LV88" s="471">
        <f t="shared" si="521"/>
        <v>4.5529478083333332</v>
      </c>
      <c r="LW88" s="471">
        <f t="shared" si="521"/>
        <v>4.5529478083333332</v>
      </c>
      <c r="LX88" s="471">
        <f t="shared" si="521"/>
        <v>4.5529478083333332</v>
      </c>
      <c r="LY88" s="471">
        <f t="shared" si="521"/>
        <v>4.5529478083333332</v>
      </c>
      <c r="LZ88" s="471">
        <f t="shared" si="521"/>
        <v>4.5529478083333332</v>
      </c>
      <c r="MA88" s="471">
        <f t="shared" si="521"/>
        <v>4.5529478083333332</v>
      </c>
      <c r="MB88" s="471">
        <f t="shared" si="521"/>
        <v>4.5529478083333332</v>
      </c>
      <c r="MC88" s="471">
        <f t="shared" si="521"/>
        <v>4.5529478083333332</v>
      </c>
      <c r="MD88" s="471">
        <f t="shared" si="521"/>
        <v>4.5529478083333332</v>
      </c>
      <c r="ME88" s="471">
        <f t="shared" si="521"/>
        <v>4.5529478083333332</v>
      </c>
      <c r="MF88" s="471">
        <f t="shared" si="521"/>
        <v>4.5529478083333332</v>
      </c>
      <c r="MG88" s="471">
        <f t="shared" si="521"/>
        <v>4.5529478083333332</v>
      </c>
      <c r="MH88" s="471">
        <f t="shared" si="521"/>
        <v>4.5529478083333332</v>
      </c>
      <c r="MI88" s="471">
        <f t="shared" si="521"/>
        <v>4.5529478083333332</v>
      </c>
      <c r="MJ88" s="471">
        <f t="shared" si="521"/>
        <v>4.5529478083333332</v>
      </c>
      <c r="MK88" s="471">
        <f t="shared" si="521"/>
        <v>4.5529478083333332</v>
      </c>
      <c r="ML88" s="471">
        <f t="shared" si="522"/>
        <v>4.5529478083333332</v>
      </c>
      <c r="MM88" s="471">
        <f t="shared" si="522"/>
        <v>4.5529478083333332</v>
      </c>
      <c r="MN88" s="471">
        <f t="shared" si="522"/>
        <v>4.5529478083333332</v>
      </c>
      <c r="MO88" s="471">
        <f t="shared" si="522"/>
        <v>4.5529478083333332</v>
      </c>
      <c r="MP88" s="471">
        <f t="shared" si="522"/>
        <v>4.5529478083333332</v>
      </c>
      <c r="MQ88" s="471">
        <f t="shared" si="522"/>
        <v>4.5529478083333332</v>
      </c>
      <c r="MR88" s="471">
        <f t="shared" si="522"/>
        <v>4.5529478083333332</v>
      </c>
      <c r="MS88" s="471">
        <f t="shared" si="522"/>
        <v>4.5529478083333332</v>
      </c>
      <c r="MT88" s="471">
        <f t="shared" si="522"/>
        <v>4.5529478083333332</v>
      </c>
      <c r="MU88" s="471">
        <f t="shared" si="522"/>
        <v>4.5529478083333332</v>
      </c>
      <c r="MV88" s="471">
        <f t="shared" si="522"/>
        <v>4.5529478083333332</v>
      </c>
      <c r="MW88" s="471">
        <f t="shared" si="522"/>
        <v>4.5529478083333332</v>
      </c>
      <c r="MX88" s="471">
        <f t="shared" si="522"/>
        <v>4.5529478083333332</v>
      </c>
      <c r="MY88" s="471">
        <f t="shared" si="522"/>
        <v>4.5529478083333332</v>
      </c>
      <c r="MZ88" s="471">
        <f t="shared" si="522"/>
        <v>4.5529478083333332</v>
      </c>
      <c r="NA88" s="471">
        <f t="shared" si="522"/>
        <v>4.5529478083333332</v>
      </c>
      <c r="NB88" s="471">
        <f t="shared" si="523"/>
        <v>4.5529478083333332</v>
      </c>
      <c r="NC88" s="471">
        <f t="shared" si="523"/>
        <v>4.5529478083333332</v>
      </c>
      <c r="ND88" s="471">
        <f t="shared" si="523"/>
        <v>4.5529478083333332</v>
      </c>
      <c r="NE88" s="471">
        <f t="shared" si="523"/>
        <v>4.5529478083333332</v>
      </c>
      <c r="NF88" s="471">
        <f t="shared" si="523"/>
        <v>4.5529478083333332</v>
      </c>
      <c r="NG88" s="471">
        <f t="shared" si="523"/>
        <v>4.5529478083333332</v>
      </c>
      <c r="NH88" s="471">
        <f t="shared" si="523"/>
        <v>4.5529478083333332</v>
      </c>
      <c r="NI88" s="471">
        <f t="shared" si="523"/>
        <v>4.5529478083333332</v>
      </c>
      <c r="NJ88" s="471">
        <f t="shared" si="523"/>
        <v>4.5529478083333332</v>
      </c>
      <c r="NK88" s="471">
        <f t="shared" si="523"/>
        <v>4.5529478083333332</v>
      </c>
      <c r="NL88" s="471">
        <f t="shared" si="523"/>
        <v>4.5529478083333332</v>
      </c>
      <c r="NM88" s="471">
        <f t="shared" si="523"/>
        <v>4.5529478083333332</v>
      </c>
      <c r="NN88" s="471">
        <f t="shared" si="523"/>
        <v>4.5529478083333332</v>
      </c>
      <c r="NO88" s="471">
        <f t="shared" si="523"/>
        <v>4.5529478083333332</v>
      </c>
      <c r="NP88" s="471">
        <f t="shared" si="523"/>
        <v>4.5529478083333332</v>
      </c>
      <c r="NQ88" s="471">
        <f t="shared" si="523"/>
        <v>4.5529478083333332</v>
      </c>
      <c r="NR88" s="471">
        <f t="shared" si="524"/>
        <v>4.5529478083333332</v>
      </c>
      <c r="NS88" s="471">
        <f t="shared" si="524"/>
        <v>4.5529478083333332</v>
      </c>
      <c r="NT88" s="471">
        <f t="shared" si="524"/>
        <v>4.5529478083333332</v>
      </c>
      <c r="NU88" s="471">
        <f t="shared" si="524"/>
        <v>4.5529478083333332</v>
      </c>
      <c r="NV88" s="471">
        <f t="shared" si="524"/>
        <v>4.5529478083333332</v>
      </c>
      <c r="NW88" s="471">
        <f t="shared" si="524"/>
        <v>4.5529478083333332</v>
      </c>
      <c r="NX88" s="471">
        <f t="shared" si="524"/>
        <v>4.5529478083333332</v>
      </c>
      <c r="NY88" s="471">
        <f t="shared" si="524"/>
        <v>4.5529478083333332</v>
      </c>
      <c r="NZ88" s="471">
        <f t="shared" si="524"/>
        <v>4.5529478083333332</v>
      </c>
      <c r="OA88" s="471">
        <f t="shared" si="524"/>
        <v>4.5529478083333332</v>
      </c>
      <c r="OB88" s="471">
        <f t="shared" si="524"/>
        <v>4.5529478083333332</v>
      </c>
      <c r="OC88" s="471">
        <f t="shared" si="524"/>
        <v>4.5529478083333332</v>
      </c>
      <c r="OD88" s="471">
        <f t="shared" si="524"/>
        <v>4.5529478083333332</v>
      </c>
      <c r="OE88" s="471">
        <f t="shared" si="524"/>
        <v>4.5529478083333332</v>
      </c>
      <c r="OF88" s="471">
        <f t="shared" si="524"/>
        <v>4.5529478083333332</v>
      </c>
      <c r="OG88" s="471">
        <f t="shared" si="524"/>
        <v>4.5529478083333332</v>
      </c>
      <c r="OH88" s="471">
        <f t="shared" si="525"/>
        <v>4.5529478083333332</v>
      </c>
      <c r="OI88" s="471">
        <f t="shared" si="525"/>
        <v>4.5529478083333332</v>
      </c>
      <c r="OJ88" s="471">
        <f t="shared" si="525"/>
        <v>4.5529478083333332</v>
      </c>
      <c r="OK88" s="471">
        <f t="shared" si="525"/>
        <v>4.5529478083333332</v>
      </c>
      <c r="OL88" s="471">
        <f t="shared" si="525"/>
        <v>4.5529478083333332</v>
      </c>
      <c r="OM88" s="471">
        <f t="shared" si="525"/>
        <v>4.5529478083333332</v>
      </c>
      <c r="ON88" s="471">
        <f t="shared" si="525"/>
        <v>4.5529478083333332</v>
      </c>
      <c r="OO88" s="471">
        <f t="shared" si="525"/>
        <v>4.5529478083333332</v>
      </c>
      <c r="OP88" s="471">
        <f t="shared" si="525"/>
        <v>4.5529478083333332</v>
      </c>
      <c r="OQ88" s="471">
        <f t="shared" si="525"/>
        <v>4.5529478083333332</v>
      </c>
      <c r="OR88" s="471">
        <f t="shared" si="525"/>
        <v>4.5529478083333332</v>
      </c>
      <c r="OS88" s="471">
        <f t="shared" si="525"/>
        <v>4.5529478083333332</v>
      </c>
      <c r="OT88" s="471">
        <f t="shared" si="525"/>
        <v>4.5529478083333332</v>
      </c>
      <c r="OU88" s="471">
        <f t="shared" si="525"/>
        <v>4.5529478083333332</v>
      </c>
      <c r="OV88" s="471">
        <f t="shared" si="525"/>
        <v>4.5529478083333332</v>
      </c>
      <c r="OW88" s="471">
        <f t="shared" si="525"/>
        <v>4.5529478083333332</v>
      </c>
      <c r="OX88" s="471">
        <f t="shared" si="526"/>
        <v>4.5529478083333332</v>
      </c>
      <c r="OY88" s="471">
        <f t="shared" si="526"/>
        <v>4.5529478083333332</v>
      </c>
      <c r="OZ88" s="471">
        <f t="shared" si="526"/>
        <v>4.5529478083333332</v>
      </c>
      <c r="PA88" s="471">
        <f t="shared" si="526"/>
        <v>4.5529478083333332</v>
      </c>
      <c r="PB88" s="471">
        <f t="shared" si="526"/>
        <v>4.5529478083333332</v>
      </c>
      <c r="PC88" s="471">
        <f t="shared" si="526"/>
        <v>4.5529478083333332</v>
      </c>
      <c r="PD88" s="471">
        <f t="shared" si="526"/>
        <v>4.5529478083333332</v>
      </c>
      <c r="PE88" s="471">
        <f t="shared" si="526"/>
        <v>4.5529478083333332</v>
      </c>
      <c r="PF88" s="471">
        <f t="shared" si="526"/>
        <v>4.5529478083333332</v>
      </c>
      <c r="PG88" s="471">
        <f t="shared" si="526"/>
        <v>4.5529478083333332</v>
      </c>
      <c r="PH88" s="471">
        <f t="shared" si="526"/>
        <v>2.0561699779569893</v>
      </c>
      <c r="PI88" s="471">
        <f t="shared" si="526"/>
        <v>0</v>
      </c>
      <c r="PJ88" s="471">
        <f t="shared" si="526"/>
        <v>0</v>
      </c>
      <c r="PK88" s="471">
        <f t="shared" si="526"/>
        <v>0</v>
      </c>
      <c r="PL88" s="471">
        <f t="shared" si="526"/>
        <v>0</v>
      </c>
      <c r="PM88" s="471">
        <f t="shared" si="526"/>
        <v>0</v>
      </c>
      <c r="PN88" s="471">
        <f t="shared" si="527"/>
        <v>0</v>
      </c>
      <c r="PO88" s="471">
        <f t="shared" si="527"/>
        <v>0</v>
      </c>
      <c r="PP88" s="471">
        <f t="shared" si="527"/>
        <v>0</v>
      </c>
      <c r="PQ88" s="471">
        <f t="shared" si="527"/>
        <v>0</v>
      </c>
      <c r="PR88" s="471">
        <f t="shared" si="527"/>
        <v>0</v>
      </c>
      <c r="PS88" s="471">
        <f t="shared" si="527"/>
        <v>0</v>
      </c>
      <c r="PT88" s="471">
        <f t="shared" si="527"/>
        <v>0</v>
      </c>
      <c r="PU88" s="471">
        <f t="shared" si="527"/>
        <v>0</v>
      </c>
      <c r="PV88" s="471">
        <f t="shared" si="527"/>
        <v>0</v>
      </c>
      <c r="PW88" s="471">
        <f t="shared" si="527"/>
        <v>0</v>
      </c>
      <c r="PX88" s="471">
        <f t="shared" si="527"/>
        <v>0</v>
      </c>
      <c r="PY88" s="471">
        <f t="shared" si="527"/>
        <v>0</v>
      </c>
      <c r="PZ88" s="471">
        <f t="shared" si="527"/>
        <v>0</v>
      </c>
      <c r="QA88" s="471">
        <f t="shared" si="527"/>
        <v>0</v>
      </c>
      <c r="QB88" s="471">
        <f t="shared" si="527"/>
        <v>0</v>
      </c>
      <c r="QC88" s="471">
        <f t="shared" si="527"/>
        <v>0</v>
      </c>
      <c r="QD88" s="471">
        <f t="shared" si="528"/>
        <v>0</v>
      </c>
      <c r="QE88" s="471">
        <f t="shared" si="528"/>
        <v>0</v>
      </c>
      <c r="QF88" s="471">
        <f t="shared" si="528"/>
        <v>0</v>
      </c>
      <c r="QG88" s="471">
        <f t="shared" si="528"/>
        <v>0</v>
      </c>
      <c r="QH88" s="471">
        <f t="shared" si="528"/>
        <v>0</v>
      </c>
      <c r="QI88" s="471">
        <f t="shared" si="528"/>
        <v>0</v>
      </c>
      <c r="QJ88" s="471">
        <f t="shared" si="528"/>
        <v>0</v>
      </c>
      <c r="QK88" s="471">
        <f t="shared" si="528"/>
        <v>0</v>
      </c>
      <c r="QL88" s="471">
        <f t="shared" si="528"/>
        <v>0</v>
      </c>
      <c r="QM88" s="471">
        <f t="shared" si="528"/>
        <v>0</v>
      </c>
      <c r="QN88" s="471">
        <f t="shared" si="528"/>
        <v>0</v>
      </c>
      <c r="QO88" s="471">
        <f t="shared" si="528"/>
        <v>0</v>
      </c>
      <c r="QP88" s="471">
        <f t="shared" si="528"/>
        <v>0</v>
      </c>
      <c r="QQ88" s="471">
        <f t="shared" si="528"/>
        <v>0</v>
      </c>
      <c r="QR88" s="471">
        <f t="shared" si="528"/>
        <v>0</v>
      </c>
      <c r="QS88" s="471">
        <f t="shared" si="528"/>
        <v>0</v>
      </c>
      <c r="QT88" s="471">
        <f t="shared" si="529"/>
        <v>0</v>
      </c>
      <c r="QU88" s="471">
        <f t="shared" si="529"/>
        <v>0</v>
      </c>
      <c r="QV88" s="471">
        <f t="shared" si="529"/>
        <v>0</v>
      </c>
      <c r="QW88" s="471">
        <f t="shared" si="529"/>
        <v>0</v>
      </c>
      <c r="QX88" s="471">
        <f t="shared" si="529"/>
        <v>0</v>
      </c>
      <c r="QY88" s="471">
        <f t="shared" si="529"/>
        <v>0</v>
      </c>
      <c r="QZ88" s="471">
        <f t="shared" si="529"/>
        <v>0</v>
      </c>
      <c r="RA88" s="471">
        <f t="shared" si="529"/>
        <v>0</v>
      </c>
      <c r="RB88" s="471">
        <f t="shared" si="529"/>
        <v>0</v>
      </c>
      <c r="RC88" s="471">
        <f t="shared" si="529"/>
        <v>0</v>
      </c>
      <c r="RD88" s="471">
        <f t="shared" si="529"/>
        <v>0</v>
      </c>
      <c r="RE88" s="471">
        <f t="shared" si="529"/>
        <v>0</v>
      </c>
      <c r="RF88" s="471">
        <f t="shared" si="529"/>
        <v>0</v>
      </c>
      <c r="RG88" s="471">
        <f t="shared" si="529"/>
        <v>0</v>
      </c>
      <c r="RH88" s="471">
        <f t="shared" si="529"/>
        <v>0</v>
      </c>
      <c r="RI88" s="471">
        <f t="shared" si="529"/>
        <v>0</v>
      </c>
      <c r="RJ88" s="471">
        <f t="shared" si="530"/>
        <v>0</v>
      </c>
      <c r="RK88" s="471">
        <f t="shared" si="530"/>
        <v>0</v>
      </c>
      <c r="RL88" s="471">
        <f t="shared" si="530"/>
        <v>0</v>
      </c>
      <c r="RM88" s="471">
        <f t="shared" si="530"/>
        <v>0</v>
      </c>
      <c r="RN88" s="471">
        <f t="shared" si="530"/>
        <v>0</v>
      </c>
      <c r="RO88" s="471">
        <f t="shared" si="530"/>
        <v>0</v>
      </c>
      <c r="RP88" s="471">
        <f t="shared" si="530"/>
        <v>0</v>
      </c>
      <c r="RQ88" s="471">
        <f t="shared" si="530"/>
        <v>0</v>
      </c>
      <c r="RR88" s="471">
        <f t="shared" si="530"/>
        <v>0</v>
      </c>
      <c r="RS88" s="471">
        <f t="shared" si="530"/>
        <v>0</v>
      </c>
      <c r="RT88" s="471">
        <f t="shared" si="530"/>
        <v>0</v>
      </c>
      <c r="RU88" s="471">
        <f t="shared" si="530"/>
        <v>0</v>
      </c>
      <c r="RV88" s="471">
        <f t="shared" si="530"/>
        <v>0</v>
      </c>
      <c r="RW88" s="471">
        <f t="shared" si="530"/>
        <v>0</v>
      </c>
      <c r="RX88" s="471">
        <f t="shared" si="530"/>
        <v>0</v>
      </c>
      <c r="RY88" s="471">
        <f t="shared" si="530"/>
        <v>0</v>
      </c>
      <c r="RZ88" s="471">
        <f t="shared" si="531"/>
        <v>0</v>
      </c>
      <c r="SA88" s="471">
        <f t="shared" si="531"/>
        <v>0</v>
      </c>
      <c r="SB88" s="471">
        <f t="shared" si="531"/>
        <v>0</v>
      </c>
      <c r="SC88" s="471">
        <f t="shared" si="531"/>
        <v>0</v>
      </c>
      <c r="SD88" s="471">
        <f t="shared" si="531"/>
        <v>0</v>
      </c>
      <c r="SE88" s="471">
        <f t="shared" si="531"/>
        <v>0</v>
      </c>
      <c r="SF88" s="471">
        <f t="shared" si="531"/>
        <v>0</v>
      </c>
      <c r="SG88" s="471">
        <f t="shared" si="531"/>
        <v>0</v>
      </c>
      <c r="SH88" s="471">
        <f t="shared" si="531"/>
        <v>0</v>
      </c>
      <c r="SI88" s="471">
        <f t="shared" si="531"/>
        <v>0</v>
      </c>
      <c r="SJ88" s="471">
        <f t="shared" si="531"/>
        <v>0</v>
      </c>
      <c r="SK88" s="471">
        <f t="shared" si="531"/>
        <v>0</v>
      </c>
      <c r="SL88" s="471">
        <f t="shared" si="531"/>
        <v>0</v>
      </c>
      <c r="SM88" s="471">
        <f t="shared" si="531"/>
        <v>0</v>
      </c>
      <c r="SN88" s="471">
        <f t="shared" si="531"/>
        <v>0</v>
      </c>
      <c r="SO88" s="471">
        <f t="shared" si="531"/>
        <v>0</v>
      </c>
      <c r="SP88" s="471">
        <f t="shared" si="532"/>
        <v>0</v>
      </c>
      <c r="SQ88" s="471">
        <f t="shared" si="532"/>
        <v>0</v>
      </c>
      <c r="SR88" s="471">
        <f t="shared" si="532"/>
        <v>0</v>
      </c>
      <c r="SS88" s="471">
        <f t="shared" si="532"/>
        <v>0</v>
      </c>
      <c r="ST88" s="471">
        <f t="shared" si="532"/>
        <v>0</v>
      </c>
      <c r="SU88" s="471">
        <f t="shared" si="532"/>
        <v>0</v>
      </c>
      <c r="SV88" s="471">
        <f t="shared" si="532"/>
        <v>0</v>
      </c>
      <c r="SW88" s="471">
        <f t="shared" si="532"/>
        <v>0</v>
      </c>
      <c r="SX88" s="471">
        <f t="shared" si="532"/>
        <v>0</v>
      </c>
      <c r="SY88" s="471">
        <f t="shared" si="532"/>
        <v>0</v>
      </c>
      <c r="SZ88" s="471">
        <f t="shared" si="532"/>
        <v>0</v>
      </c>
      <c r="TA88" s="471">
        <f t="shared" si="532"/>
        <v>0</v>
      </c>
      <c r="TB88" s="471">
        <f t="shared" si="532"/>
        <v>0</v>
      </c>
      <c r="TC88" s="471">
        <f t="shared" si="532"/>
        <v>0</v>
      </c>
      <c r="TD88" s="471">
        <f t="shared" si="532"/>
        <v>0</v>
      </c>
      <c r="TE88" s="471">
        <f t="shared" si="532"/>
        <v>0</v>
      </c>
      <c r="TF88" s="471">
        <f t="shared" si="533"/>
        <v>0</v>
      </c>
      <c r="TG88" s="471">
        <f t="shared" si="533"/>
        <v>0</v>
      </c>
      <c r="TH88" s="471">
        <f t="shared" si="533"/>
        <v>0</v>
      </c>
      <c r="TI88" s="471">
        <f t="shared" si="533"/>
        <v>0</v>
      </c>
      <c r="TJ88" s="471">
        <f t="shared" si="533"/>
        <v>0</v>
      </c>
      <c r="TK88" s="471">
        <f t="shared" si="533"/>
        <v>0</v>
      </c>
      <c r="TL88" s="471">
        <f t="shared" si="533"/>
        <v>0</v>
      </c>
      <c r="TM88" s="471">
        <f t="shared" si="533"/>
        <v>0</v>
      </c>
      <c r="TN88" s="471">
        <f t="shared" si="533"/>
        <v>0</v>
      </c>
      <c r="TO88" s="471">
        <f t="shared" si="533"/>
        <v>0</v>
      </c>
      <c r="TP88" s="471">
        <f t="shared" si="533"/>
        <v>0</v>
      </c>
      <c r="TQ88" s="471">
        <f t="shared" si="533"/>
        <v>0</v>
      </c>
      <c r="TR88" s="471">
        <f t="shared" si="533"/>
        <v>0</v>
      </c>
      <c r="TS88" s="471">
        <f t="shared" si="533"/>
        <v>0</v>
      </c>
      <c r="TT88" s="471">
        <f t="shared" si="533"/>
        <v>0</v>
      </c>
      <c r="TU88" s="471">
        <f t="shared" si="533"/>
        <v>0</v>
      </c>
      <c r="TV88" s="471">
        <f t="shared" si="534"/>
        <v>0</v>
      </c>
      <c r="TW88" s="471">
        <f t="shared" si="534"/>
        <v>0</v>
      </c>
      <c r="TX88" s="471">
        <f t="shared" si="534"/>
        <v>0</v>
      </c>
      <c r="TY88" s="471">
        <f t="shared" si="534"/>
        <v>0</v>
      </c>
      <c r="TZ88" s="471">
        <f t="shared" si="534"/>
        <v>0</v>
      </c>
      <c r="UA88" s="471">
        <f t="shared" si="534"/>
        <v>0</v>
      </c>
      <c r="UB88" s="471">
        <f t="shared" si="534"/>
        <v>0</v>
      </c>
      <c r="UC88" s="471">
        <f t="shared" si="534"/>
        <v>0</v>
      </c>
      <c r="UD88" s="471">
        <f t="shared" si="534"/>
        <v>0</v>
      </c>
      <c r="UE88" s="471">
        <f t="shared" si="534"/>
        <v>0</v>
      </c>
      <c r="UF88" s="471">
        <f t="shared" si="534"/>
        <v>0</v>
      </c>
      <c r="UG88" s="471">
        <f t="shared" si="534"/>
        <v>0</v>
      </c>
      <c r="UH88" s="471">
        <f t="shared" si="534"/>
        <v>0</v>
      </c>
      <c r="UI88" s="471">
        <f t="shared" si="534"/>
        <v>0</v>
      </c>
      <c r="UJ88" s="471">
        <f t="shared" si="534"/>
        <v>0</v>
      </c>
      <c r="UK88" s="471">
        <f t="shared" si="534"/>
        <v>0</v>
      </c>
      <c r="UL88" s="471">
        <f t="shared" si="535"/>
        <v>0</v>
      </c>
      <c r="UM88" s="471">
        <f t="shared" si="535"/>
        <v>0</v>
      </c>
      <c r="UN88" s="471">
        <f t="shared" si="535"/>
        <v>0</v>
      </c>
      <c r="UO88" s="471">
        <f t="shared" si="535"/>
        <v>0</v>
      </c>
      <c r="UP88" s="471">
        <f t="shared" si="535"/>
        <v>0</v>
      </c>
      <c r="UQ88" s="471">
        <f t="shared" si="535"/>
        <v>0</v>
      </c>
      <c r="UR88" s="471">
        <f t="shared" si="535"/>
        <v>0</v>
      </c>
      <c r="US88" s="471">
        <f t="shared" si="535"/>
        <v>0</v>
      </c>
      <c r="UT88" s="471">
        <f t="shared" si="535"/>
        <v>0</v>
      </c>
      <c r="UU88" s="471">
        <f t="shared" si="535"/>
        <v>0</v>
      </c>
      <c r="UV88" s="471">
        <f t="shared" si="535"/>
        <v>0</v>
      </c>
      <c r="UW88" s="471">
        <f t="shared" si="535"/>
        <v>0</v>
      </c>
      <c r="UX88" s="471">
        <f t="shared" si="535"/>
        <v>0</v>
      </c>
      <c r="UY88" s="471">
        <f t="shared" si="535"/>
        <v>0</v>
      </c>
      <c r="UZ88" s="471">
        <f t="shared" si="535"/>
        <v>0</v>
      </c>
      <c r="VA88" s="471">
        <f t="shared" si="535"/>
        <v>0</v>
      </c>
      <c r="VB88" s="471">
        <f t="shared" si="536"/>
        <v>0</v>
      </c>
      <c r="VC88" s="471">
        <f t="shared" si="536"/>
        <v>0</v>
      </c>
      <c r="VD88" s="471">
        <f t="shared" si="536"/>
        <v>0</v>
      </c>
      <c r="VE88" s="471">
        <f t="shared" si="536"/>
        <v>0</v>
      </c>
      <c r="VF88" s="471">
        <f t="shared" si="536"/>
        <v>0</v>
      </c>
      <c r="VG88" s="471">
        <f t="shared" si="536"/>
        <v>0</v>
      </c>
      <c r="VH88" s="471">
        <f t="shared" si="536"/>
        <v>0</v>
      </c>
      <c r="VI88" s="471">
        <f t="shared" si="536"/>
        <v>0</v>
      </c>
      <c r="VJ88" s="471">
        <f t="shared" si="536"/>
        <v>0</v>
      </c>
      <c r="VK88" s="471">
        <f t="shared" si="536"/>
        <v>0</v>
      </c>
      <c r="VL88" s="471">
        <f t="shared" si="536"/>
        <v>0</v>
      </c>
      <c r="VM88" s="471">
        <f t="shared" si="536"/>
        <v>0</v>
      </c>
      <c r="VN88" s="471">
        <f t="shared" si="536"/>
        <v>0</v>
      </c>
      <c r="VO88" s="471">
        <f t="shared" si="536"/>
        <v>0</v>
      </c>
      <c r="VP88" s="471">
        <f t="shared" si="536"/>
        <v>0</v>
      </c>
      <c r="VQ88" s="471">
        <f t="shared" si="536"/>
        <v>0</v>
      </c>
      <c r="VR88" s="471">
        <f t="shared" si="537"/>
        <v>0</v>
      </c>
      <c r="VS88" s="471">
        <f t="shared" si="545"/>
        <v>0</v>
      </c>
      <c r="VT88" s="471">
        <f t="shared" si="545"/>
        <v>0</v>
      </c>
      <c r="VU88" s="471">
        <f t="shared" si="545"/>
        <v>0</v>
      </c>
      <c r="VV88" s="471">
        <f t="shared" si="545"/>
        <v>0</v>
      </c>
      <c r="VW88" s="471">
        <f t="shared" si="545"/>
        <v>0</v>
      </c>
      <c r="VX88" s="471">
        <f t="shared" si="545"/>
        <v>0</v>
      </c>
      <c r="VY88" s="471">
        <f t="shared" si="545"/>
        <v>0</v>
      </c>
      <c r="VZ88" s="471">
        <f t="shared" si="545"/>
        <v>0</v>
      </c>
      <c r="WA88" s="471">
        <f t="shared" si="545"/>
        <v>0</v>
      </c>
      <c r="WB88" s="471">
        <f t="shared" si="545"/>
        <v>0</v>
      </c>
      <c r="WC88" s="471">
        <f t="shared" si="545"/>
        <v>0</v>
      </c>
      <c r="WD88" s="471">
        <f t="shared" si="545"/>
        <v>0</v>
      </c>
    </row>
    <row r="89" spans="1:604" x14ac:dyDescent="0.35">
      <c r="A89" s="29"/>
      <c r="B89" s="29">
        <f t="shared" si="359"/>
        <v>58</v>
      </c>
      <c r="C89" s="29" t="s">
        <v>2</v>
      </c>
      <c r="D89" s="29" t="s">
        <v>126</v>
      </c>
      <c r="E89" s="69">
        <f>INDEX('Current RAP - 2024-25 Cycle'!$K:$K,MATCH('24-25 Projection - RAP Tendered'!$D89,'Current RAP - 2024-25 Cycle'!$C:$C,0),1)</f>
        <v>50534762.929999992</v>
      </c>
      <c r="F89" s="69">
        <f>INDEX('Current RAP - 2024-25 Cycle'!$G:$G,MATCH('24-25 Projection - RAP Tendered'!$D89,'Current RAP - 2024-25 Cycle'!$C:$C,0),1)</f>
        <v>50534762.929999992</v>
      </c>
      <c r="G89" s="69">
        <f t="shared" si="345"/>
        <v>0</v>
      </c>
      <c r="H89" s="69">
        <f t="shared" si="360"/>
        <v>50534762.929999992</v>
      </c>
      <c r="I89" s="32">
        <v>45474</v>
      </c>
      <c r="J89" s="32">
        <v>45838</v>
      </c>
      <c r="K89" s="29" t="str">
        <f>INDEX('Current RAP - 2024-25 Cycle'!$D:$D,MATCH('24-25 Projection - RAP Tendered'!$D89,'Current RAP - 2024-25 Cycle'!$C:$C,0),1)</f>
        <v>IPCA</v>
      </c>
      <c r="L89" s="32" t="s">
        <v>10</v>
      </c>
      <c r="M89" s="32" t="s">
        <v>10</v>
      </c>
      <c r="N89" s="81">
        <v>0</v>
      </c>
      <c r="O89" s="81">
        <v>0</v>
      </c>
      <c r="P89" s="69">
        <f>IFERROR(INDEX('Tendered, Ruling 920-2025'!$F$19:$F$31,MATCH($D89,'Tendered, Ruling 920-2025'!$C$19:$C$31,0))-INDEX('Tendered, Ruling 920-2025'!$D$19:$D$31,MATCH($D89,'Tendered, Ruling 920-2025'!$C$19:$C$31,0)),0)</f>
        <v>0</v>
      </c>
      <c r="Q89" s="32">
        <f>INDEX('Current RAP - 2024-25 Cycle'!$L:$L,MATCH('24-25 Projection - RAP Tendered'!$D89,'Current RAP - 2024-25 Cycle'!$C:$C,0),1)</f>
        <v>41556</v>
      </c>
      <c r="R89" s="32">
        <f>INDEX('Current RAP - 2024-25 Cycle'!$M:$M,MATCH('24-25 Projection - RAP Tendered'!$D89,'Current RAP - 2024-25 Cycle'!$C:$C,0),1)</f>
        <v>52513</v>
      </c>
      <c r="S89" s="29"/>
      <c r="T89" s="29" t="str">
        <f t="shared" si="346"/>
        <v>014/2013</v>
      </c>
      <c r="U89" s="36">
        <f t="shared" si="553"/>
        <v>50.534762929999978</v>
      </c>
      <c r="V89" s="36">
        <f t="shared" si="553"/>
        <v>50.534762929999978</v>
      </c>
      <c r="W89" s="36">
        <f t="shared" si="553"/>
        <v>50.534762929999978</v>
      </c>
      <c r="X89" s="36">
        <f t="shared" si="553"/>
        <v>50.534762929999978</v>
      </c>
      <c r="Y89" s="36">
        <f t="shared" si="553"/>
        <v>50.534762929999978</v>
      </c>
      <c r="Z89" s="36">
        <f t="shared" si="553"/>
        <v>50.534762929999978</v>
      </c>
      <c r="AA89" s="36">
        <f t="shared" si="553"/>
        <v>50.534762929999978</v>
      </c>
      <c r="AB89" s="36">
        <f t="shared" si="553"/>
        <v>50.534762929999978</v>
      </c>
      <c r="AC89" s="36">
        <f t="shared" si="553"/>
        <v>50.534762929999978</v>
      </c>
      <c r="AD89" s="36">
        <f t="shared" si="553"/>
        <v>50.534762929999978</v>
      </c>
      <c r="AE89" s="36">
        <f t="shared" si="553"/>
        <v>50.534762929999978</v>
      </c>
      <c r="AF89" s="36">
        <f t="shared" si="553"/>
        <v>50.534762929999978</v>
      </c>
      <c r="AG89" s="36">
        <f t="shared" si="553"/>
        <v>50.534762929999978</v>
      </c>
      <c r="AH89" s="36">
        <f t="shared" si="553"/>
        <v>50.534762929999978</v>
      </c>
      <c r="AI89" s="36">
        <f t="shared" si="553"/>
        <v>50.534762929999978</v>
      </c>
      <c r="AJ89" s="36">
        <f t="shared" si="553"/>
        <v>50.534762929999978</v>
      </c>
      <c r="AK89" s="36">
        <f t="shared" si="549"/>
        <v>50.534762929999978</v>
      </c>
      <c r="AL89" s="36">
        <f t="shared" si="549"/>
        <v>50.534762929999978</v>
      </c>
      <c r="AM89" s="36">
        <f t="shared" si="549"/>
        <v>50.534762929999978</v>
      </c>
      <c r="AN89" s="36">
        <f t="shared" si="549"/>
        <v>13.856305964677418</v>
      </c>
      <c r="AO89" s="36">
        <f t="shared" si="549"/>
        <v>0</v>
      </c>
      <c r="AP89" s="36">
        <f t="shared" si="549"/>
        <v>0</v>
      </c>
      <c r="AQ89" s="36">
        <f t="shared" si="549"/>
        <v>0</v>
      </c>
      <c r="AR89" s="36">
        <f t="shared" si="549"/>
        <v>0</v>
      </c>
      <c r="AS89" s="36">
        <f t="shared" si="549"/>
        <v>0</v>
      </c>
      <c r="AT89" s="36">
        <f t="shared" si="549"/>
        <v>0</v>
      </c>
      <c r="AU89" s="36">
        <f t="shared" si="549"/>
        <v>0</v>
      </c>
      <c r="AV89" s="36">
        <f t="shared" si="549"/>
        <v>0</v>
      </c>
      <c r="AW89" s="36">
        <f t="shared" si="549"/>
        <v>0</v>
      </c>
      <c r="AX89" s="36">
        <f t="shared" si="549"/>
        <v>0</v>
      </c>
      <c r="AY89" s="36">
        <f t="shared" si="549"/>
        <v>0</v>
      </c>
      <c r="AZ89" s="36">
        <f t="shared" si="455"/>
        <v>0</v>
      </c>
      <c r="BA89" s="36">
        <f t="shared" si="455"/>
        <v>0</v>
      </c>
      <c r="BB89" s="36">
        <f t="shared" si="455"/>
        <v>0</v>
      </c>
      <c r="BD89" s="29" t="str">
        <f t="shared" si="348"/>
        <v>014/2013</v>
      </c>
      <c r="BE89" s="36">
        <f t="shared" si="546"/>
        <v>12.633690732499998</v>
      </c>
      <c r="BF89" s="36">
        <f t="shared" si="546"/>
        <v>12.633690732499998</v>
      </c>
      <c r="BG89" s="36">
        <f t="shared" si="546"/>
        <v>12.633690732499998</v>
      </c>
      <c r="BH89" s="36">
        <f t="shared" si="546"/>
        <v>12.633690732499998</v>
      </c>
      <c r="BI89" s="36">
        <f t="shared" si="546"/>
        <v>12.633690732499998</v>
      </c>
      <c r="BJ89" s="36">
        <f t="shared" si="546"/>
        <v>12.633690732499998</v>
      </c>
      <c r="BK89" s="36">
        <f t="shared" si="546"/>
        <v>12.633690732499998</v>
      </c>
      <c r="BL89" s="36">
        <f t="shared" si="546"/>
        <v>12.633690732499998</v>
      </c>
      <c r="BM89" s="36">
        <f t="shared" si="546"/>
        <v>12.633690732499998</v>
      </c>
      <c r="BN89" s="36">
        <f t="shared" si="546"/>
        <v>12.633690732499998</v>
      </c>
      <c r="BO89" s="36">
        <f t="shared" si="546"/>
        <v>12.633690732499998</v>
      </c>
      <c r="BP89" s="36">
        <f t="shared" si="546"/>
        <v>12.633690732499998</v>
      </c>
      <c r="BQ89" s="36">
        <f t="shared" si="546"/>
        <v>12.633690732499998</v>
      </c>
      <c r="BR89" s="36">
        <f t="shared" si="546"/>
        <v>12.633690732499998</v>
      </c>
      <c r="BS89" s="36">
        <f t="shared" si="546"/>
        <v>12.633690732499998</v>
      </c>
      <c r="BT89" s="36">
        <f t="shared" si="546"/>
        <v>12.633690732499998</v>
      </c>
      <c r="BU89" s="36">
        <f t="shared" si="554"/>
        <v>12.633690732499998</v>
      </c>
      <c r="BV89" s="36">
        <f t="shared" si="554"/>
        <v>12.633690732499998</v>
      </c>
      <c r="BW89" s="36">
        <f t="shared" si="554"/>
        <v>12.633690732499998</v>
      </c>
      <c r="BX89" s="36">
        <f t="shared" si="554"/>
        <v>12.633690732499998</v>
      </c>
      <c r="BY89" s="36">
        <f t="shared" si="554"/>
        <v>12.633690732499998</v>
      </c>
      <c r="BZ89" s="36">
        <f t="shared" si="554"/>
        <v>12.633690732499998</v>
      </c>
      <c r="CA89" s="36">
        <f t="shared" si="554"/>
        <v>12.633690732499998</v>
      </c>
      <c r="CB89" s="36">
        <f t="shared" si="554"/>
        <v>12.633690732499998</v>
      </c>
      <c r="CC89" s="36">
        <f t="shared" si="554"/>
        <v>12.633690732499998</v>
      </c>
      <c r="CD89" s="36">
        <f t="shared" si="554"/>
        <v>12.633690732499998</v>
      </c>
      <c r="CE89" s="36">
        <f t="shared" si="554"/>
        <v>12.633690732499998</v>
      </c>
      <c r="CF89" s="36">
        <f t="shared" si="554"/>
        <v>12.633690732499998</v>
      </c>
      <c r="CG89" s="36">
        <f t="shared" si="554"/>
        <v>12.633690732499998</v>
      </c>
      <c r="CH89" s="36">
        <f t="shared" si="554"/>
        <v>12.633690732499998</v>
      </c>
      <c r="CI89" s="36">
        <f t="shared" si="554"/>
        <v>12.633690732499998</v>
      </c>
      <c r="CJ89" s="36">
        <f t="shared" si="550"/>
        <v>12.633690732499998</v>
      </c>
      <c r="CK89" s="36">
        <f t="shared" si="550"/>
        <v>12.633690732499998</v>
      </c>
      <c r="CL89" s="36">
        <f t="shared" si="550"/>
        <v>12.633690732499998</v>
      </c>
      <c r="CM89" s="36">
        <f t="shared" si="550"/>
        <v>12.633690732499998</v>
      </c>
      <c r="CN89" s="36">
        <f t="shared" si="550"/>
        <v>12.633690732499998</v>
      </c>
      <c r="CO89" s="36">
        <f t="shared" si="550"/>
        <v>12.633690732499998</v>
      </c>
      <c r="CP89" s="36">
        <f t="shared" si="550"/>
        <v>12.633690732499998</v>
      </c>
      <c r="CQ89" s="36">
        <f t="shared" si="550"/>
        <v>12.633690732499998</v>
      </c>
      <c r="CR89" s="36">
        <f t="shared" si="550"/>
        <v>12.633690732499998</v>
      </c>
      <c r="CS89" s="36">
        <f t="shared" si="550"/>
        <v>12.633690732499998</v>
      </c>
      <c r="CT89" s="36">
        <f t="shared" si="551"/>
        <v>12.633690732499998</v>
      </c>
      <c r="CU89" s="36">
        <f t="shared" si="551"/>
        <v>12.633690732499998</v>
      </c>
      <c r="CV89" s="36">
        <f t="shared" si="551"/>
        <v>12.633690732499998</v>
      </c>
      <c r="CW89" s="36">
        <f t="shared" si="551"/>
        <v>12.633690732499998</v>
      </c>
      <c r="CX89" s="36">
        <f t="shared" si="551"/>
        <v>12.633690732499998</v>
      </c>
      <c r="CY89" s="36">
        <f t="shared" si="551"/>
        <v>12.633690732499998</v>
      </c>
      <c r="CZ89" s="36">
        <f t="shared" si="551"/>
        <v>12.633690732499998</v>
      </c>
      <c r="DA89" s="36">
        <f t="shared" si="551"/>
        <v>12.633690732499998</v>
      </c>
      <c r="DB89" s="36">
        <f t="shared" si="551"/>
        <v>12.633690732499998</v>
      </c>
      <c r="DC89" s="36">
        <f t="shared" si="551"/>
        <v>12.633690732499998</v>
      </c>
      <c r="DD89" s="36">
        <f t="shared" si="552"/>
        <v>12.633690732499998</v>
      </c>
      <c r="DE89" s="36">
        <f t="shared" si="552"/>
        <v>12.633690732499998</v>
      </c>
      <c r="DF89" s="36">
        <f t="shared" si="552"/>
        <v>12.633690732499998</v>
      </c>
      <c r="DG89" s="36">
        <f t="shared" si="552"/>
        <v>12.633690732499998</v>
      </c>
      <c r="DH89" s="36">
        <f t="shared" si="552"/>
        <v>12.633690732499998</v>
      </c>
      <c r="DI89" s="36">
        <f t="shared" si="552"/>
        <v>12.633690732499998</v>
      </c>
      <c r="DJ89" s="36">
        <f t="shared" si="552"/>
        <v>12.633690732499998</v>
      </c>
      <c r="DK89" s="36">
        <f t="shared" si="552"/>
        <v>12.633690732499998</v>
      </c>
      <c r="DL89" s="36">
        <f t="shared" si="552"/>
        <v>12.633690732499998</v>
      </c>
      <c r="DM89" s="36">
        <f t="shared" si="552"/>
        <v>12.633690732499998</v>
      </c>
      <c r="DN89" s="36">
        <f t="shared" si="552"/>
        <v>12.633690732499998</v>
      </c>
      <c r="DO89" s="36">
        <f t="shared" si="552"/>
        <v>12.633690732499998</v>
      </c>
      <c r="DP89" s="36">
        <f t="shared" si="506"/>
        <v>12.633690732499998</v>
      </c>
      <c r="DQ89" s="36">
        <f t="shared" si="506"/>
        <v>12.633690732499998</v>
      </c>
      <c r="DR89" s="36">
        <f t="shared" si="547"/>
        <v>12.633690732499998</v>
      </c>
      <c r="DS89" s="36">
        <f t="shared" si="547"/>
        <v>12.633690732499998</v>
      </c>
      <c r="DT89" s="36">
        <f t="shared" si="547"/>
        <v>12.633690732499998</v>
      </c>
      <c r="DU89" s="36">
        <f t="shared" si="547"/>
        <v>12.633690732499998</v>
      </c>
      <c r="DV89" s="36">
        <f t="shared" si="547"/>
        <v>12.633690732499998</v>
      </c>
      <c r="DW89" s="36">
        <f t="shared" si="547"/>
        <v>12.633690732499998</v>
      </c>
      <c r="DX89" s="36">
        <f t="shared" si="547"/>
        <v>12.633690732499998</v>
      </c>
      <c r="DY89" s="36">
        <f t="shared" si="547"/>
        <v>12.633690732499998</v>
      </c>
      <c r="DZ89" s="36">
        <f t="shared" si="547"/>
        <v>12.633690732499998</v>
      </c>
      <c r="EA89" s="36">
        <f t="shared" si="547"/>
        <v>12.633690732499998</v>
      </c>
      <c r="EB89" s="36">
        <f t="shared" si="547"/>
        <v>12.633690732499998</v>
      </c>
      <c r="EC89" s="36">
        <f t="shared" si="547"/>
        <v>12.633690732499998</v>
      </c>
      <c r="ED89" s="36">
        <f t="shared" si="547"/>
        <v>1.2226152321774191</v>
      </c>
      <c r="EE89" s="36">
        <f t="shared" si="548"/>
        <v>0</v>
      </c>
      <c r="EF89" s="36">
        <f t="shared" si="548"/>
        <v>0</v>
      </c>
      <c r="EG89" s="36">
        <f t="shared" si="548"/>
        <v>0</v>
      </c>
      <c r="EH89" s="36">
        <f t="shared" si="548"/>
        <v>0</v>
      </c>
      <c r="EI89" s="36">
        <f t="shared" si="548"/>
        <v>0</v>
      </c>
      <c r="EJ89" s="36">
        <f t="shared" si="544"/>
        <v>0</v>
      </c>
      <c r="EK89" s="36">
        <f t="shared" si="544"/>
        <v>0</v>
      </c>
      <c r="EL89" s="36">
        <f t="shared" si="544"/>
        <v>0</v>
      </c>
      <c r="EM89" s="36">
        <f t="shared" si="544"/>
        <v>0</v>
      </c>
      <c r="EN89" s="36">
        <f t="shared" si="544"/>
        <v>0</v>
      </c>
      <c r="EO89" s="36">
        <f t="shared" si="544"/>
        <v>0</v>
      </c>
      <c r="EP89" s="36">
        <f t="shared" si="544"/>
        <v>0</v>
      </c>
      <c r="EQ89" s="36">
        <f t="shared" si="544"/>
        <v>0</v>
      </c>
      <c r="ER89" s="36">
        <f t="shared" si="544"/>
        <v>0</v>
      </c>
      <c r="ES89" s="36">
        <f t="shared" si="544"/>
        <v>0</v>
      </c>
      <c r="ET89" s="36">
        <f t="shared" si="544"/>
        <v>0</v>
      </c>
      <c r="EU89" s="36">
        <f t="shared" si="544"/>
        <v>0</v>
      </c>
      <c r="EV89" s="36">
        <f t="shared" si="544"/>
        <v>0</v>
      </c>
      <c r="EW89" s="36">
        <f t="shared" si="544"/>
        <v>0</v>
      </c>
      <c r="EX89" s="36">
        <f t="shared" si="544"/>
        <v>0</v>
      </c>
      <c r="EY89" s="36">
        <f t="shared" si="544"/>
        <v>0</v>
      </c>
      <c r="EZ89" s="36">
        <f t="shared" si="555"/>
        <v>0</v>
      </c>
      <c r="FA89" s="36">
        <f t="shared" si="555"/>
        <v>0</v>
      </c>
      <c r="FB89" s="36">
        <f t="shared" si="555"/>
        <v>0</v>
      </c>
      <c r="FC89" s="36">
        <f t="shared" si="555"/>
        <v>0</v>
      </c>
      <c r="FD89" s="36">
        <f t="shared" si="555"/>
        <v>0</v>
      </c>
      <c r="FE89" s="36">
        <f t="shared" si="555"/>
        <v>0</v>
      </c>
      <c r="FF89" s="36">
        <f t="shared" si="555"/>
        <v>0</v>
      </c>
      <c r="FG89" s="36">
        <f t="shared" si="555"/>
        <v>0</v>
      </c>
      <c r="FH89" s="36">
        <f t="shared" si="555"/>
        <v>0</v>
      </c>
      <c r="FI89" s="36">
        <f t="shared" si="555"/>
        <v>0</v>
      </c>
      <c r="FJ89" s="36">
        <f t="shared" si="556"/>
        <v>0</v>
      </c>
      <c r="FK89" s="36">
        <f t="shared" si="556"/>
        <v>0</v>
      </c>
      <c r="FL89" s="36">
        <f t="shared" si="556"/>
        <v>0</v>
      </c>
      <c r="FM89" s="36">
        <f t="shared" si="556"/>
        <v>0</v>
      </c>
      <c r="FN89" s="36">
        <f t="shared" si="556"/>
        <v>0</v>
      </c>
      <c r="FO89" s="36">
        <f t="shared" si="556"/>
        <v>0</v>
      </c>
      <c r="FP89" s="36">
        <f t="shared" si="556"/>
        <v>0</v>
      </c>
      <c r="FQ89" s="36">
        <f t="shared" si="556"/>
        <v>0</v>
      </c>
      <c r="FR89" s="36">
        <f t="shared" si="556"/>
        <v>0</v>
      </c>
      <c r="FS89" s="36">
        <f t="shared" si="556"/>
        <v>0</v>
      </c>
      <c r="FT89" s="36">
        <f t="shared" si="557"/>
        <v>0</v>
      </c>
      <c r="FU89" s="36">
        <f t="shared" si="557"/>
        <v>0</v>
      </c>
      <c r="FV89" s="36">
        <f t="shared" si="557"/>
        <v>0</v>
      </c>
      <c r="FW89" s="36">
        <f t="shared" si="557"/>
        <v>0</v>
      </c>
      <c r="FX89" s="36">
        <f t="shared" si="557"/>
        <v>0</v>
      </c>
      <c r="FY89" s="36">
        <f t="shared" si="557"/>
        <v>0</v>
      </c>
      <c r="FZ89" s="36">
        <f>SUMIFS($GM89:$WE89,$GM$29:$WE$29,FZ$29)</f>
        <v>0</v>
      </c>
      <c r="GA89" s="36">
        <f>SUMIFS($GM89:$WE89,$GM$29:$WE$29,GA$29)</f>
        <v>0</v>
      </c>
      <c r="GB89" s="36">
        <f>SUMIFS($GM89:$WE89,$GM$29:$WE$29,GB$29)</f>
        <v>0</v>
      </c>
      <c r="GC89" s="36">
        <f>SUMIFS($GM89:$WE89,$GM$29:$WE$29,GC$29)</f>
        <v>0</v>
      </c>
      <c r="GD89" s="36">
        <f>SUMIFS($GM89:$WE89,$GM$29:$WE$29,GD$29)</f>
        <v>0</v>
      </c>
      <c r="GE89" s="36">
        <f t="shared" si="558"/>
        <v>0</v>
      </c>
      <c r="GF89" s="36">
        <f t="shared" si="558"/>
        <v>0</v>
      </c>
      <c r="GG89" s="36">
        <f t="shared" si="558"/>
        <v>0</v>
      </c>
      <c r="GH89" s="36">
        <f t="shared" si="558"/>
        <v>0</v>
      </c>
      <c r="GI89" s="36">
        <f t="shared" si="558"/>
        <v>0</v>
      </c>
      <c r="GJ89" s="36">
        <f t="shared" si="558"/>
        <v>0</v>
      </c>
      <c r="GL89" s="29" t="str">
        <f t="shared" si="350"/>
        <v>014/2013</v>
      </c>
      <c r="GM89" s="263">
        <f t="shared" si="507"/>
        <v>4.211230244166666</v>
      </c>
      <c r="GN89" s="263">
        <f t="shared" si="507"/>
        <v>4.211230244166666</v>
      </c>
      <c r="GO89" s="263">
        <f t="shared" si="507"/>
        <v>4.211230244166666</v>
      </c>
      <c r="GP89" s="263">
        <f t="shared" si="507"/>
        <v>4.211230244166666</v>
      </c>
      <c r="GQ89" s="263">
        <f t="shared" si="507"/>
        <v>4.211230244166666</v>
      </c>
      <c r="GR89" s="263">
        <f t="shared" si="507"/>
        <v>4.211230244166666</v>
      </c>
      <c r="GS89" s="263">
        <f t="shared" si="507"/>
        <v>4.211230244166666</v>
      </c>
      <c r="GT89" s="263">
        <f t="shared" si="507"/>
        <v>4.211230244166666</v>
      </c>
      <c r="GU89" s="263">
        <f t="shared" si="507"/>
        <v>4.211230244166666</v>
      </c>
      <c r="GV89" s="263">
        <f t="shared" si="507"/>
        <v>4.211230244166666</v>
      </c>
      <c r="GW89" s="263">
        <f t="shared" si="507"/>
        <v>4.211230244166666</v>
      </c>
      <c r="GX89" s="263">
        <f t="shared" si="507"/>
        <v>4.211230244166666</v>
      </c>
      <c r="GY89" s="471">
        <f t="shared" si="538"/>
        <v>4.211230244166666</v>
      </c>
      <c r="GZ89" s="471">
        <f t="shared" si="538"/>
        <v>4.211230244166666</v>
      </c>
      <c r="HA89" s="471">
        <f t="shared" si="538"/>
        <v>4.211230244166666</v>
      </c>
      <c r="HB89" s="471">
        <f t="shared" si="538"/>
        <v>4.211230244166666</v>
      </c>
      <c r="HC89" s="471">
        <f t="shared" si="538"/>
        <v>4.211230244166666</v>
      </c>
      <c r="HD89" s="471">
        <f t="shared" si="538"/>
        <v>4.211230244166666</v>
      </c>
      <c r="HE89" s="471">
        <f t="shared" si="538"/>
        <v>4.211230244166666</v>
      </c>
      <c r="HF89" s="471">
        <f t="shared" si="538"/>
        <v>4.211230244166666</v>
      </c>
      <c r="HG89" s="471">
        <f t="shared" si="538"/>
        <v>4.211230244166666</v>
      </c>
      <c r="HH89" s="471">
        <f t="shared" si="538"/>
        <v>4.211230244166666</v>
      </c>
      <c r="HI89" s="471">
        <f t="shared" si="538"/>
        <v>4.211230244166666</v>
      </c>
      <c r="HJ89" s="471">
        <f t="shared" si="538"/>
        <v>4.211230244166666</v>
      </c>
      <c r="HK89" s="471">
        <f t="shared" si="538"/>
        <v>4.211230244166666</v>
      </c>
      <c r="HL89" s="471">
        <f t="shared" si="538"/>
        <v>4.211230244166666</v>
      </c>
      <c r="HM89" s="471">
        <f t="shared" si="538"/>
        <v>4.211230244166666</v>
      </c>
      <c r="HN89" s="471">
        <f t="shared" si="538"/>
        <v>4.211230244166666</v>
      </c>
      <c r="HO89" s="471">
        <f t="shared" si="539"/>
        <v>4.211230244166666</v>
      </c>
      <c r="HP89" s="471">
        <f t="shared" si="539"/>
        <v>4.211230244166666</v>
      </c>
      <c r="HQ89" s="471">
        <f t="shared" si="539"/>
        <v>4.211230244166666</v>
      </c>
      <c r="HR89" s="471">
        <f t="shared" si="539"/>
        <v>4.211230244166666</v>
      </c>
      <c r="HS89" s="471">
        <f t="shared" si="539"/>
        <v>4.211230244166666</v>
      </c>
      <c r="HT89" s="471">
        <f t="shared" si="539"/>
        <v>4.211230244166666</v>
      </c>
      <c r="HU89" s="471">
        <f t="shared" si="539"/>
        <v>4.211230244166666</v>
      </c>
      <c r="HV89" s="471">
        <f t="shared" si="539"/>
        <v>4.211230244166666</v>
      </c>
      <c r="HW89" s="471">
        <f t="shared" si="539"/>
        <v>4.211230244166666</v>
      </c>
      <c r="HX89" s="471">
        <f t="shared" si="539"/>
        <v>4.211230244166666</v>
      </c>
      <c r="HY89" s="471">
        <f t="shared" si="539"/>
        <v>4.211230244166666</v>
      </c>
      <c r="HZ89" s="471">
        <f t="shared" si="539"/>
        <v>4.211230244166666</v>
      </c>
      <c r="IA89" s="471">
        <f t="shared" si="539"/>
        <v>4.211230244166666</v>
      </c>
      <c r="IB89" s="471">
        <f t="shared" si="539"/>
        <v>4.211230244166666</v>
      </c>
      <c r="IC89" s="471">
        <f t="shared" si="539"/>
        <v>4.211230244166666</v>
      </c>
      <c r="ID89" s="471">
        <f t="shared" si="515"/>
        <v>4.211230244166666</v>
      </c>
      <c r="IE89" s="471">
        <f t="shared" si="515"/>
        <v>4.211230244166666</v>
      </c>
      <c r="IF89" s="471">
        <f t="shared" si="515"/>
        <v>4.211230244166666</v>
      </c>
      <c r="IG89" s="471">
        <f t="shared" si="515"/>
        <v>4.211230244166666</v>
      </c>
      <c r="IH89" s="471">
        <f t="shared" si="515"/>
        <v>4.211230244166666</v>
      </c>
      <c r="II89" s="471">
        <f t="shared" si="515"/>
        <v>4.211230244166666</v>
      </c>
      <c r="IJ89" s="471">
        <f t="shared" si="515"/>
        <v>4.211230244166666</v>
      </c>
      <c r="IK89" s="471">
        <f t="shared" si="515"/>
        <v>4.211230244166666</v>
      </c>
      <c r="IL89" s="471">
        <f t="shared" si="515"/>
        <v>4.211230244166666</v>
      </c>
      <c r="IM89" s="471">
        <f t="shared" si="515"/>
        <v>4.211230244166666</v>
      </c>
      <c r="IN89" s="471">
        <f t="shared" si="515"/>
        <v>4.211230244166666</v>
      </c>
      <c r="IO89" s="471">
        <f t="shared" si="515"/>
        <v>4.211230244166666</v>
      </c>
      <c r="IP89" s="471">
        <f t="shared" si="515"/>
        <v>4.211230244166666</v>
      </c>
      <c r="IQ89" s="471">
        <f t="shared" si="515"/>
        <v>4.211230244166666</v>
      </c>
      <c r="IR89" s="471">
        <f t="shared" si="515"/>
        <v>4.211230244166666</v>
      </c>
      <c r="IS89" s="471">
        <f t="shared" si="515"/>
        <v>4.211230244166666</v>
      </c>
      <c r="IT89" s="471">
        <f t="shared" si="516"/>
        <v>4.211230244166666</v>
      </c>
      <c r="IU89" s="471">
        <f t="shared" si="516"/>
        <v>4.211230244166666</v>
      </c>
      <c r="IV89" s="471">
        <f t="shared" si="516"/>
        <v>4.211230244166666</v>
      </c>
      <c r="IW89" s="471">
        <f t="shared" si="516"/>
        <v>4.211230244166666</v>
      </c>
      <c r="IX89" s="471">
        <f t="shared" si="516"/>
        <v>4.211230244166666</v>
      </c>
      <c r="IY89" s="471">
        <f t="shared" si="516"/>
        <v>4.211230244166666</v>
      </c>
      <c r="IZ89" s="471">
        <f t="shared" si="516"/>
        <v>4.211230244166666</v>
      </c>
      <c r="JA89" s="471">
        <f t="shared" si="516"/>
        <v>4.211230244166666</v>
      </c>
      <c r="JB89" s="471">
        <f t="shared" si="516"/>
        <v>4.211230244166666</v>
      </c>
      <c r="JC89" s="471">
        <f t="shared" si="516"/>
        <v>4.211230244166666</v>
      </c>
      <c r="JD89" s="471">
        <f t="shared" si="516"/>
        <v>4.211230244166666</v>
      </c>
      <c r="JE89" s="471">
        <f t="shared" si="516"/>
        <v>4.211230244166666</v>
      </c>
      <c r="JF89" s="471">
        <f t="shared" si="516"/>
        <v>4.211230244166666</v>
      </c>
      <c r="JG89" s="471">
        <f t="shared" si="516"/>
        <v>4.211230244166666</v>
      </c>
      <c r="JH89" s="471">
        <f t="shared" si="516"/>
        <v>4.211230244166666</v>
      </c>
      <c r="JI89" s="471">
        <f t="shared" si="516"/>
        <v>4.211230244166666</v>
      </c>
      <c r="JJ89" s="471">
        <f t="shared" si="517"/>
        <v>4.211230244166666</v>
      </c>
      <c r="JK89" s="471">
        <f t="shared" si="517"/>
        <v>4.211230244166666</v>
      </c>
      <c r="JL89" s="471">
        <f t="shared" si="517"/>
        <v>4.211230244166666</v>
      </c>
      <c r="JM89" s="471">
        <f t="shared" si="517"/>
        <v>4.211230244166666</v>
      </c>
      <c r="JN89" s="471">
        <f t="shared" si="517"/>
        <v>4.211230244166666</v>
      </c>
      <c r="JO89" s="471">
        <f t="shared" si="517"/>
        <v>4.211230244166666</v>
      </c>
      <c r="JP89" s="471">
        <f t="shared" si="517"/>
        <v>4.211230244166666</v>
      </c>
      <c r="JQ89" s="471">
        <f t="shared" si="517"/>
        <v>4.211230244166666</v>
      </c>
      <c r="JR89" s="471">
        <f t="shared" si="517"/>
        <v>4.211230244166666</v>
      </c>
      <c r="JS89" s="471">
        <f t="shared" si="517"/>
        <v>4.211230244166666</v>
      </c>
      <c r="JT89" s="471">
        <f t="shared" si="517"/>
        <v>4.211230244166666</v>
      </c>
      <c r="JU89" s="471">
        <f t="shared" si="517"/>
        <v>4.211230244166666</v>
      </c>
      <c r="JV89" s="471">
        <f t="shared" si="517"/>
        <v>4.211230244166666</v>
      </c>
      <c r="JW89" s="471">
        <f t="shared" si="517"/>
        <v>4.211230244166666</v>
      </c>
      <c r="JX89" s="471">
        <f t="shared" si="517"/>
        <v>4.211230244166666</v>
      </c>
      <c r="JY89" s="471">
        <f t="shared" si="517"/>
        <v>4.211230244166666</v>
      </c>
      <c r="JZ89" s="471">
        <f t="shared" si="518"/>
        <v>4.211230244166666</v>
      </c>
      <c r="KA89" s="471">
        <f t="shared" si="518"/>
        <v>4.211230244166666</v>
      </c>
      <c r="KB89" s="471">
        <f t="shared" si="518"/>
        <v>4.211230244166666</v>
      </c>
      <c r="KC89" s="471">
        <f t="shared" si="518"/>
        <v>4.211230244166666</v>
      </c>
      <c r="KD89" s="471">
        <f t="shared" si="518"/>
        <v>4.211230244166666</v>
      </c>
      <c r="KE89" s="471">
        <f t="shared" si="518"/>
        <v>4.211230244166666</v>
      </c>
      <c r="KF89" s="471">
        <f t="shared" si="518"/>
        <v>4.211230244166666</v>
      </c>
      <c r="KG89" s="471">
        <f t="shared" si="518"/>
        <v>4.211230244166666</v>
      </c>
      <c r="KH89" s="471">
        <f t="shared" si="518"/>
        <v>4.211230244166666</v>
      </c>
      <c r="KI89" s="471">
        <f t="shared" si="518"/>
        <v>4.211230244166666</v>
      </c>
      <c r="KJ89" s="471">
        <f t="shared" si="518"/>
        <v>4.211230244166666</v>
      </c>
      <c r="KK89" s="471">
        <f t="shared" si="518"/>
        <v>4.211230244166666</v>
      </c>
      <c r="KL89" s="471">
        <f t="shared" si="518"/>
        <v>4.211230244166666</v>
      </c>
      <c r="KM89" s="471">
        <f t="shared" si="518"/>
        <v>4.211230244166666</v>
      </c>
      <c r="KN89" s="471">
        <f t="shared" si="518"/>
        <v>4.211230244166666</v>
      </c>
      <c r="KO89" s="471">
        <f t="shared" si="518"/>
        <v>4.211230244166666</v>
      </c>
      <c r="KP89" s="471">
        <f t="shared" si="519"/>
        <v>4.211230244166666</v>
      </c>
      <c r="KQ89" s="471">
        <f t="shared" si="519"/>
        <v>4.211230244166666</v>
      </c>
      <c r="KR89" s="471">
        <f t="shared" si="519"/>
        <v>4.211230244166666</v>
      </c>
      <c r="KS89" s="471">
        <f t="shared" si="519"/>
        <v>4.211230244166666</v>
      </c>
      <c r="KT89" s="471">
        <f t="shared" si="519"/>
        <v>4.211230244166666</v>
      </c>
      <c r="KU89" s="471">
        <f t="shared" si="519"/>
        <v>4.211230244166666</v>
      </c>
      <c r="KV89" s="471">
        <f t="shared" si="519"/>
        <v>4.211230244166666</v>
      </c>
      <c r="KW89" s="471">
        <f t="shared" si="519"/>
        <v>4.211230244166666</v>
      </c>
      <c r="KX89" s="471">
        <f t="shared" si="519"/>
        <v>4.211230244166666</v>
      </c>
      <c r="KY89" s="471">
        <f t="shared" si="519"/>
        <v>4.211230244166666</v>
      </c>
      <c r="KZ89" s="471">
        <f t="shared" si="519"/>
        <v>4.211230244166666</v>
      </c>
      <c r="LA89" s="471">
        <f t="shared" si="519"/>
        <v>4.211230244166666</v>
      </c>
      <c r="LB89" s="471">
        <f t="shared" si="519"/>
        <v>4.211230244166666</v>
      </c>
      <c r="LC89" s="471">
        <f t="shared" si="519"/>
        <v>4.211230244166666</v>
      </c>
      <c r="LD89" s="471">
        <f t="shared" si="519"/>
        <v>4.211230244166666</v>
      </c>
      <c r="LE89" s="471">
        <f t="shared" si="519"/>
        <v>4.211230244166666</v>
      </c>
      <c r="LF89" s="471">
        <f t="shared" si="520"/>
        <v>4.211230244166666</v>
      </c>
      <c r="LG89" s="471">
        <f t="shared" si="520"/>
        <v>4.211230244166666</v>
      </c>
      <c r="LH89" s="471">
        <f t="shared" si="520"/>
        <v>4.211230244166666</v>
      </c>
      <c r="LI89" s="471">
        <f t="shared" si="520"/>
        <v>4.211230244166666</v>
      </c>
      <c r="LJ89" s="471">
        <f t="shared" si="520"/>
        <v>4.211230244166666</v>
      </c>
      <c r="LK89" s="471">
        <f t="shared" si="520"/>
        <v>4.211230244166666</v>
      </c>
      <c r="LL89" s="471">
        <f t="shared" si="520"/>
        <v>4.211230244166666</v>
      </c>
      <c r="LM89" s="471">
        <f t="shared" si="520"/>
        <v>4.211230244166666</v>
      </c>
      <c r="LN89" s="471">
        <f t="shared" si="520"/>
        <v>4.211230244166666</v>
      </c>
      <c r="LO89" s="471">
        <f t="shared" si="520"/>
        <v>4.211230244166666</v>
      </c>
      <c r="LP89" s="471">
        <f t="shared" si="520"/>
        <v>4.211230244166666</v>
      </c>
      <c r="LQ89" s="471">
        <f t="shared" si="520"/>
        <v>4.211230244166666</v>
      </c>
      <c r="LR89" s="471">
        <f t="shared" si="520"/>
        <v>4.211230244166666</v>
      </c>
      <c r="LS89" s="471">
        <f t="shared" si="520"/>
        <v>4.211230244166666</v>
      </c>
      <c r="LT89" s="471">
        <f t="shared" si="520"/>
        <v>4.211230244166666</v>
      </c>
      <c r="LU89" s="471">
        <f t="shared" si="520"/>
        <v>4.211230244166666</v>
      </c>
      <c r="LV89" s="471">
        <f t="shared" si="521"/>
        <v>4.211230244166666</v>
      </c>
      <c r="LW89" s="471">
        <f t="shared" si="521"/>
        <v>4.211230244166666</v>
      </c>
      <c r="LX89" s="471">
        <f t="shared" si="521"/>
        <v>4.211230244166666</v>
      </c>
      <c r="LY89" s="471">
        <f t="shared" si="521"/>
        <v>4.211230244166666</v>
      </c>
      <c r="LZ89" s="471">
        <f t="shared" si="521"/>
        <v>4.211230244166666</v>
      </c>
      <c r="MA89" s="471">
        <f t="shared" si="521"/>
        <v>4.211230244166666</v>
      </c>
      <c r="MB89" s="471">
        <f t="shared" si="521"/>
        <v>4.211230244166666</v>
      </c>
      <c r="MC89" s="471">
        <f t="shared" si="521"/>
        <v>4.211230244166666</v>
      </c>
      <c r="MD89" s="471">
        <f t="shared" si="521"/>
        <v>4.211230244166666</v>
      </c>
      <c r="ME89" s="471">
        <f t="shared" si="521"/>
        <v>4.211230244166666</v>
      </c>
      <c r="MF89" s="471">
        <f t="shared" si="521"/>
        <v>4.211230244166666</v>
      </c>
      <c r="MG89" s="471">
        <f t="shared" si="521"/>
        <v>4.211230244166666</v>
      </c>
      <c r="MH89" s="471">
        <f t="shared" si="521"/>
        <v>4.211230244166666</v>
      </c>
      <c r="MI89" s="471">
        <f t="shared" si="521"/>
        <v>4.211230244166666</v>
      </c>
      <c r="MJ89" s="471">
        <f t="shared" si="521"/>
        <v>4.211230244166666</v>
      </c>
      <c r="MK89" s="471">
        <f t="shared" si="521"/>
        <v>4.211230244166666</v>
      </c>
      <c r="ML89" s="471">
        <f t="shared" si="522"/>
        <v>4.211230244166666</v>
      </c>
      <c r="MM89" s="471">
        <f t="shared" si="522"/>
        <v>4.211230244166666</v>
      </c>
      <c r="MN89" s="471">
        <f t="shared" si="522"/>
        <v>4.211230244166666</v>
      </c>
      <c r="MO89" s="471">
        <f t="shared" si="522"/>
        <v>4.211230244166666</v>
      </c>
      <c r="MP89" s="471">
        <f t="shared" si="522"/>
        <v>4.211230244166666</v>
      </c>
      <c r="MQ89" s="471">
        <f t="shared" si="522"/>
        <v>4.211230244166666</v>
      </c>
      <c r="MR89" s="471">
        <f t="shared" si="522"/>
        <v>4.211230244166666</v>
      </c>
      <c r="MS89" s="471">
        <f t="shared" si="522"/>
        <v>4.211230244166666</v>
      </c>
      <c r="MT89" s="471">
        <f t="shared" si="522"/>
        <v>4.211230244166666</v>
      </c>
      <c r="MU89" s="471">
        <f t="shared" si="522"/>
        <v>4.211230244166666</v>
      </c>
      <c r="MV89" s="471">
        <f t="shared" si="522"/>
        <v>4.211230244166666</v>
      </c>
      <c r="MW89" s="471">
        <f t="shared" si="522"/>
        <v>4.211230244166666</v>
      </c>
      <c r="MX89" s="471">
        <f t="shared" si="522"/>
        <v>4.211230244166666</v>
      </c>
      <c r="MY89" s="471">
        <f t="shared" si="522"/>
        <v>4.211230244166666</v>
      </c>
      <c r="MZ89" s="471">
        <f t="shared" si="522"/>
        <v>4.211230244166666</v>
      </c>
      <c r="NA89" s="471">
        <f t="shared" si="522"/>
        <v>4.211230244166666</v>
      </c>
      <c r="NB89" s="471">
        <f t="shared" si="523"/>
        <v>4.211230244166666</v>
      </c>
      <c r="NC89" s="471">
        <f t="shared" si="523"/>
        <v>4.211230244166666</v>
      </c>
      <c r="ND89" s="471">
        <f t="shared" si="523"/>
        <v>4.211230244166666</v>
      </c>
      <c r="NE89" s="471">
        <f t="shared" si="523"/>
        <v>4.211230244166666</v>
      </c>
      <c r="NF89" s="471">
        <f t="shared" si="523"/>
        <v>4.211230244166666</v>
      </c>
      <c r="NG89" s="471">
        <f t="shared" si="523"/>
        <v>4.211230244166666</v>
      </c>
      <c r="NH89" s="471">
        <f t="shared" si="523"/>
        <v>4.211230244166666</v>
      </c>
      <c r="NI89" s="471">
        <f t="shared" si="523"/>
        <v>4.211230244166666</v>
      </c>
      <c r="NJ89" s="471">
        <f t="shared" si="523"/>
        <v>4.211230244166666</v>
      </c>
      <c r="NK89" s="471">
        <f t="shared" si="523"/>
        <v>4.211230244166666</v>
      </c>
      <c r="NL89" s="471">
        <f t="shared" si="523"/>
        <v>4.211230244166666</v>
      </c>
      <c r="NM89" s="471">
        <f t="shared" si="523"/>
        <v>4.211230244166666</v>
      </c>
      <c r="NN89" s="471">
        <f t="shared" si="523"/>
        <v>4.211230244166666</v>
      </c>
      <c r="NO89" s="471">
        <f t="shared" si="523"/>
        <v>4.211230244166666</v>
      </c>
      <c r="NP89" s="471">
        <f t="shared" si="523"/>
        <v>4.211230244166666</v>
      </c>
      <c r="NQ89" s="471">
        <f t="shared" si="523"/>
        <v>4.211230244166666</v>
      </c>
      <c r="NR89" s="471">
        <f t="shared" si="524"/>
        <v>4.211230244166666</v>
      </c>
      <c r="NS89" s="471">
        <f t="shared" si="524"/>
        <v>4.211230244166666</v>
      </c>
      <c r="NT89" s="471">
        <f t="shared" si="524"/>
        <v>4.211230244166666</v>
      </c>
      <c r="NU89" s="471">
        <f t="shared" si="524"/>
        <v>4.211230244166666</v>
      </c>
      <c r="NV89" s="471">
        <f t="shared" si="524"/>
        <v>4.211230244166666</v>
      </c>
      <c r="NW89" s="471">
        <f t="shared" si="524"/>
        <v>4.211230244166666</v>
      </c>
      <c r="NX89" s="471">
        <f t="shared" si="524"/>
        <v>4.211230244166666</v>
      </c>
      <c r="NY89" s="471">
        <f t="shared" si="524"/>
        <v>4.211230244166666</v>
      </c>
      <c r="NZ89" s="471">
        <f t="shared" si="524"/>
        <v>4.211230244166666</v>
      </c>
      <c r="OA89" s="471">
        <f t="shared" si="524"/>
        <v>4.211230244166666</v>
      </c>
      <c r="OB89" s="471">
        <f t="shared" si="524"/>
        <v>4.211230244166666</v>
      </c>
      <c r="OC89" s="471">
        <f t="shared" si="524"/>
        <v>4.211230244166666</v>
      </c>
      <c r="OD89" s="471">
        <f t="shared" si="524"/>
        <v>4.211230244166666</v>
      </c>
      <c r="OE89" s="471">
        <f t="shared" si="524"/>
        <v>4.211230244166666</v>
      </c>
      <c r="OF89" s="471">
        <f t="shared" si="524"/>
        <v>4.211230244166666</v>
      </c>
      <c r="OG89" s="471">
        <f t="shared" si="524"/>
        <v>4.211230244166666</v>
      </c>
      <c r="OH89" s="471">
        <f t="shared" si="525"/>
        <v>4.211230244166666</v>
      </c>
      <c r="OI89" s="471">
        <f t="shared" si="525"/>
        <v>4.211230244166666</v>
      </c>
      <c r="OJ89" s="471">
        <f t="shared" si="525"/>
        <v>4.211230244166666</v>
      </c>
      <c r="OK89" s="471">
        <f t="shared" si="525"/>
        <v>4.211230244166666</v>
      </c>
      <c r="OL89" s="471">
        <f t="shared" si="525"/>
        <v>4.211230244166666</v>
      </c>
      <c r="OM89" s="471">
        <f t="shared" si="525"/>
        <v>4.211230244166666</v>
      </c>
      <c r="ON89" s="471">
        <f t="shared" si="525"/>
        <v>4.211230244166666</v>
      </c>
      <c r="OO89" s="471">
        <f t="shared" si="525"/>
        <v>4.211230244166666</v>
      </c>
      <c r="OP89" s="471">
        <f t="shared" si="525"/>
        <v>4.211230244166666</v>
      </c>
      <c r="OQ89" s="471">
        <f t="shared" si="525"/>
        <v>4.211230244166666</v>
      </c>
      <c r="OR89" s="471">
        <f t="shared" si="525"/>
        <v>4.211230244166666</v>
      </c>
      <c r="OS89" s="471">
        <f t="shared" si="525"/>
        <v>4.211230244166666</v>
      </c>
      <c r="OT89" s="471">
        <f t="shared" si="525"/>
        <v>4.211230244166666</v>
      </c>
      <c r="OU89" s="471">
        <f t="shared" si="525"/>
        <v>4.211230244166666</v>
      </c>
      <c r="OV89" s="471">
        <f t="shared" si="525"/>
        <v>4.211230244166666</v>
      </c>
      <c r="OW89" s="471">
        <f t="shared" si="525"/>
        <v>4.211230244166666</v>
      </c>
      <c r="OX89" s="471">
        <f t="shared" si="526"/>
        <v>4.211230244166666</v>
      </c>
      <c r="OY89" s="471">
        <f t="shared" si="526"/>
        <v>4.211230244166666</v>
      </c>
      <c r="OZ89" s="471">
        <f t="shared" si="526"/>
        <v>4.211230244166666</v>
      </c>
      <c r="PA89" s="471">
        <f t="shared" si="526"/>
        <v>4.211230244166666</v>
      </c>
      <c r="PB89" s="471">
        <f t="shared" si="526"/>
        <v>4.211230244166666</v>
      </c>
      <c r="PC89" s="471">
        <f t="shared" si="526"/>
        <v>4.211230244166666</v>
      </c>
      <c r="PD89" s="471">
        <f t="shared" si="526"/>
        <v>4.211230244166666</v>
      </c>
      <c r="PE89" s="471">
        <f t="shared" si="526"/>
        <v>4.211230244166666</v>
      </c>
      <c r="PF89" s="471">
        <f t="shared" si="526"/>
        <v>4.211230244166666</v>
      </c>
      <c r="PG89" s="471">
        <f t="shared" si="526"/>
        <v>4.211230244166666</v>
      </c>
      <c r="PH89" s="471">
        <f t="shared" si="526"/>
        <v>4.211230244166666</v>
      </c>
      <c r="PI89" s="471">
        <f t="shared" si="526"/>
        <v>4.211230244166666</v>
      </c>
      <c r="PJ89" s="471">
        <f t="shared" si="526"/>
        <v>1.2226152321774191</v>
      </c>
      <c r="PK89" s="471">
        <f t="shared" si="526"/>
        <v>0</v>
      </c>
      <c r="PL89" s="471">
        <f t="shared" si="526"/>
        <v>0</v>
      </c>
      <c r="PM89" s="471">
        <f t="shared" si="526"/>
        <v>0</v>
      </c>
      <c r="PN89" s="471">
        <f t="shared" si="527"/>
        <v>0</v>
      </c>
      <c r="PO89" s="471">
        <f t="shared" si="527"/>
        <v>0</v>
      </c>
      <c r="PP89" s="471">
        <f t="shared" si="527"/>
        <v>0</v>
      </c>
      <c r="PQ89" s="471">
        <f t="shared" si="527"/>
        <v>0</v>
      </c>
      <c r="PR89" s="471">
        <f t="shared" si="527"/>
        <v>0</v>
      </c>
      <c r="PS89" s="471">
        <f t="shared" si="527"/>
        <v>0</v>
      </c>
      <c r="PT89" s="471">
        <f t="shared" si="527"/>
        <v>0</v>
      </c>
      <c r="PU89" s="471">
        <f t="shared" si="527"/>
        <v>0</v>
      </c>
      <c r="PV89" s="471">
        <f t="shared" si="527"/>
        <v>0</v>
      </c>
      <c r="PW89" s="471">
        <f t="shared" si="527"/>
        <v>0</v>
      </c>
      <c r="PX89" s="471">
        <f t="shared" si="527"/>
        <v>0</v>
      </c>
      <c r="PY89" s="471">
        <f t="shared" si="527"/>
        <v>0</v>
      </c>
      <c r="PZ89" s="471">
        <f t="shared" si="527"/>
        <v>0</v>
      </c>
      <c r="QA89" s="471">
        <f t="shared" si="527"/>
        <v>0</v>
      </c>
      <c r="QB89" s="471">
        <f t="shared" si="527"/>
        <v>0</v>
      </c>
      <c r="QC89" s="471">
        <f t="shared" si="527"/>
        <v>0</v>
      </c>
      <c r="QD89" s="471">
        <f t="shared" si="528"/>
        <v>0</v>
      </c>
      <c r="QE89" s="471">
        <f t="shared" si="528"/>
        <v>0</v>
      </c>
      <c r="QF89" s="471">
        <f t="shared" si="528"/>
        <v>0</v>
      </c>
      <c r="QG89" s="471">
        <f t="shared" si="528"/>
        <v>0</v>
      </c>
      <c r="QH89" s="471">
        <f t="shared" si="528"/>
        <v>0</v>
      </c>
      <c r="QI89" s="471">
        <f t="shared" si="528"/>
        <v>0</v>
      </c>
      <c r="QJ89" s="471">
        <f t="shared" si="528"/>
        <v>0</v>
      </c>
      <c r="QK89" s="471">
        <f t="shared" si="528"/>
        <v>0</v>
      </c>
      <c r="QL89" s="471">
        <f t="shared" si="528"/>
        <v>0</v>
      </c>
      <c r="QM89" s="471">
        <f t="shared" si="528"/>
        <v>0</v>
      </c>
      <c r="QN89" s="471">
        <f t="shared" si="528"/>
        <v>0</v>
      </c>
      <c r="QO89" s="471">
        <f t="shared" si="528"/>
        <v>0</v>
      </c>
      <c r="QP89" s="471">
        <f t="shared" si="528"/>
        <v>0</v>
      </c>
      <c r="QQ89" s="471">
        <f t="shared" si="528"/>
        <v>0</v>
      </c>
      <c r="QR89" s="471">
        <f t="shared" si="528"/>
        <v>0</v>
      </c>
      <c r="QS89" s="471">
        <f t="shared" si="528"/>
        <v>0</v>
      </c>
      <c r="QT89" s="471">
        <f t="shared" si="529"/>
        <v>0</v>
      </c>
      <c r="QU89" s="471">
        <f t="shared" si="529"/>
        <v>0</v>
      </c>
      <c r="QV89" s="471">
        <f t="shared" si="529"/>
        <v>0</v>
      </c>
      <c r="QW89" s="471">
        <f t="shared" si="529"/>
        <v>0</v>
      </c>
      <c r="QX89" s="471">
        <f t="shared" si="529"/>
        <v>0</v>
      </c>
      <c r="QY89" s="471">
        <f t="shared" si="529"/>
        <v>0</v>
      </c>
      <c r="QZ89" s="471">
        <f t="shared" si="529"/>
        <v>0</v>
      </c>
      <c r="RA89" s="471">
        <f t="shared" si="529"/>
        <v>0</v>
      </c>
      <c r="RB89" s="471">
        <f t="shared" si="529"/>
        <v>0</v>
      </c>
      <c r="RC89" s="471">
        <f t="shared" si="529"/>
        <v>0</v>
      </c>
      <c r="RD89" s="471">
        <f t="shared" si="529"/>
        <v>0</v>
      </c>
      <c r="RE89" s="471">
        <f t="shared" si="529"/>
        <v>0</v>
      </c>
      <c r="RF89" s="471">
        <f t="shared" si="529"/>
        <v>0</v>
      </c>
      <c r="RG89" s="471">
        <f t="shared" si="529"/>
        <v>0</v>
      </c>
      <c r="RH89" s="471">
        <f t="shared" si="529"/>
        <v>0</v>
      </c>
      <c r="RI89" s="471">
        <f t="shared" si="529"/>
        <v>0</v>
      </c>
      <c r="RJ89" s="471">
        <f t="shared" si="530"/>
        <v>0</v>
      </c>
      <c r="RK89" s="471">
        <f t="shared" si="530"/>
        <v>0</v>
      </c>
      <c r="RL89" s="471">
        <f t="shared" si="530"/>
        <v>0</v>
      </c>
      <c r="RM89" s="471">
        <f t="shared" si="530"/>
        <v>0</v>
      </c>
      <c r="RN89" s="471">
        <f t="shared" si="530"/>
        <v>0</v>
      </c>
      <c r="RO89" s="471">
        <f t="shared" si="530"/>
        <v>0</v>
      </c>
      <c r="RP89" s="471">
        <f t="shared" si="530"/>
        <v>0</v>
      </c>
      <c r="RQ89" s="471">
        <f t="shared" si="530"/>
        <v>0</v>
      </c>
      <c r="RR89" s="471">
        <f t="shared" si="530"/>
        <v>0</v>
      </c>
      <c r="RS89" s="471">
        <f t="shared" si="530"/>
        <v>0</v>
      </c>
      <c r="RT89" s="471">
        <f t="shared" si="530"/>
        <v>0</v>
      </c>
      <c r="RU89" s="471">
        <f t="shared" si="530"/>
        <v>0</v>
      </c>
      <c r="RV89" s="471">
        <f t="shared" si="530"/>
        <v>0</v>
      </c>
      <c r="RW89" s="471">
        <f t="shared" si="530"/>
        <v>0</v>
      </c>
      <c r="RX89" s="471">
        <f t="shared" si="530"/>
        <v>0</v>
      </c>
      <c r="RY89" s="471">
        <f t="shared" si="530"/>
        <v>0</v>
      </c>
      <c r="RZ89" s="471">
        <f t="shared" si="531"/>
        <v>0</v>
      </c>
      <c r="SA89" s="471">
        <f t="shared" si="531"/>
        <v>0</v>
      </c>
      <c r="SB89" s="471">
        <f t="shared" si="531"/>
        <v>0</v>
      </c>
      <c r="SC89" s="471">
        <f t="shared" si="531"/>
        <v>0</v>
      </c>
      <c r="SD89" s="471">
        <f t="shared" si="531"/>
        <v>0</v>
      </c>
      <c r="SE89" s="471">
        <f t="shared" si="531"/>
        <v>0</v>
      </c>
      <c r="SF89" s="471">
        <f t="shared" si="531"/>
        <v>0</v>
      </c>
      <c r="SG89" s="471">
        <f t="shared" si="531"/>
        <v>0</v>
      </c>
      <c r="SH89" s="471">
        <f t="shared" si="531"/>
        <v>0</v>
      </c>
      <c r="SI89" s="471">
        <f t="shared" si="531"/>
        <v>0</v>
      </c>
      <c r="SJ89" s="471">
        <f t="shared" si="531"/>
        <v>0</v>
      </c>
      <c r="SK89" s="471">
        <f t="shared" si="531"/>
        <v>0</v>
      </c>
      <c r="SL89" s="471">
        <f t="shared" si="531"/>
        <v>0</v>
      </c>
      <c r="SM89" s="471">
        <f t="shared" si="531"/>
        <v>0</v>
      </c>
      <c r="SN89" s="471">
        <f t="shared" si="531"/>
        <v>0</v>
      </c>
      <c r="SO89" s="471">
        <f t="shared" si="531"/>
        <v>0</v>
      </c>
      <c r="SP89" s="471">
        <f t="shared" si="532"/>
        <v>0</v>
      </c>
      <c r="SQ89" s="471">
        <f t="shared" si="532"/>
        <v>0</v>
      </c>
      <c r="SR89" s="471">
        <f t="shared" si="532"/>
        <v>0</v>
      </c>
      <c r="SS89" s="471">
        <f t="shared" si="532"/>
        <v>0</v>
      </c>
      <c r="ST89" s="471">
        <f t="shared" si="532"/>
        <v>0</v>
      </c>
      <c r="SU89" s="471">
        <f t="shared" si="532"/>
        <v>0</v>
      </c>
      <c r="SV89" s="471">
        <f t="shared" si="532"/>
        <v>0</v>
      </c>
      <c r="SW89" s="471">
        <f t="shared" si="532"/>
        <v>0</v>
      </c>
      <c r="SX89" s="471">
        <f t="shared" si="532"/>
        <v>0</v>
      </c>
      <c r="SY89" s="471">
        <f t="shared" si="532"/>
        <v>0</v>
      </c>
      <c r="SZ89" s="471">
        <f t="shared" si="532"/>
        <v>0</v>
      </c>
      <c r="TA89" s="471">
        <f t="shared" si="532"/>
        <v>0</v>
      </c>
      <c r="TB89" s="471">
        <f t="shared" si="532"/>
        <v>0</v>
      </c>
      <c r="TC89" s="471">
        <f t="shared" si="532"/>
        <v>0</v>
      </c>
      <c r="TD89" s="471">
        <f t="shared" si="532"/>
        <v>0</v>
      </c>
      <c r="TE89" s="471">
        <f t="shared" si="532"/>
        <v>0</v>
      </c>
      <c r="TF89" s="471">
        <f t="shared" si="533"/>
        <v>0</v>
      </c>
      <c r="TG89" s="471">
        <f t="shared" si="533"/>
        <v>0</v>
      </c>
      <c r="TH89" s="471">
        <f t="shared" si="533"/>
        <v>0</v>
      </c>
      <c r="TI89" s="471">
        <f t="shared" si="533"/>
        <v>0</v>
      </c>
      <c r="TJ89" s="471">
        <f t="shared" si="533"/>
        <v>0</v>
      </c>
      <c r="TK89" s="471">
        <f t="shared" si="533"/>
        <v>0</v>
      </c>
      <c r="TL89" s="471">
        <f t="shared" si="533"/>
        <v>0</v>
      </c>
      <c r="TM89" s="471">
        <f t="shared" si="533"/>
        <v>0</v>
      </c>
      <c r="TN89" s="471">
        <f t="shared" si="533"/>
        <v>0</v>
      </c>
      <c r="TO89" s="471">
        <f t="shared" si="533"/>
        <v>0</v>
      </c>
      <c r="TP89" s="471">
        <f t="shared" si="533"/>
        <v>0</v>
      </c>
      <c r="TQ89" s="471">
        <f t="shared" si="533"/>
        <v>0</v>
      </c>
      <c r="TR89" s="471">
        <f t="shared" si="533"/>
        <v>0</v>
      </c>
      <c r="TS89" s="471">
        <f t="shared" si="533"/>
        <v>0</v>
      </c>
      <c r="TT89" s="471">
        <f t="shared" si="533"/>
        <v>0</v>
      </c>
      <c r="TU89" s="471">
        <f t="shared" si="533"/>
        <v>0</v>
      </c>
      <c r="TV89" s="471">
        <f t="shared" si="534"/>
        <v>0</v>
      </c>
      <c r="TW89" s="471">
        <f t="shared" si="534"/>
        <v>0</v>
      </c>
      <c r="TX89" s="471">
        <f t="shared" si="534"/>
        <v>0</v>
      </c>
      <c r="TY89" s="471">
        <f t="shared" si="534"/>
        <v>0</v>
      </c>
      <c r="TZ89" s="471">
        <f t="shared" si="534"/>
        <v>0</v>
      </c>
      <c r="UA89" s="471">
        <f t="shared" si="534"/>
        <v>0</v>
      </c>
      <c r="UB89" s="471">
        <f t="shared" si="534"/>
        <v>0</v>
      </c>
      <c r="UC89" s="471">
        <f t="shared" si="534"/>
        <v>0</v>
      </c>
      <c r="UD89" s="471">
        <f t="shared" si="534"/>
        <v>0</v>
      </c>
      <c r="UE89" s="471">
        <f t="shared" si="534"/>
        <v>0</v>
      </c>
      <c r="UF89" s="471">
        <f t="shared" si="534"/>
        <v>0</v>
      </c>
      <c r="UG89" s="471">
        <f t="shared" si="534"/>
        <v>0</v>
      </c>
      <c r="UH89" s="471">
        <f t="shared" si="534"/>
        <v>0</v>
      </c>
      <c r="UI89" s="471">
        <f t="shared" si="534"/>
        <v>0</v>
      </c>
      <c r="UJ89" s="471">
        <f t="shared" si="534"/>
        <v>0</v>
      </c>
      <c r="UK89" s="471">
        <f t="shared" si="534"/>
        <v>0</v>
      </c>
      <c r="UL89" s="471">
        <f t="shared" si="535"/>
        <v>0</v>
      </c>
      <c r="UM89" s="471">
        <f t="shared" si="535"/>
        <v>0</v>
      </c>
      <c r="UN89" s="471">
        <f t="shared" si="535"/>
        <v>0</v>
      </c>
      <c r="UO89" s="471">
        <f t="shared" si="535"/>
        <v>0</v>
      </c>
      <c r="UP89" s="471">
        <f t="shared" si="535"/>
        <v>0</v>
      </c>
      <c r="UQ89" s="471">
        <f t="shared" si="535"/>
        <v>0</v>
      </c>
      <c r="UR89" s="471">
        <f t="shared" si="535"/>
        <v>0</v>
      </c>
      <c r="US89" s="471">
        <f t="shared" si="535"/>
        <v>0</v>
      </c>
      <c r="UT89" s="471">
        <f t="shared" si="535"/>
        <v>0</v>
      </c>
      <c r="UU89" s="471">
        <f t="shared" si="535"/>
        <v>0</v>
      </c>
      <c r="UV89" s="471">
        <f t="shared" si="535"/>
        <v>0</v>
      </c>
      <c r="UW89" s="471">
        <f t="shared" si="535"/>
        <v>0</v>
      </c>
      <c r="UX89" s="471">
        <f t="shared" si="535"/>
        <v>0</v>
      </c>
      <c r="UY89" s="471">
        <f t="shared" si="535"/>
        <v>0</v>
      </c>
      <c r="UZ89" s="471">
        <f t="shared" si="535"/>
        <v>0</v>
      </c>
      <c r="VA89" s="471">
        <f t="shared" si="535"/>
        <v>0</v>
      </c>
      <c r="VB89" s="471">
        <f t="shared" si="536"/>
        <v>0</v>
      </c>
      <c r="VC89" s="471">
        <f t="shared" si="536"/>
        <v>0</v>
      </c>
      <c r="VD89" s="471">
        <f t="shared" si="536"/>
        <v>0</v>
      </c>
      <c r="VE89" s="471">
        <f t="shared" si="536"/>
        <v>0</v>
      </c>
      <c r="VF89" s="471">
        <f t="shared" si="536"/>
        <v>0</v>
      </c>
      <c r="VG89" s="471">
        <f t="shared" si="536"/>
        <v>0</v>
      </c>
      <c r="VH89" s="471">
        <f t="shared" si="536"/>
        <v>0</v>
      </c>
      <c r="VI89" s="471">
        <f t="shared" si="536"/>
        <v>0</v>
      </c>
      <c r="VJ89" s="471">
        <f t="shared" si="536"/>
        <v>0</v>
      </c>
      <c r="VK89" s="471">
        <f t="shared" si="536"/>
        <v>0</v>
      </c>
      <c r="VL89" s="471">
        <f t="shared" si="536"/>
        <v>0</v>
      </c>
      <c r="VM89" s="471">
        <f t="shared" si="536"/>
        <v>0</v>
      </c>
      <c r="VN89" s="471">
        <f t="shared" si="536"/>
        <v>0</v>
      </c>
      <c r="VO89" s="471">
        <f t="shared" si="536"/>
        <v>0</v>
      </c>
      <c r="VP89" s="471">
        <f t="shared" si="536"/>
        <v>0</v>
      </c>
      <c r="VQ89" s="471">
        <f t="shared" si="536"/>
        <v>0</v>
      </c>
      <c r="VR89" s="471">
        <f t="shared" si="537"/>
        <v>0</v>
      </c>
      <c r="VS89" s="471">
        <f t="shared" si="545"/>
        <v>0</v>
      </c>
      <c r="VT89" s="471">
        <f t="shared" si="545"/>
        <v>0</v>
      </c>
      <c r="VU89" s="471">
        <f t="shared" si="545"/>
        <v>0</v>
      </c>
      <c r="VV89" s="471">
        <f t="shared" si="545"/>
        <v>0</v>
      </c>
      <c r="VW89" s="471">
        <f t="shared" si="545"/>
        <v>0</v>
      </c>
      <c r="VX89" s="471">
        <f t="shared" si="545"/>
        <v>0</v>
      </c>
      <c r="VY89" s="471">
        <f t="shared" si="545"/>
        <v>0</v>
      </c>
      <c r="VZ89" s="471">
        <f t="shared" si="545"/>
        <v>0</v>
      </c>
      <c r="WA89" s="471">
        <f t="shared" si="545"/>
        <v>0</v>
      </c>
      <c r="WB89" s="471">
        <f t="shared" si="545"/>
        <v>0</v>
      </c>
      <c r="WC89" s="471">
        <f t="shared" si="545"/>
        <v>0</v>
      </c>
      <c r="WD89" s="471">
        <f t="shared" si="545"/>
        <v>0</v>
      </c>
    </row>
    <row r="91" spans="1:604" x14ac:dyDescent="0.35">
      <c r="WE91" s="96"/>
      <c r="WF91" s="96"/>
    </row>
    <row r="92" spans="1:604" x14ac:dyDescent="0.35">
      <c r="WE92" s="96"/>
      <c r="WF92" s="96"/>
    </row>
    <row r="93" spans="1:604" x14ac:dyDescent="0.35">
      <c r="WE93" s="96"/>
      <c r="WF93" s="96"/>
    </row>
    <row r="94" spans="1:604" x14ac:dyDescent="0.35">
      <c r="WE94" s="96"/>
      <c r="WF94" s="96"/>
    </row>
    <row r="95" spans="1:604" x14ac:dyDescent="0.35">
      <c r="WE95" s="96"/>
      <c r="WF95" s="96"/>
    </row>
    <row r="96" spans="1:604" x14ac:dyDescent="0.35">
      <c r="WE96" s="96"/>
      <c r="WF96" s="96"/>
    </row>
    <row r="97" spans="603:604" x14ac:dyDescent="0.35">
      <c r="WE97" s="96"/>
      <c r="WF97" s="96"/>
    </row>
    <row r="98" spans="603:604" x14ac:dyDescent="0.35">
      <c r="WE98" s="96"/>
      <c r="WF98" s="96"/>
    </row>
    <row r="99" spans="603:604" x14ac:dyDescent="0.35">
      <c r="WE99" s="96"/>
      <c r="WF99" s="96"/>
    </row>
    <row r="100" spans="603:604" x14ac:dyDescent="0.35">
      <c r="WE100" s="96"/>
      <c r="WF100" s="96"/>
    </row>
    <row r="101" spans="603:604" x14ac:dyDescent="0.35">
      <c r="WE101" s="96"/>
      <c r="WF101" s="96"/>
    </row>
    <row r="102" spans="603:604" x14ac:dyDescent="0.35">
      <c r="WE102" s="96"/>
      <c r="WF102" s="96"/>
    </row>
    <row r="103" spans="603:604" x14ac:dyDescent="0.35">
      <c r="WE103" s="96"/>
      <c r="WF103" s="96"/>
    </row>
    <row r="104" spans="603:604" x14ac:dyDescent="0.35">
      <c r="WE104" s="96"/>
      <c r="WF104" s="96"/>
    </row>
    <row r="105" spans="603:604" x14ac:dyDescent="0.35">
      <c r="WE105" s="96"/>
      <c r="WF105" s="96"/>
    </row>
    <row r="106" spans="603:604" x14ac:dyDescent="0.35">
      <c r="WE106" s="96"/>
      <c r="WF106" s="96"/>
    </row>
    <row r="107" spans="603:604" x14ac:dyDescent="0.35">
      <c r="WE107" s="96"/>
      <c r="WF107" s="96"/>
    </row>
    <row r="108" spans="603:604" x14ac:dyDescent="0.35">
      <c r="WE108" s="96"/>
      <c r="WF108" s="96"/>
    </row>
    <row r="109" spans="603:604" x14ac:dyDescent="0.35">
      <c r="WE109" s="96"/>
      <c r="WF109" s="96"/>
    </row>
    <row r="110" spans="603:604" x14ac:dyDescent="0.35">
      <c r="WE110" s="96"/>
      <c r="WF110" s="96"/>
    </row>
    <row r="111" spans="603:604" x14ac:dyDescent="0.35">
      <c r="WE111" s="96"/>
      <c r="WF111" s="96"/>
    </row>
    <row r="112" spans="603:604" x14ac:dyDescent="0.35">
      <c r="WE112" s="96"/>
      <c r="WF112" s="96"/>
    </row>
    <row r="113" spans="603:604" x14ac:dyDescent="0.35">
      <c r="WE113" s="96"/>
      <c r="WF113" s="96"/>
    </row>
    <row r="114" spans="603:604" x14ac:dyDescent="0.35">
      <c r="WE114" s="96"/>
      <c r="WF114" s="96"/>
    </row>
    <row r="115" spans="603:604" x14ac:dyDescent="0.35">
      <c r="WE115" s="96"/>
      <c r="WF115" s="96"/>
    </row>
    <row r="116" spans="603:604" x14ac:dyDescent="0.35">
      <c r="WE116" s="96"/>
      <c r="WF116" s="96"/>
    </row>
    <row r="117" spans="603:604" x14ac:dyDescent="0.35">
      <c r="WE117" s="96"/>
      <c r="WF117" s="96"/>
    </row>
    <row r="118" spans="603:604" x14ac:dyDescent="0.35">
      <c r="WE118" s="96"/>
      <c r="WF118" s="96"/>
    </row>
    <row r="119" spans="603:604" x14ac:dyDescent="0.35">
      <c r="WE119" s="96"/>
      <c r="WF119" s="96"/>
    </row>
    <row r="120" spans="603:604" x14ac:dyDescent="0.35">
      <c r="WE120" s="96"/>
      <c r="WF120" s="96"/>
    </row>
    <row r="121" spans="603:604" x14ac:dyDescent="0.35">
      <c r="WE121" s="96"/>
      <c r="WF121" s="96"/>
    </row>
    <row r="122" spans="603:604" x14ac:dyDescent="0.35">
      <c r="WE122" s="96"/>
      <c r="WF122" s="96"/>
    </row>
  </sheetData>
  <hyperlinks>
    <hyperlink ref="S1" location="Appendix!A1" display="Appendix" xr:uid="{82AA6F8F-58B0-4263-A4C2-7D191FDEC316}"/>
  </hyperlinks>
  <pageMargins left="0.511811024" right="0.511811024" top="0.78740157499999996" bottom="0.78740157499999996" header="0.31496062000000002" footer="0.31496062000000002"/>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5159F-626A-45C7-A14D-2ED6ED1A6E34}">
  <sheetPr codeName="Planilha12">
    <tabColor rgb="FFEDECE3"/>
  </sheetPr>
  <dimension ref="A1:WF122"/>
  <sheetViews>
    <sheetView showGridLines="0" topLeftCell="S1" zoomScaleNormal="100" workbookViewId="0"/>
  </sheetViews>
  <sheetFormatPr defaultRowHeight="14.5" outlineLevelCol="1" x14ac:dyDescent="0.35"/>
  <cols>
    <col min="1" max="1" width="5.54296875" hidden="1" customWidth="1" outlineLevel="1"/>
    <col min="2" max="2" width="8.81640625" hidden="1" customWidth="1" outlineLevel="1"/>
    <col min="3" max="3" width="16.453125" hidden="1" customWidth="1" outlineLevel="1"/>
    <col min="4" max="4" width="8.81640625" hidden="1" customWidth="1" outlineLevel="1"/>
    <col min="5" max="11" width="11.54296875" hidden="1" customWidth="1" outlineLevel="1"/>
    <col min="12" max="16" width="17.81640625" hidden="1" customWidth="1" outlineLevel="1"/>
    <col min="17" max="17" width="9.54296875" hidden="1" customWidth="1" outlineLevel="1"/>
    <col min="18" max="18" width="10" hidden="1" customWidth="1" outlineLevel="1"/>
    <col min="19" max="19" width="9.1796875" customWidth="1" collapsed="1"/>
    <col min="20" max="20" width="30.81640625" customWidth="1"/>
    <col min="21" max="54" width="9.81640625" customWidth="1"/>
    <col min="56" max="56" width="24.1796875" customWidth="1"/>
    <col min="57" max="192" width="9.81640625" customWidth="1"/>
    <col min="194" max="194" width="24" customWidth="1"/>
    <col min="195" max="602" width="9.81640625" customWidth="1"/>
  </cols>
  <sheetData>
    <row r="1" spans="19:604" x14ac:dyDescent="0.35">
      <c r="S1" s="62" t="s">
        <v>999</v>
      </c>
    </row>
    <row r="2" spans="19:604" ht="13.75" customHeight="1" x14ac:dyDescent="0.35">
      <c r="T2" s="59" t="s">
        <v>973</v>
      </c>
      <c r="U2" s="68">
        <v>45838</v>
      </c>
    </row>
    <row r="3" spans="19:604" ht="13.75" customHeight="1" x14ac:dyDescent="0.35">
      <c r="T3" s="31"/>
    </row>
    <row r="4" spans="19:604" x14ac:dyDescent="0.35">
      <c r="T4" s="21" t="s">
        <v>1101</v>
      </c>
      <c r="U4" s="97" t="str">
        <f>U26</f>
        <v>2025-26</v>
      </c>
      <c r="V4" s="97" t="str">
        <f t="shared" ref="V4:BB4" si="0">V26</f>
        <v>2025-26</v>
      </c>
      <c r="W4" s="97" t="str">
        <f t="shared" si="0"/>
        <v>2026-27</v>
      </c>
      <c r="X4" s="97" t="str">
        <f t="shared" si="0"/>
        <v>2027-28</v>
      </c>
      <c r="Y4" s="97" t="str">
        <f t="shared" si="0"/>
        <v>2028-29</v>
      </c>
      <c r="Z4" s="97" t="str">
        <f t="shared" si="0"/>
        <v>2029-30</v>
      </c>
      <c r="AA4" s="97" t="str">
        <f t="shared" si="0"/>
        <v>2030-31</v>
      </c>
      <c r="AB4" s="97" t="str">
        <f t="shared" si="0"/>
        <v>2031-32</v>
      </c>
      <c r="AC4" s="97" t="str">
        <f t="shared" si="0"/>
        <v>2032-33</v>
      </c>
      <c r="AD4" s="97" t="str">
        <f t="shared" si="0"/>
        <v>2033-34</v>
      </c>
      <c r="AE4" s="97" t="str">
        <f t="shared" si="0"/>
        <v>2034-35</v>
      </c>
      <c r="AF4" s="97" t="str">
        <f t="shared" si="0"/>
        <v>2035-36</v>
      </c>
      <c r="AG4" s="97" t="str">
        <f t="shared" si="0"/>
        <v>2036-37</v>
      </c>
      <c r="AH4" s="97" t="str">
        <f t="shared" si="0"/>
        <v>2037-38</v>
      </c>
      <c r="AI4" s="97" t="str">
        <f t="shared" si="0"/>
        <v>2038-39</v>
      </c>
      <c r="AJ4" s="97" t="str">
        <f t="shared" si="0"/>
        <v>2039-40</v>
      </c>
      <c r="AK4" s="97" t="str">
        <f t="shared" si="0"/>
        <v>2040-41</v>
      </c>
      <c r="AL4" s="97" t="str">
        <f t="shared" si="0"/>
        <v>2041-42</v>
      </c>
      <c r="AM4" s="97" t="str">
        <f t="shared" si="0"/>
        <v>2042-43</v>
      </c>
      <c r="AN4" s="97" t="str">
        <f t="shared" si="0"/>
        <v>2043-44</v>
      </c>
      <c r="AO4" s="97" t="str">
        <f t="shared" si="0"/>
        <v>2044-45</v>
      </c>
      <c r="AP4" s="97" t="str">
        <f t="shared" si="0"/>
        <v>2045-46</v>
      </c>
      <c r="AQ4" s="97" t="str">
        <f t="shared" si="0"/>
        <v>2046-47</v>
      </c>
      <c r="AR4" s="97" t="str">
        <f t="shared" si="0"/>
        <v>2047-48</v>
      </c>
      <c r="AS4" s="97" t="str">
        <f t="shared" si="0"/>
        <v>2048-49</v>
      </c>
      <c r="AT4" s="97" t="str">
        <f t="shared" si="0"/>
        <v>2049-50</v>
      </c>
      <c r="AU4" s="97" t="str">
        <f t="shared" si="0"/>
        <v>2050-51</v>
      </c>
      <c r="AV4" s="97" t="str">
        <f t="shared" si="0"/>
        <v>2051-52</v>
      </c>
      <c r="AW4" s="97" t="str">
        <f t="shared" si="0"/>
        <v>2052-53</v>
      </c>
      <c r="AX4" s="97" t="str">
        <f t="shared" si="0"/>
        <v>2053-54</v>
      </c>
      <c r="AY4" s="97" t="str">
        <f t="shared" si="0"/>
        <v>2054-55</v>
      </c>
      <c r="AZ4" s="97" t="str">
        <f t="shared" si="0"/>
        <v>2055-56</v>
      </c>
      <c r="BA4" s="97" t="str">
        <f t="shared" si="0"/>
        <v>2056-57</v>
      </c>
      <c r="BB4" s="97" t="str">
        <f t="shared" si="0"/>
        <v>2057-58</v>
      </c>
      <c r="BC4" s="19"/>
      <c r="BD4" s="21" t="s">
        <v>940</v>
      </c>
      <c r="BE4" s="25" t="str">
        <f>BE$29</f>
        <v>3Q24</v>
      </c>
      <c r="BF4" s="25" t="str">
        <f t="shared" ref="BF4:DQ4" si="1">BF$29</f>
        <v>4Q24</v>
      </c>
      <c r="BG4" s="25" t="str">
        <f t="shared" si="1"/>
        <v>1Q25</v>
      </c>
      <c r="BH4" s="25" t="str">
        <f t="shared" si="1"/>
        <v>2Q25</v>
      </c>
      <c r="BI4" s="25" t="str">
        <f t="shared" si="1"/>
        <v>3Q25</v>
      </c>
      <c r="BJ4" s="25" t="str">
        <f t="shared" si="1"/>
        <v>4Q25</v>
      </c>
      <c r="BK4" s="25" t="str">
        <f t="shared" si="1"/>
        <v>1Q26</v>
      </c>
      <c r="BL4" s="25" t="str">
        <f t="shared" si="1"/>
        <v>2Q26</v>
      </c>
      <c r="BM4" s="25" t="str">
        <f t="shared" si="1"/>
        <v>3Q26</v>
      </c>
      <c r="BN4" s="25" t="str">
        <f t="shared" si="1"/>
        <v>4Q26</v>
      </c>
      <c r="BO4" s="25" t="str">
        <f t="shared" si="1"/>
        <v>1Q27</v>
      </c>
      <c r="BP4" s="25" t="str">
        <f t="shared" si="1"/>
        <v>2Q27</v>
      </c>
      <c r="BQ4" s="25" t="str">
        <f t="shared" si="1"/>
        <v>3Q27</v>
      </c>
      <c r="BR4" s="25" t="str">
        <f t="shared" si="1"/>
        <v>4Q27</v>
      </c>
      <c r="BS4" s="25" t="str">
        <f t="shared" si="1"/>
        <v>1Q28</v>
      </c>
      <c r="BT4" s="25" t="str">
        <f t="shared" si="1"/>
        <v>2Q28</v>
      </c>
      <c r="BU4" s="25" t="str">
        <f t="shared" si="1"/>
        <v>3Q28</v>
      </c>
      <c r="BV4" s="25" t="str">
        <f t="shared" si="1"/>
        <v>4Q28</v>
      </c>
      <c r="BW4" s="25" t="str">
        <f t="shared" si="1"/>
        <v>1Q29</v>
      </c>
      <c r="BX4" s="25" t="str">
        <f t="shared" si="1"/>
        <v>2Q29</v>
      </c>
      <c r="BY4" s="25" t="str">
        <f t="shared" si="1"/>
        <v>3Q29</v>
      </c>
      <c r="BZ4" s="25" t="str">
        <f t="shared" si="1"/>
        <v>4Q29</v>
      </c>
      <c r="CA4" s="25" t="str">
        <f t="shared" si="1"/>
        <v>1Q30</v>
      </c>
      <c r="CB4" s="25" t="str">
        <f t="shared" si="1"/>
        <v>2Q30</v>
      </c>
      <c r="CC4" s="25" t="str">
        <f t="shared" si="1"/>
        <v>3Q30</v>
      </c>
      <c r="CD4" s="25" t="str">
        <f t="shared" si="1"/>
        <v>4Q30</v>
      </c>
      <c r="CE4" s="25" t="str">
        <f t="shared" si="1"/>
        <v>1Q31</v>
      </c>
      <c r="CF4" s="25" t="str">
        <f t="shared" si="1"/>
        <v>2Q31</v>
      </c>
      <c r="CG4" s="25" t="str">
        <f t="shared" si="1"/>
        <v>3Q31</v>
      </c>
      <c r="CH4" s="25" t="str">
        <f t="shared" si="1"/>
        <v>4Q31</v>
      </c>
      <c r="CI4" s="25" t="str">
        <f t="shared" si="1"/>
        <v>1Q32</v>
      </c>
      <c r="CJ4" s="25" t="str">
        <f t="shared" si="1"/>
        <v>2Q32</v>
      </c>
      <c r="CK4" s="25" t="str">
        <f t="shared" si="1"/>
        <v>3Q32</v>
      </c>
      <c r="CL4" s="25" t="str">
        <f t="shared" si="1"/>
        <v>4Q32</v>
      </c>
      <c r="CM4" s="25" t="str">
        <f t="shared" si="1"/>
        <v>1Q33</v>
      </c>
      <c r="CN4" s="25" t="str">
        <f t="shared" si="1"/>
        <v>2Q33</v>
      </c>
      <c r="CO4" s="25" t="str">
        <f t="shared" si="1"/>
        <v>3Q33</v>
      </c>
      <c r="CP4" s="25" t="str">
        <f t="shared" si="1"/>
        <v>4Q33</v>
      </c>
      <c r="CQ4" s="25" t="str">
        <f t="shared" si="1"/>
        <v>1Q34</v>
      </c>
      <c r="CR4" s="25" t="str">
        <f t="shared" si="1"/>
        <v>2Q34</v>
      </c>
      <c r="CS4" s="25" t="str">
        <f t="shared" si="1"/>
        <v>3Q34</v>
      </c>
      <c r="CT4" s="25" t="str">
        <f t="shared" si="1"/>
        <v>4Q34</v>
      </c>
      <c r="CU4" s="25" t="str">
        <f t="shared" si="1"/>
        <v>1Q35</v>
      </c>
      <c r="CV4" s="25" t="str">
        <f t="shared" si="1"/>
        <v>2Q35</v>
      </c>
      <c r="CW4" s="25" t="str">
        <f t="shared" si="1"/>
        <v>3Q35</v>
      </c>
      <c r="CX4" s="25" t="str">
        <f t="shared" si="1"/>
        <v>4Q35</v>
      </c>
      <c r="CY4" s="25" t="str">
        <f t="shared" si="1"/>
        <v>1Q36</v>
      </c>
      <c r="CZ4" s="25" t="str">
        <f t="shared" si="1"/>
        <v>2Q36</v>
      </c>
      <c r="DA4" s="25" t="str">
        <f t="shared" si="1"/>
        <v>3Q36</v>
      </c>
      <c r="DB4" s="25" t="str">
        <f t="shared" si="1"/>
        <v>4Q36</v>
      </c>
      <c r="DC4" s="25" t="str">
        <f t="shared" si="1"/>
        <v>1Q37</v>
      </c>
      <c r="DD4" s="25" t="str">
        <f t="shared" si="1"/>
        <v>2Q37</v>
      </c>
      <c r="DE4" s="25" t="str">
        <f t="shared" si="1"/>
        <v>3Q37</v>
      </c>
      <c r="DF4" s="25" t="str">
        <f t="shared" si="1"/>
        <v>4Q37</v>
      </c>
      <c r="DG4" s="25" t="str">
        <f t="shared" si="1"/>
        <v>1Q38</v>
      </c>
      <c r="DH4" s="25" t="str">
        <f t="shared" si="1"/>
        <v>2Q38</v>
      </c>
      <c r="DI4" s="25" t="str">
        <f t="shared" si="1"/>
        <v>3Q38</v>
      </c>
      <c r="DJ4" s="25" t="str">
        <f t="shared" si="1"/>
        <v>4Q38</v>
      </c>
      <c r="DK4" s="25" t="str">
        <f t="shared" si="1"/>
        <v>1Q39</v>
      </c>
      <c r="DL4" s="25" t="str">
        <f t="shared" si="1"/>
        <v>2Q39</v>
      </c>
      <c r="DM4" s="25" t="str">
        <f t="shared" si="1"/>
        <v>3Q39</v>
      </c>
      <c r="DN4" s="25" t="str">
        <f t="shared" si="1"/>
        <v>4Q39</v>
      </c>
      <c r="DO4" s="25" t="str">
        <f t="shared" si="1"/>
        <v>1Q40</v>
      </c>
      <c r="DP4" s="25" t="str">
        <f t="shared" si="1"/>
        <v>2Q40</v>
      </c>
      <c r="DQ4" s="25" t="str">
        <f t="shared" si="1"/>
        <v>3Q40</v>
      </c>
      <c r="DR4" s="25" t="str">
        <f t="shared" ref="DR4:GC4" si="2">DR$29</f>
        <v>4Q40</v>
      </c>
      <c r="DS4" s="25" t="str">
        <f t="shared" si="2"/>
        <v>1Q41</v>
      </c>
      <c r="DT4" s="25" t="str">
        <f t="shared" si="2"/>
        <v>2Q41</v>
      </c>
      <c r="DU4" s="25" t="str">
        <f t="shared" si="2"/>
        <v>3Q41</v>
      </c>
      <c r="DV4" s="25" t="str">
        <f t="shared" si="2"/>
        <v>4Q41</v>
      </c>
      <c r="DW4" s="25" t="str">
        <f t="shared" si="2"/>
        <v>1Q42</v>
      </c>
      <c r="DX4" s="25" t="str">
        <f t="shared" si="2"/>
        <v>2Q42</v>
      </c>
      <c r="DY4" s="25" t="str">
        <f t="shared" si="2"/>
        <v>3Q42</v>
      </c>
      <c r="DZ4" s="25" t="str">
        <f t="shared" si="2"/>
        <v>4Q42</v>
      </c>
      <c r="EA4" s="25" t="str">
        <f t="shared" si="2"/>
        <v>1Q43</v>
      </c>
      <c r="EB4" s="25" t="str">
        <f t="shared" si="2"/>
        <v>2Q43</v>
      </c>
      <c r="EC4" s="25" t="str">
        <f t="shared" si="2"/>
        <v>3Q43</v>
      </c>
      <c r="ED4" s="25" t="str">
        <f t="shared" si="2"/>
        <v>4Q43</v>
      </c>
      <c r="EE4" s="25" t="str">
        <f t="shared" si="2"/>
        <v>1Q44</v>
      </c>
      <c r="EF4" s="25" t="str">
        <f t="shared" si="2"/>
        <v>2Q44</v>
      </c>
      <c r="EG4" s="25" t="str">
        <f t="shared" si="2"/>
        <v>3Q44</v>
      </c>
      <c r="EH4" s="25" t="str">
        <f t="shared" si="2"/>
        <v>4Q44</v>
      </c>
      <c r="EI4" s="25" t="str">
        <f t="shared" si="2"/>
        <v>1Q45</v>
      </c>
      <c r="EJ4" s="25" t="str">
        <f t="shared" si="2"/>
        <v>2Q45</v>
      </c>
      <c r="EK4" s="25" t="str">
        <f t="shared" si="2"/>
        <v>3Q45</v>
      </c>
      <c r="EL4" s="25" t="str">
        <f t="shared" si="2"/>
        <v>4Q45</v>
      </c>
      <c r="EM4" s="25" t="str">
        <f t="shared" si="2"/>
        <v>1Q46</v>
      </c>
      <c r="EN4" s="25" t="str">
        <f t="shared" si="2"/>
        <v>2Q46</v>
      </c>
      <c r="EO4" s="25" t="str">
        <f t="shared" si="2"/>
        <v>3Q46</v>
      </c>
      <c r="EP4" s="25" t="str">
        <f t="shared" si="2"/>
        <v>4Q46</v>
      </c>
      <c r="EQ4" s="25" t="str">
        <f t="shared" si="2"/>
        <v>1Q47</v>
      </c>
      <c r="ER4" s="25" t="str">
        <f t="shared" si="2"/>
        <v>2Q47</v>
      </c>
      <c r="ES4" s="25" t="str">
        <f t="shared" si="2"/>
        <v>3Q47</v>
      </c>
      <c r="ET4" s="25" t="str">
        <f t="shared" si="2"/>
        <v>4Q47</v>
      </c>
      <c r="EU4" s="25" t="str">
        <f t="shared" si="2"/>
        <v>1Q48</v>
      </c>
      <c r="EV4" s="25" t="str">
        <f t="shared" si="2"/>
        <v>2Q48</v>
      </c>
      <c r="EW4" s="25" t="str">
        <f t="shared" si="2"/>
        <v>3Q48</v>
      </c>
      <c r="EX4" s="25" t="str">
        <f t="shared" si="2"/>
        <v>4Q48</v>
      </c>
      <c r="EY4" s="25" t="str">
        <f t="shared" si="2"/>
        <v>1Q49</v>
      </c>
      <c r="EZ4" s="25" t="str">
        <f t="shared" si="2"/>
        <v>2Q49</v>
      </c>
      <c r="FA4" s="25" t="str">
        <f t="shared" si="2"/>
        <v>3Q49</v>
      </c>
      <c r="FB4" s="25" t="str">
        <f t="shared" si="2"/>
        <v>4Q49</v>
      </c>
      <c r="FC4" s="25" t="str">
        <f t="shared" si="2"/>
        <v>1Q50</v>
      </c>
      <c r="FD4" s="25" t="str">
        <f t="shared" si="2"/>
        <v>2Q50</v>
      </c>
      <c r="FE4" s="25" t="str">
        <f t="shared" si="2"/>
        <v>3Q50</v>
      </c>
      <c r="FF4" s="25" t="str">
        <f t="shared" si="2"/>
        <v>4Q50</v>
      </c>
      <c r="FG4" s="25" t="str">
        <f t="shared" si="2"/>
        <v>1Q51</v>
      </c>
      <c r="FH4" s="25" t="str">
        <f t="shared" si="2"/>
        <v>2Q51</v>
      </c>
      <c r="FI4" s="25" t="str">
        <f t="shared" si="2"/>
        <v>3Q51</v>
      </c>
      <c r="FJ4" s="25" t="str">
        <f t="shared" si="2"/>
        <v>4Q51</v>
      </c>
      <c r="FK4" s="25" t="str">
        <f t="shared" si="2"/>
        <v>1Q52</v>
      </c>
      <c r="FL4" s="25" t="str">
        <f t="shared" si="2"/>
        <v>2Q52</v>
      </c>
      <c r="FM4" s="25" t="str">
        <f t="shared" si="2"/>
        <v>3Q52</v>
      </c>
      <c r="FN4" s="25" t="str">
        <f t="shared" si="2"/>
        <v>4Q52</v>
      </c>
      <c r="FO4" s="25" t="str">
        <f t="shared" si="2"/>
        <v>1Q53</v>
      </c>
      <c r="FP4" s="25" t="str">
        <f t="shared" si="2"/>
        <v>2Q53</v>
      </c>
      <c r="FQ4" s="25" t="str">
        <f t="shared" si="2"/>
        <v>3Q53</v>
      </c>
      <c r="FR4" s="25" t="str">
        <f t="shared" si="2"/>
        <v>4Q53</v>
      </c>
      <c r="FS4" s="25" t="str">
        <f t="shared" si="2"/>
        <v>1Q54</v>
      </c>
      <c r="FT4" s="25" t="str">
        <f t="shared" si="2"/>
        <v>2Q54</v>
      </c>
      <c r="FU4" s="25" t="str">
        <f t="shared" si="2"/>
        <v>3Q54</v>
      </c>
      <c r="FV4" s="25" t="str">
        <f t="shared" si="2"/>
        <v>4Q54</v>
      </c>
      <c r="FW4" s="25" t="str">
        <f t="shared" si="2"/>
        <v>1Q55</v>
      </c>
      <c r="FX4" s="25" t="str">
        <f t="shared" si="2"/>
        <v>2Q55</v>
      </c>
      <c r="FY4" s="25" t="str">
        <f t="shared" si="2"/>
        <v>3Q55</v>
      </c>
      <c r="FZ4" s="25" t="str">
        <f t="shared" si="2"/>
        <v>4Q55</v>
      </c>
      <c r="GA4" s="25" t="str">
        <f t="shared" si="2"/>
        <v>1Q56</v>
      </c>
      <c r="GB4" s="25" t="str">
        <f t="shared" si="2"/>
        <v>2Q56</v>
      </c>
      <c r="GC4" s="25" t="str">
        <f t="shared" si="2"/>
        <v>3Q56</v>
      </c>
      <c r="GD4" s="25" t="str">
        <f t="shared" ref="GD4:GJ4" si="3">GD$29</f>
        <v>4Q56</v>
      </c>
      <c r="GE4" s="25" t="str">
        <f t="shared" si="3"/>
        <v>1Q57</v>
      </c>
      <c r="GF4" s="25" t="str">
        <f t="shared" si="3"/>
        <v>2Q57</v>
      </c>
      <c r="GG4" s="25" t="str">
        <f t="shared" si="3"/>
        <v>3Q57</v>
      </c>
      <c r="GH4" s="25" t="str">
        <f t="shared" si="3"/>
        <v>4Q57</v>
      </c>
      <c r="GI4" s="25" t="str">
        <f t="shared" si="3"/>
        <v>1Q58</v>
      </c>
      <c r="GJ4" s="25" t="str">
        <f t="shared" si="3"/>
        <v>2Q58</v>
      </c>
      <c r="GK4" s="20"/>
      <c r="GL4" s="21" t="s">
        <v>974</v>
      </c>
      <c r="GM4" s="28">
        <f t="shared" ref="GM4:IX4" si="4">GM5</f>
        <v>45869</v>
      </c>
      <c r="GN4" s="28">
        <f t="shared" si="4"/>
        <v>45900</v>
      </c>
      <c r="GO4" s="28">
        <f t="shared" si="4"/>
        <v>45930</v>
      </c>
      <c r="GP4" s="28">
        <f t="shared" si="4"/>
        <v>45961</v>
      </c>
      <c r="GQ4" s="28">
        <f t="shared" si="4"/>
        <v>45991</v>
      </c>
      <c r="GR4" s="28">
        <f t="shared" si="4"/>
        <v>46022</v>
      </c>
      <c r="GS4" s="28">
        <f t="shared" si="4"/>
        <v>46053</v>
      </c>
      <c r="GT4" s="28">
        <f t="shared" si="4"/>
        <v>46081</v>
      </c>
      <c r="GU4" s="28">
        <f t="shared" si="4"/>
        <v>46112</v>
      </c>
      <c r="GV4" s="28">
        <f t="shared" si="4"/>
        <v>46142</v>
      </c>
      <c r="GW4" s="28">
        <f t="shared" si="4"/>
        <v>46173</v>
      </c>
      <c r="GX4" s="28">
        <f t="shared" si="4"/>
        <v>46203</v>
      </c>
      <c r="GY4" s="28">
        <f t="shared" si="4"/>
        <v>46234</v>
      </c>
      <c r="GZ4" s="28">
        <f t="shared" si="4"/>
        <v>46265</v>
      </c>
      <c r="HA4" s="28">
        <f t="shared" si="4"/>
        <v>46295</v>
      </c>
      <c r="HB4" s="28">
        <f t="shared" si="4"/>
        <v>46326</v>
      </c>
      <c r="HC4" s="28">
        <f t="shared" si="4"/>
        <v>46356</v>
      </c>
      <c r="HD4" s="28">
        <f t="shared" si="4"/>
        <v>46387</v>
      </c>
      <c r="HE4" s="28">
        <f t="shared" si="4"/>
        <v>46418</v>
      </c>
      <c r="HF4" s="28">
        <f t="shared" si="4"/>
        <v>46446</v>
      </c>
      <c r="HG4" s="28">
        <f t="shared" si="4"/>
        <v>46477</v>
      </c>
      <c r="HH4" s="28">
        <f t="shared" si="4"/>
        <v>46507</v>
      </c>
      <c r="HI4" s="28">
        <f t="shared" si="4"/>
        <v>46538</v>
      </c>
      <c r="HJ4" s="28">
        <f t="shared" si="4"/>
        <v>46568</v>
      </c>
      <c r="HK4" s="28">
        <f t="shared" si="4"/>
        <v>46599</v>
      </c>
      <c r="HL4" s="28">
        <f t="shared" si="4"/>
        <v>46630</v>
      </c>
      <c r="HM4" s="28">
        <f t="shared" si="4"/>
        <v>46660</v>
      </c>
      <c r="HN4" s="28">
        <f t="shared" si="4"/>
        <v>46691</v>
      </c>
      <c r="HO4" s="28">
        <f t="shared" si="4"/>
        <v>46721</v>
      </c>
      <c r="HP4" s="28">
        <f t="shared" si="4"/>
        <v>46752</v>
      </c>
      <c r="HQ4" s="28">
        <f t="shared" si="4"/>
        <v>46783</v>
      </c>
      <c r="HR4" s="28">
        <f t="shared" si="4"/>
        <v>46812</v>
      </c>
      <c r="HS4" s="28">
        <f t="shared" si="4"/>
        <v>46843</v>
      </c>
      <c r="HT4" s="28">
        <f t="shared" si="4"/>
        <v>46873</v>
      </c>
      <c r="HU4" s="28">
        <f t="shared" si="4"/>
        <v>46904</v>
      </c>
      <c r="HV4" s="28">
        <f t="shared" si="4"/>
        <v>46934</v>
      </c>
      <c r="HW4" s="28">
        <f t="shared" si="4"/>
        <v>46965</v>
      </c>
      <c r="HX4" s="28">
        <f t="shared" si="4"/>
        <v>46996</v>
      </c>
      <c r="HY4" s="28">
        <f t="shared" si="4"/>
        <v>47026</v>
      </c>
      <c r="HZ4" s="28">
        <f t="shared" si="4"/>
        <v>47057</v>
      </c>
      <c r="IA4" s="28">
        <f t="shared" si="4"/>
        <v>47087</v>
      </c>
      <c r="IB4" s="28">
        <f t="shared" si="4"/>
        <v>47118</v>
      </c>
      <c r="IC4" s="28">
        <f t="shared" si="4"/>
        <v>47149</v>
      </c>
      <c r="ID4" s="28">
        <f t="shared" si="4"/>
        <v>47177</v>
      </c>
      <c r="IE4" s="28">
        <f t="shared" si="4"/>
        <v>47208</v>
      </c>
      <c r="IF4" s="28">
        <f t="shared" si="4"/>
        <v>47238</v>
      </c>
      <c r="IG4" s="28">
        <f t="shared" si="4"/>
        <v>47269</v>
      </c>
      <c r="IH4" s="28">
        <f t="shared" si="4"/>
        <v>47299</v>
      </c>
      <c r="II4" s="28">
        <f t="shared" si="4"/>
        <v>47330</v>
      </c>
      <c r="IJ4" s="28">
        <f t="shared" si="4"/>
        <v>47361</v>
      </c>
      <c r="IK4" s="28">
        <f t="shared" si="4"/>
        <v>47391</v>
      </c>
      <c r="IL4" s="28">
        <f t="shared" si="4"/>
        <v>47422</v>
      </c>
      <c r="IM4" s="28">
        <f t="shared" si="4"/>
        <v>47452</v>
      </c>
      <c r="IN4" s="28">
        <f t="shared" si="4"/>
        <v>47483</v>
      </c>
      <c r="IO4" s="28">
        <f t="shared" si="4"/>
        <v>47514</v>
      </c>
      <c r="IP4" s="28">
        <f t="shared" si="4"/>
        <v>47542</v>
      </c>
      <c r="IQ4" s="28">
        <f t="shared" si="4"/>
        <v>47573</v>
      </c>
      <c r="IR4" s="28">
        <f t="shared" si="4"/>
        <v>47603</v>
      </c>
      <c r="IS4" s="28">
        <f t="shared" si="4"/>
        <v>47634</v>
      </c>
      <c r="IT4" s="28">
        <f t="shared" si="4"/>
        <v>47664</v>
      </c>
      <c r="IU4" s="28">
        <f t="shared" si="4"/>
        <v>47695</v>
      </c>
      <c r="IV4" s="28">
        <f t="shared" si="4"/>
        <v>47726</v>
      </c>
      <c r="IW4" s="28">
        <f t="shared" si="4"/>
        <v>47756</v>
      </c>
      <c r="IX4" s="28">
        <f t="shared" si="4"/>
        <v>47787</v>
      </c>
      <c r="IY4" s="28">
        <f t="shared" ref="IY4:LJ4" si="5">IY5</f>
        <v>47817</v>
      </c>
      <c r="IZ4" s="28">
        <f t="shared" si="5"/>
        <v>47848</v>
      </c>
      <c r="JA4" s="28">
        <f t="shared" si="5"/>
        <v>47879</v>
      </c>
      <c r="JB4" s="28">
        <f t="shared" si="5"/>
        <v>47907</v>
      </c>
      <c r="JC4" s="28">
        <f t="shared" si="5"/>
        <v>47938</v>
      </c>
      <c r="JD4" s="28">
        <f t="shared" si="5"/>
        <v>47968</v>
      </c>
      <c r="JE4" s="28">
        <f t="shared" si="5"/>
        <v>47999</v>
      </c>
      <c r="JF4" s="28">
        <f t="shared" si="5"/>
        <v>48029</v>
      </c>
      <c r="JG4" s="28">
        <f t="shared" si="5"/>
        <v>48060</v>
      </c>
      <c r="JH4" s="28">
        <f t="shared" si="5"/>
        <v>48091</v>
      </c>
      <c r="JI4" s="28">
        <f t="shared" si="5"/>
        <v>48121</v>
      </c>
      <c r="JJ4" s="28">
        <f t="shared" si="5"/>
        <v>48152</v>
      </c>
      <c r="JK4" s="28">
        <f t="shared" si="5"/>
        <v>48182</v>
      </c>
      <c r="JL4" s="28">
        <f t="shared" si="5"/>
        <v>48213</v>
      </c>
      <c r="JM4" s="28">
        <f t="shared" si="5"/>
        <v>48244</v>
      </c>
      <c r="JN4" s="28">
        <f t="shared" si="5"/>
        <v>48273</v>
      </c>
      <c r="JO4" s="28">
        <f t="shared" si="5"/>
        <v>48304</v>
      </c>
      <c r="JP4" s="28">
        <f t="shared" si="5"/>
        <v>48334</v>
      </c>
      <c r="JQ4" s="28">
        <f t="shared" si="5"/>
        <v>48365</v>
      </c>
      <c r="JR4" s="28">
        <f t="shared" si="5"/>
        <v>48395</v>
      </c>
      <c r="JS4" s="28">
        <f t="shared" si="5"/>
        <v>48426</v>
      </c>
      <c r="JT4" s="28">
        <f t="shared" si="5"/>
        <v>48457</v>
      </c>
      <c r="JU4" s="28">
        <f t="shared" si="5"/>
        <v>48487</v>
      </c>
      <c r="JV4" s="28">
        <f t="shared" si="5"/>
        <v>48518</v>
      </c>
      <c r="JW4" s="28">
        <f t="shared" si="5"/>
        <v>48548</v>
      </c>
      <c r="JX4" s="28">
        <f t="shared" si="5"/>
        <v>48579</v>
      </c>
      <c r="JY4" s="28">
        <f t="shared" si="5"/>
        <v>48610</v>
      </c>
      <c r="JZ4" s="28">
        <f t="shared" si="5"/>
        <v>48638</v>
      </c>
      <c r="KA4" s="28">
        <f t="shared" si="5"/>
        <v>48669</v>
      </c>
      <c r="KB4" s="28">
        <f t="shared" si="5"/>
        <v>48699</v>
      </c>
      <c r="KC4" s="28">
        <f t="shared" si="5"/>
        <v>48730</v>
      </c>
      <c r="KD4" s="28">
        <f t="shared" si="5"/>
        <v>48760</v>
      </c>
      <c r="KE4" s="28">
        <f t="shared" si="5"/>
        <v>48791</v>
      </c>
      <c r="KF4" s="28">
        <f t="shared" si="5"/>
        <v>48822</v>
      </c>
      <c r="KG4" s="28">
        <f t="shared" si="5"/>
        <v>48852</v>
      </c>
      <c r="KH4" s="28">
        <f t="shared" si="5"/>
        <v>48883</v>
      </c>
      <c r="KI4" s="28">
        <f t="shared" si="5"/>
        <v>48913</v>
      </c>
      <c r="KJ4" s="28">
        <f t="shared" si="5"/>
        <v>48944</v>
      </c>
      <c r="KK4" s="28">
        <f t="shared" si="5"/>
        <v>48975</v>
      </c>
      <c r="KL4" s="28">
        <f t="shared" si="5"/>
        <v>49003</v>
      </c>
      <c r="KM4" s="28">
        <f t="shared" si="5"/>
        <v>49034</v>
      </c>
      <c r="KN4" s="28">
        <f t="shared" si="5"/>
        <v>49064</v>
      </c>
      <c r="KO4" s="28">
        <f t="shared" si="5"/>
        <v>49095</v>
      </c>
      <c r="KP4" s="28">
        <f t="shared" si="5"/>
        <v>49125</v>
      </c>
      <c r="KQ4" s="28">
        <f t="shared" si="5"/>
        <v>49156</v>
      </c>
      <c r="KR4" s="28">
        <f t="shared" si="5"/>
        <v>49187</v>
      </c>
      <c r="KS4" s="28">
        <f t="shared" si="5"/>
        <v>49217</v>
      </c>
      <c r="KT4" s="28">
        <f t="shared" si="5"/>
        <v>49248</v>
      </c>
      <c r="KU4" s="28">
        <f t="shared" si="5"/>
        <v>49278</v>
      </c>
      <c r="KV4" s="28">
        <f t="shared" si="5"/>
        <v>49309</v>
      </c>
      <c r="KW4" s="28">
        <f t="shared" si="5"/>
        <v>49340</v>
      </c>
      <c r="KX4" s="28">
        <f t="shared" si="5"/>
        <v>49368</v>
      </c>
      <c r="KY4" s="28">
        <f t="shared" si="5"/>
        <v>49399</v>
      </c>
      <c r="KZ4" s="28">
        <f t="shared" si="5"/>
        <v>49429</v>
      </c>
      <c r="LA4" s="28">
        <f t="shared" si="5"/>
        <v>49460</v>
      </c>
      <c r="LB4" s="28">
        <f t="shared" si="5"/>
        <v>49490</v>
      </c>
      <c r="LC4" s="28">
        <f t="shared" si="5"/>
        <v>49521</v>
      </c>
      <c r="LD4" s="28">
        <f t="shared" si="5"/>
        <v>49552</v>
      </c>
      <c r="LE4" s="28">
        <f t="shared" si="5"/>
        <v>49582</v>
      </c>
      <c r="LF4" s="28">
        <f t="shared" si="5"/>
        <v>49613</v>
      </c>
      <c r="LG4" s="28">
        <f t="shared" si="5"/>
        <v>49643</v>
      </c>
      <c r="LH4" s="28">
        <f t="shared" si="5"/>
        <v>49674</v>
      </c>
      <c r="LI4" s="28">
        <f t="shared" si="5"/>
        <v>49705</v>
      </c>
      <c r="LJ4" s="28">
        <f t="shared" si="5"/>
        <v>49734</v>
      </c>
      <c r="LK4" s="28">
        <f t="shared" ref="LK4:NV4" si="6">LK5</f>
        <v>49765</v>
      </c>
      <c r="LL4" s="28">
        <f t="shared" si="6"/>
        <v>49795</v>
      </c>
      <c r="LM4" s="28">
        <f t="shared" si="6"/>
        <v>49826</v>
      </c>
      <c r="LN4" s="28">
        <f t="shared" si="6"/>
        <v>49856</v>
      </c>
      <c r="LO4" s="28">
        <f t="shared" si="6"/>
        <v>49887</v>
      </c>
      <c r="LP4" s="28">
        <f t="shared" si="6"/>
        <v>49918</v>
      </c>
      <c r="LQ4" s="28">
        <f t="shared" si="6"/>
        <v>49948</v>
      </c>
      <c r="LR4" s="28">
        <f t="shared" si="6"/>
        <v>49979</v>
      </c>
      <c r="LS4" s="28">
        <f t="shared" si="6"/>
        <v>50009</v>
      </c>
      <c r="LT4" s="28">
        <f t="shared" si="6"/>
        <v>50040</v>
      </c>
      <c r="LU4" s="28">
        <f t="shared" si="6"/>
        <v>50071</v>
      </c>
      <c r="LV4" s="28">
        <f t="shared" si="6"/>
        <v>50099</v>
      </c>
      <c r="LW4" s="28">
        <f t="shared" si="6"/>
        <v>50130</v>
      </c>
      <c r="LX4" s="28">
        <f t="shared" si="6"/>
        <v>50160</v>
      </c>
      <c r="LY4" s="28">
        <f t="shared" si="6"/>
        <v>50191</v>
      </c>
      <c r="LZ4" s="28">
        <f t="shared" si="6"/>
        <v>50221</v>
      </c>
      <c r="MA4" s="28">
        <f t="shared" si="6"/>
        <v>50252</v>
      </c>
      <c r="MB4" s="28">
        <f t="shared" si="6"/>
        <v>50283</v>
      </c>
      <c r="MC4" s="28">
        <f t="shared" si="6"/>
        <v>50313</v>
      </c>
      <c r="MD4" s="28">
        <f t="shared" si="6"/>
        <v>50344</v>
      </c>
      <c r="ME4" s="28">
        <f t="shared" si="6"/>
        <v>50374</v>
      </c>
      <c r="MF4" s="28">
        <f t="shared" si="6"/>
        <v>50405</v>
      </c>
      <c r="MG4" s="28">
        <f t="shared" si="6"/>
        <v>50436</v>
      </c>
      <c r="MH4" s="28">
        <f t="shared" si="6"/>
        <v>50464</v>
      </c>
      <c r="MI4" s="28">
        <f t="shared" si="6"/>
        <v>50495</v>
      </c>
      <c r="MJ4" s="28">
        <f t="shared" si="6"/>
        <v>50525</v>
      </c>
      <c r="MK4" s="28">
        <f t="shared" si="6"/>
        <v>50556</v>
      </c>
      <c r="ML4" s="28">
        <f t="shared" si="6"/>
        <v>50586</v>
      </c>
      <c r="MM4" s="28">
        <f t="shared" si="6"/>
        <v>50617</v>
      </c>
      <c r="MN4" s="28">
        <f t="shared" si="6"/>
        <v>50648</v>
      </c>
      <c r="MO4" s="28">
        <f t="shared" si="6"/>
        <v>50678</v>
      </c>
      <c r="MP4" s="28">
        <f t="shared" si="6"/>
        <v>50709</v>
      </c>
      <c r="MQ4" s="28">
        <f t="shared" si="6"/>
        <v>50739</v>
      </c>
      <c r="MR4" s="28">
        <f t="shared" si="6"/>
        <v>50770</v>
      </c>
      <c r="MS4" s="28">
        <f t="shared" si="6"/>
        <v>50801</v>
      </c>
      <c r="MT4" s="28">
        <f t="shared" si="6"/>
        <v>50829</v>
      </c>
      <c r="MU4" s="28">
        <f t="shared" si="6"/>
        <v>50860</v>
      </c>
      <c r="MV4" s="28">
        <f t="shared" si="6"/>
        <v>50890</v>
      </c>
      <c r="MW4" s="28">
        <f t="shared" si="6"/>
        <v>50921</v>
      </c>
      <c r="MX4" s="28">
        <f t="shared" si="6"/>
        <v>50951</v>
      </c>
      <c r="MY4" s="28">
        <f t="shared" si="6"/>
        <v>50982</v>
      </c>
      <c r="MZ4" s="28">
        <f t="shared" si="6"/>
        <v>51013</v>
      </c>
      <c r="NA4" s="28">
        <f t="shared" si="6"/>
        <v>51043</v>
      </c>
      <c r="NB4" s="28">
        <f t="shared" si="6"/>
        <v>51074</v>
      </c>
      <c r="NC4" s="28">
        <f t="shared" si="6"/>
        <v>51104</v>
      </c>
      <c r="ND4" s="28">
        <f t="shared" si="6"/>
        <v>51135</v>
      </c>
      <c r="NE4" s="28">
        <f t="shared" si="6"/>
        <v>51166</v>
      </c>
      <c r="NF4" s="28">
        <f t="shared" si="6"/>
        <v>51195</v>
      </c>
      <c r="NG4" s="28">
        <f t="shared" si="6"/>
        <v>51226</v>
      </c>
      <c r="NH4" s="28">
        <f t="shared" si="6"/>
        <v>51256</v>
      </c>
      <c r="NI4" s="28">
        <f t="shared" si="6"/>
        <v>51287</v>
      </c>
      <c r="NJ4" s="28">
        <f t="shared" si="6"/>
        <v>51317</v>
      </c>
      <c r="NK4" s="28">
        <f t="shared" si="6"/>
        <v>51348</v>
      </c>
      <c r="NL4" s="28">
        <f t="shared" si="6"/>
        <v>51379</v>
      </c>
      <c r="NM4" s="28">
        <f t="shared" si="6"/>
        <v>51409</v>
      </c>
      <c r="NN4" s="28">
        <f t="shared" si="6"/>
        <v>51440</v>
      </c>
      <c r="NO4" s="28">
        <f t="shared" si="6"/>
        <v>51470</v>
      </c>
      <c r="NP4" s="28">
        <f t="shared" si="6"/>
        <v>51501</v>
      </c>
      <c r="NQ4" s="28">
        <f t="shared" si="6"/>
        <v>51532</v>
      </c>
      <c r="NR4" s="28">
        <f t="shared" si="6"/>
        <v>51560</v>
      </c>
      <c r="NS4" s="28">
        <f t="shared" si="6"/>
        <v>51591</v>
      </c>
      <c r="NT4" s="28">
        <f t="shared" si="6"/>
        <v>51621</v>
      </c>
      <c r="NU4" s="28">
        <f t="shared" si="6"/>
        <v>51652</v>
      </c>
      <c r="NV4" s="28">
        <f t="shared" si="6"/>
        <v>51682</v>
      </c>
      <c r="NW4" s="28">
        <f t="shared" ref="NW4:QH4" si="7">NW5</f>
        <v>51713</v>
      </c>
      <c r="NX4" s="28">
        <f t="shared" si="7"/>
        <v>51744</v>
      </c>
      <c r="NY4" s="28">
        <f t="shared" si="7"/>
        <v>51774</v>
      </c>
      <c r="NZ4" s="28">
        <f t="shared" si="7"/>
        <v>51805</v>
      </c>
      <c r="OA4" s="28">
        <f t="shared" si="7"/>
        <v>51835</v>
      </c>
      <c r="OB4" s="28">
        <f t="shared" si="7"/>
        <v>51866</v>
      </c>
      <c r="OC4" s="28">
        <f t="shared" si="7"/>
        <v>51897</v>
      </c>
      <c r="OD4" s="28">
        <f t="shared" si="7"/>
        <v>51925</v>
      </c>
      <c r="OE4" s="28">
        <f t="shared" si="7"/>
        <v>51956</v>
      </c>
      <c r="OF4" s="28">
        <f t="shared" si="7"/>
        <v>51986</v>
      </c>
      <c r="OG4" s="28">
        <f t="shared" si="7"/>
        <v>52017</v>
      </c>
      <c r="OH4" s="28">
        <f t="shared" si="7"/>
        <v>52047</v>
      </c>
      <c r="OI4" s="28">
        <f t="shared" si="7"/>
        <v>52078</v>
      </c>
      <c r="OJ4" s="28">
        <f t="shared" si="7"/>
        <v>52109</v>
      </c>
      <c r="OK4" s="28">
        <f t="shared" si="7"/>
        <v>52139</v>
      </c>
      <c r="OL4" s="28">
        <f t="shared" si="7"/>
        <v>52170</v>
      </c>
      <c r="OM4" s="28">
        <f t="shared" si="7"/>
        <v>52200</v>
      </c>
      <c r="ON4" s="28">
        <f t="shared" si="7"/>
        <v>52231</v>
      </c>
      <c r="OO4" s="28">
        <f t="shared" si="7"/>
        <v>52262</v>
      </c>
      <c r="OP4" s="28">
        <f t="shared" si="7"/>
        <v>52290</v>
      </c>
      <c r="OQ4" s="28">
        <f t="shared" si="7"/>
        <v>52321</v>
      </c>
      <c r="OR4" s="28">
        <f t="shared" si="7"/>
        <v>52351</v>
      </c>
      <c r="OS4" s="28">
        <f t="shared" si="7"/>
        <v>52382</v>
      </c>
      <c r="OT4" s="28">
        <f t="shared" si="7"/>
        <v>52412</v>
      </c>
      <c r="OU4" s="28">
        <f t="shared" si="7"/>
        <v>52443</v>
      </c>
      <c r="OV4" s="28">
        <f t="shared" si="7"/>
        <v>52474</v>
      </c>
      <c r="OW4" s="28">
        <f t="shared" si="7"/>
        <v>52504</v>
      </c>
      <c r="OX4" s="28">
        <f t="shared" si="7"/>
        <v>52535</v>
      </c>
      <c r="OY4" s="28">
        <f t="shared" si="7"/>
        <v>52565</v>
      </c>
      <c r="OZ4" s="28">
        <f t="shared" si="7"/>
        <v>52596</v>
      </c>
      <c r="PA4" s="28">
        <f t="shared" si="7"/>
        <v>52627</v>
      </c>
      <c r="PB4" s="28">
        <f t="shared" si="7"/>
        <v>52656</v>
      </c>
      <c r="PC4" s="28">
        <f t="shared" si="7"/>
        <v>52687</v>
      </c>
      <c r="PD4" s="28">
        <f t="shared" si="7"/>
        <v>52717</v>
      </c>
      <c r="PE4" s="28">
        <f t="shared" si="7"/>
        <v>52748</v>
      </c>
      <c r="PF4" s="28">
        <f t="shared" si="7"/>
        <v>52778</v>
      </c>
      <c r="PG4" s="28">
        <f t="shared" si="7"/>
        <v>52809</v>
      </c>
      <c r="PH4" s="28">
        <f t="shared" si="7"/>
        <v>52840</v>
      </c>
      <c r="PI4" s="28">
        <f t="shared" si="7"/>
        <v>52870</v>
      </c>
      <c r="PJ4" s="28">
        <f t="shared" si="7"/>
        <v>52901</v>
      </c>
      <c r="PK4" s="28">
        <f t="shared" si="7"/>
        <v>52931</v>
      </c>
      <c r="PL4" s="28">
        <f t="shared" si="7"/>
        <v>52962</v>
      </c>
      <c r="PM4" s="28">
        <f t="shared" si="7"/>
        <v>52993</v>
      </c>
      <c r="PN4" s="28">
        <f t="shared" si="7"/>
        <v>53021</v>
      </c>
      <c r="PO4" s="28">
        <f t="shared" si="7"/>
        <v>53052</v>
      </c>
      <c r="PP4" s="28">
        <f t="shared" si="7"/>
        <v>53082</v>
      </c>
      <c r="PQ4" s="28">
        <f t="shared" si="7"/>
        <v>53113</v>
      </c>
      <c r="PR4" s="28">
        <f t="shared" si="7"/>
        <v>53143</v>
      </c>
      <c r="PS4" s="28">
        <f t="shared" si="7"/>
        <v>53174</v>
      </c>
      <c r="PT4" s="28">
        <f t="shared" si="7"/>
        <v>53205</v>
      </c>
      <c r="PU4" s="28">
        <f t="shared" si="7"/>
        <v>53235</v>
      </c>
      <c r="PV4" s="28">
        <f t="shared" si="7"/>
        <v>53266</v>
      </c>
      <c r="PW4" s="28">
        <f t="shared" si="7"/>
        <v>53296</v>
      </c>
      <c r="PX4" s="28">
        <f t="shared" si="7"/>
        <v>53327</v>
      </c>
      <c r="PY4" s="28">
        <f t="shared" si="7"/>
        <v>53358</v>
      </c>
      <c r="PZ4" s="28">
        <f t="shared" si="7"/>
        <v>53386</v>
      </c>
      <c r="QA4" s="28">
        <f t="shared" si="7"/>
        <v>53417</v>
      </c>
      <c r="QB4" s="28">
        <f t="shared" si="7"/>
        <v>53447</v>
      </c>
      <c r="QC4" s="28">
        <f t="shared" si="7"/>
        <v>53478</v>
      </c>
      <c r="QD4" s="28">
        <f t="shared" si="7"/>
        <v>53508</v>
      </c>
      <c r="QE4" s="28">
        <f t="shared" si="7"/>
        <v>53539</v>
      </c>
      <c r="QF4" s="28">
        <f t="shared" si="7"/>
        <v>53570</v>
      </c>
      <c r="QG4" s="28">
        <f t="shared" si="7"/>
        <v>53600</v>
      </c>
      <c r="QH4" s="28">
        <f t="shared" si="7"/>
        <v>53631</v>
      </c>
      <c r="QI4" s="28">
        <f t="shared" ref="QI4:ST4" si="8">QI5</f>
        <v>53661</v>
      </c>
      <c r="QJ4" s="28">
        <f t="shared" si="8"/>
        <v>53692</v>
      </c>
      <c r="QK4" s="28">
        <f t="shared" si="8"/>
        <v>53723</v>
      </c>
      <c r="QL4" s="28">
        <f t="shared" si="8"/>
        <v>53751</v>
      </c>
      <c r="QM4" s="28">
        <f t="shared" si="8"/>
        <v>53782</v>
      </c>
      <c r="QN4" s="28">
        <f t="shared" si="8"/>
        <v>53812</v>
      </c>
      <c r="QO4" s="28">
        <f t="shared" si="8"/>
        <v>53843</v>
      </c>
      <c r="QP4" s="28">
        <f t="shared" si="8"/>
        <v>53873</v>
      </c>
      <c r="QQ4" s="28">
        <f t="shared" si="8"/>
        <v>53904</v>
      </c>
      <c r="QR4" s="28">
        <f t="shared" si="8"/>
        <v>53935</v>
      </c>
      <c r="QS4" s="28">
        <f t="shared" si="8"/>
        <v>53965</v>
      </c>
      <c r="QT4" s="28">
        <f t="shared" si="8"/>
        <v>53996</v>
      </c>
      <c r="QU4" s="28">
        <f t="shared" si="8"/>
        <v>54026</v>
      </c>
      <c r="QV4" s="28">
        <f t="shared" si="8"/>
        <v>54057</v>
      </c>
      <c r="QW4" s="28">
        <f t="shared" si="8"/>
        <v>54088</v>
      </c>
      <c r="QX4" s="28">
        <f t="shared" si="8"/>
        <v>54117</v>
      </c>
      <c r="QY4" s="28">
        <f t="shared" si="8"/>
        <v>54148</v>
      </c>
      <c r="QZ4" s="28">
        <f t="shared" si="8"/>
        <v>54178</v>
      </c>
      <c r="RA4" s="28">
        <f t="shared" si="8"/>
        <v>54209</v>
      </c>
      <c r="RB4" s="28">
        <f t="shared" si="8"/>
        <v>54239</v>
      </c>
      <c r="RC4" s="28">
        <f t="shared" si="8"/>
        <v>54270</v>
      </c>
      <c r="RD4" s="28">
        <f t="shared" si="8"/>
        <v>54301</v>
      </c>
      <c r="RE4" s="28">
        <f t="shared" si="8"/>
        <v>54331</v>
      </c>
      <c r="RF4" s="28">
        <f t="shared" si="8"/>
        <v>54362</v>
      </c>
      <c r="RG4" s="28">
        <f t="shared" si="8"/>
        <v>54392</v>
      </c>
      <c r="RH4" s="28">
        <f t="shared" si="8"/>
        <v>54423</v>
      </c>
      <c r="RI4" s="28">
        <f t="shared" si="8"/>
        <v>54454</v>
      </c>
      <c r="RJ4" s="28">
        <f t="shared" si="8"/>
        <v>54482</v>
      </c>
      <c r="RK4" s="28">
        <f t="shared" si="8"/>
        <v>54513</v>
      </c>
      <c r="RL4" s="28">
        <f t="shared" si="8"/>
        <v>54543</v>
      </c>
      <c r="RM4" s="28">
        <f t="shared" si="8"/>
        <v>54574</v>
      </c>
      <c r="RN4" s="28">
        <f t="shared" si="8"/>
        <v>54604</v>
      </c>
      <c r="RO4" s="28">
        <f t="shared" si="8"/>
        <v>54635</v>
      </c>
      <c r="RP4" s="28">
        <f t="shared" si="8"/>
        <v>54666</v>
      </c>
      <c r="RQ4" s="28">
        <f t="shared" si="8"/>
        <v>54696</v>
      </c>
      <c r="RR4" s="28">
        <f t="shared" si="8"/>
        <v>54727</v>
      </c>
      <c r="RS4" s="28">
        <f t="shared" si="8"/>
        <v>54757</v>
      </c>
      <c r="RT4" s="28">
        <f t="shared" si="8"/>
        <v>54788</v>
      </c>
      <c r="RU4" s="28">
        <f t="shared" si="8"/>
        <v>54819</v>
      </c>
      <c r="RV4" s="28">
        <f t="shared" si="8"/>
        <v>54847</v>
      </c>
      <c r="RW4" s="28">
        <f t="shared" si="8"/>
        <v>54878</v>
      </c>
      <c r="RX4" s="28">
        <f t="shared" si="8"/>
        <v>54908</v>
      </c>
      <c r="RY4" s="28">
        <f t="shared" si="8"/>
        <v>54939</v>
      </c>
      <c r="RZ4" s="28">
        <f t="shared" si="8"/>
        <v>54969</v>
      </c>
      <c r="SA4" s="28">
        <f t="shared" si="8"/>
        <v>55000</v>
      </c>
      <c r="SB4" s="28">
        <f t="shared" si="8"/>
        <v>55031</v>
      </c>
      <c r="SC4" s="28">
        <f t="shared" si="8"/>
        <v>55061</v>
      </c>
      <c r="SD4" s="28">
        <f t="shared" si="8"/>
        <v>55092</v>
      </c>
      <c r="SE4" s="28">
        <f t="shared" si="8"/>
        <v>55122</v>
      </c>
      <c r="SF4" s="28">
        <f t="shared" si="8"/>
        <v>55153</v>
      </c>
      <c r="SG4" s="28">
        <f t="shared" si="8"/>
        <v>55184</v>
      </c>
      <c r="SH4" s="28">
        <f t="shared" si="8"/>
        <v>55212</v>
      </c>
      <c r="SI4" s="28">
        <f t="shared" si="8"/>
        <v>55243</v>
      </c>
      <c r="SJ4" s="28">
        <f t="shared" si="8"/>
        <v>55273</v>
      </c>
      <c r="SK4" s="28">
        <f t="shared" si="8"/>
        <v>55304</v>
      </c>
      <c r="SL4" s="28">
        <f t="shared" si="8"/>
        <v>55334</v>
      </c>
      <c r="SM4" s="28">
        <f t="shared" si="8"/>
        <v>55365</v>
      </c>
      <c r="SN4" s="28">
        <f t="shared" si="8"/>
        <v>55396</v>
      </c>
      <c r="SO4" s="28">
        <f t="shared" si="8"/>
        <v>55426</v>
      </c>
      <c r="SP4" s="28">
        <f t="shared" si="8"/>
        <v>55457</v>
      </c>
      <c r="SQ4" s="28">
        <f t="shared" si="8"/>
        <v>55487</v>
      </c>
      <c r="SR4" s="28">
        <f t="shared" si="8"/>
        <v>55518</v>
      </c>
      <c r="SS4" s="28">
        <f t="shared" si="8"/>
        <v>55549</v>
      </c>
      <c r="ST4" s="28">
        <f t="shared" si="8"/>
        <v>55578</v>
      </c>
      <c r="SU4" s="28">
        <f t="shared" ref="SU4:VF4" si="9">SU5</f>
        <v>55609</v>
      </c>
      <c r="SV4" s="28">
        <f t="shared" si="9"/>
        <v>55639</v>
      </c>
      <c r="SW4" s="28">
        <f t="shared" si="9"/>
        <v>55670</v>
      </c>
      <c r="SX4" s="28">
        <f t="shared" si="9"/>
        <v>55700</v>
      </c>
      <c r="SY4" s="28">
        <f t="shared" si="9"/>
        <v>55731</v>
      </c>
      <c r="SZ4" s="28">
        <f t="shared" si="9"/>
        <v>55762</v>
      </c>
      <c r="TA4" s="28">
        <f t="shared" si="9"/>
        <v>55792</v>
      </c>
      <c r="TB4" s="28">
        <f t="shared" si="9"/>
        <v>55823</v>
      </c>
      <c r="TC4" s="28">
        <f t="shared" si="9"/>
        <v>55853</v>
      </c>
      <c r="TD4" s="28">
        <f t="shared" si="9"/>
        <v>55884</v>
      </c>
      <c r="TE4" s="28">
        <f t="shared" si="9"/>
        <v>55915</v>
      </c>
      <c r="TF4" s="28">
        <f t="shared" si="9"/>
        <v>55943</v>
      </c>
      <c r="TG4" s="28">
        <f t="shared" si="9"/>
        <v>55974</v>
      </c>
      <c r="TH4" s="28">
        <f t="shared" si="9"/>
        <v>56004</v>
      </c>
      <c r="TI4" s="28">
        <f t="shared" si="9"/>
        <v>56035</v>
      </c>
      <c r="TJ4" s="28">
        <f t="shared" si="9"/>
        <v>56065</v>
      </c>
      <c r="TK4" s="28">
        <f t="shared" si="9"/>
        <v>56096</v>
      </c>
      <c r="TL4" s="28">
        <f t="shared" si="9"/>
        <v>56127</v>
      </c>
      <c r="TM4" s="28">
        <f t="shared" si="9"/>
        <v>56157</v>
      </c>
      <c r="TN4" s="28">
        <f t="shared" si="9"/>
        <v>56188</v>
      </c>
      <c r="TO4" s="28">
        <f t="shared" si="9"/>
        <v>56218</v>
      </c>
      <c r="TP4" s="28">
        <f t="shared" si="9"/>
        <v>56249</v>
      </c>
      <c r="TQ4" s="28">
        <f t="shared" si="9"/>
        <v>56280</v>
      </c>
      <c r="TR4" s="28">
        <f t="shared" si="9"/>
        <v>56308</v>
      </c>
      <c r="TS4" s="28">
        <f t="shared" si="9"/>
        <v>56339</v>
      </c>
      <c r="TT4" s="28">
        <f t="shared" si="9"/>
        <v>56369</v>
      </c>
      <c r="TU4" s="28">
        <f t="shared" si="9"/>
        <v>56400</v>
      </c>
      <c r="TV4" s="28">
        <f t="shared" si="9"/>
        <v>56430</v>
      </c>
      <c r="TW4" s="28">
        <f t="shared" si="9"/>
        <v>56461</v>
      </c>
      <c r="TX4" s="28">
        <f t="shared" si="9"/>
        <v>56492</v>
      </c>
      <c r="TY4" s="28">
        <f t="shared" si="9"/>
        <v>56522</v>
      </c>
      <c r="TZ4" s="28">
        <f t="shared" si="9"/>
        <v>56553</v>
      </c>
      <c r="UA4" s="28">
        <f t="shared" si="9"/>
        <v>56583</v>
      </c>
      <c r="UB4" s="28">
        <f t="shared" si="9"/>
        <v>56614</v>
      </c>
      <c r="UC4" s="28">
        <f t="shared" si="9"/>
        <v>56645</v>
      </c>
      <c r="UD4" s="28">
        <f t="shared" si="9"/>
        <v>56673</v>
      </c>
      <c r="UE4" s="28">
        <f t="shared" si="9"/>
        <v>56704</v>
      </c>
      <c r="UF4" s="28">
        <f t="shared" si="9"/>
        <v>56734</v>
      </c>
      <c r="UG4" s="28">
        <f t="shared" si="9"/>
        <v>56765</v>
      </c>
      <c r="UH4" s="28">
        <f t="shared" si="9"/>
        <v>56795</v>
      </c>
      <c r="UI4" s="28">
        <f t="shared" si="9"/>
        <v>56826</v>
      </c>
      <c r="UJ4" s="28">
        <f t="shared" si="9"/>
        <v>56857</v>
      </c>
      <c r="UK4" s="28">
        <f t="shared" si="9"/>
        <v>56887</v>
      </c>
      <c r="UL4" s="28">
        <f t="shared" si="9"/>
        <v>56918</v>
      </c>
      <c r="UM4" s="28">
        <f t="shared" si="9"/>
        <v>56948</v>
      </c>
      <c r="UN4" s="28">
        <f t="shared" si="9"/>
        <v>56979</v>
      </c>
      <c r="UO4" s="28">
        <f t="shared" si="9"/>
        <v>57010</v>
      </c>
      <c r="UP4" s="28">
        <f t="shared" si="9"/>
        <v>57039</v>
      </c>
      <c r="UQ4" s="28">
        <f t="shared" si="9"/>
        <v>57070</v>
      </c>
      <c r="UR4" s="28">
        <f t="shared" si="9"/>
        <v>57100</v>
      </c>
      <c r="US4" s="28">
        <f t="shared" si="9"/>
        <v>57131</v>
      </c>
      <c r="UT4" s="28">
        <f t="shared" si="9"/>
        <v>57161</v>
      </c>
      <c r="UU4" s="28">
        <f t="shared" si="9"/>
        <v>57192</v>
      </c>
      <c r="UV4" s="28">
        <f t="shared" si="9"/>
        <v>57223</v>
      </c>
      <c r="UW4" s="28">
        <f t="shared" si="9"/>
        <v>57253</v>
      </c>
      <c r="UX4" s="28">
        <f t="shared" si="9"/>
        <v>57284</v>
      </c>
      <c r="UY4" s="28">
        <f t="shared" si="9"/>
        <v>57314</v>
      </c>
      <c r="UZ4" s="28">
        <f t="shared" si="9"/>
        <v>57345</v>
      </c>
      <c r="VA4" s="28">
        <f t="shared" si="9"/>
        <v>57376</v>
      </c>
      <c r="VB4" s="28">
        <f t="shared" si="9"/>
        <v>57404</v>
      </c>
      <c r="VC4" s="28">
        <f t="shared" si="9"/>
        <v>57435</v>
      </c>
      <c r="VD4" s="28">
        <f t="shared" si="9"/>
        <v>57465</v>
      </c>
      <c r="VE4" s="28">
        <f t="shared" si="9"/>
        <v>57496</v>
      </c>
      <c r="VF4" s="28">
        <f t="shared" si="9"/>
        <v>57526</v>
      </c>
      <c r="VG4" s="28">
        <f t="shared" ref="VG4:WD4" si="10">VG5</f>
        <v>57557</v>
      </c>
      <c r="VH4" s="28">
        <f t="shared" si="10"/>
        <v>57588</v>
      </c>
      <c r="VI4" s="28">
        <f t="shared" si="10"/>
        <v>57618</v>
      </c>
      <c r="VJ4" s="28">
        <f t="shared" si="10"/>
        <v>57649</v>
      </c>
      <c r="VK4" s="28">
        <f t="shared" si="10"/>
        <v>57679</v>
      </c>
      <c r="VL4" s="28">
        <f t="shared" si="10"/>
        <v>57710</v>
      </c>
      <c r="VM4" s="28">
        <f t="shared" si="10"/>
        <v>57741</v>
      </c>
      <c r="VN4" s="28">
        <f t="shared" si="10"/>
        <v>57769</v>
      </c>
      <c r="VO4" s="28">
        <f t="shared" si="10"/>
        <v>57800</v>
      </c>
      <c r="VP4" s="28">
        <f t="shared" si="10"/>
        <v>57830</v>
      </c>
      <c r="VQ4" s="28">
        <f t="shared" si="10"/>
        <v>57861</v>
      </c>
      <c r="VR4" s="28">
        <f t="shared" si="10"/>
        <v>57891</v>
      </c>
      <c r="VS4" s="28">
        <f t="shared" si="10"/>
        <v>57922</v>
      </c>
      <c r="VT4" s="28">
        <f t="shared" si="10"/>
        <v>57953</v>
      </c>
      <c r="VU4" s="28">
        <f t="shared" si="10"/>
        <v>57983</v>
      </c>
      <c r="VV4" s="28">
        <f t="shared" si="10"/>
        <v>58014</v>
      </c>
      <c r="VW4" s="28">
        <f t="shared" si="10"/>
        <v>58044</v>
      </c>
      <c r="VX4" s="28">
        <f t="shared" si="10"/>
        <v>58075</v>
      </c>
      <c r="VY4" s="28">
        <f t="shared" si="10"/>
        <v>58106</v>
      </c>
      <c r="VZ4" s="28">
        <f t="shared" si="10"/>
        <v>58134</v>
      </c>
      <c r="WA4" s="28">
        <f t="shared" si="10"/>
        <v>58165</v>
      </c>
      <c r="WB4" s="28">
        <f t="shared" si="10"/>
        <v>58195</v>
      </c>
      <c r="WC4" s="28">
        <f t="shared" si="10"/>
        <v>58226</v>
      </c>
      <c r="WD4" s="28">
        <f t="shared" si="10"/>
        <v>58256</v>
      </c>
      <c r="WF4" s="20"/>
    </row>
    <row r="5" spans="19:604" x14ac:dyDescent="0.35">
      <c r="T5" s="22" t="s">
        <v>975</v>
      </c>
      <c r="U5" s="23">
        <v>45838</v>
      </c>
      <c r="V5" s="23">
        <f>+U5+370-DAY(U5+370)</f>
        <v>46203</v>
      </c>
      <c r="W5" s="23">
        <f t="shared" ref="W5:AX5" si="11">+V5+370-DAY(V5+370)</f>
        <v>46568</v>
      </c>
      <c r="X5" s="23">
        <f t="shared" si="11"/>
        <v>46934</v>
      </c>
      <c r="Y5" s="23">
        <f t="shared" si="11"/>
        <v>47299</v>
      </c>
      <c r="Z5" s="23">
        <f t="shared" si="11"/>
        <v>47664</v>
      </c>
      <c r="AA5" s="23">
        <f t="shared" si="11"/>
        <v>48029</v>
      </c>
      <c r="AB5" s="23">
        <f t="shared" si="11"/>
        <v>48395</v>
      </c>
      <c r="AC5" s="23">
        <f t="shared" si="11"/>
        <v>48760</v>
      </c>
      <c r="AD5" s="23">
        <f t="shared" si="11"/>
        <v>49125</v>
      </c>
      <c r="AE5" s="23">
        <f t="shared" si="11"/>
        <v>49490</v>
      </c>
      <c r="AF5" s="23">
        <f t="shared" si="11"/>
        <v>49856</v>
      </c>
      <c r="AG5" s="23">
        <f t="shared" si="11"/>
        <v>50221</v>
      </c>
      <c r="AH5" s="23">
        <f t="shared" si="11"/>
        <v>50586</v>
      </c>
      <c r="AI5" s="23">
        <f t="shared" si="11"/>
        <v>50951</v>
      </c>
      <c r="AJ5" s="23">
        <f t="shared" si="11"/>
        <v>51317</v>
      </c>
      <c r="AK5" s="23">
        <f t="shared" si="11"/>
        <v>51682</v>
      </c>
      <c r="AL5" s="23">
        <f t="shared" si="11"/>
        <v>52047</v>
      </c>
      <c r="AM5" s="23">
        <f t="shared" si="11"/>
        <v>52412</v>
      </c>
      <c r="AN5" s="23">
        <f t="shared" si="11"/>
        <v>52778</v>
      </c>
      <c r="AO5" s="23">
        <f t="shared" si="11"/>
        <v>53143</v>
      </c>
      <c r="AP5" s="23">
        <f t="shared" si="11"/>
        <v>53508</v>
      </c>
      <c r="AQ5" s="23">
        <f t="shared" si="11"/>
        <v>53873</v>
      </c>
      <c r="AR5" s="23">
        <f t="shared" si="11"/>
        <v>54239</v>
      </c>
      <c r="AS5" s="23">
        <f t="shared" si="11"/>
        <v>54604</v>
      </c>
      <c r="AT5" s="23">
        <f t="shared" si="11"/>
        <v>54969</v>
      </c>
      <c r="AU5" s="23">
        <f t="shared" si="11"/>
        <v>55334</v>
      </c>
      <c r="AV5" s="23">
        <f t="shared" si="11"/>
        <v>55700</v>
      </c>
      <c r="AW5" s="23">
        <f t="shared" si="11"/>
        <v>56065</v>
      </c>
      <c r="AX5" s="23">
        <f t="shared" si="11"/>
        <v>56430</v>
      </c>
      <c r="AY5" s="23">
        <f>+AX5+370-DAY(AX5+370)</f>
        <v>56795</v>
      </c>
      <c r="AZ5" s="23">
        <f>+AY5+370-DAY(AY5+370)</f>
        <v>57161</v>
      </c>
      <c r="BA5" s="23">
        <f>+AZ5+370-DAY(AZ5+370)</f>
        <v>57526</v>
      </c>
      <c r="BB5" s="23">
        <f>+BA5+370-DAY(BA5+370)</f>
        <v>57891</v>
      </c>
      <c r="BC5" s="20"/>
      <c r="BD5" s="22" t="s">
        <v>975</v>
      </c>
      <c r="BE5" s="26">
        <v>45565</v>
      </c>
      <c r="BF5" s="26">
        <f t="shared" ref="BF5:DQ5" si="12">+BE5+100-DAY(BE5+100)</f>
        <v>45657</v>
      </c>
      <c r="BG5" s="26">
        <f t="shared" si="12"/>
        <v>45747</v>
      </c>
      <c r="BH5" s="26">
        <f t="shared" si="12"/>
        <v>45838</v>
      </c>
      <c r="BI5" s="26">
        <f t="shared" si="12"/>
        <v>45930</v>
      </c>
      <c r="BJ5" s="26">
        <f t="shared" si="12"/>
        <v>46022</v>
      </c>
      <c r="BK5" s="26">
        <f t="shared" si="12"/>
        <v>46112</v>
      </c>
      <c r="BL5" s="26">
        <f t="shared" si="12"/>
        <v>46203</v>
      </c>
      <c r="BM5" s="26">
        <f t="shared" si="12"/>
        <v>46295</v>
      </c>
      <c r="BN5" s="26">
        <f t="shared" si="12"/>
        <v>46387</v>
      </c>
      <c r="BO5" s="26">
        <f t="shared" si="12"/>
        <v>46477</v>
      </c>
      <c r="BP5" s="26">
        <f t="shared" si="12"/>
        <v>46568</v>
      </c>
      <c r="BQ5" s="26">
        <f t="shared" si="12"/>
        <v>46660</v>
      </c>
      <c r="BR5" s="26">
        <f t="shared" si="12"/>
        <v>46752</v>
      </c>
      <c r="BS5" s="26">
        <f t="shared" si="12"/>
        <v>46843</v>
      </c>
      <c r="BT5" s="26">
        <f t="shared" si="12"/>
        <v>46934</v>
      </c>
      <c r="BU5" s="26">
        <f t="shared" si="12"/>
        <v>47026</v>
      </c>
      <c r="BV5" s="26">
        <f t="shared" si="12"/>
        <v>47118</v>
      </c>
      <c r="BW5" s="26">
        <f t="shared" si="12"/>
        <v>47208</v>
      </c>
      <c r="BX5" s="26">
        <f t="shared" si="12"/>
        <v>47299</v>
      </c>
      <c r="BY5" s="26">
        <f t="shared" si="12"/>
        <v>47391</v>
      </c>
      <c r="BZ5" s="26">
        <f t="shared" si="12"/>
        <v>47483</v>
      </c>
      <c r="CA5" s="26">
        <f t="shared" si="12"/>
        <v>47573</v>
      </c>
      <c r="CB5" s="26">
        <f t="shared" si="12"/>
        <v>47664</v>
      </c>
      <c r="CC5" s="26">
        <f t="shared" si="12"/>
        <v>47756</v>
      </c>
      <c r="CD5" s="26">
        <f t="shared" si="12"/>
        <v>47848</v>
      </c>
      <c r="CE5" s="26">
        <f t="shared" si="12"/>
        <v>47938</v>
      </c>
      <c r="CF5" s="26">
        <f t="shared" si="12"/>
        <v>48029</v>
      </c>
      <c r="CG5" s="26">
        <f t="shared" si="12"/>
        <v>48121</v>
      </c>
      <c r="CH5" s="26">
        <f t="shared" si="12"/>
        <v>48213</v>
      </c>
      <c r="CI5" s="26">
        <f t="shared" si="12"/>
        <v>48304</v>
      </c>
      <c r="CJ5" s="26">
        <f t="shared" si="12"/>
        <v>48395</v>
      </c>
      <c r="CK5" s="26">
        <f t="shared" si="12"/>
        <v>48487</v>
      </c>
      <c r="CL5" s="26">
        <f t="shared" si="12"/>
        <v>48579</v>
      </c>
      <c r="CM5" s="26">
        <f t="shared" si="12"/>
        <v>48669</v>
      </c>
      <c r="CN5" s="26">
        <f t="shared" si="12"/>
        <v>48760</v>
      </c>
      <c r="CO5" s="26">
        <f t="shared" si="12"/>
        <v>48852</v>
      </c>
      <c r="CP5" s="26">
        <f t="shared" si="12"/>
        <v>48944</v>
      </c>
      <c r="CQ5" s="26">
        <f t="shared" si="12"/>
        <v>49034</v>
      </c>
      <c r="CR5" s="26">
        <f t="shared" si="12"/>
        <v>49125</v>
      </c>
      <c r="CS5" s="26">
        <f t="shared" si="12"/>
        <v>49217</v>
      </c>
      <c r="CT5" s="26">
        <f t="shared" si="12"/>
        <v>49309</v>
      </c>
      <c r="CU5" s="26">
        <f t="shared" si="12"/>
        <v>49399</v>
      </c>
      <c r="CV5" s="26">
        <f t="shared" si="12"/>
        <v>49490</v>
      </c>
      <c r="CW5" s="26">
        <f t="shared" si="12"/>
        <v>49582</v>
      </c>
      <c r="CX5" s="26">
        <f t="shared" si="12"/>
        <v>49674</v>
      </c>
      <c r="CY5" s="26">
        <f t="shared" si="12"/>
        <v>49765</v>
      </c>
      <c r="CZ5" s="26">
        <f t="shared" si="12"/>
        <v>49856</v>
      </c>
      <c r="DA5" s="26">
        <f t="shared" si="12"/>
        <v>49948</v>
      </c>
      <c r="DB5" s="26">
        <f t="shared" si="12"/>
        <v>50040</v>
      </c>
      <c r="DC5" s="26">
        <f t="shared" si="12"/>
        <v>50130</v>
      </c>
      <c r="DD5" s="26">
        <f t="shared" si="12"/>
        <v>50221</v>
      </c>
      <c r="DE5" s="26">
        <f t="shared" si="12"/>
        <v>50313</v>
      </c>
      <c r="DF5" s="26">
        <f t="shared" si="12"/>
        <v>50405</v>
      </c>
      <c r="DG5" s="26">
        <f t="shared" si="12"/>
        <v>50495</v>
      </c>
      <c r="DH5" s="26">
        <f t="shared" si="12"/>
        <v>50586</v>
      </c>
      <c r="DI5" s="26">
        <f t="shared" si="12"/>
        <v>50678</v>
      </c>
      <c r="DJ5" s="26">
        <f t="shared" si="12"/>
        <v>50770</v>
      </c>
      <c r="DK5" s="26">
        <f t="shared" si="12"/>
        <v>50860</v>
      </c>
      <c r="DL5" s="26">
        <f t="shared" si="12"/>
        <v>50951</v>
      </c>
      <c r="DM5" s="26">
        <f t="shared" si="12"/>
        <v>51043</v>
      </c>
      <c r="DN5" s="26">
        <f t="shared" si="12"/>
        <v>51135</v>
      </c>
      <c r="DO5" s="26">
        <f t="shared" si="12"/>
        <v>51226</v>
      </c>
      <c r="DP5" s="26">
        <f t="shared" si="12"/>
        <v>51317</v>
      </c>
      <c r="DQ5" s="26">
        <f t="shared" si="12"/>
        <v>51409</v>
      </c>
      <c r="DR5" s="26">
        <f t="shared" ref="DR5:GC5" si="13">+DQ5+100-DAY(DQ5+100)</f>
        <v>51501</v>
      </c>
      <c r="DS5" s="26">
        <f t="shared" si="13"/>
        <v>51591</v>
      </c>
      <c r="DT5" s="26">
        <f t="shared" si="13"/>
        <v>51682</v>
      </c>
      <c r="DU5" s="26">
        <f t="shared" si="13"/>
        <v>51774</v>
      </c>
      <c r="DV5" s="26">
        <f t="shared" si="13"/>
        <v>51866</v>
      </c>
      <c r="DW5" s="26">
        <f t="shared" si="13"/>
        <v>51956</v>
      </c>
      <c r="DX5" s="26">
        <f t="shared" si="13"/>
        <v>52047</v>
      </c>
      <c r="DY5" s="26">
        <f t="shared" si="13"/>
        <v>52139</v>
      </c>
      <c r="DZ5" s="26">
        <f t="shared" si="13"/>
        <v>52231</v>
      </c>
      <c r="EA5" s="26">
        <f t="shared" si="13"/>
        <v>52321</v>
      </c>
      <c r="EB5" s="26">
        <f t="shared" si="13"/>
        <v>52412</v>
      </c>
      <c r="EC5" s="26">
        <f t="shared" si="13"/>
        <v>52504</v>
      </c>
      <c r="ED5" s="26">
        <f t="shared" si="13"/>
        <v>52596</v>
      </c>
      <c r="EE5" s="26">
        <f t="shared" si="13"/>
        <v>52687</v>
      </c>
      <c r="EF5" s="26">
        <f t="shared" si="13"/>
        <v>52778</v>
      </c>
      <c r="EG5" s="26">
        <f t="shared" si="13"/>
        <v>52870</v>
      </c>
      <c r="EH5" s="26">
        <f t="shared" si="13"/>
        <v>52962</v>
      </c>
      <c r="EI5" s="26">
        <f t="shared" si="13"/>
        <v>53052</v>
      </c>
      <c r="EJ5" s="26">
        <f t="shared" si="13"/>
        <v>53143</v>
      </c>
      <c r="EK5" s="26">
        <f t="shared" si="13"/>
        <v>53235</v>
      </c>
      <c r="EL5" s="26">
        <f t="shared" si="13"/>
        <v>53327</v>
      </c>
      <c r="EM5" s="26">
        <f t="shared" si="13"/>
        <v>53417</v>
      </c>
      <c r="EN5" s="26">
        <f t="shared" si="13"/>
        <v>53508</v>
      </c>
      <c r="EO5" s="26">
        <f t="shared" si="13"/>
        <v>53600</v>
      </c>
      <c r="EP5" s="26">
        <f t="shared" si="13"/>
        <v>53692</v>
      </c>
      <c r="EQ5" s="26">
        <f t="shared" si="13"/>
        <v>53782</v>
      </c>
      <c r="ER5" s="26">
        <f t="shared" si="13"/>
        <v>53873</v>
      </c>
      <c r="ES5" s="26">
        <f t="shared" si="13"/>
        <v>53965</v>
      </c>
      <c r="ET5" s="26">
        <f t="shared" si="13"/>
        <v>54057</v>
      </c>
      <c r="EU5" s="26">
        <f t="shared" si="13"/>
        <v>54148</v>
      </c>
      <c r="EV5" s="26">
        <f t="shared" si="13"/>
        <v>54239</v>
      </c>
      <c r="EW5" s="26">
        <f t="shared" si="13"/>
        <v>54331</v>
      </c>
      <c r="EX5" s="26">
        <f t="shared" si="13"/>
        <v>54423</v>
      </c>
      <c r="EY5" s="26">
        <f t="shared" si="13"/>
        <v>54513</v>
      </c>
      <c r="EZ5" s="26">
        <f t="shared" si="13"/>
        <v>54604</v>
      </c>
      <c r="FA5" s="26">
        <f t="shared" si="13"/>
        <v>54696</v>
      </c>
      <c r="FB5" s="26">
        <f t="shared" si="13"/>
        <v>54788</v>
      </c>
      <c r="FC5" s="26">
        <f t="shared" si="13"/>
        <v>54878</v>
      </c>
      <c r="FD5" s="26">
        <f t="shared" si="13"/>
        <v>54969</v>
      </c>
      <c r="FE5" s="26">
        <f t="shared" si="13"/>
        <v>55061</v>
      </c>
      <c r="FF5" s="26">
        <f t="shared" si="13"/>
        <v>55153</v>
      </c>
      <c r="FG5" s="26">
        <f t="shared" si="13"/>
        <v>55243</v>
      </c>
      <c r="FH5" s="26">
        <f t="shared" si="13"/>
        <v>55334</v>
      </c>
      <c r="FI5" s="26">
        <f t="shared" si="13"/>
        <v>55426</v>
      </c>
      <c r="FJ5" s="26">
        <f t="shared" si="13"/>
        <v>55518</v>
      </c>
      <c r="FK5" s="26">
        <f t="shared" si="13"/>
        <v>55609</v>
      </c>
      <c r="FL5" s="26">
        <f t="shared" si="13"/>
        <v>55700</v>
      </c>
      <c r="FM5" s="26">
        <f t="shared" si="13"/>
        <v>55792</v>
      </c>
      <c r="FN5" s="26">
        <f t="shared" si="13"/>
        <v>55884</v>
      </c>
      <c r="FO5" s="26">
        <f t="shared" si="13"/>
        <v>55974</v>
      </c>
      <c r="FP5" s="26">
        <f t="shared" si="13"/>
        <v>56065</v>
      </c>
      <c r="FQ5" s="26">
        <f t="shared" si="13"/>
        <v>56157</v>
      </c>
      <c r="FR5" s="26">
        <f t="shared" si="13"/>
        <v>56249</v>
      </c>
      <c r="FS5" s="26">
        <f t="shared" si="13"/>
        <v>56339</v>
      </c>
      <c r="FT5" s="26">
        <f t="shared" si="13"/>
        <v>56430</v>
      </c>
      <c r="FU5" s="26">
        <f t="shared" si="13"/>
        <v>56522</v>
      </c>
      <c r="FV5" s="26">
        <f t="shared" si="13"/>
        <v>56614</v>
      </c>
      <c r="FW5" s="26">
        <f t="shared" si="13"/>
        <v>56704</v>
      </c>
      <c r="FX5" s="26">
        <f t="shared" si="13"/>
        <v>56795</v>
      </c>
      <c r="FY5" s="26">
        <f t="shared" si="13"/>
        <v>56887</v>
      </c>
      <c r="FZ5" s="26">
        <f t="shared" si="13"/>
        <v>56979</v>
      </c>
      <c r="GA5" s="26">
        <f t="shared" si="13"/>
        <v>57070</v>
      </c>
      <c r="GB5" s="26">
        <f t="shared" si="13"/>
        <v>57161</v>
      </c>
      <c r="GC5" s="26">
        <f t="shared" si="13"/>
        <v>57253</v>
      </c>
      <c r="GD5" s="26">
        <f t="shared" ref="GD5:GJ5" si="14">+GC5+100-DAY(GC5+100)</f>
        <v>57345</v>
      </c>
      <c r="GE5" s="26">
        <f t="shared" si="14"/>
        <v>57435</v>
      </c>
      <c r="GF5" s="26">
        <f t="shared" si="14"/>
        <v>57526</v>
      </c>
      <c r="GG5" s="26">
        <f t="shared" si="14"/>
        <v>57618</v>
      </c>
      <c r="GH5" s="26">
        <f t="shared" si="14"/>
        <v>57710</v>
      </c>
      <c r="GI5" s="26">
        <f t="shared" si="14"/>
        <v>57800</v>
      </c>
      <c r="GJ5" s="26">
        <f t="shared" si="14"/>
        <v>57891</v>
      </c>
      <c r="GK5" s="20"/>
      <c r="GL5" s="22" t="s">
        <v>975</v>
      </c>
      <c r="GM5" s="26">
        <f>GM25</f>
        <v>45869</v>
      </c>
      <c r="GN5" s="26">
        <f>+GM5+40-DAY(GM5+40)</f>
        <v>45900</v>
      </c>
      <c r="GO5" s="26">
        <f t="shared" ref="GO5:IZ5" si="15">+GN5+40-DAY(GN5+40)</f>
        <v>45930</v>
      </c>
      <c r="GP5" s="26">
        <f t="shared" si="15"/>
        <v>45961</v>
      </c>
      <c r="GQ5" s="26">
        <f t="shared" si="15"/>
        <v>45991</v>
      </c>
      <c r="GR5" s="26">
        <f t="shared" si="15"/>
        <v>46022</v>
      </c>
      <c r="GS5" s="26">
        <f t="shared" si="15"/>
        <v>46053</v>
      </c>
      <c r="GT5" s="26">
        <f t="shared" si="15"/>
        <v>46081</v>
      </c>
      <c r="GU5" s="26">
        <f t="shared" si="15"/>
        <v>46112</v>
      </c>
      <c r="GV5" s="26">
        <f t="shared" si="15"/>
        <v>46142</v>
      </c>
      <c r="GW5" s="26">
        <f t="shared" si="15"/>
        <v>46173</v>
      </c>
      <c r="GX5" s="26">
        <f t="shared" si="15"/>
        <v>46203</v>
      </c>
      <c r="GY5" s="26">
        <f t="shared" si="15"/>
        <v>46234</v>
      </c>
      <c r="GZ5" s="26">
        <f t="shared" si="15"/>
        <v>46265</v>
      </c>
      <c r="HA5" s="26">
        <f t="shared" si="15"/>
        <v>46295</v>
      </c>
      <c r="HB5" s="26">
        <f t="shared" si="15"/>
        <v>46326</v>
      </c>
      <c r="HC5" s="26">
        <f t="shared" si="15"/>
        <v>46356</v>
      </c>
      <c r="HD5" s="26">
        <f t="shared" si="15"/>
        <v>46387</v>
      </c>
      <c r="HE5" s="26">
        <f t="shared" si="15"/>
        <v>46418</v>
      </c>
      <c r="HF5" s="26">
        <f t="shared" si="15"/>
        <v>46446</v>
      </c>
      <c r="HG5" s="26">
        <f t="shared" si="15"/>
        <v>46477</v>
      </c>
      <c r="HH5" s="26">
        <f t="shared" si="15"/>
        <v>46507</v>
      </c>
      <c r="HI5" s="26">
        <f t="shared" si="15"/>
        <v>46538</v>
      </c>
      <c r="HJ5" s="26">
        <f t="shared" si="15"/>
        <v>46568</v>
      </c>
      <c r="HK5" s="26">
        <f t="shared" si="15"/>
        <v>46599</v>
      </c>
      <c r="HL5" s="26">
        <f t="shared" si="15"/>
        <v>46630</v>
      </c>
      <c r="HM5" s="26">
        <f t="shared" si="15"/>
        <v>46660</v>
      </c>
      <c r="HN5" s="26">
        <f t="shared" si="15"/>
        <v>46691</v>
      </c>
      <c r="HO5" s="26">
        <f t="shared" si="15"/>
        <v>46721</v>
      </c>
      <c r="HP5" s="26">
        <f t="shared" si="15"/>
        <v>46752</v>
      </c>
      <c r="HQ5" s="26">
        <f t="shared" si="15"/>
        <v>46783</v>
      </c>
      <c r="HR5" s="26">
        <f t="shared" si="15"/>
        <v>46812</v>
      </c>
      <c r="HS5" s="26">
        <f t="shared" si="15"/>
        <v>46843</v>
      </c>
      <c r="HT5" s="26">
        <f t="shared" si="15"/>
        <v>46873</v>
      </c>
      <c r="HU5" s="26">
        <f t="shared" si="15"/>
        <v>46904</v>
      </c>
      <c r="HV5" s="26">
        <f t="shared" si="15"/>
        <v>46934</v>
      </c>
      <c r="HW5" s="26">
        <f t="shared" si="15"/>
        <v>46965</v>
      </c>
      <c r="HX5" s="26">
        <f t="shared" si="15"/>
        <v>46996</v>
      </c>
      <c r="HY5" s="26">
        <f t="shared" si="15"/>
        <v>47026</v>
      </c>
      <c r="HZ5" s="26">
        <f t="shared" si="15"/>
        <v>47057</v>
      </c>
      <c r="IA5" s="26">
        <f t="shared" si="15"/>
        <v>47087</v>
      </c>
      <c r="IB5" s="26">
        <f t="shared" si="15"/>
        <v>47118</v>
      </c>
      <c r="IC5" s="26">
        <f t="shared" si="15"/>
        <v>47149</v>
      </c>
      <c r="ID5" s="26">
        <f t="shared" si="15"/>
        <v>47177</v>
      </c>
      <c r="IE5" s="26">
        <f t="shared" si="15"/>
        <v>47208</v>
      </c>
      <c r="IF5" s="26">
        <f t="shared" si="15"/>
        <v>47238</v>
      </c>
      <c r="IG5" s="26">
        <f t="shared" si="15"/>
        <v>47269</v>
      </c>
      <c r="IH5" s="26">
        <f t="shared" si="15"/>
        <v>47299</v>
      </c>
      <c r="II5" s="26">
        <f t="shared" si="15"/>
        <v>47330</v>
      </c>
      <c r="IJ5" s="26">
        <f t="shared" si="15"/>
        <v>47361</v>
      </c>
      <c r="IK5" s="26">
        <f t="shared" si="15"/>
        <v>47391</v>
      </c>
      <c r="IL5" s="26">
        <f t="shared" si="15"/>
        <v>47422</v>
      </c>
      <c r="IM5" s="26">
        <f t="shared" si="15"/>
        <v>47452</v>
      </c>
      <c r="IN5" s="26">
        <f t="shared" si="15"/>
        <v>47483</v>
      </c>
      <c r="IO5" s="26">
        <f t="shared" si="15"/>
        <v>47514</v>
      </c>
      <c r="IP5" s="26">
        <f t="shared" si="15"/>
        <v>47542</v>
      </c>
      <c r="IQ5" s="26">
        <f t="shared" si="15"/>
        <v>47573</v>
      </c>
      <c r="IR5" s="26">
        <f t="shared" si="15"/>
        <v>47603</v>
      </c>
      <c r="IS5" s="26">
        <f t="shared" si="15"/>
        <v>47634</v>
      </c>
      <c r="IT5" s="26">
        <f t="shared" si="15"/>
        <v>47664</v>
      </c>
      <c r="IU5" s="26">
        <f t="shared" si="15"/>
        <v>47695</v>
      </c>
      <c r="IV5" s="26">
        <f t="shared" si="15"/>
        <v>47726</v>
      </c>
      <c r="IW5" s="26">
        <f t="shared" si="15"/>
        <v>47756</v>
      </c>
      <c r="IX5" s="26">
        <f t="shared" si="15"/>
        <v>47787</v>
      </c>
      <c r="IY5" s="26">
        <f t="shared" si="15"/>
        <v>47817</v>
      </c>
      <c r="IZ5" s="26">
        <f t="shared" si="15"/>
        <v>47848</v>
      </c>
      <c r="JA5" s="26">
        <f t="shared" ref="JA5:LL5" si="16">+IZ5+40-DAY(IZ5+40)</f>
        <v>47879</v>
      </c>
      <c r="JB5" s="26">
        <f t="shared" si="16"/>
        <v>47907</v>
      </c>
      <c r="JC5" s="26">
        <f t="shared" si="16"/>
        <v>47938</v>
      </c>
      <c r="JD5" s="26">
        <f t="shared" si="16"/>
        <v>47968</v>
      </c>
      <c r="JE5" s="26">
        <f t="shared" si="16"/>
        <v>47999</v>
      </c>
      <c r="JF5" s="26">
        <f t="shared" si="16"/>
        <v>48029</v>
      </c>
      <c r="JG5" s="26">
        <f t="shared" si="16"/>
        <v>48060</v>
      </c>
      <c r="JH5" s="26">
        <f t="shared" si="16"/>
        <v>48091</v>
      </c>
      <c r="JI5" s="26">
        <f t="shared" si="16"/>
        <v>48121</v>
      </c>
      <c r="JJ5" s="26">
        <f t="shared" si="16"/>
        <v>48152</v>
      </c>
      <c r="JK5" s="26">
        <f t="shared" si="16"/>
        <v>48182</v>
      </c>
      <c r="JL5" s="26">
        <f t="shared" si="16"/>
        <v>48213</v>
      </c>
      <c r="JM5" s="26">
        <f t="shared" si="16"/>
        <v>48244</v>
      </c>
      <c r="JN5" s="26">
        <f t="shared" si="16"/>
        <v>48273</v>
      </c>
      <c r="JO5" s="26">
        <f t="shared" si="16"/>
        <v>48304</v>
      </c>
      <c r="JP5" s="26">
        <f t="shared" si="16"/>
        <v>48334</v>
      </c>
      <c r="JQ5" s="26">
        <f t="shared" si="16"/>
        <v>48365</v>
      </c>
      <c r="JR5" s="26">
        <f t="shared" si="16"/>
        <v>48395</v>
      </c>
      <c r="JS5" s="26">
        <f t="shared" si="16"/>
        <v>48426</v>
      </c>
      <c r="JT5" s="26">
        <f t="shared" si="16"/>
        <v>48457</v>
      </c>
      <c r="JU5" s="26">
        <f t="shared" si="16"/>
        <v>48487</v>
      </c>
      <c r="JV5" s="26">
        <f t="shared" si="16"/>
        <v>48518</v>
      </c>
      <c r="JW5" s="26">
        <f t="shared" si="16"/>
        <v>48548</v>
      </c>
      <c r="JX5" s="26">
        <f t="shared" si="16"/>
        <v>48579</v>
      </c>
      <c r="JY5" s="26">
        <f t="shared" si="16"/>
        <v>48610</v>
      </c>
      <c r="JZ5" s="26">
        <f t="shared" si="16"/>
        <v>48638</v>
      </c>
      <c r="KA5" s="26">
        <f t="shared" si="16"/>
        <v>48669</v>
      </c>
      <c r="KB5" s="26">
        <f t="shared" si="16"/>
        <v>48699</v>
      </c>
      <c r="KC5" s="26">
        <f t="shared" si="16"/>
        <v>48730</v>
      </c>
      <c r="KD5" s="26">
        <f t="shared" si="16"/>
        <v>48760</v>
      </c>
      <c r="KE5" s="26">
        <f t="shared" si="16"/>
        <v>48791</v>
      </c>
      <c r="KF5" s="26">
        <f t="shared" si="16"/>
        <v>48822</v>
      </c>
      <c r="KG5" s="26">
        <f t="shared" si="16"/>
        <v>48852</v>
      </c>
      <c r="KH5" s="26">
        <f t="shared" si="16"/>
        <v>48883</v>
      </c>
      <c r="KI5" s="26">
        <f t="shared" si="16"/>
        <v>48913</v>
      </c>
      <c r="KJ5" s="26">
        <f t="shared" si="16"/>
        <v>48944</v>
      </c>
      <c r="KK5" s="26">
        <f t="shared" si="16"/>
        <v>48975</v>
      </c>
      <c r="KL5" s="26">
        <f t="shared" si="16"/>
        <v>49003</v>
      </c>
      <c r="KM5" s="26">
        <f t="shared" si="16"/>
        <v>49034</v>
      </c>
      <c r="KN5" s="26">
        <f t="shared" si="16"/>
        <v>49064</v>
      </c>
      <c r="KO5" s="26">
        <f t="shared" si="16"/>
        <v>49095</v>
      </c>
      <c r="KP5" s="26">
        <f t="shared" si="16"/>
        <v>49125</v>
      </c>
      <c r="KQ5" s="26">
        <f t="shared" si="16"/>
        <v>49156</v>
      </c>
      <c r="KR5" s="26">
        <f t="shared" si="16"/>
        <v>49187</v>
      </c>
      <c r="KS5" s="26">
        <f t="shared" si="16"/>
        <v>49217</v>
      </c>
      <c r="KT5" s="26">
        <f t="shared" si="16"/>
        <v>49248</v>
      </c>
      <c r="KU5" s="26">
        <f t="shared" si="16"/>
        <v>49278</v>
      </c>
      <c r="KV5" s="26">
        <f t="shared" si="16"/>
        <v>49309</v>
      </c>
      <c r="KW5" s="26">
        <f t="shared" si="16"/>
        <v>49340</v>
      </c>
      <c r="KX5" s="26">
        <f t="shared" si="16"/>
        <v>49368</v>
      </c>
      <c r="KY5" s="26">
        <f t="shared" si="16"/>
        <v>49399</v>
      </c>
      <c r="KZ5" s="26">
        <f t="shared" si="16"/>
        <v>49429</v>
      </c>
      <c r="LA5" s="26">
        <f t="shared" si="16"/>
        <v>49460</v>
      </c>
      <c r="LB5" s="26">
        <f t="shared" si="16"/>
        <v>49490</v>
      </c>
      <c r="LC5" s="26">
        <f t="shared" si="16"/>
        <v>49521</v>
      </c>
      <c r="LD5" s="26">
        <f t="shared" si="16"/>
        <v>49552</v>
      </c>
      <c r="LE5" s="26">
        <f t="shared" si="16"/>
        <v>49582</v>
      </c>
      <c r="LF5" s="26">
        <f t="shared" si="16"/>
        <v>49613</v>
      </c>
      <c r="LG5" s="26">
        <f t="shared" si="16"/>
        <v>49643</v>
      </c>
      <c r="LH5" s="26">
        <f t="shared" si="16"/>
        <v>49674</v>
      </c>
      <c r="LI5" s="26">
        <f t="shared" si="16"/>
        <v>49705</v>
      </c>
      <c r="LJ5" s="26">
        <f t="shared" si="16"/>
        <v>49734</v>
      </c>
      <c r="LK5" s="26">
        <f t="shared" si="16"/>
        <v>49765</v>
      </c>
      <c r="LL5" s="26">
        <f t="shared" si="16"/>
        <v>49795</v>
      </c>
      <c r="LM5" s="26">
        <f t="shared" ref="LM5:NX5" si="17">+LL5+40-DAY(LL5+40)</f>
        <v>49826</v>
      </c>
      <c r="LN5" s="26">
        <f t="shared" si="17"/>
        <v>49856</v>
      </c>
      <c r="LO5" s="26">
        <f t="shared" si="17"/>
        <v>49887</v>
      </c>
      <c r="LP5" s="26">
        <f t="shared" si="17"/>
        <v>49918</v>
      </c>
      <c r="LQ5" s="26">
        <f t="shared" si="17"/>
        <v>49948</v>
      </c>
      <c r="LR5" s="26">
        <f t="shared" si="17"/>
        <v>49979</v>
      </c>
      <c r="LS5" s="26">
        <f t="shared" si="17"/>
        <v>50009</v>
      </c>
      <c r="LT5" s="26">
        <f t="shared" si="17"/>
        <v>50040</v>
      </c>
      <c r="LU5" s="26">
        <f t="shared" si="17"/>
        <v>50071</v>
      </c>
      <c r="LV5" s="26">
        <f t="shared" si="17"/>
        <v>50099</v>
      </c>
      <c r="LW5" s="26">
        <f t="shared" si="17"/>
        <v>50130</v>
      </c>
      <c r="LX5" s="26">
        <f t="shared" si="17"/>
        <v>50160</v>
      </c>
      <c r="LY5" s="26">
        <f t="shared" si="17"/>
        <v>50191</v>
      </c>
      <c r="LZ5" s="26">
        <f t="shared" si="17"/>
        <v>50221</v>
      </c>
      <c r="MA5" s="26">
        <f t="shared" si="17"/>
        <v>50252</v>
      </c>
      <c r="MB5" s="26">
        <f t="shared" si="17"/>
        <v>50283</v>
      </c>
      <c r="MC5" s="26">
        <f t="shared" si="17"/>
        <v>50313</v>
      </c>
      <c r="MD5" s="26">
        <f t="shared" si="17"/>
        <v>50344</v>
      </c>
      <c r="ME5" s="26">
        <f t="shared" si="17"/>
        <v>50374</v>
      </c>
      <c r="MF5" s="26">
        <f t="shared" si="17"/>
        <v>50405</v>
      </c>
      <c r="MG5" s="26">
        <f t="shared" si="17"/>
        <v>50436</v>
      </c>
      <c r="MH5" s="26">
        <f t="shared" si="17"/>
        <v>50464</v>
      </c>
      <c r="MI5" s="26">
        <f t="shared" si="17"/>
        <v>50495</v>
      </c>
      <c r="MJ5" s="26">
        <f t="shared" si="17"/>
        <v>50525</v>
      </c>
      <c r="MK5" s="26">
        <f t="shared" si="17"/>
        <v>50556</v>
      </c>
      <c r="ML5" s="26">
        <f t="shared" si="17"/>
        <v>50586</v>
      </c>
      <c r="MM5" s="26">
        <f t="shared" si="17"/>
        <v>50617</v>
      </c>
      <c r="MN5" s="26">
        <f t="shared" si="17"/>
        <v>50648</v>
      </c>
      <c r="MO5" s="26">
        <f t="shared" si="17"/>
        <v>50678</v>
      </c>
      <c r="MP5" s="26">
        <f t="shared" si="17"/>
        <v>50709</v>
      </c>
      <c r="MQ5" s="26">
        <f t="shared" si="17"/>
        <v>50739</v>
      </c>
      <c r="MR5" s="26">
        <f t="shared" si="17"/>
        <v>50770</v>
      </c>
      <c r="MS5" s="26">
        <f t="shared" si="17"/>
        <v>50801</v>
      </c>
      <c r="MT5" s="26">
        <f t="shared" si="17"/>
        <v>50829</v>
      </c>
      <c r="MU5" s="26">
        <f t="shared" si="17"/>
        <v>50860</v>
      </c>
      <c r="MV5" s="26">
        <f t="shared" si="17"/>
        <v>50890</v>
      </c>
      <c r="MW5" s="26">
        <f t="shared" si="17"/>
        <v>50921</v>
      </c>
      <c r="MX5" s="26">
        <f t="shared" si="17"/>
        <v>50951</v>
      </c>
      <c r="MY5" s="26">
        <f t="shared" si="17"/>
        <v>50982</v>
      </c>
      <c r="MZ5" s="26">
        <f t="shared" si="17"/>
        <v>51013</v>
      </c>
      <c r="NA5" s="26">
        <f t="shared" si="17"/>
        <v>51043</v>
      </c>
      <c r="NB5" s="26">
        <f t="shared" si="17"/>
        <v>51074</v>
      </c>
      <c r="NC5" s="26">
        <f t="shared" si="17"/>
        <v>51104</v>
      </c>
      <c r="ND5" s="26">
        <f t="shared" si="17"/>
        <v>51135</v>
      </c>
      <c r="NE5" s="26">
        <f t="shared" si="17"/>
        <v>51166</v>
      </c>
      <c r="NF5" s="26">
        <f t="shared" si="17"/>
        <v>51195</v>
      </c>
      <c r="NG5" s="26">
        <f t="shared" si="17"/>
        <v>51226</v>
      </c>
      <c r="NH5" s="26">
        <f t="shared" si="17"/>
        <v>51256</v>
      </c>
      <c r="NI5" s="26">
        <f t="shared" si="17"/>
        <v>51287</v>
      </c>
      <c r="NJ5" s="26">
        <f t="shared" si="17"/>
        <v>51317</v>
      </c>
      <c r="NK5" s="26">
        <f t="shared" si="17"/>
        <v>51348</v>
      </c>
      <c r="NL5" s="26">
        <f t="shared" si="17"/>
        <v>51379</v>
      </c>
      <c r="NM5" s="26">
        <f t="shared" si="17"/>
        <v>51409</v>
      </c>
      <c r="NN5" s="26">
        <f t="shared" si="17"/>
        <v>51440</v>
      </c>
      <c r="NO5" s="26">
        <f t="shared" si="17"/>
        <v>51470</v>
      </c>
      <c r="NP5" s="26">
        <f t="shared" si="17"/>
        <v>51501</v>
      </c>
      <c r="NQ5" s="26">
        <f t="shared" si="17"/>
        <v>51532</v>
      </c>
      <c r="NR5" s="26">
        <f t="shared" si="17"/>
        <v>51560</v>
      </c>
      <c r="NS5" s="26">
        <f t="shared" si="17"/>
        <v>51591</v>
      </c>
      <c r="NT5" s="26">
        <f t="shared" si="17"/>
        <v>51621</v>
      </c>
      <c r="NU5" s="26">
        <f t="shared" si="17"/>
        <v>51652</v>
      </c>
      <c r="NV5" s="26">
        <f t="shared" si="17"/>
        <v>51682</v>
      </c>
      <c r="NW5" s="26">
        <f t="shared" si="17"/>
        <v>51713</v>
      </c>
      <c r="NX5" s="26">
        <f t="shared" si="17"/>
        <v>51744</v>
      </c>
      <c r="NY5" s="26">
        <f t="shared" ref="NY5:QJ5" si="18">+NX5+40-DAY(NX5+40)</f>
        <v>51774</v>
      </c>
      <c r="NZ5" s="26">
        <f t="shared" si="18"/>
        <v>51805</v>
      </c>
      <c r="OA5" s="26">
        <f t="shared" si="18"/>
        <v>51835</v>
      </c>
      <c r="OB5" s="26">
        <f t="shared" si="18"/>
        <v>51866</v>
      </c>
      <c r="OC5" s="26">
        <f t="shared" si="18"/>
        <v>51897</v>
      </c>
      <c r="OD5" s="26">
        <f t="shared" si="18"/>
        <v>51925</v>
      </c>
      <c r="OE5" s="26">
        <f t="shared" si="18"/>
        <v>51956</v>
      </c>
      <c r="OF5" s="26">
        <f t="shared" si="18"/>
        <v>51986</v>
      </c>
      <c r="OG5" s="26">
        <f t="shared" si="18"/>
        <v>52017</v>
      </c>
      <c r="OH5" s="26">
        <f t="shared" si="18"/>
        <v>52047</v>
      </c>
      <c r="OI5" s="26">
        <f t="shared" si="18"/>
        <v>52078</v>
      </c>
      <c r="OJ5" s="26">
        <f t="shared" si="18"/>
        <v>52109</v>
      </c>
      <c r="OK5" s="26">
        <f t="shared" si="18"/>
        <v>52139</v>
      </c>
      <c r="OL5" s="26">
        <f t="shared" si="18"/>
        <v>52170</v>
      </c>
      <c r="OM5" s="26">
        <f t="shared" si="18"/>
        <v>52200</v>
      </c>
      <c r="ON5" s="26">
        <f t="shared" si="18"/>
        <v>52231</v>
      </c>
      <c r="OO5" s="26">
        <f t="shared" si="18"/>
        <v>52262</v>
      </c>
      <c r="OP5" s="26">
        <f t="shared" si="18"/>
        <v>52290</v>
      </c>
      <c r="OQ5" s="26">
        <f t="shared" si="18"/>
        <v>52321</v>
      </c>
      <c r="OR5" s="26">
        <f t="shared" si="18"/>
        <v>52351</v>
      </c>
      <c r="OS5" s="26">
        <f t="shared" si="18"/>
        <v>52382</v>
      </c>
      <c r="OT5" s="26">
        <f t="shared" si="18"/>
        <v>52412</v>
      </c>
      <c r="OU5" s="26">
        <f t="shared" si="18"/>
        <v>52443</v>
      </c>
      <c r="OV5" s="26">
        <f t="shared" si="18"/>
        <v>52474</v>
      </c>
      <c r="OW5" s="26">
        <f t="shared" si="18"/>
        <v>52504</v>
      </c>
      <c r="OX5" s="26">
        <f t="shared" si="18"/>
        <v>52535</v>
      </c>
      <c r="OY5" s="26">
        <f t="shared" si="18"/>
        <v>52565</v>
      </c>
      <c r="OZ5" s="26">
        <f t="shared" si="18"/>
        <v>52596</v>
      </c>
      <c r="PA5" s="26">
        <f t="shared" si="18"/>
        <v>52627</v>
      </c>
      <c r="PB5" s="26">
        <f t="shared" si="18"/>
        <v>52656</v>
      </c>
      <c r="PC5" s="26">
        <f t="shared" si="18"/>
        <v>52687</v>
      </c>
      <c r="PD5" s="26">
        <f t="shared" si="18"/>
        <v>52717</v>
      </c>
      <c r="PE5" s="26">
        <f t="shared" si="18"/>
        <v>52748</v>
      </c>
      <c r="PF5" s="26">
        <f t="shared" si="18"/>
        <v>52778</v>
      </c>
      <c r="PG5" s="26">
        <f t="shared" si="18"/>
        <v>52809</v>
      </c>
      <c r="PH5" s="26">
        <f t="shared" si="18"/>
        <v>52840</v>
      </c>
      <c r="PI5" s="26">
        <f t="shared" si="18"/>
        <v>52870</v>
      </c>
      <c r="PJ5" s="26">
        <f t="shared" si="18"/>
        <v>52901</v>
      </c>
      <c r="PK5" s="26">
        <f t="shared" si="18"/>
        <v>52931</v>
      </c>
      <c r="PL5" s="26">
        <f t="shared" si="18"/>
        <v>52962</v>
      </c>
      <c r="PM5" s="26">
        <f t="shared" si="18"/>
        <v>52993</v>
      </c>
      <c r="PN5" s="26">
        <f t="shared" si="18"/>
        <v>53021</v>
      </c>
      <c r="PO5" s="26">
        <f t="shared" si="18"/>
        <v>53052</v>
      </c>
      <c r="PP5" s="26">
        <f t="shared" si="18"/>
        <v>53082</v>
      </c>
      <c r="PQ5" s="26">
        <f t="shared" si="18"/>
        <v>53113</v>
      </c>
      <c r="PR5" s="26">
        <f t="shared" si="18"/>
        <v>53143</v>
      </c>
      <c r="PS5" s="26">
        <f t="shared" si="18"/>
        <v>53174</v>
      </c>
      <c r="PT5" s="26">
        <f t="shared" si="18"/>
        <v>53205</v>
      </c>
      <c r="PU5" s="26">
        <f t="shared" si="18"/>
        <v>53235</v>
      </c>
      <c r="PV5" s="26">
        <f t="shared" si="18"/>
        <v>53266</v>
      </c>
      <c r="PW5" s="26">
        <f t="shared" si="18"/>
        <v>53296</v>
      </c>
      <c r="PX5" s="26">
        <f t="shared" si="18"/>
        <v>53327</v>
      </c>
      <c r="PY5" s="26">
        <f t="shared" si="18"/>
        <v>53358</v>
      </c>
      <c r="PZ5" s="26">
        <f t="shared" si="18"/>
        <v>53386</v>
      </c>
      <c r="QA5" s="26">
        <f t="shared" si="18"/>
        <v>53417</v>
      </c>
      <c r="QB5" s="26">
        <f t="shared" si="18"/>
        <v>53447</v>
      </c>
      <c r="QC5" s="26">
        <f t="shared" si="18"/>
        <v>53478</v>
      </c>
      <c r="QD5" s="26">
        <f t="shared" si="18"/>
        <v>53508</v>
      </c>
      <c r="QE5" s="26">
        <f t="shared" si="18"/>
        <v>53539</v>
      </c>
      <c r="QF5" s="26">
        <f t="shared" si="18"/>
        <v>53570</v>
      </c>
      <c r="QG5" s="26">
        <f t="shared" si="18"/>
        <v>53600</v>
      </c>
      <c r="QH5" s="26">
        <f t="shared" si="18"/>
        <v>53631</v>
      </c>
      <c r="QI5" s="26">
        <f t="shared" si="18"/>
        <v>53661</v>
      </c>
      <c r="QJ5" s="26">
        <f t="shared" si="18"/>
        <v>53692</v>
      </c>
      <c r="QK5" s="26">
        <f t="shared" ref="QK5:SV5" si="19">+QJ5+40-DAY(QJ5+40)</f>
        <v>53723</v>
      </c>
      <c r="QL5" s="26">
        <f t="shared" si="19"/>
        <v>53751</v>
      </c>
      <c r="QM5" s="26">
        <f t="shared" si="19"/>
        <v>53782</v>
      </c>
      <c r="QN5" s="26">
        <f t="shared" si="19"/>
        <v>53812</v>
      </c>
      <c r="QO5" s="26">
        <f t="shared" si="19"/>
        <v>53843</v>
      </c>
      <c r="QP5" s="26">
        <f t="shared" si="19"/>
        <v>53873</v>
      </c>
      <c r="QQ5" s="26">
        <f t="shared" si="19"/>
        <v>53904</v>
      </c>
      <c r="QR5" s="26">
        <f t="shared" si="19"/>
        <v>53935</v>
      </c>
      <c r="QS5" s="26">
        <f t="shared" si="19"/>
        <v>53965</v>
      </c>
      <c r="QT5" s="26">
        <f t="shared" si="19"/>
        <v>53996</v>
      </c>
      <c r="QU5" s="26">
        <f t="shared" si="19"/>
        <v>54026</v>
      </c>
      <c r="QV5" s="26">
        <f t="shared" si="19"/>
        <v>54057</v>
      </c>
      <c r="QW5" s="26">
        <f t="shared" si="19"/>
        <v>54088</v>
      </c>
      <c r="QX5" s="26">
        <f t="shared" si="19"/>
        <v>54117</v>
      </c>
      <c r="QY5" s="26">
        <f t="shared" si="19"/>
        <v>54148</v>
      </c>
      <c r="QZ5" s="26">
        <f t="shared" si="19"/>
        <v>54178</v>
      </c>
      <c r="RA5" s="26">
        <f t="shared" si="19"/>
        <v>54209</v>
      </c>
      <c r="RB5" s="26">
        <f t="shared" si="19"/>
        <v>54239</v>
      </c>
      <c r="RC5" s="26">
        <f t="shared" si="19"/>
        <v>54270</v>
      </c>
      <c r="RD5" s="26">
        <f t="shared" si="19"/>
        <v>54301</v>
      </c>
      <c r="RE5" s="26">
        <f t="shared" si="19"/>
        <v>54331</v>
      </c>
      <c r="RF5" s="26">
        <f t="shared" si="19"/>
        <v>54362</v>
      </c>
      <c r="RG5" s="26">
        <f t="shared" si="19"/>
        <v>54392</v>
      </c>
      <c r="RH5" s="26">
        <f t="shared" si="19"/>
        <v>54423</v>
      </c>
      <c r="RI5" s="26">
        <f t="shared" si="19"/>
        <v>54454</v>
      </c>
      <c r="RJ5" s="26">
        <f t="shared" si="19"/>
        <v>54482</v>
      </c>
      <c r="RK5" s="26">
        <f t="shared" si="19"/>
        <v>54513</v>
      </c>
      <c r="RL5" s="26">
        <f t="shared" si="19"/>
        <v>54543</v>
      </c>
      <c r="RM5" s="26">
        <f t="shared" si="19"/>
        <v>54574</v>
      </c>
      <c r="RN5" s="26">
        <f t="shared" si="19"/>
        <v>54604</v>
      </c>
      <c r="RO5" s="26">
        <f t="shared" si="19"/>
        <v>54635</v>
      </c>
      <c r="RP5" s="26">
        <f t="shared" si="19"/>
        <v>54666</v>
      </c>
      <c r="RQ5" s="26">
        <f t="shared" si="19"/>
        <v>54696</v>
      </c>
      <c r="RR5" s="26">
        <f t="shared" si="19"/>
        <v>54727</v>
      </c>
      <c r="RS5" s="26">
        <f t="shared" si="19"/>
        <v>54757</v>
      </c>
      <c r="RT5" s="26">
        <f t="shared" si="19"/>
        <v>54788</v>
      </c>
      <c r="RU5" s="26">
        <f t="shared" si="19"/>
        <v>54819</v>
      </c>
      <c r="RV5" s="26">
        <f t="shared" si="19"/>
        <v>54847</v>
      </c>
      <c r="RW5" s="26">
        <f t="shared" si="19"/>
        <v>54878</v>
      </c>
      <c r="RX5" s="26">
        <f t="shared" si="19"/>
        <v>54908</v>
      </c>
      <c r="RY5" s="26">
        <f t="shared" si="19"/>
        <v>54939</v>
      </c>
      <c r="RZ5" s="26">
        <f t="shared" si="19"/>
        <v>54969</v>
      </c>
      <c r="SA5" s="26">
        <f t="shared" si="19"/>
        <v>55000</v>
      </c>
      <c r="SB5" s="26">
        <f t="shared" si="19"/>
        <v>55031</v>
      </c>
      <c r="SC5" s="26">
        <f t="shared" si="19"/>
        <v>55061</v>
      </c>
      <c r="SD5" s="26">
        <f t="shared" si="19"/>
        <v>55092</v>
      </c>
      <c r="SE5" s="26">
        <f t="shared" si="19"/>
        <v>55122</v>
      </c>
      <c r="SF5" s="26">
        <f t="shared" si="19"/>
        <v>55153</v>
      </c>
      <c r="SG5" s="26">
        <f t="shared" si="19"/>
        <v>55184</v>
      </c>
      <c r="SH5" s="26">
        <f t="shared" si="19"/>
        <v>55212</v>
      </c>
      <c r="SI5" s="26">
        <f t="shared" si="19"/>
        <v>55243</v>
      </c>
      <c r="SJ5" s="26">
        <f t="shared" si="19"/>
        <v>55273</v>
      </c>
      <c r="SK5" s="26">
        <f t="shared" si="19"/>
        <v>55304</v>
      </c>
      <c r="SL5" s="26">
        <f t="shared" si="19"/>
        <v>55334</v>
      </c>
      <c r="SM5" s="26">
        <f t="shared" si="19"/>
        <v>55365</v>
      </c>
      <c r="SN5" s="26">
        <f t="shared" si="19"/>
        <v>55396</v>
      </c>
      <c r="SO5" s="26">
        <f t="shared" si="19"/>
        <v>55426</v>
      </c>
      <c r="SP5" s="26">
        <f t="shared" si="19"/>
        <v>55457</v>
      </c>
      <c r="SQ5" s="26">
        <f t="shared" si="19"/>
        <v>55487</v>
      </c>
      <c r="SR5" s="26">
        <f t="shared" si="19"/>
        <v>55518</v>
      </c>
      <c r="SS5" s="26">
        <f t="shared" si="19"/>
        <v>55549</v>
      </c>
      <c r="ST5" s="26">
        <f t="shared" si="19"/>
        <v>55578</v>
      </c>
      <c r="SU5" s="26">
        <f t="shared" si="19"/>
        <v>55609</v>
      </c>
      <c r="SV5" s="26">
        <f t="shared" si="19"/>
        <v>55639</v>
      </c>
      <c r="SW5" s="26">
        <f t="shared" ref="SW5:VH5" si="20">+SV5+40-DAY(SV5+40)</f>
        <v>55670</v>
      </c>
      <c r="SX5" s="26">
        <f t="shared" si="20"/>
        <v>55700</v>
      </c>
      <c r="SY5" s="26">
        <f t="shared" si="20"/>
        <v>55731</v>
      </c>
      <c r="SZ5" s="26">
        <f t="shared" si="20"/>
        <v>55762</v>
      </c>
      <c r="TA5" s="26">
        <f t="shared" si="20"/>
        <v>55792</v>
      </c>
      <c r="TB5" s="26">
        <f t="shared" si="20"/>
        <v>55823</v>
      </c>
      <c r="TC5" s="26">
        <f t="shared" si="20"/>
        <v>55853</v>
      </c>
      <c r="TD5" s="26">
        <f t="shared" si="20"/>
        <v>55884</v>
      </c>
      <c r="TE5" s="26">
        <f t="shared" si="20"/>
        <v>55915</v>
      </c>
      <c r="TF5" s="26">
        <f t="shared" si="20"/>
        <v>55943</v>
      </c>
      <c r="TG5" s="26">
        <f t="shared" si="20"/>
        <v>55974</v>
      </c>
      <c r="TH5" s="26">
        <f t="shared" si="20"/>
        <v>56004</v>
      </c>
      <c r="TI5" s="26">
        <f t="shared" si="20"/>
        <v>56035</v>
      </c>
      <c r="TJ5" s="26">
        <f t="shared" si="20"/>
        <v>56065</v>
      </c>
      <c r="TK5" s="26">
        <f t="shared" si="20"/>
        <v>56096</v>
      </c>
      <c r="TL5" s="26">
        <f t="shared" si="20"/>
        <v>56127</v>
      </c>
      <c r="TM5" s="26">
        <f t="shared" si="20"/>
        <v>56157</v>
      </c>
      <c r="TN5" s="26">
        <f t="shared" si="20"/>
        <v>56188</v>
      </c>
      <c r="TO5" s="26">
        <f t="shared" si="20"/>
        <v>56218</v>
      </c>
      <c r="TP5" s="26">
        <f t="shared" si="20"/>
        <v>56249</v>
      </c>
      <c r="TQ5" s="26">
        <f t="shared" si="20"/>
        <v>56280</v>
      </c>
      <c r="TR5" s="26">
        <f t="shared" si="20"/>
        <v>56308</v>
      </c>
      <c r="TS5" s="26">
        <f t="shared" si="20"/>
        <v>56339</v>
      </c>
      <c r="TT5" s="26">
        <f t="shared" si="20"/>
        <v>56369</v>
      </c>
      <c r="TU5" s="26">
        <f t="shared" si="20"/>
        <v>56400</v>
      </c>
      <c r="TV5" s="26">
        <f t="shared" si="20"/>
        <v>56430</v>
      </c>
      <c r="TW5" s="26">
        <f t="shared" si="20"/>
        <v>56461</v>
      </c>
      <c r="TX5" s="26">
        <f t="shared" si="20"/>
        <v>56492</v>
      </c>
      <c r="TY5" s="26">
        <f t="shared" si="20"/>
        <v>56522</v>
      </c>
      <c r="TZ5" s="26">
        <f t="shared" si="20"/>
        <v>56553</v>
      </c>
      <c r="UA5" s="26">
        <f t="shared" si="20"/>
        <v>56583</v>
      </c>
      <c r="UB5" s="26">
        <f t="shared" si="20"/>
        <v>56614</v>
      </c>
      <c r="UC5" s="26">
        <f t="shared" si="20"/>
        <v>56645</v>
      </c>
      <c r="UD5" s="26">
        <f t="shared" si="20"/>
        <v>56673</v>
      </c>
      <c r="UE5" s="26">
        <f t="shared" si="20"/>
        <v>56704</v>
      </c>
      <c r="UF5" s="26">
        <f t="shared" si="20"/>
        <v>56734</v>
      </c>
      <c r="UG5" s="26">
        <f t="shared" si="20"/>
        <v>56765</v>
      </c>
      <c r="UH5" s="26">
        <f t="shared" si="20"/>
        <v>56795</v>
      </c>
      <c r="UI5" s="26">
        <f t="shared" si="20"/>
        <v>56826</v>
      </c>
      <c r="UJ5" s="26">
        <f t="shared" si="20"/>
        <v>56857</v>
      </c>
      <c r="UK5" s="26">
        <f t="shared" si="20"/>
        <v>56887</v>
      </c>
      <c r="UL5" s="26">
        <f t="shared" si="20"/>
        <v>56918</v>
      </c>
      <c r="UM5" s="26">
        <f t="shared" si="20"/>
        <v>56948</v>
      </c>
      <c r="UN5" s="26">
        <f t="shared" si="20"/>
        <v>56979</v>
      </c>
      <c r="UO5" s="26">
        <f t="shared" si="20"/>
        <v>57010</v>
      </c>
      <c r="UP5" s="26">
        <f t="shared" si="20"/>
        <v>57039</v>
      </c>
      <c r="UQ5" s="26">
        <f t="shared" si="20"/>
        <v>57070</v>
      </c>
      <c r="UR5" s="26">
        <f t="shared" si="20"/>
        <v>57100</v>
      </c>
      <c r="US5" s="26">
        <f t="shared" si="20"/>
        <v>57131</v>
      </c>
      <c r="UT5" s="26">
        <f t="shared" si="20"/>
        <v>57161</v>
      </c>
      <c r="UU5" s="26">
        <f t="shared" si="20"/>
        <v>57192</v>
      </c>
      <c r="UV5" s="26">
        <f t="shared" si="20"/>
        <v>57223</v>
      </c>
      <c r="UW5" s="26">
        <f t="shared" si="20"/>
        <v>57253</v>
      </c>
      <c r="UX5" s="26">
        <f t="shared" si="20"/>
        <v>57284</v>
      </c>
      <c r="UY5" s="26">
        <f t="shared" si="20"/>
        <v>57314</v>
      </c>
      <c r="UZ5" s="26">
        <f t="shared" si="20"/>
        <v>57345</v>
      </c>
      <c r="VA5" s="26">
        <f t="shared" si="20"/>
        <v>57376</v>
      </c>
      <c r="VB5" s="26">
        <f t="shared" si="20"/>
        <v>57404</v>
      </c>
      <c r="VC5" s="26">
        <f t="shared" si="20"/>
        <v>57435</v>
      </c>
      <c r="VD5" s="26">
        <f t="shared" si="20"/>
        <v>57465</v>
      </c>
      <c r="VE5" s="26">
        <f t="shared" si="20"/>
        <v>57496</v>
      </c>
      <c r="VF5" s="26">
        <f t="shared" si="20"/>
        <v>57526</v>
      </c>
      <c r="VG5" s="26">
        <f t="shared" si="20"/>
        <v>57557</v>
      </c>
      <c r="VH5" s="26">
        <f t="shared" si="20"/>
        <v>57588</v>
      </c>
      <c r="VI5" s="26">
        <f t="shared" ref="VI5:WD5" si="21">+VH5+40-DAY(VH5+40)</f>
        <v>57618</v>
      </c>
      <c r="VJ5" s="26">
        <f t="shared" si="21"/>
        <v>57649</v>
      </c>
      <c r="VK5" s="26">
        <f t="shared" si="21"/>
        <v>57679</v>
      </c>
      <c r="VL5" s="26">
        <f t="shared" si="21"/>
        <v>57710</v>
      </c>
      <c r="VM5" s="26">
        <f t="shared" si="21"/>
        <v>57741</v>
      </c>
      <c r="VN5" s="26">
        <f t="shared" si="21"/>
        <v>57769</v>
      </c>
      <c r="VO5" s="26">
        <f t="shared" si="21"/>
        <v>57800</v>
      </c>
      <c r="VP5" s="26">
        <f t="shared" si="21"/>
        <v>57830</v>
      </c>
      <c r="VQ5" s="26">
        <f t="shared" si="21"/>
        <v>57861</v>
      </c>
      <c r="VR5" s="26">
        <f t="shared" si="21"/>
        <v>57891</v>
      </c>
      <c r="VS5" s="26">
        <f t="shared" si="21"/>
        <v>57922</v>
      </c>
      <c r="VT5" s="26">
        <f t="shared" si="21"/>
        <v>57953</v>
      </c>
      <c r="VU5" s="26">
        <f t="shared" si="21"/>
        <v>57983</v>
      </c>
      <c r="VV5" s="26">
        <f t="shared" si="21"/>
        <v>58014</v>
      </c>
      <c r="VW5" s="26">
        <f t="shared" si="21"/>
        <v>58044</v>
      </c>
      <c r="VX5" s="26">
        <f t="shared" si="21"/>
        <v>58075</v>
      </c>
      <c r="VY5" s="26">
        <f t="shared" si="21"/>
        <v>58106</v>
      </c>
      <c r="VZ5" s="26">
        <f t="shared" si="21"/>
        <v>58134</v>
      </c>
      <c r="WA5" s="26">
        <f t="shared" si="21"/>
        <v>58165</v>
      </c>
      <c r="WB5" s="26">
        <f t="shared" si="21"/>
        <v>58195</v>
      </c>
      <c r="WC5" s="26">
        <f t="shared" si="21"/>
        <v>58226</v>
      </c>
      <c r="WD5" s="26">
        <f t="shared" si="21"/>
        <v>58256</v>
      </c>
      <c r="WF5" s="20"/>
    </row>
    <row r="6" spans="19:604" x14ac:dyDescent="0.35">
      <c r="T6" s="24" t="s">
        <v>1079</v>
      </c>
      <c r="U6" s="35">
        <f>SUM(U7:U10)</f>
        <v>2563.8500629766895</v>
      </c>
      <c r="V6" s="35">
        <f t="shared" ref="V6:BB6" si="22">SUM(V7:V10)</f>
        <v>2563.8500629766895</v>
      </c>
      <c r="W6" s="35">
        <f t="shared" si="22"/>
        <v>2562.6341727664221</v>
      </c>
      <c r="X6" s="35">
        <f t="shared" si="22"/>
        <v>2552.1370044988385</v>
      </c>
      <c r="Y6" s="35">
        <f t="shared" si="22"/>
        <v>2545.8542810966946</v>
      </c>
      <c r="Z6" s="35">
        <f t="shared" si="22"/>
        <v>2538.7942059685138</v>
      </c>
      <c r="AA6" s="35">
        <f t="shared" si="22"/>
        <v>2497.43960654275</v>
      </c>
      <c r="AB6" s="35">
        <f t="shared" si="22"/>
        <v>2265.9116654915138</v>
      </c>
      <c r="AC6" s="35">
        <f t="shared" si="22"/>
        <v>2265.9116654915138</v>
      </c>
      <c r="AD6" s="35">
        <f t="shared" si="22"/>
        <v>2233.5187928750256</v>
      </c>
      <c r="AE6" s="35">
        <f t="shared" si="22"/>
        <v>2105.0075418731262</v>
      </c>
      <c r="AF6" s="35">
        <f t="shared" si="22"/>
        <v>1946.3469794323885</v>
      </c>
      <c r="AG6" s="35">
        <f t="shared" si="22"/>
        <v>1906.9557517611129</v>
      </c>
      <c r="AH6" s="35">
        <f t="shared" si="22"/>
        <v>1872.6393791699729</v>
      </c>
      <c r="AI6" s="35">
        <f t="shared" si="22"/>
        <v>1638.2408597882986</v>
      </c>
      <c r="AJ6" s="35">
        <f t="shared" si="22"/>
        <v>1103.6592680684696</v>
      </c>
      <c r="AK6" s="35">
        <f t="shared" si="22"/>
        <v>854.89374262021329</v>
      </c>
      <c r="AL6" s="35">
        <f t="shared" si="22"/>
        <v>632.1513039506184</v>
      </c>
      <c r="AM6" s="35">
        <f t="shared" si="22"/>
        <v>195.30313427276883</v>
      </c>
      <c r="AN6" s="35">
        <f t="shared" si="22"/>
        <v>42.989468912768828</v>
      </c>
      <c r="AO6" s="35">
        <f t="shared" si="22"/>
        <v>0</v>
      </c>
      <c r="AP6" s="35">
        <f t="shared" si="22"/>
        <v>0</v>
      </c>
      <c r="AQ6" s="35">
        <f t="shared" si="22"/>
        <v>0</v>
      </c>
      <c r="AR6" s="35">
        <f t="shared" si="22"/>
        <v>0</v>
      </c>
      <c r="AS6" s="35">
        <f t="shared" si="22"/>
        <v>0</v>
      </c>
      <c r="AT6" s="35">
        <f t="shared" si="22"/>
        <v>0</v>
      </c>
      <c r="AU6" s="35">
        <f t="shared" si="22"/>
        <v>0</v>
      </c>
      <c r="AV6" s="35">
        <f t="shared" si="22"/>
        <v>0</v>
      </c>
      <c r="AW6" s="35">
        <f t="shared" si="22"/>
        <v>0</v>
      </c>
      <c r="AX6" s="35">
        <f t="shared" si="22"/>
        <v>0</v>
      </c>
      <c r="AY6" s="35">
        <f t="shared" si="22"/>
        <v>0</v>
      </c>
      <c r="AZ6" s="35">
        <f t="shared" si="22"/>
        <v>0</v>
      </c>
      <c r="BA6" s="35">
        <f t="shared" si="22"/>
        <v>0</v>
      </c>
      <c r="BB6" s="35">
        <f t="shared" si="22"/>
        <v>0</v>
      </c>
      <c r="BD6" s="24" t="s">
        <v>1079</v>
      </c>
      <c r="BE6" s="35">
        <f t="shared" ref="BE6:DP6" si="23">SUM(BE7:BE10)</f>
        <v>0</v>
      </c>
      <c r="BF6" s="35">
        <f t="shared" si="23"/>
        <v>0</v>
      </c>
      <c r="BG6" s="35">
        <f t="shared" si="23"/>
        <v>0</v>
      </c>
      <c r="BH6" s="35">
        <f t="shared" si="23"/>
        <v>0</v>
      </c>
      <c r="BI6" s="35">
        <f t="shared" si="23"/>
        <v>641.87443340187303</v>
      </c>
      <c r="BJ6" s="35">
        <f t="shared" si="23"/>
        <v>640.65854319160553</v>
      </c>
      <c r="BK6" s="35">
        <f t="shared" si="23"/>
        <v>640.65854319160553</v>
      </c>
      <c r="BL6" s="35">
        <f t="shared" si="23"/>
        <v>640.65854319160553</v>
      </c>
      <c r="BM6" s="35">
        <f t="shared" si="23"/>
        <v>640.65854319160553</v>
      </c>
      <c r="BN6" s="35">
        <f t="shared" si="23"/>
        <v>640.65854319160553</v>
      </c>
      <c r="BO6" s="35">
        <f t="shared" si="23"/>
        <v>640.65854319160553</v>
      </c>
      <c r="BP6" s="35">
        <f t="shared" si="23"/>
        <v>640.65854319160553</v>
      </c>
      <c r="BQ6" s="35">
        <f t="shared" si="23"/>
        <v>639.53748752577224</v>
      </c>
      <c r="BR6" s="35">
        <f t="shared" si="23"/>
        <v>638.97695969285553</v>
      </c>
      <c r="BS6" s="35">
        <f t="shared" si="23"/>
        <v>636.81127864010557</v>
      </c>
      <c r="BT6" s="35">
        <f t="shared" si="23"/>
        <v>636.81127864010557</v>
      </c>
      <c r="BU6" s="35">
        <f t="shared" si="23"/>
        <v>636.81127864010557</v>
      </c>
      <c r="BV6" s="35">
        <f t="shared" si="23"/>
        <v>636.81127864010557</v>
      </c>
      <c r="BW6" s="35">
        <f t="shared" si="23"/>
        <v>636.81127864010557</v>
      </c>
      <c r="BX6" s="35">
        <f t="shared" si="23"/>
        <v>635.42044517637851</v>
      </c>
      <c r="BY6" s="35">
        <f t="shared" si="23"/>
        <v>635.42044517637851</v>
      </c>
      <c r="BZ6" s="35">
        <f t="shared" si="23"/>
        <v>635.42044517637851</v>
      </c>
      <c r="CA6" s="35">
        <f t="shared" si="23"/>
        <v>633.9766578078785</v>
      </c>
      <c r="CB6" s="35">
        <f t="shared" si="23"/>
        <v>633.9766578078785</v>
      </c>
      <c r="CC6" s="35">
        <f t="shared" si="23"/>
        <v>633.9766578078785</v>
      </c>
      <c r="CD6" s="35">
        <f t="shared" si="23"/>
        <v>633.9766578078785</v>
      </c>
      <c r="CE6" s="35">
        <f t="shared" si="23"/>
        <v>633.9766578078785</v>
      </c>
      <c r="CF6" s="35">
        <f t="shared" si="23"/>
        <v>595.50963311911505</v>
      </c>
      <c r="CG6" s="35">
        <f t="shared" si="23"/>
        <v>566.47791637287844</v>
      </c>
      <c r="CH6" s="35">
        <f t="shared" si="23"/>
        <v>566.47791637287844</v>
      </c>
      <c r="CI6" s="35">
        <f t="shared" si="23"/>
        <v>566.47791637287844</v>
      </c>
      <c r="CJ6" s="35">
        <f t="shared" si="23"/>
        <v>566.47791637287844</v>
      </c>
      <c r="CK6" s="35">
        <f t="shared" si="23"/>
        <v>566.47791637287844</v>
      </c>
      <c r="CL6" s="35">
        <f t="shared" si="23"/>
        <v>566.47791637287844</v>
      </c>
      <c r="CM6" s="35">
        <f t="shared" si="23"/>
        <v>566.47791637287844</v>
      </c>
      <c r="CN6" s="35">
        <f t="shared" si="23"/>
        <v>566.47791637287844</v>
      </c>
      <c r="CO6" s="35">
        <f t="shared" si="23"/>
        <v>566.47791637287844</v>
      </c>
      <c r="CP6" s="35">
        <f t="shared" si="23"/>
        <v>566.47791637287844</v>
      </c>
      <c r="CQ6" s="35">
        <f t="shared" si="23"/>
        <v>556.38833309889037</v>
      </c>
      <c r="CR6" s="35">
        <f t="shared" si="23"/>
        <v>544.17462703037836</v>
      </c>
      <c r="CS6" s="35">
        <f t="shared" si="23"/>
        <v>544.17462703037836</v>
      </c>
      <c r="CT6" s="35">
        <f t="shared" si="23"/>
        <v>544.17462703037836</v>
      </c>
      <c r="CU6" s="35">
        <f t="shared" si="23"/>
        <v>528.04415962449139</v>
      </c>
      <c r="CV6" s="35">
        <f t="shared" si="23"/>
        <v>488.61412818787841</v>
      </c>
      <c r="CW6" s="35">
        <f t="shared" si="23"/>
        <v>488.61412818787841</v>
      </c>
      <c r="CX6" s="35">
        <f t="shared" si="23"/>
        <v>488.61412818787841</v>
      </c>
      <c r="CY6" s="35">
        <f t="shared" si="23"/>
        <v>488.61412818787841</v>
      </c>
      <c r="CZ6" s="35">
        <f t="shared" si="23"/>
        <v>480.50459486875337</v>
      </c>
      <c r="DA6" s="35">
        <f t="shared" si="23"/>
        <v>477.0290805891284</v>
      </c>
      <c r="DB6" s="35">
        <f t="shared" si="23"/>
        <v>477.0290805891284</v>
      </c>
      <c r="DC6" s="35">
        <f t="shared" si="23"/>
        <v>477.0290805891284</v>
      </c>
      <c r="DD6" s="35">
        <f t="shared" si="23"/>
        <v>475.8685099937278</v>
      </c>
      <c r="DE6" s="35">
        <f t="shared" si="23"/>
        <v>470.50087099000007</v>
      </c>
      <c r="DF6" s="35">
        <f t="shared" si="23"/>
        <v>470.50087099000007</v>
      </c>
      <c r="DG6" s="35">
        <f t="shared" si="23"/>
        <v>469.27566101747311</v>
      </c>
      <c r="DH6" s="35">
        <f t="shared" si="23"/>
        <v>462.36197617250002</v>
      </c>
      <c r="DI6" s="35">
        <f t="shared" si="23"/>
        <v>462.36197617250002</v>
      </c>
      <c r="DJ6" s="35">
        <f t="shared" si="23"/>
        <v>459.77252419779575</v>
      </c>
      <c r="DK6" s="35">
        <f t="shared" si="23"/>
        <v>398.66950750300305</v>
      </c>
      <c r="DL6" s="35">
        <f t="shared" si="23"/>
        <v>317.43685191500003</v>
      </c>
      <c r="DM6" s="35">
        <f t="shared" si="23"/>
        <v>307.83060392591398</v>
      </c>
      <c r="DN6" s="35">
        <f t="shared" si="23"/>
        <v>281.69169968255562</v>
      </c>
      <c r="DO6" s="35">
        <f t="shared" si="23"/>
        <v>257.06848223000003</v>
      </c>
      <c r="DP6" s="35">
        <f t="shared" si="23"/>
        <v>257.06848223000003</v>
      </c>
      <c r="DQ6" s="35">
        <f t="shared" ref="DQ6:GB6" si="24">SUM(DQ7:DQ10)</f>
        <v>236.94527201774198</v>
      </c>
      <c r="DR6" s="35">
        <f t="shared" si="24"/>
        <v>212.80995250374914</v>
      </c>
      <c r="DS6" s="35">
        <f t="shared" si="24"/>
        <v>202.89378333750003</v>
      </c>
      <c r="DT6" s="35">
        <f t="shared" si="24"/>
        <v>202.24473476122222</v>
      </c>
      <c r="DU6" s="35">
        <f t="shared" si="24"/>
        <v>196.58029024000001</v>
      </c>
      <c r="DV6" s="35">
        <f t="shared" si="24"/>
        <v>164.81944710591398</v>
      </c>
      <c r="DW6" s="35">
        <f t="shared" si="24"/>
        <v>152.47249261750002</v>
      </c>
      <c r="DX6" s="35">
        <f t="shared" si="24"/>
        <v>118.27907398720433</v>
      </c>
      <c r="DY6" s="35">
        <f t="shared" si="24"/>
        <v>80.654909847500008</v>
      </c>
      <c r="DZ6" s="35">
        <f t="shared" si="24"/>
        <v>40.721688685268816</v>
      </c>
      <c r="EA6" s="35">
        <f t="shared" si="24"/>
        <v>36.963267869999996</v>
      </c>
      <c r="EB6" s="35">
        <f t="shared" si="24"/>
        <v>36.963267869999996</v>
      </c>
      <c r="EC6" s="35">
        <f t="shared" si="24"/>
        <v>29.538511352580645</v>
      </c>
      <c r="ED6" s="35">
        <f t="shared" si="24"/>
        <v>10.559680922338712</v>
      </c>
      <c r="EE6" s="35">
        <f t="shared" si="24"/>
        <v>2.891276637849463</v>
      </c>
      <c r="EF6" s="35">
        <f t="shared" si="24"/>
        <v>0</v>
      </c>
      <c r="EG6" s="35">
        <f t="shared" si="24"/>
        <v>0</v>
      </c>
      <c r="EH6" s="35">
        <f t="shared" si="24"/>
        <v>0</v>
      </c>
      <c r="EI6" s="35">
        <f t="shared" si="24"/>
        <v>0</v>
      </c>
      <c r="EJ6" s="35">
        <f t="shared" si="24"/>
        <v>0</v>
      </c>
      <c r="EK6" s="35">
        <f t="shared" si="24"/>
        <v>0</v>
      </c>
      <c r="EL6" s="35">
        <f t="shared" si="24"/>
        <v>0</v>
      </c>
      <c r="EM6" s="35">
        <f t="shared" si="24"/>
        <v>0</v>
      </c>
      <c r="EN6" s="35">
        <f t="shared" si="24"/>
        <v>0</v>
      </c>
      <c r="EO6" s="35">
        <f t="shared" si="24"/>
        <v>0</v>
      </c>
      <c r="EP6" s="35">
        <f t="shared" si="24"/>
        <v>0</v>
      </c>
      <c r="EQ6" s="35">
        <f t="shared" si="24"/>
        <v>0</v>
      </c>
      <c r="ER6" s="35">
        <f t="shared" si="24"/>
        <v>0</v>
      </c>
      <c r="ES6" s="35">
        <f t="shared" si="24"/>
        <v>0</v>
      </c>
      <c r="ET6" s="35">
        <f t="shared" si="24"/>
        <v>0</v>
      </c>
      <c r="EU6" s="35">
        <f t="shared" si="24"/>
        <v>0</v>
      </c>
      <c r="EV6" s="35">
        <f t="shared" si="24"/>
        <v>0</v>
      </c>
      <c r="EW6" s="35">
        <f t="shared" si="24"/>
        <v>0</v>
      </c>
      <c r="EX6" s="35">
        <f t="shared" si="24"/>
        <v>0</v>
      </c>
      <c r="EY6" s="35">
        <f t="shared" si="24"/>
        <v>0</v>
      </c>
      <c r="EZ6" s="35">
        <f t="shared" si="24"/>
        <v>0</v>
      </c>
      <c r="FA6" s="35">
        <f t="shared" si="24"/>
        <v>0</v>
      </c>
      <c r="FB6" s="35">
        <f t="shared" si="24"/>
        <v>0</v>
      </c>
      <c r="FC6" s="35">
        <f t="shared" si="24"/>
        <v>0</v>
      </c>
      <c r="FD6" s="35">
        <f t="shared" si="24"/>
        <v>0</v>
      </c>
      <c r="FE6" s="35">
        <f t="shared" si="24"/>
        <v>0</v>
      </c>
      <c r="FF6" s="35">
        <f t="shared" si="24"/>
        <v>0</v>
      </c>
      <c r="FG6" s="35">
        <f t="shared" si="24"/>
        <v>0</v>
      </c>
      <c r="FH6" s="35">
        <f t="shared" si="24"/>
        <v>0</v>
      </c>
      <c r="FI6" s="35">
        <f t="shared" si="24"/>
        <v>0</v>
      </c>
      <c r="FJ6" s="35">
        <f t="shared" si="24"/>
        <v>0</v>
      </c>
      <c r="FK6" s="35">
        <f t="shared" si="24"/>
        <v>0</v>
      </c>
      <c r="FL6" s="35">
        <f t="shared" si="24"/>
        <v>0</v>
      </c>
      <c r="FM6" s="35">
        <f t="shared" si="24"/>
        <v>0</v>
      </c>
      <c r="FN6" s="35">
        <f t="shared" si="24"/>
        <v>0</v>
      </c>
      <c r="FO6" s="35">
        <f t="shared" si="24"/>
        <v>0</v>
      </c>
      <c r="FP6" s="35">
        <f t="shared" si="24"/>
        <v>0</v>
      </c>
      <c r="FQ6" s="35">
        <f t="shared" si="24"/>
        <v>0</v>
      </c>
      <c r="FR6" s="35">
        <f t="shared" si="24"/>
        <v>0</v>
      </c>
      <c r="FS6" s="35">
        <f t="shared" si="24"/>
        <v>0</v>
      </c>
      <c r="FT6" s="35">
        <f t="shared" si="24"/>
        <v>0</v>
      </c>
      <c r="FU6" s="35">
        <f t="shared" si="24"/>
        <v>0</v>
      </c>
      <c r="FV6" s="35">
        <f t="shared" si="24"/>
        <v>0</v>
      </c>
      <c r="FW6" s="35">
        <f t="shared" si="24"/>
        <v>0</v>
      </c>
      <c r="FX6" s="35">
        <f t="shared" si="24"/>
        <v>0</v>
      </c>
      <c r="FY6" s="35">
        <f t="shared" si="24"/>
        <v>0</v>
      </c>
      <c r="FZ6" s="35">
        <f t="shared" si="24"/>
        <v>0</v>
      </c>
      <c r="GA6" s="35">
        <f t="shared" si="24"/>
        <v>0</v>
      </c>
      <c r="GB6" s="35">
        <f t="shared" si="24"/>
        <v>0</v>
      </c>
      <c r="GC6" s="35">
        <f t="shared" ref="GC6:GJ6" si="25">SUM(GC7:GC10)</f>
        <v>0</v>
      </c>
      <c r="GD6" s="35">
        <f t="shared" si="25"/>
        <v>0</v>
      </c>
      <c r="GE6" s="35">
        <f t="shared" si="25"/>
        <v>0</v>
      </c>
      <c r="GF6" s="35">
        <f t="shared" si="25"/>
        <v>0</v>
      </c>
      <c r="GG6" s="35">
        <f t="shared" si="25"/>
        <v>0</v>
      </c>
      <c r="GH6" s="35">
        <f t="shared" si="25"/>
        <v>0</v>
      </c>
      <c r="GI6" s="35">
        <f t="shared" si="25"/>
        <v>0</v>
      </c>
      <c r="GJ6" s="35">
        <f t="shared" si="25"/>
        <v>0</v>
      </c>
      <c r="GL6" s="24" t="s">
        <v>1079</v>
      </c>
      <c r="GM6" s="35">
        <f t="shared" ref="GM6:IX6" si="26">SUM(GM7:GM10)</f>
        <v>214.45966383775226</v>
      </c>
      <c r="GN6" s="35">
        <f t="shared" si="26"/>
        <v>213.86192183358557</v>
      </c>
      <c r="GO6" s="35">
        <f t="shared" si="26"/>
        <v>213.55284773053512</v>
      </c>
      <c r="GP6" s="35">
        <f t="shared" si="26"/>
        <v>213.55284773053512</v>
      </c>
      <c r="GQ6" s="35">
        <f t="shared" si="26"/>
        <v>213.55284773053512</v>
      </c>
      <c r="GR6" s="35">
        <f t="shared" si="26"/>
        <v>213.55284773053512</v>
      </c>
      <c r="GS6" s="35">
        <f t="shared" si="26"/>
        <v>213.55284773053512</v>
      </c>
      <c r="GT6" s="35">
        <f t="shared" si="26"/>
        <v>213.55284773053512</v>
      </c>
      <c r="GU6" s="35">
        <f t="shared" si="26"/>
        <v>213.55284773053512</v>
      </c>
      <c r="GV6" s="35">
        <f t="shared" si="26"/>
        <v>213.55284773053512</v>
      </c>
      <c r="GW6" s="35">
        <f t="shared" si="26"/>
        <v>213.55284773053512</v>
      </c>
      <c r="GX6" s="35">
        <f t="shared" si="26"/>
        <v>213.55284773053512</v>
      </c>
      <c r="GY6" s="35">
        <f t="shared" si="26"/>
        <v>213.55284773053512</v>
      </c>
      <c r="GZ6" s="35">
        <f t="shared" si="26"/>
        <v>213.55284773053512</v>
      </c>
      <c r="HA6" s="35">
        <f t="shared" si="26"/>
        <v>213.55284773053512</v>
      </c>
      <c r="HB6" s="35">
        <f t="shared" si="26"/>
        <v>213.55284773053512</v>
      </c>
      <c r="HC6" s="35">
        <f t="shared" si="26"/>
        <v>213.55284773053512</v>
      </c>
      <c r="HD6" s="35">
        <f t="shared" si="26"/>
        <v>213.55284773053512</v>
      </c>
      <c r="HE6" s="35">
        <f t="shared" si="26"/>
        <v>213.55284773053512</v>
      </c>
      <c r="HF6" s="35">
        <f t="shared" si="26"/>
        <v>213.55284773053512</v>
      </c>
      <c r="HG6" s="35">
        <f t="shared" si="26"/>
        <v>213.55284773053512</v>
      </c>
      <c r="HH6" s="35">
        <f t="shared" si="26"/>
        <v>213.55284773053512</v>
      </c>
      <c r="HI6" s="35">
        <f t="shared" si="26"/>
        <v>213.55284773053512</v>
      </c>
      <c r="HJ6" s="35">
        <f t="shared" si="26"/>
        <v>213.55284773053512</v>
      </c>
      <c r="HK6" s="35">
        <f t="shared" si="26"/>
        <v>213.55284773053512</v>
      </c>
      <c r="HL6" s="35">
        <f t="shared" si="26"/>
        <v>212.99231989761847</v>
      </c>
      <c r="HM6" s="35">
        <f t="shared" si="26"/>
        <v>212.99231989761847</v>
      </c>
      <c r="HN6" s="35">
        <f t="shared" si="26"/>
        <v>212.99231989761847</v>
      </c>
      <c r="HO6" s="35">
        <f t="shared" si="26"/>
        <v>212.99231989761847</v>
      </c>
      <c r="HP6" s="35">
        <f t="shared" si="26"/>
        <v>212.99231989761847</v>
      </c>
      <c r="HQ6" s="35">
        <f t="shared" si="26"/>
        <v>212.27042621336847</v>
      </c>
      <c r="HR6" s="35">
        <f t="shared" si="26"/>
        <v>212.27042621336847</v>
      </c>
      <c r="HS6" s="35">
        <f t="shared" si="26"/>
        <v>212.27042621336847</v>
      </c>
      <c r="HT6" s="35">
        <f t="shared" si="26"/>
        <v>212.27042621336847</v>
      </c>
      <c r="HU6" s="35">
        <f t="shared" si="26"/>
        <v>212.27042621336847</v>
      </c>
      <c r="HV6" s="35">
        <f t="shared" si="26"/>
        <v>212.27042621336847</v>
      </c>
      <c r="HW6" s="35">
        <f t="shared" si="26"/>
        <v>212.27042621336847</v>
      </c>
      <c r="HX6" s="35">
        <f t="shared" si="26"/>
        <v>212.27042621336847</v>
      </c>
      <c r="HY6" s="35">
        <f t="shared" si="26"/>
        <v>212.27042621336847</v>
      </c>
      <c r="HZ6" s="35">
        <f t="shared" si="26"/>
        <v>212.27042621336847</v>
      </c>
      <c r="IA6" s="35">
        <f t="shared" si="26"/>
        <v>212.27042621336847</v>
      </c>
      <c r="IB6" s="35">
        <f t="shared" si="26"/>
        <v>212.27042621336847</v>
      </c>
      <c r="IC6" s="35">
        <f t="shared" si="26"/>
        <v>212.27042621336847</v>
      </c>
      <c r="ID6" s="35">
        <f t="shared" si="26"/>
        <v>212.27042621336847</v>
      </c>
      <c r="IE6" s="35">
        <f t="shared" si="26"/>
        <v>212.27042621336847</v>
      </c>
      <c r="IF6" s="35">
        <f t="shared" si="26"/>
        <v>211.80681505879278</v>
      </c>
      <c r="IG6" s="35">
        <f t="shared" si="26"/>
        <v>211.80681505879278</v>
      </c>
      <c r="IH6" s="35">
        <f t="shared" si="26"/>
        <v>211.80681505879278</v>
      </c>
      <c r="II6" s="35">
        <f t="shared" si="26"/>
        <v>211.80681505879278</v>
      </c>
      <c r="IJ6" s="35">
        <f t="shared" si="26"/>
        <v>211.80681505879278</v>
      </c>
      <c r="IK6" s="35">
        <f t="shared" si="26"/>
        <v>211.80681505879278</v>
      </c>
      <c r="IL6" s="35">
        <f t="shared" si="26"/>
        <v>211.80681505879278</v>
      </c>
      <c r="IM6" s="35">
        <f t="shared" si="26"/>
        <v>211.80681505879278</v>
      </c>
      <c r="IN6" s="35">
        <f t="shared" si="26"/>
        <v>211.80681505879278</v>
      </c>
      <c r="IO6" s="35">
        <f t="shared" si="26"/>
        <v>211.32555260262612</v>
      </c>
      <c r="IP6" s="35">
        <f t="shared" si="26"/>
        <v>211.32555260262612</v>
      </c>
      <c r="IQ6" s="35">
        <f t="shared" si="26"/>
        <v>211.32555260262612</v>
      </c>
      <c r="IR6" s="35">
        <f t="shared" si="26"/>
        <v>211.32555260262612</v>
      </c>
      <c r="IS6" s="35">
        <f t="shared" si="26"/>
        <v>211.32555260262612</v>
      </c>
      <c r="IT6" s="35">
        <f t="shared" si="26"/>
        <v>211.32555260262612</v>
      </c>
      <c r="IU6" s="35">
        <f t="shared" si="26"/>
        <v>211.32555260262612</v>
      </c>
      <c r="IV6" s="35">
        <f t="shared" si="26"/>
        <v>211.32555260262612</v>
      </c>
      <c r="IW6" s="35">
        <f t="shared" si="26"/>
        <v>211.32555260262612</v>
      </c>
      <c r="IX6" s="35">
        <f t="shared" si="26"/>
        <v>211.32555260262612</v>
      </c>
      <c r="IY6" s="35">
        <f t="shared" ref="IY6:LJ6" si="27">SUM(IY7:IY10)</f>
        <v>211.32555260262612</v>
      </c>
      <c r="IZ6" s="35">
        <f t="shared" si="27"/>
        <v>211.32555260262612</v>
      </c>
      <c r="JA6" s="35">
        <f t="shared" si="27"/>
        <v>211.32555260262612</v>
      </c>
      <c r="JB6" s="35">
        <f t="shared" si="27"/>
        <v>211.32555260262612</v>
      </c>
      <c r="JC6" s="35">
        <f t="shared" si="27"/>
        <v>211.32555260262612</v>
      </c>
      <c r="JD6" s="35">
        <f t="shared" si="27"/>
        <v>211.32555260262612</v>
      </c>
      <c r="JE6" s="35">
        <f t="shared" si="27"/>
        <v>195.35810839219602</v>
      </c>
      <c r="JF6" s="35">
        <f t="shared" si="27"/>
        <v>188.8259721242928</v>
      </c>
      <c r="JG6" s="35">
        <f t="shared" si="27"/>
        <v>188.8259721242928</v>
      </c>
      <c r="JH6" s="35">
        <f t="shared" si="27"/>
        <v>188.8259721242928</v>
      </c>
      <c r="JI6" s="35">
        <f t="shared" si="27"/>
        <v>188.8259721242928</v>
      </c>
      <c r="JJ6" s="35">
        <f t="shared" si="27"/>
        <v>188.8259721242928</v>
      </c>
      <c r="JK6" s="35">
        <f t="shared" si="27"/>
        <v>188.8259721242928</v>
      </c>
      <c r="JL6" s="35">
        <f t="shared" si="27"/>
        <v>188.8259721242928</v>
      </c>
      <c r="JM6" s="35">
        <f t="shared" si="27"/>
        <v>188.8259721242928</v>
      </c>
      <c r="JN6" s="35">
        <f t="shared" si="27"/>
        <v>188.8259721242928</v>
      </c>
      <c r="JO6" s="35">
        <f t="shared" si="27"/>
        <v>188.8259721242928</v>
      </c>
      <c r="JP6" s="35">
        <f t="shared" si="27"/>
        <v>188.8259721242928</v>
      </c>
      <c r="JQ6" s="35">
        <f t="shared" si="27"/>
        <v>188.8259721242928</v>
      </c>
      <c r="JR6" s="35">
        <f t="shared" si="27"/>
        <v>188.8259721242928</v>
      </c>
      <c r="JS6" s="35">
        <f t="shared" si="27"/>
        <v>188.8259721242928</v>
      </c>
      <c r="JT6" s="35">
        <f t="shared" si="27"/>
        <v>188.8259721242928</v>
      </c>
      <c r="JU6" s="35">
        <f t="shared" si="27"/>
        <v>188.8259721242928</v>
      </c>
      <c r="JV6" s="35">
        <f t="shared" si="27"/>
        <v>188.8259721242928</v>
      </c>
      <c r="JW6" s="35">
        <f t="shared" si="27"/>
        <v>188.8259721242928</v>
      </c>
      <c r="JX6" s="35">
        <f t="shared" si="27"/>
        <v>188.8259721242928</v>
      </c>
      <c r="JY6" s="35">
        <f t="shared" si="27"/>
        <v>188.8259721242928</v>
      </c>
      <c r="JZ6" s="35">
        <f t="shared" si="27"/>
        <v>188.8259721242928</v>
      </c>
      <c r="KA6" s="35">
        <f t="shared" si="27"/>
        <v>188.8259721242928</v>
      </c>
      <c r="KB6" s="35">
        <f t="shared" si="27"/>
        <v>188.8259721242928</v>
      </c>
      <c r="KC6" s="35">
        <f t="shared" si="27"/>
        <v>188.8259721242928</v>
      </c>
      <c r="KD6" s="35">
        <f t="shared" si="27"/>
        <v>188.8259721242928</v>
      </c>
      <c r="KE6" s="35">
        <f t="shared" si="27"/>
        <v>188.8259721242928</v>
      </c>
      <c r="KF6" s="35">
        <f t="shared" si="27"/>
        <v>188.8259721242928</v>
      </c>
      <c r="KG6" s="35">
        <f t="shared" si="27"/>
        <v>188.8259721242928</v>
      </c>
      <c r="KH6" s="35">
        <f t="shared" si="27"/>
        <v>188.8259721242928</v>
      </c>
      <c r="KI6" s="35">
        <f t="shared" si="27"/>
        <v>188.8259721242928</v>
      </c>
      <c r="KJ6" s="35">
        <f t="shared" si="27"/>
        <v>188.8259721242928</v>
      </c>
      <c r="KK6" s="35">
        <f t="shared" si="27"/>
        <v>188.8259721242928</v>
      </c>
      <c r="KL6" s="35">
        <f t="shared" si="27"/>
        <v>186.17081863113802</v>
      </c>
      <c r="KM6" s="35">
        <f t="shared" si="27"/>
        <v>181.39154234345946</v>
      </c>
      <c r="KN6" s="35">
        <f t="shared" si="27"/>
        <v>181.39154234345946</v>
      </c>
      <c r="KO6" s="35">
        <f t="shared" si="27"/>
        <v>181.39154234345946</v>
      </c>
      <c r="KP6" s="35">
        <f t="shared" si="27"/>
        <v>181.39154234345946</v>
      </c>
      <c r="KQ6" s="35">
        <f t="shared" si="27"/>
        <v>181.39154234345946</v>
      </c>
      <c r="KR6" s="35">
        <f t="shared" si="27"/>
        <v>181.39154234345946</v>
      </c>
      <c r="KS6" s="35">
        <f t="shared" si="27"/>
        <v>181.39154234345946</v>
      </c>
      <c r="KT6" s="35">
        <f t="shared" si="27"/>
        <v>181.39154234345946</v>
      </c>
      <c r="KU6" s="35">
        <f t="shared" si="27"/>
        <v>181.39154234345946</v>
      </c>
      <c r="KV6" s="35">
        <f t="shared" si="27"/>
        <v>181.39154234345946</v>
      </c>
      <c r="KW6" s="35">
        <f t="shared" si="27"/>
        <v>181.39154234345946</v>
      </c>
      <c r="KX6" s="35">
        <f t="shared" si="27"/>
        <v>181.39154234345946</v>
      </c>
      <c r="KY6" s="35">
        <f t="shared" si="27"/>
        <v>165.26107493757235</v>
      </c>
      <c r="KZ6" s="35">
        <f t="shared" si="27"/>
        <v>162.8713760626261</v>
      </c>
      <c r="LA6" s="35">
        <f t="shared" si="27"/>
        <v>162.8713760626261</v>
      </c>
      <c r="LB6" s="35">
        <f t="shared" si="27"/>
        <v>162.8713760626261</v>
      </c>
      <c r="LC6" s="35">
        <f t="shared" si="27"/>
        <v>162.8713760626261</v>
      </c>
      <c r="LD6" s="35">
        <f t="shared" si="27"/>
        <v>162.8713760626261</v>
      </c>
      <c r="LE6" s="35">
        <f t="shared" si="27"/>
        <v>162.8713760626261</v>
      </c>
      <c r="LF6" s="35">
        <f t="shared" si="27"/>
        <v>162.8713760626261</v>
      </c>
      <c r="LG6" s="35">
        <f t="shared" si="27"/>
        <v>162.8713760626261</v>
      </c>
      <c r="LH6" s="35">
        <f t="shared" si="27"/>
        <v>162.8713760626261</v>
      </c>
      <c r="LI6" s="35">
        <f t="shared" si="27"/>
        <v>162.8713760626261</v>
      </c>
      <c r="LJ6" s="35">
        <f t="shared" si="27"/>
        <v>162.8713760626261</v>
      </c>
      <c r="LK6" s="35">
        <f t="shared" ref="LK6:NV6" si="28">SUM(LK7:LK10)</f>
        <v>162.8713760626261</v>
      </c>
      <c r="LL6" s="35">
        <f t="shared" si="28"/>
        <v>162.48520780933444</v>
      </c>
      <c r="LM6" s="35">
        <f t="shared" si="28"/>
        <v>159.00969352970947</v>
      </c>
      <c r="LN6" s="35">
        <f t="shared" si="28"/>
        <v>159.00969352970947</v>
      </c>
      <c r="LO6" s="35">
        <f t="shared" si="28"/>
        <v>159.00969352970947</v>
      </c>
      <c r="LP6" s="35">
        <f t="shared" si="28"/>
        <v>159.00969352970947</v>
      </c>
      <c r="LQ6" s="35">
        <f t="shared" si="28"/>
        <v>159.00969352970947</v>
      </c>
      <c r="LR6" s="35">
        <f t="shared" si="28"/>
        <v>159.00969352970947</v>
      </c>
      <c r="LS6" s="35">
        <f t="shared" si="28"/>
        <v>159.00969352970947</v>
      </c>
      <c r="LT6" s="35">
        <f t="shared" si="28"/>
        <v>159.00969352970947</v>
      </c>
      <c r="LU6" s="35">
        <f t="shared" si="28"/>
        <v>159.00969352970947</v>
      </c>
      <c r="LV6" s="35">
        <f t="shared" si="28"/>
        <v>159.00969352970947</v>
      </c>
      <c r="LW6" s="35">
        <f t="shared" si="28"/>
        <v>159.00969352970947</v>
      </c>
      <c r="LX6" s="35">
        <f t="shared" si="28"/>
        <v>159.00969352970947</v>
      </c>
      <c r="LY6" s="35">
        <f t="shared" si="28"/>
        <v>159.00969352970947</v>
      </c>
      <c r="LZ6" s="35">
        <f t="shared" si="28"/>
        <v>157.84912293430887</v>
      </c>
      <c r="MA6" s="35">
        <f t="shared" si="28"/>
        <v>156.83362366333333</v>
      </c>
      <c r="MB6" s="35">
        <f t="shared" si="28"/>
        <v>156.83362366333333</v>
      </c>
      <c r="MC6" s="35">
        <f t="shared" si="28"/>
        <v>156.83362366333333</v>
      </c>
      <c r="MD6" s="35">
        <f t="shared" si="28"/>
        <v>156.83362366333333</v>
      </c>
      <c r="ME6" s="35">
        <f t="shared" si="28"/>
        <v>156.83362366333333</v>
      </c>
      <c r="MF6" s="35">
        <f t="shared" si="28"/>
        <v>156.83362366333333</v>
      </c>
      <c r="MG6" s="35">
        <f t="shared" si="28"/>
        <v>156.83362366333333</v>
      </c>
      <c r="MH6" s="35">
        <f t="shared" si="28"/>
        <v>156.83362366333333</v>
      </c>
      <c r="MI6" s="35">
        <f t="shared" si="28"/>
        <v>155.60841369080646</v>
      </c>
      <c r="MJ6" s="35">
        <f t="shared" si="28"/>
        <v>154.12065872416667</v>
      </c>
      <c r="MK6" s="35">
        <f t="shared" si="28"/>
        <v>154.12065872416667</v>
      </c>
      <c r="ML6" s="35">
        <f t="shared" si="28"/>
        <v>154.12065872416667</v>
      </c>
      <c r="MM6" s="35">
        <f t="shared" si="28"/>
        <v>154.12065872416667</v>
      </c>
      <c r="MN6" s="35">
        <f t="shared" si="28"/>
        <v>154.12065872416667</v>
      </c>
      <c r="MO6" s="35">
        <f t="shared" si="28"/>
        <v>154.12065872416667</v>
      </c>
      <c r="MP6" s="35">
        <f t="shared" si="28"/>
        <v>153.61622002779569</v>
      </c>
      <c r="MQ6" s="35">
        <f t="shared" si="28"/>
        <v>153.078152085</v>
      </c>
      <c r="MR6" s="35">
        <f t="shared" si="28"/>
        <v>153.078152085</v>
      </c>
      <c r="MS6" s="35">
        <f t="shared" si="28"/>
        <v>152.14160425919357</v>
      </c>
      <c r="MT6" s="35">
        <f t="shared" si="28"/>
        <v>140.71561927214285</v>
      </c>
      <c r="MU6" s="35">
        <f t="shared" si="28"/>
        <v>105.81228397166666</v>
      </c>
      <c r="MV6" s="35">
        <f t="shared" si="28"/>
        <v>105.81228397166666</v>
      </c>
      <c r="MW6" s="35">
        <f t="shared" si="28"/>
        <v>105.81228397166666</v>
      </c>
      <c r="MX6" s="35">
        <f t="shared" si="28"/>
        <v>105.81228397166666</v>
      </c>
      <c r="MY6" s="35">
        <f t="shared" si="28"/>
        <v>105.81228397166666</v>
      </c>
      <c r="MZ6" s="35">
        <f t="shared" si="28"/>
        <v>101.25338662091397</v>
      </c>
      <c r="NA6" s="35">
        <f t="shared" si="28"/>
        <v>100.76493333333335</v>
      </c>
      <c r="NB6" s="35">
        <f t="shared" si="28"/>
        <v>100.76493333333335</v>
      </c>
      <c r="NC6" s="35">
        <f t="shared" si="28"/>
        <v>95.237272272555572</v>
      </c>
      <c r="ND6" s="35">
        <f t="shared" si="28"/>
        <v>85.689494076666676</v>
      </c>
      <c r="NE6" s="35">
        <f t="shared" si="28"/>
        <v>85.689494076666676</v>
      </c>
      <c r="NF6" s="35">
        <f t="shared" si="28"/>
        <v>85.689494076666676</v>
      </c>
      <c r="NG6" s="35">
        <f t="shared" si="28"/>
        <v>85.689494076666676</v>
      </c>
      <c r="NH6" s="35">
        <f t="shared" si="28"/>
        <v>85.689494076666676</v>
      </c>
      <c r="NI6" s="35">
        <f t="shared" si="28"/>
        <v>85.689494076666676</v>
      </c>
      <c r="NJ6" s="35">
        <f t="shared" si="28"/>
        <v>85.689494076666676</v>
      </c>
      <c r="NK6" s="35">
        <f t="shared" si="28"/>
        <v>80.969234891075274</v>
      </c>
      <c r="NL6" s="35">
        <f t="shared" si="28"/>
        <v>77.988018563333341</v>
      </c>
      <c r="NM6" s="35">
        <f t="shared" si="28"/>
        <v>77.988018563333341</v>
      </c>
      <c r="NN6" s="35">
        <f t="shared" si="28"/>
        <v>73.691657150026884</v>
      </c>
      <c r="NO6" s="35">
        <f t="shared" si="28"/>
        <v>71.487034241222233</v>
      </c>
      <c r="NP6" s="35">
        <f t="shared" si="28"/>
        <v>67.631261112500013</v>
      </c>
      <c r="NQ6" s="35">
        <f t="shared" si="28"/>
        <v>67.631261112500013</v>
      </c>
      <c r="NR6" s="35">
        <f t="shared" si="28"/>
        <v>67.631261112500013</v>
      </c>
      <c r="NS6" s="35">
        <f t="shared" si="28"/>
        <v>67.631261112500013</v>
      </c>
      <c r="NT6" s="35">
        <f t="shared" si="28"/>
        <v>67.631261112500013</v>
      </c>
      <c r="NU6" s="35">
        <f t="shared" si="28"/>
        <v>67.631261112500013</v>
      </c>
      <c r="NV6" s="35">
        <f t="shared" si="28"/>
        <v>66.982212536222235</v>
      </c>
      <c r="NW6" s="35">
        <f t="shared" ref="NW6:QH6" si="29">SUM(NW7:NW10)</f>
        <v>65.526763413333356</v>
      </c>
      <c r="NX6" s="35">
        <f t="shared" si="29"/>
        <v>65.526763413333356</v>
      </c>
      <c r="NY6" s="35">
        <f t="shared" si="29"/>
        <v>65.526763413333356</v>
      </c>
      <c r="NZ6" s="35">
        <f t="shared" si="29"/>
        <v>58.908119818978498</v>
      </c>
      <c r="OA6" s="35">
        <f t="shared" si="29"/>
        <v>54.127988334166666</v>
      </c>
      <c r="OB6" s="35">
        <f t="shared" si="29"/>
        <v>51.783338952768815</v>
      </c>
      <c r="OC6" s="35">
        <f t="shared" si="29"/>
        <v>50.824164205833334</v>
      </c>
      <c r="OD6" s="35">
        <f t="shared" si="29"/>
        <v>50.824164205833334</v>
      </c>
      <c r="OE6" s="35">
        <f t="shared" si="29"/>
        <v>50.824164205833334</v>
      </c>
      <c r="OF6" s="35">
        <f t="shared" si="29"/>
        <v>50.824164205833334</v>
      </c>
      <c r="OG6" s="35">
        <f t="shared" si="29"/>
        <v>40.569939832204298</v>
      </c>
      <c r="OH6" s="35">
        <f t="shared" si="29"/>
        <v>26.884969949166674</v>
      </c>
      <c r="OI6" s="35">
        <f t="shared" si="29"/>
        <v>26.884969949166674</v>
      </c>
      <c r="OJ6" s="35">
        <f t="shared" si="29"/>
        <v>26.884969949166674</v>
      </c>
      <c r="OK6" s="35">
        <f t="shared" si="29"/>
        <v>26.884969949166674</v>
      </c>
      <c r="OL6" s="35">
        <f t="shared" si="29"/>
        <v>16.07951010526882</v>
      </c>
      <c r="OM6" s="35">
        <f t="shared" si="29"/>
        <v>12.321089290000002</v>
      </c>
      <c r="ON6" s="35">
        <f t="shared" si="29"/>
        <v>12.321089290000002</v>
      </c>
      <c r="OO6" s="35">
        <f t="shared" si="29"/>
        <v>12.321089290000002</v>
      </c>
      <c r="OP6" s="35">
        <f t="shared" si="29"/>
        <v>12.321089290000002</v>
      </c>
      <c r="OQ6" s="35">
        <f t="shared" si="29"/>
        <v>12.321089290000002</v>
      </c>
      <c r="OR6" s="35">
        <f t="shared" si="29"/>
        <v>12.321089290000002</v>
      </c>
      <c r="OS6" s="35">
        <f t="shared" si="29"/>
        <v>12.321089290000002</v>
      </c>
      <c r="OT6" s="35">
        <f t="shared" si="29"/>
        <v>12.321089290000002</v>
      </c>
      <c r="OU6" s="35">
        <f t="shared" si="29"/>
        <v>12.321089290000002</v>
      </c>
      <c r="OV6" s="35">
        <f t="shared" si="29"/>
        <v>9.6914880234139797</v>
      </c>
      <c r="OW6" s="35">
        <f t="shared" si="29"/>
        <v>7.5259340391666676</v>
      </c>
      <c r="OX6" s="35">
        <f t="shared" si="29"/>
        <v>4.3783308690053779</v>
      </c>
      <c r="OY6" s="35">
        <f t="shared" si="29"/>
        <v>3.0906750266666676</v>
      </c>
      <c r="OZ6" s="35">
        <f t="shared" si="29"/>
        <v>3.0906750266666676</v>
      </c>
      <c r="PA6" s="35">
        <f t="shared" si="29"/>
        <v>2.891276637849463</v>
      </c>
      <c r="PB6" s="35">
        <f t="shared" si="29"/>
        <v>0</v>
      </c>
      <c r="PC6" s="35">
        <f t="shared" si="29"/>
        <v>0</v>
      </c>
      <c r="PD6" s="35">
        <f t="shared" si="29"/>
        <v>0</v>
      </c>
      <c r="PE6" s="35">
        <f t="shared" si="29"/>
        <v>0</v>
      </c>
      <c r="PF6" s="35">
        <f t="shared" si="29"/>
        <v>0</v>
      </c>
      <c r="PG6" s="35">
        <f t="shared" si="29"/>
        <v>0</v>
      </c>
      <c r="PH6" s="35">
        <f t="shared" si="29"/>
        <v>0</v>
      </c>
      <c r="PI6" s="35">
        <f t="shared" si="29"/>
        <v>0</v>
      </c>
      <c r="PJ6" s="35">
        <f t="shared" si="29"/>
        <v>0</v>
      </c>
      <c r="PK6" s="35">
        <f t="shared" si="29"/>
        <v>0</v>
      </c>
      <c r="PL6" s="35">
        <f t="shared" si="29"/>
        <v>0</v>
      </c>
      <c r="PM6" s="35">
        <f t="shared" si="29"/>
        <v>0</v>
      </c>
      <c r="PN6" s="35">
        <f t="shared" si="29"/>
        <v>0</v>
      </c>
      <c r="PO6" s="35">
        <f t="shared" si="29"/>
        <v>0</v>
      </c>
      <c r="PP6" s="35">
        <f t="shared" si="29"/>
        <v>0</v>
      </c>
      <c r="PQ6" s="35">
        <f t="shared" si="29"/>
        <v>0</v>
      </c>
      <c r="PR6" s="35">
        <f t="shared" si="29"/>
        <v>0</v>
      </c>
      <c r="PS6" s="35">
        <f t="shared" si="29"/>
        <v>0</v>
      </c>
      <c r="PT6" s="35">
        <f t="shared" si="29"/>
        <v>0</v>
      </c>
      <c r="PU6" s="35">
        <f t="shared" si="29"/>
        <v>0</v>
      </c>
      <c r="PV6" s="35">
        <f t="shared" si="29"/>
        <v>0</v>
      </c>
      <c r="PW6" s="35">
        <f t="shared" si="29"/>
        <v>0</v>
      </c>
      <c r="PX6" s="35">
        <f t="shared" si="29"/>
        <v>0</v>
      </c>
      <c r="PY6" s="35">
        <f t="shared" si="29"/>
        <v>0</v>
      </c>
      <c r="PZ6" s="35">
        <f t="shared" si="29"/>
        <v>0</v>
      </c>
      <c r="QA6" s="35">
        <f t="shared" si="29"/>
        <v>0</v>
      </c>
      <c r="QB6" s="35">
        <f t="shared" si="29"/>
        <v>0</v>
      </c>
      <c r="QC6" s="35">
        <f t="shared" si="29"/>
        <v>0</v>
      </c>
      <c r="QD6" s="35">
        <f t="shared" si="29"/>
        <v>0</v>
      </c>
      <c r="QE6" s="35">
        <f t="shared" si="29"/>
        <v>0</v>
      </c>
      <c r="QF6" s="35">
        <f t="shared" si="29"/>
        <v>0</v>
      </c>
      <c r="QG6" s="35">
        <f t="shared" si="29"/>
        <v>0</v>
      </c>
      <c r="QH6" s="35">
        <f t="shared" si="29"/>
        <v>0</v>
      </c>
      <c r="QI6" s="35">
        <f t="shared" ref="QI6:ST6" si="30">SUM(QI7:QI10)</f>
        <v>0</v>
      </c>
      <c r="QJ6" s="35">
        <f t="shared" si="30"/>
        <v>0</v>
      </c>
      <c r="QK6" s="35">
        <f t="shared" si="30"/>
        <v>0</v>
      </c>
      <c r="QL6" s="35">
        <f t="shared" si="30"/>
        <v>0</v>
      </c>
      <c r="QM6" s="35">
        <f t="shared" si="30"/>
        <v>0</v>
      </c>
      <c r="QN6" s="35">
        <f t="shared" si="30"/>
        <v>0</v>
      </c>
      <c r="QO6" s="35">
        <f t="shared" si="30"/>
        <v>0</v>
      </c>
      <c r="QP6" s="35">
        <f t="shared" si="30"/>
        <v>0</v>
      </c>
      <c r="QQ6" s="35">
        <f t="shared" si="30"/>
        <v>0</v>
      </c>
      <c r="QR6" s="35">
        <f t="shared" si="30"/>
        <v>0</v>
      </c>
      <c r="QS6" s="35">
        <f t="shared" si="30"/>
        <v>0</v>
      </c>
      <c r="QT6" s="35">
        <f t="shared" si="30"/>
        <v>0</v>
      </c>
      <c r="QU6" s="35">
        <f t="shared" si="30"/>
        <v>0</v>
      </c>
      <c r="QV6" s="35">
        <f t="shared" si="30"/>
        <v>0</v>
      </c>
      <c r="QW6" s="35">
        <f t="shared" si="30"/>
        <v>0</v>
      </c>
      <c r="QX6" s="35">
        <f t="shared" si="30"/>
        <v>0</v>
      </c>
      <c r="QY6" s="35">
        <f t="shared" si="30"/>
        <v>0</v>
      </c>
      <c r="QZ6" s="35">
        <f t="shared" si="30"/>
        <v>0</v>
      </c>
      <c r="RA6" s="35">
        <f t="shared" si="30"/>
        <v>0</v>
      </c>
      <c r="RB6" s="35">
        <f t="shared" si="30"/>
        <v>0</v>
      </c>
      <c r="RC6" s="35">
        <f t="shared" si="30"/>
        <v>0</v>
      </c>
      <c r="RD6" s="35">
        <f t="shared" si="30"/>
        <v>0</v>
      </c>
      <c r="RE6" s="35">
        <f t="shared" si="30"/>
        <v>0</v>
      </c>
      <c r="RF6" s="35">
        <f t="shared" si="30"/>
        <v>0</v>
      </c>
      <c r="RG6" s="35">
        <f t="shared" si="30"/>
        <v>0</v>
      </c>
      <c r="RH6" s="35">
        <f t="shared" si="30"/>
        <v>0</v>
      </c>
      <c r="RI6" s="35">
        <f t="shared" si="30"/>
        <v>0</v>
      </c>
      <c r="RJ6" s="35">
        <f t="shared" si="30"/>
        <v>0</v>
      </c>
      <c r="RK6" s="35">
        <f t="shared" si="30"/>
        <v>0</v>
      </c>
      <c r="RL6" s="35">
        <f t="shared" si="30"/>
        <v>0</v>
      </c>
      <c r="RM6" s="35">
        <f t="shared" si="30"/>
        <v>0</v>
      </c>
      <c r="RN6" s="35">
        <f t="shared" si="30"/>
        <v>0</v>
      </c>
      <c r="RO6" s="35">
        <f t="shared" si="30"/>
        <v>0</v>
      </c>
      <c r="RP6" s="35">
        <f t="shared" si="30"/>
        <v>0</v>
      </c>
      <c r="RQ6" s="35">
        <f t="shared" si="30"/>
        <v>0</v>
      </c>
      <c r="RR6" s="35">
        <f t="shared" si="30"/>
        <v>0</v>
      </c>
      <c r="RS6" s="35">
        <f t="shared" si="30"/>
        <v>0</v>
      </c>
      <c r="RT6" s="35">
        <f t="shared" si="30"/>
        <v>0</v>
      </c>
      <c r="RU6" s="35">
        <f t="shared" si="30"/>
        <v>0</v>
      </c>
      <c r="RV6" s="35">
        <f t="shared" si="30"/>
        <v>0</v>
      </c>
      <c r="RW6" s="35">
        <f t="shared" si="30"/>
        <v>0</v>
      </c>
      <c r="RX6" s="35">
        <f t="shared" si="30"/>
        <v>0</v>
      </c>
      <c r="RY6" s="35">
        <f t="shared" si="30"/>
        <v>0</v>
      </c>
      <c r="RZ6" s="35">
        <f t="shared" si="30"/>
        <v>0</v>
      </c>
      <c r="SA6" s="35">
        <f t="shared" si="30"/>
        <v>0</v>
      </c>
      <c r="SB6" s="35">
        <f t="shared" si="30"/>
        <v>0</v>
      </c>
      <c r="SC6" s="35">
        <f t="shared" si="30"/>
        <v>0</v>
      </c>
      <c r="SD6" s="35">
        <f t="shared" si="30"/>
        <v>0</v>
      </c>
      <c r="SE6" s="35">
        <f t="shared" si="30"/>
        <v>0</v>
      </c>
      <c r="SF6" s="35">
        <f t="shared" si="30"/>
        <v>0</v>
      </c>
      <c r="SG6" s="35">
        <f t="shared" si="30"/>
        <v>0</v>
      </c>
      <c r="SH6" s="35">
        <f t="shared" si="30"/>
        <v>0</v>
      </c>
      <c r="SI6" s="35">
        <f t="shared" si="30"/>
        <v>0</v>
      </c>
      <c r="SJ6" s="35">
        <f t="shared" si="30"/>
        <v>0</v>
      </c>
      <c r="SK6" s="35">
        <f t="shared" si="30"/>
        <v>0</v>
      </c>
      <c r="SL6" s="35">
        <f t="shared" si="30"/>
        <v>0</v>
      </c>
      <c r="SM6" s="35">
        <f t="shared" si="30"/>
        <v>0</v>
      </c>
      <c r="SN6" s="35">
        <f t="shared" si="30"/>
        <v>0</v>
      </c>
      <c r="SO6" s="35">
        <f t="shared" si="30"/>
        <v>0</v>
      </c>
      <c r="SP6" s="35">
        <f t="shared" si="30"/>
        <v>0</v>
      </c>
      <c r="SQ6" s="35">
        <f t="shared" si="30"/>
        <v>0</v>
      </c>
      <c r="SR6" s="35">
        <f t="shared" si="30"/>
        <v>0</v>
      </c>
      <c r="SS6" s="35">
        <f t="shared" si="30"/>
        <v>0</v>
      </c>
      <c r="ST6" s="35">
        <f t="shared" si="30"/>
        <v>0</v>
      </c>
      <c r="SU6" s="35">
        <f t="shared" ref="SU6:VF6" si="31">SUM(SU7:SU10)</f>
        <v>0</v>
      </c>
      <c r="SV6" s="35">
        <f t="shared" si="31"/>
        <v>0</v>
      </c>
      <c r="SW6" s="35">
        <f t="shared" si="31"/>
        <v>0</v>
      </c>
      <c r="SX6" s="35">
        <f t="shared" si="31"/>
        <v>0</v>
      </c>
      <c r="SY6" s="35">
        <f t="shared" si="31"/>
        <v>0</v>
      </c>
      <c r="SZ6" s="35">
        <f t="shared" si="31"/>
        <v>0</v>
      </c>
      <c r="TA6" s="35">
        <f t="shared" si="31"/>
        <v>0</v>
      </c>
      <c r="TB6" s="35">
        <f t="shared" si="31"/>
        <v>0</v>
      </c>
      <c r="TC6" s="35">
        <f t="shared" si="31"/>
        <v>0</v>
      </c>
      <c r="TD6" s="35">
        <f t="shared" si="31"/>
        <v>0</v>
      </c>
      <c r="TE6" s="35">
        <f t="shared" si="31"/>
        <v>0</v>
      </c>
      <c r="TF6" s="35">
        <f t="shared" si="31"/>
        <v>0</v>
      </c>
      <c r="TG6" s="35">
        <f t="shared" si="31"/>
        <v>0</v>
      </c>
      <c r="TH6" s="35">
        <f t="shared" si="31"/>
        <v>0</v>
      </c>
      <c r="TI6" s="35">
        <f t="shared" si="31"/>
        <v>0</v>
      </c>
      <c r="TJ6" s="35">
        <f t="shared" si="31"/>
        <v>0</v>
      </c>
      <c r="TK6" s="35">
        <f t="shared" si="31"/>
        <v>0</v>
      </c>
      <c r="TL6" s="35">
        <f t="shared" si="31"/>
        <v>0</v>
      </c>
      <c r="TM6" s="35">
        <f t="shared" si="31"/>
        <v>0</v>
      </c>
      <c r="TN6" s="35">
        <f t="shared" si="31"/>
        <v>0</v>
      </c>
      <c r="TO6" s="35">
        <f t="shared" si="31"/>
        <v>0</v>
      </c>
      <c r="TP6" s="35">
        <f t="shared" si="31"/>
        <v>0</v>
      </c>
      <c r="TQ6" s="35">
        <f t="shared" si="31"/>
        <v>0</v>
      </c>
      <c r="TR6" s="35">
        <f t="shared" si="31"/>
        <v>0</v>
      </c>
      <c r="TS6" s="35">
        <f t="shared" si="31"/>
        <v>0</v>
      </c>
      <c r="TT6" s="35">
        <f t="shared" si="31"/>
        <v>0</v>
      </c>
      <c r="TU6" s="35">
        <f t="shared" si="31"/>
        <v>0</v>
      </c>
      <c r="TV6" s="35">
        <f t="shared" si="31"/>
        <v>0</v>
      </c>
      <c r="TW6" s="35">
        <f t="shared" si="31"/>
        <v>0</v>
      </c>
      <c r="TX6" s="35">
        <f t="shared" si="31"/>
        <v>0</v>
      </c>
      <c r="TY6" s="35">
        <f t="shared" si="31"/>
        <v>0</v>
      </c>
      <c r="TZ6" s="35">
        <f t="shared" si="31"/>
        <v>0</v>
      </c>
      <c r="UA6" s="35">
        <f t="shared" si="31"/>
        <v>0</v>
      </c>
      <c r="UB6" s="35">
        <f t="shared" si="31"/>
        <v>0</v>
      </c>
      <c r="UC6" s="35">
        <f t="shared" si="31"/>
        <v>0</v>
      </c>
      <c r="UD6" s="35">
        <f t="shared" si="31"/>
        <v>0</v>
      </c>
      <c r="UE6" s="35">
        <f t="shared" si="31"/>
        <v>0</v>
      </c>
      <c r="UF6" s="35">
        <f t="shared" si="31"/>
        <v>0</v>
      </c>
      <c r="UG6" s="35">
        <f t="shared" si="31"/>
        <v>0</v>
      </c>
      <c r="UH6" s="35">
        <f t="shared" si="31"/>
        <v>0</v>
      </c>
      <c r="UI6" s="35">
        <f t="shared" si="31"/>
        <v>0</v>
      </c>
      <c r="UJ6" s="35">
        <f t="shared" si="31"/>
        <v>0</v>
      </c>
      <c r="UK6" s="35">
        <f t="shared" si="31"/>
        <v>0</v>
      </c>
      <c r="UL6" s="35">
        <f t="shared" si="31"/>
        <v>0</v>
      </c>
      <c r="UM6" s="35">
        <f t="shared" si="31"/>
        <v>0</v>
      </c>
      <c r="UN6" s="35">
        <f t="shared" si="31"/>
        <v>0</v>
      </c>
      <c r="UO6" s="35">
        <f t="shared" si="31"/>
        <v>0</v>
      </c>
      <c r="UP6" s="35">
        <f t="shared" si="31"/>
        <v>0</v>
      </c>
      <c r="UQ6" s="35">
        <f t="shared" si="31"/>
        <v>0</v>
      </c>
      <c r="UR6" s="35">
        <f t="shared" si="31"/>
        <v>0</v>
      </c>
      <c r="US6" s="35">
        <f t="shared" si="31"/>
        <v>0</v>
      </c>
      <c r="UT6" s="35">
        <f t="shared" si="31"/>
        <v>0</v>
      </c>
      <c r="UU6" s="35">
        <f t="shared" si="31"/>
        <v>0</v>
      </c>
      <c r="UV6" s="35">
        <f t="shared" si="31"/>
        <v>0</v>
      </c>
      <c r="UW6" s="35">
        <f t="shared" si="31"/>
        <v>0</v>
      </c>
      <c r="UX6" s="35">
        <f t="shared" si="31"/>
        <v>0</v>
      </c>
      <c r="UY6" s="35">
        <f t="shared" si="31"/>
        <v>0</v>
      </c>
      <c r="UZ6" s="35">
        <f t="shared" si="31"/>
        <v>0</v>
      </c>
      <c r="VA6" s="35">
        <f t="shared" si="31"/>
        <v>0</v>
      </c>
      <c r="VB6" s="35">
        <f t="shared" si="31"/>
        <v>0</v>
      </c>
      <c r="VC6" s="35">
        <f t="shared" si="31"/>
        <v>0</v>
      </c>
      <c r="VD6" s="35">
        <f t="shared" si="31"/>
        <v>0</v>
      </c>
      <c r="VE6" s="35">
        <f t="shared" si="31"/>
        <v>0</v>
      </c>
      <c r="VF6" s="35">
        <f t="shared" si="31"/>
        <v>0</v>
      </c>
      <c r="VG6" s="35">
        <f t="shared" ref="VG6:WD6" si="32">SUM(VG7:VG10)</f>
        <v>0</v>
      </c>
      <c r="VH6" s="35">
        <f t="shared" si="32"/>
        <v>0</v>
      </c>
      <c r="VI6" s="35">
        <f t="shared" si="32"/>
        <v>0</v>
      </c>
      <c r="VJ6" s="35">
        <f t="shared" si="32"/>
        <v>0</v>
      </c>
      <c r="VK6" s="35">
        <f t="shared" si="32"/>
        <v>0</v>
      </c>
      <c r="VL6" s="35">
        <f t="shared" si="32"/>
        <v>0</v>
      </c>
      <c r="VM6" s="35">
        <f t="shared" si="32"/>
        <v>0</v>
      </c>
      <c r="VN6" s="35">
        <f t="shared" si="32"/>
        <v>0</v>
      </c>
      <c r="VO6" s="35">
        <f t="shared" si="32"/>
        <v>0</v>
      </c>
      <c r="VP6" s="35">
        <f t="shared" si="32"/>
        <v>0</v>
      </c>
      <c r="VQ6" s="35">
        <f t="shared" si="32"/>
        <v>0</v>
      </c>
      <c r="VR6" s="35">
        <f t="shared" si="32"/>
        <v>0</v>
      </c>
      <c r="VS6" s="35">
        <f t="shared" si="32"/>
        <v>0</v>
      </c>
      <c r="VT6" s="35">
        <f t="shared" si="32"/>
        <v>0</v>
      </c>
      <c r="VU6" s="35">
        <f t="shared" si="32"/>
        <v>0</v>
      </c>
      <c r="VV6" s="35">
        <f t="shared" si="32"/>
        <v>0</v>
      </c>
      <c r="VW6" s="35">
        <f t="shared" si="32"/>
        <v>0</v>
      </c>
      <c r="VX6" s="35">
        <f t="shared" si="32"/>
        <v>0</v>
      </c>
      <c r="VY6" s="35">
        <f t="shared" si="32"/>
        <v>0</v>
      </c>
      <c r="VZ6" s="35">
        <f t="shared" si="32"/>
        <v>0</v>
      </c>
      <c r="WA6" s="35">
        <f t="shared" si="32"/>
        <v>0</v>
      </c>
      <c r="WB6" s="35">
        <f t="shared" si="32"/>
        <v>0</v>
      </c>
      <c r="WC6" s="35">
        <f t="shared" si="32"/>
        <v>0</v>
      </c>
      <c r="WD6" s="35">
        <f t="shared" si="32"/>
        <v>0</v>
      </c>
    </row>
    <row r="7" spans="19:604" x14ac:dyDescent="0.35">
      <c r="T7" s="27" t="s">
        <v>2</v>
      </c>
      <c r="U7" s="36">
        <f t="shared" ref="U7:AD10" si="33">SUMIFS(U$32:U$90,$C$32:$C$90,$T7)</f>
        <v>505.28959955000005</v>
      </c>
      <c r="V7" s="36">
        <f t="shared" si="33"/>
        <v>505.28959955000005</v>
      </c>
      <c r="W7" s="36">
        <f t="shared" si="33"/>
        <v>505.28959955000005</v>
      </c>
      <c r="X7" s="36">
        <f t="shared" si="33"/>
        <v>500.95823744450007</v>
      </c>
      <c r="Y7" s="36">
        <f t="shared" si="33"/>
        <v>496.62687533900004</v>
      </c>
      <c r="Z7" s="36">
        <f t="shared" si="33"/>
        <v>493.73930060200007</v>
      </c>
      <c r="AA7" s="36">
        <f t="shared" si="33"/>
        <v>452.3847011762366</v>
      </c>
      <c r="AB7" s="36">
        <f t="shared" si="33"/>
        <v>220.85676012500002</v>
      </c>
      <c r="AC7" s="36">
        <f t="shared" si="33"/>
        <v>220.85676012500002</v>
      </c>
      <c r="AD7" s="36">
        <f t="shared" si="33"/>
        <v>220.85676012500002</v>
      </c>
      <c r="AE7" s="36">
        <f t="shared" ref="AE7:AN10" si="34">SUMIFS(AE$32:AE$90,$C$32:$C$90,$T7)</f>
        <v>215.16230134758067</v>
      </c>
      <c r="AF7" s="36">
        <f t="shared" si="34"/>
        <v>200.64046239287501</v>
      </c>
      <c r="AG7" s="36">
        <f t="shared" si="34"/>
        <v>188.55550636000001</v>
      </c>
      <c r="AH7" s="36">
        <f t="shared" si="34"/>
        <v>188.55550636000001</v>
      </c>
      <c r="AI7" s="36">
        <f t="shared" si="34"/>
        <v>181.77174944053763</v>
      </c>
      <c r="AJ7" s="36">
        <f t="shared" si="34"/>
        <v>161.83375829166667</v>
      </c>
      <c r="AK7" s="36">
        <f t="shared" si="34"/>
        <v>142.6897124348387</v>
      </c>
      <c r="AL7" s="36">
        <f t="shared" si="34"/>
        <v>135.21334512999999</v>
      </c>
      <c r="AM7" s="36">
        <f t="shared" si="34"/>
        <v>110.76497115999999</v>
      </c>
      <c r="AN7" s="36">
        <f t="shared" si="34"/>
        <v>21.554142114919355</v>
      </c>
      <c r="AO7" s="36">
        <f t="shared" ref="AO7:BB10" si="35">SUMIFS(AO$32:AO$90,$C$32:$C$90,$T7)</f>
        <v>0</v>
      </c>
      <c r="AP7" s="36">
        <f t="shared" si="35"/>
        <v>0</v>
      </c>
      <c r="AQ7" s="36">
        <f t="shared" si="35"/>
        <v>0</v>
      </c>
      <c r="AR7" s="36">
        <f t="shared" si="35"/>
        <v>0</v>
      </c>
      <c r="AS7" s="36">
        <f t="shared" si="35"/>
        <v>0</v>
      </c>
      <c r="AT7" s="36">
        <f t="shared" si="35"/>
        <v>0</v>
      </c>
      <c r="AU7" s="36">
        <f t="shared" si="35"/>
        <v>0</v>
      </c>
      <c r="AV7" s="36">
        <f t="shared" si="35"/>
        <v>0</v>
      </c>
      <c r="AW7" s="36">
        <f t="shared" si="35"/>
        <v>0</v>
      </c>
      <c r="AX7" s="36">
        <f t="shared" si="35"/>
        <v>0</v>
      </c>
      <c r="AY7" s="36">
        <f t="shared" si="35"/>
        <v>0</v>
      </c>
      <c r="AZ7" s="36">
        <f t="shared" si="35"/>
        <v>0</v>
      </c>
      <c r="BA7" s="36">
        <f t="shared" si="35"/>
        <v>0</v>
      </c>
      <c r="BB7" s="36">
        <f t="shared" si="35"/>
        <v>0</v>
      </c>
      <c r="BD7" s="27" t="s">
        <v>2</v>
      </c>
      <c r="BE7" s="36">
        <f t="shared" ref="BE7:BN10" si="36">SUMIFS(BE$32:BE$90,$C$32:$C$90,$T7)</f>
        <v>0</v>
      </c>
      <c r="BF7" s="36">
        <f t="shared" si="36"/>
        <v>0</v>
      </c>
      <c r="BG7" s="36">
        <f t="shared" si="36"/>
        <v>0</v>
      </c>
      <c r="BH7" s="36">
        <f t="shared" si="36"/>
        <v>0</v>
      </c>
      <c r="BI7" s="36">
        <f t="shared" si="36"/>
        <v>126.32239988750001</v>
      </c>
      <c r="BJ7" s="36">
        <f t="shared" si="36"/>
        <v>126.32239988750001</v>
      </c>
      <c r="BK7" s="36">
        <f t="shared" si="36"/>
        <v>126.32239988750001</v>
      </c>
      <c r="BL7" s="36">
        <f t="shared" si="36"/>
        <v>126.32239988750001</v>
      </c>
      <c r="BM7" s="36">
        <f t="shared" si="36"/>
        <v>126.32239988750001</v>
      </c>
      <c r="BN7" s="36">
        <f t="shared" si="36"/>
        <v>126.32239988750001</v>
      </c>
      <c r="BO7" s="36">
        <f t="shared" ref="BO7:BX10" si="37">SUMIFS(BO$32:BO$90,$C$32:$C$90,$T7)</f>
        <v>126.32239988750001</v>
      </c>
      <c r="BP7" s="36">
        <f t="shared" si="37"/>
        <v>126.32239988750001</v>
      </c>
      <c r="BQ7" s="36">
        <f t="shared" si="37"/>
        <v>126.32239988750001</v>
      </c>
      <c r="BR7" s="36">
        <f t="shared" si="37"/>
        <v>126.32239988750001</v>
      </c>
      <c r="BS7" s="36">
        <f t="shared" si="37"/>
        <v>124.15671883475002</v>
      </c>
      <c r="BT7" s="36">
        <f t="shared" si="37"/>
        <v>124.15671883475002</v>
      </c>
      <c r="BU7" s="36">
        <f t="shared" si="37"/>
        <v>124.15671883475002</v>
      </c>
      <c r="BV7" s="36">
        <f t="shared" si="37"/>
        <v>124.15671883475002</v>
      </c>
      <c r="BW7" s="36">
        <f t="shared" si="37"/>
        <v>124.15671883475002</v>
      </c>
      <c r="BX7" s="36">
        <f t="shared" si="37"/>
        <v>124.15671883475002</v>
      </c>
      <c r="BY7" s="36">
        <f t="shared" ref="BY7:CH10" si="38">SUMIFS(BY$32:BY$90,$C$32:$C$90,$T7)</f>
        <v>124.15671883475002</v>
      </c>
      <c r="BZ7" s="36">
        <f t="shared" si="38"/>
        <v>124.15671883475002</v>
      </c>
      <c r="CA7" s="36">
        <f t="shared" si="38"/>
        <v>122.71293146625001</v>
      </c>
      <c r="CB7" s="36">
        <f t="shared" si="38"/>
        <v>122.71293146625001</v>
      </c>
      <c r="CC7" s="36">
        <f t="shared" si="38"/>
        <v>122.71293146625001</v>
      </c>
      <c r="CD7" s="36">
        <f t="shared" si="38"/>
        <v>122.71293146625001</v>
      </c>
      <c r="CE7" s="36">
        <f t="shared" si="38"/>
        <v>122.71293146625001</v>
      </c>
      <c r="CF7" s="36">
        <f t="shared" si="38"/>
        <v>84.245906777486567</v>
      </c>
      <c r="CG7" s="36">
        <f t="shared" si="38"/>
        <v>55.214190031249991</v>
      </c>
      <c r="CH7" s="36">
        <f t="shared" si="38"/>
        <v>55.214190031249991</v>
      </c>
      <c r="CI7" s="36">
        <f t="shared" ref="CI7:CR10" si="39">SUMIFS(CI$32:CI$90,$C$32:$C$90,$T7)</f>
        <v>55.214190031249991</v>
      </c>
      <c r="CJ7" s="36">
        <f t="shared" si="39"/>
        <v>55.214190031249991</v>
      </c>
      <c r="CK7" s="36">
        <f t="shared" si="39"/>
        <v>55.214190031249991</v>
      </c>
      <c r="CL7" s="36">
        <f t="shared" si="39"/>
        <v>55.214190031249991</v>
      </c>
      <c r="CM7" s="36">
        <f t="shared" si="39"/>
        <v>55.214190031249991</v>
      </c>
      <c r="CN7" s="36">
        <f t="shared" si="39"/>
        <v>55.214190031249991</v>
      </c>
      <c r="CO7" s="36">
        <f t="shared" si="39"/>
        <v>55.214190031249991</v>
      </c>
      <c r="CP7" s="36">
        <f t="shared" si="39"/>
        <v>55.214190031249991</v>
      </c>
      <c r="CQ7" s="36">
        <f t="shared" si="39"/>
        <v>55.214190031249991</v>
      </c>
      <c r="CR7" s="36">
        <f t="shared" si="39"/>
        <v>55.214190031249991</v>
      </c>
      <c r="CS7" s="36">
        <f t="shared" ref="CS7:DB10" si="40">SUMIFS(CS$32:CS$90,$C$32:$C$90,$T7)</f>
        <v>55.214190031249991</v>
      </c>
      <c r="CT7" s="36">
        <f t="shared" si="40"/>
        <v>55.214190031249991</v>
      </c>
      <c r="CU7" s="36">
        <f t="shared" si="40"/>
        <v>53.932936806330645</v>
      </c>
      <c r="CV7" s="36">
        <f t="shared" si="40"/>
        <v>50.800984478750003</v>
      </c>
      <c r="CW7" s="36">
        <f t="shared" si="40"/>
        <v>50.800984478750003</v>
      </c>
      <c r="CX7" s="36">
        <f t="shared" si="40"/>
        <v>50.800984478750003</v>
      </c>
      <c r="CY7" s="36">
        <f t="shared" si="40"/>
        <v>50.800984478750003</v>
      </c>
      <c r="CZ7" s="36">
        <f t="shared" si="40"/>
        <v>48.237508956625</v>
      </c>
      <c r="DA7" s="36">
        <f t="shared" si="40"/>
        <v>47.138876590000002</v>
      </c>
      <c r="DB7" s="36">
        <f t="shared" si="40"/>
        <v>47.138876590000002</v>
      </c>
      <c r="DC7" s="36">
        <f t="shared" ref="DC7:DL10" si="41">SUMIFS(DC$32:DC$90,$C$32:$C$90,$T7)</f>
        <v>47.138876590000002</v>
      </c>
      <c r="DD7" s="36">
        <f t="shared" si="41"/>
        <v>47.138876590000002</v>
      </c>
      <c r="DE7" s="36">
        <f t="shared" si="41"/>
        <v>47.138876590000002</v>
      </c>
      <c r="DF7" s="36">
        <f t="shared" si="41"/>
        <v>47.138876590000002</v>
      </c>
      <c r="DG7" s="36">
        <f t="shared" si="41"/>
        <v>47.138876590000002</v>
      </c>
      <c r="DH7" s="36">
        <f t="shared" si="41"/>
        <v>47.138876590000002</v>
      </c>
      <c r="DI7" s="36">
        <f t="shared" si="41"/>
        <v>47.138876590000002</v>
      </c>
      <c r="DJ7" s="36">
        <f t="shared" si="41"/>
        <v>47.138876590000002</v>
      </c>
      <c r="DK7" s="36">
        <f t="shared" si="41"/>
        <v>44.348090515537635</v>
      </c>
      <c r="DL7" s="36">
        <f t="shared" si="41"/>
        <v>43.145905745</v>
      </c>
      <c r="DM7" s="36">
        <f t="shared" ref="DM7:DV10" si="42">SUMIFS(DM$32:DM$90,$C$32:$C$90,$T7)</f>
        <v>43.145905745</v>
      </c>
      <c r="DN7" s="36">
        <f t="shared" si="42"/>
        <v>41.151586956666662</v>
      </c>
      <c r="DO7" s="36">
        <f t="shared" si="42"/>
        <v>38.768132795</v>
      </c>
      <c r="DP7" s="36">
        <f t="shared" si="42"/>
        <v>38.768132795</v>
      </c>
      <c r="DQ7" s="36">
        <f t="shared" si="42"/>
        <v>35.981998577338707</v>
      </c>
      <c r="DR7" s="36">
        <f t="shared" si="42"/>
        <v>35.569237952499996</v>
      </c>
      <c r="DS7" s="36">
        <f t="shared" si="42"/>
        <v>35.569237952499996</v>
      </c>
      <c r="DT7" s="36">
        <f t="shared" si="42"/>
        <v>35.569237952499996</v>
      </c>
      <c r="DU7" s="36">
        <f t="shared" si="42"/>
        <v>35.569237952499996</v>
      </c>
      <c r="DV7" s="36">
        <f t="shared" si="42"/>
        <v>35.194292212123656</v>
      </c>
      <c r="DW7" s="36">
        <f t="shared" ref="DW7:EF10" si="43">SUMIFS(DW$32:DW$90,$C$32:$C$90,$T7)</f>
        <v>33.984240049999997</v>
      </c>
      <c r="DX7" s="36">
        <f t="shared" si="43"/>
        <v>30.46557491537634</v>
      </c>
      <c r="DY7" s="36">
        <f t="shared" si="43"/>
        <v>27.691242789999997</v>
      </c>
      <c r="DZ7" s="36">
        <f t="shared" si="43"/>
        <v>27.691242789999997</v>
      </c>
      <c r="EA7" s="36">
        <f t="shared" si="43"/>
        <v>27.691242789999997</v>
      </c>
      <c r="EB7" s="36">
        <f t="shared" si="43"/>
        <v>27.691242789999997</v>
      </c>
      <c r="EC7" s="36">
        <f t="shared" si="43"/>
        <v>20.266486272580643</v>
      </c>
      <c r="ED7" s="36">
        <f t="shared" si="43"/>
        <v>1.2876558423387099</v>
      </c>
      <c r="EE7" s="36">
        <f t="shared" si="43"/>
        <v>0</v>
      </c>
      <c r="EF7" s="36">
        <f t="shared" si="43"/>
        <v>0</v>
      </c>
      <c r="EG7" s="36">
        <f t="shared" ref="EG7:EP10" si="44">SUMIFS(EG$32:EG$90,$C$32:$C$90,$T7)</f>
        <v>0</v>
      </c>
      <c r="EH7" s="36">
        <f t="shared" si="44"/>
        <v>0</v>
      </c>
      <c r="EI7" s="36">
        <f t="shared" si="44"/>
        <v>0</v>
      </c>
      <c r="EJ7" s="36">
        <f t="shared" si="44"/>
        <v>0</v>
      </c>
      <c r="EK7" s="36">
        <f t="shared" si="44"/>
        <v>0</v>
      </c>
      <c r="EL7" s="36">
        <f t="shared" si="44"/>
        <v>0</v>
      </c>
      <c r="EM7" s="36">
        <f t="shared" si="44"/>
        <v>0</v>
      </c>
      <c r="EN7" s="36">
        <f t="shared" si="44"/>
        <v>0</v>
      </c>
      <c r="EO7" s="36">
        <f t="shared" si="44"/>
        <v>0</v>
      </c>
      <c r="EP7" s="36">
        <f t="shared" si="44"/>
        <v>0</v>
      </c>
      <c r="EQ7" s="36">
        <f t="shared" ref="EQ7:EZ10" si="45">SUMIFS(EQ$32:EQ$90,$C$32:$C$90,$T7)</f>
        <v>0</v>
      </c>
      <c r="ER7" s="36">
        <f t="shared" si="45"/>
        <v>0</v>
      </c>
      <c r="ES7" s="36">
        <f t="shared" si="45"/>
        <v>0</v>
      </c>
      <c r="ET7" s="36">
        <f t="shared" si="45"/>
        <v>0</v>
      </c>
      <c r="EU7" s="36">
        <f t="shared" si="45"/>
        <v>0</v>
      </c>
      <c r="EV7" s="36">
        <f t="shared" si="45"/>
        <v>0</v>
      </c>
      <c r="EW7" s="36">
        <f t="shared" si="45"/>
        <v>0</v>
      </c>
      <c r="EX7" s="36">
        <f t="shared" si="45"/>
        <v>0</v>
      </c>
      <c r="EY7" s="36">
        <f t="shared" si="45"/>
        <v>0</v>
      </c>
      <c r="EZ7" s="36">
        <f t="shared" si="45"/>
        <v>0</v>
      </c>
      <c r="FA7" s="36">
        <f t="shared" ref="FA7:FJ10" si="46">SUMIFS(FA$32:FA$90,$C$32:$C$90,$T7)</f>
        <v>0</v>
      </c>
      <c r="FB7" s="36">
        <f t="shared" si="46"/>
        <v>0</v>
      </c>
      <c r="FC7" s="36">
        <f t="shared" si="46"/>
        <v>0</v>
      </c>
      <c r="FD7" s="36">
        <f t="shared" si="46"/>
        <v>0</v>
      </c>
      <c r="FE7" s="36">
        <f t="shared" si="46"/>
        <v>0</v>
      </c>
      <c r="FF7" s="36">
        <f t="shared" si="46"/>
        <v>0</v>
      </c>
      <c r="FG7" s="36">
        <f t="shared" si="46"/>
        <v>0</v>
      </c>
      <c r="FH7" s="36">
        <f t="shared" si="46"/>
        <v>0</v>
      </c>
      <c r="FI7" s="36">
        <f t="shared" si="46"/>
        <v>0</v>
      </c>
      <c r="FJ7" s="36">
        <f t="shared" si="46"/>
        <v>0</v>
      </c>
      <c r="FK7" s="36">
        <f t="shared" ref="FK7:FT10" si="47">SUMIFS(FK$32:FK$90,$C$32:$C$90,$T7)</f>
        <v>0</v>
      </c>
      <c r="FL7" s="36">
        <f t="shared" si="47"/>
        <v>0</v>
      </c>
      <c r="FM7" s="36">
        <f t="shared" si="47"/>
        <v>0</v>
      </c>
      <c r="FN7" s="36">
        <f t="shared" si="47"/>
        <v>0</v>
      </c>
      <c r="FO7" s="36">
        <f t="shared" si="47"/>
        <v>0</v>
      </c>
      <c r="FP7" s="36">
        <f t="shared" si="47"/>
        <v>0</v>
      </c>
      <c r="FQ7" s="36">
        <f t="shared" si="47"/>
        <v>0</v>
      </c>
      <c r="FR7" s="36">
        <f t="shared" si="47"/>
        <v>0</v>
      </c>
      <c r="FS7" s="36">
        <f t="shared" si="47"/>
        <v>0</v>
      </c>
      <c r="FT7" s="36">
        <f t="shared" si="47"/>
        <v>0</v>
      </c>
      <c r="FU7" s="36">
        <f t="shared" ref="FU7:GD10" si="48">SUMIFS(FU$32:FU$90,$C$32:$C$90,$T7)</f>
        <v>0</v>
      </c>
      <c r="FV7" s="36">
        <f t="shared" si="48"/>
        <v>0</v>
      </c>
      <c r="FW7" s="36">
        <f t="shared" si="48"/>
        <v>0</v>
      </c>
      <c r="FX7" s="36">
        <f t="shared" si="48"/>
        <v>0</v>
      </c>
      <c r="FY7" s="36">
        <f t="shared" si="48"/>
        <v>0</v>
      </c>
      <c r="FZ7" s="36">
        <f t="shared" si="48"/>
        <v>0</v>
      </c>
      <c r="GA7" s="36">
        <f t="shared" si="48"/>
        <v>0</v>
      </c>
      <c r="GB7" s="36">
        <f t="shared" si="48"/>
        <v>0</v>
      </c>
      <c r="GC7" s="36">
        <f t="shared" si="48"/>
        <v>0</v>
      </c>
      <c r="GD7" s="36">
        <f t="shared" si="48"/>
        <v>0</v>
      </c>
      <c r="GE7" s="36">
        <f t="shared" ref="GE7:GJ10" si="49">SUMIFS(GE$32:GE$90,$C$32:$C$90,$T7)</f>
        <v>0</v>
      </c>
      <c r="GF7" s="36">
        <f t="shared" si="49"/>
        <v>0</v>
      </c>
      <c r="GG7" s="36">
        <f t="shared" si="49"/>
        <v>0</v>
      </c>
      <c r="GH7" s="36">
        <f t="shared" si="49"/>
        <v>0</v>
      </c>
      <c r="GI7" s="36">
        <f t="shared" si="49"/>
        <v>0</v>
      </c>
      <c r="GJ7" s="36">
        <f t="shared" si="49"/>
        <v>0</v>
      </c>
      <c r="GL7" s="27" t="s">
        <v>2</v>
      </c>
      <c r="GM7" s="36">
        <f t="shared" ref="GM7:GV10" si="50">SUMIFS(GM$32:GM$90,$C$32:$C$90,$T7)</f>
        <v>42.107466629166659</v>
      </c>
      <c r="GN7" s="36">
        <f t="shared" si="50"/>
        <v>42.107466629166659</v>
      </c>
      <c r="GO7" s="36">
        <f t="shared" si="50"/>
        <v>42.107466629166659</v>
      </c>
      <c r="GP7" s="36">
        <f t="shared" si="50"/>
        <v>42.107466629166659</v>
      </c>
      <c r="GQ7" s="36">
        <f t="shared" si="50"/>
        <v>42.107466629166659</v>
      </c>
      <c r="GR7" s="36">
        <f t="shared" si="50"/>
        <v>42.107466629166659</v>
      </c>
      <c r="GS7" s="36">
        <f t="shared" si="50"/>
        <v>42.107466629166659</v>
      </c>
      <c r="GT7" s="36">
        <f t="shared" si="50"/>
        <v>42.107466629166659</v>
      </c>
      <c r="GU7" s="36">
        <f t="shared" si="50"/>
        <v>42.107466629166659</v>
      </c>
      <c r="GV7" s="36">
        <f t="shared" si="50"/>
        <v>42.107466629166659</v>
      </c>
      <c r="GW7" s="36">
        <f t="shared" ref="GW7:HF10" si="51">SUMIFS(GW$32:GW$90,$C$32:$C$90,$T7)</f>
        <v>42.107466629166659</v>
      </c>
      <c r="GX7" s="36">
        <f t="shared" si="51"/>
        <v>42.107466629166659</v>
      </c>
      <c r="GY7" s="36">
        <f t="shared" si="51"/>
        <v>42.107466629166659</v>
      </c>
      <c r="GZ7" s="36">
        <f t="shared" si="51"/>
        <v>42.107466629166659</v>
      </c>
      <c r="HA7" s="36">
        <f t="shared" si="51"/>
        <v>42.107466629166659</v>
      </c>
      <c r="HB7" s="36">
        <f t="shared" si="51"/>
        <v>42.107466629166659</v>
      </c>
      <c r="HC7" s="36">
        <f t="shared" si="51"/>
        <v>42.107466629166659</v>
      </c>
      <c r="HD7" s="36">
        <f t="shared" si="51"/>
        <v>42.107466629166659</v>
      </c>
      <c r="HE7" s="36">
        <f t="shared" si="51"/>
        <v>42.107466629166659</v>
      </c>
      <c r="HF7" s="36">
        <f t="shared" si="51"/>
        <v>42.107466629166659</v>
      </c>
      <c r="HG7" s="36">
        <f t="shared" ref="HG7:HP10" si="52">SUMIFS(HG$32:HG$90,$C$32:$C$90,$T7)</f>
        <v>42.107466629166659</v>
      </c>
      <c r="HH7" s="36">
        <f t="shared" si="52"/>
        <v>42.107466629166659</v>
      </c>
      <c r="HI7" s="36">
        <f t="shared" si="52"/>
        <v>42.107466629166659</v>
      </c>
      <c r="HJ7" s="36">
        <f t="shared" si="52"/>
        <v>42.107466629166659</v>
      </c>
      <c r="HK7" s="36">
        <f t="shared" si="52"/>
        <v>42.107466629166659</v>
      </c>
      <c r="HL7" s="36">
        <f t="shared" si="52"/>
        <v>42.107466629166659</v>
      </c>
      <c r="HM7" s="36">
        <f t="shared" si="52"/>
        <v>42.107466629166659</v>
      </c>
      <c r="HN7" s="36">
        <f t="shared" si="52"/>
        <v>42.107466629166659</v>
      </c>
      <c r="HO7" s="36">
        <f t="shared" si="52"/>
        <v>42.107466629166659</v>
      </c>
      <c r="HP7" s="36">
        <f t="shared" si="52"/>
        <v>42.107466629166659</v>
      </c>
      <c r="HQ7" s="36">
        <f t="shared" ref="HQ7:HZ10" si="53">SUMIFS(HQ$32:HQ$90,$C$32:$C$90,$T7)</f>
        <v>41.38557294491666</v>
      </c>
      <c r="HR7" s="36">
        <f t="shared" si="53"/>
        <v>41.38557294491666</v>
      </c>
      <c r="HS7" s="36">
        <f t="shared" si="53"/>
        <v>41.38557294491666</v>
      </c>
      <c r="HT7" s="36">
        <f t="shared" si="53"/>
        <v>41.38557294491666</v>
      </c>
      <c r="HU7" s="36">
        <f t="shared" si="53"/>
        <v>41.38557294491666</v>
      </c>
      <c r="HV7" s="36">
        <f t="shared" si="53"/>
        <v>41.38557294491666</v>
      </c>
      <c r="HW7" s="36">
        <f t="shared" si="53"/>
        <v>41.38557294491666</v>
      </c>
      <c r="HX7" s="36">
        <f t="shared" si="53"/>
        <v>41.38557294491666</v>
      </c>
      <c r="HY7" s="36">
        <f t="shared" si="53"/>
        <v>41.38557294491666</v>
      </c>
      <c r="HZ7" s="36">
        <f t="shared" si="53"/>
        <v>41.38557294491666</v>
      </c>
      <c r="IA7" s="36">
        <f t="shared" ref="IA7:IJ10" si="54">SUMIFS(IA$32:IA$90,$C$32:$C$90,$T7)</f>
        <v>41.38557294491666</v>
      </c>
      <c r="IB7" s="36">
        <f t="shared" si="54"/>
        <v>41.38557294491666</v>
      </c>
      <c r="IC7" s="36">
        <f t="shared" si="54"/>
        <v>41.38557294491666</v>
      </c>
      <c r="ID7" s="36">
        <f t="shared" si="54"/>
        <v>41.38557294491666</v>
      </c>
      <c r="IE7" s="36">
        <f t="shared" si="54"/>
        <v>41.38557294491666</v>
      </c>
      <c r="IF7" s="36">
        <f t="shared" si="54"/>
        <v>41.38557294491666</v>
      </c>
      <c r="IG7" s="36">
        <f t="shared" si="54"/>
        <v>41.38557294491666</v>
      </c>
      <c r="IH7" s="36">
        <f t="shared" si="54"/>
        <v>41.38557294491666</v>
      </c>
      <c r="II7" s="36">
        <f t="shared" si="54"/>
        <v>41.38557294491666</v>
      </c>
      <c r="IJ7" s="36">
        <f t="shared" si="54"/>
        <v>41.38557294491666</v>
      </c>
      <c r="IK7" s="36">
        <f t="shared" ref="IK7:IT10" si="55">SUMIFS(IK$32:IK$90,$C$32:$C$90,$T7)</f>
        <v>41.38557294491666</v>
      </c>
      <c r="IL7" s="36">
        <f t="shared" si="55"/>
        <v>41.38557294491666</v>
      </c>
      <c r="IM7" s="36">
        <f t="shared" si="55"/>
        <v>41.38557294491666</v>
      </c>
      <c r="IN7" s="36">
        <f t="shared" si="55"/>
        <v>41.38557294491666</v>
      </c>
      <c r="IO7" s="36">
        <f t="shared" si="55"/>
        <v>40.904310488749999</v>
      </c>
      <c r="IP7" s="36">
        <f t="shared" si="55"/>
        <v>40.904310488749999</v>
      </c>
      <c r="IQ7" s="36">
        <f t="shared" si="55"/>
        <v>40.904310488749999</v>
      </c>
      <c r="IR7" s="36">
        <f t="shared" si="55"/>
        <v>40.904310488749999</v>
      </c>
      <c r="IS7" s="36">
        <f t="shared" si="55"/>
        <v>40.904310488749999</v>
      </c>
      <c r="IT7" s="36">
        <f t="shared" si="55"/>
        <v>40.904310488749999</v>
      </c>
      <c r="IU7" s="36">
        <f t="shared" ref="IU7:JD10" si="56">SUMIFS(IU$32:IU$90,$C$32:$C$90,$T7)</f>
        <v>40.904310488749999</v>
      </c>
      <c r="IV7" s="36">
        <f t="shared" si="56"/>
        <v>40.904310488749999</v>
      </c>
      <c r="IW7" s="36">
        <f t="shared" si="56"/>
        <v>40.904310488749999</v>
      </c>
      <c r="IX7" s="36">
        <f t="shared" si="56"/>
        <v>40.904310488749999</v>
      </c>
      <c r="IY7" s="36">
        <f t="shared" si="56"/>
        <v>40.904310488749999</v>
      </c>
      <c r="IZ7" s="36">
        <f t="shared" si="56"/>
        <v>40.904310488749999</v>
      </c>
      <c r="JA7" s="36">
        <f t="shared" si="56"/>
        <v>40.904310488749999</v>
      </c>
      <c r="JB7" s="36">
        <f t="shared" si="56"/>
        <v>40.904310488749999</v>
      </c>
      <c r="JC7" s="36">
        <f t="shared" si="56"/>
        <v>40.904310488749999</v>
      </c>
      <c r="JD7" s="36">
        <f t="shared" si="56"/>
        <v>40.904310488749999</v>
      </c>
      <c r="JE7" s="36">
        <f t="shared" ref="JE7:JN10" si="57">SUMIFS(JE$32:JE$90,$C$32:$C$90,$T7)</f>
        <v>24.93686627831989</v>
      </c>
      <c r="JF7" s="36">
        <f t="shared" si="57"/>
        <v>18.404730010416667</v>
      </c>
      <c r="JG7" s="36">
        <f t="shared" si="57"/>
        <v>18.404730010416667</v>
      </c>
      <c r="JH7" s="36">
        <f t="shared" si="57"/>
        <v>18.404730010416667</v>
      </c>
      <c r="JI7" s="36">
        <f t="shared" si="57"/>
        <v>18.404730010416667</v>
      </c>
      <c r="JJ7" s="36">
        <f t="shared" si="57"/>
        <v>18.404730010416667</v>
      </c>
      <c r="JK7" s="36">
        <f t="shared" si="57"/>
        <v>18.404730010416667</v>
      </c>
      <c r="JL7" s="36">
        <f t="shared" si="57"/>
        <v>18.404730010416667</v>
      </c>
      <c r="JM7" s="36">
        <f t="shared" si="57"/>
        <v>18.404730010416667</v>
      </c>
      <c r="JN7" s="36">
        <f t="shared" si="57"/>
        <v>18.404730010416667</v>
      </c>
      <c r="JO7" s="36">
        <f t="shared" ref="JO7:JX10" si="58">SUMIFS(JO$32:JO$90,$C$32:$C$90,$T7)</f>
        <v>18.404730010416667</v>
      </c>
      <c r="JP7" s="36">
        <f t="shared" si="58"/>
        <v>18.404730010416667</v>
      </c>
      <c r="JQ7" s="36">
        <f t="shared" si="58"/>
        <v>18.404730010416667</v>
      </c>
      <c r="JR7" s="36">
        <f t="shared" si="58"/>
        <v>18.404730010416667</v>
      </c>
      <c r="JS7" s="36">
        <f t="shared" si="58"/>
        <v>18.404730010416667</v>
      </c>
      <c r="JT7" s="36">
        <f t="shared" si="58"/>
        <v>18.404730010416667</v>
      </c>
      <c r="JU7" s="36">
        <f t="shared" si="58"/>
        <v>18.404730010416667</v>
      </c>
      <c r="JV7" s="36">
        <f t="shared" si="58"/>
        <v>18.404730010416667</v>
      </c>
      <c r="JW7" s="36">
        <f t="shared" si="58"/>
        <v>18.404730010416667</v>
      </c>
      <c r="JX7" s="36">
        <f t="shared" si="58"/>
        <v>18.404730010416667</v>
      </c>
      <c r="JY7" s="36">
        <f t="shared" ref="JY7:KH10" si="59">SUMIFS(JY$32:JY$90,$C$32:$C$90,$T7)</f>
        <v>18.404730010416667</v>
      </c>
      <c r="JZ7" s="36">
        <f t="shared" si="59"/>
        <v>18.404730010416667</v>
      </c>
      <c r="KA7" s="36">
        <f t="shared" si="59"/>
        <v>18.404730010416667</v>
      </c>
      <c r="KB7" s="36">
        <f t="shared" si="59"/>
        <v>18.404730010416667</v>
      </c>
      <c r="KC7" s="36">
        <f t="shared" si="59"/>
        <v>18.404730010416667</v>
      </c>
      <c r="KD7" s="36">
        <f t="shared" si="59"/>
        <v>18.404730010416667</v>
      </c>
      <c r="KE7" s="36">
        <f t="shared" si="59"/>
        <v>18.404730010416667</v>
      </c>
      <c r="KF7" s="36">
        <f t="shared" si="59"/>
        <v>18.404730010416667</v>
      </c>
      <c r="KG7" s="36">
        <f t="shared" si="59"/>
        <v>18.404730010416667</v>
      </c>
      <c r="KH7" s="36">
        <f t="shared" si="59"/>
        <v>18.404730010416667</v>
      </c>
      <c r="KI7" s="36">
        <f t="shared" ref="KI7:KR10" si="60">SUMIFS(KI$32:KI$90,$C$32:$C$90,$T7)</f>
        <v>18.404730010416667</v>
      </c>
      <c r="KJ7" s="36">
        <f t="shared" si="60"/>
        <v>18.404730010416667</v>
      </c>
      <c r="KK7" s="36">
        <f t="shared" si="60"/>
        <v>18.404730010416667</v>
      </c>
      <c r="KL7" s="36">
        <f t="shared" si="60"/>
        <v>18.404730010416667</v>
      </c>
      <c r="KM7" s="36">
        <f t="shared" si="60"/>
        <v>18.404730010416667</v>
      </c>
      <c r="KN7" s="36">
        <f t="shared" si="60"/>
        <v>18.404730010416667</v>
      </c>
      <c r="KO7" s="36">
        <f t="shared" si="60"/>
        <v>18.404730010416667</v>
      </c>
      <c r="KP7" s="36">
        <f t="shared" si="60"/>
        <v>18.404730010416667</v>
      </c>
      <c r="KQ7" s="36">
        <f t="shared" si="60"/>
        <v>18.404730010416667</v>
      </c>
      <c r="KR7" s="36">
        <f t="shared" si="60"/>
        <v>18.404730010416667</v>
      </c>
      <c r="KS7" s="36">
        <f t="shared" ref="KS7:LB10" si="61">SUMIFS(KS$32:KS$90,$C$32:$C$90,$T7)</f>
        <v>18.404730010416667</v>
      </c>
      <c r="KT7" s="36">
        <f t="shared" si="61"/>
        <v>18.404730010416667</v>
      </c>
      <c r="KU7" s="36">
        <f t="shared" si="61"/>
        <v>18.404730010416667</v>
      </c>
      <c r="KV7" s="36">
        <f t="shared" si="61"/>
        <v>18.404730010416667</v>
      </c>
      <c r="KW7" s="36">
        <f t="shared" si="61"/>
        <v>18.404730010416667</v>
      </c>
      <c r="KX7" s="36">
        <f t="shared" si="61"/>
        <v>18.404730010416667</v>
      </c>
      <c r="KY7" s="36">
        <f t="shared" si="61"/>
        <v>17.123476785497314</v>
      </c>
      <c r="KZ7" s="36">
        <f t="shared" si="61"/>
        <v>16.933661492916666</v>
      </c>
      <c r="LA7" s="36">
        <f t="shared" si="61"/>
        <v>16.933661492916666</v>
      </c>
      <c r="LB7" s="36">
        <f t="shared" si="61"/>
        <v>16.933661492916666</v>
      </c>
      <c r="LC7" s="36">
        <f t="shared" ref="LC7:LL10" si="62">SUMIFS(LC$32:LC$90,$C$32:$C$90,$T7)</f>
        <v>16.933661492916666</v>
      </c>
      <c r="LD7" s="36">
        <f t="shared" si="62"/>
        <v>16.933661492916666</v>
      </c>
      <c r="LE7" s="36">
        <f t="shared" si="62"/>
        <v>16.933661492916666</v>
      </c>
      <c r="LF7" s="36">
        <f t="shared" si="62"/>
        <v>16.933661492916666</v>
      </c>
      <c r="LG7" s="36">
        <f t="shared" si="62"/>
        <v>16.933661492916666</v>
      </c>
      <c r="LH7" s="36">
        <f t="shared" si="62"/>
        <v>16.933661492916666</v>
      </c>
      <c r="LI7" s="36">
        <f t="shared" si="62"/>
        <v>16.933661492916666</v>
      </c>
      <c r="LJ7" s="36">
        <f t="shared" si="62"/>
        <v>16.933661492916666</v>
      </c>
      <c r="LK7" s="36">
        <f t="shared" si="62"/>
        <v>16.933661492916666</v>
      </c>
      <c r="LL7" s="36">
        <f t="shared" si="62"/>
        <v>16.811591229958335</v>
      </c>
      <c r="LM7" s="36">
        <f t="shared" ref="LM7:LV10" si="63">SUMIFS(LM$32:LM$90,$C$32:$C$90,$T7)</f>
        <v>15.712958863333334</v>
      </c>
      <c r="LN7" s="36">
        <f t="shared" si="63"/>
        <v>15.712958863333334</v>
      </c>
      <c r="LO7" s="36">
        <f t="shared" si="63"/>
        <v>15.712958863333334</v>
      </c>
      <c r="LP7" s="36">
        <f t="shared" si="63"/>
        <v>15.712958863333334</v>
      </c>
      <c r="LQ7" s="36">
        <f t="shared" si="63"/>
        <v>15.712958863333334</v>
      </c>
      <c r="LR7" s="36">
        <f t="shared" si="63"/>
        <v>15.712958863333334</v>
      </c>
      <c r="LS7" s="36">
        <f t="shared" si="63"/>
        <v>15.712958863333334</v>
      </c>
      <c r="LT7" s="36">
        <f t="shared" si="63"/>
        <v>15.712958863333334</v>
      </c>
      <c r="LU7" s="36">
        <f t="shared" si="63"/>
        <v>15.712958863333334</v>
      </c>
      <c r="LV7" s="36">
        <f t="shared" si="63"/>
        <v>15.712958863333334</v>
      </c>
      <c r="LW7" s="36">
        <f t="shared" ref="LW7:MF10" si="64">SUMIFS(LW$32:LW$90,$C$32:$C$90,$T7)</f>
        <v>15.712958863333334</v>
      </c>
      <c r="LX7" s="36">
        <f t="shared" si="64"/>
        <v>15.712958863333334</v>
      </c>
      <c r="LY7" s="36">
        <f t="shared" si="64"/>
        <v>15.712958863333334</v>
      </c>
      <c r="LZ7" s="36">
        <f t="shared" si="64"/>
        <v>15.712958863333334</v>
      </c>
      <c r="MA7" s="36">
        <f t="shared" si="64"/>
        <v>15.712958863333334</v>
      </c>
      <c r="MB7" s="36">
        <f t="shared" si="64"/>
        <v>15.712958863333334</v>
      </c>
      <c r="MC7" s="36">
        <f t="shared" si="64"/>
        <v>15.712958863333334</v>
      </c>
      <c r="MD7" s="36">
        <f t="shared" si="64"/>
        <v>15.712958863333334</v>
      </c>
      <c r="ME7" s="36">
        <f t="shared" si="64"/>
        <v>15.712958863333334</v>
      </c>
      <c r="MF7" s="36">
        <f t="shared" si="64"/>
        <v>15.712958863333334</v>
      </c>
      <c r="MG7" s="36">
        <f t="shared" ref="MG7:MP10" si="65">SUMIFS(MG$32:MG$90,$C$32:$C$90,$T7)</f>
        <v>15.712958863333334</v>
      </c>
      <c r="MH7" s="36">
        <f t="shared" si="65"/>
        <v>15.712958863333334</v>
      </c>
      <c r="MI7" s="36">
        <f t="shared" si="65"/>
        <v>15.712958863333334</v>
      </c>
      <c r="MJ7" s="36">
        <f t="shared" si="65"/>
        <v>15.712958863333334</v>
      </c>
      <c r="MK7" s="36">
        <f t="shared" si="65"/>
        <v>15.712958863333334</v>
      </c>
      <c r="ML7" s="36">
        <f t="shared" si="65"/>
        <v>15.712958863333334</v>
      </c>
      <c r="MM7" s="36">
        <f t="shared" si="65"/>
        <v>15.712958863333334</v>
      </c>
      <c r="MN7" s="36">
        <f t="shared" si="65"/>
        <v>15.712958863333334</v>
      </c>
      <c r="MO7" s="36">
        <f t="shared" si="65"/>
        <v>15.712958863333334</v>
      </c>
      <c r="MP7" s="36">
        <f t="shared" si="65"/>
        <v>15.712958863333334</v>
      </c>
      <c r="MQ7" s="36">
        <f t="shared" ref="MQ7:MZ10" si="66">SUMIFS(MQ$32:MQ$90,$C$32:$C$90,$T7)</f>
        <v>15.712958863333334</v>
      </c>
      <c r="MR7" s="36">
        <f t="shared" si="66"/>
        <v>15.712958863333334</v>
      </c>
      <c r="MS7" s="36">
        <f t="shared" si="66"/>
        <v>15.5841533522043</v>
      </c>
      <c r="MT7" s="36">
        <f t="shared" si="66"/>
        <v>14.381968581666666</v>
      </c>
      <c r="MU7" s="36">
        <f t="shared" si="66"/>
        <v>14.381968581666666</v>
      </c>
      <c r="MV7" s="36">
        <f t="shared" si="66"/>
        <v>14.381968581666666</v>
      </c>
      <c r="MW7" s="36">
        <f t="shared" si="66"/>
        <v>14.381968581666666</v>
      </c>
      <c r="MX7" s="36">
        <f t="shared" si="66"/>
        <v>14.381968581666666</v>
      </c>
      <c r="MY7" s="36">
        <f t="shared" si="66"/>
        <v>14.381968581666666</v>
      </c>
      <c r="MZ7" s="36">
        <f t="shared" si="66"/>
        <v>14.381968581666666</v>
      </c>
      <c r="NA7" s="36">
        <f t="shared" ref="NA7:NJ10" si="67">SUMIFS(NA$32:NA$90,$C$32:$C$90,$T7)</f>
        <v>14.381968581666666</v>
      </c>
      <c r="NB7" s="36">
        <f t="shared" si="67"/>
        <v>14.381968581666666</v>
      </c>
      <c r="NC7" s="36">
        <f t="shared" si="67"/>
        <v>13.846907443333333</v>
      </c>
      <c r="ND7" s="36">
        <f t="shared" si="67"/>
        <v>12.922710931666668</v>
      </c>
      <c r="NE7" s="36">
        <f t="shared" si="67"/>
        <v>12.922710931666668</v>
      </c>
      <c r="NF7" s="36">
        <f t="shared" si="67"/>
        <v>12.922710931666668</v>
      </c>
      <c r="NG7" s="36">
        <f t="shared" si="67"/>
        <v>12.922710931666668</v>
      </c>
      <c r="NH7" s="36">
        <f t="shared" si="67"/>
        <v>12.922710931666668</v>
      </c>
      <c r="NI7" s="36">
        <f t="shared" si="67"/>
        <v>12.922710931666668</v>
      </c>
      <c r="NJ7" s="36">
        <f t="shared" si="67"/>
        <v>12.922710931666668</v>
      </c>
      <c r="NK7" s="36">
        <f t="shared" ref="NK7:NT10" si="68">SUMIFS(NK$32:NK$90,$C$32:$C$90,$T7)</f>
        <v>12.269173275672042</v>
      </c>
      <c r="NL7" s="36">
        <f t="shared" si="68"/>
        <v>11.856412650833333</v>
      </c>
      <c r="NM7" s="36">
        <f t="shared" si="68"/>
        <v>11.856412650833333</v>
      </c>
      <c r="NN7" s="36">
        <f t="shared" si="68"/>
        <v>11.856412650833333</v>
      </c>
      <c r="NO7" s="36">
        <f t="shared" si="68"/>
        <v>11.856412650833333</v>
      </c>
      <c r="NP7" s="36">
        <f t="shared" si="68"/>
        <v>11.856412650833333</v>
      </c>
      <c r="NQ7" s="36">
        <f t="shared" si="68"/>
        <v>11.856412650833333</v>
      </c>
      <c r="NR7" s="36">
        <f t="shared" si="68"/>
        <v>11.856412650833333</v>
      </c>
      <c r="NS7" s="36">
        <f t="shared" si="68"/>
        <v>11.856412650833333</v>
      </c>
      <c r="NT7" s="36">
        <f t="shared" si="68"/>
        <v>11.856412650833333</v>
      </c>
      <c r="NU7" s="36">
        <f t="shared" ref="NU7:OD10" si="69">SUMIFS(NU$32:NU$90,$C$32:$C$90,$T7)</f>
        <v>11.856412650833333</v>
      </c>
      <c r="NV7" s="36">
        <f t="shared" si="69"/>
        <v>11.856412650833333</v>
      </c>
      <c r="NW7" s="36">
        <f t="shared" si="69"/>
        <v>11.856412650833333</v>
      </c>
      <c r="NX7" s="36">
        <f t="shared" si="69"/>
        <v>11.856412650833333</v>
      </c>
      <c r="NY7" s="36">
        <f t="shared" si="69"/>
        <v>11.856412650833333</v>
      </c>
      <c r="NZ7" s="36">
        <f t="shared" si="69"/>
        <v>11.856412650833333</v>
      </c>
      <c r="OA7" s="36">
        <f t="shared" si="69"/>
        <v>11.856412650833333</v>
      </c>
      <c r="OB7" s="36">
        <f t="shared" si="69"/>
        <v>11.481466910456987</v>
      </c>
      <c r="OC7" s="36">
        <f t="shared" si="69"/>
        <v>11.328080016666666</v>
      </c>
      <c r="OD7" s="36">
        <f t="shared" si="69"/>
        <v>11.328080016666666</v>
      </c>
      <c r="OE7" s="36">
        <f t="shared" ref="OE7:ON10" si="70">SUMIFS(OE$32:OE$90,$C$32:$C$90,$T7)</f>
        <v>11.328080016666666</v>
      </c>
      <c r="OF7" s="36">
        <f t="shared" si="70"/>
        <v>11.328080016666666</v>
      </c>
      <c r="OG7" s="36">
        <f t="shared" si="70"/>
        <v>9.9070806353763423</v>
      </c>
      <c r="OH7" s="36">
        <f t="shared" si="70"/>
        <v>9.2304142633333335</v>
      </c>
      <c r="OI7" s="36">
        <f t="shared" si="70"/>
        <v>9.2304142633333335</v>
      </c>
      <c r="OJ7" s="36">
        <f t="shared" si="70"/>
        <v>9.2304142633333335</v>
      </c>
      <c r="OK7" s="36">
        <f t="shared" si="70"/>
        <v>9.2304142633333335</v>
      </c>
      <c r="OL7" s="36">
        <f t="shared" si="70"/>
        <v>9.2304142633333335</v>
      </c>
      <c r="OM7" s="36">
        <f t="shared" si="70"/>
        <v>9.2304142633333335</v>
      </c>
      <c r="ON7" s="36">
        <f t="shared" si="70"/>
        <v>9.2304142633333335</v>
      </c>
      <c r="OO7" s="36">
        <f t="shared" ref="OO7:OX10" si="71">SUMIFS(OO$32:OO$90,$C$32:$C$90,$T7)</f>
        <v>9.2304142633333335</v>
      </c>
      <c r="OP7" s="36">
        <f t="shared" si="71"/>
        <v>9.2304142633333335</v>
      </c>
      <c r="OQ7" s="36">
        <f t="shared" si="71"/>
        <v>9.2304142633333335</v>
      </c>
      <c r="OR7" s="36">
        <f t="shared" si="71"/>
        <v>9.2304142633333335</v>
      </c>
      <c r="OS7" s="36">
        <f t="shared" si="71"/>
        <v>9.2304142633333335</v>
      </c>
      <c r="OT7" s="36">
        <f t="shared" si="71"/>
        <v>9.2304142633333335</v>
      </c>
      <c r="OU7" s="36">
        <f t="shared" si="71"/>
        <v>9.2304142633333335</v>
      </c>
      <c r="OV7" s="36">
        <f t="shared" si="71"/>
        <v>6.6008129967473117</v>
      </c>
      <c r="OW7" s="36">
        <f t="shared" si="71"/>
        <v>4.4352590125000004</v>
      </c>
      <c r="OX7" s="36">
        <f t="shared" si="71"/>
        <v>1.2876558423387099</v>
      </c>
      <c r="OY7" s="36">
        <f t="shared" ref="OY7:PH10" si="72">SUMIFS(OY$32:OY$90,$C$32:$C$90,$T7)</f>
        <v>0</v>
      </c>
      <c r="OZ7" s="36">
        <f t="shared" si="72"/>
        <v>0</v>
      </c>
      <c r="PA7" s="36">
        <f t="shared" si="72"/>
        <v>0</v>
      </c>
      <c r="PB7" s="36">
        <f t="shared" si="72"/>
        <v>0</v>
      </c>
      <c r="PC7" s="36">
        <f t="shared" si="72"/>
        <v>0</v>
      </c>
      <c r="PD7" s="36">
        <f t="shared" si="72"/>
        <v>0</v>
      </c>
      <c r="PE7" s="36">
        <f t="shared" si="72"/>
        <v>0</v>
      </c>
      <c r="PF7" s="36">
        <f t="shared" si="72"/>
        <v>0</v>
      </c>
      <c r="PG7" s="36">
        <f t="shared" si="72"/>
        <v>0</v>
      </c>
      <c r="PH7" s="36">
        <f t="shared" si="72"/>
        <v>0</v>
      </c>
      <c r="PI7" s="36">
        <f t="shared" ref="PI7:PR10" si="73">SUMIFS(PI$32:PI$90,$C$32:$C$90,$T7)</f>
        <v>0</v>
      </c>
      <c r="PJ7" s="36">
        <f t="shared" si="73"/>
        <v>0</v>
      </c>
      <c r="PK7" s="36">
        <f t="shared" si="73"/>
        <v>0</v>
      </c>
      <c r="PL7" s="36">
        <f t="shared" si="73"/>
        <v>0</v>
      </c>
      <c r="PM7" s="36">
        <f t="shared" si="73"/>
        <v>0</v>
      </c>
      <c r="PN7" s="36">
        <f t="shared" si="73"/>
        <v>0</v>
      </c>
      <c r="PO7" s="36">
        <f t="shared" si="73"/>
        <v>0</v>
      </c>
      <c r="PP7" s="36">
        <f t="shared" si="73"/>
        <v>0</v>
      </c>
      <c r="PQ7" s="36">
        <f t="shared" si="73"/>
        <v>0</v>
      </c>
      <c r="PR7" s="36">
        <f t="shared" si="73"/>
        <v>0</v>
      </c>
      <c r="PS7" s="36">
        <f t="shared" ref="PS7:QB10" si="74">SUMIFS(PS$32:PS$90,$C$32:$C$90,$T7)</f>
        <v>0</v>
      </c>
      <c r="PT7" s="36">
        <f t="shared" si="74"/>
        <v>0</v>
      </c>
      <c r="PU7" s="36">
        <f t="shared" si="74"/>
        <v>0</v>
      </c>
      <c r="PV7" s="36">
        <f t="shared" si="74"/>
        <v>0</v>
      </c>
      <c r="PW7" s="36">
        <f t="shared" si="74"/>
        <v>0</v>
      </c>
      <c r="PX7" s="36">
        <f t="shared" si="74"/>
        <v>0</v>
      </c>
      <c r="PY7" s="36">
        <f t="shared" si="74"/>
        <v>0</v>
      </c>
      <c r="PZ7" s="36">
        <f t="shared" si="74"/>
        <v>0</v>
      </c>
      <c r="QA7" s="36">
        <f t="shared" si="74"/>
        <v>0</v>
      </c>
      <c r="QB7" s="36">
        <f t="shared" si="74"/>
        <v>0</v>
      </c>
      <c r="QC7" s="36">
        <f t="shared" ref="QC7:QL10" si="75">SUMIFS(QC$32:QC$90,$C$32:$C$90,$T7)</f>
        <v>0</v>
      </c>
      <c r="QD7" s="36">
        <f t="shared" si="75"/>
        <v>0</v>
      </c>
      <c r="QE7" s="36">
        <f t="shared" si="75"/>
        <v>0</v>
      </c>
      <c r="QF7" s="36">
        <f t="shared" si="75"/>
        <v>0</v>
      </c>
      <c r="QG7" s="36">
        <f t="shared" si="75"/>
        <v>0</v>
      </c>
      <c r="QH7" s="36">
        <f t="shared" si="75"/>
        <v>0</v>
      </c>
      <c r="QI7" s="36">
        <f t="shared" si="75"/>
        <v>0</v>
      </c>
      <c r="QJ7" s="36">
        <f t="shared" si="75"/>
        <v>0</v>
      </c>
      <c r="QK7" s="36">
        <f t="shared" si="75"/>
        <v>0</v>
      </c>
      <c r="QL7" s="36">
        <f t="shared" si="75"/>
        <v>0</v>
      </c>
      <c r="QM7" s="36">
        <f t="shared" ref="QM7:QV10" si="76">SUMIFS(QM$32:QM$90,$C$32:$C$90,$T7)</f>
        <v>0</v>
      </c>
      <c r="QN7" s="36">
        <f t="shared" si="76"/>
        <v>0</v>
      </c>
      <c r="QO7" s="36">
        <f t="shared" si="76"/>
        <v>0</v>
      </c>
      <c r="QP7" s="36">
        <f t="shared" si="76"/>
        <v>0</v>
      </c>
      <c r="QQ7" s="36">
        <f t="shared" si="76"/>
        <v>0</v>
      </c>
      <c r="QR7" s="36">
        <f t="shared" si="76"/>
        <v>0</v>
      </c>
      <c r="QS7" s="36">
        <f t="shared" si="76"/>
        <v>0</v>
      </c>
      <c r="QT7" s="36">
        <f t="shared" si="76"/>
        <v>0</v>
      </c>
      <c r="QU7" s="36">
        <f t="shared" si="76"/>
        <v>0</v>
      </c>
      <c r="QV7" s="36">
        <f t="shared" si="76"/>
        <v>0</v>
      </c>
      <c r="QW7" s="36">
        <f t="shared" ref="QW7:RF10" si="77">SUMIFS(QW$32:QW$90,$C$32:$C$90,$T7)</f>
        <v>0</v>
      </c>
      <c r="QX7" s="36">
        <f t="shared" si="77"/>
        <v>0</v>
      </c>
      <c r="QY7" s="36">
        <f t="shared" si="77"/>
        <v>0</v>
      </c>
      <c r="QZ7" s="36">
        <f t="shared" si="77"/>
        <v>0</v>
      </c>
      <c r="RA7" s="36">
        <f t="shared" si="77"/>
        <v>0</v>
      </c>
      <c r="RB7" s="36">
        <f t="shared" si="77"/>
        <v>0</v>
      </c>
      <c r="RC7" s="36">
        <f t="shared" si="77"/>
        <v>0</v>
      </c>
      <c r="RD7" s="36">
        <f t="shared" si="77"/>
        <v>0</v>
      </c>
      <c r="RE7" s="36">
        <f t="shared" si="77"/>
        <v>0</v>
      </c>
      <c r="RF7" s="36">
        <f t="shared" si="77"/>
        <v>0</v>
      </c>
      <c r="RG7" s="36">
        <f t="shared" ref="RG7:RP10" si="78">SUMIFS(RG$32:RG$90,$C$32:$C$90,$T7)</f>
        <v>0</v>
      </c>
      <c r="RH7" s="36">
        <f t="shared" si="78"/>
        <v>0</v>
      </c>
      <c r="RI7" s="36">
        <f t="shared" si="78"/>
        <v>0</v>
      </c>
      <c r="RJ7" s="36">
        <f t="shared" si="78"/>
        <v>0</v>
      </c>
      <c r="RK7" s="36">
        <f t="shared" si="78"/>
        <v>0</v>
      </c>
      <c r="RL7" s="36">
        <f t="shared" si="78"/>
        <v>0</v>
      </c>
      <c r="RM7" s="36">
        <f t="shared" si="78"/>
        <v>0</v>
      </c>
      <c r="RN7" s="36">
        <f t="shared" si="78"/>
        <v>0</v>
      </c>
      <c r="RO7" s="36">
        <f t="shared" si="78"/>
        <v>0</v>
      </c>
      <c r="RP7" s="36">
        <f t="shared" si="78"/>
        <v>0</v>
      </c>
      <c r="RQ7" s="36">
        <f t="shared" ref="RQ7:RZ10" si="79">SUMIFS(RQ$32:RQ$90,$C$32:$C$90,$T7)</f>
        <v>0</v>
      </c>
      <c r="RR7" s="36">
        <f t="shared" si="79"/>
        <v>0</v>
      </c>
      <c r="RS7" s="36">
        <f t="shared" si="79"/>
        <v>0</v>
      </c>
      <c r="RT7" s="36">
        <f t="shared" si="79"/>
        <v>0</v>
      </c>
      <c r="RU7" s="36">
        <f t="shared" si="79"/>
        <v>0</v>
      </c>
      <c r="RV7" s="36">
        <f t="shared" si="79"/>
        <v>0</v>
      </c>
      <c r="RW7" s="36">
        <f t="shared" si="79"/>
        <v>0</v>
      </c>
      <c r="RX7" s="36">
        <f t="shared" si="79"/>
        <v>0</v>
      </c>
      <c r="RY7" s="36">
        <f t="shared" si="79"/>
        <v>0</v>
      </c>
      <c r="RZ7" s="36">
        <f t="shared" si="79"/>
        <v>0</v>
      </c>
      <c r="SA7" s="36">
        <f t="shared" ref="SA7:SJ10" si="80">SUMIFS(SA$32:SA$90,$C$32:$C$90,$T7)</f>
        <v>0</v>
      </c>
      <c r="SB7" s="36">
        <f t="shared" si="80"/>
        <v>0</v>
      </c>
      <c r="SC7" s="36">
        <f t="shared" si="80"/>
        <v>0</v>
      </c>
      <c r="SD7" s="36">
        <f t="shared" si="80"/>
        <v>0</v>
      </c>
      <c r="SE7" s="36">
        <f t="shared" si="80"/>
        <v>0</v>
      </c>
      <c r="SF7" s="36">
        <f t="shared" si="80"/>
        <v>0</v>
      </c>
      <c r="SG7" s="36">
        <f t="shared" si="80"/>
        <v>0</v>
      </c>
      <c r="SH7" s="36">
        <f t="shared" si="80"/>
        <v>0</v>
      </c>
      <c r="SI7" s="36">
        <f t="shared" si="80"/>
        <v>0</v>
      </c>
      <c r="SJ7" s="36">
        <f t="shared" si="80"/>
        <v>0</v>
      </c>
      <c r="SK7" s="36">
        <f t="shared" ref="SK7:ST10" si="81">SUMIFS(SK$32:SK$90,$C$32:$C$90,$T7)</f>
        <v>0</v>
      </c>
      <c r="SL7" s="36">
        <f t="shared" si="81"/>
        <v>0</v>
      </c>
      <c r="SM7" s="36">
        <f t="shared" si="81"/>
        <v>0</v>
      </c>
      <c r="SN7" s="36">
        <f t="shared" si="81"/>
        <v>0</v>
      </c>
      <c r="SO7" s="36">
        <f t="shared" si="81"/>
        <v>0</v>
      </c>
      <c r="SP7" s="36">
        <f t="shared" si="81"/>
        <v>0</v>
      </c>
      <c r="SQ7" s="36">
        <f t="shared" si="81"/>
        <v>0</v>
      </c>
      <c r="SR7" s="36">
        <f t="shared" si="81"/>
        <v>0</v>
      </c>
      <c r="SS7" s="36">
        <f t="shared" si="81"/>
        <v>0</v>
      </c>
      <c r="ST7" s="36">
        <f t="shared" si="81"/>
        <v>0</v>
      </c>
      <c r="SU7" s="36">
        <f t="shared" ref="SU7:TD10" si="82">SUMIFS(SU$32:SU$90,$C$32:$C$90,$T7)</f>
        <v>0</v>
      </c>
      <c r="SV7" s="36">
        <f t="shared" si="82"/>
        <v>0</v>
      </c>
      <c r="SW7" s="36">
        <f t="shared" si="82"/>
        <v>0</v>
      </c>
      <c r="SX7" s="36">
        <f t="shared" si="82"/>
        <v>0</v>
      </c>
      <c r="SY7" s="36">
        <f t="shared" si="82"/>
        <v>0</v>
      </c>
      <c r="SZ7" s="36">
        <f t="shared" si="82"/>
        <v>0</v>
      </c>
      <c r="TA7" s="36">
        <f t="shared" si="82"/>
        <v>0</v>
      </c>
      <c r="TB7" s="36">
        <f t="shared" si="82"/>
        <v>0</v>
      </c>
      <c r="TC7" s="36">
        <f t="shared" si="82"/>
        <v>0</v>
      </c>
      <c r="TD7" s="36">
        <f t="shared" si="82"/>
        <v>0</v>
      </c>
      <c r="TE7" s="36">
        <f t="shared" ref="TE7:TN10" si="83">SUMIFS(TE$32:TE$90,$C$32:$C$90,$T7)</f>
        <v>0</v>
      </c>
      <c r="TF7" s="36">
        <f t="shared" si="83"/>
        <v>0</v>
      </c>
      <c r="TG7" s="36">
        <f t="shared" si="83"/>
        <v>0</v>
      </c>
      <c r="TH7" s="36">
        <f t="shared" si="83"/>
        <v>0</v>
      </c>
      <c r="TI7" s="36">
        <f t="shared" si="83"/>
        <v>0</v>
      </c>
      <c r="TJ7" s="36">
        <f t="shared" si="83"/>
        <v>0</v>
      </c>
      <c r="TK7" s="36">
        <f t="shared" si="83"/>
        <v>0</v>
      </c>
      <c r="TL7" s="36">
        <f t="shared" si="83"/>
        <v>0</v>
      </c>
      <c r="TM7" s="36">
        <f t="shared" si="83"/>
        <v>0</v>
      </c>
      <c r="TN7" s="36">
        <f t="shared" si="83"/>
        <v>0</v>
      </c>
      <c r="TO7" s="36">
        <f t="shared" ref="TO7:TX10" si="84">SUMIFS(TO$32:TO$90,$C$32:$C$90,$T7)</f>
        <v>0</v>
      </c>
      <c r="TP7" s="36">
        <f t="shared" si="84"/>
        <v>0</v>
      </c>
      <c r="TQ7" s="36">
        <f t="shared" si="84"/>
        <v>0</v>
      </c>
      <c r="TR7" s="36">
        <f t="shared" si="84"/>
        <v>0</v>
      </c>
      <c r="TS7" s="36">
        <f t="shared" si="84"/>
        <v>0</v>
      </c>
      <c r="TT7" s="36">
        <f t="shared" si="84"/>
        <v>0</v>
      </c>
      <c r="TU7" s="36">
        <f t="shared" si="84"/>
        <v>0</v>
      </c>
      <c r="TV7" s="36">
        <f t="shared" si="84"/>
        <v>0</v>
      </c>
      <c r="TW7" s="36">
        <f t="shared" si="84"/>
        <v>0</v>
      </c>
      <c r="TX7" s="36">
        <f t="shared" si="84"/>
        <v>0</v>
      </c>
      <c r="TY7" s="36">
        <f t="shared" ref="TY7:UH10" si="85">SUMIFS(TY$32:TY$90,$C$32:$C$90,$T7)</f>
        <v>0</v>
      </c>
      <c r="TZ7" s="36">
        <f t="shared" si="85"/>
        <v>0</v>
      </c>
      <c r="UA7" s="36">
        <f t="shared" si="85"/>
        <v>0</v>
      </c>
      <c r="UB7" s="36">
        <f t="shared" si="85"/>
        <v>0</v>
      </c>
      <c r="UC7" s="36">
        <f t="shared" si="85"/>
        <v>0</v>
      </c>
      <c r="UD7" s="36">
        <f t="shared" si="85"/>
        <v>0</v>
      </c>
      <c r="UE7" s="36">
        <f t="shared" si="85"/>
        <v>0</v>
      </c>
      <c r="UF7" s="36">
        <f t="shared" si="85"/>
        <v>0</v>
      </c>
      <c r="UG7" s="36">
        <f t="shared" si="85"/>
        <v>0</v>
      </c>
      <c r="UH7" s="36">
        <f t="shared" si="85"/>
        <v>0</v>
      </c>
      <c r="UI7" s="36">
        <f t="shared" ref="UI7:UR10" si="86">SUMIFS(UI$32:UI$90,$C$32:$C$90,$T7)</f>
        <v>0</v>
      </c>
      <c r="UJ7" s="36">
        <f t="shared" si="86"/>
        <v>0</v>
      </c>
      <c r="UK7" s="36">
        <f t="shared" si="86"/>
        <v>0</v>
      </c>
      <c r="UL7" s="36">
        <f t="shared" si="86"/>
        <v>0</v>
      </c>
      <c r="UM7" s="36">
        <f t="shared" si="86"/>
        <v>0</v>
      </c>
      <c r="UN7" s="36">
        <f t="shared" si="86"/>
        <v>0</v>
      </c>
      <c r="UO7" s="36">
        <f t="shared" si="86"/>
        <v>0</v>
      </c>
      <c r="UP7" s="36">
        <f t="shared" si="86"/>
        <v>0</v>
      </c>
      <c r="UQ7" s="36">
        <f t="shared" si="86"/>
        <v>0</v>
      </c>
      <c r="UR7" s="36">
        <f t="shared" si="86"/>
        <v>0</v>
      </c>
      <c r="US7" s="36">
        <f t="shared" ref="US7:VB10" si="87">SUMIFS(US$32:US$90,$C$32:$C$90,$T7)</f>
        <v>0</v>
      </c>
      <c r="UT7" s="36">
        <f t="shared" si="87"/>
        <v>0</v>
      </c>
      <c r="UU7" s="36">
        <f t="shared" si="87"/>
        <v>0</v>
      </c>
      <c r="UV7" s="36">
        <f t="shared" si="87"/>
        <v>0</v>
      </c>
      <c r="UW7" s="36">
        <f t="shared" si="87"/>
        <v>0</v>
      </c>
      <c r="UX7" s="36">
        <f t="shared" si="87"/>
        <v>0</v>
      </c>
      <c r="UY7" s="36">
        <f t="shared" si="87"/>
        <v>0</v>
      </c>
      <c r="UZ7" s="36">
        <f t="shared" si="87"/>
        <v>0</v>
      </c>
      <c r="VA7" s="36">
        <f t="shared" si="87"/>
        <v>0</v>
      </c>
      <c r="VB7" s="36">
        <f t="shared" si="87"/>
        <v>0</v>
      </c>
      <c r="VC7" s="36">
        <f t="shared" ref="VC7:VL10" si="88">SUMIFS(VC$32:VC$90,$C$32:$C$90,$T7)</f>
        <v>0</v>
      </c>
      <c r="VD7" s="36">
        <f t="shared" si="88"/>
        <v>0</v>
      </c>
      <c r="VE7" s="36">
        <f t="shared" si="88"/>
        <v>0</v>
      </c>
      <c r="VF7" s="36">
        <f t="shared" si="88"/>
        <v>0</v>
      </c>
      <c r="VG7" s="36">
        <f t="shared" si="88"/>
        <v>0</v>
      </c>
      <c r="VH7" s="36">
        <f t="shared" si="88"/>
        <v>0</v>
      </c>
      <c r="VI7" s="36">
        <f t="shared" si="88"/>
        <v>0</v>
      </c>
      <c r="VJ7" s="36">
        <f t="shared" si="88"/>
        <v>0</v>
      </c>
      <c r="VK7" s="36">
        <f t="shared" si="88"/>
        <v>0</v>
      </c>
      <c r="VL7" s="36">
        <f t="shared" si="88"/>
        <v>0</v>
      </c>
      <c r="VM7" s="36">
        <f t="shared" ref="VM7:VV10" si="89">SUMIFS(VM$32:VM$90,$C$32:$C$90,$T7)</f>
        <v>0</v>
      </c>
      <c r="VN7" s="36">
        <f t="shared" si="89"/>
        <v>0</v>
      </c>
      <c r="VO7" s="36">
        <f t="shared" si="89"/>
        <v>0</v>
      </c>
      <c r="VP7" s="36">
        <f t="shared" si="89"/>
        <v>0</v>
      </c>
      <c r="VQ7" s="36">
        <f t="shared" si="89"/>
        <v>0</v>
      </c>
      <c r="VR7" s="36">
        <f t="shared" si="89"/>
        <v>0</v>
      </c>
      <c r="VS7" s="36">
        <f t="shared" si="89"/>
        <v>0</v>
      </c>
      <c r="VT7" s="36">
        <f t="shared" si="89"/>
        <v>0</v>
      </c>
      <c r="VU7" s="36">
        <f t="shared" si="89"/>
        <v>0</v>
      </c>
      <c r="VV7" s="36">
        <f t="shared" si="89"/>
        <v>0</v>
      </c>
      <c r="VW7" s="36">
        <f t="shared" ref="VW7:WD10" si="90">SUMIFS(VW$32:VW$90,$C$32:$C$90,$T7)</f>
        <v>0</v>
      </c>
      <c r="VX7" s="36">
        <f t="shared" si="90"/>
        <v>0</v>
      </c>
      <c r="VY7" s="36">
        <f t="shared" si="90"/>
        <v>0</v>
      </c>
      <c r="VZ7" s="36">
        <f t="shared" si="90"/>
        <v>0</v>
      </c>
      <c r="WA7" s="36">
        <f t="shared" si="90"/>
        <v>0</v>
      </c>
      <c r="WB7" s="36">
        <f t="shared" si="90"/>
        <v>0</v>
      </c>
      <c r="WC7" s="36">
        <f t="shared" si="90"/>
        <v>0</v>
      </c>
      <c r="WD7" s="36">
        <f t="shared" si="90"/>
        <v>0</v>
      </c>
    </row>
    <row r="8" spans="19:604" x14ac:dyDescent="0.35">
      <c r="T8" s="27" t="s">
        <v>4</v>
      </c>
      <c r="U8" s="36">
        <f t="shared" si="33"/>
        <v>654.18395500668908</v>
      </c>
      <c r="V8" s="36">
        <f t="shared" si="33"/>
        <v>654.18395500668908</v>
      </c>
      <c r="W8" s="36">
        <f t="shared" si="33"/>
        <v>652.96806479642157</v>
      </c>
      <c r="X8" s="36">
        <f t="shared" si="33"/>
        <v>646.80225863433816</v>
      </c>
      <c r="Y8" s="36">
        <f t="shared" si="33"/>
        <v>644.85089733769451</v>
      </c>
      <c r="Z8" s="36">
        <f t="shared" si="33"/>
        <v>640.67839694651343</v>
      </c>
      <c r="AA8" s="36">
        <f t="shared" si="33"/>
        <v>640.67839694651343</v>
      </c>
      <c r="AB8" s="36">
        <f t="shared" si="33"/>
        <v>640.67839694651343</v>
      </c>
      <c r="AC8" s="36">
        <f t="shared" si="33"/>
        <v>640.67839694651343</v>
      </c>
      <c r="AD8" s="36">
        <f t="shared" si="33"/>
        <v>640.67839694651343</v>
      </c>
      <c r="AE8" s="36">
        <f t="shared" si="34"/>
        <v>627.70409485941661</v>
      </c>
      <c r="AF8" s="36">
        <f t="shared" si="34"/>
        <v>600.45806047651342</v>
      </c>
      <c r="AG8" s="36">
        <f t="shared" si="34"/>
        <v>599.29748988111282</v>
      </c>
      <c r="AH8" s="36">
        <f t="shared" si="34"/>
        <v>572.23815965126335</v>
      </c>
      <c r="AI8" s="36">
        <f t="shared" si="34"/>
        <v>543.41093226825262</v>
      </c>
      <c r="AJ8" s="36">
        <f t="shared" si="34"/>
        <v>464.71571076591391</v>
      </c>
      <c r="AK8" s="36">
        <f t="shared" si="34"/>
        <v>334.55747078834588</v>
      </c>
      <c r="AL8" s="36">
        <f t="shared" si="34"/>
        <v>177.91779517645165</v>
      </c>
      <c r="AM8" s="36">
        <f t="shared" si="34"/>
        <v>0</v>
      </c>
      <c r="AN8" s="36">
        <f t="shared" si="34"/>
        <v>0</v>
      </c>
      <c r="AO8" s="36">
        <f t="shared" si="35"/>
        <v>0</v>
      </c>
      <c r="AP8" s="36">
        <f t="shared" si="35"/>
        <v>0</v>
      </c>
      <c r="AQ8" s="36">
        <f t="shared" si="35"/>
        <v>0</v>
      </c>
      <c r="AR8" s="36">
        <f t="shared" si="35"/>
        <v>0</v>
      </c>
      <c r="AS8" s="36">
        <f t="shared" si="35"/>
        <v>0</v>
      </c>
      <c r="AT8" s="36">
        <f t="shared" si="35"/>
        <v>0</v>
      </c>
      <c r="AU8" s="36">
        <f t="shared" si="35"/>
        <v>0</v>
      </c>
      <c r="AV8" s="36">
        <f t="shared" si="35"/>
        <v>0</v>
      </c>
      <c r="AW8" s="36">
        <f t="shared" si="35"/>
        <v>0</v>
      </c>
      <c r="AX8" s="36">
        <f t="shared" si="35"/>
        <v>0</v>
      </c>
      <c r="AY8" s="36">
        <f t="shared" si="35"/>
        <v>0</v>
      </c>
      <c r="AZ8" s="36">
        <f t="shared" si="35"/>
        <v>0</v>
      </c>
      <c r="BA8" s="36">
        <f t="shared" si="35"/>
        <v>0</v>
      </c>
      <c r="BB8" s="36">
        <f t="shared" si="35"/>
        <v>0</v>
      </c>
      <c r="BD8" s="27" t="s">
        <v>4</v>
      </c>
      <c r="BE8" s="36">
        <f t="shared" si="36"/>
        <v>0</v>
      </c>
      <c r="BF8" s="36">
        <f t="shared" si="36"/>
        <v>0</v>
      </c>
      <c r="BG8" s="36">
        <f t="shared" si="36"/>
        <v>0</v>
      </c>
      <c r="BH8" s="36">
        <f t="shared" si="36"/>
        <v>0</v>
      </c>
      <c r="BI8" s="36">
        <f t="shared" si="36"/>
        <v>164.45790640937295</v>
      </c>
      <c r="BJ8" s="36">
        <f t="shared" si="36"/>
        <v>163.24201619910542</v>
      </c>
      <c r="BK8" s="36">
        <f t="shared" si="36"/>
        <v>163.24201619910542</v>
      </c>
      <c r="BL8" s="36">
        <f t="shared" si="36"/>
        <v>163.24201619910542</v>
      </c>
      <c r="BM8" s="36">
        <f t="shared" si="36"/>
        <v>163.24201619910542</v>
      </c>
      <c r="BN8" s="36">
        <f t="shared" si="36"/>
        <v>163.24201619910542</v>
      </c>
      <c r="BO8" s="36">
        <f t="shared" si="37"/>
        <v>163.24201619910542</v>
      </c>
      <c r="BP8" s="36">
        <f t="shared" si="37"/>
        <v>163.24201619910542</v>
      </c>
      <c r="BQ8" s="36">
        <f t="shared" si="37"/>
        <v>162.1209605332721</v>
      </c>
      <c r="BR8" s="36">
        <f t="shared" si="37"/>
        <v>161.56043270035542</v>
      </c>
      <c r="BS8" s="36">
        <f t="shared" si="37"/>
        <v>161.56043270035542</v>
      </c>
      <c r="BT8" s="36">
        <f t="shared" si="37"/>
        <v>161.56043270035542</v>
      </c>
      <c r="BU8" s="36">
        <f t="shared" si="37"/>
        <v>161.56043270035542</v>
      </c>
      <c r="BV8" s="36">
        <f t="shared" si="37"/>
        <v>161.56043270035542</v>
      </c>
      <c r="BW8" s="36">
        <f t="shared" si="37"/>
        <v>161.56043270035542</v>
      </c>
      <c r="BX8" s="36">
        <f t="shared" si="37"/>
        <v>160.16959923662839</v>
      </c>
      <c r="BY8" s="36">
        <f t="shared" si="38"/>
        <v>160.16959923662839</v>
      </c>
      <c r="BZ8" s="36">
        <f t="shared" si="38"/>
        <v>160.16959923662839</v>
      </c>
      <c r="CA8" s="36">
        <f t="shared" si="38"/>
        <v>160.16959923662839</v>
      </c>
      <c r="CB8" s="36">
        <f t="shared" si="38"/>
        <v>160.16959923662839</v>
      </c>
      <c r="CC8" s="36">
        <f t="shared" si="38"/>
        <v>160.16959923662839</v>
      </c>
      <c r="CD8" s="36">
        <f t="shared" si="38"/>
        <v>160.16959923662839</v>
      </c>
      <c r="CE8" s="36">
        <f t="shared" si="38"/>
        <v>160.16959923662839</v>
      </c>
      <c r="CF8" s="36">
        <f t="shared" si="38"/>
        <v>160.16959923662839</v>
      </c>
      <c r="CG8" s="36">
        <f t="shared" si="38"/>
        <v>160.16959923662839</v>
      </c>
      <c r="CH8" s="36">
        <f t="shared" si="38"/>
        <v>160.16959923662839</v>
      </c>
      <c r="CI8" s="36">
        <f t="shared" si="39"/>
        <v>160.16959923662839</v>
      </c>
      <c r="CJ8" s="36">
        <f t="shared" si="39"/>
        <v>160.16959923662839</v>
      </c>
      <c r="CK8" s="36">
        <f t="shared" si="39"/>
        <v>160.16959923662839</v>
      </c>
      <c r="CL8" s="36">
        <f t="shared" si="39"/>
        <v>160.16959923662839</v>
      </c>
      <c r="CM8" s="36">
        <f t="shared" si="39"/>
        <v>160.16959923662839</v>
      </c>
      <c r="CN8" s="36">
        <f t="shared" si="39"/>
        <v>160.16959923662839</v>
      </c>
      <c r="CO8" s="36">
        <f t="shared" si="39"/>
        <v>160.16959923662839</v>
      </c>
      <c r="CP8" s="36">
        <f t="shared" si="39"/>
        <v>160.16959923662839</v>
      </c>
      <c r="CQ8" s="36">
        <f t="shared" si="39"/>
        <v>160.16959923662839</v>
      </c>
      <c r="CR8" s="36">
        <f t="shared" si="39"/>
        <v>160.16959923662839</v>
      </c>
      <c r="CS8" s="36">
        <f t="shared" si="40"/>
        <v>160.16959923662839</v>
      </c>
      <c r="CT8" s="36">
        <f t="shared" si="40"/>
        <v>160.16959923662839</v>
      </c>
      <c r="CU8" s="36">
        <f t="shared" si="40"/>
        <v>157.25038126703163</v>
      </c>
      <c r="CV8" s="36">
        <f t="shared" si="40"/>
        <v>150.11451511912838</v>
      </c>
      <c r="CW8" s="36">
        <f t="shared" si="40"/>
        <v>150.11451511912838</v>
      </c>
      <c r="CX8" s="36">
        <f t="shared" si="40"/>
        <v>150.11451511912838</v>
      </c>
      <c r="CY8" s="36">
        <f t="shared" si="40"/>
        <v>150.11451511912838</v>
      </c>
      <c r="CZ8" s="36">
        <f t="shared" si="40"/>
        <v>150.11451511912838</v>
      </c>
      <c r="DA8" s="36">
        <f t="shared" si="40"/>
        <v>150.11451511912838</v>
      </c>
      <c r="DB8" s="36">
        <f t="shared" si="40"/>
        <v>150.11451511912838</v>
      </c>
      <c r="DC8" s="36">
        <f t="shared" si="41"/>
        <v>150.11451511912838</v>
      </c>
      <c r="DD8" s="36">
        <f t="shared" si="41"/>
        <v>148.95394452372778</v>
      </c>
      <c r="DE8" s="36">
        <f t="shared" si="41"/>
        <v>143.58630552000002</v>
      </c>
      <c r="DF8" s="36">
        <f t="shared" si="41"/>
        <v>143.58630552000002</v>
      </c>
      <c r="DG8" s="36">
        <f t="shared" si="41"/>
        <v>143.31061510876344</v>
      </c>
      <c r="DH8" s="36">
        <f t="shared" si="41"/>
        <v>141.75493350249999</v>
      </c>
      <c r="DI8" s="36">
        <f t="shared" si="41"/>
        <v>141.75493350249999</v>
      </c>
      <c r="DJ8" s="36">
        <f t="shared" si="41"/>
        <v>139.16548152779569</v>
      </c>
      <c r="DK8" s="36">
        <f t="shared" si="41"/>
        <v>132.55348861295698</v>
      </c>
      <c r="DL8" s="36">
        <f t="shared" si="41"/>
        <v>129.93702862500001</v>
      </c>
      <c r="DM8" s="36">
        <f t="shared" si="42"/>
        <v>120.33078063591398</v>
      </c>
      <c r="DN8" s="36">
        <f t="shared" si="42"/>
        <v>114.79497671000001</v>
      </c>
      <c r="DO8" s="36">
        <f t="shared" si="42"/>
        <v>114.79497671000001</v>
      </c>
      <c r="DP8" s="36">
        <f t="shared" si="42"/>
        <v>114.79497671000001</v>
      </c>
      <c r="DQ8" s="36">
        <f t="shared" si="42"/>
        <v>99.284285523306465</v>
      </c>
      <c r="DR8" s="36">
        <f t="shared" si="42"/>
        <v>84.630652670039439</v>
      </c>
      <c r="DS8" s="36">
        <f t="shared" si="42"/>
        <v>75.321266297500003</v>
      </c>
      <c r="DT8" s="36">
        <f t="shared" si="42"/>
        <v>75.321266297500003</v>
      </c>
      <c r="DU8" s="36">
        <f t="shared" si="42"/>
        <v>75.321266297500003</v>
      </c>
      <c r="DV8" s="36">
        <f t="shared" si="42"/>
        <v>44.685117949919359</v>
      </c>
      <c r="DW8" s="36">
        <f t="shared" si="43"/>
        <v>35.967860272500005</v>
      </c>
      <c r="DX8" s="36">
        <f t="shared" si="43"/>
        <v>21.94355065653226</v>
      </c>
      <c r="DY8" s="36">
        <f t="shared" si="43"/>
        <v>0</v>
      </c>
      <c r="DZ8" s="36">
        <f t="shared" si="43"/>
        <v>0</v>
      </c>
      <c r="EA8" s="36">
        <f t="shared" si="43"/>
        <v>0</v>
      </c>
      <c r="EB8" s="36">
        <f t="shared" si="43"/>
        <v>0</v>
      </c>
      <c r="EC8" s="36">
        <f t="shared" si="43"/>
        <v>0</v>
      </c>
      <c r="ED8" s="36">
        <f t="shared" si="43"/>
        <v>0</v>
      </c>
      <c r="EE8" s="36">
        <f t="shared" si="43"/>
        <v>0</v>
      </c>
      <c r="EF8" s="36">
        <f t="shared" si="43"/>
        <v>0</v>
      </c>
      <c r="EG8" s="36">
        <f t="shared" si="44"/>
        <v>0</v>
      </c>
      <c r="EH8" s="36">
        <f t="shared" si="44"/>
        <v>0</v>
      </c>
      <c r="EI8" s="36">
        <f t="shared" si="44"/>
        <v>0</v>
      </c>
      <c r="EJ8" s="36">
        <f t="shared" si="44"/>
        <v>0</v>
      </c>
      <c r="EK8" s="36">
        <f t="shared" si="44"/>
        <v>0</v>
      </c>
      <c r="EL8" s="36">
        <f t="shared" si="44"/>
        <v>0</v>
      </c>
      <c r="EM8" s="36">
        <f t="shared" si="44"/>
        <v>0</v>
      </c>
      <c r="EN8" s="36">
        <f t="shared" si="44"/>
        <v>0</v>
      </c>
      <c r="EO8" s="36">
        <f t="shared" si="44"/>
        <v>0</v>
      </c>
      <c r="EP8" s="36">
        <f t="shared" si="44"/>
        <v>0</v>
      </c>
      <c r="EQ8" s="36">
        <f t="shared" si="45"/>
        <v>0</v>
      </c>
      <c r="ER8" s="36">
        <f t="shared" si="45"/>
        <v>0</v>
      </c>
      <c r="ES8" s="36">
        <f t="shared" si="45"/>
        <v>0</v>
      </c>
      <c r="ET8" s="36">
        <f t="shared" si="45"/>
        <v>0</v>
      </c>
      <c r="EU8" s="36">
        <f t="shared" si="45"/>
        <v>0</v>
      </c>
      <c r="EV8" s="36">
        <f t="shared" si="45"/>
        <v>0</v>
      </c>
      <c r="EW8" s="36">
        <f t="shared" si="45"/>
        <v>0</v>
      </c>
      <c r="EX8" s="36">
        <f t="shared" si="45"/>
        <v>0</v>
      </c>
      <c r="EY8" s="36">
        <f t="shared" si="45"/>
        <v>0</v>
      </c>
      <c r="EZ8" s="36">
        <f t="shared" si="45"/>
        <v>0</v>
      </c>
      <c r="FA8" s="36">
        <f t="shared" si="46"/>
        <v>0</v>
      </c>
      <c r="FB8" s="36">
        <f t="shared" si="46"/>
        <v>0</v>
      </c>
      <c r="FC8" s="36">
        <f t="shared" si="46"/>
        <v>0</v>
      </c>
      <c r="FD8" s="36">
        <f t="shared" si="46"/>
        <v>0</v>
      </c>
      <c r="FE8" s="36">
        <f t="shared" si="46"/>
        <v>0</v>
      </c>
      <c r="FF8" s="36">
        <f t="shared" si="46"/>
        <v>0</v>
      </c>
      <c r="FG8" s="36">
        <f t="shared" si="46"/>
        <v>0</v>
      </c>
      <c r="FH8" s="36">
        <f t="shared" si="46"/>
        <v>0</v>
      </c>
      <c r="FI8" s="36">
        <f t="shared" si="46"/>
        <v>0</v>
      </c>
      <c r="FJ8" s="36">
        <f t="shared" si="46"/>
        <v>0</v>
      </c>
      <c r="FK8" s="36">
        <f t="shared" si="47"/>
        <v>0</v>
      </c>
      <c r="FL8" s="36">
        <f t="shared" si="47"/>
        <v>0</v>
      </c>
      <c r="FM8" s="36">
        <f t="shared" si="47"/>
        <v>0</v>
      </c>
      <c r="FN8" s="36">
        <f t="shared" si="47"/>
        <v>0</v>
      </c>
      <c r="FO8" s="36">
        <f t="shared" si="47"/>
        <v>0</v>
      </c>
      <c r="FP8" s="36">
        <f t="shared" si="47"/>
        <v>0</v>
      </c>
      <c r="FQ8" s="36">
        <f t="shared" si="47"/>
        <v>0</v>
      </c>
      <c r="FR8" s="36">
        <f t="shared" si="47"/>
        <v>0</v>
      </c>
      <c r="FS8" s="36">
        <f t="shared" si="47"/>
        <v>0</v>
      </c>
      <c r="FT8" s="36">
        <f t="shared" si="47"/>
        <v>0</v>
      </c>
      <c r="FU8" s="36">
        <f t="shared" si="48"/>
        <v>0</v>
      </c>
      <c r="FV8" s="36">
        <f t="shared" si="48"/>
        <v>0</v>
      </c>
      <c r="FW8" s="36">
        <f t="shared" si="48"/>
        <v>0</v>
      </c>
      <c r="FX8" s="36">
        <f t="shared" si="48"/>
        <v>0</v>
      </c>
      <c r="FY8" s="36">
        <f t="shared" si="48"/>
        <v>0</v>
      </c>
      <c r="FZ8" s="36">
        <f t="shared" si="48"/>
        <v>0</v>
      </c>
      <c r="GA8" s="36">
        <f t="shared" si="48"/>
        <v>0</v>
      </c>
      <c r="GB8" s="36">
        <f t="shared" si="48"/>
        <v>0</v>
      </c>
      <c r="GC8" s="36">
        <f t="shared" si="48"/>
        <v>0</v>
      </c>
      <c r="GD8" s="36">
        <f t="shared" si="48"/>
        <v>0</v>
      </c>
      <c r="GE8" s="36">
        <f t="shared" si="49"/>
        <v>0</v>
      </c>
      <c r="GF8" s="36">
        <f t="shared" si="49"/>
        <v>0</v>
      </c>
      <c r="GG8" s="36">
        <f t="shared" si="49"/>
        <v>0</v>
      </c>
      <c r="GH8" s="36">
        <f t="shared" si="49"/>
        <v>0</v>
      </c>
      <c r="GI8" s="36">
        <f t="shared" si="49"/>
        <v>0</v>
      </c>
      <c r="GJ8" s="36">
        <f t="shared" si="49"/>
        <v>0</v>
      </c>
      <c r="GL8" s="27" t="s">
        <v>4</v>
      </c>
      <c r="GM8" s="36">
        <f t="shared" si="50"/>
        <v>55.320821506918925</v>
      </c>
      <c r="GN8" s="36">
        <f t="shared" si="50"/>
        <v>54.723079502752249</v>
      </c>
      <c r="GO8" s="36">
        <f t="shared" si="50"/>
        <v>54.4140053997018</v>
      </c>
      <c r="GP8" s="36">
        <f t="shared" si="50"/>
        <v>54.4140053997018</v>
      </c>
      <c r="GQ8" s="36">
        <f t="shared" si="50"/>
        <v>54.4140053997018</v>
      </c>
      <c r="GR8" s="36">
        <f t="shared" si="50"/>
        <v>54.4140053997018</v>
      </c>
      <c r="GS8" s="36">
        <f t="shared" si="50"/>
        <v>54.4140053997018</v>
      </c>
      <c r="GT8" s="36">
        <f t="shared" si="50"/>
        <v>54.4140053997018</v>
      </c>
      <c r="GU8" s="36">
        <f t="shared" si="50"/>
        <v>54.4140053997018</v>
      </c>
      <c r="GV8" s="36">
        <f t="shared" si="50"/>
        <v>54.4140053997018</v>
      </c>
      <c r="GW8" s="36">
        <f t="shared" si="51"/>
        <v>54.4140053997018</v>
      </c>
      <c r="GX8" s="36">
        <f t="shared" si="51"/>
        <v>54.4140053997018</v>
      </c>
      <c r="GY8" s="36">
        <f t="shared" si="51"/>
        <v>54.4140053997018</v>
      </c>
      <c r="GZ8" s="36">
        <f t="shared" si="51"/>
        <v>54.4140053997018</v>
      </c>
      <c r="HA8" s="36">
        <f t="shared" si="51"/>
        <v>54.4140053997018</v>
      </c>
      <c r="HB8" s="36">
        <f t="shared" si="51"/>
        <v>54.4140053997018</v>
      </c>
      <c r="HC8" s="36">
        <f t="shared" si="51"/>
        <v>54.4140053997018</v>
      </c>
      <c r="HD8" s="36">
        <f t="shared" si="51"/>
        <v>54.4140053997018</v>
      </c>
      <c r="HE8" s="36">
        <f t="shared" si="51"/>
        <v>54.4140053997018</v>
      </c>
      <c r="HF8" s="36">
        <f t="shared" si="51"/>
        <v>54.4140053997018</v>
      </c>
      <c r="HG8" s="36">
        <f t="shared" si="52"/>
        <v>54.4140053997018</v>
      </c>
      <c r="HH8" s="36">
        <f t="shared" si="52"/>
        <v>54.4140053997018</v>
      </c>
      <c r="HI8" s="36">
        <f t="shared" si="52"/>
        <v>54.4140053997018</v>
      </c>
      <c r="HJ8" s="36">
        <f t="shared" si="52"/>
        <v>54.4140053997018</v>
      </c>
      <c r="HK8" s="36">
        <f t="shared" si="52"/>
        <v>54.4140053997018</v>
      </c>
      <c r="HL8" s="36">
        <f t="shared" si="52"/>
        <v>53.853477566785138</v>
      </c>
      <c r="HM8" s="36">
        <f t="shared" si="52"/>
        <v>53.853477566785138</v>
      </c>
      <c r="HN8" s="36">
        <f t="shared" si="52"/>
        <v>53.853477566785138</v>
      </c>
      <c r="HO8" s="36">
        <f t="shared" si="52"/>
        <v>53.853477566785138</v>
      </c>
      <c r="HP8" s="36">
        <f t="shared" si="52"/>
        <v>53.853477566785138</v>
      </c>
      <c r="HQ8" s="36">
        <f t="shared" si="53"/>
        <v>53.853477566785138</v>
      </c>
      <c r="HR8" s="36">
        <f t="shared" si="53"/>
        <v>53.853477566785138</v>
      </c>
      <c r="HS8" s="36">
        <f t="shared" si="53"/>
        <v>53.853477566785138</v>
      </c>
      <c r="HT8" s="36">
        <f t="shared" si="53"/>
        <v>53.853477566785138</v>
      </c>
      <c r="HU8" s="36">
        <f t="shared" si="53"/>
        <v>53.853477566785138</v>
      </c>
      <c r="HV8" s="36">
        <f t="shared" si="53"/>
        <v>53.853477566785138</v>
      </c>
      <c r="HW8" s="36">
        <f t="shared" si="53"/>
        <v>53.853477566785138</v>
      </c>
      <c r="HX8" s="36">
        <f t="shared" si="53"/>
        <v>53.853477566785138</v>
      </c>
      <c r="HY8" s="36">
        <f t="shared" si="53"/>
        <v>53.853477566785138</v>
      </c>
      <c r="HZ8" s="36">
        <f t="shared" si="53"/>
        <v>53.853477566785138</v>
      </c>
      <c r="IA8" s="36">
        <f t="shared" si="54"/>
        <v>53.853477566785138</v>
      </c>
      <c r="IB8" s="36">
        <f t="shared" si="54"/>
        <v>53.853477566785138</v>
      </c>
      <c r="IC8" s="36">
        <f t="shared" si="54"/>
        <v>53.853477566785138</v>
      </c>
      <c r="ID8" s="36">
        <f t="shared" si="54"/>
        <v>53.853477566785138</v>
      </c>
      <c r="IE8" s="36">
        <f t="shared" si="54"/>
        <v>53.853477566785138</v>
      </c>
      <c r="IF8" s="36">
        <f t="shared" si="54"/>
        <v>53.389866412209464</v>
      </c>
      <c r="IG8" s="36">
        <f t="shared" si="54"/>
        <v>53.389866412209464</v>
      </c>
      <c r="IH8" s="36">
        <f t="shared" si="54"/>
        <v>53.389866412209464</v>
      </c>
      <c r="II8" s="36">
        <f t="shared" si="54"/>
        <v>53.389866412209464</v>
      </c>
      <c r="IJ8" s="36">
        <f t="shared" si="54"/>
        <v>53.389866412209464</v>
      </c>
      <c r="IK8" s="36">
        <f t="shared" si="55"/>
        <v>53.389866412209464</v>
      </c>
      <c r="IL8" s="36">
        <f t="shared" si="55"/>
        <v>53.389866412209464</v>
      </c>
      <c r="IM8" s="36">
        <f t="shared" si="55"/>
        <v>53.389866412209464</v>
      </c>
      <c r="IN8" s="36">
        <f t="shared" si="55"/>
        <v>53.389866412209464</v>
      </c>
      <c r="IO8" s="36">
        <f t="shared" si="55"/>
        <v>53.389866412209464</v>
      </c>
      <c r="IP8" s="36">
        <f t="shared" si="55"/>
        <v>53.389866412209464</v>
      </c>
      <c r="IQ8" s="36">
        <f t="shared" si="55"/>
        <v>53.389866412209464</v>
      </c>
      <c r="IR8" s="36">
        <f t="shared" si="55"/>
        <v>53.389866412209464</v>
      </c>
      <c r="IS8" s="36">
        <f t="shared" si="55"/>
        <v>53.389866412209464</v>
      </c>
      <c r="IT8" s="36">
        <f t="shared" si="55"/>
        <v>53.389866412209464</v>
      </c>
      <c r="IU8" s="36">
        <f t="shared" si="56"/>
        <v>53.389866412209464</v>
      </c>
      <c r="IV8" s="36">
        <f t="shared" si="56"/>
        <v>53.389866412209464</v>
      </c>
      <c r="IW8" s="36">
        <f t="shared" si="56"/>
        <v>53.389866412209464</v>
      </c>
      <c r="IX8" s="36">
        <f t="shared" si="56"/>
        <v>53.389866412209464</v>
      </c>
      <c r="IY8" s="36">
        <f t="shared" si="56"/>
        <v>53.389866412209464</v>
      </c>
      <c r="IZ8" s="36">
        <f t="shared" si="56"/>
        <v>53.389866412209464</v>
      </c>
      <c r="JA8" s="36">
        <f t="shared" si="56"/>
        <v>53.389866412209464</v>
      </c>
      <c r="JB8" s="36">
        <f t="shared" si="56"/>
        <v>53.389866412209464</v>
      </c>
      <c r="JC8" s="36">
        <f t="shared" si="56"/>
        <v>53.389866412209464</v>
      </c>
      <c r="JD8" s="36">
        <f t="shared" si="56"/>
        <v>53.389866412209464</v>
      </c>
      <c r="JE8" s="36">
        <f t="shared" si="57"/>
        <v>53.389866412209464</v>
      </c>
      <c r="JF8" s="36">
        <f t="shared" si="57"/>
        <v>53.389866412209464</v>
      </c>
      <c r="JG8" s="36">
        <f t="shared" si="57"/>
        <v>53.389866412209464</v>
      </c>
      <c r="JH8" s="36">
        <f t="shared" si="57"/>
        <v>53.389866412209464</v>
      </c>
      <c r="JI8" s="36">
        <f t="shared" si="57"/>
        <v>53.389866412209464</v>
      </c>
      <c r="JJ8" s="36">
        <f t="shared" si="57"/>
        <v>53.389866412209464</v>
      </c>
      <c r="JK8" s="36">
        <f t="shared" si="57"/>
        <v>53.389866412209464</v>
      </c>
      <c r="JL8" s="36">
        <f t="shared" si="57"/>
        <v>53.389866412209464</v>
      </c>
      <c r="JM8" s="36">
        <f t="shared" si="57"/>
        <v>53.389866412209464</v>
      </c>
      <c r="JN8" s="36">
        <f t="shared" si="57"/>
        <v>53.389866412209464</v>
      </c>
      <c r="JO8" s="36">
        <f t="shared" si="58"/>
        <v>53.389866412209464</v>
      </c>
      <c r="JP8" s="36">
        <f t="shared" si="58"/>
        <v>53.389866412209464</v>
      </c>
      <c r="JQ8" s="36">
        <f t="shared" si="58"/>
        <v>53.389866412209464</v>
      </c>
      <c r="JR8" s="36">
        <f t="shared" si="58"/>
        <v>53.389866412209464</v>
      </c>
      <c r="JS8" s="36">
        <f t="shared" si="58"/>
        <v>53.389866412209464</v>
      </c>
      <c r="JT8" s="36">
        <f t="shared" si="58"/>
        <v>53.389866412209464</v>
      </c>
      <c r="JU8" s="36">
        <f t="shared" si="58"/>
        <v>53.389866412209464</v>
      </c>
      <c r="JV8" s="36">
        <f t="shared" si="58"/>
        <v>53.389866412209464</v>
      </c>
      <c r="JW8" s="36">
        <f t="shared" si="58"/>
        <v>53.389866412209464</v>
      </c>
      <c r="JX8" s="36">
        <f t="shared" si="58"/>
        <v>53.389866412209464</v>
      </c>
      <c r="JY8" s="36">
        <f t="shared" si="59"/>
        <v>53.389866412209464</v>
      </c>
      <c r="JZ8" s="36">
        <f t="shared" si="59"/>
        <v>53.389866412209464</v>
      </c>
      <c r="KA8" s="36">
        <f t="shared" si="59"/>
        <v>53.389866412209464</v>
      </c>
      <c r="KB8" s="36">
        <f t="shared" si="59"/>
        <v>53.389866412209464</v>
      </c>
      <c r="KC8" s="36">
        <f t="shared" si="59"/>
        <v>53.389866412209464</v>
      </c>
      <c r="KD8" s="36">
        <f t="shared" si="59"/>
        <v>53.389866412209464</v>
      </c>
      <c r="KE8" s="36">
        <f t="shared" si="59"/>
        <v>53.389866412209464</v>
      </c>
      <c r="KF8" s="36">
        <f t="shared" si="59"/>
        <v>53.389866412209464</v>
      </c>
      <c r="KG8" s="36">
        <f t="shared" si="59"/>
        <v>53.389866412209464</v>
      </c>
      <c r="KH8" s="36">
        <f t="shared" si="59"/>
        <v>53.389866412209464</v>
      </c>
      <c r="KI8" s="36">
        <f t="shared" si="60"/>
        <v>53.389866412209464</v>
      </c>
      <c r="KJ8" s="36">
        <f t="shared" si="60"/>
        <v>53.389866412209464</v>
      </c>
      <c r="KK8" s="36">
        <f t="shared" si="60"/>
        <v>53.389866412209464</v>
      </c>
      <c r="KL8" s="36">
        <f t="shared" si="60"/>
        <v>53.389866412209464</v>
      </c>
      <c r="KM8" s="36">
        <f t="shared" si="60"/>
        <v>53.389866412209464</v>
      </c>
      <c r="KN8" s="36">
        <f t="shared" si="60"/>
        <v>53.389866412209464</v>
      </c>
      <c r="KO8" s="36">
        <f t="shared" si="60"/>
        <v>53.389866412209464</v>
      </c>
      <c r="KP8" s="36">
        <f t="shared" si="60"/>
        <v>53.389866412209464</v>
      </c>
      <c r="KQ8" s="36">
        <f t="shared" si="60"/>
        <v>53.389866412209464</v>
      </c>
      <c r="KR8" s="36">
        <f t="shared" si="60"/>
        <v>53.389866412209464</v>
      </c>
      <c r="KS8" s="36">
        <f t="shared" si="61"/>
        <v>53.389866412209464</v>
      </c>
      <c r="KT8" s="36">
        <f t="shared" si="61"/>
        <v>53.389866412209464</v>
      </c>
      <c r="KU8" s="36">
        <f t="shared" si="61"/>
        <v>53.389866412209464</v>
      </c>
      <c r="KV8" s="36">
        <f t="shared" si="61"/>
        <v>53.389866412209464</v>
      </c>
      <c r="KW8" s="36">
        <f t="shared" si="61"/>
        <v>53.389866412209464</v>
      </c>
      <c r="KX8" s="36">
        <f t="shared" si="61"/>
        <v>53.389866412209464</v>
      </c>
      <c r="KY8" s="36">
        <f t="shared" si="61"/>
        <v>50.470648442612692</v>
      </c>
      <c r="KZ8" s="36">
        <f t="shared" si="61"/>
        <v>50.038171706376126</v>
      </c>
      <c r="LA8" s="36">
        <f t="shared" si="61"/>
        <v>50.038171706376126</v>
      </c>
      <c r="LB8" s="36">
        <f t="shared" si="61"/>
        <v>50.038171706376126</v>
      </c>
      <c r="LC8" s="36">
        <f t="shared" si="62"/>
        <v>50.038171706376126</v>
      </c>
      <c r="LD8" s="36">
        <f t="shared" si="62"/>
        <v>50.038171706376126</v>
      </c>
      <c r="LE8" s="36">
        <f t="shared" si="62"/>
        <v>50.038171706376126</v>
      </c>
      <c r="LF8" s="36">
        <f t="shared" si="62"/>
        <v>50.038171706376126</v>
      </c>
      <c r="LG8" s="36">
        <f t="shared" si="62"/>
        <v>50.038171706376126</v>
      </c>
      <c r="LH8" s="36">
        <f t="shared" si="62"/>
        <v>50.038171706376126</v>
      </c>
      <c r="LI8" s="36">
        <f t="shared" si="62"/>
        <v>50.038171706376126</v>
      </c>
      <c r="LJ8" s="36">
        <f t="shared" si="62"/>
        <v>50.038171706376126</v>
      </c>
      <c r="LK8" s="36">
        <f t="shared" si="62"/>
        <v>50.038171706376126</v>
      </c>
      <c r="LL8" s="36">
        <f t="shared" si="62"/>
        <v>50.038171706376126</v>
      </c>
      <c r="LM8" s="36">
        <f t="shared" si="63"/>
        <v>50.038171706376126</v>
      </c>
      <c r="LN8" s="36">
        <f t="shared" si="63"/>
        <v>50.038171706376126</v>
      </c>
      <c r="LO8" s="36">
        <f t="shared" si="63"/>
        <v>50.038171706376126</v>
      </c>
      <c r="LP8" s="36">
        <f t="shared" si="63"/>
        <v>50.038171706376126</v>
      </c>
      <c r="LQ8" s="36">
        <f t="shared" si="63"/>
        <v>50.038171706376126</v>
      </c>
      <c r="LR8" s="36">
        <f t="shared" si="63"/>
        <v>50.038171706376126</v>
      </c>
      <c r="LS8" s="36">
        <f t="shared" si="63"/>
        <v>50.038171706376126</v>
      </c>
      <c r="LT8" s="36">
        <f t="shared" si="63"/>
        <v>50.038171706376126</v>
      </c>
      <c r="LU8" s="36">
        <f t="shared" si="63"/>
        <v>50.038171706376126</v>
      </c>
      <c r="LV8" s="36">
        <f t="shared" si="63"/>
        <v>50.038171706376126</v>
      </c>
      <c r="LW8" s="36">
        <f t="shared" si="64"/>
        <v>50.038171706376126</v>
      </c>
      <c r="LX8" s="36">
        <f t="shared" si="64"/>
        <v>50.038171706376126</v>
      </c>
      <c r="LY8" s="36">
        <f t="shared" si="64"/>
        <v>50.038171706376126</v>
      </c>
      <c r="LZ8" s="36">
        <f t="shared" si="64"/>
        <v>48.87760111097554</v>
      </c>
      <c r="MA8" s="36">
        <f t="shared" si="64"/>
        <v>47.862101840000008</v>
      </c>
      <c r="MB8" s="36">
        <f t="shared" si="64"/>
        <v>47.862101840000008</v>
      </c>
      <c r="MC8" s="36">
        <f t="shared" si="64"/>
        <v>47.862101840000008</v>
      </c>
      <c r="MD8" s="36">
        <f t="shared" si="64"/>
        <v>47.862101840000008</v>
      </c>
      <c r="ME8" s="36">
        <f t="shared" si="64"/>
        <v>47.862101840000008</v>
      </c>
      <c r="MF8" s="36">
        <f t="shared" si="64"/>
        <v>47.862101840000008</v>
      </c>
      <c r="MG8" s="36">
        <f t="shared" si="65"/>
        <v>47.862101840000008</v>
      </c>
      <c r="MH8" s="36">
        <f t="shared" si="65"/>
        <v>47.862101840000008</v>
      </c>
      <c r="MI8" s="36">
        <f t="shared" si="65"/>
        <v>47.586411428763448</v>
      </c>
      <c r="MJ8" s="36">
        <f t="shared" si="65"/>
        <v>47.251644500833343</v>
      </c>
      <c r="MK8" s="36">
        <f t="shared" si="65"/>
        <v>47.251644500833343</v>
      </c>
      <c r="ML8" s="36">
        <f t="shared" si="65"/>
        <v>47.251644500833343</v>
      </c>
      <c r="MM8" s="36">
        <f t="shared" si="65"/>
        <v>47.251644500833343</v>
      </c>
      <c r="MN8" s="36">
        <f t="shared" si="65"/>
        <v>47.251644500833343</v>
      </c>
      <c r="MO8" s="36">
        <f t="shared" si="65"/>
        <v>47.251644500833343</v>
      </c>
      <c r="MP8" s="36">
        <f t="shared" si="65"/>
        <v>46.747205804462375</v>
      </c>
      <c r="MQ8" s="36">
        <f t="shared" si="66"/>
        <v>46.209137861666676</v>
      </c>
      <c r="MR8" s="36">
        <f t="shared" si="66"/>
        <v>46.209137861666676</v>
      </c>
      <c r="MS8" s="36">
        <f t="shared" si="66"/>
        <v>45.928802862956999</v>
      </c>
      <c r="MT8" s="36">
        <f t="shared" si="66"/>
        <v>43.312342875000006</v>
      </c>
      <c r="MU8" s="36">
        <f t="shared" si="66"/>
        <v>43.312342875000006</v>
      </c>
      <c r="MV8" s="36">
        <f t="shared" si="66"/>
        <v>43.312342875000006</v>
      </c>
      <c r="MW8" s="36">
        <f t="shared" si="66"/>
        <v>43.312342875000006</v>
      </c>
      <c r="MX8" s="36">
        <f t="shared" si="66"/>
        <v>43.312342875000006</v>
      </c>
      <c r="MY8" s="36">
        <f t="shared" si="66"/>
        <v>43.312342875000006</v>
      </c>
      <c r="MZ8" s="36">
        <f t="shared" si="66"/>
        <v>38.753445524247319</v>
      </c>
      <c r="NA8" s="36">
        <f t="shared" si="67"/>
        <v>38.264992236666671</v>
      </c>
      <c r="NB8" s="36">
        <f t="shared" si="67"/>
        <v>38.264992236666671</v>
      </c>
      <c r="NC8" s="36">
        <f t="shared" si="67"/>
        <v>38.264992236666671</v>
      </c>
      <c r="ND8" s="36">
        <f t="shared" si="67"/>
        <v>38.264992236666671</v>
      </c>
      <c r="NE8" s="36">
        <f t="shared" si="67"/>
        <v>38.264992236666671</v>
      </c>
      <c r="NF8" s="36">
        <f t="shared" si="67"/>
        <v>38.264992236666671</v>
      </c>
      <c r="NG8" s="36">
        <f t="shared" si="67"/>
        <v>38.264992236666671</v>
      </c>
      <c r="NH8" s="36">
        <f t="shared" si="67"/>
        <v>38.264992236666671</v>
      </c>
      <c r="NI8" s="36">
        <f t="shared" si="67"/>
        <v>38.264992236666671</v>
      </c>
      <c r="NJ8" s="36">
        <f t="shared" si="67"/>
        <v>38.264992236666671</v>
      </c>
      <c r="NK8" s="36">
        <f t="shared" si="68"/>
        <v>34.626681958306456</v>
      </c>
      <c r="NL8" s="36">
        <f t="shared" si="68"/>
        <v>32.328801782500001</v>
      </c>
      <c r="NM8" s="36">
        <f t="shared" si="68"/>
        <v>32.328801782500001</v>
      </c>
      <c r="NN8" s="36">
        <f t="shared" si="68"/>
        <v>30.560702009650541</v>
      </c>
      <c r="NO8" s="36">
        <f t="shared" si="68"/>
        <v>28.962861894555559</v>
      </c>
      <c r="NP8" s="36">
        <f t="shared" si="68"/>
        <v>25.107088765833339</v>
      </c>
      <c r="NQ8" s="36">
        <f t="shared" si="68"/>
        <v>25.107088765833339</v>
      </c>
      <c r="NR8" s="36">
        <f t="shared" si="68"/>
        <v>25.107088765833339</v>
      </c>
      <c r="NS8" s="36">
        <f t="shared" si="68"/>
        <v>25.107088765833339</v>
      </c>
      <c r="NT8" s="36">
        <f t="shared" si="68"/>
        <v>25.107088765833339</v>
      </c>
      <c r="NU8" s="36">
        <f t="shared" si="69"/>
        <v>25.107088765833339</v>
      </c>
      <c r="NV8" s="36">
        <f t="shared" si="69"/>
        <v>25.107088765833339</v>
      </c>
      <c r="NW8" s="36">
        <f t="shared" si="69"/>
        <v>25.107088765833339</v>
      </c>
      <c r="NX8" s="36">
        <f t="shared" si="69"/>
        <v>25.107088765833339</v>
      </c>
      <c r="NY8" s="36">
        <f t="shared" si="69"/>
        <v>25.107088765833339</v>
      </c>
      <c r="NZ8" s="36">
        <f t="shared" si="69"/>
        <v>18.488445171478496</v>
      </c>
      <c r="OA8" s="36">
        <f t="shared" si="69"/>
        <v>13.708313686666667</v>
      </c>
      <c r="OB8" s="36">
        <f t="shared" si="69"/>
        <v>12.488359091774193</v>
      </c>
      <c r="OC8" s="36">
        <f t="shared" si="69"/>
        <v>11.9892867575</v>
      </c>
      <c r="OD8" s="36">
        <f t="shared" si="69"/>
        <v>11.9892867575</v>
      </c>
      <c r="OE8" s="36">
        <f t="shared" si="70"/>
        <v>11.9892867575</v>
      </c>
      <c r="OF8" s="36">
        <f t="shared" si="70"/>
        <v>11.9892867575</v>
      </c>
      <c r="OG8" s="36">
        <f t="shared" si="70"/>
        <v>9.9542638990322594</v>
      </c>
      <c r="OH8" s="36">
        <f t="shared" si="70"/>
        <v>0</v>
      </c>
      <c r="OI8" s="36">
        <f t="shared" si="70"/>
        <v>0</v>
      </c>
      <c r="OJ8" s="36">
        <f t="shared" si="70"/>
        <v>0</v>
      </c>
      <c r="OK8" s="36">
        <f t="shared" si="70"/>
        <v>0</v>
      </c>
      <c r="OL8" s="36">
        <f t="shared" si="70"/>
        <v>0</v>
      </c>
      <c r="OM8" s="36">
        <f t="shared" si="70"/>
        <v>0</v>
      </c>
      <c r="ON8" s="36">
        <f t="shared" si="70"/>
        <v>0</v>
      </c>
      <c r="OO8" s="36">
        <f t="shared" si="71"/>
        <v>0</v>
      </c>
      <c r="OP8" s="36">
        <f t="shared" si="71"/>
        <v>0</v>
      </c>
      <c r="OQ8" s="36">
        <f t="shared" si="71"/>
        <v>0</v>
      </c>
      <c r="OR8" s="36">
        <f t="shared" si="71"/>
        <v>0</v>
      </c>
      <c r="OS8" s="36">
        <f t="shared" si="71"/>
        <v>0</v>
      </c>
      <c r="OT8" s="36">
        <f t="shared" si="71"/>
        <v>0</v>
      </c>
      <c r="OU8" s="36">
        <f t="shared" si="71"/>
        <v>0</v>
      </c>
      <c r="OV8" s="36">
        <f t="shared" si="71"/>
        <v>0</v>
      </c>
      <c r="OW8" s="36">
        <f t="shared" si="71"/>
        <v>0</v>
      </c>
      <c r="OX8" s="36">
        <f t="shared" si="71"/>
        <v>0</v>
      </c>
      <c r="OY8" s="36">
        <f t="shared" si="72"/>
        <v>0</v>
      </c>
      <c r="OZ8" s="36">
        <f t="shared" si="72"/>
        <v>0</v>
      </c>
      <c r="PA8" s="36">
        <f t="shared" si="72"/>
        <v>0</v>
      </c>
      <c r="PB8" s="36">
        <f t="shared" si="72"/>
        <v>0</v>
      </c>
      <c r="PC8" s="36">
        <f t="shared" si="72"/>
        <v>0</v>
      </c>
      <c r="PD8" s="36">
        <f t="shared" si="72"/>
        <v>0</v>
      </c>
      <c r="PE8" s="36">
        <f t="shared" si="72"/>
        <v>0</v>
      </c>
      <c r="PF8" s="36">
        <f t="shared" si="72"/>
        <v>0</v>
      </c>
      <c r="PG8" s="36">
        <f t="shared" si="72"/>
        <v>0</v>
      </c>
      <c r="PH8" s="36">
        <f t="shared" si="72"/>
        <v>0</v>
      </c>
      <c r="PI8" s="36">
        <f t="shared" si="73"/>
        <v>0</v>
      </c>
      <c r="PJ8" s="36">
        <f t="shared" si="73"/>
        <v>0</v>
      </c>
      <c r="PK8" s="36">
        <f t="shared" si="73"/>
        <v>0</v>
      </c>
      <c r="PL8" s="36">
        <f t="shared" si="73"/>
        <v>0</v>
      </c>
      <c r="PM8" s="36">
        <f t="shared" si="73"/>
        <v>0</v>
      </c>
      <c r="PN8" s="36">
        <f t="shared" si="73"/>
        <v>0</v>
      </c>
      <c r="PO8" s="36">
        <f t="shared" si="73"/>
        <v>0</v>
      </c>
      <c r="PP8" s="36">
        <f t="shared" si="73"/>
        <v>0</v>
      </c>
      <c r="PQ8" s="36">
        <f t="shared" si="73"/>
        <v>0</v>
      </c>
      <c r="PR8" s="36">
        <f t="shared" si="73"/>
        <v>0</v>
      </c>
      <c r="PS8" s="36">
        <f t="shared" si="74"/>
        <v>0</v>
      </c>
      <c r="PT8" s="36">
        <f t="shared" si="74"/>
        <v>0</v>
      </c>
      <c r="PU8" s="36">
        <f t="shared" si="74"/>
        <v>0</v>
      </c>
      <c r="PV8" s="36">
        <f t="shared" si="74"/>
        <v>0</v>
      </c>
      <c r="PW8" s="36">
        <f t="shared" si="74"/>
        <v>0</v>
      </c>
      <c r="PX8" s="36">
        <f t="shared" si="74"/>
        <v>0</v>
      </c>
      <c r="PY8" s="36">
        <f t="shared" si="74"/>
        <v>0</v>
      </c>
      <c r="PZ8" s="36">
        <f t="shared" si="74"/>
        <v>0</v>
      </c>
      <c r="QA8" s="36">
        <f t="shared" si="74"/>
        <v>0</v>
      </c>
      <c r="QB8" s="36">
        <f t="shared" si="74"/>
        <v>0</v>
      </c>
      <c r="QC8" s="36">
        <f t="shared" si="75"/>
        <v>0</v>
      </c>
      <c r="QD8" s="36">
        <f t="shared" si="75"/>
        <v>0</v>
      </c>
      <c r="QE8" s="36">
        <f t="shared" si="75"/>
        <v>0</v>
      </c>
      <c r="QF8" s="36">
        <f t="shared" si="75"/>
        <v>0</v>
      </c>
      <c r="QG8" s="36">
        <f t="shared" si="75"/>
        <v>0</v>
      </c>
      <c r="QH8" s="36">
        <f t="shared" si="75"/>
        <v>0</v>
      </c>
      <c r="QI8" s="36">
        <f t="shared" si="75"/>
        <v>0</v>
      </c>
      <c r="QJ8" s="36">
        <f t="shared" si="75"/>
        <v>0</v>
      </c>
      <c r="QK8" s="36">
        <f t="shared" si="75"/>
        <v>0</v>
      </c>
      <c r="QL8" s="36">
        <f t="shared" si="75"/>
        <v>0</v>
      </c>
      <c r="QM8" s="36">
        <f t="shared" si="76"/>
        <v>0</v>
      </c>
      <c r="QN8" s="36">
        <f t="shared" si="76"/>
        <v>0</v>
      </c>
      <c r="QO8" s="36">
        <f t="shared" si="76"/>
        <v>0</v>
      </c>
      <c r="QP8" s="36">
        <f t="shared" si="76"/>
        <v>0</v>
      </c>
      <c r="QQ8" s="36">
        <f t="shared" si="76"/>
        <v>0</v>
      </c>
      <c r="QR8" s="36">
        <f t="shared" si="76"/>
        <v>0</v>
      </c>
      <c r="QS8" s="36">
        <f t="shared" si="76"/>
        <v>0</v>
      </c>
      <c r="QT8" s="36">
        <f t="shared" si="76"/>
        <v>0</v>
      </c>
      <c r="QU8" s="36">
        <f t="shared" si="76"/>
        <v>0</v>
      </c>
      <c r="QV8" s="36">
        <f t="shared" si="76"/>
        <v>0</v>
      </c>
      <c r="QW8" s="36">
        <f t="shared" si="77"/>
        <v>0</v>
      </c>
      <c r="QX8" s="36">
        <f t="shared" si="77"/>
        <v>0</v>
      </c>
      <c r="QY8" s="36">
        <f t="shared" si="77"/>
        <v>0</v>
      </c>
      <c r="QZ8" s="36">
        <f t="shared" si="77"/>
        <v>0</v>
      </c>
      <c r="RA8" s="36">
        <f t="shared" si="77"/>
        <v>0</v>
      </c>
      <c r="RB8" s="36">
        <f t="shared" si="77"/>
        <v>0</v>
      </c>
      <c r="RC8" s="36">
        <f t="shared" si="77"/>
        <v>0</v>
      </c>
      <c r="RD8" s="36">
        <f t="shared" si="77"/>
        <v>0</v>
      </c>
      <c r="RE8" s="36">
        <f t="shared" si="77"/>
        <v>0</v>
      </c>
      <c r="RF8" s="36">
        <f t="shared" si="77"/>
        <v>0</v>
      </c>
      <c r="RG8" s="36">
        <f t="shared" si="78"/>
        <v>0</v>
      </c>
      <c r="RH8" s="36">
        <f t="shared" si="78"/>
        <v>0</v>
      </c>
      <c r="RI8" s="36">
        <f t="shared" si="78"/>
        <v>0</v>
      </c>
      <c r="RJ8" s="36">
        <f t="shared" si="78"/>
        <v>0</v>
      </c>
      <c r="RK8" s="36">
        <f t="shared" si="78"/>
        <v>0</v>
      </c>
      <c r="RL8" s="36">
        <f t="shared" si="78"/>
        <v>0</v>
      </c>
      <c r="RM8" s="36">
        <f t="shared" si="78"/>
        <v>0</v>
      </c>
      <c r="RN8" s="36">
        <f t="shared" si="78"/>
        <v>0</v>
      </c>
      <c r="RO8" s="36">
        <f t="shared" si="78"/>
        <v>0</v>
      </c>
      <c r="RP8" s="36">
        <f t="shared" si="78"/>
        <v>0</v>
      </c>
      <c r="RQ8" s="36">
        <f t="shared" si="79"/>
        <v>0</v>
      </c>
      <c r="RR8" s="36">
        <f t="shared" si="79"/>
        <v>0</v>
      </c>
      <c r="RS8" s="36">
        <f t="shared" si="79"/>
        <v>0</v>
      </c>
      <c r="RT8" s="36">
        <f t="shared" si="79"/>
        <v>0</v>
      </c>
      <c r="RU8" s="36">
        <f t="shared" si="79"/>
        <v>0</v>
      </c>
      <c r="RV8" s="36">
        <f t="shared" si="79"/>
        <v>0</v>
      </c>
      <c r="RW8" s="36">
        <f t="shared" si="79"/>
        <v>0</v>
      </c>
      <c r="RX8" s="36">
        <f t="shared" si="79"/>
        <v>0</v>
      </c>
      <c r="RY8" s="36">
        <f t="shared" si="79"/>
        <v>0</v>
      </c>
      <c r="RZ8" s="36">
        <f t="shared" si="79"/>
        <v>0</v>
      </c>
      <c r="SA8" s="36">
        <f t="shared" si="80"/>
        <v>0</v>
      </c>
      <c r="SB8" s="36">
        <f t="shared" si="80"/>
        <v>0</v>
      </c>
      <c r="SC8" s="36">
        <f t="shared" si="80"/>
        <v>0</v>
      </c>
      <c r="SD8" s="36">
        <f t="shared" si="80"/>
        <v>0</v>
      </c>
      <c r="SE8" s="36">
        <f t="shared" si="80"/>
        <v>0</v>
      </c>
      <c r="SF8" s="36">
        <f t="shared" si="80"/>
        <v>0</v>
      </c>
      <c r="SG8" s="36">
        <f t="shared" si="80"/>
        <v>0</v>
      </c>
      <c r="SH8" s="36">
        <f t="shared" si="80"/>
        <v>0</v>
      </c>
      <c r="SI8" s="36">
        <f t="shared" si="80"/>
        <v>0</v>
      </c>
      <c r="SJ8" s="36">
        <f t="shared" si="80"/>
        <v>0</v>
      </c>
      <c r="SK8" s="36">
        <f t="shared" si="81"/>
        <v>0</v>
      </c>
      <c r="SL8" s="36">
        <f t="shared" si="81"/>
        <v>0</v>
      </c>
      <c r="SM8" s="36">
        <f t="shared" si="81"/>
        <v>0</v>
      </c>
      <c r="SN8" s="36">
        <f t="shared" si="81"/>
        <v>0</v>
      </c>
      <c r="SO8" s="36">
        <f t="shared" si="81"/>
        <v>0</v>
      </c>
      <c r="SP8" s="36">
        <f t="shared" si="81"/>
        <v>0</v>
      </c>
      <c r="SQ8" s="36">
        <f t="shared" si="81"/>
        <v>0</v>
      </c>
      <c r="SR8" s="36">
        <f t="shared" si="81"/>
        <v>0</v>
      </c>
      <c r="SS8" s="36">
        <f t="shared" si="81"/>
        <v>0</v>
      </c>
      <c r="ST8" s="36">
        <f t="shared" si="81"/>
        <v>0</v>
      </c>
      <c r="SU8" s="36">
        <f t="shared" si="82"/>
        <v>0</v>
      </c>
      <c r="SV8" s="36">
        <f t="shared" si="82"/>
        <v>0</v>
      </c>
      <c r="SW8" s="36">
        <f t="shared" si="82"/>
        <v>0</v>
      </c>
      <c r="SX8" s="36">
        <f t="shared" si="82"/>
        <v>0</v>
      </c>
      <c r="SY8" s="36">
        <f t="shared" si="82"/>
        <v>0</v>
      </c>
      <c r="SZ8" s="36">
        <f t="shared" si="82"/>
        <v>0</v>
      </c>
      <c r="TA8" s="36">
        <f t="shared" si="82"/>
        <v>0</v>
      </c>
      <c r="TB8" s="36">
        <f t="shared" si="82"/>
        <v>0</v>
      </c>
      <c r="TC8" s="36">
        <f t="shared" si="82"/>
        <v>0</v>
      </c>
      <c r="TD8" s="36">
        <f t="shared" si="82"/>
        <v>0</v>
      </c>
      <c r="TE8" s="36">
        <f t="shared" si="83"/>
        <v>0</v>
      </c>
      <c r="TF8" s="36">
        <f t="shared" si="83"/>
        <v>0</v>
      </c>
      <c r="TG8" s="36">
        <f t="shared" si="83"/>
        <v>0</v>
      </c>
      <c r="TH8" s="36">
        <f t="shared" si="83"/>
        <v>0</v>
      </c>
      <c r="TI8" s="36">
        <f t="shared" si="83"/>
        <v>0</v>
      </c>
      <c r="TJ8" s="36">
        <f t="shared" si="83"/>
        <v>0</v>
      </c>
      <c r="TK8" s="36">
        <f t="shared" si="83"/>
        <v>0</v>
      </c>
      <c r="TL8" s="36">
        <f t="shared" si="83"/>
        <v>0</v>
      </c>
      <c r="TM8" s="36">
        <f t="shared" si="83"/>
        <v>0</v>
      </c>
      <c r="TN8" s="36">
        <f t="shared" si="83"/>
        <v>0</v>
      </c>
      <c r="TO8" s="36">
        <f t="shared" si="84"/>
        <v>0</v>
      </c>
      <c r="TP8" s="36">
        <f t="shared" si="84"/>
        <v>0</v>
      </c>
      <c r="TQ8" s="36">
        <f t="shared" si="84"/>
        <v>0</v>
      </c>
      <c r="TR8" s="36">
        <f t="shared" si="84"/>
        <v>0</v>
      </c>
      <c r="TS8" s="36">
        <f t="shared" si="84"/>
        <v>0</v>
      </c>
      <c r="TT8" s="36">
        <f t="shared" si="84"/>
        <v>0</v>
      </c>
      <c r="TU8" s="36">
        <f t="shared" si="84"/>
        <v>0</v>
      </c>
      <c r="TV8" s="36">
        <f t="shared" si="84"/>
        <v>0</v>
      </c>
      <c r="TW8" s="36">
        <f t="shared" si="84"/>
        <v>0</v>
      </c>
      <c r="TX8" s="36">
        <f t="shared" si="84"/>
        <v>0</v>
      </c>
      <c r="TY8" s="36">
        <f t="shared" si="85"/>
        <v>0</v>
      </c>
      <c r="TZ8" s="36">
        <f t="shared" si="85"/>
        <v>0</v>
      </c>
      <c r="UA8" s="36">
        <f t="shared" si="85"/>
        <v>0</v>
      </c>
      <c r="UB8" s="36">
        <f t="shared" si="85"/>
        <v>0</v>
      </c>
      <c r="UC8" s="36">
        <f t="shared" si="85"/>
        <v>0</v>
      </c>
      <c r="UD8" s="36">
        <f t="shared" si="85"/>
        <v>0</v>
      </c>
      <c r="UE8" s="36">
        <f t="shared" si="85"/>
        <v>0</v>
      </c>
      <c r="UF8" s="36">
        <f t="shared" si="85"/>
        <v>0</v>
      </c>
      <c r="UG8" s="36">
        <f t="shared" si="85"/>
        <v>0</v>
      </c>
      <c r="UH8" s="36">
        <f t="shared" si="85"/>
        <v>0</v>
      </c>
      <c r="UI8" s="36">
        <f t="shared" si="86"/>
        <v>0</v>
      </c>
      <c r="UJ8" s="36">
        <f t="shared" si="86"/>
        <v>0</v>
      </c>
      <c r="UK8" s="36">
        <f t="shared" si="86"/>
        <v>0</v>
      </c>
      <c r="UL8" s="36">
        <f t="shared" si="86"/>
        <v>0</v>
      </c>
      <c r="UM8" s="36">
        <f t="shared" si="86"/>
        <v>0</v>
      </c>
      <c r="UN8" s="36">
        <f t="shared" si="86"/>
        <v>0</v>
      </c>
      <c r="UO8" s="36">
        <f t="shared" si="86"/>
        <v>0</v>
      </c>
      <c r="UP8" s="36">
        <f t="shared" si="86"/>
        <v>0</v>
      </c>
      <c r="UQ8" s="36">
        <f t="shared" si="86"/>
        <v>0</v>
      </c>
      <c r="UR8" s="36">
        <f t="shared" si="86"/>
        <v>0</v>
      </c>
      <c r="US8" s="36">
        <f t="shared" si="87"/>
        <v>0</v>
      </c>
      <c r="UT8" s="36">
        <f t="shared" si="87"/>
        <v>0</v>
      </c>
      <c r="UU8" s="36">
        <f t="shared" si="87"/>
        <v>0</v>
      </c>
      <c r="UV8" s="36">
        <f t="shared" si="87"/>
        <v>0</v>
      </c>
      <c r="UW8" s="36">
        <f t="shared" si="87"/>
        <v>0</v>
      </c>
      <c r="UX8" s="36">
        <f t="shared" si="87"/>
        <v>0</v>
      </c>
      <c r="UY8" s="36">
        <f t="shared" si="87"/>
        <v>0</v>
      </c>
      <c r="UZ8" s="36">
        <f t="shared" si="87"/>
        <v>0</v>
      </c>
      <c r="VA8" s="36">
        <f t="shared" si="87"/>
        <v>0</v>
      </c>
      <c r="VB8" s="36">
        <f t="shared" si="87"/>
        <v>0</v>
      </c>
      <c r="VC8" s="36">
        <f t="shared" si="88"/>
        <v>0</v>
      </c>
      <c r="VD8" s="36">
        <f t="shared" si="88"/>
        <v>0</v>
      </c>
      <c r="VE8" s="36">
        <f t="shared" si="88"/>
        <v>0</v>
      </c>
      <c r="VF8" s="36">
        <f t="shared" si="88"/>
        <v>0</v>
      </c>
      <c r="VG8" s="36">
        <f t="shared" si="88"/>
        <v>0</v>
      </c>
      <c r="VH8" s="36">
        <f t="shared" si="88"/>
        <v>0</v>
      </c>
      <c r="VI8" s="36">
        <f t="shared" si="88"/>
        <v>0</v>
      </c>
      <c r="VJ8" s="36">
        <f t="shared" si="88"/>
        <v>0</v>
      </c>
      <c r="VK8" s="36">
        <f t="shared" si="88"/>
        <v>0</v>
      </c>
      <c r="VL8" s="36">
        <f t="shared" si="88"/>
        <v>0</v>
      </c>
      <c r="VM8" s="36">
        <f t="shared" si="89"/>
        <v>0</v>
      </c>
      <c r="VN8" s="36">
        <f t="shared" si="89"/>
        <v>0</v>
      </c>
      <c r="VO8" s="36">
        <f t="shared" si="89"/>
        <v>0</v>
      </c>
      <c r="VP8" s="36">
        <f t="shared" si="89"/>
        <v>0</v>
      </c>
      <c r="VQ8" s="36">
        <f t="shared" si="89"/>
        <v>0</v>
      </c>
      <c r="VR8" s="36">
        <f t="shared" si="89"/>
        <v>0</v>
      </c>
      <c r="VS8" s="36">
        <f t="shared" si="89"/>
        <v>0</v>
      </c>
      <c r="VT8" s="36">
        <f t="shared" si="89"/>
        <v>0</v>
      </c>
      <c r="VU8" s="36">
        <f t="shared" si="89"/>
        <v>0</v>
      </c>
      <c r="VV8" s="36">
        <f t="shared" si="89"/>
        <v>0</v>
      </c>
      <c r="VW8" s="36">
        <f t="shared" si="90"/>
        <v>0</v>
      </c>
      <c r="VX8" s="36">
        <f t="shared" si="90"/>
        <v>0</v>
      </c>
      <c r="VY8" s="36">
        <f t="shared" si="90"/>
        <v>0</v>
      </c>
      <c r="VZ8" s="36">
        <f t="shared" si="90"/>
        <v>0</v>
      </c>
      <c r="WA8" s="36">
        <f t="shared" si="90"/>
        <v>0</v>
      </c>
      <c r="WB8" s="36">
        <f t="shared" si="90"/>
        <v>0</v>
      </c>
      <c r="WC8" s="36">
        <f t="shared" si="90"/>
        <v>0</v>
      </c>
      <c r="WD8" s="36">
        <f t="shared" si="90"/>
        <v>0</v>
      </c>
    </row>
    <row r="9" spans="19:604" x14ac:dyDescent="0.35">
      <c r="T9" s="27" t="s">
        <v>5</v>
      </c>
      <c r="U9" s="36">
        <f t="shared" si="33"/>
        <v>670.53594183000018</v>
      </c>
      <c r="V9" s="36">
        <f t="shared" si="33"/>
        <v>670.53594183000018</v>
      </c>
      <c r="W9" s="36">
        <f t="shared" si="33"/>
        <v>670.53594183000018</v>
      </c>
      <c r="X9" s="36">
        <f t="shared" si="33"/>
        <v>670.53594183000018</v>
      </c>
      <c r="Y9" s="36">
        <f t="shared" si="33"/>
        <v>670.53594183000018</v>
      </c>
      <c r="Z9" s="36">
        <f t="shared" si="33"/>
        <v>670.53594183000018</v>
      </c>
      <c r="AA9" s="36">
        <f t="shared" si="33"/>
        <v>670.53594183000018</v>
      </c>
      <c r="AB9" s="36">
        <f t="shared" si="33"/>
        <v>670.53594183000018</v>
      </c>
      <c r="AC9" s="36">
        <f t="shared" si="33"/>
        <v>670.53594183000018</v>
      </c>
      <c r="AD9" s="36">
        <f t="shared" si="33"/>
        <v>638.14306921351215</v>
      </c>
      <c r="AE9" s="36">
        <f t="shared" si="34"/>
        <v>528.30057907612911</v>
      </c>
      <c r="AF9" s="36">
        <f t="shared" si="34"/>
        <v>411.40788997300007</v>
      </c>
      <c r="AG9" s="36">
        <f t="shared" si="34"/>
        <v>385.26218893000009</v>
      </c>
      <c r="AH9" s="36">
        <f t="shared" si="34"/>
        <v>382.52844325500007</v>
      </c>
      <c r="AI9" s="36">
        <f t="shared" si="34"/>
        <v>372.28273937892482</v>
      </c>
      <c r="AJ9" s="36">
        <f t="shared" si="34"/>
        <v>367.57580633000009</v>
      </c>
      <c r="AK9" s="36">
        <f t="shared" si="34"/>
        <v>339.37364903159863</v>
      </c>
      <c r="AL9" s="36">
        <f t="shared" si="34"/>
        <v>300.31758693967748</v>
      </c>
      <c r="AM9" s="36">
        <f t="shared" si="34"/>
        <v>84.538163112768842</v>
      </c>
      <c r="AN9" s="36">
        <f t="shared" si="34"/>
        <v>21.43532679784947</v>
      </c>
      <c r="AO9" s="36">
        <f t="shared" si="35"/>
        <v>0</v>
      </c>
      <c r="AP9" s="36">
        <f t="shared" si="35"/>
        <v>0</v>
      </c>
      <c r="AQ9" s="36">
        <f t="shared" si="35"/>
        <v>0</v>
      </c>
      <c r="AR9" s="36">
        <f t="shared" si="35"/>
        <v>0</v>
      </c>
      <c r="AS9" s="36">
        <f t="shared" si="35"/>
        <v>0</v>
      </c>
      <c r="AT9" s="36">
        <f t="shared" si="35"/>
        <v>0</v>
      </c>
      <c r="AU9" s="36">
        <f t="shared" si="35"/>
        <v>0</v>
      </c>
      <c r="AV9" s="36">
        <f t="shared" si="35"/>
        <v>0</v>
      </c>
      <c r="AW9" s="36">
        <f t="shared" si="35"/>
        <v>0</v>
      </c>
      <c r="AX9" s="36">
        <f t="shared" si="35"/>
        <v>0</v>
      </c>
      <c r="AY9" s="36">
        <f t="shared" si="35"/>
        <v>0</v>
      </c>
      <c r="AZ9" s="36">
        <f t="shared" si="35"/>
        <v>0</v>
      </c>
      <c r="BA9" s="36">
        <f t="shared" si="35"/>
        <v>0</v>
      </c>
      <c r="BB9" s="36">
        <f t="shared" si="35"/>
        <v>0</v>
      </c>
      <c r="BD9" s="27" t="s">
        <v>5</v>
      </c>
      <c r="BE9" s="36">
        <f t="shared" si="36"/>
        <v>0</v>
      </c>
      <c r="BF9" s="36">
        <f t="shared" si="36"/>
        <v>0</v>
      </c>
      <c r="BG9" s="36">
        <f t="shared" si="36"/>
        <v>0</v>
      </c>
      <c r="BH9" s="36">
        <f t="shared" si="36"/>
        <v>0</v>
      </c>
      <c r="BI9" s="36">
        <f t="shared" si="36"/>
        <v>167.63398545750007</v>
      </c>
      <c r="BJ9" s="36">
        <f t="shared" si="36"/>
        <v>167.63398545750007</v>
      </c>
      <c r="BK9" s="36">
        <f t="shared" si="36"/>
        <v>167.63398545750007</v>
      </c>
      <c r="BL9" s="36">
        <f t="shared" si="36"/>
        <v>167.63398545750007</v>
      </c>
      <c r="BM9" s="36">
        <f t="shared" si="36"/>
        <v>167.63398545750007</v>
      </c>
      <c r="BN9" s="36">
        <f t="shared" si="36"/>
        <v>167.63398545750007</v>
      </c>
      <c r="BO9" s="36">
        <f t="shared" si="37"/>
        <v>167.63398545750007</v>
      </c>
      <c r="BP9" s="36">
        <f t="shared" si="37"/>
        <v>167.63398545750007</v>
      </c>
      <c r="BQ9" s="36">
        <f t="shared" si="37"/>
        <v>167.63398545750007</v>
      </c>
      <c r="BR9" s="36">
        <f t="shared" si="37"/>
        <v>167.63398545750007</v>
      </c>
      <c r="BS9" s="36">
        <f t="shared" si="37"/>
        <v>167.63398545750007</v>
      </c>
      <c r="BT9" s="36">
        <f t="shared" si="37"/>
        <v>167.63398545750007</v>
      </c>
      <c r="BU9" s="36">
        <f t="shared" si="37"/>
        <v>167.63398545750007</v>
      </c>
      <c r="BV9" s="36">
        <f t="shared" si="37"/>
        <v>167.63398545750007</v>
      </c>
      <c r="BW9" s="36">
        <f t="shared" si="37"/>
        <v>167.63398545750007</v>
      </c>
      <c r="BX9" s="36">
        <f t="shared" si="37"/>
        <v>167.63398545750007</v>
      </c>
      <c r="BY9" s="36">
        <f t="shared" si="38"/>
        <v>167.63398545750007</v>
      </c>
      <c r="BZ9" s="36">
        <f t="shared" si="38"/>
        <v>167.63398545750007</v>
      </c>
      <c r="CA9" s="36">
        <f t="shared" si="38"/>
        <v>167.63398545750007</v>
      </c>
      <c r="CB9" s="36">
        <f t="shared" si="38"/>
        <v>167.63398545750007</v>
      </c>
      <c r="CC9" s="36">
        <f t="shared" si="38"/>
        <v>167.63398545750007</v>
      </c>
      <c r="CD9" s="36">
        <f t="shared" si="38"/>
        <v>167.63398545750007</v>
      </c>
      <c r="CE9" s="36">
        <f t="shared" si="38"/>
        <v>167.63398545750007</v>
      </c>
      <c r="CF9" s="36">
        <f t="shared" si="38"/>
        <v>167.63398545750007</v>
      </c>
      <c r="CG9" s="36">
        <f t="shared" si="38"/>
        <v>167.63398545750007</v>
      </c>
      <c r="CH9" s="36">
        <f t="shared" si="38"/>
        <v>167.63398545750007</v>
      </c>
      <c r="CI9" s="36">
        <f t="shared" si="39"/>
        <v>167.63398545750007</v>
      </c>
      <c r="CJ9" s="36">
        <f t="shared" si="39"/>
        <v>167.63398545750007</v>
      </c>
      <c r="CK9" s="36">
        <f t="shared" si="39"/>
        <v>167.63398545750007</v>
      </c>
      <c r="CL9" s="36">
        <f t="shared" si="39"/>
        <v>167.63398545750007</v>
      </c>
      <c r="CM9" s="36">
        <f t="shared" si="39"/>
        <v>167.63398545750007</v>
      </c>
      <c r="CN9" s="36">
        <f t="shared" si="39"/>
        <v>167.63398545750007</v>
      </c>
      <c r="CO9" s="36">
        <f t="shared" si="39"/>
        <v>167.63398545750007</v>
      </c>
      <c r="CP9" s="36">
        <f t="shared" si="39"/>
        <v>167.63398545750007</v>
      </c>
      <c r="CQ9" s="36">
        <f t="shared" si="39"/>
        <v>157.54440218351195</v>
      </c>
      <c r="CR9" s="36">
        <f t="shared" si="39"/>
        <v>145.33069611500005</v>
      </c>
      <c r="CS9" s="36">
        <f t="shared" si="40"/>
        <v>145.33069611500005</v>
      </c>
      <c r="CT9" s="36">
        <f t="shared" si="40"/>
        <v>145.33069611500005</v>
      </c>
      <c r="CU9" s="36">
        <f t="shared" si="40"/>
        <v>133.40069990362906</v>
      </c>
      <c r="CV9" s="36">
        <f t="shared" si="40"/>
        <v>104.23848694250002</v>
      </c>
      <c r="CW9" s="36">
        <f t="shared" si="40"/>
        <v>104.23848694250002</v>
      </c>
      <c r="CX9" s="36">
        <f t="shared" si="40"/>
        <v>104.23848694250002</v>
      </c>
      <c r="CY9" s="36">
        <f t="shared" si="40"/>
        <v>104.23848694250002</v>
      </c>
      <c r="CZ9" s="36">
        <f t="shared" si="40"/>
        <v>98.692429145500014</v>
      </c>
      <c r="DA9" s="36">
        <f t="shared" si="40"/>
        <v>96.315547232500023</v>
      </c>
      <c r="DB9" s="36">
        <f t="shared" si="40"/>
        <v>96.315547232500023</v>
      </c>
      <c r="DC9" s="36">
        <f t="shared" si="41"/>
        <v>96.315547232500023</v>
      </c>
      <c r="DD9" s="36">
        <f t="shared" si="41"/>
        <v>96.315547232500023</v>
      </c>
      <c r="DE9" s="36">
        <f t="shared" si="41"/>
        <v>96.315547232500023</v>
      </c>
      <c r="DF9" s="36">
        <f t="shared" si="41"/>
        <v>96.315547232500023</v>
      </c>
      <c r="DG9" s="36">
        <f t="shared" si="41"/>
        <v>95.957860882500015</v>
      </c>
      <c r="DH9" s="36">
        <f t="shared" si="41"/>
        <v>93.939487907500023</v>
      </c>
      <c r="DI9" s="36">
        <f t="shared" si="41"/>
        <v>93.939487907500023</v>
      </c>
      <c r="DJ9" s="36">
        <f t="shared" si="41"/>
        <v>93.939487907500023</v>
      </c>
      <c r="DK9" s="36">
        <f t="shared" si="41"/>
        <v>92.509811981424747</v>
      </c>
      <c r="DL9" s="36">
        <f t="shared" si="41"/>
        <v>91.893951582500023</v>
      </c>
      <c r="DM9" s="36">
        <f t="shared" si="42"/>
        <v>91.893951582500023</v>
      </c>
      <c r="DN9" s="36">
        <f t="shared" si="42"/>
        <v>91.893951582500023</v>
      </c>
      <c r="DO9" s="36">
        <f t="shared" si="42"/>
        <v>91.893951582500023</v>
      </c>
      <c r="DP9" s="36">
        <f t="shared" si="42"/>
        <v>91.893951582500023</v>
      </c>
      <c r="DQ9" s="36">
        <f t="shared" si="42"/>
        <v>91.893951582500023</v>
      </c>
      <c r="DR9" s="36">
        <f t="shared" si="42"/>
        <v>83.095601073709688</v>
      </c>
      <c r="DS9" s="36">
        <f t="shared" si="42"/>
        <v>82.488818280000018</v>
      </c>
      <c r="DT9" s="36">
        <f t="shared" si="42"/>
        <v>81.895278095388903</v>
      </c>
      <c r="DU9" s="36">
        <f t="shared" si="42"/>
        <v>78.673202807500019</v>
      </c>
      <c r="DV9" s="36">
        <f t="shared" si="42"/>
        <v>78.673202807500019</v>
      </c>
      <c r="DW9" s="36">
        <f t="shared" si="43"/>
        <v>78.673202807500019</v>
      </c>
      <c r="DX9" s="36">
        <f t="shared" si="43"/>
        <v>64.297978517177441</v>
      </c>
      <c r="DY9" s="36">
        <f t="shared" si="43"/>
        <v>52.963667057500011</v>
      </c>
      <c r="DZ9" s="36">
        <f t="shared" si="43"/>
        <v>13.030445895268821</v>
      </c>
      <c r="EA9" s="36">
        <f t="shared" si="43"/>
        <v>9.2720250800000024</v>
      </c>
      <c r="EB9" s="36">
        <f t="shared" si="43"/>
        <v>9.2720250800000024</v>
      </c>
      <c r="EC9" s="36">
        <f t="shared" si="43"/>
        <v>9.2720250800000024</v>
      </c>
      <c r="ED9" s="36">
        <f t="shared" si="43"/>
        <v>9.2720250800000024</v>
      </c>
      <c r="EE9" s="36">
        <f t="shared" si="43"/>
        <v>2.891276637849463</v>
      </c>
      <c r="EF9" s="36">
        <f t="shared" si="43"/>
        <v>0</v>
      </c>
      <c r="EG9" s="36">
        <f t="shared" si="44"/>
        <v>0</v>
      </c>
      <c r="EH9" s="36">
        <f t="shared" si="44"/>
        <v>0</v>
      </c>
      <c r="EI9" s="36">
        <f t="shared" si="44"/>
        <v>0</v>
      </c>
      <c r="EJ9" s="36">
        <f t="shared" si="44"/>
        <v>0</v>
      </c>
      <c r="EK9" s="36">
        <f t="shared" si="44"/>
        <v>0</v>
      </c>
      <c r="EL9" s="36">
        <f t="shared" si="44"/>
        <v>0</v>
      </c>
      <c r="EM9" s="36">
        <f t="shared" si="44"/>
        <v>0</v>
      </c>
      <c r="EN9" s="36">
        <f t="shared" si="44"/>
        <v>0</v>
      </c>
      <c r="EO9" s="36">
        <f t="shared" si="44"/>
        <v>0</v>
      </c>
      <c r="EP9" s="36">
        <f t="shared" si="44"/>
        <v>0</v>
      </c>
      <c r="EQ9" s="36">
        <f t="shared" si="45"/>
        <v>0</v>
      </c>
      <c r="ER9" s="36">
        <f t="shared" si="45"/>
        <v>0</v>
      </c>
      <c r="ES9" s="36">
        <f t="shared" si="45"/>
        <v>0</v>
      </c>
      <c r="ET9" s="36">
        <f t="shared" si="45"/>
        <v>0</v>
      </c>
      <c r="EU9" s="36">
        <f t="shared" si="45"/>
        <v>0</v>
      </c>
      <c r="EV9" s="36">
        <f t="shared" si="45"/>
        <v>0</v>
      </c>
      <c r="EW9" s="36">
        <f t="shared" si="45"/>
        <v>0</v>
      </c>
      <c r="EX9" s="36">
        <f t="shared" si="45"/>
        <v>0</v>
      </c>
      <c r="EY9" s="36">
        <f t="shared" si="45"/>
        <v>0</v>
      </c>
      <c r="EZ9" s="36">
        <f t="shared" si="45"/>
        <v>0</v>
      </c>
      <c r="FA9" s="36">
        <f t="shared" si="46"/>
        <v>0</v>
      </c>
      <c r="FB9" s="36">
        <f t="shared" si="46"/>
        <v>0</v>
      </c>
      <c r="FC9" s="36">
        <f t="shared" si="46"/>
        <v>0</v>
      </c>
      <c r="FD9" s="36">
        <f t="shared" si="46"/>
        <v>0</v>
      </c>
      <c r="FE9" s="36">
        <f t="shared" si="46"/>
        <v>0</v>
      </c>
      <c r="FF9" s="36">
        <f t="shared" si="46"/>
        <v>0</v>
      </c>
      <c r="FG9" s="36">
        <f t="shared" si="46"/>
        <v>0</v>
      </c>
      <c r="FH9" s="36">
        <f t="shared" si="46"/>
        <v>0</v>
      </c>
      <c r="FI9" s="36">
        <f t="shared" si="46"/>
        <v>0</v>
      </c>
      <c r="FJ9" s="36">
        <f t="shared" si="46"/>
        <v>0</v>
      </c>
      <c r="FK9" s="36">
        <f t="shared" si="47"/>
        <v>0</v>
      </c>
      <c r="FL9" s="36">
        <f t="shared" si="47"/>
        <v>0</v>
      </c>
      <c r="FM9" s="36">
        <f t="shared" si="47"/>
        <v>0</v>
      </c>
      <c r="FN9" s="36">
        <f t="shared" si="47"/>
        <v>0</v>
      </c>
      <c r="FO9" s="36">
        <f t="shared" si="47"/>
        <v>0</v>
      </c>
      <c r="FP9" s="36">
        <f t="shared" si="47"/>
        <v>0</v>
      </c>
      <c r="FQ9" s="36">
        <f t="shared" si="47"/>
        <v>0</v>
      </c>
      <c r="FR9" s="36">
        <f t="shared" si="47"/>
        <v>0</v>
      </c>
      <c r="FS9" s="36">
        <f t="shared" si="47"/>
        <v>0</v>
      </c>
      <c r="FT9" s="36">
        <f t="shared" si="47"/>
        <v>0</v>
      </c>
      <c r="FU9" s="36">
        <f t="shared" si="48"/>
        <v>0</v>
      </c>
      <c r="FV9" s="36">
        <f t="shared" si="48"/>
        <v>0</v>
      </c>
      <c r="FW9" s="36">
        <f t="shared" si="48"/>
        <v>0</v>
      </c>
      <c r="FX9" s="36">
        <f t="shared" si="48"/>
        <v>0</v>
      </c>
      <c r="FY9" s="36">
        <f t="shared" si="48"/>
        <v>0</v>
      </c>
      <c r="FZ9" s="36">
        <f t="shared" si="48"/>
        <v>0</v>
      </c>
      <c r="GA9" s="36">
        <f t="shared" si="48"/>
        <v>0</v>
      </c>
      <c r="GB9" s="36">
        <f t="shared" si="48"/>
        <v>0</v>
      </c>
      <c r="GC9" s="36">
        <f t="shared" si="48"/>
        <v>0</v>
      </c>
      <c r="GD9" s="36">
        <f t="shared" si="48"/>
        <v>0</v>
      </c>
      <c r="GE9" s="36">
        <f t="shared" si="49"/>
        <v>0</v>
      </c>
      <c r="GF9" s="36">
        <f t="shared" si="49"/>
        <v>0</v>
      </c>
      <c r="GG9" s="36">
        <f t="shared" si="49"/>
        <v>0</v>
      </c>
      <c r="GH9" s="36">
        <f t="shared" si="49"/>
        <v>0</v>
      </c>
      <c r="GI9" s="36">
        <f t="shared" si="49"/>
        <v>0</v>
      </c>
      <c r="GJ9" s="36">
        <f t="shared" si="49"/>
        <v>0</v>
      </c>
      <c r="GL9" s="27" t="s">
        <v>5</v>
      </c>
      <c r="GM9" s="36">
        <f t="shared" si="50"/>
        <v>55.877995152500013</v>
      </c>
      <c r="GN9" s="36">
        <f t="shared" si="50"/>
        <v>55.877995152500013</v>
      </c>
      <c r="GO9" s="36">
        <f t="shared" si="50"/>
        <v>55.877995152500013</v>
      </c>
      <c r="GP9" s="36">
        <f t="shared" si="50"/>
        <v>55.877995152500013</v>
      </c>
      <c r="GQ9" s="36">
        <f t="shared" si="50"/>
        <v>55.877995152500013</v>
      </c>
      <c r="GR9" s="36">
        <f t="shared" si="50"/>
        <v>55.877995152500013</v>
      </c>
      <c r="GS9" s="36">
        <f t="shared" si="50"/>
        <v>55.877995152500013</v>
      </c>
      <c r="GT9" s="36">
        <f t="shared" si="50"/>
        <v>55.877995152500013</v>
      </c>
      <c r="GU9" s="36">
        <f t="shared" si="50"/>
        <v>55.877995152500013</v>
      </c>
      <c r="GV9" s="36">
        <f t="shared" si="50"/>
        <v>55.877995152500013</v>
      </c>
      <c r="GW9" s="36">
        <f t="shared" si="51"/>
        <v>55.877995152500013</v>
      </c>
      <c r="GX9" s="36">
        <f t="shared" si="51"/>
        <v>55.877995152500013</v>
      </c>
      <c r="GY9" s="36">
        <f t="shared" si="51"/>
        <v>55.877995152500013</v>
      </c>
      <c r="GZ9" s="36">
        <f t="shared" si="51"/>
        <v>55.877995152500013</v>
      </c>
      <c r="HA9" s="36">
        <f t="shared" si="51"/>
        <v>55.877995152500013</v>
      </c>
      <c r="HB9" s="36">
        <f t="shared" si="51"/>
        <v>55.877995152500013</v>
      </c>
      <c r="HC9" s="36">
        <f t="shared" si="51"/>
        <v>55.877995152500013</v>
      </c>
      <c r="HD9" s="36">
        <f t="shared" si="51"/>
        <v>55.877995152500013</v>
      </c>
      <c r="HE9" s="36">
        <f t="shared" si="51"/>
        <v>55.877995152500013</v>
      </c>
      <c r="HF9" s="36">
        <f t="shared" si="51"/>
        <v>55.877995152500013</v>
      </c>
      <c r="HG9" s="36">
        <f t="shared" si="52"/>
        <v>55.877995152500013</v>
      </c>
      <c r="HH9" s="36">
        <f t="shared" si="52"/>
        <v>55.877995152500013</v>
      </c>
      <c r="HI9" s="36">
        <f t="shared" si="52"/>
        <v>55.877995152500013</v>
      </c>
      <c r="HJ9" s="36">
        <f t="shared" si="52"/>
        <v>55.877995152500013</v>
      </c>
      <c r="HK9" s="36">
        <f t="shared" si="52"/>
        <v>55.877995152500013</v>
      </c>
      <c r="HL9" s="36">
        <f t="shared" si="52"/>
        <v>55.877995152500013</v>
      </c>
      <c r="HM9" s="36">
        <f t="shared" si="52"/>
        <v>55.877995152500013</v>
      </c>
      <c r="HN9" s="36">
        <f t="shared" si="52"/>
        <v>55.877995152500013</v>
      </c>
      <c r="HO9" s="36">
        <f t="shared" si="52"/>
        <v>55.877995152500013</v>
      </c>
      <c r="HP9" s="36">
        <f t="shared" si="52"/>
        <v>55.877995152500013</v>
      </c>
      <c r="HQ9" s="36">
        <f t="shared" si="53"/>
        <v>55.877995152500013</v>
      </c>
      <c r="HR9" s="36">
        <f t="shared" si="53"/>
        <v>55.877995152500013</v>
      </c>
      <c r="HS9" s="36">
        <f t="shared" si="53"/>
        <v>55.877995152500013</v>
      </c>
      <c r="HT9" s="36">
        <f t="shared" si="53"/>
        <v>55.877995152500013</v>
      </c>
      <c r="HU9" s="36">
        <f t="shared" si="53"/>
        <v>55.877995152500013</v>
      </c>
      <c r="HV9" s="36">
        <f t="shared" si="53"/>
        <v>55.877995152500013</v>
      </c>
      <c r="HW9" s="36">
        <f t="shared" si="53"/>
        <v>55.877995152500013</v>
      </c>
      <c r="HX9" s="36">
        <f t="shared" si="53"/>
        <v>55.877995152500013</v>
      </c>
      <c r="HY9" s="36">
        <f t="shared" si="53"/>
        <v>55.877995152500013</v>
      </c>
      <c r="HZ9" s="36">
        <f t="shared" si="53"/>
        <v>55.877995152500013</v>
      </c>
      <c r="IA9" s="36">
        <f t="shared" si="54"/>
        <v>55.877995152500013</v>
      </c>
      <c r="IB9" s="36">
        <f t="shared" si="54"/>
        <v>55.877995152500013</v>
      </c>
      <c r="IC9" s="36">
        <f t="shared" si="54"/>
        <v>55.877995152500013</v>
      </c>
      <c r="ID9" s="36">
        <f t="shared" si="54"/>
        <v>55.877995152500013</v>
      </c>
      <c r="IE9" s="36">
        <f t="shared" si="54"/>
        <v>55.877995152500013</v>
      </c>
      <c r="IF9" s="36">
        <f t="shared" si="54"/>
        <v>55.877995152500013</v>
      </c>
      <c r="IG9" s="36">
        <f t="shared" si="54"/>
        <v>55.877995152500013</v>
      </c>
      <c r="IH9" s="36">
        <f t="shared" si="54"/>
        <v>55.877995152500013</v>
      </c>
      <c r="II9" s="36">
        <f t="shared" si="54"/>
        <v>55.877995152500013</v>
      </c>
      <c r="IJ9" s="36">
        <f t="shared" si="54"/>
        <v>55.877995152500013</v>
      </c>
      <c r="IK9" s="36">
        <f t="shared" si="55"/>
        <v>55.877995152500013</v>
      </c>
      <c r="IL9" s="36">
        <f t="shared" si="55"/>
        <v>55.877995152500013</v>
      </c>
      <c r="IM9" s="36">
        <f t="shared" si="55"/>
        <v>55.877995152500013</v>
      </c>
      <c r="IN9" s="36">
        <f t="shared" si="55"/>
        <v>55.877995152500013</v>
      </c>
      <c r="IO9" s="36">
        <f t="shared" si="55"/>
        <v>55.877995152500013</v>
      </c>
      <c r="IP9" s="36">
        <f t="shared" si="55"/>
        <v>55.877995152500013</v>
      </c>
      <c r="IQ9" s="36">
        <f t="shared" si="55"/>
        <v>55.877995152500013</v>
      </c>
      <c r="IR9" s="36">
        <f t="shared" si="55"/>
        <v>55.877995152500013</v>
      </c>
      <c r="IS9" s="36">
        <f t="shared" si="55"/>
        <v>55.877995152500013</v>
      </c>
      <c r="IT9" s="36">
        <f t="shared" si="55"/>
        <v>55.877995152500013</v>
      </c>
      <c r="IU9" s="36">
        <f t="shared" si="56"/>
        <v>55.877995152500013</v>
      </c>
      <c r="IV9" s="36">
        <f t="shared" si="56"/>
        <v>55.877995152500013</v>
      </c>
      <c r="IW9" s="36">
        <f t="shared" si="56"/>
        <v>55.877995152500013</v>
      </c>
      <c r="IX9" s="36">
        <f t="shared" si="56"/>
        <v>55.877995152500013</v>
      </c>
      <c r="IY9" s="36">
        <f t="shared" si="56"/>
        <v>55.877995152500013</v>
      </c>
      <c r="IZ9" s="36">
        <f t="shared" si="56"/>
        <v>55.877995152500013</v>
      </c>
      <c r="JA9" s="36">
        <f t="shared" si="56"/>
        <v>55.877995152500013</v>
      </c>
      <c r="JB9" s="36">
        <f t="shared" si="56"/>
        <v>55.877995152500013</v>
      </c>
      <c r="JC9" s="36">
        <f t="shared" si="56"/>
        <v>55.877995152500013</v>
      </c>
      <c r="JD9" s="36">
        <f t="shared" si="56"/>
        <v>55.877995152500013</v>
      </c>
      <c r="JE9" s="36">
        <f t="shared" si="57"/>
        <v>55.877995152500013</v>
      </c>
      <c r="JF9" s="36">
        <f t="shared" si="57"/>
        <v>55.877995152500013</v>
      </c>
      <c r="JG9" s="36">
        <f t="shared" si="57"/>
        <v>55.877995152500013</v>
      </c>
      <c r="JH9" s="36">
        <f t="shared" si="57"/>
        <v>55.877995152500013</v>
      </c>
      <c r="JI9" s="36">
        <f t="shared" si="57"/>
        <v>55.877995152500013</v>
      </c>
      <c r="JJ9" s="36">
        <f t="shared" si="57"/>
        <v>55.877995152500013</v>
      </c>
      <c r="JK9" s="36">
        <f t="shared" si="57"/>
        <v>55.877995152500013</v>
      </c>
      <c r="JL9" s="36">
        <f t="shared" si="57"/>
        <v>55.877995152500013</v>
      </c>
      <c r="JM9" s="36">
        <f t="shared" si="57"/>
        <v>55.877995152500013</v>
      </c>
      <c r="JN9" s="36">
        <f t="shared" si="57"/>
        <v>55.877995152500013</v>
      </c>
      <c r="JO9" s="36">
        <f t="shared" si="58"/>
        <v>55.877995152500013</v>
      </c>
      <c r="JP9" s="36">
        <f t="shared" si="58"/>
        <v>55.877995152500013</v>
      </c>
      <c r="JQ9" s="36">
        <f t="shared" si="58"/>
        <v>55.877995152500013</v>
      </c>
      <c r="JR9" s="36">
        <f t="shared" si="58"/>
        <v>55.877995152500013</v>
      </c>
      <c r="JS9" s="36">
        <f t="shared" si="58"/>
        <v>55.877995152500013</v>
      </c>
      <c r="JT9" s="36">
        <f t="shared" si="58"/>
        <v>55.877995152500013</v>
      </c>
      <c r="JU9" s="36">
        <f t="shared" si="58"/>
        <v>55.877995152500013</v>
      </c>
      <c r="JV9" s="36">
        <f t="shared" si="58"/>
        <v>55.877995152500013</v>
      </c>
      <c r="JW9" s="36">
        <f t="shared" si="58"/>
        <v>55.877995152500013</v>
      </c>
      <c r="JX9" s="36">
        <f t="shared" si="58"/>
        <v>55.877995152500013</v>
      </c>
      <c r="JY9" s="36">
        <f t="shared" si="59"/>
        <v>55.877995152500013</v>
      </c>
      <c r="JZ9" s="36">
        <f t="shared" si="59"/>
        <v>55.877995152500013</v>
      </c>
      <c r="KA9" s="36">
        <f t="shared" si="59"/>
        <v>55.877995152500013</v>
      </c>
      <c r="KB9" s="36">
        <f t="shared" si="59"/>
        <v>55.877995152500013</v>
      </c>
      <c r="KC9" s="36">
        <f t="shared" si="59"/>
        <v>55.877995152500013</v>
      </c>
      <c r="KD9" s="36">
        <f t="shared" si="59"/>
        <v>55.877995152500013</v>
      </c>
      <c r="KE9" s="36">
        <f t="shared" si="59"/>
        <v>55.877995152500013</v>
      </c>
      <c r="KF9" s="36">
        <f t="shared" si="59"/>
        <v>55.877995152500013</v>
      </c>
      <c r="KG9" s="36">
        <f t="shared" si="59"/>
        <v>55.877995152500013</v>
      </c>
      <c r="KH9" s="36">
        <f t="shared" si="59"/>
        <v>55.877995152500013</v>
      </c>
      <c r="KI9" s="36">
        <f t="shared" si="60"/>
        <v>55.877995152500013</v>
      </c>
      <c r="KJ9" s="36">
        <f t="shared" si="60"/>
        <v>55.877995152500013</v>
      </c>
      <c r="KK9" s="36">
        <f t="shared" si="60"/>
        <v>55.877995152500013</v>
      </c>
      <c r="KL9" s="36">
        <f t="shared" si="60"/>
        <v>53.222841659345242</v>
      </c>
      <c r="KM9" s="36">
        <f t="shared" si="60"/>
        <v>48.443565371666672</v>
      </c>
      <c r="KN9" s="36">
        <f t="shared" si="60"/>
        <v>48.443565371666672</v>
      </c>
      <c r="KO9" s="36">
        <f t="shared" si="60"/>
        <v>48.443565371666672</v>
      </c>
      <c r="KP9" s="36">
        <f t="shared" si="60"/>
        <v>48.443565371666672</v>
      </c>
      <c r="KQ9" s="36">
        <f t="shared" si="60"/>
        <v>48.443565371666672</v>
      </c>
      <c r="KR9" s="36">
        <f t="shared" si="60"/>
        <v>48.443565371666672</v>
      </c>
      <c r="KS9" s="36">
        <f t="shared" si="61"/>
        <v>48.443565371666672</v>
      </c>
      <c r="KT9" s="36">
        <f t="shared" si="61"/>
        <v>48.443565371666672</v>
      </c>
      <c r="KU9" s="36">
        <f t="shared" si="61"/>
        <v>48.443565371666672</v>
      </c>
      <c r="KV9" s="36">
        <f t="shared" si="61"/>
        <v>48.443565371666672</v>
      </c>
      <c r="KW9" s="36">
        <f t="shared" si="61"/>
        <v>48.443565371666672</v>
      </c>
      <c r="KX9" s="36">
        <f t="shared" si="61"/>
        <v>48.443565371666672</v>
      </c>
      <c r="KY9" s="36">
        <f t="shared" si="61"/>
        <v>36.513569160295702</v>
      </c>
      <c r="KZ9" s="36">
        <f t="shared" si="61"/>
        <v>34.746162314166668</v>
      </c>
      <c r="LA9" s="36">
        <f t="shared" si="61"/>
        <v>34.746162314166668</v>
      </c>
      <c r="LB9" s="36">
        <f t="shared" si="61"/>
        <v>34.746162314166668</v>
      </c>
      <c r="LC9" s="36">
        <f t="shared" si="62"/>
        <v>34.746162314166668</v>
      </c>
      <c r="LD9" s="36">
        <f t="shared" si="62"/>
        <v>34.746162314166668</v>
      </c>
      <c r="LE9" s="36">
        <f t="shared" si="62"/>
        <v>34.746162314166668</v>
      </c>
      <c r="LF9" s="36">
        <f t="shared" si="62"/>
        <v>34.746162314166668</v>
      </c>
      <c r="LG9" s="36">
        <f t="shared" si="62"/>
        <v>34.746162314166668</v>
      </c>
      <c r="LH9" s="36">
        <f t="shared" si="62"/>
        <v>34.746162314166668</v>
      </c>
      <c r="LI9" s="36">
        <f t="shared" si="62"/>
        <v>34.746162314166668</v>
      </c>
      <c r="LJ9" s="36">
        <f t="shared" si="62"/>
        <v>34.746162314166668</v>
      </c>
      <c r="LK9" s="36">
        <f t="shared" si="62"/>
        <v>34.746162314166668</v>
      </c>
      <c r="LL9" s="36">
        <f t="shared" si="62"/>
        <v>34.482064323833335</v>
      </c>
      <c r="LM9" s="36">
        <f t="shared" si="63"/>
        <v>32.105182410833336</v>
      </c>
      <c r="LN9" s="36">
        <f t="shared" si="63"/>
        <v>32.105182410833336</v>
      </c>
      <c r="LO9" s="36">
        <f t="shared" si="63"/>
        <v>32.105182410833336</v>
      </c>
      <c r="LP9" s="36">
        <f t="shared" si="63"/>
        <v>32.105182410833336</v>
      </c>
      <c r="LQ9" s="36">
        <f t="shared" si="63"/>
        <v>32.105182410833336</v>
      </c>
      <c r="LR9" s="36">
        <f t="shared" si="63"/>
        <v>32.105182410833336</v>
      </c>
      <c r="LS9" s="36">
        <f t="shared" si="63"/>
        <v>32.105182410833336</v>
      </c>
      <c r="LT9" s="36">
        <f t="shared" si="63"/>
        <v>32.105182410833336</v>
      </c>
      <c r="LU9" s="36">
        <f t="shared" si="63"/>
        <v>32.105182410833336</v>
      </c>
      <c r="LV9" s="36">
        <f t="shared" si="63"/>
        <v>32.105182410833336</v>
      </c>
      <c r="LW9" s="36">
        <f t="shared" si="64"/>
        <v>32.105182410833336</v>
      </c>
      <c r="LX9" s="36">
        <f t="shared" si="64"/>
        <v>32.105182410833336</v>
      </c>
      <c r="LY9" s="36">
        <f t="shared" si="64"/>
        <v>32.105182410833336</v>
      </c>
      <c r="LZ9" s="36">
        <f t="shared" si="64"/>
        <v>32.105182410833336</v>
      </c>
      <c r="MA9" s="36">
        <f t="shared" si="64"/>
        <v>32.105182410833336</v>
      </c>
      <c r="MB9" s="36">
        <f t="shared" si="64"/>
        <v>32.105182410833336</v>
      </c>
      <c r="MC9" s="36">
        <f t="shared" si="64"/>
        <v>32.105182410833336</v>
      </c>
      <c r="MD9" s="36">
        <f t="shared" si="64"/>
        <v>32.105182410833336</v>
      </c>
      <c r="ME9" s="36">
        <f t="shared" si="64"/>
        <v>32.105182410833336</v>
      </c>
      <c r="MF9" s="36">
        <f t="shared" si="64"/>
        <v>32.105182410833336</v>
      </c>
      <c r="MG9" s="36">
        <f t="shared" si="65"/>
        <v>32.105182410833336</v>
      </c>
      <c r="MH9" s="36">
        <f t="shared" si="65"/>
        <v>32.105182410833336</v>
      </c>
      <c r="MI9" s="36">
        <f t="shared" si="65"/>
        <v>31.747496060833338</v>
      </c>
      <c r="MJ9" s="36">
        <f t="shared" si="65"/>
        <v>31.31316263583334</v>
      </c>
      <c r="MK9" s="36">
        <f t="shared" si="65"/>
        <v>31.31316263583334</v>
      </c>
      <c r="ML9" s="36">
        <f t="shared" si="65"/>
        <v>31.31316263583334</v>
      </c>
      <c r="MM9" s="36">
        <f t="shared" si="65"/>
        <v>31.31316263583334</v>
      </c>
      <c r="MN9" s="36">
        <f t="shared" si="65"/>
        <v>31.31316263583334</v>
      </c>
      <c r="MO9" s="36">
        <f t="shared" si="65"/>
        <v>31.31316263583334</v>
      </c>
      <c r="MP9" s="36">
        <f t="shared" si="65"/>
        <v>31.31316263583334</v>
      </c>
      <c r="MQ9" s="36">
        <f t="shared" si="66"/>
        <v>31.31316263583334</v>
      </c>
      <c r="MR9" s="36">
        <f t="shared" si="66"/>
        <v>31.31316263583334</v>
      </c>
      <c r="MS9" s="36">
        <f t="shared" si="66"/>
        <v>31.247177593091404</v>
      </c>
      <c r="MT9" s="36">
        <f t="shared" si="66"/>
        <v>30.631317194166673</v>
      </c>
      <c r="MU9" s="36">
        <f t="shared" si="66"/>
        <v>30.631317194166673</v>
      </c>
      <c r="MV9" s="36">
        <f t="shared" si="66"/>
        <v>30.631317194166673</v>
      </c>
      <c r="MW9" s="36">
        <f t="shared" si="66"/>
        <v>30.631317194166673</v>
      </c>
      <c r="MX9" s="36">
        <f t="shared" si="66"/>
        <v>30.631317194166673</v>
      </c>
      <c r="MY9" s="36">
        <f t="shared" si="66"/>
        <v>30.631317194166673</v>
      </c>
      <c r="MZ9" s="36">
        <f t="shared" si="66"/>
        <v>30.631317194166673</v>
      </c>
      <c r="NA9" s="36">
        <f t="shared" si="67"/>
        <v>30.631317194166673</v>
      </c>
      <c r="NB9" s="36">
        <f t="shared" si="67"/>
        <v>30.631317194166673</v>
      </c>
      <c r="NC9" s="36">
        <f t="shared" si="67"/>
        <v>30.631317194166673</v>
      </c>
      <c r="ND9" s="36">
        <f t="shared" si="67"/>
        <v>30.631317194166673</v>
      </c>
      <c r="NE9" s="36">
        <f t="shared" si="67"/>
        <v>30.631317194166673</v>
      </c>
      <c r="NF9" s="36">
        <f t="shared" si="67"/>
        <v>30.631317194166673</v>
      </c>
      <c r="NG9" s="36">
        <f t="shared" si="67"/>
        <v>30.631317194166673</v>
      </c>
      <c r="NH9" s="36">
        <f t="shared" si="67"/>
        <v>30.631317194166673</v>
      </c>
      <c r="NI9" s="36">
        <f t="shared" si="67"/>
        <v>30.631317194166673</v>
      </c>
      <c r="NJ9" s="36">
        <f t="shared" si="67"/>
        <v>30.631317194166673</v>
      </c>
      <c r="NK9" s="36">
        <f t="shared" si="68"/>
        <v>30.631317194166673</v>
      </c>
      <c r="NL9" s="36">
        <f t="shared" si="68"/>
        <v>30.631317194166673</v>
      </c>
      <c r="NM9" s="36">
        <f t="shared" si="68"/>
        <v>30.631317194166673</v>
      </c>
      <c r="NN9" s="36">
        <f t="shared" si="68"/>
        <v>28.103055553709684</v>
      </c>
      <c r="NO9" s="36">
        <f t="shared" si="68"/>
        <v>27.496272760000007</v>
      </c>
      <c r="NP9" s="36">
        <f t="shared" si="68"/>
        <v>27.496272760000007</v>
      </c>
      <c r="NQ9" s="36">
        <f t="shared" si="68"/>
        <v>27.496272760000007</v>
      </c>
      <c r="NR9" s="36">
        <f t="shared" si="68"/>
        <v>27.496272760000007</v>
      </c>
      <c r="NS9" s="36">
        <f t="shared" si="68"/>
        <v>27.496272760000007</v>
      </c>
      <c r="NT9" s="36">
        <f t="shared" si="68"/>
        <v>27.496272760000007</v>
      </c>
      <c r="NU9" s="36">
        <f t="shared" si="69"/>
        <v>27.496272760000007</v>
      </c>
      <c r="NV9" s="36">
        <f t="shared" si="69"/>
        <v>26.902732575388892</v>
      </c>
      <c r="NW9" s="36">
        <f t="shared" si="69"/>
        <v>26.224400935833341</v>
      </c>
      <c r="NX9" s="36">
        <f t="shared" si="69"/>
        <v>26.224400935833341</v>
      </c>
      <c r="NY9" s="36">
        <f t="shared" si="69"/>
        <v>26.224400935833341</v>
      </c>
      <c r="NZ9" s="36">
        <f t="shared" si="69"/>
        <v>26.224400935833341</v>
      </c>
      <c r="OA9" s="36">
        <f t="shared" si="69"/>
        <v>26.224400935833341</v>
      </c>
      <c r="OB9" s="36">
        <f t="shared" si="69"/>
        <v>26.224400935833341</v>
      </c>
      <c r="OC9" s="36">
        <f t="shared" si="69"/>
        <v>26.224400935833341</v>
      </c>
      <c r="OD9" s="36">
        <f t="shared" si="69"/>
        <v>26.224400935833341</v>
      </c>
      <c r="OE9" s="36">
        <f t="shared" si="70"/>
        <v>26.224400935833341</v>
      </c>
      <c r="OF9" s="36">
        <f t="shared" si="70"/>
        <v>26.224400935833341</v>
      </c>
      <c r="OG9" s="36">
        <f t="shared" si="70"/>
        <v>20.419021895510756</v>
      </c>
      <c r="OH9" s="36">
        <f t="shared" si="70"/>
        <v>17.654555685833341</v>
      </c>
      <c r="OI9" s="36">
        <f t="shared" si="70"/>
        <v>17.654555685833341</v>
      </c>
      <c r="OJ9" s="36">
        <f t="shared" si="70"/>
        <v>17.654555685833341</v>
      </c>
      <c r="OK9" s="36">
        <f t="shared" si="70"/>
        <v>17.654555685833341</v>
      </c>
      <c r="OL9" s="36">
        <f t="shared" si="70"/>
        <v>6.8490958419354859</v>
      </c>
      <c r="OM9" s="36">
        <f t="shared" si="70"/>
        <v>3.0906750266666676</v>
      </c>
      <c r="ON9" s="36">
        <f t="shared" si="70"/>
        <v>3.0906750266666676</v>
      </c>
      <c r="OO9" s="36">
        <f t="shared" si="71"/>
        <v>3.0906750266666676</v>
      </c>
      <c r="OP9" s="36">
        <f t="shared" si="71"/>
        <v>3.0906750266666676</v>
      </c>
      <c r="OQ9" s="36">
        <f t="shared" si="71"/>
        <v>3.0906750266666676</v>
      </c>
      <c r="OR9" s="36">
        <f t="shared" si="71"/>
        <v>3.0906750266666676</v>
      </c>
      <c r="OS9" s="36">
        <f t="shared" si="71"/>
        <v>3.0906750266666676</v>
      </c>
      <c r="OT9" s="36">
        <f t="shared" si="71"/>
        <v>3.0906750266666676</v>
      </c>
      <c r="OU9" s="36">
        <f t="shared" si="71"/>
        <v>3.0906750266666676</v>
      </c>
      <c r="OV9" s="36">
        <f t="shared" si="71"/>
        <v>3.0906750266666676</v>
      </c>
      <c r="OW9" s="36">
        <f t="shared" si="71"/>
        <v>3.0906750266666676</v>
      </c>
      <c r="OX9" s="36">
        <f t="shared" si="71"/>
        <v>3.0906750266666676</v>
      </c>
      <c r="OY9" s="36">
        <f t="shared" si="72"/>
        <v>3.0906750266666676</v>
      </c>
      <c r="OZ9" s="36">
        <f t="shared" si="72"/>
        <v>3.0906750266666676</v>
      </c>
      <c r="PA9" s="36">
        <f t="shared" si="72"/>
        <v>2.891276637849463</v>
      </c>
      <c r="PB9" s="36">
        <f t="shared" si="72"/>
        <v>0</v>
      </c>
      <c r="PC9" s="36">
        <f t="shared" si="72"/>
        <v>0</v>
      </c>
      <c r="PD9" s="36">
        <f t="shared" si="72"/>
        <v>0</v>
      </c>
      <c r="PE9" s="36">
        <f t="shared" si="72"/>
        <v>0</v>
      </c>
      <c r="PF9" s="36">
        <f t="shared" si="72"/>
        <v>0</v>
      </c>
      <c r="PG9" s="36">
        <f t="shared" si="72"/>
        <v>0</v>
      </c>
      <c r="PH9" s="36">
        <f t="shared" si="72"/>
        <v>0</v>
      </c>
      <c r="PI9" s="36">
        <f t="shared" si="73"/>
        <v>0</v>
      </c>
      <c r="PJ9" s="36">
        <f t="shared" si="73"/>
        <v>0</v>
      </c>
      <c r="PK9" s="36">
        <f t="shared" si="73"/>
        <v>0</v>
      </c>
      <c r="PL9" s="36">
        <f t="shared" si="73"/>
        <v>0</v>
      </c>
      <c r="PM9" s="36">
        <f t="shared" si="73"/>
        <v>0</v>
      </c>
      <c r="PN9" s="36">
        <f t="shared" si="73"/>
        <v>0</v>
      </c>
      <c r="PO9" s="36">
        <f t="shared" si="73"/>
        <v>0</v>
      </c>
      <c r="PP9" s="36">
        <f t="shared" si="73"/>
        <v>0</v>
      </c>
      <c r="PQ9" s="36">
        <f t="shared" si="73"/>
        <v>0</v>
      </c>
      <c r="PR9" s="36">
        <f t="shared" si="73"/>
        <v>0</v>
      </c>
      <c r="PS9" s="36">
        <f t="shared" si="74"/>
        <v>0</v>
      </c>
      <c r="PT9" s="36">
        <f t="shared" si="74"/>
        <v>0</v>
      </c>
      <c r="PU9" s="36">
        <f t="shared" si="74"/>
        <v>0</v>
      </c>
      <c r="PV9" s="36">
        <f t="shared" si="74"/>
        <v>0</v>
      </c>
      <c r="PW9" s="36">
        <f t="shared" si="74"/>
        <v>0</v>
      </c>
      <c r="PX9" s="36">
        <f t="shared" si="74"/>
        <v>0</v>
      </c>
      <c r="PY9" s="36">
        <f t="shared" si="74"/>
        <v>0</v>
      </c>
      <c r="PZ9" s="36">
        <f t="shared" si="74"/>
        <v>0</v>
      </c>
      <c r="QA9" s="36">
        <f t="shared" si="74"/>
        <v>0</v>
      </c>
      <c r="QB9" s="36">
        <f t="shared" si="74"/>
        <v>0</v>
      </c>
      <c r="QC9" s="36">
        <f t="shared" si="75"/>
        <v>0</v>
      </c>
      <c r="QD9" s="36">
        <f t="shared" si="75"/>
        <v>0</v>
      </c>
      <c r="QE9" s="36">
        <f t="shared" si="75"/>
        <v>0</v>
      </c>
      <c r="QF9" s="36">
        <f t="shared" si="75"/>
        <v>0</v>
      </c>
      <c r="QG9" s="36">
        <f t="shared" si="75"/>
        <v>0</v>
      </c>
      <c r="QH9" s="36">
        <f t="shared" si="75"/>
        <v>0</v>
      </c>
      <c r="QI9" s="36">
        <f t="shared" si="75"/>
        <v>0</v>
      </c>
      <c r="QJ9" s="36">
        <f t="shared" si="75"/>
        <v>0</v>
      </c>
      <c r="QK9" s="36">
        <f t="shared" si="75"/>
        <v>0</v>
      </c>
      <c r="QL9" s="36">
        <f t="shared" si="75"/>
        <v>0</v>
      </c>
      <c r="QM9" s="36">
        <f t="shared" si="76"/>
        <v>0</v>
      </c>
      <c r="QN9" s="36">
        <f t="shared" si="76"/>
        <v>0</v>
      </c>
      <c r="QO9" s="36">
        <f t="shared" si="76"/>
        <v>0</v>
      </c>
      <c r="QP9" s="36">
        <f t="shared" si="76"/>
        <v>0</v>
      </c>
      <c r="QQ9" s="36">
        <f t="shared" si="76"/>
        <v>0</v>
      </c>
      <c r="QR9" s="36">
        <f t="shared" si="76"/>
        <v>0</v>
      </c>
      <c r="QS9" s="36">
        <f t="shared" si="76"/>
        <v>0</v>
      </c>
      <c r="QT9" s="36">
        <f t="shared" si="76"/>
        <v>0</v>
      </c>
      <c r="QU9" s="36">
        <f t="shared" si="76"/>
        <v>0</v>
      </c>
      <c r="QV9" s="36">
        <f t="shared" si="76"/>
        <v>0</v>
      </c>
      <c r="QW9" s="36">
        <f t="shared" si="77"/>
        <v>0</v>
      </c>
      <c r="QX9" s="36">
        <f t="shared" si="77"/>
        <v>0</v>
      </c>
      <c r="QY9" s="36">
        <f t="shared" si="77"/>
        <v>0</v>
      </c>
      <c r="QZ9" s="36">
        <f t="shared" si="77"/>
        <v>0</v>
      </c>
      <c r="RA9" s="36">
        <f t="shared" si="77"/>
        <v>0</v>
      </c>
      <c r="RB9" s="36">
        <f t="shared" si="77"/>
        <v>0</v>
      </c>
      <c r="RC9" s="36">
        <f t="shared" si="77"/>
        <v>0</v>
      </c>
      <c r="RD9" s="36">
        <f t="shared" si="77"/>
        <v>0</v>
      </c>
      <c r="RE9" s="36">
        <f t="shared" si="77"/>
        <v>0</v>
      </c>
      <c r="RF9" s="36">
        <f t="shared" si="77"/>
        <v>0</v>
      </c>
      <c r="RG9" s="36">
        <f t="shared" si="78"/>
        <v>0</v>
      </c>
      <c r="RH9" s="36">
        <f t="shared" si="78"/>
        <v>0</v>
      </c>
      <c r="RI9" s="36">
        <f t="shared" si="78"/>
        <v>0</v>
      </c>
      <c r="RJ9" s="36">
        <f t="shared" si="78"/>
        <v>0</v>
      </c>
      <c r="RK9" s="36">
        <f t="shared" si="78"/>
        <v>0</v>
      </c>
      <c r="RL9" s="36">
        <f t="shared" si="78"/>
        <v>0</v>
      </c>
      <c r="RM9" s="36">
        <f t="shared" si="78"/>
        <v>0</v>
      </c>
      <c r="RN9" s="36">
        <f t="shared" si="78"/>
        <v>0</v>
      </c>
      <c r="RO9" s="36">
        <f t="shared" si="78"/>
        <v>0</v>
      </c>
      <c r="RP9" s="36">
        <f t="shared" si="78"/>
        <v>0</v>
      </c>
      <c r="RQ9" s="36">
        <f t="shared" si="79"/>
        <v>0</v>
      </c>
      <c r="RR9" s="36">
        <f t="shared" si="79"/>
        <v>0</v>
      </c>
      <c r="RS9" s="36">
        <f t="shared" si="79"/>
        <v>0</v>
      </c>
      <c r="RT9" s="36">
        <f t="shared" si="79"/>
        <v>0</v>
      </c>
      <c r="RU9" s="36">
        <f t="shared" si="79"/>
        <v>0</v>
      </c>
      <c r="RV9" s="36">
        <f t="shared" si="79"/>
        <v>0</v>
      </c>
      <c r="RW9" s="36">
        <f t="shared" si="79"/>
        <v>0</v>
      </c>
      <c r="RX9" s="36">
        <f t="shared" si="79"/>
        <v>0</v>
      </c>
      <c r="RY9" s="36">
        <f t="shared" si="79"/>
        <v>0</v>
      </c>
      <c r="RZ9" s="36">
        <f t="shared" si="79"/>
        <v>0</v>
      </c>
      <c r="SA9" s="36">
        <f t="shared" si="80"/>
        <v>0</v>
      </c>
      <c r="SB9" s="36">
        <f t="shared" si="80"/>
        <v>0</v>
      </c>
      <c r="SC9" s="36">
        <f t="shared" si="80"/>
        <v>0</v>
      </c>
      <c r="SD9" s="36">
        <f t="shared" si="80"/>
        <v>0</v>
      </c>
      <c r="SE9" s="36">
        <f t="shared" si="80"/>
        <v>0</v>
      </c>
      <c r="SF9" s="36">
        <f t="shared" si="80"/>
        <v>0</v>
      </c>
      <c r="SG9" s="36">
        <f t="shared" si="80"/>
        <v>0</v>
      </c>
      <c r="SH9" s="36">
        <f t="shared" si="80"/>
        <v>0</v>
      </c>
      <c r="SI9" s="36">
        <f t="shared" si="80"/>
        <v>0</v>
      </c>
      <c r="SJ9" s="36">
        <f t="shared" si="80"/>
        <v>0</v>
      </c>
      <c r="SK9" s="36">
        <f t="shared" si="81"/>
        <v>0</v>
      </c>
      <c r="SL9" s="36">
        <f t="shared" si="81"/>
        <v>0</v>
      </c>
      <c r="SM9" s="36">
        <f t="shared" si="81"/>
        <v>0</v>
      </c>
      <c r="SN9" s="36">
        <f t="shared" si="81"/>
        <v>0</v>
      </c>
      <c r="SO9" s="36">
        <f t="shared" si="81"/>
        <v>0</v>
      </c>
      <c r="SP9" s="36">
        <f t="shared" si="81"/>
        <v>0</v>
      </c>
      <c r="SQ9" s="36">
        <f t="shared" si="81"/>
        <v>0</v>
      </c>
      <c r="SR9" s="36">
        <f t="shared" si="81"/>
        <v>0</v>
      </c>
      <c r="SS9" s="36">
        <f t="shared" si="81"/>
        <v>0</v>
      </c>
      <c r="ST9" s="36">
        <f t="shared" si="81"/>
        <v>0</v>
      </c>
      <c r="SU9" s="36">
        <f t="shared" si="82"/>
        <v>0</v>
      </c>
      <c r="SV9" s="36">
        <f t="shared" si="82"/>
        <v>0</v>
      </c>
      <c r="SW9" s="36">
        <f t="shared" si="82"/>
        <v>0</v>
      </c>
      <c r="SX9" s="36">
        <f t="shared" si="82"/>
        <v>0</v>
      </c>
      <c r="SY9" s="36">
        <f t="shared" si="82"/>
        <v>0</v>
      </c>
      <c r="SZ9" s="36">
        <f t="shared" si="82"/>
        <v>0</v>
      </c>
      <c r="TA9" s="36">
        <f t="shared" si="82"/>
        <v>0</v>
      </c>
      <c r="TB9" s="36">
        <f t="shared" si="82"/>
        <v>0</v>
      </c>
      <c r="TC9" s="36">
        <f t="shared" si="82"/>
        <v>0</v>
      </c>
      <c r="TD9" s="36">
        <f t="shared" si="82"/>
        <v>0</v>
      </c>
      <c r="TE9" s="36">
        <f t="shared" si="83"/>
        <v>0</v>
      </c>
      <c r="TF9" s="36">
        <f t="shared" si="83"/>
        <v>0</v>
      </c>
      <c r="TG9" s="36">
        <f t="shared" si="83"/>
        <v>0</v>
      </c>
      <c r="TH9" s="36">
        <f t="shared" si="83"/>
        <v>0</v>
      </c>
      <c r="TI9" s="36">
        <f t="shared" si="83"/>
        <v>0</v>
      </c>
      <c r="TJ9" s="36">
        <f t="shared" si="83"/>
        <v>0</v>
      </c>
      <c r="TK9" s="36">
        <f t="shared" si="83"/>
        <v>0</v>
      </c>
      <c r="TL9" s="36">
        <f t="shared" si="83"/>
        <v>0</v>
      </c>
      <c r="TM9" s="36">
        <f t="shared" si="83"/>
        <v>0</v>
      </c>
      <c r="TN9" s="36">
        <f t="shared" si="83"/>
        <v>0</v>
      </c>
      <c r="TO9" s="36">
        <f t="shared" si="84"/>
        <v>0</v>
      </c>
      <c r="TP9" s="36">
        <f t="shared" si="84"/>
        <v>0</v>
      </c>
      <c r="TQ9" s="36">
        <f t="shared" si="84"/>
        <v>0</v>
      </c>
      <c r="TR9" s="36">
        <f t="shared" si="84"/>
        <v>0</v>
      </c>
      <c r="TS9" s="36">
        <f t="shared" si="84"/>
        <v>0</v>
      </c>
      <c r="TT9" s="36">
        <f t="shared" si="84"/>
        <v>0</v>
      </c>
      <c r="TU9" s="36">
        <f t="shared" si="84"/>
        <v>0</v>
      </c>
      <c r="TV9" s="36">
        <f t="shared" si="84"/>
        <v>0</v>
      </c>
      <c r="TW9" s="36">
        <f t="shared" si="84"/>
        <v>0</v>
      </c>
      <c r="TX9" s="36">
        <f t="shared" si="84"/>
        <v>0</v>
      </c>
      <c r="TY9" s="36">
        <f t="shared" si="85"/>
        <v>0</v>
      </c>
      <c r="TZ9" s="36">
        <f t="shared" si="85"/>
        <v>0</v>
      </c>
      <c r="UA9" s="36">
        <f t="shared" si="85"/>
        <v>0</v>
      </c>
      <c r="UB9" s="36">
        <f t="shared" si="85"/>
        <v>0</v>
      </c>
      <c r="UC9" s="36">
        <f t="shared" si="85"/>
        <v>0</v>
      </c>
      <c r="UD9" s="36">
        <f t="shared" si="85"/>
        <v>0</v>
      </c>
      <c r="UE9" s="36">
        <f t="shared" si="85"/>
        <v>0</v>
      </c>
      <c r="UF9" s="36">
        <f t="shared" si="85"/>
        <v>0</v>
      </c>
      <c r="UG9" s="36">
        <f t="shared" si="85"/>
        <v>0</v>
      </c>
      <c r="UH9" s="36">
        <f t="shared" si="85"/>
        <v>0</v>
      </c>
      <c r="UI9" s="36">
        <f t="shared" si="86"/>
        <v>0</v>
      </c>
      <c r="UJ9" s="36">
        <f t="shared" si="86"/>
        <v>0</v>
      </c>
      <c r="UK9" s="36">
        <f t="shared" si="86"/>
        <v>0</v>
      </c>
      <c r="UL9" s="36">
        <f t="shared" si="86"/>
        <v>0</v>
      </c>
      <c r="UM9" s="36">
        <f t="shared" si="86"/>
        <v>0</v>
      </c>
      <c r="UN9" s="36">
        <f t="shared" si="86"/>
        <v>0</v>
      </c>
      <c r="UO9" s="36">
        <f t="shared" si="86"/>
        <v>0</v>
      </c>
      <c r="UP9" s="36">
        <f t="shared" si="86"/>
        <v>0</v>
      </c>
      <c r="UQ9" s="36">
        <f t="shared" si="86"/>
        <v>0</v>
      </c>
      <c r="UR9" s="36">
        <f t="shared" si="86"/>
        <v>0</v>
      </c>
      <c r="US9" s="36">
        <f t="shared" si="87"/>
        <v>0</v>
      </c>
      <c r="UT9" s="36">
        <f t="shared" si="87"/>
        <v>0</v>
      </c>
      <c r="UU9" s="36">
        <f t="shared" si="87"/>
        <v>0</v>
      </c>
      <c r="UV9" s="36">
        <f t="shared" si="87"/>
        <v>0</v>
      </c>
      <c r="UW9" s="36">
        <f t="shared" si="87"/>
        <v>0</v>
      </c>
      <c r="UX9" s="36">
        <f t="shared" si="87"/>
        <v>0</v>
      </c>
      <c r="UY9" s="36">
        <f t="shared" si="87"/>
        <v>0</v>
      </c>
      <c r="UZ9" s="36">
        <f t="shared" si="87"/>
        <v>0</v>
      </c>
      <c r="VA9" s="36">
        <f t="shared" si="87"/>
        <v>0</v>
      </c>
      <c r="VB9" s="36">
        <f t="shared" si="87"/>
        <v>0</v>
      </c>
      <c r="VC9" s="36">
        <f t="shared" si="88"/>
        <v>0</v>
      </c>
      <c r="VD9" s="36">
        <f t="shared" si="88"/>
        <v>0</v>
      </c>
      <c r="VE9" s="36">
        <f t="shared" si="88"/>
        <v>0</v>
      </c>
      <c r="VF9" s="36">
        <f t="shared" si="88"/>
        <v>0</v>
      </c>
      <c r="VG9" s="36">
        <f t="shared" si="88"/>
        <v>0</v>
      </c>
      <c r="VH9" s="36">
        <f t="shared" si="88"/>
        <v>0</v>
      </c>
      <c r="VI9" s="36">
        <f t="shared" si="88"/>
        <v>0</v>
      </c>
      <c r="VJ9" s="36">
        <f t="shared" si="88"/>
        <v>0</v>
      </c>
      <c r="VK9" s="36">
        <f t="shared" si="88"/>
        <v>0</v>
      </c>
      <c r="VL9" s="36">
        <f t="shared" si="88"/>
        <v>0</v>
      </c>
      <c r="VM9" s="36">
        <f t="shared" si="89"/>
        <v>0</v>
      </c>
      <c r="VN9" s="36">
        <f t="shared" si="89"/>
        <v>0</v>
      </c>
      <c r="VO9" s="36">
        <f t="shared" si="89"/>
        <v>0</v>
      </c>
      <c r="VP9" s="36">
        <f t="shared" si="89"/>
        <v>0</v>
      </c>
      <c r="VQ9" s="36">
        <f t="shared" si="89"/>
        <v>0</v>
      </c>
      <c r="VR9" s="36">
        <f t="shared" si="89"/>
        <v>0</v>
      </c>
      <c r="VS9" s="36">
        <f t="shared" si="89"/>
        <v>0</v>
      </c>
      <c r="VT9" s="36">
        <f t="shared" si="89"/>
        <v>0</v>
      </c>
      <c r="VU9" s="36">
        <f t="shared" si="89"/>
        <v>0</v>
      </c>
      <c r="VV9" s="36">
        <f t="shared" si="89"/>
        <v>0</v>
      </c>
      <c r="VW9" s="36">
        <f t="shared" si="90"/>
        <v>0</v>
      </c>
      <c r="VX9" s="36">
        <f t="shared" si="90"/>
        <v>0</v>
      </c>
      <c r="VY9" s="36">
        <f t="shared" si="90"/>
        <v>0</v>
      </c>
      <c r="VZ9" s="36">
        <f t="shared" si="90"/>
        <v>0</v>
      </c>
      <c r="WA9" s="36">
        <f t="shared" si="90"/>
        <v>0</v>
      </c>
      <c r="WB9" s="36">
        <f t="shared" si="90"/>
        <v>0</v>
      </c>
      <c r="WC9" s="36">
        <f t="shared" si="90"/>
        <v>0</v>
      </c>
      <c r="WD9" s="36">
        <f t="shared" si="90"/>
        <v>0</v>
      </c>
    </row>
    <row r="10" spans="19:604" x14ac:dyDescent="0.35">
      <c r="T10" s="27" t="s">
        <v>3</v>
      </c>
      <c r="U10" s="36">
        <f t="shared" si="33"/>
        <v>733.84056658999998</v>
      </c>
      <c r="V10" s="36">
        <f t="shared" si="33"/>
        <v>733.84056658999998</v>
      </c>
      <c r="W10" s="36">
        <f t="shared" si="33"/>
        <v>733.84056658999998</v>
      </c>
      <c r="X10" s="36">
        <f t="shared" si="33"/>
        <v>733.84056658999998</v>
      </c>
      <c r="Y10" s="36">
        <f t="shared" si="33"/>
        <v>733.84056658999998</v>
      </c>
      <c r="Z10" s="36">
        <f t="shared" si="33"/>
        <v>733.84056658999998</v>
      </c>
      <c r="AA10" s="36">
        <f t="shared" si="33"/>
        <v>733.84056658999998</v>
      </c>
      <c r="AB10" s="36">
        <f t="shared" si="33"/>
        <v>733.84056658999998</v>
      </c>
      <c r="AC10" s="36">
        <f t="shared" si="33"/>
        <v>733.84056658999998</v>
      </c>
      <c r="AD10" s="36">
        <f t="shared" si="33"/>
        <v>733.84056658999998</v>
      </c>
      <c r="AE10" s="36">
        <f t="shared" si="34"/>
        <v>733.84056658999998</v>
      </c>
      <c r="AF10" s="36">
        <f t="shared" si="34"/>
        <v>733.84056658999998</v>
      </c>
      <c r="AG10" s="36">
        <f t="shared" si="34"/>
        <v>733.84056658999998</v>
      </c>
      <c r="AH10" s="36">
        <f t="shared" si="34"/>
        <v>729.31726990370964</v>
      </c>
      <c r="AI10" s="36">
        <f t="shared" si="34"/>
        <v>540.77543870058355</v>
      </c>
      <c r="AJ10" s="36">
        <f t="shared" si="34"/>
        <v>109.53399268088887</v>
      </c>
      <c r="AK10" s="36">
        <f t="shared" si="34"/>
        <v>38.272910365430114</v>
      </c>
      <c r="AL10" s="36">
        <f t="shared" si="34"/>
        <v>18.70257670448925</v>
      </c>
      <c r="AM10" s="36">
        <f t="shared" si="34"/>
        <v>0</v>
      </c>
      <c r="AN10" s="36">
        <f t="shared" si="34"/>
        <v>0</v>
      </c>
      <c r="AO10" s="36">
        <f t="shared" si="35"/>
        <v>0</v>
      </c>
      <c r="AP10" s="36">
        <f t="shared" si="35"/>
        <v>0</v>
      </c>
      <c r="AQ10" s="36">
        <f t="shared" si="35"/>
        <v>0</v>
      </c>
      <c r="AR10" s="36">
        <f t="shared" si="35"/>
        <v>0</v>
      </c>
      <c r="AS10" s="36">
        <f t="shared" si="35"/>
        <v>0</v>
      </c>
      <c r="AT10" s="36">
        <f t="shared" si="35"/>
        <v>0</v>
      </c>
      <c r="AU10" s="36">
        <f t="shared" si="35"/>
        <v>0</v>
      </c>
      <c r="AV10" s="36">
        <f t="shared" si="35"/>
        <v>0</v>
      </c>
      <c r="AW10" s="36">
        <f t="shared" si="35"/>
        <v>0</v>
      </c>
      <c r="AX10" s="36">
        <f t="shared" si="35"/>
        <v>0</v>
      </c>
      <c r="AY10" s="36">
        <f t="shared" si="35"/>
        <v>0</v>
      </c>
      <c r="AZ10" s="36">
        <f t="shared" si="35"/>
        <v>0</v>
      </c>
      <c r="BA10" s="36">
        <f t="shared" si="35"/>
        <v>0</v>
      </c>
      <c r="BB10" s="36">
        <f t="shared" si="35"/>
        <v>0</v>
      </c>
      <c r="BD10" s="27" t="s">
        <v>3</v>
      </c>
      <c r="BE10" s="36">
        <f t="shared" si="36"/>
        <v>0</v>
      </c>
      <c r="BF10" s="36">
        <f t="shared" si="36"/>
        <v>0</v>
      </c>
      <c r="BG10" s="36">
        <f t="shared" si="36"/>
        <v>0</v>
      </c>
      <c r="BH10" s="36">
        <f t="shared" si="36"/>
        <v>0</v>
      </c>
      <c r="BI10" s="36">
        <f t="shared" si="36"/>
        <v>183.4601416475</v>
      </c>
      <c r="BJ10" s="36">
        <f t="shared" si="36"/>
        <v>183.4601416475</v>
      </c>
      <c r="BK10" s="36">
        <f t="shared" si="36"/>
        <v>183.4601416475</v>
      </c>
      <c r="BL10" s="36">
        <f t="shared" si="36"/>
        <v>183.4601416475</v>
      </c>
      <c r="BM10" s="36">
        <f t="shared" si="36"/>
        <v>183.4601416475</v>
      </c>
      <c r="BN10" s="36">
        <f t="shared" si="36"/>
        <v>183.4601416475</v>
      </c>
      <c r="BO10" s="36">
        <f t="shared" si="37"/>
        <v>183.4601416475</v>
      </c>
      <c r="BP10" s="36">
        <f t="shared" si="37"/>
        <v>183.4601416475</v>
      </c>
      <c r="BQ10" s="36">
        <f t="shared" si="37"/>
        <v>183.4601416475</v>
      </c>
      <c r="BR10" s="36">
        <f t="shared" si="37"/>
        <v>183.4601416475</v>
      </c>
      <c r="BS10" s="36">
        <f t="shared" si="37"/>
        <v>183.4601416475</v>
      </c>
      <c r="BT10" s="36">
        <f t="shared" si="37"/>
        <v>183.4601416475</v>
      </c>
      <c r="BU10" s="36">
        <f t="shared" si="37"/>
        <v>183.4601416475</v>
      </c>
      <c r="BV10" s="36">
        <f t="shared" si="37"/>
        <v>183.4601416475</v>
      </c>
      <c r="BW10" s="36">
        <f t="shared" si="37"/>
        <v>183.4601416475</v>
      </c>
      <c r="BX10" s="36">
        <f t="shared" si="37"/>
        <v>183.4601416475</v>
      </c>
      <c r="BY10" s="36">
        <f t="shared" si="38"/>
        <v>183.4601416475</v>
      </c>
      <c r="BZ10" s="36">
        <f t="shared" si="38"/>
        <v>183.4601416475</v>
      </c>
      <c r="CA10" s="36">
        <f t="shared" si="38"/>
        <v>183.4601416475</v>
      </c>
      <c r="CB10" s="36">
        <f t="shared" si="38"/>
        <v>183.4601416475</v>
      </c>
      <c r="CC10" s="36">
        <f t="shared" si="38"/>
        <v>183.4601416475</v>
      </c>
      <c r="CD10" s="36">
        <f t="shared" si="38"/>
        <v>183.4601416475</v>
      </c>
      <c r="CE10" s="36">
        <f t="shared" si="38"/>
        <v>183.4601416475</v>
      </c>
      <c r="CF10" s="36">
        <f t="shared" si="38"/>
        <v>183.4601416475</v>
      </c>
      <c r="CG10" s="36">
        <f t="shared" si="38"/>
        <v>183.4601416475</v>
      </c>
      <c r="CH10" s="36">
        <f t="shared" si="38"/>
        <v>183.4601416475</v>
      </c>
      <c r="CI10" s="36">
        <f t="shared" si="39"/>
        <v>183.4601416475</v>
      </c>
      <c r="CJ10" s="36">
        <f t="shared" si="39"/>
        <v>183.4601416475</v>
      </c>
      <c r="CK10" s="36">
        <f t="shared" si="39"/>
        <v>183.4601416475</v>
      </c>
      <c r="CL10" s="36">
        <f t="shared" si="39"/>
        <v>183.4601416475</v>
      </c>
      <c r="CM10" s="36">
        <f t="shared" si="39"/>
        <v>183.4601416475</v>
      </c>
      <c r="CN10" s="36">
        <f t="shared" si="39"/>
        <v>183.4601416475</v>
      </c>
      <c r="CO10" s="36">
        <f t="shared" si="39"/>
        <v>183.4601416475</v>
      </c>
      <c r="CP10" s="36">
        <f t="shared" si="39"/>
        <v>183.4601416475</v>
      </c>
      <c r="CQ10" s="36">
        <f t="shared" si="39"/>
        <v>183.4601416475</v>
      </c>
      <c r="CR10" s="36">
        <f t="shared" si="39"/>
        <v>183.4601416475</v>
      </c>
      <c r="CS10" s="36">
        <f t="shared" si="40"/>
        <v>183.4601416475</v>
      </c>
      <c r="CT10" s="36">
        <f t="shared" si="40"/>
        <v>183.4601416475</v>
      </c>
      <c r="CU10" s="36">
        <f t="shared" si="40"/>
        <v>183.4601416475</v>
      </c>
      <c r="CV10" s="36">
        <f t="shared" si="40"/>
        <v>183.4601416475</v>
      </c>
      <c r="CW10" s="36">
        <f t="shared" si="40"/>
        <v>183.4601416475</v>
      </c>
      <c r="CX10" s="36">
        <f t="shared" si="40"/>
        <v>183.4601416475</v>
      </c>
      <c r="CY10" s="36">
        <f t="shared" si="40"/>
        <v>183.4601416475</v>
      </c>
      <c r="CZ10" s="36">
        <f t="shared" si="40"/>
        <v>183.4601416475</v>
      </c>
      <c r="DA10" s="36">
        <f t="shared" si="40"/>
        <v>183.4601416475</v>
      </c>
      <c r="DB10" s="36">
        <f t="shared" si="40"/>
        <v>183.4601416475</v>
      </c>
      <c r="DC10" s="36">
        <f t="shared" si="41"/>
        <v>183.4601416475</v>
      </c>
      <c r="DD10" s="36">
        <f t="shared" si="41"/>
        <v>183.4601416475</v>
      </c>
      <c r="DE10" s="36">
        <f t="shared" si="41"/>
        <v>183.4601416475</v>
      </c>
      <c r="DF10" s="36">
        <f t="shared" si="41"/>
        <v>183.4601416475</v>
      </c>
      <c r="DG10" s="36">
        <f t="shared" si="41"/>
        <v>182.86830843620967</v>
      </c>
      <c r="DH10" s="36">
        <f t="shared" si="41"/>
        <v>179.52867817249998</v>
      </c>
      <c r="DI10" s="36">
        <f t="shared" si="41"/>
        <v>179.52867817249998</v>
      </c>
      <c r="DJ10" s="36">
        <f t="shared" si="41"/>
        <v>179.52867817249998</v>
      </c>
      <c r="DK10" s="36">
        <f t="shared" si="41"/>
        <v>129.2581163930837</v>
      </c>
      <c r="DL10" s="36">
        <f t="shared" si="41"/>
        <v>52.459965962499993</v>
      </c>
      <c r="DM10" s="36">
        <f t="shared" si="42"/>
        <v>52.459965962499993</v>
      </c>
      <c r="DN10" s="36">
        <f t="shared" si="42"/>
        <v>33.85118443338888</v>
      </c>
      <c r="DO10" s="36">
        <f t="shared" si="42"/>
        <v>11.611421142499999</v>
      </c>
      <c r="DP10" s="36">
        <f t="shared" si="42"/>
        <v>11.611421142499999</v>
      </c>
      <c r="DQ10" s="36">
        <f t="shared" si="42"/>
        <v>9.785036334596775</v>
      </c>
      <c r="DR10" s="36">
        <f t="shared" si="42"/>
        <v>9.5144608075000008</v>
      </c>
      <c r="DS10" s="36">
        <f t="shared" si="42"/>
        <v>9.5144608075000008</v>
      </c>
      <c r="DT10" s="36">
        <f t="shared" si="42"/>
        <v>9.458952415833334</v>
      </c>
      <c r="DU10" s="36">
        <f t="shared" si="42"/>
        <v>7.0165831824999998</v>
      </c>
      <c r="DV10" s="36">
        <f t="shared" si="42"/>
        <v>6.2668341363709681</v>
      </c>
      <c r="DW10" s="36">
        <f t="shared" si="43"/>
        <v>3.8471894875000001</v>
      </c>
      <c r="DX10" s="36">
        <f t="shared" si="43"/>
        <v>1.5719698981182795</v>
      </c>
      <c r="DY10" s="36">
        <f t="shared" si="43"/>
        <v>0</v>
      </c>
      <c r="DZ10" s="36">
        <f t="shared" si="43"/>
        <v>0</v>
      </c>
      <c r="EA10" s="36">
        <f t="shared" si="43"/>
        <v>0</v>
      </c>
      <c r="EB10" s="36">
        <f t="shared" si="43"/>
        <v>0</v>
      </c>
      <c r="EC10" s="36">
        <f t="shared" si="43"/>
        <v>0</v>
      </c>
      <c r="ED10" s="36">
        <f t="shared" si="43"/>
        <v>0</v>
      </c>
      <c r="EE10" s="36">
        <f t="shared" si="43"/>
        <v>0</v>
      </c>
      <c r="EF10" s="36">
        <f t="shared" si="43"/>
        <v>0</v>
      </c>
      <c r="EG10" s="36">
        <f t="shared" si="44"/>
        <v>0</v>
      </c>
      <c r="EH10" s="36">
        <f t="shared" si="44"/>
        <v>0</v>
      </c>
      <c r="EI10" s="36">
        <f t="shared" si="44"/>
        <v>0</v>
      </c>
      <c r="EJ10" s="36">
        <f t="shared" si="44"/>
        <v>0</v>
      </c>
      <c r="EK10" s="36">
        <f t="shared" si="44"/>
        <v>0</v>
      </c>
      <c r="EL10" s="36">
        <f t="shared" si="44"/>
        <v>0</v>
      </c>
      <c r="EM10" s="36">
        <f t="shared" si="44"/>
        <v>0</v>
      </c>
      <c r="EN10" s="36">
        <f t="shared" si="44"/>
        <v>0</v>
      </c>
      <c r="EO10" s="36">
        <f t="shared" si="44"/>
        <v>0</v>
      </c>
      <c r="EP10" s="36">
        <f t="shared" si="44"/>
        <v>0</v>
      </c>
      <c r="EQ10" s="36">
        <f t="shared" si="45"/>
        <v>0</v>
      </c>
      <c r="ER10" s="36">
        <f t="shared" si="45"/>
        <v>0</v>
      </c>
      <c r="ES10" s="36">
        <f t="shared" si="45"/>
        <v>0</v>
      </c>
      <c r="ET10" s="36">
        <f t="shared" si="45"/>
        <v>0</v>
      </c>
      <c r="EU10" s="36">
        <f t="shared" si="45"/>
        <v>0</v>
      </c>
      <c r="EV10" s="36">
        <f t="shared" si="45"/>
        <v>0</v>
      </c>
      <c r="EW10" s="36">
        <f t="shared" si="45"/>
        <v>0</v>
      </c>
      <c r="EX10" s="36">
        <f t="shared" si="45"/>
        <v>0</v>
      </c>
      <c r="EY10" s="36">
        <f t="shared" si="45"/>
        <v>0</v>
      </c>
      <c r="EZ10" s="36">
        <f t="shared" si="45"/>
        <v>0</v>
      </c>
      <c r="FA10" s="36">
        <f t="shared" si="46"/>
        <v>0</v>
      </c>
      <c r="FB10" s="36">
        <f t="shared" si="46"/>
        <v>0</v>
      </c>
      <c r="FC10" s="36">
        <f t="shared" si="46"/>
        <v>0</v>
      </c>
      <c r="FD10" s="36">
        <f t="shared" si="46"/>
        <v>0</v>
      </c>
      <c r="FE10" s="36">
        <f t="shared" si="46"/>
        <v>0</v>
      </c>
      <c r="FF10" s="36">
        <f t="shared" si="46"/>
        <v>0</v>
      </c>
      <c r="FG10" s="36">
        <f t="shared" si="46"/>
        <v>0</v>
      </c>
      <c r="FH10" s="36">
        <f t="shared" si="46"/>
        <v>0</v>
      </c>
      <c r="FI10" s="36">
        <f t="shared" si="46"/>
        <v>0</v>
      </c>
      <c r="FJ10" s="36">
        <f t="shared" si="46"/>
        <v>0</v>
      </c>
      <c r="FK10" s="36">
        <f t="shared" si="47"/>
        <v>0</v>
      </c>
      <c r="FL10" s="36">
        <f t="shared" si="47"/>
        <v>0</v>
      </c>
      <c r="FM10" s="36">
        <f t="shared" si="47"/>
        <v>0</v>
      </c>
      <c r="FN10" s="36">
        <f t="shared" si="47"/>
        <v>0</v>
      </c>
      <c r="FO10" s="36">
        <f t="shared" si="47"/>
        <v>0</v>
      </c>
      <c r="FP10" s="36">
        <f t="shared" si="47"/>
        <v>0</v>
      </c>
      <c r="FQ10" s="36">
        <f t="shared" si="47"/>
        <v>0</v>
      </c>
      <c r="FR10" s="36">
        <f t="shared" si="47"/>
        <v>0</v>
      </c>
      <c r="FS10" s="36">
        <f t="shared" si="47"/>
        <v>0</v>
      </c>
      <c r="FT10" s="36">
        <f t="shared" si="47"/>
        <v>0</v>
      </c>
      <c r="FU10" s="36">
        <f t="shared" si="48"/>
        <v>0</v>
      </c>
      <c r="FV10" s="36">
        <f t="shared" si="48"/>
        <v>0</v>
      </c>
      <c r="FW10" s="36">
        <f t="shared" si="48"/>
        <v>0</v>
      </c>
      <c r="FX10" s="36">
        <f t="shared" si="48"/>
        <v>0</v>
      </c>
      <c r="FY10" s="36">
        <f t="shared" si="48"/>
        <v>0</v>
      </c>
      <c r="FZ10" s="36">
        <f t="shared" si="48"/>
        <v>0</v>
      </c>
      <c r="GA10" s="36">
        <f t="shared" si="48"/>
        <v>0</v>
      </c>
      <c r="GB10" s="36">
        <f t="shared" si="48"/>
        <v>0</v>
      </c>
      <c r="GC10" s="36">
        <f t="shared" si="48"/>
        <v>0</v>
      </c>
      <c r="GD10" s="36">
        <f t="shared" si="48"/>
        <v>0</v>
      </c>
      <c r="GE10" s="36">
        <f t="shared" si="49"/>
        <v>0</v>
      </c>
      <c r="GF10" s="36">
        <f t="shared" si="49"/>
        <v>0</v>
      </c>
      <c r="GG10" s="36">
        <f t="shared" si="49"/>
        <v>0</v>
      </c>
      <c r="GH10" s="36">
        <f t="shared" si="49"/>
        <v>0</v>
      </c>
      <c r="GI10" s="36">
        <f t="shared" si="49"/>
        <v>0</v>
      </c>
      <c r="GJ10" s="36">
        <f t="shared" si="49"/>
        <v>0</v>
      </c>
      <c r="GL10" s="27" t="s">
        <v>3</v>
      </c>
      <c r="GM10" s="36">
        <f t="shared" si="50"/>
        <v>61.153380549166656</v>
      </c>
      <c r="GN10" s="36">
        <f t="shared" si="50"/>
        <v>61.153380549166656</v>
      </c>
      <c r="GO10" s="36">
        <f t="shared" si="50"/>
        <v>61.153380549166656</v>
      </c>
      <c r="GP10" s="36">
        <f t="shared" si="50"/>
        <v>61.153380549166656</v>
      </c>
      <c r="GQ10" s="36">
        <f t="shared" si="50"/>
        <v>61.153380549166656</v>
      </c>
      <c r="GR10" s="36">
        <f t="shared" si="50"/>
        <v>61.153380549166656</v>
      </c>
      <c r="GS10" s="36">
        <f t="shared" si="50"/>
        <v>61.153380549166656</v>
      </c>
      <c r="GT10" s="36">
        <f t="shared" si="50"/>
        <v>61.153380549166656</v>
      </c>
      <c r="GU10" s="36">
        <f t="shared" si="50"/>
        <v>61.153380549166656</v>
      </c>
      <c r="GV10" s="36">
        <f t="shared" si="50"/>
        <v>61.153380549166656</v>
      </c>
      <c r="GW10" s="36">
        <f t="shared" si="51"/>
        <v>61.153380549166656</v>
      </c>
      <c r="GX10" s="36">
        <f t="shared" si="51"/>
        <v>61.153380549166656</v>
      </c>
      <c r="GY10" s="36">
        <f t="shared" si="51"/>
        <v>61.153380549166656</v>
      </c>
      <c r="GZ10" s="36">
        <f t="shared" si="51"/>
        <v>61.153380549166656</v>
      </c>
      <c r="HA10" s="36">
        <f t="shared" si="51"/>
        <v>61.153380549166656</v>
      </c>
      <c r="HB10" s="36">
        <f t="shared" si="51"/>
        <v>61.153380549166656</v>
      </c>
      <c r="HC10" s="36">
        <f t="shared" si="51"/>
        <v>61.153380549166656</v>
      </c>
      <c r="HD10" s="36">
        <f t="shared" si="51"/>
        <v>61.153380549166656</v>
      </c>
      <c r="HE10" s="36">
        <f t="shared" si="51"/>
        <v>61.153380549166656</v>
      </c>
      <c r="HF10" s="36">
        <f t="shared" si="51"/>
        <v>61.153380549166656</v>
      </c>
      <c r="HG10" s="36">
        <f t="shared" si="52"/>
        <v>61.153380549166656</v>
      </c>
      <c r="HH10" s="36">
        <f t="shared" si="52"/>
        <v>61.153380549166656</v>
      </c>
      <c r="HI10" s="36">
        <f t="shared" si="52"/>
        <v>61.153380549166656</v>
      </c>
      <c r="HJ10" s="36">
        <f t="shared" si="52"/>
        <v>61.153380549166656</v>
      </c>
      <c r="HK10" s="36">
        <f t="shared" si="52"/>
        <v>61.153380549166656</v>
      </c>
      <c r="HL10" s="36">
        <f t="shared" si="52"/>
        <v>61.153380549166656</v>
      </c>
      <c r="HM10" s="36">
        <f t="shared" si="52"/>
        <v>61.153380549166656</v>
      </c>
      <c r="HN10" s="36">
        <f t="shared" si="52"/>
        <v>61.153380549166656</v>
      </c>
      <c r="HO10" s="36">
        <f t="shared" si="52"/>
        <v>61.153380549166656</v>
      </c>
      <c r="HP10" s="36">
        <f t="shared" si="52"/>
        <v>61.153380549166656</v>
      </c>
      <c r="HQ10" s="36">
        <f t="shared" si="53"/>
        <v>61.153380549166656</v>
      </c>
      <c r="HR10" s="36">
        <f t="shared" si="53"/>
        <v>61.153380549166656</v>
      </c>
      <c r="HS10" s="36">
        <f t="shared" si="53"/>
        <v>61.153380549166656</v>
      </c>
      <c r="HT10" s="36">
        <f t="shared" si="53"/>
        <v>61.153380549166656</v>
      </c>
      <c r="HU10" s="36">
        <f t="shared" si="53"/>
        <v>61.153380549166656</v>
      </c>
      <c r="HV10" s="36">
        <f t="shared" si="53"/>
        <v>61.153380549166656</v>
      </c>
      <c r="HW10" s="36">
        <f t="shared" si="53"/>
        <v>61.153380549166656</v>
      </c>
      <c r="HX10" s="36">
        <f t="shared" si="53"/>
        <v>61.153380549166656</v>
      </c>
      <c r="HY10" s="36">
        <f t="shared" si="53"/>
        <v>61.153380549166656</v>
      </c>
      <c r="HZ10" s="36">
        <f t="shared" si="53"/>
        <v>61.153380549166656</v>
      </c>
      <c r="IA10" s="36">
        <f t="shared" si="54"/>
        <v>61.153380549166656</v>
      </c>
      <c r="IB10" s="36">
        <f t="shared" si="54"/>
        <v>61.153380549166656</v>
      </c>
      <c r="IC10" s="36">
        <f t="shared" si="54"/>
        <v>61.153380549166656</v>
      </c>
      <c r="ID10" s="36">
        <f t="shared" si="54"/>
        <v>61.153380549166656</v>
      </c>
      <c r="IE10" s="36">
        <f t="shared" si="54"/>
        <v>61.153380549166656</v>
      </c>
      <c r="IF10" s="36">
        <f t="shared" si="54"/>
        <v>61.153380549166656</v>
      </c>
      <c r="IG10" s="36">
        <f t="shared" si="54"/>
        <v>61.153380549166656</v>
      </c>
      <c r="IH10" s="36">
        <f t="shared" si="54"/>
        <v>61.153380549166656</v>
      </c>
      <c r="II10" s="36">
        <f t="shared" si="54"/>
        <v>61.153380549166656</v>
      </c>
      <c r="IJ10" s="36">
        <f t="shared" si="54"/>
        <v>61.153380549166656</v>
      </c>
      <c r="IK10" s="36">
        <f t="shared" si="55"/>
        <v>61.153380549166656</v>
      </c>
      <c r="IL10" s="36">
        <f t="shared" si="55"/>
        <v>61.153380549166656</v>
      </c>
      <c r="IM10" s="36">
        <f t="shared" si="55"/>
        <v>61.153380549166656</v>
      </c>
      <c r="IN10" s="36">
        <f t="shared" si="55"/>
        <v>61.153380549166656</v>
      </c>
      <c r="IO10" s="36">
        <f t="shared" si="55"/>
        <v>61.153380549166656</v>
      </c>
      <c r="IP10" s="36">
        <f t="shared" si="55"/>
        <v>61.153380549166656</v>
      </c>
      <c r="IQ10" s="36">
        <f t="shared" si="55"/>
        <v>61.153380549166656</v>
      </c>
      <c r="IR10" s="36">
        <f t="shared" si="55"/>
        <v>61.153380549166656</v>
      </c>
      <c r="IS10" s="36">
        <f t="shared" si="55"/>
        <v>61.153380549166656</v>
      </c>
      <c r="IT10" s="36">
        <f t="shared" si="55"/>
        <v>61.153380549166656</v>
      </c>
      <c r="IU10" s="36">
        <f t="shared" si="56"/>
        <v>61.153380549166656</v>
      </c>
      <c r="IV10" s="36">
        <f t="shared" si="56"/>
        <v>61.153380549166656</v>
      </c>
      <c r="IW10" s="36">
        <f t="shared" si="56"/>
        <v>61.153380549166656</v>
      </c>
      <c r="IX10" s="36">
        <f t="shared" si="56"/>
        <v>61.153380549166656</v>
      </c>
      <c r="IY10" s="36">
        <f t="shared" si="56"/>
        <v>61.153380549166656</v>
      </c>
      <c r="IZ10" s="36">
        <f t="shared" si="56"/>
        <v>61.153380549166656</v>
      </c>
      <c r="JA10" s="36">
        <f t="shared" si="56"/>
        <v>61.153380549166656</v>
      </c>
      <c r="JB10" s="36">
        <f t="shared" si="56"/>
        <v>61.153380549166656</v>
      </c>
      <c r="JC10" s="36">
        <f t="shared" si="56"/>
        <v>61.153380549166656</v>
      </c>
      <c r="JD10" s="36">
        <f t="shared" si="56"/>
        <v>61.153380549166656</v>
      </c>
      <c r="JE10" s="36">
        <f t="shared" si="57"/>
        <v>61.153380549166656</v>
      </c>
      <c r="JF10" s="36">
        <f t="shared" si="57"/>
        <v>61.153380549166656</v>
      </c>
      <c r="JG10" s="36">
        <f t="shared" si="57"/>
        <v>61.153380549166656</v>
      </c>
      <c r="JH10" s="36">
        <f t="shared" si="57"/>
        <v>61.153380549166656</v>
      </c>
      <c r="JI10" s="36">
        <f t="shared" si="57"/>
        <v>61.153380549166656</v>
      </c>
      <c r="JJ10" s="36">
        <f t="shared" si="57"/>
        <v>61.153380549166656</v>
      </c>
      <c r="JK10" s="36">
        <f t="shared" si="57"/>
        <v>61.153380549166656</v>
      </c>
      <c r="JL10" s="36">
        <f t="shared" si="57"/>
        <v>61.153380549166656</v>
      </c>
      <c r="JM10" s="36">
        <f t="shared" si="57"/>
        <v>61.153380549166656</v>
      </c>
      <c r="JN10" s="36">
        <f t="shared" si="57"/>
        <v>61.153380549166656</v>
      </c>
      <c r="JO10" s="36">
        <f t="shared" si="58"/>
        <v>61.153380549166656</v>
      </c>
      <c r="JP10" s="36">
        <f t="shared" si="58"/>
        <v>61.153380549166656</v>
      </c>
      <c r="JQ10" s="36">
        <f t="shared" si="58"/>
        <v>61.153380549166656</v>
      </c>
      <c r="JR10" s="36">
        <f t="shared" si="58"/>
        <v>61.153380549166656</v>
      </c>
      <c r="JS10" s="36">
        <f t="shared" si="58"/>
        <v>61.153380549166656</v>
      </c>
      <c r="JT10" s="36">
        <f t="shared" si="58"/>
        <v>61.153380549166656</v>
      </c>
      <c r="JU10" s="36">
        <f t="shared" si="58"/>
        <v>61.153380549166656</v>
      </c>
      <c r="JV10" s="36">
        <f t="shared" si="58"/>
        <v>61.153380549166656</v>
      </c>
      <c r="JW10" s="36">
        <f t="shared" si="58"/>
        <v>61.153380549166656</v>
      </c>
      <c r="JX10" s="36">
        <f t="shared" si="58"/>
        <v>61.153380549166656</v>
      </c>
      <c r="JY10" s="36">
        <f t="shared" si="59"/>
        <v>61.153380549166656</v>
      </c>
      <c r="JZ10" s="36">
        <f t="shared" si="59"/>
        <v>61.153380549166656</v>
      </c>
      <c r="KA10" s="36">
        <f t="shared" si="59"/>
        <v>61.153380549166656</v>
      </c>
      <c r="KB10" s="36">
        <f t="shared" si="59"/>
        <v>61.153380549166656</v>
      </c>
      <c r="KC10" s="36">
        <f t="shared" si="59"/>
        <v>61.153380549166656</v>
      </c>
      <c r="KD10" s="36">
        <f t="shared" si="59"/>
        <v>61.153380549166656</v>
      </c>
      <c r="KE10" s="36">
        <f t="shared" si="59"/>
        <v>61.153380549166656</v>
      </c>
      <c r="KF10" s="36">
        <f t="shared" si="59"/>
        <v>61.153380549166656</v>
      </c>
      <c r="KG10" s="36">
        <f t="shared" si="59"/>
        <v>61.153380549166656</v>
      </c>
      <c r="KH10" s="36">
        <f t="shared" si="59"/>
        <v>61.153380549166656</v>
      </c>
      <c r="KI10" s="36">
        <f t="shared" si="60"/>
        <v>61.153380549166656</v>
      </c>
      <c r="KJ10" s="36">
        <f t="shared" si="60"/>
        <v>61.153380549166656</v>
      </c>
      <c r="KK10" s="36">
        <f t="shared" si="60"/>
        <v>61.153380549166656</v>
      </c>
      <c r="KL10" s="36">
        <f t="shared" si="60"/>
        <v>61.153380549166656</v>
      </c>
      <c r="KM10" s="36">
        <f t="shared" si="60"/>
        <v>61.153380549166656</v>
      </c>
      <c r="KN10" s="36">
        <f t="shared" si="60"/>
        <v>61.153380549166656</v>
      </c>
      <c r="KO10" s="36">
        <f t="shared" si="60"/>
        <v>61.153380549166656</v>
      </c>
      <c r="KP10" s="36">
        <f t="shared" si="60"/>
        <v>61.153380549166656</v>
      </c>
      <c r="KQ10" s="36">
        <f t="shared" si="60"/>
        <v>61.153380549166656</v>
      </c>
      <c r="KR10" s="36">
        <f t="shared" si="60"/>
        <v>61.153380549166656</v>
      </c>
      <c r="KS10" s="36">
        <f t="shared" si="61"/>
        <v>61.153380549166656</v>
      </c>
      <c r="KT10" s="36">
        <f t="shared" si="61"/>
        <v>61.153380549166656</v>
      </c>
      <c r="KU10" s="36">
        <f t="shared" si="61"/>
        <v>61.153380549166656</v>
      </c>
      <c r="KV10" s="36">
        <f t="shared" si="61"/>
        <v>61.153380549166656</v>
      </c>
      <c r="KW10" s="36">
        <f t="shared" si="61"/>
        <v>61.153380549166656</v>
      </c>
      <c r="KX10" s="36">
        <f t="shared" si="61"/>
        <v>61.153380549166656</v>
      </c>
      <c r="KY10" s="36">
        <f t="shared" si="61"/>
        <v>61.153380549166656</v>
      </c>
      <c r="KZ10" s="36">
        <f t="shared" si="61"/>
        <v>61.153380549166656</v>
      </c>
      <c r="LA10" s="36">
        <f t="shared" si="61"/>
        <v>61.153380549166656</v>
      </c>
      <c r="LB10" s="36">
        <f t="shared" si="61"/>
        <v>61.153380549166656</v>
      </c>
      <c r="LC10" s="36">
        <f t="shared" si="62"/>
        <v>61.153380549166656</v>
      </c>
      <c r="LD10" s="36">
        <f t="shared" si="62"/>
        <v>61.153380549166656</v>
      </c>
      <c r="LE10" s="36">
        <f t="shared" si="62"/>
        <v>61.153380549166656</v>
      </c>
      <c r="LF10" s="36">
        <f t="shared" si="62"/>
        <v>61.153380549166656</v>
      </c>
      <c r="LG10" s="36">
        <f t="shared" si="62"/>
        <v>61.153380549166656</v>
      </c>
      <c r="LH10" s="36">
        <f t="shared" si="62"/>
        <v>61.153380549166656</v>
      </c>
      <c r="LI10" s="36">
        <f t="shared" si="62"/>
        <v>61.153380549166656</v>
      </c>
      <c r="LJ10" s="36">
        <f t="shared" si="62"/>
        <v>61.153380549166656</v>
      </c>
      <c r="LK10" s="36">
        <f t="shared" si="62"/>
        <v>61.153380549166656</v>
      </c>
      <c r="LL10" s="36">
        <f t="shared" si="62"/>
        <v>61.153380549166656</v>
      </c>
      <c r="LM10" s="36">
        <f t="shared" si="63"/>
        <v>61.153380549166656</v>
      </c>
      <c r="LN10" s="36">
        <f t="shared" si="63"/>
        <v>61.153380549166656</v>
      </c>
      <c r="LO10" s="36">
        <f t="shared" si="63"/>
        <v>61.153380549166656</v>
      </c>
      <c r="LP10" s="36">
        <f t="shared" si="63"/>
        <v>61.153380549166656</v>
      </c>
      <c r="LQ10" s="36">
        <f t="shared" si="63"/>
        <v>61.153380549166656</v>
      </c>
      <c r="LR10" s="36">
        <f t="shared" si="63"/>
        <v>61.153380549166656</v>
      </c>
      <c r="LS10" s="36">
        <f t="shared" si="63"/>
        <v>61.153380549166656</v>
      </c>
      <c r="LT10" s="36">
        <f t="shared" si="63"/>
        <v>61.153380549166656</v>
      </c>
      <c r="LU10" s="36">
        <f t="shared" si="63"/>
        <v>61.153380549166656</v>
      </c>
      <c r="LV10" s="36">
        <f t="shared" si="63"/>
        <v>61.153380549166656</v>
      </c>
      <c r="LW10" s="36">
        <f t="shared" si="64"/>
        <v>61.153380549166656</v>
      </c>
      <c r="LX10" s="36">
        <f t="shared" si="64"/>
        <v>61.153380549166656</v>
      </c>
      <c r="LY10" s="36">
        <f t="shared" si="64"/>
        <v>61.153380549166656</v>
      </c>
      <c r="LZ10" s="36">
        <f t="shared" si="64"/>
        <v>61.153380549166656</v>
      </c>
      <c r="MA10" s="36">
        <f t="shared" si="64"/>
        <v>61.153380549166656</v>
      </c>
      <c r="MB10" s="36">
        <f t="shared" si="64"/>
        <v>61.153380549166656</v>
      </c>
      <c r="MC10" s="36">
        <f t="shared" si="64"/>
        <v>61.153380549166656</v>
      </c>
      <c r="MD10" s="36">
        <f t="shared" si="64"/>
        <v>61.153380549166656</v>
      </c>
      <c r="ME10" s="36">
        <f t="shared" si="64"/>
        <v>61.153380549166656</v>
      </c>
      <c r="MF10" s="36">
        <f t="shared" si="64"/>
        <v>61.153380549166656</v>
      </c>
      <c r="MG10" s="36">
        <f t="shared" si="65"/>
        <v>61.153380549166656</v>
      </c>
      <c r="MH10" s="36">
        <f t="shared" si="65"/>
        <v>61.153380549166656</v>
      </c>
      <c r="MI10" s="36">
        <f t="shared" si="65"/>
        <v>60.561547337876334</v>
      </c>
      <c r="MJ10" s="36">
        <f t="shared" si="65"/>
        <v>59.84289272416666</v>
      </c>
      <c r="MK10" s="36">
        <f t="shared" si="65"/>
        <v>59.84289272416666</v>
      </c>
      <c r="ML10" s="36">
        <f t="shared" si="65"/>
        <v>59.84289272416666</v>
      </c>
      <c r="MM10" s="36">
        <f t="shared" si="65"/>
        <v>59.84289272416666</v>
      </c>
      <c r="MN10" s="36">
        <f t="shared" si="65"/>
        <v>59.84289272416666</v>
      </c>
      <c r="MO10" s="36">
        <f t="shared" si="65"/>
        <v>59.84289272416666</v>
      </c>
      <c r="MP10" s="36">
        <f t="shared" si="65"/>
        <v>59.84289272416666</v>
      </c>
      <c r="MQ10" s="36">
        <f t="shared" si="66"/>
        <v>59.84289272416666</v>
      </c>
      <c r="MR10" s="36">
        <f t="shared" si="66"/>
        <v>59.84289272416666</v>
      </c>
      <c r="MS10" s="36">
        <f t="shared" si="66"/>
        <v>59.381470450940853</v>
      </c>
      <c r="MT10" s="36">
        <f t="shared" si="66"/>
        <v>52.389990621309508</v>
      </c>
      <c r="MU10" s="36">
        <f t="shared" si="66"/>
        <v>17.486655320833329</v>
      </c>
      <c r="MV10" s="36">
        <f t="shared" si="66"/>
        <v>17.486655320833329</v>
      </c>
      <c r="MW10" s="36">
        <f t="shared" si="66"/>
        <v>17.486655320833329</v>
      </c>
      <c r="MX10" s="36">
        <f t="shared" si="66"/>
        <v>17.486655320833329</v>
      </c>
      <c r="MY10" s="36">
        <f t="shared" si="66"/>
        <v>17.486655320833329</v>
      </c>
      <c r="MZ10" s="36">
        <f t="shared" si="66"/>
        <v>17.486655320833329</v>
      </c>
      <c r="NA10" s="36">
        <f t="shared" si="67"/>
        <v>17.486655320833329</v>
      </c>
      <c r="NB10" s="36">
        <f t="shared" si="67"/>
        <v>17.486655320833329</v>
      </c>
      <c r="NC10" s="36">
        <f t="shared" si="67"/>
        <v>12.494055398388888</v>
      </c>
      <c r="ND10" s="36">
        <f t="shared" si="67"/>
        <v>3.8704737141666667</v>
      </c>
      <c r="NE10" s="36">
        <f t="shared" si="67"/>
        <v>3.8704737141666667</v>
      </c>
      <c r="NF10" s="36">
        <f t="shared" si="67"/>
        <v>3.8704737141666667</v>
      </c>
      <c r="NG10" s="36">
        <f t="shared" si="67"/>
        <v>3.8704737141666667</v>
      </c>
      <c r="NH10" s="36">
        <f t="shared" si="67"/>
        <v>3.8704737141666667</v>
      </c>
      <c r="NI10" s="36">
        <f t="shared" si="67"/>
        <v>3.8704737141666667</v>
      </c>
      <c r="NJ10" s="36">
        <f t="shared" si="67"/>
        <v>3.8704737141666667</v>
      </c>
      <c r="NK10" s="36">
        <f t="shared" si="68"/>
        <v>3.4420624629301075</v>
      </c>
      <c r="NL10" s="36">
        <f t="shared" si="68"/>
        <v>3.1714869358333333</v>
      </c>
      <c r="NM10" s="36">
        <f t="shared" si="68"/>
        <v>3.1714869358333333</v>
      </c>
      <c r="NN10" s="36">
        <f t="shared" si="68"/>
        <v>3.1714869358333333</v>
      </c>
      <c r="NO10" s="36">
        <f t="shared" si="68"/>
        <v>3.1714869358333333</v>
      </c>
      <c r="NP10" s="36">
        <f t="shared" si="68"/>
        <v>3.1714869358333333</v>
      </c>
      <c r="NQ10" s="36">
        <f t="shared" si="68"/>
        <v>3.1714869358333333</v>
      </c>
      <c r="NR10" s="36">
        <f t="shared" si="68"/>
        <v>3.1714869358333333</v>
      </c>
      <c r="NS10" s="36">
        <f t="shared" si="68"/>
        <v>3.1714869358333333</v>
      </c>
      <c r="NT10" s="36">
        <f t="shared" si="68"/>
        <v>3.1714869358333333</v>
      </c>
      <c r="NU10" s="36">
        <f t="shared" si="69"/>
        <v>3.1714869358333333</v>
      </c>
      <c r="NV10" s="36">
        <f t="shared" si="69"/>
        <v>3.1159785441666665</v>
      </c>
      <c r="NW10" s="36">
        <f t="shared" si="69"/>
        <v>2.3388610608333336</v>
      </c>
      <c r="NX10" s="36">
        <f t="shared" si="69"/>
        <v>2.3388610608333336</v>
      </c>
      <c r="NY10" s="36">
        <f t="shared" si="69"/>
        <v>2.3388610608333336</v>
      </c>
      <c r="NZ10" s="36">
        <f t="shared" si="69"/>
        <v>2.3388610608333336</v>
      </c>
      <c r="OA10" s="36">
        <f t="shared" si="69"/>
        <v>2.3388610608333336</v>
      </c>
      <c r="OB10" s="36">
        <f t="shared" si="69"/>
        <v>1.5891120147043012</v>
      </c>
      <c r="OC10" s="36">
        <f t="shared" si="69"/>
        <v>1.2823964958333334</v>
      </c>
      <c r="OD10" s="36">
        <f t="shared" si="69"/>
        <v>1.2823964958333334</v>
      </c>
      <c r="OE10" s="36">
        <f t="shared" si="70"/>
        <v>1.2823964958333334</v>
      </c>
      <c r="OF10" s="36">
        <f t="shared" si="70"/>
        <v>1.2823964958333334</v>
      </c>
      <c r="OG10" s="36">
        <f t="shared" si="70"/>
        <v>0.28957340228494621</v>
      </c>
      <c r="OH10" s="36">
        <f t="shared" si="70"/>
        <v>0</v>
      </c>
      <c r="OI10" s="36">
        <f t="shared" si="70"/>
        <v>0</v>
      </c>
      <c r="OJ10" s="36">
        <f t="shared" si="70"/>
        <v>0</v>
      </c>
      <c r="OK10" s="36">
        <f t="shared" si="70"/>
        <v>0</v>
      </c>
      <c r="OL10" s="36">
        <f t="shared" si="70"/>
        <v>0</v>
      </c>
      <c r="OM10" s="36">
        <f t="shared" si="70"/>
        <v>0</v>
      </c>
      <c r="ON10" s="36">
        <f t="shared" si="70"/>
        <v>0</v>
      </c>
      <c r="OO10" s="36">
        <f t="shared" si="71"/>
        <v>0</v>
      </c>
      <c r="OP10" s="36">
        <f t="shared" si="71"/>
        <v>0</v>
      </c>
      <c r="OQ10" s="36">
        <f t="shared" si="71"/>
        <v>0</v>
      </c>
      <c r="OR10" s="36">
        <f t="shared" si="71"/>
        <v>0</v>
      </c>
      <c r="OS10" s="36">
        <f t="shared" si="71"/>
        <v>0</v>
      </c>
      <c r="OT10" s="36">
        <f t="shared" si="71"/>
        <v>0</v>
      </c>
      <c r="OU10" s="36">
        <f t="shared" si="71"/>
        <v>0</v>
      </c>
      <c r="OV10" s="36">
        <f t="shared" si="71"/>
        <v>0</v>
      </c>
      <c r="OW10" s="36">
        <f t="shared" si="71"/>
        <v>0</v>
      </c>
      <c r="OX10" s="36">
        <f t="shared" si="71"/>
        <v>0</v>
      </c>
      <c r="OY10" s="36">
        <f t="shared" si="72"/>
        <v>0</v>
      </c>
      <c r="OZ10" s="36">
        <f t="shared" si="72"/>
        <v>0</v>
      </c>
      <c r="PA10" s="36">
        <f t="shared" si="72"/>
        <v>0</v>
      </c>
      <c r="PB10" s="36">
        <f t="shared" si="72"/>
        <v>0</v>
      </c>
      <c r="PC10" s="36">
        <f t="shared" si="72"/>
        <v>0</v>
      </c>
      <c r="PD10" s="36">
        <f t="shared" si="72"/>
        <v>0</v>
      </c>
      <c r="PE10" s="36">
        <f t="shared" si="72"/>
        <v>0</v>
      </c>
      <c r="PF10" s="36">
        <f t="shared" si="72"/>
        <v>0</v>
      </c>
      <c r="PG10" s="36">
        <f t="shared" si="72"/>
        <v>0</v>
      </c>
      <c r="PH10" s="36">
        <f t="shared" si="72"/>
        <v>0</v>
      </c>
      <c r="PI10" s="36">
        <f t="shared" si="73"/>
        <v>0</v>
      </c>
      <c r="PJ10" s="36">
        <f t="shared" si="73"/>
        <v>0</v>
      </c>
      <c r="PK10" s="36">
        <f t="shared" si="73"/>
        <v>0</v>
      </c>
      <c r="PL10" s="36">
        <f t="shared" si="73"/>
        <v>0</v>
      </c>
      <c r="PM10" s="36">
        <f t="shared" si="73"/>
        <v>0</v>
      </c>
      <c r="PN10" s="36">
        <f t="shared" si="73"/>
        <v>0</v>
      </c>
      <c r="PO10" s="36">
        <f t="shared" si="73"/>
        <v>0</v>
      </c>
      <c r="PP10" s="36">
        <f t="shared" si="73"/>
        <v>0</v>
      </c>
      <c r="PQ10" s="36">
        <f t="shared" si="73"/>
        <v>0</v>
      </c>
      <c r="PR10" s="36">
        <f t="shared" si="73"/>
        <v>0</v>
      </c>
      <c r="PS10" s="36">
        <f t="shared" si="74"/>
        <v>0</v>
      </c>
      <c r="PT10" s="36">
        <f t="shared" si="74"/>
        <v>0</v>
      </c>
      <c r="PU10" s="36">
        <f t="shared" si="74"/>
        <v>0</v>
      </c>
      <c r="PV10" s="36">
        <f t="shared" si="74"/>
        <v>0</v>
      </c>
      <c r="PW10" s="36">
        <f t="shared" si="74"/>
        <v>0</v>
      </c>
      <c r="PX10" s="36">
        <f t="shared" si="74"/>
        <v>0</v>
      </c>
      <c r="PY10" s="36">
        <f t="shared" si="74"/>
        <v>0</v>
      </c>
      <c r="PZ10" s="36">
        <f t="shared" si="74"/>
        <v>0</v>
      </c>
      <c r="QA10" s="36">
        <f t="shared" si="74"/>
        <v>0</v>
      </c>
      <c r="QB10" s="36">
        <f t="shared" si="74"/>
        <v>0</v>
      </c>
      <c r="QC10" s="36">
        <f t="shared" si="75"/>
        <v>0</v>
      </c>
      <c r="QD10" s="36">
        <f t="shared" si="75"/>
        <v>0</v>
      </c>
      <c r="QE10" s="36">
        <f t="shared" si="75"/>
        <v>0</v>
      </c>
      <c r="QF10" s="36">
        <f t="shared" si="75"/>
        <v>0</v>
      </c>
      <c r="QG10" s="36">
        <f t="shared" si="75"/>
        <v>0</v>
      </c>
      <c r="QH10" s="36">
        <f t="shared" si="75"/>
        <v>0</v>
      </c>
      <c r="QI10" s="36">
        <f t="shared" si="75"/>
        <v>0</v>
      </c>
      <c r="QJ10" s="36">
        <f t="shared" si="75"/>
        <v>0</v>
      </c>
      <c r="QK10" s="36">
        <f t="shared" si="75"/>
        <v>0</v>
      </c>
      <c r="QL10" s="36">
        <f t="shared" si="75"/>
        <v>0</v>
      </c>
      <c r="QM10" s="36">
        <f t="shared" si="76"/>
        <v>0</v>
      </c>
      <c r="QN10" s="36">
        <f t="shared" si="76"/>
        <v>0</v>
      </c>
      <c r="QO10" s="36">
        <f t="shared" si="76"/>
        <v>0</v>
      </c>
      <c r="QP10" s="36">
        <f t="shared" si="76"/>
        <v>0</v>
      </c>
      <c r="QQ10" s="36">
        <f t="shared" si="76"/>
        <v>0</v>
      </c>
      <c r="QR10" s="36">
        <f t="shared" si="76"/>
        <v>0</v>
      </c>
      <c r="QS10" s="36">
        <f t="shared" si="76"/>
        <v>0</v>
      </c>
      <c r="QT10" s="36">
        <f t="shared" si="76"/>
        <v>0</v>
      </c>
      <c r="QU10" s="36">
        <f t="shared" si="76"/>
        <v>0</v>
      </c>
      <c r="QV10" s="36">
        <f t="shared" si="76"/>
        <v>0</v>
      </c>
      <c r="QW10" s="36">
        <f t="shared" si="77"/>
        <v>0</v>
      </c>
      <c r="QX10" s="36">
        <f t="shared" si="77"/>
        <v>0</v>
      </c>
      <c r="QY10" s="36">
        <f t="shared" si="77"/>
        <v>0</v>
      </c>
      <c r="QZ10" s="36">
        <f t="shared" si="77"/>
        <v>0</v>
      </c>
      <c r="RA10" s="36">
        <f t="shared" si="77"/>
        <v>0</v>
      </c>
      <c r="RB10" s="36">
        <f t="shared" si="77"/>
        <v>0</v>
      </c>
      <c r="RC10" s="36">
        <f t="shared" si="77"/>
        <v>0</v>
      </c>
      <c r="RD10" s="36">
        <f t="shared" si="77"/>
        <v>0</v>
      </c>
      <c r="RE10" s="36">
        <f t="shared" si="77"/>
        <v>0</v>
      </c>
      <c r="RF10" s="36">
        <f t="shared" si="77"/>
        <v>0</v>
      </c>
      <c r="RG10" s="36">
        <f t="shared" si="78"/>
        <v>0</v>
      </c>
      <c r="RH10" s="36">
        <f t="shared" si="78"/>
        <v>0</v>
      </c>
      <c r="RI10" s="36">
        <f t="shared" si="78"/>
        <v>0</v>
      </c>
      <c r="RJ10" s="36">
        <f t="shared" si="78"/>
        <v>0</v>
      </c>
      <c r="RK10" s="36">
        <f t="shared" si="78"/>
        <v>0</v>
      </c>
      <c r="RL10" s="36">
        <f t="shared" si="78"/>
        <v>0</v>
      </c>
      <c r="RM10" s="36">
        <f t="shared" si="78"/>
        <v>0</v>
      </c>
      <c r="RN10" s="36">
        <f t="shared" si="78"/>
        <v>0</v>
      </c>
      <c r="RO10" s="36">
        <f t="shared" si="78"/>
        <v>0</v>
      </c>
      <c r="RP10" s="36">
        <f t="shared" si="78"/>
        <v>0</v>
      </c>
      <c r="RQ10" s="36">
        <f t="shared" si="79"/>
        <v>0</v>
      </c>
      <c r="RR10" s="36">
        <f t="shared" si="79"/>
        <v>0</v>
      </c>
      <c r="RS10" s="36">
        <f t="shared" si="79"/>
        <v>0</v>
      </c>
      <c r="RT10" s="36">
        <f t="shared" si="79"/>
        <v>0</v>
      </c>
      <c r="RU10" s="36">
        <f t="shared" si="79"/>
        <v>0</v>
      </c>
      <c r="RV10" s="36">
        <f t="shared" si="79"/>
        <v>0</v>
      </c>
      <c r="RW10" s="36">
        <f t="shared" si="79"/>
        <v>0</v>
      </c>
      <c r="RX10" s="36">
        <f t="shared" si="79"/>
        <v>0</v>
      </c>
      <c r="RY10" s="36">
        <f t="shared" si="79"/>
        <v>0</v>
      </c>
      <c r="RZ10" s="36">
        <f t="shared" si="79"/>
        <v>0</v>
      </c>
      <c r="SA10" s="36">
        <f t="shared" si="80"/>
        <v>0</v>
      </c>
      <c r="SB10" s="36">
        <f t="shared" si="80"/>
        <v>0</v>
      </c>
      <c r="SC10" s="36">
        <f t="shared" si="80"/>
        <v>0</v>
      </c>
      <c r="SD10" s="36">
        <f t="shared" si="80"/>
        <v>0</v>
      </c>
      <c r="SE10" s="36">
        <f t="shared" si="80"/>
        <v>0</v>
      </c>
      <c r="SF10" s="36">
        <f t="shared" si="80"/>
        <v>0</v>
      </c>
      <c r="SG10" s="36">
        <f t="shared" si="80"/>
        <v>0</v>
      </c>
      <c r="SH10" s="36">
        <f t="shared" si="80"/>
        <v>0</v>
      </c>
      <c r="SI10" s="36">
        <f t="shared" si="80"/>
        <v>0</v>
      </c>
      <c r="SJ10" s="36">
        <f t="shared" si="80"/>
        <v>0</v>
      </c>
      <c r="SK10" s="36">
        <f t="shared" si="81"/>
        <v>0</v>
      </c>
      <c r="SL10" s="36">
        <f t="shared" si="81"/>
        <v>0</v>
      </c>
      <c r="SM10" s="36">
        <f t="shared" si="81"/>
        <v>0</v>
      </c>
      <c r="SN10" s="36">
        <f t="shared" si="81"/>
        <v>0</v>
      </c>
      <c r="SO10" s="36">
        <f t="shared" si="81"/>
        <v>0</v>
      </c>
      <c r="SP10" s="36">
        <f t="shared" si="81"/>
        <v>0</v>
      </c>
      <c r="SQ10" s="36">
        <f t="shared" si="81"/>
        <v>0</v>
      </c>
      <c r="SR10" s="36">
        <f t="shared" si="81"/>
        <v>0</v>
      </c>
      <c r="SS10" s="36">
        <f t="shared" si="81"/>
        <v>0</v>
      </c>
      <c r="ST10" s="36">
        <f t="shared" si="81"/>
        <v>0</v>
      </c>
      <c r="SU10" s="36">
        <f t="shared" si="82"/>
        <v>0</v>
      </c>
      <c r="SV10" s="36">
        <f t="shared" si="82"/>
        <v>0</v>
      </c>
      <c r="SW10" s="36">
        <f t="shared" si="82"/>
        <v>0</v>
      </c>
      <c r="SX10" s="36">
        <f t="shared" si="82"/>
        <v>0</v>
      </c>
      <c r="SY10" s="36">
        <f t="shared" si="82"/>
        <v>0</v>
      </c>
      <c r="SZ10" s="36">
        <f t="shared" si="82"/>
        <v>0</v>
      </c>
      <c r="TA10" s="36">
        <f t="shared" si="82"/>
        <v>0</v>
      </c>
      <c r="TB10" s="36">
        <f t="shared" si="82"/>
        <v>0</v>
      </c>
      <c r="TC10" s="36">
        <f t="shared" si="82"/>
        <v>0</v>
      </c>
      <c r="TD10" s="36">
        <f t="shared" si="82"/>
        <v>0</v>
      </c>
      <c r="TE10" s="36">
        <f t="shared" si="83"/>
        <v>0</v>
      </c>
      <c r="TF10" s="36">
        <f t="shared" si="83"/>
        <v>0</v>
      </c>
      <c r="TG10" s="36">
        <f t="shared" si="83"/>
        <v>0</v>
      </c>
      <c r="TH10" s="36">
        <f t="shared" si="83"/>
        <v>0</v>
      </c>
      <c r="TI10" s="36">
        <f t="shared" si="83"/>
        <v>0</v>
      </c>
      <c r="TJ10" s="36">
        <f t="shared" si="83"/>
        <v>0</v>
      </c>
      <c r="TK10" s="36">
        <f t="shared" si="83"/>
        <v>0</v>
      </c>
      <c r="TL10" s="36">
        <f t="shared" si="83"/>
        <v>0</v>
      </c>
      <c r="TM10" s="36">
        <f t="shared" si="83"/>
        <v>0</v>
      </c>
      <c r="TN10" s="36">
        <f t="shared" si="83"/>
        <v>0</v>
      </c>
      <c r="TO10" s="36">
        <f t="shared" si="84"/>
        <v>0</v>
      </c>
      <c r="TP10" s="36">
        <f t="shared" si="84"/>
        <v>0</v>
      </c>
      <c r="TQ10" s="36">
        <f t="shared" si="84"/>
        <v>0</v>
      </c>
      <c r="TR10" s="36">
        <f t="shared" si="84"/>
        <v>0</v>
      </c>
      <c r="TS10" s="36">
        <f t="shared" si="84"/>
        <v>0</v>
      </c>
      <c r="TT10" s="36">
        <f t="shared" si="84"/>
        <v>0</v>
      </c>
      <c r="TU10" s="36">
        <f t="shared" si="84"/>
        <v>0</v>
      </c>
      <c r="TV10" s="36">
        <f t="shared" si="84"/>
        <v>0</v>
      </c>
      <c r="TW10" s="36">
        <f t="shared" si="84"/>
        <v>0</v>
      </c>
      <c r="TX10" s="36">
        <f t="shared" si="84"/>
        <v>0</v>
      </c>
      <c r="TY10" s="36">
        <f t="shared" si="85"/>
        <v>0</v>
      </c>
      <c r="TZ10" s="36">
        <f t="shared" si="85"/>
        <v>0</v>
      </c>
      <c r="UA10" s="36">
        <f t="shared" si="85"/>
        <v>0</v>
      </c>
      <c r="UB10" s="36">
        <f t="shared" si="85"/>
        <v>0</v>
      </c>
      <c r="UC10" s="36">
        <f t="shared" si="85"/>
        <v>0</v>
      </c>
      <c r="UD10" s="36">
        <f t="shared" si="85"/>
        <v>0</v>
      </c>
      <c r="UE10" s="36">
        <f t="shared" si="85"/>
        <v>0</v>
      </c>
      <c r="UF10" s="36">
        <f t="shared" si="85"/>
        <v>0</v>
      </c>
      <c r="UG10" s="36">
        <f t="shared" si="85"/>
        <v>0</v>
      </c>
      <c r="UH10" s="36">
        <f t="shared" si="85"/>
        <v>0</v>
      </c>
      <c r="UI10" s="36">
        <f t="shared" si="86"/>
        <v>0</v>
      </c>
      <c r="UJ10" s="36">
        <f t="shared" si="86"/>
        <v>0</v>
      </c>
      <c r="UK10" s="36">
        <f t="shared" si="86"/>
        <v>0</v>
      </c>
      <c r="UL10" s="36">
        <f t="shared" si="86"/>
        <v>0</v>
      </c>
      <c r="UM10" s="36">
        <f t="shared" si="86"/>
        <v>0</v>
      </c>
      <c r="UN10" s="36">
        <f t="shared" si="86"/>
        <v>0</v>
      </c>
      <c r="UO10" s="36">
        <f t="shared" si="86"/>
        <v>0</v>
      </c>
      <c r="UP10" s="36">
        <f t="shared" si="86"/>
        <v>0</v>
      </c>
      <c r="UQ10" s="36">
        <f t="shared" si="86"/>
        <v>0</v>
      </c>
      <c r="UR10" s="36">
        <f t="shared" si="86"/>
        <v>0</v>
      </c>
      <c r="US10" s="36">
        <f t="shared" si="87"/>
        <v>0</v>
      </c>
      <c r="UT10" s="36">
        <f t="shared" si="87"/>
        <v>0</v>
      </c>
      <c r="UU10" s="36">
        <f t="shared" si="87"/>
        <v>0</v>
      </c>
      <c r="UV10" s="36">
        <f t="shared" si="87"/>
        <v>0</v>
      </c>
      <c r="UW10" s="36">
        <f t="shared" si="87"/>
        <v>0</v>
      </c>
      <c r="UX10" s="36">
        <f t="shared" si="87"/>
        <v>0</v>
      </c>
      <c r="UY10" s="36">
        <f t="shared" si="87"/>
        <v>0</v>
      </c>
      <c r="UZ10" s="36">
        <f t="shared" si="87"/>
        <v>0</v>
      </c>
      <c r="VA10" s="36">
        <f t="shared" si="87"/>
        <v>0</v>
      </c>
      <c r="VB10" s="36">
        <f t="shared" si="87"/>
        <v>0</v>
      </c>
      <c r="VC10" s="36">
        <f t="shared" si="88"/>
        <v>0</v>
      </c>
      <c r="VD10" s="36">
        <f t="shared" si="88"/>
        <v>0</v>
      </c>
      <c r="VE10" s="36">
        <f t="shared" si="88"/>
        <v>0</v>
      </c>
      <c r="VF10" s="36">
        <f t="shared" si="88"/>
        <v>0</v>
      </c>
      <c r="VG10" s="36">
        <f t="shared" si="88"/>
        <v>0</v>
      </c>
      <c r="VH10" s="36">
        <f t="shared" si="88"/>
        <v>0</v>
      </c>
      <c r="VI10" s="36">
        <f t="shared" si="88"/>
        <v>0</v>
      </c>
      <c r="VJ10" s="36">
        <f t="shared" si="88"/>
        <v>0</v>
      </c>
      <c r="VK10" s="36">
        <f t="shared" si="88"/>
        <v>0</v>
      </c>
      <c r="VL10" s="36">
        <f t="shared" si="88"/>
        <v>0</v>
      </c>
      <c r="VM10" s="36">
        <f t="shared" si="89"/>
        <v>0</v>
      </c>
      <c r="VN10" s="36">
        <f t="shared" si="89"/>
        <v>0</v>
      </c>
      <c r="VO10" s="36">
        <f t="shared" si="89"/>
        <v>0</v>
      </c>
      <c r="VP10" s="36">
        <f t="shared" si="89"/>
        <v>0</v>
      </c>
      <c r="VQ10" s="36">
        <f t="shared" si="89"/>
        <v>0</v>
      </c>
      <c r="VR10" s="36">
        <f t="shared" si="89"/>
        <v>0</v>
      </c>
      <c r="VS10" s="36">
        <f t="shared" si="89"/>
        <v>0</v>
      </c>
      <c r="VT10" s="36">
        <f t="shared" si="89"/>
        <v>0</v>
      </c>
      <c r="VU10" s="36">
        <f t="shared" si="89"/>
        <v>0</v>
      </c>
      <c r="VV10" s="36">
        <f t="shared" si="89"/>
        <v>0</v>
      </c>
      <c r="VW10" s="36">
        <f t="shared" si="90"/>
        <v>0</v>
      </c>
      <c r="VX10" s="36">
        <f t="shared" si="90"/>
        <v>0</v>
      </c>
      <c r="VY10" s="36">
        <f t="shared" si="90"/>
        <v>0</v>
      </c>
      <c r="VZ10" s="36">
        <f t="shared" si="90"/>
        <v>0</v>
      </c>
      <c r="WA10" s="36">
        <f t="shared" si="90"/>
        <v>0</v>
      </c>
      <c r="WB10" s="36">
        <f t="shared" si="90"/>
        <v>0</v>
      </c>
      <c r="WC10" s="36">
        <f t="shared" si="90"/>
        <v>0</v>
      </c>
      <c r="WD10" s="36">
        <f t="shared" si="90"/>
        <v>0</v>
      </c>
    </row>
    <row r="12" spans="19:604" x14ac:dyDescent="0.35">
      <c r="T12" s="24" t="s">
        <v>1080</v>
      </c>
      <c r="U12" s="35">
        <f>SUM(U13:U16)</f>
        <v>582.04786048416679</v>
      </c>
      <c r="V12" s="35">
        <f t="shared" ref="V12:BB12" si="91">SUM(V13:V16)</f>
        <v>582.04786048416679</v>
      </c>
      <c r="W12" s="35">
        <f t="shared" si="91"/>
        <v>581.45011848000013</v>
      </c>
      <c r="X12" s="35">
        <f t="shared" si="91"/>
        <v>581.45011848000013</v>
      </c>
      <c r="Y12" s="35">
        <f t="shared" si="91"/>
        <v>581.45011848000013</v>
      </c>
      <c r="Z12" s="35">
        <f t="shared" si="91"/>
        <v>581.45011848000013</v>
      </c>
      <c r="AA12" s="35">
        <f t="shared" si="91"/>
        <v>542.98309379123668</v>
      </c>
      <c r="AB12" s="35">
        <f t="shared" si="91"/>
        <v>311.45515274000002</v>
      </c>
      <c r="AC12" s="35">
        <f t="shared" si="91"/>
        <v>311.45515274000002</v>
      </c>
      <c r="AD12" s="35">
        <f t="shared" si="91"/>
        <v>279.06228012351193</v>
      </c>
      <c r="AE12" s="35">
        <f t="shared" si="91"/>
        <v>150.55102912161288</v>
      </c>
      <c r="AF12" s="35">
        <f t="shared" si="91"/>
        <v>0</v>
      </c>
      <c r="AG12" s="35">
        <f t="shared" si="91"/>
        <v>0</v>
      </c>
      <c r="AH12" s="35">
        <f t="shared" si="91"/>
        <v>0</v>
      </c>
      <c r="AI12" s="35">
        <f t="shared" si="91"/>
        <v>0</v>
      </c>
      <c r="AJ12" s="35">
        <f t="shared" si="91"/>
        <v>0</v>
      </c>
      <c r="AK12" s="35">
        <f t="shared" si="91"/>
        <v>0</v>
      </c>
      <c r="AL12" s="35">
        <f t="shared" si="91"/>
        <v>0</v>
      </c>
      <c r="AM12" s="35">
        <f t="shared" si="91"/>
        <v>0</v>
      </c>
      <c r="AN12" s="35">
        <f t="shared" si="91"/>
        <v>0</v>
      </c>
      <c r="AO12" s="35">
        <f t="shared" si="91"/>
        <v>0</v>
      </c>
      <c r="AP12" s="35">
        <f t="shared" si="91"/>
        <v>0</v>
      </c>
      <c r="AQ12" s="35">
        <f t="shared" si="91"/>
        <v>0</v>
      </c>
      <c r="AR12" s="35">
        <f t="shared" si="91"/>
        <v>0</v>
      </c>
      <c r="AS12" s="35">
        <f t="shared" si="91"/>
        <v>0</v>
      </c>
      <c r="AT12" s="35">
        <f t="shared" si="91"/>
        <v>0</v>
      </c>
      <c r="AU12" s="35">
        <f t="shared" si="91"/>
        <v>0</v>
      </c>
      <c r="AV12" s="35">
        <f t="shared" si="91"/>
        <v>0</v>
      </c>
      <c r="AW12" s="35">
        <f t="shared" si="91"/>
        <v>0</v>
      </c>
      <c r="AX12" s="35">
        <f t="shared" si="91"/>
        <v>0</v>
      </c>
      <c r="AY12" s="35">
        <f t="shared" si="91"/>
        <v>0</v>
      </c>
      <c r="AZ12" s="35">
        <f t="shared" si="91"/>
        <v>0</v>
      </c>
      <c r="BA12" s="35">
        <f t="shared" si="91"/>
        <v>0</v>
      </c>
      <c r="BB12" s="35">
        <f t="shared" si="91"/>
        <v>0</v>
      </c>
      <c r="BD12" s="24" t="s">
        <v>1080</v>
      </c>
      <c r="BE12" s="35">
        <f t="shared" ref="BE12:DP12" si="92">SUM(BE13:BE16)</f>
        <v>0</v>
      </c>
      <c r="BF12" s="35">
        <f t="shared" si="92"/>
        <v>0</v>
      </c>
      <c r="BG12" s="35">
        <f t="shared" si="92"/>
        <v>0</v>
      </c>
      <c r="BH12" s="35">
        <f t="shared" si="92"/>
        <v>0</v>
      </c>
      <c r="BI12" s="35">
        <f t="shared" si="92"/>
        <v>145.96027162416669</v>
      </c>
      <c r="BJ12" s="35">
        <f t="shared" si="92"/>
        <v>145.36252962000003</v>
      </c>
      <c r="BK12" s="35">
        <f t="shared" si="92"/>
        <v>145.36252962000003</v>
      </c>
      <c r="BL12" s="35">
        <f t="shared" si="92"/>
        <v>145.36252962000003</v>
      </c>
      <c r="BM12" s="35">
        <f t="shared" si="92"/>
        <v>145.36252962000003</v>
      </c>
      <c r="BN12" s="35">
        <f t="shared" si="92"/>
        <v>145.36252962000003</v>
      </c>
      <c r="BO12" s="35">
        <f t="shared" si="92"/>
        <v>145.36252962000003</v>
      </c>
      <c r="BP12" s="35">
        <f t="shared" si="92"/>
        <v>145.36252962000003</v>
      </c>
      <c r="BQ12" s="35">
        <f t="shared" si="92"/>
        <v>145.36252962000003</v>
      </c>
      <c r="BR12" s="35">
        <f t="shared" si="92"/>
        <v>145.36252962000003</v>
      </c>
      <c r="BS12" s="35">
        <f t="shared" si="92"/>
        <v>145.36252962000003</v>
      </c>
      <c r="BT12" s="35">
        <f t="shared" si="92"/>
        <v>145.36252962000003</v>
      </c>
      <c r="BU12" s="35">
        <f t="shared" si="92"/>
        <v>145.36252962000003</v>
      </c>
      <c r="BV12" s="35">
        <f t="shared" si="92"/>
        <v>145.36252962000003</v>
      </c>
      <c r="BW12" s="35">
        <f t="shared" si="92"/>
        <v>145.36252962000003</v>
      </c>
      <c r="BX12" s="35">
        <f t="shared" si="92"/>
        <v>145.36252962000003</v>
      </c>
      <c r="BY12" s="35">
        <f t="shared" si="92"/>
        <v>145.36252962000003</v>
      </c>
      <c r="BZ12" s="35">
        <f t="shared" si="92"/>
        <v>145.36252962000003</v>
      </c>
      <c r="CA12" s="35">
        <f t="shared" si="92"/>
        <v>145.36252962000003</v>
      </c>
      <c r="CB12" s="35">
        <f t="shared" si="92"/>
        <v>145.36252962000003</v>
      </c>
      <c r="CC12" s="35">
        <f t="shared" si="92"/>
        <v>145.36252962000003</v>
      </c>
      <c r="CD12" s="35">
        <f t="shared" si="92"/>
        <v>145.36252962000003</v>
      </c>
      <c r="CE12" s="35">
        <f t="shared" si="92"/>
        <v>145.36252962000003</v>
      </c>
      <c r="CF12" s="35">
        <f t="shared" si="92"/>
        <v>106.89550493123657</v>
      </c>
      <c r="CG12" s="35">
        <f t="shared" si="92"/>
        <v>77.863788185000018</v>
      </c>
      <c r="CH12" s="35">
        <f t="shared" si="92"/>
        <v>77.863788185000018</v>
      </c>
      <c r="CI12" s="35">
        <f t="shared" si="92"/>
        <v>77.863788185000018</v>
      </c>
      <c r="CJ12" s="35">
        <f t="shared" si="92"/>
        <v>77.863788185000018</v>
      </c>
      <c r="CK12" s="35">
        <f t="shared" si="92"/>
        <v>77.863788185000018</v>
      </c>
      <c r="CL12" s="35">
        <f t="shared" si="92"/>
        <v>77.863788185000018</v>
      </c>
      <c r="CM12" s="35">
        <f t="shared" si="92"/>
        <v>77.863788185000018</v>
      </c>
      <c r="CN12" s="35">
        <f t="shared" si="92"/>
        <v>77.863788185000018</v>
      </c>
      <c r="CO12" s="35">
        <f t="shared" si="92"/>
        <v>77.863788185000018</v>
      </c>
      <c r="CP12" s="35">
        <f t="shared" si="92"/>
        <v>77.863788185000018</v>
      </c>
      <c r="CQ12" s="35">
        <f t="shared" si="92"/>
        <v>67.774204911011921</v>
      </c>
      <c r="CR12" s="35">
        <f t="shared" si="92"/>
        <v>55.56049884250001</v>
      </c>
      <c r="CS12" s="35">
        <f t="shared" si="92"/>
        <v>55.56049884250001</v>
      </c>
      <c r="CT12" s="35">
        <f t="shared" si="92"/>
        <v>55.56049884250001</v>
      </c>
      <c r="CU12" s="35">
        <f t="shared" si="92"/>
        <v>39.430031436612907</v>
      </c>
      <c r="CV12" s="35">
        <f t="shared" si="92"/>
        <v>0</v>
      </c>
      <c r="CW12" s="35">
        <f t="shared" si="92"/>
        <v>0</v>
      </c>
      <c r="CX12" s="35">
        <f t="shared" si="92"/>
        <v>0</v>
      </c>
      <c r="CY12" s="35">
        <f t="shared" si="92"/>
        <v>0</v>
      </c>
      <c r="CZ12" s="35">
        <f t="shared" si="92"/>
        <v>0</v>
      </c>
      <c r="DA12" s="35">
        <f t="shared" si="92"/>
        <v>0</v>
      </c>
      <c r="DB12" s="35">
        <f t="shared" si="92"/>
        <v>0</v>
      </c>
      <c r="DC12" s="35">
        <f t="shared" si="92"/>
        <v>0</v>
      </c>
      <c r="DD12" s="35">
        <f t="shared" si="92"/>
        <v>0</v>
      </c>
      <c r="DE12" s="35">
        <f t="shared" si="92"/>
        <v>0</v>
      </c>
      <c r="DF12" s="35">
        <f t="shared" si="92"/>
        <v>0</v>
      </c>
      <c r="DG12" s="35">
        <f t="shared" si="92"/>
        <v>0</v>
      </c>
      <c r="DH12" s="35">
        <f t="shared" si="92"/>
        <v>0</v>
      </c>
      <c r="DI12" s="35">
        <f t="shared" si="92"/>
        <v>0</v>
      </c>
      <c r="DJ12" s="35">
        <f t="shared" si="92"/>
        <v>0</v>
      </c>
      <c r="DK12" s="35">
        <f t="shared" si="92"/>
        <v>0</v>
      </c>
      <c r="DL12" s="35">
        <f t="shared" si="92"/>
        <v>0</v>
      </c>
      <c r="DM12" s="35">
        <f t="shared" si="92"/>
        <v>0</v>
      </c>
      <c r="DN12" s="35">
        <f t="shared" si="92"/>
        <v>0</v>
      </c>
      <c r="DO12" s="35">
        <f t="shared" si="92"/>
        <v>0</v>
      </c>
      <c r="DP12" s="35">
        <f t="shared" si="92"/>
        <v>0</v>
      </c>
      <c r="DQ12" s="35">
        <f t="shared" ref="DQ12:GB12" si="93">SUM(DQ13:DQ16)</f>
        <v>0</v>
      </c>
      <c r="DR12" s="35">
        <f t="shared" si="93"/>
        <v>0</v>
      </c>
      <c r="DS12" s="35">
        <f t="shared" si="93"/>
        <v>0</v>
      </c>
      <c r="DT12" s="35">
        <f t="shared" si="93"/>
        <v>0</v>
      </c>
      <c r="DU12" s="35">
        <f t="shared" si="93"/>
        <v>0</v>
      </c>
      <c r="DV12" s="35">
        <f t="shared" si="93"/>
        <v>0</v>
      </c>
      <c r="DW12" s="35">
        <f t="shared" si="93"/>
        <v>0</v>
      </c>
      <c r="DX12" s="35">
        <f t="shared" si="93"/>
        <v>0</v>
      </c>
      <c r="DY12" s="35">
        <f t="shared" si="93"/>
        <v>0</v>
      </c>
      <c r="DZ12" s="35">
        <f t="shared" si="93"/>
        <v>0</v>
      </c>
      <c r="EA12" s="35">
        <f t="shared" si="93"/>
        <v>0</v>
      </c>
      <c r="EB12" s="35">
        <f t="shared" si="93"/>
        <v>0</v>
      </c>
      <c r="EC12" s="35">
        <f t="shared" si="93"/>
        <v>0</v>
      </c>
      <c r="ED12" s="35">
        <f t="shared" si="93"/>
        <v>0</v>
      </c>
      <c r="EE12" s="35">
        <f t="shared" si="93"/>
        <v>0</v>
      </c>
      <c r="EF12" s="35">
        <f t="shared" si="93"/>
        <v>0</v>
      </c>
      <c r="EG12" s="35">
        <f t="shared" si="93"/>
        <v>0</v>
      </c>
      <c r="EH12" s="35">
        <f t="shared" si="93"/>
        <v>0</v>
      </c>
      <c r="EI12" s="35">
        <f t="shared" si="93"/>
        <v>0</v>
      </c>
      <c r="EJ12" s="35">
        <f t="shared" si="93"/>
        <v>0</v>
      </c>
      <c r="EK12" s="35">
        <f t="shared" si="93"/>
        <v>0</v>
      </c>
      <c r="EL12" s="35">
        <f t="shared" si="93"/>
        <v>0</v>
      </c>
      <c r="EM12" s="35">
        <f t="shared" si="93"/>
        <v>0</v>
      </c>
      <c r="EN12" s="35">
        <f t="shared" si="93"/>
        <v>0</v>
      </c>
      <c r="EO12" s="35">
        <f t="shared" si="93"/>
        <v>0</v>
      </c>
      <c r="EP12" s="35">
        <f t="shared" si="93"/>
        <v>0</v>
      </c>
      <c r="EQ12" s="35">
        <f t="shared" si="93"/>
        <v>0</v>
      </c>
      <c r="ER12" s="35">
        <f t="shared" si="93"/>
        <v>0</v>
      </c>
      <c r="ES12" s="35">
        <f t="shared" si="93"/>
        <v>0</v>
      </c>
      <c r="ET12" s="35">
        <f t="shared" si="93"/>
        <v>0</v>
      </c>
      <c r="EU12" s="35">
        <f t="shared" si="93"/>
        <v>0</v>
      </c>
      <c r="EV12" s="35">
        <f t="shared" si="93"/>
        <v>0</v>
      </c>
      <c r="EW12" s="35">
        <f t="shared" si="93"/>
        <v>0</v>
      </c>
      <c r="EX12" s="35">
        <f t="shared" si="93"/>
        <v>0</v>
      </c>
      <c r="EY12" s="35">
        <f t="shared" si="93"/>
        <v>0</v>
      </c>
      <c r="EZ12" s="35">
        <f t="shared" si="93"/>
        <v>0</v>
      </c>
      <c r="FA12" s="35">
        <f t="shared" si="93"/>
        <v>0</v>
      </c>
      <c r="FB12" s="35">
        <f t="shared" si="93"/>
        <v>0</v>
      </c>
      <c r="FC12" s="35">
        <f t="shared" si="93"/>
        <v>0</v>
      </c>
      <c r="FD12" s="35">
        <f t="shared" si="93"/>
        <v>0</v>
      </c>
      <c r="FE12" s="35">
        <f t="shared" si="93"/>
        <v>0</v>
      </c>
      <c r="FF12" s="35">
        <f t="shared" si="93"/>
        <v>0</v>
      </c>
      <c r="FG12" s="35">
        <f t="shared" si="93"/>
        <v>0</v>
      </c>
      <c r="FH12" s="35">
        <f t="shared" si="93"/>
        <v>0</v>
      </c>
      <c r="FI12" s="35">
        <f t="shared" si="93"/>
        <v>0</v>
      </c>
      <c r="FJ12" s="35">
        <f t="shared" si="93"/>
        <v>0</v>
      </c>
      <c r="FK12" s="35">
        <f t="shared" si="93"/>
        <v>0</v>
      </c>
      <c r="FL12" s="35">
        <f t="shared" si="93"/>
        <v>0</v>
      </c>
      <c r="FM12" s="35">
        <f t="shared" si="93"/>
        <v>0</v>
      </c>
      <c r="FN12" s="35">
        <f t="shared" si="93"/>
        <v>0</v>
      </c>
      <c r="FO12" s="35">
        <f t="shared" si="93"/>
        <v>0</v>
      </c>
      <c r="FP12" s="35">
        <f t="shared" si="93"/>
        <v>0</v>
      </c>
      <c r="FQ12" s="35">
        <f t="shared" si="93"/>
        <v>0</v>
      </c>
      <c r="FR12" s="35">
        <f t="shared" si="93"/>
        <v>0</v>
      </c>
      <c r="FS12" s="35">
        <f t="shared" si="93"/>
        <v>0</v>
      </c>
      <c r="FT12" s="35">
        <f t="shared" si="93"/>
        <v>0</v>
      </c>
      <c r="FU12" s="35">
        <f t="shared" si="93"/>
        <v>0</v>
      </c>
      <c r="FV12" s="35">
        <f t="shared" si="93"/>
        <v>0</v>
      </c>
      <c r="FW12" s="35">
        <f t="shared" si="93"/>
        <v>0</v>
      </c>
      <c r="FX12" s="35">
        <f t="shared" si="93"/>
        <v>0</v>
      </c>
      <c r="FY12" s="35">
        <f t="shared" si="93"/>
        <v>0</v>
      </c>
      <c r="FZ12" s="35">
        <f t="shared" si="93"/>
        <v>0</v>
      </c>
      <c r="GA12" s="35">
        <f t="shared" si="93"/>
        <v>0</v>
      </c>
      <c r="GB12" s="35">
        <f t="shared" si="93"/>
        <v>0</v>
      </c>
      <c r="GC12" s="35">
        <f t="shared" ref="GC12:GJ12" si="94">SUM(GC13:GC16)</f>
        <v>0</v>
      </c>
      <c r="GD12" s="35">
        <f t="shared" si="94"/>
        <v>0</v>
      </c>
      <c r="GE12" s="35">
        <f t="shared" si="94"/>
        <v>0</v>
      </c>
      <c r="GF12" s="35">
        <f t="shared" si="94"/>
        <v>0</v>
      </c>
      <c r="GG12" s="35">
        <f t="shared" si="94"/>
        <v>0</v>
      </c>
      <c r="GH12" s="35">
        <f t="shared" si="94"/>
        <v>0</v>
      </c>
      <c r="GI12" s="35">
        <f t="shared" si="94"/>
        <v>0</v>
      </c>
      <c r="GJ12" s="35">
        <f t="shared" si="94"/>
        <v>0</v>
      </c>
      <c r="GL12" s="24" t="s">
        <v>1082</v>
      </c>
      <c r="GM12" s="35">
        <f t="shared" ref="GM12:IX12" si="95">SUM(GM13:GM16)</f>
        <v>49.051918544166668</v>
      </c>
      <c r="GN12" s="35">
        <f t="shared" si="95"/>
        <v>48.454176540000006</v>
      </c>
      <c r="GO12" s="35">
        <f t="shared" si="95"/>
        <v>48.454176540000006</v>
      </c>
      <c r="GP12" s="35">
        <f t="shared" si="95"/>
        <v>48.454176540000006</v>
      </c>
      <c r="GQ12" s="35">
        <f t="shared" si="95"/>
        <v>48.454176540000006</v>
      </c>
      <c r="GR12" s="35">
        <f t="shared" si="95"/>
        <v>48.454176540000006</v>
      </c>
      <c r="GS12" s="35">
        <f t="shared" si="95"/>
        <v>48.454176540000006</v>
      </c>
      <c r="GT12" s="35">
        <f t="shared" si="95"/>
        <v>48.454176540000006</v>
      </c>
      <c r="GU12" s="35">
        <f t="shared" si="95"/>
        <v>48.454176540000006</v>
      </c>
      <c r="GV12" s="35">
        <f t="shared" si="95"/>
        <v>48.454176540000006</v>
      </c>
      <c r="GW12" s="35">
        <f t="shared" si="95"/>
        <v>48.454176540000006</v>
      </c>
      <c r="GX12" s="35">
        <f t="shared" si="95"/>
        <v>48.454176540000006</v>
      </c>
      <c r="GY12" s="35">
        <f t="shared" si="95"/>
        <v>48.454176540000006</v>
      </c>
      <c r="GZ12" s="35">
        <f t="shared" si="95"/>
        <v>48.454176540000006</v>
      </c>
      <c r="HA12" s="35">
        <f t="shared" si="95"/>
        <v>48.454176540000006</v>
      </c>
      <c r="HB12" s="35">
        <f t="shared" si="95"/>
        <v>48.454176540000006</v>
      </c>
      <c r="HC12" s="35">
        <f t="shared" si="95"/>
        <v>48.454176540000006</v>
      </c>
      <c r="HD12" s="35">
        <f t="shared" si="95"/>
        <v>48.454176540000006</v>
      </c>
      <c r="HE12" s="35">
        <f t="shared" si="95"/>
        <v>48.454176540000006</v>
      </c>
      <c r="HF12" s="35">
        <f t="shared" si="95"/>
        <v>48.454176540000006</v>
      </c>
      <c r="HG12" s="35">
        <f t="shared" si="95"/>
        <v>48.454176540000006</v>
      </c>
      <c r="HH12" s="35">
        <f t="shared" si="95"/>
        <v>48.454176540000006</v>
      </c>
      <c r="HI12" s="35">
        <f t="shared" si="95"/>
        <v>48.454176540000006</v>
      </c>
      <c r="HJ12" s="35">
        <f t="shared" si="95"/>
        <v>48.454176540000006</v>
      </c>
      <c r="HK12" s="35">
        <f t="shared" si="95"/>
        <v>48.454176540000006</v>
      </c>
      <c r="HL12" s="35">
        <f t="shared" si="95"/>
        <v>48.454176540000006</v>
      </c>
      <c r="HM12" s="35">
        <f t="shared" si="95"/>
        <v>48.454176540000006</v>
      </c>
      <c r="HN12" s="35">
        <f t="shared" si="95"/>
        <v>48.454176540000006</v>
      </c>
      <c r="HO12" s="35">
        <f t="shared" si="95"/>
        <v>48.454176540000006</v>
      </c>
      <c r="HP12" s="35">
        <f t="shared" si="95"/>
        <v>48.454176540000006</v>
      </c>
      <c r="HQ12" s="35">
        <f t="shared" si="95"/>
        <v>48.454176540000006</v>
      </c>
      <c r="HR12" s="35">
        <f t="shared" si="95"/>
        <v>48.454176540000006</v>
      </c>
      <c r="HS12" s="35">
        <f t="shared" si="95"/>
        <v>48.454176540000006</v>
      </c>
      <c r="HT12" s="35">
        <f t="shared" si="95"/>
        <v>48.454176540000006</v>
      </c>
      <c r="HU12" s="35">
        <f t="shared" si="95"/>
        <v>48.454176540000006</v>
      </c>
      <c r="HV12" s="35">
        <f t="shared" si="95"/>
        <v>48.454176540000006</v>
      </c>
      <c r="HW12" s="35">
        <f t="shared" si="95"/>
        <v>48.454176540000006</v>
      </c>
      <c r="HX12" s="35">
        <f t="shared" si="95"/>
        <v>48.454176540000006</v>
      </c>
      <c r="HY12" s="35">
        <f t="shared" si="95"/>
        <v>48.454176540000006</v>
      </c>
      <c r="HZ12" s="35">
        <f t="shared" si="95"/>
        <v>48.454176540000006</v>
      </c>
      <c r="IA12" s="35">
        <f t="shared" si="95"/>
        <v>48.454176540000006</v>
      </c>
      <c r="IB12" s="35">
        <f t="shared" si="95"/>
        <v>48.454176540000006</v>
      </c>
      <c r="IC12" s="35">
        <f t="shared" si="95"/>
        <v>48.454176540000006</v>
      </c>
      <c r="ID12" s="35">
        <f t="shared" si="95"/>
        <v>48.454176540000006</v>
      </c>
      <c r="IE12" s="35">
        <f t="shared" si="95"/>
        <v>48.454176540000006</v>
      </c>
      <c r="IF12" s="35">
        <f t="shared" si="95"/>
        <v>48.454176540000006</v>
      </c>
      <c r="IG12" s="35">
        <f t="shared" si="95"/>
        <v>48.454176540000006</v>
      </c>
      <c r="IH12" s="35">
        <f t="shared" si="95"/>
        <v>48.454176540000006</v>
      </c>
      <c r="II12" s="35">
        <f t="shared" si="95"/>
        <v>48.454176540000006</v>
      </c>
      <c r="IJ12" s="35">
        <f t="shared" si="95"/>
        <v>48.454176540000006</v>
      </c>
      <c r="IK12" s="35">
        <f t="shared" si="95"/>
        <v>48.454176540000006</v>
      </c>
      <c r="IL12" s="35">
        <f t="shared" si="95"/>
        <v>48.454176540000006</v>
      </c>
      <c r="IM12" s="35">
        <f t="shared" si="95"/>
        <v>48.454176540000006</v>
      </c>
      <c r="IN12" s="35">
        <f t="shared" si="95"/>
        <v>48.454176540000006</v>
      </c>
      <c r="IO12" s="35">
        <f t="shared" si="95"/>
        <v>48.454176540000006</v>
      </c>
      <c r="IP12" s="35">
        <f t="shared" si="95"/>
        <v>48.454176540000006</v>
      </c>
      <c r="IQ12" s="35">
        <f t="shared" si="95"/>
        <v>48.454176540000006</v>
      </c>
      <c r="IR12" s="35">
        <f t="shared" si="95"/>
        <v>48.454176540000006</v>
      </c>
      <c r="IS12" s="35">
        <f t="shared" si="95"/>
        <v>48.454176540000006</v>
      </c>
      <c r="IT12" s="35">
        <f t="shared" si="95"/>
        <v>48.454176540000006</v>
      </c>
      <c r="IU12" s="35">
        <f t="shared" si="95"/>
        <v>48.454176540000006</v>
      </c>
      <c r="IV12" s="35">
        <f t="shared" si="95"/>
        <v>48.454176540000006</v>
      </c>
      <c r="IW12" s="35">
        <f t="shared" si="95"/>
        <v>48.454176540000006</v>
      </c>
      <c r="IX12" s="35">
        <f t="shared" si="95"/>
        <v>48.454176540000006</v>
      </c>
      <c r="IY12" s="35">
        <f t="shared" ref="IY12:LJ12" si="96">SUM(IY13:IY16)</f>
        <v>48.454176540000006</v>
      </c>
      <c r="IZ12" s="35">
        <f t="shared" si="96"/>
        <v>48.454176540000006</v>
      </c>
      <c r="JA12" s="35">
        <f t="shared" si="96"/>
        <v>48.454176540000006</v>
      </c>
      <c r="JB12" s="35">
        <f t="shared" si="96"/>
        <v>48.454176540000006</v>
      </c>
      <c r="JC12" s="35">
        <f t="shared" si="96"/>
        <v>48.454176540000006</v>
      </c>
      <c r="JD12" s="35">
        <f t="shared" si="96"/>
        <v>48.454176540000006</v>
      </c>
      <c r="JE12" s="35">
        <f t="shared" si="96"/>
        <v>32.486732329569897</v>
      </c>
      <c r="JF12" s="35">
        <f t="shared" si="96"/>
        <v>25.95459606166667</v>
      </c>
      <c r="JG12" s="35">
        <f t="shared" si="96"/>
        <v>25.95459606166667</v>
      </c>
      <c r="JH12" s="35">
        <f t="shared" si="96"/>
        <v>25.95459606166667</v>
      </c>
      <c r="JI12" s="35">
        <f t="shared" si="96"/>
        <v>25.95459606166667</v>
      </c>
      <c r="JJ12" s="35">
        <f t="shared" si="96"/>
        <v>25.95459606166667</v>
      </c>
      <c r="JK12" s="35">
        <f t="shared" si="96"/>
        <v>25.95459606166667</v>
      </c>
      <c r="JL12" s="35">
        <f t="shared" si="96"/>
        <v>25.95459606166667</v>
      </c>
      <c r="JM12" s="35">
        <f t="shared" si="96"/>
        <v>25.95459606166667</v>
      </c>
      <c r="JN12" s="35">
        <f t="shared" si="96"/>
        <v>25.95459606166667</v>
      </c>
      <c r="JO12" s="35">
        <f t="shared" si="96"/>
        <v>25.95459606166667</v>
      </c>
      <c r="JP12" s="35">
        <f t="shared" si="96"/>
        <v>25.95459606166667</v>
      </c>
      <c r="JQ12" s="35">
        <f t="shared" si="96"/>
        <v>25.95459606166667</v>
      </c>
      <c r="JR12" s="35">
        <f t="shared" si="96"/>
        <v>25.95459606166667</v>
      </c>
      <c r="JS12" s="35">
        <f t="shared" si="96"/>
        <v>25.95459606166667</v>
      </c>
      <c r="JT12" s="35">
        <f t="shared" si="96"/>
        <v>25.95459606166667</v>
      </c>
      <c r="JU12" s="35">
        <f t="shared" si="96"/>
        <v>25.95459606166667</v>
      </c>
      <c r="JV12" s="35">
        <f t="shared" si="96"/>
        <v>25.95459606166667</v>
      </c>
      <c r="JW12" s="35">
        <f t="shared" si="96"/>
        <v>25.95459606166667</v>
      </c>
      <c r="JX12" s="35">
        <f t="shared" si="96"/>
        <v>25.95459606166667</v>
      </c>
      <c r="JY12" s="35">
        <f t="shared" si="96"/>
        <v>25.95459606166667</v>
      </c>
      <c r="JZ12" s="35">
        <f t="shared" si="96"/>
        <v>25.95459606166667</v>
      </c>
      <c r="KA12" s="35">
        <f t="shared" si="96"/>
        <v>25.95459606166667</v>
      </c>
      <c r="KB12" s="35">
        <f t="shared" si="96"/>
        <v>25.95459606166667</v>
      </c>
      <c r="KC12" s="35">
        <f t="shared" si="96"/>
        <v>25.95459606166667</v>
      </c>
      <c r="KD12" s="35">
        <f t="shared" si="96"/>
        <v>25.95459606166667</v>
      </c>
      <c r="KE12" s="35">
        <f t="shared" si="96"/>
        <v>25.95459606166667</v>
      </c>
      <c r="KF12" s="35">
        <f t="shared" si="96"/>
        <v>25.95459606166667</v>
      </c>
      <c r="KG12" s="35">
        <f t="shared" si="96"/>
        <v>25.95459606166667</v>
      </c>
      <c r="KH12" s="35">
        <f t="shared" si="96"/>
        <v>25.95459606166667</v>
      </c>
      <c r="KI12" s="35">
        <f t="shared" si="96"/>
        <v>25.95459606166667</v>
      </c>
      <c r="KJ12" s="35">
        <f t="shared" si="96"/>
        <v>25.95459606166667</v>
      </c>
      <c r="KK12" s="35">
        <f t="shared" si="96"/>
        <v>25.95459606166667</v>
      </c>
      <c r="KL12" s="35">
        <f t="shared" si="96"/>
        <v>23.299442568511907</v>
      </c>
      <c r="KM12" s="35">
        <f t="shared" si="96"/>
        <v>18.520166280833337</v>
      </c>
      <c r="KN12" s="35">
        <f t="shared" si="96"/>
        <v>18.520166280833337</v>
      </c>
      <c r="KO12" s="35">
        <f t="shared" si="96"/>
        <v>18.520166280833337</v>
      </c>
      <c r="KP12" s="35">
        <f t="shared" si="96"/>
        <v>18.520166280833337</v>
      </c>
      <c r="KQ12" s="35">
        <f t="shared" si="96"/>
        <v>18.520166280833337</v>
      </c>
      <c r="KR12" s="35">
        <f t="shared" si="96"/>
        <v>18.520166280833337</v>
      </c>
      <c r="KS12" s="35">
        <f t="shared" si="96"/>
        <v>18.520166280833337</v>
      </c>
      <c r="KT12" s="35">
        <f t="shared" si="96"/>
        <v>18.520166280833337</v>
      </c>
      <c r="KU12" s="35">
        <f t="shared" si="96"/>
        <v>18.520166280833337</v>
      </c>
      <c r="KV12" s="35">
        <f t="shared" si="96"/>
        <v>18.520166280833337</v>
      </c>
      <c r="KW12" s="35">
        <f t="shared" si="96"/>
        <v>18.520166280833337</v>
      </c>
      <c r="KX12" s="35">
        <f t="shared" si="96"/>
        <v>18.520166280833337</v>
      </c>
      <c r="KY12" s="35">
        <f t="shared" si="96"/>
        <v>2.3896988749462365</v>
      </c>
      <c r="KZ12" s="35">
        <f t="shared" si="96"/>
        <v>0</v>
      </c>
      <c r="LA12" s="35">
        <f t="shared" si="96"/>
        <v>0</v>
      </c>
      <c r="LB12" s="35">
        <f t="shared" si="96"/>
        <v>0</v>
      </c>
      <c r="LC12" s="35">
        <f t="shared" si="96"/>
        <v>0</v>
      </c>
      <c r="LD12" s="35">
        <f t="shared" si="96"/>
        <v>0</v>
      </c>
      <c r="LE12" s="35">
        <f t="shared" si="96"/>
        <v>0</v>
      </c>
      <c r="LF12" s="35">
        <f t="shared" si="96"/>
        <v>0</v>
      </c>
      <c r="LG12" s="35">
        <f t="shared" si="96"/>
        <v>0</v>
      </c>
      <c r="LH12" s="35">
        <f t="shared" si="96"/>
        <v>0</v>
      </c>
      <c r="LI12" s="35">
        <f t="shared" si="96"/>
        <v>0</v>
      </c>
      <c r="LJ12" s="35">
        <f t="shared" si="96"/>
        <v>0</v>
      </c>
      <c r="LK12" s="35">
        <f t="shared" ref="LK12:NV12" si="97">SUM(LK13:LK16)</f>
        <v>0</v>
      </c>
      <c r="LL12" s="35">
        <f t="shared" si="97"/>
        <v>0</v>
      </c>
      <c r="LM12" s="35">
        <f t="shared" si="97"/>
        <v>0</v>
      </c>
      <c r="LN12" s="35">
        <f t="shared" si="97"/>
        <v>0</v>
      </c>
      <c r="LO12" s="35">
        <f t="shared" si="97"/>
        <v>0</v>
      </c>
      <c r="LP12" s="35">
        <f t="shared" si="97"/>
        <v>0</v>
      </c>
      <c r="LQ12" s="35">
        <f t="shared" si="97"/>
        <v>0</v>
      </c>
      <c r="LR12" s="35">
        <f t="shared" si="97"/>
        <v>0</v>
      </c>
      <c r="LS12" s="35">
        <f t="shared" si="97"/>
        <v>0</v>
      </c>
      <c r="LT12" s="35">
        <f t="shared" si="97"/>
        <v>0</v>
      </c>
      <c r="LU12" s="35">
        <f t="shared" si="97"/>
        <v>0</v>
      </c>
      <c r="LV12" s="35">
        <f t="shared" si="97"/>
        <v>0</v>
      </c>
      <c r="LW12" s="35">
        <f t="shared" si="97"/>
        <v>0</v>
      </c>
      <c r="LX12" s="35">
        <f t="shared" si="97"/>
        <v>0</v>
      </c>
      <c r="LY12" s="35">
        <f t="shared" si="97"/>
        <v>0</v>
      </c>
      <c r="LZ12" s="35">
        <f t="shared" si="97"/>
        <v>0</v>
      </c>
      <c r="MA12" s="35">
        <f t="shared" si="97"/>
        <v>0</v>
      </c>
      <c r="MB12" s="35">
        <f t="shared" si="97"/>
        <v>0</v>
      </c>
      <c r="MC12" s="35">
        <f t="shared" si="97"/>
        <v>0</v>
      </c>
      <c r="MD12" s="35">
        <f t="shared" si="97"/>
        <v>0</v>
      </c>
      <c r="ME12" s="35">
        <f t="shared" si="97"/>
        <v>0</v>
      </c>
      <c r="MF12" s="35">
        <f t="shared" si="97"/>
        <v>0</v>
      </c>
      <c r="MG12" s="35">
        <f t="shared" si="97"/>
        <v>0</v>
      </c>
      <c r="MH12" s="35">
        <f t="shared" si="97"/>
        <v>0</v>
      </c>
      <c r="MI12" s="35">
        <f t="shared" si="97"/>
        <v>0</v>
      </c>
      <c r="MJ12" s="35">
        <f t="shared" si="97"/>
        <v>0</v>
      </c>
      <c r="MK12" s="35">
        <f t="shared" si="97"/>
        <v>0</v>
      </c>
      <c r="ML12" s="35">
        <f t="shared" si="97"/>
        <v>0</v>
      </c>
      <c r="MM12" s="35">
        <f t="shared" si="97"/>
        <v>0</v>
      </c>
      <c r="MN12" s="35">
        <f t="shared" si="97"/>
        <v>0</v>
      </c>
      <c r="MO12" s="35">
        <f t="shared" si="97"/>
        <v>0</v>
      </c>
      <c r="MP12" s="35">
        <f t="shared" si="97"/>
        <v>0</v>
      </c>
      <c r="MQ12" s="35">
        <f t="shared" si="97"/>
        <v>0</v>
      </c>
      <c r="MR12" s="35">
        <f t="shared" si="97"/>
        <v>0</v>
      </c>
      <c r="MS12" s="35">
        <f t="shared" si="97"/>
        <v>0</v>
      </c>
      <c r="MT12" s="35">
        <f t="shared" si="97"/>
        <v>0</v>
      </c>
      <c r="MU12" s="35">
        <f t="shared" si="97"/>
        <v>0</v>
      </c>
      <c r="MV12" s="35">
        <f t="shared" si="97"/>
        <v>0</v>
      </c>
      <c r="MW12" s="35">
        <f t="shared" si="97"/>
        <v>0</v>
      </c>
      <c r="MX12" s="35">
        <f t="shared" si="97"/>
        <v>0</v>
      </c>
      <c r="MY12" s="35">
        <f t="shared" si="97"/>
        <v>0</v>
      </c>
      <c r="MZ12" s="35">
        <f t="shared" si="97"/>
        <v>0</v>
      </c>
      <c r="NA12" s="35">
        <f t="shared" si="97"/>
        <v>0</v>
      </c>
      <c r="NB12" s="35">
        <f t="shared" si="97"/>
        <v>0</v>
      </c>
      <c r="NC12" s="35">
        <f t="shared" si="97"/>
        <v>0</v>
      </c>
      <c r="ND12" s="35">
        <f t="shared" si="97"/>
        <v>0</v>
      </c>
      <c r="NE12" s="35">
        <f t="shared" si="97"/>
        <v>0</v>
      </c>
      <c r="NF12" s="35">
        <f t="shared" si="97"/>
        <v>0</v>
      </c>
      <c r="NG12" s="35">
        <f t="shared" si="97"/>
        <v>0</v>
      </c>
      <c r="NH12" s="35">
        <f t="shared" si="97"/>
        <v>0</v>
      </c>
      <c r="NI12" s="35">
        <f t="shared" si="97"/>
        <v>0</v>
      </c>
      <c r="NJ12" s="35">
        <f t="shared" si="97"/>
        <v>0</v>
      </c>
      <c r="NK12" s="35">
        <f t="shared" si="97"/>
        <v>0</v>
      </c>
      <c r="NL12" s="35">
        <f t="shared" si="97"/>
        <v>0</v>
      </c>
      <c r="NM12" s="35">
        <f t="shared" si="97"/>
        <v>0</v>
      </c>
      <c r="NN12" s="35">
        <f t="shared" si="97"/>
        <v>0</v>
      </c>
      <c r="NO12" s="35">
        <f t="shared" si="97"/>
        <v>0</v>
      </c>
      <c r="NP12" s="35">
        <f t="shared" si="97"/>
        <v>0</v>
      </c>
      <c r="NQ12" s="35">
        <f t="shared" si="97"/>
        <v>0</v>
      </c>
      <c r="NR12" s="35">
        <f t="shared" si="97"/>
        <v>0</v>
      </c>
      <c r="NS12" s="35">
        <f t="shared" si="97"/>
        <v>0</v>
      </c>
      <c r="NT12" s="35">
        <f t="shared" si="97"/>
        <v>0</v>
      </c>
      <c r="NU12" s="35">
        <f t="shared" si="97"/>
        <v>0</v>
      </c>
      <c r="NV12" s="35">
        <f t="shared" si="97"/>
        <v>0</v>
      </c>
      <c r="NW12" s="35">
        <f t="shared" ref="NW12:QH12" si="98">SUM(NW13:NW16)</f>
        <v>0</v>
      </c>
      <c r="NX12" s="35">
        <f t="shared" si="98"/>
        <v>0</v>
      </c>
      <c r="NY12" s="35">
        <f t="shared" si="98"/>
        <v>0</v>
      </c>
      <c r="NZ12" s="35">
        <f t="shared" si="98"/>
        <v>0</v>
      </c>
      <c r="OA12" s="35">
        <f t="shared" si="98"/>
        <v>0</v>
      </c>
      <c r="OB12" s="35">
        <f t="shared" si="98"/>
        <v>0</v>
      </c>
      <c r="OC12" s="35">
        <f t="shared" si="98"/>
        <v>0</v>
      </c>
      <c r="OD12" s="35">
        <f t="shared" si="98"/>
        <v>0</v>
      </c>
      <c r="OE12" s="35">
        <f t="shared" si="98"/>
        <v>0</v>
      </c>
      <c r="OF12" s="35">
        <f t="shared" si="98"/>
        <v>0</v>
      </c>
      <c r="OG12" s="35">
        <f t="shared" si="98"/>
        <v>0</v>
      </c>
      <c r="OH12" s="35">
        <f t="shared" si="98"/>
        <v>0</v>
      </c>
      <c r="OI12" s="35">
        <f t="shared" si="98"/>
        <v>0</v>
      </c>
      <c r="OJ12" s="35">
        <f t="shared" si="98"/>
        <v>0</v>
      </c>
      <c r="OK12" s="35">
        <f t="shared" si="98"/>
        <v>0</v>
      </c>
      <c r="OL12" s="35">
        <f t="shared" si="98"/>
        <v>0</v>
      </c>
      <c r="OM12" s="35">
        <f t="shared" si="98"/>
        <v>0</v>
      </c>
      <c r="ON12" s="35">
        <f t="shared" si="98"/>
        <v>0</v>
      </c>
      <c r="OO12" s="35">
        <f t="shared" si="98"/>
        <v>0</v>
      </c>
      <c r="OP12" s="35">
        <f t="shared" si="98"/>
        <v>0</v>
      </c>
      <c r="OQ12" s="35">
        <f t="shared" si="98"/>
        <v>0</v>
      </c>
      <c r="OR12" s="35">
        <f t="shared" si="98"/>
        <v>0</v>
      </c>
      <c r="OS12" s="35">
        <f t="shared" si="98"/>
        <v>0</v>
      </c>
      <c r="OT12" s="35">
        <f t="shared" si="98"/>
        <v>0</v>
      </c>
      <c r="OU12" s="35">
        <f t="shared" si="98"/>
        <v>0</v>
      </c>
      <c r="OV12" s="35">
        <f t="shared" si="98"/>
        <v>0</v>
      </c>
      <c r="OW12" s="35">
        <f t="shared" si="98"/>
        <v>0</v>
      </c>
      <c r="OX12" s="35">
        <f t="shared" si="98"/>
        <v>0</v>
      </c>
      <c r="OY12" s="35">
        <f t="shared" si="98"/>
        <v>0</v>
      </c>
      <c r="OZ12" s="35">
        <f t="shared" si="98"/>
        <v>0</v>
      </c>
      <c r="PA12" s="35">
        <f t="shared" si="98"/>
        <v>0</v>
      </c>
      <c r="PB12" s="35">
        <f t="shared" si="98"/>
        <v>0</v>
      </c>
      <c r="PC12" s="35">
        <f t="shared" si="98"/>
        <v>0</v>
      </c>
      <c r="PD12" s="35">
        <f t="shared" si="98"/>
        <v>0</v>
      </c>
      <c r="PE12" s="35">
        <f t="shared" si="98"/>
        <v>0</v>
      </c>
      <c r="PF12" s="35">
        <f t="shared" si="98"/>
        <v>0</v>
      </c>
      <c r="PG12" s="35">
        <f t="shared" si="98"/>
        <v>0</v>
      </c>
      <c r="PH12" s="35">
        <f t="shared" si="98"/>
        <v>0</v>
      </c>
      <c r="PI12" s="35">
        <f t="shared" si="98"/>
        <v>0</v>
      </c>
      <c r="PJ12" s="35">
        <f t="shared" si="98"/>
        <v>0</v>
      </c>
      <c r="PK12" s="35">
        <f t="shared" si="98"/>
        <v>0</v>
      </c>
      <c r="PL12" s="35">
        <f t="shared" si="98"/>
        <v>0</v>
      </c>
      <c r="PM12" s="35">
        <f t="shared" si="98"/>
        <v>0</v>
      </c>
      <c r="PN12" s="35">
        <f t="shared" si="98"/>
        <v>0</v>
      </c>
      <c r="PO12" s="35">
        <f t="shared" si="98"/>
        <v>0</v>
      </c>
      <c r="PP12" s="35">
        <f t="shared" si="98"/>
        <v>0</v>
      </c>
      <c r="PQ12" s="35">
        <f t="shared" si="98"/>
        <v>0</v>
      </c>
      <c r="PR12" s="35">
        <f t="shared" si="98"/>
        <v>0</v>
      </c>
      <c r="PS12" s="35">
        <f t="shared" si="98"/>
        <v>0</v>
      </c>
      <c r="PT12" s="35">
        <f t="shared" si="98"/>
        <v>0</v>
      </c>
      <c r="PU12" s="35">
        <f t="shared" si="98"/>
        <v>0</v>
      </c>
      <c r="PV12" s="35">
        <f t="shared" si="98"/>
        <v>0</v>
      </c>
      <c r="PW12" s="35">
        <f t="shared" si="98"/>
        <v>0</v>
      </c>
      <c r="PX12" s="35">
        <f t="shared" si="98"/>
        <v>0</v>
      </c>
      <c r="PY12" s="35">
        <f t="shared" si="98"/>
        <v>0</v>
      </c>
      <c r="PZ12" s="35">
        <f t="shared" si="98"/>
        <v>0</v>
      </c>
      <c r="QA12" s="35">
        <f t="shared" si="98"/>
        <v>0</v>
      </c>
      <c r="QB12" s="35">
        <f t="shared" si="98"/>
        <v>0</v>
      </c>
      <c r="QC12" s="35">
        <f t="shared" si="98"/>
        <v>0</v>
      </c>
      <c r="QD12" s="35">
        <f t="shared" si="98"/>
        <v>0</v>
      </c>
      <c r="QE12" s="35">
        <f t="shared" si="98"/>
        <v>0</v>
      </c>
      <c r="QF12" s="35">
        <f t="shared" si="98"/>
        <v>0</v>
      </c>
      <c r="QG12" s="35">
        <f t="shared" si="98"/>
        <v>0</v>
      </c>
      <c r="QH12" s="35">
        <f t="shared" si="98"/>
        <v>0</v>
      </c>
      <c r="QI12" s="35">
        <f t="shared" ref="QI12:ST12" si="99">SUM(QI13:QI16)</f>
        <v>0</v>
      </c>
      <c r="QJ12" s="35">
        <f t="shared" si="99"/>
        <v>0</v>
      </c>
      <c r="QK12" s="35">
        <f t="shared" si="99"/>
        <v>0</v>
      </c>
      <c r="QL12" s="35">
        <f t="shared" si="99"/>
        <v>0</v>
      </c>
      <c r="QM12" s="35">
        <f t="shared" si="99"/>
        <v>0</v>
      </c>
      <c r="QN12" s="35">
        <f t="shared" si="99"/>
        <v>0</v>
      </c>
      <c r="QO12" s="35">
        <f t="shared" si="99"/>
        <v>0</v>
      </c>
      <c r="QP12" s="35">
        <f t="shared" si="99"/>
        <v>0</v>
      </c>
      <c r="QQ12" s="35">
        <f t="shared" si="99"/>
        <v>0</v>
      </c>
      <c r="QR12" s="35">
        <f t="shared" si="99"/>
        <v>0</v>
      </c>
      <c r="QS12" s="35">
        <f t="shared" si="99"/>
        <v>0</v>
      </c>
      <c r="QT12" s="35">
        <f t="shared" si="99"/>
        <v>0</v>
      </c>
      <c r="QU12" s="35">
        <f t="shared" si="99"/>
        <v>0</v>
      </c>
      <c r="QV12" s="35">
        <f t="shared" si="99"/>
        <v>0</v>
      </c>
      <c r="QW12" s="35">
        <f t="shared" si="99"/>
        <v>0</v>
      </c>
      <c r="QX12" s="35">
        <f t="shared" si="99"/>
        <v>0</v>
      </c>
      <c r="QY12" s="35">
        <f t="shared" si="99"/>
        <v>0</v>
      </c>
      <c r="QZ12" s="35">
        <f t="shared" si="99"/>
        <v>0</v>
      </c>
      <c r="RA12" s="35">
        <f t="shared" si="99"/>
        <v>0</v>
      </c>
      <c r="RB12" s="35">
        <f t="shared" si="99"/>
        <v>0</v>
      </c>
      <c r="RC12" s="35">
        <f t="shared" si="99"/>
        <v>0</v>
      </c>
      <c r="RD12" s="35">
        <f t="shared" si="99"/>
        <v>0</v>
      </c>
      <c r="RE12" s="35">
        <f t="shared" si="99"/>
        <v>0</v>
      </c>
      <c r="RF12" s="35">
        <f t="shared" si="99"/>
        <v>0</v>
      </c>
      <c r="RG12" s="35">
        <f t="shared" si="99"/>
        <v>0</v>
      </c>
      <c r="RH12" s="35">
        <f t="shared" si="99"/>
        <v>0</v>
      </c>
      <c r="RI12" s="35">
        <f t="shared" si="99"/>
        <v>0</v>
      </c>
      <c r="RJ12" s="35">
        <f t="shared" si="99"/>
        <v>0</v>
      </c>
      <c r="RK12" s="35">
        <f t="shared" si="99"/>
        <v>0</v>
      </c>
      <c r="RL12" s="35">
        <f t="shared" si="99"/>
        <v>0</v>
      </c>
      <c r="RM12" s="35">
        <f t="shared" si="99"/>
        <v>0</v>
      </c>
      <c r="RN12" s="35">
        <f t="shared" si="99"/>
        <v>0</v>
      </c>
      <c r="RO12" s="35">
        <f t="shared" si="99"/>
        <v>0</v>
      </c>
      <c r="RP12" s="35">
        <f t="shared" si="99"/>
        <v>0</v>
      </c>
      <c r="RQ12" s="35">
        <f t="shared" si="99"/>
        <v>0</v>
      </c>
      <c r="RR12" s="35">
        <f t="shared" si="99"/>
        <v>0</v>
      </c>
      <c r="RS12" s="35">
        <f t="shared" si="99"/>
        <v>0</v>
      </c>
      <c r="RT12" s="35">
        <f t="shared" si="99"/>
        <v>0</v>
      </c>
      <c r="RU12" s="35">
        <f t="shared" si="99"/>
        <v>0</v>
      </c>
      <c r="RV12" s="35">
        <f t="shared" si="99"/>
        <v>0</v>
      </c>
      <c r="RW12" s="35">
        <f t="shared" si="99"/>
        <v>0</v>
      </c>
      <c r="RX12" s="35">
        <f t="shared" si="99"/>
        <v>0</v>
      </c>
      <c r="RY12" s="35">
        <f t="shared" si="99"/>
        <v>0</v>
      </c>
      <c r="RZ12" s="35">
        <f t="shared" si="99"/>
        <v>0</v>
      </c>
      <c r="SA12" s="35">
        <f t="shared" si="99"/>
        <v>0</v>
      </c>
      <c r="SB12" s="35">
        <f t="shared" si="99"/>
        <v>0</v>
      </c>
      <c r="SC12" s="35">
        <f t="shared" si="99"/>
        <v>0</v>
      </c>
      <c r="SD12" s="35">
        <f t="shared" si="99"/>
        <v>0</v>
      </c>
      <c r="SE12" s="35">
        <f t="shared" si="99"/>
        <v>0</v>
      </c>
      <c r="SF12" s="35">
        <f t="shared" si="99"/>
        <v>0</v>
      </c>
      <c r="SG12" s="35">
        <f t="shared" si="99"/>
        <v>0</v>
      </c>
      <c r="SH12" s="35">
        <f t="shared" si="99"/>
        <v>0</v>
      </c>
      <c r="SI12" s="35">
        <f t="shared" si="99"/>
        <v>0</v>
      </c>
      <c r="SJ12" s="35">
        <f t="shared" si="99"/>
        <v>0</v>
      </c>
      <c r="SK12" s="35">
        <f t="shared" si="99"/>
        <v>0</v>
      </c>
      <c r="SL12" s="35">
        <f t="shared" si="99"/>
        <v>0</v>
      </c>
      <c r="SM12" s="35">
        <f t="shared" si="99"/>
        <v>0</v>
      </c>
      <c r="SN12" s="35">
        <f t="shared" si="99"/>
        <v>0</v>
      </c>
      <c r="SO12" s="35">
        <f t="shared" si="99"/>
        <v>0</v>
      </c>
      <c r="SP12" s="35">
        <f t="shared" si="99"/>
        <v>0</v>
      </c>
      <c r="SQ12" s="35">
        <f t="shared" si="99"/>
        <v>0</v>
      </c>
      <c r="SR12" s="35">
        <f t="shared" si="99"/>
        <v>0</v>
      </c>
      <c r="SS12" s="35">
        <f t="shared" si="99"/>
        <v>0</v>
      </c>
      <c r="ST12" s="35">
        <f t="shared" si="99"/>
        <v>0</v>
      </c>
      <c r="SU12" s="35">
        <f t="shared" ref="SU12:VF12" si="100">SUM(SU13:SU16)</f>
        <v>0</v>
      </c>
      <c r="SV12" s="35">
        <f t="shared" si="100"/>
        <v>0</v>
      </c>
      <c r="SW12" s="35">
        <f t="shared" si="100"/>
        <v>0</v>
      </c>
      <c r="SX12" s="35">
        <f t="shared" si="100"/>
        <v>0</v>
      </c>
      <c r="SY12" s="35">
        <f t="shared" si="100"/>
        <v>0</v>
      </c>
      <c r="SZ12" s="35">
        <f t="shared" si="100"/>
        <v>0</v>
      </c>
      <c r="TA12" s="35">
        <f t="shared" si="100"/>
        <v>0</v>
      </c>
      <c r="TB12" s="35">
        <f t="shared" si="100"/>
        <v>0</v>
      </c>
      <c r="TC12" s="35">
        <f t="shared" si="100"/>
        <v>0</v>
      </c>
      <c r="TD12" s="35">
        <f t="shared" si="100"/>
        <v>0</v>
      </c>
      <c r="TE12" s="35">
        <f t="shared" si="100"/>
        <v>0</v>
      </c>
      <c r="TF12" s="35">
        <f t="shared" si="100"/>
        <v>0</v>
      </c>
      <c r="TG12" s="35">
        <f t="shared" si="100"/>
        <v>0</v>
      </c>
      <c r="TH12" s="35">
        <f t="shared" si="100"/>
        <v>0</v>
      </c>
      <c r="TI12" s="35">
        <f t="shared" si="100"/>
        <v>0</v>
      </c>
      <c r="TJ12" s="35">
        <f t="shared" si="100"/>
        <v>0</v>
      </c>
      <c r="TK12" s="35">
        <f t="shared" si="100"/>
        <v>0</v>
      </c>
      <c r="TL12" s="35">
        <f t="shared" si="100"/>
        <v>0</v>
      </c>
      <c r="TM12" s="35">
        <f t="shared" si="100"/>
        <v>0</v>
      </c>
      <c r="TN12" s="35">
        <f t="shared" si="100"/>
        <v>0</v>
      </c>
      <c r="TO12" s="35">
        <f t="shared" si="100"/>
        <v>0</v>
      </c>
      <c r="TP12" s="35">
        <f t="shared" si="100"/>
        <v>0</v>
      </c>
      <c r="TQ12" s="35">
        <f t="shared" si="100"/>
        <v>0</v>
      </c>
      <c r="TR12" s="35">
        <f t="shared" si="100"/>
        <v>0</v>
      </c>
      <c r="TS12" s="35">
        <f t="shared" si="100"/>
        <v>0</v>
      </c>
      <c r="TT12" s="35">
        <f t="shared" si="100"/>
        <v>0</v>
      </c>
      <c r="TU12" s="35">
        <f t="shared" si="100"/>
        <v>0</v>
      </c>
      <c r="TV12" s="35">
        <f t="shared" si="100"/>
        <v>0</v>
      </c>
      <c r="TW12" s="35">
        <f t="shared" si="100"/>
        <v>0</v>
      </c>
      <c r="TX12" s="35">
        <f t="shared" si="100"/>
        <v>0</v>
      </c>
      <c r="TY12" s="35">
        <f t="shared" si="100"/>
        <v>0</v>
      </c>
      <c r="TZ12" s="35">
        <f t="shared" si="100"/>
        <v>0</v>
      </c>
      <c r="UA12" s="35">
        <f t="shared" si="100"/>
        <v>0</v>
      </c>
      <c r="UB12" s="35">
        <f t="shared" si="100"/>
        <v>0</v>
      </c>
      <c r="UC12" s="35">
        <f t="shared" si="100"/>
        <v>0</v>
      </c>
      <c r="UD12" s="35">
        <f t="shared" si="100"/>
        <v>0</v>
      </c>
      <c r="UE12" s="35">
        <f t="shared" si="100"/>
        <v>0</v>
      </c>
      <c r="UF12" s="35">
        <f t="shared" si="100"/>
        <v>0</v>
      </c>
      <c r="UG12" s="35">
        <f t="shared" si="100"/>
        <v>0</v>
      </c>
      <c r="UH12" s="35">
        <f t="shared" si="100"/>
        <v>0</v>
      </c>
      <c r="UI12" s="35">
        <f t="shared" si="100"/>
        <v>0</v>
      </c>
      <c r="UJ12" s="35">
        <f t="shared" si="100"/>
        <v>0</v>
      </c>
      <c r="UK12" s="35">
        <f t="shared" si="100"/>
        <v>0</v>
      </c>
      <c r="UL12" s="35">
        <f t="shared" si="100"/>
        <v>0</v>
      </c>
      <c r="UM12" s="35">
        <f t="shared" si="100"/>
        <v>0</v>
      </c>
      <c r="UN12" s="35">
        <f t="shared" si="100"/>
        <v>0</v>
      </c>
      <c r="UO12" s="35">
        <f t="shared" si="100"/>
        <v>0</v>
      </c>
      <c r="UP12" s="35">
        <f t="shared" si="100"/>
        <v>0</v>
      </c>
      <c r="UQ12" s="35">
        <f t="shared" si="100"/>
        <v>0</v>
      </c>
      <c r="UR12" s="35">
        <f t="shared" si="100"/>
        <v>0</v>
      </c>
      <c r="US12" s="35">
        <f t="shared" si="100"/>
        <v>0</v>
      </c>
      <c r="UT12" s="35">
        <f t="shared" si="100"/>
        <v>0</v>
      </c>
      <c r="UU12" s="35">
        <f t="shared" si="100"/>
        <v>0</v>
      </c>
      <c r="UV12" s="35">
        <f t="shared" si="100"/>
        <v>0</v>
      </c>
      <c r="UW12" s="35">
        <f t="shared" si="100"/>
        <v>0</v>
      </c>
      <c r="UX12" s="35">
        <f t="shared" si="100"/>
        <v>0</v>
      </c>
      <c r="UY12" s="35">
        <f t="shared" si="100"/>
        <v>0</v>
      </c>
      <c r="UZ12" s="35">
        <f t="shared" si="100"/>
        <v>0</v>
      </c>
      <c r="VA12" s="35">
        <f t="shared" si="100"/>
        <v>0</v>
      </c>
      <c r="VB12" s="35">
        <f t="shared" si="100"/>
        <v>0</v>
      </c>
      <c r="VC12" s="35">
        <f t="shared" si="100"/>
        <v>0</v>
      </c>
      <c r="VD12" s="35">
        <f t="shared" si="100"/>
        <v>0</v>
      </c>
      <c r="VE12" s="35">
        <f t="shared" si="100"/>
        <v>0</v>
      </c>
      <c r="VF12" s="35">
        <f t="shared" si="100"/>
        <v>0</v>
      </c>
      <c r="VG12" s="35">
        <f t="shared" ref="VG12:WD12" si="101">SUM(VG13:VG16)</f>
        <v>0</v>
      </c>
      <c r="VH12" s="35">
        <f t="shared" si="101"/>
        <v>0</v>
      </c>
      <c r="VI12" s="35">
        <f t="shared" si="101"/>
        <v>0</v>
      </c>
      <c r="VJ12" s="35">
        <f t="shared" si="101"/>
        <v>0</v>
      </c>
      <c r="VK12" s="35">
        <f t="shared" si="101"/>
        <v>0</v>
      </c>
      <c r="VL12" s="35">
        <f t="shared" si="101"/>
        <v>0</v>
      </c>
      <c r="VM12" s="35">
        <f t="shared" si="101"/>
        <v>0</v>
      </c>
      <c r="VN12" s="35">
        <f t="shared" si="101"/>
        <v>0</v>
      </c>
      <c r="VO12" s="35">
        <f t="shared" si="101"/>
        <v>0</v>
      </c>
      <c r="VP12" s="35">
        <f t="shared" si="101"/>
        <v>0</v>
      </c>
      <c r="VQ12" s="35">
        <f t="shared" si="101"/>
        <v>0</v>
      </c>
      <c r="VR12" s="35">
        <f t="shared" si="101"/>
        <v>0</v>
      </c>
      <c r="VS12" s="35">
        <f t="shared" si="101"/>
        <v>0</v>
      </c>
      <c r="VT12" s="35">
        <f t="shared" si="101"/>
        <v>0</v>
      </c>
      <c r="VU12" s="35">
        <f t="shared" si="101"/>
        <v>0</v>
      </c>
      <c r="VV12" s="35">
        <f t="shared" si="101"/>
        <v>0</v>
      </c>
      <c r="VW12" s="35">
        <f t="shared" si="101"/>
        <v>0</v>
      </c>
      <c r="VX12" s="35">
        <f t="shared" si="101"/>
        <v>0</v>
      </c>
      <c r="VY12" s="35">
        <f t="shared" si="101"/>
        <v>0</v>
      </c>
      <c r="VZ12" s="35">
        <f t="shared" si="101"/>
        <v>0</v>
      </c>
      <c r="WA12" s="35">
        <f t="shared" si="101"/>
        <v>0</v>
      </c>
      <c r="WB12" s="35">
        <f t="shared" si="101"/>
        <v>0</v>
      </c>
      <c r="WC12" s="35">
        <f t="shared" si="101"/>
        <v>0</v>
      </c>
      <c r="WD12" s="35">
        <f t="shared" si="101"/>
        <v>0</v>
      </c>
    </row>
    <row r="13" spans="19:604" x14ac:dyDescent="0.35">
      <c r="T13" s="27" t="s">
        <v>2</v>
      </c>
      <c r="U13" s="36">
        <f t="shared" ref="U13:AD16" si="102">SUMIFS(U$32:U$90,$C$32:$C$90,$T13,$K$32:$K$90,"IGPM")</f>
        <v>287.64778795000007</v>
      </c>
      <c r="V13" s="36">
        <f t="shared" si="102"/>
        <v>287.64778795000007</v>
      </c>
      <c r="W13" s="36">
        <f t="shared" si="102"/>
        <v>287.64778795000007</v>
      </c>
      <c r="X13" s="36">
        <f t="shared" si="102"/>
        <v>287.64778795000007</v>
      </c>
      <c r="Y13" s="36">
        <f t="shared" si="102"/>
        <v>287.64778795000007</v>
      </c>
      <c r="Z13" s="36">
        <f t="shared" si="102"/>
        <v>287.64778795000007</v>
      </c>
      <c r="AA13" s="36">
        <f t="shared" si="102"/>
        <v>249.18076326123659</v>
      </c>
      <c r="AB13" s="36">
        <f t="shared" si="102"/>
        <v>17.652822210000004</v>
      </c>
      <c r="AC13" s="36">
        <f t="shared" si="102"/>
        <v>17.652822210000004</v>
      </c>
      <c r="AD13" s="36">
        <f t="shared" si="102"/>
        <v>17.652822210000004</v>
      </c>
      <c r="AE13" s="36">
        <f t="shared" ref="AE13:AN16" si="103">SUMIFS(AE$32:AE$90,$C$32:$C$90,$T13,$K$32:$K$90,"IGPM")</f>
        <v>11.958363432580645</v>
      </c>
      <c r="AF13" s="36">
        <f t="shared" si="103"/>
        <v>0</v>
      </c>
      <c r="AG13" s="36">
        <f t="shared" si="103"/>
        <v>0</v>
      </c>
      <c r="AH13" s="36">
        <f t="shared" si="103"/>
        <v>0</v>
      </c>
      <c r="AI13" s="36">
        <f t="shared" si="103"/>
        <v>0</v>
      </c>
      <c r="AJ13" s="36">
        <f t="shared" si="103"/>
        <v>0</v>
      </c>
      <c r="AK13" s="36">
        <f t="shared" si="103"/>
        <v>0</v>
      </c>
      <c r="AL13" s="36">
        <f t="shared" si="103"/>
        <v>0</v>
      </c>
      <c r="AM13" s="36">
        <f t="shared" si="103"/>
        <v>0</v>
      </c>
      <c r="AN13" s="36">
        <f t="shared" si="103"/>
        <v>0</v>
      </c>
      <c r="AO13" s="36">
        <f t="shared" ref="AO13:BB16" si="104">SUMIFS(AO$32:AO$90,$C$32:$C$90,$T13,$K$32:$K$90,"IGPM")</f>
        <v>0</v>
      </c>
      <c r="AP13" s="36">
        <f t="shared" si="104"/>
        <v>0</v>
      </c>
      <c r="AQ13" s="36">
        <f t="shared" si="104"/>
        <v>0</v>
      </c>
      <c r="AR13" s="36">
        <f t="shared" si="104"/>
        <v>0</v>
      </c>
      <c r="AS13" s="36">
        <f t="shared" si="104"/>
        <v>0</v>
      </c>
      <c r="AT13" s="36">
        <f t="shared" si="104"/>
        <v>0</v>
      </c>
      <c r="AU13" s="36">
        <f t="shared" si="104"/>
        <v>0</v>
      </c>
      <c r="AV13" s="36">
        <f t="shared" si="104"/>
        <v>0</v>
      </c>
      <c r="AW13" s="36">
        <f t="shared" si="104"/>
        <v>0</v>
      </c>
      <c r="AX13" s="36">
        <f t="shared" si="104"/>
        <v>0</v>
      </c>
      <c r="AY13" s="36">
        <f t="shared" si="104"/>
        <v>0</v>
      </c>
      <c r="AZ13" s="36">
        <f t="shared" si="104"/>
        <v>0</v>
      </c>
      <c r="BA13" s="36">
        <f t="shared" si="104"/>
        <v>0</v>
      </c>
      <c r="BB13" s="36">
        <f t="shared" si="104"/>
        <v>0</v>
      </c>
      <c r="BD13" s="27" t="s">
        <v>2</v>
      </c>
      <c r="BE13" s="36">
        <f t="shared" ref="BE13:BN16" si="105">SUMIFS(BE$32:BE$90,$C$32:$C$90,$T13,$K$32:$K$90,"IGPM")</f>
        <v>0</v>
      </c>
      <c r="BF13" s="36">
        <f t="shared" si="105"/>
        <v>0</v>
      </c>
      <c r="BG13" s="36">
        <f t="shared" si="105"/>
        <v>0</v>
      </c>
      <c r="BH13" s="36">
        <f t="shared" si="105"/>
        <v>0</v>
      </c>
      <c r="BI13" s="36">
        <f t="shared" si="105"/>
        <v>71.911946987500002</v>
      </c>
      <c r="BJ13" s="36">
        <f t="shared" si="105"/>
        <v>71.911946987500002</v>
      </c>
      <c r="BK13" s="36">
        <f t="shared" si="105"/>
        <v>71.911946987500002</v>
      </c>
      <c r="BL13" s="36">
        <f t="shared" si="105"/>
        <v>71.911946987500002</v>
      </c>
      <c r="BM13" s="36">
        <f t="shared" si="105"/>
        <v>71.911946987500002</v>
      </c>
      <c r="BN13" s="36">
        <f t="shared" si="105"/>
        <v>71.911946987500002</v>
      </c>
      <c r="BO13" s="36">
        <f t="shared" ref="BO13:BX16" si="106">SUMIFS(BO$32:BO$90,$C$32:$C$90,$T13,$K$32:$K$90,"IGPM")</f>
        <v>71.911946987500002</v>
      </c>
      <c r="BP13" s="36">
        <f t="shared" si="106"/>
        <v>71.911946987500002</v>
      </c>
      <c r="BQ13" s="36">
        <f t="shared" si="106"/>
        <v>71.911946987500002</v>
      </c>
      <c r="BR13" s="36">
        <f t="shared" si="106"/>
        <v>71.911946987500002</v>
      </c>
      <c r="BS13" s="36">
        <f t="shared" si="106"/>
        <v>71.911946987500002</v>
      </c>
      <c r="BT13" s="36">
        <f t="shared" si="106"/>
        <v>71.911946987500002</v>
      </c>
      <c r="BU13" s="36">
        <f t="shared" si="106"/>
        <v>71.911946987500002</v>
      </c>
      <c r="BV13" s="36">
        <f t="shared" si="106"/>
        <v>71.911946987500002</v>
      </c>
      <c r="BW13" s="36">
        <f t="shared" si="106"/>
        <v>71.911946987500002</v>
      </c>
      <c r="BX13" s="36">
        <f t="shared" si="106"/>
        <v>71.911946987500002</v>
      </c>
      <c r="BY13" s="36">
        <f t="shared" ref="BY13:CH16" si="107">SUMIFS(BY$32:BY$90,$C$32:$C$90,$T13,$K$32:$K$90,"IGPM")</f>
        <v>71.911946987500002</v>
      </c>
      <c r="BZ13" s="36">
        <f t="shared" si="107"/>
        <v>71.911946987500002</v>
      </c>
      <c r="CA13" s="36">
        <f t="shared" si="107"/>
        <v>71.911946987500002</v>
      </c>
      <c r="CB13" s="36">
        <f t="shared" si="107"/>
        <v>71.911946987500002</v>
      </c>
      <c r="CC13" s="36">
        <f t="shared" si="107"/>
        <v>71.911946987500002</v>
      </c>
      <c r="CD13" s="36">
        <f t="shared" si="107"/>
        <v>71.911946987500002</v>
      </c>
      <c r="CE13" s="36">
        <f t="shared" si="107"/>
        <v>71.911946987500002</v>
      </c>
      <c r="CF13" s="36">
        <f t="shared" si="107"/>
        <v>33.444922298736557</v>
      </c>
      <c r="CG13" s="36">
        <f t="shared" si="107"/>
        <v>4.4132055525</v>
      </c>
      <c r="CH13" s="36">
        <f t="shared" si="107"/>
        <v>4.4132055525</v>
      </c>
      <c r="CI13" s="36">
        <f t="shared" ref="CI13:CR16" si="108">SUMIFS(CI$32:CI$90,$C$32:$C$90,$T13,$K$32:$K$90,"IGPM")</f>
        <v>4.4132055525</v>
      </c>
      <c r="CJ13" s="36">
        <f t="shared" si="108"/>
        <v>4.4132055525</v>
      </c>
      <c r="CK13" s="36">
        <f t="shared" si="108"/>
        <v>4.4132055525</v>
      </c>
      <c r="CL13" s="36">
        <f t="shared" si="108"/>
        <v>4.4132055525</v>
      </c>
      <c r="CM13" s="36">
        <f t="shared" si="108"/>
        <v>4.4132055525</v>
      </c>
      <c r="CN13" s="36">
        <f t="shared" si="108"/>
        <v>4.4132055525</v>
      </c>
      <c r="CO13" s="36">
        <f t="shared" si="108"/>
        <v>4.4132055525</v>
      </c>
      <c r="CP13" s="36">
        <f t="shared" si="108"/>
        <v>4.4132055525</v>
      </c>
      <c r="CQ13" s="36">
        <f t="shared" si="108"/>
        <v>4.4132055525</v>
      </c>
      <c r="CR13" s="36">
        <f t="shared" si="108"/>
        <v>4.4132055525</v>
      </c>
      <c r="CS13" s="36">
        <f t="shared" ref="CS13:DB16" si="109">SUMIFS(CS$32:CS$90,$C$32:$C$90,$T13,$K$32:$K$90,"IGPM")</f>
        <v>4.4132055525</v>
      </c>
      <c r="CT13" s="36">
        <f t="shared" si="109"/>
        <v>4.4132055525</v>
      </c>
      <c r="CU13" s="36">
        <f t="shared" si="109"/>
        <v>3.1319523275806453</v>
      </c>
      <c r="CV13" s="36">
        <f t="shared" si="109"/>
        <v>0</v>
      </c>
      <c r="CW13" s="36">
        <f t="shared" si="109"/>
        <v>0</v>
      </c>
      <c r="CX13" s="36">
        <f t="shared" si="109"/>
        <v>0</v>
      </c>
      <c r="CY13" s="36">
        <f t="shared" si="109"/>
        <v>0</v>
      </c>
      <c r="CZ13" s="36">
        <f t="shared" si="109"/>
        <v>0</v>
      </c>
      <c r="DA13" s="36">
        <f t="shared" si="109"/>
        <v>0</v>
      </c>
      <c r="DB13" s="36">
        <f t="shared" si="109"/>
        <v>0</v>
      </c>
      <c r="DC13" s="36">
        <f t="shared" ref="DC13:DL16" si="110">SUMIFS(DC$32:DC$90,$C$32:$C$90,$T13,$K$32:$K$90,"IGPM")</f>
        <v>0</v>
      </c>
      <c r="DD13" s="36">
        <f t="shared" si="110"/>
        <v>0</v>
      </c>
      <c r="DE13" s="36">
        <f t="shared" si="110"/>
        <v>0</v>
      </c>
      <c r="DF13" s="36">
        <f t="shared" si="110"/>
        <v>0</v>
      </c>
      <c r="DG13" s="36">
        <f t="shared" si="110"/>
        <v>0</v>
      </c>
      <c r="DH13" s="36">
        <f t="shared" si="110"/>
        <v>0</v>
      </c>
      <c r="DI13" s="36">
        <f t="shared" si="110"/>
        <v>0</v>
      </c>
      <c r="DJ13" s="36">
        <f t="shared" si="110"/>
        <v>0</v>
      </c>
      <c r="DK13" s="36">
        <f t="shared" si="110"/>
        <v>0</v>
      </c>
      <c r="DL13" s="36">
        <f t="shared" si="110"/>
        <v>0</v>
      </c>
      <c r="DM13" s="36">
        <f t="shared" ref="DM13:DV16" si="111">SUMIFS(DM$32:DM$90,$C$32:$C$90,$T13,$K$32:$K$90,"IGPM")</f>
        <v>0</v>
      </c>
      <c r="DN13" s="36">
        <f t="shared" si="111"/>
        <v>0</v>
      </c>
      <c r="DO13" s="36">
        <f t="shared" si="111"/>
        <v>0</v>
      </c>
      <c r="DP13" s="36">
        <f t="shared" si="111"/>
        <v>0</v>
      </c>
      <c r="DQ13" s="36">
        <f t="shared" si="111"/>
        <v>0</v>
      </c>
      <c r="DR13" s="36">
        <f t="shared" si="111"/>
        <v>0</v>
      </c>
      <c r="DS13" s="36">
        <f t="shared" si="111"/>
        <v>0</v>
      </c>
      <c r="DT13" s="36">
        <f t="shared" si="111"/>
        <v>0</v>
      </c>
      <c r="DU13" s="36">
        <f t="shared" si="111"/>
        <v>0</v>
      </c>
      <c r="DV13" s="36">
        <f t="shared" si="111"/>
        <v>0</v>
      </c>
      <c r="DW13" s="36">
        <f t="shared" ref="DW13:EF16" si="112">SUMIFS(DW$32:DW$90,$C$32:$C$90,$T13,$K$32:$K$90,"IGPM")</f>
        <v>0</v>
      </c>
      <c r="DX13" s="36">
        <f t="shared" si="112"/>
        <v>0</v>
      </c>
      <c r="DY13" s="36">
        <f t="shared" si="112"/>
        <v>0</v>
      </c>
      <c r="DZ13" s="36">
        <f t="shared" si="112"/>
        <v>0</v>
      </c>
      <c r="EA13" s="36">
        <f t="shared" si="112"/>
        <v>0</v>
      </c>
      <c r="EB13" s="36">
        <f t="shared" si="112"/>
        <v>0</v>
      </c>
      <c r="EC13" s="36">
        <f t="shared" si="112"/>
        <v>0</v>
      </c>
      <c r="ED13" s="36">
        <f t="shared" si="112"/>
        <v>0</v>
      </c>
      <c r="EE13" s="36">
        <f t="shared" si="112"/>
        <v>0</v>
      </c>
      <c r="EF13" s="36">
        <f t="shared" si="112"/>
        <v>0</v>
      </c>
      <c r="EG13" s="36">
        <f t="shared" ref="EG13:EP16" si="113">SUMIFS(EG$32:EG$90,$C$32:$C$90,$T13,$K$32:$K$90,"IGPM")</f>
        <v>0</v>
      </c>
      <c r="EH13" s="36">
        <f t="shared" si="113"/>
        <v>0</v>
      </c>
      <c r="EI13" s="36">
        <f t="shared" si="113"/>
        <v>0</v>
      </c>
      <c r="EJ13" s="36">
        <f t="shared" si="113"/>
        <v>0</v>
      </c>
      <c r="EK13" s="36">
        <f t="shared" si="113"/>
        <v>0</v>
      </c>
      <c r="EL13" s="36">
        <f t="shared" si="113"/>
        <v>0</v>
      </c>
      <c r="EM13" s="36">
        <f t="shared" si="113"/>
        <v>0</v>
      </c>
      <c r="EN13" s="36">
        <f t="shared" si="113"/>
        <v>0</v>
      </c>
      <c r="EO13" s="36">
        <f t="shared" si="113"/>
        <v>0</v>
      </c>
      <c r="EP13" s="36">
        <f t="shared" si="113"/>
        <v>0</v>
      </c>
      <c r="EQ13" s="36">
        <f t="shared" ref="EQ13:EZ16" si="114">SUMIFS(EQ$32:EQ$90,$C$32:$C$90,$T13,$K$32:$K$90,"IGPM")</f>
        <v>0</v>
      </c>
      <c r="ER13" s="36">
        <f t="shared" si="114"/>
        <v>0</v>
      </c>
      <c r="ES13" s="36">
        <f t="shared" si="114"/>
        <v>0</v>
      </c>
      <c r="ET13" s="36">
        <f t="shared" si="114"/>
        <v>0</v>
      </c>
      <c r="EU13" s="36">
        <f t="shared" si="114"/>
        <v>0</v>
      </c>
      <c r="EV13" s="36">
        <f t="shared" si="114"/>
        <v>0</v>
      </c>
      <c r="EW13" s="36">
        <f t="shared" si="114"/>
        <v>0</v>
      </c>
      <c r="EX13" s="36">
        <f t="shared" si="114"/>
        <v>0</v>
      </c>
      <c r="EY13" s="36">
        <f t="shared" si="114"/>
        <v>0</v>
      </c>
      <c r="EZ13" s="36">
        <f t="shared" si="114"/>
        <v>0</v>
      </c>
      <c r="FA13" s="36">
        <f t="shared" ref="FA13:FJ16" si="115">SUMIFS(FA$32:FA$90,$C$32:$C$90,$T13,$K$32:$K$90,"IGPM")</f>
        <v>0</v>
      </c>
      <c r="FB13" s="36">
        <f t="shared" si="115"/>
        <v>0</v>
      </c>
      <c r="FC13" s="36">
        <f t="shared" si="115"/>
        <v>0</v>
      </c>
      <c r="FD13" s="36">
        <f t="shared" si="115"/>
        <v>0</v>
      </c>
      <c r="FE13" s="36">
        <f t="shared" si="115"/>
        <v>0</v>
      </c>
      <c r="FF13" s="36">
        <f t="shared" si="115"/>
        <v>0</v>
      </c>
      <c r="FG13" s="36">
        <f t="shared" si="115"/>
        <v>0</v>
      </c>
      <c r="FH13" s="36">
        <f t="shared" si="115"/>
        <v>0</v>
      </c>
      <c r="FI13" s="36">
        <f t="shared" si="115"/>
        <v>0</v>
      </c>
      <c r="FJ13" s="36">
        <f t="shared" si="115"/>
        <v>0</v>
      </c>
      <c r="FK13" s="36">
        <f t="shared" ref="FK13:FT16" si="116">SUMIFS(FK$32:FK$90,$C$32:$C$90,$T13,$K$32:$K$90,"IGPM")</f>
        <v>0</v>
      </c>
      <c r="FL13" s="36">
        <f t="shared" si="116"/>
        <v>0</v>
      </c>
      <c r="FM13" s="36">
        <f t="shared" si="116"/>
        <v>0</v>
      </c>
      <c r="FN13" s="36">
        <f t="shared" si="116"/>
        <v>0</v>
      </c>
      <c r="FO13" s="36">
        <f t="shared" si="116"/>
        <v>0</v>
      </c>
      <c r="FP13" s="36">
        <f t="shared" si="116"/>
        <v>0</v>
      </c>
      <c r="FQ13" s="36">
        <f t="shared" si="116"/>
        <v>0</v>
      </c>
      <c r="FR13" s="36">
        <f t="shared" si="116"/>
        <v>0</v>
      </c>
      <c r="FS13" s="36">
        <f t="shared" si="116"/>
        <v>0</v>
      </c>
      <c r="FT13" s="36">
        <f t="shared" si="116"/>
        <v>0</v>
      </c>
      <c r="FU13" s="36">
        <f t="shared" ref="FU13:GD16" si="117">SUMIFS(FU$32:FU$90,$C$32:$C$90,$T13,$K$32:$K$90,"IGPM")</f>
        <v>0</v>
      </c>
      <c r="FV13" s="36">
        <f t="shared" si="117"/>
        <v>0</v>
      </c>
      <c r="FW13" s="36">
        <f t="shared" si="117"/>
        <v>0</v>
      </c>
      <c r="FX13" s="36">
        <f t="shared" si="117"/>
        <v>0</v>
      </c>
      <c r="FY13" s="36">
        <f t="shared" si="117"/>
        <v>0</v>
      </c>
      <c r="FZ13" s="36">
        <f t="shared" si="117"/>
        <v>0</v>
      </c>
      <c r="GA13" s="36">
        <f t="shared" si="117"/>
        <v>0</v>
      </c>
      <c r="GB13" s="36">
        <f t="shared" si="117"/>
        <v>0</v>
      </c>
      <c r="GC13" s="36">
        <f t="shared" si="117"/>
        <v>0</v>
      </c>
      <c r="GD13" s="36">
        <f t="shared" si="117"/>
        <v>0</v>
      </c>
      <c r="GE13" s="36">
        <f t="shared" ref="GE13:GJ16" si="118">SUMIFS(GE$32:GE$90,$C$32:$C$90,$T13,$K$32:$K$90,"IGPM")</f>
        <v>0</v>
      </c>
      <c r="GF13" s="36">
        <f t="shared" si="118"/>
        <v>0</v>
      </c>
      <c r="GG13" s="36">
        <f t="shared" si="118"/>
        <v>0</v>
      </c>
      <c r="GH13" s="36">
        <f t="shared" si="118"/>
        <v>0</v>
      </c>
      <c r="GI13" s="36">
        <f t="shared" si="118"/>
        <v>0</v>
      </c>
      <c r="GJ13" s="36">
        <f t="shared" si="118"/>
        <v>0</v>
      </c>
      <c r="GL13" s="27" t="s">
        <v>2</v>
      </c>
      <c r="GM13" s="36">
        <f t="shared" ref="GM13:GV16" si="119">SUMIFS(GM$32:GM$90,$C$32:$C$90,$T13,$K$32:$K$90,"IGPM")</f>
        <v>23.970648995833333</v>
      </c>
      <c r="GN13" s="36">
        <f t="shared" si="119"/>
        <v>23.970648995833333</v>
      </c>
      <c r="GO13" s="36">
        <f t="shared" si="119"/>
        <v>23.970648995833333</v>
      </c>
      <c r="GP13" s="36">
        <f t="shared" si="119"/>
        <v>23.970648995833333</v>
      </c>
      <c r="GQ13" s="36">
        <f t="shared" si="119"/>
        <v>23.970648995833333</v>
      </c>
      <c r="GR13" s="36">
        <f t="shared" si="119"/>
        <v>23.970648995833333</v>
      </c>
      <c r="GS13" s="36">
        <f t="shared" si="119"/>
        <v>23.970648995833333</v>
      </c>
      <c r="GT13" s="36">
        <f t="shared" si="119"/>
        <v>23.970648995833333</v>
      </c>
      <c r="GU13" s="36">
        <f t="shared" si="119"/>
        <v>23.970648995833333</v>
      </c>
      <c r="GV13" s="36">
        <f t="shared" si="119"/>
        <v>23.970648995833333</v>
      </c>
      <c r="GW13" s="36">
        <f t="shared" ref="GW13:HF16" si="120">SUMIFS(GW$32:GW$90,$C$32:$C$90,$T13,$K$32:$K$90,"IGPM")</f>
        <v>23.970648995833333</v>
      </c>
      <c r="GX13" s="36">
        <f t="shared" si="120"/>
        <v>23.970648995833333</v>
      </c>
      <c r="GY13" s="36">
        <f t="shared" si="120"/>
        <v>23.970648995833333</v>
      </c>
      <c r="GZ13" s="36">
        <f t="shared" si="120"/>
        <v>23.970648995833333</v>
      </c>
      <c r="HA13" s="36">
        <f t="shared" si="120"/>
        <v>23.970648995833333</v>
      </c>
      <c r="HB13" s="36">
        <f t="shared" si="120"/>
        <v>23.970648995833333</v>
      </c>
      <c r="HC13" s="36">
        <f t="shared" si="120"/>
        <v>23.970648995833333</v>
      </c>
      <c r="HD13" s="36">
        <f t="shared" si="120"/>
        <v>23.970648995833333</v>
      </c>
      <c r="HE13" s="36">
        <f t="shared" si="120"/>
        <v>23.970648995833333</v>
      </c>
      <c r="HF13" s="36">
        <f t="shared" si="120"/>
        <v>23.970648995833333</v>
      </c>
      <c r="HG13" s="36">
        <f t="shared" ref="HG13:HP16" si="121">SUMIFS(HG$32:HG$90,$C$32:$C$90,$T13,$K$32:$K$90,"IGPM")</f>
        <v>23.970648995833333</v>
      </c>
      <c r="HH13" s="36">
        <f t="shared" si="121"/>
        <v>23.970648995833333</v>
      </c>
      <c r="HI13" s="36">
        <f t="shared" si="121"/>
        <v>23.970648995833333</v>
      </c>
      <c r="HJ13" s="36">
        <f t="shared" si="121"/>
        <v>23.970648995833333</v>
      </c>
      <c r="HK13" s="36">
        <f t="shared" si="121"/>
        <v>23.970648995833333</v>
      </c>
      <c r="HL13" s="36">
        <f t="shared" si="121"/>
        <v>23.970648995833333</v>
      </c>
      <c r="HM13" s="36">
        <f t="shared" si="121"/>
        <v>23.970648995833333</v>
      </c>
      <c r="HN13" s="36">
        <f t="shared" si="121"/>
        <v>23.970648995833333</v>
      </c>
      <c r="HO13" s="36">
        <f t="shared" si="121"/>
        <v>23.970648995833333</v>
      </c>
      <c r="HP13" s="36">
        <f t="shared" si="121"/>
        <v>23.970648995833333</v>
      </c>
      <c r="HQ13" s="36">
        <f t="shared" ref="HQ13:HZ16" si="122">SUMIFS(HQ$32:HQ$90,$C$32:$C$90,$T13,$K$32:$K$90,"IGPM")</f>
        <v>23.970648995833333</v>
      </c>
      <c r="HR13" s="36">
        <f t="shared" si="122"/>
        <v>23.970648995833333</v>
      </c>
      <c r="HS13" s="36">
        <f t="shared" si="122"/>
        <v>23.970648995833333</v>
      </c>
      <c r="HT13" s="36">
        <f t="shared" si="122"/>
        <v>23.970648995833333</v>
      </c>
      <c r="HU13" s="36">
        <f t="shared" si="122"/>
        <v>23.970648995833333</v>
      </c>
      <c r="HV13" s="36">
        <f t="shared" si="122"/>
        <v>23.970648995833333</v>
      </c>
      <c r="HW13" s="36">
        <f t="shared" si="122"/>
        <v>23.970648995833333</v>
      </c>
      <c r="HX13" s="36">
        <f t="shared" si="122"/>
        <v>23.970648995833333</v>
      </c>
      <c r="HY13" s="36">
        <f t="shared" si="122"/>
        <v>23.970648995833333</v>
      </c>
      <c r="HZ13" s="36">
        <f t="shared" si="122"/>
        <v>23.970648995833333</v>
      </c>
      <c r="IA13" s="36">
        <f t="shared" ref="IA13:IJ16" si="123">SUMIFS(IA$32:IA$90,$C$32:$C$90,$T13,$K$32:$K$90,"IGPM")</f>
        <v>23.970648995833333</v>
      </c>
      <c r="IB13" s="36">
        <f t="shared" si="123"/>
        <v>23.970648995833333</v>
      </c>
      <c r="IC13" s="36">
        <f t="shared" si="123"/>
        <v>23.970648995833333</v>
      </c>
      <c r="ID13" s="36">
        <f t="shared" si="123"/>
        <v>23.970648995833333</v>
      </c>
      <c r="IE13" s="36">
        <f t="shared" si="123"/>
        <v>23.970648995833333</v>
      </c>
      <c r="IF13" s="36">
        <f t="shared" si="123"/>
        <v>23.970648995833333</v>
      </c>
      <c r="IG13" s="36">
        <f t="shared" si="123"/>
        <v>23.970648995833333</v>
      </c>
      <c r="IH13" s="36">
        <f t="shared" si="123"/>
        <v>23.970648995833333</v>
      </c>
      <c r="II13" s="36">
        <f t="shared" si="123"/>
        <v>23.970648995833333</v>
      </c>
      <c r="IJ13" s="36">
        <f t="shared" si="123"/>
        <v>23.970648995833333</v>
      </c>
      <c r="IK13" s="36">
        <f t="shared" ref="IK13:IT16" si="124">SUMIFS(IK$32:IK$90,$C$32:$C$90,$T13,$K$32:$K$90,"IGPM")</f>
        <v>23.970648995833333</v>
      </c>
      <c r="IL13" s="36">
        <f t="shared" si="124"/>
        <v>23.970648995833333</v>
      </c>
      <c r="IM13" s="36">
        <f t="shared" si="124"/>
        <v>23.970648995833333</v>
      </c>
      <c r="IN13" s="36">
        <f t="shared" si="124"/>
        <v>23.970648995833333</v>
      </c>
      <c r="IO13" s="36">
        <f t="shared" si="124"/>
        <v>23.970648995833333</v>
      </c>
      <c r="IP13" s="36">
        <f t="shared" si="124"/>
        <v>23.970648995833333</v>
      </c>
      <c r="IQ13" s="36">
        <f t="shared" si="124"/>
        <v>23.970648995833333</v>
      </c>
      <c r="IR13" s="36">
        <f t="shared" si="124"/>
        <v>23.970648995833333</v>
      </c>
      <c r="IS13" s="36">
        <f t="shared" si="124"/>
        <v>23.970648995833333</v>
      </c>
      <c r="IT13" s="36">
        <f t="shared" si="124"/>
        <v>23.970648995833333</v>
      </c>
      <c r="IU13" s="36">
        <f t="shared" ref="IU13:JD16" si="125">SUMIFS(IU$32:IU$90,$C$32:$C$90,$T13,$K$32:$K$90,"IGPM")</f>
        <v>23.970648995833333</v>
      </c>
      <c r="IV13" s="36">
        <f t="shared" si="125"/>
        <v>23.970648995833333</v>
      </c>
      <c r="IW13" s="36">
        <f t="shared" si="125"/>
        <v>23.970648995833333</v>
      </c>
      <c r="IX13" s="36">
        <f t="shared" si="125"/>
        <v>23.970648995833333</v>
      </c>
      <c r="IY13" s="36">
        <f t="shared" si="125"/>
        <v>23.970648995833333</v>
      </c>
      <c r="IZ13" s="36">
        <f t="shared" si="125"/>
        <v>23.970648995833333</v>
      </c>
      <c r="JA13" s="36">
        <f t="shared" si="125"/>
        <v>23.970648995833333</v>
      </c>
      <c r="JB13" s="36">
        <f t="shared" si="125"/>
        <v>23.970648995833333</v>
      </c>
      <c r="JC13" s="36">
        <f t="shared" si="125"/>
        <v>23.970648995833333</v>
      </c>
      <c r="JD13" s="36">
        <f t="shared" si="125"/>
        <v>23.970648995833333</v>
      </c>
      <c r="JE13" s="36">
        <f t="shared" ref="JE13:JN16" si="126">SUMIFS(JE$32:JE$90,$C$32:$C$90,$T13,$K$32:$K$90,"IGPM")</f>
        <v>8.0032047854032236</v>
      </c>
      <c r="JF13" s="36">
        <f t="shared" si="126"/>
        <v>1.4710685175</v>
      </c>
      <c r="JG13" s="36">
        <f t="shared" si="126"/>
        <v>1.4710685175</v>
      </c>
      <c r="JH13" s="36">
        <f t="shared" si="126"/>
        <v>1.4710685175</v>
      </c>
      <c r="JI13" s="36">
        <f t="shared" si="126"/>
        <v>1.4710685175</v>
      </c>
      <c r="JJ13" s="36">
        <f t="shared" si="126"/>
        <v>1.4710685175</v>
      </c>
      <c r="JK13" s="36">
        <f t="shared" si="126"/>
        <v>1.4710685175</v>
      </c>
      <c r="JL13" s="36">
        <f t="shared" si="126"/>
        <v>1.4710685175</v>
      </c>
      <c r="JM13" s="36">
        <f t="shared" si="126"/>
        <v>1.4710685175</v>
      </c>
      <c r="JN13" s="36">
        <f t="shared" si="126"/>
        <v>1.4710685175</v>
      </c>
      <c r="JO13" s="36">
        <f t="shared" ref="JO13:JX16" si="127">SUMIFS(JO$32:JO$90,$C$32:$C$90,$T13,$K$32:$K$90,"IGPM")</f>
        <v>1.4710685175</v>
      </c>
      <c r="JP13" s="36">
        <f t="shared" si="127"/>
        <v>1.4710685175</v>
      </c>
      <c r="JQ13" s="36">
        <f t="shared" si="127"/>
        <v>1.4710685175</v>
      </c>
      <c r="JR13" s="36">
        <f t="shared" si="127"/>
        <v>1.4710685175</v>
      </c>
      <c r="JS13" s="36">
        <f t="shared" si="127"/>
        <v>1.4710685175</v>
      </c>
      <c r="JT13" s="36">
        <f t="shared" si="127"/>
        <v>1.4710685175</v>
      </c>
      <c r="JU13" s="36">
        <f t="shared" si="127"/>
        <v>1.4710685175</v>
      </c>
      <c r="JV13" s="36">
        <f t="shared" si="127"/>
        <v>1.4710685175</v>
      </c>
      <c r="JW13" s="36">
        <f t="shared" si="127"/>
        <v>1.4710685175</v>
      </c>
      <c r="JX13" s="36">
        <f t="shared" si="127"/>
        <v>1.4710685175</v>
      </c>
      <c r="JY13" s="36">
        <f t="shared" ref="JY13:KH16" si="128">SUMIFS(JY$32:JY$90,$C$32:$C$90,$T13,$K$32:$K$90,"IGPM")</f>
        <v>1.4710685175</v>
      </c>
      <c r="JZ13" s="36">
        <f t="shared" si="128"/>
        <v>1.4710685175</v>
      </c>
      <c r="KA13" s="36">
        <f t="shared" si="128"/>
        <v>1.4710685175</v>
      </c>
      <c r="KB13" s="36">
        <f t="shared" si="128"/>
        <v>1.4710685175</v>
      </c>
      <c r="KC13" s="36">
        <f t="shared" si="128"/>
        <v>1.4710685175</v>
      </c>
      <c r="KD13" s="36">
        <f t="shared" si="128"/>
        <v>1.4710685175</v>
      </c>
      <c r="KE13" s="36">
        <f t="shared" si="128"/>
        <v>1.4710685175</v>
      </c>
      <c r="KF13" s="36">
        <f t="shared" si="128"/>
        <v>1.4710685175</v>
      </c>
      <c r="KG13" s="36">
        <f t="shared" si="128"/>
        <v>1.4710685175</v>
      </c>
      <c r="KH13" s="36">
        <f t="shared" si="128"/>
        <v>1.4710685175</v>
      </c>
      <c r="KI13" s="36">
        <f t="shared" ref="KI13:KR16" si="129">SUMIFS(KI$32:KI$90,$C$32:$C$90,$T13,$K$32:$K$90,"IGPM")</f>
        <v>1.4710685175</v>
      </c>
      <c r="KJ13" s="36">
        <f t="shared" si="129"/>
        <v>1.4710685175</v>
      </c>
      <c r="KK13" s="36">
        <f t="shared" si="129"/>
        <v>1.4710685175</v>
      </c>
      <c r="KL13" s="36">
        <f t="shared" si="129"/>
        <v>1.4710685175</v>
      </c>
      <c r="KM13" s="36">
        <f t="shared" si="129"/>
        <v>1.4710685175</v>
      </c>
      <c r="KN13" s="36">
        <f t="shared" si="129"/>
        <v>1.4710685175</v>
      </c>
      <c r="KO13" s="36">
        <f t="shared" si="129"/>
        <v>1.4710685175</v>
      </c>
      <c r="KP13" s="36">
        <f t="shared" si="129"/>
        <v>1.4710685175</v>
      </c>
      <c r="KQ13" s="36">
        <f t="shared" si="129"/>
        <v>1.4710685175</v>
      </c>
      <c r="KR13" s="36">
        <f t="shared" si="129"/>
        <v>1.4710685175</v>
      </c>
      <c r="KS13" s="36">
        <f t="shared" ref="KS13:LB16" si="130">SUMIFS(KS$32:KS$90,$C$32:$C$90,$T13,$K$32:$K$90,"IGPM")</f>
        <v>1.4710685175</v>
      </c>
      <c r="KT13" s="36">
        <f t="shared" si="130"/>
        <v>1.4710685175</v>
      </c>
      <c r="KU13" s="36">
        <f t="shared" si="130"/>
        <v>1.4710685175</v>
      </c>
      <c r="KV13" s="36">
        <f t="shared" si="130"/>
        <v>1.4710685175</v>
      </c>
      <c r="KW13" s="36">
        <f t="shared" si="130"/>
        <v>1.4710685175</v>
      </c>
      <c r="KX13" s="36">
        <f t="shared" si="130"/>
        <v>1.4710685175</v>
      </c>
      <c r="KY13" s="36">
        <f t="shared" si="130"/>
        <v>0.18981529258064517</v>
      </c>
      <c r="KZ13" s="36">
        <f t="shared" si="130"/>
        <v>0</v>
      </c>
      <c r="LA13" s="36">
        <f t="shared" si="130"/>
        <v>0</v>
      </c>
      <c r="LB13" s="36">
        <f t="shared" si="130"/>
        <v>0</v>
      </c>
      <c r="LC13" s="36">
        <f t="shared" ref="LC13:LL16" si="131">SUMIFS(LC$32:LC$90,$C$32:$C$90,$T13,$K$32:$K$90,"IGPM")</f>
        <v>0</v>
      </c>
      <c r="LD13" s="36">
        <f t="shared" si="131"/>
        <v>0</v>
      </c>
      <c r="LE13" s="36">
        <f t="shared" si="131"/>
        <v>0</v>
      </c>
      <c r="LF13" s="36">
        <f t="shared" si="131"/>
        <v>0</v>
      </c>
      <c r="LG13" s="36">
        <f t="shared" si="131"/>
        <v>0</v>
      </c>
      <c r="LH13" s="36">
        <f t="shared" si="131"/>
        <v>0</v>
      </c>
      <c r="LI13" s="36">
        <f t="shared" si="131"/>
        <v>0</v>
      </c>
      <c r="LJ13" s="36">
        <f t="shared" si="131"/>
        <v>0</v>
      </c>
      <c r="LK13" s="36">
        <f t="shared" si="131"/>
        <v>0</v>
      </c>
      <c r="LL13" s="36">
        <f t="shared" si="131"/>
        <v>0</v>
      </c>
      <c r="LM13" s="36">
        <f t="shared" ref="LM13:LV16" si="132">SUMIFS(LM$32:LM$90,$C$32:$C$90,$T13,$K$32:$K$90,"IGPM")</f>
        <v>0</v>
      </c>
      <c r="LN13" s="36">
        <f t="shared" si="132"/>
        <v>0</v>
      </c>
      <c r="LO13" s="36">
        <f t="shared" si="132"/>
        <v>0</v>
      </c>
      <c r="LP13" s="36">
        <f t="shared" si="132"/>
        <v>0</v>
      </c>
      <c r="LQ13" s="36">
        <f t="shared" si="132"/>
        <v>0</v>
      </c>
      <c r="LR13" s="36">
        <f t="shared" si="132"/>
        <v>0</v>
      </c>
      <c r="LS13" s="36">
        <f t="shared" si="132"/>
        <v>0</v>
      </c>
      <c r="LT13" s="36">
        <f t="shared" si="132"/>
        <v>0</v>
      </c>
      <c r="LU13" s="36">
        <f t="shared" si="132"/>
        <v>0</v>
      </c>
      <c r="LV13" s="36">
        <f t="shared" si="132"/>
        <v>0</v>
      </c>
      <c r="LW13" s="36">
        <f t="shared" ref="LW13:MF16" si="133">SUMIFS(LW$32:LW$90,$C$32:$C$90,$T13,$K$32:$K$90,"IGPM")</f>
        <v>0</v>
      </c>
      <c r="LX13" s="36">
        <f t="shared" si="133"/>
        <v>0</v>
      </c>
      <c r="LY13" s="36">
        <f t="shared" si="133"/>
        <v>0</v>
      </c>
      <c r="LZ13" s="36">
        <f t="shared" si="133"/>
        <v>0</v>
      </c>
      <c r="MA13" s="36">
        <f t="shared" si="133"/>
        <v>0</v>
      </c>
      <c r="MB13" s="36">
        <f t="shared" si="133"/>
        <v>0</v>
      </c>
      <c r="MC13" s="36">
        <f t="shared" si="133"/>
        <v>0</v>
      </c>
      <c r="MD13" s="36">
        <f t="shared" si="133"/>
        <v>0</v>
      </c>
      <c r="ME13" s="36">
        <f t="shared" si="133"/>
        <v>0</v>
      </c>
      <c r="MF13" s="36">
        <f t="shared" si="133"/>
        <v>0</v>
      </c>
      <c r="MG13" s="36">
        <f t="shared" ref="MG13:MP16" si="134">SUMIFS(MG$32:MG$90,$C$32:$C$90,$T13,$K$32:$K$90,"IGPM")</f>
        <v>0</v>
      </c>
      <c r="MH13" s="36">
        <f t="shared" si="134"/>
        <v>0</v>
      </c>
      <c r="MI13" s="36">
        <f t="shared" si="134"/>
        <v>0</v>
      </c>
      <c r="MJ13" s="36">
        <f t="shared" si="134"/>
        <v>0</v>
      </c>
      <c r="MK13" s="36">
        <f t="shared" si="134"/>
        <v>0</v>
      </c>
      <c r="ML13" s="36">
        <f t="shared" si="134"/>
        <v>0</v>
      </c>
      <c r="MM13" s="36">
        <f t="shared" si="134"/>
        <v>0</v>
      </c>
      <c r="MN13" s="36">
        <f t="shared" si="134"/>
        <v>0</v>
      </c>
      <c r="MO13" s="36">
        <f t="shared" si="134"/>
        <v>0</v>
      </c>
      <c r="MP13" s="36">
        <f t="shared" si="134"/>
        <v>0</v>
      </c>
      <c r="MQ13" s="36">
        <f t="shared" ref="MQ13:MZ16" si="135">SUMIFS(MQ$32:MQ$90,$C$32:$C$90,$T13,$K$32:$K$90,"IGPM")</f>
        <v>0</v>
      </c>
      <c r="MR13" s="36">
        <f t="shared" si="135"/>
        <v>0</v>
      </c>
      <c r="MS13" s="36">
        <f t="shared" si="135"/>
        <v>0</v>
      </c>
      <c r="MT13" s="36">
        <f t="shared" si="135"/>
        <v>0</v>
      </c>
      <c r="MU13" s="36">
        <f t="shared" si="135"/>
        <v>0</v>
      </c>
      <c r="MV13" s="36">
        <f t="shared" si="135"/>
        <v>0</v>
      </c>
      <c r="MW13" s="36">
        <f t="shared" si="135"/>
        <v>0</v>
      </c>
      <c r="MX13" s="36">
        <f t="shared" si="135"/>
        <v>0</v>
      </c>
      <c r="MY13" s="36">
        <f t="shared" si="135"/>
        <v>0</v>
      </c>
      <c r="MZ13" s="36">
        <f t="shared" si="135"/>
        <v>0</v>
      </c>
      <c r="NA13" s="36">
        <f t="shared" ref="NA13:NJ16" si="136">SUMIFS(NA$32:NA$90,$C$32:$C$90,$T13,$K$32:$K$90,"IGPM")</f>
        <v>0</v>
      </c>
      <c r="NB13" s="36">
        <f t="shared" si="136"/>
        <v>0</v>
      </c>
      <c r="NC13" s="36">
        <f t="shared" si="136"/>
        <v>0</v>
      </c>
      <c r="ND13" s="36">
        <f t="shared" si="136"/>
        <v>0</v>
      </c>
      <c r="NE13" s="36">
        <f t="shared" si="136"/>
        <v>0</v>
      </c>
      <c r="NF13" s="36">
        <f t="shared" si="136"/>
        <v>0</v>
      </c>
      <c r="NG13" s="36">
        <f t="shared" si="136"/>
        <v>0</v>
      </c>
      <c r="NH13" s="36">
        <f t="shared" si="136"/>
        <v>0</v>
      </c>
      <c r="NI13" s="36">
        <f t="shared" si="136"/>
        <v>0</v>
      </c>
      <c r="NJ13" s="36">
        <f t="shared" si="136"/>
        <v>0</v>
      </c>
      <c r="NK13" s="36">
        <f t="shared" ref="NK13:NT16" si="137">SUMIFS(NK$32:NK$90,$C$32:$C$90,$T13,$K$32:$K$90,"IGPM")</f>
        <v>0</v>
      </c>
      <c r="NL13" s="36">
        <f t="shared" si="137"/>
        <v>0</v>
      </c>
      <c r="NM13" s="36">
        <f t="shared" si="137"/>
        <v>0</v>
      </c>
      <c r="NN13" s="36">
        <f t="shared" si="137"/>
        <v>0</v>
      </c>
      <c r="NO13" s="36">
        <f t="shared" si="137"/>
        <v>0</v>
      </c>
      <c r="NP13" s="36">
        <f t="shared" si="137"/>
        <v>0</v>
      </c>
      <c r="NQ13" s="36">
        <f t="shared" si="137"/>
        <v>0</v>
      </c>
      <c r="NR13" s="36">
        <f t="shared" si="137"/>
        <v>0</v>
      </c>
      <c r="NS13" s="36">
        <f t="shared" si="137"/>
        <v>0</v>
      </c>
      <c r="NT13" s="36">
        <f t="shared" si="137"/>
        <v>0</v>
      </c>
      <c r="NU13" s="36">
        <f t="shared" ref="NU13:OD16" si="138">SUMIFS(NU$32:NU$90,$C$32:$C$90,$T13,$K$32:$K$90,"IGPM")</f>
        <v>0</v>
      </c>
      <c r="NV13" s="36">
        <f t="shared" si="138"/>
        <v>0</v>
      </c>
      <c r="NW13" s="36">
        <f t="shared" si="138"/>
        <v>0</v>
      </c>
      <c r="NX13" s="36">
        <f t="shared" si="138"/>
        <v>0</v>
      </c>
      <c r="NY13" s="36">
        <f t="shared" si="138"/>
        <v>0</v>
      </c>
      <c r="NZ13" s="36">
        <f t="shared" si="138"/>
        <v>0</v>
      </c>
      <c r="OA13" s="36">
        <f t="shared" si="138"/>
        <v>0</v>
      </c>
      <c r="OB13" s="36">
        <f t="shared" si="138"/>
        <v>0</v>
      </c>
      <c r="OC13" s="36">
        <f t="shared" si="138"/>
        <v>0</v>
      </c>
      <c r="OD13" s="36">
        <f t="shared" si="138"/>
        <v>0</v>
      </c>
      <c r="OE13" s="36">
        <f t="shared" ref="OE13:ON16" si="139">SUMIFS(OE$32:OE$90,$C$32:$C$90,$T13,$K$32:$K$90,"IGPM")</f>
        <v>0</v>
      </c>
      <c r="OF13" s="36">
        <f t="shared" si="139"/>
        <v>0</v>
      </c>
      <c r="OG13" s="36">
        <f t="shared" si="139"/>
        <v>0</v>
      </c>
      <c r="OH13" s="36">
        <f t="shared" si="139"/>
        <v>0</v>
      </c>
      <c r="OI13" s="36">
        <f t="shared" si="139"/>
        <v>0</v>
      </c>
      <c r="OJ13" s="36">
        <f t="shared" si="139"/>
        <v>0</v>
      </c>
      <c r="OK13" s="36">
        <f t="shared" si="139"/>
        <v>0</v>
      </c>
      <c r="OL13" s="36">
        <f t="shared" si="139"/>
        <v>0</v>
      </c>
      <c r="OM13" s="36">
        <f t="shared" si="139"/>
        <v>0</v>
      </c>
      <c r="ON13" s="36">
        <f t="shared" si="139"/>
        <v>0</v>
      </c>
      <c r="OO13" s="36">
        <f t="shared" ref="OO13:OX16" si="140">SUMIFS(OO$32:OO$90,$C$32:$C$90,$T13,$K$32:$K$90,"IGPM")</f>
        <v>0</v>
      </c>
      <c r="OP13" s="36">
        <f t="shared" si="140"/>
        <v>0</v>
      </c>
      <c r="OQ13" s="36">
        <f t="shared" si="140"/>
        <v>0</v>
      </c>
      <c r="OR13" s="36">
        <f t="shared" si="140"/>
        <v>0</v>
      </c>
      <c r="OS13" s="36">
        <f t="shared" si="140"/>
        <v>0</v>
      </c>
      <c r="OT13" s="36">
        <f t="shared" si="140"/>
        <v>0</v>
      </c>
      <c r="OU13" s="36">
        <f t="shared" si="140"/>
        <v>0</v>
      </c>
      <c r="OV13" s="36">
        <f t="shared" si="140"/>
        <v>0</v>
      </c>
      <c r="OW13" s="36">
        <f t="shared" si="140"/>
        <v>0</v>
      </c>
      <c r="OX13" s="36">
        <f t="shared" si="140"/>
        <v>0</v>
      </c>
      <c r="OY13" s="36">
        <f t="shared" ref="OY13:PH16" si="141">SUMIFS(OY$32:OY$90,$C$32:$C$90,$T13,$K$32:$K$90,"IGPM")</f>
        <v>0</v>
      </c>
      <c r="OZ13" s="36">
        <f t="shared" si="141"/>
        <v>0</v>
      </c>
      <c r="PA13" s="36">
        <f t="shared" si="141"/>
        <v>0</v>
      </c>
      <c r="PB13" s="36">
        <f t="shared" si="141"/>
        <v>0</v>
      </c>
      <c r="PC13" s="36">
        <f t="shared" si="141"/>
        <v>0</v>
      </c>
      <c r="PD13" s="36">
        <f t="shared" si="141"/>
        <v>0</v>
      </c>
      <c r="PE13" s="36">
        <f t="shared" si="141"/>
        <v>0</v>
      </c>
      <c r="PF13" s="36">
        <f t="shared" si="141"/>
        <v>0</v>
      </c>
      <c r="PG13" s="36">
        <f t="shared" si="141"/>
        <v>0</v>
      </c>
      <c r="PH13" s="36">
        <f t="shared" si="141"/>
        <v>0</v>
      </c>
      <c r="PI13" s="36">
        <f t="shared" ref="PI13:PR16" si="142">SUMIFS(PI$32:PI$90,$C$32:$C$90,$T13,$K$32:$K$90,"IGPM")</f>
        <v>0</v>
      </c>
      <c r="PJ13" s="36">
        <f t="shared" si="142"/>
        <v>0</v>
      </c>
      <c r="PK13" s="36">
        <f t="shared" si="142"/>
        <v>0</v>
      </c>
      <c r="PL13" s="36">
        <f t="shared" si="142"/>
        <v>0</v>
      </c>
      <c r="PM13" s="36">
        <f t="shared" si="142"/>
        <v>0</v>
      </c>
      <c r="PN13" s="36">
        <f t="shared" si="142"/>
        <v>0</v>
      </c>
      <c r="PO13" s="36">
        <f t="shared" si="142"/>
        <v>0</v>
      </c>
      <c r="PP13" s="36">
        <f t="shared" si="142"/>
        <v>0</v>
      </c>
      <c r="PQ13" s="36">
        <f t="shared" si="142"/>
        <v>0</v>
      </c>
      <c r="PR13" s="36">
        <f t="shared" si="142"/>
        <v>0</v>
      </c>
      <c r="PS13" s="36">
        <f t="shared" ref="PS13:QB16" si="143">SUMIFS(PS$32:PS$90,$C$32:$C$90,$T13,$K$32:$K$90,"IGPM")</f>
        <v>0</v>
      </c>
      <c r="PT13" s="36">
        <f t="shared" si="143"/>
        <v>0</v>
      </c>
      <c r="PU13" s="36">
        <f t="shared" si="143"/>
        <v>0</v>
      </c>
      <c r="PV13" s="36">
        <f t="shared" si="143"/>
        <v>0</v>
      </c>
      <c r="PW13" s="36">
        <f t="shared" si="143"/>
        <v>0</v>
      </c>
      <c r="PX13" s="36">
        <f t="shared" si="143"/>
        <v>0</v>
      </c>
      <c r="PY13" s="36">
        <f t="shared" si="143"/>
        <v>0</v>
      </c>
      <c r="PZ13" s="36">
        <f t="shared" si="143"/>
        <v>0</v>
      </c>
      <c r="QA13" s="36">
        <f t="shared" si="143"/>
        <v>0</v>
      </c>
      <c r="QB13" s="36">
        <f t="shared" si="143"/>
        <v>0</v>
      </c>
      <c r="QC13" s="36">
        <f t="shared" ref="QC13:QL16" si="144">SUMIFS(QC$32:QC$90,$C$32:$C$90,$T13,$K$32:$K$90,"IGPM")</f>
        <v>0</v>
      </c>
      <c r="QD13" s="36">
        <f t="shared" si="144"/>
        <v>0</v>
      </c>
      <c r="QE13" s="36">
        <f t="shared" si="144"/>
        <v>0</v>
      </c>
      <c r="QF13" s="36">
        <f t="shared" si="144"/>
        <v>0</v>
      </c>
      <c r="QG13" s="36">
        <f t="shared" si="144"/>
        <v>0</v>
      </c>
      <c r="QH13" s="36">
        <f t="shared" si="144"/>
        <v>0</v>
      </c>
      <c r="QI13" s="36">
        <f t="shared" si="144"/>
        <v>0</v>
      </c>
      <c r="QJ13" s="36">
        <f t="shared" si="144"/>
        <v>0</v>
      </c>
      <c r="QK13" s="36">
        <f t="shared" si="144"/>
        <v>0</v>
      </c>
      <c r="QL13" s="36">
        <f t="shared" si="144"/>
        <v>0</v>
      </c>
      <c r="QM13" s="36">
        <f t="shared" ref="QM13:QV16" si="145">SUMIFS(QM$32:QM$90,$C$32:$C$90,$T13,$K$32:$K$90,"IGPM")</f>
        <v>0</v>
      </c>
      <c r="QN13" s="36">
        <f t="shared" si="145"/>
        <v>0</v>
      </c>
      <c r="QO13" s="36">
        <f t="shared" si="145"/>
        <v>0</v>
      </c>
      <c r="QP13" s="36">
        <f t="shared" si="145"/>
        <v>0</v>
      </c>
      <c r="QQ13" s="36">
        <f t="shared" si="145"/>
        <v>0</v>
      </c>
      <c r="QR13" s="36">
        <f t="shared" si="145"/>
        <v>0</v>
      </c>
      <c r="QS13" s="36">
        <f t="shared" si="145"/>
        <v>0</v>
      </c>
      <c r="QT13" s="36">
        <f t="shared" si="145"/>
        <v>0</v>
      </c>
      <c r="QU13" s="36">
        <f t="shared" si="145"/>
        <v>0</v>
      </c>
      <c r="QV13" s="36">
        <f t="shared" si="145"/>
        <v>0</v>
      </c>
      <c r="QW13" s="36">
        <f t="shared" ref="QW13:RF16" si="146">SUMIFS(QW$32:QW$90,$C$32:$C$90,$T13,$K$32:$K$90,"IGPM")</f>
        <v>0</v>
      </c>
      <c r="QX13" s="36">
        <f t="shared" si="146"/>
        <v>0</v>
      </c>
      <c r="QY13" s="36">
        <f t="shared" si="146"/>
        <v>0</v>
      </c>
      <c r="QZ13" s="36">
        <f t="shared" si="146"/>
        <v>0</v>
      </c>
      <c r="RA13" s="36">
        <f t="shared" si="146"/>
        <v>0</v>
      </c>
      <c r="RB13" s="36">
        <f t="shared" si="146"/>
        <v>0</v>
      </c>
      <c r="RC13" s="36">
        <f t="shared" si="146"/>
        <v>0</v>
      </c>
      <c r="RD13" s="36">
        <f t="shared" si="146"/>
        <v>0</v>
      </c>
      <c r="RE13" s="36">
        <f t="shared" si="146"/>
        <v>0</v>
      </c>
      <c r="RF13" s="36">
        <f t="shared" si="146"/>
        <v>0</v>
      </c>
      <c r="RG13" s="36">
        <f t="shared" ref="RG13:RP16" si="147">SUMIFS(RG$32:RG$90,$C$32:$C$90,$T13,$K$32:$K$90,"IGPM")</f>
        <v>0</v>
      </c>
      <c r="RH13" s="36">
        <f t="shared" si="147"/>
        <v>0</v>
      </c>
      <c r="RI13" s="36">
        <f t="shared" si="147"/>
        <v>0</v>
      </c>
      <c r="RJ13" s="36">
        <f t="shared" si="147"/>
        <v>0</v>
      </c>
      <c r="RK13" s="36">
        <f t="shared" si="147"/>
        <v>0</v>
      </c>
      <c r="RL13" s="36">
        <f t="shared" si="147"/>
        <v>0</v>
      </c>
      <c r="RM13" s="36">
        <f t="shared" si="147"/>
        <v>0</v>
      </c>
      <c r="RN13" s="36">
        <f t="shared" si="147"/>
        <v>0</v>
      </c>
      <c r="RO13" s="36">
        <f t="shared" si="147"/>
        <v>0</v>
      </c>
      <c r="RP13" s="36">
        <f t="shared" si="147"/>
        <v>0</v>
      </c>
      <c r="RQ13" s="36">
        <f t="shared" ref="RQ13:RZ16" si="148">SUMIFS(RQ$32:RQ$90,$C$32:$C$90,$T13,$K$32:$K$90,"IGPM")</f>
        <v>0</v>
      </c>
      <c r="RR13" s="36">
        <f t="shared" si="148"/>
        <v>0</v>
      </c>
      <c r="RS13" s="36">
        <f t="shared" si="148"/>
        <v>0</v>
      </c>
      <c r="RT13" s="36">
        <f t="shared" si="148"/>
        <v>0</v>
      </c>
      <c r="RU13" s="36">
        <f t="shared" si="148"/>
        <v>0</v>
      </c>
      <c r="RV13" s="36">
        <f t="shared" si="148"/>
        <v>0</v>
      </c>
      <c r="RW13" s="36">
        <f t="shared" si="148"/>
        <v>0</v>
      </c>
      <c r="RX13" s="36">
        <f t="shared" si="148"/>
        <v>0</v>
      </c>
      <c r="RY13" s="36">
        <f t="shared" si="148"/>
        <v>0</v>
      </c>
      <c r="RZ13" s="36">
        <f t="shared" si="148"/>
        <v>0</v>
      </c>
      <c r="SA13" s="36">
        <f t="shared" ref="SA13:SJ16" si="149">SUMIFS(SA$32:SA$90,$C$32:$C$90,$T13,$K$32:$K$90,"IGPM")</f>
        <v>0</v>
      </c>
      <c r="SB13" s="36">
        <f t="shared" si="149"/>
        <v>0</v>
      </c>
      <c r="SC13" s="36">
        <f t="shared" si="149"/>
        <v>0</v>
      </c>
      <c r="SD13" s="36">
        <f t="shared" si="149"/>
        <v>0</v>
      </c>
      <c r="SE13" s="36">
        <f t="shared" si="149"/>
        <v>0</v>
      </c>
      <c r="SF13" s="36">
        <f t="shared" si="149"/>
        <v>0</v>
      </c>
      <c r="SG13" s="36">
        <f t="shared" si="149"/>
        <v>0</v>
      </c>
      <c r="SH13" s="36">
        <f t="shared" si="149"/>
        <v>0</v>
      </c>
      <c r="SI13" s="36">
        <f t="shared" si="149"/>
        <v>0</v>
      </c>
      <c r="SJ13" s="36">
        <f t="shared" si="149"/>
        <v>0</v>
      </c>
      <c r="SK13" s="36">
        <f t="shared" ref="SK13:ST16" si="150">SUMIFS(SK$32:SK$90,$C$32:$C$90,$T13,$K$32:$K$90,"IGPM")</f>
        <v>0</v>
      </c>
      <c r="SL13" s="36">
        <f t="shared" si="150"/>
        <v>0</v>
      </c>
      <c r="SM13" s="36">
        <f t="shared" si="150"/>
        <v>0</v>
      </c>
      <c r="SN13" s="36">
        <f t="shared" si="150"/>
        <v>0</v>
      </c>
      <c r="SO13" s="36">
        <f t="shared" si="150"/>
        <v>0</v>
      </c>
      <c r="SP13" s="36">
        <f t="shared" si="150"/>
        <v>0</v>
      </c>
      <c r="SQ13" s="36">
        <f t="shared" si="150"/>
        <v>0</v>
      </c>
      <c r="SR13" s="36">
        <f t="shared" si="150"/>
        <v>0</v>
      </c>
      <c r="SS13" s="36">
        <f t="shared" si="150"/>
        <v>0</v>
      </c>
      <c r="ST13" s="36">
        <f t="shared" si="150"/>
        <v>0</v>
      </c>
      <c r="SU13" s="36">
        <f t="shared" ref="SU13:TD16" si="151">SUMIFS(SU$32:SU$90,$C$32:$C$90,$T13,$K$32:$K$90,"IGPM")</f>
        <v>0</v>
      </c>
      <c r="SV13" s="36">
        <f t="shared" si="151"/>
        <v>0</v>
      </c>
      <c r="SW13" s="36">
        <f t="shared" si="151"/>
        <v>0</v>
      </c>
      <c r="SX13" s="36">
        <f t="shared" si="151"/>
        <v>0</v>
      </c>
      <c r="SY13" s="36">
        <f t="shared" si="151"/>
        <v>0</v>
      </c>
      <c r="SZ13" s="36">
        <f t="shared" si="151"/>
        <v>0</v>
      </c>
      <c r="TA13" s="36">
        <f t="shared" si="151"/>
        <v>0</v>
      </c>
      <c r="TB13" s="36">
        <f t="shared" si="151"/>
        <v>0</v>
      </c>
      <c r="TC13" s="36">
        <f t="shared" si="151"/>
        <v>0</v>
      </c>
      <c r="TD13" s="36">
        <f t="shared" si="151"/>
        <v>0</v>
      </c>
      <c r="TE13" s="36">
        <f t="shared" ref="TE13:TN16" si="152">SUMIFS(TE$32:TE$90,$C$32:$C$90,$T13,$K$32:$K$90,"IGPM")</f>
        <v>0</v>
      </c>
      <c r="TF13" s="36">
        <f t="shared" si="152"/>
        <v>0</v>
      </c>
      <c r="TG13" s="36">
        <f t="shared" si="152"/>
        <v>0</v>
      </c>
      <c r="TH13" s="36">
        <f t="shared" si="152"/>
        <v>0</v>
      </c>
      <c r="TI13" s="36">
        <f t="shared" si="152"/>
        <v>0</v>
      </c>
      <c r="TJ13" s="36">
        <f t="shared" si="152"/>
        <v>0</v>
      </c>
      <c r="TK13" s="36">
        <f t="shared" si="152"/>
        <v>0</v>
      </c>
      <c r="TL13" s="36">
        <f t="shared" si="152"/>
        <v>0</v>
      </c>
      <c r="TM13" s="36">
        <f t="shared" si="152"/>
        <v>0</v>
      </c>
      <c r="TN13" s="36">
        <f t="shared" si="152"/>
        <v>0</v>
      </c>
      <c r="TO13" s="36">
        <f t="shared" ref="TO13:TX16" si="153">SUMIFS(TO$32:TO$90,$C$32:$C$90,$T13,$K$32:$K$90,"IGPM")</f>
        <v>0</v>
      </c>
      <c r="TP13" s="36">
        <f t="shared" si="153"/>
        <v>0</v>
      </c>
      <c r="TQ13" s="36">
        <f t="shared" si="153"/>
        <v>0</v>
      </c>
      <c r="TR13" s="36">
        <f t="shared" si="153"/>
        <v>0</v>
      </c>
      <c r="TS13" s="36">
        <f t="shared" si="153"/>
        <v>0</v>
      </c>
      <c r="TT13" s="36">
        <f t="shared" si="153"/>
        <v>0</v>
      </c>
      <c r="TU13" s="36">
        <f t="shared" si="153"/>
        <v>0</v>
      </c>
      <c r="TV13" s="36">
        <f t="shared" si="153"/>
        <v>0</v>
      </c>
      <c r="TW13" s="36">
        <f t="shared" si="153"/>
        <v>0</v>
      </c>
      <c r="TX13" s="36">
        <f t="shared" si="153"/>
        <v>0</v>
      </c>
      <c r="TY13" s="36">
        <f t="shared" ref="TY13:UH16" si="154">SUMIFS(TY$32:TY$90,$C$32:$C$90,$T13,$K$32:$K$90,"IGPM")</f>
        <v>0</v>
      </c>
      <c r="TZ13" s="36">
        <f t="shared" si="154"/>
        <v>0</v>
      </c>
      <c r="UA13" s="36">
        <f t="shared" si="154"/>
        <v>0</v>
      </c>
      <c r="UB13" s="36">
        <f t="shared" si="154"/>
        <v>0</v>
      </c>
      <c r="UC13" s="36">
        <f t="shared" si="154"/>
        <v>0</v>
      </c>
      <c r="UD13" s="36">
        <f t="shared" si="154"/>
        <v>0</v>
      </c>
      <c r="UE13" s="36">
        <f t="shared" si="154"/>
        <v>0</v>
      </c>
      <c r="UF13" s="36">
        <f t="shared" si="154"/>
        <v>0</v>
      </c>
      <c r="UG13" s="36">
        <f t="shared" si="154"/>
        <v>0</v>
      </c>
      <c r="UH13" s="36">
        <f t="shared" si="154"/>
        <v>0</v>
      </c>
      <c r="UI13" s="36">
        <f t="shared" ref="UI13:UR16" si="155">SUMIFS(UI$32:UI$90,$C$32:$C$90,$T13,$K$32:$K$90,"IGPM")</f>
        <v>0</v>
      </c>
      <c r="UJ13" s="36">
        <f t="shared" si="155"/>
        <v>0</v>
      </c>
      <c r="UK13" s="36">
        <f t="shared" si="155"/>
        <v>0</v>
      </c>
      <c r="UL13" s="36">
        <f t="shared" si="155"/>
        <v>0</v>
      </c>
      <c r="UM13" s="36">
        <f t="shared" si="155"/>
        <v>0</v>
      </c>
      <c r="UN13" s="36">
        <f t="shared" si="155"/>
        <v>0</v>
      </c>
      <c r="UO13" s="36">
        <f t="shared" si="155"/>
        <v>0</v>
      </c>
      <c r="UP13" s="36">
        <f t="shared" si="155"/>
        <v>0</v>
      </c>
      <c r="UQ13" s="36">
        <f t="shared" si="155"/>
        <v>0</v>
      </c>
      <c r="UR13" s="36">
        <f t="shared" si="155"/>
        <v>0</v>
      </c>
      <c r="US13" s="36">
        <f t="shared" ref="US13:VB16" si="156">SUMIFS(US$32:US$90,$C$32:$C$90,$T13,$K$32:$K$90,"IGPM")</f>
        <v>0</v>
      </c>
      <c r="UT13" s="36">
        <f t="shared" si="156"/>
        <v>0</v>
      </c>
      <c r="UU13" s="36">
        <f t="shared" si="156"/>
        <v>0</v>
      </c>
      <c r="UV13" s="36">
        <f t="shared" si="156"/>
        <v>0</v>
      </c>
      <c r="UW13" s="36">
        <f t="shared" si="156"/>
        <v>0</v>
      </c>
      <c r="UX13" s="36">
        <f t="shared" si="156"/>
        <v>0</v>
      </c>
      <c r="UY13" s="36">
        <f t="shared" si="156"/>
        <v>0</v>
      </c>
      <c r="UZ13" s="36">
        <f t="shared" si="156"/>
        <v>0</v>
      </c>
      <c r="VA13" s="36">
        <f t="shared" si="156"/>
        <v>0</v>
      </c>
      <c r="VB13" s="36">
        <f t="shared" si="156"/>
        <v>0</v>
      </c>
      <c r="VC13" s="36">
        <f t="shared" ref="VC13:VL16" si="157">SUMIFS(VC$32:VC$90,$C$32:$C$90,$T13,$K$32:$K$90,"IGPM")</f>
        <v>0</v>
      </c>
      <c r="VD13" s="36">
        <f t="shared" si="157"/>
        <v>0</v>
      </c>
      <c r="VE13" s="36">
        <f t="shared" si="157"/>
        <v>0</v>
      </c>
      <c r="VF13" s="36">
        <f t="shared" si="157"/>
        <v>0</v>
      </c>
      <c r="VG13" s="36">
        <f t="shared" si="157"/>
        <v>0</v>
      </c>
      <c r="VH13" s="36">
        <f t="shared" si="157"/>
        <v>0</v>
      </c>
      <c r="VI13" s="36">
        <f t="shared" si="157"/>
        <v>0</v>
      </c>
      <c r="VJ13" s="36">
        <f t="shared" si="157"/>
        <v>0</v>
      </c>
      <c r="VK13" s="36">
        <f t="shared" si="157"/>
        <v>0</v>
      </c>
      <c r="VL13" s="36">
        <f t="shared" si="157"/>
        <v>0</v>
      </c>
      <c r="VM13" s="36">
        <f t="shared" ref="VM13:VV16" si="158">SUMIFS(VM$32:VM$90,$C$32:$C$90,$T13,$K$32:$K$90,"IGPM")</f>
        <v>0</v>
      </c>
      <c r="VN13" s="36">
        <f t="shared" si="158"/>
        <v>0</v>
      </c>
      <c r="VO13" s="36">
        <f t="shared" si="158"/>
        <v>0</v>
      </c>
      <c r="VP13" s="36">
        <f t="shared" si="158"/>
        <v>0</v>
      </c>
      <c r="VQ13" s="36">
        <f t="shared" si="158"/>
        <v>0</v>
      </c>
      <c r="VR13" s="36">
        <f t="shared" si="158"/>
        <v>0</v>
      </c>
      <c r="VS13" s="36">
        <f t="shared" si="158"/>
        <v>0</v>
      </c>
      <c r="VT13" s="36">
        <f t="shared" si="158"/>
        <v>0</v>
      </c>
      <c r="VU13" s="36">
        <f t="shared" si="158"/>
        <v>0</v>
      </c>
      <c r="VV13" s="36">
        <f t="shared" si="158"/>
        <v>0</v>
      </c>
      <c r="VW13" s="36">
        <f t="shared" ref="VW13:WD16" si="159">SUMIFS(VW$32:VW$90,$C$32:$C$90,$T13,$K$32:$K$90,"IGPM")</f>
        <v>0</v>
      </c>
      <c r="VX13" s="36">
        <f t="shared" si="159"/>
        <v>0</v>
      </c>
      <c r="VY13" s="36">
        <f t="shared" si="159"/>
        <v>0</v>
      </c>
      <c r="VZ13" s="36">
        <f t="shared" si="159"/>
        <v>0</v>
      </c>
      <c r="WA13" s="36">
        <f t="shared" si="159"/>
        <v>0</v>
      </c>
      <c r="WB13" s="36">
        <f t="shared" si="159"/>
        <v>0</v>
      </c>
      <c r="WC13" s="36">
        <f t="shared" si="159"/>
        <v>0</v>
      </c>
      <c r="WD13" s="36">
        <f t="shared" si="159"/>
        <v>0</v>
      </c>
    </row>
    <row r="14" spans="19:604" x14ac:dyDescent="0.35">
      <c r="T14" s="27" t="s">
        <v>4</v>
      </c>
      <c r="U14" s="36">
        <f t="shared" si="102"/>
        <v>40.818078474166668</v>
      </c>
      <c r="V14" s="36">
        <f t="shared" si="102"/>
        <v>40.818078474166668</v>
      </c>
      <c r="W14" s="36">
        <f t="shared" si="102"/>
        <v>40.220336470000007</v>
      </c>
      <c r="X14" s="36">
        <f t="shared" si="102"/>
        <v>40.220336470000007</v>
      </c>
      <c r="Y14" s="36">
        <f t="shared" si="102"/>
        <v>40.220336470000007</v>
      </c>
      <c r="Z14" s="36">
        <f t="shared" si="102"/>
        <v>40.220336470000007</v>
      </c>
      <c r="AA14" s="36">
        <f t="shared" si="102"/>
        <v>40.220336470000007</v>
      </c>
      <c r="AB14" s="36">
        <f t="shared" si="102"/>
        <v>40.220336470000007</v>
      </c>
      <c r="AC14" s="36">
        <f t="shared" si="102"/>
        <v>40.220336470000007</v>
      </c>
      <c r="AD14" s="36">
        <f t="shared" si="102"/>
        <v>40.220336470000007</v>
      </c>
      <c r="AE14" s="36">
        <f t="shared" si="103"/>
        <v>27.246034382903225</v>
      </c>
      <c r="AF14" s="36">
        <f t="shared" si="103"/>
        <v>0</v>
      </c>
      <c r="AG14" s="36">
        <f t="shared" si="103"/>
        <v>0</v>
      </c>
      <c r="AH14" s="36">
        <f t="shared" si="103"/>
        <v>0</v>
      </c>
      <c r="AI14" s="36">
        <f t="shared" si="103"/>
        <v>0</v>
      </c>
      <c r="AJ14" s="36">
        <f t="shared" si="103"/>
        <v>0</v>
      </c>
      <c r="AK14" s="36">
        <f t="shared" si="103"/>
        <v>0</v>
      </c>
      <c r="AL14" s="36">
        <f t="shared" si="103"/>
        <v>0</v>
      </c>
      <c r="AM14" s="36">
        <f t="shared" si="103"/>
        <v>0</v>
      </c>
      <c r="AN14" s="36">
        <f t="shared" si="103"/>
        <v>0</v>
      </c>
      <c r="AO14" s="36">
        <f t="shared" si="104"/>
        <v>0</v>
      </c>
      <c r="AP14" s="36">
        <f t="shared" si="104"/>
        <v>0</v>
      </c>
      <c r="AQ14" s="36">
        <f t="shared" si="104"/>
        <v>0</v>
      </c>
      <c r="AR14" s="36">
        <f t="shared" si="104"/>
        <v>0</v>
      </c>
      <c r="AS14" s="36">
        <f t="shared" si="104"/>
        <v>0</v>
      </c>
      <c r="AT14" s="36">
        <f t="shared" si="104"/>
        <v>0</v>
      </c>
      <c r="AU14" s="36">
        <f t="shared" si="104"/>
        <v>0</v>
      </c>
      <c r="AV14" s="36">
        <f t="shared" si="104"/>
        <v>0</v>
      </c>
      <c r="AW14" s="36">
        <f t="shared" si="104"/>
        <v>0</v>
      </c>
      <c r="AX14" s="36">
        <f t="shared" si="104"/>
        <v>0</v>
      </c>
      <c r="AY14" s="36">
        <f t="shared" si="104"/>
        <v>0</v>
      </c>
      <c r="AZ14" s="36">
        <f t="shared" si="104"/>
        <v>0</v>
      </c>
      <c r="BA14" s="36">
        <f t="shared" si="104"/>
        <v>0</v>
      </c>
      <c r="BB14" s="36">
        <f t="shared" si="104"/>
        <v>0</v>
      </c>
      <c r="BD14" s="27" t="s">
        <v>4</v>
      </c>
      <c r="BE14" s="36">
        <f t="shared" si="105"/>
        <v>0</v>
      </c>
      <c r="BF14" s="36">
        <f t="shared" si="105"/>
        <v>0</v>
      </c>
      <c r="BG14" s="36">
        <f t="shared" si="105"/>
        <v>0</v>
      </c>
      <c r="BH14" s="36">
        <f t="shared" si="105"/>
        <v>0</v>
      </c>
      <c r="BI14" s="36">
        <f t="shared" si="105"/>
        <v>10.652826121666669</v>
      </c>
      <c r="BJ14" s="36">
        <f t="shared" si="105"/>
        <v>10.055084117500002</v>
      </c>
      <c r="BK14" s="36">
        <f t="shared" si="105"/>
        <v>10.055084117500002</v>
      </c>
      <c r="BL14" s="36">
        <f t="shared" si="105"/>
        <v>10.055084117500002</v>
      </c>
      <c r="BM14" s="36">
        <f t="shared" si="105"/>
        <v>10.055084117500002</v>
      </c>
      <c r="BN14" s="36">
        <f t="shared" si="105"/>
        <v>10.055084117500002</v>
      </c>
      <c r="BO14" s="36">
        <f t="shared" si="106"/>
        <v>10.055084117500002</v>
      </c>
      <c r="BP14" s="36">
        <f t="shared" si="106"/>
        <v>10.055084117500002</v>
      </c>
      <c r="BQ14" s="36">
        <f t="shared" si="106"/>
        <v>10.055084117500002</v>
      </c>
      <c r="BR14" s="36">
        <f t="shared" si="106"/>
        <v>10.055084117500002</v>
      </c>
      <c r="BS14" s="36">
        <f t="shared" si="106"/>
        <v>10.055084117500002</v>
      </c>
      <c r="BT14" s="36">
        <f t="shared" si="106"/>
        <v>10.055084117500002</v>
      </c>
      <c r="BU14" s="36">
        <f t="shared" si="106"/>
        <v>10.055084117500002</v>
      </c>
      <c r="BV14" s="36">
        <f t="shared" si="106"/>
        <v>10.055084117500002</v>
      </c>
      <c r="BW14" s="36">
        <f t="shared" si="106"/>
        <v>10.055084117500002</v>
      </c>
      <c r="BX14" s="36">
        <f t="shared" si="106"/>
        <v>10.055084117500002</v>
      </c>
      <c r="BY14" s="36">
        <f t="shared" si="107"/>
        <v>10.055084117500002</v>
      </c>
      <c r="BZ14" s="36">
        <f t="shared" si="107"/>
        <v>10.055084117500002</v>
      </c>
      <c r="CA14" s="36">
        <f t="shared" si="107"/>
        <v>10.055084117500002</v>
      </c>
      <c r="CB14" s="36">
        <f t="shared" si="107"/>
        <v>10.055084117500002</v>
      </c>
      <c r="CC14" s="36">
        <f t="shared" si="107"/>
        <v>10.055084117500002</v>
      </c>
      <c r="CD14" s="36">
        <f t="shared" si="107"/>
        <v>10.055084117500002</v>
      </c>
      <c r="CE14" s="36">
        <f t="shared" si="107"/>
        <v>10.055084117500002</v>
      </c>
      <c r="CF14" s="36">
        <f t="shared" si="107"/>
        <v>10.055084117500002</v>
      </c>
      <c r="CG14" s="36">
        <f t="shared" si="107"/>
        <v>10.055084117500002</v>
      </c>
      <c r="CH14" s="36">
        <f t="shared" si="107"/>
        <v>10.055084117500002</v>
      </c>
      <c r="CI14" s="36">
        <f t="shared" si="108"/>
        <v>10.055084117500002</v>
      </c>
      <c r="CJ14" s="36">
        <f t="shared" si="108"/>
        <v>10.055084117500002</v>
      </c>
      <c r="CK14" s="36">
        <f t="shared" si="108"/>
        <v>10.055084117500002</v>
      </c>
      <c r="CL14" s="36">
        <f t="shared" si="108"/>
        <v>10.055084117500002</v>
      </c>
      <c r="CM14" s="36">
        <f t="shared" si="108"/>
        <v>10.055084117500002</v>
      </c>
      <c r="CN14" s="36">
        <f t="shared" si="108"/>
        <v>10.055084117500002</v>
      </c>
      <c r="CO14" s="36">
        <f t="shared" si="108"/>
        <v>10.055084117500002</v>
      </c>
      <c r="CP14" s="36">
        <f t="shared" si="108"/>
        <v>10.055084117500002</v>
      </c>
      <c r="CQ14" s="36">
        <f t="shared" si="108"/>
        <v>10.055084117500002</v>
      </c>
      <c r="CR14" s="36">
        <f t="shared" si="108"/>
        <v>10.055084117500002</v>
      </c>
      <c r="CS14" s="36">
        <f t="shared" si="109"/>
        <v>10.055084117500002</v>
      </c>
      <c r="CT14" s="36">
        <f t="shared" si="109"/>
        <v>10.055084117500002</v>
      </c>
      <c r="CU14" s="36">
        <f t="shared" si="109"/>
        <v>7.1358661479032275</v>
      </c>
      <c r="CV14" s="36">
        <f t="shared" si="109"/>
        <v>0</v>
      </c>
      <c r="CW14" s="36">
        <f t="shared" si="109"/>
        <v>0</v>
      </c>
      <c r="CX14" s="36">
        <f t="shared" si="109"/>
        <v>0</v>
      </c>
      <c r="CY14" s="36">
        <f t="shared" si="109"/>
        <v>0</v>
      </c>
      <c r="CZ14" s="36">
        <f t="shared" si="109"/>
        <v>0</v>
      </c>
      <c r="DA14" s="36">
        <f t="shared" si="109"/>
        <v>0</v>
      </c>
      <c r="DB14" s="36">
        <f t="shared" si="109"/>
        <v>0</v>
      </c>
      <c r="DC14" s="36">
        <f t="shared" si="110"/>
        <v>0</v>
      </c>
      <c r="DD14" s="36">
        <f t="shared" si="110"/>
        <v>0</v>
      </c>
      <c r="DE14" s="36">
        <f t="shared" si="110"/>
        <v>0</v>
      </c>
      <c r="DF14" s="36">
        <f t="shared" si="110"/>
        <v>0</v>
      </c>
      <c r="DG14" s="36">
        <f t="shared" si="110"/>
        <v>0</v>
      </c>
      <c r="DH14" s="36">
        <f t="shared" si="110"/>
        <v>0</v>
      </c>
      <c r="DI14" s="36">
        <f t="shared" si="110"/>
        <v>0</v>
      </c>
      <c r="DJ14" s="36">
        <f t="shared" si="110"/>
        <v>0</v>
      </c>
      <c r="DK14" s="36">
        <f t="shared" si="110"/>
        <v>0</v>
      </c>
      <c r="DL14" s="36">
        <f t="shared" si="110"/>
        <v>0</v>
      </c>
      <c r="DM14" s="36">
        <f t="shared" si="111"/>
        <v>0</v>
      </c>
      <c r="DN14" s="36">
        <f t="shared" si="111"/>
        <v>0</v>
      </c>
      <c r="DO14" s="36">
        <f t="shared" si="111"/>
        <v>0</v>
      </c>
      <c r="DP14" s="36">
        <f t="shared" si="111"/>
        <v>0</v>
      </c>
      <c r="DQ14" s="36">
        <f t="shared" si="111"/>
        <v>0</v>
      </c>
      <c r="DR14" s="36">
        <f t="shared" si="111"/>
        <v>0</v>
      </c>
      <c r="DS14" s="36">
        <f t="shared" si="111"/>
        <v>0</v>
      </c>
      <c r="DT14" s="36">
        <f t="shared" si="111"/>
        <v>0</v>
      </c>
      <c r="DU14" s="36">
        <f t="shared" si="111"/>
        <v>0</v>
      </c>
      <c r="DV14" s="36">
        <f t="shared" si="111"/>
        <v>0</v>
      </c>
      <c r="DW14" s="36">
        <f t="shared" si="112"/>
        <v>0</v>
      </c>
      <c r="DX14" s="36">
        <f t="shared" si="112"/>
        <v>0</v>
      </c>
      <c r="DY14" s="36">
        <f t="shared" si="112"/>
        <v>0</v>
      </c>
      <c r="DZ14" s="36">
        <f t="shared" si="112"/>
        <v>0</v>
      </c>
      <c r="EA14" s="36">
        <f t="shared" si="112"/>
        <v>0</v>
      </c>
      <c r="EB14" s="36">
        <f t="shared" si="112"/>
        <v>0</v>
      </c>
      <c r="EC14" s="36">
        <f t="shared" si="112"/>
        <v>0</v>
      </c>
      <c r="ED14" s="36">
        <f t="shared" si="112"/>
        <v>0</v>
      </c>
      <c r="EE14" s="36">
        <f t="shared" si="112"/>
        <v>0</v>
      </c>
      <c r="EF14" s="36">
        <f t="shared" si="112"/>
        <v>0</v>
      </c>
      <c r="EG14" s="36">
        <f t="shared" si="113"/>
        <v>0</v>
      </c>
      <c r="EH14" s="36">
        <f t="shared" si="113"/>
        <v>0</v>
      </c>
      <c r="EI14" s="36">
        <f t="shared" si="113"/>
        <v>0</v>
      </c>
      <c r="EJ14" s="36">
        <f t="shared" si="113"/>
        <v>0</v>
      </c>
      <c r="EK14" s="36">
        <f t="shared" si="113"/>
        <v>0</v>
      </c>
      <c r="EL14" s="36">
        <f t="shared" si="113"/>
        <v>0</v>
      </c>
      <c r="EM14" s="36">
        <f t="shared" si="113"/>
        <v>0</v>
      </c>
      <c r="EN14" s="36">
        <f t="shared" si="113"/>
        <v>0</v>
      </c>
      <c r="EO14" s="36">
        <f t="shared" si="113"/>
        <v>0</v>
      </c>
      <c r="EP14" s="36">
        <f t="shared" si="113"/>
        <v>0</v>
      </c>
      <c r="EQ14" s="36">
        <f t="shared" si="114"/>
        <v>0</v>
      </c>
      <c r="ER14" s="36">
        <f t="shared" si="114"/>
        <v>0</v>
      </c>
      <c r="ES14" s="36">
        <f t="shared" si="114"/>
        <v>0</v>
      </c>
      <c r="ET14" s="36">
        <f t="shared" si="114"/>
        <v>0</v>
      </c>
      <c r="EU14" s="36">
        <f t="shared" si="114"/>
        <v>0</v>
      </c>
      <c r="EV14" s="36">
        <f t="shared" si="114"/>
        <v>0</v>
      </c>
      <c r="EW14" s="36">
        <f t="shared" si="114"/>
        <v>0</v>
      </c>
      <c r="EX14" s="36">
        <f t="shared" si="114"/>
        <v>0</v>
      </c>
      <c r="EY14" s="36">
        <f t="shared" si="114"/>
        <v>0</v>
      </c>
      <c r="EZ14" s="36">
        <f t="shared" si="114"/>
        <v>0</v>
      </c>
      <c r="FA14" s="36">
        <f t="shared" si="115"/>
        <v>0</v>
      </c>
      <c r="FB14" s="36">
        <f t="shared" si="115"/>
        <v>0</v>
      </c>
      <c r="FC14" s="36">
        <f t="shared" si="115"/>
        <v>0</v>
      </c>
      <c r="FD14" s="36">
        <f t="shared" si="115"/>
        <v>0</v>
      </c>
      <c r="FE14" s="36">
        <f t="shared" si="115"/>
        <v>0</v>
      </c>
      <c r="FF14" s="36">
        <f t="shared" si="115"/>
        <v>0</v>
      </c>
      <c r="FG14" s="36">
        <f t="shared" si="115"/>
        <v>0</v>
      </c>
      <c r="FH14" s="36">
        <f t="shared" si="115"/>
        <v>0</v>
      </c>
      <c r="FI14" s="36">
        <f t="shared" si="115"/>
        <v>0</v>
      </c>
      <c r="FJ14" s="36">
        <f t="shared" si="115"/>
        <v>0</v>
      </c>
      <c r="FK14" s="36">
        <f t="shared" si="116"/>
        <v>0</v>
      </c>
      <c r="FL14" s="36">
        <f t="shared" si="116"/>
        <v>0</v>
      </c>
      <c r="FM14" s="36">
        <f t="shared" si="116"/>
        <v>0</v>
      </c>
      <c r="FN14" s="36">
        <f t="shared" si="116"/>
        <v>0</v>
      </c>
      <c r="FO14" s="36">
        <f t="shared" si="116"/>
        <v>0</v>
      </c>
      <c r="FP14" s="36">
        <f t="shared" si="116"/>
        <v>0</v>
      </c>
      <c r="FQ14" s="36">
        <f t="shared" si="116"/>
        <v>0</v>
      </c>
      <c r="FR14" s="36">
        <f t="shared" si="116"/>
        <v>0</v>
      </c>
      <c r="FS14" s="36">
        <f t="shared" si="116"/>
        <v>0</v>
      </c>
      <c r="FT14" s="36">
        <f t="shared" si="116"/>
        <v>0</v>
      </c>
      <c r="FU14" s="36">
        <f t="shared" si="117"/>
        <v>0</v>
      </c>
      <c r="FV14" s="36">
        <f t="shared" si="117"/>
        <v>0</v>
      </c>
      <c r="FW14" s="36">
        <f t="shared" si="117"/>
        <v>0</v>
      </c>
      <c r="FX14" s="36">
        <f t="shared" si="117"/>
        <v>0</v>
      </c>
      <c r="FY14" s="36">
        <f t="shared" si="117"/>
        <v>0</v>
      </c>
      <c r="FZ14" s="36">
        <f t="shared" si="117"/>
        <v>0</v>
      </c>
      <c r="GA14" s="36">
        <f t="shared" si="117"/>
        <v>0</v>
      </c>
      <c r="GB14" s="36">
        <f t="shared" si="117"/>
        <v>0</v>
      </c>
      <c r="GC14" s="36">
        <f t="shared" si="117"/>
        <v>0</v>
      </c>
      <c r="GD14" s="36">
        <f t="shared" si="117"/>
        <v>0</v>
      </c>
      <c r="GE14" s="36">
        <f t="shared" si="118"/>
        <v>0</v>
      </c>
      <c r="GF14" s="36">
        <f t="shared" si="118"/>
        <v>0</v>
      </c>
      <c r="GG14" s="36">
        <f t="shared" si="118"/>
        <v>0</v>
      </c>
      <c r="GH14" s="36">
        <f t="shared" si="118"/>
        <v>0</v>
      </c>
      <c r="GI14" s="36">
        <f t="shared" si="118"/>
        <v>0</v>
      </c>
      <c r="GJ14" s="36">
        <f t="shared" si="118"/>
        <v>0</v>
      </c>
      <c r="GL14" s="27" t="s">
        <v>4</v>
      </c>
      <c r="GM14" s="36">
        <f t="shared" si="119"/>
        <v>3.9494367100000005</v>
      </c>
      <c r="GN14" s="36">
        <f t="shared" si="119"/>
        <v>3.3516947058333337</v>
      </c>
      <c r="GO14" s="36">
        <f t="shared" si="119"/>
        <v>3.3516947058333337</v>
      </c>
      <c r="GP14" s="36">
        <f t="shared" si="119"/>
        <v>3.3516947058333337</v>
      </c>
      <c r="GQ14" s="36">
        <f t="shared" si="119"/>
        <v>3.3516947058333337</v>
      </c>
      <c r="GR14" s="36">
        <f t="shared" si="119"/>
        <v>3.3516947058333337</v>
      </c>
      <c r="GS14" s="36">
        <f t="shared" si="119"/>
        <v>3.3516947058333337</v>
      </c>
      <c r="GT14" s="36">
        <f t="shared" si="119"/>
        <v>3.3516947058333337</v>
      </c>
      <c r="GU14" s="36">
        <f t="shared" si="119"/>
        <v>3.3516947058333337</v>
      </c>
      <c r="GV14" s="36">
        <f t="shared" si="119"/>
        <v>3.3516947058333337</v>
      </c>
      <c r="GW14" s="36">
        <f t="shared" si="120"/>
        <v>3.3516947058333337</v>
      </c>
      <c r="GX14" s="36">
        <f t="shared" si="120"/>
        <v>3.3516947058333337</v>
      </c>
      <c r="GY14" s="36">
        <f t="shared" si="120"/>
        <v>3.3516947058333337</v>
      </c>
      <c r="GZ14" s="36">
        <f t="shared" si="120"/>
        <v>3.3516947058333337</v>
      </c>
      <c r="HA14" s="36">
        <f t="shared" si="120"/>
        <v>3.3516947058333337</v>
      </c>
      <c r="HB14" s="36">
        <f t="shared" si="120"/>
        <v>3.3516947058333337</v>
      </c>
      <c r="HC14" s="36">
        <f t="shared" si="120"/>
        <v>3.3516947058333337</v>
      </c>
      <c r="HD14" s="36">
        <f t="shared" si="120"/>
        <v>3.3516947058333337</v>
      </c>
      <c r="HE14" s="36">
        <f t="shared" si="120"/>
        <v>3.3516947058333337</v>
      </c>
      <c r="HF14" s="36">
        <f t="shared" si="120"/>
        <v>3.3516947058333337</v>
      </c>
      <c r="HG14" s="36">
        <f t="shared" si="121"/>
        <v>3.3516947058333337</v>
      </c>
      <c r="HH14" s="36">
        <f t="shared" si="121"/>
        <v>3.3516947058333337</v>
      </c>
      <c r="HI14" s="36">
        <f t="shared" si="121"/>
        <v>3.3516947058333337</v>
      </c>
      <c r="HJ14" s="36">
        <f t="shared" si="121"/>
        <v>3.3516947058333337</v>
      </c>
      <c r="HK14" s="36">
        <f t="shared" si="121"/>
        <v>3.3516947058333337</v>
      </c>
      <c r="HL14" s="36">
        <f t="shared" si="121"/>
        <v>3.3516947058333337</v>
      </c>
      <c r="HM14" s="36">
        <f t="shared" si="121"/>
        <v>3.3516947058333337</v>
      </c>
      <c r="HN14" s="36">
        <f t="shared" si="121"/>
        <v>3.3516947058333337</v>
      </c>
      <c r="HO14" s="36">
        <f t="shared" si="121"/>
        <v>3.3516947058333337</v>
      </c>
      <c r="HP14" s="36">
        <f t="shared" si="121"/>
        <v>3.3516947058333337</v>
      </c>
      <c r="HQ14" s="36">
        <f t="shared" si="122"/>
        <v>3.3516947058333337</v>
      </c>
      <c r="HR14" s="36">
        <f t="shared" si="122"/>
        <v>3.3516947058333337</v>
      </c>
      <c r="HS14" s="36">
        <f t="shared" si="122"/>
        <v>3.3516947058333337</v>
      </c>
      <c r="HT14" s="36">
        <f t="shared" si="122"/>
        <v>3.3516947058333337</v>
      </c>
      <c r="HU14" s="36">
        <f t="shared" si="122"/>
        <v>3.3516947058333337</v>
      </c>
      <c r="HV14" s="36">
        <f t="shared" si="122"/>
        <v>3.3516947058333337</v>
      </c>
      <c r="HW14" s="36">
        <f t="shared" si="122"/>
        <v>3.3516947058333337</v>
      </c>
      <c r="HX14" s="36">
        <f t="shared" si="122"/>
        <v>3.3516947058333337</v>
      </c>
      <c r="HY14" s="36">
        <f t="shared" si="122"/>
        <v>3.3516947058333337</v>
      </c>
      <c r="HZ14" s="36">
        <f t="shared" si="122"/>
        <v>3.3516947058333337</v>
      </c>
      <c r="IA14" s="36">
        <f t="shared" si="123"/>
        <v>3.3516947058333337</v>
      </c>
      <c r="IB14" s="36">
        <f t="shared" si="123"/>
        <v>3.3516947058333337</v>
      </c>
      <c r="IC14" s="36">
        <f t="shared" si="123"/>
        <v>3.3516947058333337</v>
      </c>
      <c r="ID14" s="36">
        <f t="shared" si="123"/>
        <v>3.3516947058333337</v>
      </c>
      <c r="IE14" s="36">
        <f t="shared" si="123"/>
        <v>3.3516947058333337</v>
      </c>
      <c r="IF14" s="36">
        <f t="shared" si="123"/>
        <v>3.3516947058333337</v>
      </c>
      <c r="IG14" s="36">
        <f t="shared" si="123"/>
        <v>3.3516947058333337</v>
      </c>
      <c r="IH14" s="36">
        <f t="shared" si="123"/>
        <v>3.3516947058333337</v>
      </c>
      <c r="II14" s="36">
        <f t="shared" si="123"/>
        <v>3.3516947058333337</v>
      </c>
      <c r="IJ14" s="36">
        <f t="shared" si="123"/>
        <v>3.3516947058333337</v>
      </c>
      <c r="IK14" s="36">
        <f t="shared" si="124"/>
        <v>3.3516947058333337</v>
      </c>
      <c r="IL14" s="36">
        <f t="shared" si="124"/>
        <v>3.3516947058333337</v>
      </c>
      <c r="IM14" s="36">
        <f t="shared" si="124"/>
        <v>3.3516947058333337</v>
      </c>
      <c r="IN14" s="36">
        <f t="shared" si="124"/>
        <v>3.3516947058333337</v>
      </c>
      <c r="IO14" s="36">
        <f t="shared" si="124"/>
        <v>3.3516947058333337</v>
      </c>
      <c r="IP14" s="36">
        <f t="shared" si="124"/>
        <v>3.3516947058333337</v>
      </c>
      <c r="IQ14" s="36">
        <f t="shared" si="124"/>
        <v>3.3516947058333337</v>
      </c>
      <c r="IR14" s="36">
        <f t="shared" si="124"/>
        <v>3.3516947058333337</v>
      </c>
      <c r="IS14" s="36">
        <f t="shared" si="124"/>
        <v>3.3516947058333337</v>
      </c>
      <c r="IT14" s="36">
        <f t="shared" si="124"/>
        <v>3.3516947058333337</v>
      </c>
      <c r="IU14" s="36">
        <f t="shared" si="125"/>
        <v>3.3516947058333337</v>
      </c>
      <c r="IV14" s="36">
        <f t="shared" si="125"/>
        <v>3.3516947058333337</v>
      </c>
      <c r="IW14" s="36">
        <f t="shared" si="125"/>
        <v>3.3516947058333337</v>
      </c>
      <c r="IX14" s="36">
        <f t="shared" si="125"/>
        <v>3.3516947058333337</v>
      </c>
      <c r="IY14" s="36">
        <f t="shared" si="125"/>
        <v>3.3516947058333337</v>
      </c>
      <c r="IZ14" s="36">
        <f t="shared" si="125"/>
        <v>3.3516947058333337</v>
      </c>
      <c r="JA14" s="36">
        <f t="shared" si="125"/>
        <v>3.3516947058333337</v>
      </c>
      <c r="JB14" s="36">
        <f t="shared" si="125"/>
        <v>3.3516947058333337</v>
      </c>
      <c r="JC14" s="36">
        <f t="shared" si="125"/>
        <v>3.3516947058333337</v>
      </c>
      <c r="JD14" s="36">
        <f t="shared" si="125"/>
        <v>3.3516947058333337</v>
      </c>
      <c r="JE14" s="36">
        <f t="shared" si="126"/>
        <v>3.3516947058333337</v>
      </c>
      <c r="JF14" s="36">
        <f t="shared" si="126"/>
        <v>3.3516947058333337</v>
      </c>
      <c r="JG14" s="36">
        <f t="shared" si="126"/>
        <v>3.3516947058333337</v>
      </c>
      <c r="JH14" s="36">
        <f t="shared" si="126"/>
        <v>3.3516947058333337</v>
      </c>
      <c r="JI14" s="36">
        <f t="shared" si="126"/>
        <v>3.3516947058333337</v>
      </c>
      <c r="JJ14" s="36">
        <f t="shared" si="126"/>
        <v>3.3516947058333337</v>
      </c>
      <c r="JK14" s="36">
        <f t="shared" si="126"/>
        <v>3.3516947058333337</v>
      </c>
      <c r="JL14" s="36">
        <f t="shared" si="126"/>
        <v>3.3516947058333337</v>
      </c>
      <c r="JM14" s="36">
        <f t="shared" si="126"/>
        <v>3.3516947058333337</v>
      </c>
      <c r="JN14" s="36">
        <f t="shared" si="126"/>
        <v>3.3516947058333337</v>
      </c>
      <c r="JO14" s="36">
        <f t="shared" si="127"/>
        <v>3.3516947058333337</v>
      </c>
      <c r="JP14" s="36">
        <f t="shared" si="127"/>
        <v>3.3516947058333337</v>
      </c>
      <c r="JQ14" s="36">
        <f t="shared" si="127"/>
        <v>3.3516947058333337</v>
      </c>
      <c r="JR14" s="36">
        <f t="shared" si="127"/>
        <v>3.3516947058333337</v>
      </c>
      <c r="JS14" s="36">
        <f t="shared" si="127"/>
        <v>3.3516947058333337</v>
      </c>
      <c r="JT14" s="36">
        <f t="shared" si="127"/>
        <v>3.3516947058333337</v>
      </c>
      <c r="JU14" s="36">
        <f t="shared" si="127"/>
        <v>3.3516947058333337</v>
      </c>
      <c r="JV14" s="36">
        <f t="shared" si="127"/>
        <v>3.3516947058333337</v>
      </c>
      <c r="JW14" s="36">
        <f t="shared" si="127"/>
        <v>3.3516947058333337</v>
      </c>
      <c r="JX14" s="36">
        <f t="shared" si="127"/>
        <v>3.3516947058333337</v>
      </c>
      <c r="JY14" s="36">
        <f t="shared" si="128"/>
        <v>3.3516947058333337</v>
      </c>
      <c r="JZ14" s="36">
        <f t="shared" si="128"/>
        <v>3.3516947058333337</v>
      </c>
      <c r="KA14" s="36">
        <f t="shared" si="128"/>
        <v>3.3516947058333337</v>
      </c>
      <c r="KB14" s="36">
        <f t="shared" si="128"/>
        <v>3.3516947058333337</v>
      </c>
      <c r="KC14" s="36">
        <f t="shared" si="128"/>
        <v>3.3516947058333337</v>
      </c>
      <c r="KD14" s="36">
        <f t="shared" si="128"/>
        <v>3.3516947058333337</v>
      </c>
      <c r="KE14" s="36">
        <f t="shared" si="128"/>
        <v>3.3516947058333337</v>
      </c>
      <c r="KF14" s="36">
        <f t="shared" si="128"/>
        <v>3.3516947058333337</v>
      </c>
      <c r="KG14" s="36">
        <f t="shared" si="128"/>
        <v>3.3516947058333337</v>
      </c>
      <c r="KH14" s="36">
        <f t="shared" si="128"/>
        <v>3.3516947058333337</v>
      </c>
      <c r="KI14" s="36">
        <f t="shared" si="129"/>
        <v>3.3516947058333337</v>
      </c>
      <c r="KJ14" s="36">
        <f t="shared" si="129"/>
        <v>3.3516947058333337</v>
      </c>
      <c r="KK14" s="36">
        <f t="shared" si="129"/>
        <v>3.3516947058333337</v>
      </c>
      <c r="KL14" s="36">
        <f t="shared" si="129"/>
        <v>3.3516947058333337</v>
      </c>
      <c r="KM14" s="36">
        <f t="shared" si="129"/>
        <v>3.3516947058333337</v>
      </c>
      <c r="KN14" s="36">
        <f t="shared" si="129"/>
        <v>3.3516947058333337</v>
      </c>
      <c r="KO14" s="36">
        <f t="shared" si="129"/>
        <v>3.3516947058333337</v>
      </c>
      <c r="KP14" s="36">
        <f t="shared" si="129"/>
        <v>3.3516947058333337</v>
      </c>
      <c r="KQ14" s="36">
        <f t="shared" si="129"/>
        <v>3.3516947058333337</v>
      </c>
      <c r="KR14" s="36">
        <f t="shared" si="129"/>
        <v>3.3516947058333337</v>
      </c>
      <c r="KS14" s="36">
        <f t="shared" si="130"/>
        <v>3.3516947058333337</v>
      </c>
      <c r="KT14" s="36">
        <f t="shared" si="130"/>
        <v>3.3516947058333337</v>
      </c>
      <c r="KU14" s="36">
        <f t="shared" si="130"/>
        <v>3.3516947058333337</v>
      </c>
      <c r="KV14" s="36">
        <f t="shared" si="130"/>
        <v>3.3516947058333337</v>
      </c>
      <c r="KW14" s="36">
        <f t="shared" si="130"/>
        <v>3.3516947058333337</v>
      </c>
      <c r="KX14" s="36">
        <f t="shared" si="130"/>
        <v>3.3516947058333337</v>
      </c>
      <c r="KY14" s="36">
        <f t="shared" si="130"/>
        <v>0.43247673623655913</v>
      </c>
      <c r="KZ14" s="36">
        <f t="shared" si="130"/>
        <v>0</v>
      </c>
      <c r="LA14" s="36">
        <f t="shared" si="130"/>
        <v>0</v>
      </c>
      <c r="LB14" s="36">
        <f t="shared" si="130"/>
        <v>0</v>
      </c>
      <c r="LC14" s="36">
        <f t="shared" si="131"/>
        <v>0</v>
      </c>
      <c r="LD14" s="36">
        <f t="shared" si="131"/>
        <v>0</v>
      </c>
      <c r="LE14" s="36">
        <f t="shared" si="131"/>
        <v>0</v>
      </c>
      <c r="LF14" s="36">
        <f t="shared" si="131"/>
        <v>0</v>
      </c>
      <c r="LG14" s="36">
        <f t="shared" si="131"/>
        <v>0</v>
      </c>
      <c r="LH14" s="36">
        <f t="shared" si="131"/>
        <v>0</v>
      </c>
      <c r="LI14" s="36">
        <f t="shared" si="131"/>
        <v>0</v>
      </c>
      <c r="LJ14" s="36">
        <f t="shared" si="131"/>
        <v>0</v>
      </c>
      <c r="LK14" s="36">
        <f t="shared" si="131"/>
        <v>0</v>
      </c>
      <c r="LL14" s="36">
        <f t="shared" si="131"/>
        <v>0</v>
      </c>
      <c r="LM14" s="36">
        <f t="shared" si="132"/>
        <v>0</v>
      </c>
      <c r="LN14" s="36">
        <f t="shared" si="132"/>
        <v>0</v>
      </c>
      <c r="LO14" s="36">
        <f t="shared" si="132"/>
        <v>0</v>
      </c>
      <c r="LP14" s="36">
        <f t="shared" si="132"/>
        <v>0</v>
      </c>
      <c r="LQ14" s="36">
        <f t="shared" si="132"/>
        <v>0</v>
      </c>
      <c r="LR14" s="36">
        <f t="shared" si="132"/>
        <v>0</v>
      </c>
      <c r="LS14" s="36">
        <f t="shared" si="132"/>
        <v>0</v>
      </c>
      <c r="LT14" s="36">
        <f t="shared" si="132"/>
        <v>0</v>
      </c>
      <c r="LU14" s="36">
        <f t="shared" si="132"/>
        <v>0</v>
      </c>
      <c r="LV14" s="36">
        <f t="shared" si="132"/>
        <v>0</v>
      </c>
      <c r="LW14" s="36">
        <f t="shared" si="133"/>
        <v>0</v>
      </c>
      <c r="LX14" s="36">
        <f t="shared" si="133"/>
        <v>0</v>
      </c>
      <c r="LY14" s="36">
        <f t="shared" si="133"/>
        <v>0</v>
      </c>
      <c r="LZ14" s="36">
        <f t="shared" si="133"/>
        <v>0</v>
      </c>
      <c r="MA14" s="36">
        <f t="shared" si="133"/>
        <v>0</v>
      </c>
      <c r="MB14" s="36">
        <f t="shared" si="133"/>
        <v>0</v>
      </c>
      <c r="MC14" s="36">
        <f t="shared" si="133"/>
        <v>0</v>
      </c>
      <c r="MD14" s="36">
        <f t="shared" si="133"/>
        <v>0</v>
      </c>
      <c r="ME14" s="36">
        <f t="shared" si="133"/>
        <v>0</v>
      </c>
      <c r="MF14" s="36">
        <f t="shared" si="133"/>
        <v>0</v>
      </c>
      <c r="MG14" s="36">
        <f t="shared" si="134"/>
        <v>0</v>
      </c>
      <c r="MH14" s="36">
        <f t="shared" si="134"/>
        <v>0</v>
      </c>
      <c r="MI14" s="36">
        <f t="shared" si="134"/>
        <v>0</v>
      </c>
      <c r="MJ14" s="36">
        <f t="shared" si="134"/>
        <v>0</v>
      </c>
      <c r="MK14" s="36">
        <f t="shared" si="134"/>
        <v>0</v>
      </c>
      <c r="ML14" s="36">
        <f t="shared" si="134"/>
        <v>0</v>
      </c>
      <c r="MM14" s="36">
        <f t="shared" si="134"/>
        <v>0</v>
      </c>
      <c r="MN14" s="36">
        <f t="shared" si="134"/>
        <v>0</v>
      </c>
      <c r="MO14" s="36">
        <f t="shared" si="134"/>
        <v>0</v>
      </c>
      <c r="MP14" s="36">
        <f t="shared" si="134"/>
        <v>0</v>
      </c>
      <c r="MQ14" s="36">
        <f t="shared" si="135"/>
        <v>0</v>
      </c>
      <c r="MR14" s="36">
        <f t="shared" si="135"/>
        <v>0</v>
      </c>
      <c r="MS14" s="36">
        <f t="shared" si="135"/>
        <v>0</v>
      </c>
      <c r="MT14" s="36">
        <f t="shared" si="135"/>
        <v>0</v>
      </c>
      <c r="MU14" s="36">
        <f t="shared" si="135"/>
        <v>0</v>
      </c>
      <c r="MV14" s="36">
        <f t="shared" si="135"/>
        <v>0</v>
      </c>
      <c r="MW14" s="36">
        <f t="shared" si="135"/>
        <v>0</v>
      </c>
      <c r="MX14" s="36">
        <f t="shared" si="135"/>
        <v>0</v>
      </c>
      <c r="MY14" s="36">
        <f t="shared" si="135"/>
        <v>0</v>
      </c>
      <c r="MZ14" s="36">
        <f t="shared" si="135"/>
        <v>0</v>
      </c>
      <c r="NA14" s="36">
        <f t="shared" si="136"/>
        <v>0</v>
      </c>
      <c r="NB14" s="36">
        <f t="shared" si="136"/>
        <v>0</v>
      </c>
      <c r="NC14" s="36">
        <f t="shared" si="136"/>
        <v>0</v>
      </c>
      <c r="ND14" s="36">
        <f t="shared" si="136"/>
        <v>0</v>
      </c>
      <c r="NE14" s="36">
        <f t="shared" si="136"/>
        <v>0</v>
      </c>
      <c r="NF14" s="36">
        <f t="shared" si="136"/>
        <v>0</v>
      </c>
      <c r="NG14" s="36">
        <f t="shared" si="136"/>
        <v>0</v>
      </c>
      <c r="NH14" s="36">
        <f t="shared" si="136"/>
        <v>0</v>
      </c>
      <c r="NI14" s="36">
        <f t="shared" si="136"/>
        <v>0</v>
      </c>
      <c r="NJ14" s="36">
        <f t="shared" si="136"/>
        <v>0</v>
      </c>
      <c r="NK14" s="36">
        <f t="shared" si="137"/>
        <v>0</v>
      </c>
      <c r="NL14" s="36">
        <f t="shared" si="137"/>
        <v>0</v>
      </c>
      <c r="NM14" s="36">
        <f t="shared" si="137"/>
        <v>0</v>
      </c>
      <c r="NN14" s="36">
        <f t="shared" si="137"/>
        <v>0</v>
      </c>
      <c r="NO14" s="36">
        <f t="shared" si="137"/>
        <v>0</v>
      </c>
      <c r="NP14" s="36">
        <f t="shared" si="137"/>
        <v>0</v>
      </c>
      <c r="NQ14" s="36">
        <f t="shared" si="137"/>
        <v>0</v>
      </c>
      <c r="NR14" s="36">
        <f t="shared" si="137"/>
        <v>0</v>
      </c>
      <c r="NS14" s="36">
        <f t="shared" si="137"/>
        <v>0</v>
      </c>
      <c r="NT14" s="36">
        <f t="shared" si="137"/>
        <v>0</v>
      </c>
      <c r="NU14" s="36">
        <f t="shared" si="138"/>
        <v>0</v>
      </c>
      <c r="NV14" s="36">
        <f t="shared" si="138"/>
        <v>0</v>
      </c>
      <c r="NW14" s="36">
        <f t="shared" si="138"/>
        <v>0</v>
      </c>
      <c r="NX14" s="36">
        <f t="shared" si="138"/>
        <v>0</v>
      </c>
      <c r="NY14" s="36">
        <f t="shared" si="138"/>
        <v>0</v>
      </c>
      <c r="NZ14" s="36">
        <f t="shared" si="138"/>
        <v>0</v>
      </c>
      <c r="OA14" s="36">
        <f t="shared" si="138"/>
        <v>0</v>
      </c>
      <c r="OB14" s="36">
        <f t="shared" si="138"/>
        <v>0</v>
      </c>
      <c r="OC14" s="36">
        <f t="shared" si="138"/>
        <v>0</v>
      </c>
      <c r="OD14" s="36">
        <f t="shared" si="138"/>
        <v>0</v>
      </c>
      <c r="OE14" s="36">
        <f t="shared" si="139"/>
        <v>0</v>
      </c>
      <c r="OF14" s="36">
        <f t="shared" si="139"/>
        <v>0</v>
      </c>
      <c r="OG14" s="36">
        <f t="shared" si="139"/>
        <v>0</v>
      </c>
      <c r="OH14" s="36">
        <f t="shared" si="139"/>
        <v>0</v>
      </c>
      <c r="OI14" s="36">
        <f t="shared" si="139"/>
        <v>0</v>
      </c>
      <c r="OJ14" s="36">
        <f t="shared" si="139"/>
        <v>0</v>
      </c>
      <c r="OK14" s="36">
        <f t="shared" si="139"/>
        <v>0</v>
      </c>
      <c r="OL14" s="36">
        <f t="shared" si="139"/>
        <v>0</v>
      </c>
      <c r="OM14" s="36">
        <f t="shared" si="139"/>
        <v>0</v>
      </c>
      <c r="ON14" s="36">
        <f t="shared" si="139"/>
        <v>0</v>
      </c>
      <c r="OO14" s="36">
        <f t="shared" si="140"/>
        <v>0</v>
      </c>
      <c r="OP14" s="36">
        <f t="shared" si="140"/>
        <v>0</v>
      </c>
      <c r="OQ14" s="36">
        <f t="shared" si="140"/>
        <v>0</v>
      </c>
      <c r="OR14" s="36">
        <f t="shared" si="140"/>
        <v>0</v>
      </c>
      <c r="OS14" s="36">
        <f t="shared" si="140"/>
        <v>0</v>
      </c>
      <c r="OT14" s="36">
        <f t="shared" si="140"/>
        <v>0</v>
      </c>
      <c r="OU14" s="36">
        <f t="shared" si="140"/>
        <v>0</v>
      </c>
      <c r="OV14" s="36">
        <f t="shared" si="140"/>
        <v>0</v>
      </c>
      <c r="OW14" s="36">
        <f t="shared" si="140"/>
        <v>0</v>
      </c>
      <c r="OX14" s="36">
        <f t="shared" si="140"/>
        <v>0</v>
      </c>
      <c r="OY14" s="36">
        <f t="shared" si="141"/>
        <v>0</v>
      </c>
      <c r="OZ14" s="36">
        <f t="shared" si="141"/>
        <v>0</v>
      </c>
      <c r="PA14" s="36">
        <f t="shared" si="141"/>
        <v>0</v>
      </c>
      <c r="PB14" s="36">
        <f t="shared" si="141"/>
        <v>0</v>
      </c>
      <c r="PC14" s="36">
        <f t="shared" si="141"/>
        <v>0</v>
      </c>
      <c r="PD14" s="36">
        <f t="shared" si="141"/>
        <v>0</v>
      </c>
      <c r="PE14" s="36">
        <f t="shared" si="141"/>
        <v>0</v>
      </c>
      <c r="PF14" s="36">
        <f t="shared" si="141"/>
        <v>0</v>
      </c>
      <c r="PG14" s="36">
        <f t="shared" si="141"/>
        <v>0</v>
      </c>
      <c r="PH14" s="36">
        <f t="shared" si="141"/>
        <v>0</v>
      </c>
      <c r="PI14" s="36">
        <f t="shared" si="142"/>
        <v>0</v>
      </c>
      <c r="PJ14" s="36">
        <f t="shared" si="142"/>
        <v>0</v>
      </c>
      <c r="PK14" s="36">
        <f t="shared" si="142"/>
        <v>0</v>
      </c>
      <c r="PL14" s="36">
        <f t="shared" si="142"/>
        <v>0</v>
      </c>
      <c r="PM14" s="36">
        <f t="shared" si="142"/>
        <v>0</v>
      </c>
      <c r="PN14" s="36">
        <f t="shared" si="142"/>
        <v>0</v>
      </c>
      <c r="PO14" s="36">
        <f t="shared" si="142"/>
        <v>0</v>
      </c>
      <c r="PP14" s="36">
        <f t="shared" si="142"/>
        <v>0</v>
      </c>
      <c r="PQ14" s="36">
        <f t="shared" si="142"/>
        <v>0</v>
      </c>
      <c r="PR14" s="36">
        <f t="shared" si="142"/>
        <v>0</v>
      </c>
      <c r="PS14" s="36">
        <f t="shared" si="143"/>
        <v>0</v>
      </c>
      <c r="PT14" s="36">
        <f t="shared" si="143"/>
        <v>0</v>
      </c>
      <c r="PU14" s="36">
        <f t="shared" si="143"/>
        <v>0</v>
      </c>
      <c r="PV14" s="36">
        <f t="shared" si="143"/>
        <v>0</v>
      </c>
      <c r="PW14" s="36">
        <f t="shared" si="143"/>
        <v>0</v>
      </c>
      <c r="PX14" s="36">
        <f t="shared" si="143"/>
        <v>0</v>
      </c>
      <c r="PY14" s="36">
        <f t="shared" si="143"/>
        <v>0</v>
      </c>
      <c r="PZ14" s="36">
        <f t="shared" si="143"/>
        <v>0</v>
      </c>
      <c r="QA14" s="36">
        <f t="shared" si="143"/>
        <v>0</v>
      </c>
      <c r="QB14" s="36">
        <f t="shared" si="143"/>
        <v>0</v>
      </c>
      <c r="QC14" s="36">
        <f t="shared" si="144"/>
        <v>0</v>
      </c>
      <c r="QD14" s="36">
        <f t="shared" si="144"/>
        <v>0</v>
      </c>
      <c r="QE14" s="36">
        <f t="shared" si="144"/>
        <v>0</v>
      </c>
      <c r="QF14" s="36">
        <f t="shared" si="144"/>
        <v>0</v>
      </c>
      <c r="QG14" s="36">
        <f t="shared" si="144"/>
        <v>0</v>
      </c>
      <c r="QH14" s="36">
        <f t="shared" si="144"/>
        <v>0</v>
      </c>
      <c r="QI14" s="36">
        <f t="shared" si="144"/>
        <v>0</v>
      </c>
      <c r="QJ14" s="36">
        <f t="shared" si="144"/>
        <v>0</v>
      </c>
      <c r="QK14" s="36">
        <f t="shared" si="144"/>
        <v>0</v>
      </c>
      <c r="QL14" s="36">
        <f t="shared" si="144"/>
        <v>0</v>
      </c>
      <c r="QM14" s="36">
        <f t="shared" si="145"/>
        <v>0</v>
      </c>
      <c r="QN14" s="36">
        <f t="shared" si="145"/>
        <v>0</v>
      </c>
      <c r="QO14" s="36">
        <f t="shared" si="145"/>
        <v>0</v>
      </c>
      <c r="QP14" s="36">
        <f t="shared" si="145"/>
        <v>0</v>
      </c>
      <c r="QQ14" s="36">
        <f t="shared" si="145"/>
        <v>0</v>
      </c>
      <c r="QR14" s="36">
        <f t="shared" si="145"/>
        <v>0</v>
      </c>
      <c r="QS14" s="36">
        <f t="shared" si="145"/>
        <v>0</v>
      </c>
      <c r="QT14" s="36">
        <f t="shared" si="145"/>
        <v>0</v>
      </c>
      <c r="QU14" s="36">
        <f t="shared" si="145"/>
        <v>0</v>
      </c>
      <c r="QV14" s="36">
        <f t="shared" si="145"/>
        <v>0</v>
      </c>
      <c r="QW14" s="36">
        <f t="shared" si="146"/>
        <v>0</v>
      </c>
      <c r="QX14" s="36">
        <f t="shared" si="146"/>
        <v>0</v>
      </c>
      <c r="QY14" s="36">
        <f t="shared" si="146"/>
        <v>0</v>
      </c>
      <c r="QZ14" s="36">
        <f t="shared" si="146"/>
        <v>0</v>
      </c>
      <c r="RA14" s="36">
        <f t="shared" si="146"/>
        <v>0</v>
      </c>
      <c r="RB14" s="36">
        <f t="shared" si="146"/>
        <v>0</v>
      </c>
      <c r="RC14" s="36">
        <f t="shared" si="146"/>
        <v>0</v>
      </c>
      <c r="RD14" s="36">
        <f t="shared" si="146"/>
        <v>0</v>
      </c>
      <c r="RE14" s="36">
        <f t="shared" si="146"/>
        <v>0</v>
      </c>
      <c r="RF14" s="36">
        <f t="shared" si="146"/>
        <v>0</v>
      </c>
      <c r="RG14" s="36">
        <f t="shared" si="147"/>
        <v>0</v>
      </c>
      <c r="RH14" s="36">
        <f t="shared" si="147"/>
        <v>0</v>
      </c>
      <c r="RI14" s="36">
        <f t="shared" si="147"/>
        <v>0</v>
      </c>
      <c r="RJ14" s="36">
        <f t="shared" si="147"/>
        <v>0</v>
      </c>
      <c r="RK14" s="36">
        <f t="shared" si="147"/>
        <v>0</v>
      </c>
      <c r="RL14" s="36">
        <f t="shared" si="147"/>
        <v>0</v>
      </c>
      <c r="RM14" s="36">
        <f t="shared" si="147"/>
        <v>0</v>
      </c>
      <c r="RN14" s="36">
        <f t="shared" si="147"/>
        <v>0</v>
      </c>
      <c r="RO14" s="36">
        <f t="shared" si="147"/>
        <v>0</v>
      </c>
      <c r="RP14" s="36">
        <f t="shared" si="147"/>
        <v>0</v>
      </c>
      <c r="RQ14" s="36">
        <f t="shared" si="148"/>
        <v>0</v>
      </c>
      <c r="RR14" s="36">
        <f t="shared" si="148"/>
        <v>0</v>
      </c>
      <c r="RS14" s="36">
        <f t="shared" si="148"/>
        <v>0</v>
      </c>
      <c r="RT14" s="36">
        <f t="shared" si="148"/>
        <v>0</v>
      </c>
      <c r="RU14" s="36">
        <f t="shared" si="148"/>
        <v>0</v>
      </c>
      <c r="RV14" s="36">
        <f t="shared" si="148"/>
        <v>0</v>
      </c>
      <c r="RW14" s="36">
        <f t="shared" si="148"/>
        <v>0</v>
      </c>
      <c r="RX14" s="36">
        <f t="shared" si="148"/>
        <v>0</v>
      </c>
      <c r="RY14" s="36">
        <f t="shared" si="148"/>
        <v>0</v>
      </c>
      <c r="RZ14" s="36">
        <f t="shared" si="148"/>
        <v>0</v>
      </c>
      <c r="SA14" s="36">
        <f t="shared" si="149"/>
        <v>0</v>
      </c>
      <c r="SB14" s="36">
        <f t="shared" si="149"/>
        <v>0</v>
      </c>
      <c r="SC14" s="36">
        <f t="shared" si="149"/>
        <v>0</v>
      </c>
      <c r="SD14" s="36">
        <f t="shared" si="149"/>
        <v>0</v>
      </c>
      <c r="SE14" s="36">
        <f t="shared" si="149"/>
        <v>0</v>
      </c>
      <c r="SF14" s="36">
        <f t="shared" si="149"/>
        <v>0</v>
      </c>
      <c r="SG14" s="36">
        <f t="shared" si="149"/>
        <v>0</v>
      </c>
      <c r="SH14" s="36">
        <f t="shared" si="149"/>
        <v>0</v>
      </c>
      <c r="SI14" s="36">
        <f t="shared" si="149"/>
        <v>0</v>
      </c>
      <c r="SJ14" s="36">
        <f t="shared" si="149"/>
        <v>0</v>
      </c>
      <c r="SK14" s="36">
        <f t="shared" si="150"/>
        <v>0</v>
      </c>
      <c r="SL14" s="36">
        <f t="shared" si="150"/>
        <v>0</v>
      </c>
      <c r="SM14" s="36">
        <f t="shared" si="150"/>
        <v>0</v>
      </c>
      <c r="SN14" s="36">
        <f t="shared" si="150"/>
        <v>0</v>
      </c>
      <c r="SO14" s="36">
        <f t="shared" si="150"/>
        <v>0</v>
      </c>
      <c r="SP14" s="36">
        <f t="shared" si="150"/>
        <v>0</v>
      </c>
      <c r="SQ14" s="36">
        <f t="shared" si="150"/>
        <v>0</v>
      </c>
      <c r="SR14" s="36">
        <f t="shared" si="150"/>
        <v>0</v>
      </c>
      <c r="SS14" s="36">
        <f t="shared" si="150"/>
        <v>0</v>
      </c>
      <c r="ST14" s="36">
        <f t="shared" si="150"/>
        <v>0</v>
      </c>
      <c r="SU14" s="36">
        <f t="shared" si="151"/>
        <v>0</v>
      </c>
      <c r="SV14" s="36">
        <f t="shared" si="151"/>
        <v>0</v>
      </c>
      <c r="SW14" s="36">
        <f t="shared" si="151"/>
        <v>0</v>
      </c>
      <c r="SX14" s="36">
        <f t="shared" si="151"/>
        <v>0</v>
      </c>
      <c r="SY14" s="36">
        <f t="shared" si="151"/>
        <v>0</v>
      </c>
      <c r="SZ14" s="36">
        <f t="shared" si="151"/>
        <v>0</v>
      </c>
      <c r="TA14" s="36">
        <f t="shared" si="151"/>
        <v>0</v>
      </c>
      <c r="TB14" s="36">
        <f t="shared" si="151"/>
        <v>0</v>
      </c>
      <c r="TC14" s="36">
        <f t="shared" si="151"/>
        <v>0</v>
      </c>
      <c r="TD14" s="36">
        <f t="shared" si="151"/>
        <v>0</v>
      </c>
      <c r="TE14" s="36">
        <f t="shared" si="152"/>
        <v>0</v>
      </c>
      <c r="TF14" s="36">
        <f t="shared" si="152"/>
        <v>0</v>
      </c>
      <c r="TG14" s="36">
        <f t="shared" si="152"/>
        <v>0</v>
      </c>
      <c r="TH14" s="36">
        <f t="shared" si="152"/>
        <v>0</v>
      </c>
      <c r="TI14" s="36">
        <f t="shared" si="152"/>
        <v>0</v>
      </c>
      <c r="TJ14" s="36">
        <f t="shared" si="152"/>
        <v>0</v>
      </c>
      <c r="TK14" s="36">
        <f t="shared" si="152"/>
        <v>0</v>
      </c>
      <c r="TL14" s="36">
        <f t="shared" si="152"/>
        <v>0</v>
      </c>
      <c r="TM14" s="36">
        <f t="shared" si="152"/>
        <v>0</v>
      </c>
      <c r="TN14" s="36">
        <f t="shared" si="152"/>
        <v>0</v>
      </c>
      <c r="TO14" s="36">
        <f t="shared" si="153"/>
        <v>0</v>
      </c>
      <c r="TP14" s="36">
        <f t="shared" si="153"/>
        <v>0</v>
      </c>
      <c r="TQ14" s="36">
        <f t="shared" si="153"/>
        <v>0</v>
      </c>
      <c r="TR14" s="36">
        <f t="shared" si="153"/>
        <v>0</v>
      </c>
      <c r="TS14" s="36">
        <f t="shared" si="153"/>
        <v>0</v>
      </c>
      <c r="TT14" s="36">
        <f t="shared" si="153"/>
        <v>0</v>
      </c>
      <c r="TU14" s="36">
        <f t="shared" si="153"/>
        <v>0</v>
      </c>
      <c r="TV14" s="36">
        <f t="shared" si="153"/>
        <v>0</v>
      </c>
      <c r="TW14" s="36">
        <f t="shared" si="153"/>
        <v>0</v>
      </c>
      <c r="TX14" s="36">
        <f t="shared" si="153"/>
        <v>0</v>
      </c>
      <c r="TY14" s="36">
        <f t="shared" si="154"/>
        <v>0</v>
      </c>
      <c r="TZ14" s="36">
        <f t="shared" si="154"/>
        <v>0</v>
      </c>
      <c r="UA14" s="36">
        <f t="shared" si="154"/>
        <v>0</v>
      </c>
      <c r="UB14" s="36">
        <f t="shared" si="154"/>
        <v>0</v>
      </c>
      <c r="UC14" s="36">
        <f t="shared" si="154"/>
        <v>0</v>
      </c>
      <c r="UD14" s="36">
        <f t="shared" si="154"/>
        <v>0</v>
      </c>
      <c r="UE14" s="36">
        <f t="shared" si="154"/>
        <v>0</v>
      </c>
      <c r="UF14" s="36">
        <f t="shared" si="154"/>
        <v>0</v>
      </c>
      <c r="UG14" s="36">
        <f t="shared" si="154"/>
        <v>0</v>
      </c>
      <c r="UH14" s="36">
        <f t="shared" si="154"/>
        <v>0</v>
      </c>
      <c r="UI14" s="36">
        <f t="shared" si="155"/>
        <v>0</v>
      </c>
      <c r="UJ14" s="36">
        <f t="shared" si="155"/>
        <v>0</v>
      </c>
      <c r="UK14" s="36">
        <f t="shared" si="155"/>
        <v>0</v>
      </c>
      <c r="UL14" s="36">
        <f t="shared" si="155"/>
        <v>0</v>
      </c>
      <c r="UM14" s="36">
        <f t="shared" si="155"/>
        <v>0</v>
      </c>
      <c r="UN14" s="36">
        <f t="shared" si="155"/>
        <v>0</v>
      </c>
      <c r="UO14" s="36">
        <f t="shared" si="155"/>
        <v>0</v>
      </c>
      <c r="UP14" s="36">
        <f t="shared" si="155"/>
        <v>0</v>
      </c>
      <c r="UQ14" s="36">
        <f t="shared" si="155"/>
        <v>0</v>
      </c>
      <c r="UR14" s="36">
        <f t="shared" si="155"/>
        <v>0</v>
      </c>
      <c r="US14" s="36">
        <f t="shared" si="156"/>
        <v>0</v>
      </c>
      <c r="UT14" s="36">
        <f t="shared" si="156"/>
        <v>0</v>
      </c>
      <c r="UU14" s="36">
        <f t="shared" si="156"/>
        <v>0</v>
      </c>
      <c r="UV14" s="36">
        <f t="shared" si="156"/>
        <v>0</v>
      </c>
      <c r="UW14" s="36">
        <f t="shared" si="156"/>
        <v>0</v>
      </c>
      <c r="UX14" s="36">
        <f t="shared" si="156"/>
        <v>0</v>
      </c>
      <c r="UY14" s="36">
        <f t="shared" si="156"/>
        <v>0</v>
      </c>
      <c r="UZ14" s="36">
        <f t="shared" si="156"/>
        <v>0</v>
      </c>
      <c r="VA14" s="36">
        <f t="shared" si="156"/>
        <v>0</v>
      </c>
      <c r="VB14" s="36">
        <f t="shared" si="156"/>
        <v>0</v>
      </c>
      <c r="VC14" s="36">
        <f t="shared" si="157"/>
        <v>0</v>
      </c>
      <c r="VD14" s="36">
        <f t="shared" si="157"/>
        <v>0</v>
      </c>
      <c r="VE14" s="36">
        <f t="shared" si="157"/>
        <v>0</v>
      </c>
      <c r="VF14" s="36">
        <f t="shared" si="157"/>
        <v>0</v>
      </c>
      <c r="VG14" s="36">
        <f t="shared" si="157"/>
        <v>0</v>
      </c>
      <c r="VH14" s="36">
        <f t="shared" si="157"/>
        <v>0</v>
      </c>
      <c r="VI14" s="36">
        <f t="shared" si="157"/>
        <v>0</v>
      </c>
      <c r="VJ14" s="36">
        <f t="shared" si="157"/>
        <v>0</v>
      </c>
      <c r="VK14" s="36">
        <f t="shared" si="157"/>
        <v>0</v>
      </c>
      <c r="VL14" s="36">
        <f t="shared" si="157"/>
        <v>0</v>
      </c>
      <c r="VM14" s="36">
        <f t="shared" si="158"/>
        <v>0</v>
      </c>
      <c r="VN14" s="36">
        <f t="shared" si="158"/>
        <v>0</v>
      </c>
      <c r="VO14" s="36">
        <f t="shared" si="158"/>
        <v>0</v>
      </c>
      <c r="VP14" s="36">
        <f t="shared" si="158"/>
        <v>0</v>
      </c>
      <c r="VQ14" s="36">
        <f t="shared" si="158"/>
        <v>0</v>
      </c>
      <c r="VR14" s="36">
        <f t="shared" si="158"/>
        <v>0</v>
      </c>
      <c r="VS14" s="36">
        <f t="shared" si="158"/>
        <v>0</v>
      </c>
      <c r="VT14" s="36">
        <f t="shared" si="158"/>
        <v>0</v>
      </c>
      <c r="VU14" s="36">
        <f t="shared" si="158"/>
        <v>0</v>
      </c>
      <c r="VV14" s="36">
        <f t="shared" si="158"/>
        <v>0</v>
      </c>
      <c r="VW14" s="36">
        <f t="shared" si="159"/>
        <v>0</v>
      </c>
      <c r="VX14" s="36">
        <f t="shared" si="159"/>
        <v>0</v>
      </c>
      <c r="VY14" s="36">
        <f t="shared" si="159"/>
        <v>0</v>
      </c>
      <c r="VZ14" s="36">
        <f t="shared" si="159"/>
        <v>0</v>
      </c>
      <c r="WA14" s="36">
        <f t="shared" si="159"/>
        <v>0</v>
      </c>
      <c r="WB14" s="36">
        <f t="shared" si="159"/>
        <v>0</v>
      </c>
      <c r="WC14" s="36">
        <f t="shared" si="159"/>
        <v>0</v>
      </c>
      <c r="WD14" s="36">
        <f t="shared" si="159"/>
        <v>0</v>
      </c>
    </row>
    <row r="15" spans="19:604" x14ac:dyDescent="0.35">
      <c r="T15" s="27" t="s">
        <v>5</v>
      </c>
      <c r="U15" s="36">
        <f t="shared" si="102"/>
        <v>253.58199406000003</v>
      </c>
      <c r="V15" s="36">
        <f t="shared" si="102"/>
        <v>253.58199406000003</v>
      </c>
      <c r="W15" s="36">
        <f t="shared" si="102"/>
        <v>253.58199406000003</v>
      </c>
      <c r="X15" s="36">
        <f t="shared" si="102"/>
        <v>253.58199406000003</v>
      </c>
      <c r="Y15" s="36">
        <f t="shared" si="102"/>
        <v>253.58199406000003</v>
      </c>
      <c r="Z15" s="36">
        <f t="shared" si="102"/>
        <v>253.58199406000003</v>
      </c>
      <c r="AA15" s="36">
        <f t="shared" si="102"/>
        <v>253.58199406000003</v>
      </c>
      <c r="AB15" s="36">
        <f t="shared" si="102"/>
        <v>253.58199406000003</v>
      </c>
      <c r="AC15" s="36">
        <f t="shared" si="102"/>
        <v>253.58199406000003</v>
      </c>
      <c r="AD15" s="36">
        <f t="shared" si="102"/>
        <v>221.18912144351191</v>
      </c>
      <c r="AE15" s="36">
        <f t="shared" si="103"/>
        <v>111.34663130612903</v>
      </c>
      <c r="AF15" s="36">
        <f t="shared" si="103"/>
        <v>0</v>
      </c>
      <c r="AG15" s="36">
        <f t="shared" si="103"/>
        <v>0</v>
      </c>
      <c r="AH15" s="36">
        <f t="shared" si="103"/>
        <v>0</v>
      </c>
      <c r="AI15" s="36">
        <f t="shared" si="103"/>
        <v>0</v>
      </c>
      <c r="AJ15" s="36">
        <f t="shared" si="103"/>
        <v>0</v>
      </c>
      <c r="AK15" s="36">
        <f t="shared" si="103"/>
        <v>0</v>
      </c>
      <c r="AL15" s="36">
        <f t="shared" si="103"/>
        <v>0</v>
      </c>
      <c r="AM15" s="36">
        <f t="shared" si="103"/>
        <v>0</v>
      </c>
      <c r="AN15" s="36">
        <f t="shared" si="103"/>
        <v>0</v>
      </c>
      <c r="AO15" s="36">
        <f t="shared" si="104"/>
        <v>0</v>
      </c>
      <c r="AP15" s="36">
        <f t="shared" si="104"/>
        <v>0</v>
      </c>
      <c r="AQ15" s="36">
        <f t="shared" si="104"/>
        <v>0</v>
      </c>
      <c r="AR15" s="36">
        <f t="shared" si="104"/>
        <v>0</v>
      </c>
      <c r="AS15" s="36">
        <f t="shared" si="104"/>
        <v>0</v>
      </c>
      <c r="AT15" s="36">
        <f t="shared" si="104"/>
        <v>0</v>
      </c>
      <c r="AU15" s="36">
        <f t="shared" si="104"/>
        <v>0</v>
      </c>
      <c r="AV15" s="36">
        <f t="shared" si="104"/>
        <v>0</v>
      </c>
      <c r="AW15" s="36">
        <f t="shared" si="104"/>
        <v>0</v>
      </c>
      <c r="AX15" s="36">
        <f t="shared" si="104"/>
        <v>0</v>
      </c>
      <c r="AY15" s="36">
        <f t="shared" si="104"/>
        <v>0</v>
      </c>
      <c r="AZ15" s="36">
        <f t="shared" si="104"/>
        <v>0</v>
      </c>
      <c r="BA15" s="36">
        <f t="shared" si="104"/>
        <v>0</v>
      </c>
      <c r="BB15" s="36">
        <f t="shared" si="104"/>
        <v>0</v>
      </c>
      <c r="BD15" s="27" t="s">
        <v>5</v>
      </c>
      <c r="BE15" s="36">
        <f t="shared" si="105"/>
        <v>0</v>
      </c>
      <c r="BF15" s="36">
        <f t="shared" si="105"/>
        <v>0</v>
      </c>
      <c r="BG15" s="36">
        <f t="shared" si="105"/>
        <v>0</v>
      </c>
      <c r="BH15" s="36">
        <f t="shared" si="105"/>
        <v>0</v>
      </c>
      <c r="BI15" s="36">
        <f t="shared" si="105"/>
        <v>63.395498515000014</v>
      </c>
      <c r="BJ15" s="36">
        <f t="shared" si="105"/>
        <v>63.395498515000014</v>
      </c>
      <c r="BK15" s="36">
        <f t="shared" si="105"/>
        <v>63.395498515000014</v>
      </c>
      <c r="BL15" s="36">
        <f t="shared" si="105"/>
        <v>63.395498515000014</v>
      </c>
      <c r="BM15" s="36">
        <f t="shared" si="105"/>
        <v>63.395498515000014</v>
      </c>
      <c r="BN15" s="36">
        <f t="shared" si="105"/>
        <v>63.395498515000014</v>
      </c>
      <c r="BO15" s="36">
        <f t="shared" si="106"/>
        <v>63.395498515000014</v>
      </c>
      <c r="BP15" s="36">
        <f t="shared" si="106"/>
        <v>63.395498515000014</v>
      </c>
      <c r="BQ15" s="36">
        <f t="shared" si="106"/>
        <v>63.395498515000014</v>
      </c>
      <c r="BR15" s="36">
        <f t="shared" si="106"/>
        <v>63.395498515000014</v>
      </c>
      <c r="BS15" s="36">
        <f t="shared" si="106"/>
        <v>63.395498515000014</v>
      </c>
      <c r="BT15" s="36">
        <f t="shared" si="106"/>
        <v>63.395498515000014</v>
      </c>
      <c r="BU15" s="36">
        <f t="shared" si="106"/>
        <v>63.395498515000014</v>
      </c>
      <c r="BV15" s="36">
        <f t="shared" si="106"/>
        <v>63.395498515000014</v>
      </c>
      <c r="BW15" s="36">
        <f t="shared" si="106"/>
        <v>63.395498515000014</v>
      </c>
      <c r="BX15" s="36">
        <f t="shared" si="106"/>
        <v>63.395498515000014</v>
      </c>
      <c r="BY15" s="36">
        <f t="shared" si="107"/>
        <v>63.395498515000014</v>
      </c>
      <c r="BZ15" s="36">
        <f t="shared" si="107"/>
        <v>63.395498515000014</v>
      </c>
      <c r="CA15" s="36">
        <f t="shared" si="107"/>
        <v>63.395498515000014</v>
      </c>
      <c r="CB15" s="36">
        <f t="shared" si="107"/>
        <v>63.395498515000014</v>
      </c>
      <c r="CC15" s="36">
        <f t="shared" si="107"/>
        <v>63.395498515000014</v>
      </c>
      <c r="CD15" s="36">
        <f t="shared" si="107"/>
        <v>63.395498515000014</v>
      </c>
      <c r="CE15" s="36">
        <f t="shared" si="107"/>
        <v>63.395498515000014</v>
      </c>
      <c r="CF15" s="36">
        <f t="shared" si="107"/>
        <v>63.395498515000014</v>
      </c>
      <c r="CG15" s="36">
        <f t="shared" si="107"/>
        <v>63.395498515000014</v>
      </c>
      <c r="CH15" s="36">
        <f t="shared" si="107"/>
        <v>63.395498515000014</v>
      </c>
      <c r="CI15" s="36">
        <f t="shared" si="108"/>
        <v>63.395498515000014</v>
      </c>
      <c r="CJ15" s="36">
        <f t="shared" si="108"/>
        <v>63.395498515000014</v>
      </c>
      <c r="CK15" s="36">
        <f t="shared" si="108"/>
        <v>63.395498515000014</v>
      </c>
      <c r="CL15" s="36">
        <f t="shared" si="108"/>
        <v>63.395498515000014</v>
      </c>
      <c r="CM15" s="36">
        <f t="shared" si="108"/>
        <v>63.395498515000014</v>
      </c>
      <c r="CN15" s="36">
        <f t="shared" si="108"/>
        <v>63.395498515000014</v>
      </c>
      <c r="CO15" s="36">
        <f t="shared" si="108"/>
        <v>63.395498515000014</v>
      </c>
      <c r="CP15" s="36">
        <f t="shared" si="108"/>
        <v>63.395498515000014</v>
      </c>
      <c r="CQ15" s="36">
        <f t="shared" si="108"/>
        <v>53.305915241011917</v>
      </c>
      <c r="CR15" s="36">
        <f t="shared" si="108"/>
        <v>41.092209172500006</v>
      </c>
      <c r="CS15" s="36">
        <f t="shared" si="109"/>
        <v>41.092209172500006</v>
      </c>
      <c r="CT15" s="36">
        <f t="shared" si="109"/>
        <v>41.092209172500006</v>
      </c>
      <c r="CU15" s="36">
        <f t="shared" si="109"/>
        <v>29.162212961129033</v>
      </c>
      <c r="CV15" s="36">
        <f t="shared" si="109"/>
        <v>0</v>
      </c>
      <c r="CW15" s="36">
        <f t="shared" si="109"/>
        <v>0</v>
      </c>
      <c r="CX15" s="36">
        <f t="shared" si="109"/>
        <v>0</v>
      </c>
      <c r="CY15" s="36">
        <f t="shared" si="109"/>
        <v>0</v>
      </c>
      <c r="CZ15" s="36">
        <f t="shared" si="109"/>
        <v>0</v>
      </c>
      <c r="DA15" s="36">
        <f t="shared" si="109"/>
        <v>0</v>
      </c>
      <c r="DB15" s="36">
        <f t="shared" si="109"/>
        <v>0</v>
      </c>
      <c r="DC15" s="36">
        <f t="shared" si="110"/>
        <v>0</v>
      </c>
      <c r="DD15" s="36">
        <f t="shared" si="110"/>
        <v>0</v>
      </c>
      <c r="DE15" s="36">
        <f t="shared" si="110"/>
        <v>0</v>
      </c>
      <c r="DF15" s="36">
        <f t="shared" si="110"/>
        <v>0</v>
      </c>
      <c r="DG15" s="36">
        <f t="shared" si="110"/>
        <v>0</v>
      </c>
      <c r="DH15" s="36">
        <f t="shared" si="110"/>
        <v>0</v>
      </c>
      <c r="DI15" s="36">
        <f t="shared" si="110"/>
        <v>0</v>
      </c>
      <c r="DJ15" s="36">
        <f t="shared" si="110"/>
        <v>0</v>
      </c>
      <c r="DK15" s="36">
        <f t="shared" si="110"/>
        <v>0</v>
      </c>
      <c r="DL15" s="36">
        <f t="shared" si="110"/>
        <v>0</v>
      </c>
      <c r="DM15" s="36">
        <f t="shared" si="111"/>
        <v>0</v>
      </c>
      <c r="DN15" s="36">
        <f t="shared" si="111"/>
        <v>0</v>
      </c>
      <c r="DO15" s="36">
        <f t="shared" si="111"/>
        <v>0</v>
      </c>
      <c r="DP15" s="36">
        <f t="shared" si="111"/>
        <v>0</v>
      </c>
      <c r="DQ15" s="36">
        <f t="shared" si="111"/>
        <v>0</v>
      </c>
      <c r="DR15" s="36">
        <f t="shared" si="111"/>
        <v>0</v>
      </c>
      <c r="DS15" s="36">
        <f t="shared" si="111"/>
        <v>0</v>
      </c>
      <c r="DT15" s="36">
        <f t="shared" si="111"/>
        <v>0</v>
      </c>
      <c r="DU15" s="36">
        <f t="shared" si="111"/>
        <v>0</v>
      </c>
      <c r="DV15" s="36">
        <f t="shared" si="111"/>
        <v>0</v>
      </c>
      <c r="DW15" s="36">
        <f t="shared" si="112"/>
        <v>0</v>
      </c>
      <c r="DX15" s="36">
        <f t="shared" si="112"/>
        <v>0</v>
      </c>
      <c r="DY15" s="36">
        <f t="shared" si="112"/>
        <v>0</v>
      </c>
      <c r="DZ15" s="36">
        <f t="shared" si="112"/>
        <v>0</v>
      </c>
      <c r="EA15" s="36">
        <f t="shared" si="112"/>
        <v>0</v>
      </c>
      <c r="EB15" s="36">
        <f t="shared" si="112"/>
        <v>0</v>
      </c>
      <c r="EC15" s="36">
        <f t="shared" si="112"/>
        <v>0</v>
      </c>
      <c r="ED15" s="36">
        <f t="shared" si="112"/>
        <v>0</v>
      </c>
      <c r="EE15" s="36">
        <f t="shared" si="112"/>
        <v>0</v>
      </c>
      <c r="EF15" s="36">
        <f t="shared" si="112"/>
        <v>0</v>
      </c>
      <c r="EG15" s="36">
        <f t="shared" si="113"/>
        <v>0</v>
      </c>
      <c r="EH15" s="36">
        <f t="shared" si="113"/>
        <v>0</v>
      </c>
      <c r="EI15" s="36">
        <f t="shared" si="113"/>
        <v>0</v>
      </c>
      <c r="EJ15" s="36">
        <f t="shared" si="113"/>
        <v>0</v>
      </c>
      <c r="EK15" s="36">
        <f t="shared" si="113"/>
        <v>0</v>
      </c>
      <c r="EL15" s="36">
        <f t="shared" si="113"/>
        <v>0</v>
      </c>
      <c r="EM15" s="36">
        <f t="shared" si="113"/>
        <v>0</v>
      </c>
      <c r="EN15" s="36">
        <f t="shared" si="113"/>
        <v>0</v>
      </c>
      <c r="EO15" s="36">
        <f t="shared" si="113"/>
        <v>0</v>
      </c>
      <c r="EP15" s="36">
        <f t="shared" si="113"/>
        <v>0</v>
      </c>
      <c r="EQ15" s="36">
        <f t="shared" si="114"/>
        <v>0</v>
      </c>
      <c r="ER15" s="36">
        <f t="shared" si="114"/>
        <v>0</v>
      </c>
      <c r="ES15" s="36">
        <f t="shared" si="114"/>
        <v>0</v>
      </c>
      <c r="ET15" s="36">
        <f t="shared" si="114"/>
        <v>0</v>
      </c>
      <c r="EU15" s="36">
        <f t="shared" si="114"/>
        <v>0</v>
      </c>
      <c r="EV15" s="36">
        <f t="shared" si="114"/>
        <v>0</v>
      </c>
      <c r="EW15" s="36">
        <f t="shared" si="114"/>
        <v>0</v>
      </c>
      <c r="EX15" s="36">
        <f t="shared" si="114"/>
        <v>0</v>
      </c>
      <c r="EY15" s="36">
        <f t="shared" si="114"/>
        <v>0</v>
      </c>
      <c r="EZ15" s="36">
        <f t="shared" si="114"/>
        <v>0</v>
      </c>
      <c r="FA15" s="36">
        <f t="shared" si="115"/>
        <v>0</v>
      </c>
      <c r="FB15" s="36">
        <f t="shared" si="115"/>
        <v>0</v>
      </c>
      <c r="FC15" s="36">
        <f t="shared" si="115"/>
        <v>0</v>
      </c>
      <c r="FD15" s="36">
        <f t="shared" si="115"/>
        <v>0</v>
      </c>
      <c r="FE15" s="36">
        <f t="shared" si="115"/>
        <v>0</v>
      </c>
      <c r="FF15" s="36">
        <f t="shared" si="115"/>
        <v>0</v>
      </c>
      <c r="FG15" s="36">
        <f t="shared" si="115"/>
        <v>0</v>
      </c>
      <c r="FH15" s="36">
        <f t="shared" si="115"/>
        <v>0</v>
      </c>
      <c r="FI15" s="36">
        <f t="shared" si="115"/>
        <v>0</v>
      </c>
      <c r="FJ15" s="36">
        <f t="shared" si="115"/>
        <v>0</v>
      </c>
      <c r="FK15" s="36">
        <f t="shared" si="116"/>
        <v>0</v>
      </c>
      <c r="FL15" s="36">
        <f t="shared" si="116"/>
        <v>0</v>
      </c>
      <c r="FM15" s="36">
        <f t="shared" si="116"/>
        <v>0</v>
      </c>
      <c r="FN15" s="36">
        <f t="shared" si="116"/>
        <v>0</v>
      </c>
      <c r="FO15" s="36">
        <f t="shared" si="116"/>
        <v>0</v>
      </c>
      <c r="FP15" s="36">
        <f t="shared" si="116"/>
        <v>0</v>
      </c>
      <c r="FQ15" s="36">
        <f t="shared" si="116"/>
        <v>0</v>
      </c>
      <c r="FR15" s="36">
        <f t="shared" si="116"/>
        <v>0</v>
      </c>
      <c r="FS15" s="36">
        <f t="shared" si="116"/>
        <v>0</v>
      </c>
      <c r="FT15" s="36">
        <f t="shared" si="116"/>
        <v>0</v>
      </c>
      <c r="FU15" s="36">
        <f t="shared" si="117"/>
        <v>0</v>
      </c>
      <c r="FV15" s="36">
        <f t="shared" si="117"/>
        <v>0</v>
      </c>
      <c r="FW15" s="36">
        <f t="shared" si="117"/>
        <v>0</v>
      </c>
      <c r="FX15" s="36">
        <f t="shared" si="117"/>
        <v>0</v>
      </c>
      <c r="FY15" s="36">
        <f t="shared" si="117"/>
        <v>0</v>
      </c>
      <c r="FZ15" s="36">
        <f t="shared" si="117"/>
        <v>0</v>
      </c>
      <c r="GA15" s="36">
        <f t="shared" si="117"/>
        <v>0</v>
      </c>
      <c r="GB15" s="36">
        <f t="shared" si="117"/>
        <v>0</v>
      </c>
      <c r="GC15" s="36">
        <f t="shared" si="117"/>
        <v>0</v>
      </c>
      <c r="GD15" s="36">
        <f t="shared" si="117"/>
        <v>0</v>
      </c>
      <c r="GE15" s="36">
        <f t="shared" si="118"/>
        <v>0</v>
      </c>
      <c r="GF15" s="36">
        <f t="shared" si="118"/>
        <v>0</v>
      </c>
      <c r="GG15" s="36">
        <f t="shared" si="118"/>
        <v>0</v>
      </c>
      <c r="GH15" s="36">
        <f t="shared" si="118"/>
        <v>0</v>
      </c>
      <c r="GI15" s="36">
        <f t="shared" si="118"/>
        <v>0</v>
      </c>
      <c r="GJ15" s="36">
        <f t="shared" si="118"/>
        <v>0</v>
      </c>
      <c r="GL15" s="27" t="s">
        <v>5</v>
      </c>
      <c r="GM15" s="36">
        <f t="shared" si="119"/>
        <v>21.131832838333338</v>
      </c>
      <c r="GN15" s="36">
        <f t="shared" si="119"/>
        <v>21.131832838333338</v>
      </c>
      <c r="GO15" s="36">
        <f t="shared" si="119"/>
        <v>21.131832838333338</v>
      </c>
      <c r="GP15" s="36">
        <f t="shared" si="119"/>
        <v>21.131832838333338</v>
      </c>
      <c r="GQ15" s="36">
        <f t="shared" si="119"/>
        <v>21.131832838333338</v>
      </c>
      <c r="GR15" s="36">
        <f t="shared" si="119"/>
        <v>21.131832838333338</v>
      </c>
      <c r="GS15" s="36">
        <f t="shared" si="119"/>
        <v>21.131832838333338</v>
      </c>
      <c r="GT15" s="36">
        <f t="shared" si="119"/>
        <v>21.131832838333338</v>
      </c>
      <c r="GU15" s="36">
        <f t="shared" si="119"/>
        <v>21.131832838333338</v>
      </c>
      <c r="GV15" s="36">
        <f t="shared" si="119"/>
        <v>21.131832838333338</v>
      </c>
      <c r="GW15" s="36">
        <f t="shared" si="120"/>
        <v>21.131832838333338</v>
      </c>
      <c r="GX15" s="36">
        <f t="shared" si="120"/>
        <v>21.131832838333338</v>
      </c>
      <c r="GY15" s="36">
        <f t="shared" si="120"/>
        <v>21.131832838333338</v>
      </c>
      <c r="GZ15" s="36">
        <f t="shared" si="120"/>
        <v>21.131832838333338</v>
      </c>
      <c r="HA15" s="36">
        <f t="shared" si="120"/>
        <v>21.131832838333338</v>
      </c>
      <c r="HB15" s="36">
        <f t="shared" si="120"/>
        <v>21.131832838333338</v>
      </c>
      <c r="HC15" s="36">
        <f t="shared" si="120"/>
        <v>21.131832838333338</v>
      </c>
      <c r="HD15" s="36">
        <f t="shared" si="120"/>
        <v>21.131832838333338</v>
      </c>
      <c r="HE15" s="36">
        <f t="shared" si="120"/>
        <v>21.131832838333338</v>
      </c>
      <c r="HF15" s="36">
        <f t="shared" si="120"/>
        <v>21.131832838333338</v>
      </c>
      <c r="HG15" s="36">
        <f t="shared" si="121"/>
        <v>21.131832838333338</v>
      </c>
      <c r="HH15" s="36">
        <f t="shared" si="121"/>
        <v>21.131832838333338</v>
      </c>
      <c r="HI15" s="36">
        <f t="shared" si="121"/>
        <v>21.131832838333338</v>
      </c>
      <c r="HJ15" s="36">
        <f t="shared" si="121"/>
        <v>21.131832838333338</v>
      </c>
      <c r="HK15" s="36">
        <f t="shared" si="121"/>
        <v>21.131832838333338</v>
      </c>
      <c r="HL15" s="36">
        <f t="shared" si="121"/>
        <v>21.131832838333338</v>
      </c>
      <c r="HM15" s="36">
        <f t="shared" si="121"/>
        <v>21.131832838333338</v>
      </c>
      <c r="HN15" s="36">
        <f t="shared" si="121"/>
        <v>21.131832838333338</v>
      </c>
      <c r="HO15" s="36">
        <f t="shared" si="121"/>
        <v>21.131832838333338</v>
      </c>
      <c r="HP15" s="36">
        <f t="shared" si="121"/>
        <v>21.131832838333338</v>
      </c>
      <c r="HQ15" s="36">
        <f t="shared" si="122"/>
        <v>21.131832838333338</v>
      </c>
      <c r="HR15" s="36">
        <f t="shared" si="122"/>
        <v>21.131832838333338</v>
      </c>
      <c r="HS15" s="36">
        <f t="shared" si="122"/>
        <v>21.131832838333338</v>
      </c>
      <c r="HT15" s="36">
        <f t="shared" si="122"/>
        <v>21.131832838333338</v>
      </c>
      <c r="HU15" s="36">
        <f t="shared" si="122"/>
        <v>21.131832838333338</v>
      </c>
      <c r="HV15" s="36">
        <f t="shared" si="122"/>
        <v>21.131832838333338</v>
      </c>
      <c r="HW15" s="36">
        <f t="shared" si="122"/>
        <v>21.131832838333338</v>
      </c>
      <c r="HX15" s="36">
        <f t="shared" si="122"/>
        <v>21.131832838333338</v>
      </c>
      <c r="HY15" s="36">
        <f t="shared" si="122"/>
        <v>21.131832838333338</v>
      </c>
      <c r="HZ15" s="36">
        <f t="shared" si="122"/>
        <v>21.131832838333338</v>
      </c>
      <c r="IA15" s="36">
        <f t="shared" si="123"/>
        <v>21.131832838333338</v>
      </c>
      <c r="IB15" s="36">
        <f t="shared" si="123"/>
        <v>21.131832838333338</v>
      </c>
      <c r="IC15" s="36">
        <f t="shared" si="123"/>
        <v>21.131832838333338</v>
      </c>
      <c r="ID15" s="36">
        <f t="shared" si="123"/>
        <v>21.131832838333338</v>
      </c>
      <c r="IE15" s="36">
        <f t="shared" si="123"/>
        <v>21.131832838333338</v>
      </c>
      <c r="IF15" s="36">
        <f t="shared" si="123"/>
        <v>21.131832838333338</v>
      </c>
      <c r="IG15" s="36">
        <f t="shared" si="123"/>
        <v>21.131832838333338</v>
      </c>
      <c r="IH15" s="36">
        <f t="shared" si="123"/>
        <v>21.131832838333338</v>
      </c>
      <c r="II15" s="36">
        <f t="shared" si="123"/>
        <v>21.131832838333338</v>
      </c>
      <c r="IJ15" s="36">
        <f t="shared" si="123"/>
        <v>21.131832838333338</v>
      </c>
      <c r="IK15" s="36">
        <f t="shared" si="124"/>
        <v>21.131832838333338</v>
      </c>
      <c r="IL15" s="36">
        <f t="shared" si="124"/>
        <v>21.131832838333338</v>
      </c>
      <c r="IM15" s="36">
        <f t="shared" si="124"/>
        <v>21.131832838333338</v>
      </c>
      <c r="IN15" s="36">
        <f t="shared" si="124"/>
        <v>21.131832838333338</v>
      </c>
      <c r="IO15" s="36">
        <f t="shared" si="124"/>
        <v>21.131832838333338</v>
      </c>
      <c r="IP15" s="36">
        <f t="shared" si="124"/>
        <v>21.131832838333338</v>
      </c>
      <c r="IQ15" s="36">
        <f t="shared" si="124"/>
        <v>21.131832838333338</v>
      </c>
      <c r="IR15" s="36">
        <f t="shared" si="124"/>
        <v>21.131832838333338</v>
      </c>
      <c r="IS15" s="36">
        <f t="shared" si="124"/>
        <v>21.131832838333338</v>
      </c>
      <c r="IT15" s="36">
        <f t="shared" si="124"/>
        <v>21.131832838333338</v>
      </c>
      <c r="IU15" s="36">
        <f t="shared" si="125"/>
        <v>21.131832838333338</v>
      </c>
      <c r="IV15" s="36">
        <f t="shared" si="125"/>
        <v>21.131832838333338</v>
      </c>
      <c r="IW15" s="36">
        <f t="shared" si="125"/>
        <v>21.131832838333338</v>
      </c>
      <c r="IX15" s="36">
        <f t="shared" si="125"/>
        <v>21.131832838333338</v>
      </c>
      <c r="IY15" s="36">
        <f t="shared" si="125"/>
        <v>21.131832838333338</v>
      </c>
      <c r="IZ15" s="36">
        <f t="shared" si="125"/>
        <v>21.131832838333338</v>
      </c>
      <c r="JA15" s="36">
        <f t="shared" si="125"/>
        <v>21.131832838333338</v>
      </c>
      <c r="JB15" s="36">
        <f t="shared" si="125"/>
        <v>21.131832838333338</v>
      </c>
      <c r="JC15" s="36">
        <f t="shared" si="125"/>
        <v>21.131832838333338</v>
      </c>
      <c r="JD15" s="36">
        <f t="shared" si="125"/>
        <v>21.131832838333338</v>
      </c>
      <c r="JE15" s="36">
        <f t="shared" si="126"/>
        <v>21.131832838333338</v>
      </c>
      <c r="JF15" s="36">
        <f t="shared" si="126"/>
        <v>21.131832838333338</v>
      </c>
      <c r="JG15" s="36">
        <f t="shared" si="126"/>
        <v>21.131832838333338</v>
      </c>
      <c r="JH15" s="36">
        <f t="shared" si="126"/>
        <v>21.131832838333338</v>
      </c>
      <c r="JI15" s="36">
        <f t="shared" si="126"/>
        <v>21.131832838333338</v>
      </c>
      <c r="JJ15" s="36">
        <f t="shared" si="126"/>
        <v>21.131832838333338</v>
      </c>
      <c r="JK15" s="36">
        <f t="shared" si="126"/>
        <v>21.131832838333338</v>
      </c>
      <c r="JL15" s="36">
        <f t="shared" si="126"/>
        <v>21.131832838333338</v>
      </c>
      <c r="JM15" s="36">
        <f t="shared" si="126"/>
        <v>21.131832838333338</v>
      </c>
      <c r="JN15" s="36">
        <f t="shared" si="126"/>
        <v>21.131832838333338</v>
      </c>
      <c r="JO15" s="36">
        <f t="shared" si="127"/>
        <v>21.131832838333338</v>
      </c>
      <c r="JP15" s="36">
        <f t="shared" si="127"/>
        <v>21.131832838333338</v>
      </c>
      <c r="JQ15" s="36">
        <f t="shared" si="127"/>
        <v>21.131832838333338</v>
      </c>
      <c r="JR15" s="36">
        <f t="shared" si="127"/>
        <v>21.131832838333338</v>
      </c>
      <c r="JS15" s="36">
        <f t="shared" si="127"/>
        <v>21.131832838333338</v>
      </c>
      <c r="JT15" s="36">
        <f t="shared" si="127"/>
        <v>21.131832838333338</v>
      </c>
      <c r="JU15" s="36">
        <f t="shared" si="127"/>
        <v>21.131832838333338</v>
      </c>
      <c r="JV15" s="36">
        <f t="shared" si="127"/>
        <v>21.131832838333338</v>
      </c>
      <c r="JW15" s="36">
        <f t="shared" si="127"/>
        <v>21.131832838333338</v>
      </c>
      <c r="JX15" s="36">
        <f t="shared" si="127"/>
        <v>21.131832838333338</v>
      </c>
      <c r="JY15" s="36">
        <f t="shared" si="128"/>
        <v>21.131832838333338</v>
      </c>
      <c r="JZ15" s="36">
        <f t="shared" si="128"/>
        <v>21.131832838333338</v>
      </c>
      <c r="KA15" s="36">
        <f t="shared" si="128"/>
        <v>21.131832838333338</v>
      </c>
      <c r="KB15" s="36">
        <f t="shared" si="128"/>
        <v>21.131832838333338</v>
      </c>
      <c r="KC15" s="36">
        <f t="shared" si="128"/>
        <v>21.131832838333338</v>
      </c>
      <c r="KD15" s="36">
        <f t="shared" si="128"/>
        <v>21.131832838333338</v>
      </c>
      <c r="KE15" s="36">
        <f t="shared" si="128"/>
        <v>21.131832838333338</v>
      </c>
      <c r="KF15" s="36">
        <f t="shared" si="128"/>
        <v>21.131832838333338</v>
      </c>
      <c r="KG15" s="36">
        <f t="shared" si="128"/>
        <v>21.131832838333338</v>
      </c>
      <c r="KH15" s="36">
        <f t="shared" si="128"/>
        <v>21.131832838333338</v>
      </c>
      <c r="KI15" s="36">
        <f t="shared" si="129"/>
        <v>21.131832838333338</v>
      </c>
      <c r="KJ15" s="36">
        <f t="shared" si="129"/>
        <v>21.131832838333338</v>
      </c>
      <c r="KK15" s="36">
        <f t="shared" si="129"/>
        <v>21.131832838333338</v>
      </c>
      <c r="KL15" s="36">
        <f t="shared" si="129"/>
        <v>18.476679345178574</v>
      </c>
      <c r="KM15" s="36">
        <f t="shared" si="129"/>
        <v>13.697403057500001</v>
      </c>
      <c r="KN15" s="36">
        <f t="shared" si="129"/>
        <v>13.697403057500001</v>
      </c>
      <c r="KO15" s="36">
        <f t="shared" si="129"/>
        <v>13.697403057500001</v>
      </c>
      <c r="KP15" s="36">
        <f t="shared" si="129"/>
        <v>13.697403057500001</v>
      </c>
      <c r="KQ15" s="36">
        <f t="shared" si="129"/>
        <v>13.697403057500001</v>
      </c>
      <c r="KR15" s="36">
        <f t="shared" si="129"/>
        <v>13.697403057500001</v>
      </c>
      <c r="KS15" s="36">
        <f t="shared" si="130"/>
        <v>13.697403057500001</v>
      </c>
      <c r="KT15" s="36">
        <f t="shared" si="130"/>
        <v>13.697403057500001</v>
      </c>
      <c r="KU15" s="36">
        <f t="shared" si="130"/>
        <v>13.697403057500001</v>
      </c>
      <c r="KV15" s="36">
        <f t="shared" si="130"/>
        <v>13.697403057500001</v>
      </c>
      <c r="KW15" s="36">
        <f t="shared" si="130"/>
        <v>13.697403057500001</v>
      </c>
      <c r="KX15" s="36">
        <f t="shared" si="130"/>
        <v>13.697403057500001</v>
      </c>
      <c r="KY15" s="36">
        <f t="shared" si="130"/>
        <v>1.7674068461290324</v>
      </c>
      <c r="KZ15" s="36">
        <f t="shared" si="130"/>
        <v>0</v>
      </c>
      <c r="LA15" s="36">
        <f t="shared" si="130"/>
        <v>0</v>
      </c>
      <c r="LB15" s="36">
        <f t="shared" si="130"/>
        <v>0</v>
      </c>
      <c r="LC15" s="36">
        <f t="shared" si="131"/>
        <v>0</v>
      </c>
      <c r="LD15" s="36">
        <f t="shared" si="131"/>
        <v>0</v>
      </c>
      <c r="LE15" s="36">
        <f t="shared" si="131"/>
        <v>0</v>
      </c>
      <c r="LF15" s="36">
        <f t="shared" si="131"/>
        <v>0</v>
      </c>
      <c r="LG15" s="36">
        <f t="shared" si="131"/>
        <v>0</v>
      </c>
      <c r="LH15" s="36">
        <f t="shared" si="131"/>
        <v>0</v>
      </c>
      <c r="LI15" s="36">
        <f t="shared" si="131"/>
        <v>0</v>
      </c>
      <c r="LJ15" s="36">
        <f t="shared" si="131"/>
        <v>0</v>
      </c>
      <c r="LK15" s="36">
        <f t="shared" si="131"/>
        <v>0</v>
      </c>
      <c r="LL15" s="36">
        <f t="shared" si="131"/>
        <v>0</v>
      </c>
      <c r="LM15" s="36">
        <f t="shared" si="132"/>
        <v>0</v>
      </c>
      <c r="LN15" s="36">
        <f t="shared" si="132"/>
        <v>0</v>
      </c>
      <c r="LO15" s="36">
        <f t="shared" si="132"/>
        <v>0</v>
      </c>
      <c r="LP15" s="36">
        <f t="shared" si="132"/>
        <v>0</v>
      </c>
      <c r="LQ15" s="36">
        <f t="shared" si="132"/>
        <v>0</v>
      </c>
      <c r="LR15" s="36">
        <f t="shared" si="132"/>
        <v>0</v>
      </c>
      <c r="LS15" s="36">
        <f t="shared" si="132"/>
        <v>0</v>
      </c>
      <c r="LT15" s="36">
        <f t="shared" si="132"/>
        <v>0</v>
      </c>
      <c r="LU15" s="36">
        <f t="shared" si="132"/>
        <v>0</v>
      </c>
      <c r="LV15" s="36">
        <f t="shared" si="132"/>
        <v>0</v>
      </c>
      <c r="LW15" s="36">
        <f t="shared" si="133"/>
        <v>0</v>
      </c>
      <c r="LX15" s="36">
        <f t="shared" si="133"/>
        <v>0</v>
      </c>
      <c r="LY15" s="36">
        <f t="shared" si="133"/>
        <v>0</v>
      </c>
      <c r="LZ15" s="36">
        <f t="shared" si="133"/>
        <v>0</v>
      </c>
      <c r="MA15" s="36">
        <f t="shared" si="133"/>
        <v>0</v>
      </c>
      <c r="MB15" s="36">
        <f t="shared" si="133"/>
        <v>0</v>
      </c>
      <c r="MC15" s="36">
        <f t="shared" si="133"/>
        <v>0</v>
      </c>
      <c r="MD15" s="36">
        <f t="shared" si="133"/>
        <v>0</v>
      </c>
      <c r="ME15" s="36">
        <f t="shared" si="133"/>
        <v>0</v>
      </c>
      <c r="MF15" s="36">
        <f t="shared" si="133"/>
        <v>0</v>
      </c>
      <c r="MG15" s="36">
        <f t="shared" si="134"/>
        <v>0</v>
      </c>
      <c r="MH15" s="36">
        <f t="shared" si="134"/>
        <v>0</v>
      </c>
      <c r="MI15" s="36">
        <f t="shared" si="134"/>
        <v>0</v>
      </c>
      <c r="MJ15" s="36">
        <f t="shared" si="134"/>
        <v>0</v>
      </c>
      <c r="MK15" s="36">
        <f t="shared" si="134"/>
        <v>0</v>
      </c>
      <c r="ML15" s="36">
        <f t="shared" si="134"/>
        <v>0</v>
      </c>
      <c r="MM15" s="36">
        <f t="shared" si="134"/>
        <v>0</v>
      </c>
      <c r="MN15" s="36">
        <f t="shared" si="134"/>
        <v>0</v>
      </c>
      <c r="MO15" s="36">
        <f t="shared" si="134"/>
        <v>0</v>
      </c>
      <c r="MP15" s="36">
        <f t="shared" si="134"/>
        <v>0</v>
      </c>
      <c r="MQ15" s="36">
        <f t="shared" si="135"/>
        <v>0</v>
      </c>
      <c r="MR15" s="36">
        <f t="shared" si="135"/>
        <v>0</v>
      </c>
      <c r="MS15" s="36">
        <f t="shared" si="135"/>
        <v>0</v>
      </c>
      <c r="MT15" s="36">
        <f t="shared" si="135"/>
        <v>0</v>
      </c>
      <c r="MU15" s="36">
        <f t="shared" si="135"/>
        <v>0</v>
      </c>
      <c r="MV15" s="36">
        <f t="shared" si="135"/>
        <v>0</v>
      </c>
      <c r="MW15" s="36">
        <f t="shared" si="135"/>
        <v>0</v>
      </c>
      <c r="MX15" s="36">
        <f t="shared" si="135"/>
        <v>0</v>
      </c>
      <c r="MY15" s="36">
        <f t="shared" si="135"/>
        <v>0</v>
      </c>
      <c r="MZ15" s="36">
        <f t="shared" si="135"/>
        <v>0</v>
      </c>
      <c r="NA15" s="36">
        <f t="shared" si="136"/>
        <v>0</v>
      </c>
      <c r="NB15" s="36">
        <f t="shared" si="136"/>
        <v>0</v>
      </c>
      <c r="NC15" s="36">
        <f t="shared" si="136"/>
        <v>0</v>
      </c>
      <c r="ND15" s="36">
        <f t="shared" si="136"/>
        <v>0</v>
      </c>
      <c r="NE15" s="36">
        <f t="shared" si="136"/>
        <v>0</v>
      </c>
      <c r="NF15" s="36">
        <f t="shared" si="136"/>
        <v>0</v>
      </c>
      <c r="NG15" s="36">
        <f t="shared" si="136"/>
        <v>0</v>
      </c>
      <c r="NH15" s="36">
        <f t="shared" si="136"/>
        <v>0</v>
      </c>
      <c r="NI15" s="36">
        <f t="shared" si="136"/>
        <v>0</v>
      </c>
      <c r="NJ15" s="36">
        <f t="shared" si="136"/>
        <v>0</v>
      </c>
      <c r="NK15" s="36">
        <f t="shared" si="137"/>
        <v>0</v>
      </c>
      <c r="NL15" s="36">
        <f t="shared" si="137"/>
        <v>0</v>
      </c>
      <c r="NM15" s="36">
        <f t="shared" si="137"/>
        <v>0</v>
      </c>
      <c r="NN15" s="36">
        <f t="shared" si="137"/>
        <v>0</v>
      </c>
      <c r="NO15" s="36">
        <f t="shared" si="137"/>
        <v>0</v>
      </c>
      <c r="NP15" s="36">
        <f t="shared" si="137"/>
        <v>0</v>
      </c>
      <c r="NQ15" s="36">
        <f t="shared" si="137"/>
        <v>0</v>
      </c>
      <c r="NR15" s="36">
        <f t="shared" si="137"/>
        <v>0</v>
      </c>
      <c r="NS15" s="36">
        <f t="shared" si="137"/>
        <v>0</v>
      </c>
      <c r="NT15" s="36">
        <f t="shared" si="137"/>
        <v>0</v>
      </c>
      <c r="NU15" s="36">
        <f t="shared" si="138"/>
        <v>0</v>
      </c>
      <c r="NV15" s="36">
        <f t="shared" si="138"/>
        <v>0</v>
      </c>
      <c r="NW15" s="36">
        <f t="shared" si="138"/>
        <v>0</v>
      </c>
      <c r="NX15" s="36">
        <f t="shared" si="138"/>
        <v>0</v>
      </c>
      <c r="NY15" s="36">
        <f t="shared" si="138"/>
        <v>0</v>
      </c>
      <c r="NZ15" s="36">
        <f t="shared" si="138"/>
        <v>0</v>
      </c>
      <c r="OA15" s="36">
        <f t="shared" si="138"/>
        <v>0</v>
      </c>
      <c r="OB15" s="36">
        <f t="shared" si="138"/>
        <v>0</v>
      </c>
      <c r="OC15" s="36">
        <f t="shared" si="138"/>
        <v>0</v>
      </c>
      <c r="OD15" s="36">
        <f t="shared" si="138"/>
        <v>0</v>
      </c>
      <c r="OE15" s="36">
        <f t="shared" si="139"/>
        <v>0</v>
      </c>
      <c r="OF15" s="36">
        <f t="shared" si="139"/>
        <v>0</v>
      </c>
      <c r="OG15" s="36">
        <f t="shared" si="139"/>
        <v>0</v>
      </c>
      <c r="OH15" s="36">
        <f t="shared" si="139"/>
        <v>0</v>
      </c>
      <c r="OI15" s="36">
        <f t="shared" si="139"/>
        <v>0</v>
      </c>
      <c r="OJ15" s="36">
        <f t="shared" si="139"/>
        <v>0</v>
      </c>
      <c r="OK15" s="36">
        <f t="shared" si="139"/>
        <v>0</v>
      </c>
      <c r="OL15" s="36">
        <f t="shared" si="139"/>
        <v>0</v>
      </c>
      <c r="OM15" s="36">
        <f t="shared" si="139"/>
        <v>0</v>
      </c>
      <c r="ON15" s="36">
        <f t="shared" si="139"/>
        <v>0</v>
      </c>
      <c r="OO15" s="36">
        <f t="shared" si="140"/>
        <v>0</v>
      </c>
      <c r="OP15" s="36">
        <f t="shared" si="140"/>
        <v>0</v>
      </c>
      <c r="OQ15" s="36">
        <f t="shared" si="140"/>
        <v>0</v>
      </c>
      <c r="OR15" s="36">
        <f t="shared" si="140"/>
        <v>0</v>
      </c>
      <c r="OS15" s="36">
        <f t="shared" si="140"/>
        <v>0</v>
      </c>
      <c r="OT15" s="36">
        <f t="shared" si="140"/>
        <v>0</v>
      </c>
      <c r="OU15" s="36">
        <f t="shared" si="140"/>
        <v>0</v>
      </c>
      <c r="OV15" s="36">
        <f t="shared" si="140"/>
        <v>0</v>
      </c>
      <c r="OW15" s="36">
        <f t="shared" si="140"/>
        <v>0</v>
      </c>
      <c r="OX15" s="36">
        <f t="shared" si="140"/>
        <v>0</v>
      </c>
      <c r="OY15" s="36">
        <f t="shared" si="141"/>
        <v>0</v>
      </c>
      <c r="OZ15" s="36">
        <f t="shared" si="141"/>
        <v>0</v>
      </c>
      <c r="PA15" s="36">
        <f t="shared" si="141"/>
        <v>0</v>
      </c>
      <c r="PB15" s="36">
        <f t="shared" si="141"/>
        <v>0</v>
      </c>
      <c r="PC15" s="36">
        <f t="shared" si="141"/>
        <v>0</v>
      </c>
      <c r="PD15" s="36">
        <f t="shared" si="141"/>
        <v>0</v>
      </c>
      <c r="PE15" s="36">
        <f t="shared" si="141"/>
        <v>0</v>
      </c>
      <c r="PF15" s="36">
        <f t="shared" si="141"/>
        <v>0</v>
      </c>
      <c r="PG15" s="36">
        <f t="shared" si="141"/>
        <v>0</v>
      </c>
      <c r="PH15" s="36">
        <f t="shared" si="141"/>
        <v>0</v>
      </c>
      <c r="PI15" s="36">
        <f t="shared" si="142"/>
        <v>0</v>
      </c>
      <c r="PJ15" s="36">
        <f t="shared" si="142"/>
        <v>0</v>
      </c>
      <c r="PK15" s="36">
        <f t="shared" si="142"/>
        <v>0</v>
      </c>
      <c r="PL15" s="36">
        <f t="shared" si="142"/>
        <v>0</v>
      </c>
      <c r="PM15" s="36">
        <f t="shared" si="142"/>
        <v>0</v>
      </c>
      <c r="PN15" s="36">
        <f t="shared" si="142"/>
        <v>0</v>
      </c>
      <c r="PO15" s="36">
        <f t="shared" si="142"/>
        <v>0</v>
      </c>
      <c r="PP15" s="36">
        <f t="shared" si="142"/>
        <v>0</v>
      </c>
      <c r="PQ15" s="36">
        <f t="shared" si="142"/>
        <v>0</v>
      </c>
      <c r="PR15" s="36">
        <f t="shared" si="142"/>
        <v>0</v>
      </c>
      <c r="PS15" s="36">
        <f t="shared" si="143"/>
        <v>0</v>
      </c>
      <c r="PT15" s="36">
        <f t="shared" si="143"/>
        <v>0</v>
      </c>
      <c r="PU15" s="36">
        <f t="shared" si="143"/>
        <v>0</v>
      </c>
      <c r="PV15" s="36">
        <f t="shared" si="143"/>
        <v>0</v>
      </c>
      <c r="PW15" s="36">
        <f t="shared" si="143"/>
        <v>0</v>
      </c>
      <c r="PX15" s="36">
        <f t="shared" si="143"/>
        <v>0</v>
      </c>
      <c r="PY15" s="36">
        <f t="shared" si="143"/>
        <v>0</v>
      </c>
      <c r="PZ15" s="36">
        <f t="shared" si="143"/>
        <v>0</v>
      </c>
      <c r="QA15" s="36">
        <f t="shared" si="143"/>
        <v>0</v>
      </c>
      <c r="QB15" s="36">
        <f t="shared" si="143"/>
        <v>0</v>
      </c>
      <c r="QC15" s="36">
        <f t="shared" si="144"/>
        <v>0</v>
      </c>
      <c r="QD15" s="36">
        <f t="shared" si="144"/>
        <v>0</v>
      </c>
      <c r="QE15" s="36">
        <f t="shared" si="144"/>
        <v>0</v>
      </c>
      <c r="QF15" s="36">
        <f t="shared" si="144"/>
        <v>0</v>
      </c>
      <c r="QG15" s="36">
        <f t="shared" si="144"/>
        <v>0</v>
      </c>
      <c r="QH15" s="36">
        <f t="shared" si="144"/>
        <v>0</v>
      </c>
      <c r="QI15" s="36">
        <f t="shared" si="144"/>
        <v>0</v>
      </c>
      <c r="QJ15" s="36">
        <f t="shared" si="144"/>
        <v>0</v>
      </c>
      <c r="QK15" s="36">
        <f t="shared" si="144"/>
        <v>0</v>
      </c>
      <c r="QL15" s="36">
        <f t="shared" si="144"/>
        <v>0</v>
      </c>
      <c r="QM15" s="36">
        <f t="shared" si="145"/>
        <v>0</v>
      </c>
      <c r="QN15" s="36">
        <f t="shared" si="145"/>
        <v>0</v>
      </c>
      <c r="QO15" s="36">
        <f t="shared" si="145"/>
        <v>0</v>
      </c>
      <c r="QP15" s="36">
        <f t="shared" si="145"/>
        <v>0</v>
      </c>
      <c r="QQ15" s="36">
        <f t="shared" si="145"/>
        <v>0</v>
      </c>
      <c r="QR15" s="36">
        <f t="shared" si="145"/>
        <v>0</v>
      </c>
      <c r="QS15" s="36">
        <f t="shared" si="145"/>
        <v>0</v>
      </c>
      <c r="QT15" s="36">
        <f t="shared" si="145"/>
        <v>0</v>
      </c>
      <c r="QU15" s="36">
        <f t="shared" si="145"/>
        <v>0</v>
      </c>
      <c r="QV15" s="36">
        <f t="shared" si="145"/>
        <v>0</v>
      </c>
      <c r="QW15" s="36">
        <f t="shared" si="146"/>
        <v>0</v>
      </c>
      <c r="QX15" s="36">
        <f t="shared" si="146"/>
        <v>0</v>
      </c>
      <c r="QY15" s="36">
        <f t="shared" si="146"/>
        <v>0</v>
      </c>
      <c r="QZ15" s="36">
        <f t="shared" si="146"/>
        <v>0</v>
      </c>
      <c r="RA15" s="36">
        <f t="shared" si="146"/>
        <v>0</v>
      </c>
      <c r="RB15" s="36">
        <f t="shared" si="146"/>
        <v>0</v>
      </c>
      <c r="RC15" s="36">
        <f t="shared" si="146"/>
        <v>0</v>
      </c>
      <c r="RD15" s="36">
        <f t="shared" si="146"/>
        <v>0</v>
      </c>
      <c r="RE15" s="36">
        <f t="shared" si="146"/>
        <v>0</v>
      </c>
      <c r="RF15" s="36">
        <f t="shared" si="146"/>
        <v>0</v>
      </c>
      <c r="RG15" s="36">
        <f t="shared" si="147"/>
        <v>0</v>
      </c>
      <c r="RH15" s="36">
        <f t="shared" si="147"/>
        <v>0</v>
      </c>
      <c r="RI15" s="36">
        <f t="shared" si="147"/>
        <v>0</v>
      </c>
      <c r="RJ15" s="36">
        <f t="shared" si="147"/>
        <v>0</v>
      </c>
      <c r="RK15" s="36">
        <f t="shared" si="147"/>
        <v>0</v>
      </c>
      <c r="RL15" s="36">
        <f t="shared" si="147"/>
        <v>0</v>
      </c>
      <c r="RM15" s="36">
        <f t="shared" si="147"/>
        <v>0</v>
      </c>
      <c r="RN15" s="36">
        <f t="shared" si="147"/>
        <v>0</v>
      </c>
      <c r="RO15" s="36">
        <f t="shared" si="147"/>
        <v>0</v>
      </c>
      <c r="RP15" s="36">
        <f t="shared" si="147"/>
        <v>0</v>
      </c>
      <c r="RQ15" s="36">
        <f t="shared" si="148"/>
        <v>0</v>
      </c>
      <c r="RR15" s="36">
        <f t="shared" si="148"/>
        <v>0</v>
      </c>
      <c r="RS15" s="36">
        <f t="shared" si="148"/>
        <v>0</v>
      </c>
      <c r="RT15" s="36">
        <f t="shared" si="148"/>
        <v>0</v>
      </c>
      <c r="RU15" s="36">
        <f t="shared" si="148"/>
        <v>0</v>
      </c>
      <c r="RV15" s="36">
        <f t="shared" si="148"/>
        <v>0</v>
      </c>
      <c r="RW15" s="36">
        <f t="shared" si="148"/>
        <v>0</v>
      </c>
      <c r="RX15" s="36">
        <f t="shared" si="148"/>
        <v>0</v>
      </c>
      <c r="RY15" s="36">
        <f t="shared" si="148"/>
        <v>0</v>
      </c>
      <c r="RZ15" s="36">
        <f t="shared" si="148"/>
        <v>0</v>
      </c>
      <c r="SA15" s="36">
        <f t="shared" si="149"/>
        <v>0</v>
      </c>
      <c r="SB15" s="36">
        <f t="shared" si="149"/>
        <v>0</v>
      </c>
      <c r="SC15" s="36">
        <f t="shared" si="149"/>
        <v>0</v>
      </c>
      <c r="SD15" s="36">
        <f t="shared" si="149"/>
        <v>0</v>
      </c>
      <c r="SE15" s="36">
        <f t="shared" si="149"/>
        <v>0</v>
      </c>
      <c r="SF15" s="36">
        <f t="shared" si="149"/>
        <v>0</v>
      </c>
      <c r="SG15" s="36">
        <f t="shared" si="149"/>
        <v>0</v>
      </c>
      <c r="SH15" s="36">
        <f t="shared" si="149"/>
        <v>0</v>
      </c>
      <c r="SI15" s="36">
        <f t="shared" si="149"/>
        <v>0</v>
      </c>
      <c r="SJ15" s="36">
        <f t="shared" si="149"/>
        <v>0</v>
      </c>
      <c r="SK15" s="36">
        <f t="shared" si="150"/>
        <v>0</v>
      </c>
      <c r="SL15" s="36">
        <f t="shared" si="150"/>
        <v>0</v>
      </c>
      <c r="SM15" s="36">
        <f t="shared" si="150"/>
        <v>0</v>
      </c>
      <c r="SN15" s="36">
        <f t="shared" si="150"/>
        <v>0</v>
      </c>
      <c r="SO15" s="36">
        <f t="shared" si="150"/>
        <v>0</v>
      </c>
      <c r="SP15" s="36">
        <f t="shared" si="150"/>
        <v>0</v>
      </c>
      <c r="SQ15" s="36">
        <f t="shared" si="150"/>
        <v>0</v>
      </c>
      <c r="SR15" s="36">
        <f t="shared" si="150"/>
        <v>0</v>
      </c>
      <c r="SS15" s="36">
        <f t="shared" si="150"/>
        <v>0</v>
      </c>
      <c r="ST15" s="36">
        <f t="shared" si="150"/>
        <v>0</v>
      </c>
      <c r="SU15" s="36">
        <f t="shared" si="151"/>
        <v>0</v>
      </c>
      <c r="SV15" s="36">
        <f t="shared" si="151"/>
        <v>0</v>
      </c>
      <c r="SW15" s="36">
        <f t="shared" si="151"/>
        <v>0</v>
      </c>
      <c r="SX15" s="36">
        <f t="shared" si="151"/>
        <v>0</v>
      </c>
      <c r="SY15" s="36">
        <f t="shared" si="151"/>
        <v>0</v>
      </c>
      <c r="SZ15" s="36">
        <f t="shared" si="151"/>
        <v>0</v>
      </c>
      <c r="TA15" s="36">
        <f t="shared" si="151"/>
        <v>0</v>
      </c>
      <c r="TB15" s="36">
        <f t="shared" si="151"/>
        <v>0</v>
      </c>
      <c r="TC15" s="36">
        <f t="shared" si="151"/>
        <v>0</v>
      </c>
      <c r="TD15" s="36">
        <f t="shared" si="151"/>
        <v>0</v>
      </c>
      <c r="TE15" s="36">
        <f t="shared" si="152"/>
        <v>0</v>
      </c>
      <c r="TF15" s="36">
        <f t="shared" si="152"/>
        <v>0</v>
      </c>
      <c r="TG15" s="36">
        <f t="shared" si="152"/>
        <v>0</v>
      </c>
      <c r="TH15" s="36">
        <f t="shared" si="152"/>
        <v>0</v>
      </c>
      <c r="TI15" s="36">
        <f t="shared" si="152"/>
        <v>0</v>
      </c>
      <c r="TJ15" s="36">
        <f t="shared" si="152"/>
        <v>0</v>
      </c>
      <c r="TK15" s="36">
        <f t="shared" si="152"/>
        <v>0</v>
      </c>
      <c r="TL15" s="36">
        <f t="shared" si="152"/>
        <v>0</v>
      </c>
      <c r="TM15" s="36">
        <f t="shared" si="152"/>
        <v>0</v>
      </c>
      <c r="TN15" s="36">
        <f t="shared" si="152"/>
        <v>0</v>
      </c>
      <c r="TO15" s="36">
        <f t="shared" si="153"/>
        <v>0</v>
      </c>
      <c r="TP15" s="36">
        <f t="shared" si="153"/>
        <v>0</v>
      </c>
      <c r="TQ15" s="36">
        <f t="shared" si="153"/>
        <v>0</v>
      </c>
      <c r="TR15" s="36">
        <f t="shared" si="153"/>
        <v>0</v>
      </c>
      <c r="TS15" s="36">
        <f t="shared" si="153"/>
        <v>0</v>
      </c>
      <c r="TT15" s="36">
        <f t="shared" si="153"/>
        <v>0</v>
      </c>
      <c r="TU15" s="36">
        <f t="shared" si="153"/>
        <v>0</v>
      </c>
      <c r="TV15" s="36">
        <f t="shared" si="153"/>
        <v>0</v>
      </c>
      <c r="TW15" s="36">
        <f t="shared" si="153"/>
        <v>0</v>
      </c>
      <c r="TX15" s="36">
        <f t="shared" si="153"/>
        <v>0</v>
      </c>
      <c r="TY15" s="36">
        <f t="shared" si="154"/>
        <v>0</v>
      </c>
      <c r="TZ15" s="36">
        <f t="shared" si="154"/>
        <v>0</v>
      </c>
      <c r="UA15" s="36">
        <f t="shared" si="154"/>
        <v>0</v>
      </c>
      <c r="UB15" s="36">
        <f t="shared" si="154"/>
        <v>0</v>
      </c>
      <c r="UC15" s="36">
        <f t="shared" si="154"/>
        <v>0</v>
      </c>
      <c r="UD15" s="36">
        <f t="shared" si="154"/>
        <v>0</v>
      </c>
      <c r="UE15" s="36">
        <f t="shared" si="154"/>
        <v>0</v>
      </c>
      <c r="UF15" s="36">
        <f t="shared" si="154"/>
        <v>0</v>
      </c>
      <c r="UG15" s="36">
        <f t="shared" si="154"/>
        <v>0</v>
      </c>
      <c r="UH15" s="36">
        <f t="shared" si="154"/>
        <v>0</v>
      </c>
      <c r="UI15" s="36">
        <f t="shared" si="155"/>
        <v>0</v>
      </c>
      <c r="UJ15" s="36">
        <f t="shared" si="155"/>
        <v>0</v>
      </c>
      <c r="UK15" s="36">
        <f t="shared" si="155"/>
        <v>0</v>
      </c>
      <c r="UL15" s="36">
        <f t="shared" si="155"/>
        <v>0</v>
      </c>
      <c r="UM15" s="36">
        <f t="shared" si="155"/>
        <v>0</v>
      </c>
      <c r="UN15" s="36">
        <f t="shared" si="155"/>
        <v>0</v>
      </c>
      <c r="UO15" s="36">
        <f t="shared" si="155"/>
        <v>0</v>
      </c>
      <c r="UP15" s="36">
        <f t="shared" si="155"/>
        <v>0</v>
      </c>
      <c r="UQ15" s="36">
        <f t="shared" si="155"/>
        <v>0</v>
      </c>
      <c r="UR15" s="36">
        <f t="shared" si="155"/>
        <v>0</v>
      </c>
      <c r="US15" s="36">
        <f t="shared" si="156"/>
        <v>0</v>
      </c>
      <c r="UT15" s="36">
        <f t="shared" si="156"/>
        <v>0</v>
      </c>
      <c r="UU15" s="36">
        <f t="shared" si="156"/>
        <v>0</v>
      </c>
      <c r="UV15" s="36">
        <f t="shared" si="156"/>
        <v>0</v>
      </c>
      <c r="UW15" s="36">
        <f t="shared" si="156"/>
        <v>0</v>
      </c>
      <c r="UX15" s="36">
        <f t="shared" si="156"/>
        <v>0</v>
      </c>
      <c r="UY15" s="36">
        <f t="shared" si="156"/>
        <v>0</v>
      </c>
      <c r="UZ15" s="36">
        <f t="shared" si="156"/>
        <v>0</v>
      </c>
      <c r="VA15" s="36">
        <f t="shared" si="156"/>
        <v>0</v>
      </c>
      <c r="VB15" s="36">
        <f t="shared" si="156"/>
        <v>0</v>
      </c>
      <c r="VC15" s="36">
        <f t="shared" si="157"/>
        <v>0</v>
      </c>
      <c r="VD15" s="36">
        <f t="shared" si="157"/>
        <v>0</v>
      </c>
      <c r="VE15" s="36">
        <f t="shared" si="157"/>
        <v>0</v>
      </c>
      <c r="VF15" s="36">
        <f t="shared" si="157"/>
        <v>0</v>
      </c>
      <c r="VG15" s="36">
        <f t="shared" si="157"/>
        <v>0</v>
      </c>
      <c r="VH15" s="36">
        <f t="shared" si="157"/>
        <v>0</v>
      </c>
      <c r="VI15" s="36">
        <f t="shared" si="157"/>
        <v>0</v>
      </c>
      <c r="VJ15" s="36">
        <f t="shared" si="157"/>
        <v>0</v>
      </c>
      <c r="VK15" s="36">
        <f t="shared" si="157"/>
        <v>0</v>
      </c>
      <c r="VL15" s="36">
        <f t="shared" si="157"/>
        <v>0</v>
      </c>
      <c r="VM15" s="36">
        <f t="shared" si="158"/>
        <v>0</v>
      </c>
      <c r="VN15" s="36">
        <f t="shared" si="158"/>
        <v>0</v>
      </c>
      <c r="VO15" s="36">
        <f t="shared" si="158"/>
        <v>0</v>
      </c>
      <c r="VP15" s="36">
        <f t="shared" si="158"/>
        <v>0</v>
      </c>
      <c r="VQ15" s="36">
        <f t="shared" si="158"/>
        <v>0</v>
      </c>
      <c r="VR15" s="36">
        <f t="shared" si="158"/>
        <v>0</v>
      </c>
      <c r="VS15" s="36">
        <f t="shared" si="158"/>
        <v>0</v>
      </c>
      <c r="VT15" s="36">
        <f t="shared" si="158"/>
        <v>0</v>
      </c>
      <c r="VU15" s="36">
        <f t="shared" si="158"/>
        <v>0</v>
      </c>
      <c r="VV15" s="36">
        <f t="shared" si="158"/>
        <v>0</v>
      </c>
      <c r="VW15" s="36">
        <f t="shared" si="159"/>
        <v>0</v>
      </c>
      <c r="VX15" s="36">
        <f t="shared" si="159"/>
        <v>0</v>
      </c>
      <c r="VY15" s="36">
        <f t="shared" si="159"/>
        <v>0</v>
      </c>
      <c r="VZ15" s="36">
        <f t="shared" si="159"/>
        <v>0</v>
      </c>
      <c r="WA15" s="36">
        <f t="shared" si="159"/>
        <v>0</v>
      </c>
      <c r="WB15" s="36">
        <f t="shared" si="159"/>
        <v>0</v>
      </c>
      <c r="WC15" s="36">
        <f t="shared" si="159"/>
        <v>0</v>
      </c>
      <c r="WD15" s="36">
        <f t="shared" si="159"/>
        <v>0</v>
      </c>
    </row>
    <row r="16" spans="19:604" x14ac:dyDescent="0.35">
      <c r="T16" s="27" t="s">
        <v>3</v>
      </c>
      <c r="U16" s="36">
        <f t="shared" si="102"/>
        <v>0</v>
      </c>
      <c r="V16" s="36">
        <f t="shared" si="102"/>
        <v>0</v>
      </c>
      <c r="W16" s="36">
        <f t="shared" si="102"/>
        <v>0</v>
      </c>
      <c r="X16" s="36">
        <f t="shared" si="102"/>
        <v>0</v>
      </c>
      <c r="Y16" s="36">
        <f t="shared" si="102"/>
        <v>0</v>
      </c>
      <c r="Z16" s="36">
        <f t="shared" si="102"/>
        <v>0</v>
      </c>
      <c r="AA16" s="36">
        <f t="shared" si="102"/>
        <v>0</v>
      </c>
      <c r="AB16" s="36">
        <f t="shared" si="102"/>
        <v>0</v>
      </c>
      <c r="AC16" s="36">
        <f t="shared" si="102"/>
        <v>0</v>
      </c>
      <c r="AD16" s="36">
        <f t="shared" si="102"/>
        <v>0</v>
      </c>
      <c r="AE16" s="36">
        <f t="shared" si="103"/>
        <v>0</v>
      </c>
      <c r="AF16" s="36">
        <f t="shared" si="103"/>
        <v>0</v>
      </c>
      <c r="AG16" s="36">
        <f t="shared" si="103"/>
        <v>0</v>
      </c>
      <c r="AH16" s="36">
        <f t="shared" si="103"/>
        <v>0</v>
      </c>
      <c r="AI16" s="36">
        <f t="shared" si="103"/>
        <v>0</v>
      </c>
      <c r="AJ16" s="36">
        <f t="shared" si="103"/>
        <v>0</v>
      </c>
      <c r="AK16" s="36">
        <f t="shared" si="103"/>
        <v>0</v>
      </c>
      <c r="AL16" s="36">
        <f t="shared" si="103"/>
        <v>0</v>
      </c>
      <c r="AM16" s="36">
        <f t="shared" si="103"/>
        <v>0</v>
      </c>
      <c r="AN16" s="36">
        <f t="shared" si="103"/>
        <v>0</v>
      </c>
      <c r="AO16" s="36">
        <f t="shared" si="104"/>
        <v>0</v>
      </c>
      <c r="AP16" s="36">
        <f t="shared" si="104"/>
        <v>0</v>
      </c>
      <c r="AQ16" s="36">
        <f t="shared" si="104"/>
        <v>0</v>
      </c>
      <c r="AR16" s="36">
        <f t="shared" si="104"/>
        <v>0</v>
      </c>
      <c r="AS16" s="36">
        <f t="shared" si="104"/>
        <v>0</v>
      </c>
      <c r="AT16" s="36">
        <f t="shared" si="104"/>
        <v>0</v>
      </c>
      <c r="AU16" s="36">
        <f t="shared" si="104"/>
        <v>0</v>
      </c>
      <c r="AV16" s="36">
        <f t="shared" si="104"/>
        <v>0</v>
      </c>
      <c r="AW16" s="36">
        <f t="shared" si="104"/>
        <v>0</v>
      </c>
      <c r="AX16" s="36">
        <f t="shared" si="104"/>
        <v>0</v>
      </c>
      <c r="AY16" s="36">
        <f t="shared" si="104"/>
        <v>0</v>
      </c>
      <c r="AZ16" s="36">
        <f t="shared" si="104"/>
        <v>0</v>
      </c>
      <c r="BA16" s="36">
        <f t="shared" si="104"/>
        <v>0</v>
      </c>
      <c r="BB16" s="36">
        <f t="shared" si="104"/>
        <v>0</v>
      </c>
      <c r="BD16" s="27" t="s">
        <v>3</v>
      </c>
      <c r="BE16" s="36">
        <f t="shared" si="105"/>
        <v>0</v>
      </c>
      <c r="BF16" s="36">
        <f t="shared" si="105"/>
        <v>0</v>
      </c>
      <c r="BG16" s="36">
        <f t="shared" si="105"/>
        <v>0</v>
      </c>
      <c r="BH16" s="36">
        <f t="shared" si="105"/>
        <v>0</v>
      </c>
      <c r="BI16" s="36">
        <f t="shared" si="105"/>
        <v>0</v>
      </c>
      <c r="BJ16" s="36">
        <f t="shared" si="105"/>
        <v>0</v>
      </c>
      <c r="BK16" s="36">
        <f t="shared" si="105"/>
        <v>0</v>
      </c>
      <c r="BL16" s="36">
        <f t="shared" si="105"/>
        <v>0</v>
      </c>
      <c r="BM16" s="36">
        <f t="shared" si="105"/>
        <v>0</v>
      </c>
      <c r="BN16" s="36">
        <f t="shared" si="105"/>
        <v>0</v>
      </c>
      <c r="BO16" s="36">
        <f t="shared" si="106"/>
        <v>0</v>
      </c>
      <c r="BP16" s="36">
        <f t="shared" si="106"/>
        <v>0</v>
      </c>
      <c r="BQ16" s="36">
        <f t="shared" si="106"/>
        <v>0</v>
      </c>
      <c r="BR16" s="36">
        <f t="shared" si="106"/>
        <v>0</v>
      </c>
      <c r="BS16" s="36">
        <f t="shared" si="106"/>
        <v>0</v>
      </c>
      <c r="BT16" s="36">
        <f t="shared" si="106"/>
        <v>0</v>
      </c>
      <c r="BU16" s="36">
        <f t="shared" si="106"/>
        <v>0</v>
      </c>
      <c r="BV16" s="36">
        <f t="shared" si="106"/>
        <v>0</v>
      </c>
      <c r="BW16" s="36">
        <f t="shared" si="106"/>
        <v>0</v>
      </c>
      <c r="BX16" s="36">
        <f t="shared" si="106"/>
        <v>0</v>
      </c>
      <c r="BY16" s="36">
        <f t="shared" si="107"/>
        <v>0</v>
      </c>
      <c r="BZ16" s="36">
        <f t="shared" si="107"/>
        <v>0</v>
      </c>
      <c r="CA16" s="36">
        <f t="shared" si="107"/>
        <v>0</v>
      </c>
      <c r="CB16" s="36">
        <f t="shared" si="107"/>
        <v>0</v>
      </c>
      <c r="CC16" s="36">
        <f t="shared" si="107"/>
        <v>0</v>
      </c>
      <c r="CD16" s="36">
        <f t="shared" si="107"/>
        <v>0</v>
      </c>
      <c r="CE16" s="36">
        <f t="shared" si="107"/>
        <v>0</v>
      </c>
      <c r="CF16" s="36">
        <f t="shared" si="107"/>
        <v>0</v>
      </c>
      <c r="CG16" s="36">
        <f t="shared" si="107"/>
        <v>0</v>
      </c>
      <c r="CH16" s="36">
        <f t="shared" si="107"/>
        <v>0</v>
      </c>
      <c r="CI16" s="36">
        <f t="shared" si="108"/>
        <v>0</v>
      </c>
      <c r="CJ16" s="36">
        <f t="shared" si="108"/>
        <v>0</v>
      </c>
      <c r="CK16" s="36">
        <f t="shared" si="108"/>
        <v>0</v>
      </c>
      <c r="CL16" s="36">
        <f t="shared" si="108"/>
        <v>0</v>
      </c>
      <c r="CM16" s="36">
        <f t="shared" si="108"/>
        <v>0</v>
      </c>
      <c r="CN16" s="36">
        <f t="shared" si="108"/>
        <v>0</v>
      </c>
      <c r="CO16" s="36">
        <f t="shared" si="108"/>
        <v>0</v>
      </c>
      <c r="CP16" s="36">
        <f t="shared" si="108"/>
        <v>0</v>
      </c>
      <c r="CQ16" s="36">
        <f t="shared" si="108"/>
        <v>0</v>
      </c>
      <c r="CR16" s="36">
        <f t="shared" si="108"/>
        <v>0</v>
      </c>
      <c r="CS16" s="36">
        <f t="shared" si="109"/>
        <v>0</v>
      </c>
      <c r="CT16" s="36">
        <f t="shared" si="109"/>
        <v>0</v>
      </c>
      <c r="CU16" s="36">
        <f t="shared" si="109"/>
        <v>0</v>
      </c>
      <c r="CV16" s="36">
        <f t="shared" si="109"/>
        <v>0</v>
      </c>
      <c r="CW16" s="36">
        <f t="shared" si="109"/>
        <v>0</v>
      </c>
      <c r="CX16" s="36">
        <f t="shared" si="109"/>
        <v>0</v>
      </c>
      <c r="CY16" s="36">
        <f t="shared" si="109"/>
        <v>0</v>
      </c>
      <c r="CZ16" s="36">
        <f t="shared" si="109"/>
        <v>0</v>
      </c>
      <c r="DA16" s="36">
        <f t="shared" si="109"/>
        <v>0</v>
      </c>
      <c r="DB16" s="36">
        <f t="shared" si="109"/>
        <v>0</v>
      </c>
      <c r="DC16" s="36">
        <f t="shared" si="110"/>
        <v>0</v>
      </c>
      <c r="DD16" s="36">
        <f t="shared" si="110"/>
        <v>0</v>
      </c>
      <c r="DE16" s="36">
        <f t="shared" si="110"/>
        <v>0</v>
      </c>
      <c r="DF16" s="36">
        <f t="shared" si="110"/>
        <v>0</v>
      </c>
      <c r="DG16" s="36">
        <f t="shared" si="110"/>
        <v>0</v>
      </c>
      <c r="DH16" s="36">
        <f t="shared" si="110"/>
        <v>0</v>
      </c>
      <c r="DI16" s="36">
        <f t="shared" si="110"/>
        <v>0</v>
      </c>
      <c r="DJ16" s="36">
        <f t="shared" si="110"/>
        <v>0</v>
      </c>
      <c r="DK16" s="36">
        <f t="shared" si="110"/>
        <v>0</v>
      </c>
      <c r="DL16" s="36">
        <f t="shared" si="110"/>
        <v>0</v>
      </c>
      <c r="DM16" s="36">
        <f t="shared" si="111"/>
        <v>0</v>
      </c>
      <c r="DN16" s="36">
        <f t="shared" si="111"/>
        <v>0</v>
      </c>
      <c r="DO16" s="36">
        <f t="shared" si="111"/>
        <v>0</v>
      </c>
      <c r="DP16" s="36">
        <f t="shared" si="111"/>
        <v>0</v>
      </c>
      <c r="DQ16" s="36">
        <f t="shared" si="111"/>
        <v>0</v>
      </c>
      <c r="DR16" s="36">
        <f t="shared" si="111"/>
        <v>0</v>
      </c>
      <c r="DS16" s="36">
        <f t="shared" si="111"/>
        <v>0</v>
      </c>
      <c r="DT16" s="36">
        <f t="shared" si="111"/>
        <v>0</v>
      </c>
      <c r="DU16" s="36">
        <f t="shared" si="111"/>
        <v>0</v>
      </c>
      <c r="DV16" s="36">
        <f t="shared" si="111"/>
        <v>0</v>
      </c>
      <c r="DW16" s="36">
        <f t="shared" si="112"/>
        <v>0</v>
      </c>
      <c r="DX16" s="36">
        <f t="shared" si="112"/>
        <v>0</v>
      </c>
      <c r="DY16" s="36">
        <f t="shared" si="112"/>
        <v>0</v>
      </c>
      <c r="DZ16" s="36">
        <f t="shared" si="112"/>
        <v>0</v>
      </c>
      <c r="EA16" s="36">
        <f t="shared" si="112"/>
        <v>0</v>
      </c>
      <c r="EB16" s="36">
        <f t="shared" si="112"/>
        <v>0</v>
      </c>
      <c r="EC16" s="36">
        <f t="shared" si="112"/>
        <v>0</v>
      </c>
      <c r="ED16" s="36">
        <f t="shared" si="112"/>
        <v>0</v>
      </c>
      <c r="EE16" s="36">
        <f t="shared" si="112"/>
        <v>0</v>
      </c>
      <c r="EF16" s="36">
        <f t="shared" si="112"/>
        <v>0</v>
      </c>
      <c r="EG16" s="36">
        <f t="shared" si="113"/>
        <v>0</v>
      </c>
      <c r="EH16" s="36">
        <f t="shared" si="113"/>
        <v>0</v>
      </c>
      <c r="EI16" s="36">
        <f t="shared" si="113"/>
        <v>0</v>
      </c>
      <c r="EJ16" s="36">
        <f t="shared" si="113"/>
        <v>0</v>
      </c>
      <c r="EK16" s="36">
        <f t="shared" si="113"/>
        <v>0</v>
      </c>
      <c r="EL16" s="36">
        <f t="shared" si="113"/>
        <v>0</v>
      </c>
      <c r="EM16" s="36">
        <f t="shared" si="113"/>
        <v>0</v>
      </c>
      <c r="EN16" s="36">
        <f t="shared" si="113"/>
        <v>0</v>
      </c>
      <c r="EO16" s="36">
        <f t="shared" si="113"/>
        <v>0</v>
      </c>
      <c r="EP16" s="36">
        <f t="shared" si="113"/>
        <v>0</v>
      </c>
      <c r="EQ16" s="36">
        <f t="shared" si="114"/>
        <v>0</v>
      </c>
      <c r="ER16" s="36">
        <f t="shared" si="114"/>
        <v>0</v>
      </c>
      <c r="ES16" s="36">
        <f t="shared" si="114"/>
        <v>0</v>
      </c>
      <c r="ET16" s="36">
        <f t="shared" si="114"/>
        <v>0</v>
      </c>
      <c r="EU16" s="36">
        <f t="shared" si="114"/>
        <v>0</v>
      </c>
      <c r="EV16" s="36">
        <f t="shared" si="114"/>
        <v>0</v>
      </c>
      <c r="EW16" s="36">
        <f t="shared" si="114"/>
        <v>0</v>
      </c>
      <c r="EX16" s="36">
        <f t="shared" si="114"/>
        <v>0</v>
      </c>
      <c r="EY16" s="36">
        <f t="shared" si="114"/>
        <v>0</v>
      </c>
      <c r="EZ16" s="36">
        <f t="shared" si="114"/>
        <v>0</v>
      </c>
      <c r="FA16" s="36">
        <f t="shared" si="115"/>
        <v>0</v>
      </c>
      <c r="FB16" s="36">
        <f t="shared" si="115"/>
        <v>0</v>
      </c>
      <c r="FC16" s="36">
        <f t="shared" si="115"/>
        <v>0</v>
      </c>
      <c r="FD16" s="36">
        <f t="shared" si="115"/>
        <v>0</v>
      </c>
      <c r="FE16" s="36">
        <f t="shared" si="115"/>
        <v>0</v>
      </c>
      <c r="FF16" s="36">
        <f t="shared" si="115"/>
        <v>0</v>
      </c>
      <c r="FG16" s="36">
        <f t="shared" si="115"/>
        <v>0</v>
      </c>
      <c r="FH16" s="36">
        <f t="shared" si="115"/>
        <v>0</v>
      </c>
      <c r="FI16" s="36">
        <f t="shared" si="115"/>
        <v>0</v>
      </c>
      <c r="FJ16" s="36">
        <f t="shared" si="115"/>
        <v>0</v>
      </c>
      <c r="FK16" s="36">
        <f t="shared" si="116"/>
        <v>0</v>
      </c>
      <c r="FL16" s="36">
        <f t="shared" si="116"/>
        <v>0</v>
      </c>
      <c r="FM16" s="36">
        <f t="shared" si="116"/>
        <v>0</v>
      </c>
      <c r="FN16" s="36">
        <f t="shared" si="116"/>
        <v>0</v>
      </c>
      <c r="FO16" s="36">
        <f t="shared" si="116"/>
        <v>0</v>
      </c>
      <c r="FP16" s="36">
        <f t="shared" si="116"/>
        <v>0</v>
      </c>
      <c r="FQ16" s="36">
        <f t="shared" si="116"/>
        <v>0</v>
      </c>
      <c r="FR16" s="36">
        <f t="shared" si="116"/>
        <v>0</v>
      </c>
      <c r="FS16" s="36">
        <f t="shared" si="116"/>
        <v>0</v>
      </c>
      <c r="FT16" s="36">
        <f t="shared" si="116"/>
        <v>0</v>
      </c>
      <c r="FU16" s="36">
        <f t="shared" si="117"/>
        <v>0</v>
      </c>
      <c r="FV16" s="36">
        <f t="shared" si="117"/>
        <v>0</v>
      </c>
      <c r="FW16" s="36">
        <f t="shared" si="117"/>
        <v>0</v>
      </c>
      <c r="FX16" s="36">
        <f t="shared" si="117"/>
        <v>0</v>
      </c>
      <c r="FY16" s="36">
        <f t="shared" si="117"/>
        <v>0</v>
      </c>
      <c r="FZ16" s="36">
        <f t="shared" si="117"/>
        <v>0</v>
      </c>
      <c r="GA16" s="36">
        <f t="shared" si="117"/>
        <v>0</v>
      </c>
      <c r="GB16" s="36">
        <f t="shared" si="117"/>
        <v>0</v>
      </c>
      <c r="GC16" s="36">
        <f t="shared" si="117"/>
        <v>0</v>
      </c>
      <c r="GD16" s="36">
        <f t="shared" si="117"/>
        <v>0</v>
      </c>
      <c r="GE16" s="36">
        <f t="shared" si="118"/>
        <v>0</v>
      </c>
      <c r="GF16" s="36">
        <f t="shared" si="118"/>
        <v>0</v>
      </c>
      <c r="GG16" s="36">
        <f t="shared" si="118"/>
        <v>0</v>
      </c>
      <c r="GH16" s="36">
        <f t="shared" si="118"/>
        <v>0</v>
      </c>
      <c r="GI16" s="36">
        <f t="shared" si="118"/>
        <v>0</v>
      </c>
      <c r="GJ16" s="36">
        <f t="shared" si="118"/>
        <v>0</v>
      </c>
      <c r="GL16" s="27" t="s">
        <v>3</v>
      </c>
      <c r="GM16" s="36">
        <f t="shared" si="119"/>
        <v>0</v>
      </c>
      <c r="GN16" s="36">
        <f t="shared" si="119"/>
        <v>0</v>
      </c>
      <c r="GO16" s="36">
        <f t="shared" si="119"/>
        <v>0</v>
      </c>
      <c r="GP16" s="36">
        <f t="shared" si="119"/>
        <v>0</v>
      </c>
      <c r="GQ16" s="36">
        <f t="shared" si="119"/>
        <v>0</v>
      </c>
      <c r="GR16" s="36">
        <f t="shared" si="119"/>
        <v>0</v>
      </c>
      <c r="GS16" s="36">
        <f t="shared" si="119"/>
        <v>0</v>
      </c>
      <c r="GT16" s="36">
        <f t="shared" si="119"/>
        <v>0</v>
      </c>
      <c r="GU16" s="36">
        <f t="shared" si="119"/>
        <v>0</v>
      </c>
      <c r="GV16" s="36">
        <f t="shared" si="119"/>
        <v>0</v>
      </c>
      <c r="GW16" s="36">
        <f t="shared" si="120"/>
        <v>0</v>
      </c>
      <c r="GX16" s="36">
        <f t="shared" si="120"/>
        <v>0</v>
      </c>
      <c r="GY16" s="36">
        <f t="shared" si="120"/>
        <v>0</v>
      </c>
      <c r="GZ16" s="36">
        <f t="shared" si="120"/>
        <v>0</v>
      </c>
      <c r="HA16" s="36">
        <f t="shared" si="120"/>
        <v>0</v>
      </c>
      <c r="HB16" s="36">
        <f t="shared" si="120"/>
        <v>0</v>
      </c>
      <c r="HC16" s="36">
        <f t="shared" si="120"/>
        <v>0</v>
      </c>
      <c r="HD16" s="36">
        <f t="shared" si="120"/>
        <v>0</v>
      </c>
      <c r="HE16" s="36">
        <f t="shared" si="120"/>
        <v>0</v>
      </c>
      <c r="HF16" s="36">
        <f t="shared" si="120"/>
        <v>0</v>
      </c>
      <c r="HG16" s="36">
        <f t="shared" si="121"/>
        <v>0</v>
      </c>
      <c r="HH16" s="36">
        <f t="shared" si="121"/>
        <v>0</v>
      </c>
      <c r="HI16" s="36">
        <f t="shared" si="121"/>
        <v>0</v>
      </c>
      <c r="HJ16" s="36">
        <f t="shared" si="121"/>
        <v>0</v>
      </c>
      <c r="HK16" s="36">
        <f t="shared" si="121"/>
        <v>0</v>
      </c>
      <c r="HL16" s="36">
        <f t="shared" si="121"/>
        <v>0</v>
      </c>
      <c r="HM16" s="36">
        <f t="shared" si="121"/>
        <v>0</v>
      </c>
      <c r="HN16" s="36">
        <f t="shared" si="121"/>
        <v>0</v>
      </c>
      <c r="HO16" s="36">
        <f t="shared" si="121"/>
        <v>0</v>
      </c>
      <c r="HP16" s="36">
        <f t="shared" si="121"/>
        <v>0</v>
      </c>
      <c r="HQ16" s="36">
        <f t="shared" si="122"/>
        <v>0</v>
      </c>
      <c r="HR16" s="36">
        <f t="shared" si="122"/>
        <v>0</v>
      </c>
      <c r="HS16" s="36">
        <f t="shared" si="122"/>
        <v>0</v>
      </c>
      <c r="HT16" s="36">
        <f t="shared" si="122"/>
        <v>0</v>
      </c>
      <c r="HU16" s="36">
        <f t="shared" si="122"/>
        <v>0</v>
      </c>
      <c r="HV16" s="36">
        <f t="shared" si="122"/>
        <v>0</v>
      </c>
      <c r="HW16" s="36">
        <f t="shared" si="122"/>
        <v>0</v>
      </c>
      <c r="HX16" s="36">
        <f t="shared" si="122"/>
        <v>0</v>
      </c>
      <c r="HY16" s="36">
        <f t="shared" si="122"/>
        <v>0</v>
      </c>
      <c r="HZ16" s="36">
        <f t="shared" si="122"/>
        <v>0</v>
      </c>
      <c r="IA16" s="36">
        <f t="shared" si="123"/>
        <v>0</v>
      </c>
      <c r="IB16" s="36">
        <f t="shared" si="123"/>
        <v>0</v>
      </c>
      <c r="IC16" s="36">
        <f t="shared" si="123"/>
        <v>0</v>
      </c>
      <c r="ID16" s="36">
        <f t="shared" si="123"/>
        <v>0</v>
      </c>
      <c r="IE16" s="36">
        <f t="shared" si="123"/>
        <v>0</v>
      </c>
      <c r="IF16" s="36">
        <f t="shared" si="123"/>
        <v>0</v>
      </c>
      <c r="IG16" s="36">
        <f t="shared" si="123"/>
        <v>0</v>
      </c>
      <c r="IH16" s="36">
        <f t="shared" si="123"/>
        <v>0</v>
      </c>
      <c r="II16" s="36">
        <f t="shared" si="123"/>
        <v>0</v>
      </c>
      <c r="IJ16" s="36">
        <f t="shared" si="123"/>
        <v>0</v>
      </c>
      <c r="IK16" s="36">
        <f t="shared" si="124"/>
        <v>0</v>
      </c>
      <c r="IL16" s="36">
        <f t="shared" si="124"/>
        <v>0</v>
      </c>
      <c r="IM16" s="36">
        <f t="shared" si="124"/>
        <v>0</v>
      </c>
      <c r="IN16" s="36">
        <f t="shared" si="124"/>
        <v>0</v>
      </c>
      <c r="IO16" s="36">
        <f t="shared" si="124"/>
        <v>0</v>
      </c>
      <c r="IP16" s="36">
        <f t="shared" si="124"/>
        <v>0</v>
      </c>
      <c r="IQ16" s="36">
        <f t="shared" si="124"/>
        <v>0</v>
      </c>
      <c r="IR16" s="36">
        <f t="shared" si="124"/>
        <v>0</v>
      </c>
      <c r="IS16" s="36">
        <f t="shared" si="124"/>
        <v>0</v>
      </c>
      <c r="IT16" s="36">
        <f t="shared" si="124"/>
        <v>0</v>
      </c>
      <c r="IU16" s="36">
        <f t="shared" si="125"/>
        <v>0</v>
      </c>
      <c r="IV16" s="36">
        <f t="shared" si="125"/>
        <v>0</v>
      </c>
      <c r="IW16" s="36">
        <f t="shared" si="125"/>
        <v>0</v>
      </c>
      <c r="IX16" s="36">
        <f t="shared" si="125"/>
        <v>0</v>
      </c>
      <c r="IY16" s="36">
        <f t="shared" si="125"/>
        <v>0</v>
      </c>
      <c r="IZ16" s="36">
        <f t="shared" si="125"/>
        <v>0</v>
      </c>
      <c r="JA16" s="36">
        <f t="shared" si="125"/>
        <v>0</v>
      </c>
      <c r="JB16" s="36">
        <f t="shared" si="125"/>
        <v>0</v>
      </c>
      <c r="JC16" s="36">
        <f t="shared" si="125"/>
        <v>0</v>
      </c>
      <c r="JD16" s="36">
        <f t="shared" si="125"/>
        <v>0</v>
      </c>
      <c r="JE16" s="36">
        <f t="shared" si="126"/>
        <v>0</v>
      </c>
      <c r="JF16" s="36">
        <f t="shared" si="126"/>
        <v>0</v>
      </c>
      <c r="JG16" s="36">
        <f t="shared" si="126"/>
        <v>0</v>
      </c>
      <c r="JH16" s="36">
        <f t="shared" si="126"/>
        <v>0</v>
      </c>
      <c r="JI16" s="36">
        <f t="shared" si="126"/>
        <v>0</v>
      </c>
      <c r="JJ16" s="36">
        <f t="shared" si="126"/>
        <v>0</v>
      </c>
      <c r="JK16" s="36">
        <f t="shared" si="126"/>
        <v>0</v>
      </c>
      <c r="JL16" s="36">
        <f t="shared" si="126"/>
        <v>0</v>
      </c>
      <c r="JM16" s="36">
        <f t="shared" si="126"/>
        <v>0</v>
      </c>
      <c r="JN16" s="36">
        <f t="shared" si="126"/>
        <v>0</v>
      </c>
      <c r="JO16" s="36">
        <f t="shared" si="127"/>
        <v>0</v>
      </c>
      <c r="JP16" s="36">
        <f t="shared" si="127"/>
        <v>0</v>
      </c>
      <c r="JQ16" s="36">
        <f t="shared" si="127"/>
        <v>0</v>
      </c>
      <c r="JR16" s="36">
        <f t="shared" si="127"/>
        <v>0</v>
      </c>
      <c r="JS16" s="36">
        <f t="shared" si="127"/>
        <v>0</v>
      </c>
      <c r="JT16" s="36">
        <f t="shared" si="127"/>
        <v>0</v>
      </c>
      <c r="JU16" s="36">
        <f t="shared" si="127"/>
        <v>0</v>
      </c>
      <c r="JV16" s="36">
        <f t="shared" si="127"/>
        <v>0</v>
      </c>
      <c r="JW16" s="36">
        <f t="shared" si="127"/>
        <v>0</v>
      </c>
      <c r="JX16" s="36">
        <f t="shared" si="127"/>
        <v>0</v>
      </c>
      <c r="JY16" s="36">
        <f t="shared" si="128"/>
        <v>0</v>
      </c>
      <c r="JZ16" s="36">
        <f t="shared" si="128"/>
        <v>0</v>
      </c>
      <c r="KA16" s="36">
        <f t="shared" si="128"/>
        <v>0</v>
      </c>
      <c r="KB16" s="36">
        <f t="shared" si="128"/>
        <v>0</v>
      </c>
      <c r="KC16" s="36">
        <f t="shared" si="128"/>
        <v>0</v>
      </c>
      <c r="KD16" s="36">
        <f t="shared" si="128"/>
        <v>0</v>
      </c>
      <c r="KE16" s="36">
        <f t="shared" si="128"/>
        <v>0</v>
      </c>
      <c r="KF16" s="36">
        <f t="shared" si="128"/>
        <v>0</v>
      </c>
      <c r="KG16" s="36">
        <f t="shared" si="128"/>
        <v>0</v>
      </c>
      <c r="KH16" s="36">
        <f t="shared" si="128"/>
        <v>0</v>
      </c>
      <c r="KI16" s="36">
        <f t="shared" si="129"/>
        <v>0</v>
      </c>
      <c r="KJ16" s="36">
        <f t="shared" si="129"/>
        <v>0</v>
      </c>
      <c r="KK16" s="36">
        <f t="shared" si="129"/>
        <v>0</v>
      </c>
      <c r="KL16" s="36">
        <f t="shared" si="129"/>
        <v>0</v>
      </c>
      <c r="KM16" s="36">
        <f t="shared" si="129"/>
        <v>0</v>
      </c>
      <c r="KN16" s="36">
        <f t="shared" si="129"/>
        <v>0</v>
      </c>
      <c r="KO16" s="36">
        <f t="shared" si="129"/>
        <v>0</v>
      </c>
      <c r="KP16" s="36">
        <f t="shared" si="129"/>
        <v>0</v>
      </c>
      <c r="KQ16" s="36">
        <f t="shared" si="129"/>
        <v>0</v>
      </c>
      <c r="KR16" s="36">
        <f t="shared" si="129"/>
        <v>0</v>
      </c>
      <c r="KS16" s="36">
        <f t="shared" si="130"/>
        <v>0</v>
      </c>
      <c r="KT16" s="36">
        <f t="shared" si="130"/>
        <v>0</v>
      </c>
      <c r="KU16" s="36">
        <f t="shared" si="130"/>
        <v>0</v>
      </c>
      <c r="KV16" s="36">
        <f t="shared" si="130"/>
        <v>0</v>
      </c>
      <c r="KW16" s="36">
        <f t="shared" si="130"/>
        <v>0</v>
      </c>
      <c r="KX16" s="36">
        <f t="shared" si="130"/>
        <v>0</v>
      </c>
      <c r="KY16" s="36">
        <f t="shared" si="130"/>
        <v>0</v>
      </c>
      <c r="KZ16" s="36">
        <f t="shared" si="130"/>
        <v>0</v>
      </c>
      <c r="LA16" s="36">
        <f t="shared" si="130"/>
        <v>0</v>
      </c>
      <c r="LB16" s="36">
        <f t="shared" si="130"/>
        <v>0</v>
      </c>
      <c r="LC16" s="36">
        <f t="shared" si="131"/>
        <v>0</v>
      </c>
      <c r="LD16" s="36">
        <f t="shared" si="131"/>
        <v>0</v>
      </c>
      <c r="LE16" s="36">
        <f t="shared" si="131"/>
        <v>0</v>
      </c>
      <c r="LF16" s="36">
        <f t="shared" si="131"/>
        <v>0</v>
      </c>
      <c r="LG16" s="36">
        <f t="shared" si="131"/>
        <v>0</v>
      </c>
      <c r="LH16" s="36">
        <f t="shared" si="131"/>
        <v>0</v>
      </c>
      <c r="LI16" s="36">
        <f t="shared" si="131"/>
        <v>0</v>
      </c>
      <c r="LJ16" s="36">
        <f t="shared" si="131"/>
        <v>0</v>
      </c>
      <c r="LK16" s="36">
        <f t="shared" si="131"/>
        <v>0</v>
      </c>
      <c r="LL16" s="36">
        <f t="shared" si="131"/>
        <v>0</v>
      </c>
      <c r="LM16" s="36">
        <f t="shared" si="132"/>
        <v>0</v>
      </c>
      <c r="LN16" s="36">
        <f t="shared" si="132"/>
        <v>0</v>
      </c>
      <c r="LO16" s="36">
        <f t="shared" si="132"/>
        <v>0</v>
      </c>
      <c r="LP16" s="36">
        <f t="shared" si="132"/>
        <v>0</v>
      </c>
      <c r="LQ16" s="36">
        <f t="shared" si="132"/>
        <v>0</v>
      </c>
      <c r="LR16" s="36">
        <f t="shared" si="132"/>
        <v>0</v>
      </c>
      <c r="LS16" s="36">
        <f t="shared" si="132"/>
        <v>0</v>
      </c>
      <c r="LT16" s="36">
        <f t="shared" si="132"/>
        <v>0</v>
      </c>
      <c r="LU16" s="36">
        <f t="shared" si="132"/>
        <v>0</v>
      </c>
      <c r="LV16" s="36">
        <f t="shared" si="132"/>
        <v>0</v>
      </c>
      <c r="LW16" s="36">
        <f t="shared" si="133"/>
        <v>0</v>
      </c>
      <c r="LX16" s="36">
        <f t="shared" si="133"/>
        <v>0</v>
      </c>
      <c r="LY16" s="36">
        <f t="shared" si="133"/>
        <v>0</v>
      </c>
      <c r="LZ16" s="36">
        <f t="shared" si="133"/>
        <v>0</v>
      </c>
      <c r="MA16" s="36">
        <f t="shared" si="133"/>
        <v>0</v>
      </c>
      <c r="MB16" s="36">
        <f t="shared" si="133"/>
        <v>0</v>
      </c>
      <c r="MC16" s="36">
        <f t="shared" si="133"/>
        <v>0</v>
      </c>
      <c r="MD16" s="36">
        <f t="shared" si="133"/>
        <v>0</v>
      </c>
      <c r="ME16" s="36">
        <f t="shared" si="133"/>
        <v>0</v>
      </c>
      <c r="MF16" s="36">
        <f t="shared" si="133"/>
        <v>0</v>
      </c>
      <c r="MG16" s="36">
        <f t="shared" si="134"/>
        <v>0</v>
      </c>
      <c r="MH16" s="36">
        <f t="shared" si="134"/>
        <v>0</v>
      </c>
      <c r="MI16" s="36">
        <f t="shared" si="134"/>
        <v>0</v>
      </c>
      <c r="MJ16" s="36">
        <f t="shared" si="134"/>
        <v>0</v>
      </c>
      <c r="MK16" s="36">
        <f t="shared" si="134"/>
        <v>0</v>
      </c>
      <c r="ML16" s="36">
        <f t="shared" si="134"/>
        <v>0</v>
      </c>
      <c r="MM16" s="36">
        <f t="shared" si="134"/>
        <v>0</v>
      </c>
      <c r="MN16" s="36">
        <f t="shared" si="134"/>
        <v>0</v>
      </c>
      <c r="MO16" s="36">
        <f t="shared" si="134"/>
        <v>0</v>
      </c>
      <c r="MP16" s="36">
        <f t="shared" si="134"/>
        <v>0</v>
      </c>
      <c r="MQ16" s="36">
        <f t="shared" si="135"/>
        <v>0</v>
      </c>
      <c r="MR16" s="36">
        <f t="shared" si="135"/>
        <v>0</v>
      </c>
      <c r="MS16" s="36">
        <f t="shared" si="135"/>
        <v>0</v>
      </c>
      <c r="MT16" s="36">
        <f t="shared" si="135"/>
        <v>0</v>
      </c>
      <c r="MU16" s="36">
        <f t="shared" si="135"/>
        <v>0</v>
      </c>
      <c r="MV16" s="36">
        <f t="shared" si="135"/>
        <v>0</v>
      </c>
      <c r="MW16" s="36">
        <f t="shared" si="135"/>
        <v>0</v>
      </c>
      <c r="MX16" s="36">
        <f t="shared" si="135"/>
        <v>0</v>
      </c>
      <c r="MY16" s="36">
        <f t="shared" si="135"/>
        <v>0</v>
      </c>
      <c r="MZ16" s="36">
        <f t="shared" si="135"/>
        <v>0</v>
      </c>
      <c r="NA16" s="36">
        <f t="shared" si="136"/>
        <v>0</v>
      </c>
      <c r="NB16" s="36">
        <f t="shared" si="136"/>
        <v>0</v>
      </c>
      <c r="NC16" s="36">
        <f t="shared" si="136"/>
        <v>0</v>
      </c>
      <c r="ND16" s="36">
        <f t="shared" si="136"/>
        <v>0</v>
      </c>
      <c r="NE16" s="36">
        <f t="shared" si="136"/>
        <v>0</v>
      </c>
      <c r="NF16" s="36">
        <f t="shared" si="136"/>
        <v>0</v>
      </c>
      <c r="NG16" s="36">
        <f t="shared" si="136"/>
        <v>0</v>
      </c>
      <c r="NH16" s="36">
        <f t="shared" si="136"/>
        <v>0</v>
      </c>
      <c r="NI16" s="36">
        <f t="shared" si="136"/>
        <v>0</v>
      </c>
      <c r="NJ16" s="36">
        <f t="shared" si="136"/>
        <v>0</v>
      </c>
      <c r="NK16" s="36">
        <f t="shared" si="137"/>
        <v>0</v>
      </c>
      <c r="NL16" s="36">
        <f t="shared" si="137"/>
        <v>0</v>
      </c>
      <c r="NM16" s="36">
        <f t="shared" si="137"/>
        <v>0</v>
      </c>
      <c r="NN16" s="36">
        <f t="shared" si="137"/>
        <v>0</v>
      </c>
      <c r="NO16" s="36">
        <f t="shared" si="137"/>
        <v>0</v>
      </c>
      <c r="NP16" s="36">
        <f t="shared" si="137"/>
        <v>0</v>
      </c>
      <c r="NQ16" s="36">
        <f t="shared" si="137"/>
        <v>0</v>
      </c>
      <c r="NR16" s="36">
        <f t="shared" si="137"/>
        <v>0</v>
      </c>
      <c r="NS16" s="36">
        <f t="shared" si="137"/>
        <v>0</v>
      </c>
      <c r="NT16" s="36">
        <f t="shared" si="137"/>
        <v>0</v>
      </c>
      <c r="NU16" s="36">
        <f t="shared" si="138"/>
        <v>0</v>
      </c>
      <c r="NV16" s="36">
        <f t="shared" si="138"/>
        <v>0</v>
      </c>
      <c r="NW16" s="36">
        <f t="shared" si="138"/>
        <v>0</v>
      </c>
      <c r="NX16" s="36">
        <f t="shared" si="138"/>
        <v>0</v>
      </c>
      <c r="NY16" s="36">
        <f t="shared" si="138"/>
        <v>0</v>
      </c>
      <c r="NZ16" s="36">
        <f t="shared" si="138"/>
        <v>0</v>
      </c>
      <c r="OA16" s="36">
        <f t="shared" si="138"/>
        <v>0</v>
      </c>
      <c r="OB16" s="36">
        <f t="shared" si="138"/>
        <v>0</v>
      </c>
      <c r="OC16" s="36">
        <f t="shared" si="138"/>
        <v>0</v>
      </c>
      <c r="OD16" s="36">
        <f t="shared" si="138"/>
        <v>0</v>
      </c>
      <c r="OE16" s="36">
        <f t="shared" si="139"/>
        <v>0</v>
      </c>
      <c r="OF16" s="36">
        <f t="shared" si="139"/>
        <v>0</v>
      </c>
      <c r="OG16" s="36">
        <f t="shared" si="139"/>
        <v>0</v>
      </c>
      <c r="OH16" s="36">
        <f t="shared" si="139"/>
        <v>0</v>
      </c>
      <c r="OI16" s="36">
        <f t="shared" si="139"/>
        <v>0</v>
      </c>
      <c r="OJ16" s="36">
        <f t="shared" si="139"/>
        <v>0</v>
      </c>
      <c r="OK16" s="36">
        <f t="shared" si="139"/>
        <v>0</v>
      </c>
      <c r="OL16" s="36">
        <f t="shared" si="139"/>
        <v>0</v>
      </c>
      <c r="OM16" s="36">
        <f t="shared" si="139"/>
        <v>0</v>
      </c>
      <c r="ON16" s="36">
        <f t="shared" si="139"/>
        <v>0</v>
      </c>
      <c r="OO16" s="36">
        <f t="shared" si="140"/>
        <v>0</v>
      </c>
      <c r="OP16" s="36">
        <f t="shared" si="140"/>
        <v>0</v>
      </c>
      <c r="OQ16" s="36">
        <f t="shared" si="140"/>
        <v>0</v>
      </c>
      <c r="OR16" s="36">
        <f t="shared" si="140"/>
        <v>0</v>
      </c>
      <c r="OS16" s="36">
        <f t="shared" si="140"/>
        <v>0</v>
      </c>
      <c r="OT16" s="36">
        <f t="shared" si="140"/>
        <v>0</v>
      </c>
      <c r="OU16" s="36">
        <f t="shared" si="140"/>
        <v>0</v>
      </c>
      <c r="OV16" s="36">
        <f t="shared" si="140"/>
        <v>0</v>
      </c>
      <c r="OW16" s="36">
        <f t="shared" si="140"/>
        <v>0</v>
      </c>
      <c r="OX16" s="36">
        <f t="shared" si="140"/>
        <v>0</v>
      </c>
      <c r="OY16" s="36">
        <f t="shared" si="141"/>
        <v>0</v>
      </c>
      <c r="OZ16" s="36">
        <f t="shared" si="141"/>
        <v>0</v>
      </c>
      <c r="PA16" s="36">
        <f t="shared" si="141"/>
        <v>0</v>
      </c>
      <c r="PB16" s="36">
        <f t="shared" si="141"/>
        <v>0</v>
      </c>
      <c r="PC16" s="36">
        <f t="shared" si="141"/>
        <v>0</v>
      </c>
      <c r="PD16" s="36">
        <f t="shared" si="141"/>
        <v>0</v>
      </c>
      <c r="PE16" s="36">
        <f t="shared" si="141"/>
        <v>0</v>
      </c>
      <c r="PF16" s="36">
        <f t="shared" si="141"/>
        <v>0</v>
      </c>
      <c r="PG16" s="36">
        <f t="shared" si="141"/>
        <v>0</v>
      </c>
      <c r="PH16" s="36">
        <f t="shared" si="141"/>
        <v>0</v>
      </c>
      <c r="PI16" s="36">
        <f t="shared" si="142"/>
        <v>0</v>
      </c>
      <c r="PJ16" s="36">
        <f t="shared" si="142"/>
        <v>0</v>
      </c>
      <c r="PK16" s="36">
        <f t="shared" si="142"/>
        <v>0</v>
      </c>
      <c r="PL16" s="36">
        <f t="shared" si="142"/>
        <v>0</v>
      </c>
      <c r="PM16" s="36">
        <f t="shared" si="142"/>
        <v>0</v>
      </c>
      <c r="PN16" s="36">
        <f t="shared" si="142"/>
        <v>0</v>
      </c>
      <c r="PO16" s="36">
        <f t="shared" si="142"/>
        <v>0</v>
      </c>
      <c r="PP16" s="36">
        <f t="shared" si="142"/>
        <v>0</v>
      </c>
      <c r="PQ16" s="36">
        <f t="shared" si="142"/>
        <v>0</v>
      </c>
      <c r="PR16" s="36">
        <f t="shared" si="142"/>
        <v>0</v>
      </c>
      <c r="PS16" s="36">
        <f t="shared" si="143"/>
        <v>0</v>
      </c>
      <c r="PT16" s="36">
        <f t="shared" si="143"/>
        <v>0</v>
      </c>
      <c r="PU16" s="36">
        <f t="shared" si="143"/>
        <v>0</v>
      </c>
      <c r="PV16" s="36">
        <f t="shared" si="143"/>
        <v>0</v>
      </c>
      <c r="PW16" s="36">
        <f t="shared" si="143"/>
        <v>0</v>
      </c>
      <c r="PX16" s="36">
        <f t="shared" si="143"/>
        <v>0</v>
      </c>
      <c r="PY16" s="36">
        <f t="shared" si="143"/>
        <v>0</v>
      </c>
      <c r="PZ16" s="36">
        <f t="shared" si="143"/>
        <v>0</v>
      </c>
      <c r="QA16" s="36">
        <f t="shared" si="143"/>
        <v>0</v>
      </c>
      <c r="QB16" s="36">
        <f t="shared" si="143"/>
        <v>0</v>
      </c>
      <c r="QC16" s="36">
        <f t="shared" si="144"/>
        <v>0</v>
      </c>
      <c r="QD16" s="36">
        <f t="shared" si="144"/>
        <v>0</v>
      </c>
      <c r="QE16" s="36">
        <f t="shared" si="144"/>
        <v>0</v>
      </c>
      <c r="QF16" s="36">
        <f t="shared" si="144"/>
        <v>0</v>
      </c>
      <c r="QG16" s="36">
        <f t="shared" si="144"/>
        <v>0</v>
      </c>
      <c r="QH16" s="36">
        <f t="shared" si="144"/>
        <v>0</v>
      </c>
      <c r="QI16" s="36">
        <f t="shared" si="144"/>
        <v>0</v>
      </c>
      <c r="QJ16" s="36">
        <f t="shared" si="144"/>
        <v>0</v>
      </c>
      <c r="QK16" s="36">
        <f t="shared" si="144"/>
        <v>0</v>
      </c>
      <c r="QL16" s="36">
        <f t="shared" si="144"/>
        <v>0</v>
      </c>
      <c r="QM16" s="36">
        <f t="shared" si="145"/>
        <v>0</v>
      </c>
      <c r="QN16" s="36">
        <f t="shared" si="145"/>
        <v>0</v>
      </c>
      <c r="QO16" s="36">
        <f t="shared" si="145"/>
        <v>0</v>
      </c>
      <c r="QP16" s="36">
        <f t="shared" si="145"/>
        <v>0</v>
      </c>
      <c r="QQ16" s="36">
        <f t="shared" si="145"/>
        <v>0</v>
      </c>
      <c r="QR16" s="36">
        <f t="shared" si="145"/>
        <v>0</v>
      </c>
      <c r="QS16" s="36">
        <f t="shared" si="145"/>
        <v>0</v>
      </c>
      <c r="QT16" s="36">
        <f t="shared" si="145"/>
        <v>0</v>
      </c>
      <c r="QU16" s="36">
        <f t="shared" si="145"/>
        <v>0</v>
      </c>
      <c r="QV16" s="36">
        <f t="shared" si="145"/>
        <v>0</v>
      </c>
      <c r="QW16" s="36">
        <f t="shared" si="146"/>
        <v>0</v>
      </c>
      <c r="QX16" s="36">
        <f t="shared" si="146"/>
        <v>0</v>
      </c>
      <c r="QY16" s="36">
        <f t="shared" si="146"/>
        <v>0</v>
      </c>
      <c r="QZ16" s="36">
        <f t="shared" si="146"/>
        <v>0</v>
      </c>
      <c r="RA16" s="36">
        <f t="shared" si="146"/>
        <v>0</v>
      </c>
      <c r="RB16" s="36">
        <f t="shared" si="146"/>
        <v>0</v>
      </c>
      <c r="RC16" s="36">
        <f t="shared" si="146"/>
        <v>0</v>
      </c>
      <c r="RD16" s="36">
        <f t="shared" si="146"/>
        <v>0</v>
      </c>
      <c r="RE16" s="36">
        <f t="shared" si="146"/>
        <v>0</v>
      </c>
      <c r="RF16" s="36">
        <f t="shared" si="146"/>
        <v>0</v>
      </c>
      <c r="RG16" s="36">
        <f t="shared" si="147"/>
        <v>0</v>
      </c>
      <c r="RH16" s="36">
        <f t="shared" si="147"/>
        <v>0</v>
      </c>
      <c r="RI16" s="36">
        <f t="shared" si="147"/>
        <v>0</v>
      </c>
      <c r="RJ16" s="36">
        <f t="shared" si="147"/>
        <v>0</v>
      </c>
      <c r="RK16" s="36">
        <f t="shared" si="147"/>
        <v>0</v>
      </c>
      <c r="RL16" s="36">
        <f t="shared" si="147"/>
        <v>0</v>
      </c>
      <c r="RM16" s="36">
        <f t="shared" si="147"/>
        <v>0</v>
      </c>
      <c r="RN16" s="36">
        <f t="shared" si="147"/>
        <v>0</v>
      </c>
      <c r="RO16" s="36">
        <f t="shared" si="147"/>
        <v>0</v>
      </c>
      <c r="RP16" s="36">
        <f t="shared" si="147"/>
        <v>0</v>
      </c>
      <c r="RQ16" s="36">
        <f t="shared" si="148"/>
        <v>0</v>
      </c>
      <c r="RR16" s="36">
        <f t="shared" si="148"/>
        <v>0</v>
      </c>
      <c r="RS16" s="36">
        <f t="shared" si="148"/>
        <v>0</v>
      </c>
      <c r="RT16" s="36">
        <f t="shared" si="148"/>
        <v>0</v>
      </c>
      <c r="RU16" s="36">
        <f t="shared" si="148"/>
        <v>0</v>
      </c>
      <c r="RV16" s="36">
        <f t="shared" si="148"/>
        <v>0</v>
      </c>
      <c r="RW16" s="36">
        <f t="shared" si="148"/>
        <v>0</v>
      </c>
      <c r="RX16" s="36">
        <f t="shared" si="148"/>
        <v>0</v>
      </c>
      <c r="RY16" s="36">
        <f t="shared" si="148"/>
        <v>0</v>
      </c>
      <c r="RZ16" s="36">
        <f t="shared" si="148"/>
        <v>0</v>
      </c>
      <c r="SA16" s="36">
        <f t="shared" si="149"/>
        <v>0</v>
      </c>
      <c r="SB16" s="36">
        <f t="shared" si="149"/>
        <v>0</v>
      </c>
      <c r="SC16" s="36">
        <f t="shared" si="149"/>
        <v>0</v>
      </c>
      <c r="SD16" s="36">
        <f t="shared" si="149"/>
        <v>0</v>
      </c>
      <c r="SE16" s="36">
        <f t="shared" si="149"/>
        <v>0</v>
      </c>
      <c r="SF16" s="36">
        <f t="shared" si="149"/>
        <v>0</v>
      </c>
      <c r="SG16" s="36">
        <f t="shared" si="149"/>
        <v>0</v>
      </c>
      <c r="SH16" s="36">
        <f t="shared" si="149"/>
        <v>0</v>
      </c>
      <c r="SI16" s="36">
        <f t="shared" si="149"/>
        <v>0</v>
      </c>
      <c r="SJ16" s="36">
        <f t="shared" si="149"/>
        <v>0</v>
      </c>
      <c r="SK16" s="36">
        <f t="shared" si="150"/>
        <v>0</v>
      </c>
      <c r="SL16" s="36">
        <f t="shared" si="150"/>
        <v>0</v>
      </c>
      <c r="SM16" s="36">
        <f t="shared" si="150"/>
        <v>0</v>
      </c>
      <c r="SN16" s="36">
        <f t="shared" si="150"/>
        <v>0</v>
      </c>
      <c r="SO16" s="36">
        <f t="shared" si="150"/>
        <v>0</v>
      </c>
      <c r="SP16" s="36">
        <f t="shared" si="150"/>
        <v>0</v>
      </c>
      <c r="SQ16" s="36">
        <f t="shared" si="150"/>
        <v>0</v>
      </c>
      <c r="SR16" s="36">
        <f t="shared" si="150"/>
        <v>0</v>
      </c>
      <c r="SS16" s="36">
        <f t="shared" si="150"/>
        <v>0</v>
      </c>
      <c r="ST16" s="36">
        <f t="shared" si="150"/>
        <v>0</v>
      </c>
      <c r="SU16" s="36">
        <f t="shared" si="151"/>
        <v>0</v>
      </c>
      <c r="SV16" s="36">
        <f t="shared" si="151"/>
        <v>0</v>
      </c>
      <c r="SW16" s="36">
        <f t="shared" si="151"/>
        <v>0</v>
      </c>
      <c r="SX16" s="36">
        <f t="shared" si="151"/>
        <v>0</v>
      </c>
      <c r="SY16" s="36">
        <f t="shared" si="151"/>
        <v>0</v>
      </c>
      <c r="SZ16" s="36">
        <f t="shared" si="151"/>
        <v>0</v>
      </c>
      <c r="TA16" s="36">
        <f t="shared" si="151"/>
        <v>0</v>
      </c>
      <c r="TB16" s="36">
        <f t="shared" si="151"/>
        <v>0</v>
      </c>
      <c r="TC16" s="36">
        <f t="shared" si="151"/>
        <v>0</v>
      </c>
      <c r="TD16" s="36">
        <f t="shared" si="151"/>
        <v>0</v>
      </c>
      <c r="TE16" s="36">
        <f t="shared" si="152"/>
        <v>0</v>
      </c>
      <c r="TF16" s="36">
        <f t="shared" si="152"/>
        <v>0</v>
      </c>
      <c r="TG16" s="36">
        <f t="shared" si="152"/>
        <v>0</v>
      </c>
      <c r="TH16" s="36">
        <f t="shared" si="152"/>
        <v>0</v>
      </c>
      <c r="TI16" s="36">
        <f t="shared" si="152"/>
        <v>0</v>
      </c>
      <c r="TJ16" s="36">
        <f t="shared" si="152"/>
        <v>0</v>
      </c>
      <c r="TK16" s="36">
        <f t="shared" si="152"/>
        <v>0</v>
      </c>
      <c r="TL16" s="36">
        <f t="shared" si="152"/>
        <v>0</v>
      </c>
      <c r="TM16" s="36">
        <f t="shared" si="152"/>
        <v>0</v>
      </c>
      <c r="TN16" s="36">
        <f t="shared" si="152"/>
        <v>0</v>
      </c>
      <c r="TO16" s="36">
        <f t="shared" si="153"/>
        <v>0</v>
      </c>
      <c r="TP16" s="36">
        <f t="shared" si="153"/>
        <v>0</v>
      </c>
      <c r="TQ16" s="36">
        <f t="shared" si="153"/>
        <v>0</v>
      </c>
      <c r="TR16" s="36">
        <f t="shared" si="153"/>
        <v>0</v>
      </c>
      <c r="TS16" s="36">
        <f t="shared" si="153"/>
        <v>0</v>
      </c>
      <c r="TT16" s="36">
        <f t="shared" si="153"/>
        <v>0</v>
      </c>
      <c r="TU16" s="36">
        <f t="shared" si="153"/>
        <v>0</v>
      </c>
      <c r="TV16" s="36">
        <f t="shared" si="153"/>
        <v>0</v>
      </c>
      <c r="TW16" s="36">
        <f t="shared" si="153"/>
        <v>0</v>
      </c>
      <c r="TX16" s="36">
        <f t="shared" si="153"/>
        <v>0</v>
      </c>
      <c r="TY16" s="36">
        <f t="shared" si="154"/>
        <v>0</v>
      </c>
      <c r="TZ16" s="36">
        <f t="shared" si="154"/>
        <v>0</v>
      </c>
      <c r="UA16" s="36">
        <f t="shared" si="154"/>
        <v>0</v>
      </c>
      <c r="UB16" s="36">
        <f t="shared" si="154"/>
        <v>0</v>
      </c>
      <c r="UC16" s="36">
        <f t="shared" si="154"/>
        <v>0</v>
      </c>
      <c r="UD16" s="36">
        <f t="shared" si="154"/>
        <v>0</v>
      </c>
      <c r="UE16" s="36">
        <f t="shared" si="154"/>
        <v>0</v>
      </c>
      <c r="UF16" s="36">
        <f t="shared" si="154"/>
        <v>0</v>
      </c>
      <c r="UG16" s="36">
        <f t="shared" si="154"/>
        <v>0</v>
      </c>
      <c r="UH16" s="36">
        <f t="shared" si="154"/>
        <v>0</v>
      </c>
      <c r="UI16" s="36">
        <f t="shared" si="155"/>
        <v>0</v>
      </c>
      <c r="UJ16" s="36">
        <f t="shared" si="155"/>
        <v>0</v>
      </c>
      <c r="UK16" s="36">
        <f t="shared" si="155"/>
        <v>0</v>
      </c>
      <c r="UL16" s="36">
        <f t="shared" si="155"/>
        <v>0</v>
      </c>
      <c r="UM16" s="36">
        <f t="shared" si="155"/>
        <v>0</v>
      </c>
      <c r="UN16" s="36">
        <f t="shared" si="155"/>
        <v>0</v>
      </c>
      <c r="UO16" s="36">
        <f t="shared" si="155"/>
        <v>0</v>
      </c>
      <c r="UP16" s="36">
        <f t="shared" si="155"/>
        <v>0</v>
      </c>
      <c r="UQ16" s="36">
        <f t="shared" si="155"/>
        <v>0</v>
      </c>
      <c r="UR16" s="36">
        <f t="shared" si="155"/>
        <v>0</v>
      </c>
      <c r="US16" s="36">
        <f t="shared" si="156"/>
        <v>0</v>
      </c>
      <c r="UT16" s="36">
        <f t="shared" si="156"/>
        <v>0</v>
      </c>
      <c r="UU16" s="36">
        <f t="shared" si="156"/>
        <v>0</v>
      </c>
      <c r="UV16" s="36">
        <f t="shared" si="156"/>
        <v>0</v>
      </c>
      <c r="UW16" s="36">
        <f t="shared" si="156"/>
        <v>0</v>
      </c>
      <c r="UX16" s="36">
        <f t="shared" si="156"/>
        <v>0</v>
      </c>
      <c r="UY16" s="36">
        <f t="shared" si="156"/>
        <v>0</v>
      </c>
      <c r="UZ16" s="36">
        <f t="shared" si="156"/>
        <v>0</v>
      </c>
      <c r="VA16" s="36">
        <f t="shared" si="156"/>
        <v>0</v>
      </c>
      <c r="VB16" s="36">
        <f t="shared" si="156"/>
        <v>0</v>
      </c>
      <c r="VC16" s="36">
        <f t="shared" si="157"/>
        <v>0</v>
      </c>
      <c r="VD16" s="36">
        <f t="shared" si="157"/>
        <v>0</v>
      </c>
      <c r="VE16" s="36">
        <f t="shared" si="157"/>
        <v>0</v>
      </c>
      <c r="VF16" s="36">
        <f t="shared" si="157"/>
        <v>0</v>
      </c>
      <c r="VG16" s="36">
        <f t="shared" si="157"/>
        <v>0</v>
      </c>
      <c r="VH16" s="36">
        <f t="shared" si="157"/>
        <v>0</v>
      </c>
      <c r="VI16" s="36">
        <f t="shared" si="157"/>
        <v>0</v>
      </c>
      <c r="VJ16" s="36">
        <f t="shared" si="157"/>
        <v>0</v>
      </c>
      <c r="VK16" s="36">
        <f t="shared" si="157"/>
        <v>0</v>
      </c>
      <c r="VL16" s="36">
        <f t="shared" si="157"/>
        <v>0</v>
      </c>
      <c r="VM16" s="36">
        <f t="shared" si="158"/>
        <v>0</v>
      </c>
      <c r="VN16" s="36">
        <f t="shared" si="158"/>
        <v>0</v>
      </c>
      <c r="VO16" s="36">
        <f t="shared" si="158"/>
        <v>0</v>
      </c>
      <c r="VP16" s="36">
        <f t="shared" si="158"/>
        <v>0</v>
      </c>
      <c r="VQ16" s="36">
        <f t="shared" si="158"/>
        <v>0</v>
      </c>
      <c r="VR16" s="36">
        <f t="shared" si="158"/>
        <v>0</v>
      </c>
      <c r="VS16" s="36">
        <f t="shared" si="158"/>
        <v>0</v>
      </c>
      <c r="VT16" s="36">
        <f t="shared" si="158"/>
        <v>0</v>
      </c>
      <c r="VU16" s="36">
        <f t="shared" si="158"/>
        <v>0</v>
      </c>
      <c r="VV16" s="36">
        <f t="shared" si="158"/>
        <v>0</v>
      </c>
      <c r="VW16" s="36">
        <f t="shared" si="159"/>
        <v>0</v>
      </c>
      <c r="VX16" s="36">
        <f t="shared" si="159"/>
        <v>0</v>
      </c>
      <c r="VY16" s="36">
        <f t="shared" si="159"/>
        <v>0</v>
      </c>
      <c r="VZ16" s="36">
        <f t="shared" si="159"/>
        <v>0</v>
      </c>
      <c r="WA16" s="36">
        <f t="shared" si="159"/>
        <v>0</v>
      </c>
      <c r="WB16" s="36">
        <f t="shared" si="159"/>
        <v>0</v>
      </c>
      <c r="WC16" s="36">
        <f t="shared" si="159"/>
        <v>0</v>
      </c>
      <c r="WD16" s="36">
        <f t="shared" si="159"/>
        <v>0</v>
      </c>
    </row>
    <row r="18" spans="1:602" x14ac:dyDescent="0.35">
      <c r="T18" s="24" t="s">
        <v>1081</v>
      </c>
      <c r="U18" s="35">
        <f>SUM(U19:U22)</f>
        <v>1981.8022024925224</v>
      </c>
      <c r="V18" s="35">
        <f t="shared" ref="V18:BB18" si="160">SUM(V19:V22)</f>
        <v>1981.8022024925224</v>
      </c>
      <c r="W18" s="35">
        <f t="shared" si="160"/>
        <v>1981.1840542864215</v>
      </c>
      <c r="X18" s="35">
        <f t="shared" si="160"/>
        <v>1970.6868860188381</v>
      </c>
      <c r="Y18" s="35">
        <f t="shared" si="160"/>
        <v>1964.4041626166945</v>
      </c>
      <c r="Z18" s="35">
        <f t="shared" si="160"/>
        <v>1957.3440874885134</v>
      </c>
      <c r="AA18" s="35">
        <f t="shared" si="160"/>
        <v>1954.4565127515134</v>
      </c>
      <c r="AB18" s="35">
        <f t="shared" si="160"/>
        <v>1954.4565127515134</v>
      </c>
      <c r="AC18" s="35">
        <f t="shared" si="160"/>
        <v>1954.4565127515134</v>
      </c>
      <c r="AD18" s="35">
        <f t="shared" si="160"/>
        <v>1954.4565127515134</v>
      </c>
      <c r="AE18" s="35">
        <f t="shared" si="160"/>
        <v>1954.4565127515134</v>
      </c>
      <c r="AF18" s="35">
        <f t="shared" si="160"/>
        <v>1946.3469794323885</v>
      </c>
      <c r="AG18" s="35">
        <f t="shared" si="160"/>
        <v>1906.9557517611129</v>
      </c>
      <c r="AH18" s="35">
        <f t="shared" si="160"/>
        <v>1872.6393791699729</v>
      </c>
      <c r="AI18" s="35">
        <f t="shared" si="160"/>
        <v>1638.2408597882986</v>
      </c>
      <c r="AJ18" s="35">
        <f t="shared" si="160"/>
        <v>1103.6592680684696</v>
      </c>
      <c r="AK18" s="35">
        <f t="shared" si="160"/>
        <v>854.89374262021329</v>
      </c>
      <c r="AL18" s="35">
        <f t="shared" si="160"/>
        <v>632.1513039506184</v>
      </c>
      <c r="AM18" s="35">
        <f t="shared" si="160"/>
        <v>195.30313427276883</v>
      </c>
      <c r="AN18" s="35">
        <f t="shared" si="160"/>
        <v>42.989468912768828</v>
      </c>
      <c r="AO18" s="35">
        <f t="shared" si="160"/>
        <v>0</v>
      </c>
      <c r="AP18" s="35">
        <f t="shared" si="160"/>
        <v>0</v>
      </c>
      <c r="AQ18" s="35">
        <f t="shared" si="160"/>
        <v>0</v>
      </c>
      <c r="AR18" s="35">
        <f t="shared" si="160"/>
        <v>0</v>
      </c>
      <c r="AS18" s="35">
        <f t="shared" si="160"/>
        <v>0</v>
      </c>
      <c r="AT18" s="35">
        <f t="shared" si="160"/>
        <v>0</v>
      </c>
      <c r="AU18" s="35">
        <f t="shared" si="160"/>
        <v>0</v>
      </c>
      <c r="AV18" s="35">
        <f t="shared" si="160"/>
        <v>0</v>
      </c>
      <c r="AW18" s="35">
        <f t="shared" si="160"/>
        <v>0</v>
      </c>
      <c r="AX18" s="35">
        <f t="shared" si="160"/>
        <v>0</v>
      </c>
      <c r="AY18" s="35">
        <f t="shared" si="160"/>
        <v>0</v>
      </c>
      <c r="AZ18" s="35">
        <f t="shared" si="160"/>
        <v>0</v>
      </c>
      <c r="BA18" s="35">
        <f t="shared" si="160"/>
        <v>0</v>
      </c>
      <c r="BB18" s="35">
        <f t="shared" si="160"/>
        <v>0</v>
      </c>
      <c r="BD18" s="24" t="s">
        <v>1081</v>
      </c>
      <c r="BE18" s="35">
        <f t="shared" ref="BE18:DP18" si="161">SUM(BE19:BE22)</f>
        <v>0</v>
      </c>
      <c r="BF18" s="35">
        <f t="shared" si="161"/>
        <v>0</v>
      </c>
      <c r="BG18" s="35">
        <f t="shared" si="161"/>
        <v>0</v>
      </c>
      <c r="BH18" s="35">
        <f t="shared" si="161"/>
        <v>0</v>
      </c>
      <c r="BI18" s="35">
        <f t="shared" si="161"/>
        <v>495.91416177770628</v>
      </c>
      <c r="BJ18" s="35">
        <f t="shared" si="161"/>
        <v>495.29601357160539</v>
      </c>
      <c r="BK18" s="35">
        <f t="shared" si="161"/>
        <v>495.29601357160539</v>
      </c>
      <c r="BL18" s="35">
        <f t="shared" si="161"/>
        <v>495.29601357160539</v>
      </c>
      <c r="BM18" s="35">
        <f t="shared" si="161"/>
        <v>495.29601357160539</v>
      </c>
      <c r="BN18" s="35">
        <f t="shared" si="161"/>
        <v>495.29601357160539</v>
      </c>
      <c r="BO18" s="35">
        <f t="shared" si="161"/>
        <v>495.29601357160539</v>
      </c>
      <c r="BP18" s="35">
        <f t="shared" si="161"/>
        <v>495.29601357160539</v>
      </c>
      <c r="BQ18" s="35">
        <f t="shared" si="161"/>
        <v>494.17495790577209</v>
      </c>
      <c r="BR18" s="35">
        <f t="shared" si="161"/>
        <v>493.61443007285538</v>
      </c>
      <c r="BS18" s="35">
        <f t="shared" si="161"/>
        <v>491.44874902010542</v>
      </c>
      <c r="BT18" s="35">
        <f t="shared" si="161"/>
        <v>491.44874902010542</v>
      </c>
      <c r="BU18" s="35">
        <f t="shared" si="161"/>
        <v>491.44874902010542</v>
      </c>
      <c r="BV18" s="35">
        <f t="shared" si="161"/>
        <v>491.44874902010542</v>
      </c>
      <c r="BW18" s="35">
        <f t="shared" si="161"/>
        <v>491.44874902010542</v>
      </c>
      <c r="BX18" s="35">
        <f t="shared" si="161"/>
        <v>490.05791555637842</v>
      </c>
      <c r="BY18" s="35">
        <f t="shared" si="161"/>
        <v>490.05791555637842</v>
      </c>
      <c r="BZ18" s="35">
        <f t="shared" si="161"/>
        <v>490.05791555637842</v>
      </c>
      <c r="CA18" s="35">
        <f t="shared" si="161"/>
        <v>488.61412818787841</v>
      </c>
      <c r="CB18" s="35">
        <f t="shared" si="161"/>
        <v>488.61412818787841</v>
      </c>
      <c r="CC18" s="35">
        <f t="shared" si="161"/>
        <v>488.61412818787841</v>
      </c>
      <c r="CD18" s="35">
        <f t="shared" si="161"/>
        <v>488.61412818787841</v>
      </c>
      <c r="CE18" s="35">
        <f t="shared" si="161"/>
        <v>488.61412818787841</v>
      </c>
      <c r="CF18" s="35">
        <f t="shared" si="161"/>
        <v>488.61412818787841</v>
      </c>
      <c r="CG18" s="35">
        <f t="shared" si="161"/>
        <v>488.61412818787841</v>
      </c>
      <c r="CH18" s="35">
        <f t="shared" si="161"/>
        <v>488.61412818787841</v>
      </c>
      <c r="CI18" s="35">
        <f t="shared" si="161"/>
        <v>488.61412818787841</v>
      </c>
      <c r="CJ18" s="35">
        <f t="shared" si="161"/>
        <v>488.61412818787841</v>
      </c>
      <c r="CK18" s="35">
        <f t="shared" si="161"/>
        <v>488.61412818787841</v>
      </c>
      <c r="CL18" s="35">
        <f t="shared" si="161"/>
        <v>488.61412818787841</v>
      </c>
      <c r="CM18" s="35">
        <f t="shared" si="161"/>
        <v>488.61412818787841</v>
      </c>
      <c r="CN18" s="35">
        <f t="shared" si="161"/>
        <v>488.61412818787841</v>
      </c>
      <c r="CO18" s="35">
        <f t="shared" si="161"/>
        <v>488.61412818787841</v>
      </c>
      <c r="CP18" s="35">
        <f t="shared" si="161"/>
        <v>488.61412818787841</v>
      </c>
      <c r="CQ18" s="35">
        <f t="shared" si="161"/>
        <v>488.61412818787841</v>
      </c>
      <c r="CR18" s="35">
        <f t="shared" si="161"/>
        <v>488.61412818787841</v>
      </c>
      <c r="CS18" s="35">
        <f t="shared" si="161"/>
        <v>488.61412818787841</v>
      </c>
      <c r="CT18" s="35">
        <f t="shared" si="161"/>
        <v>488.61412818787841</v>
      </c>
      <c r="CU18" s="35">
        <f t="shared" si="161"/>
        <v>488.61412818787841</v>
      </c>
      <c r="CV18" s="35">
        <f t="shared" si="161"/>
        <v>488.61412818787841</v>
      </c>
      <c r="CW18" s="35">
        <f t="shared" si="161"/>
        <v>488.61412818787841</v>
      </c>
      <c r="CX18" s="35">
        <f t="shared" si="161"/>
        <v>488.61412818787841</v>
      </c>
      <c r="CY18" s="35">
        <f t="shared" si="161"/>
        <v>488.61412818787841</v>
      </c>
      <c r="CZ18" s="35">
        <f t="shared" si="161"/>
        <v>480.50459486875337</v>
      </c>
      <c r="DA18" s="35">
        <f t="shared" si="161"/>
        <v>477.0290805891284</v>
      </c>
      <c r="DB18" s="35">
        <f t="shared" si="161"/>
        <v>477.0290805891284</v>
      </c>
      <c r="DC18" s="35">
        <f t="shared" si="161"/>
        <v>477.0290805891284</v>
      </c>
      <c r="DD18" s="35">
        <f t="shared" si="161"/>
        <v>475.8685099937278</v>
      </c>
      <c r="DE18" s="35">
        <f t="shared" si="161"/>
        <v>470.50087099000007</v>
      </c>
      <c r="DF18" s="35">
        <f t="shared" si="161"/>
        <v>470.50087099000007</v>
      </c>
      <c r="DG18" s="35">
        <f t="shared" si="161"/>
        <v>469.27566101747311</v>
      </c>
      <c r="DH18" s="35">
        <f t="shared" si="161"/>
        <v>462.36197617250002</v>
      </c>
      <c r="DI18" s="35">
        <f t="shared" si="161"/>
        <v>462.36197617250002</v>
      </c>
      <c r="DJ18" s="35">
        <f t="shared" si="161"/>
        <v>459.77252419779575</v>
      </c>
      <c r="DK18" s="35">
        <f t="shared" si="161"/>
        <v>398.66950750300305</v>
      </c>
      <c r="DL18" s="35">
        <f t="shared" si="161"/>
        <v>317.43685191500003</v>
      </c>
      <c r="DM18" s="35">
        <f t="shared" si="161"/>
        <v>307.83060392591398</v>
      </c>
      <c r="DN18" s="35">
        <f t="shared" si="161"/>
        <v>281.69169968255562</v>
      </c>
      <c r="DO18" s="35">
        <f t="shared" si="161"/>
        <v>257.06848223000003</v>
      </c>
      <c r="DP18" s="35">
        <f t="shared" si="161"/>
        <v>257.06848223000003</v>
      </c>
      <c r="DQ18" s="35">
        <f t="shared" ref="DQ18:GB18" si="162">SUM(DQ19:DQ22)</f>
        <v>236.94527201774198</v>
      </c>
      <c r="DR18" s="35">
        <f t="shared" si="162"/>
        <v>212.80995250374914</v>
      </c>
      <c r="DS18" s="35">
        <f t="shared" si="162"/>
        <v>202.89378333750003</v>
      </c>
      <c r="DT18" s="35">
        <f t="shared" si="162"/>
        <v>202.24473476122222</v>
      </c>
      <c r="DU18" s="35">
        <f t="shared" si="162"/>
        <v>196.58029024000001</v>
      </c>
      <c r="DV18" s="35">
        <f t="shared" si="162"/>
        <v>164.81944710591398</v>
      </c>
      <c r="DW18" s="35">
        <f t="shared" si="162"/>
        <v>152.47249261750002</v>
      </c>
      <c r="DX18" s="35">
        <f t="shared" si="162"/>
        <v>118.27907398720433</v>
      </c>
      <c r="DY18" s="35">
        <f t="shared" si="162"/>
        <v>80.654909847500008</v>
      </c>
      <c r="DZ18" s="35">
        <f t="shared" si="162"/>
        <v>40.721688685268816</v>
      </c>
      <c r="EA18" s="35">
        <f t="shared" si="162"/>
        <v>36.963267869999996</v>
      </c>
      <c r="EB18" s="35">
        <f t="shared" si="162"/>
        <v>36.963267869999996</v>
      </c>
      <c r="EC18" s="35">
        <f t="shared" si="162"/>
        <v>29.538511352580645</v>
      </c>
      <c r="ED18" s="35">
        <f t="shared" si="162"/>
        <v>10.559680922338712</v>
      </c>
      <c r="EE18" s="35">
        <f t="shared" si="162"/>
        <v>2.891276637849463</v>
      </c>
      <c r="EF18" s="35">
        <f t="shared" si="162"/>
        <v>0</v>
      </c>
      <c r="EG18" s="35">
        <f t="shared" si="162"/>
        <v>0</v>
      </c>
      <c r="EH18" s="35">
        <f t="shared" si="162"/>
        <v>0</v>
      </c>
      <c r="EI18" s="35">
        <f t="shared" si="162"/>
        <v>0</v>
      </c>
      <c r="EJ18" s="35">
        <f t="shared" si="162"/>
        <v>0</v>
      </c>
      <c r="EK18" s="35">
        <f t="shared" si="162"/>
        <v>0</v>
      </c>
      <c r="EL18" s="35">
        <f t="shared" si="162"/>
        <v>0</v>
      </c>
      <c r="EM18" s="35">
        <f t="shared" si="162"/>
        <v>0</v>
      </c>
      <c r="EN18" s="35">
        <f t="shared" si="162"/>
        <v>0</v>
      </c>
      <c r="EO18" s="35">
        <f t="shared" si="162"/>
        <v>0</v>
      </c>
      <c r="EP18" s="35">
        <f t="shared" si="162"/>
        <v>0</v>
      </c>
      <c r="EQ18" s="35">
        <f t="shared" si="162"/>
        <v>0</v>
      </c>
      <c r="ER18" s="35">
        <f t="shared" si="162"/>
        <v>0</v>
      </c>
      <c r="ES18" s="35">
        <f t="shared" si="162"/>
        <v>0</v>
      </c>
      <c r="ET18" s="35">
        <f t="shared" si="162"/>
        <v>0</v>
      </c>
      <c r="EU18" s="35">
        <f t="shared" si="162"/>
        <v>0</v>
      </c>
      <c r="EV18" s="35">
        <f t="shared" si="162"/>
        <v>0</v>
      </c>
      <c r="EW18" s="35">
        <f t="shared" si="162"/>
        <v>0</v>
      </c>
      <c r="EX18" s="35">
        <f t="shared" si="162"/>
        <v>0</v>
      </c>
      <c r="EY18" s="35">
        <f t="shared" si="162"/>
        <v>0</v>
      </c>
      <c r="EZ18" s="35">
        <f t="shared" si="162"/>
        <v>0</v>
      </c>
      <c r="FA18" s="35">
        <f t="shared" si="162"/>
        <v>0</v>
      </c>
      <c r="FB18" s="35">
        <f t="shared" si="162"/>
        <v>0</v>
      </c>
      <c r="FC18" s="35">
        <f t="shared" si="162"/>
        <v>0</v>
      </c>
      <c r="FD18" s="35">
        <f t="shared" si="162"/>
        <v>0</v>
      </c>
      <c r="FE18" s="35">
        <f t="shared" si="162"/>
        <v>0</v>
      </c>
      <c r="FF18" s="35">
        <f t="shared" si="162"/>
        <v>0</v>
      </c>
      <c r="FG18" s="35">
        <f t="shared" si="162"/>
        <v>0</v>
      </c>
      <c r="FH18" s="35">
        <f t="shared" si="162"/>
        <v>0</v>
      </c>
      <c r="FI18" s="35">
        <f t="shared" si="162"/>
        <v>0</v>
      </c>
      <c r="FJ18" s="35">
        <f t="shared" si="162"/>
        <v>0</v>
      </c>
      <c r="FK18" s="35">
        <f t="shared" si="162"/>
        <v>0</v>
      </c>
      <c r="FL18" s="35">
        <f t="shared" si="162"/>
        <v>0</v>
      </c>
      <c r="FM18" s="35">
        <f t="shared" si="162"/>
        <v>0</v>
      </c>
      <c r="FN18" s="35">
        <f t="shared" si="162"/>
        <v>0</v>
      </c>
      <c r="FO18" s="35">
        <f t="shared" si="162"/>
        <v>0</v>
      </c>
      <c r="FP18" s="35">
        <f t="shared" si="162"/>
        <v>0</v>
      </c>
      <c r="FQ18" s="35">
        <f t="shared" si="162"/>
        <v>0</v>
      </c>
      <c r="FR18" s="35">
        <f t="shared" si="162"/>
        <v>0</v>
      </c>
      <c r="FS18" s="35">
        <f t="shared" si="162"/>
        <v>0</v>
      </c>
      <c r="FT18" s="35">
        <f t="shared" si="162"/>
        <v>0</v>
      </c>
      <c r="FU18" s="35">
        <f t="shared" si="162"/>
        <v>0</v>
      </c>
      <c r="FV18" s="35">
        <f t="shared" si="162"/>
        <v>0</v>
      </c>
      <c r="FW18" s="35">
        <f t="shared" si="162"/>
        <v>0</v>
      </c>
      <c r="FX18" s="35">
        <f t="shared" si="162"/>
        <v>0</v>
      </c>
      <c r="FY18" s="35">
        <f t="shared" si="162"/>
        <v>0</v>
      </c>
      <c r="FZ18" s="35">
        <f t="shared" si="162"/>
        <v>0</v>
      </c>
      <c r="GA18" s="35">
        <f t="shared" si="162"/>
        <v>0</v>
      </c>
      <c r="GB18" s="35">
        <f t="shared" si="162"/>
        <v>0</v>
      </c>
      <c r="GC18" s="35">
        <f t="shared" ref="GC18:GJ18" si="163">SUM(GC19:GC22)</f>
        <v>0</v>
      </c>
      <c r="GD18" s="35">
        <f t="shared" si="163"/>
        <v>0</v>
      </c>
      <c r="GE18" s="35">
        <f t="shared" si="163"/>
        <v>0</v>
      </c>
      <c r="GF18" s="35">
        <f t="shared" si="163"/>
        <v>0</v>
      </c>
      <c r="GG18" s="35">
        <f t="shared" si="163"/>
        <v>0</v>
      </c>
      <c r="GH18" s="35">
        <f t="shared" si="163"/>
        <v>0</v>
      </c>
      <c r="GI18" s="35">
        <f t="shared" si="163"/>
        <v>0</v>
      </c>
      <c r="GJ18" s="35">
        <f t="shared" si="163"/>
        <v>0</v>
      </c>
      <c r="GL18" s="24" t="s">
        <v>1081</v>
      </c>
      <c r="GM18" s="35">
        <f t="shared" ref="GM18:IX18" si="164">SUM(GM19:GM22)</f>
        <v>165.40774529358558</v>
      </c>
      <c r="GN18" s="35">
        <f t="shared" si="164"/>
        <v>165.40774529358558</v>
      </c>
      <c r="GO18" s="35">
        <f t="shared" si="164"/>
        <v>165.09867119053513</v>
      </c>
      <c r="GP18" s="35">
        <f t="shared" si="164"/>
        <v>165.09867119053513</v>
      </c>
      <c r="GQ18" s="35">
        <f t="shared" si="164"/>
        <v>165.09867119053513</v>
      </c>
      <c r="GR18" s="35">
        <f t="shared" si="164"/>
        <v>165.09867119053513</v>
      </c>
      <c r="GS18" s="35">
        <f t="shared" si="164"/>
        <v>165.09867119053513</v>
      </c>
      <c r="GT18" s="35">
        <f t="shared" si="164"/>
        <v>165.09867119053513</v>
      </c>
      <c r="GU18" s="35">
        <f t="shared" si="164"/>
        <v>165.09867119053513</v>
      </c>
      <c r="GV18" s="35">
        <f t="shared" si="164"/>
        <v>165.09867119053513</v>
      </c>
      <c r="GW18" s="35">
        <f t="shared" si="164"/>
        <v>165.09867119053513</v>
      </c>
      <c r="GX18" s="35">
        <f t="shared" si="164"/>
        <v>165.09867119053513</v>
      </c>
      <c r="GY18" s="35">
        <f t="shared" si="164"/>
        <v>165.09867119053513</v>
      </c>
      <c r="GZ18" s="35">
        <f t="shared" si="164"/>
        <v>165.09867119053513</v>
      </c>
      <c r="HA18" s="35">
        <f t="shared" si="164"/>
        <v>165.09867119053513</v>
      </c>
      <c r="HB18" s="35">
        <f t="shared" si="164"/>
        <v>165.09867119053513</v>
      </c>
      <c r="HC18" s="35">
        <f t="shared" si="164"/>
        <v>165.09867119053513</v>
      </c>
      <c r="HD18" s="35">
        <f t="shared" si="164"/>
        <v>165.09867119053513</v>
      </c>
      <c r="HE18" s="35">
        <f t="shared" si="164"/>
        <v>165.09867119053513</v>
      </c>
      <c r="HF18" s="35">
        <f t="shared" si="164"/>
        <v>165.09867119053513</v>
      </c>
      <c r="HG18" s="35">
        <f t="shared" si="164"/>
        <v>165.09867119053513</v>
      </c>
      <c r="HH18" s="35">
        <f t="shared" si="164"/>
        <v>165.09867119053513</v>
      </c>
      <c r="HI18" s="35">
        <f t="shared" si="164"/>
        <v>165.09867119053513</v>
      </c>
      <c r="HJ18" s="35">
        <f t="shared" si="164"/>
        <v>165.09867119053513</v>
      </c>
      <c r="HK18" s="35">
        <f t="shared" si="164"/>
        <v>165.09867119053513</v>
      </c>
      <c r="HL18" s="35">
        <f t="shared" si="164"/>
        <v>164.53814335761845</v>
      </c>
      <c r="HM18" s="35">
        <f t="shared" si="164"/>
        <v>164.53814335761845</v>
      </c>
      <c r="HN18" s="35">
        <f t="shared" si="164"/>
        <v>164.53814335761845</v>
      </c>
      <c r="HO18" s="35">
        <f t="shared" si="164"/>
        <v>164.53814335761845</v>
      </c>
      <c r="HP18" s="35">
        <f t="shared" si="164"/>
        <v>164.53814335761845</v>
      </c>
      <c r="HQ18" s="35">
        <f t="shared" si="164"/>
        <v>163.81624967336847</v>
      </c>
      <c r="HR18" s="35">
        <f t="shared" si="164"/>
        <v>163.81624967336847</v>
      </c>
      <c r="HS18" s="35">
        <f t="shared" si="164"/>
        <v>163.81624967336847</v>
      </c>
      <c r="HT18" s="35">
        <f t="shared" si="164"/>
        <v>163.81624967336847</v>
      </c>
      <c r="HU18" s="35">
        <f t="shared" si="164"/>
        <v>163.81624967336847</v>
      </c>
      <c r="HV18" s="35">
        <f t="shared" si="164"/>
        <v>163.81624967336847</v>
      </c>
      <c r="HW18" s="35">
        <f t="shared" si="164"/>
        <v>163.81624967336847</v>
      </c>
      <c r="HX18" s="35">
        <f t="shared" si="164"/>
        <v>163.81624967336847</v>
      </c>
      <c r="HY18" s="35">
        <f t="shared" si="164"/>
        <v>163.81624967336847</v>
      </c>
      <c r="HZ18" s="35">
        <f t="shared" si="164"/>
        <v>163.81624967336847</v>
      </c>
      <c r="IA18" s="35">
        <f t="shared" si="164"/>
        <v>163.81624967336847</v>
      </c>
      <c r="IB18" s="35">
        <f t="shared" si="164"/>
        <v>163.81624967336847</v>
      </c>
      <c r="IC18" s="35">
        <f t="shared" si="164"/>
        <v>163.81624967336847</v>
      </c>
      <c r="ID18" s="35">
        <f t="shared" si="164"/>
        <v>163.81624967336847</v>
      </c>
      <c r="IE18" s="35">
        <f t="shared" si="164"/>
        <v>163.81624967336847</v>
      </c>
      <c r="IF18" s="35">
        <f t="shared" si="164"/>
        <v>163.35263851879279</v>
      </c>
      <c r="IG18" s="35">
        <f t="shared" si="164"/>
        <v>163.35263851879279</v>
      </c>
      <c r="IH18" s="35">
        <f t="shared" si="164"/>
        <v>163.35263851879279</v>
      </c>
      <c r="II18" s="35">
        <f t="shared" si="164"/>
        <v>163.35263851879279</v>
      </c>
      <c r="IJ18" s="35">
        <f t="shared" si="164"/>
        <v>163.35263851879279</v>
      </c>
      <c r="IK18" s="35">
        <f t="shared" si="164"/>
        <v>163.35263851879279</v>
      </c>
      <c r="IL18" s="35">
        <f t="shared" si="164"/>
        <v>163.35263851879279</v>
      </c>
      <c r="IM18" s="35">
        <f t="shared" si="164"/>
        <v>163.35263851879279</v>
      </c>
      <c r="IN18" s="35">
        <f t="shared" si="164"/>
        <v>163.35263851879279</v>
      </c>
      <c r="IO18" s="35">
        <f t="shared" si="164"/>
        <v>162.8713760626261</v>
      </c>
      <c r="IP18" s="35">
        <f t="shared" si="164"/>
        <v>162.8713760626261</v>
      </c>
      <c r="IQ18" s="35">
        <f t="shared" si="164"/>
        <v>162.8713760626261</v>
      </c>
      <c r="IR18" s="35">
        <f t="shared" si="164"/>
        <v>162.8713760626261</v>
      </c>
      <c r="IS18" s="35">
        <f t="shared" si="164"/>
        <v>162.8713760626261</v>
      </c>
      <c r="IT18" s="35">
        <f t="shared" si="164"/>
        <v>162.8713760626261</v>
      </c>
      <c r="IU18" s="35">
        <f t="shared" si="164"/>
        <v>162.8713760626261</v>
      </c>
      <c r="IV18" s="35">
        <f t="shared" si="164"/>
        <v>162.8713760626261</v>
      </c>
      <c r="IW18" s="35">
        <f t="shared" si="164"/>
        <v>162.8713760626261</v>
      </c>
      <c r="IX18" s="35">
        <f t="shared" si="164"/>
        <v>162.8713760626261</v>
      </c>
      <c r="IY18" s="35">
        <f t="shared" ref="IY18:LJ18" si="165">SUM(IY19:IY22)</f>
        <v>162.8713760626261</v>
      </c>
      <c r="IZ18" s="35">
        <f t="shared" si="165"/>
        <v>162.8713760626261</v>
      </c>
      <c r="JA18" s="35">
        <f t="shared" si="165"/>
        <v>162.8713760626261</v>
      </c>
      <c r="JB18" s="35">
        <f t="shared" si="165"/>
        <v>162.8713760626261</v>
      </c>
      <c r="JC18" s="35">
        <f t="shared" si="165"/>
        <v>162.8713760626261</v>
      </c>
      <c r="JD18" s="35">
        <f t="shared" si="165"/>
        <v>162.8713760626261</v>
      </c>
      <c r="JE18" s="35">
        <f t="shared" si="165"/>
        <v>162.8713760626261</v>
      </c>
      <c r="JF18" s="35">
        <f t="shared" si="165"/>
        <v>162.8713760626261</v>
      </c>
      <c r="JG18" s="35">
        <f t="shared" si="165"/>
        <v>162.8713760626261</v>
      </c>
      <c r="JH18" s="35">
        <f t="shared" si="165"/>
        <v>162.8713760626261</v>
      </c>
      <c r="JI18" s="35">
        <f t="shared" si="165"/>
        <v>162.8713760626261</v>
      </c>
      <c r="JJ18" s="35">
        <f t="shared" si="165"/>
        <v>162.8713760626261</v>
      </c>
      <c r="JK18" s="35">
        <f t="shared" si="165"/>
        <v>162.8713760626261</v>
      </c>
      <c r="JL18" s="35">
        <f t="shared" si="165"/>
        <v>162.8713760626261</v>
      </c>
      <c r="JM18" s="35">
        <f t="shared" si="165"/>
        <v>162.8713760626261</v>
      </c>
      <c r="JN18" s="35">
        <f t="shared" si="165"/>
        <v>162.8713760626261</v>
      </c>
      <c r="JO18" s="35">
        <f t="shared" si="165"/>
        <v>162.8713760626261</v>
      </c>
      <c r="JP18" s="35">
        <f t="shared" si="165"/>
        <v>162.8713760626261</v>
      </c>
      <c r="JQ18" s="35">
        <f t="shared" si="165"/>
        <v>162.8713760626261</v>
      </c>
      <c r="JR18" s="35">
        <f t="shared" si="165"/>
        <v>162.8713760626261</v>
      </c>
      <c r="JS18" s="35">
        <f t="shared" si="165"/>
        <v>162.8713760626261</v>
      </c>
      <c r="JT18" s="35">
        <f t="shared" si="165"/>
        <v>162.8713760626261</v>
      </c>
      <c r="JU18" s="35">
        <f t="shared" si="165"/>
        <v>162.8713760626261</v>
      </c>
      <c r="JV18" s="35">
        <f t="shared" si="165"/>
        <v>162.8713760626261</v>
      </c>
      <c r="JW18" s="35">
        <f t="shared" si="165"/>
        <v>162.8713760626261</v>
      </c>
      <c r="JX18" s="35">
        <f t="shared" si="165"/>
        <v>162.8713760626261</v>
      </c>
      <c r="JY18" s="35">
        <f t="shared" si="165"/>
        <v>162.8713760626261</v>
      </c>
      <c r="JZ18" s="35">
        <f t="shared" si="165"/>
        <v>162.8713760626261</v>
      </c>
      <c r="KA18" s="35">
        <f t="shared" si="165"/>
        <v>162.8713760626261</v>
      </c>
      <c r="KB18" s="35">
        <f t="shared" si="165"/>
        <v>162.8713760626261</v>
      </c>
      <c r="KC18" s="35">
        <f t="shared" si="165"/>
        <v>162.8713760626261</v>
      </c>
      <c r="KD18" s="35">
        <f t="shared" si="165"/>
        <v>162.8713760626261</v>
      </c>
      <c r="KE18" s="35">
        <f t="shared" si="165"/>
        <v>162.8713760626261</v>
      </c>
      <c r="KF18" s="35">
        <f t="shared" si="165"/>
        <v>162.8713760626261</v>
      </c>
      <c r="KG18" s="35">
        <f t="shared" si="165"/>
        <v>162.8713760626261</v>
      </c>
      <c r="KH18" s="35">
        <f t="shared" si="165"/>
        <v>162.8713760626261</v>
      </c>
      <c r="KI18" s="35">
        <f t="shared" si="165"/>
        <v>162.8713760626261</v>
      </c>
      <c r="KJ18" s="35">
        <f t="shared" si="165"/>
        <v>162.8713760626261</v>
      </c>
      <c r="KK18" s="35">
        <f t="shared" si="165"/>
        <v>162.8713760626261</v>
      </c>
      <c r="KL18" s="35">
        <f t="shared" si="165"/>
        <v>162.8713760626261</v>
      </c>
      <c r="KM18" s="35">
        <f t="shared" si="165"/>
        <v>162.8713760626261</v>
      </c>
      <c r="KN18" s="35">
        <f t="shared" si="165"/>
        <v>162.8713760626261</v>
      </c>
      <c r="KO18" s="35">
        <f t="shared" si="165"/>
        <v>162.8713760626261</v>
      </c>
      <c r="KP18" s="35">
        <f t="shared" si="165"/>
        <v>162.8713760626261</v>
      </c>
      <c r="KQ18" s="35">
        <f t="shared" si="165"/>
        <v>162.8713760626261</v>
      </c>
      <c r="KR18" s="35">
        <f t="shared" si="165"/>
        <v>162.8713760626261</v>
      </c>
      <c r="KS18" s="35">
        <f t="shared" si="165"/>
        <v>162.8713760626261</v>
      </c>
      <c r="KT18" s="35">
        <f t="shared" si="165"/>
        <v>162.8713760626261</v>
      </c>
      <c r="KU18" s="35">
        <f t="shared" si="165"/>
        <v>162.8713760626261</v>
      </c>
      <c r="KV18" s="35">
        <f t="shared" si="165"/>
        <v>162.8713760626261</v>
      </c>
      <c r="KW18" s="35">
        <f t="shared" si="165"/>
        <v>162.8713760626261</v>
      </c>
      <c r="KX18" s="35">
        <f t="shared" si="165"/>
        <v>162.8713760626261</v>
      </c>
      <c r="KY18" s="35">
        <f t="shared" si="165"/>
        <v>162.8713760626261</v>
      </c>
      <c r="KZ18" s="35">
        <f t="shared" si="165"/>
        <v>162.8713760626261</v>
      </c>
      <c r="LA18" s="35">
        <f t="shared" si="165"/>
        <v>162.8713760626261</v>
      </c>
      <c r="LB18" s="35">
        <f t="shared" si="165"/>
        <v>162.8713760626261</v>
      </c>
      <c r="LC18" s="35">
        <f t="shared" si="165"/>
        <v>162.8713760626261</v>
      </c>
      <c r="LD18" s="35">
        <f t="shared" si="165"/>
        <v>162.8713760626261</v>
      </c>
      <c r="LE18" s="35">
        <f t="shared" si="165"/>
        <v>162.8713760626261</v>
      </c>
      <c r="LF18" s="35">
        <f t="shared" si="165"/>
        <v>162.8713760626261</v>
      </c>
      <c r="LG18" s="35">
        <f t="shared" si="165"/>
        <v>162.8713760626261</v>
      </c>
      <c r="LH18" s="35">
        <f t="shared" si="165"/>
        <v>162.8713760626261</v>
      </c>
      <c r="LI18" s="35">
        <f t="shared" si="165"/>
        <v>162.8713760626261</v>
      </c>
      <c r="LJ18" s="35">
        <f t="shared" si="165"/>
        <v>162.8713760626261</v>
      </c>
      <c r="LK18" s="35">
        <f t="shared" ref="LK18:NV18" si="166">SUM(LK19:LK22)</f>
        <v>162.8713760626261</v>
      </c>
      <c r="LL18" s="35">
        <f t="shared" si="166"/>
        <v>162.48520780933444</v>
      </c>
      <c r="LM18" s="35">
        <f t="shared" si="166"/>
        <v>159.00969352970947</v>
      </c>
      <c r="LN18" s="35">
        <f t="shared" si="166"/>
        <v>159.00969352970947</v>
      </c>
      <c r="LO18" s="35">
        <f t="shared" si="166"/>
        <v>159.00969352970947</v>
      </c>
      <c r="LP18" s="35">
        <f t="shared" si="166"/>
        <v>159.00969352970947</v>
      </c>
      <c r="LQ18" s="35">
        <f t="shared" si="166"/>
        <v>159.00969352970947</v>
      </c>
      <c r="LR18" s="35">
        <f t="shared" si="166"/>
        <v>159.00969352970947</v>
      </c>
      <c r="LS18" s="35">
        <f t="shared" si="166"/>
        <v>159.00969352970947</v>
      </c>
      <c r="LT18" s="35">
        <f t="shared" si="166"/>
        <v>159.00969352970947</v>
      </c>
      <c r="LU18" s="35">
        <f t="shared" si="166"/>
        <v>159.00969352970947</v>
      </c>
      <c r="LV18" s="35">
        <f t="shared" si="166"/>
        <v>159.00969352970947</v>
      </c>
      <c r="LW18" s="35">
        <f t="shared" si="166"/>
        <v>159.00969352970947</v>
      </c>
      <c r="LX18" s="35">
        <f t="shared" si="166"/>
        <v>159.00969352970947</v>
      </c>
      <c r="LY18" s="35">
        <f t="shared" si="166"/>
        <v>159.00969352970947</v>
      </c>
      <c r="LZ18" s="35">
        <f t="shared" si="166"/>
        <v>157.84912293430887</v>
      </c>
      <c r="MA18" s="35">
        <f t="shared" si="166"/>
        <v>156.83362366333333</v>
      </c>
      <c r="MB18" s="35">
        <f t="shared" si="166"/>
        <v>156.83362366333333</v>
      </c>
      <c r="MC18" s="35">
        <f t="shared" si="166"/>
        <v>156.83362366333333</v>
      </c>
      <c r="MD18" s="35">
        <f t="shared" si="166"/>
        <v>156.83362366333333</v>
      </c>
      <c r="ME18" s="35">
        <f t="shared" si="166"/>
        <v>156.83362366333333</v>
      </c>
      <c r="MF18" s="35">
        <f t="shared" si="166"/>
        <v>156.83362366333333</v>
      </c>
      <c r="MG18" s="35">
        <f t="shared" si="166"/>
        <v>156.83362366333333</v>
      </c>
      <c r="MH18" s="35">
        <f t="shared" si="166"/>
        <v>156.83362366333333</v>
      </c>
      <c r="MI18" s="35">
        <f t="shared" si="166"/>
        <v>155.60841369080646</v>
      </c>
      <c r="MJ18" s="35">
        <f t="shared" si="166"/>
        <v>154.12065872416667</v>
      </c>
      <c r="MK18" s="35">
        <f t="shared" si="166"/>
        <v>154.12065872416667</v>
      </c>
      <c r="ML18" s="35">
        <f t="shared" si="166"/>
        <v>154.12065872416667</v>
      </c>
      <c r="MM18" s="35">
        <f t="shared" si="166"/>
        <v>154.12065872416667</v>
      </c>
      <c r="MN18" s="35">
        <f t="shared" si="166"/>
        <v>154.12065872416667</v>
      </c>
      <c r="MO18" s="35">
        <f t="shared" si="166"/>
        <v>154.12065872416667</v>
      </c>
      <c r="MP18" s="35">
        <f t="shared" si="166"/>
        <v>153.61622002779569</v>
      </c>
      <c r="MQ18" s="35">
        <f t="shared" si="166"/>
        <v>153.078152085</v>
      </c>
      <c r="MR18" s="35">
        <f t="shared" si="166"/>
        <v>153.078152085</v>
      </c>
      <c r="MS18" s="35">
        <f t="shared" si="166"/>
        <v>152.14160425919357</v>
      </c>
      <c r="MT18" s="35">
        <f t="shared" si="166"/>
        <v>140.71561927214285</v>
      </c>
      <c r="MU18" s="35">
        <f t="shared" si="166"/>
        <v>105.81228397166666</v>
      </c>
      <c r="MV18" s="35">
        <f t="shared" si="166"/>
        <v>105.81228397166666</v>
      </c>
      <c r="MW18" s="35">
        <f t="shared" si="166"/>
        <v>105.81228397166666</v>
      </c>
      <c r="MX18" s="35">
        <f t="shared" si="166"/>
        <v>105.81228397166666</v>
      </c>
      <c r="MY18" s="35">
        <f t="shared" si="166"/>
        <v>105.81228397166666</v>
      </c>
      <c r="MZ18" s="35">
        <f t="shared" si="166"/>
        <v>101.25338662091397</v>
      </c>
      <c r="NA18" s="35">
        <f t="shared" si="166"/>
        <v>100.76493333333335</v>
      </c>
      <c r="NB18" s="35">
        <f t="shared" si="166"/>
        <v>100.76493333333335</v>
      </c>
      <c r="NC18" s="35">
        <f t="shared" si="166"/>
        <v>95.237272272555572</v>
      </c>
      <c r="ND18" s="35">
        <f t="shared" si="166"/>
        <v>85.689494076666676</v>
      </c>
      <c r="NE18" s="35">
        <f t="shared" si="166"/>
        <v>85.689494076666676</v>
      </c>
      <c r="NF18" s="35">
        <f t="shared" si="166"/>
        <v>85.689494076666676</v>
      </c>
      <c r="NG18" s="35">
        <f t="shared" si="166"/>
        <v>85.689494076666676</v>
      </c>
      <c r="NH18" s="35">
        <f t="shared" si="166"/>
        <v>85.689494076666676</v>
      </c>
      <c r="NI18" s="35">
        <f t="shared" si="166"/>
        <v>85.689494076666676</v>
      </c>
      <c r="NJ18" s="35">
        <f t="shared" si="166"/>
        <v>85.689494076666676</v>
      </c>
      <c r="NK18" s="35">
        <f t="shared" si="166"/>
        <v>80.969234891075274</v>
      </c>
      <c r="NL18" s="35">
        <f t="shared" si="166"/>
        <v>77.988018563333341</v>
      </c>
      <c r="NM18" s="35">
        <f t="shared" si="166"/>
        <v>77.988018563333341</v>
      </c>
      <c r="NN18" s="35">
        <f t="shared" si="166"/>
        <v>73.691657150026884</v>
      </c>
      <c r="NO18" s="35">
        <f t="shared" si="166"/>
        <v>71.487034241222233</v>
      </c>
      <c r="NP18" s="35">
        <f t="shared" si="166"/>
        <v>67.631261112500013</v>
      </c>
      <c r="NQ18" s="35">
        <f t="shared" si="166"/>
        <v>67.631261112500013</v>
      </c>
      <c r="NR18" s="35">
        <f t="shared" si="166"/>
        <v>67.631261112500013</v>
      </c>
      <c r="NS18" s="35">
        <f t="shared" si="166"/>
        <v>67.631261112500013</v>
      </c>
      <c r="NT18" s="35">
        <f t="shared" si="166"/>
        <v>67.631261112500013</v>
      </c>
      <c r="NU18" s="35">
        <f t="shared" si="166"/>
        <v>67.631261112500013</v>
      </c>
      <c r="NV18" s="35">
        <f t="shared" si="166"/>
        <v>66.982212536222235</v>
      </c>
      <c r="NW18" s="35">
        <f t="shared" ref="NW18:QH18" si="167">SUM(NW19:NW22)</f>
        <v>65.526763413333356</v>
      </c>
      <c r="NX18" s="35">
        <f t="shared" si="167"/>
        <v>65.526763413333356</v>
      </c>
      <c r="NY18" s="35">
        <f t="shared" si="167"/>
        <v>65.526763413333356</v>
      </c>
      <c r="NZ18" s="35">
        <f t="shared" si="167"/>
        <v>58.908119818978498</v>
      </c>
      <c r="OA18" s="35">
        <f t="shared" si="167"/>
        <v>54.127988334166666</v>
      </c>
      <c r="OB18" s="35">
        <f t="shared" si="167"/>
        <v>51.783338952768815</v>
      </c>
      <c r="OC18" s="35">
        <f t="shared" si="167"/>
        <v>50.824164205833334</v>
      </c>
      <c r="OD18" s="35">
        <f t="shared" si="167"/>
        <v>50.824164205833334</v>
      </c>
      <c r="OE18" s="35">
        <f t="shared" si="167"/>
        <v>50.824164205833334</v>
      </c>
      <c r="OF18" s="35">
        <f t="shared" si="167"/>
        <v>50.824164205833334</v>
      </c>
      <c r="OG18" s="35">
        <f t="shared" si="167"/>
        <v>40.569939832204298</v>
      </c>
      <c r="OH18" s="35">
        <f t="shared" si="167"/>
        <v>26.884969949166674</v>
      </c>
      <c r="OI18" s="35">
        <f t="shared" si="167"/>
        <v>26.884969949166674</v>
      </c>
      <c r="OJ18" s="35">
        <f t="shared" si="167"/>
        <v>26.884969949166674</v>
      </c>
      <c r="OK18" s="35">
        <f t="shared" si="167"/>
        <v>26.884969949166674</v>
      </c>
      <c r="OL18" s="35">
        <f t="shared" si="167"/>
        <v>16.07951010526882</v>
      </c>
      <c r="OM18" s="35">
        <f t="shared" si="167"/>
        <v>12.321089290000002</v>
      </c>
      <c r="ON18" s="35">
        <f t="shared" si="167"/>
        <v>12.321089290000002</v>
      </c>
      <c r="OO18" s="35">
        <f t="shared" si="167"/>
        <v>12.321089290000002</v>
      </c>
      <c r="OP18" s="35">
        <f t="shared" si="167"/>
        <v>12.321089290000002</v>
      </c>
      <c r="OQ18" s="35">
        <f t="shared" si="167"/>
        <v>12.321089290000002</v>
      </c>
      <c r="OR18" s="35">
        <f t="shared" si="167"/>
        <v>12.321089290000002</v>
      </c>
      <c r="OS18" s="35">
        <f t="shared" si="167"/>
        <v>12.321089290000002</v>
      </c>
      <c r="OT18" s="35">
        <f t="shared" si="167"/>
        <v>12.321089290000002</v>
      </c>
      <c r="OU18" s="35">
        <f t="shared" si="167"/>
        <v>12.321089290000002</v>
      </c>
      <c r="OV18" s="35">
        <f t="shared" si="167"/>
        <v>9.6914880234139797</v>
      </c>
      <c r="OW18" s="35">
        <f t="shared" si="167"/>
        <v>7.5259340391666676</v>
      </c>
      <c r="OX18" s="35">
        <f t="shared" si="167"/>
        <v>4.3783308690053779</v>
      </c>
      <c r="OY18" s="35">
        <f t="shared" si="167"/>
        <v>3.0906750266666676</v>
      </c>
      <c r="OZ18" s="35">
        <f t="shared" si="167"/>
        <v>3.0906750266666676</v>
      </c>
      <c r="PA18" s="35">
        <f t="shared" si="167"/>
        <v>2.891276637849463</v>
      </c>
      <c r="PB18" s="35">
        <f t="shared" si="167"/>
        <v>0</v>
      </c>
      <c r="PC18" s="35">
        <f t="shared" si="167"/>
        <v>0</v>
      </c>
      <c r="PD18" s="35">
        <f t="shared" si="167"/>
        <v>0</v>
      </c>
      <c r="PE18" s="35">
        <f t="shared" si="167"/>
        <v>0</v>
      </c>
      <c r="PF18" s="35">
        <f t="shared" si="167"/>
        <v>0</v>
      </c>
      <c r="PG18" s="35">
        <f t="shared" si="167"/>
        <v>0</v>
      </c>
      <c r="PH18" s="35">
        <f t="shared" si="167"/>
        <v>0</v>
      </c>
      <c r="PI18" s="35">
        <f t="shared" si="167"/>
        <v>0</v>
      </c>
      <c r="PJ18" s="35">
        <f t="shared" si="167"/>
        <v>0</v>
      </c>
      <c r="PK18" s="35">
        <f t="shared" si="167"/>
        <v>0</v>
      </c>
      <c r="PL18" s="35">
        <f t="shared" si="167"/>
        <v>0</v>
      </c>
      <c r="PM18" s="35">
        <f t="shared" si="167"/>
        <v>0</v>
      </c>
      <c r="PN18" s="35">
        <f t="shared" si="167"/>
        <v>0</v>
      </c>
      <c r="PO18" s="35">
        <f t="shared" si="167"/>
        <v>0</v>
      </c>
      <c r="PP18" s="35">
        <f t="shared" si="167"/>
        <v>0</v>
      </c>
      <c r="PQ18" s="35">
        <f t="shared" si="167"/>
        <v>0</v>
      </c>
      <c r="PR18" s="35">
        <f t="shared" si="167"/>
        <v>0</v>
      </c>
      <c r="PS18" s="35">
        <f t="shared" si="167"/>
        <v>0</v>
      </c>
      <c r="PT18" s="35">
        <f t="shared" si="167"/>
        <v>0</v>
      </c>
      <c r="PU18" s="35">
        <f t="shared" si="167"/>
        <v>0</v>
      </c>
      <c r="PV18" s="35">
        <f t="shared" si="167"/>
        <v>0</v>
      </c>
      <c r="PW18" s="35">
        <f t="shared" si="167"/>
        <v>0</v>
      </c>
      <c r="PX18" s="35">
        <f t="shared" si="167"/>
        <v>0</v>
      </c>
      <c r="PY18" s="35">
        <f t="shared" si="167"/>
        <v>0</v>
      </c>
      <c r="PZ18" s="35">
        <f t="shared" si="167"/>
        <v>0</v>
      </c>
      <c r="QA18" s="35">
        <f t="shared" si="167"/>
        <v>0</v>
      </c>
      <c r="QB18" s="35">
        <f t="shared" si="167"/>
        <v>0</v>
      </c>
      <c r="QC18" s="35">
        <f t="shared" si="167"/>
        <v>0</v>
      </c>
      <c r="QD18" s="35">
        <f t="shared" si="167"/>
        <v>0</v>
      </c>
      <c r="QE18" s="35">
        <f t="shared" si="167"/>
        <v>0</v>
      </c>
      <c r="QF18" s="35">
        <f t="shared" si="167"/>
        <v>0</v>
      </c>
      <c r="QG18" s="35">
        <f t="shared" si="167"/>
        <v>0</v>
      </c>
      <c r="QH18" s="35">
        <f t="shared" si="167"/>
        <v>0</v>
      </c>
      <c r="QI18" s="35">
        <f t="shared" ref="QI18:ST18" si="168">SUM(QI19:QI22)</f>
        <v>0</v>
      </c>
      <c r="QJ18" s="35">
        <f t="shared" si="168"/>
        <v>0</v>
      </c>
      <c r="QK18" s="35">
        <f t="shared" si="168"/>
        <v>0</v>
      </c>
      <c r="QL18" s="35">
        <f t="shared" si="168"/>
        <v>0</v>
      </c>
      <c r="QM18" s="35">
        <f t="shared" si="168"/>
        <v>0</v>
      </c>
      <c r="QN18" s="35">
        <f t="shared" si="168"/>
        <v>0</v>
      </c>
      <c r="QO18" s="35">
        <f t="shared" si="168"/>
        <v>0</v>
      </c>
      <c r="QP18" s="35">
        <f t="shared" si="168"/>
        <v>0</v>
      </c>
      <c r="QQ18" s="35">
        <f t="shared" si="168"/>
        <v>0</v>
      </c>
      <c r="QR18" s="35">
        <f t="shared" si="168"/>
        <v>0</v>
      </c>
      <c r="QS18" s="35">
        <f t="shared" si="168"/>
        <v>0</v>
      </c>
      <c r="QT18" s="35">
        <f t="shared" si="168"/>
        <v>0</v>
      </c>
      <c r="QU18" s="35">
        <f t="shared" si="168"/>
        <v>0</v>
      </c>
      <c r="QV18" s="35">
        <f t="shared" si="168"/>
        <v>0</v>
      </c>
      <c r="QW18" s="35">
        <f t="shared" si="168"/>
        <v>0</v>
      </c>
      <c r="QX18" s="35">
        <f t="shared" si="168"/>
        <v>0</v>
      </c>
      <c r="QY18" s="35">
        <f t="shared" si="168"/>
        <v>0</v>
      </c>
      <c r="QZ18" s="35">
        <f t="shared" si="168"/>
        <v>0</v>
      </c>
      <c r="RA18" s="35">
        <f t="shared" si="168"/>
        <v>0</v>
      </c>
      <c r="RB18" s="35">
        <f t="shared" si="168"/>
        <v>0</v>
      </c>
      <c r="RC18" s="35">
        <f t="shared" si="168"/>
        <v>0</v>
      </c>
      <c r="RD18" s="35">
        <f t="shared" si="168"/>
        <v>0</v>
      </c>
      <c r="RE18" s="35">
        <f t="shared" si="168"/>
        <v>0</v>
      </c>
      <c r="RF18" s="35">
        <f t="shared" si="168"/>
        <v>0</v>
      </c>
      <c r="RG18" s="35">
        <f t="shared" si="168"/>
        <v>0</v>
      </c>
      <c r="RH18" s="35">
        <f t="shared" si="168"/>
        <v>0</v>
      </c>
      <c r="RI18" s="35">
        <f t="shared" si="168"/>
        <v>0</v>
      </c>
      <c r="RJ18" s="35">
        <f t="shared" si="168"/>
        <v>0</v>
      </c>
      <c r="RK18" s="35">
        <f t="shared" si="168"/>
        <v>0</v>
      </c>
      <c r="RL18" s="35">
        <f t="shared" si="168"/>
        <v>0</v>
      </c>
      <c r="RM18" s="35">
        <f t="shared" si="168"/>
        <v>0</v>
      </c>
      <c r="RN18" s="35">
        <f t="shared" si="168"/>
        <v>0</v>
      </c>
      <c r="RO18" s="35">
        <f t="shared" si="168"/>
        <v>0</v>
      </c>
      <c r="RP18" s="35">
        <f t="shared" si="168"/>
        <v>0</v>
      </c>
      <c r="RQ18" s="35">
        <f t="shared" si="168"/>
        <v>0</v>
      </c>
      <c r="RR18" s="35">
        <f t="shared" si="168"/>
        <v>0</v>
      </c>
      <c r="RS18" s="35">
        <f t="shared" si="168"/>
        <v>0</v>
      </c>
      <c r="RT18" s="35">
        <f t="shared" si="168"/>
        <v>0</v>
      </c>
      <c r="RU18" s="35">
        <f t="shared" si="168"/>
        <v>0</v>
      </c>
      <c r="RV18" s="35">
        <f t="shared" si="168"/>
        <v>0</v>
      </c>
      <c r="RW18" s="35">
        <f t="shared" si="168"/>
        <v>0</v>
      </c>
      <c r="RX18" s="35">
        <f t="shared" si="168"/>
        <v>0</v>
      </c>
      <c r="RY18" s="35">
        <f t="shared" si="168"/>
        <v>0</v>
      </c>
      <c r="RZ18" s="35">
        <f t="shared" si="168"/>
        <v>0</v>
      </c>
      <c r="SA18" s="35">
        <f t="shared" si="168"/>
        <v>0</v>
      </c>
      <c r="SB18" s="35">
        <f t="shared" si="168"/>
        <v>0</v>
      </c>
      <c r="SC18" s="35">
        <f t="shared" si="168"/>
        <v>0</v>
      </c>
      <c r="SD18" s="35">
        <f t="shared" si="168"/>
        <v>0</v>
      </c>
      <c r="SE18" s="35">
        <f t="shared" si="168"/>
        <v>0</v>
      </c>
      <c r="SF18" s="35">
        <f t="shared" si="168"/>
        <v>0</v>
      </c>
      <c r="SG18" s="35">
        <f t="shared" si="168"/>
        <v>0</v>
      </c>
      <c r="SH18" s="35">
        <f t="shared" si="168"/>
        <v>0</v>
      </c>
      <c r="SI18" s="35">
        <f t="shared" si="168"/>
        <v>0</v>
      </c>
      <c r="SJ18" s="35">
        <f t="shared" si="168"/>
        <v>0</v>
      </c>
      <c r="SK18" s="35">
        <f t="shared" si="168"/>
        <v>0</v>
      </c>
      <c r="SL18" s="35">
        <f t="shared" si="168"/>
        <v>0</v>
      </c>
      <c r="SM18" s="35">
        <f t="shared" si="168"/>
        <v>0</v>
      </c>
      <c r="SN18" s="35">
        <f t="shared" si="168"/>
        <v>0</v>
      </c>
      <c r="SO18" s="35">
        <f t="shared" si="168"/>
        <v>0</v>
      </c>
      <c r="SP18" s="35">
        <f t="shared" si="168"/>
        <v>0</v>
      </c>
      <c r="SQ18" s="35">
        <f t="shared" si="168"/>
        <v>0</v>
      </c>
      <c r="SR18" s="35">
        <f t="shared" si="168"/>
        <v>0</v>
      </c>
      <c r="SS18" s="35">
        <f t="shared" si="168"/>
        <v>0</v>
      </c>
      <c r="ST18" s="35">
        <f t="shared" si="168"/>
        <v>0</v>
      </c>
      <c r="SU18" s="35">
        <f t="shared" ref="SU18:VF18" si="169">SUM(SU19:SU22)</f>
        <v>0</v>
      </c>
      <c r="SV18" s="35">
        <f t="shared" si="169"/>
        <v>0</v>
      </c>
      <c r="SW18" s="35">
        <f t="shared" si="169"/>
        <v>0</v>
      </c>
      <c r="SX18" s="35">
        <f t="shared" si="169"/>
        <v>0</v>
      </c>
      <c r="SY18" s="35">
        <f t="shared" si="169"/>
        <v>0</v>
      </c>
      <c r="SZ18" s="35">
        <f t="shared" si="169"/>
        <v>0</v>
      </c>
      <c r="TA18" s="35">
        <f t="shared" si="169"/>
        <v>0</v>
      </c>
      <c r="TB18" s="35">
        <f t="shared" si="169"/>
        <v>0</v>
      </c>
      <c r="TC18" s="35">
        <f t="shared" si="169"/>
        <v>0</v>
      </c>
      <c r="TD18" s="35">
        <f t="shared" si="169"/>
        <v>0</v>
      </c>
      <c r="TE18" s="35">
        <f t="shared" si="169"/>
        <v>0</v>
      </c>
      <c r="TF18" s="35">
        <f t="shared" si="169"/>
        <v>0</v>
      </c>
      <c r="TG18" s="35">
        <f t="shared" si="169"/>
        <v>0</v>
      </c>
      <c r="TH18" s="35">
        <f t="shared" si="169"/>
        <v>0</v>
      </c>
      <c r="TI18" s="35">
        <f t="shared" si="169"/>
        <v>0</v>
      </c>
      <c r="TJ18" s="35">
        <f t="shared" si="169"/>
        <v>0</v>
      </c>
      <c r="TK18" s="35">
        <f t="shared" si="169"/>
        <v>0</v>
      </c>
      <c r="TL18" s="35">
        <f t="shared" si="169"/>
        <v>0</v>
      </c>
      <c r="TM18" s="35">
        <f t="shared" si="169"/>
        <v>0</v>
      </c>
      <c r="TN18" s="35">
        <f t="shared" si="169"/>
        <v>0</v>
      </c>
      <c r="TO18" s="35">
        <f t="shared" si="169"/>
        <v>0</v>
      </c>
      <c r="TP18" s="35">
        <f t="shared" si="169"/>
        <v>0</v>
      </c>
      <c r="TQ18" s="35">
        <f t="shared" si="169"/>
        <v>0</v>
      </c>
      <c r="TR18" s="35">
        <f t="shared" si="169"/>
        <v>0</v>
      </c>
      <c r="TS18" s="35">
        <f t="shared" si="169"/>
        <v>0</v>
      </c>
      <c r="TT18" s="35">
        <f t="shared" si="169"/>
        <v>0</v>
      </c>
      <c r="TU18" s="35">
        <f t="shared" si="169"/>
        <v>0</v>
      </c>
      <c r="TV18" s="35">
        <f t="shared" si="169"/>
        <v>0</v>
      </c>
      <c r="TW18" s="35">
        <f t="shared" si="169"/>
        <v>0</v>
      </c>
      <c r="TX18" s="35">
        <f t="shared" si="169"/>
        <v>0</v>
      </c>
      <c r="TY18" s="35">
        <f t="shared" si="169"/>
        <v>0</v>
      </c>
      <c r="TZ18" s="35">
        <f t="shared" si="169"/>
        <v>0</v>
      </c>
      <c r="UA18" s="35">
        <f t="shared" si="169"/>
        <v>0</v>
      </c>
      <c r="UB18" s="35">
        <f t="shared" si="169"/>
        <v>0</v>
      </c>
      <c r="UC18" s="35">
        <f t="shared" si="169"/>
        <v>0</v>
      </c>
      <c r="UD18" s="35">
        <f t="shared" si="169"/>
        <v>0</v>
      </c>
      <c r="UE18" s="35">
        <f t="shared" si="169"/>
        <v>0</v>
      </c>
      <c r="UF18" s="35">
        <f t="shared" si="169"/>
        <v>0</v>
      </c>
      <c r="UG18" s="35">
        <f t="shared" si="169"/>
        <v>0</v>
      </c>
      <c r="UH18" s="35">
        <f t="shared" si="169"/>
        <v>0</v>
      </c>
      <c r="UI18" s="35">
        <f t="shared" si="169"/>
        <v>0</v>
      </c>
      <c r="UJ18" s="35">
        <f t="shared" si="169"/>
        <v>0</v>
      </c>
      <c r="UK18" s="35">
        <f t="shared" si="169"/>
        <v>0</v>
      </c>
      <c r="UL18" s="35">
        <f t="shared" si="169"/>
        <v>0</v>
      </c>
      <c r="UM18" s="35">
        <f t="shared" si="169"/>
        <v>0</v>
      </c>
      <c r="UN18" s="35">
        <f t="shared" si="169"/>
        <v>0</v>
      </c>
      <c r="UO18" s="35">
        <f t="shared" si="169"/>
        <v>0</v>
      </c>
      <c r="UP18" s="35">
        <f t="shared" si="169"/>
        <v>0</v>
      </c>
      <c r="UQ18" s="35">
        <f t="shared" si="169"/>
        <v>0</v>
      </c>
      <c r="UR18" s="35">
        <f t="shared" si="169"/>
        <v>0</v>
      </c>
      <c r="US18" s="35">
        <f t="shared" si="169"/>
        <v>0</v>
      </c>
      <c r="UT18" s="35">
        <f t="shared" si="169"/>
        <v>0</v>
      </c>
      <c r="UU18" s="35">
        <f t="shared" si="169"/>
        <v>0</v>
      </c>
      <c r="UV18" s="35">
        <f t="shared" si="169"/>
        <v>0</v>
      </c>
      <c r="UW18" s="35">
        <f t="shared" si="169"/>
        <v>0</v>
      </c>
      <c r="UX18" s="35">
        <f t="shared" si="169"/>
        <v>0</v>
      </c>
      <c r="UY18" s="35">
        <f t="shared" si="169"/>
        <v>0</v>
      </c>
      <c r="UZ18" s="35">
        <f t="shared" si="169"/>
        <v>0</v>
      </c>
      <c r="VA18" s="35">
        <f t="shared" si="169"/>
        <v>0</v>
      </c>
      <c r="VB18" s="35">
        <f t="shared" si="169"/>
        <v>0</v>
      </c>
      <c r="VC18" s="35">
        <f t="shared" si="169"/>
        <v>0</v>
      </c>
      <c r="VD18" s="35">
        <f t="shared" si="169"/>
        <v>0</v>
      </c>
      <c r="VE18" s="35">
        <f t="shared" si="169"/>
        <v>0</v>
      </c>
      <c r="VF18" s="35">
        <f t="shared" si="169"/>
        <v>0</v>
      </c>
      <c r="VG18" s="35">
        <f t="shared" ref="VG18:WD18" si="170">SUM(VG19:VG22)</f>
        <v>0</v>
      </c>
      <c r="VH18" s="35">
        <f t="shared" si="170"/>
        <v>0</v>
      </c>
      <c r="VI18" s="35">
        <f t="shared" si="170"/>
        <v>0</v>
      </c>
      <c r="VJ18" s="35">
        <f t="shared" si="170"/>
        <v>0</v>
      </c>
      <c r="VK18" s="35">
        <f t="shared" si="170"/>
        <v>0</v>
      </c>
      <c r="VL18" s="35">
        <f t="shared" si="170"/>
        <v>0</v>
      </c>
      <c r="VM18" s="35">
        <f t="shared" si="170"/>
        <v>0</v>
      </c>
      <c r="VN18" s="35">
        <f t="shared" si="170"/>
        <v>0</v>
      </c>
      <c r="VO18" s="35">
        <f t="shared" si="170"/>
        <v>0</v>
      </c>
      <c r="VP18" s="35">
        <f t="shared" si="170"/>
        <v>0</v>
      </c>
      <c r="VQ18" s="35">
        <f t="shared" si="170"/>
        <v>0</v>
      </c>
      <c r="VR18" s="35">
        <f t="shared" si="170"/>
        <v>0</v>
      </c>
      <c r="VS18" s="35">
        <f t="shared" si="170"/>
        <v>0</v>
      </c>
      <c r="VT18" s="35">
        <f t="shared" si="170"/>
        <v>0</v>
      </c>
      <c r="VU18" s="35">
        <f t="shared" si="170"/>
        <v>0</v>
      </c>
      <c r="VV18" s="35">
        <f t="shared" si="170"/>
        <v>0</v>
      </c>
      <c r="VW18" s="35">
        <f t="shared" si="170"/>
        <v>0</v>
      </c>
      <c r="VX18" s="35">
        <f t="shared" si="170"/>
        <v>0</v>
      </c>
      <c r="VY18" s="35">
        <f t="shared" si="170"/>
        <v>0</v>
      </c>
      <c r="VZ18" s="35">
        <f t="shared" si="170"/>
        <v>0</v>
      </c>
      <c r="WA18" s="35">
        <f t="shared" si="170"/>
        <v>0</v>
      </c>
      <c r="WB18" s="35">
        <f t="shared" si="170"/>
        <v>0</v>
      </c>
      <c r="WC18" s="35">
        <f t="shared" si="170"/>
        <v>0</v>
      </c>
      <c r="WD18" s="35">
        <f t="shared" si="170"/>
        <v>0</v>
      </c>
    </row>
    <row r="19" spans="1:602" x14ac:dyDescent="0.35">
      <c r="T19" s="27" t="s">
        <v>2</v>
      </c>
      <c r="U19" s="36">
        <f t="shared" ref="U19:AD22" si="171">SUMIFS(U$32:U$90,$C$32:$C$90,$T19,$K$32:$K$90,"IPCA")</f>
        <v>217.64181160000001</v>
      </c>
      <c r="V19" s="36">
        <f t="shared" si="171"/>
        <v>217.64181160000001</v>
      </c>
      <c r="W19" s="36">
        <f t="shared" si="171"/>
        <v>217.64181160000001</v>
      </c>
      <c r="X19" s="36">
        <f t="shared" si="171"/>
        <v>213.31044949450001</v>
      </c>
      <c r="Y19" s="36">
        <f t="shared" si="171"/>
        <v>208.979087389</v>
      </c>
      <c r="Z19" s="36">
        <f t="shared" si="171"/>
        <v>206.09151265200001</v>
      </c>
      <c r="AA19" s="36">
        <f t="shared" si="171"/>
        <v>203.20393791500001</v>
      </c>
      <c r="AB19" s="36">
        <f t="shared" si="171"/>
        <v>203.20393791500001</v>
      </c>
      <c r="AC19" s="36">
        <f t="shared" si="171"/>
        <v>203.20393791500001</v>
      </c>
      <c r="AD19" s="36">
        <f t="shared" si="171"/>
        <v>203.20393791500001</v>
      </c>
      <c r="AE19" s="36">
        <f t="shared" ref="AE19:AN22" si="172">SUMIFS(AE$32:AE$90,$C$32:$C$90,$T19,$K$32:$K$90,"IPCA")</f>
        <v>203.20393791500001</v>
      </c>
      <c r="AF19" s="36">
        <f t="shared" si="172"/>
        <v>200.64046239287501</v>
      </c>
      <c r="AG19" s="36">
        <f t="shared" si="172"/>
        <v>188.55550636000001</v>
      </c>
      <c r="AH19" s="36">
        <f t="shared" si="172"/>
        <v>188.55550636000001</v>
      </c>
      <c r="AI19" s="36">
        <f t="shared" si="172"/>
        <v>181.77174944053763</v>
      </c>
      <c r="AJ19" s="36">
        <f t="shared" si="172"/>
        <v>161.83375829166667</v>
      </c>
      <c r="AK19" s="36">
        <f t="shared" si="172"/>
        <v>142.6897124348387</v>
      </c>
      <c r="AL19" s="36">
        <f t="shared" si="172"/>
        <v>135.21334512999999</v>
      </c>
      <c r="AM19" s="36">
        <f t="shared" si="172"/>
        <v>110.76497115999999</v>
      </c>
      <c r="AN19" s="36">
        <f t="shared" si="172"/>
        <v>21.554142114919355</v>
      </c>
      <c r="AO19" s="36">
        <f t="shared" ref="AO19:BB22" si="173">SUMIFS(AO$32:AO$90,$C$32:$C$90,$T19,$K$32:$K$90,"IPCA")</f>
        <v>0</v>
      </c>
      <c r="AP19" s="36">
        <f t="shared" si="173"/>
        <v>0</v>
      </c>
      <c r="AQ19" s="36">
        <f t="shared" si="173"/>
        <v>0</v>
      </c>
      <c r="AR19" s="36">
        <f t="shared" si="173"/>
        <v>0</v>
      </c>
      <c r="AS19" s="36">
        <f t="shared" si="173"/>
        <v>0</v>
      </c>
      <c r="AT19" s="36">
        <f t="shared" si="173"/>
        <v>0</v>
      </c>
      <c r="AU19" s="36">
        <f t="shared" si="173"/>
        <v>0</v>
      </c>
      <c r="AV19" s="36">
        <f t="shared" si="173"/>
        <v>0</v>
      </c>
      <c r="AW19" s="36">
        <f t="shared" si="173"/>
        <v>0</v>
      </c>
      <c r="AX19" s="36">
        <f t="shared" si="173"/>
        <v>0</v>
      </c>
      <c r="AY19" s="36">
        <f t="shared" si="173"/>
        <v>0</v>
      </c>
      <c r="AZ19" s="36">
        <f t="shared" si="173"/>
        <v>0</v>
      </c>
      <c r="BA19" s="36">
        <f t="shared" si="173"/>
        <v>0</v>
      </c>
      <c r="BB19" s="36">
        <f t="shared" si="173"/>
        <v>0</v>
      </c>
      <c r="BD19" s="27" t="s">
        <v>2</v>
      </c>
      <c r="BE19" s="36">
        <f t="shared" ref="BE19:BN22" si="174">SUMIFS(BE$32:BE$90,$C$32:$C$90,$T19,$K$32:$K$90,"IPCA")</f>
        <v>0</v>
      </c>
      <c r="BF19" s="36">
        <f t="shared" si="174"/>
        <v>0</v>
      </c>
      <c r="BG19" s="36">
        <f t="shared" si="174"/>
        <v>0</v>
      </c>
      <c r="BH19" s="36">
        <f t="shared" si="174"/>
        <v>0</v>
      </c>
      <c r="BI19" s="36">
        <f t="shared" si="174"/>
        <v>54.410452899999996</v>
      </c>
      <c r="BJ19" s="36">
        <f t="shared" si="174"/>
        <v>54.410452899999996</v>
      </c>
      <c r="BK19" s="36">
        <f t="shared" si="174"/>
        <v>54.410452899999996</v>
      </c>
      <c r="BL19" s="36">
        <f t="shared" si="174"/>
        <v>54.410452899999996</v>
      </c>
      <c r="BM19" s="36">
        <f t="shared" si="174"/>
        <v>54.410452899999996</v>
      </c>
      <c r="BN19" s="36">
        <f t="shared" si="174"/>
        <v>54.410452899999996</v>
      </c>
      <c r="BO19" s="36">
        <f t="shared" ref="BO19:BX22" si="175">SUMIFS(BO$32:BO$90,$C$32:$C$90,$T19,$K$32:$K$90,"IPCA")</f>
        <v>54.410452899999996</v>
      </c>
      <c r="BP19" s="36">
        <f t="shared" si="175"/>
        <v>54.410452899999996</v>
      </c>
      <c r="BQ19" s="36">
        <f t="shared" si="175"/>
        <v>54.410452899999996</v>
      </c>
      <c r="BR19" s="36">
        <f t="shared" si="175"/>
        <v>54.410452899999996</v>
      </c>
      <c r="BS19" s="36">
        <f t="shared" si="175"/>
        <v>52.24477184725</v>
      </c>
      <c r="BT19" s="36">
        <f t="shared" si="175"/>
        <v>52.24477184725</v>
      </c>
      <c r="BU19" s="36">
        <f t="shared" si="175"/>
        <v>52.24477184725</v>
      </c>
      <c r="BV19" s="36">
        <f t="shared" si="175"/>
        <v>52.24477184725</v>
      </c>
      <c r="BW19" s="36">
        <f t="shared" si="175"/>
        <v>52.24477184725</v>
      </c>
      <c r="BX19" s="36">
        <f t="shared" si="175"/>
        <v>52.24477184725</v>
      </c>
      <c r="BY19" s="36">
        <f t="shared" ref="BY19:CH22" si="176">SUMIFS(BY$32:BY$90,$C$32:$C$90,$T19,$K$32:$K$90,"IPCA")</f>
        <v>52.24477184725</v>
      </c>
      <c r="BZ19" s="36">
        <f t="shared" si="176"/>
        <v>52.24477184725</v>
      </c>
      <c r="CA19" s="36">
        <f t="shared" si="176"/>
        <v>50.800984478750003</v>
      </c>
      <c r="CB19" s="36">
        <f t="shared" si="176"/>
        <v>50.800984478750003</v>
      </c>
      <c r="CC19" s="36">
        <f t="shared" si="176"/>
        <v>50.800984478750003</v>
      </c>
      <c r="CD19" s="36">
        <f t="shared" si="176"/>
        <v>50.800984478750003</v>
      </c>
      <c r="CE19" s="36">
        <f t="shared" si="176"/>
        <v>50.800984478750003</v>
      </c>
      <c r="CF19" s="36">
        <f t="shared" si="176"/>
        <v>50.800984478750003</v>
      </c>
      <c r="CG19" s="36">
        <f t="shared" si="176"/>
        <v>50.800984478750003</v>
      </c>
      <c r="CH19" s="36">
        <f t="shared" si="176"/>
        <v>50.800984478750003</v>
      </c>
      <c r="CI19" s="36">
        <f t="shared" ref="CI19:CR22" si="177">SUMIFS(CI$32:CI$90,$C$32:$C$90,$T19,$K$32:$K$90,"IPCA")</f>
        <v>50.800984478750003</v>
      </c>
      <c r="CJ19" s="36">
        <f t="shared" si="177"/>
        <v>50.800984478750003</v>
      </c>
      <c r="CK19" s="36">
        <f t="shared" si="177"/>
        <v>50.800984478750003</v>
      </c>
      <c r="CL19" s="36">
        <f t="shared" si="177"/>
        <v>50.800984478750003</v>
      </c>
      <c r="CM19" s="36">
        <f t="shared" si="177"/>
        <v>50.800984478750003</v>
      </c>
      <c r="CN19" s="36">
        <f t="shared" si="177"/>
        <v>50.800984478750003</v>
      </c>
      <c r="CO19" s="36">
        <f t="shared" si="177"/>
        <v>50.800984478750003</v>
      </c>
      <c r="CP19" s="36">
        <f t="shared" si="177"/>
        <v>50.800984478750003</v>
      </c>
      <c r="CQ19" s="36">
        <f t="shared" si="177"/>
        <v>50.800984478750003</v>
      </c>
      <c r="CR19" s="36">
        <f t="shared" si="177"/>
        <v>50.800984478750003</v>
      </c>
      <c r="CS19" s="36">
        <f t="shared" ref="CS19:DB22" si="178">SUMIFS(CS$32:CS$90,$C$32:$C$90,$T19,$K$32:$K$90,"IPCA")</f>
        <v>50.800984478750003</v>
      </c>
      <c r="CT19" s="36">
        <f t="shared" si="178"/>
        <v>50.800984478750003</v>
      </c>
      <c r="CU19" s="36">
        <f t="shared" si="178"/>
        <v>50.800984478750003</v>
      </c>
      <c r="CV19" s="36">
        <f t="shared" si="178"/>
        <v>50.800984478750003</v>
      </c>
      <c r="CW19" s="36">
        <f t="shared" si="178"/>
        <v>50.800984478750003</v>
      </c>
      <c r="CX19" s="36">
        <f t="shared" si="178"/>
        <v>50.800984478750003</v>
      </c>
      <c r="CY19" s="36">
        <f t="shared" si="178"/>
        <v>50.800984478750003</v>
      </c>
      <c r="CZ19" s="36">
        <f t="shared" si="178"/>
        <v>48.237508956625</v>
      </c>
      <c r="DA19" s="36">
        <f t="shared" si="178"/>
        <v>47.138876590000002</v>
      </c>
      <c r="DB19" s="36">
        <f t="shared" si="178"/>
        <v>47.138876590000002</v>
      </c>
      <c r="DC19" s="36">
        <f t="shared" ref="DC19:DL22" si="179">SUMIFS(DC$32:DC$90,$C$32:$C$90,$T19,$K$32:$K$90,"IPCA")</f>
        <v>47.138876590000002</v>
      </c>
      <c r="DD19" s="36">
        <f t="shared" si="179"/>
        <v>47.138876590000002</v>
      </c>
      <c r="DE19" s="36">
        <f t="shared" si="179"/>
        <v>47.138876590000002</v>
      </c>
      <c r="DF19" s="36">
        <f t="shared" si="179"/>
        <v>47.138876590000002</v>
      </c>
      <c r="DG19" s="36">
        <f t="shared" si="179"/>
        <v>47.138876590000002</v>
      </c>
      <c r="DH19" s="36">
        <f t="shared" si="179"/>
        <v>47.138876590000002</v>
      </c>
      <c r="DI19" s="36">
        <f t="shared" si="179"/>
        <v>47.138876590000002</v>
      </c>
      <c r="DJ19" s="36">
        <f t="shared" si="179"/>
        <v>47.138876590000002</v>
      </c>
      <c r="DK19" s="36">
        <f t="shared" si="179"/>
        <v>44.348090515537635</v>
      </c>
      <c r="DL19" s="36">
        <f t="shared" si="179"/>
        <v>43.145905745</v>
      </c>
      <c r="DM19" s="36">
        <f t="shared" ref="DM19:DV22" si="180">SUMIFS(DM$32:DM$90,$C$32:$C$90,$T19,$K$32:$K$90,"IPCA")</f>
        <v>43.145905745</v>
      </c>
      <c r="DN19" s="36">
        <f t="shared" si="180"/>
        <v>41.151586956666662</v>
      </c>
      <c r="DO19" s="36">
        <f t="shared" si="180"/>
        <v>38.768132795</v>
      </c>
      <c r="DP19" s="36">
        <f t="shared" si="180"/>
        <v>38.768132795</v>
      </c>
      <c r="DQ19" s="36">
        <f t="shared" si="180"/>
        <v>35.981998577338707</v>
      </c>
      <c r="DR19" s="36">
        <f t="shared" si="180"/>
        <v>35.569237952499996</v>
      </c>
      <c r="DS19" s="36">
        <f t="shared" si="180"/>
        <v>35.569237952499996</v>
      </c>
      <c r="DT19" s="36">
        <f t="shared" si="180"/>
        <v>35.569237952499996</v>
      </c>
      <c r="DU19" s="36">
        <f t="shared" si="180"/>
        <v>35.569237952499996</v>
      </c>
      <c r="DV19" s="36">
        <f t="shared" si="180"/>
        <v>35.194292212123656</v>
      </c>
      <c r="DW19" s="36">
        <f t="shared" ref="DW19:EF22" si="181">SUMIFS(DW$32:DW$90,$C$32:$C$90,$T19,$K$32:$K$90,"IPCA")</f>
        <v>33.984240049999997</v>
      </c>
      <c r="DX19" s="36">
        <f t="shared" si="181"/>
        <v>30.46557491537634</v>
      </c>
      <c r="DY19" s="36">
        <f t="shared" si="181"/>
        <v>27.691242789999997</v>
      </c>
      <c r="DZ19" s="36">
        <f t="shared" si="181"/>
        <v>27.691242789999997</v>
      </c>
      <c r="EA19" s="36">
        <f t="shared" si="181"/>
        <v>27.691242789999997</v>
      </c>
      <c r="EB19" s="36">
        <f t="shared" si="181"/>
        <v>27.691242789999997</v>
      </c>
      <c r="EC19" s="36">
        <f t="shared" si="181"/>
        <v>20.266486272580643</v>
      </c>
      <c r="ED19" s="36">
        <f t="shared" si="181"/>
        <v>1.2876558423387099</v>
      </c>
      <c r="EE19" s="36">
        <f t="shared" si="181"/>
        <v>0</v>
      </c>
      <c r="EF19" s="36">
        <f t="shared" si="181"/>
        <v>0</v>
      </c>
      <c r="EG19" s="36">
        <f t="shared" ref="EG19:EP22" si="182">SUMIFS(EG$32:EG$90,$C$32:$C$90,$T19,$K$32:$K$90,"IPCA")</f>
        <v>0</v>
      </c>
      <c r="EH19" s="36">
        <f t="shared" si="182"/>
        <v>0</v>
      </c>
      <c r="EI19" s="36">
        <f t="shared" si="182"/>
        <v>0</v>
      </c>
      <c r="EJ19" s="36">
        <f t="shared" si="182"/>
        <v>0</v>
      </c>
      <c r="EK19" s="36">
        <f t="shared" si="182"/>
        <v>0</v>
      </c>
      <c r="EL19" s="36">
        <f t="shared" si="182"/>
        <v>0</v>
      </c>
      <c r="EM19" s="36">
        <f t="shared" si="182"/>
        <v>0</v>
      </c>
      <c r="EN19" s="36">
        <f t="shared" si="182"/>
        <v>0</v>
      </c>
      <c r="EO19" s="36">
        <f t="shared" si="182"/>
        <v>0</v>
      </c>
      <c r="EP19" s="36">
        <f t="shared" si="182"/>
        <v>0</v>
      </c>
      <c r="EQ19" s="36">
        <f t="shared" ref="EQ19:EZ22" si="183">SUMIFS(EQ$32:EQ$90,$C$32:$C$90,$T19,$K$32:$K$90,"IPCA")</f>
        <v>0</v>
      </c>
      <c r="ER19" s="36">
        <f t="shared" si="183"/>
        <v>0</v>
      </c>
      <c r="ES19" s="36">
        <f t="shared" si="183"/>
        <v>0</v>
      </c>
      <c r="ET19" s="36">
        <f t="shared" si="183"/>
        <v>0</v>
      </c>
      <c r="EU19" s="36">
        <f t="shared" si="183"/>
        <v>0</v>
      </c>
      <c r="EV19" s="36">
        <f t="shared" si="183"/>
        <v>0</v>
      </c>
      <c r="EW19" s="36">
        <f t="shared" si="183"/>
        <v>0</v>
      </c>
      <c r="EX19" s="36">
        <f t="shared" si="183"/>
        <v>0</v>
      </c>
      <c r="EY19" s="36">
        <f t="shared" si="183"/>
        <v>0</v>
      </c>
      <c r="EZ19" s="36">
        <f t="shared" si="183"/>
        <v>0</v>
      </c>
      <c r="FA19" s="36">
        <f t="shared" ref="FA19:FJ22" si="184">SUMIFS(FA$32:FA$90,$C$32:$C$90,$T19,$K$32:$K$90,"IPCA")</f>
        <v>0</v>
      </c>
      <c r="FB19" s="36">
        <f t="shared" si="184"/>
        <v>0</v>
      </c>
      <c r="FC19" s="36">
        <f t="shared" si="184"/>
        <v>0</v>
      </c>
      <c r="FD19" s="36">
        <f t="shared" si="184"/>
        <v>0</v>
      </c>
      <c r="FE19" s="36">
        <f t="shared" si="184"/>
        <v>0</v>
      </c>
      <c r="FF19" s="36">
        <f t="shared" si="184"/>
        <v>0</v>
      </c>
      <c r="FG19" s="36">
        <f t="shared" si="184"/>
        <v>0</v>
      </c>
      <c r="FH19" s="36">
        <f t="shared" si="184"/>
        <v>0</v>
      </c>
      <c r="FI19" s="36">
        <f t="shared" si="184"/>
        <v>0</v>
      </c>
      <c r="FJ19" s="36">
        <f t="shared" si="184"/>
        <v>0</v>
      </c>
      <c r="FK19" s="36">
        <f t="shared" ref="FK19:FT22" si="185">SUMIFS(FK$32:FK$90,$C$32:$C$90,$T19,$K$32:$K$90,"IPCA")</f>
        <v>0</v>
      </c>
      <c r="FL19" s="36">
        <f t="shared" si="185"/>
        <v>0</v>
      </c>
      <c r="FM19" s="36">
        <f t="shared" si="185"/>
        <v>0</v>
      </c>
      <c r="FN19" s="36">
        <f t="shared" si="185"/>
        <v>0</v>
      </c>
      <c r="FO19" s="36">
        <f t="shared" si="185"/>
        <v>0</v>
      </c>
      <c r="FP19" s="36">
        <f t="shared" si="185"/>
        <v>0</v>
      </c>
      <c r="FQ19" s="36">
        <f t="shared" si="185"/>
        <v>0</v>
      </c>
      <c r="FR19" s="36">
        <f t="shared" si="185"/>
        <v>0</v>
      </c>
      <c r="FS19" s="36">
        <f t="shared" si="185"/>
        <v>0</v>
      </c>
      <c r="FT19" s="36">
        <f t="shared" si="185"/>
        <v>0</v>
      </c>
      <c r="FU19" s="36">
        <f t="shared" ref="FU19:GD22" si="186">SUMIFS(FU$32:FU$90,$C$32:$C$90,$T19,$K$32:$K$90,"IPCA")</f>
        <v>0</v>
      </c>
      <c r="FV19" s="36">
        <f t="shared" si="186"/>
        <v>0</v>
      </c>
      <c r="FW19" s="36">
        <f t="shared" si="186"/>
        <v>0</v>
      </c>
      <c r="FX19" s="36">
        <f t="shared" si="186"/>
        <v>0</v>
      </c>
      <c r="FY19" s="36">
        <f t="shared" si="186"/>
        <v>0</v>
      </c>
      <c r="FZ19" s="36">
        <f t="shared" si="186"/>
        <v>0</v>
      </c>
      <c r="GA19" s="36">
        <f t="shared" si="186"/>
        <v>0</v>
      </c>
      <c r="GB19" s="36">
        <f t="shared" si="186"/>
        <v>0</v>
      </c>
      <c r="GC19" s="36">
        <f t="shared" si="186"/>
        <v>0</v>
      </c>
      <c r="GD19" s="36">
        <f t="shared" si="186"/>
        <v>0</v>
      </c>
      <c r="GE19" s="36">
        <f t="shared" ref="GE19:GJ22" si="187">SUMIFS(GE$32:GE$90,$C$32:$C$90,$T19,$K$32:$K$90,"IPCA")</f>
        <v>0</v>
      </c>
      <c r="GF19" s="36">
        <f t="shared" si="187"/>
        <v>0</v>
      </c>
      <c r="GG19" s="36">
        <f t="shared" si="187"/>
        <v>0</v>
      </c>
      <c r="GH19" s="36">
        <f t="shared" si="187"/>
        <v>0</v>
      </c>
      <c r="GI19" s="36">
        <f t="shared" si="187"/>
        <v>0</v>
      </c>
      <c r="GJ19" s="36">
        <f t="shared" si="187"/>
        <v>0</v>
      </c>
      <c r="GL19" s="27" t="s">
        <v>2</v>
      </c>
      <c r="GM19" s="36">
        <f t="shared" ref="GM19:GV22" si="188">SUMIFS(GM$32:GM$90,$C$32:$C$90,$T19,$K$32:$K$90,"IPCA")</f>
        <v>18.136817633333333</v>
      </c>
      <c r="GN19" s="36">
        <f t="shared" si="188"/>
        <v>18.136817633333333</v>
      </c>
      <c r="GO19" s="36">
        <f t="shared" si="188"/>
        <v>18.136817633333333</v>
      </c>
      <c r="GP19" s="36">
        <f t="shared" si="188"/>
        <v>18.136817633333333</v>
      </c>
      <c r="GQ19" s="36">
        <f t="shared" si="188"/>
        <v>18.136817633333333</v>
      </c>
      <c r="GR19" s="36">
        <f t="shared" si="188"/>
        <v>18.136817633333333</v>
      </c>
      <c r="GS19" s="36">
        <f t="shared" si="188"/>
        <v>18.136817633333333</v>
      </c>
      <c r="GT19" s="36">
        <f t="shared" si="188"/>
        <v>18.136817633333333</v>
      </c>
      <c r="GU19" s="36">
        <f t="shared" si="188"/>
        <v>18.136817633333333</v>
      </c>
      <c r="GV19" s="36">
        <f t="shared" si="188"/>
        <v>18.136817633333333</v>
      </c>
      <c r="GW19" s="36">
        <f t="shared" ref="GW19:HF22" si="189">SUMIFS(GW$32:GW$90,$C$32:$C$90,$T19,$K$32:$K$90,"IPCA")</f>
        <v>18.136817633333333</v>
      </c>
      <c r="GX19" s="36">
        <f t="shared" si="189"/>
        <v>18.136817633333333</v>
      </c>
      <c r="GY19" s="36">
        <f t="shared" si="189"/>
        <v>18.136817633333333</v>
      </c>
      <c r="GZ19" s="36">
        <f t="shared" si="189"/>
        <v>18.136817633333333</v>
      </c>
      <c r="HA19" s="36">
        <f t="shared" si="189"/>
        <v>18.136817633333333</v>
      </c>
      <c r="HB19" s="36">
        <f t="shared" si="189"/>
        <v>18.136817633333333</v>
      </c>
      <c r="HC19" s="36">
        <f t="shared" si="189"/>
        <v>18.136817633333333</v>
      </c>
      <c r="HD19" s="36">
        <f t="shared" si="189"/>
        <v>18.136817633333333</v>
      </c>
      <c r="HE19" s="36">
        <f t="shared" si="189"/>
        <v>18.136817633333333</v>
      </c>
      <c r="HF19" s="36">
        <f t="shared" si="189"/>
        <v>18.136817633333333</v>
      </c>
      <c r="HG19" s="36">
        <f t="shared" ref="HG19:HP22" si="190">SUMIFS(HG$32:HG$90,$C$32:$C$90,$T19,$K$32:$K$90,"IPCA")</f>
        <v>18.136817633333333</v>
      </c>
      <c r="HH19" s="36">
        <f t="shared" si="190"/>
        <v>18.136817633333333</v>
      </c>
      <c r="HI19" s="36">
        <f t="shared" si="190"/>
        <v>18.136817633333333</v>
      </c>
      <c r="HJ19" s="36">
        <f t="shared" si="190"/>
        <v>18.136817633333333</v>
      </c>
      <c r="HK19" s="36">
        <f t="shared" si="190"/>
        <v>18.136817633333333</v>
      </c>
      <c r="HL19" s="36">
        <f t="shared" si="190"/>
        <v>18.136817633333333</v>
      </c>
      <c r="HM19" s="36">
        <f t="shared" si="190"/>
        <v>18.136817633333333</v>
      </c>
      <c r="HN19" s="36">
        <f t="shared" si="190"/>
        <v>18.136817633333333</v>
      </c>
      <c r="HO19" s="36">
        <f t="shared" si="190"/>
        <v>18.136817633333333</v>
      </c>
      <c r="HP19" s="36">
        <f t="shared" si="190"/>
        <v>18.136817633333333</v>
      </c>
      <c r="HQ19" s="36">
        <f t="shared" ref="HQ19:HZ22" si="191">SUMIFS(HQ$32:HQ$90,$C$32:$C$90,$T19,$K$32:$K$90,"IPCA")</f>
        <v>17.414923949083335</v>
      </c>
      <c r="HR19" s="36">
        <f t="shared" si="191"/>
        <v>17.414923949083335</v>
      </c>
      <c r="HS19" s="36">
        <f t="shared" si="191"/>
        <v>17.414923949083335</v>
      </c>
      <c r="HT19" s="36">
        <f t="shared" si="191"/>
        <v>17.414923949083335</v>
      </c>
      <c r="HU19" s="36">
        <f t="shared" si="191"/>
        <v>17.414923949083335</v>
      </c>
      <c r="HV19" s="36">
        <f t="shared" si="191"/>
        <v>17.414923949083335</v>
      </c>
      <c r="HW19" s="36">
        <f t="shared" si="191"/>
        <v>17.414923949083335</v>
      </c>
      <c r="HX19" s="36">
        <f t="shared" si="191"/>
        <v>17.414923949083335</v>
      </c>
      <c r="HY19" s="36">
        <f t="shared" si="191"/>
        <v>17.414923949083335</v>
      </c>
      <c r="HZ19" s="36">
        <f t="shared" si="191"/>
        <v>17.414923949083335</v>
      </c>
      <c r="IA19" s="36">
        <f t="shared" ref="IA19:IJ22" si="192">SUMIFS(IA$32:IA$90,$C$32:$C$90,$T19,$K$32:$K$90,"IPCA")</f>
        <v>17.414923949083335</v>
      </c>
      <c r="IB19" s="36">
        <f t="shared" si="192"/>
        <v>17.414923949083335</v>
      </c>
      <c r="IC19" s="36">
        <f t="shared" si="192"/>
        <v>17.414923949083335</v>
      </c>
      <c r="ID19" s="36">
        <f t="shared" si="192"/>
        <v>17.414923949083335</v>
      </c>
      <c r="IE19" s="36">
        <f t="shared" si="192"/>
        <v>17.414923949083335</v>
      </c>
      <c r="IF19" s="36">
        <f t="shared" si="192"/>
        <v>17.414923949083335</v>
      </c>
      <c r="IG19" s="36">
        <f t="shared" si="192"/>
        <v>17.414923949083335</v>
      </c>
      <c r="IH19" s="36">
        <f t="shared" si="192"/>
        <v>17.414923949083335</v>
      </c>
      <c r="II19" s="36">
        <f t="shared" si="192"/>
        <v>17.414923949083335</v>
      </c>
      <c r="IJ19" s="36">
        <f t="shared" si="192"/>
        <v>17.414923949083335</v>
      </c>
      <c r="IK19" s="36">
        <f t="shared" ref="IK19:IT22" si="193">SUMIFS(IK$32:IK$90,$C$32:$C$90,$T19,$K$32:$K$90,"IPCA")</f>
        <v>17.414923949083335</v>
      </c>
      <c r="IL19" s="36">
        <f t="shared" si="193"/>
        <v>17.414923949083335</v>
      </c>
      <c r="IM19" s="36">
        <f t="shared" si="193"/>
        <v>17.414923949083335</v>
      </c>
      <c r="IN19" s="36">
        <f t="shared" si="193"/>
        <v>17.414923949083335</v>
      </c>
      <c r="IO19" s="36">
        <f t="shared" si="193"/>
        <v>16.933661492916666</v>
      </c>
      <c r="IP19" s="36">
        <f t="shared" si="193"/>
        <v>16.933661492916666</v>
      </c>
      <c r="IQ19" s="36">
        <f t="shared" si="193"/>
        <v>16.933661492916666</v>
      </c>
      <c r="IR19" s="36">
        <f t="shared" si="193"/>
        <v>16.933661492916666</v>
      </c>
      <c r="IS19" s="36">
        <f t="shared" si="193"/>
        <v>16.933661492916666</v>
      </c>
      <c r="IT19" s="36">
        <f t="shared" si="193"/>
        <v>16.933661492916666</v>
      </c>
      <c r="IU19" s="36">
        <f t="shared" ref="IU19:JD22" si="194">SUMIFS(IU$32:IU$90,$C$32:$C$90,$T19,$K$32:$K$90,"IPCA")</f>
        <v>16.933661492916666</v>
      </c>
      <c r="IV19" s="36">
        <f t="shared" si="194"/>
        <v>16.933661492916666</v>
      </c>
      <c r="IW19" s="36">
        <f t="shared" si="194"/>
        <v>16.933661492916666</v>
      </c>
      <c r="IX19" s="36">
        <f t="shared" si="194"/>
        <v>16.933661492916666</v>
      </c>
      <c r="IY19" s="36">
        <f t="shared" si="194"/>
        <v>16.933661492916666</v>
      </c>
      <c r="IZ19" s="36">
        <f t="shared" si="194"/>
        <v>16.933661492916666</v>
      </c>
      <c r="JA19" s="36">
        <f t="shared" si="194"/>
        <v>16.933661492916666</v>
      </c>
      <c r="JB19" s="36">
        <f t="shared" si="194"/>
        <v>16.933661492916666</v>
      </c>
      <c r="JC19" s="36">
        <f t="shared" si="194"/>
        <v>16.933661492916666</v>
      </c>
      <c r="JD19" s="36">
        <f t="shared" si="194"/>
        <v>16.933661492916666</v>
      </c>
      <c r="JE19" s="36">
        <f t="shared" ref="JE19:JN22" si="195">SUMIFS(JE$32:JE$90,$C$32:$C$90,$T19,$K$32:$K$90,"IPCA")</f>
        <v>16.933661492916666</v>
      </c>
      <c r="JF19" s="36">
        <f t="shared" si="195"/>
        <v>16.933661492916666</v>
      </c>
      <c r="JG19" s="36">
        <f t="shared" si="195"/>
        <v>16.933661492916666</v>
      </c>
      <c r="JH19" s="36">
        <f t="shared" si="195"/>
        <v>16.933661492916666</v>
      </c>
      <c r="JI19" s="36">
        <f t="shared" si="195"/>
        <v>16.933661492916666</v>
      </c>
      <c r="JJ19" s="36">
        <f t="shared" si="195"/>
        <v>16.933661492916666</v>
      </c>
      <c r="JK19" s="36">
        <f t="shared" si="195"/>
        <v>16.933661492916666</v>
      </c>
      <c r="JL19" s="36">
        <f t="shared" si="195"/>
        <v>16.933661492916666</v>
      </c>
      <c r="JM19" s="36">
        <f t="shared" si="195"/>
        <v>16.933661492916666</v>
      </c>
      <c r="JN19" s="36">
        <f t="shared" si="195"/>
        <v>16.933661492916666</v>
      </c>
      <c r="JO19" s="36">
        <f t="shared" ref="JO19:JX22" si="196">SUMIFS(JO$32:JO$90,$C$32:$C$90,$T19,$K$32:$K$90,"IPCA")</f>
        <v>16.933661492916666</v>
      </c>
      <c r="JP19" s="36">
        <f t="shared" si="196"/>
        <v>16.933661492916666</v>
      </c>
      <c r="JQ19" s="36">
        <f t="shared" si="196"/>
        <v>16.933661492916666</v>
      </c>
      <c r="JR19" s="36">
        <f t="shared" si="196"/>
        <v>16.933661492916666</v>
      </c>
      <c r="JS19" s="36">
        <f t="shared" si="196"/>
        <v>16.933661492916666</v>
      </c>
      <c r="JT19" s="36">
        <f t="shared" si="196"/>
        <v>16.933661492916666</v>
      </c>
      <c r="JU19" s="36">
        <f t="shared" si="196"/>
        <v>16.933661492916666</v>
      </c>
      <c r="JV19" s="36">
        <f t="shared" si="196"/>
        <v>16.933661492916666</v>
      </c>
      <c r="JW19" s="36">
        <f t="shared" si="196"/>
        <v>16.933661492916666</v>
      </c>
      <c r="JX19" s="36">
        <f t="shared" si="196"/>
        <v>16.933661492916666</v>
      </c>
      <c r="JY19" s="36">
        <f t="shared" ref="JY19:KH22" si="197">SUMIFS(JY$32:JY$90,$C$32:$C$90,$T19,$K$32:$K$90,"IPCA")</f>
        <v>16.933661492916666</v>
      </c>
      <c r="JZ19" s="36">
        <f t="shared" si="197"/>
        <v>16.933661492916666</v>
      </c>
      <c r="KA19" s="36">
        <f t="shared" si="197"/>
        <v>16.933661492916666</v>
      </c>
      <c r="KB19" s="36">
        <f t="shared" si="197"/>
        <v>16.933661492916666</v>
      </c>
      <c r="KC19" s="36">
        <f t="shared" si="197"/>
        <v>16.933661492916666</v>
      </c>
      <c r="KD19" s="36">
        <f t="shared" si="197"/>
        <v>16.933661492916666</v>
      </c>
      <c r="KE19" s="36">
        <f t="shared" si="197"/>
        <v>16.933661492916666</v>
      </c>
      <c r="KF19" s="36">
        <f t="shared" si="197"/>
        <v>16.933661492916666</v>
      </c>
      <c r="KG19" s="36">
        <f t="shared" si="197"/>
        <v>16.933661492916666</v>
      </c>
      <c r="KH19" s="36">
        <f t="shared" si="197"/>
        <v>16.933661492916666</v>
      </c>
      <c r="KI19" s="36">
        <f t="shared" ref="KI19:KR22" si="198">SUMIFS(KI$32:KI$90,$C$32:$C$90,$T19,$K$32:$K$90,"IPCA")</f>
        <v>16.933661492916666</v>
      </c>
      <c r="KJ19" s="36">
        <f t="shared" si="198"/>
        <v>16.933661492916666</v>
      </c>
      <c r="KK19" s="36">
        <f t="shared" si="198"/>
        <v>16.933661492916666</v>
      </c>
      <c r="KL19" s="36">
        <f t="shared" si="198"/>
        <v>16.933661492916666</v>
      </c>
      <c r="KM19" s="36">
        <f t="shared" si="198"/>
        <v>16.933661492916666</v>
      </c>
      <c r="KN19" s="36">
        <f t="shared" si="198"/>
        <v>16.933661492916666</v>
      </c>
      <c r="KO19" s="36">
        <f t="shared" si="198"/>
        <v>16.933661492916666</v>
      </c>
      <c r="KP19" s="36">
        <f t="shared" si="198"/>
        <v>16.933661492916666</v>
      </c>
      <c r="KQ19" s="36">
        <f t="shared" si="198"/>
        <v>16.933661492916666</v>
      </c>
      <c r="KR19" s="36">
        <f t="shared" si="198"/>
        <v>16.933661492916666</v>
      </c>
      <c r="KS19" s="36">
        <f t="shared" ref="KS19:LB22" si="199">SUMIFS(KS$32:KS$90,$C$32:$C$90,$T19,$K$32:$K$90,"IPCA")</f>
        <v>16.933661492916666</v>
      </c>
      <c r="KT19" s="36">
        <f t="shared" si="199"/>
        <v>16.933661492916666</v>
      </c>
      <c r="KU19" s="36">
        <f t="shared" si="199"/>
        <v>16.933661492916666</v>
      </c>
      <c r="KV19" s="36">
        <f t="shared" si="199"/>
        <v>16.933661492916666</v>
      </c>
      <c r="KW19" s="36">
        <f t="shared" si="199"/>
        <v>16.933661492916666</v>
      </c>
      <c r="KX19" s="36">
        <f t="shared" si="199"/>
        <v>16.933661492916666</v>
      </c>
      <c r="KY19" s="36">
        <f t="shared" si="199"/>
        <v>16.933661492916666</v>
      </c>
      <c r="KZ19" s="36">
        <f t="shared" si="199"/>
        <v>16.933661492916666</v>
      </c>
      <c r="LA19" s="36">
        <f t="shared" si="199"/>
        <v>16.933661492916666</v>
      </c>
      <c r="LB19" s="36">
        <f t="shared" si="199"/>
        <v>16.933661492916666</v>
      </c>
      <c r="LC19" s="36">
        <f t="shared" ref="LC19:LL22" si="200">SUMIFS(LC$32:LC$90,$C$32:$C$90,$T19,$K$32:$K$90,"IPCA")</f>
        <v>16.933661492916666</v>
      </c>
      <c r="LD19" s="36">
        <f t="shared" si="200"/>
        <v>16.933661492916666</v>
      </c>
      <c r="LE19" s="36">
        <f t="shared" si="200"/>
        <v>16.933661492916666</v>
      </c>
      <c r="LF19" s="36">
        <f t="shared" si="200"/>
        <v>16.933661492916666</v>
      </c>
      <c r="LG19" s="36">
        <f t="shared" si="200"/>
        <v>16.933661492916666</v>
      </c>
      <c r="LH19" s="36">
        <f t="shared" si="200"/>
        <v>16.933661492916666</v>
      </c>
      <c r="LI19" s="36">
        <f t="shared" si="200"/>
        <v>16.933661492916666</v>
      </c>
      <c r="LJ19" s="36">
        <f t="shared" si="200"/>
        <v>16.933661492916666</v>
      </c>
      <c r="LK19" s="36">
        <f t="shared" si="200"/>
        <v>16.933661492916666</v>
      </c>
      <c r="LL19" s="36">
        <f t="shared" si="200"/>
        <v>16.811591229958335</v>
      </c>
      <c r="LM19" s="36">
        <f t="shared" ref="LM19:LV22" si="201">SUMIFS(LM$32:LM$90,$C$32:$C$90,$T19,$K$32:$K$90,"IPCA")</f>
        <v>15.712958863333334</v>
      </c>
      <c r="LN19" s="36">
        <f t="shared" si="201"/>
        <v>15.712958863333334</v>
      </c>
      <c r="LO19" s="36">
        <f t="shared" si="201"/>
        <v>15.712958863333334</v>
      </c>
      <c r="LP19" s="36">
        <f t="shared" si="201"/>
        <v>15.712958863333334</v>
      </c>
      <c r="LQ19" s="36">
        <f t="shared" si="201"/>
        <v>15.712958863333334</v>
      </c>
      <c r="LR19" s="36">
        <f t="shared" si="201"/>
        <v>15.712958863333334</v>
      </c>
      <c r="LS19" s="36">
        <f t="shared" si="201"/>
        <v>15.712958863333334</v>
      </c>
      <c r="LT19" s="36">
        <f t="shared" si="201"/>
        <v>15.712958863333334</v>
      </c>
      <c r="LU19" s="36">
        <f t="shared" si="201"/>
        <v>15.712958863333334</v>
      </c>
      <c r="LV19" s="36">
        <f t="shared" si="201"/>
        <v>15.712958863333334</v>
      </c>
      <c r="LW19" s="36">
        <f t="shared" ref="LW19:MF22" si="202">SUMIFS(LW$32:LW$90,$C$32:$C$90,$T19,$K$32:$K$90,"IPCA")</f>
        <v>15.712958863333334</v>
      </c>
      <c r="LX19" s="36">
        <f t="shared" si="202"/>
        <v>15.712958863333334</v>
      </c>
      <c r="LY19" s="36">
        <f t="shared" si="202"/>
        <v>15.712958863333334</v>
      </c>
      <c r="LZ19" s="36">
        <f t="shared" si="202"/>
        <v>15.712958863333334</v>
      </c>
      <c r="MA19" s="36">
        <f t="shared" si="202"/>
        <v>15.712958863333334</v>
      </c>
      <c r="MB19" s="36">
        <f t="shared" si="202"/>
        <v>15.712958863333334</v>
      </c>
      <c r="MC19" s="36">
        <f t="shared" si="202"/>
        <v>15.712958863333334</v>
      </c>
      <c r="MD19" s="36">
        <f t="shared" si="202"/>
        <v>15.712958863333334</v>
      </c>
      <c r="ME19" s="36">
        <f t="shared" si="202"/>
        <v>15.712958863333334</v>
      </c>
      <c r="MF19" s="36">
        <f t="shared" si="202"/>
        <v>15.712958863333334</v>
      </c>
      <c r="MG19" s="36">
        <f t="shared" ref="MG19:MP22" si="203">SUMIFS(MG$32:MG$90,$C$32:$C$90,$T19,$K$32:$K$90,"IPCA")</f>
        <v>15.712958863333334</v>
      </c>
      <c r="MH19" s="36">
        <f t="shared" si="203"/>
        <v>15.712958863333334</v>
      </c>
      <c r="MI19" s="36">
        <f t="shared" si="203"/>
        <v>15.712958863333334</v>
      </c>
      <c r="MJ19" s="36">
        <f t="shared" si="203"/>
        <v>15.712958863333334</v>
      </c>
      <c r="MK19" s="36">
        <f t="shared" si="203"/>
        <v>15.712958863333334</v>
      </c>
      <c r="ML19" s="36">
        <f t="shared" si="203"/>
        <v>15.712958863333334</v>
      </c>
      <c r="MM19" s="36">
        <f t="shared" si="203"/>
        <v>15.712958863333334</v>
      </c>
      <c r="MN19" s="36">
        <f t="shared" si="203"/>
        <v>15.712958863333334</v>
      </c>
      <c r="MO19" s="36">
        <f t="shared" si="203"/>
        <v>15.712958863333334</v>
      </c>
      <c r="MP19" s="36">
        <f t="shared" si="203"/>
        <v>15.712958863333334</v>
      </c>
      <c r="MQ19" s="36">
        <f t="shared" ref="MQ19:MZ22" si="204">SUMIFS(MQ$32:MQ$90,$C$32:$C$90,$T19,$K$32:$K$90,"IPCA")</f>
        <v>15.712958863333334</v>
      </c>
      <c r="MR19" s="36">
        <f t="shared" si="204"/>
        <v>15.712958863333334</v>
      </c>
      <c r="MS19" s="36">
        <f t="shared" si="204"/>
        <v>15.5841533522043</v>
      </c>
      <c r="MT19" s="36">
        <f t="shared" si="204"/>
        <v>14.381968581666666</v>
      </c>
      <c r="MU19" s="36">
        <f t="shared" si="204"/>
        <v>14.381968581666666</v>
      </c>
      <c r="MV19" s="36">
        <f t="shared" si="204"/>
        <v>14.381968581666666</v>
      </c>
      <c r="MW19" s="36">
        <f t="shared" si="204"/>
        <v>14.381968581666666</v>
      </c>
      <c r="MX19" s="36">
        <f t="shared" si="204"/>
        <v>14.381968581666666</v>
      </c>
      <c r="MY19" s="36">
        <f t="shared" si="204"/>
        <v>14.381968581666666</v>
      </c>
      <c r="MZ19" s="36">
        <f t="shared" si="204"/>
        <v>14.381968581666666</v>
      </c>
      <c r="NA19" s="36">
        <f t="shared" ref="NA19:NJ22" si="205">SUMIFS(NA$32:NA$90,$C$32:$C$90,$T19,$K$32:$K$90,"IPCA")</f>
        <v>14.381968581666666</v>
      </c>
      <c r="NB19" s="36">
        <f t="shared" si="205"/>
        <v>14.381968581666666</v>
      </c>
      <c r="NC19" s="36">
        <f t="shared" si="205"/>
        <v>13.846907443333333</v>
      </c>
      <c r="ND19" s="36">
        <f t="shared" si="205"/>
        <v>12.922710931666668</v>
      </c>
      <c r="NE19" s="36">
        <f t="shared" si="205"/>
        <v>12.922710931666668</v>
      </c>
      <c r="NF19" s="36">
        <f t="shared" si="205"/>
        <v>12.922710931666668</v>
      </c>
      <c r="NG19" s="36">
        <f t="shared" si="205"/>
        <v>12.922710931666668</v>
      </c>
      <c r="NH19" s="36">
        <f t="shared" si="205"/>
        <v>12.922710931666668</v>
      </c>
      <c r="NI19" s="36">
        <f t="shared" si="205"/>
        <v>12.922710931666668</v>
      </c>
      <c r="NJ19" s="36">
        <f t="shared" si="205"/>
        <v>12.922710931666668</v>
      </c>
      <c r="NK19" s="36">
        <f t="shared" ref="NK19:NT22" si="206">SUMIFS(NK$32:NK$90,$C$32:$C$90,$T19,$K$32:$K$90,"IPCA")</f>
        <v>12.269173275672042</v>
      </c>
      <c r="NL19" s="36">
        <f t="shared" si="206"/>
        <v>11.856412650833333</v>
      </c>
      <c r="NM19" s="36">
        <f t="shared" si="206"/>
        <v>11.856412650833333</v>
      </c>
      <c r="NN19" s="36">
        <f t="shared" si="206"/>
        <v>11.856412650833333</v>
      </c>
      <c r="NO19" s="36">
        <f t="shared" si="206"/>
        <v>11.856412650833333</v>
      </c>
      <c r="NP19" s="36">
        <f t="shared" si="206"/>
        <v>11.856412650833333</v>
      </c>
      <c r="NQ19" s="36">
        <f t="shared" si="206"/>
        <v>11.856412650833333</v>
      </c>
      <c r="NR19" s="36">
        <f t="shared" si="206"/>
        <v>11.856412650833333</v>
      </c>
      <c r="NS19" s="36">
        <f t="shared" si="206"/>
        <v>11.856412650833333</v>
      </c>
      <c r="NT19" s="36">
        <f t="shared" si="206"/>
        <v>11.856412650833333</v>
      </c>
      <c r="NU19" s="36">
        <f t="shared" ref="NU19:OD22" si="207">SUMIFS(NU$32:NU$90,$C$32:$C$90,$T19,$K$32:$K$90,"IPCA")</f>
        <v>11.856412650833333</v>
      </c>
      <c r="NV19" s="36">
        <f t="shared" si="207"/>
        <v>11.856412650833333</v>
      </c>
      <c r="NW19" s="36">
        <f t="shared" si="207"/>
        <v>11.856412650833333</v>
      </c>
      <c r="NX19" s="36">
        <f t="shared" si="207"/>
        <v>11.856412650833333</v>
      </c>
      <c r="NY19" s="36">
        <f t="shared" si="207"/>
        <v>11.856412650833333</v>
      </c>
      <c r="NZ19" s="36">
        <f t="shared" si="207"/>
        <v>11.856412650833333</v>
      </c>
      <c r="OA19" s="36">
        <f t="shared" si="207"/>
        <v>11.856412650833333</v>
      </c>
      <c r="OB19" s="36">
        <f t="shared" si="207"/>
        <v>11.481466910456987</v>
      </c>
      <c r="OC19" s="36">
        <f t="shared" si="207"/>
        <v>11.328080016666666</v>
      </c>
      <c r="OD19" s="36">
        <f t="shared" si="207"/>
        <v>11.328080016666666</v>
      </c>
      <c r="OE19" s="36">
        <f t="shared" ref="OE19:ON22" si="208">SUMIFS(OE$32:OE$90,$C$32:$C$90,$T19,$K$32:$K$90,"IPCA")</f>
        <v>11.328080016666666</v>
      </c>
      <c r="OF19" s="36">
        <f t="shared" si="208"/>
        <v>11.328080016666666</v>
      </c>
      <c r="OG19" s="36">
        <f t="shared" si="208"/>
        <v>9.9070806353763423</v>
      </c>
      <c r="OH19" s="36">
        <f t="shared" si="208"/>
        <v>9.2304142633333335</v>
      </c>
      <c r="OI19" s="36">
        <f t="shared" si="208"/>
        <v>9.2304142633333335</v>
      </c>
      <c r="OJ19" s="36">
        <f t="shared" si="208"/>
        <v>9.2304142633333335</v>
      </c>
      <c r="OK19" s="36">
        <f t="shared" si="208"/>
        <v>9.2304142633333335</v>
      </c>
      <c r="OL19" s="36">
        <f t="shared" si="208"/>
        <v>9.2304142633333335</v>
      </c>
      <c r="OM19" s="36">
        <f t="shared" si="208"/>
        <v>9.2304142633333335</v>
      </c>
      <c r="ON19" s="36">
        <f t="shared" si="208"/>
        <v>9.2304142633333335</v>
      </c>
      <c r="OO19" s="36">
        <f t="shared" ref="OO19:OX22" si="209">SUMIFS(OO$32:OO$90,$C$32:$C$90,$T19,$K$32:$K$90,"IPCA")</f>
        <v>9.2304142633333335</v>
      </c>
      <c r="OP19" s="36">
        <f t="shared" si="209"/>
        <v>9.2304142633333335</v>
      </c>
      <c r="OQ19" s="36">
        <f t="shared" si="209"/>
        <v>9.2304142633333335</v>
      </c>
      <c r="OR19" s="36">
        <f t="shared" si="209"/>
        <v>9.2304142633333335</v>
      </c>
      <c r="OS19" s="36">
        <f t="shared" si="209"/>
        <v>9.2304142633333335</v>
      </c>
      <c r="OT19" s="36">
        <f t="shared" si="209"/>
        <v>9.2304142633333335</v>
      </c>
      <c r="OU19" s="36">
        <f t="shared" si="209"/>
        <v>9.2304142633333335</v>
      </c>
      <c r="OV19" s="36">
        <f t="shared" si="209"/>
        <v>6.6008129967473117</v>
      </c>
      <c r="OW19" s="36">
        <f t="shared" si="209"/>
        <v>4.4352590125000004</v>
      </c>
      <c r="OX19" s="36">
        <f t="shared" si="209"/>
        <v>1.2876558423387099</v>
      </c>
      <c r="OY19" s="36">
        <f t="shared" ref="OY19:PH22" si="210">SUMIFS(OY$32:OY$90,$C$32:$C$90,$T19,$K$32:$K$90,"IPCA")</f>
        <v>0</v>
      </c>
      <c r="OZ19" s="36">
        <f t="shared" si="210"/>
        <v>0</v>
      </c>
      <c r="PA19" s="36">
        <f t="shared" si="210"/>
        <v>0</v>
      </c>
      <c r="PB19" s="36">
        <f t="shared" si="210"/>
        <v>0</v>
      </c>
      <c r="PC19" s="36">
        <f t="shared" si="210"/>
        <v>0</v>
      </c>
      <c r="PD19" s="36">
        <f t="shared" si="210"/>
        <v>0</v>
      </c>
      <c r="PE19" s="36">
        <f t="shared" si="210"/>
        <v>0</v>
      </c>
      <c r="PF19" s="36">
        <f t="shared" si="210"/>
        <v>0</v>
      </c>
      <c r="PG19" s="36">
        <f t="shared" si="210"/>
        <v>0</v>
      </c>
      <c r="PH19" s="36">
        <f t="shared" si="210"/>
        <v>0</v>
      </c>
      <c r="PI19" s="36">
        <f t="shared" ref="PI19:PR22" si="211">SUMIFS(PI$32:PI$90,$C$32:$C$90,$T19,$K$32:$K$90,"IPCA")</f>
        <v>0</v>
      </c>
      <c r="PJ19" s="36">
        <f t="shared" si="211"/>
        <v>0</v>
      </c>
      <c r="PK19" s="36">
        <f t="shared" si="211"/>
        <v>0</v>
      </c>
      <c r="PL19" s="36">
        <f t="shared" si="211"/>
        <v>0</v>
      </c>
      <c r="PM19" s="36">
        <f t="shared" si="211"/>
        <v>0</v>
      </c>
      <c r="PN19" s="36">
        <f t="shared" si="211"/>
        <v>0</v>
      </c>
      <c r="PO19" s="36">
        <f t="shared" si="211"/>
        <v>0</v>
      </c>
      <c r="PP19" s="36">
        <f t="shared" si="211"/>
        <v>0</v>
      </c>
      <c r="PQ19" s="36">
        <f t="shared" si="211"/>
        <v>0</v>
      </c>
      <c r="PR19" s="36">
        <f t="shared" si="211"/>
        <v>0</v>
      </c>
      <c r="PS19" s="36">
        <f t="shared" ref="PS19:QB22" si="212">SUMIFS(PS$32:PS$90,$C$32:$C$90,$T19,$K$32:$K$90,"IPCA")</f>
        <v>0</v>
      </c>
      <c r="PT19" s="36">
        <f t="shared" si="212"/>
        <v>0</v>
      </c>
      <c r="PU19" s="36">
        <f t="shared" si="212"/>
        <v>0</v>
      </c>
      <c r="PV19" s="36">
        <f t="shared" si="212"/>
        <v>0</v>
      </c>
      <c r="PW19" s="36">
        <f t="shared" si="212"/>
        <v>0</v>
      </c>
      <c r="PX19" s="36">
        <f t="shared" si="212"/>
        <v>0</v>
      </c>
      <c r="PY19" s="36">
        <f t="shared" si="212"/>
        <v>0</v>
      </c>
      <c r="PZ19" s="36">
        <f t="shared" si="212"/>
        <v>0</v>
      </c>
      <c r="QA19" s="36">
        <f t="shared" si="212"/>
        <v>0</v>
      </c>
      <c r="QB19" s="36">
        <f t="shared" si="212"/>
        <v>0</v>
      </c>
      <c r="QC19" s="36">
        <f t="shared" ref="QC19:QL22" si="213">SUMIFS(QC$32:QC$90,$C$32:$C$90,$T19,$K$32:$K$90,"IPCA")</f>
        <v>0</v>
      </c>
      <c r="QD19" s="36">
        <f t="shared" si="213"/>
        <v>0</v>
      </c>
      <c r="QE19" s="36">
        <f t="shared" si="213"/>
        <v>0</v>
      </c>
      <c r="QF19" s="36">
        <f t="shared" si="213"/>
        <v>0</v>
      </c>
      <c r="QG19" s="36">
        <f t="shared" si="213"/>
        <v>0</v>
      </c>
      <c r="QH19" s="36">
        <f t="shared" si="213"/>
        <v>0</v>
      </c>
      <c r="QI19" s="36">
        <f t="shared" si="213"/>
        <v>0</v>
      </c>
      <c r="QJ19" s="36">
        <f t="shared" si="213"/>
        <v>0</v>
      </c>
      <c r="QK19" s="36">
        <f t="shared" si="213"/>
        <v>0</v>
      </c>
      <c r="QL19" s="36">
        <f t="shared" si="213"/>
        <v>0</v>
      </c>
      <c r="QM19" s="36">
        <f t="shared" ref="QM19:QV22" si="214">SUMIFS(QM$32:QM$90,$C$32:$C$90,$T19,$K$32:$K$90,"IPCA")</f>
        <v>0</v>
      </c>
      <c r="QN19" s="36">
        <f t="shared" si="214"/>
        <v>0</v>
      </c>
      <c r="QO19" s="36">
        <f t="shared" si="214"/>
        <v>0</v>
      </c>
      <c r="QP19" s="36">
        <f t="shared" si="214"/>
        <v>0</v>
      </c>
      <c r="QQ19" s="36">
        <f t="shared" si="214"/>
        <v>0</v>
      </c>
      <c r="QR19" s="36">
        <f t="shared" si="214"/>
        <v>0</v>
      </c>
      <c r="QS19" s="36">
        <f t="shared" si="214"/>
        <v>0</v>
      </c>
      <c r="QT19" s="36">
        <f t="shared" si="214"/>
        <v>0</v>
      </c>
      <c r="QU19" s="36">
        <f t="shared" si="214"/>
        <v>0</v>
      </c>
      <c r="QV19" s="36">
        <f t="shared" si="214"/>
        <v>0</v>
      </c>
      <c r="QW19" s="36">
        <f t="shared" ref="QW19:RF22" si="215">SUMIFS(QW$32:QW$90,$C$32:$C$90,$T19,$K$32:$K$90,"IPCA")</f>
        <v>0</v>
      </c>
      <c r="QX19" s="36">
        <f t="shared" si="215"/>
        <v>0</v>
      </c>
      <c r="QY19" s="36">
        <f t="shared" si="215"/>
        <v>0</v>
      </c>
      <c r="QZ19" s="36">
        <f t="shared" si="215"/>
        <v>0</v>
      </c>
      <c r="RA19" s="36">
        <f t="shared" si="215"/>
        <v>0</v>
      </c>
      <c r="RB19" s="36">
        <f t="shared" si="215"/>
        <v>0</v>
      </c>
      <c r="RC19" s="36">
        <f t="shared" si="215"/>
        <v>0</v>
      </c>
      <c r="RD19" s="36">
        <f t="shared" si="215"/>
        <v>0</v>
      </c>
      <c r="RE19" s="36">
        <f t="shared" si="215"/>
        <v>0</v>
      </c>
      <c r="RF19" s="36">
        <f t="shared" si="215"/>
        <v>0</v>
      </c>
      <c r="RG19" s="36">
        <f t="shared" ref="RG19:RP22" si="216">SUMIFS(RG$32:RG$90,$C$32:$C$90,$T19,$K$32:$K$90,"IPCA")</f>
        <v>0</v>
      </c>
      <c r="RH19" s="36">
        <f t="shared" si="216"/>
        <v>0</v>
      </c>
      <c r="RI19" s="36">
        <f t="shared" si="216"/>
        <v>0</v>
      </c>
      <c r="RJ19" s="36">
        <f t="shared" si="216"/>
        <v>0</v>
      </c>
      <c r="RK19" s="36">
        <f t="shared" si="216"/>
        <v>0</v>
      </c>
      <c r="RL19" s="36">
        <f t="shared" si="216"/>
        <v>0</v>
      </c>
      <c r="RM19" s="36">
        <f t="shared" si="216"/>
        <v>0</v>
      </c>
      <c r="RN19" s="36">
        <f t="shared" si="216"/>
        <v>0</v>
      </c>
      <c r="RO19" s="36">
        <f t="shared" si="216"/>
        <v>0</v>
      </c>
      <c r="RP19" s="36">
        <f t="shared" si="216"/>
        <v>0</v>
      </c>
      <c r="RQ19" s="36">
        <f t="shared" ref="RQ19:RZ22" si="217">SUMIFS(RQ$32:RQ$90,$C$32:$C$90,$T19,$K$32:$K$90,"IPCA")</f>
        <v>0</v>
      </c>
      <c r="RR19" s="36">
        <f t="shared" si="217"/>
        <v>0</v>
      </c>
      <c r="RS19" s="36">
        <f t="shared" si="217"/>
        <v>0</v>
      </c>
      <c r="RT19" s="36">
        <f t="shared" si="217"/>
        <v>0</v>
      </c>
      <c r="RU19" s="36">
        <f t="shared" si="217"/>
        <v>0</v>
      </c>
      <c r="RV19" s="36">
        <f t="shared" si="217"/>
        <v>0</v>
      </c>
      <c r="RW19" s="36">
        <f t="shared" si="217"/>
        <v>0</v>
      </c>
      <c r="RX19" s="36">
        <f t="shared" si="217"/>
        <v>0</v>
      </c>
      <c r="RY19" s="36">
        <f t="shared" si="217"/>
        <v>0</v>
      </c>
      <c r="RZ19" s="36">
        <f t="shared" si="217"/>
        <v>0</v>
      </c>
      <c r="SA19" s="36">
        <f t="shared" ref="SA19:SJ22" si="218">SUMIFS(SA$32:SA$90,$C$32:$C$90,$T19,$K$32:$K$90,"IPCA")</f>
        <v>0</v>
      </c>
      <c r="SB19" s="36">
        <f t="shared" si="218"/>
        <v>0</v>
      </c>
      <c r="SC19" s="36">
        <f t="shared" si="218"/>
        <v>0</v>
      </c>
      <c r="SD19" s="36">
        <f t="shared" si="218"/>
        <v>0</v>
      </c>
      <c r="SE19" s="36">
        <f t="shared" si="218"/>
        <v>0</v>
      </c>
      <c r="SF19" s="36">
        <f t="shared" si="218"/>
        <v>0</v>
      </c>
      <c r="SG19" s="36">
        <f t="shared" si="218"/>
        <v>0</v>
      </c>
      <c r="SH19" s="36">
        <f t="shared" si="218"/>
        <v>0</v>
      </c>
      <c r="SI19" s="36">
        <f t="shared" si="218"/>
        <v>0</v>
      </c>
      <c r="SJ19" s="36">
        <f t="shared" si="218"/>
        <v>0</v>
      </c>
      <c r="SK19" s="36">
        <f t="shared" ref="SK19:ST22" si="219">SUMIFS(SK$32:SK$90,$C$32:$C$90,$T19,$K$32:$K$90,"IPCA")</f>
        <v>0</v>
      </c>
      <c r="SL19" s="36">
        <f t="shared" si="219"/>
        <v>0</v>
      </c>
      <c r="SM19" s="36">
        <f t="shared" si="219"/>
        <v>0</v>
      </c>
      <c r="SN19" s="36">
        <f t="shared" si="219"/>
        <v>0</v>
      </c>
      <c r="SO19" s="36">
        <f t="shared" si="219"/>
        <v>0</v>
      </c>
      <c r="SP19" s="36">
        <f t="shared" si="219"/>
        <v>0</v>
      </c>
      <c r="SQ19" s="36">
        <f t="shared" si="219"/>
        <v>0</v>
      </c>
      <c r="SR19" s="36">
        <f t="shared" si="219"/>
        <v>0</v>
      </c>
      <c r="SS19" s="36">
        <f t="shared" si="219"/>
        <v>0</v>
      </c>
      <c r="ST19" s="36">
        <f t="shared" si="219"/>
        <v>0</v>
      </c>
      <c r="SU19" s="36">
        <f t="shared" ref="SU19:TD22" si="220">SUMIFS(SU$32:SU$90,$C$32:$C$90,$T19,$K$32:$K$90,"IPCA")</f>
        <v>0</v>
      </c>
      <c r="SV19" s="36">
        <f t="shared" si="220"/>
        <v>0</v>
      </c>
      <c r="SW19" s="36">
        <f t="shared" si="220"/>
        <v>0</v>
      </c>
      <c r="SX19" s="36">
        <f t="shared" si="220"/>
        <v>0</v>
      </c>
      <c r="SY19" s="36">
        <f t="shared" si="220"/>
        <v>0</v>
      </c>
      <c r="SZ19" s="36">
        <f t="shared" si="220"/>
        <v>0</v>
      </c>
      <c r="TA19" s="36">
        <f t="shared" si="220"/>
        <v>0</v>
      </c>
      <c r="TB19" s="36">
        <f t="shared" si="220"/>
        <v>0</v>
      </c>
      <c r="TC19" s="36">
        <f t="shared" si="220"/>
        <v>0</v>
      </c>
      <c r="TD19" s="36">
        <f t="shared" si="220"/>
        <v>0</v>
      </c>
      <c r="TE19" s="36">
        <f t="shared" ref="TE19:TN22" si="221">SUMIFS(TE$32:TE$90,$C$32:$C$90,$T19,$K$32:$K$90,"IPCA")</f>
        <v>0</v>
      </c>
      <c r="TF19" s="36">
        <f t="shared" si="221"/>
        <v>0</v>
      </c>
      <c r="TG19" s="36">
        <f t="shared" si="221"/>
        <v>0</v>
      </c>
      <c r="TH19" s="36">
        <f t="shared" si="221"/>
        <v>0</v>
      </c>
      <c r="TI19" s="36">
        <f t="shared" si="221"/>
        <v>0</v>
      </c>
      <c r="TJ19" s="36">
        <f t="shared" si="221"/>
        <v>0</v>
      </c>
      <c r="TK19" s="36">
        <f t="shared" si="221"/>
        <v>0</v>
      </c>
      <c r="TL19" s="36">
        <f t="shared" si="221"/>
        <v>0</v>
      </c>
      <c r="TM19" s="36">
        <f t="shared" si="221"/>
        <v>0</v>
      </c>
      <c r="TN19" s="36">
        <f t="shared" si="221"/>
        <v>0</v>
      </c>
      <c r="TO19" s="36">
        <f t="shared" ref="TO19:TX22" si="222">SUMIFS(TO$32:TO$90,$C$32:$C$90,$T19,$K$32:$K$90,"IPCA")</f>
        <v>0</v>
      </c>
      <c r="TP19" s="36">
        <f t="shared" si="222"/>
        <v>0</v>
      </c>
      <c r="TQ19" s="36">
        <f t="shared" si="222"/>
        <v>0</v>
      </c>
      <c r="TR19" s="36">
        <f t="shared" si="222"/>
        <v>0</v>
      </c>
      <c r="TS19" s="36">
        <f t="shared" si="222"/>
        <v>0</v>
      </c>
      <c r="TT19" s="36">
        <f t="shared" si="222"/>
        <v>0</v>
      </c>
      <c r="TU19" s="36">
        <f t="shared" si="222"/>
        <v>0</v>
      </c>
      <c r="TV19" s="36">
        <f t="shared" si="222"/>
        <v>0</v>
      </c>
      <c r="TW19" s="36">
        <f t="shared" si="222"/>
        <v>0</v>
      </c>
      <c r="TX19" s="36">
        <f t="shared" si="222"/>
        <v>0</v>
      </c>
      <c r="TY19" s="36">
        <f t="shared" ref="TY19:UH22" si="223">SUMIFS(TY$32:TY$90,$C$32:$C$90,$T19,$K$32:$K$90,"IPCA")</f>
        <v>0</v>
      </c>
      <c r="TZ19" s="36">
        <f t="shared" si="223"/>
        <v>0</v>
      </c>
      <c r="UA19" s="36">
        <f t="shared" si="223"/>
        <v>0</v>
      </c>
      <c r="UB19" s="36">
        <f t="shared" si="223"/>
        <v>0</v>
      </c>
      <c r="UC19" s="36">
        <f t="shared" si="223"/>
        <v>0</v>
      </c>
      <c r="UD19" s="36">
        <f t="shared" si="223"/>
        <v>0</v>
      </c>
      <c r="UE19" s="36">
        <f t="shared" si="223"/>
        <v>0</v>
      </c>
      <c r="UF19" s="36">
        <f t="shared" si="223"/>
        <v>0</v>
      </c>
      <c r="UG19" s="36">
        <f t="shared" si="223"/>
        <v>0</v>
      </c>
      <c r="UH19" s="36">
        <f t="shared" si="223"/>
        <v>0</v>
      </c>
      <c r="UI19" s="36">
        <f t="shared" ref="UI19:UR22" si="224">SUMIFS(UI$32:UI$90,$C$32:$C$90,$T19,$K$32:$K$90,"IPCA")</f>
        <v>0</v>
      </c>
      <c r="UJ19" s="36">
        <f t="shared" si="224"/>
        <v>0</v>
      </c>
      <c r="UK19" s="36">
        <f t="shared" si="224"/>
        <v>0</v>
      </c>
      <c r="UL19" s="36">
        <f t="shared" si="224"/>
        <v>0</v>
      </c>
      <c r="UM19" s="36">
        <f t="shared" si="224"/>
        <v>0</v>
      </c>
      <c r="UN19" s="36">
        <f t="shared" si="224"/>
        <v>0</v>
      </c>
      <c r="UO19" s="36">
        <f t="shared" si="224"/>
        <v>0</v>
      </c>
      <c r="UP19" s="36">
        <f t="shared" si="224"/>
        <v>0</v>
      </c>
      <c r="UQ19" s="36">
        <f t="shared" si="224"/>
        <v>0</v>
      </c>
      <c r="UR19" s="36">
        <f t="shared" si="224"/>
        <v>0</v>
      </c>
      <c r="US19" s="36">
        <f t="shared" ref="US19:VB22" si="225">SUMIFS(US$32:US$90,$C$32:$C$90,$T19,$K$32:$K$90,"IPCA")</f>
        <v>0</v>
      </c>
      <c r="UT19" s="36">
        <f t="shared" si="225"/>
        <v>0</v>
      </c>
      <c r="UU19" s="36">
        <f t="shared" si="225"/>
        <v>0</v>
      </c>
      <c r="UV19" s="36">
        <f t="shared" si="225"/>
        <v>0</v>
      </c>
      <c r="UW19" s="36">
        <f t="shared" si="225"/>
        <v>0</v>
      </c>
      <c r="UX19" s="36">
        <f t="shared" si="225"/>
        <v>0</v>
      </c>
      <c r="UY19" s="36">
        <f t="shared" si="225"/>
        <v>0</v>
      </c>
      <c r="UZ19" s="36">
        <f t="shared" si="225"/>
        <v>0</v>
      </c>
      <c r="VA19" s="36">
        <f t="shared" si="225"/>
        <v>0</v>
      </c>
      <c r="VB19" s="36">
        <f t="shared" si="225"/>
        <v>0</v>
      </c>
      <c r="VC19" s="36">
        <f t="shared" ref="VC19:VL22" si="226">SUMIFS(VC$32:VC$90,$C$32:$C$90,$T19,$K$32:$K$90,"IPCA")</f>
        <v>0</v>
      </c>
      <c r="VD19" s="36">
        <f t="shared" si="226"/>
        <v>0</v>
      </c>
      <c r="VE19" s="36">
        <f t="shared" si="226"/>
        <v>0</v>
      </c>
      <c r="VF19" s="36">
        <f t="shared" si="226"/>
        <v>0</v>
      </c>
      <c r="VG19" s="36">
        <f t="shared" si="226"/>
        <v>0</v>
      </c>
      <c r="VH19" s="36">
        <f t="shared" si="226"/>
        <v>0</v>
      </c>
      <c r="VI19" s="36">
        <f t="shared" si="226"/>
        <v>0</v>
      </c>
      <c r="VJ19" s="36">
        <f t="shared" si="226"/>
        <v>0</v>
      </c>
      <c r="VK19" s="36">
        <f t="shared" si="226"/>
        <v>0</v>
      </c>
      <c r="VL19" s="36">
        <f t="shared" si="226"/>
        <v>0</v>
      </c>
      <c r="VM19" s="36">
        <f t="shared" ref="VM19:VV22" si="227">SUMIFS(VM$32:VM$90,$C$32:$C$90,$T19,$K$32:$K$90,"IPCA")</f>
        <v>0</v>
      </c>
      <c r="VN19" s="36">
        <f t="shared" si="227"/>
        <v>0</v>
      </c>
      <c r="VO19" s="36">
        <f t="shared" si="227"/>
        <v>0</v>
      </c>
      <c r="VP19" s="36">
        <f t="shared" si="227"/>
        <v>0</v>
      </c>
      <c r="VQ19" s="36">
        <f t="shared" si="227"/>
        <v>0</v>
      </c>
      <c r="VR19" s="36">
        <f t="shared" si="227"/>
        <v>0</v>
      </c>
      <c r="VS19" s="36">
        <f t="shared" si="227"/>
        <v>0</v>
      </c>
      <c r="VT19" s="36">
        <f t="shared" si="227"/>
        <v>0</v>
      </c>
      <c r="VU19" s="36">
        <f t="shared" si="227"/>
        <v>0</v>
      </c>
      <c r="VV19" s="36">
        <f t="shared" si="227"/>
        <v>0</v>
      </c>
      <c r="VW19" s="36">
        <f t="shared" ref="VW19:WD22" si="228">SUMIFS(VW$32:VW$90,$C$32:$C$90,$T19,$K$32:$K$90,"IPCA")</f>
        <v>0</v>
      </c>
      <c r="VX19" s="36">
        <f t="shared" si="228"/>
        <v>0</v>
      </c>
      <c r="VY19" s="36">
        <f t="shared" si="228"/>
        <v>0</v>
      </c>
      <c r="VZ19" s="36">
        <f t="shared" si="228"/>
        <v>0</v>
      </c>
      <c r="WA19" s="36">
        <f t="shared" si="228"/>
        <v>0</v>
      </c>
      <c r="WB19" s="36">
        <f t="shared" si="228"/>
        <v>0</v>
      </c>
      <c r="WC19" s="36">
        <f t="shared" si="228"/>
        <v>0</v>
      </c>
      <c r="WD19" s="36">
        <f t="shared" si="228"/>
        <v>0</v>
      </c>
    </row>
    <row r="20" spans="1:602" x14ac:dyDescent="0.35">
      <c r="T20" s="27" t="s">
        <v>4</v>
      </c>
      <c r="U20" s="36">
        <f t="shared" si="171"/>
        <v>613.36587653252229</v>
      </c>
      <c r="V20" s="36">
        <f t="shared" si="171"/>
        <v>613.36587653252229</v>
      </c>
      <c r="W20" s="36">
        <f t="shared" si="171"/>
        <v>612.74772832642145</v>
      </c>
      <c r="X20" s="36">
        <f t="shared" si="171"/>
        <v>606.58192216433815</v>
      </c>
      <c r="Y20" s="36">
        <f t="shared" si="171"/>
        <v>604.63056086769438</v>
      </c>
      <c r="Z20" s="36">
        <f t="shared" si="171"/>
        <v>600.45806047651342</v>
      </c>
      <c r="AA20" s="36">
        <f t="shared" si="171"/>
        <v>600.45806047651342</v>
      </c>
      <c r="AB20" s="36">
        <f t="shared" si="171"/>
        <v>600.45806047651342</v>
      </c>
      <c r="AC20" s="36">
        <f t="shared" si="171"/>
        <v>600.45806047651342</v>
      </c>
      <c r="AD20" s="36">
        <f t="shared" si="171"/>
        <v>600.45806047651342</v>
      </c>
      <c r="AE20" s="36">
        <f t="shared" si="172"/>
        <v>600.45806047651342</v>
      </c>
      <c r="AF20" s="36">
        <f t="shared" si="172"/>
        <v>600.45806047651342</v>
      </c>
      <c r="AG20" s="36">
        <f t="shared" si="172"/>
        <v>599.29748988111282</v>
      </c>
      <c r="AH20" s="36">
        <f t="shared" si="172"/>
        <v>572.23815965126335</v>
      </c>
      <c r="AI20" s="36">
        <f t="shared" si="172"/>
        <v>543.41093226825262</v>
      </c>
      <c r="AJ20" s="36">
        <f t="shared" si="172"/>
        <v>464.71571076591391</v>
      </c>
      <c r="AK20" s="36">
        <f t="shared" si="172"/>
        <v>334.55747078834588</v>
      </c>
      <c r="AL20" s="36">
        <f t="shared" si="172"/>
        <v>177.91779517645165</v>
      </c>
      <c r="AM20" s="36">
        <f t="shared" si="172"/>
        <v>0</v>
      </c>
      <c r="AN20" s="36">
        <f t="shared" si="172"/>
        <v>0</v>
      </c>
      <c r="AO20" s="36">
        <f t="shared" si="173"/>
        <v>0</v>
      </c>
      <c r="AP20" s="36">
        <f t="shared" si="173"/>
        <v>0</v>
      </c>
      <c r="AQ20" s="36">
        <f t="shared" si="173"/>
        <v>0</v>
      </c>
      <c r="AR20" s="36">
        <f t="shared" si="173"/>
        <v>0</v>
      </c>
      <c r="AS20" s="36">
        <f t="shared" si="173"/>
        <v>0</v>
      </c>
      <c r="AT20" s="36">
        <f t="shared" si="173"/>
        <v>0</v>
      </c>
      <c r="AU20" s="36">
        <f t="shared" si="173"/>
        <v>0</v>
      </c>
      <c r="AV20" s="36">
        <f t="shared" si="173"/>
        <v>0</v>
      </c>
      <c r="AW20" s="36">
        <f t="shared" si="173"/>
        <v>0</v>
      </c>
      <c r="AX20" s="36">
        <f t="shared" si="173"/>
        <v>0</v>
      </c>
      <c r="AY20" s="36">
        <f t="shared" si="173"/>
        <v>0</v>
      </c>
      <c r="AZ20" s="36">
        <f t="shared" si="173"/>
        <v>0</v>
      </c>
      <c r="BA20" s="36">
        <f t="shared" si="173"/>
        <v>0</v>
      </c>
      <c r="BB20" s="36">
        <f t="shared" si="173"/>
        <v>0</v>
      </c>
      <c r="BD20" s="27" t="s">
        <v>4</v>
      </c>
      <c r="BE20" s="36">
        <f t="shared" si="174"/>
        <v>0</v>
      </c>
      <c r="BF20" s="36">
        <f t="shared" si="174"/>
        <v>0</v>
      </c>
      <c r="BG20" s="36">
        <f t="shared" si="174"/>
        <v>0</v>
      </c>
      <c r="BH20" s="36">
        <f t="shared" si="174"/>
        <v>0</v>
      </c>
      <c r="BI20" s="36">
        <f t="shared" si="174"/>
        <v>153.80508028770629</v>
      </c>
      <c r="BJ20" s="36">
        <f t="shared" si="174"/>
        <v>153.18693208160539</v>
      </c>
      <c r="BK20" s="36">
        <f t="shared" si="174"/>
        <v>153.18693208160539</v>
      </c>
      <c r="BL20" s="36">
        <f t="shared" si="174"/>
        <v>153.18693208160539</v>
      </c>
      <c r="BM20" s="36">
        <f t="shared" si="174"/>
        <v>153.18693208160539</v>
      </c>
      <c r="BN20" s="36">
        <f t="shared" si="174"/>
        <v>153.18693208160539</v>
      </c>
      <c r="BO20" s="36">
        <f t="shared" si="175"/>
        <v>153.18693208160539</v>
      </c>
      <c r="BP20" s="36">
        <f t="shared" si="175"/>
        <v>153.18693208160539</v>
      </c>
      <c r="BQ20" s="36">
        <f t="shared" si="175"/>
        <v>152.06587641577207</v>
      </c>
      <c r="BR20" s="36">
        <f t="shared" si="175"/>
        <v>151.50534858285539</v>
      </c>
      <c r="BS20" s="36">
        <f t="shared" si="175"/>
        <v>151.50534858285539</v>
      </c>
      <c r="BT20" s="36">
        <f t="shared" si="175"/>
        <v>151.50534858285539</v>
      </c>
      <c r="BU20" s="36">
        <f t="shared" si="175"/>
        <v>151.50534858285539</v>
      </c>
      <c r="BV20" s="36">
        <f t="shared" si="175"/>
        <v>151.50534858285539</v>
      </c>
      <c r="BW20" s="36">
        <f t="shared" si="175"/>
        <v>151.50534858285539</v>
      </c>
      <c r="BX20" s="36">
        <f t="shared" si="175"/>
        <v>150.11451511912838</v>
      </c>
      <c r="BY20" s="36">
        <f t="shared" si="176"/>
        <v>150.11451511912838</v>
      </c>
      <c r="BZ20" s="36">
        <f t="shared" si="176"/>
        <v>150.11451511912838</v>
      </c>
      <c r="CA20" s="36">
        <f t="shared" si="176"/>
        <v>150.11451511912838</v>
      </c>
      <c r="CB20" s="36">
        <f t="shared" si="176"/>
        <v>150.11451511912838</v>
      </c>
      <c r="CC20" s="36">
        <f t="shared" si="176"/>
        <v>150.11451511912838</v>
      </c>
      <c r="CD20" s="36">
        <f t="shared" si="176"/>
        <v>150.11451511912838</v>
      </c>
      <c r="CE20" s="36">
        <f t="shared" si="176"/>
        <v>150.11451511912838</v>
      </c>
      <c r="CF20" s="36">
        <f t="shared" si="176"/>
        <v>150.11451511912838</v>
      </c>
      <c r="CG20" s="36">
        <f t="shared" si="176"/>
        <v>150.11451511912838</v>
      </c>
      <c r="CH20" s="36">
        <f t="shared" si="176"/>
        <v>150.11451511912838</v>
      </c>
      <c r="CI20" s="36">
        <f t="shared" si="177"/>
        <v>150.11451511912838</v>
      </c>
      <c r="CJ20" s="36">
        <f t="shared" si="177"/>
        <v>150.11451511912838</v>
      </c>
      <c r="CK20" s="36">
        <f t="shared" si="177"/>
        <v>150.11451511912838</v>
      </c>
      <c r="CL20" s="36">
        <f t="shared" si="177"/>
        <v>150.11451511912838</v>
      </c>
      <c r="CM20" s="36">
        <f t="shared" si="177"/>
        <v>150.11451511912838</v>
      </c>
      <c r="CN20" s="36">
        <f t="shared" si="177"/>
        <v>150.11451511912838</v>
      </c>
      <c r="CO20" s="36">
        <f t="shared" si="177"/>
        <v>150.11451511912838</v>
      </c>
      <c r="CP20" s="36">
        <f t="shared" si="177"/>
        <v>150.11451511912838</v>
      </c>
      <c r="CQ20" s="36">
        <f t="shared" si="177"/>
        <v>150.11451511912838</v>
      </c>
      <c r="CR20" s="36">
        <f t="shared" si="177"/>
        <v>150.11451511912838</v>
      </c>
      <c r="CS20" s="36">
        <f t="shared" si="178"/>
        <v>150.11451511912838</v>
      </c>
      <c r="CT20" s="36">
        <f t="shared" si="178"/>
        <v>150.11451511912838</v>
      </c>
      <c r="CU20" s="36">
        <f t="shared" si="178"/>
        <v>150.11451511912838</v>
      </c>
      <c r="CV20" s="36">
        <f t="shared" si="178"/>
        <v>150.11451511912838</v>
      </c>
      <c r="CW20" s="36">
        <f t="shared" si="178"/>
        <v>150.11451511912838</v>
      </c>
      <c r="CX20" s="36">
        <f t="shared" si="178"/>
        <v>150.11451511912838</v>
      </c>
      <c r="CY20" s="36">
        <f t="shared" si="178"/>
        <v>150.11451511912838</v>
      </c>
      <c r="CZ20" s="36">
        <f t="shared" si="178"/>
        <v>150.11451511912838</v>
      </c>
      <c r="DA20" s="36">
        <f t="shared" si="178"/>
        <v>150.11451511912838</v>
      </c>
      <c r="DB20" s="36">
        <f t="shared" si="178"/>
        <v>150.11451511912838</v>
      </c>
      <c r="DC20" s="36">
        <f t="shared" si="179"/>
        <v>150.11451511912838</v>
      </c>
      <c r="DD20" s="36">
        <f t="shared" si="179"/>
        <v>148.95394452372778</v>
      </c>
      <c r="DE20" s="36">
        <f t="shared" si="179"/>
        <v>143.58630552000002</v>
      </c>
      <c r="DF20" s="36">
        <f t="shared" si="179"/>
        <v>143.58630552000002</v>
      </c>
      <c r="DG20" s="36">
        <f t="shared" si="179"/>
        <v>143.31061510876344</v>
      </c>
      <c r="DH20" s="36">
        <f t="shared" si="179"/>
        <v>141.75493350249999</v>
      </c>
      <c r="DI20" s="36">
        <f t="shared" si="179"/>
        <v>141.75493350249999</v>
      </c>
      <c r="DJ20" s="36">
        <f t="shared" si="179"/>
        <v>139.16548152779569</v>
      </c>
      <c r="DK20" s="36">
        <f t="shared" si="179"/>
        <v>132.55348861295698</v>
      </c>
      <c r="DL20" s="36">
        <f t="shared" si="179"/>
        <v>129.93702862500001</v>
      </c>
      <c r="DM20" s="36">
        <f t="shared" si="180"/>
        <v>120.33078063591398</v>
      </c>
      <c r="DN20" s="36">
        <f t="shared" si="180"/>
        <v>114.79497671000001</v>
      </c>
      <c r="DO20" s="36">
        <f t="shared" si="180"/>
        <v>114.79497671000001</v>
      </c>
      <c r="DP20" s="36">
        <f t="shared" si="180"/>
        <v>114.79497671000001</v>
      </c>
      <c r="DQ20" s="36">
        <f t="shared" si="180"/>
        <v>99.284285523306465</v>
      </c>
      <c r="DR20" s="36">
        <f t="shared" si="180"/>
        <v>84.630652670039439</v>
      </c>
      <c r="DS20" s="36">
        <f t="shared" si="180"/>
        <v>75.321266297500003</v>
      </c>
      <c r="DT20" s="36">
        <f t="shared" si="180"/>
        <v>75.321266297500003</v>
      </c>
      <c r="DU20" s="36">
        <f t="shared" si="180"/>
        <v>75.321266297500003</v>
      </c>
      <c r="DV20" s="36">
        <f t="shared" si="180"/>
        <v>44.685117949919359</v>
      </c>
      <c r="DW20" s="36">
        <f t="shared" si="181"/>
        <v>35.967860272500005</v>
      </c>
      <c r="DX20" s="36">
        <f t="shared" si="181"/>
        <v>21.94355065653226</v>
      </c>
      <c r="DY20" s="36">
        <f t="shared" si="181"/>
        <v>0</v>
      </c>
      <c r="DZ20" s="36">
        <f t="shared" si="181"/>
        <v>0</v>
      </c>
      <c r="EA20" s="36">
        <f t="shared" si="181"/>
        <v>0</v>
      </c>
      <c r="EB20" s="36">
        <f t="shared" si="181"/>
        <v>0</v>
      </c>
      <c r="EC20" s="36">
        <f t="shared" si="181"/>
        <v>0</v>
      </c>
      <c r="ED20" s="36">
        <f t="shared" si="181"/>
        <v>0</v>
      </c>
      <c r="EE20" s="36">
        <f t="shared" si="181"/>
        <v>0</v>
      </c>
      <c r="EF20" s="36">
        <f t="shared" si="181"/>
        <v>0</v>
      </c>
      <c r="EG20" s="36">
        <f t="shared" si="182"/>
        <v>0</v>
      </c>
      <c r="EH20" s="36">
        <f t="shared" si="182"/>
        <v>0</v>
      </c>
      <c r="EI20" s="36">
        <f t="shared" si="182"/>
        <v>0</v>
      </c>
      <c r="EJ20" s="36">
        <f t="shared" si="182"/>
        <v>0</v>
      </c>
      <c r="EK20" s="36">
        <f t="shared" si="182"/>
        <v>0</v>
      </c>
      <c r="EL20" s="36">
        <f t="shared" si="182"/>
        <v>0</v>
      </c>
      <c r="EM20" s="36">
        <f t="shared" si="182"/>
        <v>0</v>
      </c>
      <c r="EN20" s="36">
        <f t="shared" si="182"/>
        <v>0</v>
      </c>
      <c r="EO20" s="36">
        <f t="shared" si="182"/>
        <v>0</v>
      </c>
      <c r="EP20" s="36">
        <f t="shared" si="182"/>
        <v>0</v>
      </c>
      <c r="EQ20" s="36">
        <f t="shared" si="183"/>
        <v>0</v>
      </c>
      <c r="ER20" s="36">
        <f t="shared" si="183"/>
        <v>0</v>
      </c>
      <c r="ES20" s="36">
        <f t="shared" si="183"/>
        <v>0</v>
      </c>
      <c r="ET20" s="36">
        <f t="shared" si="183"/>
        <v>0</v>
      </c>
      <c r="EU20" s="36">
        <f t="shared" si="183"/>
        <v>0</v>
      </c>
      <c r="EV20" s="36">
        <f t="shared" si="183"/>
        <v>0</v>
      </c>
      <c r="EW20" s="36">
        <f t="shared" si="183"/>
        <v>0</v>
      </c>
      <c r="EX20" s="36">
        <f t="shared" si="183"/>
        <v>0</v>
      </c>
      <c r="EY20" s="36">
        <f t="shared" si="183"/>
        <v>0</v>
      </c>
      <c r="EZ20" s="36">
        <f t="shared" si="183"/>
        <v>0</v>
      </c>
      <c r="FA20" s="36">
        <f t="shared" si="184"/>
        <v>0</v>
      </c>
      <c r="FB20" s="36">
        <f t="shared" si="184"/>
        <v>0</v>
      </c>
      <c r="FC20" s="36">
        <f t="shared" si="184"/>
        <v>0</v>
      </c>
      <c r="FD20" s="36">
        <f t="shared" si="184"/>
        <v>0</v>
      </c>
      <c r="FE20" s="36">
        <f t="shared" si="184"/>
        <v>0</v>
      </c>
      <c r="FF20" s="36">
        <f t="shared" si="184"/>
        <v>0</v>
      </c>
      <c r="FG20" s="36">
        <f t="shared" si="184"/>
        <v>0</v>
      </c>
      <c r="FH20" s="36">
        <f t="shared" si="184"/>
        <v>0</v>
      </c>
      <c r="FI20" s="36">
        <f t="shared" si="184"/>
        <v>0</v>
      </c>
      <c r="FJ20" s="36">
        <f t="shared" si="184"/>
        <v>0</v>
      </c>
      <c r="FK20" s="36">
        <f t="shared" si="185"/>
        <v>0</v>
      </c>
      <c r="FL20" s="36">
        <f t="shared" si="185"/>
        <v>0</v>
      </c>
      <c r="FM20" s="36">
        <f t="shared" si="185"/>
        <v>0</v>
      </c>
      <c r="FN20" s="36">
        <f t="shared" si="185"/>
        <v>0</v>
      </c>
      <c r="FO20" s="36">
        <f t="shared" si="185"/>
        <v>0</v>
      </c>
      <c r="FP20" s="36">
        <f t="shared" si="185"/>
        <v>0</v>
      </c>
      <c r="FQ20" s="36">
        <f t="shared" si="185"/>
        <v>0</v>
      </c>
      <c r="FR20" s="36">
        <f t="shared" si="185"/>
        <v>0</v>
      </c>
      <c r="FS20" s="36">
        <f t="shared" si="185"/>
        <v>0</v>
      </c>
      <c r="FT20" s="36">
        <f t="shared" si="185"/>
        <v>0</v>
      </c>
      <c r="FU20" s="36">
        <f t="shared" si="186"/>
        <v>0</v>
      </c>
      <c r="FV20" s="36">
        <f t="shared" si="186"/>
        <v>0</v>
      </c>
      <c r="FW20" s="36">
        <f t="shared" si="186"/>
        <v>0</v>
      </c>
      <c r="FX20" s="36">
        <f t="shared" si="186"/>
        <v>0</v>
      </c>
      <c r="FY20" s="36">
        <f t="shared" si="186"/>
        <v>0</v>
      </c>
      <c r="FZ20" s="36">
        <f t="shared" si="186"/>
        <v>0</v>
      </c>
      <c r="GA20" s="36">
        <f t="shared" si="186"/>
        <v>0</v>
      </c>
      <c r="GB20" s="36">
        <f t="shared" si="186"/>
        <v>0</v>
      </c>
      <c r="GC20" s="36">
        <f t="shared" si="186"/>
        <v>0</v>
      </c>
      <c r="GD20" s="36">
        <f t="shared" si="186"/>
        <v>0</v>
      </c>
      <c r="GE20" s="36">
        <f t="shared" si="187"/>
        <v>0</v>
      </c>
      <c r="GF20" s="36">
        <f t="shared" si="187"/>
        <v>0</v>
      </c>
      <c r="GG20" s="36">
        <f t="shared" si="187"/>
        <v>0</v>
      </c>
      <c r="GH20" s="36">
        <f t="shared" si="187"/>
        <v>0</v>
      </c>
      <c r="GI20" s="36">
        <f t="shared" si="187"/>
        <v>0</v>
      </c>
      <c r="GJ20" s="36">
        <f t="shared" si="187"/>
        <v>0</v>
      </c>
      <c r="GL20" s="27" t="s">
        <v>4</v>
      </c>
      <c r="GM20" s="36">
        <f t="shared" si="188"/>
        <v>51.371384796918925</v>
      </c>
      <c r="GN20" s="36">
        <f t="shared" si="188"/>
        <v>51.371384796918925</v>
      </c>
      <c r="GO20" s="36">
        <f t="shared" si="188"/>
        <v>51.062310693868476</v>
      </c>
      <c r="GP20" s="36">
        <f t="shared" si="188"/>
        <v>51.062310693868476</v>
      </c>
      <c r="GQ20" s="36">
        <f t="shared" si="188"/>
        <v>51.062310693868476</v>
      </c>
      <c r="GR20" s="36">
        <f t="shared" si="188"/>
        <v>51.062310693868476</v>
      </c>
      <c r="GS20" s="36">
        <f t="shared" si="188"/>
        <v>51.062310693868476</v>
      </c>
      <c r="GT20" s="36">
        <f t="shared" si="188"/>
        <v>51.062310693868476</v>
      </c>
      <c r="GU20" s="36">
        <f t="shared" si="188"/>
        <v>51.062310693868476</v>
      </c>
      <c r="GV20" s="36">
        <f t="shared" si="188"/>
        <v>51.062310693868476</v>
      </c>
      <c r="GW20" s="36">
        <f t="shared" si="189"/>
        <v>51.062310693868476</v>
      </c>
      <c r="GX20" s="36">
        <f t="shared" si="189"/>
        <v>51.062310693868476</v>
      </c>
      <c r="GY20" s="36">
        <f t="shared" si="189"/>
        <v>51.062310693868476</v>
      </c>
      <c r="GZ20" s="36">
        <f t="shared" si="189"/>
        <v>51.062310693868476</v>
      </c>
      <c r="HA20" s="36">
        <f t="shared" si="189"/>
        <v>51.062310693868476</v>
      </c>
      <c r="HB20" s="36">
        <f t="shared" si="189"/>
        <v>51.062310693868476</v>
      </c>
      <c r="HC20" s="36">
        <f t="shared" si="189"/>
        <v>51.062310693868476</v>
      </c>
      <c r="HD20" s="36">
        <f t="shared" si="189"/>
        <v>51.062310693868476</v>
      </c>
      <c r="HE20" s="36">
        <f t="shared" si="189"/>
        <v>51.062310693868476</v>
      </c>
      <c r="HF20" s="36">
        <f t="shared" si="189"/>
        <v>51.062310693868476</v>
      </c>
      <c r="HG20" s="36">
        <f t="shared" si="190"/>
        <v>51.062310693868476</v>
      </c>
      <c r="HH20" s="36">
        <f t="shared" si="190"/>
        <v>51.062310693868476</v>
      </c>
      <c r="HI20" s="36">
        <f t="shared" si="190"/>
        <v>51.062310693868476</v>
      </c>
      <c r="HJ20" s="36">
        <f t="shared" si="190"/>
        <v>51.062310693868476</v>
      </c>
      <c r="HK20" s="36">
        <f t="shared" si="190"/>
        <v>51.062310693868476</v>
      </c>
      <c r="HL20" s="36">
        <f t="shared" si="190"/>
        <v>50.501782860951799</v>
      </c>
      <c r="HM20" s="36">
        <f t="shared" si="190"/>
        <v>50.501782860951799</v>
      </c>
      <c r="HN20" s="36">
        <f t="shared" si="190"/>
        <v>50.501782860951799</v>
      </c>
      <c r="HO20" s="36">
        <f t="shared" si="190"/>
        <v>50.501782860951799</v>
      </c>
      <c r="HP20" s="36">
        <f t="shared" si="190"/>
        <v>50.501782860951799</v>
      </c>
      <c r="HQ20" s="36">
        <f t="shared" si="191"/>
        <v>50.501782860951799</v>
      </c>
      <c r="HR20" s="36">
        <f t="shared" si="191"/>
        <v>50.501782860951799</v>
      </c>
      <c r="HS20" s="36">
        <f t="shared" si="191"/>
        <v>50.501782860951799</v>
      </c>
      <c r="HT20" s="36">
        <f t="shared" si="191"/>
        <v>50.501782860951799</v>
      </c>
      <c r="HU20" s="36">
        <f t="shared" si="191"/>
        <v>50.501782860951799</v>
      </c>
      <c r="HV20" s="36">
        <f t="shared" si="191"/>
        <v>50.501782860951799</v>
      </c>
      <c r="HW20" s="36">
        <f t="shared" si="191"/>
        <v>50.501782860951799</v>
      </c>
      <c r="HX20" s="36">
        <f t="shared" si="191"/>
        <v>50.501782860951799</v>
      </c>
      <c r="HY20" s="36">
        <f t="shared" si="191"/>
        <v>50.501782860951799</v>
      </c>
      <c r="HZ20" s="36">
        <f t="shared" si="191"/>
        <v>50.501782860951799</v>
      </c>
      <c r="IA20" s="36">
        <f t="shared" si="192"/>
        <v>50.501782860951799</v>
      </c>
      <c r="IB20" s="36">
        <f t="shared" si="192"/>
        <v>50.501782860951799</v>
      </c>
      <c r="IC20" s="36">
        <f t="shared" si="192"/>
        <v>50.501782860951799</v>
      </c>
      <c r="ID20" s="36">
        <f t="shared" si="192"/>
        <v>50.501782860951799</v>
      </c>
      <c r="IE20" s="36">
        <f t="shared" si="192"/>
        <v>50.501782860951799</v>
      </c>
      <c r="IF20" s="36">
        <f t="shared" si="192"/>
        <v>50.038171706376126</v>
      </c>
      <c r="IG20" s="36">
        <f t="shared" si="192"/>
        <v>50.038171706376126</v>
      </c>
      <c r="IH20" s="36">
        <f t="shared" si="192"/>
        <v>50.038171706376126</v>
      </c>
      <c r="II20" s="36">
        <f t="shared" si="192"/>
        <v>50.038171706376126</v>
      </c>
      <c r="IJ20" s="36">
        <f t="shared" si="192"/>
        <v>50.038171706376126</v>
      </c>
      <c r="IK20" s="36">
        <f t="shared" si="193"/>
        <v>50.038171706376126</v>
      </c>
      <c r="IL20" s="36">
        <f t="shared" si="193"/>
        <v>50.038171706376126</v>
      </c>
      <c r="IM20" s="36">
        <f t="shared" si="193"/>
        <v>50.038171706376126</v>
      </c>
      <c r="IN20" s="36">
        <f t="shared" si="193"/>
        <v>50.038171706376126</v>
      </c>
      <c r="IO20" s="36">
        <f t="shared" si="193"/>
        <v>50.038171706376126</v>
      </c>
      <c r="IP20" s="36">
        <f t="shared" si="193"/>
        <v>50.038171706376126</v>
      </c>
      <c r="IQ20" s="36">
        <f t="shared" si="193"/>
        <v>50.038171706376126</v>
      </c>
      <c r="IR20" s="36">
        <f t="shared" si="193"/>
        <v>50.038171706376126</v>
      </c>
      <c r="IS20" s="36">
        <f t="shared" si="193"/>
        <v>50.038171706376126</v>
      </c>
      <c r="IT20" s="36">
        <f t="shared" si="193"/>
        <v>50.038171706376126</v>
      </c>
      <c r="IU20" s="36">
        <f t="shared" si="194"/>
        <v>50.038171706376126</v>
      </c>
      <c r="IV20" s="36">
        <f t="shared" si="194"/>
        <v>50.038171706376126</v>
      </c>
      <c r="IW20" s="36">
        <f t="shared" si="194"/>
        <v>50.038171706376126</v>
      </c>
      <c r="IX20" s="36">
        <f t="shared" si="194"/>
        <v>50.038171706376126</v>
      </c>
      <c r="IY20" s="36">
        <f t="shared" si="194"/>
        <v>50.038171706376126</v>
      </c>
      <c r="IZ20" s="36">
        <f t="shared" si="194"/>
        <v>50.038171706376126</v>
      </c>
      <c r="JA20" s="36">
        <f t="shared" si="194"/>
        <v>50.038171706376126</v>
      </c>
      <c r="JB20" s="36">
        <f t="shared" si="194"/>
        <v>50.038171706376126</v>
      </c>
      <c r="JC20" s="36">
        <f t="shared" si="194"/>
        <v>50.038171706376126</v>
      </c>
      <c r="JD20" s="36">
        <f t="shared" si="194"/>
        <v>50.038171706376126</v>
      </c>
      <c r="JE20" s="36">
        <f t="shared" si="195"/>
        <v>50.038171706376126</v>
      </c>
      <c r="JF20" s="36">
        <f t="shared" si="195"/>
        <v>50.038171706376126</v>
      </c>
      <c r="JG20" s="36">
        <f t="shared" si="195"/>
        <v>50.038171706376126</v>
      </c>
      <c r="JH20" s="36">
        <f t="shared" si="195"/>
        <v>50.038171706376126</v>
      </c>
      <c r="JI20" s="36">
        <f t="shared" si="195"/>
        <v>50.038171706376126</v>
      </c>
      <c r="JJ20" s="36">
        <f t="shared" si="195"/>
        <v>50.038171706376126</v>
      </c>
      <c r="JK20" s="36">
        <f t="shared" si="195"/>
        <v>50.038171706376126</v>
      </c>
      <c r="JL20" s="36">
        <f t="shared" si="195"/>
        <v>50.038171706376126</v>
      </c>
      <c r="JM20" s="36">
        <f t="shared" si="195"/>
        <v>50.038171706376126</v>
      </c>
      <c r="JN20" s="36">
        <f t="shared" si="195"/>
        <v>50.038171706376126</v>
      </c>
      <c r="JO20" s="36">
        <f t="shared" si="196"/>
        <v>50.038171706376126</v>
      </c>
      <c r="JP20" s="36">
        <f t="shared" si="196"/>
        <v>50.038171706376126</v>
      </c>
      <c r="JQ20" s="36">
        <f t="shared" si="196"/>
        <v>50.038171706376126</v>
      </c>
      <c r="JR20" s="36">
        <f t="shared" si="196"/>
        <v>50.038171706376126</v>
      </c>
      <c r="JS20" s="36">
        <f t="shared" si="196"/>
        <v>50.038171706376126</v>
      </c>
      <c r="JT20" s="36">
        <f t="shared" si="196"/>
        <v>50.038171706376126</v>
      </c>
      <c r="JU20" s="36">
        <f t="shared" si="196"/>
        <v>50.038171706376126</v>
      </c>
      <c r="JV20" s="36">
        <f t="shared" si="196"/>
        <v>50.038171706376126</v>
      </c>
      <c r="JW20" s="36">
        <f t="shared" si="196"/>
        <v>50.038171706376126</v>
      </c>
      <c r="JX20" s="36">
        <f t="shared" si="196"/>
        <v>50.038171706376126</v>
      </c>
      <c r="JY20" s="36">
        <f t="shared" si="197"/>
        <v>50.038171706376126</v>
      </c>
      <c r="JZ20" s="36">
        <f t="shared" si="197"/>
        <v>50.038171706376126</v>
      </c>
      <c r="KA20" s="36">
        <f t="shared" si="197"/>
        <v>50.038171706376126</v>
      </c>
      <c r="KB20" s="36">
        <f t="shared" si="197"/>
        <v>50.038171706376126</v>
      </c>
      <c r="KC20" s="36">
        <f t="shared" si="197"/>
        <v>50.038171706376126</v>
      </c>
      <c r="KD20" s="36">
        <f t="shared" si="197"/>
        <v>50.038171706376126</v>
      </c>
      <c r="KE20" s="36">
        <f t="shared" si="197"/>
        <v>50.038171706376126</v>
      </c>
      <c r="KF20" s="36">
        <f t="shared" si="197"/>
        <v>50.038171706376126</v>
      </c>
      <c r="KG20" s="36">
        <f t="shared" si="197"/>
        <v>50.038171706376126</v>
      </c>
      <c r="KH20" s="36">
        <f t="shared" si="197"/>
        <v>50.038171706376126</v>
      </c>
      <c r="KI20" s="36">
        <f t="shared" si="198"/>
        <v>50.038171706376126</v>
      </c>
      <c r="KJ20" s="36">
        <f t="shared" si="198"/>
        <v>50.038171706376126</v>
      </c>
      <c r="KK20" s="36">
        <f t="shared" si="198"/>
        <v>50.038171706376126</v>
      </c>
      <c r="KL20" s="36">
        <f t="shared" si="198"/>
        <v>50.038171706376126</v>
      </c>
      <c r="KM20" s="36">
        <f t="shared" si="198"/>
        <v>50.038171706376126</v>
      </c>
      <c r="KN20" s="36">
        <f t="shared" si="198"/>
        <v>50.038171706376126</v>
      </c>
      <c r="KO20" s="36">
        <f t="shared" si="198"/>
        <v>50.038171706376126</v>
      </c>
      <c r="KP20" s="36">
        <f t="shared" si="198"/>
        <v>50.038171706376126</v>
      </c>
      <c r="KQ20" s="36">
        <f t="shared" si="198"/>
        <v>50.038171706376126</v>
      </c>
      <c r="KR20" s="36">
        <f t="shared" si="198"/>
        <v>50.038171706376126</v>
      </c>
      <c r="KS20" s="36">
        <f t="shared" si="199"/>
        <v>50.038171706376126</v>
      </c>
      <c r="KT20" s="36">
        <f t="shared" si="199"/>
        <v>50.038171706376126</v>
      </c>
      <c r="KU20" s="36">
        <f t="shared" si="199"/>
        <v>50.038171706376126</v>
      </c>
      <c r="KV20" s="36">
        <f t="shared" si="199"/>
        <v>50.038171706376126</v>
      </c>
      <c r="KW20" s="36">
        <f t="shared" si="199"/>
        <v>50.038171706376126</v>
      </c>
      <c r="KX20" s="36">
        <f t="shared" si="199"/>
        <v>50.038171706376126</v>
      </c>
      <c r="KY20" s="36">
        <f t="shared" si="199"/>
        <v>50.038171706376126</v>
      </c>
      <c r="KZ20" s="36">
        <f t="shared" si="199"/>
        <v>50.038171706376126</v>
      </c>
      <c r="LA20" s="36">
        <f t="shared" si="199"/>
        <v>50.038171706376126</v>
      </c>
      <c r="LB20" s="36">
        <f t="shared" si="199"/>
        <v>50.038171706376126</v>
      </c>
      <c r="LC20" s="36">
        <f t="shared" si="200"/>
        <v>50.038171706376126</v>
      </c>
      <c r="LD20" s="36">
        <f t="shared" si="200"/>
        <v>50.038171706376126</v>
      </c>
      <c r="LE20" s="36">
        <f t="shared" si="200"/>
        <v>50.038171706376126</v>
      </c>
      <c r="LF20" s="36">
        <f t="shared" si="200"/>
        <v>50.038171706376126</v>
      </c>
      <c r="LG20" s="36">
        <f t="shared" si="200"/>
        <v>50.038171706376126</v>
      </c>
      <c r="LH20" s="36">
        <f t="shared" si="200"/>
        <v>50.038171706376126</v>
      </c>
      <c r="LI20" s="36">
        <f t="shared" si="200"/>
        <v>50.038171706376126</v>
      </c>
      <c r="LJ20" s="36">
        <f t="shared" si="200"/>
        <v>50.038171706376126</v>
      </c>
      <c r="LK20" s="36">
        <f t="shared" si="200"/>
        <v>50.038171706376126</v>
      </c>
      <c r="LL20" s="36">
        <f t="shared" si="200"/>
        <v>50.038171706376126</v>
      </c>
      <c r="LM20" s="36">
        <f t="shared" si="201"/>
        <v>50.038171706376126</v>
      </c>
      <c r="LN20" s="36">
        <f t="shared" si="201"/>
        <v>50.038171706376126</v>
      </c>
      <c r="LO20" s="36">
        <f t="shared" si="201"/>
        <v>50.038171706376126</v>
      </c>
      <c r="LP20" s="36">
        <f t="shared" si="201"/>
        <v>50.038171706376126</v>
      </c>
      <c r="LQ20" s="36">
        <f t="shared" si="201"/>
        <v>50.038171706376126</v>
      </c>
      <c r="LR20" s="36">
        <f t="shared" si="201"/>
        <v>50.038171706376126</v>
      </c>
      <c r="LS20" s="36">
        <f t="shared" si="201"/>
        <v>50.038171706376126</v>
      </c>
      <c r="LT20" s="36">
        <f t="shared" si="201"/>
        <v>50.038171706376126</v>
      </c>
      <c r="LU20" s="36">
        <f t="shared" si="201"/>
        <v>50.038171706376126</v>
      </c>
      <c r="LV20" s="36">
        <f t="shared" si="201"/>
        <v>50.038171706376126</v>
      </c>
      <c r="LW20" s="36">
        <f t="shared" si="202"/>
        <v>50.038171706376126</v>
      </c>
      <c r="LX20" s="36">
        <f t="shared" si="202"/>
        <v>50.038171706376126</v>
      </c>
      <c r="LY20" s="36">
        <f t="shared" si="202"/>
        <v>50.038171706376126</v>
      </c>
      <c r="LZ20" s="36">
        <f t="shared" si="202"/>
        <v>48.87760111097554</v>
      </c>
      <c r="MA20" s="36">
        <f t="shared" si="202"/>
        <v>47.862101840000008</v>
      </c>
      <c r="MB20" s="36">
        <f t="shared" si="202"/>
        <v>47.862101840000008</v>
      </c>
      <c r="MC20" s="36">
        <f t="shared" si="202"/>
        <v>47.862101840000008</v>
      </c>
      <c r="MD20" s="36">
        <f t="shared" si="202"/>
        <v>47.862101840000008</v>
      </c>
      <c r="ME20" s="36">
        <f t="shared" si="202"/>
        <v>47.862101840000008</v>
      </c>
      <c r="MF20" s="36">
        <f t="shared" si="202"/>
        <v>47.862101840000008</v>
      </c>
      <c r="MG20" s="36">
        <f t="shared" si="203"/>
        <v>47.862101840000008</v>
      </c>
      <c r="MH20" s="36">
        <f t="shared" si="203"/>
        <v>47.862101840000008</v>
      </c>
      <c r="MI20" s="36">
        <f t="shared" si="203"/>
        <v>47.586411428763448</v>
      </c>
      <c r="MJ20" s="36">
        <f t="shared" si="203"/>
        <v>47.251644500833343</v>
      </c>
      <c r="MK20" s="36">
        <f t="shared" si="203"/>
        <v>47.251644500833343</v>
      </c>
      <c r="ML20" s="36">
        <f t="shared" si="203"/>
        <v>47.251644500833343</v>
      </c>
      <c r="MM20" s="36">
        <f t="shared" si="203"/>
        <v>47.251644500833343</v>
      </c>
      <c r="MN20" s="36">
        <f t="shared" si="203"/>
        <v>47.251644500833343</v>
      </c>
      <c r="MO20" s="36">
        <f t="shared" si="203"/>
        <v>47.251644500833343</v>
      </c>
      <c r="MP20" s="36">
        <f t="shared" si="203"/>
        <v>46.747205804462375</v>
      </c>
      <c r="MQ20" s="36">
        <f t="shared" si="204"/>
        <v>46.209137861666676</v>
      </c>
      <c r="MR20" s="36">
        <f t="shared" si="204"/>
        <v>46.209137861666676</v>
      </c>
      <c r="MS20" s="36">
        <f t="shared" si="204"/>
        <v>45.928802862956999</v>
      </c>
      <c r="MT20" s="36">
        <f t="shared" si="204"/>
        <v>43.312342875000006</v>
      </c>
      <c r="MU20" s="36">
        <f t="shared" si="204"/>
        <v>43.312342875000006</v>
      </c>
      <c r="MV20" s="36">
        <f t="shared" si="204"/>
        <v>43.312342875000006</v>
      </c>
      <c r="MW20" s="36">
        <f t="shared" si="204"/>
        <v>43.312342875000006</v>
      </c>
      <c r="MX20" s="36">
        <f t="shared" si="204"/>
        <v>43.312342875000006</v>
      </c>
      <c r="MY20" s="36">
        <f t="shared" si="204"/>
        <v>43.312342875000006</v>
      </c>
      <c r="MZ20" s="36">
        <f t="shared" si="204"/>
        <v>38.753445524247319</v>
      </c>
      <c r="NA20" s="36">
        <f t="shared" si="205"/>
        <v>38.264992236666671</v>
      </c>
      <c r="NB20" s="36">
        <f t="shared" si="205"/>
        <v>38.264992236666671</v>
      </c>
      <c r="NC20" s="36">
        <f t="shared" si="205"/>
        <v>38.264992236666671</v>
      </c>
      <c r="ND20" s="36">
        <f t="shared" si="205"/>
        <v>38.264992236666671</v>
      </c>
      <c r="NE20" s="36">
        <f t="shared" si="205"/>
        <v>38.264992236666671</v>
      </c>
      <c r="NF20" s="36">
        <f t="shared" si="205"/>
        <v>38.264992236666671</v>
      </c>
      <c r="NG20" s="36">
        <f t="shared" si="205"/>
        <v>38.264992236666671</v>
      </c>
      <c r="NH20" s="36">
        <f t="shared" si="205"/>
        <v>38.264992236666671</v>
      </c>
      <c r="NI20" s="36">
        <f t="shared" si="205"/>
        <v>38.264992236666671</v>
      </c>
      <c r="NJ20" s="36">
        <f t="shared" si="205"/>
        <v>38.264992236666671</v>
      </c>
      <c r="NK20" s="36">
        <f t="shared" si="206"/>
        <v>34.626681958306456</v>
      </c>
      <c r="NL20" s="36">
        <f t="shared" si="206"/>
        <v>32.328801782500001</v>
      </c>
      <c r="NM20" s="36">
        <f t="shared" si="206"/>
        <v>32.328801782500001</v>
      </c>
      <c r="NN20" s="36">
        <f t="shared" si="206"/>
        <v>30.560702009650541</v>
      </c>
      <c r="NO20" s="36">
        <f t="shared" si="206"/>
        <v>28.962861894555559</v>
      </c>
      <c r="NP20" s="36">
        <f t="shared" si="206"/>
        <v>25.107088765833339</v>
      </c>
      <c r="NQ20" s="36">
        <f t="shared" si="206"/>
        <v>25.107088765833339</v>
      </c>
      <c r="NR20" s="36">
        <f t="shared" si="206"/>
        <v>25.107088765833339</v>
      </c>
      <c r="NS20" s="36">
        <f t="shared" si="206"/>
        <v>25.107088765833339</v>
      </c>
      <c r="NT20" s="36">
        <f t="shared" si="206"/>
        <v>25.107088765833339</v>
      </c>
      <c r="NU20" s="36">
        <f t="shared" si="207"/>
        <v>25.107088765833339</v>
      </c>
      <c r="NV20" s="36">
        <f t="shared" si="207"/>
        <v>25.107088765833339</v>
      </c>
      <c r="NW20" s="36">
        <f t="shared" si="207"/>
        <v>25.107088765833339</v>
      </c>
      <c r="NX20" s="36">
        <f t="shared" si="207"/>
        <v>25.107088765833339</v>
      </c>
      <c r="NY20" s="36">
        <f t="shared" si="207"/>
        <v>25.107088765833339</v>
      </c>
      <c r="NZ20" s="36">
        <f t="shared" si="207"/>
        <v>18.488445171478496</v>
      </c>
      <c r="OA20" s="36">
        <f t="shared" si="207"/>
        <v>13.708313686666667</v>
      </c>
      <c r="OB20" s="36">
        <f t="shared" si="207"/>
        <v>12.488359091774193</v>
      </c>
      <c r="OC20" s="36">
        <f t="shared" si="207"/>
        <v>11.9892867575</v>
      </c>
      <c r="OD20" s="36">
        <f t="shared" si="207"/>
        <v>11.9892867575</v>
      </c>
      <c r="OE20" s="36">
        <f t="shared" si="208"/>
        <v>11.9892867575</v>
      </c>
      <c r="OF20" s="36">
        <f t="shared" si="208"/>
        <v>11.9892867575</v>
      </c>
      <c r="OG20" s="36">
        <f t="shared" si="208"/>
        <v>9.9542638990322594</v>
      </c>
      <c r="OH20" s="36">
        <f t="shared" si="208"/>
        <v>0</v>
      </c>
      <c r="OI20" s="36">
        <f t="shared" si="208"/>
        <v>0</v>
      </c>
      <c r="OJ20" s="36">
        <f t="shared" si="208"/>
        <v>0</v>
      </c>
      <c r="OK20" s="36">
        <f t="shared" si="208"/>
        <v>0</v>
      </c>
      <c r="OL20" s="36">
        <f t="shared" si="208"/>
        <v>0</v>
      </c>
      <c r="OM20" s="36">
        <f t="shared" si="208"/>
        <v>0</v>
      </c>
      <c r="ON20" s="36">
        <f t="shared" si="208"/>
        <v>0</v>
      </c>
      <c r="OO20" s="36">
        <f t="shared" si="209"/>
        <v>0</v>
      </c>
      <c r="OP20" s="36">
        <f t="shared" si="209"/>
        <v>0</v>
      </c>
      <c r="OQ20" s="36">
        <f t="shared" si="209"/>
        <v>0</v>
      </c>
      <c r="OR20" s="36">
        <f t="shared" si="209"/>
        <v>0</v>
      </c>
      <c r="OS20" s="36">
        <f t="shared" si="209"/>
        <v>0</v>
      </c>
      <c r="OT20" s="36">
        <f t="shared" si="209"/>
        <v>0</v>
      </c>
      <c r="OU20" s="36">
        <f t="shared" si="209"/>
        <v>0</v>
      </c>
      <c r="OV20" s="36">
        <f t="shared" si="209"/>
        <v>0</v>
      </c>
      <c r="OW20" s="36">
        <f t="shared" si="209"/>
        <v>0</v>
      </c>
      <c r="OX20" s="36">
        <f t="shared" si="209"/>
        <v>0</v>
      </c>
      <c r="OY20" s="36">
        <f t="shared" si="210"/>
        <v>0</v>
      </c>
      <c r="OZ20" s="36">
        <f t="shared" si="210"/>
        <v>0</v>
      </c>
      <c r="PA20" s="36">
        <f t="shared" si="210"/>
        <v>0</v>
      </c>
      <c r="PB20" s="36">
        <f t="shared" si="210"/>
        <v>0</v>
      </c>
      <c r="PC20" s="36">
        <f t="shared" si="210"/>
        <v>0</v>
      </c>
      <c r="PD20" s="36">
        <f t="shared" si="210"/>
        <v>0</v>
      </c>
      <c r="PE20" s="36">
        <f t="shared" si="210"/>
        <v>0</v>
      </c>
      <c r="PF20" s="36">
        <f t="shared" si="210"/>
        <v>0</v>
      </c>
      <c r="PG20" s="36">
        <f t="shared" si="210"/>
        <v>0</v>
      </c>
      <c r="PH20" s="36">
        <f t="shared" si="210"/>
        <v>0</v>
      </c>
      <c r="PI20" s="36">
        <f t="shared" si="211"/>
        <v>0</v>
      </c>
      <c r="PJ20" s="36">
        <f t="shared" si="211"/>
        <v>0</v>
      </c>
      <c r="PK20" s="36">
        <f t="shared" si="211"/>
        <v>0</v>
      </c>
      <c r="PL20" s="36">
        <f t="shared" si="211"/>
        <v>0</v>
      </c>
      <c r="PM20" s="36">
        <f t="shared" si="211"/>
        <v>0</v>
      </c>
      <c r="PN20" s="36">
        <f t="shared" si="211"/>
        <v>0</v>
      </c>
      <c r="PO20" s="36">
        <f t="shared" si="211"/>
        <v>0</v>
      </c>
      <c r="PP20" s="36">
        <f t="shared" si="211"/>
        <v>0</v>
      </c>
      <c r="PQ20" s="36">
        <f t="shared" si="211"/>
        <v>0</v>
      </c>
      <c r="PR20" s="36">
        <f t="shared" si="211"/>
        <v>0</v>
      </c>
      <c r="PS20" s="36">
        <f t="shared" si="212"/>
        <v>0</v>
      </c>
      <c r="PT20" s="36">
        <f t="shared" si="212"/>
        <v>0</v>
      </c>
      <c r="PU20" s="36">
        <f t="shared" si="212"/>
        <v>0</v>
      </c>
      <c r="PV20" s="36">
        <f t="shared" si="212"/>
        <v>0</v>
      </c>
      <c r="PW20" s="36">
        <f t="shared" si="212"/>
        <v>0</v>
      </c>
      <c r="PX20" s="36">
        <f t="shared" si="212"/>
        <v>0</v>
      </c>
      <c r="PY20" s="36">
        <f t="shared" si="212"/>
        <v>0</v>
      </c>
      <c r="PZ20" s="36">
        <f t="shared" si="212"/>
        <v>0</v>
      </c>
      <c r="QA20" s="36">
        <f t="shared" si="212"/>
        <v>0</v>
      </c>
      <c r="QB20" s="36">
        <f t="shared" si="212"/>
        <v>0</v>
      </c>
      <c r="QC20" s="36">
        <f t="shared" si="213"/>
        <v>0</v>
      </c>
      <c r="QD20" s="36">
        <f t="shared" si="213"/>
        <v>0</v>
      </c>
      <c r="QE20" s="36">
        <f t="shared" si="213"/>
        <v>0</v>
      </c>
      <c r="QF20" s="36">
        <f t="shared" si="213"/>
        <v>0</v>
      </c>
      <c r="QG20" s="36">
        <f t="shared" si="213"/>
        <v>0</v>
      </c>
      <c r="QH20" s="36">
        <f t="shared" si="213"/>
        <v>0</v>
      </c>
      <c r="QI20" s="36">
        <f t="shared" si="213"/>
        <v>0</v>
      </c>
      <c r="QJ20" s="36">
        <f t="shared" si="213"/>
        <v>0</v>
      </c>
      <c r="QK20" s="36">
        <f t="shared" si="213"/>
        <v>0</v>
      </c>
      <c r="QL20" s="36">
        <f t="shared" si="213"/>
        <v>0</v>
      </c>
      <c r="QM20" s="36">
        <f t="shared" si="214"/>
        <v>0</v>
      </c>
      <c r="QN20" s="36">
        <f t="shared" si="214"/>
        <v>0</v>
      </c>
      <c r="QO20" s="36">
        <f t="shared" si="214"/>
        <v>0</v>
      </c>
      <c r="QP20" s="36">
        <f t="shared" si="214"/>
        <v>0</v>
      </c>
      <c r="QQ20" s="36">
        <f t="shared" si="214"/>
        <v>0</v>
      </c>
      <c r="QR20" s="36">
        <f t="shared" si="214"/>
        <v>0</v>
      </c>
      <c r="QS20" s="36">
        <f t="shared" si="214"/>
        <v>0</v>
      </c>
      <c r="QT20" s="36">
        <f t="shared" si="214"/>
        <v>0</v>
      </c>
      <c r="QU20" s="36">
        <f t="shared" si="214"/>
        <v>0</v>
      </c>
      <c r="QV20" s="36">
        <f t="shared" si="214"/>
        <v>0</v>
      </c>
      <c r="QW20" s="36">
        <f t="shared" si="215"/>
        <v>0</v>
      </c>
      <c r="QX20" s="36">
        <f t="shared" si="215"/>
        <v>0</v>
      </c>
      <c r="QY20" s="36">
        <f t="shared" si="215"/>
        <v>0</v>
      </c>
      <c r="QZ20" s="36">
        <f t="shared" si="215"/>
        <v>0</v>
      </c>
      <c r="RA20" s="36">
        <f t="shared" si="215"/>
        <v>0</v>
      </c>
      <c r="RB20" s="36">
        <f t="shared" si="215"/>
        <v>0</v>
      </c>
      <c r="RC20" s="36">
        <f t="shared" si="215"/>
        <v>0</v>
      </c>
      <c r="RD20" s="36">
        <f t="shared" si="215"/>
        <v>0</v>
      </c>
      <c r="RE20" s="36">
        <f t="shared" si="215"/>
        <v>0</v>
      </c>
      <c r="RF20" s="36">
        <f t="shared" si="215"/>
        <v>0</v>
      </c>
      <c r="RG20" s="36">
        <f t="shared" si="216"/>
        <v>0</v>
      </c>
      <c r="RH20" s="36">
        <f t="shared" si="216"/>
        <v>0</v>
      </c>
      <c r="RI20" s="36">
        <f t="shared" si="216"/>
        <v>0</v>
      </c>
      <c r="RJ20" s="36">
        <f t="shared" si="216"/>
        <v>0</v>
      </c>
      <c r="RK20" s="36">
        <f t="shared" si="216"/>
        <v>0</v>
      </c>
      <c r="RL20" s="36">
        <f t="shared" si="216"/>
        <v>0</v>
      </c>
      <c r="RM20" s="36">
        <f t="shared" si="216"/>
        <v>0</v>
      </c>
      <c r="RN20" s="36">
        <f t="shared" si="216"/>
        <v>0</v>
      </c>
      <c r="RO20" s="36">
        <f t="shared" si="216"/>
        <v>0</v>
      </c>
      <c r="RP20" s="36">
        <f t="shared" si="216"/>
        <v>0</v>
      </c>
      <c r="RQ20" s="36">
        <f t="shared" si="217"/>
        <v>0</v>
      </c>
      <c r="RR20" s="36">
        <f t="shared" si="217"/>
        <v>0</v>
      </c>
      <c r="RS20" s="36">
        <f t="shared" si="217"/>
        <v>0</v>
      </c>
      <c r="RT20" s="36">
        <f t="shared" si="217"/>
        <v>0</v>
      </c>
      <c r="RU20" s="36">
        <f t="shared" si="217"/>
        <v>0</v>
      </c>
      <c r="RV20" s="36">
        <f t="shared" si="217"/>
        <v>0</v>
      </c>
      <c r="RW20" s="36">
        <f t="shared" si="217"/>
        <v>0</v>
      </c>
      <c r="RX20" s="36">
        <f t="shared" si="217"/>
        <v>0</v>
      </c>
      <c r="RY20" s="36">
        <f t="shared" si="217"/>
        <v>0</v>
      </c>
      <c r="RZ20" s="36">
        <f t="shared" si="217"/>
        <v>0</v>
      </c>
      <c r="SA20" s="36">
        <f t="shared" si="218"/>
        <v>0</v>
      </c>
      <c r="SB20" s="36">
        <f t="shared" si="218"/>
        <v>0</v>
      </c>
      <c r="SC20" s="36">
        <f t="shared" si="218"/>
        <v>0</v>
      </c>
      <c r="SD20" s="36">
        <f t="shared" si="218"/>
        <v>0</v>
      </c>
      <c r="SE20" s="36">
        <f t="shared" si="218"/>
        <v>0</v>
      </c>
      <c r="SF20" s="36">
        <f t="shared" si="218"/>
        <v>0</v>
      </c>
      <c r="SG20" s="36">
        <f t="shared" si="218"/>
        <v>0</v>
      </c>
      <c r="SH20" s="36">
        <f t="shared" si="218"/>
        <v>0</v>
      </c>
      <c r="SI20" s="36">
        <f t="shared" si="218"/>
        <v>0</v>
      </c>
      <c r="SJ20" s="36">
        <f t="shared" si="218"/>
        <v>0</v>
      </c>
      <c r="SK20" s="36">
        <f t="shared" si="219"/>
        <v>0</v>
      </c>
      <c r="SL20" s="36">
        <f t="shared" si="219"/>
        <v>0</v>
      </c>
      <c r="SM20" s="36">
        <f t="shared" si="219"/>
        <v>0</v>
      </c>
      <c r="SN20" s="36">
        <f t="shared" si="219"/>
        <v>0</v>
      </c>
      <c r="SO20" s="36">
        <f t="shared" si="219"/>
        <v>0</v>
      </c>
      <c r="SP20" s="36">
        <f t="shared" si="219"/>
        <v>0</v>
      </c>
      <c r="SQ20" s="36">
        <f t="shared" si="219"/>
        <v>0</v>
      </c>
      <c r="SR20" s="36">
        <f t="shared" si="219"/>
        <v>0</v>
      </c>
      <c r="SS20" s="36">
        <f t="shared" si="219"/>
        <v>0</v>
      </c>
      <c r="ST20" s="36">
        <f t="shared" si="219"/>
        <v>0</v>
      </c>
      <c r="SU20" s="36">
        <f t="shared" si="220"/>
        <v>0</v>
      </c>
      <c r="SV20" s="36">
        <f t="shared" si="220"/>
        <v>0</v>
      </c>
      <c r="SW20" s="36">
        <f t="shared" si="220"/>
        <v>0</v>
      </c>
      <c r="SX20" s="36">
        <f t="shared" si="220"/>
        <v>0</v>
      </c>
      <c r="SY20" s="36">
        <f t="shared" si="220"/>
        <v>0</v>
      </c>
      <c r="SZ20" s="36">
        <f t="shared" si="220"/>
        <v>0</v>
      </c>
      <c r="TA20" s="36">
        <f t="shared" si="220"/>
        <v>0</v>
      </c>
      <c r="TB20" s="36">
        <f t="shared" si="220"/>
        <v>0</v>
      </c>
      <c r="TC20" s="36">
        <f t="shared" si="220"/>
        <v>0</v>
      </c>
      <c r="TD20" s="36">
        <f t="shared" si="220"/>
        <v>0</v>
      </c>
      <c r="TE20" s="36">
        <f t="shared" si="221"/>
        <v>0</v>
      </c>
      <c r="TF20" s="36">
        <f t="shared" si="221"/>
        <v>0</v>
      </c>
      <c r="TG20" s="36">
        <f t="shared" si="221"/>
        <v>0</v>
      </c>
      <c r="TH20" s="36">
        <f t="shared" si="221"/>
        <v>0</v>
      </c>
      <c r="TI20" s="36">
        <f t="shared" si="221"/>
        <v>0</v>
      </c>
      <c r="TJ20" s="36">
        <f t="shared" si="221"/>
        <v>0</v>
      </c>
      <c r="TK20" s="36">
        <f t="shared" si="221"/>
        <v>0</v>
      </c>
      <c r="TL20" s="36">
        <f t="shared" si="221"/>
        <v>0</v>
      </c>
      <c r="TM20" s="36">
        <f t="shared" si="221"/>
        <v>0</v>
      </c>
      <c r="TN20" s="36">
        <f t="shared" si="221"/>
        <v>0</v>
      </c>
      <c r="TO20" s="36">
        <f t="shared" si="222"/>
        <v>0</v>
      </c>
      <c r="TP20" s="36">
        <f t="shared" si="222"/>
        <v>0</v>
      </c>
      <c r="TQ20" s="36">
        <f t="shared" si="222"/>
        <v>0</v>
      </c>
      <c r="TR20" s="36">
        <f t="shared" si="222"/>
        <v>0</v>
      </c>
      <c r="TS20" s="36">
        <f t="shared" si="222"/>
        <v>0</v>
      </c>
      <c r="TT20" s="36">
        <f t="shared" si="222"/>
        <v>0</v>
      </c>
      <c r="TU20" s="36">
        <f t="shared" si="222"/>
        <v>0</v>
      </c>
      <c r="TV20" s="36">
        <f t="shared" si="222"/>
        <v>0</v>
      </c>
      <c r="TW20" s="36">
        <f t="shared" si="222"/>
        <v>0</v>
      </c>
      <c r="TX20" s="36">
        <f t="shared" si="222"/>
        <v>0</v>
      </c>
      <c r="TY20" s="36">
        <f t="shared" si="223"/>
        <v>0</v>
      </c>
      <c r="TZ20" s="36">
        <f t="shared" si="223"/>
        <v>0</v>
      </c>
      <c r="UA20" s="36">
        <f t="shared" si="223"/>
        <v>0</v>
      </c>
      <c r="UB20" s="36">
        <f t="shared" si="223"/>
        <v>0</v>
      </c>
      <c r="UC20" s="36">
        <f t="shared" si="223"/>
        <v>0</v>
      </c>
      <c r="UD20" s="36">
        <f t="shared" si="223"/>
        <v>0</v>
      </c>
      <c r="UE20" s="36">
        <f t="shared" si="223"/>
        <v>0</v>
      </c>
      <c r="UF20" s="36">
        <f t="shared" si="223"/>
        <v>0</v>
      </c>
      <c r="UG20" s="36">
        <f t="shared" si="223"/>
        <v>0</v>
      </c>
      <c r="UH20" s="36">
        <f t="shared" si="223"/>
        <v>0</v>
      </c>
      <c r="UI20" s="36">
        <f t="shared" si="224"/>
        <v>0</v>
      </c>
      <c r="UJ20" s="36">
        <f t="shared" si="224"/>
        <v>0</v>
      </c>
      <c r="UK20" s="36">
        <f t="shared" si="224"/>
        <v>0</v>
      </c>
      <c r="UL20" s="36">
        <f t="shared" si="224"/>
        <v>0</v>
      </c>
      <c r="UM20" s="36">
        <f t="shared" si="224"/>
        <v>0</v>
      </c>
      <c r="UN20" s="36">
        <f t="shared" si="224"/>
        <v>0</v>
      </c>
      <c r="UO20" s="36">
        <f t="shared" si="224"/>
        <v>0</v>
      </c>
      <c r="UP20" s="36">
        <f t="shared" si="224"/>
        <v>0</v>
      </c>
      <c r="UQ20" s="36">
        <f t="shared" si="224"/>
        <v>0</v>
      </c>
      <c r="UR20" s="36">
        <f t="shared" si="224"/>
        <v>0</v>
      </c>
      <c r="US20" s="36">
        <f t="shared" si="225"/>
        <v>0</v>
      </c>
      <c r="UT20" s="36">
        <f t="shared" si="225"/>
        <v>0</v>
      </c>
      <c r="UU20" s="36">
        <f t="shared" si="225"/>
        <v>0</v>
      </c>
      <c r="UV20" s="36">
        <f t="shared" si="225"/>
        <v>0</v>
      </c>
      <c r="UW20" s="36">
        <f t="shared" si="225"/>
        <v>0</v>
      </c>
      <c r="UX20" s="36">
        <f t="shared" si="225"/>
        <v>0</v>
      </c>
      <c r="UY20" s="36">
        <f t="shared" si="225"/>
        <v>0</v>
      </c>
      <c r="UZ20" s="36">
        <f t="shared" si="225"/>
        <v>0</v>
      </c>
      <c r="VA20" s="36">
        <f t="shared" si="225"/>
        <v>0</v>
      </c>
      <c r="VB20" s="36">
        <f t="shared" si="225"/>
        <v>0</v>
      </c>
      <c r="VC20" s="36">
        <f t="shared" si="226"/>
        <v>0</v>
      </c>
      <c r="VD20" s="36">
        <f t="shared" si="226"/>
        <v>0</v>
      </c>
      <c r="VE20" s="36">
        <f t="shared" si="226"/>
        <v>0</v>
      </c>
      <c r="VF20" s="36">
        <f t="shared" si="226"/>
        <v>0</v>
      </c>
      <c r="VG20" s="36">
        <f t="shared" si="226"/>
        <v>0</v>
      </c>
      <c r="VH20" s="36">
        <f t="shared" si="226"/>
        <v>0</v>
      </c>
      <c r="VI20" s="36">
        <f t="shared" si="226"/>
        <v>0</v>
      </c>
      <c r="VJ20" s="36">
        <f t="shared" si="226"/>
        <v>0</v>
      </c>
      <c r="VK20" s="36">
        <f t="shared" si="226"/>
        <v>0</v>
      </c>
      <c r="VL20" s="36">
        <f t="shared" si="226"/>
        <v>0</v>
      </c>
      <c r="VM20" s="36">
        <f t="shared" si="227"/>
        <v>0</v>
      </c>
      <c r="VN20" s="36">
        <f t="shared" si="227"/>
        <v>0</v>
      </c>
      <c r="VO20" s="36">
        <f t="shared" si="227"/>
        <v>0</v>
      </c>
      <c r="VP20" s="36">
        <f t="shared" si="227"/>
        <v>0</v>
      </c>
      <c r="VQ20" s="36">
        <f t="shared" si="227"/>
        <v>0</v>
      </c>
      <c r="VR20" s="36">
        <f t="shared" si="227"/>
        <v>0</v>
      </c>
      <c r="VS20" s="36">
        <f t="shared" si="227"/>
        <v>0</v>
      </c>
      <c r="VT20" s="36">
        <f t="shared" si="227"/>
        <v>0</v>
      </c>
      <c r="VU20" s="36">
        <f t="shared" si="227"/>
        <v>0</v>
      </c>
      <c r="VV20" s="36">
        <f t="shared" si="227"/>
        <v>0</v>
      </c>
      <c r="VW20" s="36">
        <f t="shared" si="228"/>
        <v>0</v>
      </c>
      <c r="VX20" s="36">
        <f t="shared" si="228"/>
        <v>0</v>
      </c>
      <c r="VY20" s="36">
        <f t="shared" si="228"/>
        <v>0</v>
      </c>
      <c r="VZ20" s="36">
        <f t="shared" si="228"/>
        <v>0</v>
      </c>
      <c r="WA20" s="36">
        <f t="shared" si="228"/>
        <v>0</v>
      </c>
      <c r="WB20" s="36">
        <f t="shared" si="228"/>
        <v>0</v>
      </c>
      <c r="WC20" s="36">
        <f t="shared" si="228"/>
        <v>0</v>
      </c>
      <c r="WD20" s="36">
        <f t="shared" si="228"/>
        <v>0</v>
      </c>
    </row>
    <row r="21" spans="1:602" x14ac:dyDescent="0.35">
      <c r="T21" s="27" t="s">
        <v>5</v>
      </c>
      <c r="U21" s="36">
        <f t="shared" si="171"/>
        <v>416.95394777000007</v>
      </c>
      <c r="V21" s="36">
        <f t="shared" si="171"/>
        <v>416.95394777000007</v>
      </c>
      <c r="W21" s="36">
        <f t="shared" si="171"/>
        <v>416.95394777000007</v>
      </c>
      <c r="X21" s="36">
        <f t="shared" si="171"/>
        <v>416.95394777000007</v>
      </c>
      <c r="Y21" s="36">
        <f t="shared" si="171"/>
        <v>416.95394777000007</v>
      </c>
      <c r="Z21" s="36">
        <f t="shared" si="171"/>
        <v>416.95394777000007</v>
      </c>
      <c r="AA21" s="36">
        <f t="shared" si="171"/>
        <v>416.95394777000007</v>
      </c>
      <c r="AB21" s="36">
        <f t="shared" si="171"/>
        <v>416.95394777000007</v>
      </c>
      <c r="AC21" s="36">
        <f t="shared" si="171"/>
        <v>416.95394777000007</v>
      </c>
      <c r="AD21" s="36">
        <f t="shared" si="171"/>
        <v>416.95394777000007</v>
      </c>
      <c r="AE21" s="36">
        <f t="shared" si="172"/>
        <v>416.95394777000007</v>
      </c>
      <c r="AF21" s="36">
        <f t="shared" si="172"/>
        <v>411.40788997300007</v>
      </c>
      <c r="AG21" s="36">
        <f t="shared" si="172"/>
        <v>385.26218893000009</v>
      </c>
      <c r="AH21" s="36">
        <f t="shared" si="172"/>
        <v>382.52844325500007</v>
      </c>
      <c r="AI21" s="36">
        <f t="shared" si="172"/>
        <v>372.28273937892482</v>
      </c>
      <c r="AJ21" s="36">
        <f t="shared" si="172"/>
        <v>367.57580633000009</v>
      </c>
      <c r="AK21" s="36">
        <f t="shared" si="172"/>
        <v>339.37364903159863</v>
      </c>
      <c r="AL21" s="36">
        <f t="shared" si="172"/>
        <v>300.31758693967748</v>
      </c>
      <c r="AM21" s="36">
        <f t="shared" si="172"/>
        <v>84.538163112768842</v>
      </c>
      <c r="AN21" s="36">
        <f t="shared" si="172"/>
        <v>21.43532679784947</v>
      </c>
      <c r="AO21" s="36">
        <f t="shared" si="173"/>
        <v>0</v>
      </c>
      <c r="AP21" s="36">
        <f t="shared" si="173"/>
        <v>0</v>
      </c>
      <c r="AQ21" s="36">
        <f t="shared" si="173"/>
        <v>0</v>
      </c>
      <c r="AR21" s="36">
        <f t="shared" si="173"/>
        <v>0</v>
      </c>
      <c r="AS21" s="36">
        <f t="shared" si="173"/>
        <v>0</v>
      </c>
      <c r="AT21" s="36">
        <f t="shared" si="173"/>
        <v>0</v>
      </c>
      <c r="AU21" s="36">
        <f t="shared" si="173"/>
        <v>0</v>
      </c>
      <c r="AV21" s="36">
        <f t="shared" si="173"/>
        <v>0</v>
      </c>
      <c r="AW21" s="36">
        <f t="shared" si="173"/>
        <v>0</v>
      </c>
      <c r="AX21" s="36">
        <f t="shared" si="173"/>
        <v>0</v>
      </c>
      <c r="AY21" s="36">
        <f t="shared" si="173"/>
        <v>0</v>
      </c>
      <c r="AZ21" s="36">
        <f t="shared" si="173"/>
        <v>0</v>
      </c>
      <c r="BA21" s="36">
        <f t="shared" si="173"/>
        <v>0</v>
      </c>
      <c r="BB21" s="36">
        <f t="shared" si="173"/>
        <v>0</v>
      </c>
      <c r="BD21" s="27" t="s">
        <v>5</v>
      </c>
      <c r="BE21" s="36">
        <f t="shared" si="174"/>
        <v>0</v>
      </c>
      <c r="BF21" s="36">
        <f t="shared" si="174"/>
        <v>0</v>
      </c>
      <c r="BG21" s="36">
        <f t="shared" si="174"/>
        <v>0</v>
      </c>
      <c r="BH21" s="36">
        <f t="shared" si="174"/>
        <v>0</v>
      </c>
      <c r="BI21" s="36">
        <f t="shared" si="174"/>
        <v>104.23848694250002</v>
      </c>
      <c r="BJ21" s="36">
        <f t="shared" si="174"/>
        <v>104.23848694250002</v>
      </c>
      <c r="BK21" s="36">
        <f t="shared" si="174"/>
        <v>104.23848694250002</v>
      </c>
      <c r="BL21" s="36">
        <f t="shared" si="174"/>
        <v>104.23848694250002</v>
      </c>
      <c r="BM21" s="36">
        <f t="shared" si="174"/>
        <v>104.23848694250002</v>
      </c>
      <c r="BN21" s="36">
        <f t="shared" si="174"/>
        <v>104.23848694250002</v>
      </c>
      <c r="BO21" s="36">
        <f t="shared" si="175"/>
        <v>104.23848694250002</v>
      </c>
      <c r="BP21" s="36">
        <f t="shared" si="175"/>
        <v>104.23848694250002</v>
      </c>
      <c r="BQ21" s="36">
        <f t="shared" si="175"/>
        <v>104.23848694250002</v>
      </c>
      <c r="BR21" s="36">
        <f t="shared" si="175"/>
        <v>104.23848694250002</v>
      </c>
      <c r="BS21" s="36">
        <f t="shared" si="175"/>
        <v>104.23848694250002</v>
      </c>
      <c r="BT21" s="36">
        <f t="shared" si="175"/>
        <v>104.23848694250002</v>
      </c>
      <c r="BU21" s="36">
        <f t="shared" si="175"/>
        <v>104.23848694250002</v>
      </c>
      <c r="BV21" s="36">
        <f t="shared" si="175"/>
        <v>104.23848694250002</v>
      </c>
      <c r="BW21" s="36">
        <f t="shared" si="175"/>
        <v>104.23848694250002</v>
      </c>
      <c r="BX21" s="36">
        <f t="shared" si="175"/>
        <v>104.23848694250002</v>
      </c>
      <c r="BY21" s="36">
        <f t="shared" si="176"/>
        <v>104.23848694250002</v>
      </c>
      <c r="BZ21" s="36">
        <f t="shared" si="176"/>
        <v>104.23848694250002</v>
      </c>
      <c r="CA21" s="36">
        <f t="shared" si="176"/>
        <v>104.23848694250002</v>
      </c>
      <c r="CB21" s="36">
        <f t="shared" si="176"/>
        <v>104.23848694250002</v>
      </c>
      <c r="CC21" s="36">
        <f t="shared" si="176"/>
        <v>104.23848694250002</v>
      </c>
      <c r="CD21" s="36">
        <f t="shared" si="176"/>
        <v>104.23848694250002</v>
      </c>
      <c r="CE21" s="36">
        <f t="shared" si="176"/>
        <v>104.23848694250002</v>
      </c>
      <c r="CF21" s="36">
        <f t="shared" si="176"/>
        <v>104.23848694250002</v>
      </c>
      <c r="CG21" s="36">
        <f t="shared" si="176"/>
        <v>104.23848694250002</v>
      </c>
      <c r="CH21" s="36">
        <f t="shared" si="176"/>
        <v>104.23848694250002</v>
      </c>
      <c r="CI21" s="36">
        <f t="shared" si="177"/>
        <v>104.23848694250002</v>
      </c>
      <c r="CJ21" s="36">
        <f t="shared" si="177"/>
        <v>104.23848694250002</v>
      </c>
      <c r="CK21" s="36">
        <f t="shared" si="177"/>
        <v>104.23848694250002</v>
      </c>
      <c r="CL21" s="36">
        <f t="shared" si="177"/>
        <v>104.23848694250002</v>
      </c>
      <c r="CM21" s="36">
        <f t="shared" si="177"/>
        <v>104.23848694250002</v>
      </c>
      <c r="CN21" s="36">
        <f t="shared" si="177"/>
        <v>104.23848694250002</v>
      </c>
      <c r="CO21" s="36">
        <f t="shared" si="177"/>
        <v>104.23848694250002</v>
      </c>
      <c r="CP21" s="36">
        <f t="shared" si="177"/>
        <v>104.23848694250002</v>
      </c>
      <c r="CQ21" s="36">
        <f t="shared" si="177"/>
        <v>104.23848694250002</v>
      </c>
      <c r="CR21" s="36">
        <f t="shared" si="177"/>
        <v>104.23848694250002</v>
      </c>
      <c r="CS21" s="36">
        <f t="shared" si="178"/>
        <v>104.23848694250002</v>
      </c>
      <c r="CT21" s="36">
        <f t="shared" si="178"/>
        <v>104.23848694250002</v>
      </c>
      <c r="CU21" s="36">
        <f t="shared" si="178"/>
        <v>104.23848694250002</v>
      </c>
      <c r="CV21" s="36">
        <f t="shared" si="178"/>
        <v>104.23848694250002</v>
      </c>
      <c r="CW21" s="36">
        <f t="shared" si="178"/>
        <v>104.23848694250002</v>
      </c>
      <c r="CX21" s="36">
        <f t="shared" si="178"/>
        <v>104.23848694250002</v>
      </c>
      <c r="CY21" s="36">
        <f t="shared" si="178"/>
        <v>104.23848694250002</v>
      </c>
      <c r="CZ21" s="36">
        <f t="shared" si="178"/>
        <v>98.692429145500014</v>
      </c>
      <c r="DA21" s="36">
        <f t="shared" si="178"/>
        <v>96.315547232500023</v>
      </c>
      <c r="DB21" s="36">
        <f t="shared" si="178"/>
        <v>96.315547232500023</v>
      </c>
      <c r="DC21" s="36">
        <f t="shared" si="179"/>
        <v>96.315547232500023</v>
      </c>
      <c r="DD21" s="36">
        <f t="shared" si="179"/>
        <v>96.315547232500023</v>
      </c>
      <c r="DE21" s="36">
        <f t="shared" si="179"/>
        <v>96.315547232500023</v>
      </c>
      <c r="DF21" s="36">
        <f t="shared" si="179"/>
        <v>96.315547232500023</v>
      </c>
      <c r="DG21" s="36">
        <f t="shared" si="179"/>
        <v>95.957860882500015</v>
      </c>
      <c r="DH21" s="36">
        <f t="shared" si="179"/>
        <v>93.939487907500023</v>
      </c>
      <c r="DI21" s="36">
        <f t="shared" si="179"/>
        <v>93.939487907500023</v>
      </c>
      <c r="DJ21" s="36">
        <f t="shared" si="179"/>
        <v>93.939487907500023</v>
      </c>
      <c r="DK21" s="36">
        <f t="shared" si="179"/>
        <v>92.509811981424747</v>
      </c>
      <c r="DL21" s="36">
        <f t="shared" si="179"/>
        <v>91.893951582500023</v>
      </c>
      <c r="DM21" s="36">
        <f t="shared" si="180"/>
        <v>91.893951582500023</v>
      </c>
      <c r="DN21" s="36">
        <f t="shared" si="180"/>
        <v>91.893951582500023</v>
      </c>
      <c r="DO21" s="36">
        <f t="shared" si="180"/>
        <v>91.893951582500023</v>
      </c>
      <c r="DP21" s="36">
        <f t="shared" si="180"/>
        <v>91.893951582500023</v>
      </c>
      <c r="DQ21" s="36">
        <f t="shared" si="180"/>
        <v>91.893951582500023</v>
      </c>
      <c r="DR21" s="36">
        <f t="shared" si="180"/>
        <v>83.095601073709688</v>
      </c>
      <c r="DS21" s="36">
        <f t="shared" si="180"/>
        <v>82.488818280000018</v>
      </c>
      <c r="DT21" s="36">
        <f t="shared" si="180"/>
        <v>81.895278095388903</v>
      </c>
      <c r="DU21" s="36">
        <f t="shared" si="180"/>
        <v>78.673202807500019</v>
      </c>
      <c r="DV21" s="36">
        <f t="shared" si="180"/>
        <v>78.673202807500019</v>
      </c>
      <c r="DW21" s="36">
        <f t="shared" si="181"/>
        <v>78.673202807500019</v>
      </c>
      <c r="DX21" s="36">
        <f t="shared" si="181"/>
        <v>64.297978517177441</v>
      </c>
      <c r="DY21" s="36">
        <f t="shared" si="181"/>
        <v>52.963667057500011</v>
      </c>
      <c r="DZ21" s="36">
        <f t="shared" si="181"/>
        <v>13.030445895268821</v>
      </c>
      <c r="EA21" s="36">
        <f t="shared" si="181"/>
        <v>9.2720250800000024</v>
      </c>
      <c r="EB21" s="36">
        <f t="shared" si="181"/>
        <v>9.2720250800000024</v>
      </c>
      <c r="EC21" s="36">
        <f t="shared" si="181"/>
        <v>9.2720250800000024</v>
      </c>
      <c r="ED21" s="36">
        <f t="shared" si="181"/>
        <v>9.2720250800000024</v>
      </c>
      <c r="EE21" s="36">
        <f t="shared" si="181"/>
        <v>2.891276637849463</v>
      </c>
      <c r="EF21" s="36">
        <f t="shared" si="181"/>
        <v>0</v>
      </c>
      <c r="EG21" s="36">
        <f t="shared" si="182"/>
        <v>0</v>
      </c>
      <c r="EH21" s="36">
        <f t="shared" si="182"/>
        <v>0</v>
      </c>
      <c r="EI21" s="36">
        <f t="shared" si="182"/>
        <v>0</v>
      </c>
      <c r="EJ21" s="36">
        <f t="shared" si="182"/>
        <v>0</v>
      </c>
      <c r="EK21" s="36">
        <f t="shared" si="182"/>
        <v>0</v>
      </c>
      <c r="EL21" s="36">
        <f t="shared" si="182"/>
        <v>0</v>
      </c>
      <c r="EM21" s="36">
        <f t="shared" si="182"/>
        <v>0</v>
      </c>
      <c r="EN21" s="36">
        <f t="shared" si="182"/>
        <v>0</v>
      </c>
      <c r="EO21" s="36">
        <f t="shared" si="182"/>
        <v>0</v>
      </c>
      <c r="EP21" s="36">
        <f t="shared" si="182"/>
        <v>0</v>
      </c>
      <c r="EQ21" s="36">
        <f t="shared" si="183"/>
        <v>0</v>
      </c>
      <c r="ER21" s="36">
        <f t="shared" si="183"/>
        <v>0</v>
      </c>
      <c r="ES21" s="36">
        <f t="shared" si="183"/>
        <v>0</v>
      </c>
      <c r="ET21" s="36">
        <f t="shared" si="183"/>
        <v>0</v>
      </c>
      <c r="EU21" s="36">
        <f t="shared" si="183"/>
        <v>0</v>
      </c>
      <c r="EV21" s="36">
        <f t="shared" si="183"/>
        <v>0</v>
      </c>
      <c r="EW21" s="36">
        <f t="shared" si="183"/>
        <v>0</v>
      </c>
      <c r="EX21" s="36">
        <f t="shared" si="183"/>
        <v>0</v>
      </c>
      <c r="EY21" s="36">
        <f t="shared" si="183"/>
        <v>0</v>
      </c>
      <c r="EZ21" s="36">
        <f t="shared" si="183"/>
        <v>0</v>
      </c>
      <c r="FA21" s="36">
        <f t="shared" si="184"/>
        <v>0</v>
      </c>
      <c r="FB21" s="36">
        <f t="shared" si="184"/>
        <v>0</v>
      </c>
      <c r="FC21" s="36">
        <f t="shared" si="184"/>
        <v>0</v>
      </c>
      <c r="FD21" s="36">
        <f t="shared" si="184"/>
        <v>0</v>
      </c>
      <c r="FE21" s="36">
        <f t="shared" si="184"/>
        <v>0</v>
      </c>
      <c r="FF21" s="36">
        <f t="shared" si="184"/>
        <v>0</v>
      </c>
      <c r="FG21" s="36">
        <f t="shared" si="184"/>
        <v>0</v>
      </c>
      <c r="FH21" s="36">
        <f t="shared" si="184"/>
        <v>0</v>
      </c>
      <c r="FI21" s="36">
        <f t="shared" si="184"/>
        <v>0</v>
      </c>
      <c r="FJ21" s="36">
        <f t="shared" si="184"/>
        <v>0</v>
      </c>
      <c r="FK21" s="36">
        <f t="shared" si="185"/>
        <v>0</v>
      </c>
      <c r="FL21" s="36">
        <f t="shared" si="185"/>
        <v>0</v>
      </c>
      <c r="FM21" s="36">
        <f t="shared" si="185"/>
        <v>0</v>
      </c>
      <c r="FN21" s="36">
        <f t="shared" si="185"/>
        <v>0</v>
      </c>
      <c r="FO21" s="36">
        <f t="shared" si="185"/>
        <v>0</v>
      </c>
      <c r="FP21" s="36">
        <f t="shared" si="185"/>
        <v>0</v>
      </c>
      <c r="FQ21" s="36">
        <f t="shared" si="185"/>
        <v>0</v>
      </c>
      <c r="FR21" s="36">
        <f t="shared" si="185"/>
        <v>0</v>
      </c>
      <c r="FS21" s="36">
        <f t="shared" si="185"/>
        <v>0</v>
      </c>
      <c r="FT21" s="36">
        <f t="shared" si="185"/>
        <v>0</v>
      </c>
      <c r="FU21" s="36">
        <f t="shared" si="186"/>
        <v>0</v>
      </c>
      <c r="FV21" s="36">
        <f t="shared" si="186"/>
        <v>0</v>
      </c>
      <c r="FW21" s="36">
        <f t="shared" si="186"/>
        <v>0</v>
      </c>
      <c r="FX21" s="36">
        <f t="shared" si="186"/>
        <v>0</v>
      </c>
      <c r="FY21" s="36">
        <f t="shared" si="186"/>
        <v>0</v>
      </c>
      <c r="FZ21" s="36">
        <f t="shared" si="186"/>
        <v>0</v>
      </c>
      <c r="GA21" s="36">
        <f t="shared" si="186"/>
        <v>0</v>
      </c>
      <c r="GB21" s="36">
        <f t="shared" si="186"/>
        <v>0</v>
      </c>
      <c r="GC21" s="36">
        <f t="shared" si="186"/>
        <v>0</v>
      </c>
      <c r="GD21" s="36">
        <f t="shared" si="186"/>
        <v>0</v>
      </c>
      <c r="GE21" s="36">
        <f t="shared" si="187"/>
        <v>0</v>
      </c>
      <c r="GF21" s="36">
        <f t="shared" si="187"/>
        <v>0</v>
      </c>
      <c r="GG21" s="36">
        <f t="shared" si="187"/>
        <v>0</v>
      </c>
      <c r="GH21" s="36">
        <f t="shared" si="187"/>
        <v>0</v>
      </c>
      <c r="GI21" s="36">
        <f t="shared" si="187"/>
        <v>0</v>
      </c>
      <c r="GJ21" s="36">
        <f t="shared" si="187"/>
        <v>0</v>
      </c>
      <c r="GL21" s="27" t="s">
        <v>5</v>
      </c>
      <c r="GM21" s="36">
        <f t="shared" si="188"/>
        <v>34.746162314166668</v>
      </c>
      <c r="GN21" s="36">
        <f t="shared" si="188"/>
        <v>34.746162314166668</v>
      </c>
      <c r="GO21" s="36">
        <f t="shared" si="188"/>
        <v>34.746162314166668</v>
      </c>
      <c r="GP21" s="36">
        <f t="shared" si="188"/>
        <v>34.746162314166668</v>
      </c>
      <c r="GQ21" s="36">
        <f t="shared" si="188"/>
        <v>34.746162314166668</v>
      </c>
      <c r="GR21" s="36">
        <f t="shared" si="188"/>
        <v>34.746162314166668</v>
      </c>
      <c r="GS21" s="36">
        <f t="shared" si="188"/>
        <v>34.746162314166668</v>
      </c>
      <c r="GT21" s="36">
        <f t="shared" si="188"/>
        <v>34.746162314166668</v>
      </c>
      <c r="GU21" s="36">
        <f t="shared" si="188"/>
        <v>34.746162314166668</v>
      </c>
      <c r="GV21" s="36">
        <f t="shared" si="188"/>
        <v>34.746162314166668</v>
      </c>
      <c r="GW21" s="36">
        <f t="shared" si="189"/>
        <v>34.746162314166668</v>
      </c>
      <c r="GX21" s="36">
        <f t="shared" si="189"/>
        <v>34.746162314166668</v>
      </c>
      <c r="GY21" s="36">
        <f t="shared" si="189"/>
        <v>34.746162314166668</v>
      </c>
      <c r="GZ21" s="36">
        <f t="shared" si="189"/>
        <v>34.746162314166668</v>
      </c>
      <c r="HA21" s="36">
        <f t="shared" si="189"/>
        <v>34.746162314166668</v>
      </c>
      <c r="HB21" s="36">
        <f t="shared" si="189"/>
        <v>34.746162314166668</v>
      </c>
      <c r="HC21" s="36">
        <f t="shared" si="189"/>
        <v>34.746162314166668</v>
      </c>
      <c r="HD21" s="36">
        <f t="shared" si="189"/>
        <v>34.746162314166668</v>
      </c>
      <c r="HE21" s="36">
        <f t="shared" si="189"/>
        <v>34.746162314166668</v>
      </c>
      <c r="HF21" s="36">
        <f t="shared" si="189"/>
        <v>34.746162314166668</v>
      </c>
      <c r="HG21" s="36">
        <f t="shared" si="190"/>
        <v>34.746162314166668</v>
      </c>
      <c r="HH21" s="36">
        <f t="shared" si="190"/>
        <v>34.746162314166668</v>
      </c>
      <c r="HI21" s="36">
        <f t="shared" si="190"/>
        <v>34.746162314166668</v>
      </c>
      <c r="HJ21" s="36">
        <f t="shared" si="190"/>
        <v>34.746162314166668</v>
      </c>
      <c r="HK21" s="36">
        <f t="shared" si="190"/>
        <v>34.746162314166668</v>
      </c>
      <c r="HL21" s="36">
        <f t="shared" si="190"/>
        <v>34.746162314166668</v>
      </c>
      <c r="HM21" s="36">
        <f t="shared" si="190"/>
        <v>34.746162314166668</v>
      </c>
      <c r="HN21" s="36">
        <f t="shared" si="190"/>
        <v>34.746162314166668</v>
      </c>
      <c r="HO21" s="36">
        <f t="shared" si="190"/>
        <v>34.746162314166668</v>
      </c>
      <c r="HP21" s="36">
        <f t="shared" si="190"/>
        <v>34.746162314166668</v>
      </c>
      <c r="HQ21" s="36">
        <f t="shared" si="191"/>
        <v>34.746162314166668</v>
      </c>
      <c r="HR21" s="36">
        <f t="shared" si="191"/>
        <v>34.746162314166668</v>
      </c>
      <c r="HS21" s="36">
        <f t="shared" si="191"/>
        <v>34.746162314166668</v>
      </c>
      <c r="HT21" s="36">
        <f t="shared" si="191"/>
        <v>34.746162314166668</v>
      </c>
      <c r="HU21" s="36">
        <f t="shared" si="191"/>
        <v>34.746162314166668</v>
      </c>
      <c r="HV21" s="36">
        <f t="shared" si="191"/>
        <v>34.746162314166668</v>
      </c>
      <c r="HW21" s="36">
        <f t="shared" si="191"/>
        <v>34.746162314166668</v>
      </c>
      <c r="HX21" s="36">
        <f t="shared" si="191"/>
        <v>34.746162314166668</v>
      </c>
      <c r="HY21" s="36">
        <f t="shared" si="191"/>
        <v>34.746162314166668</v>
      </c>
      <c r="HZ21" s="36">
        <f t="shared" si="191"/>
        <v>34.746162314166668</v>
      </c>
      <c r="IA21" s="36">
        <f t="shared" si="192"/>
        <v>34.746162314166668</v>
      </c>
      <c r="IB21" s="36">
        <f t="shared" si="192"/>
        <v>34.746162314166668</v>
      </c>
      <c r="IC21" s="36">
        <f t="shared" si="192"/>
        <v>34.746162314166668</v>
      </c>
      <c r="ID21" s="36">
        <f t="shared" si="192"/>
        <v>34.746162314166668</v>
      </c>
      <c r="IE21" s="36">
        <f t="shared" si="192"/>
        <v>34.746162314166668</v>
      </c>
      <c r="IF21" s="36">
        <f t="shared" si="192"/>
        <v>34.746162314166668</v>
      </c>
      <c r="IG21" s="36">
        <f t="shared" si="192"/>
        <v>34.746162314166668</v>
      </c>
      <c r="IH21" s="36">
        <f t="shared" si="192"/>
        <v>34.746162314166668</v>
      </c>
      <c r="II21" s="36">
        <f t="shared" si="192"/>
        <v>34.746162314166668</v>
      </c>
      <c r="IJ21" s="36">
        <f t="shared" si="192"/>
        <v>34.746162314166668</v>
      </c>
      <c r="IK21" s="36">
        <f t="shared" si="193"/>
        <v>34.746162314166668</v>
      </c>
      <c r="IL21" s="36">
        <f t="shared" si="193"/>
        <v>34.746162314166668</v>
      </c>
      <c r="IM21" s="36">
        <f t="shared" si="193"/>
        <v>34.746162314166668</v>
      </c>
      <c r="IN21" s="36">
        <f t="shared" si="193"/>
        <v>34.746162314166668</v>
      </c>
      <c r="IO21" s="36">
        <f t="shared" si="193"/>
        <v>34.746162314166668</v>
      </c>
      <c r="IP21" s="36">
        <f t="shared" si="193"/>
        <v>34.746162314166668</v>
      </c>
      <c r="IQ21" s="36">
        <f t="shared" si="193"/>
        <v>34.746162314166668</v>
      </c>
      <c r="IR21" s="36">
        <f t="shared" si="193"/>
        <v>34.746162314166668</v>
      </c>
      <c r="IS21" s="36">
        <f t="shared" si="193"/>
        <v>34.746162314166668</v>
      </c>
      <c r="IT21" s="36">
        <f t="shared" si="193"/>
        <v>34.746162314166668</v>
      </c>
      <c r="IU21" s="36">
        <f t="shared" si="194"/>
        <v>34.746162314166668</v>
      </c>
      <c r="IV21" s="36">
        <f t="shared" si="194"/>
        <v>34.746162314166668</v>
      </c>
      <c r="IW21" s="36">
        <f t="shared" si="194"/>
        <v>34.746162314166668</v>
      </c>
      <c r="IX21" s="36">
        <f t="shared" si="194"/>
        <v>34.746162314166668</v>
      </c>
      <c r="IY21" s="36">
        <f t="shared" si="194"/>
        <v>34.746162314166668</v>
      </c>
      <c r="IZ21" s="36">
        <f t="shared" si="194"/>
        <v>34.746162314166668</v>
      </c>
      <c r="JA21" s="36">
        <f t="shared" si="194"/>
        <v>34.746162314166668</v>
      </c>
      <c r="JB21" s="36">
        <f t="shared" si="194"/>
        <v>34.746162314166668</v>
      </c>
      <c r="JC21" s="36">
        <f t="shared" si="194"/>
        <v>34.746162314166668</v>
      </c>
      <c r="JD21" s="36">
        <f t="shared" si="194"/>
        <v>34.746162314166668</v>
      </c>
      <c r="JE21" s="36">
        <f t="shared" si="195"/>
        <v>34.746162314166668</v>
      </c>
      <c r="JF21" s="36">
        <f t="shared" si="195"/>
        <v>34.746162314166668</v>
      </c>
      <c r="JG21" s="36">
        <f t="shared" si="195"/>
        <v>34.746162314166668</v>
      </c>
      <c r="JH21" s="36">
        <f t="shared" si="195"/>
        <v>34.746162314166668</v>
      </c>
      <c r="JI21" s="36">
        <f t="shared" si="195"/>
        <v>34.746162314166668</v>
      </c>
      <c r="JJ21" s="36">
        <f t="shared" si="195"/>
        <v>34.746162314166668</v>
      </c>
      <c r="JK21" s="36">
        <f t="shared" si="195"/>
        <v>34.746162314166668</v>
      </c>
      <c r="JL21" s="36">
        <f t="shared" si="195"/>
        <v>34.746162314166668</v>
      </c>
      <c r="JM21" s="36">
        <f t="shared" si="195"/>
        <v>34.746162314166668</v>
      </c>
      <c r="JN21" s="36">
        <f t="shared" si="195"/>
        <v>34.746162314166668</v>
      </c>
      <c r="JO21" s="36">
        <f t="shared" si="196"/>
        <v>34.746162314166668</v>
      </c>
      <c r="JP21" s="36">
        <f t="shared" si="196"/>
        <v>34.746162314166668</v>
      </c>
      <c r="JQ21" s="36">
        <f t="shared" si="196"/>
        <v>34.746162314166668</v>
      </c>
      <c r="JR21" s="36">
        <f t="shared" si="196"/>
        <v>34.746162314166668</v>
      </c>
      <c r="JS21" s="36">
        <f t="shared" si="196"/>
        <v>34.746162314166668</v>
      </c>
      <c r="JT21" s="36">
        <f t="shared" si="196"/>
        <v>34.746162314166668</v>
      </c>
      <c r="JU21" s="36">
        <f t="shared" si="196"/>
        <v>34.746162314166668</v>
      </c>
      <c r="JV21" s="36">
        <f t="shared" si="196"/>
        <v>34.746162314166668</v>
      </c>
      <c r="JW21" s="36">
        <f t="shared" si="196"/>
        <v>34.746162314166668</v>
      </c>
      <c r="JX21" s="36">
        <f t="shared" si="196"/>
        <v>34.746162314166668</v>
      </c>
      <c r="JY21" s="36">
        <f t="shared" si="197"/>
        <v>34.746162314166668</v>
      </c>
      <c r="JZ21" s="36">
        <f t="shared" si="197"/>
        <v>34.746162314166668</v>
      </c>
      <c r="KA21" s="36">
        <f t="shared" si="197"/>
        <v>34.746162314166668</v>
      </c>
      <c r="KB21" s="36">
        <f t="shared" si="197"/>
        <v>34.746162314166668</v>
      </c>
      <c r="KC21" s="36">
        <f t="shared" si="197"/>
        <v>34.746162314166668</v>
      </c>
      <c r="KD21" s="36">
        <f t="shared" si="197"/>
        <v>34.746162314166668</v>
      </c>
      <c r="KE21" s="36">
        <f t="shared" si="197"/>
        <v>34.746162314166668</v>
      </c>
      <c r="KF21" s="36">
        <f t="shared" si="197"/>
        <v>34.746162314166668</v>
      </c>
      <c r="KG21" s="36">
        <f t="shared" si="197"/>
        <v>34.746162314166668</v>
      </c>
      <c r="KH21" s="36">
        <f t="shared" si="197"/>
        <v>34.746162314166668</v>
      </c>
      <c r="KI21" s="36">
        <f t="shared" si="198"/>
        <v>34.746162314166668</v>
      </c>
      <c r="KJ21" s="36">
        <f t="shared" si="198"/>
        <v>34.746162314166668</v>
      </c>
      <c r="KK21" s="36">
        <f t="shared" si="198"/>
        <v>34.746162314166668</v>
      </c>
      <c r="KL21" s="36">
        <f t="shared" si="198"/>
        <v>34.746162314166668</v>
      </c>
      <c r="KM21" s="36">
        <f t="shared" si="198"/>
        <v>34.746162314166668</v>
      </c>
      <c r="KN21" s="36">
        <f t="shared" si="198"/>
        <v>34.746162314166668</v>
      </c>
      <c r="KO21" s="36">
        <f t="shared" si="198"/>
        <v>34.746162314166668</v>
      </c>
      <c r="KP21" s="36">
        <f t="shared" si="198"/>
        <v>34.746162314166668</v>
      </c>
      <c r="KQ21" s="36">
        <f t="shared" si="198"/>
        <v>34.746162314166668</v>
      </c>
      <c r="KR21" s="36">
        <f t="shared" si="198"/>
        <v>34.746162314166668</v>
      </c>
      <c r="KS21" s="36">
        <f t="shared" si="199"/>
        <v>34.746162314166668</v>
      </c>
      <c r="KT21" s="36">
        <f t="shared" si="199"/>
        <v>34.746162314166668</v>
      </c>
      <c r="KU21" s="36">
        <f t="shared" si="199"/>
        <v>34.746162314166668</v>
      </c>
      <c r="KV21" s="36">
        <f t="shared" si="199"/>
        <v>34.746162314166668</v>
      </c>
      <c r="KW21" s="36">
        <f t="shared" si="199"/>
        <v>34.746162314166668</v>
      </c>
      <c r="KX21" s="36">
        <f t="shared" si="199"/>
        <v>34.746162314166668</v>
      </c>
      <c r="KY21" s="36">
        <f t="shared" si="199"/>
        <v>34.746162314166668</v>
      </c>
      <c r="KZ21" s="36">
        <f t="shared" si="199"/>
        <v>34.746162314166668</v>
      </c>
      <c r="LA21" s="36">
        <f t="shared" si="199"/>
        <v>34.746162314166668</v>
      </c>
      <c r="LB21" s="36">
        <f t="shared" si="199"/>
        <v>34.746162314166668</v>
      </c>
      <c r="LC21" s="36">
        <f t="shared" si="200"/>
        <v>34.746162314166668</v>
      </c>
      <c r="LD21" s="36">
        <f t="shared" si="200"/>
        <v>34.746162314166668</v>
      </c>
      <c r="LE21" s="36">
        <f t="shared" si="200"/>
        <v>34.746162314166668</v>
      </c>
      <c r="LF21" s="36">
        <f t="shared" si="200"/>
        <v>34.746162314166668</v>
      </c>
      <c r="LG21" s="36">
        <f t="shared" si="200"/>
        <v>34.746162314166668</v>
      </c>
      <c r="LH21" s="36">
        <f t="shared" si="200"/>
        <v>34.746162314166668</v>
      </c>
      <c r="LI21" s="36">
        <f t="shared" si="200"/>
        <v>34.746162314166668</v>
      </c>
      <c r="LJ21" s="36">
        <f t="shared" si="200"/>
        <v>34.746162314166668</v>
      </c>
      <c r="LK21" s="36">
        <f t="shared" si="200"/>
        <v>34.746162314166668</v>
      </c>
      <c r="LL21" s="36">
        <f t="shared" si="200"/>
        <v>34.482064323833335</v>
      </c>
      <c r="LM21" s="36">
        <f t="shared" si="201"/>
        <v>32.105182410833336</v>
      </c>
      <c r="LN21" s="36">
        <f t="shared" si="201"/>
        <v>32.105182410833336</v>
      </c>
      <c r="LO21" s="36">
        <f t="shared" si="201"/>
        <v>32.105182410833336</v>
      </c>
      <c r="LP21" s="36">
        <f t="shared" si="201"/>
        <v>32.105182410833336</v>
      </c>
      <c r="LQ21" s="36">
        <f t="shared" si="201"/>
        <v>32.105182410833336</v>
      </c>
      <c r="LR21" s="36">
        <f t="shared" si="201"/>
        <v>32.105182410833336</v>
      </c>
      <c r="LS21" s="36">
        <f t="shared" si="201"/>
        <v>32.105182410833336</v>
      </c>
      <c r="LT21" s="36">
        <f t="shared" si="201"/>
        <v>32.105182410833336</v>
      </c>
      <c r="LU21" s="36">
        <f t="shared" si="201"/>
        <v>32.105182410833336</v>
      </c>
      <c r="LV21" s="36">
        <f t="shared" si="201"/>
        <v>32.105182410833336</v>
      </c>
      <c r="LW21" s="36">
        <f t="shared" si="202"/>
        <v>32.105182410833336</v>
      </c>
      <c r="LX21" s="36">
        <f t="shared" si="202"/>
        <v>32.105182410833336</v>
      </c>
      <c r="LY21" s="36">
        <f t="shared" si="202"/>
        <v>32.105182410833336</v>
      </c>
      <c r="LZ21" s="36">
        <f t="shared" si="202"/>
        <v>32.105182410833336</v>
      </c>
      <c r="MA21" s="36">
        <f t="shared" si="202"/>
        <v>32.105182410833336</v>
      </c>
      <c r="MB21" s="36">
        <f t="shared" si="202"/>
        <v>32.105182410833336</v>
      </c>
      <c r="MC21" s="36">
        <f t="shared" si="202"/>
        <v>32.105182410833336</v>
      </c>
      <c r="MD21" s="36">
        <f t="shared" si="202"/>
        <v>32.105182410833336</v>
      </c>
      <c r="ME21" s="36">
        <f t="shared" si="202"/>
        <v>32.105182410833336</v>
      </c>
      <c r="MF21" s="36">
        <f t="shared" si="202"/>
        <v>32.105182410833336</v>
      </c>
      <c r="MG21" s="36">
        <f t="shared" si="203"/>
        <v>32.105182410833336</v>
      </c>
      <c r="MH21" s="36">
        <f t="shared" si="203"/>
        <v>32.105182410833336</v>
      </c>
      <c r="MI21" s="36">
        <f t="shared" si="203"/>
        <v>31.747496060833338</v>
      </c>
      <c r="MJ21" s="36">
        <f t="shared" si="203"/>
        <v>31.31316263583334</v>
      </c>
      <c r="MK21" s="36">
        <f t="shared" si="203"/>
        <v>31.31316263583334</v>
      </c>
      <c r="ML21" s="36">
        <f t="shared" si="203"/>
        <v>31.31316263583334</v>
      </c>
      <c r="MM21" s="36">
        <f t="shared" si="203"/>
        <v>31.31316263583334</v>
      </c>
      <c r="MN21" s="36">
        <f t="shared" si="203"/>
        <v>31.31316263583334</v>
      </c>
      <c r="MO21" s="36">
        <f t="shared" si="203"/>
        <v>31.31316263583334</v>
      </c>
      <c r="MP21" s="36">
        <f t="shared" si="203"/>
        <v>31.31316263583334</v>
      </c>
      <c r="MQ21" s="36">
        <f t="shared" si="204"/>
        <v>31.31316263583334</v>
      </c>
      <c r="MR21" s="36">
        <f t="shared" si="204"/>
        <v>31.31316263583334</v>
      </c>
      <c r="MS21" s="36">
        <f t="shared" si="204"/>
        <v>31.247177593091404</v>
      </c>
      <c r="MT21" s="36">
        <f t="shared" si="204"/>
        <v>30.631317194166673</v>
      </c>
      <c r="MU21" s="36">
        <f t="shared" si="204"/>
        <v>30.631317194166673</v>
      </c>
      <c r="MV21" s="36">
        <f t="shared" si="204"/>
        <v>30.631317194166673</v>
      </c>
      <c r="MW21" s="36">
        <f t="shared" si="204"/>
        <v>30.631317194166673</v>
      </c>
      <c r="MX21" s="36">
        <f t="shared" si="204"/>
        <v>30.631317194166673</v>
      </c>
      <c r="MY21" s="36">
        <f t="shared" si="204"/>
        <v>30.631317194166673</v>
      </c>
      <c r="MZ21" s="36">
        <f t="shared" si="204"/>
        <v>30.631317194166673</v>
      </c>
      <c r="NA21" s="36">
        <f t="shared" si="205"/>
        <v>30.631317194166673</v>
      </c>
      <c r="NB21" s="36">
        <f t="shared" si="205"/>
        <v>30.631317194166673</v>
      </c>
      <c r="NC21" s="36">
        <f t="shared" si="205"/>
        <v>30.631317194166673</v>
      </c>
      <c r="ND21" s="36">
        <f t="shared" si="205"/>
        <v>30.631317194166673</v>
      </c>
      <c r="NE21" s="36">
        <f t="shared" si="205"/>
        <v>30.631317194166673</v>
      </c>
      <c r="NF21" s="36">
        <f t="shared" si="205"/>
        <v>30.631317194166673</v>
      </c>
      <c r="NG21" s="36">
        <f t="shared" si="205"/>
        <v>30.631317194166673</v>
      </c>
      <c r="NH21" s="36">
        <f t="shared" si="205"/>
        <v>30.631317194166673</v>
      </c>
      <c r="NI21" s="36">
        <f t="shared" si="205"/>
        <v>30.631317194166673</v>
      </c>
      <c r="NJ21" s="36">
        <f t="shared" si="205"/>
        <v>30.631317194166673</v>
      </c>
      <c r="NK21" s="36">
        <f t="shared" si="206"/>
        <v>30.631317194166673</v>
      </c>
      <c r="NL21" s="36">
        <f t="shared" si="206"/>
        <v>30.631317194166673</v>
      </c>
      <c r="NM21" s="36">
        <f t="shared" si="206"/>
        <v>30.631317194166673</v>
      </c>
      <c r="NN21" s="36">
        <f t="shared" si="206"/>
        <v>28.103055553709684</v>
      </c>
      <c r="NO21" s="36">
        <f t="shared" si="206"/>
        <v>27.496272760000007</v>
      </c>
      <c r="NP21" s="36">
        <f t="shared" si="206"/>
        <v>27.496272760000007</v>
      </c>
      <c r="NQ21" s="36">
        <f t="shared" si="206"/>
        <v>27.496272760000007</v>
      </c>
      <c r="NR21" s="36">
        <f t="shared" si="206"/>
        <v>27.496272760000007</v>
      </c>
      <c r="NS21" s="36">
        <f t="shared" si="206"/>
        <v>27.496272760000007</v>
      </c>
      <c r="NT21" s="36">
        <f t="shared" si="206"/>
        <v>27.496272760000007</v>
      </c>
      <c r="NU21" s="36">
        <f t="shared" si="207"/>
        <v>27.496272760000007</v>
      </c>
      <c r="NV21" s="36">
        <f t="shared" si="207"/>
        <v>26.902732575388892</v>
      </c>
      <c r="NW21" s="36">
        <f t="shared" si="207"/>
        <v>26.224400935833341</v>
      </c>
      <c r="NX21" s="36">
        <f t="shared" si="207"/>
        <v>26.224400935833341</v>
      </c>
      <c r="NY21" s="36">
        <f t="shared" si="207"/>
        <v>26.224400935833341</v>
      </c>
      <c r="NZ21" s="36">
        <f t="shared" si="207"/>
        <v>26.224400935833341</v>
      </c>
      <c r="OA21" s="36">
        <f t="shared" si="207"/>
        <v>26.224400935833341</v>
      </c>
      <c r="OB21" s="36">
        <f t="shared" si="207"/>
        <v>26.224400935833341</v>
      </c>
      <c r="OC21" s="36">
        <f t="shared" si="207"/>
        <v>26.224400935833341</v>
      </c>
      <c r="OD21" s="36">
        <f t="shared" si="207"/>
        <v>26.224400935833341</v>
      </c>
      <c r="OE21" s="36">
        <f t="shared" si="208"/>
        <v>26.224400935833341</v>
      </c>
      <c r="OF21" s="36">
        <f t="shared" si="208"/>
        <v>26.224400935833341</v>
      </c>
      <c r="OG21" s="36">
        <f t="shared" si="208"/>
        <v>20.419021895510756</v>
      </c>
      <c r="OH21" s="36">
        <f t="shared" si="208"/>
        <v>17.654555685833341</v>
      </c>
      <c r="OI21" s="36">
        <f t="shared" si="208"/>
        <v>17.654555685833341</v>
      </c>
      <c r="OJ21" s="36">
        <f t="shared" si="208"/>
        <v>17.654555685833341</v>
      </c>
      <c r="OK21" s="36">
        <f t="shared" si="208"/>
        <v>17.654555685833341</v>
      </c>
      <c r="OL21" s="36">
        <f t="shared" si="208"/>
        <v>6.8490958419354859</v>
      </c>
      <c r="OM21" s="36">
        <f t="shared" si="208"/>
        <v>3.0906750266666676</v>
      </c>
      <c r="ON21" s="36">
        <f t="shared" si="208"/>
        <v>3.0906750266666676</v>
      </c>
      <c r="OO21" s="36">
        <f t="shared" si="209"/>
        <v>3.0906750266666676</v>
      </c>
      <c r="OP21" s="36">
        <f t="shared" si="209"/>
        <v>3.0906750266666676</v>
      </c>
      <c r="OQ21" s="36">
        <f t="shared" si="209"/>
        <v>3.0906750266666676</v>
      </c>
      <c r="OR21" s="36">
        <f t="shared" si="209"/>
        <v>3.0906750266666676</v>
      </c>
      <c r="OS21" s="36">
        <f t="shared" si="209"/>
        <v>3.0906750266666676</v>
      </c>
      <c r="OT21" s="36">
        <f t="shared" si="209"/>
        <v>3.0906750266666676</v>
      </c>
      <c r="OU21" s="36">
        <f t="shared" si="209"/>
        <v>3.0906750266666676</v>
      </c>
      <c r="OV21" s="36">
        <f t="shared" si="209"/>
        <v>3.0906750266666676</v>
      </c>
      <c r="OW21" s="36">
        <f t="shared" si="209"/>
        <v>3.0906750266666676</v>
      </c>
      <c r="OX21" s="36">
        <f t="shared" si="209"/>
        <v>3.0906750266666676</v>
      </c>
      <c r="OY21" s="36">
        <f t="shared" si="210"/>
        <v>3.0906750266666676</v>
      </c>
      <c r="OZ21" s="36">
        <f t="shared" si="210"/>
        <v>3.0906750266666676</v>
      </c>
      <c r="PA21" s="36">
        <f t="shared" si="210"/>
        <v>2.891276637849463</v>
      </c>
      <c r="PB21" s="36">
        <f t="shared" si="210"/>
        <v>0</v>
      </c>
      <c r="PC21" s="36">
        <f t="shared" si="210"/>
        <v>0</v>
      </c>
      <c r="PD21" s="36">
        <f t="shared" si="210"/>
        <v>0</v>
      </c>
      <c r="PE21" s="36">
        <f t="shared" si="210"/>
        <v>0</v>
      </c>
      <c r="PF21" s="36">
        <f t="shared" si="210"/>
        <v>0</v>
      </c>
      <c r="PG21" s="36">
        <f t="shared" si="210"/>
        <v>0</v>
      </c>
      <c r="PH21" s="36">
        <f t="shared" si="210"/>
        <v>0</v>
      </c>
      <c r="PI21" s="36">
        <f t="shared" si="211"/>
        <v>0</v>
      </c>
      <c r="PJ21" s="36">
        <f t="shared" si="211"/>
        <v>0</v>
      </c>
      <c r="PK21" s="36">
        <f t="shared" si="211"/>
        <v>0</v>
      </c>
      <c r="PL21" s="36">
        <f t="shared" si="211"/>
        <v>0</v>
      </c>
      <c r="PM21" s="36">
        <f t="shared" si="211"/>
        <v>0</v>
      </c>
      <c r="PN21" s="36">
        <f t="shared" si="211"/>
        <v>0</v>
      </c>
      <c r="PO21" s="36">
        <f t="shared" si="211"/>
        <v>0</v>
      </c>
      <c r="PP21" s="36">
        <f t="shared" si="211"/>
        <v>0</v>
      </c>
      <c r="PQ21" s="36">
        <f t="shared" si="211"/>
        <v>0</v>
      </c>
      <c r="PR21" s="36">
        <f t="shared" si="211"/>
        <v>0</v>
      </c>
      <c r="PS21" s="36">
        <f t="shared" si="212"/>
        <v>0</v>
      </c>
      <c r="PT21" s="36">
        <f t="shared" si="212"/>
        <v>0</v>
      </c>
      <c r="PU21" s="36">
        <f t="shared" si="212"/>
        <v>0</v>
      </c>
      <c r="PV21" s="36">
        <f t="shared" si="212"/>
        <v>0</v>
      </c>
      <c r="PW21" s="36">
        <f t="shared" si="212"/>
        <v>0</v>
      </c>
      <c r="PX21" s="36">
        <f t="shared" si="212"/>
        <v>0</v>
      </c>
      <c r="PY21" s="36">
        <f t="shared" si="212"/>
        <v>0</v>
      </c>
      <c r="PZ21" s="36">
        <f t="shared" si="212"/>
        <v>0</v>
      </c>
      <c r="QA21" s="36">
        <f t="shared" si="212"/>
        <v>0</v>
      </c>
      <c r="QB21" s="36">
        <f t="shared" si="212"/>
        <v>0</v>
      </c>
      <c r="QC21" s="36">
        <f t="shared" si="213"/>
        <v>0</v>
      </c>
      <c r="QD21" s="36">
        <f t="shared" si="213"/>
        <v>0</v>
      </c>
      <c r="QE21" s="36">
        <f t="shared" si="213"/>
        <v>0</v>
      </c>
      <c r="QF21" s="36">
        <f t="shared" si="213"/>
        <v>0</v>
      </c>
      <c r="QG21" s="36">
        <f t="shared" si="213"/>
        <v>0</v>
      </c>
      <c r="QH21" s="36">
        <f t="shared" si="213"/>
        <v>0</v>
      </c>
      <c r="QI21" s="36">
        <f t="shared" si="213"/>
        <v>0</v>
      </c>
      <c r="QJ21" s="36">
        <f t="shared" si="213"/>
        <v>0</v>
      </c>
      <c r="QK21" s="36">
        <f t="shared" si="213"/>
        <v>0</v>
      </c>
      <c r="QL21" s="36">
        <f t="shared" si="213"/>
        <v>0</v>
      </c>
      <c r="QM21" s="36">
        <f t="shared" si="214"/>
        <v>0</v>
      </c>
      <c r="QN21" s="36">
        <f t="shared" si="214"/>
        <v>0</v>
      </c>
      <c r="QO21" s="36">
        <f t="shared" si="214"/>
        <v>0</v>
      </c>
      <c r="QP21" s="36">
        <f t="shared" si="214"/>
        <v>0</v>
      </c>
      <c r="QQ21" s="36">
        <f t="shared" si="214"/>
        <v>0</v>
      </c>
      <c r="QR21" s="36">
        <f t="shared" si="214"/>
        <v>0</v>
      </c>
      <c r="QS21" s="36">
        <f t="shared" si="214"/>
        <v>0</v>
      </c>
      <c r="QT21" s="36">
        <f t="shared" si="214"/>
        <v>0</v>
      </c>
      <c r="QU21" s="36">
        <f t="shared" si="214"/>
        <v>0</v>
      </c>
      <c r="QV21" s="36">
        <f t="shared" si="214"/>
        <v>0</v>
      </c>
      <c r="QW21" s="36">
        <f t="shared" si="215"/>
        <v>0</v>
      </c>
      <c r="QX21" s="36">
        <f t="shared" si="215"/>
        <v>0</v>
      </c>
      <c r="QY21" s="36">
        <f t="shared" si="215"/>
        <v>0</v>
      </c>
      <c r="QZ21" s="36">
        <f t="shared" si="215"/>
        <v>0</v>
      </c>
      <c r="RA21" s="36">
        <f t="shared" si="215"/>
        <v>0</v>
      </c>
      <c r="RB21" s="36">
        <f t="shared" si="215"/>
        <v>0</v>
      </c>
      <c r="RC21" s="36">
        <f t="shared" si="215"/>
        <v>0</v>
      </c>
      <c r="RD21" s="36">
        <f t="shared" si="215"/>
        <v>0</v>
      </c>
      <c r="RE21" s="36">
        <f t="shared" si="215"/>
        <v>0</v>
      </c>
      <c r="RF21" s="36">
        <f t="shared" si="215"/>
        <v>0</v>
      </c>
      <c r="RG21" s="36">
        <f t="shared" si="216"/>
        <v>0</v>
      </c>
      <c r="RH21" s="36">
        <f t="shared" si="216"/>
        <v>0</v>
      </c>
      <c r="RI21" s="36">
        <f t="shared" si="216"/>
        <v>0</v>
      </c>
      <c r="RJ21" s="36">
        <f t="shared" si="216"/>
        <v>0</v>
      </c>
      <c r="RK21" s="36">
        <f t="shared" si="216"/>
        <v>0</v>
      </c>
      <c r="RL21" s="36">
        <f t="shared" si="216"/>
        <v>0</v>
      </c>
      <c r="RM21" s="36">
        <f t="shared" si="216"/>
        <v>0</v>
      </c>
      <c r="RN21" s="36">
        <f t="shared" si="216"/>
        <v>0</v>
      </c>
      <c r="RO21" s="36">
        <f t="shared" si="216"/>
        <v>0</v>
      </c>
      <c r="RP21" s="36">
        <f t="shared" si="216"/>
        <v>0</v>
      </c>
      <c r="RQ21" s="36">
        <f t="shared" si="217"/>
        <v>0</v>
      </c>
      <c r="RR21" s="36">
        <f t="shared" si="217"/>
        <v>0</v>
      </c>
      <c r="RS21" s="36">
        <f t="shared" si="217"/>
        <v>0</v>
      </c>
      <c r="RT21" s="36">
        <f t="shared" si="217"/>
        <v>0</v>
      </c>
      <c r="RU21" s="36">
        <f t="shared" si="217"/>
        <v>0</v>
      </c>
      <c r="RV21" s="36">
        <f t="shared" si="217"/>
        <v>0</v>
      </c>
      <c r="RW21" s="36">
        <f t="shared" si="217"/>
        <v>0</v>
      </c>
      <c r="RX21" s="36">
        <f t="shared" si="217"/>
        <v>0</v>
      </c>
      <c r="RY21" s="36">
        <f t="shared" si="217"/>
        <v>0</v>
      </c>
      <c r="RZ21" s="36">
        <f t="shared" si="217"/>
        <v>0</v>
      </c>
      <c r="SA21" s="36">
        <f t="shared" si="218"/>
        <v>0</v>
      </c>
      <c r="SB21" s="36">
        <f t="shared" si="218"/>
        <v>0</v>
      </c>
      <c r="SC21" s="36">
        <f t="shared" si="218"/>
        <v>0</v>
      </c>
      <c r="SD21" s="36">
        <f t="shared" si="218"/>
        <v>0</v>
      </c>
      <c r="SE21" s="36">
        <f t="shared" si="218"/>
        <v>0</v>
      </c>
      <c r="SF21" s="36">
        <f t="shared" si="218"/>
        <v>0</v>
      </c>
      <c r="SG21" s="36">
        <f t="shared" si="218"/>
        <v>0</v>
      </c>
      <c r="SH21" s="36">
        <f t="shared" si="218"/>
        <v>0</v>
      </c>
      <c r="SI21" s="36">
        <f t="shared" si="218"/>
        <v>0</v>
      </c>
      <c r="SJ21" s="36">
        <f t="shared" si="218"/>
        <v>0</v>
      </c>
      <c r="SK21" s="36">
        <f t="shared" si="219"/>
        <v>0</v>
      </c>
      <c r="SL21" s="36">
        <f t="shared" si="219"/>
        <v>0</v>
      </c>
      <c r="SM21" s="36">
        <f t="shared" si="219"/>
        <v>0</v>
      </c>
      <c r="SN21" s="36">
        <f t="shared" si="219"/>
        <v>0</v>
      </c>
      <c r="SO21" s="36">
        <f t="shared" si="219"/>
        <v>0</v>
      </c>
      <c r="SP21" s="36">
        <f t="shared" si="219"/>
        <v>0</v>
      </c>
      <c r="SQ21" s="36">
        <f t="shared" si="219"/>
        <v>0</v>
      </c>
      <c r="SR21" s="36">
        <f t="shared" si="219"/>
        <v>0</v>
      </c>
      <c r="SS21" s="36">
        <f t="shared" si="219"/>
        <v>0</v>
      </c>
      <c r="ST21" s="36">
        <f t="shared" si="219"/>
        <v>0</v>
      </c>
      <c r="SU21" s="36">
        <f t="shared" si="220"/>
        <v>0</v>
      </c>
      <c r="SV21" s="36">
        <f t="shared" si="220"/>
        <v>0</v>
      </c>
      <c r="SW21" s="36">
        <f t="shared" si="220"/>
        <v>0</v>
      </c>
      <c r="SX21" s="36">
        <f t="shared" si="220"/>
        <v>0</v>
      </c>
      <c r="SY21" s="36">
        <f t="shared" si="220"/>
        <v>0</v>
      </c>
      <c r="SZ21" s="36">
        <f t="shared" si="220"/>
        <v>0</v>
      </c>
      <c r="TA21" s="36">
        <f t="shared" si="220"/>
        <v>0</v>
      </c>
      <c r="TB21" s="36">
        <f t="shared" si="220"/>
        <v>0</v>
      </c>
      <c r="TC21" s="36">
        <f t="shared" si="220"/>
        <v>0</v>
      </c>
      <c r="TD21" s="36">
        <f t="shared" si="220"/>
        <v>0</v>
      </c>
      <c r="TE21" s="36">
        <f t="shared" si="221"/>
        <v>0</v>
      </c>
      <c r="TF21" s="36">
        <f t="shared" si="221"/>
        <v>0</v>
      </c>
      <c r="TG21" s="36">
        <f t="shared" si="221"/>
        <v>0</v>
      </c>
      <c r="TH21" s="36">
        <f t="shared" si="221"/>
        <v>0</v>
      </c>
      <c r="TI21" s="36">
        <f t="shared" si="221"/>
        <v>0</v>
      </c>
      <c r="TJ21" s="36">
        <f t="shared" si="221"/>
        <v>0</v>
      </c>
      <c r="TK21" s="36">
        <f t="shared" si="221"/>
        <v>0</v>
      </c>
      <c r="TL21" s="36">
        <f t="shared" si="221"/>
        <v>0</v>
      </c>
      <c r="TM21" s="36">
        <f t="shared" si="221"/>
        <v>0</v>
      </c>
      <c r="TN21" s="36">
        <f t="shared" si="221"/>
        <v>0</v>
      </c>
      <c r="TO21" s="36">
        <f t="shared" si="222"/>
        <v>0</v>
      </c>
      <c r="TP21" s="36">
        <f t="shared" si="222"/>
        <v>0</v>
      </c>
      <c r="TQ21" s="36">
        <f t="shared" si="222"/>
        <v>0</v>
      </c>
      <c r="TR21" s="36">
        <f t="shared" si="222"/>
        <v>0</v>
      </c>
      <c r="TS21" s="36">
        <f t="shared" si="222"/>
        <v>0</v>
      </c>
      <c r="TT21" s="36">
        <f t="shared" si="222"/>
        <v>0</v>
      </c>
      <c r="TU21" s="36">
        <f t="shared" si="222"/>
        <v>0</v>
      </c>
      <c r="TV21" s="36">
        <f t="shared" si="222"/>
        <v>0</v>
      </c>
      <c r="TW21" s="36">
        <f t="shared" si="222"/>
        <v>0</v>
      </c>
      <c r="TX21" s="36">
        <f t="shared" si="222"/>
        <v>0</v>
      </c>
      <c r="TY21" s="36">
        <f t="shared" si="223"/>
        <v>0</v>
      </c>
      <c r="TZ21" s="36">
        <f t="shared" si="223"/>
        <v>0</v>
      </c>
      <c r="UA21" s="36">
        <f t="shared" si="223"/>
        <v>0</v>
      </c>
      <c r="UB21" s="36">
        <f t="shared" si="223"/>
        <v>0</v>
      </c>
      <c r="UC21" s="36">
        <f t="shared" si="223"/>
        <v>0</v>
      </c>
      <c r="UD21" s="36">
        <f t="shared" si="223"/>
        <v>0</v>
      </c>
      <c r="UE21" s="36">
        <f t="shared" si="223"/>
        <v>0</v>
      </c>
      <c r="UF21" s="36">
        <f t="shared" si="223"/>
        <v>0</v>
      </c>
      <c r="UG21" s="36">
        <f t="shared" si="223"/>
        <v>0</v>
      </c>
      <c r="UH21" s="36">
        <f t="shared" si="223"/>
        <v>0</v>
      </c>
      <c r="UI21" s="36">
        <f t="shared" si="224"/>
        <v>0</v>
      </c>
      <c r="UJ21" s="36">
        <f t="shared" si="224"/>
        <v>0</v>
      </c>
      <c r="UK21" s="36">
        <f t="shared" si="224"/>
        <v>0</v>
      </c>
      <c r="UL21" s="36">
        <f t="shared" si="224"/>
        <v>0</v>
      </c>
      <c r="UM21" s="36">
        <f t="shared" si="224"/>
        <v>0</v>
      </c>
      <c r="UN21" s="36">
        <f t="shared" si="224"/>
        <v>0</v>
      </c>
      <c r="UO21" s="36">
        <f t="shared" si="224"/>
        <v>0</v>
      </c>
      <c r="UP21" s="36">
        <f t="shared" si="224"/>
        <v>0</v>
      </c>
      <c r="UQ21" s="36">
        <f t="shared" si="224"/>
        <v>0</v>
      </c>
      <c r="UR21" s="36">
        <f t="shared" si="224"/>
        <v>0</v>
      </c>
      <c r="US21" s="36">
        <f t="shared" si="225"/>
        <v>0</v>
      </c>
      <c r="UT21" s="36">
        <f t="shared" si="225"/>
        <v>0</v>
      </c>
      <c r="UU21" s="36">
        <f t="shared" si="225"/>
        <v>0</v>
      </c>
      <c r="UV21" s="36">
        <f t="shared" si="225"/>
        <v>0</v>
      </c>
      <c r="UW21" s="36">
        <f t="shared" si="225"/>
        <v>0</v>
      </c>
      <c r="UX21" s="36">
        <f t="shared" si="225"/>
        <v>0</v>
      </c>
      <c r="UY21" s="36">
        <f t="shared" si="225"/>
        <v>0</v>
      </c>
      <c r="UZ21" s="36">
        <f t="shared" si="225"/>
        <v>0</v>
      </c>
      <c r="VA21" s="36">
        <f t="shared" si="225"/>
        <v>0</v>
      </c>
      <c r="VB21" s="36">
        <f t="shared" si="225"/>
        <v>0</v>
      </c>
      <c r="VC21" s="36">
        <f t="shared" si="226"/>
        <v>0</v>
      </c>
      <c r="VD21" s="36">
        <f t="shared" si="226"/>
        <v>0</v>
      </c>
      <c r="VE21" s="36">
        <f t="shared" si="226"/>
        <v>0</v>
      </c>
      <c r="VF21" s="36">
        <f t="shared" si="226"/>
        <v>0</v>
      </c>
      <c r="VG21" s="36">
        <f t="shared" si="226"/>
        <v>0</v>
      </c>
      <c r="VH21" s="36">
        <f t="shared" si="226"/>
        <v>0</v>
      </c>
      <c r="VI21" s="36">
        <f t="shared" si="226"/>
        <v>0</v>
      </c>
      <c r="VJ21" s="36">
        <f t="shared" si="226"/>
        <v>0</v>
      </c>
      <c r="VK21" s="36">
        <f t="shared" si="226"/>
        <v>0</v>
      </c>
      <c r="VL21" s="36">
        <f t="shared" si="226"/>
        <v>0</v>
      </c>
      <c r="VM21" s="36">
        <f t="shared" si="227"/>
        <v>0</v>
      </c>
      <c r="VN21" s="36">
        <f t="shared" si="227"/>
        <v>0</v>
      </c>
      <c r="VO21" s="36">
        <f t="shared" si="227"/>
        <v>0</v>
      </c>
      <c r="VP21" s="36">
        <f t="shared" si="227"/>
        <v>0</v>
      </c>
      <c r="VQ21" s="36">
        <f t="shared" si="227"/>
        <v>0</v>
      </c>
      <c r="VR21" s="36">
        <f t="shared" si="227"/>
        <v>0</v>
      </c>
      <c r="VS21" s="36">
        <f t="shared" si="227"/>
        <v>0</v>
      </c>
      <c r="VT21" s="36">
        <f t="shared" si="227"/>
        <v>0</v>
      </c>
      <c r="VU21" s="36">
        <f t="shared" si="227"/>
        <v>0</v>
      </c>
      <c r="VV21" s="36">
        <f t="shared" si="227"/>
        <v>0</v>
      </c>
      <c r="VW21" s="36">
        <f t="shared" si="228"/>
        <v>0</v>
      </c>
      <c r="VX21" s="36">
        <f t="shared" si="228"/>
        <v>0</v>
      </c>
      <c r="VY21" s="36">
        <f t="shared" si="228"/>
        <v>0</v>
      </c>
      <c r="VZ21" s="36">
        <f t="shared" si="228"/>
        <v>0</v>
      </c>
      <c r="WA21" s="36">
        <f t="shared" si="228"/>
        <v>0</v>
      </c>
      <c r="WB21" s="36">
        <f t="shared" si="228"/>
        <v>0</v>
      </c>
      <c r="WC21" s="36">
        <f t="shared" si="228"/>
        <v>0</v>
      </c>
      <c r="WD21" s="36">
        <f t="shared" si="228"/>
        <v>0</v>
      </c>
    </row>
    <row r="22" spans="1:602" x14ac:dyDescent="0.35">
      <c r="T22" s="27" t="s">
        <v>3</v>
      </c>
      <c r="U22" s="36">
        <f t="shared" si="171"/>
        <v>733.84056658999998</v>
      </c>
      <c r="V22" s="36">
        <f t="shared" si="171"/>
        <v>733.84056658999998</v>
      </c>
      <c r="W22" s="36">
        <f t="shared" si="171"/>
        <v>733.84056658999998</v>
      </c>
      <c r="X22" s="36">
        <f t="shared" si="171"/>
        <v>733.84056658999998</v>
      </c>
      <c r="Y22" s="36">
        <f t="shared" si="171"/>
        <v>733.84056658999998</v>
      </c>
      <c r="Z22" s="36">
        <f t="shared" si="171"/>
        <v>733.84056658999998</v>
      </c>
      <c r="AA22" s="36">
        <f t="shared" si="171"/>
        <v>733.84056658999998</v>
      </c>
      <c r="AB22" s="36">
        <f t="shared" si="171"/>
        <v>733.84056658999998</v>
      </c>
      <c r="AC22" s="36">
        <f t="shared" si="171"/>
        <v>733.84056658999998</v>
      </c>
      <c r="AD22" s="36">
        <f t="shared" si="171"/>
        <v>733.84056658999998</v>
      </c>
      <c r="AE22" s="36">
        <f t="shared" si="172"/>
        <v>733.84056658999998</v>
      </c>
      <c r="AF22" s="36">
        <f t="shared" si="172"/>
        <v>733.84056658999998</v>
      </c>
      <c r="AG22" s="36">
        <f t="shared" si="172"/>
        <v>733.84056658999998</v>
      </c>
      <c r="AH22" s="36">
        <f t="shared" si="172"/>
        <v>729.31726990370964</v>
      </c>
      <c r="AI22" s="36">
        <f t="shared" si="172"/>
        <v>540.77543870058355</v>
      </c>
      <c r="AJ22" s="36">
        <f t="shared" si="172"/>
        <v>109.53399268088887</v>
      </c>
      <c r="AK22" s="36">
        <f t="shared" si="172"/>
        <v>38.272910365430114</v>
      </c>
      <c r="AL22" s="36">
        <f t="shared" si="172"/>
        <v>18.70257670448925</v>
      </c>
      <c r="AM22" s="36">
        <f t="shared" si="172"/>
        <v>0</v>
      </c>
      <c r="AN22" s="36">
        <f t="shared" si="172"/>
        <v>0</v>
      </c>
      <c r="AO22" s="36">
        <f t="shared" si="173"/>
        <v>0</v>
      </c>
      <c r="AP22" s="36">
        <f t="shared" si="173"/>
        <v>0</v>
      </c>
      <c r="AQ22" s="36">
        <f t="shared" si="173"/>
        <v>0</v>
      </c>
      <c r="AR22" s="36">
        <f t="shared" si="173"/>
        <v>0</v>
      </c>
      <c r="AS22" s="36">
        <f t="shared" si="173"/>
        <v>0</v>
      </c>
      <c r="AT22" s="36">
        <f t="shared" si="173"/>
        <v>0</v>
      </c>
      <c r="AU22" s="36">
        <f t="shared" si="173"/>
        <v>0</v>
      </c>
      <c r="AV22" s="36">
        <f t="shared" si="173"/>
        <v>0</v>
      </c>
      <c r="AW22" s="36">
        <f t="shared" si="173"/>
        <v>0</v>
      </c>
      <c r="AX22" s="36">
        <f t="shared" si="173"/>
        <v>0</v>
      </c>
      <c r="AY22" s="36">
        <f t="shared" si="173"/>
        <v>0</v>
      </c>
      <c r="AZ22" s="36">
        <f t="shared" si="173"/>
        <v>0</v>
      </c>
      <c r="BA22" s="36">
        <f t="shared" si="173"/>
        <v>0</v>
      </c>
      <c r="BB22" s="36">
        <f t="shared" si="173"/>
        <v>0</v>
      </c>
      <c r="BD22" s="27" t="s">
        <v>3</v>
      </c>
      <c r="BE22" s="36">
        <f t="shared" si="174"/>
        <v>0</v>
      </c>
      <c r="BF22" s="36">
        <f t="shared" si="174"/>
        <v>0</v>
      </c>
      <c r="BG22" s="36">
        <f t="shared" si="174"/>
        <v>0</v>
      </c>
      <c r="BH22" s="36">
        <f t="shared" si="174"/>
        <v>0</v>
      </c>
      <c r="BI22" s="36">
        <f t="shared" si="174"/>
        <v>183.4601416475</v>
      </c>
      <c r="BJ22" s="36">
        <f t="shared" si="174"/>
        <v>183.4601416475</v>
      </c>
      <c r="BK22" s="36">
        <f t="shared" si="174"/>
        <v>183.4601416475</v>
      </c>
      <c r="BL22" s="36">
        <f t="shared" si="174"/>
        <v>183.4601416475</v>
      </c>
      <c r="BM22" s="36">
        <f t="shared" si="174"/>
        <v>183.4601416475</v>
      </c>
      <c r="BN22" s="36">
        <f t="shared" si="174"/>
        <v>183.4601416475</v>
      </c>
      <c r="BO22" s="36">
        <f t="shared" si="175"/>
        <v>183.4601416475</v>
      </c>
      <c r="BP22" s="36">
        <f t="shared" si="175"/>
        <v>183.4601416475</v>
      </c>
      <c r="BQ22" s="36">
        <f t="shared" si="175"/>
        <v>183.4601416475</v>
      </c>
      <c r="BR22" s="36">
        <f t="shared" si="175"/>
        <v>183.4601416475</v>
      </c>
      <c r="BS22" s="36">
        <f t="shared" si="175"/>
        <v>183.4601416475</v>
      </c>
      <c r="BT22" s="36">
        <f t="shared" si="175"/>
        <v>183.4601416475</v>
      </c>
      <c r="BU22" s="36">
        <f t="shared" si="175"/>
        <v>183.4601416475</v>
      </c>
      <c r="BV22" s="36">
        <f t="shared" si="175"/>
        <v>183.4601416475</v>
      </c>
      <c r="BW22" s="36">
        <f t="shared" si="175"/>
        <v>183.4601416475</v>
      </c>
      <c r="BX22" s="36">
        <f t="shared" si="175"/>
        <v>183.4601416475</v>
      </c>
      <c r="BY22" s="36">
        <f t="shared" si="176"/>
        <v>183.4601416475</v>
      </c>
      <c r="BZ22" s="36">
        <f t="shared" si="176"/>
        <v>183.4601416475</v>
      </c>
      <c r="CA22" s="36">
        <f t="shared" si="176"/>
        <v>183.4601416475</v>
      </c>
      <c r="CB22" s="36">
        <f t="shared" si="176"/>
        <v>183.4601416475</v>
      </c>
      <c r="CC22" s="36">
        <f t="shared" si="176"/>
        <v>183.4601416475</v>
      </c>
      <c r="CD22" s="36">
        <f t="shared" si="176"/>
        <v>183.4601416475</v>
      </c>
      <c r="CE22" s="36">
        <f t="shared" si="176"/>
        <v>183.4601416475</v>
      </c>
      <c r="CF22" s="36">
        <f t="shared" si="176"/>
        <v>183.4601416475</v>
      </c>
      <c r="CG22" s="36">
        <f t="shared" si="176"/>
        <v>183.4601416475</v>
      </c>
      <c r="CH22" s="36">
        <f t="shared" si="176"/>
        <v>183.4601416475</v>
      </c>
      <c r="CI22" s="36">
        <f t="shared" si="177"/>
        <v>183.4601416475</v>
      </c>
      <c r="CJ22" s="36">
        <f t="shared" si="177"/>
        <v>183.4601416475</v>
      </c>
      <c r="CK22" s="36">
        <f t="shared" si="177"/>
        <v>183.4601416475</v>
      </c>
      <c r="CL22" s="36">
        <f t="shared" si="177"/>
        <v>183.4601416475</v>
      </c>
      <c r="CM22" s="36">
        <f t="shared" si="177"/>
        <v>183.4601416475</v>
      </c>
      <c r="CN22" s="36">
        <f t="shared" si="177"/>
        <v>183.4601416475</v>
      </c>
      <c r="CO22" s="36">
        <f t="shared" si="177"/>
        <v>183.4601416475</v>
      </c>
      <c r="CP22" s="36">
        <f t="shared" si="177"/>
        <v>183.4601416475</v>
      </c>
      <c r="CQ22" s="36">
        <f t="shared" si="177"/>
        <v>183.4601416475</v>
      </c>
      <c r="CR22" s="36">
        <f t="shared" si="177"/>
        <v>183.4601416475</v>
      </c>
      <c r="CS22" s="36">
        <f t="shared" si="178"/>
        <v>183.4601416475</v>
      </c>
      <c r="CT22" s="36">
        <f t="shared" si="178"/>
        <v>183.4601416475</v>
      </c>
      <c r="CU22" s="36">
        <f t="shared" si="178"/>
        <v>183.4601416475</v>
      </c>
      <c r="CV22" s="36">
        <f t="shared" si="178"/>
        <v>183.4601416475</v>
      </c>
      <c r="CW22" s="36">
        <f t="shared" si="178"/>
        <v>183.4601416475</v>
      </c>
      <c r="CX22" s="36">
        <f t="shared" si="178"/>
        <v>183.4601416475</v>
      </c>
      <c r="CY22" s="36">
        <f t="shared" si="178"/>
        <v>183.4601416475</v>
      </c>
      <c r="CZ22" s="36">
        <f t="shared" si="178"/>
        <v>183.4601416475</v>
      </c>
      <c r="DA22" s="36">
        <f t="shared" si="178"/>
        <v>183.4601416475</v>
      </c>
      <c r="DB22" s="36">
        <f t="shared" si="178"/>
        <v>183.4601416475</v>
      </c>
      <c r="DC22" s="36">
        <f t="shared" si="179"/>
        <v>183.4601416475</v>
      </c>
      <c r="DD22" s="36">
        <f t="shared" si="179"/>
        <v>183.4601416475</v>
      </c>
      <c r="DE22" s="36">
        <f t="shared" si="179"/>
        <v>183.4601416475</v>
      </c>
      <c r="DF22" s="36">
        <f t="shared" si="179"/>
        <v>183.4601416475</v>
      </c>
      <c r="DG22" s="36">
        <f t="shared" si="179"/>
        <v>182.86830843620967</v>
      </c>
      <c r="DH22" s="36">
        <f t="shared" si="179"/>
        <v>179.52867817249998</v>
      </c>
      <c r="DI22" s="36">
        <f t="shared" si="179"/>
        <v>179.52867817249998</v>
      </c>
      <c r="DJ22" s="36">
        <f t="shared" si="179"/>
        <v>179.52867817249998</v>
      </c>
      <c r="DK22" s="36">
        <f t="shared" si="179"/>
        <v>129.2581163930837</v>
      </c>
      <c r="DL22" s="36">
        <f t="shared" si="179"/>
        <v>52.459965962499993</v>
      </c>
      <c r="DM22" s="36">
        <f t="shared" si="180"/>
        <v>52.459965962499993</v>
      </c>
      <c r="DN22" s="36">
        <f t="shared" si="180"/>
        <v>33.85118443338888</v>
      </c>
      <c r="DO22" s="36">
        <f t="shared" si="180"/>
        <v>11.611421142499999</v>
      </c>
      <c r="DP22" s="36">
        <f t="shared" si="180"/>
        <v>11.611421142499999</v>
      </c>
      <c r="DQ22" s="36">
        <f t="shared" si="180"/>
        <v>9.785036334596775</v>
      </c>
      <c r="DR22" s="36">
        <f t="shared" si="180"/>
        <v>9.5144608075000008</v>
      </c>
      <c r="DS22" s="36">
        <f t="shared" si="180"/>
        <v>9.5144608075000008</v>
      </c>
      <c r="DT22" s="36">
        <f t="shared" si="180"/>
        <v>9.458952415833334</v>
      </c>
      <c r="DU22" s="36">
        <f t="shared" si="180"/>
        <v>7.0165831824999998</v>
      </c>
      <c r="DV22" s="36">
        <f t="shared" si="180"/>
        <v>6.2668341363709681</v>
      </c>
      <c r="DW22" s="36">
        <f t="shared" si="181"/>
        <v>3.8471894875000001</v>
      </c>
      <c r="DX22" s="36">
        <f t="shared" si="181"/>
        <v>1.5719698981182795</v>
      </c>
      <c r="DY22" s="36">
        <f t="shared" si="181"/>
        <v>0</v>
      </c>
      <c r="DZ22" s="36">
        <f t="shared" si="181"/>
        <v>0</v>
      </c>
      <c r="EA22" s="36">
        <f t="shared" si="181"/>
        <v>0</v>
      </c>
      <c r="EB22" s="36">
        <f t="shared" si="181"/>
        <v>0</v>
      </c>
      <c r="EC22" s="36">
        <f t="shared" si="181"/>
        <v>0</v>
      </c>
      <c r="ED22" s="36">
        <f t="shared" si="181"/>
        <v>0</v>
      </c>
      <c r="EE22" s="36">
        <f t="shared" si="181"/>
        <v>0</v>
      </c>
      <c r="EF22" s="36">
        <f t="shared" si="181"/>
        <v>0</v>
      </c>
      <c r="EG22" s="36">
        <f t="shared" si="182"/>
        <v>0</v>
      </c>
      <c r="EH22" s="36">
        <f t="shared" si="182"/>
        <v>0</v>
      </c>
      <c r="EI22" s="36">
        <f t="shared" si="182"/>
        <v>0</v>
      </c>
      <c r="EJ22" s="36">
        <f t="shared" si="182"/>
        <v>0</v>
      </c>
      <c r="EK22" s="36">
        <f t="shared" si="182"/>
        <v>0</v>
      </c>
      <c r="EL22" s="36">
        <f t="shared" si="182"/>
        <v>0</v>
      </c>
      <c r="EM22" s="36">
        <f t="shared" si="182"/>
        <v>0</v>
      </c>
      <c r="EN22" s="36">
        <f t="shared" si="182"/>
        <v>0</v>
      </c>
      <c r="EO22" s="36">
        <f t="shared" si="182"/>
        <v>0</v>
      </c>
      <c r="EP22" s="36">
        <f t="shared" si="182"/>
        <v>0</v>
      </c>
      <c r="EQ22" s="36">
        <f t="shared" si="183"/>
        <v>0</v>
      </c>
      <c r="ER22" s="36">
        <f t="shared" si="183"/>
        <v>0</v>
      </c>
      <c r="ES22" s="36">
        <f t="shared" si="183"/>
        <v>0</v>
      </c>
      <c r="ET22" s="36">
        <f t="shared" si="183"/>
        <v>0</v>
      </c>
      <c r="EU22" s="36">
        <f t="shared" si="183"/>
        <v>0</v>
      </c>
      <c r="EV22" s="36">
        <f t="shared" si="183"/>
        <v>0</v>
      </c>
      <c r="EW22" s="36">
        <f t="shared" si="183"/>
        <v>0</v>
      </c>
      <c r="EX22" s="36">
        <f t="shared" si="183"/>
        <v>0</v>
      </c>
      <c r="EY22" s="36">
        <f t="shared" si="183"/>
        <v>0</v>
      </c>
      <c r="EZ22" s="36">
        <f t="shared" si="183"/>
        <v>0</v>
      </c>
      <c r="FA22" s="36">
        <f t="shared" si="184"/>
        <v>0</v>
      </c>
      <c r="FB22" s="36">
        <f t="shared" si="184"/>
        <v>0</v>
      </c>
      <c r="FC22" s="36">
        <f t="shared" si="184"/>
        <v>0</v>
      </c>
      <c r="FD22" s="36">
        <f t="shared" si="184"/>
        <v>0</v>
      </c>
      <c r="FE22" s="36">
        <f t="shared" si="184"/>
        <v>0</v>
      </c>
      <c r="FF22" s="36">
        <f t="shared" si="184"/>
        <v>0</v>
      </c>
      <c r="FG22" s="36">
        <f t="shared" si="184"/>
        <v>0</v>
      </c>
      <c r="FH22" s="36">
        <f t="shared" si="184"/>
        <v>0</v>
      </c>
      <c r="FI22" s="36">
        <f t="shared" si="184"/>
        <v>0</v>
      </c>
      <c r="FJ22" s="36">
        <f t="shared" si="184"/>
        <v>0</v>
      </c>
      <c r="FK22" s="36">
        <f t="shared" si="185"/>
        <v>0</v>
      </c>
      <c r="FL22" s="36">
        <f t="shared" si="185"/>
        <v>0</v>
      </c>
      <c r="FM22" s="36">
        <f t="shared" si="185"/>
        <v>0</v>
      </c>
      <c r="FN22" s="36">
        <f t="shared" si="185"/>
        <v>0</v>
      </c>
      <c r="FO22" s="36">
        <f t="shared" si="185"/>
        <v>0</v>
      </c>
      <c r="FP22" s="36">
        <f t="shared" si="185"/>
        <v>0</v>
      </c>
      <c r="FQ22" s="36">
        <f t="shared" si="185"/>
        <v>0</v>
      </c>
      <c r="FR22" s="36">
        <f t="shared" si="185"/>
        <v>0</v>
      </c>
      <c r="FS22" s="36">
        <f t="shared" si="185"/>
        <v>0</v>
      </c>
      <c r="FT22" s="36">
        <f t="shared" si="185"/>
        <v>0</v>
      </c>
      <c r="FU22" s="36">
        <f t="shared" si="186"/>
        <v>0</v>
      </c>
      <c r="FV22" s="36">
        <f t="shared" si="186"/>
        <v>0</v>
      </c>
      <c r="FW22" s="36">
        <f t="shared" si="186"/>
        <v>0</v>
      </c>
      <c r="FX22" s="36">
        <f t="shared" si="186"/>
        <v>0</v>
      </c>
      <c r="FY22" s="36">
        <f t="shared" si="186"/>
        <v>0</v>
      </c>
      <c r="FZ22" s="36">
        <f t="shared" si="186"/>
        <v>0</v>
      </c>
      <c r="GA22" s="36">
        <f t="shared" si="186"/>
        <v>0</v>
      </c>
      <c r="GB22" s="36">
        <f t="shared" si="186"/>
        <v>0</v>
      </c>
      <c r="GC22" s="36">
        <f t="shared" si="186"/>
        <v>0</v>
      </c>
      <c r="GD22" s="36">
        <f t="shared" si="186"/>
        <v>0</v>
      </c>
      <c r="GE22" s="36">
        <f t="shared" si="187"/>
        <v>0</v>
      </c>
      <c r="GF22" s="36">
        <f t="shared" si="187"/>
        <v>0</v>
      </c>
      <c r="GG22" s="36">
        <f t="shared" si="187"/>
        <v>0</v>
      </c>
      <c r="GH22" s="36">
        <f t="shared" si="187"/>
        <v>0</v>
      </c>
      <c r="GI22" s="36">
        <f t="shared" si="187"/>
        <v>0</v>
      </c>
      <c r="GJ22" s="36">
        <f t="shared" si="187"/>
        <v>0</v>
      </c>
      <c r="GL22" s="27" t="s">
        <v>3</v>
      </c>
      <c r="GM22" s="36">
        <f t="shared" si="188"/>
        <v>61.153380549166656</v>
      </c>
      <c r="GN22" s="36">
        <f t="shared" si="188"/>
        <v>61.153380549166656</v>
      </c>
      <c r="GO22" s="36">
        <f t="shared" si="188"/>
        <v>61.153380549166656</v>
      </c>
      <c r="GP22" s="36">
        <f t="shared" si="188"/>
        <v>61.153380549166656</v>
      </c>
      <c r="GQ22" s="36">
        <f t="shared" si="188"/>
        <v>61.153380549166656</v>
      </c>
      <c r="GR22" s="36">
        <f t="shared" si="188"/>
        <v>61.153380549166656</v>
      </c>
      <c r="GS22" s="36">
        <f t="shared" si="188"/>
        <v>61.153380549166656</v>
      </c>
      <c r="GT22" s="36">
        <f t="shared" si="188"/>
        <v>61.153380549166656</v>
      </c>
      <c r="GU22" s="36">
        <f t="shared" si="188"/>
        <v>61.153380549166656</v>
      </c>
      <c r="GV22" s="36">
        <f t="shared" si="188"/>
        <v>61.153380549166656</v>
      </c>
      <c r="GW22" s="36">
        <f t="shared" si="189"/>
        <v>61.153380549166656</v>
      </c>
      <c r="GX22" s="36">
        <f t="shared" si="189"/>
        <v>61.153380549166656</v>
      </c>
      <c r="GY22" s="36">
        <f t="shared" si="189"/>
        <v>61.153380549166656</v>
      </c>
      <c r="GZ22" s="36">
        <f t="shared" si="189"/>
        <v>61.153380549166656</v>
      </c>
      <c r="HA22" s="36">
        <f t="shared" si="189"/>
        <v>61.153380549166656</v>
      </c>
      <c r="HB22" s="36">
        <f t="shared" si="189"/>
        <v>61.153380549166656</v>
      </c>
      <c r="HC22" s="36">
        <f t="shared" si="189"/>
        <v>61.153380549166656</v>
      </c>
      <c r="HD22" s="36">
        <f t="shared" si="189"/>
        <v>61.153380549166656</v>
      </c>
      <c r="HE22" s="36">
        <f t="shared" si="189"/>
        <v>61.153380549166656</v>
      </c>
      <c r="HF22" s="36">
        <f t="shared" si="189"/>
        <v>61.153380549166656</v>
      </c>
      <c r="HG22" s="36">
        <f t="shared" si="190"/>
        <v>61.153380549166656</v>
      </c>
      <c r="HH22" s="36">
        <f t="shared" si="190"/>
        <v>61.153380549166656</v>
      </c>
      <c r="HI22" s="36">
        <f t="shared" si="190"/>
        <v>61.153380549166656</v>
      </c>
      <c r="HJ22" s="36">
        <f t="shared" si="190"/>
        <v>61.153380549166656</v>
      </c>
      <c r="HK22" s="36">
        <f t="shared" si="190"/>
        <v>61.153380549166656</v>
      </c>
      <c r="HL22" s="36">
        <f t="shared" si="190"/>
        <v>61.153380549166656</v>
      </c>
      <c r="HM22" s="36">
        <f t="shared" si="190"/>
        <v>61.153380549166656</v>
      </c>
      <c r="HN22" s="36">
        <f t="shared" si="190"/>
        <v>61.153380549166656</v>
      </c>
      <c r="HO22" s="36">
        <f t="shared" si="190"/>
        <v>61.153380549166656</v>
      </c>
      <c r="HP22" s="36">
        <f t="shared" si="190"/>
        <v>61.153380549166656</v>
      </c>
      <c r="HQ22" s="36">
        <f t="shared" si="191"/>
        <v>61.153380549166656</v>
      </c>
      <c r="HR22" s="36">
        <f t="shared" si="191"/>
        <v>61.153380549166656</v>
      </c>
      <c r="HS22" s="36">
        <f t="shared" si="191"/>
        <v>61.153380549166656</v>
      </c>
      <c r="HT22" s="36">
        <f t="shared" si="191"/>
        <v>61.153380549166656</v>
      </c>
      <c r="HU22" s="36">
        <f t="shared" si="191"/>
        <v>61.153380549166656</v>
      </c>
      <c r="HV22" s="36">
        <f t="shared" si="191"/>
        <v>61.153380549166656</v>
      </c>
      <c r="HW22" s="36">
        <f t="shared" si="191"/>
        <v>61.153380549166656</v>
      </c>
      <c r="HX22" s="36">
        <f t="shared" si="191"/>
        <v>61.153380549166656</v>
      </c>
      <c r="HY22" s="36">
        <f t="shared" si="191"/>
        <v>61.153380549166656</v>
      </c>
      <c r="HZ22" s="36">
        <f t="shared" si="191"/>
        <v>61.153380549166656</v>
      </c>
      <c r="IA22" s="36">
        <f t="shared" si="192"/>
        <v>61.153380549166656</v>
      </c>
      <c r="IB22" s="36">
        <f t="shared" si="192"/>
        <v>61.153380549166656</v>
      </c>
      <c r="IC22" s="36">
        <f t="shared" si="192"/>
        <v>61.153380549166656</v>
      </c>
      <c r="ID22" s="36">
        <f t="shared" si="192"/>
        <v>61.153380549166656</v>
      </c>
      <c r="IE22" s="36">
        <f t="shared" si="192"/>
        <v>61.153380549166656</v>
      </c>
      <c r="IF22" s="36">
        <f t="shared" si="192"/>
        <v>61.153380549166656</v>
      </c>
      <c r="IG22" s="36">
        <f t="shared" si="192"/>
        <v>61.153380549166656</v>
      </c>
      <c r="IH22" s="36">
        <f t="shared" si="192"/>
        <v>61.153380549166656</v>
      </c>
      <c r="II22" s="36">
        <f t="shared" si="192"/>
        <v>61.153380549166656</v>
      </c>
      <c r="IJ22" s="36">
        <f t="shared" si="192"/>
        <v>61.153380549166656</v>
      </c>
      <c r="IK22" s="36">
        <f t="shared" si="193"/>
        <v>61.153380549166656</v>
      </c>
      <c r="IL22" s="36">
        <f t="shared" si="193"/>
        <v>61.153380549166656</v>
      </c>
      <c r="IM22" s="36">
        <f t="shared" si="193"/>
        <v>61.153380549166656</v>
      </c>
      <c r="IN22" s="36">
        <f t="shared" si="193"/>
        <v>61.153380549166656</v>
      </c>
      <c r="IO22" s="36">
        <f t="shared" si="193"/>
        <v>61.153380549166656</v>
      </c>
      <c r="IP22" s="36">
        <f t="shared" si="193"/>
        <v>61.153380549166656</v>
      </c>
      <c r="IQ22" s="36">
        <f t="shared" si="193"/>
        <v>61.153380549166656</v>
      </c>
      <c r="IR22" s="36">
        <f t="shared" si="193"/>
        <v>61.153380549166656</v>
      </c>
      <c r="IS22" s="36">
        <f t="shared" si="193"/>
        <v>61.153380549166656</v>
      </c>
      <c r="IT22" s="36">
        <f t="shared" si="193"/>
        <v>61.153380549166656</v>
      </c>
      <c r="IU22" s="36">
        <f t="shared" si="194"/>
        <v>61.153380549166656</v>
      </c>
      <c r="IV22" s="36">
        <f t="shared" si="194"/>
        <v>61.153380549166656</v>
      </c>
      <c r="IW22" s="36">
        <f t="shared" si="194"/>
        <v>61.153380549166656</v>
      </c>
      <c r="IX22" s="36">
        <f t="shared" si="194"/>
        <v>61.153380549166656</v>
      </c>
      <c r="IY22" s="36">
        <f t="shared" si="194"/>
        <v>61.153380549166656</v>
      </c>
      <c r="IZ22" s="36">
        <f t="shared" si="194"/>
        <v>61.153380549166656</v>
      </c>
      <c r="JA22" s="36">
        <f t="shared" si="194"/>
        <v>61.153380549166656</v>
      </c>
      <c r="JB22" s="36">
        <f t="shared" si="194"/>
        <v>61.153380549166656</v>
      </c>
      <c r="JC22" s="36">
        <f t="shared" si="194"/>
        <v>61.153380549166656</v>
      </c>
      <c r="JD22" s="36">
        <f t="shared" si="194"/>
        <v>61.153380549166656</v>
      </c>
      <c r="JE22" s="36">
        <f t="shared" si="195"/>
        <v>61.153380549166656</v>
      </c>
      <c r="JF22" s="36">
        <f t="shared" si="195"/>
        <v>61.153380549166656</v>
      </c>
      <c r="JG22" s="36">
        <f t="shared" si="195"/>
        <v>61.153380549166656</v>
      </c>
      <c r="JH22" s="36">
        <f t="shared" si="195"/>
        <v>61.153380549166656</v>
      </c>
      <c r="JI22" s="36">
        <f t="shared" si="195"/>
        <v>61.153380549166656</v>
      </c>
      <c r="JJ22" s="36">
        <f t="shared" si="195"/>
        <v>61.153380549166656</v>
      </c>
      <c r="JK22" s="36">
        <f t="shared" si="195"/>
        <v>61.153380549166656</v>
      </c>
      <c r="JL22" s="36">
        <f t="shared" si="195"/>
        <v>61.153380549166656</v>
      </c>
      <c r="JM22" s="36">
        <f t="shared" si="195"/>
        <v>61.153380549166656</v>
      </c>
      <c r="JN22" s="36">
        <f t="shared" si="195"/>
        <v>61.153380549166656</v>
      </c>
      <c r="JO22" s="36">
        <f t="shared" si="196"/>
        <v>61.153380549166656</v>
      </c>
      <c r="JP22" s="36">
        <f t="shared" si="196"/>
        <v>61.153380549166656</v>
      </c>
      <c r="JQ22" s="36">
        <f t="shared" si="196"/>
        <v>61.153380549166656</v>
      </c>
      <c r="JR22" s="36">
        <f t="shared" si="196"/>
        <v>61.153380549166656</v>
      </c>
      <c r="JS22" s="36">
        <f t="shared" si="196"/>
        <v>61.153380549166656</v>
      </c>
      <c r="JT22" s="36">
        <f t="shared" si="196"/>
        <v>61.153380549166656</v>
      </c>
      <c r="JU22" s="36">
        <f t="shared" si="196"/>
        <v>61.153380549166656</v>
      </c>
      <c r="JV22" s="36">
        <f t="shared" si="196"/>
        <v>61.153380549166656</v>
      </c>
      <c r="JW22" s="36">
        <f t="shared" si="196"/>
        <v>61.153380549166656</v>
      </c>
      <c r="JX22" s="36">
        <f t="shared" si="196"/>
        <v>61.153380549166656</v>
      </c>
      <c r="JY22" s="36">
        <f t="shared" si="197"/>
        <v>61.153380549166656</v>
      </c>
      <c r="JZ22" s="36">
        <f t="shared" si="197"/>
        <v>61.153380549166656</v>
      </c>
      <c r="KA22" s="36">
        <f t="shared" si="197"/>
        <v>61.153380549166656</v>
      </c>
      <c r="KB22" s="36">
        <f t="shared" si="197"/>
        <v>61.153380549166656</v>
      </c>
      <c r="KC22" s="36">
        <f t="shared" si="197"/>
        <v>61.153380549166656</v>
      </c>
      <c r="KD22" s="36">
        <f t="shared" si="197"/>
        <v>61.153380549166656</v>
      </c>
      <c r="KE22" s="36">
        <f t="shared" si="197"/>
        <v>61.153380549166656</v>
      </c>
      <c r="KF22" s="36">
        <f t="shared" si="197"/>
        <v>61.153380549166656</v>
      </c>
      <c r="KG22" s="36">
        <f t="shared" si="197"/>
        <v>61.153380549166656</v>
      </c>
      <c r="KH22" s="36">
        <f t="shared" si="197"/>
        <v>61.153380549166656</v>
      </c>
      <c r="KI22" s="36">
        <f t="shared" si="198"/>
        <v>61.153380549166656</v>
      </c>
      <c r="KJ22" s="36">
        <f t="shared" si="198"/>
        <v>61.153380549166656</v>
      </c>
      <c r="KK22" s="36">
        <f t="shared" si="198"/>
        <v>61.153380549166656</v>
      </c>
      <c r="KL22" s="36">
        <f t="shared" si="198"/>
        <v>61.153380549166656</v>
      </c>
      <c r="KM22" s="36">
        <f t="shared" si="198"/>
        <v>61.153380549166656</v>
      </c>
      <c r="KN22" s="36">
        <f t="shared" si="198"/>
        <v>61.153380549166656</v>
      </c>
      <c r="KO22" s="36">
        <f t="shared" si="198"/>
        <v>61.153380549166656</v>
      </c>
      <c r="KP22" s="36">
        <f t="shared" si="198"/>
        <v>61.153380549166656</v>
      </c>
      <c r="KQ22" s="36">
        <f t="shared" si="198"/>
        <v>61.153380549166656</v>
      </c>
      <c r="KR22" s="36">
        <f t="shared" si="198"/>
        <v>61.153380549166656</v>
      </c>
      <c r="KS22" s="36">
        <f t="shared" si="199"/>
        <v>61.153380549166656</v>
      </c>
      <c r="KT22" s="36">
        <f t="shared" si="199"/>
        <v>61.153380549166656</v>
      </c>
      <c r="KU22" s="36">
        <f t="shared" si="199"/>
        <v>61.153380549166656</v>
      </c>
      <c r="KV22" s="36">
        <f t="shared" si="199"/>
        <v>61.153380549166656</v>
      </c>
      <c r="KW22" s="36">
        <f t="shared" si="199"/>
        <v>61.153380549166656</v>
      </c>
      <c r="KX22" s="36">
        <f t="shared" si="199"/>
        <v>61.153380549166656</v>
      </c>
      <c r="KY22" s="36">
        <f t="shared" si="199"/>
        <v>61.153380549166656</v>
      </c>
      <c r="KZ22" s="36">
        <f t="shared" si="199"/>
        <v>61.153380549166656</v>
      </c>
      <c r="LA22" s="36">
        <f t="shared" si="199"/>
        <v>61.153380549166656</v>
      </c>
      <c r="LB22" s="36">
        <f t="shared" si="199"/>
        <v>61.153380549166656</v>
      </c>
      <c r="LC22" s="36">
        <f t="shared" si="200"/>
        <v>61.153380549166656</v>
      </c>
      <c r="LD22" s="36">
        <f t="shared" si="200"/>
        <v>61.153380549166656</v>
      </c>
      <c r="LE22" s="36">
        <f t="shared" si="200"/>
        <v>61.153380549166656</v>
      </c>
      <c r="LF22" s="36">
        <f t="shared" si="200"/>
        <v>61.153380549166656</v>
      </c>
      <c r="LG22" s="36">
        <f t="shared" si="200"/>
        <v>61.153380549166656</v>
      </c>
      <c r="LH22" s="36">
        <f t="shared" si="200"/>
        <v>61.153380549166656</v>
      </c>
      <c r="LI22" s="36">
        <f t="shared" si="200"/>
        <v>61.153380549166656</v>
      </c>
      <c r="LJ22" s="36">
        <f t="shared" si="200"/>
        <v>61.153380549166656</v>
      </c>
      <c r="LK22" s="36">
        <f t="shared" si="200"/>
        <v>61.153380549166656</v>
      </c>
      <c r="LL22" s="36">
        <f t="shared" si="200"/>
        <v>61.153380549166656</v>
      </c>
      <c r="LM22" s="36">
        <f t="shared" si="201"/>
        <v>61.153380549166656</v>
      </c>
      <c r="LN22" s="36">
        <f t="shared" si="201"/>
        <v>61.153380549166656</v>
      </c>
      <c r="LO22" s="36">
        <f t="shared" si="201"/>
        <v>61.153380549166656</v>
      </c>
      <c r="LP22" s="36">
        <f t="shared" si="201"/>
        <v>61.153380549166656</v>
      </c>
      <c r="LQ22" s="36">
        <f t="shared" si="201"/>
        <v>61.153380549166656</v>
      </c>
      <c r="LR22" s="36">
        <f t="shared" si="201"/>
        <v>61.153380549166656</v>
      </c>
      <c r="LS22" s="36">
        <f t="shared" si="201"/>
        <v>61.153380549166656</v>
      </c>
      <c r="LT22" s="36">
        <f t="shared" si="201"/>
        <v>61.153380549166656</v>
      </c>
      <c r="LU22" s="36">
        <f t="shared" si="201"/>
        <v>61.153380549166656</v>
      </c>
      <c r="LV22" s="36">
        <f t="shared" si="201"/>
        <v>61.153380549166656</v>
      </c>
      <c r="LW22" s="36">
        <f t="shared" si="202"/>
        <v>61.153380549166656</v>
      </c>
      <c r="LX22" s="36">
        <f t="shared" si="202"/>
        <v>61.153380549166656</v>
      </c>
      <c r="LY22" s="36">
        <f t="shared" si="202"/>
        <v>61.153380549166656</v>
      </c>
      <c r="LZ22" s="36">
        <f t="shared" si="202"/>
        <v>61.153380549166656</v>
      </c>
      <c r="MA22" s="36">
        <f t="shared" si="202"/>
        <v>61.153380549166656</v>
      </c>
      <c r="MB22" s="36">
        <f t="shared" si="202"/>
        <v>61.153380549166656</v>
      </c>
      <c r="MC22" s="36">
        <f t="shared" si="202"/>
        <v>61.153380549166656</v>
      </c>
      <c r="MD22" s="36">
        <f t="shared" si="202"/>
        <v>61.153380549166656</v>
      </c>
      <c r="ME22" s="36">
        <f t="shared" si="202"/>
        <v>61.153380549166656</v>
      </c>
      <c r="MF22" s="36">
        <f t="shared" si="202"/>
        <v>61.153380549166656</v>
      </c>
      <c r="MG22" s="36">
        <f t="shared" si="203"/>
        <v>61.153380549166656</v>
      </c>
      <c r="MH22" s="36">
        <f t="shared" si="203"/>
        <v>61.153380549166656</v>
      </c>
      <c r="MI22" s="36">
        <f t="shared" si="203"/>
        <v>60.561547337876334</v>
      </c>
      <c r="MJ22" s="36">
        <f t="shared" si="203"/>
        <v>59.84289272416666</v>
      </c>
      <c r="MK22" s="36">
        <f t="shared" si="203"/>
        <v>59.84289272416666</v>
      </c>
      <c r="ML22" s="36">
        <f t="shared" si="203"/>
        <v>59.84289272416666</v>
      </c>
      <c r="MM22" s="36">
        <f t="shared" si="203"/>
        <v>59.84289272416666</v>
      </c>
      <c r="MN22" s="36">
        <f t="shared" si="203"/>
        <v>59.84289272416666</v>
      </c>
      <c r="MO22" s="36">
        <f t="shared" si="203"/>
        <v>59.84289272416666</v>
      </c>
      <c r="MP22" s="36">
        <f t="shared" si="203"/>
        <v>59.84289272416666</v>
      </c>
      <c r="MQ22" s="36">
        <f t="shared" si="204"/>
        <v>59.84289272416666</v>
      </c>
      <c r="MR22" s="36">
        <f t="shared" si="204"/>
        <v>59.84289272416666</v>
      </c>
      <c r="MS22" s="36">
        <f t="shared" si="204"/>
        <v>59.381470450940853</v>
      </c>
      <c r="MT22" s="36">
        <f t="shared" si="204"/>
        <v>52.389990621309508</v>
      </c>
      <c r="MU22" s="36">
        <f t="shared" si="204"/>
        <v>17.486655320833329</v>
      </c>
      <c r="MV22" s="36">
        <f t="shared" si="204"/>
        <v>17.486655320833329</v>
      </c>
      <c r="MW22" s="36">
        <f t="shared" si="204"/>
        <v>17.486655320833329</v>
      </c>
      <c r="MX22" s="36">
        <f t="shared" si="204"/>
        <v>17.486655320833329</v>
      </c>
      <c r="MY22" s="36">
        <f t="shared" si="204"/>
        <v>17.486655320833329</v>
      </c>
      <c r="MZ22" s="36">
        <f t="shared" si="204"/>
        <v>17.486655320833329</v>
      </c>
      <c r="NA22" s="36">
        <f t="shared" si="205"/>
        <v>17.486655320833329</v>
      </c>
      <c r="NB22" s="36">
        <f t="shared" si="205"/>
        <v>17.486655320833329</v>
      </c>
      <c r="NC22" s="36">
        <f t="shared" si="205"/>
        <v>12.494055398388888</v>
      </c>
      <c r="ND22" s="36">
        <f t="shared" si="205"/>
        <v>3.8704737141666667</v>
      </c>
      <c r="NE22" s="36">
        <f t="shared" si="205"/>
        <v>3.8704737141666667</v>
      </c>
      <c r="NF22" s="36">
        <f t="shared" si="205"/>
        <v>3.8704737141666667</v>
      </c>
      <c r="NG22" s="36">
        <f t="shared" si="205"/>
        <v>3.8704737141666667</v>
      </c>
      <c r="NH22" s="36">
        <f t="shared" si="205"/>
        <v>3.8704737141666667</v>
      </c>
      <c r="NI22" s="36">
        <f t="shared" si="205"/>
        <v>3.8704737141666667</v>
      </c>
      <c r="NJ22" s="36">
        <f t="shared" si="205"/>
        <v>3.8704737141666667</v>
      </c>
      <c r="NK22" s="36">
        <f t="shared" si="206"/>
        <v>3.4420624629301075</v>
      </c>
      <c r="NL22" s="36">
        <f t="shared" si="206"/>
        <v>3.1714869358333333</v>
      </c>
      <c r="NM22" s="36">
        <f t="shared" si="206"/>
        <v>3.1714869358333333</v>
      </c>
      <c r="NN22" s="36">
        <f t="shared" si="206"/>
        <v>3.1714869358333333</v>
      </c>
      <c r="NO22" s="36">
        <f t="shared" si="206"/>
        <v>3.1714869358333333</v>
      </c>
      <c r="NP22" s="36">
        <f t="shared" si="206"/>
        <v>3.1714869358333333</v>
      </c>
      <c r="NQ22" s="36">
        <f t="shared" si="206"/>
        <v>3.1714869358333333</v>
      </c>
      <c r="NR22" s="36">
        <f t="shared" si="206"/>
        <v>3.1714869358333333</v>
      </c>
      <c r="NS22" s="36">
        <f t="shared" si="206"/>
        <v>3.1714869358333333</v>
      </c>
      <c r="NT22" s="36">
        <f t="shared" si="206"/>
        <v>3.1714869358333333</v>
      </c>
      <c r="NU22" s="36">
        <f t="shared" si="207"/>
        <v>3.1714869358333333</v>
      </c>
      <c r="NV22" s="36">
        <f t="shared" si="207"/>
        <v>3.1159785441666665</v>
      </c>
      <c r="NW22" s="36">
        <f t="shared" si="207"/>
        <v>2.3388610608333336</v>
      </c>
      <c r="NX22" s="36">
        <f t="shared" si="207"/>
        <v>2.3388610608333336</v>
      </c>
      <c r="NY22" s="36">
        <f t="shared" si="207"/>
        <v>2.3388610608333336</v>
      </c>
      <c r="NZ22" s="36">
        <f t="shared" si="207"/>
        <v>2.3388610608333336</v>
      </c>
      <c r="OA22" s="36">
        <f t="shared" si="207"/>
        <v>2.3388610608333336</v>
      </c>
      <c r="OB22" s="36">
        <f t="shared" si="207"/>
        <v>1.5891120147043012</v>
      </c>
      <c r="OC22" s="36">
        <f t="shared" si="207"/>
        <v>1.2823964958333334</v>
      </c>
      <c r="OD22" s="36">
        <f t="shared" si="207"/>
        <v>1.2823964958333334</v>
      </c>
      <c r="OE22" s="36">
        <f t="shared" si="208"/>
        <v>1.2823964958333334</v>
      </c>
      <c r="OF22" s="36">
        <f t="shared" si="208"/>
        <v>1.2823964958333334</v>
      </c>
      <c r="OG22" s="36">
        <f t="shared" si="208"/>
        <v>0.28957340228494621</v>
      </c>
      <c r="OH22" s="36">
        <f t="shared" si="208"/>
        <v>0</v>
      </c>
      <c r="OI22" s="36">
        <f t="shared" si="208"/>
        <v>0</v>
      </c>
      <c r="OJ22" s="36">
        <f t="shared" si="208"/>
        <v>0</v>
      </c>
      <c r="OK22" s="36">
        <f t="shared" si="208"/>
        <v>0</v>
      </c>
      <c r="OL22" s="36">
        <f t="shared" si="208"/>
        <v>0</v>
      </c>
      <c r="OM22" s="36">
        <f t="shared" si="208"/>
        <v>0</v>
      </c>
      <c r="ON22" s="36">
        <f t="shared" si="208"/>
        <v>0</v>
      </c>
      <c r="OO22" s="36">
        <f t="shared" si="209"/>
        <v>0</v>
      </c>
      <c r="OP22" s="36">
        <f t="shared" si="209"/>
        <v>0</v>
      </c>
      <c r="OQ22" s="36">
        <f t="shared" si="209"/>
        <v>0</v>
      </c>
      <c r="OR22" s="36">
        <f t="shared" si="209"/>
        <v>0</v>
      </c>
      <c r="OS22" s="36">
        <f t="shared" si="209"/>
        <v>0</v>
      </c>
      <c r="OT22" s="36">
        <f t="shared" si="209"/>
        <v>0</v>
      </c>
      <c r="OU22" s="36">
        <f t="shared" si="209"/>
        <v>0</v>
      </c>
      <c r="OV22" s="36">
        <f t="shared" si="209"/>
        <v>0</v>
      </c>
      <c r="OW22" s="36">
        <f t="shared" si="209"/>
        <v>0</v>
      </c>
      <c r="OX22" s="36">
        <f t="shared" si="209"/>
        <v>0</v>
      </c>
      <c r="OY22" s="36">
        <f t="shared" si="210"/>
        <v>0</v>
      </c>
      <c r="OZ22" s="36">
        <f t="shared" si="210"/>
        <v>0</v>
      </c>
      <c r="PA22" s="36">
        <f t="shared" si="210"/>
        <v>0</v>
      </c>
      <c r="PB22" s="36">
        <f t="shared" si="210"/>
        <v>0</v>
      </c>
      <c r="PC22" s="36">
        <f t="shared" si="210"/>
        <v>0</v>
      </c>
      <c r="PD22" s="36">
        <f t="shared" si="210"/>
        <v>0</v>
      </c>
      <c r="PE22" s="36">
        <f t="shared" si="210"/>
        <v>0</v>
      </c>
      <c r="PF22" s="36">
        <f t="shared" si="210"/>
        <v>0</v>
      </c>
      <c r="PG22" s="36">
        <f t="shared" si="210"/>
        <v>0</v>
      </c>
      <c r="PH22" s="36">
        <f t="shared" si="210"/>
        <v>0</v>
      </c>
      <c r="PI22" s="36">
        <f t="shared" si="211"/>
        <v>0</v>
      </c>
      <c r="PJ22" s="36">
        <f t="shared" si="211"/>
        <v>0</v>
      </c>
      <c r="PK22" s="36">
        <f t="shared" si="211"/>
        <v>0</v>
      </c>
      <c r="PL22" s="36">
        <f t="shared" si="211"/>
        <v>0</v>
      </c>
      <c r="PM22" s="36">
        <f t="shared" si="211"/>
        <v>0</v>
      </c>
      <c r="PN22" s="36">
        <f t="shared" si="211"/>
        <v>0</v>
      </c>
      <c r="PO22" s="36">
        <f t="shared" si="211"/>
        <v>0</v>
      </c>
      <c r="PP22" s="36">
        <f t="shared" si="211"/>
        <v>0</v>
      </c>
      <c r="PQ22" s="36">
        <f t="shared" si="211"/>
        <v>0</v>
      </c>
      <c r="PR22" s="36">
        <f t="shared" si="211"/>
        <v>0</v>
      </c>
      <c r="PS22" s="36">
        <f t="shared" si="212"/>
        <v>0</v>
      </c>
      <c r="PT22" s="36">
        <f t="shared" si="212"/>
        <v>0</v>
      </c>
      <c r="PU22" s="36">
        <f t="shared" si="212"/>
        <v>0</v>
      </c>
      <c r="PV22" s="36">
        <f t="shared" si="212"/>
        <v>0</v>
      </c>
      <c r="PW22" s="36">
        <f t="shared" si="212"/>
        <v>0</v>
      </c>
      <c r="PX22" s="36">
        <f t="shared" si="212"/>
        <v>0</v>
      </c>
      <c r="PY22" s="36">
        <f t="shared" si="212"/>
        <v>0</v>
      </c>
      <c r="PZ22" s="36">
        <f t="shared" si="212"/>
        <v>0</v>
      </c>
      <c r="QA22" s="36">
        <f t="shared" si="212"/>
        <v>0</v>
      </c>
      <c r="QB22" s="36">
        <f t="shared" si="212"/>
        <v>0</v>
      </c>
      <c r="QC22" s="36">
        <f t="shared" si="213"/>
        <v>0</v>
      </c>
      <c r="QD22" s="36">
        <f t="shared" si="213"/>
        <v>0</v>
      </c>
      <c r="QE22" s="36">
        <f t="shared" si="213"/>
        <v>0</v>
      </c>
      <c r="QF22" s="36">
        <f t="shared" si="213"/>
        <v>0</v>
      </c>
      <c r="QG22" s="36">
        <f t="shared" si="213"/>
        <v>0</v>
      </c>
      <c r="QH22" s="36">
        <f t="shared" si="213"/>
        <v>0</v>
      </c>
      <c r="QI22" s="36">
        <f t="shared" si="213"/>
        <v>0</v>
      </c>
      <c r="QJ22" s="36">
        <f t="shared" si="213"/>
        <v>0</v>
      </c>
      <c r="QK22" s="36">
        <f t="shared" si="213"/>
        <v>0</v>
      </c>
      <c r="QL22" s="36">
        <f t="shared" si="213"/>
        <v>0</v>
      </c>
      <c r="QM22" s="36">
        <f t="shared" si="214"/>
        <v>0</v>
      </c>
      <c r="QN22" s="36">
        <f t="shared" si="214"/>
        <v>0</v>
      </c>
      <c r="QO22" s="36">
        <f t="shared" si="214"/>
        <v>0</v>
      </c>
      <c r="QP22" s="36">
        <f t="shared" si="214"/>
        <v>0</v>
      </c>
      <c r="QQ22" s="36">
        <f t="shared" si="214"/>
        <v>0</v>
      </c>
      <c r="QR22" s="36">
        <f t="shared" si="214"/>
        <v>0</v>
      </c>
      <c r="QS22" s="36">
        <f t="shared" si="214"/>
        <v>0</v>
      </c>
      <c r="QT22" s="36">
        <f t="shared" si="214"/>
        <v>0</v>
      </c>
      <c r="QU22" s="36">
        <f t="shared" si="214"/>
        <v>0</v>
      </c>
      <c r="QV22" s="36">
        <f t="shared" si="214"/>
        <v>0</v>
      </c>
      <c r="QW22" s="36">
        <f t="shared" si="215"/>
        <v>0</v>
      </c>
      <c r="QX22" s="36">
        <f t="shared" si="215"/>
        <v>0</v>
      </c>
      <c r="QY22" s="36">
        <f t="shared" si="215"/>
        <v>0</v>
      </c>
      <c r="QZ22" s="36">
        <f t="shared" si="215"/>
        <v>0</v>
      </c>
      <c r="RA22" s="36">
        <f t="shared" si="215"/>
        <v>0</v>
      </c>
      <c r="RB22" s="36">
        <f t="shared" si="215"/>
        <v>0</v>
      </c>
      <c r="RC22" s="36">
        <f t="shared" si="215"/>
        <v>0</v>
      </c>
      <c r="RD22" s="36">
        <f t="shared" si="215"/>
        <v>0</v>
      </c>
      <c r="RE22" s="36">
        <f t="shared" si="215"/>
        <v>0</v>
      </c>
      <c r="RF22" s="36">
        <f t="shared" si="215"/>
        <v>0</v>
      </c>
      <c r="RG22" s="36">
        <f t="shared" si="216"/>
        <v>0</v>
      </c>
      <c r="RH22" s="36">
        <f t="shared" si="216"/>
        <v>0</v>
      </c>
      <c r="RI22" s="36">
        <f t="shared" si="216"/>
        <v>0</v>
      </c>
      <c r="RJ22" s="36">
        <f t="shared" si="216"/>
        <v>0</v>
      </c>
      <c r="RK22" s="36">
        <f t="shared" si="216"/>
        <v>0</v>
      </c>
      <c r="RL22" s="36">
        <f t="shared" si="216"/>
        <v>0</v>
      </c>
      <c r="RM22" s="36">
        <f t="shared" si="216"/>
        <v>0</v>
      </c>
      <c r="RN22" s="36">
        <f t="shared" si="216"/>
        <v>0</v>
      </c>
      <c r="RO22" s="36">
        <f t="shared" si="216"/>
        <v>0</v>
      </c>
      <c r="RP22" s="36">
        <f t="shared" si="216"/>
        <v>0</v>
      </c>
      <c r="RQ22" s="36">
        <f t="shared" si="217"/>
        <v>0</v>
      </c>
      <c r="RR22" s="36">
        <f t="shared" si="217"/>
        <v>0</v>
      </c>
      <c r="RS22" s="36">
        <f t="shared" si="217"/>
        <v>0</v>
      </c>
      <c r="RT22" s="36">
        <f t="shared" si="217"/>
        <v>0</v>
      </c>
      <c r="RU22" s="36">
        <f t="shared" si="217"/>
        <v>0</v>
      </c>
      <c r="RV22" s="36">
        <f t="shared" si="217"/>
        <v>0</v>
      </c>
      <c r="RW22" s="36">
        <f t="shared" si="217"/>
        <v>0</v>
      </c>
      <c r="RX22" s="36">
        <f t="shared" si="217"/>
        <v>0</v>
      </c>
      <c r="RY22" s="36">
        <f t="shared" si="217"/>
        <v>0</v>
      </c>
      <c r="RZ22" s="36">
        <f t="shared" si="217"/>
        <v>0</v>
      </c>
      <c r="SA22" s="36">
        <f t="shared" si="218"/>
        <v>0</v>
      </c>
      <c r="SB22" s="36">
        <f t="shared" si="218"/>
        <v>0</v>
      </c>
      <c r="SC22" s="36">
        <f t="shared" si="218"/>
        <v>0</v>
      </c>
      <c r="SD22" s="36">
        <f t="shared" si="218"/>
        <v>0</v>
      </c>
      <c r="SE22" s="36">
        <f t="shared" si="218"/>
        <v>0</v>
      </c>
      <c r="SF22" s="36">
        <f t="shared" si="218"/>
        <v>0</v>
      </c>
      <c r="SG22" s="36">
        <f t="shared" si="218"/>
        <v>0</v>
      </c>
      <c r="SH22" s="36">
        <f t="shared" si="218"/>
        <v>0</v>
      </c>
      <c r="SI22" s="36">
        <f t="shared" si="218"/>
        <v>0</v>
      </c>
      <c r="SJ22" s="36">
        <f t="shared" si="218"/>
        <v>0</v>
      </c>
      <c r="SK22" s="36">
        <f t="shared" si="219"/>
        <v>0</v>
      </c>
      <c r="SL22" s="36">
        <f t="shared" si="219"/>
        <v>0</v>
      </c>
      <c r="SM22" s="36">
        <f t="shared" si="219"/>
        <v>0</v>
      </c>
      <c r="SN22" s="36">
        <f t="shared" si="219"/>
        <v>0</v>
      </c>
      <c r="SO22" s="36">
        <f t="shared" si="219"/>
        <v>0</v>
      </c>
      <c r="SP22" s="36">
        <f t="shared" si="219"/>
        <v>0</v>
      </c>
      <c r="SQ22" s="36">
        <f t="shared" si="219"/>
        <v>0</v>
      </c>
      <c r="SR22" s="36">
        <f t="shared" si="219"/>
        <v>0</v>
      </c>
      <c r="SS22" s="36">
        <f t="shared" si="219"/>
        <v>0</v>
      </c>
      <c r="ST22" s="36">
        <f t="shared" si="219"/>
        <v>0</v>
      </c>
      <c r="SU22" s="36">
        <f t="shared" si="220"/>
        <v>0</v>
      </c>
      <c r="SV22" s="36">
        <f t="shared" si="220"/>
        <v>0</v>
      </c>
      <c r="SW22" s="36">
        <f t="shared" si="220"/>
        <v>0</v>
      </c>
      <c r="SX22" s="36">
        <f t="shared" si="220"/>
        <v>0</v>
      </c>
      <c r="SY22" s="36">
        <f t="shared" si="220"/>
        <v>0</v>
      </c>
      <c r="SZ22" s="36">
        <f t="shared" si="220"/>
        <v>0</v>
      </c>
      <c r="TA22" s="36">
        <f t="shared" si="220"/>
        <v>0</v>
      </c>
      <c r="TB22" s="36">
        <f t="shared" si="220"/>
        <v>0</v>
      </c>
      <c r="TC22" s="36">
        <f t="shared" si="220"/>
        <v>0</v>
      </c>
      <c r="TD22" s="36">
        <f t="shared" si="220"/>
        <v>0</v>
      </c>
      <c r="TE22" s="36">
        <f t="shared" si="221"/>
        <v>0</v>
      </c>
      <c r="TF22" s="36">
        <f t="shared" si="221"/>
        <v>0</v>
      </c>
      <c r="TG22" s="36">
        <f t="shared" si="221"/>
        <v>0</v>
      </c>
      <c r="TH22" s="36">
        <f t="shared" si="221"/>
        <v>0</v>
      </c>
      <c r="TI22" s="36">
        <f t="shared" si="221"/>
        <v>0</v>
      </c>
      <c r="TJ22" s="36">
        <f t="shared" si="221"/>
        <v>0</v>
      </c>
      <c r="TK22" s="36">
        <f t="shared" si="221"/>
        <v>0</v>
      </c>
      <c r="TL22" s="36">
        <f t="shared" si="221"/>
        <v>0</v>
      </c>
      <c r="TM22" s="36">
        <f t="shared" si="221"/>
        <v>0</v>
      </c>
      <c r="TN22" s="36">
        <f t="shared" si="221"/>
        <v>0</v>
      </c>
      <c r="TO22" s="36">
        <f t="shared" si="222"/>
        <v>0</v>
      </c>
      <c r="TP22" s="36">
        <f t="shared" si="222"/>
        <v>0</v>
      </c>
      <c r="TQ22" s="36">
        <f t="shared" si="222"/>
        <v>0</v>
      </c>
      <c r="TR22" s="36">
        <f t="shared" si="222"/>
        <v>0</v>
      </c>
      <c r="TS22" s="36">
        <f t="shared" si="222"/>
        <v>0</v>
      </c>
      <c r="TT22" s="36">
        <f t="shared" si="222"/>
        <v>0</v>
      </c>
      <c r="TU22" s="36">
        <f t="shared" si="222"/>
        <v>0</v>
      </c>
      <c r="TV22" s="36">
        <f t="shared" si="222"/>
        <v>0</v>
      </c>
      <c r="TW22" s="36">
        <f t="shared" si="222"/>
        <v>0</v>
      </c>
      <c r="TX22" s="36">
        <f t="shared" si="222"/>
        <v>0</v>
      </c>
      <c r="TY22" s="36">
        <f t="shared" si="223"/>
        <v>0</v>
      </c>
      <c r="TZ22" s="36">
        <f t="shared" si="223"/>
        <v>0</v>
      </c>
      <c r="UA22" s="36">
        <f t="shared" si="223"/>
        <v>0</v>
      </c>
      <c r="UB22" s="36">
        <f t="shared" si="223"/>
        <v>0</v>
      </c>
      <c r="UC22" s="36">
        <f t="shared" si="223"/>
        <v>0</v>
      </c>
      <c r="UD22" s="36">
        <f t="shared" si="223"/>
        <v>0</v>
      </c>
      <c r="UE22" s="36">
        <f t="shared" si="223"/>
        <v>0</v>
      </c>
      <c r="UF22" s="36">
        <f t="shared" si="223"/>
        <v>0</v>
      </c>
      <c r="UG22" s="36">
        <f t="shared" si="223"/>
        <v>0</v>
      </c>
      <c r="UH22" s="36">
        <f t="shared" si="223"/>
        <v>0</v>
      </c>
      <c r="UI22" s="36">
        <f t="shared" si="224"/>
        <v>0</v>
      </c>
      <c r="UJ22" s="36">
        <f t="shared" si="224"/>
        <v>0</v>
      </c>
      <c r="UK22" s="36">
        <f t="shared" si="224"/>
        <v>0</v>
      </c>
      <c r="UL22" s="36">
        <f t="shared" si="224"/>
        <v>0</v>
      </c>
      <c r="UM22" s="36">
        <f t="shared" si="224"/>
        <v>0</v>
      </c>
      <c r="UN22" s="36">
        <f t="shared" si="224"/>
        <v>0</v>
      </c>
      <c r="UO22" s="36">
        <f t="shared" si="224"/>
        <v>0</v>
      </c>
      <c r="UP22" s="36">
        <f t="shared" si="224"/>
        <v>0</v>
      </c>
      <c r="UQ22" s="36">
        <f t="shared" si="224"/>
        <v>0</v>
      </c>
      <c r="UR22" s="36">
        <f t="shared" si="224"/>
        <v>0</v>
      </c>
      <c r="US22" s="36">
        <f t="shared" si="225"/>
        <v>0</v>
      </c>
      <c r="UT22" s="36">
        <f t="shared" si="225"/>
        <v>0</v>
      </c>
      <c r="UU22" s="36">
        <f t="shared" si="225"/>
        <v>0</v>
      </c>
      <c r="UV22" s="36">
        <f t="shared" si="225"/>
        <v>0</v>
      </c>
      <c r="UW22" s="36">
        <f t="shared" si="225"/>
        <v>0</v>
      </c>
      <c r="UX22" s="36">
        <f t="shared" si="225"/>
        <v>0</v>
      </c>
      <c r="UY22" s="36">
        <f t="shared" si="225"/>
        <v>0</v>
      </c>
      <c r="UZ22" s="36">
        <f t="shared" si="225"/>
        <v>0</v>
      </c>
      <c r="VA22" s="36">
        <f t="shared" si="225"/>
        <v>0</v>
      </c>
      <c r="VB22" s="36">
        <f t="shared" si="225"/>
        <v>0</v>
      </c>
      <c r="VC22" s="36">
        <f t="shared" si="226"/>
        <v>0</v>
      </c>
      <c r="VD22" s="36">
        <f t="shared" si="226"/>
        <v>0</v>
      </c>
      <c r="VE22" s="36">
        <f t="shared" si="226"/>
        <v>0</v>
      </c>
      <c r="VF22" s="36">
        <f t="shared" si="226"/>
        <v>0</v>
      </c>
      <c r="VG22" s="36">
        <f t="shared" si="226"/>
        <v>0</v>
      </c>
      <c r="VH22" s="36">
        <f t="shared" si="226"/>
        <v>0</v>
      </c>
      <c r="VI22" s="36">
        <f t="shared" si="226"/>
        <v>0</v>
      </c>
      <c r="VJ22" s="36">
        <f t="shared" si="226"/>
        <v>0</v>
      </c>
      <c r="VK22" s="36">
        <f t="shared" si="226"/>
        <v>0</v>
      </c>
      <c r="VL22" s="36">
        <f t="shared" si="226"/>
        <v>0</v>
      </c>
      <c r="VM22" s="36">
        <f t="shared" si="227"/>
        <v>0</v>
      </c>
      <c r="VN22" s="36">
        <f t="shared" si="227"/>
        <v>0</v>
      </c>
      <c r="VO22" s="36">
        <f t="shared" si="227"/>
        <v>0</v>
      </c>
      <c r="VP22" s="36">
        <f t="shared" si="227"/>
        <v>0</v>
      </c>
      <c r="VQ22" s="36">
        <f t="shared" si="227"/>
        <v>0</v>
      </c>
      <c r="VR22" s="36">
        <f t="shared" si="227"/>
        <v>0</v>
      </c>
      <c r="VS22" s="36">
        <f t="shared" si="227"/>
        <v>0</v>
      </c>
      <c r="VT22" s="36">
        <f t="shared" si="227"/>
        <v>0</v>
      </c>
      <c r="VU22" s="36">
        <f t="shared" si="227"/>
        <v>0</v>
      </c>
      <c r="VV22" s="36">
        <f t="shared" si="227"/>
        <v>0</v>
      </c>
      <c r="VW22" s="36">
        <f t="shared" si="228"/>
        <v>0</v>
      </c>
      <c r="VX22" s="36">
        <f t="shared" si="228"/>
        <v>0</v>
      </c>
      <c r="VY22" s="36">
        <f t="shared" si="228"/>
        <v>0</v>
      </c>
      <c r="VZ22" s="36">
        <f t="shared" si="228"/>
        <v>0</v>
      </c>
      <c r="WA22" s="36">
        <f t="shared" si="228"/>
        <v>0</v>
      </c>
      <c r="WB22" s="36">
        <f t="shared" si="228"/>
        <v>0</v>
      </c>
      <c r="WC22" s="36">
        <f t="shared" si="228"/>
        <v>0</v>
      </c>
      <c r="WD22" s="36">
        <f t="shared" si="228"/>
        <v>0</v>
      </c>
    </row>
    <row r="23" spans="1:602" x14ac:dyDescent="0.35">
      <c r="V23" s="73"/>
    </row>
    <row r="24" spans="1:602" x14ac:dyDescent="0.35">
      <c r="T24" s="31" t="s">
        <v>33</v>
      </c>
      <c r="U24" s="64">
        <f>$GM$24</f>
        <v>45839</v>
      </c>
      <c r="V24" s="65">
        <f t="shared" ref="V24:BB24" si="229">U25+1</f>
        <v>45839</v>
      </c>
      <c r="W24" s="65">
        <f t="shared" si="229"/>
        <v>46204</v>
      </c>
      <c r="X24" s="65">
        <f t="shared" si="229"/>
        <v>46569</v>
      </c>
      <c r="Y24" s="65">
        <f t="shared" si="229"/>
        <v>46935</v>
      </c>
      <c r="Z24" s="65">
        <f t="shared" si="229"/>
        <v>47300</v>
      </c>
      <c r="AA24" s="65">
        <f t="shared" si="229"/>
        <v>47665</v>
      </c>
      <c r="AB24" s="65">
        <f t="shared" si="229"/>
        <v>48030</v>
      </c>
      <c r="AC24" s="65">
        <f t="shared" si="229"/>
        <v>48396</v>
      </c>
      <c r="AD24" s="65">
        <f t="shared" si="229"/>
        <v>48761</v>
      </c>
      <c r="AE24" s="65">
        <f t="shared" si="229"/>
        <v>49126</v>
      </c>
      <c r="AF24" s="65">
        <f t="shared" si="229"/>
        <v>49491</v>
      </c>
      <c r="AG24" s="65">
        <f t="shared" si="229"/>
        <v>49857</v>
      </c>
      <c r="AH24" s="65">
        <f t="shared" si="229"/>
        <v>50222</v>
      </c>
      <c r="AI24" s="65">
        <f t="shared" si="229"/>
        <v>50587</v>
      </c>
      <c r="AJ24" s="65">
        <f t="shared" si="229"/>
        <v>50952</v>
      </c>
      <c r="AK24" s="65">
        <f t="shared" si="229"/>
        <v>51318</v>
      </c>
      <c r="AL24" s="65">
        <f t="shared" si="229"/>
        <v>51683</v>
      </c>
      <c r="AM24" s="65">
        <f t="shared" si="229"/>
        <v>52048</v>
      </c>
      <c r="AN24" s="65">
        <f t="shared" si="229"/>
        <v>52413</v>
      </c>
      <c r="AO24" s="65">
        <f t="shared" si="229"/>
        <v>52779</v>
      </c>
      <c r="AP24" s="65">
        <f t="shared" si="229"/>
        <v>53144</v>
      </c>
      <c r="AQ24" s="65">
        <f t="shared" si="229"/>
        <v>53509</v>
      </c>
      <c r="AR24" s="65">
        <f t="shared" si="229"/>
        <v>53874</v>
      </c>
      <c r="AS24" s="65">
        <f t="shared" si="229"/>
        <v>54240</v>
      </c>
      <c r="AT24" s="65">
        <f t="shared" si="229"/>
        <v>54605</v>
      </c>
      <c r="AU24" s="65">
        <f t="shared" si="229"/>
        <v>54970</v>
      </c>
      <c r="AV24" s="65">
        <f t="shared" si="229"/>
        <v>55335</v>
      </c>
      <c r="AW24" s="65">
        <f t="shared" si="229"/>
        <v>55701</v>
      </c>
      <c r="AX24" s="65">
        <f t="shared" si="229"/>
        <v>56066</v>
      </c>
      <c r="AY24" s="65">
        <f t="shared" si="229"/>
        <v>56431</v>
      </c>
      <c r="AZ24" s="65">
        <f t="shared" si="229"/>
        <v>56796</v>
      </c>
      <c r="BA24" s="65">
        <f t="shared" si="229"/>
        <v>57162</v>
      </c>
      <c r="BB24" s="65">
        <f t="shared" si="229"/>
        <v>57527</v>
      </c>
      <c r="BD24" s="31" t="s">
        <v>33</v>
      </c>
      <c r="BE24" s="64">
        <f>$GM$24</f>
        <v>45839</v>
      </c>
      <c r="BF24" s="65">
        <f t="shared" ref="BF24:DQ24" si="230">BE25+1</f>
        <v>45566</v>
      </c>
      <c r="BG24" s="65">
        <f t="shared" si="230"/>
        <v>45658</v>
      </c>
      <c r="BH24" s="65">
        <f t="shared" si="230"/>
        <v>45748</v>
      </c>
      <c r="BI24" s="65">
        <f t="shared" si="230"/>
        <v>45839</v>
      </c>
      <c r="BJ24" s="65">
        <f t="shared" si="230"/>
        <v>45931</v>
      </c>
      <c r="BK24" s="65">
        <f t="shared" si="230"/>
        <v>46023</v>
      </c>
      <c r="BL24" s="65">
        <f t="shared" si="230"/>
        <v>46113</v>
      </c>
      <c r="BM24" s="65">
        <f t="shared" si="230"/>
        <v>46204</v>
      </c>
      <c r="BN24" s="65">
        <f t="shared" si="230"/>
        <v>46296</v>
      </c>
      <c r="BO24" s="65">
        <f t="shared" si="230"/>
        <v>46388</v>
      </c>
      <c r="BP24" s="65">
        <f t="shared" si="230"/>
        <v>46478</v>
      </c>
      <c r="BQ24" s="65">
        <f t="shared" si="230"/>
        <v>46569</v>
      </c>
      <c r="BR24" s="65">
        <f t="shared" si="230"/>
        <v>46661</v>
      </c>
      <c r="BS24" s="65">
        <f t="shared" si="230"/>
        <v>46753</v>
      </c>
      <c r="BT24" s="65">
        <f t="shared" si="230"/>
        <v>46844</v>
      </c>
      <c r="BU24" s="65">
        <f t="shared" si="230"/>
        <v>46935</v>
      </c>
      <c r="BV24" s="65">
        <f t="shared" si="230"/>
        <v>47027</v>
      </c>
      <c r="BW24" s="65">
        <f t="shared" si="230"/>
        <v>47119</v>
      </c>
      <c r="BX24" s="65">
        <f t="shared" si="230"/>
        <v>47209</v>
      </c>
      <c r="BY24" s="65">
        <f t="shared" si="230"/>
        <v>47300</v>
      </c>
      <c r="BZ24" s="65">
        <f t="shared" si="230"/>
        <v>47392</v>
      </c>
      <c r="CA24" s="65">
        <f t="shared" si="230"/>
        <v>47484</v>
      </c>
      <c r="CB24" s="65">
        <f t="shared" si="230"/>
        <v>47574</v>
      </c>
      <c r="CC24" s="65">
        <f t="shared" si="230"/>
        <v>47665</v>
      </c>
      <c r="CD24" s="65">
        <f t="shared" si="230"/>
        <v>47757</v>
      </c>
      <c r="CE24" s="65">
        <f t="shared" si="230"/>
        <v>47849</v>
      </c>
      <c r="CF24" s="65">
        <f t="shared" si="230"/>
        <v>47939</v>
      </c>
      <c r="CG24" s="65">
        <f t="shared" si="230"/>
        <v>48030</v>
      </c>
      <c r="CH24" s="65">
        <f t="shared" si="230"/>
        <v>48122</v>
      </c>
      <c r="CI24" s="65">
        <f t="shared" si="230"/>
        <v>48214</v>
      </c>
      <c r="CJ24" s="65">
        <f t="shared" si="230"/>
        <v>48305</v>
      </c>
      <c r="CK24" s="65">
        <f t="shared" si="230"/>
        <v>48396</v>
      </c>
      <c r="CL24" s="65">
        <f t="shared" si="230"/>
        <v>48488</v>
      </c>
      <c r="CM24" s="65">
        <f t="shared" si="230"/>
        <v>48580</v>
      </c>
      <c r="CN24" s="65">
        <f t="shared" si="230"/>
        <v>48670</v>
      </c>
      <c r="CO24" s="65">
        <f t="shared" si="230"/>
        <v>48761</v>
      </c>
      <c r="CP24" s="65">
        <f t="shared" si="230"/>
        <v>48853</v>
      </c>
      <c r="CQ24" s="65">
        <f t="shared" si="230"/>
        <v>48945</v>
      </c>
      <c r="CR24" s="65">
        <f t="shared" si="230"/>
        <v>49035</v>
      </c>
      <c r="CS24" s="65">
        <f t="shared" si="230"/>
        <v>49126</v>
      </c>
      <c r="CT24" s="65">
        <f t="shared" si="230"/>
        <v>49218</v>
      </c>
      <c r="CU24" s="65">
        <f t="shared" si="230"/>
        <v>49310</v>
      </c>
      <c r="CV24" s="65">
        <f t="shared" si="230"/>
        <v>49400</v>
      </c>
      <c r="CW24" s="65">
        <f t="shared" si="230"/>
        <v>49491</v>
      </c>
      <c r="CX24" s="65">
        <f t="shared" si="230"/>
        <v>49583</v>
      </c>
      <c r="CY24" s="65">
        <f t="shared" si="230"/>
        <v>49675</v>
      </c>
      <c r="CZ24" s="65">
        <f t="shared" si="230"/>
        <v>49766</v>
      </c>
      <c r="DA24" s="65">
        <f t="shared" si="230"/>
        <v>49857</v>
      </c>
      <c r="DB24" s="65">
        <f t="shared" si="230"/>
        <v>49949</v>
      </c>
      <c r="DC24" s="65">
        <f t="shared" si="230"/>
        <v>50041</v>
      </c>
      <c r="DD24" s="65">
        <f t="shared" si="230"/>
        <v>50131</v>
      </c>
      <c r="DE24" s="65">
        <f t="shared" si="230"/>
        <v>50222</v>
      </c>
      <c r="DF24" s="65">
        <f t="shared" si="230"/>
        <v>50314</v>
      </c>
      <c r="DG24" s="65">
        <f t="shared" si="230"/>
        <v>50406</v>
      </c>
      <c r="DH24" s="65">
        <f t="shared" si="230"/>
        <v>50496</v>
      </c>
      <c r="DI24" s="65">
        <f t="shared" si="230"/>
        <v>50587</v>
      </c>
      <c r="DJ24" s="65">
        <f t="shared" si="230"/>
        <v>50679</v>
      </c>
      <c r="DK24" s="65">
        <f t="shared" si="230"/>
        <v>50771</v>
      </c>
      <c r="DL24" s="65">
        <f t="shared" si="230"/>
        <v>50861</v>
      </c>
      <c r="DM24" s="65">
        <f t="shared" si="230"/>
        <v>50952</v>
      </c>
      <c r="DN24" s="65">
        <f t="shared" si="230"/>
        <v>51044</v>
      </c>
      <c r="DO24" s="65">
        <f t="shared" si="230"/>
        <v>51136</v>
      </c>
      <c r="DP24" s="65">
        <f t="shared" si="230"/>
        <v>51227</v>
      </c>
      <c r="DQ24" s="65">
        <f t="shared" si="230"/>
        <v>51318</v>
      </c>
      <c r="DR24" s="65">
        <f t="shared" ref="DR24:GC24" si="231">DQ25+1</f>
        <v>51410</v>
      </c>
      <c r="DS24" s="65">
        <f t="shared" si="231"/>
        <v>51502</v>
      </c>
      <c r="DT24" s="65">
        <f t="shared" si="231"/>
        <v>51592</v>
      </c>
      <c r="DU24" s="65">
        <f t="shared" si="231"/>
        <v>51683</v>
      </c>
      <c r="DV24" s="65">
        <f t="shared" si="231"/>
        <v>51775</v>
      </c>
      <c r="DW24" s="65">
        <f t="shared" si="231"/>
        <v>51867</v>
      </c>
      <c r="DX24" s="65">
        <f t="shared" si="231"/>
        <v>51957</v>
      </c>
      <c r="DY24" s="65">
        <f t="shared" si="231"/>
        <v>52048</v>
      </c>
      <c r="DZ24" s="65">
        <f t="shared" si="231"/>
        <v>52140</v>
      </c>
      <c r="EA24" s="65">
        <f t="shared" si="231"/>
        <v>52232</v>
      </c>
      <c r="EB24" s="65">
        <f t="shared" si="231"/>
        <v>52322</v>
      </c>
      <c r="EC24" s="65">
        <f t="shared" si="231"/>
        <v>52413</v>
      </c>
      <c r="ED24" s="65">
        <f t="shared" si="231"/>
        <v>52505</v>
      </c>
      <c r="EE24" s="65">
        <f t="shared" si="231"/>
        <v>52597</v>
      </c>
      <c r="EF24" s="65">
        <f t="shared" si="231"/>
        <v>52688</v>
      </c>
      <c r="EG24" s="65">
        <f t="shared" si="231"/>
        <v>52779</v>
      </c>
      <c r="EH24" s="65">
        <f t="shared" si="231"/>
        <v>52871</v>
      </c>
      <c r="EI24" s="65">
        <f t="shared" si="231"/>
        <v>52963</v>
      </c>
      <c r="EJ24" s="65">
        <f t="shared" si="231"/>
        <v>53053</v>
      </c>
      <c r="EK24" s="65">
        <f t="shared" si="231"/>
        <v>53144</v>
      </c>
      <c r="EL24" s="65">
        <f t="shared" si="231"/>
        <v>53236</v>
      </c>
      <c r="EM24" s="65">
        <f t="shared" si="231"/>
        <v>53328</v>
      </c>
      <c r="EN24" s="65">
        <f t="shared" si="231"/>
        <v>53418</v>
      </c>
      <c r="EO24" s="65">
        <f t="shared" si="231"/>
        <v>53509</v>
      </c>
      <c r="EP24" s="65">
        <f t="shared" si="231"/>
        <v>53601</v>
      </c>
      <c r="EQ24" s="65">
        <f t="shared" si="231"/>
        <v>53693</v>
      </c>
      <c r="ER24" s="65">
        <f t="shared" si="231"/>
        <v>53783</v>
      </c>
      <c r="ES24" s="65">
        <f t="shared" si="231"/>
        <v>53874</v>
      </c>
      <c r="ET24" s="65">
        <f t="shared" si="231"/>
        <v>53966</v>
      </c>
      <c r="EU24" s="65">
        <f t="shared" si="231"/>
        <v>54058</v>
      </c>
      <c r="EV24" s="65">
        <f t="shared" si="231"/>
        <v>54149</v>
      </c>
      <c r="EW24" s="65">
        <f t="shared" si="231"/>
        <v>54240</v>
      </c>
      <c r="EX24" s="65">
        <f t="shared" si="231"/>
        <v>54332</v>
      </c>
      <c r="EY24" s="65">
        <f t="shared" si="231"/>
        <v>54424</v>
      </c>
      <c r="EZ24" s="65">
        <f t="shared" si="231"/>
        <v>54514</v>
      </c>
      <c r="FA24" s="65">
        <f t="shared" si="231"/>
        <v>54605</v>
      </c>
      <c r="FB24" s="65">
        <f t="shared" si="231"/>
        <v>54697</v>
      </c>
      <c r="FC24" s="65">
        <f t="shared" si="231"/>
        <v>54789</v>
      </c>
      <c r="FD24" s="65">
        <f t="shared" si="231"/>
        <v>54879</v>
      </c>
      <c r="FE24" s="65">
        <f t="shared" si="231"/>
        <v>54970</v>
      </c>
      <c r="FF24" s="65">
        <f t="shared" si="231"/>
        <v>55062</v>
      </c>
      <c r="FG24" s="65">
        <f t="shared" si="231"/>
        <v>55154</v>
      </c>
      <c r="FH24" s="65">
        <f t="shared" si="231"/>
        <v>55244</v>
      </c>
      <c r="FI24" s="65">
        <f t="shared" si="231"/>
        <v>55335</v>
      </c>
      <c r="FJ24" s="65">
        <f t="shared" si="231"/>
        <v>55427</v>
      </c>
      <c r="FK24" s="65">
        <f t="shared" si="231"/>
        <v>55519</v>
      </c>
      <c r="FL24" s="65">
        <f t="shared" si="231"/>
        <v>55610</v>
      </c>
      <c r="FM24" s="65">
        <f t="shared" si="231"/>
        <v>55701</v>
      </c>
      <c r="FN24" s="65">
        <f t="shared" si="231"/>
        <v>55793</v>
      </c>
      <c r="FO24" s="65">
        <f t="shared" si="231"/>
        <v>55885</v>
      </c>
      <c r="FP24" s="65">
        <f t="shared" si="231"/>
        <v>55975</v>
      </c>
      <c r="FQ24" s="65">
        <f t="shared" si="231"/>
        <v>56066</v>
      </c>
      <c r="FR24" s="65">
        <f t="shared" si="231"/>
        <v>56158</v>
      </c>
      <c r="FS24" s="65">
        <f t="shared" si="231"/>
        <v>56250</v>
      </c>
      <c r="FT24" s="65">
        <f t="shared" si="231"/>
        <v>56340</v>
      </c>
      <c r="FU24" s="65">
        <f t="shared" si="231"/>
        <v>56431</v>
      </c>
      <c r="FV24" s="65">
        <f t="shared" si="231"/>
        <v>56523</v>
      </c>
      <c r="FW24" s="65">
        <f t="shared" si="231"/>
        <v>56615</v>
      </c>
      <c r="FX24" s="65">
        <f t="shared" si="231"/>
        <v>56705</v>
      </c>
      <c r="FY24" s="65">
        <f t="shared" si="231"/>
        <v>56796</v>
      </c>
      <c r="FZ24" s="65">
        <f t="shared" si="231"/>
        <v>56888</v>
      </c>
      <c r="GA24" s="65">
        <f t="shared" si="231"/>
        <v>56980</v>
      </c>
      <c r="GB24" s="65">
        <f t="shared" si="231"/>
        <v>57071</v>
      </c>
      <c r="GC24" s="65">
        <f t="shared" si="231"/>
        <v>57162</v>
      </c>
      <c r="GD24" s="65">
        <f t="shared" ref="GD24:GJ24" si="232">GC25+1</f>
        <v>57254</v>
      </c>
      <c r="GE24" s="65">
        <f t="shared" si="232"/>
        <v>57346</v>
      </c>
      <c r="GF24" s="65">
        <f t="shared" si="232"/>
        <v>57436</v>
      </c>
      <c r="GG24" s="65">
        <f t="shared" si="232"/>
        <v>57527</v>
      </c>
      <c r="GH24" s="65">
        <f t="shared" si="232"/>
        <v>57619</v>
      </c>
      <c r="GI24" s="65">
        <f t="shared" si="232"/>
        <v>57711</v>
      </c>
      <c r="GJ24" s="65">
        <f t="shared" si="232"/>
        <v>57801</v>
      </c>
      <c r="GL24" s="31" t="s">
        <v>33</v>
      </c>
      <c r="GM24" s="67">
        <v>45839</v>
      </c>
      <c r="GN24" s="65">
        <f>GM25+1</f>
        <v>45870</v>
      </c>
      <c r="GO24" s="65">
        <f t="shared" ref="GO24:IZ24" si="233">GN25+1</f>
        <v>45901</v>
      </c>
      <c r="GP24" s="65">
        <f t="shared" si="233"/>
        <v>45931</v>
      </c>
      <c r="GQ24" s="65">
        <f t="shared" si="233"/>
        <v>45962</v>
      </c>
      <c r="GR24" s="65">
        <f t="shared" si="233"/>
        <v>45992</v>
      </c>
      <c r="GS24" s="65">
        <f t="shared" si="233"/>
        <v>46023</v>
      </c>
      <c r="GT24" s="65">
        <f t="shared" si="233"/>
        <v>46054</v>
      </c>
      <c r="GU24" s="65">
        <f t="shared" si="233"/>
        <v>46082</v>
      </c>
      <c r="GV24" s="65">
        <f t="shared" si="233"/>
        <v>46113</v>
      </c>
      <c r="GW24" s="65">
        <f t="shared" si="233"/>
        <v>46143</v>
      </c>
      <c r="GX24" s="65">
        <f t="shared" si="233"/>
        <v>46174</v>
      </c>
      <c r="GY24" s="65">
        <f t="shared" si="233"/>
        <v>46204</v>
      </c>
      <c r="GZ24" s="65">
        <f t="shared" si="233"/>
        <v>46235</v>
      </c>
      <c r="HA24" s="65">
        <f t="shared" si="233"/>
        <v>46266</v>
      </c>
      <c r="HB24" s="65">
        <f t="shared" si="233"/>
        <v>46296</v>
      </c>
      <c r="HC24" s="65">
        <f t="shared" si="233"/>
        <v>46327</v>
      </c>
      <c r="HD24" s="65">
        <f t="shared" si="233"/>
        <v>46357</v>
      </c>
      <c r="HE24" s="65">
        <f t="shared" si="233"/>
        <v>46388</v>
      </c>
      <c r="HF24" s="65">
        <f t="shared" si="233"/>
        <v>46419</v>
      </c>
      <c r="HG24" s="65">
        <f t="shared" si="233"/>
        <v>46447</v>
      </c>
      <c r="HH24" s="65">
        <f t="shared" si="233"/>
        <v>46478</v>
      </c>
      <c r="HI24" s="65">
        <f t="shared" si="233"/>
        <v>46508</v>
      </c>
      <c r="HJ24" s="65">
        <f t="shared" si="233"/>
        <v>46539</v>
      </c>
      <c r="HK24" s="65">
        <f t="shared" si="233"/>
        <v>46569</v>
      </c>
      <c r="HL24" s="65">
        <f t="shared" si="233"/>
        <v>46600</v>
      </c>
      <c r="HM24" s="65">
        <f t="shared" si="233"/>
        <v>46631</v>
      </c>
      <c r="HN24" s="65">
        <f t="shared" si="233"/>
        <v>46661</v>
      </c>
      <c r="HO24" s="65">
        <f t="shared" si="233"/>
        <v>46692</v>
      </c>
      <c r="HP24" s="65">
        <f t="shared" si="233"/>
        <v>46722</v>
      </c>
      <c r="HQ24" s="65">
        <f t="shared" si="233"/>
        <v>46753</v>
      </c>
      <c r="HR24" s="65">
        <f t="shared" si="233"/>
        <v>46784</v>
      </c>
      <c r="HS24" s="65">
        <f t="shared" si="233"/>
        <v>46813</v>
      </c>
      <c r="HT24" s="65">
        <f t="shared" si="233"/>
        <v>46844</v>
      </c>
      <c r="HU24" s="65">
        <f t="shared" si="233"/>
        <v>46874</v>
      </c>
      <c r="HV24" s="65">
        <f t="shared" si="233"/>
        <v>46905</v>
      </c>
      <c r="HW24" s="65">
        <f t="shared" si="233"/>
        <v>46935</v>
      </c>
      <c r="HX24" s="65">
        <f t="shared" si="233"/>
        <v>46966</v>
      </c>
      <c r="HY24" s="65">
        <f t="shared" si="233"/>
        <v>46997</v>
      </c>
      <c r="HZ24" s="65">
        <f t="shared" si="233"/>
        <v>47027</v>
      </c>
      <c r="IA24" s="65">
        <f t="shared" si="233"/>
        <v>47058</v>
      </c>
      <c r="IB24" s="65">
        <f t="shared" si="233"/>
        <v>47088</v>
      </c>
      <c r="IC24" s="65">
        <f t="shared" si="233"/>
        <v>47119</v>
      </c>
      <c r="ID24" s="65">
        <f t="shared" si="233"/>
        <v>47150</v>
      </c>
      <c r="IE24" s="65">
        <f t="shared" si="233"/>
        <v>47178</v>
      </c>
      <c r="IF24" s="65">
        <f t="shared" si="233"/>
        <v>47209</v>
      </c>
      <c r="IG24" s="65">
        <f t="shared" si="233"/>
        <v>47239</v>
      </c>
      <c r="IH24" s="65">
        <f t="shared" si="233"/>
        <v>47270</v>
      </c>
      <c r="II24" s="65">
        <f t="shared" si="233"/>
        <v>47300</v>
      </c>
      <c r="IJ24" s="65">
        <f t="shared" si="233"/>
        <v>47331</v>
      </c>
      <c r="IK24" s="65">
        <f t="shared" si="233"/>
        <v>47362</v>
      </c>
      <c r="IL24" s="65">
        <f t="shared" si="233"/>
        <v>47392</v>
      </c>
      <c r="IM24" s="65">
        <f t="shared" si="233"/>
        <v>47423</v>
      </c>
      <c r="IN24" s="65">
        <f t="shared" si="233"/>
        <v>47453</v>
      </c>
      <c r="IO24" s="65">
        <f t="shared" si="233"/>
        <v>47484</v>
      </c>
      <c r="IP24" s="65">
        <f t="shared" si="233"/>
        <v>47515</v>
      </c>
      <c r="IQ24" s="65">
        <f t="shared" si="233"/>
        <v>47543</v>
      </c>
      <c r="IR24" s="65">
        <f t="shared" si="233"/>
        <v>47574</v>
      </c>
      <c r="IS24" s="65">
        <f t="shared" si="233"/>
        <v>47604</v>
      </c>
      <c r="IT24" s="65">
        <f t="shared" si="233"/>
        <v>47635</v>
      </c>
      <c r="IU24" s="65">
        <f t="shared" si="233"/>
        <v>47665</v>
      </c>
      <c r="IV24" s="65">
        <f t="shared" si="233"/>
        <v>47696</v>
      </c>
      <c r="IW24" s="65">
        <f t="shared" si="233"/>
        <v>47727</v>
      </c>
      <c r="IX24" s="65">
        <f t="shared" si="233"/>
        <v>47757</v>
      </c>
      <c r="IY24" s="65">
        <f t="shared" si="233"/>
        <v>47788</v>
      </c>
      <c r="IZ24" s="65">
        <f t="shared" si="233"/>
        <v>47818</v>
      </c>
      <c r="JA24" s="65">
        <f t="shared" ref="JA24:LL24" si="234">IZ25+1</f>
        <v>47849</v>
      </c>
      <c r="JB24" s="65">
        <f t="shared" si="234"/>
        <v>47880</v>
      </c>
      <c r="JC24" s="65">
        <f t="shared" si="234"/>
        <v>47908</v>
      </c>
      <c r="JD24" s="65">
        <f t="shared" si="234"/>
        <v>47939</v>
      </c>
      <c r="JE24" s="65">
        <f t="shared" si="234"/>
        <v>47969</v>
      </c>
      <c r="JF24" s="65">
        <f t="shared" si="234"/>
        <v>48000</v>
      </c>
      <c r="JG24" s="65">
        <f t="shared" si="234"/>
        <v>48030</v>
      </c>
      <c r="JH24" s="65">
        <f t="shared" si="234"/>
        <v>48061</v>
      </c>
      <c r="JI24" s="65">
        <f t="shared" si="234"/>
        <v>48092</v>
      </c>
      <c r="JJ24" s="65">
        <f t="shared" si="234"/>
        <v>48122</v>
      </c>
      <c r="JK24" s="65">
        <f t="shared" si="234"/>
        <v>48153</v>
      </c>
      <c r="JL24" s="65">
        <f t="shared" si="234"/>
        <v>48183</v>
      </c>
      <c r="JM24" s="65">
        <f t="shared" si="234"/>
        <v>48214</v>
      </c>
      <c r="JN24" s="65">
        <f t="shared" si="234"/>
        <v>48245</v>
      </c>
      <c r="JO24" s="65">
        <f t="shared" si="234"/>
        <v>48274</v>
      </c>
      <c r="JP24" s="65">
        <f t="shared" si="234"/>
        <v>48305</v>
      </c>
      <c r="JQ24" s="65">
        <f t="shared" si="234"/>
        <v>48335</v>
      </c>
      <c r="JR24" s="65">
        <f t="shared" si="234"/>
        <v>48366</v>
      </c>
      <c r="JS24" s="65">
        <f t="shared" si="234"/>
        <v>48396</v>
      </c>
      <c r="JT24" s="65">
        <f t="shared" si="234"/>
        <v>48427</v>
      </c>
      <c r="JU24" s="65">
        <f t="shared" si="234"/>
        <v>48458</v>
      </c>
      <c r="JV24" s="65">
        <f t="shared" si="234"/>
        <v>48488</v>
      </c>
      <c r="JW24" s="65">
        <f t="shared" si="234"/>
        <v>48519</v>
      </c>
      <c r="JX24" s="65">
        <f t="shared" si="234"/>
        <v>48549</v>
      </c>
      <c r="JY24" s="65">
        <f t="shared" si="234"/>
        <v>48580</v>
      </c>
      <c r="JZ24" s="65">
        <f t="shared" si="234"/>
        <v>48611</v>
      </c>
      <c r="KA24" s="65">
        <f t="shared" si="234"/>
        <v>48639</v>
      </c>
      <c r="KB24" s="65">
        <f t="shared" si="234"/>
        <v>48670</v>
      </c>
      <c r="KC24" s="65">
        <f t="shared" si="234"/>
        <v>48700</v>
      </c>
      <c r="KD24" s="65">
        <f t="shared" si="234"/>
        <v>48731</v>
      </c>
      <c r="KE24" s="65">
        <f t="shared" si="234"/>
        <v>48761</v>
      </c>
      <c r="KF24" s="65">
        <f t="shared" si="234"/>
        <v>48792</v>
      </c>
      <c r="KG24" s="65">
        <f t="shared" si="234"/>
        <v>48823</v>
      </c>
      <c r="KH24" s="65">
        <f t="shared" si="234"/>
        <v>48853</v>
      </c>
      <c r="KI24" s="65">
        <f t="shared" si="234"/>
        <v>48884</v>
      </c>
      <c r="KJ24" s="65">
        <f t="shared" si="234"/>
        <v>48914</v>
      </c>
      <c r="KK24" s="65">
        <f t="shared" si="234"/>
        <v>48945</v>
      </c>
      <c r="KL24" s="65">
        <f t="shared" si="234"/>
        <v>48976</v>
      </c>
      <c r="KM24" s="65">
        <f t="shared" si="234"/>
        <v>49004</v>
      </c>
      <c r="KN24" s="65">
        <f t="shared" si="234"/>
        <v>49035</v>
      </c>
      <c r="KO24" s="65">
        <f t="shared" si="234"/>
        <v>49065</v>
      </c>
      <c r="KP24" s="65">
        <f t="shared" si="234"/>
        <v>49096</v>
      </c>
      <c r="KQ24" s="65">
        <f t="shared" si="234"/>
        <v>49126</v>
      </c>
      <c r="KR24" s="65">
        <f t="shared" si="234"/>
        <v>49157</v>
      </c>
      <c r="KS24" s="65">
        <f t="shared" si="234"/>
        <v>49188</v>
      </c>
      <c r="KT24" s="65">
        <f t="shared" si="234"/>
        <v>49218</v>
      </c>
      <c r="KU24" s="65">
        <f t="shared" si="234"/>
        <v>49249</v>
      </c>
      <c r="KV24" s="65">
        <f t="shared" si="234"/>
        <v>49279</v>
      </c>
      <c r="KW24" s="65">
        <f t="shared" si="234"/>
        <v>49310</v>
      </c>
      <c r="KX24" s="65">
        <f t="shared" si="234"/>
        <v>49341</v>
      </c>
      <c r="KY24" s="65">
        <f t="shared" si="234"/>
        <v>49369</v>
      </c>
      <c r="KZ24" s="65">
        <f t="shared" si="234"/>
        <v>49400</v>
      </c>
      <c r="LA24" s="65">
        <f t="shared" si="234"/>
        <v>49430</v>
      </c>
      <c r="LB24" s="65">
        <f t="shared" si="234"/>
        <v>49461</v>
      </c>
      <c r="LC24" s="65">
        <f t="shared" si="234"/>
        <v>49491</v>
      </c>
      <c r="LD24" s="65">
        <f t="shared" si="234"/>
        <v>49522</v>
      </c>
      <c r="LE24" s="65">
        <f t="shared" si="234"/>
        <v>49553</v>
      </c>
      <c r="LF24" s="65">
        <f t="shared" si="234"/>
        <v>49583</v>
      </c>
      <c r="LG24" s="65">
        <f t="shared" si="234"/>
        <v>49614</v>
      </c>
      <c r="LH24" s="65">
        <f t="shared" si="234"/>
        <v>49644</v>
      </c>
      <c r="LI24" s="65">
        <f t="shared" si="234"/>
        <v>49675</v>
      </c>
      <c r="LJ24" s="65">
        <f t="shared" si="234"/>
        <v>49706</v>
      </c>
      <c r="LK24" s="65">
        <f t="shared" si="234"/>
        <v>49735</v>
      </c>
      <c r="LL24" s="65">
        <f t="shared" si="234"/>
        <v>49766</v>
      </c>
      <c r="LM24" s="65">
        <f t="shared" ref="LM24:NX24" si="235">LL25+1</f>
        <v>49796</v>
      </c>
      <c r="LN24" s="65">
        <f t="shared" si="235"/>
        <v>49827</v>
      </c>
      <c r="LO24" s="65">
        <f t="shared" si="235"/>
        <v>49857</v>
      </c>
      <c r="LP24" s="65">
        <f t="shared" si="235"/>
        <v>49888</v>
      </c>
      <c r="LQ24" s="65">
        <f t="shared" si="235"/>
        <v>49919</v>
      </c>
      <c r="LR24" s="65">
        <f t="shared" si="235"/>
        <v>49949</v>
      </c>
      <c r="LS24" s="65">
        <f t="shared" si="235"/>
        <v>49980</v>
      </c>
      <c r="LT24" s="65">
        <f t="shared" si="235"/>
        <v>50010</v>
      </c>
      <c r="LU24" s="65">
        <f t="shared" si="235"/>
        <v>50041</v>
      </c>
      <c r="LV24" s="65">
        <f t="shared" si="235"/>
        <v>50072</v>
      </c>
      <c r="LW24" s="65">
        <f t="shared" si="235"/>
        <v>50100</v>
      </c>
      <c r="LX24" s="65">
        <f t="shared" si="235"/>
        <v>50131</v>
      </c>
      <c r="LY24" s="65">
        <f t="shared" si="235"/>
        <v>50161</v>
      </c>
      <c r="LZ24" s="65">
        <f t="shared" si="235"/>
        <v>50192</v>
      </c>
      <c r="MA24" s="65">
        <f t="shared" si="235"/>
        <v>50222</v>
      </c>
      <c r="MB24" s="65">
        <f t="shared" si="235"/>
        <v>50253</v>
      </c>
      <c r="MC24" s="65">
        <f t="shared" si="235"/>
        <v>50284</v>
      </c>
      <c r="MD24" s="65">
        <f t="shared" si="235"/>
        <v>50314</v>
      </c>
      <c r="ME24" s="65">
        <f t="shared" si="235"/>
        <v>50345</v>
      </c>
      <c r="MF24" s="65">
        <f t="shared" si="235"/>
        <v>50375</v>
      </c>
      <c r="MG24" s="65">
        <f t="shared" si="235"/>
        <v>50406</v>
      </c>
      <c r="MH24" s="65">
        <f t="shared" si="235"/>
        <v>50437</v>
      </c>
      <c r="MI24" s="65">
        <f t="shared" si="235"/>
        <v>50465</v>
      </c>
      <c r="MJ24" s="65">
        <f t="shared" si="235"/>
        <v>50496</v>
      </c>
      <c r="MK24" s="65">
        <f t="shared" si="235"/>
        <v>50526</v>
      </c>
      <c r="ML24" s="65">
        <f t="shared" si="235"/>
        <v>50557</v>
      </c>
      <c r="MM24" s="65">
        <f t="shared" si="235"/>
        <v>50587</v>
      </c>
      <c r="MN24" s="65">
        <f t="shared" si="235"/>
        <v>50618</v>
      </c>
      <c r="MO24" s="65">
        <f t="shared" si="235"/>
        <v>50649</v>
      </c>
      <c r="MP24" s="65">
        <f t="shared" si="235"/>
        <v>50679</v>
      </c>
      <c r="MQ24" s="65">
        <f t="shared" si="235"/>
        <v>50710</v>
      </c>
      <c r="MR24" s="65">
        <f t="shared" si="235"/>
        <v>50740</v>
      </c>
      <c r="MS24" s="65">
        <f t="shared" si="235"/>
        <v>50771</v>
      </c>
      <c r="MT24" s="65">
        <f t="shared" si="235"/>
        <v>50802</v>
      </c>
      <c r="MU24" s="65">
        <f t="shared" si="235"/>
        <v>50830</v>
      </c>
      <c r="MV24" s="65">
        <f t="shared" si="235"/>
        <v>50861</v>
      </c>
      <c r="MW24" s="65">
        <f t="shared" si="235"/>
        <v>50891</v>
      </c>
      <c r="MX24" s="65">
        <f t="shared" si="235"/>
        <v>50922</v>
      </c>
      <c r="MY24" s="65">
        <f t="shared" si="235"/>
        <v>50952</v>
      </c>
      <c r="MZ24" s="65">
        <f t="shared" si="235"/>
        <v>50983</v>
      </c>
      <c r="NA24" s="65">
        <f t="shared" si="235"/>
        <v>51014</v>
      </c>
      <c r="NB24" s="65">
        <f t="shared" si="235"/>
        <v>51044</v>
      </c>
      <c r="NC24" s="65">
        <f t="shared" si="235"/>
        <v>51075</v>
      </c>
      <c r="ND24" s="65">
        <f t="shared" si="235"/>
        <v>51105</v>
      </c>
      <c r="NE24" s="65">
        <f t="shared" si="235"/>
        <v>51136</v>
      </c>
      <c r="NF24" s="65">
        <f t="shared" si="235"/>
        <v>51167</v>
      </c>
      <c r="NG24" s="65">
        <f t="shared" si="235"/>
        <v>51196</v>
      </c>
      <c r="NH24" s="65">
        <f t="shared" si="235"/>
        <v>51227</v>
      </c>
      <c r="NI24" s="65">
        <f t="shared" si="235"/>
        <v>51257</v>
      </c>
      <c r="NJ24" s="65">
        <f t="shared" si="235"/>
        <v>51288</v>
      </c>
      <c r="NK24" s="65">
        <f t="shared" si="235"/>
        <v>51318</v>
      </c>
      <c r="NL24" s="65">
        <f t="shared" si="235"/>
        <v>51349</v>
      </c>
      <c r="NM24" s="65">
        <f t="shared" si="235"/>
        <v>51380</v>
      </c>
      <c r="NN24" s="65">
        <f t="shared" si="235"/>
        <v>51410</v>
      </c>
      <c r="NO24" s="65">
        <f t="shared" si="235"/>
        <v>51441</v>
      </c>
      <c r="NP24" s="65">
        <f t="shared" si="235"/>
        <v>51471</v>
      </c>
      <c r="NQ24" s="65">
        <f t="shared" si="235"/>
        <v>51502</v>
      </c>
      <c r="NR24" s="65">
        <f t="shared" si="235"/>
        <v>51533</v>
      </c>
      <c r="NS24" s="65">
        <f t="shared" si="235"/>
        <v>51561</v>
      </c>
      <c r="NT24" s="65">
        <f t="shared" si="235"/>
        <v>51592</v>
      </c>
      <c r="NU24" s="65">
        <f t="shared" si="235"/>
        <v>51622</v>
      </c>
      <c r="NV24" s="65">
        <f t="shared" si="235"/>
        <v>51653</v>
      </c>
      <c r="NW24" s="65">
        <f t="shared" si="235"/>
        <v>51683</v>
      </c>
      <c r="NX24" s="65">
        <f t="shared" si="235"/>
        <v>51714</v>
      </c>
      <c r="NY24" s="65">
        <f t="shared" ref="NY24:QJ24" si="236">NX25+1</f>
        <v>51745</v>
      </c>
      <c r="NZ24" s="65">
        <f t="shared" si="236"/>
        <v>51775</v>
      </c>
      <c r="OA24" s="65">
        <f t="shared" si="236"/>
        <v>51806</v>
      </c>
      <c r="OB24" s="65">
        <f t="shared" si="236"/>
        <v>51836</v>
      </c>
      <c r="OC24" s="65">
        <f t="shared" si="236"/>
        <v>51867</v>
      </c>
      <c r="OD24" s="65">
        <f t="shared" si="236"/>
        <v>51898</v>
      </c>
      <c r="OE24" s="65">
        <f t="shared" si="236"/>
        <v>51926</v>
      </c>
      <c r="OF24" s="65">
        <f t="shared" si="236"/>
        <v>51957</v>
      </c>
      <c r="OG24" s="65">
        <f t="shared" si="236"/>
        <v>51987</v>
      </c>
      <c r="OH24" s="65">
        <f t="shared" si="236"/>
        <v>52018</v>
      </c>
      <c r="OI24" s="65">
        <f t="shared" si="236"/>
        <v>52048</v>
      </c>
      <c r="OJ24" s="65">
        <f t="shared" si="236"/>
        <v>52079</v>
      </c>
      <c r="OK24" s="65">
        <f t="shared" si="236"/>
        <v>52110</v>
      </c>
      <c r="OL24" s="65">
        <f t="shared" si="236"/>
        <v>52140</v>
      </c>
      <c r="OM24" s="65">
        <f t="shared" si="236"/>
        <v>52171</v>
      </c>
      <c r="ON24" s="65">
        <f t="shared" si="236"/>
        <v>52201</v>
      </c>
      <c r="OO24" s="65">
        <f t="shared" si="236"/>
        <v>52232</v>
      </c>
      <c r="OP24" s="65">
        <f t="shared" si="236"/>
        <v>52263</v>
      </c>
      <c r="OQ24" s="65">
        <f t="shared" si="236"/>
        <v>52291</v>
      </c>
      <c r="OR24" s="65">
        <f t="shared" si="236"/>
        <v>52322</v>
      </c>
      <c r="OS24" s="65">
        <f t="shared" si="236"/>
        <v>52352</v>
      </c>
      <c r="OT24" s="65">
        <f t="shared" si="236"/>
        <v>52383</v>
      </c>
      <c r="OU24" s="65">
        <f t="shared" si="236"/>
        <v>52413</v>
      </c>
      <c r="OV24" s="65">
        <f t="shared" si="236"/>
        <v>52444</v>
      </c>
      <c r="OW24" s="65">
        <f t="shared" si="236"/>
        <v>52475</v>
      </c>
      <c r="OX24" s="65">
        <f t="shared" si="236"/>
        <v>52505</v>
      </c>
      <c r="OY24" s="65">
        <f t="shared" si="236"/>
        <v>52536</v>
      </c>
      <c r="OZ24" s="65">
        <f t="shared" si="236"/>
        <v>52566</v>
      </c>
      <c r="PA24" s="65">
        <f t="shared" si="236"/>
        <v>52597</v>
      </c>
      <c r="PB24" s="65">
        <f t="shared" si="236"/>
        <v>52628</v>
      </c>
      <c r="PC24" s="65">
        <f t="shared" si="236"/>
        <v>52657</v>
      </c>
      <c r="PD24" s="65">
        <f t="shared" si="236"/>
        <v>52688</v>
      </c>
      <c r="PE24" s="65">
        <f t="shared" si="236"/>
        <v>52718</v>
      </c>
      <c r="PF24" s="65">
        <f t="shared" si="236"/>
        <v>52749</v>
      </c>
      <c r="PG24" s="65">
        <f t="shared" si="236"/>
        <v>52779</v>
      </c>
      <c r="PH24" s="65">
        <f t="shared" si="236"/>
        <v>52810</v>
      </c>
      <c r="PI24" s="65">
        <f t="shared" si="236"/>
        <v>52841</v>
      </c>
      <c r="PJ24" s="65">
        <f t="shared" si="236"/>
        <v>52871</v>
      </c>
      <c r="PK24" s="65">
        <f t="shared" si="236"/>
        <v>52902</v>
      </c>
      <c r="PL24" s="65">
        <f t="shared" si="236"/>
        <v>52932</v>
      </c>
      <c r="PM24" s="65">
        <f t="shared" si="236"/>
        <v>52963</v>
      </c>
      <c r="PN24" s="65">
        <f t="shared" si="236"/>
        <v>52994</v>
      </c>
      <c r="PO24" s="65">
        <f t="shared" si="236"/>
        <v>53022</v>
      </c>
      <c r="PP24" s="65">
        <f t="shared" si="236"/>
        <v>53053</v>
      </c>
      <c r="PQ24" s="65">
        <f t="shared" si="236"/>
        <v>53083</v>
      </c>
      <c r="PR24" s="65">
        <f t="shared" si="236"/>
        <v>53114</v>
      </c>
      <c r="PS24" s="65">
        <f t="shared" si="236"/>
        <v>53144</v>
      </c>
      <c r="PT24" s="65">
        <f t="shared" si="236"/>
        <v>53175</v>
      </c>
      <c r="PU24" s="65">
        <f t="shared" si="236"/>
        <v>53206</v>
      </c>
      <c r="PV24" s="65">
        <f t="shared" si="236"/>
        <v>53236</v>
      </c>
      <c r="PW24" s="65">
        <f t="shared" si="236"/>
        <v>53267</v>
      </c>
      <c r="PX24" s="65">
        <f t="shared" si="236"/>
        <v>53297</v>
      </c>
      <c r="PY24" s="65">
        <f t="shared" si="236"/>
        <v>53328</v>
      </c>
      <c r="PZ24" s="65">
        <f t="shared" si="236"/>
        <v>53359</v>
      </c>
      <c r="QA24" s="65">
        <f t="shared" si="236"/>
        <v>53387</v>
      </c>
      <c r="QB24" s="65">
        <f t="shared" si="236"/>
        <v>53418</v>
      </c>
      <c r="QC24" s="65">
        <f t="shared" si="236"/>
        <v>53448</v>
      </c>
      <c r="QD24" s="65">
        <f t="shared" si="236"/>
        <v>53479</v>
      </c>
      <c r="QE24" s="65">
        <f t="shared" si="236"/>
        <v>53509</v>
      </c>
      <c r="QF24" s="65">
        <f t="shared" si="236"/>
        <v>53540</v>
      </c>
      <c r="QG24" s="65">
        <f t="shared" si="236"/>
        <v>53571</v>
      </c>
      <c r="QH24" s="65">
        <f t="shared" si="236"/>
        <v>53601</v>
      </c>
      <c r="QI24" s="65">
        <f t="shared" si="236"/>
        <v>53632</v>
      </c>
      <c r="QJ24" s="65">
        <f t="shared" si="236"/>
        <v>53662</v>
      </c>
      <c r="QK24" s="65">
        <f t="shared" ref="QK24:SV24" si="237">QJ25+1</f>
        <v>53693</v>
      </c>
      <c r="QL24" s="65">
        <f t="shared" si="237"/>
        <v>53724</v>
      </c>
      <c r="QM24" s="65">
        <f t="shared" si="237"/>
        <v>53752</v>
      </c>
      <c r="QN24" s="65">
        <f t="shared" si="237"/>
        <v>53783</v>
      </c>
      <c r="QO24" s="65">
        <f t="shared" si="237"/>
        <v>53813</v>
      </c>
      <c r="QP24" s="65">
        <f t="shared" si="237"/>
        <v>53844</v>
      </c>
      <c r="QQ24" s="65">
        <f t="shared" si="237"/>
        <v>53874</v>
      </c>
      <c r="QR24" s="65">
        <f t="shared" si="237"/>
        <v>53905</v>
      </c>
      <c r="QS24" s="65">
        <f t="shared" si="237"/>
        <v>53936</v>
      </c>
      <c r="QT24" s="65">
        <f t="shared" si="237"/>
        <v>53966</v>
      </c>
      <c r="QU24" s="65">
        <f t="shared" si="237"/>
        <v>53997</v>
      </c>
      <c r="QV24" s="65">
        <f t="shared" si="237"/>
        <v>54027</v>
      </c>
      <c r="QW24" s="65">
        <f t="shared" si="237"/>
        <v>54058</v>
      </c>
      <c r="QX24" s="65">
        <f t="shared" si="237"/>
        <v>54089</v>
      </c>
      <c r="QY24" s="65">
        <f t="shared" si="237"/>
        <v>54118</v>
      </c>
      <c r="QZ24" s="65">
        <f t="shared" si="237"/>
        <v>54149</v>
      </c>
      <c r="RA24" s="65">
        <f t="shared" si="237"/>
        <v>54179</v>
      </c>
      <c r="RB24" s="65">
        <f t="shared" si="237"/>
        <v>54210</v>
      </c>
      <c r="RC24" s="65">
        <f t="shared" si="237"/>
        <v>54240</v>
      </c>
      <c r="RD24" s="65">
        <f t="shared" si="237"/>
        <v>54271</v>
      </c>
      <c r="RE24" s="65">
        <f t="shared" si="237"/>
        <v>54302</v>
      </c>
      <c r="RF24" s="65">
        <f t="shared" si="237"/>
        <v>54332</v>
      </c>
      <c r="RG24" s="65">
        <f t="shared" si="237"/>
        <v>54363</v>
      </c>
      <c r="RH24" s="65">
        <f t="shared" si="237"/>
        <v>54393</v>
      </c>
      <c r="RI24" s="65">
        <f t="shared" si="237"/>
        <v>54424</v>
      </c>
      <c r="RJ24" s="65">
        <f t="shared" si="237"/>
        <v>54455</v>
      </c>
      <c r="RK24" s="65">
        <f t="shared" si="237"/>
        <v>54483</v>
      </c>
      <c r="RL24" s="65">
        <f t="shared" si="237"/>
        <v>54514</v>
      </c>
      <c r="RM24" s="65">
        <f t="shared" si="237"/>
        <v>54544</v>
      </c>
      <c r="RN24" s="65">
        <f t="shared" si="237"/>
        <v>54575</v>
      </c>
      <c r="RO24" s="65">
        <f t="shared" si="237"/>
        <v>54605</v>
      </c>
      <c r="RP24" s="65">
        <f t="shared" si="237"/>
        <v>54636</v>
      </c>
      <c r="RQ24" s="65">
        <f t="shared" si="237"/>
        <v>54667</v>
      </c>
      <c r="RR24" s="65">
        <f t="shared" si="237"/>
        <v>54697</v>
      </c>
      <c r="RS24" s="65">
        <f t="shared" si="237"/>
        <v>54728</v>
      </c>
      <c r="RT24" s="65">
        <f t="shared" si="237"/>
        <v>54758</v>
      </c>
      <c r="RU24" s="65">
        <f t="shared" si="237"/>
        <v>54789</v>
      </c>
      <c r="RV24" s="65">
        <f t="shared" si="237"/>
        <v>54820</v>
      </c>
      <c r="RW24" s="65">
        <f t="shared" si="237"/>
        <v>54848</v>
      </c>
      <c r="RX24" s="65">
        <f t="shared" si="237"/>
        <v>54879</v>
      </c>
      <c r="RY24" s="65">
        <f t="shared" si="237"/>
        <v>54909</v>
      </c>
      <c r="RZ24" s="65">
        <f t="shared" si="237"/>
        <v>54940</v>
      </c>
      <c r="SA24" s="65">
        <f t="shared" si="237"/>
        <v>54970</v>
      </c>
      <c r="SB24" s="65">
        <f t="shared" si="237"/>
        <v>55001</v>
      </c>
      <c r="SC24" s="65">
        <f t="shared" si="237"/>
        <v>55032</v>
      </c>
      <c r="SD24" s="65">
        <f t="shared" si="237"/>
        <v>55062</v>
      </c>
      <c r="SE24" s="65">
        <f t="shared" si="237"/>
        <v>55093</v>
      </c>
      <c r="SF24" s="65">
        <f t="shared" si="237"/>
        <v>55123</v>
      </c>
      <c r="SG24" s="65">
        <f t="shared" si="237"/>
        <v>55154</v>
      </c>
      <c r="SH24" s="65">
        <f t="shared" si="237"/>
        <v>55185</v>
      </c>
      <c r="SI24" s="65">
        <f t="shared" si="237"/>
        <v>55213</v>
      </c>
      <c r="SJ24" s="65">
        <f t="shared" si="237"/>
        <v>55244</v>
      </c>
      <c r="SK24" s="65">
        <f t="shared" si="237"/>
        <v>55274</v>
      </c>
      <c r="SL24" s="65">
        <f t="shared" si="237"/>
        <v>55305</v>
      </c>
      <c r="SM24" s="65">
        <f t="shared" si="237"/>
        <v>55335</v>
      </c>
      <c r="SN24" s="65">
        <f t="shared" si="237"/>
        <v>55366</v>
      </c>
      <c r="SO24" s="65">
        <f t="shared" si="237"/>
        <v>55397</v>
      </c>
      <c r="SP24" s="65">
        <f t="shared" si="237"/>
        <v>55427</v>
      </c>
      <c r="SQ24" s="65">
        <f t="shared" si="237"/>
        <v>55458</v>
      </c>
      <c r="SR24" s="65">
        <f t="shared" si="237"/>
        <v>55488</v>
      </c>
      <c r="SS24" s="65">
        <f t="shared" si="237"/>
        <v>55519</v>
      </c>
      <c r="ST24" s="65">
        <f t="shared" si="237"/>
        <v>55550</v>
      </c>
      <c r="SU24" s="65">
        <f t="shared" si="237"/>
        <v>55579</v>
      </c>
      <c r="SV24" s="65">
        <f t="shared" si="237"/>
        <v>55610</v>
      </c>
      <c r="SW24" s="65">
        <f t="shared" ref="SW24:VH24" si="238">SV25+1</f>
        <v>55640</v>
      </c>
      <c r="SX24" s="65">
        <f t="shared" si="238"/>
        <v>55671</v>
      </c>
      <c r="SY24" s="65">
        <f t="shared" si="238"/>
        <v>55701</v>
      </c>
      <c r="SZ24" s="65">
        <f t="shared" si="238"/>
        <v>55732</v>
      </c>
      <c r="TA24" s="65">
        <f t="shared" si="238"/>
        <v>55763</v>
      </c>
      <c r="TB24" s="65">
        <f t="shared" si="238"/>
        <v>55793</v>
      </c>
      <c r="TC24" s="65">
        <f t="shared" si="238"/>
        <v>55824</v>
      </c>
      <c r="TD24" s="65">
        <f t="shared" si="238"/>
        <v>55854</v>
      </c>
      <c r="TE24" s="65">
        <f t="shared" si="238"/>
        <v>55885</v>
      </c>
      <c r="TF24" s="65">
        <f t="shared" si="238"/>
        <v>55916</v>
      </c>
      <c r="TG24" s="65">
        <f t="shared" si="238"/>
        <v>55944</v>
      </c>
      <c r="TH24" s="65">
        <f t="shared" si="238"/>
        <v>55975</v>
      </c>
      <c r="TI24" s="65">
        <f t="shared" si="238"/>
        <v>56005</v>
      </c>
      <c r="TJ24" s="65">
        <f t="shared" si="238"/>
        <v>56036</v>
      </c>
      <c r="TK24" s="65">
        <f t="shared" si="238"/>
        <v>56066</v>
      </c>
      <c r="TL24" s="65">
        <f t="shared" si="238"/>
        <v>56097</v>
      </c>
      <c r="TM24" s="65">
        <f t="shared" si="238"/>
        <v>56128</v>
      </c>
      <c r="TN24" s="65">
        <f t="shared" si="238"/>
        <v>56158</v>
      </c>
      <c r="TO24" s="65">
        <f t="shared" si="238"/>
        <v>56189</v>
      </c>
      <c r="TP24" s="65">
        <f t="shared" si="238"/>
        <v>56219</v>
      </c>
      <c r="TQ24" s="65">
        <f t="shared" si="238"/>
        <v>56250</v>
      </c>
      <c r="TR24" s="65">
        <f t="shared" si="238"/>
        <v>56281</v>
      </c>
      <c r="TS24" s="65">
        <f t="shared" si="238"/>
        <v>56309</v>
      </c>
      <c r="TT24" s="65">
        <f t="shared" si="238"/>
        <v>56340</v>
      </c>
      <c r="TU24" s="65">
        <f t="shared" si="238"/>
        <v>56370</v>
      </c>
      <c r="TV24" s="65">
        <f t="shared" si="238"/>
        <v>56401</v>
      </c>
      <c r="TW24" s="65">
        <f t="shared" si="238"/>
        <v>56431</v>
      </c>
      <c r="TX24" s="65">
        <f t="shared" si="238"/>
        <v>56462</v>
      </c>
      <c r="TY24" s="65">
        <f t="shared" si="238"/>
        <v>56493</v>
      </c>
      <c r="TZ24" s="65">
        <f t="shared" si="238"/>
        <v>56523</v>
      </c>
      <c r="UA24" s="65">
        <f t="shared" si="238"/>
        <v>56554</v>
      </c>
      <c r="UB24" s="65">
        <f t="shared" si="238"/>
        <v>56584</v>
      </c>
      <c r="UC24" s="65">
        <f t="shared" si="238"/>
        <v>56615</v>
      </c>
      <c r="UD24" s="65">
        <f t="shared" si="238"/>
        <v>56646</v>
      </c>
      <c r="UE24" s="65">
        <f t="shared" si="238"/>
        <v>56674</v>
      </c>
      <c r="UF24" s="65">
        <f t="shared" si="238"/>
        <v>56705</v>
      </c>
      <c r="UG24" s="65">
        <f t="shared" si="238"/>
        <v>56735</v>
      </c>
      <c r="UH24" s="65">
        <f t="shared" si="238"/>
        <v>56766</v>
      </c>
      <c r="UI24" s="65">
        <f t="shared" si="238"/>
        <v>56796</v>
      </c>
      <c r="UJ24" s="65">
        <f t="shared" si="238"/>
        <v>56827</v>
      </c>
      <c r="UK24" s="65">
        <f t="shared" si="238"/>
        <v>56858</v>
      </c>
      <c r="UL24" s="65">
        <f t="shared" si="238"/>
        <v>56888</v>
      </c>
      <c r="UM24" s="65">
        <f t="shared" si="238"/>
        <v>56919</v>
      </c>
      <c r="UN24" s="65">
        <f t="shared" si="238"/>
        <v>56949</v>
      </c>
      <c r="UO24" s="65">
        <f t="shared" si="238"/>
        <v>56980</v>
      </c>
      <c r="UP24" s="65">
        <f t="shared" si="238"/>
        <v>57011</v>
      </c>
      <c r="UQ24" s="65">
        <f t="shared" si="238"/>
        <v>57040</v>
      </c>
      <c r="UR24" s="65">
        <f t="shared" si="238"/>
        <v>57071</v>
      </c>
      <c r="US24" s="65">
        <f t="shared" si="238"/>
        <v>57101</v>
      </c>
      <c r="UT24" s="65">
        <f t="shared" si="238"/>
        <v>57132</v>
      </c>
      <c r="UU24" s="65">
        <f t="shared" si="238"/>
        <v>57162</v>
      </c>
      <c r="UV24" s="65">
        <f t="shared" si="238"/>
        <v>57193</v>
      </c>
      <c r="UW24" s="65">
        <f t="shared" si="238"/>
        <v>57224</v>
      </c>
      <c r="UX24" s="65">
        <f t="shared" si="238"/>
        <v>57254</v>
      </c>
      <c r="UY24" s="65">
        <f t="shared" si="238"/>
        <v>57285</v>
      </c>
      <c r="UZ24" s="65">
        <f t="shared" si="238"/>
        <v>57315</v>
      </c>
      <c r="VA24" s="65">
        <f t="shared" si="238"/>
        <v>57346</v>
      </c>
      <c r="VB24" s="65">
        <f t="shared" si="238"/>
        <v>57377</v>
      </c>
      <c r="VC24" s="65">
        <f t="shared" si="238"/>
        <v>57405</v>
      </c>
      <c r="VD24" s="65">
        <f t="shared" si="238"/>
        <v>57436</v>
      </c>
      <c r="VE24" s="65">
        <f t="shared" si="238"/>
        <v>57466</v>
      </c>
      <c r="VF24" s="65">
        <f t="shared" si="238"/>
        <v>57497</v>
      </c>
      <c r="VG24" s="65">
        <f t="shared" si="238"/>
        <v>57527</v>
      </c>
      <c r="VH24" s="65">
        <f t="shared" si="238"/>
        <v>57558</v>
      </c>
      <c r="VI24" s="65">
        <f t="shared" ref="VI24:WD24" si="239">VH25+1</f>
        <v>57589</v>
      </c>
      <c r="VJ24" s="65">
        <f t="shared" si="239"/>
        <v>57619</v>
      </c>
      <c r="VK24" s="65">
        <f t="shared" si="239"/>
        <v>57650</v>
      </c>
      <c r="VL24" s="65">
        <f t="shared" si="239"/>
        <v>57680</v>
      </c>
      <c r="VM24" s="65">
        <f t="shared" si="239"/>
        <v>57711</v>
      </c>
      <c r="VN24" s="65">
        <f t="shared" si="239"/>
        <v>57742</v>
      </c>
      <c r="VO24" s="65">
        <f t="shared" si="239"/>
        <v>57770</v>
      </c>
      <c r="VP24" s="65">
        <f t="shared" si="239"/>
        <v>57801</v>
      </c>
      <c r="VQ24" s="65">
        <f t="shared" si="239"/>
        <v>57831</v>
      </c>
      <c r="VR24" s="65">
        <f t="shared" si="239"/>
        <v>57862</v>
      </c>
      <c r="VS24" s="65">
        <f t="shared" si="239"/>
        <v>57892</v>
      </c>
      <c r="VT24" s="65">
        <f t="shared" si="239"/>
        <v>57923</v>
      </c>
      <c r="VU24" s="65">
        <f t="shared" si="239"/>
        <v>57954</v>
      </c>
      <c r="VV24" s="65">
        <f t="shared" si="239"/>
        <v>57984</v>
      </c>
      <c r="VW24" s="65">
        <f t="shared" si="239"/>
        <v>58015</v>
      </c>
      <c r="VX24" s="65">
        <f t="shared" si="239"/>
        <v>58045</v>
      </c>
      <c r="VY24" s="65">
        <f t="shared" si="239"/>
        <v>58076</v>
      </c>
      <c r="VZ24" s="65">
        <f t="shared" si="239"/>
        <v>58107</v>
      </c>
      <c r="WA24" s="65">
        <f t="shared" si="239"/>
        <v>58135</v>
      </c>
      <c r="WB24" s="65">
        <f t="shared" si="239"/>
        <v>58166</v>
      </c>
      <c r="WC24" s="65">
        <f t="shared" si="239"/>
        <v>58196</v>
      </c>
      <c r="WD24" s="65">
        <f t="shared" si="239"/>
        <v>58227</v>
      </c>
    </row>
    <row r="25" spans="1:602" x14ac:dyDescent="0.35">
      <c r="T25" s="31" t="s">
        <v>34</v>
      </c>
      <c r="U25" s="65">
        <f t="shared" ref="U25:BB25" si="240">U$5</f>
        <v>45838</v>
      </c>
      <c r="V25" s="65">
        <f t="shared" si="240"/>
        <v>46203</v>
      </c>
      <c r="W25" s="65">
        <f t="shared" si="240"/>
        <v>46568</v>
      </c>
      <c r="X25" s="65">
        <f t="shared" si="240"/>
        <v>46934</v>
      </c>
      <c r="Y25" s="65">
        <f t="shared" si="240"/>
        <v>47299</v>
      </c>
      <c r="Z25" s="65">
        <f t="shared" si="240"/>
        <v>47664</v>
      </c>
      <c r="AA25" s="65">
        <f t="shared" si="240"/>
        <v>48029</v>
      </c>
      <c r="AB25" s="65">
        <f t="shared" si="240"/>
        <v>48395</v>
      </c>
      <c r="AC25" s="65">
        <f t="shared" si="240"/>
        <v>48760</v>
      </c>
      <c r="AD25" s="65">
        <f t="shared" si="240"/>
        <v>49125</v>
      </c>
      <c r="AE25" s="65">
        <f t="shared" si="240"/>
        <v>49490</v>
      </c>
      <c r="AF25" s="65">
        <f t="shared" si="240"/>
        <v>49856</v>
      </c>
      <c r="AG25" s="65">
        <f t="shared" si="240"/>
        <v>50221</v>
      </c>
      <c r="AH25" s="65">
        <f t="shared" si="240"/>
        <v>50586</v>
      </c>
      <c r="AI25" s="65">
        <f t="shared" si="240"/>
        <v>50951</v>
      </c>
      <c r="AJ25" s="65">
        <f t="shared" si="240"/>
        <v>51317</v>
      </c>
      <c r="AK25" s="65">
        <f t="shared" si="240"/>
        <v>51682</v>
      </c>
      <c r="AL25" s="65">
        <f t="shared" si="240"/>
        <v>52047</v>
      </c>
      <c r="AM25" s="65">
        <f t="shared" si="240"/>
        <v>52412</v>
      </c>
      <c r="AN25" s="65">
        <f t="shared" si="240"/>
        <v>52778</v>
      </c>
      <c r="AO25" s="65">
        <f t="shared" si="240"/>
        <v>53143</v>
      </c>
      <c r="AP25" s="65">
        <f t="shared" si="240"/>
        <v>53508</v>
      </c>
      <c r="AQ25" s="65">
        <f t="shared" si="240"/>
        <v>53873</v>
      </c>
      <c r="AR25" s="65">
        <f t="shared" si="240"/>
        <v>54239</v>
      </c>
      <c r="AS25" s="65">
        <f t="shared" si="240"/>
        <v>54604</v>
      </c>
      <c r="AT25" s="65">
        <f t="shared" si="240"/>
        <v>54969</v>
      </c>
      <c r="AU25" s="65">
        <f t="shared" si="240"/>
        <v>55334</v>
      </c>
      <c r="AV25" s="65">
        <f t="shared" si="240"/>
        <v>55700</v>
      </c>
      <c r="AW25" s="65">
        <f t="shared" si="240"/>
        <v>56065</v>
      </c>
      <c r="AX25" s="65">
        <f t="shared" si="240"/>
        <v>56430</v>
      </c>
      <c r="AY25" s="65">
        <f t="shared" si="240"/>
        <v>56795</v>
      </c>
      <c r="AZ25" s="65">
        <f t="shared" si="240"/>
        <v>57161</v>
      </c>
      <c r="BA25" s="65">
        <f t="shared" si="240"/>
        <v>57526</v>
      </c>
      <c r="BB25" s="65">
        <f t="shared" si="240"/>
        <v>57891</v>
      </c>
      <c r="BD25" s="31" t="s">
        <v>34</v>
      </c>
      <c r="BE25" s="65">
        <f t="shared" ref="BE25:DP25" si="241">BE$5</f>
        <v>45565</v>
      </c>
      <c r="BF25" s="65">
        <f t="shared" si="241"/>
        <v>45657</v>
      </c>
      <c r="BG25" s="65">
        <f t="shared" si="241"/>
        <v>45747</v>
      </c>
      <c r="BH25" s="65">
        <f t="shared" si="241"/>
        <v>45838</v>
      </c>
      <c r="BI25" s="65">
        <f t="shared" si="241"/>
        <v>45930</v>
      </c>
      <c r="BJ25" s="65">
        <f t="shared" si="241"/>
        <v>46022</v>
      </c>
      <c r="BK25" s="65">
        <f t="shared" si="241"/>
        <v>46112</v>
      </c>
      <c r="BL25" s="65">
        <f t="shared" si="241"/>
        <v>46203</v>
      </c>
      <c r="BM25" s="65">
        <f t="shared" si="241"/>
        <v>46295</v>
      </c>
      <c r="BN25" s="65">
        <f t="shared" si="241"/>
        <v>46387</v>
      </c>
      <c r="BO25" s="65">
        <f t="shared" si="241"/>
        <v>46477</v>
      </c>
      <c r="BP25" s="65">
        <f t="shared" si="241"/>
        <v>46568</v>
      </c>
      <c r="BQ25" s="65">
        <f t="shared" si="241"/>
        <v>46660</v>
      </c>
      <c r="BR25" s="65">
        <f t="shared" si="241"/>
        <v>46752</v>
      </c>
      <c r="BS25" s="65">
        <f t="shared" si="241"/>
        <v>46843</v>
      </c>
      <c r="BT25" s="65">
        <f t="shared" si="241"/>
        <v>46934</v>
      </c>
      <c r="BU25" s="65">
        <f t="shared" si="241"/>
        <v>47026</v>
      </c>
      <c r="BV25" s="65">
        <f t="shared" si="241"/>
        <v>47118</v>
      </c>
      <c r="BW25" s="65">
        <f t="shared" si="241"/>
        <v>47208</v>
      </c>
      <c r="BX25" s="65">
        <f t="shared" si="241"/>
        <v>47299</v>
      </c>
      <c r="BY25" s="65">
        <f t="shared" si="241"/>
        <v>47391</v>
      </c>
      <c r="BZ25" s="65">
        <f t="shared" si="241"/>
        <v>47483</v>
      </c>
      <c r="CA25" s="65">
        <f t="shared" si="241"/>
        <v>47573</v>
      </c>
      <c r="CB25" s="65">
        <f t="shared" si="241"/>
        <v>47664</v>
      </c>
      <c r="CC25" s="65">
        <f t="shared" si="241"/>
        <v>47756</v>
      </c>
      <c r="CD25" s="65">
        <f t="shared" si="241"/>
        <v>47848</v>
      </c>
      <c r="CE25" s="65">
        <f t="shared" si="241"/>
        <v>47938</v>
      </c>
      <c r="CF25" s="65">
        <f t="shared" si="241"/>
        <v>48029</v>
      </c>
      <c r="CG25" s="65">
        <f t="shared" si="241"/>
        <v>48121</v>
      </c>
      <c r="CH25" s="65">
        <f t="shared" si="241"/>
        <v>48213</v>
      </c>
      <c r="CI25" s="65">
        <f t="shared" si="241"/>
        <v>48304</v>
      </c>
      <c r="CJ25" s="65">
        <f t="shared" si="241"/>
        <v>48395</v>
      </c>
      <c r="CK25" s="65">
        <f t="shared" si="241"/>
        <v>48487</v>
      </c>
      <c r="CL25" s="65">
        <f t="shared" si="241"/>
        <v>48579</v>
      </c>
      <c r="CM25" s="65">
        <f t="shared" si="241"/>
        <v>48669</v>
      </c>
      <c r="CN25" s="65">
        <f t="shared" si="241"/>
        <v>48760</v>
      </c>
      <c r="CO25" s="65">
        <f t="shared" si="241"/>
        <v>48852</v>
      </c>
      <c r="CP25" s="65">
        <f t="shared" si="241"/>
        <v>48944</v>
      </c>
      <c r="CQ25" s="65">
        <f t="shared" si="241"/>
        <v>49034</v>
      </c>
      <c r="CR25" s="65">
        <f t="shared" si="241"/>
        <v>49125</v>
      </c>
      <c r="CS25" s="65">
        <f t="shared" si="241"/>
        <v>49217</v>
      </c>
      <c r="CT25" s="65">
        <f t="shared" si="241"/>
        <v>49309</v>
      </c>
      <c r="CU25" s="65">
        <f t="shared" si="241"/>
        <v>49399</v>
      </c>
      <c r="CV25" s="65">
        <f t="shared" si="241"/>
        <v>49490</v>
      </c>
      <c r="CW25" s="65">
        <f t="shared" si="241"/>
        <v>49582</v>
      </c>
      <c r="CX25" s="65">
        <f t="shared" si="241"/>
        <v>49674</v>
      </c>
      <c r="CY25" s="65">
        <f t="shared" si="241"/>
        <v>49765</v>
      </c>
      <c r="CZ25" s="65">
        <f t="shared" si="241"/>
        <v>49856</v>
      </c>
      <c r="DA25" s="65">
        <f t="shared" si="241"/>
        <v>49948</v>
      </c>
      <c r="DB25" s="65">
        <f t="shared" si="241"/>
        <v>50040</v>
      </c>
      <c r="DC25" s="65">
        <f t="shared" si="241"/>
        <v>50130</v>
      </c>
      <c r="DD25" s="65">
        <f t="shared" si="241"/>
        <v>50221</v>
      </c>
      <c r="DE25" s="65">
        <f t="shared" si="241"/>
        <v>50313</v>
      </c>
      <c r="DF25" s="65">
        <f t="shared" si="241"/>
        <v>50405</v>
      </c>
      <c r="DG25" s="65">
        <f t="shared" si="241"/>
        <v>50495</v>
      </c>
      <c r="DH25" s="65">
        <f t="shared" si="241"/>
        <v>50586</v>
      </c>
      <c r="DI25" s="65">
        <f t="shared" si="241"/>
        <v>50678</v>
      </c>
      <c r="DJ25" s="65">
        <f t="shared" si="241"/>
        <v>50770</v>
      </c>
      <c r="DK25" s="65">
        <f t="shared" si="241"/>
        <v>50860</v>
      </c>
      <c r="DL25" s="65">
        <f t="shared" si="241"/>
        <v>50951</v>
      </c>
      <c r="DM25" s="65">
        <f t="shared" si="241"/>
        <v>51043</v>
      </c>
      <c r="DN25" s="65">
        <f t="shared" si="241"/>
        <v>51135</v>
      </c>
      <c r="DO25" s="65">
        <f t="shared" si="241"/>
        <v>51226</v>
      </c>
      <c r="DP25" s="65">
        <f t="shared" si="241"/>
        <v>51317</v>
      </c>
      <c r="DQ25" s="65">
        <f t="shared" ref="DQ25:GB25" si="242">DQ$5</f>
        <v>51409</v>
      </c>
      <c r="DR25" s="65">
        <f t="shared" si="242"/>
        <v>51501</v>
      </c>
      <c r="DS25" s="65">
        <f t="shared" si="242"/>
        <v>51591</v>
      </c>
      <c r="DT25" s="65">
        <f t="shared" si="242"/>
        <v>51682</v>
      </c>
      <c r="DU25" s="65">
        <f t="shared" si="242"/>
        <v>51774</v>
      </c>
      <c r="DV25" s="65">
        <f t="shared" si="242"/>
        <v>51866</v>
      </c>
      <c r="DW25" s="65">
        <f t="shared" si="242"/>
        <v>51956</v>
      </c>
      <c r="DX25" s="65">
        <f t="shared" si="242"/>
        <v>52047</v>
      </c>
      <c r="DY25" s="65">
        <f t="shared" si="242"/>
        <v>52139</v>
      </c>
      <c r="DZ25" s="65">
        <f t="shared" si="242"/>
        <v>52231</v>
      </c>
      <c r="EA25" s="65">
        <f t="shared" si="242"/>
        <v>52321</v>
      </c>
      <c r="EB25" s="65">
        <f t="shared" si="242"/>
        <v>52412</v>
      </c>
      <c r="EC25" s="65">
        <f t="shared" si="242"/>
        <v>52504</v>
      </c>
      <c r="ED25" s="65">
        <f t="shared" si="242"/>
        <v>52596</v>
      </c>
      <c r="EE25" s="65">
        <f t="shared" si="242"/>
        <v>52687</v>
      </c>
      <c r="EF25" s="65">
        <f t="shared" si="242"/>
        <v>52778</v>
      </c>
      <c r="EG25" s="65">
        <f t="shared" si="242"/>
        <v>52870</v>
      </c>
      <c r="EH25" s="65">
        <f t="shared" si="242"/>
        <v>52962</v>
      </c>
      <c r="EI25" s="65">
        <f t="shared" si="242"/>
        <v>53052</v>
      </c>
      <c r="EJ25" s="65">
        <f t="shared" si="242"/>
        <v>53143</v>
      </c>
      <c r="EK25" s="65">
        <f t="shared" si="242"/>
        <v>53235</v>
      </c>
      <c r="EL25" s="65">
        <f t="shared" si="242"/>
        <v>53327</v>
      </c>
      <c r="EM25" s="65">
        <f t="shared" si="242"/>
        <v>53417</v>
      </c>
      <c r="EN25" s="65">
        <f t="shared" si="242"/>
        <v>53508</v>
      </c>
      <c r="EO25" s="65">
        <f t="shared" si="242"/>
        <v>53600</v>
      </c>
      <c r="EP25" s="65">
        <f t="shared" si="242"/>
        <v>53692</v>
      </c>
      <c r="EQ25" s="65">
        <f t="shared" si="242"/>
        <v>53782</v>
      </c>
      <c r="ER25" s="65">
        <f t="shared" si="242"/>
        <v>53873</v>
      </c>
      <c r="ES25" s="65">
        <f t="shared" si="242"/>
        <v>53965</v>
      </c>
      <c r="ET25" s="65">
        <f t="shared" si="242"/>
        <v>54057</v>
      </c>
      <c r="EU25" s="65">
        <f t="shared" si="242"/>
        <v>54148</v>
      </c>
      <c r="EV25" s="65">
        <f t="shared" si="242"/>
        <v>54239</v>
      </c>
      <c r="EW25" s="65">
        <f t="shared" si="242"/>
        <v>54331</v>
      </c>
      <c r="EX25" s="65">
        <f t="shared" si="242"/>
        <v>54423</v>
      </c>
      <c r="EY25" s="65">
        <f t="shared" si="242"/>
        <v>54513</v>
      </c>
      <c r="EZ25" s="65">
        <f t="shared" si="242"/>
        <v>54604</v>
      </c>
      <c r="FA25" s="65">
        <f t="shared" si="242"/>
        <v>54696</v>
      </c>
      <c r="FB25" s="65">
        <f t="shared" si="242"/>
        <v>54788</v>
      </c>
      <c r="FC25" s="65">
        <f t="shared" si="242"/>
        <v>54878</v>
      </c>
      <c r="FD25" s="65">
        <f t="shared" si="242"/>
        <v>54969</v>
      </c>
      <c r="FE25" s="65">
        <f t="shared" si="242"/>
        <v>55061</v>
      </c>
      <c r="FF25" s="65">
        <f t="shared" si="242"/>
        <v>55153</v>
      </c>
      <c r="FG25" s="65">
        <f t="shared" si="242"/>
        <v>55243</v>
      </c>
      <c r="FH25" s="65">
        <f t="shared" si="242"/>
        <v>55334</v>
      </c>
      <c r="FI25" s="65">
        <f t="shared" si="242"/>
        <v>55426</v>
      </c>
      <c r="FJ25" s="65">
        <f t="shared" si="242"/>
        <v>55518</v>
      </c>
      <c r="FK25" s="65">
        <f t="shared" si="242"/>
        <v>55609</v>
      </c>
      <c r="FL25" s="65">
        <f t="shared" si="242"/>
        <v>55700</v>
      </c>
      <c r="FM25" s="65">
        <f t="shared" si="242"/>
        <v>55792</v>
      </c>
      <c r="FN25" s="65">
        <f t="shared" si="242"/>
        <v>55884</v>
      </c>
      <c r="FO25" s="65">
        <f t="shared" si="242"/>
        <v>55974</v>
      </c>
      <c r="FP25" s="65">
        <f t="shared" si="242"/>
        <v>56065</v>
      </c>
      <c r="FQ25" s="65">
        <f t="shared" si="242"/>
        <v>56157</v>
      </c>
      <c r="FR25" s="65">
        <f t="shared" si="242"/>
        <v>56249</v>
      </c>
      <c r="FS25" s="65">
        <f t="shared" si="242"/>
        <v>56339</v>
      </c>
      <c r="FT25" s="65">
        <f t="shared" si="242"/>
        <v>56430</v>
      </c>
      <c r="FU25" s="65">
        <f t="shared" si="242"/>
        <v>56522</v>
      </c>
      <c r="FV25" s="65">
        <f t="shared" si="242"/>
        <v>56614</v>
      </c>
      <c r="FW25" s="65">
        <f t="shared" si="242"/>
        <v>56704</v>
      </c>
      <c r="FX25" s="65">
        <f t="shared" si="242"/>
        <v>56795</v>
      </c>
      <c r="FY25" s="65">
        <f t="shared" si="242"/>
        <v>56887</v>
      </c>
      <c r="FZ25" s="65">
        <f t="shared" si="242"/>
        <v>56979</v>
      </c>
      <c r="GA25" s="65">
        <f t="shared" si="242"/>
        <v>57070</v>
      </c>
      <c r="GB25" s="65">
        <f t="shared" si="242"/>
        <v>57161</v>
      </c>
      <c r="GC25" s="65">
        <f t="shared" ref="GC25:GJ25" si="243">GC$5</f>
        <v>57253</v>
      </c>
      <c r="GD25" s="65">
        <f t="shared" si="243"/>
        <v>57345</v>
      </c>
      <c r="GE25" s="65">
        <f t="shared" si="243"/>
        <v>57435</v>
      </c>
      <c r="GF25" s="65">
        <f t="shared" si="243"/>
        <v>57526</v>
      </c>
      <c r="GG25" s="65">
        <f t="shared" si="243"/>
        <v>57618</v>
      </c>
      <c r="GH25" s="65">
        <f t="shared" si="243"/>
        <v>57710</v>
      </c>
      <c r="GI25" s="65">
        <f t="shared" si="243"/>
        <v>57800</v>
      </c>
      <c r="GJ25" s="65">
        <f t="shared" si="243"/>
        <v>57891</v>
      </c>
      <c r="GL25" s="31" t="s">
        <v>34</v>
      </c>
      <c r="GM25" s="65">
        <f>+GM24+40-DAY(GM24+40)</f>
        <v>45869</v>
      </c>
      <c r="GN25" s="65">
        <f t="shared" ref="GN25:IY25" si="244">+GN24+40-DAY(GN24+40)</f>
        <v>45900</v>
      </c>
      <c r="GO25" s="65">
        <f t="shared" si="244"/>
        <v>45930</v>
      </c>
      <c r="GP25" s="65">
        <f t="shared" si="244"/>
        <v>45961</v>
      </c>
      <c r="GQ25" s="65">
        <f t="shared" si="244"/>
        <v>45991</v>
      </c>
      <c r="GR25" s="65">
        <f t="shared" si="244"/>
        <v>46022</v>
      </c>
      <c r="GS25" s="65">
        <f t="shared" si="244"/>
        <v>46053</v>
      </c>
      <c r="GT25" s="65">
        <f t="shared" si="244"/>
        <v>46081</v>
      </c>
      <c r="GU25" s="65">
        <f t="shared" si="244"/>
        <v>46112</v>
      </c>
      <c r="GV25" s="65">
        <f t="shared" si="244"/>
        <v>46142</v>
      </c>
      <c r="GW25" s="65">
        <f t="shared" si="244"/>
        <v>46173</v>
      </c>
      <c r="GX25" s="65">
        <f t="shared" si="244"/>
        <v>46203</v>
      </c>
      <c r="GY25" s="65">
        <f t="shared" si="244"/>
        <v>46234</v>
      </c>
      <c r="GZ25" s="65">
        <f t="shared" si="244"/>
        <v>46265</v>
      </c>
      <c r="HA25" s="65">
        <f t="shared" si="244"/>
        <v>46295</v>
      </c>
      <c r="HB25" s="65">
        <f t="shared" si="244"/>
        <v>46326</v>
      </c>
      <c r="HC25" s="65">
        <f t="shared" si="244"/>
        <v>46356</v>
      </c>
      <c r="HD25" s="65">
        <f t="shared" si="244"/>
        <v>46387</v>
      </c>
      <c r="HE25" s="65">
        <f t="shared" si="244"/>
        <v>46418</v>
      </c>
      <c r="HF25" s="65">
        <f t="shared" si="244"/>
        <v>46446</v>
      </c>
      <c r="HG25" s="65">
        <f t="shared" si="244"/>
        <v>46477</v>
      </c>
      <c r="HH25" s="65">
        <f t="shared" si="244"/>
        <v>46507</v>
      </c>
      <c r="HI25" s="65">
        <f t="shared" si="244"/>
        <v>46538</v>
      </c>
      <c r="HJ25" s="65">
        <f t="shared" si="244"/>
        <v>46568</v>
      </c>
      <c r="HK25" s="65">
        <f t="shared" si="244"/>
        <v>46599</v>
      </c>
      <c r="HL25" s="65">
        <f t="shared" si="244"/>
        <v>46630</v>
      </c>
      <c r="HM25" s="65">
        <f t="shared" si="244"/>
        <v>46660</v>
      </c>
      <c r="HN25" s="65">
        <f t="shared" si="244"/>
        <v>46691</v>
      </c>
      <c r="HO25" s="65">
        <f t="shared" si="244"/>
        <v>46721</v>
      </c>
      <c r="HP25" s="65">
        <f t="shared" si="244"/>
        <v>46752</v>
      </c>
      <c r="HQ25" s="65">
        <f t="shared" si="244"/>
        <v>46783</v>
      </c>
      <c r="HR25" s="65">
        <f t="shared" si="244"/>
        <v>46812</v>
      </c>
      <c r="HS25" s="65">
        <f t="shared" si="244"/>
        <v>46843</v>
      </c>
      <c r="HT25" s="65">
        <f t="shared" si="244"/>
        <v>46873</v>
      </c>
      <c r="HU25" s="65">
        <f t="shared" si="244"/>
        <v>46904</v>
      </c>
      <c r="HV25" s="65">
        <f t="shared" si="244"/>
        <v>46934</v>
      </c>
      <c r="HW25" s="65">
        <f t="shared" si="244"/>
        <v>46965</v>
      </c>
      <c r="HX25" s="65">
        <f t="shared" si="244"/>
        <v>46996</v>
      </c>
      <c r="HY25" s="65">
        <f t="shared" si="244"/>
        <v>47026</v>
      </c>
      <c r="HZ25" s="65">
        <f t="shared" si="244"/>
        <v>47057</v>
      </c>
      <c r="IA25" s="65">
        <f t="shared" si="244"/>
        <v>47087</v>
      </c>
      <c r="IB25" s="65">
        <f t="shared" si="244"/>
        <v>47118</v>
      </c>
      <c r="IC25" s="65">
        <f t="shared" si="244"/>
        <v>47149</v>
      </c>
      <c r="ID25" s="65">
        <f t="shared" si="244"/>
        <v>47177</v>
      </c>
      <c r="IE25" s="65">
        <f t="shared" si="244"/>
        <v>47208</v>
      </c>
      <c r="IF25" s="65">
        <f t="shared" si="244"/>
        <v>47238</v>
      </c>
      <c r="IG25" s="65">
        <f t="shared" si="244"/>
        <v>47269</v>
      </c>
      <c r="IH25" s="65">
        <f t="shared" si="244"/>
        <v>47299</v>
      </c>
      <c r="II25" s="65">
        <f t="shared" si="244"/>
        <v>47330</v>
      </c>
      <c r="IJ25" s="65">
        <f t="shared" si="244"/>
        <v>47361</v>
      </c>
      <c r="IK25" s="65">
        <f t="shared" si="244"/>
        <v>47391</v>
      </c>
      <c r="IL25" s="65">
        <f t="shared" si="244"/>
        <v>47422</v>
      </c>
      <c r="IM25" s="65">
        <f t="shared" si="244"/>
        <v>47452</v>
      </c>
      <c r="IN25" s="65">
        <f t="shared" si="244"/>
        <v>47483</v>
      </c>
      <c r="IO25" s="65">
        <f t="shared" si="244"/>
        <v>47514</v>
      </c>
      <c r="IP25" s="65">
        <f t="shared" si="244"/>
        <v>47542</v>
      </c>
      <c r="IQ25" s="65">
        <f t="shared" si="244"/>
        <v>47573</v>
      </c>
      <c r="IR25" s="65">
        <f t="shared" si="244"/>
        <v>47603</v>
      </c>
      <c r="IS25" s="65">
        <f t="shared" si="244"/>
        <v>47634</v>
      </c>
      <c r="IT25" s="65">
        <f t="shared" si="244"/>
        <v>47664</v>
      </c>
      <c r="IU25" s="65">
        <f t="shared" si="244"/>
        <v>47695</v>
      </c>
      <c r="IV25" s="65">
        <f t="shared" si="244"/>
        <v>47726</v>
      </c>
      <c r="IW25" s="65">
        <f t="shared" si="244"/>
        <v>47756</v>
      </c>
      <c r="IX25" s="65">
        <f t="shared" si="244"/>
        <v>47787</v>
      </c>
      <c r="IY25" s="65">
        <f t="shared" si="244"/>
        <v>47817</v>
      </c>
      <c r="IZ25" s="65">
        <f t="shared" ref="IZ25:LK25" si="245">+IZ24+40-DAY(IZ24+40)</f>
        <v>47848</v>
      </c>
      <c r="JA25" s="65">
        <f t="shared" si="245"/>
        <v>47879</v>
      </c>
      <c r="JB25" s="65">
        <f t="shared" si="245"/>
        <v>47907</v>
      </c>
      <c r="JC25" s="65">
        <f t="shared" si="245"/>
        <v>47938</v>
      </c>
      <c r="JD25" s="65">
        <f t="shared" si="245"/>
        <v>47968</v>
      </c>
      <c r="JE25" s="65">
        <f t="shared" si="245"/>
        <v>47999</v>
      </c>
      <c r="JF25" s="65">
        <f t="shared" si="245"/>
        <v>48029</v>
      </c>
      <c r="JG25" s="65">
        <f t="shared" si="245"/>
        <v>48060</v>
      </c>
      <c r="JH25" s="65">
        <f t="shared" si="245"/>
        <v>48091</v>
      </c>
      <c r="JI25" s="65">
        <f t="shared" si="245"/>
        <v>48121</v>
      </c>
      <c r="JJ25" s="65">
        <f t="shared" si="245"/>
        <v>48152</v>
      </c>
      <c r="JK25" s="65">
        <f t="shared" si="245"/>
        <v>48182</v>
      </c>
      <c r="JL25" s="65">
        <f t="shared" si="245"/>
        <v>48213</v>
      </c>
      <c r="JM25" s="65">
        <f t="shared" si="245"/>
        <v>48244</v>
      </c>
      <c r="JN25" s="65">
        <f t="shared" si="245"/>
        <v>48273</v>
      </c>
      <c r="JO25" s="65">
        <f t="shared" si="245"/>
        <v>48304</v>
      </c>
      <c r="JP25" s="65">
        <f t="shared" si="245"/>
        <v>48334</v>
      </c>
      <c r="JQ25" s="65">
        <f t="shared" si="245"/>
        <v>48365</v>
      </c>
      <c r="JR25" s="65">
        <f t="shared" si="245"/>
        <v>48395</v>
      </c>
      <c r="JS25" s="65">
        <f t="shared" si="245"/>
        <v>48426</v>
      </c>
      <c r="JT25" s="65">
        <f t="shared" si="245"/>
        <v>48457</v>
      </c>
      <c r="JU25" s="65">
        <f t="shared" si="245"/>
        <v>48487</v>
      </c>
      <c r="JV25" s="65">
        <f t="shared" si="245"/>
        <v>48518</v>
      </c>
      <c r="JW25" s="65">
        <f t="shared" si="245"/>
        <v>48548</v>
      </c>
      <c r="JX25" s="65">
        <f t="shared" si="245"/>
        <v>48579</v>
      </c>
      <c r="JY25" s="65">
        <f t="shared" si="245"/>
        <v>48610</v>
      </c>
      <c r="JZ25" s="65">
        <f t="shared" si="245"/>
        <v>48638</v>
      </c>
      <c r="KA25" s="65">
        <f t="shared" si="245"/>
        <v>48669</v>
      </c>
      <c r="KB25" s="65">
        <f t="shared" si="245"/>
        <v>48699</v>
      </c>
      <c r="KC25" s="65">
        <f t="shared" si="245"/>
        <v>48730</v>
      </c>
      <c r="KD25" s="65">
        <f t="shared" si="245"/>
        <v>48760</v>
      </c>
      <c r="KE25" s="65">
        <f t="shared" si="245"/>
        <v>48791</v>
      </c>
      <c r="KF25" s="65">
        <f t="shared" si="245"/>
        <v>48822</v>
      </c>
      <c r="KG25" s="65">
        <f t="shared" si="245"/>
        <v>48852</v>
      </c>
      <c r="KH25" s="65">
        <f t="shared" si="245"/>
        <v>48883</v>
      </c>
      <c r="KI25" s="65">
        <f t="shared" si="245"/>
        <v>48913</v>
      </c>
      <c r="KJ25" s="65">
        <f t="shared" si="245"/>
        <v>48944</v>
      </c>
      <c r="KK25" s="65">
        <f t="shared" si="245"/>
        <v>48975</v>
      </c>
      <c r="KL25" s="65">
        <f t="shared" si="245"/>
        <v>49003</v>
      </c>
      <c r="KM25" s="65">
        <f t="shared" si="245"/>
        <v>49034</v>
      </c>
      <c r="KN25" s="65">
        <f t="shared" si="245"/>
        <v>49064</v>
      </c>
      <c r="KO25" s="65">
        <f t="shared" si="245"/>
        <v>49095</v>
      </c>
      <c r="KP25" s="65">
        <f t="shared" si="245"/>
        <v>49125</v>
      </c>
      <c r="KQ25" s="65">
        <f t="shared" si="245"/>
        <v>49156</v>
      </c>
      <c r="KR25" s="65">
        <f t="shared" si="245"/>
        <v>49187</v>
      </c>
      <c r="KS25" s="65">
        <f t="shared" si="245"/>
        <v>49217</v>
      </c>
      <c r="KT25" s="65">
        <f t="shared" si="245"/>
        <v>49248</v>
      </c>
      <c r="KU25" s="65">
        <f t="shared" si="245"/>
        <v>49278</v>
      </c>
      <c r="KV25" s="65">
        <f t="shared" si="245"/>
        <v>49309</v>
      </c>
      <c r="KW25" s="65">
        <f t="shared" si="245"/>
        <v>49340</v>
      </c>
      <c r="KX25" s="65">
        <f t="shared" si="245"/>
        <v>49368</v>
      </c>
      <c r="KY25" s="65">
        <f t="shared" si="245"/>
        <v>49399</v>
      </c>
      <c r="KZ25" s="65">
        <f t="shared" si="245"/>
        <v>49429</v>
      </c>
      <c r="LA25" s="65">
        <f t="shared" si="245"/>
        <v>49460</v>
      </c>
      <c r="LB25" s="65">
        <f t="shared" si="245"/>
        <v>49490</v>
      </c>
      <c r="LC25" s="65">
        <f t="shared" si="245"/>
        <v>49521</v>
      </c>
      <c r="LD25" s="65">
        <f t="shared" si="245"/>
        <v>49552</v>
      </c>
      <c r="LE25" s="65">
        <f t="shared" si="245"/>
        <v>49582</v>
      </c>
      <c r="LF25" s="65">
        <f t="shared" si="245"/>
        <v>49613</v>
      </c>
      <c r="LG25" s="65">
        <f t="shared" si="245"/>
        <v>49643</v>
      </c>
      <c r="LH25" s="65">
        <f t="shared" si="245"/>
        <v>49674</v>
      </c>
      <c r="LI25" s="65">
        <f t="shared" si="245"/>
        <v>49705</v>
      </c>
      <c r="LJ25" s="65">
        <f t="shared" si="245"/>
        <v>49734</v>
      </c>
      <c r="LK25" s="65">
        <f t="shared" si="245"/>
        <v>49765</v>
      </c>
      <c r="LL25" s="65">
        <f t="shared" ref="LL25:NW25" si="246">+LL24+40-DAY(LL24+40)</f>
        <v>49795</v>
      </c>
      <c r="LM25" s="65">
        <f t="shared" si="246"/>
        <v>49826</v>
      </c>
      <c r="LN25" s="65">
        <f t="shared" si="246"/>
        <v>49856</v>
      </c>
      <c r="LO25" s="65">
        <f t="shared" si="246"/>
        <v>49887</v>
      </c>
      <c r="LP25" s="65">
        <f t="shared" si="246"/>
        <v>49918</v>
      </c>
      <c r="LQ25" s="65">
        <f t="shared" si="246"/>
        <v>49948</v>
      </c>
      <c r="LR25" s="65">
        <f t="shared" si="246"/>
        <v>49979</v>
      </c>
      <c r="LS25" s="65">
        <f t="shared" si="246"/>
        <v>50009</v>
      </c>
      <c r="LT25" s="65">
        <f t="shared" si="246"/>
        <v>50040</v>
      </c>
      <c r="LU25" s="65">
        <f t="shared" si="246"/>
        <v>50071</v>
      </c>
      <c r="LV25" s="65">
        <f t="shared" si="246"/>
        <v>50099</v>
      </c>
      <c r="LW25" s="65">
        <f t="shared" si="246"/>
        <v>50130</v>
      </c>
      <c r="LX25" s="65">
        <f t="shared" si="246"/>
        <v>50160</v>
      </c>
      <c r="LY25" s="65">
        <f t="shared" si="246"/>
        <v>50191</v>
      </c>
      <c r="LZ25" s="65">
        <f t="shared" si="246"/>
        <v>50221</v>
      </c>
      <c r="MA25" s="65">
        <f t="shared" si="246"/>
        <v>50252</v>
      </c>
      <c r="MB25" s="65">
        <f t="shared" si="246"/>
        <v>50283</v>
      </c>
      <c r="MC25" s="65">
        <f t="shared" si="246"/>
        <v>50313</v>
      </c>
      <c r="MD25" s="65">
        <f t="shared" si="246"/>
        <v>50344</v>
      </c>
      <c r="ME25" s="65">
        <f t="shared" si="246"/>
        <v>50374</v>
      </c>
      <c r="MF25" s="65">
        <f t="shared" si="246"/>
        <v>50405</v>
      </c>
      <c r="MG25" s="65">
        <f t="shared" si="246"/>
        <v>50436</v>
      </c>
      <c r="MH25" s="65">
        <f t="shared" si="246"/>
        <v>50464</v>
      </c>
      <c r="MI25" s="65">
        <f t="shared" si="246"/>
        <v>50495</v>
      </c>
      <c r="MJ25" s="65">
        <f t="shared" si="246"/>
        <v>50525</v>
      </c>
      <c r="MK25" s="65">
        <f t="shared" si="246"/>
        <v>50556</v>
      </c>
      <c r="ML25" s="65">
        <f t="shared" si="246"/>
        <v>50586</v>
      </c>
      <c r="MM25" s="65">
        <f t="shared" si="246"/>
        <v>50617</v>
      </c>
      <c r="MN25" s="65">
        <f t="shared" si="246"/>
        <v>50648</v>
      </c>
      <c r="MO25" s="65">
        <f t="shared" si="246"/>
        <v>50678</v>
      </c>
      <c r="MP25" s="65">
        <f t="shared" si="246"/>
        <v>50709</v>
      </c>
      <c r="MQ25" s="65">
        <f t="shared" si="246"/>
        <v>50739</v>
      </c>
      <c r="MR25" s="65">
        <f t="shared" si="246"/>
        <v>50770</v>
      </c>
      <c r="MS25" s="65">
        <f t="shared" si="246"/>
        <v>50801</v>
      </c>
      <c r="MT25" s="65">
        <f t="shared" si="246"/>
        <v>50829</v>
      </c>
      <c r="MU25" s="65">
        <f t="shared" si="246"/>
        <v>50860</v>
      </c>
      <c r="MV25" s="65">
        <f t="shared" si="246"/>
        <v>50890</v>
      </c>
      <c r="MW25" s="65">
        <f t="shared" si="246"/>
        <v>50921</v>
      </c>
      <c r="MX25" s="65">
        <f t="shared" si="246"/>
        <v>50951</v>
      </c>
      <c r="MY25" s="65">
        <f t="shared" si="246"/>
        <v>50982</v>
      </c>
      <c r="MZ25" s="65">
        <f t="shared" si="246"/>
        <v>51013</v>
      </c>
      <c r="NA25" s="65">
        <f t="shared" si="246"/>
        <v>51043</v>
      </c>
      <c r="NB25" s="65">
        <f t="shared" si="246"/>
        <v>51074</v>
      </c>
      <c r="NC25" s="65">
        <f t="shared" si="246"/>
        <v>51104</v>
      </c>
      <c r="ND25" s="65">
        <f t="shared" si="246"/>
        <v>51135</v>
      </c>
      <c r="NE25" s="65">
        <f t="shared" si="246"/>
        <v>51166</v>
      </c>
      <c r="NF25" s="65">
        <f t="shared" si="246"/>
        <v>51195</v>
      </c>
      <c r="NG25" s="65">
        <f t="shared" si="246"/>
        <v>51226</v>
      </c>
      <c r="NH25" s="65">
        <f t="shared" si="246"/>
        <v>51256</v>
      </c>
      <c r="NI25" s="65">
        <f t="shared" si="246"/>
        <v>51287</v>
      </c>
      <c r="NJ25" s="65">
        <f t="shared" si="246"/>
        <v>51317</v>
      </c>
      <c r="NK25" s="65">
        <f t="shared" si="246"/>
        <v>51348</v>
      </c>
      <c r="NL25" s="65">
        <f t="shared" si="246"/>
        <v>51379</v>
      </c>
      <c r="NM25" s="65">
        <f t="shared" si="246"/>
        <v>51409</v>
      </c>
      <c r="NN25" s="65">
        <f t="shared" si="246"/>
        <v>51440</v>
      </c>
      <c r="NO25" s="65">
        <f t="shared" si="246"/>
        <v>51470</v>
      </c>
      <c r="NP25" s="65">
        <f t="shared" si="246"/>
        <v>51501</v>
      </c>
      <c r="NQ25" s="65">
        <f t="shared" si="246"/>
        <v>51532</v>
      </c>
      <c r="NR25" s="65">
        <f t="shared" si="246"/>
        <v>51560</v>
      </c>
      <c r="NS25" s="65">
        <f t="shared" si="246"/>
        <v>51591</v>
      </c>
      <c r="NT25" s="65">
        <f t="shared" si="246"/>
        <v>51621</v>
      </c>
      <c r="NU25" s="65">
        <f t="shared" si="246"/>
        <v>51652</v>
      </c>
      <c r="NV25" s="65">
        <f t="shared" si="246"/>
        <v>51682</v>
      </c>
      <c r="NW25" s="65">
        <f t="shared" si="246"/>
        <v>51713</v>
      </c>
      <c r="NX25" s="65">
        <f t="shared" ref="NX25:QI25" si="247">+NX24+40-DAY(NX24+40)</f>
        <v>51744</v>
      </c>
      <c r="NY25" s="65">
        <f t="shared" si="247"/>
        <v>51774</v>
      </c>
      <c r="NZ25" s="65">
        <f t="shared" si="247"/>
        <v>51805</v>
      </c>
      <c r="OA25" s="65">
        <f t="shared" si="247"/>
        <v>51835</v>
      </c>
      <c r="OB25" s="65">
        <f t="shared" si="247"/>
        <v>51866</v>
      </c>
      <c r="OC25" s="65">
        <f t="shared" si="247"/>
        <v>51897</v>
      </c>
      <c r="OD25" s="65">
        <f t="shared" si="247"/>
        <v>51925</v>
      </c>
      <c r="OE25" s="65">
        <f t="shared" si="247"/>
        <v>51956</v>
      </c>
      <c r="OF25" s="65">
        <f t="shared" si="247"/>
        <v>51986</v>
      </c>
      <c r="OG25" s="65">
        <f t="shared" si="247"/>
        <v>52017</v>
      </c>
      <c r="OH25" s="65">
        <f t="shared" si="247"/>
        <v>52047</v>
      </c>
      <c r="OI25" s="65">
        <f t="shared" si="247"/>
        <v>52078</v>
      </c>
      <c r="OJ25" s="65">
        <f t="shared" si="247"/>
        <v>52109</v>
      </c>
      <c r="OK25" s="65">
        <f t="shared" si="247"/>
        <v>52139</v>
      </c>
      <c r="OL25" s="65">
        <f t="shared" si="247"/>
        <v>52170</v>
      </c>
      <c r="OM25" s="65">
        <f t="shared" si="247"/>
        <v>52200</v>
      </c>
      <c r="ON25" s="65">
        <f t="shared" si="247"/>
        <v>52231</v>
      </c>
      <c r="OO25" s="65">
        <f t="shared" si="247"/>
        <v>52262</v>
      </c>
      <c r="OP25" s="65">
        <f t="shared" si="247"/>
        <v>52290</v>
      </c>
      <c r="OQ25" s="65">
        <f t="shared" si="247"/>
        <v>52321</v>
      </c>
      <c r="OR25" s="65">
        <f t="shared" si="247"/>
        <v>52351</v>
      </c>
      <c r="OS25" s="65">
        <f t="shared" si="247"/>
        <v>52382</v>
      </c>
      <c r="OT25" s="65">
        <f t="shared" si="247"/>
        <v>52412</v>
      </c>
      <c r="OU25" s="65">
        <f t="shared" si="247"/>
        <v>52443</v>
      </c>
      <c r="OV25" s="65">
        <f t="shared" si="247"/>
        <v>52474</v>
      </c>
      <c r="OW25" s="65">
        <f t="shared" si="247"/>
        <v>52504</v>
      </c>
      <c r="OX25" s="65">
        <f t="shared" si="247"/>
        <v>52535</v>
      </c>
      <c r="OY25" s="65">
        <f t="shared" si="247"/>
        <v>52565</v>
      </c>
      <c r="OZ25" s="65">
        <f t="shared" si="247"/>
        <v>52596</v>
      </c>
      <c r="PA25" s="65">
        <f t="shared" si="247"/>
        <v>52627</v>
      </c>
      <c r="PB25" s="65">
        <f t="shared" si="247"/>
        <v>52656</v>
      </c>
      <c r="PC25" s="65">
        <f t="shared" si="247"/>
        <v>52687</v>
      </c>
      <c r="PD25" s="65">
        <f t="shared" si="247"/>
        <v>52717</v>
      </c>
      <c r="PE25" s="65">
        <f t="shared" si="247"/>
        <v>52748</v>
      </c>
      <c r="PF25" s="65">
        <f t="shared" si="247"/>
        <v>52778</v>
      </c>
      <c r="PG25" s="65">
        <f t="shared" si="247"/>
        <v>52809</v>
      </c>
      <c r="PH25" s="65">
        <f t="shared" si="247"/>
        <v>52840</v>
      </c>
      <c r="PI25" s="65">
        <f t="shared" si="247"/>
        <v>52870</v>
      </c>
      <c r="PJ25" s="65">
        <f t="shared" si="247"/>
        <v>52901</v>
      </c>
      <c r="PK25" s="65">
        <f t="shared" si="247"/>
        <v>52931</v>
      </c>
      <c r="PL25" s="65">
        <f t="shared" si="247"/>
        <v>52962</v>
      </c>
      <c r="PM25" s="65">
        <f t="shared" si="247"/>
        <v>52993</v>
      </c>
      <c r="PN25" s="65">
        <f t="shared" si="247"/>
        <v>53021</v>
      </c>
      <c r="PO25" s="65">
        <f t="shared" si="247"/>
        <v>53052</v>
      </c>
      <c r="PP25" s="65">
        <f t="shared" si="247"/>
        <v>53082</v>
      </c>
      <c r="PQ25" s="65">
        <f t="shared" si="247"/>
        <v>53113</v>
      </c>
      <c r="PR25" s="65">
        <f t="shared" si="247"/>
        <v>53143</v>
      </c>
      <c r="PS25" s="65">
        <f t="shared" si="247"/>
        <v>53174</v>
      </c>
      <c r="PT25" s="65">
        <f t="shared" si="247"/>
        <v>53205</v>
      </c>
      <c r="PU25" s="65">
        <f t="shared" si="247"/>
        <v>53235</v>
      </c>
      <c r="PV25" s="65">
        <f t="shared" si="247"/>
        <v>53266</v>
      </c>
      <c r="PW25" s="65">
        <f t="shared" si="247"/>
        <v>53296</v>
      </c>
      <c r="PX25" s="65">
        <f t="shared" si="247"/>
        <v>53327</v>
      </c>
      <c r="PY25" s="65">
        <f t="shared" si="247"/>
        <v>53358</v>
      </c>
      <c r="PZ25" s="65">
        <f t="shared" si="247"/>
        <v>53386</v>
      </c>
      <c r="QA25" s="65">
        <f t="shared" si="247"/>
        <v>53417</v>
      </c>
      <c r="QB25" s="65">
        <f t="shared" si="247"/>
        <v>53447</v>
      </c>
      <c r="QC25" s="65">
        <f t="shared" si="247"/>
        <v>53478</v>
      </c>
      <c r="QD25" s="65">
        <f t="shared" si="247"/>
        <v>53508</v>
      </c>
      <c r="QE25" s="65">
        <f t="shared" si="247"/>
        <v>53539</v>
      </c>
      <c r="QF25" s="65">
        <f t="shared" si="247"/>
        <v>53570</v>
      </c>
      <c r="QG25" s="65">
        <f t="shared" si="247"/>
        <v>53600</v>
      </c>
      <c r="QH25" s="65">
        <f t="shared" si="247"/>
        <v>53631</v>
      </c>
      <c r="QI25" s="65">
        <f t="shared" si="247"/>
        <v>53661</v>
      </c>
      <c r="QJ25" s="65">
        <f t="shared" ref="QJ25:SU25" si="248">+QJ24+40-DAY(QJ24+40)</f>
        <v>53692</v>
      </c>
      <c r="QK25" s="65">
        <f t="shared" si="248"/>
        <v>53723</v>
      </c>
      <c r="QL25" s="65">
        <f t="shared" si="248"/>
        <v>53751</v>
      </c>
      <c r="QM25" s="65">
        <f t="shared" si="248"/>
        <v>53782</v>
      </c>
      <c r="QN25" s="65">
        <f t="shared" si="248"/>
        <v>53812</v>
      </c>
      <c r="QO25" s="65">
        <f t="shared" si="248"/>
        <v>53843</v>
      </c>
      <c r="QP25" s="65">
        <f t="shared" si="248"/>
        <v>53873</v>
      </c>
      <c r="QQ25" s="65">
        <f t="shared" si="248"/>
        <v>53904</v>
      </c>
      <c r="QR25" s="65">
        <f t="shared" si="248"/>
        <v>53935</v>
      </c>
      <c r="QS25" s="65">
        <f t="shared" si="248"/>
        <v>53965</v>
      </c>
      <c r="QT25" s="65">
        <f t="shared" si="248"/>
        <v>53996</v>
      </c>
      <c r="QU25" s="65">
        <f t="shared" si="248"/>
        <v>54026</v>
      </c>
      <c r="QV25" s="65">
        <f t="shared" si="248"/>
        <v>54057</v>
      </c>
      <c r="QW25" s="65">
        <f t="shared" si="248"/>
        <v>54088</v>
      </c>
      <c r="QX25" s="65">
        <f t="shared" si="248"/>
        <v>54117</v>
      </c>
      <c r="QY25" s="65">
        <f t="shared" si="248"/>
        <v>54148</v>
      </c>
      <c r="QZ25" s="65">
        <f t="shared" si="248"/>
        <v>54178</v>
      </c>
      <c r="RA25" s="65">
        <f t="shared" si="248"/>
        <v>54209</v>
      </c>
      <c r="RB25" s="65">
        <f t="shared" si="248"/>
        <v>54239</v>
      </c>
      <c r="RC25" s="65">
        <f t="shared" si="248"/>
        <v>54270</v>
      </c>
      <c r="RD25" s="65">
        <f t="shared" si="248"/>
        <v>54301</v>
      </c>
      <c r="RE25" s="65">
        <f t="shared" si="248"/>
        <v>54331</v>
      </c>
      <c r="RF25" s="65">
        <f t="shared" si="248"/>
        <v>54362</v>
      </c>
      <c r="RG25" s="65">
        <f t="shared" si="248"/>
        <v>54392</v>
      </c>
      <c r="RH25" s="65">
        <f t="shared" si="248"/>
        <v>54423</v>
      </c>
      <c r="RI25" s="65">
        <f t="shared" si="248"/>
        <v>54454</v>
      </c>
      <c r="RJ25" s="65">
        <f t="shared" si="248"/>
        <v>54482</v>
      </c>
      <c r="RK25" s="65">
        <f t="shared" si="248"/>
        <v>54513</v>
      </c>
      <c r="RL25" s="65">
        <f t="shared" si="248"/>
        <v>54543</v>
      </c>
      <c r="RM25" s="65">
        <f t="shared" si="248"/>
        <v>54574</v>
      </c>
      <c r="RN25" s="65">
        <f t="shared" si="248"/>
        <v>54604</v>
      </c>
      <c r="RO25" s="65">
        <f t="shared" si="248"/>
        <v>54635</v>
      </c>
      <c r="RP25" s="65">
        <f t="shared" si="248"/>
        <v>54666</v>
      </c>
      <c r="RQ25" s="65">
        <f t="shared" si="248"/>
        <v>54696</v>
      </c>
      <c r="RR25" s="65">
        <f t="shared" si="248"/>
        <v>54727</v>
      </c>
      <c r="RS25" s="65">
        <f t="shared" si="248"/>
        <v>54757</v>
      </c>
      <c r="RT25" s="65">
        <f t="shared" si="248"/>
        <v>54788</v>
      </c>
      <c r="RU25" s="65">
        <f t="shared" si="248"/>
        <v>54819</v>
      </c>
      <c r="RV25" s="65">
        <f t="shared" si="248"/>
        <v>54847</v>
      </c>
      <c r="RW25" s="65">
        <f t="shared" si="248"/>
        <v>54878</v>
      </c>
      <c r="RX25" s="65">
        <f t="shared" si="248"/>
        <v>54908</v>
      </c>
      <c r="RY25" s="65">
        <f t="shared" si="248"/>
        <v>54939</v>
      </c>
      <c r="RZ25" s="65">
        <f t="shared" si="248"/>
        <v>54969</v>
      </c>
      <c r="SA25" s="65">
        <f t="shared" si="248"/>
        <v>55000</v>
      </c>
      <c r="SB25" s="65">
        <f t="shared" si="248"/>
        <v>55031</v>
      </c>
      <c r="SC25" s="65">
        <f t="shared" si="248"/>
        <v>55061</v>
      </c>
      <c r="SD25" s="65">
        <f t="shared" si="248"/>
        <v>55092</v>
      </c>
      <c r="SE25" s="65">
        <f t="shared" si="248"/>
        <v>55122</v>
      </c>
      <c r="SF25" s="65">
        <f t="shared" si="248"/>
        <v>55153</v>
      </c>
      <c r="SG25" s="65">
        <f t="shared" si="248"/>
        <v>55184</v>
      </c>
      <c r="SH25" s="65">
        <f t="shared" si="248"/>
        <v>55212</v>
      </c>
      <c r="SI25" s="65">
        <f t="shared" si="248"/>
        <v>55243</v>
      </c>
      <c r="SJ25" s="65">
        <f t="shared" si="248"/>
        <v>55273</v>
      </c>
      <c r="SK25" s="65">
        <f t="shared" si="248"/>
        <v>55304</v>
      </c>
      <c r="SL25" s="65">
        <f t="shared" si="248"/>
        <v>55334</v>
      </c>
      <c r="SM25" s="65">
        <f t="shared" si="248"/>
        <v>55365</v>
      </c>
      <c r="SN25" s="65">
        <f t="shared" si="248"/>
        <v>55396</v>
      </c>
      <c r="SO25" s="65">
        <f t="shared" si="248"/>
        <v>55426</v>
      </c>
      <c r="SP25" s="65">
        <f t="shared" si="248"/>
        <v>55457</v>
      </c>
      <c r="SQ25" s="65">
        <f t="shared" si="248"/>
        <v>55487</v>
      </c>
      <c r="SR25" s="65">
        <f t="shared" si="248"/>
        <v>55518</v>
      </c>
      <c r="SS25" s="65">
        <f t="shared" si="248"/>
        <v>55549</v>
      </c>
      <c r="ST25" s="65">
        <f t="shared" si="248"/>
        <v>55578</v>
      </c>
      <c r="SU25" s="65">
        <f t="shared" si="248"/>
        <v>55609</v>
      </c>
      <c r="SV25" s="65">
        <f t="shared" ref="SV25:VG25" si="249">+SV24+40-DAY(SV24+40)</f>
        <v>55639</v>
      </c>
      <c r="SW25" s="65">
        <f t="shared" si="249"/>
        <v>55670</v>
      </c>
      <c r="SX25" s="65">
        <f t="shared" si="249"/>
        <v>55700</v>
      </c>
      <c r="SY25" s="65">
        <f t="shared" si="249"/>
        <v>55731</v>
      </c>
      <c r="SZ25" s="65">
        <f t="shared" si="249"/>
        <v>55762</v>
      </c>
      <c r="TA25" s="65">
        <f t="shared" si="249"/>
        <v>55792</v>
      </c>
      <c r="TB25" s="65">
        <f t="shared" si="249"/>
        <v>55823</v>
      </c>
      <c r="TC25" s="65">
        <f t="shared" si="249"/>
        <v>55853</v>
      </c>
      <c r="TD25" s="65">
        <f t="shared" si="249"/>
        <v>55884</v>
      </c>
      <c r="TE25" s="65">
        <f t="shared" si="249"/>
        <v>55915</v>
      </c>
      <c r="TF25" s="65">
        <f t="shared" si="249"/>
        <v>55943</v>
      </c>
      <c r="TG25" s="65">
        <f t="shared" si="249"/>
        <v>55974</v>
      </c>
      <c r="TH25" s="65">
        <f t="shared" si="249"/>
        <v>56004</v>
      </c>
      <c r="TI25" s="65">
        <f t="shared" si="249"/>
        <v>56035</v>
      </c>
      <c r="TJ25" s="65">
        <f t="shared" si="249"/>
        <v>56065</v>
      </c>
      <c r="TK25" s="65">
        <f t="shared" si="249"/>
        <v>56096</v>
      </c>
      <c r="TL25" s="65">
        <f t="shared" si="249"/>
        <v>56127</v>
      </c>
      <c r="TM25" s="65">
        <f t="shared" si="249"/>
        <v>56157</v>
      </c>
      <c r="TN25" s="65">
        <f t="shared" si="249"/>
        <v>56188</v>
      </c>
      <c r="TO25" s="65">
        <f t="shared" si="249"/>
        <v>56218</v>
      </c>
      <c r="TP25" s="65">
        <f t="shared" si="249"/>
        <v>56249</v>
      </c>
      <c r="TQ25" s="65">
        <f t="shared" si="249"/>
        <v>56280</v>
      </c>
      <c r="TR25" s="65">
        <f t="shared" si="249"/>
        <v>56308</v>
      </c>
      <c r="TS25" s="65">
        <f t="shared" si="249"/>
        <v>56339</v>
      </c>
      <c r="TT25" s="65">
        <f t="shared" si="249"/>
        <v>56369</v>
      </c>
      <c r="TU25" s="65">
        <f t="shared" si="249"/>
        <v>56400</v>
      </c>
      <c r="TV25" s="65">
        <f t="shared" si="249"/>
        <v>56430</v>
      </c>
      <c r="TW25" s="65">
        <f t="shared" si="249"/>
        <v>56461</v>
      </c>
      <c r="TX25" s="65">
        <f t="shared" si="249"/>
        <v>56492</v>
      </c>
      <c r="TY25" s="65">
        <f t="shared" si="249"/>
        <v>56522</v>
      </c>
      <c r="TZ25" s="65">
        <f t="shared" si="249"/>
        <v>56553</v>
      </c>
      <c r="UA25" s="65">
        <f t="shared" si="249"/>
        <v>56583</v>
      </c>
      <c r="UB25" s="65">
        <f t="shared" si="249"/>
        <v>56614</v>
      </c>
      <c r="UC25" s="65">
        <f t="shared" si="249"/>
        <v>56645</v>
      </c>
      <c r="UD25" s="65">
        <f t="shared" si="249"/>
        <v>56673</v>
      </c>
      <c r="UE25" s="65">
        <f t="shared" si="249"/>
        <v>56704</v>
      </c>
      <c r="UF25" s="65">
        <f t="shared" si="249"/>
        <v>56734</v>
      </c>
      <c r="UG25" s="65">
        <f t="shared" si="249"/>
        <v>56765</v>
      </c>
      <c r="UH25" s="65">
        <f t="shared" si="249"/>
        <v>56795</v>
      </c>
      <c r="UI25" s="65">
        <f t="shared" si="249"/>
        <v>56826</v>
      </c>
      <c r="UJ25" s="65">
        <f t="shared" si="249"/>
        <v>56857</v>
      </c>
      <c r="UK25" s="65">
        <f t="shared" si="249"/>
        <v>56887</v>
      </c>
      <c r="UL25" s="65">
        <f t="shared" si="249"/>
        <v>56918</v>
      </c>
      <c r="UM25" s="65">
        <f t="shared" si="249"/>
        <v>56948</v>
      </c>
      <c r="UN25" s="65">
        <f t="shared" si="249"/>
        <v>56979</v>
      </c>
      <c r="UO25" s="65">
        <f t="shared" si="249"/>
        <v>57010</v>
      </c>
      <c r="UP25" s="65">
        <f t="shared" si="249"/>
        <v>57039</v>
      </c>
      <c r="UQ25" s="65">
        <f t="shared" si="249"/>
        <v>57070</v>
      </c>
      <c r="UR25" s="65">
        <f t="shared" si="249"/>
        <v>57100</v>
      </c>
      <c r="US25" s="65">
        <f t="shared" si="249"/>
        <v>57131</v>
      </c>
      <c r="UT25" s="65">
        <f t="shared" si="249"/>
        <v>57161</v>
      </c>
      <c r="UU25" s="65">
        <f t="shared" si="249"/>
        <v>57192</v>
      </c>
      <c r="UV25" s="65">
        <f t="shared" si="249"/>
        <v>57223</v>
      </c>
      <c r="UW25" s="65">
        <f t="shared" si="249"/>
        <v>57253</v>
      </c>
      <c r="UX25" s="65">
        <f t="shared" si="249"/>
        <v>57284</v>
      </c>
      <c r="UY25" s="65">
        <f t="shared" si="249"/>
        <v>57314</v>
      </c>
      <c r="UZ25" s="65">
        <f t="shared" si="249"/>
        <v>57345</v>
      </c>
      <c r="VA25" s="65">
        <f t="shared" si="249"/>
        <v>57376</v>
      </c>
      <c r="VB25" s="65">
        <f t="shared" si="249"/>
        <v>57404</v>
      </c>
      <c r="VC25" s="65">
        <f t="shared" si="249"/>
        <v>57435</v>
      </c>
      <c r="VD25" s="65">
        <f t="shared" si="249"/>
        <v>57465</v>
      </c>
      <c r="VE25" s="65">
        <f t="shared" si="249"/>
        <v>57496</v>
      </c>
      <c r="VF25" s="65">
        <f t="shared" si="249"/>
        <v>57526</v>
      </c>
      <c r="VG25" s="65">
        <f t="shared" si="249"/>
        <v>57557</v>
      </c>
      <c r="VH25" s="65">
        <f t="shared" ref="VH25:WD25" si="250">+VH24+40-DAY(VH24+40)</f>
        <v>57588</v>
      </c>
      <c r="VI25" s="65">
        <f t="shared" si="250"/>
        <v>57618</v>
      </c>
      <c r="VJ25" s="65">
        <f t="shared" si="250"/>
        <v>57649</v>
      </c>
      <c r="VK25" s="65">
        <f t="shared" si="250"/>
        <v>57679</v>
      </c>
      <c r="VL25" s="65">
        <f t="shared" si="250"/>
        <v>57710</v>
      </c>
      <c r="VM25" s="65">
        <f t="shared" si="250"/>
        <v>57741</v>
      </c>
      <c r="VN25" s="65">
        <f t="shared" si="250"/>
        <v>57769</v>
      </c>
      <c r="VO25" s="65">
        <f t="shared" si="250"/>
        <v>57800</v>
      </c>
      <c r="VP25" s="65">
        <f t="shared" si="250"/>
        <v>57830</v>
      </c>
      <c r="VQ25" s="65">
        <f t="shared" si="250"/>
        <v>57861</v>
      </c>
      <c r="VR25" s="65">
        <f t="shared" si="250"/>
        <v>57891</v>
      </c>
      <c r="VS25" s="65">
        <f t="shared" si="250"/>
        <v>57922</v>
      </c>
      <c r="VT25" s="65">
        <f t="shared" si="250"/>
        <v>57953</v>
      </c>
      <c r="VU25" s="65">
        <f t="shared" si="250"/>
        <v>57983</v>
      </c>
      <c r="VV25" s="65">
        <f t="shared" si="250"/>
        <v>58014</v>
      </c>
      <c r="VW25" s="65">
        <f t="shared" si="250"/>
        <v>58044</v>
      </c>
      <c r="VX25" s="65">
        <f t="shared" si="250"/>
        <v>58075</v>
      </c>
      <c r="VY25" s="65">
        <f t="shared" si="250"/>
        <v>58106</v>
      </c>
      <c r="VZ25" s="65">
        <f t="shared" si="250"/>
        <v>58134</v>
      </c>
      <c r="WA25" s="65">
        <f t="shared" si="250"/>
        <v>58165</v>
      </c>
      <c r="WB25" s="65">
        <f t="shared" si="250"/>
        <v>58195</v>
      </c>
      <c r="WC25" s="65">
        <f t="shared" si="250"/>
        <v>58226</v>
      </c>
      <c r="WD25" s="65">
        <f t="shared" si="250"/>
        <v>58256</v>
      </c>
    </row>
    <row r="26" spans="1:602" x14ac:dyDescent="0.35">
      <c r="T26" s="31" t="s">
        <v>939</v>
      </c>
      <c r="U26" s="65" t="str">
        <f>YEAR(U24)&amp;"-"&amp;RIGHT(YEAR(U24)+1,2)</f>
        <v>2025-26</v>
      </c>
      <c r="V26" s="65" t="str">
        <f t="shared" ref="V26:BB26" si="251">YEAR(V24)&amp;"-"&amp;RIGHT(YEAR(V24)+1,2)</f>
        <v>2025-26</v>
      </c>
      <c r="W26" s="65" t="str">
        <f t="shared" si="251"/>
        <v>2026-27</v>
      </c>
      <c r="X26" s="65" t="str">
        <f t="shared" si="251"/>
        <v>2027-28</v>
      </c>
      <c r="Y26" s="65" t="str">
        <f t="shared" si="251"/>
        <v>2028-29</v>
      </c>
      <c r="Z26" s="65" t="str">
        <f t="shared" si="251"/>
        <v>2029-30</v>
      </c>
      <c r="AA26" s="65" t="str">
        <f t="shared" si="251"/>
        <v>2030-31</v>
      </c>
      <c r="AB26" s="65" t="str">
        <f t="shared" si="251"/>
        <v>2031-32</v>
      </c>
      <c r="AC26" s="65" t="str">
        <f t="shared" si="251"/>
        <v>2032-33</v>
      </c>
      <c r="AD26" s="65" t="str">
        <f t="shared" si="251"/>
        <v>2033-34</v>
      </c>
      <c r="AE26" s="65" t="str">
        <f t="shared" si="251"/>
        <v>2034-35</v>
      </c>
      <c r="AF26" s="65" t="str">
        <f t="shared" si="251"/>
        <v>2035-36</v>
      </c>
      <c r="AG26" s="65" t="str">
        <f t="shared" si="251"/>
        <v>2036-37</v>
      </c>
      <c r="AH26" s="65" t="str">
        <f t="shared" si="251"/>
        <v>2037-38</v>
      </c>
      <c r="AI26" s="65" t="str">
        <f t="shared" si="251"/>
        <v>2038-39</v>
      </c>
      <c r="AJ26" s="65" t="str">
        <f t="shared" si="251"/>
        <v>2039-40</v>
      </c>
      <c r="AK26" s="65" t="str">
        <f t="shared" si="251"/>
        <v>2040-41</v>
      </c>
      <c r="AL26" s="65" t="str">
        <f t="shared" si="251"/>
        <v>2041-42</v>
      </c>
      <c r="AM26" s="65" t="str">
        <f t="shared" si="251"/>
        <v>2042-43</v>
      </c>
      <c r="AN26" s="65" t="str">
        <f t="shared" si="251"/>
        <v>2043-44</v>
      </c>
      <c r="AO26" s="65" t="str">
        <f t="shared" si="251"/>
        <v>2044-45</v>
      </c>
      <c r="AP26" s="65" t="str">
        <f t="shared" si="251"/>
        <v>2045-46</v>
      </c>
      <c r="AQ26" s="65" t="str">
        <f t="shared" si="251"/>
        <v>2046-47</v>
      </c>
      <c r="AR26" s="65" t="str">
        <f t="shared" si="251"/>
        <v>2047-48</v>
      </c>
      <c r="AS26" s="65" t="str">
        <f t="shared" si="251"/>
        <v>2048-49</v>
      </c>
      <c r="AT26" s="65" t="str">
        <f t="shared" si="251"/>
        <v>2049-50</v>
      </c>
      <c r="AU26" s="65" t="str">
        <f t="shared" si="251"/>
        <v>2050-51</v>
      </c>
      <c r="AV26" s="65" t="str">
        <f t="shared" si="251"/>
        <v>2051-52</v>
      </c>
      <c r="AW26" s="65" t="str">
        <f t="shared" si="251"/>
        <v>2052-53</v>
      </c>
      <c r="AX26" s="65" t="str">
        <f t="shared" si="251"/>
        <v>2053-54</v>
      </c>
      <c r="AY26" s="65" t="str">
        <f t="shared" si="251"/>
        <v>2054-55</v>
      </c>
      <c r="AZ26" s="65" t="str">
        <f t="shared" si="251"/>
        <v>2055-56</v>
      </c>
      <c r="BA26" s="65" t="str">
        <f t="shared" si="251"/>
        <v>2056-57</v>
      </c>
      <c r="BB26" s="65" t="str">
        <f t="shared" si="251"/>
        <v>2057-58</v>
      </c>
      <c r="BD26" s="31" t="s">
        <v>939</v>
      </c>
      <c r="BE26" s="95" t="str">
        <f>YEAR(BE24)&amp;"-"&amp;RIGHT(YEAR(BE24)+1,2)</f>
        <v>2025-26</v>
      </c>
      <c r="BF26" s="98" t="str">
        <f>BE26</f>
        <v>2025-26</v>
      </c>
      <c r="BG26" s="98" t="str">
        <f>BF26</f>
        <v>2025-26</v>
      </c>
      <c r="BH26" s="98" t="str">
        <f>BG26</f>
        <v>2025-26</v>
      </c>
      <c r="BI26" s="95" t="str">
        <f>YEAR(BI24)&amp;"-"&amp;RIGHT(YEAR(BI24)+1,2)</f>
        <v>2025-26</v>
      </c>
      <c r="BJ26" s="98" t="str">
        <f>BI26</f>
        <v>2025-26</v>
      </c>
      <c r="BK26" s="98" t="str">
        <f>BJ26</f>
        <v>2025-26</v>
      </c>
      <c r="BL26" s="98" t="str">
        <f>BK26</f>
        <v>2025-26</v>
      </c>
      <c r="BM26" s="95" t="str">
        <f>YEAR(BM24)&amp;"-"&amp;RIGHT(YEAR(BM24)+1,2)</f>
        <v>2026-27</v>
      </c>
      <c r="BN26" s="98" t="str">
        <f>BM26</f>
        <v>2026-27</v>
      </c>
      <c r="BO26" s="98" t="str">
        <f>BN26</f>
        <v>2026-27</v>
      </c>
      <c r="BP26" s="98" t="str">
        <f>BO26</f>
        <v>2026-27</v>
      </c>
      <c r="BQ26" s="95" t="str">
        <f>YEAR(BQ24)&amp;"-"&amp;RIGHT(YEAR(BQ24)+1,2)</f>
        <v>2027-28</v>
      </c>
      <c r="BR26" s="98" t="str">
        <f>BQ26</f>
        <v>2027-28</v>
      </c>
      <c r="BS26" s="98" t="str">
        <f>BR26</f>
        <v>2027-28</v>
      </c>
      <c r="BT26" s="98" t="str">
        <f>BS26</f>
        <v>2027-28</v>
      </c>
      <c r="BU26" s="95" t="str">
        <f>YEAR(BU24)&amp;"-"&amp;RIGHT(YEAR(BU24)+1,2)</f>
        <v>2028-29</v>
      </c>
      <c r="BV26" s="98" t="str">
        <f>BU26</f>
        <v>2028-29</v>
      </c>
      <c r="BW26" s="98" t="str">
        <f>BV26</f>
        <v>2028-29</v>
      </c>
      <c r="BX26" s="98" t="str">
        <f>BW26</f>
        <v>2028-29</v>
      </c>
      <c r="BY26" s="95" t="str">
        <f>YEAR(BY24)&amp;"-"&amp;RIGHT(YEAR(BY24)+1,2)</f>
        <v>2029-30</v>
      </c>
      <c r="BZ26" s="98" t="str">
        <f>BY26</f>
        <v>2029-30</v>
      </c>
      <c r="CA26" s="98" t="str">
        <f>BZ26</f>
        <v>2029-30</v>
      </c>
      <c r="CB26" s="98" t="str">
        <f>CA26</f>
        <v>2029-30</v>
      </c>
      <c r="CC26" s="95" t="str">
        <f>YEAR(CC24)&amp;"-"&amp;RIGHT(YEAR(CC24)+1,2)</f>
        <v>2030-31</v>
      </c>
      <c r="CD26" s="98" t="str">
        <f>CC26</f>
        <v>2030-31</v>
      </c>
      <c r="CE26" s="98" t="str">
        <f>CD26</f>
        <v>2030-31</v>
      </c>
      <c r="CF26" s="98" t="str">
        <f>CE26</f>
        <v>2030-31</v>
      </c>
      <c r="CG26" s="95" t="str">
        <f>YEAR(CG24)&amp;"-"&amp;RIGHT(YEAR(CG24)+1,2)</f>
        <v>2031-32</v>
      </c>
      <c r="CH26" s="98" t="str">
        <f>CG26</f>
        <v>2031-32</v>
      </c>
      <c r="CI26" s="98" t="str">
        <f>CH26</f>
        <v>2031-32</v>
      </c>
      <c r="CJ26" s="98" t="str">
        <f>CI26</f>
        <v>2031-32</v>
      </c>
      <c r="CK26" s="95" t="str">
        <f>YEAR(CK24)&amp;"-"&amp;RIGHT(YEAR(CK24)+1,2)</f>
        <v>2032-33</v>
      </c>
      <c r="CL26" s="98" t="str">
        <f>CK26</f>
        <v>2032-33</v>
      </c>
      <c r="CM26" s="98" t="str">
        <f>CL26</f>
        <v>2032-33</v>
      </c>
      <c r="CN26" s="98" t="str">
        <f>CM26</f>
        <v>2032-33</v>
      </c>
      <c r="CO26" s="95" t="str">
        <f>YEAR(CO24)&amp;"-"&amp;RIGHT(YEAR(CO24)+1,2)</f>
        <v>2033-34</v>
      </c>
      <c r="CP26" s="98" t="str">
        <f>CO26</f>
        <v>2033-34</v>
      </c>
      <c r="CQ26" s="98" t="str">
        <f>CP26</f>
        <v>2033-34</v>
      </c>
      <c r="CR26" s="98" t="str">
        <f>CQ26</f>
        <v>2033-34</v>
      </c>
      <c r="CS26" s="95" t="str">
        <f>YEAR(CS24)&amp;"-"&amp;RIGHT(YEAR(CS24)+1,2)</f>
        <v>2034-35</v>
      </c>
      <c r="CT26" s="98" t="str">
        <f>CS26</f>
        <v>2034-35</v>
      </c>
      <c r="CU26" s="98" t="str">
        <f>CT26</f>
        <v>2034-35</v>
      </c>
      <c r="CV26" s="98" t="str">
        <f>CU26</f>
        <v>2034-35</v>
      </c>
      <c r="CW26" s="95" t="str">
        <f>YEAR(CW24)&amp;"-"&amp;RIGHT(YEAR(CW24)+1,2)</f>
        <v>2035-36</v>
      </c>
      <c r="CX26" s="98" t="str">
        <f>CW26</f>
        <v>2035-36</v>
      </c>
      <c r="CY26" s="98" t="str">
        <f>CX26</f>
        <v>2035-36</v>
      </c>
      <c r="CZ26" s="98" t="str">
        <f>CY26</f>
        <v>2035-36</v>
      </c>
      <c r="DA26" s="95" t="str">
        <f>YEAR(DA24)&amp;"-"&amp;RIGHT(YEAR(DA24)+1,2)</f>
        <v>2036-37</v>
      </c>
      <c r="DB26" s="98" t="str">
        <f>DA26</f>
        <v>2036-37</v>
      </c>
      <c r="DC26" s="98" t="str">
        <f>DB26</f>
        <v>2036-37</v>
      </c>
      <c r="DD26" s="98" t="str">
        <f>DC26</f>
        <v>2036-37</v>
      </c>
      <c r="DE26" s="95" t="str">
        <f>YEAR(DE24)&amp;"-"&amp;RIGHT(YEAR(DE24)+1,2)</f>
        <v>2037-38</v>
      </c>
      <c r="DF26" s="98" t="str">
        <f>DE26</f>
        <v>2037-38</v>
      </c>
      <c r="DG26" s="98" t="str">
        <f>DF26</f>
        <v>2037-38</v>
      </c>
      <c r="DH26" s="98" t="str">
        <f>DG26</f>
        <v>2037-38</v>
      </c>
      <c r="DI26" s="95" t="str">
        <f>YEAR(DI24)&amp;"-"&amp;RIGHT(YEAR(DI24)+1,2)</f>
        <v>2038-39</v>
      </c>
      <c r="DJ26" s="98" t="str">
        <f>DI26</f>
        <v>2038-39</v>
      </c>
      <c r="DK26" s="98" t="str">
        <f>DJ26</f>
        <v>2038-39</v>
      </c>
      <c r="DL26" s="98" t="str">
        <f>DK26</f>
        <v>2038-39</v>
      </c>
      <c r="DM26" s="95" t="str">
        <f>YEAR(DM24)&amp;"-"&amp;RIGHT(YEAR(DM24)+1,2)</f>
        <v>2039-40</v>
      </c>
      <c r="DN26" s="98" t="str">
        <f>DM26</f>
        <v>2039-40</v>
      </c>
      <c r="DO26" s="98" t="str">
        <f>DN26</f>
        <v>2039-40</v>
      </c>
      <c r="DP26" s="98" t="str">
        <f>DO26</f>
        <v>2039-40</v>
      </c>
      <c r="DQ26" s="95" t="str">
        <f>YEAR(DQ24)&amp;"-"&amp;RIGHT(YEAR(DQ24)+1,2)</f>
        <v>2040-41</v>
      </c>
      <c r="DR26" s="98" t="str">
        <f>DQ26</f>
        <v>2040-41</v>
      </c>
      <c r="DS26" s="98" t="str">
        <f>DR26</f>
        <v>2040-41</v>
      </c>
      <c r="DT26" s="98" t="str">
        <f>DS26</f>
        <v>2040-41</v>
      </c>
      <c r="DU26" s="95" t="str">
        <f>YEAR(DU24)&amp;"-"&amp;RIGHT(YEAR(DU24)+1,2)</f>
        <v>2041-42</v>
      </c>
      <c r="DV26" s="98" t="str">
        <f>DU26</f>
        <v>2041-42</v>
      </c>
      <c r="DW26" s="98" t="str">
        <f>DV26</f>
        <v>2041-42</v>
      </c>
      <c r="DX26" s="98" t="str">
        <f>DW26</f>
        <v>2041-42</v>
      </c>
      <c r="DY26" s="95" t="str">
        <f>YEAR(DY24)&amp;"-"&amp;RIGHT(YEAR(DY24)+1,2)</f>
        <v>2042-43</v>
      </c>
      <c r="DZ26" s="98" t="str">
        <f>DY26</f>
        <v>2042-43</v>
      </c>
      <c r="EA26" s="98" t="str">
        <f>DZ26</f>
        <v>2042-43</v>
      </c>
      <c r="EB26" s="98" t="str">
        <f>EA26</f>
        <v>2042-43</v>
      </c>
      <c r="EC26" s="95" t="str">
        <f>YEAR(EC24)&amp;"-"&amp;RIGHT(YEAR(EC24)+1,2)</f>
        <v>2043-44</v>
      </c>
      <c r="ED26" s="98" t="str">
        <f>EC26</f>
        <v>2043-44</v>
      </c>
      <c r="EE26" s="98" t="str">
        <f>ED26</f>
        <v>2043-44</v>
      </c>
      <c r="EF26" s="98" t="str">
        <f>EE26</f>
        <v>2043-44</v>
      </c>
      <c r="EG26" s="95" t="str">
        <f>YEAR(EG24)&amp;"-"&amp;RIGHT(YEAR(EG24)+1,2)</f>
        <v>2044-45</v>
      </c>
      <c r="EH26" s="98" t="str">
        <f>EG26</f>
        <v>2044-45</v>
      </c>
      <c r="EI26" s="98" t="str">
        <f>EH26</f>
        <v>2044-45</v>
      </c>
      <c r="EJ26" s="98" t="str">
        <f>EI26</f>
        <v>2044-45</v>
      </c>
      <c r="EK26" s="95" t="str">
        <f>YEAR(EK24)&amp;"-"&amp;RIGHT(YEAR(EK24)+1,2)</f>
        <v>2045-46</v>
      </c>
      <c r="EL26" s="98" t="str">
        <f>EK26</f>
        <v>2045-46</v>
      </c>
      <c r="EM26" s="98" t="str">
        <f>EL26</f>
        <v>2045-46</v>
      </c>
      <c r="EN26" s="98" t="str">
        <f>EM26</f>
        <v>2045-46</v>
      </c>
      <c r="EO26" s="95" t="str">
        <f>YEAR(EO24)&amp;"-"&amp;RIGHT(YEAR(EO24)+1,2)</f>
        <v>2046-47</v>
      </c>
      <c r="EP26" s="98" t="str">
        <f>EO26</f>
        <v>2046-47</v>
      </c>
      <c r="EQ26" s="98" t="str">
        <f>EP26</f>
        <v>2046-47</v>
      </c>
      <c r="ER26" s="98" t="str">
        <f>EQ26</f>
        <v>2046-47</v>
      </c>
      <c r="ES26" s="95" t="str">
        <f>YEAR(ES24)&amp;"-"&amp;RIGHT(YEAR(ES24)+1,2)</f>
        <v>2047-48</v>
      </c>
      <c r="ET26" s="98" t="str">
        <f>ES26</f>
        <v>2047-48</v>
      </c>
      <c r="EU26" s="98" t="str">
        <f>ET26</f>
        <v>2047-48</v>
      </c>
      <c r="EV26" s="98" t="str">
        <f>EU26</f>
        <v>2047-48</v>
      </c>
      <c r="EW26" s="95" t="str">
        <f>YEAR(EW24)&amp;"-"&amp;RIGHT(YEAR(EW24)+1,2)</f>
        <v>2048-49</v>
      </c>
      <c r="EX26" s="98" t="str">
        <f>EW26</f>
        <v>2048-49</v>
      </c>
      <c r="EY26" s="98" t="str">
        <f>EX26</f>
        <v>2048-49</v>
      </c>
      <c r="EZ26" s="98" t="str">
        <f>EY26</f>
        <v>2048-49</v>
      </c>
      <c r="FA26" s="95" t="str">
        <f>YEAR(FA24)&amp;"-"&amp;RIGHT(YEAR(FA24)+1,2)</f>
        <v>2049-50</v>
      </c>
      <c r="FB26" s="98" t="str">
        <f>FA26</f>
        <v>2049-50</v>
      </c>
      <c r="FC26" s="98" t="str">
        <f>FB26</f>
        <v>2049-50</v>
      </c>
      <c r="FD26" s="98" t="str">
        <f>FC26</f>
        <v>2049-50</v>
      </c>
      <c r="FE26" s="95" t="str">
        <f>YEAR(FE24)&amp;"-"&amp;RIGHT(YEAR(FE24)+1,2)</f>
        <v>2050-51</v>
      </c>
      <c r="FF26" s="98" t="str">
        <f>FE26</f>
        <v>2050-51</v>
      </c>
      <c r="FG26" s="98" t="str">
        <f>FF26</f>
        <v>2050-51</v>
      </c>
      <c r="FH26" s="98" t="str">
        <f>FG26</f>
        <v>2050-51</v>
      </c>
      <c r="FI26" s="95" t="str">
        <f>YEAR(FI24)&amp;"-"&amp;RIGHT(YEAR(FI24)+1,2)</f>
        <v>2051-52</v>
      </c>
      <c r="FJ26" s="98" t="str">
        <f>FI26</f>
        <v>2051-52</v>
      </c>
      <c r="FK26" s="98" t="str">
        <f>FJ26</f>
        <v>2051-52</v>
      </c>
      <c r="FL26" s="98" t="str">
        <f>FK26</f>
        <v>2051-52</v>
      </c>
      <c r="FM26" s="95" t="str">
        <f>YEAR(FM24)&amp;"-"&amp;RIGHT(YEAR(FM24)+1,2)</f>
        <v>2052-53</v>
      </c>
      <c r="FN26" s="98" t="str">
        <f>FM26</f>
        <v>2052-53</v>
      </c>
      <c r="FO26" s="98" t="str">
        <f>FN26</f>
        <v>2052-53</v>
      </c>
      <c r="FP26" s="98" t="str">
        <f>FO26</f>
        <v>2052-53</v>
      </c>
      <c r="FQ26" s="95" t="str">
        <f>YEAR(FQ24)&amp;"-"&amp;RIGHT(YEAR(FQ24)+1,2)</f>
        <v>2053-54</v>
      </c>
      <c r="FR26" s="98" t="str">
        <f>FQ26</f>
        <v>2053-54</v>
      </c>
      <c r="FS26" s="98" t="str">
        <f>FR26</f>
        <v>2053-54</v>
      </c>
      <c r="FT26" s="98" t="str">
        <f>FS26</f>
        <v>2053-54</v>
      </c>
      <c r="FU26" s="95" t="str">
        <f>YEAR(FU24)&amp;"-"&amp;RIGHT(YEAR(FU24)+1,2)</f>
        <v>2054-55</v>
      </c>
      <c r="FV26" s="98" t="str">
        <f>FU26</f>
        <v>2054-55</v>
      </c>
      <c r="FW26" s="98" t="str">
        <f>FV26</f>
        <v>2054-55</v>
      </c>
      <c r="FX26" s="98" t="str">
        <f>FW26</f>
        <v>2054-55</v>
      </c>
      <c r="FY26" s="95" t="str">
        <f>YEAR(FY24)&amp;"-"&amp;RIGHT(YEAR(FY24)+1,2)</f>
        <v>2055-56</v>
      </c>
      <c r="FZ26" s="98" t="str">
        <f>FY26</f>
        <v>2055-56</v>
      </c>
      <c r="GA26" s="98" t="str">
        <f>FZ26</f>
        <v>2055-56</v>
      </c>
      <c r="GB26" s="98" t="str">
        <f>GA26</f>
        <v>2055-56</v>
      </c>
      <c r="GC26" s="95" t="str">
        <f>YEAR(GC24)&amp;"-"&amp;RIGHT(YEAR(GC24)+1,2)</f>
        <v>2056-57</v>
      </c>
      <c r="GD26" s="98" t="str">
        <f>GC26</f>
        <v>2056-57</v>
      </c>
      <c r="GE26" s="98" t="str">
        <f>GD26</f>
        <v>2056-57</v>
      </c>
      <c r="GF26" s="98" t="str">
        <f>GE26</f>
        <v>2056-57</v>
      </c>
      <c r="GG26" s="95" t="str">
        <f>YEAR(GG24)&amp;"-"&amp;RIGHT(YEAR(GG24)+1,2)</f>
        <v>2057-58</v>
      </c>
      <c r="GH26" s="98" t="str">
        <f>GG26</f>
        <v>2057-58</v>
      </c>
      <c r="GI26" s="98" t="str">
        <f>GH26</f>
        <v>2057-58</v>
      </c>
      <c r="GJ26" s="98" t="str">
        <f>GI26</f>
        <v>2057-58</v>
      </c>
      <c r="GL26" s="31" t="s">
        <v>939</v>
      </c>
      <c r="GM26" s="95" t="str">
        <f>YEAR(GM24)&amp;"-"&amp;RIGHT(YEAR(GM24)+1,2)</f>
        <v>2025-26</v>
      </c>
      <c r="GN26" s="98" t="str">
        <f>GM26</f>
        <v>2025-26</v>
      </c>
      <c r="GO26" s="98" t="str">
        <f t="shared" ref="GO26:GX26" si="252">GN26</f>
        <v>2025-26</v>
      </c>
      <c r="GP26" s="98" t="str">
        <f t="shared" si="252"/>
        <v>2025-26</v>
      </c>
      <c r="GQ26" s="98" t="str">
        <f t="shared" si="252"/>
        <v>2025-26</v>
      </c>
      <c r="GR26" s="98" t="str">
        <f t="shared" si="252"/>
        <v>2025-26</v>
      </c>
      <c r="GS26" s="98" t="str">
        <f t="shared" si="252"/>
        <v>2025-26</v>
      </c>
      <c r="GT26" s="98" t="str">
        <f t="shared" si="252"/>
        <v>2025-26</v>
      </c>
      <c r="GU26" s="98" t="str">
        <f t="shared" si="252"/>
        <v>2025-26</v>
      </c>
      <c r="GV26" s="98" t="str">
        <f t="shared" si="252"/>
        <v>2025-26</v>
      </c>
      <c r="GW26" s="98" t="str">
        <f t="shared" si="252"/>
        <v>2025-26</v>
      </c>
      <c r="GX26" s="98" t="str">
        <f t="shared" si="252"/>
        <v>2025-26</v>
      </c>
      <c r="GY26" s="95" t="str">
        <f>YEAR(GY24)&amp;"-"&amp;RIGHT(YEAR(GY24)+1,2)</f>
        <v>2026-27</v>
      </c>
      <c r="GZ26" s="98" t="str">
        <f t="shared" ref="GZ26:HJ26" si="253">GY26</f>
        <v>2026-27</v>
      </c>
      <c r="HA26" s="98" t="str">
        <f t="shared" si="253"/>
        <v>2026-27</v>
      </c>
      <c r="HB26" s="98" t="str">
        <f t="shared" si="253"/>
        <v>2026-27</v>
      </c>
      <c r="HC26" s="98" t="str">
        <f t="shared" si="253"/>
        <v>2026-27</v>
      </c>
      <c r="HD26" s="98" t="str">
        <f t="shared" si="253"/>
        <v>2026-27</v>
      </c>
      <c r="HE26" s="98" t="str">
        <f t="shared" si="253"/>
        <v>2026-27</v>
      </c>
      <c r="HF26" s="98" t="str">
        <f t="shared" si="253"/>
        <v>2026-27</v>
      </c>
      <c r="HG26" s="98" t="str">
        <f t="shared" si="253"/>
        <v>2026-27</v>
      </c>
      <c r="HH26" s="98" t="str">
        <f t="shared" si="253"/>
        <v>2026-27</v>
      </c>
      <c r="HI26" s="98" t="str">
        <f t="shared" si="253"/>
        <v>2026-27</v>
      </c>
      <c r="HJ26" s="98" t="str">
        <f t="shared" si="253"/>
        <v>2026-27</v>
      </c>
      <c r="HK26" s="95" t="str">
        <f>YEAR(HK24)&amp;"-"&amp;RIGHT(YEAR(HK24)+1,2)</f>
        <v>2027-28</v>
      </c>
      <c r="HL26" s="98" t="str">
        <f t="shared" ref="HL26:HV26" si="254">HK26</f>
        <v>2027-28</v>
      </c>
      <c r="HM26" s="98" t="str">
        <f t="shared" si="254"/>
        <v>2027-28</v>
      </c>
      <c r="HN26" s="98" t="str">
        <f t="shared" si="254"/>
        <v>2027-28</v>
      </c>
      <c r="HO26" s="98" t="str">
        <f t="shared" si="254"/>
        <v>2027-28</v>
      </c>
      <c r="HP26" s="98" t="str">
        <f t="shared" si="254"/>
        <v>2027-28</v>
      </c>
      <c r="HQ26" s="98" t="str">
        <f t="shared" si="254"/>
        <v>2027-28</v>
      </c>
      <c r="HR26" s="98" t="str">
        <f t="shared" si="254"/>
        <v>2027-28</v>
      </c>
      <c r="HS26" s="98" t="str">
        <f t="shared" si="254"/>
        <v>2027-28</v>
      </c>
      <c r="HT26" s="98" t="str">
        <f t="shared" si="254"/>
        <v>2027-28</v>
      </c>
      <c r="HU26" s="98" t="str">
        <f t="shared" si="254"/>
        <v>2027-28</v>
      </c>
      <c r="HV26" s="98" t="str">
        <f t="shared" si="254"/>
        <v>2027-28</v>
      </c>
      <c r="HW26" s="95" t="str">
        <f>YEAR(HW24)&amp;"-"&amp;RIGHT(YEAR(HW24)+1,2)</f>
        <v>2028-29</v>
      </c>
      <c r="HX26" s="98" t="str">
        <f t="shared" ref="HX26:IH26" si="255">HW26</f>
        <v>2028-29</v>
      </c>
      <c r="HY26" s="98" t="str">
        <f t="shared" si="255"/>
        <v>2028-29</v>
      </c>
      <c r="HZ26" s="98" t="str">
        <f t="shared" si="255"/>
        <v>2028-29</v>
      </c>
      <c r="IA26" s="98" t="str">
        <f t="shared" si="255"/>
        <v>2028-29</v>
      </c>
      <c r="IB26" s="98" t="str">
        <f t="shared" si="255"/>
        <v>2028-29</v>
      </c>
      <c r="IC26" s="98" t="str">
        <f t="shared" si="255"/>
        <v>2028-29</v>
      </c>
      <c r="ID26" s="98" t="str">
        <f t="shared" si="255"/>
        <v>2028-29</v>
      </c>
      <c r="IE26" s="98" t="str">
        <f t="shared" si="255"/>
        <v>2028-29</v>
      </c>
      <c r="IF26" s="98" t="str">
        <f t="shared" si="255"/>
        <v>2028-29</v>
      </c>
      <c r="IG26" s="98" t="str">
        <f t="shared" si="255"/>
        <v>2028-29</v>
      </c>
      <c r="IH26" s="98" t="str">
        <f t="shared" si="255"/>
        <v>2028-29</v>
      </c>
      <c r="II26" s="95" t="str">
        <f>YEAR(II24)&amp;"-"&amp;RIGHT(YEAR(II24)+1,2)</f>
        <v>2029-30</v>
      </c>
      <c r="IJ26" s="98" t="str">
        <f t="shared" ref="IJ26:IT26" si="256">II26</f>
        <v>2029-30</v>
      </c>
      <c r="IK26" s="98" t="str">
        <f t="shared" si="256"/>
        <v>2029-30</v>
      </c>
      <c r="IL26" s="98" t="str">
        <f t="shared" si="256"/>
        <v>2029-30</v>
      </c>
      <c r="IM26" s="98" t="str">
        <f t="shared" si="256"/>
        <v>2029-30</v>
      </c>
      <c r="IN26" s="98" t="str">
        <f t="shared" si="256"/>
        <v>2029-30</v>
      </c>
      <c r="IO26" s="98" t="str">
        <f t="shared" si="256"/>
        <v>2029-30</v>
      </c>
      <c r="IP26" s="98" t="str">
        <f t="shared" si="256"/>
        <v>2029-30</v>
      </c>
      <c r="IQ26" s="98" t="str">
        <f t="shared" si="256"/>
        <v>2029-30</v>
      </c>
      <c r="IR26" s="98" t="str">
        <f t="shared" si="256"/>
        <v>2029-30</v>
      </c>
      <c r="IS26" s="98" t="str">
        <f t="shared" si="256"/>
        <v>2029-30</v>
      </c>
      <c r="IT26" s="98" t="str">
        <f t="shared" si="256"/>
        <v>2029-30</v>
      </c>
      <c r="IU26" s="95" t="str">
        <f>YEAR(IU24)&amp;"-"&amp;RIGHT(YEAR(IU24)+1,2)</f>
        <v>2030-31</v>
      </c>
      <c r="IV26" s="98" t="str">
        <f t="shared" ref="IV26:JF26" si="257">IU26</f>
        <v>2030-31</v>
      </c>
      <c r="IW26" s="98" t="str">
        <f t="shared" si="257"/>
        <v>2030-31</v>
      </c>
      <c r="IX26" s="98" t="str">
        <f t="shared" si="257"/>
        <v>2030-31</v>
      </c>
      <c r="IY26" s="98" t="str">
        <f t="shared" si="257"/>
        <v>2030-31</v>
      </c>
      <c r="IZ26" s="98" t="str">
        <f t="shared" si="257"/>
        <v>2030-31</v>
      </c>
      <c r="JA26" s="98" t="str">
        <f t="shared" si="257"/>
        <v>2030-31</v>
      </c>
      <c r="JB26" s="98" t="str">
        <f t="shared" si="257"/>
        <v>2030-31</v>
      </c>
      <c r="JC26" s="98" t="str">
        <f t="shared" si="257"/>
        <v>2030-31</v>
      </c>
      <c r="JD26" s="98" t="str">
        <f t="shared" si="257"/>
        <v>2030-31</v>
      </c>
      <c r="JE26" s="98" t="str">
        <f t="shared" si="257"/>
        <v>2030-31</v>
      </c>
      <c r="JF26" s="98" t="str">
        <f t="shared" si="257"/>
        <v>2030-31</v>
      </c>
      <c r="JG26" s="95" t="str">
        <f>YEAR(JG24)&amp;"-"&amp;RIGHT(YEAR(JG24)+1,2)</f>
        <v>2031-32</v>
      </c>
      <c r="JH26" s="98" t="str">
        <f t="shared" ref="JH26:JR26" si="258">JG26</f>
        <v>2031-32</v>
      </c>
      <c r="JI26" s="98" t="str">
        <f t="shared" si="258"/>
        <v>2031-32</v>
      </c>
      <c r="JJ26" s="98" t="str">
        <f t="shared" si="258"/>
        <v>2031-32</v>
      </c>
      <c r="JK26" s="98" t="str">
        <f t="shared" si="258"/>
        <v>2031-32</v>
      </c>
      <c r="JL26" s="98" t="str">
        <f t="shared" si="258"/>
        <v>2031-32</v>
      </c>
      <c r="JM26" s="98" t="str">
        <f t="shared" si="258"/>
        <v>2031-32</v>
      </c>
      <c r="JN26" s="98" t="str">
        <f t="shared" si="258"/>
        <v>2031-32</v>
      </c>
      <c r="JO26" s="98" t="str">
        <f t="shared" si="258"/>
        <v>2031-32</v>
      </c>
      <c r="JP26" s="98" t="str">
        <f t="shared" si="258"/>
        <v>2031-32</v>
      </c>
      <c r="JQ26" s="98" t="str">
        <f t="shared" si="258"/>
        <v>2031-32</v>
      </c>
      <c r="JR26" s="98" t="str">
        <f t="shared" si="258"/>
        <v>2031-32</v>
      </c>
      <c r="JS26" s="95" t="str">
        <f>YEAR(JS24)&amp;"-"&amp;RIGHT(YEAR(JS24)+1,2)</f>
        <v>2032-33</v>
      </c>
      <c r="JT26" s="98" t="str">
        <f t="shared" ref="JT26:KD26" si="259">JS26</f>
        <v>2032-33</v>
      </c>
      <c r="JU26" s="98" t="str">
        <f t="shared" si="259"/>
        <v>2032-33</v>
      </c>
      <c r="JV26" s="98" t="str">
        <f t="shared" si="259"/>
        <v>2032-33</v>
      </c>
      <c r="JW26" s="98" t="str">
        <f t="shared" si="259"/>
        <v>2032-33</v>
      </c>
      <c r="JX26" s="98" t="str">
        <f t="shared" si="259"/>
        <v>2032-33</v>
      </c>
      <c r="JY26" s="98" t="str">
        <f t="shared" si="259"/>
        <v>2032-33</v>
      </c>
      <c r="JZ26" s="98" t="str">
        <f t="shared" si="259"/>
        <v>2032-33</v>
      </c>
      <c r="KA26" s="98" t="str">
        <f t="shared" si="259"/>
        <v>2032-33</v>
      </c>
      <c r="KB26" s="98" t="str">
        <f t="shared" si="259"/>
        <v>2032-33</v>
      </c>
      <c r="KC26" s="98" t="str">
        <f t="shared" si="259"/>
        <v>2032-33</v>
      </c>
      <c r="KD26" s="98" t="str">
        <f t="shared" si="259"/>
        <v>2032-33</v>
      </c>
      <c r="KE26" s="95" t="str">
        <f>YEAR(KE24)&amp;"-"&amp;RIGHT(YEAR(KE24)+1,2)</f>
        <v>2033-34</v>
      </c>
      <c r="KF26" s="98" t="str">
        <f t="shared" ref="KF26:KP26" si="260">KE26</f>
        <v>2033-34</v>
      </c>
      <c r="KG26" s="98" t="str">
        <f t="shared" si="260"/>
        <v>2033-34</v>
      </c>
      <c r="KH26" s="98" t="str">
        <f t="shared" si="260"/>
        <v>2033-34</v>
      </c>
      <c r="KI26" s="98" t="str">
        <f t="shared" si="260"/>
        <v>2033-34</v>
      </c>
      <c r="KJ26" s="98" t="str">
        <f t="shared" si="260"/>
        <v>2033-34</v>
      </c>
      <c r="KK26" s="98" t="str">
        <f t="shared" si="260"/>
        <v>2033-34</v>
      </c>
      <c r="KL26" s="98" t="str">
        <f t="shared" si="260"/>
        <v>2033-34</v>
      </c>
      <c r="KM26" s="98" t="str">
        <f t="shared" si="260"/>
        <v>2033-34</v>
      </c>
      <c r="KN26" s="98" t="str">
        <f t="shared" si="260"/>
        <v>2033-34</v>
      </c>
      <c r="KO26" s="98" t="str">
        <f t="shared" si="260"/>
        <v>2033-34</v>
      </c>
      <c r="KP26" s="98" t="str">
        <f t="shared" si="260"/>
        <v>2033-34</v>
      </c>
      <c r="KQ26" s="95" t="str">
        <f>YEAR(KQ24)&amp;"-"&amp;RIGHT(YEAR(KQ24)+1,2)</f>
        <v>2034-35</v>
      </c>
      <c r="KR26" s="98" t="str">
        <f t="shared" ref="KR26:LB26" si="261">KQ26</f>
        <v>2034-35</v>
      </c>
      <c r="KS26" s="98" t="str">
        <f t="shared" si="261"/>
        <v>2034-35</v>
      </c>
      <c r="KT26" s="98" t="str">
        <f t="shared" si="261"/>
        <v>2034-35</v>
      </c>
      <c r="KU26" s="98" t="str">
        <f t="shared" si="261"/>
        <v>2034-35</v>
      </c>
      <c r="KV26" s="98" t="str">
        <f t="shared" si="261"/>
        <v>2034-35</v>
      </c>
      <c r="KW26" s="98" t="str">
        <f t="shared" si="261"/>
        <v>2034-35</v>
      </c>
      <c r="KX26" s="98" t="str">
        <f t="shared" si="261"/>
        <v>2034-35</v>
      </c>
      <c r="KY26" s="98" t="str">
        <f t="shared" si="261"/>
        <v>2034-35</v>
      </c>
      <c r="KZ26" s="98" t="str">
        <f t="shared" si="261"/>
        <v>2034-35</v>
      </c>
      <c r="LA26" s="98" t="str">
        <f t="shared" si="261"/>
        <v>2034-35</v>
      </c>
      <c r="LB26" s="98" t="str">
        <f t="shared" si="261"/>
        <v>2034-35</v>
      </c>
      <c r="LC26" s="95" t="str">
        <f>YEAR(LC24)&amp;"-"&amp;RIGHT(YEAR(LC24)+1,2)</f>
        <v>2035-36</v>
      </c>
      <c r="LD26" s="98" t="str">
        <f t="shared" ref="LD26:LN26" si="262">LC26</f>
        <v>2035-36</v>
      </c>
      <c r="LE26" s="98" t="str">
        <f t="shared" si="262"/>
        <v>2035-36</v>
      </c>
      <c r="LF26" s="98" t="str">
        <f t="shared" si="262"/>
        <v>2035-36</v>
      </c>
      <c r="LG26" s="98" t="str">
        <f t="shared" si="262"/>
        <v>2035-36</v>
      </c>
      <c r="LH26" s="98" t="str">
        <f t="shared" si="262"/>
        <v>2035-36</v>
      </c>
      <c r="LI26" s="98" t="str">
        <f t="shared" si="262"/>
        <v>2035-36</v>
      </c>
      <c r="LJ26" s="98" t="str">
        <f t="shared" si="262"/>
        <v>2035-36</v>
      </c>
      <c r="LK26" s="98" t="str">
        <f t="shared" si="262"/>
        <v>2035-36</v>
      </c>
      <c r="LL26" s="98" t="str">
        <f t="shared" si="262"/>
        <v>2035-36</v>
      </c>
      <c r="LM26" s="98" t="str">
        <f t="shared" si="262"/>
        <v>2035-36</v>
      </c>
      <c r="LN26" s="98" t="str">
        <f t="shared" si="262"/>
        <v>2035-36</v>
      </c>
      <c r="LO26" s="95" t="str">
        <f>YEAR(LO24)&amp;"-"&amp;RIGHT(YEAR(LO24)+1,2)</f>
        <v>2036-37</v>
      </c>
      <c r="LP26" s="98" t="str">
        <f t="shared" ref="LP26:LZ26" si="263">LO26</f>
        <v>2036-37</v>
      </c>
      <c r="LQ26" s="98" t="str">
        <f t="shared" si="263"/>
        <v>2036-37</v>
      </c>
      <c r="LR26" s="98" t="str">
        <f t="shared" si="263"/>
        <v>2036-37</v>
      </c>
      <c r="LS26" s="98" t="str">
        <f t="shared" si="263"/>
        <v>2036-37</v>
      </c>
      <c r="LT26" s="98" t="str">
        <f t="shared" si="263"/>
        <v>2036-37</v>
      </c>
      <c r="LU26" s="98" t="str">
        <f t="shared" si="263"/>
        <v>2036-37</v>
      </c>
      <c r="LV26" s="98" t="str">
        <f t="shared" si="263"/>
        <v>2036-37</v>
      </c>
      <c r="LW26" s="98" t="str">
        <f t="shared" si="263"/>
        <v>2036-37</v>
      </c>
      <c r="LX26" s="98" t="str">
        <f t="shared" si="263"/>
        <v>2036-37</v>
      </c>
      <c r="LY26" s="98" t="str">
        <f t="shared" si="263"/>
        <v>2036-37</v>
      </c>
      <c r="LZ26" s="98" t="str">
        <f t="shared" si="263"/>
        <v>2036-37</v>
      </c>
      <c r="MA26" s="95" t="str">
        <f>YEAR(MA24)&amp;"-"&amp;RIGHT(YEAR(MA24)+1,2)</f>
        <v>2037-38</v>
      </c>
      <c r="MB26" s="98" t="str">
        <f t="shared" ref="MB26:ML26" si="264">MA26</f>
        <v>2037-38</v>
      </c>
      <c r="MC26" s="98" t="str">
        <f t="shared" si="264"/>
        <v>2037-38</v>
      </c>
      <c r="MD26" s="98" t="str">
        <f t="shared" si="264"/>
        <v>2037-38</v>
      </c>
      <c r="ME26" s="98" t="str">
        <f t="shared" si="264"/>
        <v>2037-38</v>
      </c>
      <c r="MF26" s="98" t="str">
        <f t="shared" si="264"/>
        <v>2037-38</v>
      </c>
      <c r="MG26" s="98" t="str">
        <f t="shared" si="264"/>
        <v>2037-38</v>
      </c>
      <c r="MH26" s="98" t="str">
        <f t="shared" si="264"/>
        <v>2037-38</v>
      </c>
      <c r="MI26" s="98" t="str">
        <f t="shared" si="264"/>
        <v>2037-38</v>
      </c>
      <c r="MJ26" s="98" t="str">
        <f t="shared" si="264"/>
        <v>2037-38</v>
      </c>
      <c r="MK26" s="98" t="str">
        <f t="shared" si="264"/>
        <v>2037-38</v>
      </c>
      <c r="ML26" s="98" t="str">
        <f t="shared" si="264"/>
        <v>2037-38</v>
      </c>
      <c r="MM26" s="95" t="str">
        <f>YEAR(MM24)&amp;"-"&amp;RIGHT(YEAR(MM24)+1,2)</f>
        <v>2038-39</v>
      </c>
      <c r="MN26" s="98" t="str">
        <f t="shared" ref="MN26:MX26" si="265">MM26</f>
        <v>2038-39</v>
      </c>
      <c r="MO26" s="98" t="str">
        <f t="shared" si="265"/>
        <v>2038-39</v>
      </c>
      <c r="MP26" s="98" t="str">
        <f t="shared" si="265"/>
        <v>2038-39</v>
      </c>
      <c r="MQ26" s="98" t="str">
        <f t="shared" si="265"/>
        <v>2038-39</v>
      </c>
      <c r="MR26" s="98" t="str">
        <f t="shared" si="265"/>
        <v>2038-39</v>
      </c>
      <c r="MS26" s="98" t="str">
        <f t="shared" si="265"/>
        <v>2038-39</v>
      </c>
      <c r="MT26" s="98" t="str">
        <f t="shared" si="265"/>
        <v>2038-39</v>
      </c>
      <c r="MU26" s="98" t="str">
        <f t="shared" si="265"/>
        <v>2038-39</v>
      </c>
      <c r="MV26" s="98" t="str">
        <f t="shared" si="265"/>
        <v>2038-39</v>
      </c>
      <c r="MW26" s="98" t="str">
        <f t="shared" si="265"/>
        <v>2038-39</v>
      </c>
      <c r="MX26" s="98" t="str">
        <f t="shared" si="265"/>
        <v>2038-39</v>
      </c>
      <c r="MY26" s="95" t="str">
        <f>YEAR(MY24)&amp;"-"&amp;RIGHT(YEAR(MY24)+1,2)</f>
        <v>2039-40</v>
      </c>
      <c r="MZ26" s="98" t="str">
        <f t="shared" ref="MZ26:NJ26" si="266">MY26</f>
        <v>2039-40</v>
      </c>
      <c r="NA26" s="98" t="str">
        <f t="shared" si="266"/>
        <v>2039-40</v>
      </c>
      <c r="NB26" s="98" t="str">
        <f t="shared" si="266"/>
        <v>2039-40</v>
      </c>
      <c r="NC26" s="98" t="str">
        <f t="shared" si="266"/>
        <v>2039-40</v>
      </c>
      <c r="ND26" s="98" t="str">
        <f t="shared" si="266"/>
        <v>2039-40</v>
      </c>
      <c r="NE26" s="98" t="str">
        <f t="shared" si="266"/>
        <v>2039-40</v>
      </c>
      <c r="NF26" s="98" t="str">
        <f t="shared" si="266"/>
        <v>2039-40</v>
      </c>
      <c r="NG26" s="98" t="str">
        <f t="shared" si="266"/>
        <v>2039-40</v>
      </c>
      <c r="NH26" s="98" t="str">
        <f t="shared" si="266"/>
        <v>2039-40</v>
      </c>
      <c r="NI26" s="98" t="str">
        <f t="shared" si="266"/>
        <v>2039-40</v>
      </c>
      <c r="NJ26" s="98" t="str">
        <f t="shared" si="266"/>
        <v>2039-40</v>
      </c>
      <c r="NK26" s="95" t="str">
        <f>YEAR(NK24)&amp;"-"&amp;RIGHT(YEAR(NK24)+1,2)</f>
        <v>2040-41</v>
      </c>
      <c r="NL26" s="98" t="str">
        <f t="shared" ref="NL26:NV26" si="267">NK26</f>
        <v>2040-41</v>
      </c>
      <c r="NM26" s="98" t="str">
        <f t="shared" si="267"/>
        <v>2040-41</v>
      </c>
      <c r="NN26" s="98" t="str">
        <f t="shared" si="267"/>
        <v>2040-41</v>
      </c>
      <c r="NO26" s="98" t="str">
        <f t="shared" si="267"/>
        <v>2040-41</v>
      </c>
      <c r="NP26" s="98" t="str">
        <f t="shared" si="267"/>
        <v>2040-41</v>
      </c>
      <c r="NQ26" s="98" t="str">
        <f t="shared" si="267"/>
        <v>2040-41</v>
      </c>
      <c r="NR26" s="98" t="str">
        <f t="shared" si="267"/>
        <v>2040-41</v>
      </c>
      <c r="NS26" s="98" t="str">
        <f t="shared" si="267"/>
        <v>2040-41</v>
      </c>
      <c r="NT26" s="98" t="str">
        <f t="shared" si="267"/>
        <v>2040-41</v>
      </c>
      <c r="NU26" s="98" t="str">
        <f t="shared" si="267"/>
        <v>2040-41</v>
      </c>
      <c r="NV26" s="98" t="str">
        <f t="shared" si="267"/>
        <v>2040-41</v>
      </c>
      <c r="NW26" s="95" t="str">
        <f>YEAR(NW24)&amp;"-"&amp;RIGHT(YEAR(NW24)+1,2)</f>
        <v>2041-42</v>
      </c>
      <c r="NX26" s="98" t="str">
        <f t="shared" ref="NX26:OH26" si="268">NW26</f>
        <v>2041-42</v>
      </c>
      <c r="NY26" s="98" t="str">
        <f t="shared" si="268"/>
        <v>2041-42</v>
      </c>
      <c r="NZ26" s="98" t="str">
        <f t="shared" si="268"/>
        <v>2041-42</v>
      </c>
      <c r="OA26" s="98" t="str">
        <f t="shared" si="268"/>
        <v>2041-42</v>
      </c>
      <c r="OB26" s="98" t="str">
        <f t="shared" si="268"/>
        <v>2041-42</v>
      </c>
      <c r="OC26" s="98" t="str">
        <f t="shared" si="268"/>
        <v>2041-42</v>
      </c>
      <c r="OD26" s="98" t="str">
        <f t="shared" si="268"/>
        <v>2041-42</v>
      </c>
      <c r="OE26" s="98" t="str">
        <f t="shared" si="268"/>
        <v>2041-42</v>
      </c>
      <c r="OF26" s="98" t="str">
        <f t="shared" si="268"/>
        <v>2041-42</v>
      </c>
      <c r="OG26" s="98" t="str">
        <f t="shared" si="268"/>
        <v>2041-42</v>
      </c>
      <c r="OH26" s="98" t="str">
        <f t="shared" si="268"/>
        <v>2041-42</v>
      </c>
      <c r="OI26" s="95" t="str">
        <f>YEAR(OI24)&amp;"-"&amp;RIGHT(YEAR(OI24)+1,2)</f>
        <v>2042-43</v>
      </c>
      <c r="OJ26" s="98" t="str">
        <f t="shared" ref="OJ26:OT26" si="269">OI26</f>
        <v>2042-43</v>
      </c>
      <c r="OK26" s="98" t="str">
        <f t="shared" si="269"/>
        <v>2042-43</v>
      </c>
      <c r="OL26" s="98" t="str">
        <f t="shared" si="269"/>
        <v>2042-43</v>
      </c>
      <c r="OM26" s="98" t="str">
        <f t="shared" si="269"/>
        <v>2042-43</v>
      </c>
      <c r="ON26" s="98" t="str">
        <f t="shared" si="269"/>
        <v>2042-43</v>
      </c>
      <c r="OO26" s="98" t="str">
        <f t="shared" si="269"/>
        <v>2042-43</v>
      </c>
      <c r="OP26" s="98" t="str">
        <f t="shared" si="269"/>
        <v>2042-43</v>
      </c>
      <c r="OQ26" s="98" t="str">
        <f t="shared" si="269"/>
        <v>2042-43</v>
      </c>
      <c r="OR26" s="98" t="str">
        <f t="shared" si="269"/>
        <v>2042-43</v>
      </c>
      <c r="OS26" s="98" t="str">
        <f t="shared" si="269"/>
        <v>2042-43</v>
      </c>
      <c r="OT26" s="98" t="str">
        <f t="shared" si="269"/>
        <v>2042-43</v>
      </c>
      <c r="OU26" s="95" t="str">
        <f>YEAR(OU24)&amp;"-"&amp;RIGHT(YEAR(OU24)+1,2)</f>
        <v>2043-44</v>
      </c>
      <c r="OV26" s="98" t="str">
        <f t="shared" ref="OV26:PF26" si="270">OU26</f>
        <v>2043-44</v>
      </c>
      <c r="OW26" s="98" t="str">
        <f t="shared" si="270"/>
        <v>2043-44</v>
      </c>
      <c r="OX26" s="98" t="str">
        <f t="shared" si="270"/>
        <v>2043-44</v>
      </c>
      <c r="OY26" s="98" t="str">
        <f t="shared" si="270"/>
        <v>2043-44</v>
      </c>
      <c r="OZ26" s="98" t="str">
        <f t="shared" si="270"/>
        <v>2043-44</v>
      </c>
      <c r="PA26" s="98" t="str">
        <f t="shared" si="270"/>
        <v>2043-44</v>
      </c>
      <c r="PB26" s="98" t="str">
        <f t="shared" si="270"/>
        <v>2043-44</v>
      </c>
      <c r="PC26" s="98" t="str">
        <f t="shared" si="270"/>
        <v>2043-44</v>
      </c>
      <c r="PD26" s="98" t="str">
        <f t="shared" si="270"/>
        <v>2043-44</v>
      </c>
      <c r="PE26" s="98" t="str">
        <f t="shared" si="270"/>
        <v>2043-44</v>
      </c>
      <c r="PF26" s="98" t="str">
        <f t="shared" si="270"/>
        <v>2043-44</v>
      </c>
      <c r="PG26" s="95" t="str">
        <f>YEAR(PG24)&amp;"-"&amp;RIGHT(YEAR(PG24)+1,2)</f>
        <v>2044-45</v>
      </c>
      <c r="PH26" s="98" t="str">
        <f t="shared" ref="PH26:PR26" si="271">PG26</f>
        <v>2044-45</v>
      </c>
      <c r="PI26" s="98" t="str">
        <f t="shared" si="271"/>
        <v>2044-45</v>
      </c>
      <c r="PJ26" s="98" t="str">
        <f t="shared" si="271"/>
        <v>2044-45</v>
      </c>
      <c r="PK26" s="98" t="str">
        <f t="shared" si="271"/>
        <v>2044-45</v>
      </c>
      <c r="PL26" s="98" t="str">
        <f t="shared" si="271"/>
        <v>2044-45</v>
      </c>
      <c r="PM26" s="98" t="str">
        <f t="shared" si="271"/>
        <v>2044-45</v>
      </c>
      <c r="PN26" s="98" t="str">
        <f t="shared" si="271"/>
        <v>2044-45</v>
      </c>
      <c r="PO26" s="98" t="str">
        <f t="shared" si="271"/>
        <v>2044-45</v>
      </c>
      <c r="PP26" s="98" t="str">
        <f t="shared" si="271"/>
        <v>2044-45</v>
      </c>
      <c r="PQ26" s="98" t="str">
        <f t="shared" si="271"/>
        <v>2044-45</v>
      </c>
      <c r="PR26" s="98" t="str">
        <f t="shared" si="271"/>
        <v>2044-45</v>
      </c>
      <c r="PS26" s="95" t="str">
        <f>YEAR(PS24)&amp;"-"&amp;RIGHT(YEAR(PS24)+1,2)</f>
        <v>2045-46</v>
      </c>
      <c r="PT26" s="98" t="str">
        <f t="shared" ref="PT26:QD26" si="272">PS26</f>
        <v>2045-46</v>
      </c>
      <c r="PU26" s="98" t="str">
        <f t="shared" si="272"/>
        <v>2045-46</v>
      </c>
      <c r="PV26" s="98" t="str">
        <f t="shared" si="272"/>
        <v>2045-46</v>
      </c>
      <c r="PW26" s="98" t="str">
        <f t="shared" si="272"/>
        <v>2045-46</v>
      </c>
      <c r="PX26" s="98" t="str">
        <f t="shared" si="272"/>
        <v>2045-46</v>
      </c>
      <c r="PY26" s="98" t="str">
        <f t="shared" si="272"/>
        <v>2045-46</v>
      </c>
      <c r="PZ26" s="98" t="str">
        <f t="shared" si="272"/>
        <v>2045-46</v>
      </c>
      <c r="QA26" s="98" t="str">
        <f t="shared" si="272"/>
        <v>2045-46</v>
      </c>
      <c r="QB26" s="98" t="str">
        <f t="shared" si="272"/>
        <v>2045-46</v>
      </c>
      <c r="QC26" s="98" t="str">
        <f t="shared" si="272"/>
        <v>2045-46</v>
      </c>
      <c r="QD26" s="98" t="str">
        <f t="shared" si="272"/>
        <v>2045-46</v>
      </c>
      <c r="QE26" s="95" t="str">
        <f>YEAR(QE24)&amp;"-"&amp;RIGHT(YEAR(QE24)+1,2)</f>
        <v>2046-47</v>
      </c>
      <c r="QF26" s="98" t="str">
        <f t="shared" ref="QF26:QP26" si="273">QE26</f>
        <v>2046-47</v>
      </c>
      <c r="QG26" s="98" t="str">
        <f t="shared" si="273"/>
        <v>2046-47</v>
      </c>
      <c r="QH26" s="98" t="str">
        <f t="shared" si="273"/>
        <v>2046-47</v>
      </c>
      <c r="QI26" s="98" t="str">
        <f t="shared" si="273"/>
        <v>2046-47</v>
      </c>
      <c r="QJ26" s="98" t="str">
        <f t="shared" si="273"/>
        <v>2046-47</v>
      </c>
      <c r="QK26" s="98" t="str">
        <f t="shared" si="273"/>
        <v>2046-47</v>
      </c>
      <c r="QL26" s="98" t="str">
        <f t="shared" si="273"/>
        <v>2046-47</v>
      </c>
      <c r="QM26" s="98" t="str">
        <f t="shared" si="273"/>
        <v>2046-47</v>
      </c>
      <c r="QN26" s="98" t="str">
        <f t="shared" si="273"/>
        <v>2046-47</v>
      </c>
      <c r="QO26" s="98" t="str">
        <f t="shared" si="273"/>
        <v>2046-47</v>
      </c>
      <c r="QP26" s="98" t="str">
        <f t="shared" si="273"/>
        <v>2046-47</v>
      </c>
      <c r="QQ26" s="95" t="str">
        <f>YEAR(QQ24)&amp;"-"&amp;RIGHT(YEAR(QQ24)+1,2)</f>
        <v>2047-48</v>
      </c>
      <c r="QR26" s="98" t="str">
        <f t="shared" ref="QR26:RB26" si="274">QQ26</f>
        <v>2047-48</v>
      </c>
      <c r="QS26" s="98" t="str">
        <f t="shared" si="274"/>
        <v>2047-48</v>
      </c>
      <c r="QT26" s="98" t="str">
        <f t="shared" si="274"/>
        <v>2047-48</v>
      </c>
      <c r="QU26" s="98" t="str">
        <f t="shared" si="274"/>
        <v>2047-48</v>
      </c>
      <c r="QV26" s="98" t="str">
        <f t="shared" si="274"/>
        <v>2047-48</v>
      </c>
      <c r="QW26" s="98" t="str">
        <f t="shared" si="274"/>
        <v>2047-48</v>
      </c>
      <c r="QX26" s="98" t="str">
        <f t="shared" si="274"/>
        <v>2047-48</v>
      </c>
      <c r="QY26" s="98" t="str">
        <f t="shared" si="274"/>
        <v>2047-48</v>
      </c>
      <c r="QZ26" s="98" t="str">
        <f t="shared" si="274"/>
        <v>2047-48</v>
      </c>
      <c r="RA26" s="98" t="str">
        <f t="shared" si="274"/>
        <v>2047-48</v>
      </c>
      <c r="RB26" s="98" t="str">
        <f t="shared" si="274"/>
        <v>2047-48</v>
      </c>
      <c r="RC26" s="95" t="str">
        <f>YEAR(RC24)&amp;"-"&amp;RIGHT(YEAR(RC24)+1,2)</f>
        <v>2048-49</v>
      </c>
      <c r="RD26" s="98" t="str">
        <f t="shared" ref="RD26:RN26" si="275">RC26</f>
        <v>2048-49</v>
      </c>
      <c r="RE26" s="98" t="str">
        <f t="shared" si="275"/>
        <v>2048-49</v>
      </c>
      <c r="RF26" s="98" t="str">
        <f t="shared" si="275"/>
        <v>2048-49</v>
      </c>
      <c r="RG26" s="98" t="str">
        <f t="shared" si="275"/>
        <v>2048-49</v>
      </c>
      <c r="RH26" s="98" t="str">
        <f t="shared" si="275"/>
        <v>2048-49</v>
      </c>
      <c r="RI26" s="98" t="str">
        <f t="shared" si="275"/>
        <v>2048-49</v>
      </c>
      <c r="RJ26" s="98" t="str">
        <f t="shared" si="275"/>
        <v>2048-49</v>
      </c>
      <c r="RK26" s="98" t="str">
        <f t="shared" si="275"/>
        <v>2048-49</v>
      </c>
      <c r="RL26" s="98" t="str">
        <f t="shared" si="275"/>
        <v>2048-49</v>
      </c>
      <c r="RM26" s="98" t="str">
        <f t="shared" si="275"/>
        <v>2048-49</v>
      </c>
      <c r="RN26" s="98" t="str">
        <f t="shared" si="275"/>
        <v>2048-49</v>
      </c>
      <c r="RO26" s="95" t="str">
        <f>YEAR(RO24)&amp;"-"&amp;RIGHT(YEAR(RO24)+1,2)</f>
        <v>2049-50</v>
      </c>
      <c r="RP26" s="98" t="str">
        <f t="shared" ref="RP26:RZ26" si="276">RO26</f>
        <v>2049-50</v>
      </c>
      <c r="RQ26" s="98" t="str">
        <f t="shared" si="276"/>
        <v>2049-50</v>
      </c>
      <c r="RR26" s="98" t="str">
        <f t="shared" si="276"/>
        <v>2049-50</v>
      </c>
      <c r="RS26" s="98" t="str">
        <f t="shared" si="276"/>
        <v>2049-50</v>
      </c>
      <c r="RT26" s="98" t="str">
        <f t="shared" si="276"/>
        <v>2049-50</v>
      </c>
      <c r="RU26" s="98" t="str">
        <f t="shared" si="276"/>
        <v>2049-50</v>
      </c>
      <c r="RV26" s="98" t="str">
        <f t="shared" si="276"/>
        <v>2049-50</v>
      </c>
      <c r="RW26" s="98" t="str">
        <f t="shared" si="276"/>
        <v>2049-50</v>
      </c>
      <c r="RX26" s="98" t="str">
        <f t="shared" si="276"/>
        <v>2049-50</v>
      </c>
      <c r="RY26" s="98" t="str">
        <f t="shared" si="276"/>
        <v>2049-50</v>
      </c>
      <c r="RZ26" s="98" t="str">
        <f t="shared" si="276"/>
        <v>2049-50</v>
      </c>
      <c r="SA26" s="95" t="str">
        <f>YEAR(SA24)&amp;"-"&amp;RIGHT(YEAR(SA24)+1,2)</f>
        <v>2050-51</v>
      </c>
      <c r="SB26" s="98" t="str">
        <f t="shared" ref="SB26:SL26" si="277">SA26</f>
        <v>2050-51</v>
      </c>
      <c r="SC26" s="98" t="str">
        <f t="shared" si="277"/>
        <v>2050-51</v>
      </c>
      <c r="SD26" s="98" t="str">
        <f t="shared" si="277"/>
        <v>2050-51</v>
      </c>
      <c r="SE26" s="98" t="str">
        <f t="shared" si="277"/>
        <v>2050-51</v>
      </c>
      <c r="SF26" s="98" t="str">
        <f t="shared" si="277"/>
        <v>2050-51</v>
      </c>
      <c r="SG26" s="98" t="str">
        <f t="shared" si="277"/>
        <v>2050-51</v>
      </c>
      <c r="SH26" s="98" t="str">
        <f t="shared" si="277"/>
        <v>2050-51</v>
      </c>
      <c r="SI26" s="98" t="str">
        <f t="shared" si="277"/>
        <v>2050-51</v>
      </c>
      <c r="SJ26" s="98" t="str">
        <f t="shared" si="277"/>
        <v>2050-51</v>
      </c>
      <c r="SK26" s="98" t="str">
        <f t="shared" si="277"/>
        <v>2050-51</v>
      </c>
      <c r="SL26" s="98" t="str">
        <f t="shared" si="277"/>
        <v>2050-51</v>
      </c>
      <c r="SM26" s="95" t="str">
        <f>YEAR(SM24)&amp;"-"&amp;RIGHT(YEAR(SM24)+1,2)</f>
        <v>2051-52</v>
      </c>
      <c r="SN26" s="98" t="str">
        <f t="shared" ref="SN26:SX26" si="278">SM26</f>
        <v>2051-52</v>
      </c>
      <c r="SO26" s="98" t="str">
        <f t="shared" si="278"/>
        <v>2051-52</v>
      </c>
      <c r="SP26" s="98" t="str">
        <f t="shared" si="278"/>
        <v>2051-52</v>
      </c>
      <c r="SQ26" s="98" t="str">
        <f t="shared" si="278"/>
        <v>2051-52</v>
      </c>
      <c r="SR26" s="98" t="str">
        <f t="shared" si="278"/>
        <v>2051-52</v>
      </c>
      <c r="SS26" s="98" t="str">
        <f t="shared" si="278"/>
        <v>2051-52</v>
      </c>
      <c r="ST26" s="98" t="str">
        <f t="shared" si="278"/>
        <v>2051-52</v>
      </c>
      <c r="SU26" s="98" t="str">
        <f t="shared" si="278"/>
        <v>2051-52</v>
      </c>
      <c r="SV26" s="98" t="str">
        <f t="shared" si="278"/>
        <v>2051-52</v>
      </c>
      <c r="SW26" s="98" t="str">
        <f t="shared" si="278"/>
        <v>2051-52</v>
      </c>
      <c r="SX26" s="98" t="str">
        <f t="shared" si="278"/>
        <v>2051-52</v>
      </c>
      <c r="SY26" s="95" t="str">
        <f>YEAR(SY24)&amp;"-"&amp;RIGHT(YEAR(SY24)+1,2)</f>
        <v>2052-53</v>
      </c>
      <c r="SZ26" s="98" t="str">
        <f t="shared" ref="SZ26:TJ26" si="279">SY26</f>
        <v>2052-53</v>
      </c>
      <c r="TA26" s="98" t="str">
        <f t="shared" si="279"/>
        <v>2052-53</v>
      </c>
      <c r="TB26" s="98" t="str">
        <f t="shared" si="279"/>
        <v>2052-53</v>
      </c>
      <c r="TC26" s="98" t="str">
        <f t="shared" si="279"/>
        <v>2052-53</v>
      </c>
      <c r="TD26" s="98" t="str">
        <f t="shared" si="279"/>
        <v>2052-53</v>
      </c>
      <c r="TE26" s="98" t="str">
        <f t="shared" si="279"/>
        <v>2052-53</v>
      </c>
      <c r="TF26" s="98" t="str">
        <f t="shared" si="279"/>
        <v>2052-53</v>
      </c>
      <c r="TG26" s="98" t="str">
        <f t="shared" si="279"/>
        <v>2052-53</v>
      </c>
      <c r="TH26" s="98" t="str">
        <f t="shared" si="279"/>
        <v>2052-53</v>
      </c>
      <c r="TI26" s="98" t="str">
        <f t="shared" si="279"/>
        <v>2052-53</v>
      </c>
      <c r="TJ26" s="98" t="str">
        <f t="shared" si="279"/>
        <v>2052-53</v>
      </c>
      <c r="TK26" s="95" t="str">
        <f>YEAR(TK24)&amp;"-"&amp;RIGHT(YEAR(TK24)+1,2)</f>
        <v>2053-54</v>
      </c>
      <c r="TL26" s="98" t="str">
        <f t="shared" ref="TL26:TV26" si="280">TK26</f>
        <v>2053-54</v>
      </c>
      <c r="TM26" s="98" t="str">
        <f t="shared" si="280"/>
        <v>2053-54</v>
      </c>
      <c r="TN26" s="98" t="str">
        <f t="shared" si="280"/>
        <v>2053-54</v>
      </c>
      <c r="TO26" s="98" t="str">
        <f t="shared" si="280"/>
        <v>2053-54</v>
      </c>
      <c r="TP26" s="98" t="str">
        <f t="shared" si="280"/>
        <v>2053-54</v>
      </c>
      <c r="TQ26" s="98" t="str">
        <f t="shared" si="280"/>
        <v>2053-54</v>
      </c>
      <c r="TR26" s="98" t="str">
        <f t="shared" si="280"/>
        <v>2053-54</v>
      </c>
      <c r="TS26" s="98" t="str">
        <f t="shared" si="280"/>
        <v>2053-54</v>
      </c>
      <c r="TT26" s="98" t="str">
        <f t="shared" si="280"/>
        <v>2053-54</v>
      </c>
      <c r="TU26" s="98" t="str">
        <f t="shared" si="280"/>
        <v>2053-54</v>
      </c>
      <c r="TV26" s="98" t="str">
        <f t="shared" si="280"/>
        <v>2053-54</v>
      </c>
      <c r="TW26" s="95" t="str">
        <f>YEAR(TW24)&amp;"-"&amp;RIGHT(YEAR(TW24)+1,2)</f>
        <v>2054-55</v>
      </c>
      <c r="TX26" s="98" t="str">
        <f t="shared" ref="TX26:UH26" si="281">TW26</f>
        <v>2054-55</v>
      </c>
      <c r="TY26" s="98" t="str">
        <f t="shared" si="281"/>
        <v>2054-55</v>
      </c>
      <c r="TZ26" s="98" t="str">
        <f t="shared" si="281"/>
        <v>2054-55</v>
      </c>
      <c r="UA26" s="98" t="str">
        <f t="shared" si="281"/>
        <v>2054-55</v>
      </c>
      <c r="UB26" s="98" t="str">
        <f t="shared" si="281"/>
        <v>2054-55</v>
      </c>
      <c r="UC26" s="98" t="str">
        <f t="shared" si="281"/>
        <v>2054-55</v>
      </c>
      <c r="UD26" s="98" t="str">
        <f t="shared" si="281"/>
        <v>2054-55</v>
      </c>
      <c r="UE26" s="98" t="str">
        <f t="shared" si="281"/>
        <v>2054-55</v>
      </c>
      <c r="UF26" s="98" t="str">
        <f t="shared" si="281"/>
        <v>2054-55</v>
      </c>
      <c r="UG26" s="98" t="str">
        <f t="shared" si="281"/>
        <v>2054-55</v>
      </c>
      <c r="UH26" s="98" t="str">
        <f t="shared" si="281"/>
        <v>2054-55</v>
      </c>
      <c r="UI26" s="95" t="str">
        <f>YEAR(UI24)&amp;"-"&amp;RIGHT(YEAR(UI24)+1,2)</f>
        <v>2055-56</v>
      </c>
      <c r="UJ26" s="98" t="str">
        <f t="shared" ref="UJ26:UT26" si="282">UI26</f>
        <v>2055-56</v>
      </c>
      <c r="UK26" s="98" t="str">
        <f t="shared" si="282"/>
        <v>2055-56</v>
      </c>
      <c r="UL26" s="98" t="str">
        <f t="shared" si="282"/>
        <v>2055-56</v>
      </c>
      <c r="UM26" s="98" t="str">
        <f t="shared" si="282"/>
        <v>2055-56</v>
      </c>
      <c r="UN26" s="98" t="str">
        <f t="shared" si="282"/>
        <v>2055-56</v>
      </c>
      <c r="UO26" s="98" t="str">
        <f t="shared" si="282"/>
        <v>2055-56</v>
      </c>
      <c r="UP26" s="98" t="str">
        <f t="shared" si="282"/>
        <v>2055-56</v>
      </c>
      <c r="UQ26" s="98" t="str">
        <f t="shared" si="282"/>
        <v>2055-56</v>
      </c>
      <c r="UR26" s="98" t="str">
        <f t="shared" si="282"/>
        <v>2055-56</v>
      </c>
      <c r="US26" s="98" t="str">
        <f t="shared" si="282"/>
        <v>2055-56</v>
      </c>
      <c r="UT26" s="98" t="str">
        <f t="shared" si="282"/>
        <v>2055-56</v>
      </c>
      <c r="UU26" s="95" t="str">
        <f>YEAR(UU24)&amp;"-"&amp;RIGHT(YEAR(UU24)+1,2)</f>
        <v>2056-57</v>
      </c>
      <c r="UV26" s="98" t="str">
        <f t="shared" ref="UV26:VF26" si="283">UU26</f>
        <v>2056-57</v>
      </c>
      <c r="UW26" s="98" t="str">
        <f t="shared" si="283"/>
        <v>2056-57</v>
      </c>
      <c r="UX26" s="98" t="str">
        <f t="shared" si="283"/>
        <v>2056-57</v>
      </c>
      <c r="UY26" s="98" t="str">
        <f t="shared" si="283"/>
        <v>2056-57</v>
      </c>
      <c r="UZ26" s="98" t="str">
        <f t="shared" si="283"/>
        <v>2056-57</v>
      </c>
      <c r="VA26" s="98" t="str">
        <f t="shared" si="283"/>
        <v>2056-57</v>
      </c>
      <c r="VB26" s="98" t="str">
        <f t="shared" si="283"/>
        <v>2056-57</v>
      </c>
      <c r="VC26" s="98" t="str">
        <f t="shared" si="283"/>
        <v>2056-57</v>
      </c>
      <c r="VD26" s="98" t="str">
        <f t="shared" si="283"/>
        <v>2056-57</v>
      </c>
      <c r="VE26" s="98" t="str">
        <f t="shared" si="283"/>
        <v>2056-57</v>
      </c>
      <c r="VF26" s="98" t="str">
        <f t="shared" si="283"/>
        <v>2056-57</v>
      </c>
      <c r="VG26" s="95" t="str">
        <f>YEAR(VG24)&amp;"-"&amp;RIGHT(YEAR(VG24)+1,2)</f>
        <v>2057-58</v>
      </c>
      <c r="VH26" s="98" t="str">
        <f t="shared" ref="VH26:VR26" si="284">VG26</f>
        <v>2057-58</v>
      </c>
      <c r="VI26" s="98" t="str">
        <f t="shared" si="284"/>
        <v>2057-58</v>
      </c>
      <c r="VJ26" s="98" t="str">
        <f t="shared" si="284"/>
        <v>2057-58</v>
      </c>
      <c r="VK26" s="98" t="str">
        <f t="shared" si="284"/>
        <v>2057-58</v>
      </c>
      <c r="VL26" s="98" t="str">
        <f t="shared" si="284"/>
        <v>2057-58</v>
      </c>
      <c r="VM26" s="98" t="str">
        <f t="shared" si="284"/>
        <v>2057-58</v>
      </c>
      <c r="VN26" s="98" t="str">
        <f t="shared" si="284"/>
        <v>2057-58</v>
      </c>
      <c r="VO26" s="98" t="str">
        <f t="shared" si="284"/>
        <v>2057-58</v>
      </c>
      <c r="VP26" s="98" t="str">
        <f t="shared" si="284"/>
        <v>2057-58</v>
      </c>
      <c r="VQ26" s="98" t="str">
        <f t="shared" si="284"/>
        <v>2057-58</v>
      </c>
      <c r="VR26" s="98" t="str">
        <f t="shared" si="284"/>
        <v>2057-58</v>
      </c>
      <c r="VS26" s="95" t="str">
        <f>YEAR(VS24)&amp;"-"&amp;RIGHT(YEAR(VS24)+1,2)</f>
        <v>2058-59</v>
      </c>
      <c r="VT26" s="98" t="str">
        <f t="shared" ref="VT26:WD26" si="285">VS26</f>
        <v>2058-59</v>
      </c>
      <c r="VU26" s="98" t="str">
        <f t="shared" si="285"/>
        <v>2058-59</v>
      </c>
      <c r="VV26" s="98" t="str">
        <f t="shared" si="285"/>
        <v>2058-59</v>
      </c>
      <c r="VW26" s="98" t="str">
        <f t="shared" si="285"/>
        <v>2058-59</v>
      </c>
      <c r="VX26" s="98" t="str">
        <f t="shared" si="285"/>
        <v>2058-59</v>
      </c>
      <c r="VY26" s="98" t="str">
        <f t="shared" si="285"/>
        <v>2058-59</v>
      </c>
      <c r="VZ26" s="98" t="str">
        <f t="shared" si="285"/>
        <v>2058-59</v>
      </c>
      <c r="WA26" s="98" t="str">
        <f t="shared" si="285"/>
        <v>2058-59</v>
      </c>
      <c r="WB26" s="98" t="str">
        <f t="shared" si="285"/>
        <v>2058-59</v>
      </c>
      <c r="WC26" s="98" t="str">
        <f t="shared" si="285"/>
        <v>2058-59</v>
      </c>
      <c r="WD26" s="98" t="str">
        <f t="shared" si="285"/>
        <v>2058-59</v>
      </c>
    </row>
    <row r="27" spans="1:602" x14ac:dyDescent="0.35">
      <c r="T27" s="31" t="s">
        <v>983</v>
      </c>
      <c r="U27" s="66">
        <f>U25-U24+1</f>
        <v>0</v>
      </c>
      <c r="V27" s="66">
        <f>V25-V24+1</f>
        <v>365</v>
      </c>
      <c r="W27" s="66">
        <f>W25-W24+1</f>
        <v>365</v>
      </c>
      <c r="X27" s="66">
        <f t="shared" ref="X27:BB27" si="286">X25-X24+1</f>
        <v>366</v>
      </c>
      <c r="Y27" s="66">
        <f t="shared" si="286"/>
        <v>365</v>
      </c>
      <c r="Z27" s="66">
        <f t="shared" si="286"/>
        <v>365</v>
      </c>
      <c r="AA27" s="66">
        <f t="shared" si="286"/>
        <v>365</v>
      </c>
      <c r="AB27" s="66">
        <f t="shared" si="286"/>
        <v>366</v>
      </c>
      <c r="AC27" s="66">
        <f t="shared" si="286"/>
        <v>365</v>
      </c>
      <c r="AD27" s="66">
        <f t="shared" si="286"/>
        <v>365</v>
      </c>
      <c r="AE27" s="66">
        <f t="shared" si="286"/>
        <v>365</v>
      </c>
      <c r="AF27" s="66">
        <f t="shared" si="286"/>
        <v>366</v>
      </c>
      <c r="AG27" s="66">
        <f t="shared" si="286"/>
        <v>365</v>
      </c>
      <c r="AH27" s="66">
        <f t="shared" si="286"/>
        <v>365</v>
      </c>
      <c r="AI27" s="66">
        <f t="shared" si="286"/>
        <v>365</v>
      </c>
      <c r="AJ27" s="66">
        <f t="shared" si="286"/>
        <v>366</v>
      </c>
      <c r="AK27" s="66">
        <f t="shared" si="286"/>
        <v>365</v>
      </c>
      <c r="AL27" s="66">
        <f t="shared" si="286"/>
        <v>365</v>
      </c>
      <c r="AM27" s="66">
        <f t="shared" si="286"/>
        <v>365</v>
      </c>
      <c r="AN27" s="66">
        <f t="shared" si="286"/>
        <v>366</v>
      </c>
      <c r="AO27" s="66">
        <f t="shared" si="286"/>
        <v>365</v>
      </c>
      <c r="AP27" s="66">
        <f t="shared" si="286"/>
        <v>365</v>
      </c>
      <c r="AQ27" s="66">
        <f t="shared" si="286"/>
        <v>365</v>
      </c>
      <c r="AR27" s="66">
        <f t="shared" si="286"/>
        <v>366</v>
      </c>
      <c r="AS27" s="66">
        <f t="shared" si="286"/>
        <v>365</v>
      </c>
      <c r="AT27" s="66">
        <f t="shared" si="286"/>
        <v>365</v>
      </c>
      <c r="AU27" s="66">
        <f t="shared" si="286"/>
        <v>365</v>
      </c>
      <c r="AV27" s="66">
        <f t="shared" si="286"/>
        <v>366</v>
      </c>
      <c r="AW27" s="66">
        <f t="shared" si="286"/>
        <v>365</v>
      </c>
      <c r="AX27" s="66">
        <f t="shared" si="286"/>
        <v>365</v>
      </c>
      <c r="AY27" s="66">
        <f t="shared" si="286"/>
        <v>365</v>
      </c>
      <c r="AZ27" s="66">
        <f t="shared" si="286"/>
        <v>366</v>
      </c>
      <c r="BA27" s="66">
        <f t="shared" si="286"/>
        <v>365</v>
      </c>
      <c r="BB27" s="66">
        <f t="shared" si="286"/>
        <v>365</v>
      </c>
      <c r="BD27" s="31" t="s">
        <v>983</v>
      </c>
      <c r="BE27" s="66">
        <f t="shared" ref="BE27:DP27" si="287">BE25-BE24+1</f>
        <v>-273</v>
      </c>
      <c r="BF27" s="66">
        <f t="shared" si="287"/>
        <v>92</v>
      </c>
      <c r="BG27" s="66">
        <f t="shared" si="287"/>
        <v>90</v>
      </c>
      <c r="BH27" s="66">
        <f t="shared" si="287"/>
        <v>91</v>
      </c>
      <c r="BI27" s="66">
        <f t="shared" si="287"/>
        <v>92</v>
      </c>
      <c r="BJ27" s="66">
        <f t="shared" si="287"/>
        <v>92</v>
      </c>
      <c r="BK27" s="66">
        <f t="shared" si="287"/>
        <v>90</v>
      </c>
      <c r="BL27" s="66">
        <f t="shared" si="287"/>
        <v>91</v>
      </c>
      <c r="BM27" s="66">
        <f t="shared" si="287"/>
        <v>92</v>
      </c>
      <c r="BN27" s="66">
        <f t="shared" si="287"/>
        <v>92</v>
      </c>
      <c r="BO27" s="66">
        <f t="shared" si="287"/>
        <v>90</v>
      </c>
      <c r="BP27" s="66">
        <f t="shared" si="287"/>
        <v>91</v>
      </c>
      <c r="BQ27" s="66">
        <f t="shared" si="287"/>
        <v>92</v>
      </c>
      <c r="BR27" s="66">
        <f t="shared" si="287"/>
        <v>92</v>
      </c>
      <c r="BS27" s="66">
        <f t="shared" si="287"/>
        <v>91</v>
      </c>
      <c r="BT27" s="66">
        <f t="shared" si="287"/>
        <v>91</v>
      </c>
      <c r="BU27" s="66">
        <f t="shared" si="287"/>
        <v>92</v>
      </c>
      <c r="BV27" s="66">
        <f t="shared" si="287"/>
        <v>92</v>
      </c>
      <c r="BW27" s="66">
        <f t="shared" si="287"/>
        <v>90</v>
      </c>
      <c r="BX27" s="66">
        <f t="shared" si="287"/>
        <v>91</v>
      </c>
      <c r="BY27" s="66">
        <f t="shared" si="287"/>
        <v>92</v>
      </c>
      <c r="BZ27" s="66">
        <f t="shared" si="287"/>
        <v>92</v>
      </c>
      <c r="CA27" s="66">
        <f t="shared" si="287"/>
        <v>90</v>
      </c>
      <c r="CB27" s="66">
        <f t="shared" si="287"/>
        <v>91</v>
      </c>
      <c r="CC27" s="66">
        <f t="shared" si="287"/>
        <v>92</v>
      </c>
      <c r="CD27" s="66">
        <f t="shared" si="287"/>
        <v>92</v>
      </c>
      <c r="CE27" s="66">
        <f t="shared" si="287"/>
        <v>90</v>
      </c>
      <c r="CF27" s="66">
        <f t="shared" si="287"/>
        <v>91</v>
      </c>
      <c r="CG27" s="66">
        <f t="shared" si="287"/>
        <v>92</v>
      </c>
      <c r="CH27" s="66">
        <f t="shared" si="287"/>
        <v>92</v>
      </c>
      <c r="CI27" s="66">
        <f t="shared" si="287"/>
        <v>91</v>
      </c>
      <c r="CJ27" s="66">
        <f t="shared" si="287"/>
        <v>91</v>
      </c>
      <c r="CK27" s="66">
        <f t="shared" si="287"/>
        <v>92</v>
      </c>
      <c r="CL27" s="66">
        <f t="shared" si="287"/>
        <v>92</v>
      </c>
      <c r="CM27" s="66">
        <f t="shared" si="287"/>
        <v>90</v>
      </c>
      <c r="CN27" s="66">
        <f t="shared" si="287"/>
        <v>91</v>
      </c>
      <c r="CO27" s="66">
        <f t="shared" si="287"/>
        <v>92</v>
      </c>
      <c r="CP27" s="66">
        <f t="shared" si="287"/>
        <v>92</v>
      </c>
      <c r="CQ27" s="66">
        <f t="shared" si="287"/>
        <v>90</v>
      </c>
      <c r="CR27" s="66">
        <f t="shared" si="287"/>
        <v>91</v>
      </c>
      <c r="CS27" s="66">
        <f t="shared" si="287"/>
        <v>92</v>
      </c>
      <c r="CT27" s="66">
        <f t="shared" si="287"/>
        <v>92</v>
      </c>
      <c r="CU27" s="66">
        <f t="shared" si="287"/>
        <v>90</v>
      </c>
      <c r="CV27" s="66">
        <f t="shared" si="287"/>
        <v>91</v>
      </c>
      <c r="CW27" s="66">
        <f t="shared" si="287"/>
        <v>92</v>
      </c>
      <c r="CX27" s="66">
        <f t="shared" si="287"/>
        <v>92</v>
      </c>
      <c r="CY27" s="66">
        <f t="shared" si="287"/>
        <v>91</v>
      </c>
      <c r="CZ27" s="66">
        <f t="shared" si="287"/>
        <v>91</v>
      </c>
      <c r="DA27" s="66">
        <f t="shared" si="287"/>
        <v>92</v>
      </c>
      <c r="DB27" s="66">
        <f t="shared" si="287"/>
        <v>92</v>
      </c>
      <c r="DC27" s="66">
        <f t="shared" si="287"/>
        <v>90</v>
      </c>
      <c r="DD27" s="66">
        <f t="shared" si="287"/>
        <v>91</v>
      </c>
      <c r="DE27" s="66">
        <f t="shared" si="287"/>
        <v>92</v>
      </c>
      <c r="DF27" s="66">
        <f t="shared" si="287"/>
        <v>92</v>
      </c>
      <c r="DG27" s="66">
        <f t="shared" si="287"/>
        <v>90</v>
      </c>
      <c r="DH27" s="66">
        <f t="shared" si="287"/>
        <v>91</v>
      </c>
      <c r="DI27" s="66">
        <f t="shared" si="287"/>
        <v>92</v>
      </c>
      <c r="DJ27" s="66">
        <f t="shared" si="287"/>
        <v>92</v>
      </c>
      <c r="DK27" s="66">
        <f t="shared" si="287"/>
        <v>90</v>
      </c>
      <c r="DL27" s="66">
        <f t="shared" si="287"/>
        <v>91</v>
      </c>
      <c r="DM27" s="66">
        <f t="shared" si="287"/>
        <v>92</v>
      </c>
      <c r="DN27" s="66">
        <f t="shared" si="287"/>
        <v>92</v>
      </c>
      <c r="DO27" s="66">
        <f t="shared" si="287"/>
        <v>91</v>
      </c>
      <c r="DP27" s="66">
        <f t="shared" si="287"/>
        <v>91</v>
      </c>
      <c r="DQ27" s="66">
        <f t="shared" ref="DQ27:GB27" si="288">DQ25-DQ24+1</f>
        <v>92</v>
      </c>
      <c r="DR27" s="66">
        <f t="shared" si="288"/>
        <v>92</v>
      </c>
      <c r="DS27" s="66">
        <f t="shared" si="288"/>
        <v>90</v>
      </c>
      <c r="DT27" s="66">
        <f t="shared" si="288"/>
        <v>91</v>
      </c>
      <c r="DU27" s="66">
        <f t="shared" si="288"/>
        <v>92</v>
      </c>
      <c r="DV27" s="66">
        <f t="shared" si="288"/>
        <v>92</v>
      </c>
      <c r="DW27" s="66">
        <f t="shared" si="288"/>
        <v>90</v>
      </c>
      <c r="DX27" s="66">
        <f t="shared" si="288"/>
        <v>91</v>
      </c>
      <c r="DY27" s="66">
        <f t="shared" si="288"/>
        <v>92</v>
      </c>
      <c r="DZ27" s="66">
        <f t="shared" si="288"/>
        <v>92</v>
      </c>
      <c r="EA27" s="66">
        <f t="shared" si="288"/>
        <v>90</v>
      </c>
      <c r="EB27" s="66">
        <f t="shared" si="288"/>
        <v>91</v>
      </c>
      <c r="EC27" s="66">
        <f t="shared" si="288"/>
        <v>92</v>
      </c>
      <c r="ED27" s="66">
        <f t="shared" si="288"/>
        <v>92</v>
      </c>
      <c r="EE27" s="66">
        <f t="shared" si="288"/>
        <v>91</v>
      </c>
      <c r="EF27" s="66">
        <f t="shared" si="288"/>
        <v>91</v>
      </c>
      <c r="EG27" s="66">
        <f t="shared" si="288"/>
        <v>92</v>
      </c>
      <c r="EH27" s="66">
        <f t="shared" si="288"/>
        <v>92</v>
      </c>
      <c r="EI27" s="66">
        <f t="shared" si="288"/>
        <v>90</v>
      </c>
      <c r="EJ27" s="66">
        <f t="shared" si="288"/>
        <v>91</v>
      </c>
      <c r="EK27" s="66">
        <f t="shared" si="288"/>
        <v>92</v>
      </c>
      <c r="EL27" s="66">
        <f t="shared" si="288"/>
        <v>92</v>
      </c>
      <c r="EM27" s="66">
        <f t="shared" si="288"/>
        <v>90</v>
      </c>
      <c r="EN27" s="66">
        <f t="shared" si="288"/>
        <v>91</v>
      </c>
      <c r="EO27" s="66">
        <f t="shared" si="288"/>
        <v>92</v>
      </c>
      <c r="EP27" s="66">
        <f t="shared" si="288"/>
        <v>92</v>
      </c>
      <c r="EQ27" s="66">
        <f t="shared" si="288"/>
        <v>90</v>
      </c>
      <c r="ER27" s="66">
        <f t="shared" si="288"/>
        <v>91</v>
      </c>
      <c r="ES27" s="66">
        <f t="shared" si="288"/>
        <v>92</v>
      </c>
      <c r="ET27" s="66">
        <f t="shared" si="288"/>
        <v>92</v>
      </c>
      <c r="EU27" s="66">
        <f t="shared" si="288"/>
        <v>91</v>
      </c>
      <c r="EV27" s="66">
        <f t="shared" si="288"/>
        <v>91</v>
      </c>
      <c r="EW27" s="66">
        <f t="shared" si="288"/>
        <v>92</v>
      </c>
      <c r="EX27" s="66">
        <f t="shared" si="288"/>
        <v>92</v>
      </c>
      <c r="EY27" s="66">
        <f t="shared" si="288"/>
        <v>90</v>
      </c>
      <c r="EZ27" s="66">
        <f t="shared" si="288"/>
        <v>91</v>
      </c>
      <c r="FA27" s="66">
        <f t="shared" si="288"/>
        <v>92</v>
      </c>
      <c r="FB27" s="66">
        <f t="shared" si="288"/>
        <v>92</v>
      </c>
      <c r="FC27" s="66">
        <f t="shared" si="288"/>
        <v>90</v>
      </c>
      <c r="FD27" s="66">
        <f t="shared" si="288"/>
        <v>91</v>
      </c>
      <c r="FE27" s="66">
        <f t="shared" si="288"/>
        <v>92</v>
      </c>
      <c r="FF27" s="66">
        <f t="shared" si="288"/>
        <v>92</v>
      </c>
      <c r="FG27" s="66">
        <f t="shared" si="288"/>
        <v>90</v>
      </c>
      <c r="FH27" s="66">
        <f t="shared" si="288"/>
        <v>91</v>
      </c>
      <c r="FI27" s="66">
        <f t="shared" si="288"/>
        <v>92</v>
      </c>
      <c r="FJ27" s="66">
        <f t="shared" si="288"/>
        <v>92</v>
      </c>
      <c r="FK27" s="66">
        <f t="shared" si="288"/>
        <v>91</v>
      </c>
      <c r="FL27" s="66">
        <f t="shared" si="288"/>
        <v>91</v>
      </c>
      <c r="FM27" s="66">
        <f t="shared" si="288"/>
        <v>92</v>
      </c>
      <c r="FN27" s="66">
        <f t="shared" si="288"/>
        <v>92</v>
      </c>
      <c r="FO27" s="66">
        <f t="shared" si="288"/>
        <v>90</v>
      </c>
      <c r="FP27" s="66">
        <f t="shared" si="288"/>
        <v>91</v>
      </c>
      <c r="FQ27" s="66">
        <f t="shared" si="288"/>
        <v>92</v>
      </c>
      <c r="FR27" s="66">
        <f t="shared" si="288"/>
        <v>92</v>
      </c>
      <c r="FS27" s="66">
        <f t="shared" si="288"/>
        <v>90</v>
      </c>
      <c r="FT27" s="66">
        <f t="shared" si="288"/>
        <v>91</v>
      </c>
      <c r="FU27" s="66">
        <f t="shared" si="288"/>
        <v>92</v>
      </c>
      <c r="FV27" s="66">
        <f t="shared" si="288"/>
        <v>92</v>
      </c>
      <c r="FW27" s="66">
        <f t="shared" si="288"/>
        <v>90</v>
      </c>
      <c r="FX27" s="66">
        <f t="shared" si="288"/>
        <v>91</v>
      </c>
      <c r="FY27" s="66">
        <f t="shared" si="288"/>
        <v>92</v>
      </c>
      <c r="FZ27" s="66">
        <f t="shared" si="288"/>
        <v>92</v>
      </c>
      <c r="GA27" s="66">
        <f t="shared" si="288"/>
        <v>91</v>
      </c>
      <c r="GB27" s="66">
        <f t="shared" si="288"/>
        <v>91</v>
      </c>
      <c r="GC27" s="66">
        <f t="shared" ref="GC27:GJ27" si="289">GC25-GC24+1</f>
        <v>92</v>
      </c>
      <c r="GD27" s="66">
        <f t="shared" si="289"/>
        <v>92</v>
      </c>
      <c r="GE27" s="66">
        <f t="shared" si="289"/>
        <v>90</v>
      </c>
      <c r="GF27" s="66">
        <f t="shared" si="289"/>
        <v>91</v>
      </c>
      <c r="GG27" s="66">
        <f t="shared" si="289"/>
        <v>92</v>
      </c>
      <c r="GH27" s="66">
        <f t="shared" si="289"/>
        <v>92</v>
      </c>
      <c r="GI27" s="66">
        <f t="shared" si="289"/>
        <v>90</v>
      </c>
      <c r="GJ27" s="66">
        <f t="shared" si="289"/>
        <v>91</v>
      </c>
      <c r="GL27" s="31" t="s">
        <v>983</v>
      </c>
      <c r="GM27" s="66">
        <f>GM25-GM24+1</f>
        <v>31</v>
      </c>
      <c r="GN27" s="66">
        <f>GN25-GN24+1</f>
        <v>31</v>
      </c>
      <c r="GO27" s="66">
        <f>GO25-GO24+1</f>
        <v>30</v>
      </c>
      <c r="GP27" s="66">
        <f t="shared" ref="GP27:JA27" si="290">GP25-GP24+1</f>
        <v>31</v>
      </c>
      <c r="GQ27" s="66">
        <f t="shared" si="290"/>
        <v>30</v>
      </c>
      <c r="GR27" s="66">
        <f t="shared" si="290"/>
        <v>31</v>
      </c>
      <c r="GS27" s="66">
        <f t="shared" si="290"/>
        <v>31</v>
      </c>
      <c r="GT27" s="66">
        <f t="shared" si="290"/>
        <v>28</v>
      </c>
      <c r="GU27" s="66">
        <f t="shared" si="290"/>
        <v>31</v>
      </c>
      <c r="GV27" s="66">
        <f t="shared" si="290"/>
        <v>30</v>
      </c>
      <c r="GW27" s="66">
        <f t="shared" si="290"/>
        <v>31</v>
      </c>
      <c r="GX27" s="66">
        <f t="shared" si="290"/>
        <v>30</v>
      </c>
      <c r="GY27" s="66">
        <f t="shared" si="290"/>
        <v>31</v>
      </c>
      <c r="GZ27" s="66">
        <f t="shared" si="290"/>
        <v>31</v>
      </c>
      <c r="HA27" s="66">
        <f t="shared" si="290"/>
        <v>30</v>
      </c>
      <c r="HB27" s="66">
        <f t="shared" si="290"/>
        <v>31</v>
      </c>
      <c r="HC27" s="66">
        <f t="shared" si="290"/>
        <v>30</v>
      </c>
      <c r="HD27" s="66">
        <f t="shared" si="290"/>
        <v>31</v>
      </c>
      <c r="HE27" s="66">
        <f t="shared" si="290"/>
        <v>31</v>
      </c>
      <c r="HF27" s="66">
        <f t="shared" si="290"/>
        <v>28</v>
      </c>
      <c r="HG27" s="66">
        <f t="shared" si="290"/>
        <v>31</v>
      </c>
      <c r="HH27" s="66">
        <f t="shared" si="290"/>
        <v>30</v>
      </c>
      <c r="HI27" s="66">
        <f t="shared" si="290"/>
        <v>31</v>
      </c>
      <c r="HJ27" s="66">
        <f t="shared" si="290"/>
        <v>30</v>
      </c>
      <c r="HK27" s="66">
        <f t="shared" si="290"/>
        <v>31</v>
      </c>
      <c r="HL27" s="66">
        <f t="shared" si="290"/>
        <v>31</v>
      </c>
      <c r="HM27" s="66">
        <f t="shared" si="290"/>
        <v>30</v>
      </c>
      <c r="HN27" s="66">
        <f t="shared" si="290"/>
        <v>31</v>
      </c>
      <c r="HO27" s="66">
        <f t="shared" si="290"/>
        <v>30</v>
      </c>
      <c r="HP27" s="66">
        <f t="shared" si="290"/>
        <v>31</v>
      </c>
      <c r="HQ27" s="66">
        <f t="shared" si="290"/>
        <v>31</v>
      </c>
      <c r="HR27" s="66">
        <f t="shared" si="290"/>
        <v>29</v>
      </c>
      <c r="HS27" s="66">
        <f t="shared" si="290"/>
        <v>31</v>
      </c>
      <c r="HT27" s="66">
        <f t="shared" si="290"/>
        <v>30</v>
      </c>
      <c r="HU27" s="66">
        <f t="shared" si="290"/>
        <v>31</v>
      </c>
      <c r="HV27" s="66">
        <f t="shared" si="290"/>
        <v>30</v>
      </c>
      <c r="HW27" s="66">
        <f t="shared" si="290"/>
        <v>31</v>
      </c>
      <c r="HX27" s="66">
        <f t="shared" si="290"/>
        <v>31</v>
      </c>
      <c r="HY27" s="66">
        <f t="shared" si="290"/>
        <v>30</v>
      </c>
      <c r="HZ27" s="66">
        <f t="shared" si="290"/>
        <v>31</v>
      </c>
      <c r="IA27" s="66">
        <f t="shared" si="290"/>
        <v>30</v>
      </c>
      <c r="IB27" s="66">
        <f t="shared" si="290"/>
        <v>31</v>
      </c>
      <c r="IC27" s="66">
        <f t="shared" si="290"/>
        <v>31</v>
      </c>
      <c r="ID27" s="66">
        <f t="shared" si="290"/>
        <v>28</v>
      </c>
      <c r="IE27" s="66">
        <f t="shared" si="290"/>
        <v>31</v>
      </c>
      <c r="IF27" s="66">
        <f t="shared" si="290"/>
        <v>30</v>
      </c>
      <c r="IG27" s="66">
        <f t="shared" si="290"/>
        <v>31</v>
      </c>
      <c r="IH27" s="66">
        <f t="shared" si="290"/>
        <v>30</v>
      </c>
      <c r="II27" s="66">
        <f t="shared" si="290"/>
        <v>31</v>
      </c>
      <c r="IJ27" s="66">
        <f t="shared" si="290"/>
        <v>31</v>
      </c>
      <c r="IK27" s="66">
        <f t="shared" si="290"/>
        <v>30</v>
      </c>
      <c r="IL27" s="66">
        <f t="shared" si="290"/>
        <v>31</v>
      </c>
      <c r="IM27" s="66">
        <f t="shared" si="290"/>
        <v>30</v>
      </c>
      <c r="IN27" s="66">
        <f t="shared" si="290"/>
        <v>31</v>
      </c>
      <c r="IO27" s="66">
        <f t="shared" si="290"/>
        <v>31</v>
      </c>
      <c r="IP27" s="66">
        <f t="shared" si="290"/>
        <v>28</v>
      </c>
      <c r="IQ27" s="66">
        <f t="shared" si="290"/>
        <v>31</v>
      </c>
      <c r="IR27" s="66">
        <f t="shared" si="290"/>
        <v>30</v>
      </c>
      <c r="IS27" s="66">
        <f t="shared" si="290"/>
        <v>31</v>
      </c>
      <c r="IT27" s="66">
        <f t="shared" si="290"/>
        <v>30</v>
      </c>
      <c r="IU27" s="66">
        <f t="shared" si="290"/>
        <v>31</v>
      </c>
      <c r="IV27" s="66">
        <f t="shared" si="290"/>
        <v>31</v>
      </c>
      <c r="IW27" s="66">
        <f t="shared" si="290"/>
        <v>30</v>
      </c>
      <c r="IX27" s="66">
        <f t="shared" si="290"/>
        <v>31</v>
      </c>
      <c r="IY27" s="66">
        <f t="shared" si="290"/>
        <v>30</v>
      </c>
      <c r="IZ27" s="66">
        <f t="shared" si="290"/>
        <v>31</v>
      </c>
      <c r="JA27" s="66">
        <f t="shared" si="290"/>
        <v>31</v>
      </c>
      <c r="JB27" s="66">
        <f t="shared" ref="JB27:LM27" si="291">JB25-JB24+1</f>
        <v>28</v>
      </c>
      <c r="JC27" s="66">
        <f t="shared" si="291"/>
        <v>31</v>
      </c>
      <c r="JD27" s="66">
        <f t="shared" si="291"/>
        <v>30</v>
      </c>
      <c r="JE27" s="66">
        <f t="shared" si="291"/>
        <v>31</v>
      </c>
      <c r="JF27" s="66">
        <f t="shared" si="291"/>
        <v>30</v>
      </c>
      <c r="JG27" s="66">
        <f t="shared" si="291"/>
        <v>31</v>
      </c>
      <c r="JH27" s="66">
        <f t="shared" si="291"/>
        <v>31</v>
      </c>
      <c r="JI27" s="66">
        <f t="shared" si="291"/>
        <v>30</v>
      </c>
      <c r="JJ27" s="66">
        <f t="shared" si="291"/>
        <v>31</v>
      </c>
      <c r="JK27" s="66">
        <f t="shared" si="291"/>
        <v>30</v>
      </c>
      <c r="JL27" s="66">
        <f t="shared" si="291"/>
        <v>31</v>
      </c>
      <c r="JM27" s="66">
        <f t="shared" si="291"/>
        <v>31</v>
      </c>
      <c r="JN27" s="66">
        <f t="shared" si="291"/>
        <v>29</v>
      </c>
      <c r="JO27" s="66">
        <f t="shared" si="291"/>
        <v>31</v>
      </c>
      <c r="JP27" s="66">
        <f t="shared" si="291"/>
        <v>30</v>
      </c>
      <c r="JQ27" s="66">
        <f t="shared" si="291"/>
        <v>31</v>
      </c>
      <c r="JR27" s="66">
        <f t="shared" si="291"/>
        <v>30</v>
      </c>
      <c r="JS27" s="66">
        <f t="shared" si="291"/>
        <v>31</v>
      </c>
      <c r="JT27" s="66">
        <f t="shared" si="291"/>
        <v>31</v>
      </c>
      <c r="JU27" s="66">
        <f t="shared" si="291"/>
        <v>30</v>
      </c>
      <c r="JV27" s="66">
        <f t="shared" si="291"/>
        <v>31</v>
      </c>
      <c r="JW27" s="66">
        <f t="shared" si="291"/>
        <v>30</v>
      </c>
      <c r="JX27" s="66">
        <f t="shared" si="291"/>
        <v>31</v>
      </c>
      <c r="JY27" s="66">
        <f t="shared" si="291"/>
        <v>31</v>
      </c>
      <c r="JZ27" s="66">
        <f t="shared" si="291"/>
        <v>28</v>
      </c>
      <c r="KA27" s="66">
        <f t="shared" si="291"/>
        <v>31</v>
      </c>
      <c r="KB27" s="66">
        <f t="shared" si="291"/>
        <v>30</v>
      </c>
      <c r="KC27" s="66">
        <f t="shared" si="291"/>
        <v>31</v>
      </c>
      <c r="KD27" s="66">
        <f t="shared" si="291"/>
        <v>30</v>
      </c>
      <c r="KE27" s="66">
        <f t="shared" si="291"/>
        <v>31</v>
      </c>
      <c r="KF27" s="66">
        <f t="shared" si="291"/>
        <v>31</v>
      </c>
      <c r="KG27" s="66">
        <f t="shared" si="291"/>
        <v>30</v>
      </c>
      <c r="KH27" s="66">
        <f t="shared" si="291"/>
        <v>31</v>
      </c>
      <c r="KI27" s="66">
        <f t="shared" si="291"/>
        <v>30</v>
      </c>
      <c r="KJ27" s="66">
        <f t="shared" si="291"/>
        <v>31</v>
      </c>
      <c r="KK27" s="66">
        <f t="shared" si="291"/>
        <v>31</v>
      </c>
      <c r="KL27" s="66">
        <f t="shared" si="291"/>
        <v>28</v>
      </c>
      <c r="KM27" s="66">
        <f t="shared" si="291"/>
        <v>31</v>
      </c>
      <c r="KN27" s="66">
        <f t="shared" si="291"/>
        <v>30</v>
      </c>
      <c r="KO27" s="66">
        <f t="shared" si="291"/>
        <v>31</v>
      </c>
      <c r="KP27" s="66">
        <f t="shared" si="291"/>
        <v>30</v>
      </c>
      <c r="KQ27" s="66">
        <f t="shared" si="291"/>
        <v>31</v>
      </c>
      <c r="KR27" s="66">
        <f t="shared" si="291"/>
        <v>31</v>
      </c>
      <c r="KS27" s="66">
        <f t="shared" si="291"/>
        <v>30</v>
      </c>
      <c r="KT27" s="66">
        <f t="shared" si="291"/>
        <v>31</v>
      </c>
      <c r="KU27" s="66">
        <f t="shared" si="291"/>
        <v>30</v>
      </c>
      <c r="KV27" s="66">
        <f t="shared" si="291"/>
        <v>31</v>
      </c>
      <c r="KW27" s="66">
        <f t="shared" si="291"/>
        <v>31</v>
      </c>
      <c r="KX27" s="66">
        <f t="shared" si="291"/>
        <v>28</v>
      </c>
      <c r="KY27" s="66">
        <f t="shared" si="291"/>
        <v>31</v>
      </c>
      <c r="KZ27" s="66">
        <f t="shared" si="291"/>
        <v>30</v>
      </c>
      <c r="LA27" s="66">
        <f t="shared" si="291"/>
        <v>31</v>
      </c>
      <c r="LB27" s="66">
        <f t="shared" si="291"/>
        <v>30</v>
      </c>
      <c r="LC27" s="66">
        <f t="shared" si="291"/>
        <v>31</v>
      </c>
      <c r="LD27" s="66">
        <f t="shared" si="291"/>
        <v>31</v>
      </c>
      <c r="LE27" s="66">
        <f t="shared" si="291"/>
        <v>30</v>
      </c>
      <c r="LF27" s="66">
        <f t="shared" si="291"/>
        <v>31</v>
      </c>
      <c r="LG27" s="66">
        <f t="shared" si="291"/>
        <v>30</v>
      </c>
      <c r="LH27" s="66">
        <f t="shared" si="291"/>
        <v>31</v>
      </c>
      <c r="LI27" s="66">
        <f t="shared" si="291"/>
        <v>31</v>
      </c>
      <c r="LJ27" s="66">
        <f t="shared" si="291"/>
        <v>29</v>
      </c>
      <c r="LK27" s="66">
        <f t="shared" si="291"/>
        <v>31</v>
      </c>
      <c r="LL27" s="66">
        <f t="shared" si="291"/>
        <v>30</v>
      </c>
      <c r="LM27" s="66">
        <f t="shared" si="291"/>
        <v>31</v>
      </c>
      <c r="LN27" s="66">
        <f t="shared" ref="LN27:NY27" si="292">LN25-LN24+1</f>
        <v>30</v>
      </c>
      <c r="LO27" s="66">
        <f t="shared" si="292"/>
        <v>31</v>
      </c>
      <c r="LP27" s="66">
        <f t="shared" si="292"/>
        <v>31</v>
      </c>
      <c r="LQ27" s="66">
        <f t="shared" si="292"/>
        <v>30</v>
      </c>
      <c r="LR27" s="66">
        <f t="shared" si="292"/>
        <v>31</v>
      </c>
      <c r="LS27" s="66">
        <f t="shared" si="292"/>
        <v>30</v>
      </c>
      <c r="LT27" s="66">
        <f t="shared" si="292"/>
        <v>31</v>
      </c>
      <c r="LU27" s="66">
        <f t="shared" si="292"/>
        <v>31</v>
      </c>
      <c r="LV27" s="66">
        <f t="shared" si="292"/>
        <v>28</v>
      </c>
      <c r="LW27" s="66">
        <f t="shared" si="292"/>
        <v>31</v>
      </c>
      <c r="LX27" s="66">
        <f t="shared" si="292"/>
        <v>30</v>
      </c>
      <c r="LY27" s="66">
        <f t="shared" si="292"/>
        <v>31</v>
      </c>
      <c r="LZ27" s="66">
        <f t="shared" si="292"/>
        <v>30</v>
      </c>
      <c r="MA27" s="66">
        <f t="shared" si="292"/>
        <v>31</v>
      </c>
      <c r="MB27" s="66">
        <f t="shared" si="292"/>
        <v>31</v>
      </c>
      <c r="MC27" s="66">
        <f t="shared" si="292"/>
        <v>30</v>
      </c>
      <c r="MD27" s="66">
        <f t="shared" si="292"/>
        <v>31</v>
      </c>
      <c r="ME27" s="66">
        <f t="shared" si="292"/>
        <v>30</v>
      </c>
      <c r="MF27" s="66">
        <f t="shared" si="292"/>
        <v>31</v>
      </c>
      <c r="MG27" s="66">
        <f t="shared" si="292"/>
        <v>31</v>
      </c>
      <c r="MH27" s="66">
        <f t="shared" si="292"/>
        <v>28</v>
      </c>
      <c r="MI27" s="66">
        <f t="shared" si="292"/>
        <v>31</v>
      </c>
      <c r="MJ27" s="66">
        <f t="shared" si="292"/>
        <v>30</v>
      </c>
      <c r="MK27" s="66">
        <f t="shared" si="292"/>
        <v>31</v>
      </c>
      <c r="ML27" s="66">
        <f t="shared" si="292"/>
        <v>30</v>
      </c>
      <c r="MM27" s="66">
        <f t="shared" si="292"/>
        <v>31</v>
      </c>
      <c r="MN27" s="66">
        <f t="shared" si="292"/>
        <v>31</v>
      </c>
      <c r="MO27" s="66">
        <f t="shared" si="292"/>
        <v>30</v>
      </c>
      <c r="MP27" s="66">
        <f t="shared" si="292"/>
        <v>31</v>
      </c>
      <c r="MQ27" s="66">
        <f t="shared" si="292"/>
        <v>30</v>
      </c>
      <c r="MR27" s="66">
        <f t="shared" si="292"/>
        <v>31</v>
      </c>
      <c r="MS27" s="66">
        <f t="shared" si="292"/>
        <v>31</v>
      </c>
      <c r="MT27" s="66">
        <f t="shared" si="292"/>
        <v>28</v>
      </c>
      <c r="MU27" s="66">
        <f t="shared" si="292"/>
        <v>31</v>
      </c>
      <c r="MV27" s="66">
        <f t="shared" si="292"/>
        <v>30</v>
      </c>
      <c r="MW27" s="66">
        <f t="shared" si="292"/>
        <v>31</v>
      </c>
      <c r="MX27" s="66">
        <f t="shared" si="292"/>
        <v>30</v>
      </c>
      <c r="MY27" s="66">
        <f t="shared" si="292"/>
        <v>31</v>
      </c>
      <c r="MZ27" s="66">
        <f t="shared" si="292"/>
        <v>31</v>
      </c>
      <c r="NA27" s="66">
        <f t="shared" si="292"/>
        <v>30</v>
      </c>
      <c r="NB27" s="66">
        <f t="shared" si="292"/>
        <v>31</v>
      </c>
      <c r="NC27" s="66">
        <f t="shared" si="292"/>
        <v>30</v>
      </c>
      <c r="ND27" s="66">
        <f t="shared" si="292"/>
        <v>31</v>
      </c>
      <c r="NE27" s="66">
        <f t="shared" si="292"/>
        <v>31</v>
      </c>
      <c r="NF27" s="66">
        <f t="shared" si="292"/>
        <v>29</v>
      </c>
      <c r="NG27" s="66">
        <f t="shared" si="292"/>
        <v>31</v>
      </c>
      <c r="NH27" s="66">
        <f t="shared" si="292"/>
        <v>30</v>
      </c>
      <c r="NI27" s="66">
        <f t="shared" si="292"/>
        <v>31</v>
      </c>
      <c r="NJ27" s="66">
        <f t="shared" si="292"/>
        <v>30</v>
      </c>
      <c r="NK27" s="66">
        <f t="shared" si="292"/>
        <v>31</v>
      </c>
      <c r="NL27" s="66">
        <f t="shared" si="292"/>
        <v>31</v>
      </c>
      <c r="NM27" s="66">
        <f t="shared" si="292"/>
        <v>30</v>
      </c>
      <c r="NN27" s="66">
        <f t="shared" si="292"/>
        <v>31</v>
      </c>
      <c r="NO27" s="66">
        <f t="shared" si="292"/>
        <v>30</v>
      </c>
      <c r="NP27" s="66">
        <f t="shared" si="292"/>
        <v>31</v>
      </c>
      <c r="NQ27" s="66">
        <f t="shared" si="292"/>
        <v>31</v>
      </c>
      <c r="NR27" s="66">
        <f t="shared" si="292"/>
        <v>28</v>
      </c>
      <c r="NS27" s="66">
        <f t="shared" si="292"/>
        <v>31</v>
      </c>
      <c r="NT27" s="66">
        <f t="shared" si="292"/>
        <v>30</v>
      </c>
      <c r="NU27" s="66">
        <f t="shared" si="292"/>
        <v>31</v>
      </c>
      <c r="NV27" s="66">
        <f t="shared" si="292"/>
        <v>30</v>
      </c>
      <c r="NW27" s="66">
        <f t="shared" si="292"/>
        <v>31</v>
      </c>
      <c r="NX27" s="66">
        <f t="shared" si="292"/>
        <v>31</v>
      </c>
      <c r="NY27" s="66">
        <f t="shared" si="292"/>
        <v>30</v>
      </c>
      <c r="NZ27" s="66">
        <f t="shared" ref="NZ27:QK27" si="293">NZ25-NZ24+1</f>
        <v>31</v>
      </c>
      <c r="OA27" s="66">
        <f t="shared" si="293"/>
        <v>30</v>
      </c>
      <c r="OB27" s="66">
        <f t="shared" si="293"/>
        <v>31</v>
      </c>
      <c r="OC27" s="66">
        <f t="shared" si="293"/>
        <v>31</v>
      </c>
      <c r="OD27" s="66">
        <f t="shared" si="293"/>
        <v>28</v>
      </c>
      <c r="OE27" s="66">
        <f t="shared" si="293"/>
        <v>31</v>
      </c>
      <c r="OF27" s="66">
        <f t="shared" si="293"/>
        <v>30</v>
      </c>
      <c r="OG27" s="66">
        <f t="shared" si="293"/>
        <v>31</v>
      </c>
      <c r="OH27" s="66">
        <f t="shared" si="293"/>
        <v>30</v>
      </c>
      <c r="OI27" s="66">
        <f t="shared" si="293"/>
        <v>31</v>
      </c>
      <c r="OJ27" s="66">
        <f t="shared" si="293"/>
        <v>31</v>
      </c>
      <c r="OK27" s="66">
        <f t="shared" si="293"/>
        <v>30</v>
      </c>
      <c r="OL27" s="66">
        <f t="shared" si="293"/>
        <v>31</v>
      </c>
      <c r="OM27" s="66">
        <f t="shared" si="293"/>
        <v>30</v>
      </c>
      <c r="ON27" s="66">
        <f t="shared" si="293"/>
        <v>31</v>
      </c>
      <c r="OO27" s="66">
        <f t="shared" si="293"/>
        <v>31</v>
      </c>
      <c r="OP27" s="66">
        <f t="shared" si="293"/>
        <v>28</v>
      </c>
      <c r="OQ27" s="66">
        <f t="shared" si="293"/>
        <v>31</v>
      </c>
      <c r="OR27" s="66">
        <f t="shared" si="293"/>
        <v>30</v>
      </c>
      <c r="OS27" s="66">
        <f t="shared" si="293"/>
        <v>31</v>
      </c>
      <c r="OT27" s="66">
        <f t="shared" si="293"/>
        <v>30</v>
      </c>
      <c r="OU27" s="66">
        <f t="shared" si="293"/>
        <v>31</v>
      </c>
      <c r="OV27" s="66">
        <f t="shared" si="293"/>
        <v>31</v>
      </c>
      <c r="OW27" s="66">
        <f t="shared" si="293"/>
        <v>30</v>
      </c>
      <c r="OX27" s="66">
        <f t="shared" si="293"/>
        <v>31</v>
      </c>
      <c r="OY27" s="66">
        <f t="shared" si="293"/>
        <v>30</v>
      </c>
      <c r="OZ27" s="66">
        <f t="shared" si="293"/>
        <v>31</v>
      </c>
      <c r="PA27" s="66">
        <f t="shared" si="293"/>
        <v>31</v>
      </c>
      <c r="PB27" s="66">
        <f t="shared" si="293"/>
        <v>29</v>
      </c>
      <c r="PC27" s="66">
        <f t="shared" si="293"/>
        <v>31</v>
      </c>
      <c r="PD27" s="66">
        <f t="shared" si="293"/>
        <v>30</v>
      </c>
      <c r="PE27" s="66">
        <f t="shared" si="293"/>
        <v>31</v>
      </c>
      <c r="PF27" s="66">
        <f t="shared" si="293"/>
        <v>30</v>
      </c>
      <c r="PG27" s="66">
        <f t="shared" si="293"/>
        <v>31</v>
      </c>
      <c r="PH27" s="66">
        <f t="shared" si="293"/>
        <v>31</v>
      </c>
      <c r="PI27" s="66">
        <f t="shared" si="293"/>
        <v>30</v>
      </c>
      <c r="PJ27" s="66">
        <f t="shared" si="293"/>
        <v>31</v>
      </c>
      <c r="PK27" s="66">
        <f t="shared" si="293"/>
        <v>30</v>
      </c>
      <c r="PL27" s="66">
        <f t="shared" si="293"/>
        <v>31</v>
      </c>
      <c r="PM27" s="66">
        <f t="shared" si="293"/>
        <v>31</v>
      </c>
      <c r="PN27" s="66">
        <f t="shared" si="293"/>
        <v>28</v>
      </c>
      <c r="PO27" s="66">
        <f t="shared" si="293"/>
        <v>31</v>
      </c>
      <c r="PP27" s="66">
        <f t="shared" si="293"/>
        <v>30</v>
      </c>
      <c r="PQ27" s="66">
        <f t="shared" si="293"/>
        <v>31</v>
      </c>
      <c r="PR27" s="66">
        <f t="shared" si="293"/>
        <v>30</v>
      </c>
      <c r="PS27" s="66">
        <f t="shared" si="293"/>
        <v>31</v>
      </c>
      <c r="PT27" s="66">
        <f t="shared" si="293"/>
        <v>31</v>
      </c>
      <c r="PU27" s="66">
        <f t="shared" si="293"/>
        <v>30</v>
      </c>
      <c r="PV27" s="66">
        <f t="shared" si="293"/>
        <v>31</v>
      </c>
      <c r="PW27" s="66">
        <f t="shared" si="293"/>
        <v>30</v>
      </c>
      <c r="PX27" s="66">
        <f t="shared" si="293"/>
        <v>31</v>
      </c>
      <c r="PY27" s="66">
        <f t="shared" si="293"/>
        <v>31</v>
      </c>
      <c r="PZ27" s="66">
        <f t="shared" si="293"/>
        <v>28</v>
      </c>
      <c r="QA27" s="66">
        <f t="shared" si="293"/>
        <v>31</v>
      </c>
      <c r="QB27" s="66">
        <f t="shared" si="293"/>
        <v>30</v>
      </c>
      <c r="QC27" s="66">
        <f t="shared" si="293"/>
        <v>31</v>
      </c>
      <c r="QD27" s="66">
        <f t="shared" si="293"/>
        <v>30</v>
      </c>
      <c r="QE27" s="66">
        <f t="shared" si="293"/>
        <v>31</v>
      </c>
      <c r="QF27" s="66">
        <f t="shared" si="293"/>
        <v>31</v>
      </c>
      <c r="QG27" s="66">
        <f t="shared" si="293"/>
        <v>30</v>
      </c>
      <c r="QH27" s="66">
        <f t="shared" si="293"/>
        <v>31</v>
      </c>
      <c r="QI27" s="66">
        <f t="shared" si="293"/>
        <v>30</v>
      </c>
      <c r="QJ27" s="66">
        <f t="shared" si="293"/>
        <v>31</v>
      </c>
      <c r="QK27" s="66">
        <f t="shared" si="293"/>
        <v>31</v>
      </c>
      <c r="QL27" s="66">
        <f t="shared" ref="QL27:SW27" si="294">QL25-QL24+1</f>
        <v>28</v>
      </c>
      <c r="QM27" s="66">
        <f t="shared" si="294"/>
        <v>31</v>
      </c>
      <c r="QN27" s="66">
        <f t="shared" si="294"/>
        <v>30</v>
      </c>
      <c r="QO27" s="66">
        <f t="shared" si="294"/>
        <v>31</v>
      </c>
      <c r="QP27" s="66">
        <f t="shared" si="294"/>
        <v>30</v>
      </c>
      <c r="QQ27" s="66">
        <f t="shared" si="294"/>
        <v>31</v>
      </c>
      <c r="QR27" s="66">
        <f t="shared" si="294"/>
        <v>31</v>
      </c>
      <c r="QS27" s="66">
        <f t="shared" si="294"/>
        <v>30</v>
      </c>
      <c r="QT27" s="66">
        <f t="shared" si="294"/>
        <v>31</v>
      </c>
      <c r="QU27" s="66">
        <f t="shared" si="294"/>
        <v>30</v>
      </c>
      <c r="QV27" s="66">
        <f t="shared" si="294"/>
        <v>31</v>
      </c>
      <c r="QW27" s="66">
        <f t="shared" si="294"/>
        <v>31</v>
      </c>
      <c r="QX27" s="66">
        <f t="shared" si="294"/>
        <v>29</v>
      </c>
      <c r="QY27" s="66">
        <f t="shared" si="294"/>
        <v>31</v>
      </c>
      <c r="QZ27" s="66">
        <f t="shared" si="294"/>
        <v>30</v>
      </c>
      <c r="RA27" s="66">
        <f t="shared" si="294"/>
        <v>31</v>
      </c>
      <c r="RB27" s="66">
        <f t="shared" si="294"/>
        <v>30</v>
      </c>
      <c r="RC27" s="66">
        <f t="shared" si="294"/>
        <v>31</v>
      </c>
      <c r="RD27" s="66">
        <f t="shared" si="294"/>
        <v>31</v>
      </c>
      <c r="RE27" s="66">
        <f t="shared" si="294"/>
        <v>30</v>
      </c>
      <c r="RF27" s="66">
        <f t="shared" si="294"/>
        <v>31</v>
      </c>
      <c r="RG27" s="66">
        <f t="shared" si="294"/>
        <v>30</v>
      </c>
      <c r="RH27" s="66">
        <f t="shared" si="294"/>
        <v>31</v>
      </c>
      <c r="RI27" s="66">
        <f t="shared" si="294"/>
        <v>31</v>
      </c>
      <c r="RJ27" s="66">
        <f t="shared" si="294"/>
        <v>28</v>
      </c>
      <c r="RK27" s="66">
        <f t="shared" si="294"/>
        <v>31</v>
      </c>
      <c r="RL27" s="66">
        <f t="shared" si="294"/>
        <v>30</v>
      </c>
      <c r="RM27" s="66">
        <f t="shared" si="294"/>
        <v>31</v>
      </c>
      <c r="RN27" s="66">
        <f t="shared" si="294"/>
        <v>30</v>
      </c>
      <c r="RO27" s="66">
        <f t="shared" si="294"/>
        <v>31</v>
      </c>
      <c r="RP27" s="66">
        <f t="shared" si="294"/>
        <v>31</v>
      </c>
      <c r="RQ27" s="66">
        <f t="shared" si="294"/>
        <v>30</v>
      </c>
      <c r="RR27" s="66">
        <f t="shared" si="294"/>
        <v>31</v>
      </c>
      <c r="RS27" s="66">
        <f t="shared" si="294"/>
        <v>30</v>
      </c>
      <c r="RT27" s="66">
        <f t="shared" si="294"/>
        <v>31</v>
      </c>
      <c r="RU27" s="66">
        <f t="shared" si="294"/>
        <v>31</v>
      </c>
      <c r="RV27" s="66">
        <f t="shared" si="294"/>
        <v>28</v>
      </c>
      <c r="RW27" s="66">
        <f t="shared" si="294"/>
        <v>31</v>
      </c>
      <c r="RX27" s="66">
        <f t="shared" si="294"/>
        <v>30</v>
      </c>
      <c r="RY27" s="66">
        <f t="shared" si="294"/>
        <v>31</v>
      </c>
      <c r="RZ27" s="66">
        <f t="shared" si="294"/>
        <v>30</v>
      </c>
      <c r="SA27" s="66">
        <f t="shared" si="294"/>
        <v>31</v>
      </c>
      <c r="SB27" s="66">
        <f t="shared" si="294"/>
        <v>31</v>
      </c>
      <c r="SC27" s="66">
        <f t="shared" si="294"/>
        <v>30</v>
      </c>
      <c r="SD27" s="66">
        <f t="shared" si="294"/>
        <v>31</v>
      </c>
      <c r="SE27" s="66">
        <f t="shared" si="294"/>
        <v>30</v>
      </c>
      <c r="SF27" s="66">
        <f t="shared" si="294"/>
        <v>31</v>
      </c>
      <c r="SG27" s="66">
        <f t="shared" si="294"/>
        <v>31</v>
      </c>
      <c r="SH27" s="66">
        <f t="shared" si="294"/>
        <v>28</v>
      </c>
      <c r="SI27" s="66">
        <f t="shared" si="294"/>
        <v>31</v>
      </c>
      <c r="SJ27" s="66">
        <f t="shared" si="294"/>
        <v>30</v>
      </c>
      <c r="SK27" s="66">
        <f t="shared" si="294"/>
        <v>31</v>
      </c>
      <c r="SL27" s="66">
        <f t="shared" si="294"/>
        <v>30</v>
      </c>
      <c r="SM27" s="66">
        <f t="shared" si="294"/>
        <v>31</v>
      </c>
      <c r="SN27" s="66">
        <f t="shared" si="294"/>
        <v>31</v>
      </c>
      <c r="SO27" s="66">
        <f t="shared" si="294"/>
        <v>30</v>
      </c>
      <c r="SP27" s="66">
        <f t="shared" si="294"/>
        <v>31</v>
      </c>
      <c r="SQ27" s="66">
        <f t="shared" si="294"/>
        <v>30</v>
      </c>
      <c r="SR27" s="66">
        <f t="shared" si="294"/>
        <v>31</v>
      </c>
      <c r="SS27" s="66">
        <f t="shared" si="294"/>
        <v>31</v>
      </c>
      <c r="ST27" s="66">
        <f t="shared" si="294"/>
        <v>29</v>
      </c>
      <c r="SU27" s="66">
        <f t="shared" si="294"/>
        <v>31</v>
      </c>
      <c r="SV27" s="66">
        <f t="shared" si="294"/>
        <v>30</v>
      </c>
      <c r="SW27" s="66">
        <f t="shared" si="294"/>
        <v>31</v>
      </c>
      <c r="SX27" s="66">
        <f t="shared" ref="SX27:VI27" si="295">SX25-SX24+1</f>
        <v>30</v>
      </c>
      <c r="SY27" s="66">
        <f t="shared" si="295"/>
        <v>31</v>
      </c>
      <c r="SZ27" s="66">
        <f t="shared" si="295"/>
        <v>31</v>
      </c>
      <c r="TA27" s="66">
        <f t="shared" si="295"/>
        <v>30</v>
      </c>
      <c r="TB27" s="66">
        <f t="shared" si="295"/>
        <v>31</v>
      </c>
      <c r="TC27" s="66">
        <f t="shared" si="295"/>
        <v>30</v>
      </c>
      <c r="TD27" s="66">
        <f t="shared" si="295"/>
        <v>31</v>
      </c>
      <c r="TE27" s="66">
        <f t="shared" si="295"/>
        <v>31</v>
      </c>
      <c r="TF27" s="66">
        <f t="shared" si="295"/>
        <v>28</v>
      </c>
      <c r="TG27" s="66">
        <f t="shared" si="295"/>
        <v>31</v>
      </c>
      <c r="TH27" s="66">
        <f t="shared" si="295"/>
        <v>30</v>
      </c>
      <c r="TI27" s="66">
        <f t="shared" si="295"/>
        <v>31</v>
      </c>
      <c r="TJ27" s="66">
        <f t="shared" si="295"/>
        <v>30</v>
      </c>
      <c r="TK27" s="66">
        <f t="shared" si="295"/>
        <v>31</v>
      </c>
      <c r="TL27" s="66">
        <f t="shared" si="295"/>
        <v>31</v>
      </c>
      <c r="TM27" s="66">
        <f t="shared" si="295"/>
        <v>30</v>
      </c>
      <c r="TN27" s="66">
        <f t="shared" si="295"/>
        <v>31</v>
      </c>
      <c r="TO27" s="66">
        <f t="shared" si="295"/>
        <v>30</v>
      </c>
      <c r="TP27" s="66">
        <f t="shared" si="295"/>
        <v>31</v>
      </c>
      <c r="TQ27" s="66">
        <f t="shared" si="295"/>
        <v>31</v>
      </c>
      <c r="TR27" s="66">
        <f t="shared" si="295"/>
        <v>28</v>
      </c>
      <c r="TS27" s="66">
        <f t="shared" si="295"/>
        <v>31</v>
      </c>
      <c r="TT27" s="66">
        <f t="shared" si="295"/>
        <v>30</v>
      </c>
      <c r="TU27" s="66">
        <f t="shared" si="295"/>
        <v>31</v>
      </c>
      <c r="TV27" s="66">
        <f t="shared" si="295"/>
        <v>30</v>
      </c>
      <c r="TW27" s="66">
        <f t="shared" si="295"/>
        <v>31</v>
      </c>
      <c r="TX27" s="66">
        <f t="shared" si="295"/>
        <v>31</v>
      </c>
      <c r="TY27" s="66">
        <f t="shared" si="295"/>
        <v>30</v>
      </c>
      <c r="TZ27" s="66">
        <f t="shared" si="295"/>
        <v>31</v>
      </c>
      <c r="UA27" s="66">
        <f t="shared" si="295"/>
        <v>30</v>
      </c>
      <c r="UB27" s="66">
        <f t="shared" si="295"/>
        <v>31</v>
      </c>
      <c r="UC27" s="66">
        <f t="shared" si="295"/>
        <v>31</v>
      </c>
      <c r="UD27" s="66">
        <f t="shared" si="295"/>
        <v>28</v>
      </c>
      <c r="UE27" s="66">
        <f t="shared" si="295"/>
        <v>31</v>
      </c>
      <c r="UF27" s="66">
        <f t="shared" si="295"/>
        <v>30</v>
      </c>
      <c r="UG27" s="66">
        <f t="shared" si="295"/>
        <v>31</v>
      </c>
      <c r="UH27" s="66">
        <f t="shared" si="295"/>
        <v>30</v>
      </c>
      <c r="UI27" s="66">
        <f t="shared" si="295"/>
        <v>31</v>
      </c>
      <c r="UJ27" s="66">
        <f t="shared" si="295"/>
        <v>31</v>
      </c>
      <c r="UK27" s="66">
        <f t="shared" si="295"/>
        <v>30</v>
      </c>
      <c r="UL27" s="66">
        <f t="shared" si="295"/>
        <v>31</v>
      </c>
      <c r="UM27" s="66">
        <f t="shared" si="295"/>
        <v>30</v>
      </c>
      <c r="UN27" s="66">
        <f t="shared" si="295"/>
        <v>31</v>
      </c>
      <c r="UO27" s="66">
        <f t="shared" si="295"/>
        <v>31</v>
      </c>
      <c r="UP27" s="66">
        <f t="shared" si="295"/>
        <v>29</v>
      </c>
      <c r="UQ27" s="66">
        <f t="shared" si="295"/>
        <v>31</v>
      </c>
      <c r="UR27" s="66">
        <f t="shared" si="295"/>
        <v>30</v>
      </c>
      <c r="US27" s="66">
        <f t="shared" si="295"/>
        <v>31</v>
      </c>
      <c r="UT27" s="66">
        <f t="shared" si="295"/>
        <v>30</v>
      </c>
      <c r="UU27" s="66">
        <f t="shared" si="295"/>
        <v>31</v>
      </c>
      <c r="UV27" s="66">
        <f t="shared" si="295"/>
        <v>31</v>
      </c>
      <c r="UW27" s="66">
        <f t="shared" si="295"/>
        <v>30</v>
      </c>
      <c r="UX27" s="66">
        <f t="shared" si="295"/>
        <v>31</v>
      </c>
      <c r="UY27" s="66">
        <f t="shared" si="295"/>
        <v>30</v>
      </c>
      <c r="UZ27" s="66">
        <f t="shared" si="295"/>
        <v>31</v>
      </c>
      <c r="VA27" s="66">
        <f t="shared" si="295"/>
        <v>31</v>
      </c>
      <c r="VB27" s="66">
        <f t="shared" si="295"/>
        <v>28</v>
      </c>
      <c r="VC27" s="66">
        <f t="shared" si="295"/>
        <v>31</v>
      </c>
      <c r="VD27" s="66">
        <f t="shared" si="295"/>
        <v>30</v>
      </c>
      <c r="VE27" s="66">
        <f t="shared" si="295"/>
        <v>31</v>
      </c>
      <c r="VF27" s="66">
        <f t="shared" si="295"/>
        <v>30</v>
      </c>
      <c r="VG27" s="66">
        <f t="shared" si="295"/>
        <v>31</v>
      </c>
      <c r="VH27" s="66">
        <f t="shared" si="295"/>
        <v>31</v>
      </c>
      <c r="VI27" s="66">
        <f t="shared" si="295"/>
        <v>30</v>
      </c>
      <c r="VJ27" s="66">
        <f t="shared" ref="VJ27:WD27" si="296">VJ25-VJ24+1</f>
        <v>31</v>
      </c>
      <c r="VK27" s="66">
        <f t="shared" si="296"/>
        <v>30</v>
      </c>
      <c r="VL27" s="66">
        <f t="shared" si="296"/>
        <v>31</v>
      </c>
      <c r="VM27" s="66">
        <f t="shared" si="296"/>
        <v>31</v>
      </c>
      <c r="VN27" s="66">
        <f t="shared" si="296"/>
        <v>28</v>
      </c>
      <c r="VO27" s="66">
        <f t="shared" si="296"/>
        <v>31</v>
      </c>
      <c r="VP27" s="66">
        <f t="shared" si="296"/>
        <v>30</v>
      </c>
      <c r="VQ27" s="66">
        <f t="shared" si="296"/>
        <v>31</v>
      </c>
      <c r="VR27" s="66">
        <f t="shared" si="296"/>
        <v>30</v>
      </c>
      <c r="VS27" s="66">
        <f t="shared" si="296"/>
        <v>31</v>
      </c>
      <c r="VT27" s="66">
        <f t="shared" si="296"/>
        <v>31</v>
      </c>
      <c r="VU27" s="66">
        <f t="shared" si="296"/>
        <v>30</v>
      </c>
      <c r="VV27" s="66">
        <f t="shared" si="296"/>
        <v>31</v>
      </c>
      <c r="VW27" s="66">
        <f t="shared" si="296"/>
        <v>30</v>
      </c>
      <c r="VX27" s="66">
        <f t="shared" si="296"/>
        <v>31</v>
      </c>
      <c r="VY27" s="66">
        <f t="shared" si="296"/>
        <v>31</v>
      </c>
      <c r="VZ27" s="66">
        <f t="shared" si="296"/>
        <v>28</v>
      </c>
      <c r="WA27" s="66">
        <f t="shared" si="296"/>
        <v>31</v>
      </c>
      <c r="WB27" s="66">
        <f t="shared" si="296"/>
        <v>30</v>
      </c>
      <c r="WC27" s="66">
        <f t="shared" si="296"/>
        <v>31</v>
      </c>
      <c r="WD27" s="66">
        <f t="shared" si="296"/>
        <v>30</v>
      </c>
    </row>
    <row r="28" spans="1:602" x14ac:dyDescent="0.35">
      <c r="T28" s="31" t="s">
        <v>488</v>
      </c>
      <c r="U28" s="66">
        <f>YEAR(U25)</f>
        <v>2025</v>
      </c>
      <c r="V28" s="66">
        <f t="shared" ref="V28:BB28" si="297">YEAR(V25)</f>
        <v>2026</v>
      </c>
      <c r="W28" s="66">
        <f t="shared" si="297"/>
        <v>2027</v>
      </c>
      <c r="X28" s="66">
        <f t="shared" si="297"/>
        <v>2028</v>
      </c>
      <c r="Y28" s="66">
        <f t="shared" si="297"/>
        <v>2029</v>
      </c>
      <c r="Z28" s="66">
        <f t="shared" si="297"/>
        <v>2030</v>
      </c>
      <c r="AA28" s="66">
        <f t="shared" si="297"/>
        <v>2031</v>
      </c>
      <c r="AB28" s="66">
        <f t="shared" si="297"/>
        <v>2032</v>
      </c>
      <c r="AC28" s="66">
        <f t="shared" si="297"/>
        <v>2033</v>
      </c>
      <c r="AD28" s="66">
        <f t="shared" si="297"/>
        <v>2034</v>
      </c>
      <c r="AE28" s="66">
        <f t="shared" si="297"/>
        <v>2035</v>
      </c>
      <c r="AF28" s="66">
        <f t="shared" si="297"/>
        <v>2036</v>
      </c>
      <c r="AG28" s="66">
        <f t="shared" si="297"/>
        <v>2037</v>
      </c>
      <c r="AH28" s="66">
        <f t="shared" si="297"/>
        <v>2038</v>
      </c>
      <c r="AI28" s="66">
        <f t="shared" si="297"/>
        <v>2039</v>
      </c>
      <c r="AJ28" s="66">
        <f t="shared" si="297"/>
        <v>2040</v>
      </c>
      <c r="AK28" s="66">
        <f t="shared" si="297"/>
        <v>2041</v>
      </c>
      <c r="AL28" s="66">
        <f t="shared" si="297"/>
        <v>2042</v>
      </c>
      <c r="AM28" s="66">
        <f t="shared" si="297"/>
        <v>2043</v>
      </c>
      <c r="AN28" s="66">
        <f t="shared" si="297"/>
        <v>2044</v>
      </c>
      <c r="AO28" s="66">
        <f t="shared" si="297"/>
        <v>2045</v>
      </c>
      <c r="AP28" s="66">
        <f t="shared" si="297"/>
        <v>2046</v>
      </c>
      <c r="AQ28" s="66">
        <f t="shared" si="297"/>
        <v>2047</v>
      </c>
      <c r="AR28" s="66">
        <f t="shared" si="297"/>
        <v>2048</v>
      </c>
      <c r="AS28" s="66">
        <f t="shared" si="297"/>
        <v>2049</v>
      </c>
      <c r="AT28" s="66">
        <f t="shared" si="297"/>
        <v>2050</v>
      </c>
      <c r="AU28" s="66">
        <f t="shared" si="297"/>
        <v>2051</v>
      </c>
      <c r="AV28" s="66">
        <f t="shared" si="297"/>
        <v>2052</v>
      </c>
      <c r="AW28" s="66">
        <f t="shared" si="297"/>
        <v>2053</v>
      </c>
      <c r="AX28" s="66">
        <f t="shared" si="297"/>
        <v>2054</v>
      </c>
      <c r="AY28" s="66">
        <f t="shared" si="297"/>
        <v>2055</v>
      </c>
      <c r="AZ28" s="66">
        <f t="shared" si="297"/>
        <v>2056</v>
      </c>
      <c r="BA28" s="66">
        <f t="shared" si="297"/>
        <v>2057</v>
      </c>
      <c r="BB28" s="66">
        <f t="shared" si="297"/>
        <v>2058</v>
      </c>
      <c r="BD28" s="31" t="s">
        <v>488</v>
      </c>
      <c r="BE28" s="66">
        <f t="shared" ref="BE28:DP28" si="298">YEAR(BE25)</f>
        <v>2024</v>
      </c>
      <c r="BF28" s="66">
        <f t="shared" si="298"/>
        <v>2024</v>
      </c>
      <c r="BG28" s="66">
        <f t="shared" si="298"/>
        <v>2025</v>
      </c>
      <c r="BH28" s="66">
        <f t="shared" si="298"/>
        <v>2025</v>
      </c>
      <c r="BI28" s="66">
        <f t="shared" si="298"/>
        <v>2025</v>
      </c>
      <c r="BJ28" s="66">
        <f t="shared" si="298"/>
        <v>2025</v>
      </c>
      <c r="BK28" s="66">
        <f t="shared" si="298"/>
        <v>2026</v>
      </c>
      <c r="BL28" s="66">
        <f t="shared" si="298"/>
        <v>2026</v>
      </c>
      <c r="BM28" s="66">
        <f t="shared" si="298"/>
        <v>2026</v>
      </c>
      <c r="BN28" s="66">
        <f t="shared" si="298"/>
        <v>2026</v>
      </c>
      <c r="BO28" s="66">
        <f t="shared" si="298"/>
        <v>2027</v>
      </c>
      <c r="BP28" s="66">
        <f t="shared" si="298"/>
        <v>2027</v>
      </c>
      <c r="BQ28" s="66">
        <f t="shared" si="298"/>
        <v>2027</v>
      </c>
      <c r="BR28" s="66">
        <f t="shared" si="298"/>
        <v>2027</v>
      </c>
      <c r="BS28" s="66">
        <f t="shared" si="298"/>
        <v>2028</v>
      </c>
      <c r="BT28" s="66">
        <f t="shared" si="298"/>
        <v>2028</v>
      </c>
      <c r="BU28" s="66">
        <f t="shared" si="298"/>
        <v>2028</v>
      </c>
      <c r="BV28" s="66">
        <f t="shared" si="298"/>
        <v>2028</v>
      </c>
      <c r="BW28" s="66">
        <f t="shared" si="298"/>
        <v>2029</v>
      </c>
      <c r="BX28" s="66">
        <f t="shared" si="298"/>
        <v>2029</v>
      </c>
      <c r="BY28" s="66">
        <f t="shared" si="298"/>
        <v>2029</v>
      </c>
      <c r="BZ28" s="66">
        <f t="shared" si="298"/>
        <v>2029</v>
      </c>
      <c r="CA28" s="66">
        <f t="shared" si="298"/>
        <v>2030</v>
      </c>
      <c r="CB28" s="66">
        <f t="shared" si="298"/>
        <v>2030</v>
      </c>
      <c r="CC28" s="66">
        <f t="shared" si="298"/>
        <v>2030</v>
      </c>
      <c r="CD28" s="66">
        <f t="shared" si="298"/>
        <v>2030</v>
      </c>
      <c r="CE28" s="66">
        <f t="shared" si="298"/>
        <v>2031</v>
      </c>
      <c r="CF28" s="66">
        <f t="shared" si="298"/>
        <v>2031</v>
      </c>
      <c r="CG28" s="66">
        <f t="shared" si="298"/>
        <v>2031</v>
      </c>
      <c r="CH28" s="66">
        <f t="shared" si="298"/>
        <v>2031</v>
      </c>
      <c r="CI28" s="66">
        <f t="shared" si="298"/>
        <v>2032</v>
      </c>
      <c r="CJ28" s="66">
        <f t="shared" si="298"/>
        <v>2032</v>
      </c>
      <c r="CK28" s="66">
        <f t="shared" si="298"/>
        <v>2032</v>
      </c>
      <c r="CL28" s="66">
        <f t="shared" si="298"/>
        <v>2032</v>
      </c>
      <c r="CM28" s="66">
        <f t="shared" si="298"/>
        <v>2033</v>
      </c>
      <c r="CN28" s="66">
        <f t="shared" si="298"/>
        <v>2033</v>
      </c>
      <c r="CO28" s="66">
        <f t="shared" si="298"/>
        <v>2033</v>
      </c>
      <c r="CP28" s="66">
        <f t="shared" si="298"/>
        <v>2033</v>
      </c>
      <c r="CQ28" s="66">
        <f t="shared" si="298"/>
        <v>2034</v>
      </c>
      <c r="CR28" s="66">
        <f t="shared" si="298"/>
        <v>2034</v>
      </c>
      <c r="CS28" s="66">
        <f t="shared" si="298"/>
        <v>2034</v>
      </c>
      <c r="CT28" s="66">
        <f t="shared" si="298"/>
        <v>2034</v>
      </c>
      <c r="CU28" s="66">
        <f t="shared" si="298"/>
        <v>2035</v>
      </c>
      <c r="CV28" s="66">
        <f t="shared" si="298"/>
        <v>2035</v>
      </c>
      <c r="CW28" s="66">
        <f t="shared" si="298"/>
        <v>2035</v>
      </c>
      <c r="CX28" s="66">
        <f t="shared" si="298"/>
        <v>2035</v>
      </c>
      <c r="CY28" s="66">
        <f t="shared" si="298"/>
        <v>2036</v>
      </c>
      <c r="CZ28" s="66">
        <f t="shared" si="298"/>
        <v>2036</v>
      </c>
      <c r="DA28" s="66">
        <f t="shared" si="298"/>
        <v>2036</v>
      </c>
      <c r="DB28" s="66">
        <f t="shared" si="298"/>
        <v>2036</v>
      </c>
      <c r="DC28" s="66">
        <f t="shared" si="298"/>
        <v>2037</v>
      </c>
      <c r="DD28" s="66">
        <f t="shared" si="298"/>
        <v>2037</v>
      </c>
      <c r="DE28" s="66">
        <f t="shared" si="298"/>
        <v>2037</v>
      </c>
      <c r="DF28" s="66">
        <f t="shared" si="298"/>
        <v>2037</v>
      </c>
      <c r="DG28" s="66">
        <f t="shared" si="298"/>
        <v>2038</v>
      </c>
      <c r="DH28" s="66">
        <f t="shared" si="298"/>
        <v>2038</v>
      </c>
      <c r="DI28" s="66">
        <f t="shared" si="298"/>
        <v>2038</v>
      </c>
      <c r="DJ28" s="66">
        <f t="shared" si="298"/>
        <v>2038</v>
      </c>
      <c r="DK28" s="66">
        <f t="shared" si="298"/>
        <v>2039</v>
      </c>
      <c r="DL28" s="66">
        <f t="shared" si="298"/>
        <v>2039</v>
      </c>
      <c r="DM28" s="66">
        <f t="shared" si="298"/>
        <v>2039</v>
      </c>
      <c r="DN28" s="66">
        <f t="shared" si="298"/>
        <v>2039</v>
      </c>
      <c r="DO28" s="66">
        <f t="shared" si="298"/>
        <v>2040</v>
      </c>
      <c r="DP28" s="66">
        <f t="shared" si="298"/>
        <v>2040</v>
      </c>
      <c r="DQ28" s="66">
        <f t="shared" ref="DQ28:GB28" si="299">YEAR(DQ25)</f>
        <v>2040</v>
      </c>
      <c r="DR28" s="66">
        <f t="shared" si="299"/>
        <v>2040</v>
      </c>
      <c r="DS28" s="66">
        <f t="shared" si="299"/>
        <v>2041</v>
      </c>
      <c r="DT28" s="66">
        <f t="shared" si="299"/>
        <v>2041</v>
      </c>
      <c r="DU28" s="66">
        <f t="shared" si="299"/>
        <v>2041</v>
      </c>
      <c r="DV28" s="66">
        <f t="shared" si="299"/>
        <v>2041</v>
      </c>
      <c r="DW28" s="66">
        <f t="shared" si="299"/>
        <v>2042</v>
      </c>
      <c r="DX28" s="66">
        <f t="shared" si="299"/>
        <v>2042</v>
      </c>
      <c r="DY28" s="66">
        <f t="shared" si="299"/>
        <v>2042</v>
      </c>
      <c r="DZ28" s="66">
        <f t="shared" si="299"/>
        <v>2042</v>
      </c>
      <c r="EA28" s="66">
        <f t="shared" si="299"/>
        <v>2043</v>
      </c>
      <c r="EB28" s="66">
        <f t="shared" si="299"/>
        <v>2043</v>
      </c>
      <c r="EC28" s="66">
        <f t="shared" si="299"/>
        <v>2043</v>
      </c>
      <c r="ED28" s="66">
        <f t="shared" si="299"/>
        <v>2043</v>
      </c>
      <c r="EE28" s="66">
        <f t="shared" si="299"/>
        <v>2044</v>
      </c>
      <c r="EF28" s="66">
        <f t="shared" si="299"/>
        <v>2044</v>
      </c>
      <c r="EG28" s="66">
        <f t="shared" si="299"/>
        <v>2044</v>
      </c>
      <c r="EH28" s="66">
        <f t="shared" si="299"/>
        <v>2044</v>
      </c>
      <c r="EI28" s="66">
        <f t="shared" si="299"/>
        <v>2045</v>
      </c>
      <c r="EJ28" s="66">
        <f t="shared" si="299"/>
        <v>2045</v>
      </c>
      <c r="EK28" s="66">
        <f t="shared" si="299"/>
        <v>2045</v>
      </c>
      <c r="EL28" s="66">
        <f t="shared" si="299"/>
        <v>2045</v>
      </c>
      <c r="EM28" s="66">
        <f t="shared" si="299"/>
        <v>2046</v>
      </c>
      <c r="EN28" s="66">
        <f t="shared" si="299"/>
        <v>2046</v>
      </c>
      <c r="EO28" s="66">
        <f t="shared" si="299"/>
        <v>2046</v>
      </c>
      <c r="EP28" s="66">
        <f t="shared" si="299"/>
        <v>2046</v>
      </c>
      <c r="EQ28" s="66">
        <f t="shared" si="299"/>
        <v>2047</v>
      </c>
      <c r="ER28" s="66">
        <f t="shared" si="299"/>
        <v>2047</v>
      </c>
      <c r="ES28" s="66">
        <f t="shared" si="299"/>
        <v>2047</v>
      </c>
      <c r="ET28" s="66">
        <f t="shared" si="299"/>
        <v>2047</v>
      </c>
      <c r="EU28" s="66">
        <f t="shared" si="299"/>
        <v>2048</v>
      </c>
      <c r="EV28" s="66">
        <f t="shared" si="299"/>
        <v>2048</v>
      </c>
      <c r="EW28" s="66">
        <f t="shared" si="299"/>
        <v>2048</v>
      </c>
      <c r="EX28" s="66">
        <f t="shared" si="299"/>
        <v>2048</v>
      </c>
      <c r="EY28" s="66">
        <f t="shared" si="299"/>
        <v>2049</v>
      </c>
      <c r="EZ28" s="66">
        <f t="shared" si="299"/>
        <v>2049</v>
      </c>
      <c r="FA28" s="66">
        <f t="shared" si="299"/>
        <v>2049</v>
      </c>
      <c r="FB28" s="66">
        <f t="shared" si="299"/>
        <v>2049</v>
      </c>
      <c r="FC28" s="66">
        <f t="shared" si="299"/>
        <v>2050</v>
      </c>
      <c r="FD28" s="66">
        <f t="shared" si="299"/>
        <v>2050</v>
      </c>
      <c r="FE28" s="66">
        <f t="shared" si="299"/>
        <v>2050</v>
      </c>
      <c r="FF28" s="66">
        <f t="shared" si="299"/>
        <v>2050</v>
      </c>
      <c r="FG28" s="66">
        <f t="shared" si="299"/>
        <v>2051</v>
      </c>
      <c r="FH28" s="66">
        <f t="shared" si="299"/>
        <v>2051</v>
      </c>
      <c r="FI28" s="66">
        <f t="shared" si="299"/>
        <v>2051</v>
      </c>
      <c r="FJ28" s="66">
        <f t="shared" si="299"/>
        <v>2051</v>
      </c>
      <c r="FK28" s="66">
        <f t="shared" si="299"/>
        <v>2052</v>
      </c>
      <c r="FL28" s="66">
        <f t="shared" si="299"/>
        <v>2052</v>
      </c>
      <c r="FM28" s="66">
        <f t="shared" si="299"/>
        <v>2052</v>
      </c>
      <c r="FN28" s="66">
        <f t="shared" si="299"/>
        <v>2052</v>
      </c>
      <c r="FO28" s="66">
        <f t="shared" si="299"/>
        <v>2053</v>
      </c>
      <c r="FP28" s="66">
        <f t="shared" si="299"/>
        <v>2053</v>
      </c>
      <c r="FQ28" s="66">
        <f t="shared" si="299"/>
        <v>2053</v>
      </c>
      <c r="FR28" s="66">
        <f t="shared" si="299"/>
        <v>2053</v>
      </c>
      <c r="FS28" s="66">
        <f t="shared" si="299"/>
        <v>2054</v>
      </c>
      <c r="FT28" s="66">
        <f t="shared" si="299"/>
        <v>2054</v>
      </c>
      <c r="FU28" s="66">
        <f t="shared" si="299"/>
        <v>2054</v>
      </c>
      <c r="FV28" s="66">
        <f t="shared" si="299"/>
        <v>2054</v>
      </c>
      <c r="FW28" s="66">
        <f t="shared" si="299"/>
        <v>2055</v>
      </c>
      <c r="FX28" s="66">
        <f t="shared" si="299"/>
        <v>2055</v>
      </c>
      <c r="FY28" s="66">
        <f t="shared" si="299"/>
        <v>2055</v>
      </c>
      <c r="FZ28" s="66">
        <f t="shared" si="299"/>
        <v>2055</v>
      </c>
      <c r="GA28" s="66">
        <f t="shared" si="299"/>
        <v>2056</v>
      </c>
      <c r="GB28" s="66">
        <f t="shared" si="299"/>
        <v>2056</v>
      </c>
      <c r="GC28" s="66">
        <f t="shared" ref="GC28:GJ28" si="300">YEAR(GC25)</f>
        <v>2056</v>
      </c>
      <c r="GD28" s="66">
        <f t="shared" si="300"/>
        <v>2056</v>
      </c>
      <c r="GE28" s="66">
        <f t="shared" si="300"/>
        <v>2057</v>
      </c>
      <c r="GF28" s="66">
        <f t="shared" si="300"/>
        <v>2057</v>
      </c>
      <c r="GG28" s="66">
        <f t="shared" si="300"/>
        <v>2057</v>
      </c>
      <c r="GH28" s="66">
        <f t="shared" si="300"/>
        <v>2057</v>
      </c>
      <c r="GI28" s="66">
        <f t="shared" si="300"/>
        <v>2058</v>
      </c>
      <c r="GJ28" s="66">
        <f t="shared" si="300"/>
        <v>2058</v>
      </c>
      <c r="GL28" s="31" t="s">
        <v>488</v>
      </c>
      <c r="GM28" s="66">
        <f>YEAR(GM25)</f>
        <v>2025</v>
      </c>
      <c r="GN28" s="66">
        <f>YEAR(GN25)</f>
        <v>2025</v>
      </c>
      <c r="GO28" s="66">
        <f>YEAR(GO25)</f>
        <v>2025</v>
      </c>
      <c r="GP28" s="66">
        <f t="shared" ref="GP28:JA28" si="301">YEAR(GP25)</f>
        <v>2025</v>
      </c>
      <c r="GQ28" s="66">
        <f t="shared" si="301"/>
        <v>2025</v>
      </c>
      <c r="GR28" s="66">
        <f t="shared" si="301"/>
        <v>2025</v>
      </c>
      <c r="GS28" s="66">
        <f t="shared" si="301"/>
        <v>2026</v>
      </c>
      <c r="GT28" s="66">
        <f t="shared" si="301"/>
        <v>2026</v>
      </c>
      <c r="GU28" s="66">
        <f t="shared" si="301"/>
        <v>2026</v>
      </c>
      <c r="GV28" s="66">
        <f t="shared" si="301"/>
        <v>2026</v>
      </c>
      <c r="GW28" s="66">
        <f t="shared" si="301"/>
        <v>2026</v>
      </c>
      <c r="GX28" s="66">
        <f t="shared" si="301"/>
        <v>2026</v>
      </c>
      <c r="GY28" s="66">
        <f t="shared" si="301"/>
        <v>2026</v>
      </c>
      <c r="GZ28" s="66">
        <f t="shared" si="301"/>
        <v>2026</v>
      </c>
      <c r="HA28" s="66">
        <f t="shared" si="301"/>
        <v>2026</v>
      </c>
      <c r="HB28" s="66">
        <f t="shared" si="301"/>
        <v>2026</v>
      </c>
      <c r="HC28" s="66">
        <f t="shared" si="301"/>
        <v>2026</v>
      </c>
      <c r="HD28" s="66">
        <f t="shared" si="301"/>
        <v>2026</v>
      </c>
      <c r="HE28" s="66">
        <f t="shared" si="301"/>
        <v>2027</v>
      </c>
      <c r="HF28" s="66">
        <f t="shared" si="301"/>
        <v>2027</v>
      </c>
      <c r="HG28" s="66">
        <f t="shared" si="301"/>
        <v>2027</v>
      </c>
      <c r="HH28" s="66">
        <f t="shared" si="301"/>
        <v>2027</v>
      </c>
      <c r="HI28" s="66">
        <f t="shared" si="301"/>
        <v>2027</v>
      </c>
      <c r="HJ28" s="66">
        <f t="shared" si="301"/>
        <v>2027</v>
      </c>
      <c r="HK28" s="66">
        <f t="shared" si="301"/>
        <v>2027</v>
      </c>
      <c r="HL28" s="66">
        <f t="shared" si="301"/>
        <v>2027</v>
      </c>
      <c r="HM28" s="66">
        <f t="shared" si="301"/>
        <v>2027</v>
      </c>
      <c r="HN28" s="66">
        <f t="shared" si="301"/>
        <v>2027</v>
      </c>
      <c r="HO28" s="66">
        <f t="shared" si="301"/>
        <v>2027</v>
      </c>
      <c r="HP28" s="66">
        <f t="shared" si="301"/>
        <v>2027</v>
      </c>
      <c r="HQ28" s="66">
        <f t="shared" si="301"/>
        <v>2028</v>
      </c>
      <c r="HR28" s="66">
        <f t="shared" si="301"/>
        <v>2028</v>
      </c>
      <c r="HS28" s="66">
        <f t="shared" si="301"/>
        <v>2028</v>
      </c>
      <c r="HT28" s="66">
        <f t="shared" si="301"/>
        <v>2028</v>
      </c>
      <c r="HU28" s="66">
        <f t="shared" si="301"/>
        <v>2028</v>
      </c>
      <c r="HV28" s="66">
        <f t="shared" si="301"/>
        <v>2028</v>
      </c>
      <c r="HW28" s="66">
        <f t="shared" si="301"/>
        <v>2028</v>
      </c>
      <c r="HX28" s="66">
        <f t="shared" si="301"/>
        <v>2028</v>
      </c>
      <c r="HY28" s="66">
        <f t="shared" si="301"/>
        <v>2028</v>
      </c>
      <c r="HZ28" s="66">
        <f t="shared" si="301"/>
        <v>2028</v>
      </c>
      <c r="IA28" s="66">
        <f t="shared" si="301"/>
        <v>2028</v>
      </c>
      <c r="IB28" s="66">
        <f t="shared" si="301"/>
        <v>2028</v>
      </c>
      <c r="IC28" s="66">
        <f t="shared" si="301"/>
        <v>2029</v>
      </c>
      <c r="ID28" s="66">
        <f t="shared" si="301"/>
        <v>2029</v>
      </c>
      <c r="IE28" s="66">
        <f t="shared" si="301"/>
        <v>2029</v>
      </c>
      <c r="IF28" s="66">
        <f t="shared" si="301"/>
        <v>2029</v>
      </c>
      <c r="IG28" s="66">
        <f t="shared" si="301"/>
        <v>2029</v>
      </c>
      <c r="IH28" s="66">
        <f t="shared" si="301"/>
        <v>2029</v>
      </c>
      <c r="II28" s="66">
        <f t="shared" si="301"/>
        <v>2029</v>
      </c>
      <c r="IJ28" s="66">
        <f t="shared" si="301"/>
        <v>2029</v>
      </c>
      <c r="IK28" s="66">
        <f t="shared" si="301"/>
        <v>2029</v>
      </c>
      <c r="IL28" s="66">
        <f t="shared" si="301"/>
        <v>2029</v>
      </c>
      <c r="IM28" s="66">
        <f t="shared" si="301"/>
        <v>2029</v>
      </c>
      <c r="IN28" s="66">
        <f t="shared" si="301"/>
        <v>2029</v>
      </c>
      <c r="IO28" s="66">
        <f t="shared" si="301"/>
        <v>2030</v>
      </c>
      <c r="IP28" s="66">
        <f t="shared" si="301"/>
        <v>2030</v>
      </c>
      <c r="IQ28" s="66">
        <f t="shared" si="301"/>
        <v>2030</v>
      </c>
      <c r="IR28" s="66">
        <f t="shared" si="301"/>
        <v>2030</v>
      </c>
      <c r="IS28" s="66">
        <f t="shared" si="301"/>
        <v>2030</v>
      </c>
      <c r="IT28" s="66">
        <f t="shared" si="301"/>
        <v>2030</v>
      </c>
      <c r="IU28" s="66">
        <f t="shared" si="301"/>
        <v>2030</v>
      </c>
      <c r="IV28" s="66">
        <f t="shared" si="301"/>
        <v>2030</v>
      </c>
      <c r="IW28" s="66">
        <f t="shared" si="301"/>
        <v>2030</v>
      </c>
      <c r="IX28" s="66">
        <f t="shared" si="301"/>
        <v>2030</v>
      </c>
      <c r="IY28" s="66">
        <f t="shared" si="301"/>
        <v>2030</v>
      </c>
      <c r="IZ28" s="66">
        <f t="shared" si="301"/>
        <v>2030</v>
      </c>
      <c r="JA28" s="66">
        <f t="shared" si="301"/>
        <v>2031</v>
      </c>
      <c r="JB28" s="66">
        <f t="shared" ref="JB28:LM28" si="302">YEAR(JB25)</f>
        <v>2031</v>
      </c>
      <c r="JC28" s="66">
        <f t="shared" si="302"/>
        <v>2031</v>
      </c>
      <c r="JD28" s="66">
        <f t="shared" si="302"/>
        <v>2031</v>
      </c>
      <c r="JE28" s="66">
        <f t="shared" si="302"/>
        <v>2031</v>
      </c>
      <c r="JF28" s="66">
        <f t="shared" si="302"/>
        <v>2031</v>
      </c>
      <c r="JG28" s="66">
        <f t="shared" si="302"/>
        <v>2031</v>
      </c>
      <c r="JH28" s="66">
        <f t="shared" si="302"/>
        <v>2031</v>
      </c>
      <c r="JI28" s="66">
        <f t="shared" si="302"/>
        <v>2031</v>
      </c>
      <c r="JJ28" s="66">
        <f t="shared" si="302"/>
        <v>2031</v>
      </c>
      <c r="JK28" s="66">
        <f t="shared" si="302"/>
        <v>2031</v>
      </c>
      <c r="JL28" s="66">
        <f t="shared" si="302"/>
        <v>2031</v>
      </c>
      <c r="JM28" s="66">
        <f t="shared" si="302"/>
        <v>2032</v>
      </c>
      <c r="JN28" s="66">
        <f t="shared" si="302"/>
        <v>2032</v>
      </c>
      <c r="JO28" s="66">
        <f t="shared" si="302"/>
        <v>2032</v>
      </c>
      <c r="JP28" s="66">
        <f t="shared" si="302"/>
        <v>2032</v>
      </c>
      <c r="JQ28" s="66">
        <f t="shared" si="302"/>
        <v>2032</v>
      </c>
      <c r="JR28" s="66">
        <f t="shared" si="302"/>
        <v>2032</v>
      </c>
      <c r="JS28" s="66">
        <f t="shared" si="302"/>
        <v>2032</v>
      </c>
      <c r="JT28" s="66">
        <f t="shared" si="302"/>
        <v>2032</v>
      </c>
      <c r="JU28" s="66">
        <f t="shared" si="302"/>
        <v>2032</v>
      </c>
      <c r="JV28" s="66">
        <f t="shared" si="302"/>
        <v>2032</v>
      </c>
      <c r="JW28" s="66">
        <f t="shared" si="302"/>
        <v>2032</v>
      </c>
      <c r="JX28" s="66">
        <f t="shared" si="302"/>
        <v>2032</v>
      </c>
      <c r="JY28" s="66">
        <f t="shared" si="302"/>
        <v>2033</v>
      </c>
      <c r="JZ28" s="66">
        <f t="shared" si="302"/>
        <v>2033</v>
      </c>
      <c r="KA28" s="66">
        <f t="shared" si="302"/>
        <v>2033</v>
      </c>
      <c r="KB28" s="66">
        <f t="shared" si="302"/>
        <v>2033</v>
      </c>
      <c r="KC28" s="66">
        <f t="shared" si="302"/>
        <v>2033</v>
      </c>
      <c r="KD28" s="66">
        <f t="shared" si="302"/>
        <v>2033</v>
      </c>
      <c r="KE28" s="66">
        <f t="shared" si="302"/>
        <v>2033</v>
      </c>
      <c r="KF28" s="66">
        <f t="shared" si="302"/>
        <v>2033</v>
      </c>
      <c r="KG28" s="66">
        <f t="shared" si="302"/>
        <v>2033</v>
      </c>
      <c r="KH28" s="66">
        <f t="shared" si="302"/>
        <v>2033</v>
      </c>
      <c r="KI28" s="66">
        <f t="shared" si="302"/>
        <v>2033</v>
      </c>
      <c r="KJ28" s="66">
        <f t="shared" si="302"/>
        <v>2033</v>
      </c>
      <c r="KK28" s="66">
        <f t="shared" si="302"/>
        <v>2034</v>
      </c>
      <c r="KL28" s="66">
        <f t="shared" si="302"/>
        <v>2034</v>
      </c>
      <c r="KM28" s="66">
        <f t="shared" si="302"/>
        <v>2034</v>
      </c>
      <c r="KN28" s="66">
        <f t="shared" si="302"/>
        <v>2034</v>
      </c>
      <c r="KO28" s="66">
        <f t="shared" si="302"/>
        <v>2034</v>
      </c>
      <c r="KP28" s="66">
        <f t="shared" si="302"/>
        <v>2034</v>
      </c>
      <c r="KQ28" s="66">
        <f t="shared" si="302"/>
        <v>2034</v>
      </c>
      <c r="KR28" s="66">
        <f t="shared" si="302"/>
        <v>2034</v>
      </c>
      <c r="KS28" s="66">
        <f t="shared" si="302"/>
        <v>2034</v>
      </c>
      <c r="KT28" s="66">
        <f t="shared" si="302"/>
        <v>2034</v>
      </c>
      <c r="KU28" s="66">
        <f t="shared" si="302"/>
        <v>2034</v>
      </c>
      <c r="KV28" s="66">
        <f t="shared" si="302"/>
        <v>2034</v>
      </c>
      <c r="KW28" s="66">
        <f t="shared" si="302"/>
        <v>2035</v>
      </c>
      <c r="KX28" s="66">
        <f t="shared" si="302"/>
        <v>2035</v>
      </c>
      <c r="KY28" s="66">
        <f t="shared" si="302"/>
        <v>2035</v>
      </c>
      <c r="KZ28" s="66">
        <f t="shared" si="302"/>
        <v>2035</v>
      </c>
      <c r="LA28" s="66">
        <f t="shared" si="302"/>
        <v>2035</v>
      </c>
      <c r="LB28" s="66">
        <f t="shared" si="302"/>
        <v>2035</v>
      </c>
      <c r="LC28" s="66">
        <f t="shared" si="302"/>
        <v>2035</v>
      </c>
      <c r="LD28" s="66">
        <f t="shared" si="302"/>
        <v>2035</v>
      </c>
      <c r="LE28" s="66">
        <f t="shared" si="302"/>
        <v>2035</v>
      </c>
      <c r="LF28" s="66">
        <f t="shared" si="302"/>
        <v>2035</v>
      </c>
      <c r="LG28" s="66">
        <f t="shared" si="302"/>
        <v>2035</v>
      </c>
      <c r="LH28" s="66">
        <f t="shared" si="302"/>
        <v>2035</v>
      </c>
      <c r="LI28" s="66">
        <f t="shared" si="302"/>
        <v>2036</v>
      </c>
      <c r="LJ28" s="66">
        <f t="shared" si="302"/>
        <v>2036</v>
      </c>
      <c r="LK28" s="66">
        <f t="shared" si="302"/>
        <v>2036</v>
      </c>
      <c r="LL28" s="66">
        <f t="shared" si="302"/>
        <v>2036</v>
      </c>
      <c r="LM28" s="66">
        <f t="shared" si="302"/>
        <v>2036</v>
      </c>
      <c r="LN28" s="66">
        <f t="shared" ref="LN28:NY28" si="303">YEAR(LN25)</f>
        <v>2036</v>
      </c>
      <c r="LO28" s="66">
        <f t="shared" si="303"/>
        <v>2036</v>
      </c>
      <c r="LP28" s="66">
        <f t="shared" si="303"/>
        <v>2036</v>
      </c>
      <c r="LQ28" s="66">
        <f t="shared" si="303"/>
        <v>2036</v>
      </c>
      <c r="LR28" s="66">
        <f t="shared" si="303"/>
        <v>2036</v>
      </c>
      <c r="LS28" s="66">
        <f t="shared" si="303"/>
        <v>2036</v>
      </c>
      <c r="LT28" s="66">
        <f t="shared" si="303"/>
        <v>2036</v>
      </c>
      <c r="LU28" s="66">
        <f t="shared" si="303"/>
        <v>2037</v>
      </c>
      <c r="LV28" s="66">
        <f t="shared" si="303"/>
        <v>2037</v>
      </c>
      <c r="LW28" s="66">
        <f t="shared" si="303"/>
        <v>2037</v>
      </c>
      <c r="LX28" s="66">
        <f t="shared" si="303"/>
        <v>2037</v>
      </c>
      <c r="LY28" s="66">
        <f t="shared" si="303"/>
        <v>2037</v>
      </c>
      <c r="LZ28" s="66">
        <f t="shared" si="303"/>
        <v>2037</v>
      </c>
      <c r="MA28" s="66">
        <f t="shared" si="303"/>
        <v>2037</v>
      </c>
      <c r="MB28" s="66">
        <f t="shared" si="303"/>
        <v>2037</v>
      </c>
      <c r="MC28" s="66">
        <f t="shared" si="303"/>
        <v>2037</v>
      </c>
      <c r="MD28" s="66">
        <f t="shared" si="303"/>
        <v>2037</v>
      </c>
      <c r="ME28" s="66">
        <f t="shared" si="303"/>
        <v>2037</v>
      </c>
      <c r="MF28" s="66">
        <f t="shared" si="303"/>
        <v>2037</v>
      </c>
      <c r="MG28" s="66">
        <f t="shared" si="303"/>
        <v>2038</v>
      </c>
      <c r="MH28" s="66">
        <f t="shared" si="303"/>
        <v>2038</v>
      </c>
      <c r="MI28" s="66">
        <f t="shared" si="303"/>
        <v>2038</v>
      </c>
      <c r="MJ28" s="66">
        <f t="shared" si="303"/>
        <v>2038</v>
      </c>
      <c r="MK28" s="66">
        <f t="shared" si="303"/>
        <v>2038</v>
      </c>
      <c r="ML28" s="66">
        <f t="shared" si="303"/>
        <v>2038</v>
      </c>
      <c r="MM28" s="66">
        <f t="shared" si="303"/>
        <v>2038</v>
      </c>
      <c r="MN28" s="66">
        <f t="shared" si="303"/>
        <v>2038</v>
      </c>
      <c r="MO28" s="66">
        <f t="shared" si="303"/>
        <v>2038</v>
      </c>
      <c r="MP28" s="66">
        <f t="shared" si="303"/>
        <v>2038</v>
      </c>
      <c r="MQ28" s="66">
        <f t="shared" si="303"/>
        <v>2038</v>
      </c>
      <c r="MR28" s="66">
        <f t="shared" si="303"/>
        <v>2038</v>
      </c>
      <c r="MS28" s="66">
        <f t="shared" si="303"/>
        <v>2039</v>
      </c>
      <c r="MT28" s="66">
        <f t="shared" si="303"/>
        <v>2039</v>
      </c>
      <c r="MU28" s="66">
        <f t="shared" si="303"/>
        <v>2039</v>
      </c>
      <c r="MV28" s="66">
        <f t="shared" si="303"/>
        <v>2039</v>
      </c>
      <c r="MW28" s="66">
        <f t="shared" si="303"/>
        <v>2039</v>
      </c>
      <c r="MX28" s="66">
        <f t="shared" si="303"/>
        <v>2039</v>
      </c>
      <c r="MY28" s="66">
        <f t="shared" si="303"/>
        <v>2039</v>
      </c>
      <c r="MZ28" s="66">
        <f t="shared" si="303"/>
        <v>2039</v>
      </c>
      <c r="NA28" s="66">
        <f t="shared" si="303"/>
        <v>2039</v>
      </c>
      <c r="NB28" s="66">
        <f t="shared" si="303"/>
        <v>2039</v>
      </c>
      <c r="NC28" s="66">
        <f t="shared" si="303"/>
        <v>2039</v>
      </c>
      <c r="ND28" s="66">
        <f t="shared" si="303"/>
        <v>2039</v>
      </c>
      <c r="NE28" s="66">
        <f t="shared" si="303"/>
        <v>2040</v>
      </c>
      <c r="NF28" s="66">
        <f t="shared" si="303"/>
        <v>2040</v>
      </c>
      <c r="NG28" s="66">
        <f t="shared" si="303"/>
        <v>2040</v>
      </c>
      <c r="NH28" s="66">
        <f t="shared" si="303"/>
        <v>2040</v>
      </c>
      <c r="NI28" s="66">
        <f t="shared" si="303"/>
        <v>2040</v>
      </c>
      <c r="NJ28" s="66">
        <f t="shared" si="303"/>
        <v>2040</v>
      </c>
      <c r="NK28" s="66">
        <f t="shared" si="303"/>
        <v>2040</v>
      </c>
      <c r="NL28" s="66">
        <f t="shared" si="303"/>
        <v>2040</v>
      </c>
      <c r="NM28" s="66">
        <f t="shared" si="303"/>
        <v>2040</v>
      </c>
      <c r="NN28" s="66">
        <f t="shared" si="303"/>
        <v>2040</v>
      </c>
      <c r="NO28" s="66">
        <f t="shared" si="303"/>
        <v>2040</v>
      </c>
      <c r="NP28" s="66">
        <f t="shared" si="303"/>
        <v>2040</v>
      </c>
      <c r="NQ28" s="66">
        <f t="shared" si="303"/>
        <v>2041</v>
      </c>
      <c r="NR28" s="66">
        <f t="shared" si="303"/>
        <v>2041</v>
      </c>
      <c r="NS28" s="66">
        <f t="shared" si="303"/>
        <v>2041</v>
      </c>
      <c r="NT28" s="66">
        <f t="shared" si="303"/>
        <v>2041</v>
      </c>
      <c r="NU28" s="66">
        <f t="shared" si="303"/>
        <v>2041</v>
      </c>
      <c r="NV28" s="66">
        <f t="shared" si="303"/>
        <v>2041</v>
      </c>
      <c r="NW28" s="66">
        <f t="shared" si="303"/>
        <v>2041</v>
      </c>
      <c r="NX28" s="66">
        <f t="shared" si="303"/>
        <v>2041</v>
      </c>
      <c r="NY28" s="66">
        <f t="shared" si="303"/>
        <v>2041</v>
      </c>
      <c r="NZ28" s="66">
        <f t="shared" ref="NZ28:QK28" si="304">YEAR(NZ25)</f>
        <v>2041</v>
      </c>
      <c r="OA28" s="66">
        <f t="shared" si="304"/>
        <v>2041</v>
      </c>
      <c r="OB28" s="66">
        <f t="shared" si="304"/>
        <v>2041</v>
      </c>
      <c r="OC28" s="66">
        <f t="shared" si="304"/>
        <v>2042</v>
      </c>
      <c r="OD28" s="66">
        <f t="shared" si="304"/>
        <v>2042</v>
      </c>
      <c r="OE28" s="66">
        <f t="shared" si="304"/>
        <v>2042</v>
      </c>
      <c r="OF28" s="66">
        <f t="shared" si="304"/>
        <v>2042</v>
      </c>
      <c r="OG28" s="66">
        <f t="shared" si="304"/>
        <v>2042</v>
      </c>
      <c r="OH28" s="66">
        <f t="shared" si="304"/>
        <v>2042</v>
      </c>
      <c r="OI28" s="66">
        <f t="shared" si="304"/>
        <v>2042</v>
      </c>
      <c r="OJ28" s="66">
        <f t="shared" si="304"/>
        <v>2042</v>
      </c>
      <c r="OK28" s="66">
        <f t="shared" si="304"/>
        <v>2042</v>
      </c>
      <c r="OL28" s="66">
        <f t="shared" si="304"/>
        <v>2042</v>
      </c>
      <c r="OM28" s="66">
        <f t="shared" si="304"/>
        <v>2042</v>
      </c>
      <c r="ON28" s="66">
        <f t="shared" si="304"/>
        <v>2042</v>
      </c>
      <c r="OO28" s="66">
        <f t="shared" si="304"/>
        <v>2043</v>
      </c>
      <c r="OP28" s="66">
        <f t="shared" si="304"/>
        <v>2043</v>
      </c>
      <c r="OQ28" s="66">
        <f t="shared" si="304"/>
        <v>2043</v>
      </c>
      <c r="OR28" s="66">
        <f t="shared" si="304"/>
        <v>2043</v>
      </c>
      <c r="OS28" s="66">
        <f t="shared" si="304"/>
        <v>2043</v>
      </c>
      <c r="OT28" s="66">
        <f t="shared" si="304"/>
        <v>2043</v>
      </c>
      <c r="OU28" s="66">
        <f t="shared" si="304"/>
        <v>2043</v>
      </c>
      <c r="OV28" s="66">
        <f t="shared" si="304"/>
        <v>2043</v>
      </c>
      <c r="OW28" s="66">
        <f t="shared" si="304"/>
        <v>2043</v>
      </c>
      <c r="OX28" s="66">
        <f t="shared" si="304"/>
        <v>2043</v>
      </c>
      <c r="OY28" s="66">
        <f t="shared" si="304"/>
        <v>2043</v>
      </c>
      <c r="OZ28" s="66">
        <f t="shared" si="304"/>
        <v>2043</v>
      </c>
      <c r="PA28" s="66">
        <f t="shared" si="304"/>
        <v>2044</v>
      </c>
      <c r="PB28" s="66">
        <f t="shared" si="304"/>
        <v>2044</v>
      </c>
      <c r="PC28" s="66">
        <f t="shared" si="304"/>
        <v>2044</v>
      </c>
      <c r="PD28" s="66">
        <f t="shared" si="304"/>
        <v>2044</v>
      </c>
      <c r="PE28" s="66">
        <f t="shared" si="304"/>
        <v>2044</v>
      </c>
      <c r="PF28" s="66">
        <f t="shared" si="304"/>
        <v>2044</v>
      </c>
      <c r="PG28" s="66">
        <f t="shared" si="304"/>
        <v>2044</v>
      </c>
      <c r="PH28" s="66">
        <f t="shared" si="304"/>
        <v>2044</v>
      </c>
      <c r="PI28" s="66">
        <f t="shared" si="304"/>
        <v>2044</v>
      </c>
      <c r="PJ28" s="66">
        <f t="shared" si="304"/>
        <v>2044</v>
      </c>
      <c r="PK28" s="66">
        <f t="shared" si="304"/>
        <v>2044</v>
      </c>
      <c r="PL28" s="66">
        <f t="shared" si="304"/>
        <v>2044</v>
      </c>
      <c r="PM28" s="66">
        <f t="shared" si="304"/>
        <v>2045</v>
      </c>
      <c r="PN28" s="66">
        <f t="shared" si="304"/>
        <v>2045</v>
      </c>
      <c r="PO28" s="66">
        <f t="shared" si="304"/>
        <v>2045</v>
      </c>
      <c r="PP28" s="66">
        <f t="shared" si="304"/>
        <v>2045</v>
      </c>
      <c r="PQ28" s="66">
        <f t="shared" si="304"/>
        <v>2045</v>
      </c>
      <c r="PR28" s="66">
        <f t="shared" si="304"/>
        <v>2045</v>
      </c>
      <c r="PS28" s="66">
        <f t="shared" si="304"/>
        <v>2045</v>
      </c>
      <c r="PT28" s="66">
        <f t="shared" si="304"/>
        <v>2045</v>
      </c>
      <c r="PU28" s="66">
        <f t="shared" si="304"/>
        <v>2045</v>
      </c>
      <c r="PV28" s="66">
        <f t="shared" si="304"/>
        <v>2045</v>
      </c>
      <c r="PW28" s="66">
        <f t="shared" si="304"/>
        <v>2045</v>
      </c>
      <c r="PX28" s="66">
        <f t="shared" si="304"/>
        <v>2045</v>
      </c>
      <c r="PY28" s="66">
        <f t="shared" si="304"/>
        <v>2046</v>
      </c>
      <c r="PZ28" s="66">
        <f t="shared" si="304"/>
        <v>2046</v>
      </c>
      <c r="QA28" s="66">
        <f t="shared" si="304"/>
        <v>2046</v>
      </c>
      <c r="QB28" s="66">
        <f t="shared" si="304"/>
        <v>2046</v>
      </c>
      <c r="QC28" s="66">
        <f t="shared" si="304"/>
        <v>2046</v>
      </c>
      <c r="QD28" s="66">
        <f t="shared" si="304"/>
        <v>2046</v>
      </c>
      <c r="QE28" s="66">
        <f t="shared" si="304"/>
        <v>2046</v>
      </c>
      <c r="QF28" s="66">
        <f t="shared" si="304"/>
        <v>2046</v>
      </c>
      <c r="QG28" s="66">
        <f t="shared" si="304"/>
        <v>2046</v>
      </c>
      <c r="QH28" s="66">
        <f t="shared" si="304"/>
        <v>2046</v>
      </c>
      <c r="QI28" s="66">
        <f t="shared" si="304"/>
        <v>2046</v>
      </c>
      <c r="QJ28" s="66">
        <f t="shared" si="304"/>
        <v>2046</v>
      </c>
      <c r="QK28" s="66">
        <f t="shared" si="304"/>
        <v>2047</v>
      </c>
      <c r="QL28" s="66">
        <f t="shared" ref="QL28:SW28" si="305">YEAR(QL25)</f>
        <v>2047</v>
      </c>
      <c r="QM28" s="66">
        <f t="shared" si="305"/>
        <v>2047</v>
      </c>
      <c r="QN28" s="66">
        <f t="shared" si="305"/>
        <v>2047</v>
      </c>
      <c r="QO28" s="66">
        <f t="shared" si="305"/>
        <v>2047</v>
      </c>
      <c r="QP28" s="66">
        <f t="shared" si="305"/>
        <v>2047</v>
      </c>
      <c r="QQ28" s="66">
        <f t="shared" si="305"/>
        <v>2047</v>
      </c>
      <c r="QR28" s="66">
        <f t="shared" si="305"/>
        <v>2047</v>
      </c>
      <c r="QS28" s="66">
        <f t="shared" si="305"/>
        <v>2047</v>
      </c>
      <c r="QT28" s="66">
        <f t="shared" si="305"/>
        <v>2047</v>
      </c>
      <c r="QU28" s="66">
        <f t="shared" si="305"/>
        <v>2047</v>
      </c>
      <c r="QV28" s="66">
        <f t="shared" si="305"/>
        <v>2047</v>
      </c>
      <c r="QW28" s="66">
        <f t="shared" si="305"/>
        <v>2048</v>
      </c>
      <c r="QX28" s="66">
        <f t="shared" si="305"/>
        <v>2048</v>
      </c>
      <c r="QY28" s="66">
        <f t="shared" si="305"/>
        <v>2048</v>
      </c>
      <c r="QZ28" s="66">
        <f t="shared" si="305"/>
        <v>2048</v>
      </c>
      <c r="RA28" s="66">
        <f t="shared" si="305"/>
        <v>2048</v>
      </c>
      <c r="RB28" s="66">
        <f t="shared" si="305"/>
        <v>2048</v>
      </c>
      <c r="RC28" s="66">
        <f t="shared" si="305"/>
        <v>2048</v>
      </c>
      <c r="RD28" s="66">
        <f t="shared" si="305"/>
        <v>2048</v>
      </c>
      <c r="RE28" s="66">
        <f t="shared" si="305"/>
        <v>2048</v>
      </c>
      <c r="RF28" s="66">
        <f t="shared" si="305"/>
        <v>2048</v>
      </c>
      <c r="RG28" s="66">
        <f t="shared" si="305"/>
        <v>2048</v>
      </c>
      <c r="RH28" s="66">
        <f t="shared" si="305"/>
        <v>2048</v>
      </c>
      <c r="RI28" s="66">
        <f t="shared" si="305"/>
        <v>2049</v>
      </c>
      <c r="RJ28" s="66">
        <f t="shared" si="305"/>
        <v>2049</v>
      </c>
      <c r="RK28" s="66">
        <f t="shared" si="305"/>
        <v>2049</v>
      </c>
      <c r="RL28" s="66">
        <f t="shared" si="305"/>
        <v>2049</v>
      </c>
      <c r="RM28" s="66">
        <f t="shared" si="305"/>
        <v>2049</v>
      </c>
      <c r="RN28" s="66">
        <f t="shared" si="305"/>
        <v>2049</v>
      </c>
      <c r="RO28" s="66">
        <f t="shared" si="305"/>
        <v>2049</v>
      </c>
      <c r="RP28" s="66">
        <f t="shared" si="305"/>
        <v>2049</v>
      </c>
      <c r="RQ28" s="66">
        <f t="shared" si="305"/>
        <v>2049</v>
      </c>
      <c r="RR28" s="66">
        <f t="shared" si="305"/>
        <v>2049</v>
      </c>
      <c r="RS28" s="66">
        <f t="shared" si="305"/>
        <v>2049</v>
      </c>
      <c r="RT28" s="66">
        <f t="shared" si="305"/>
        <v>2049</v>
      </c>
      <c r="RU28" s="66">
        <f t="shared" si="305"/>
        <v>2050</v>
      </c>
      <c r="RV28" s="66">
        <f t="shared" si="305"/>
        <v>2050</v>
      </c>
      <c r="RW28" s="66">
        <f t="shared" si="305"/>
        <v>2050</v>
      </c>
      <c r="RX28" s="66">
        <f t="shared" si="305"/>
        <v>2050</v>
      </c>
      <c r="RY28" s="66">
        <f t="shared" si="305"/>
        <v>2050</v>
      </c>
      <c r="RZ28" s="66">
        <f t="shared" si="305"/>
        <v>2050</v>
      </c>
      <c r="SA28" s="66">
        <f t="shared" si="305"/>
        <v>2050</v>
      </c>
      <c r="SB28" s="66">
        <f t="shared" si="305"/>
        <v>2050</v>
      </c>
      <c r="SC28" s="66">
        <f t="shared" si="305"/>
        <v>2050</v>
      </c>
      <c r="SD28" s="66">
        <f t="shared" si="305"/>
        <v>2050</v>
      </c>
      <c r="SE28" s="66">
        <f t="shared" si="305"/>
        <v>2050</v>
      </c>
      <c r="SF28" s="66">
        <f t="shared" si="305"/>
        <v>2050</v>
      </c>
      <c r="SG28" s="66">
        <f t="shared" si="305"/>
        <v>2051</v>
      </c>
      <c r="SH28" s="66">
        <f t="shared" si="305"/>
        <v>2051</v>
      </c>
      <c r="SI28" s="66">
        <f t="shared" si="305"/>
        <v>2051</v>
      </c>
      <c r="SJ28" s="66">
        <f t="shared" si="305"/>
        <v>2051</v>
      </c>
      <c r="SK28" s="66">
        <f t="shared" si="305"/>
        <v>2051</v>
      </c>
      <c r="SL28" s="66">
        <f t="shared" si="305"/>
        <v>2051</v>
      </c>
      <c r="SM28" s="66">
        <f t="shared" si="305"/>
        <v>2051</v>
      </c>
      <c r="SN28" s="66">
        <f t="shared" si="305"/>
        <v>2051</v>
      </c>
      <c r="SO28" s="66">
        <f t="shared" si="305"/>
        <v>2051</v>
      </c>
      <c r="SP28" s="66">
        <f t="shared" si="305"/>
        <v>2051</v>
      </c>
      <c r="SQ28" s="66">
        <f t="shared" si="305"/>
        <v>2051</v>
      </c>
      <c r="SR28" s="66">
        <f t="shared" si="305"/>
        <v>2051</v>
      </c>
      <c r="SS28" s="66">
        <f t="shared" si="305"/>
        <v>2052</v>
      </c>
      <c r="ST28" s="66">
        <f t="shared" si="305"/>
        <v>2052</v>
      </c>
      <c r="SU28" s="66">
        <f t="shared" si="305"/>
        <v>2052</v>
      </c>
      <c r="SV28" s="66">
        <f t="shared" si="305"/>
        <v>2052</v>
      </c>
      <c r="SW28" s="66">
        <f t="shared" si="305"/>
        <v>2052</v>
      </c>
      <c r="SX28" s="66">
        <f t="shared" ref="SX28:VI28" si="306">YEAR(SX25)</f>
        <v>2052</v>
      </c>
      <c r="SY28" s="66">
        <f t="shared" si="306"/>
        <v>2052</v>
      </c>
      <c r="SZ28" s="66">
        <f t="shared" si="306"/>
        <v>2052</v>
      </c>
      <c r="TA28" s="66">
        <f t="shared" si="306"/>
        <v>2052</v>
      </c>
      <c r="TB28" s="66">
        <f t="shared" si="306"/>
        <v>2052</v>
      </c>
      <c r="TC28" s="66">
        <f t="shared" si="306"/>
        <v>2052</v>
      </c>
      <c r="TD28" s="66">
        <f t="shared" si="306"/>
        <v>2052</v>
      </c>
      <c r="TE28" s="66">
        <f t="shared" si="306"/>
        <v>2053</v>
      </c>
      <c r="TF28" s="66">
        <f t="shared" si="306"/>
        <v>2053</v>
      </c>
      <c r="TG28" s="66">
        <f t="shared" si="306"/>
        <v>2053</v>
      </c>
      <c r="TH28" s="66">
        <f t="shared" si="306"/>
        <v>2053</v>
      </c>
      <c r="TI28" s="66">
        <f t="shared" si="306"/>
        <v>2053</v>
      </c>
      <c r="TJ28" s="66">
        <f t="shared" si="306"/>
        <v>2053</v>
      </c>
      <c r="TK28" s="66">
        <f t="shared" si="306"/>
        <v>2053</v>
      </c>
      <c r="TL28" s="66">
        <f t="shared" si="306"/>
        <v>2053</v>
      </c>
      <c r="TM28" s="66">
        <f t="shared" si="306"/>
        <v>2053</v>
      </c>
      <c r="TN28" s="66">
        <f t="shared" si="306"/>
        <v>2053</v>
      </c>
      <c r="TO28" s="66">
        <f t="shared" si="306"/>
        <v>2053</v>
      </c>
      <c r="TP28" s="66">
        <f t="shared" si="306"/>
        <v>2053</v>
      </c>
      <c r="TQ28" s="66">
        <f t="shared" si="306"/>
        <v>2054</v>
      </c>
      <c r="TR28" s="66">
        <f t="shared" si="306"/>
        <v>2054</v>
      </c>
      <c r="TS28" s="66">
        <f t="shared" si="306"/>
        <v>2054</v>
      </c>
      <c r="TT28" s="66">
        <f t="shared" si="306"/>
        <v>2054</v>
      </c>
      <c r="TU28" s="66">
        <f t="shared" si="306"/>
        <v>2054</v>
      </c>
      <c r="TV28" s="66">
        <f t="shared" si="306"/>
        <v>2054</v>
      </c>
      <c r="TW28" s="66">
        <f t="shared" si="306"/>
        <v>2054</v>
      </c>
      <c r="TX28" s="66">
        <f t="shared" si="306"/>
        <v>2054</v>
      </c>
      <c r="TY28" s="66">
        <f t="shared" si="306"/>
        <v>2054</v>
      </c>
      <c r="TZ28" s="66">
        <f t="shared" si="306"/>
        <v>2054</v>
      </c>
      <c r="UA28" s="66">
        <f t="shared" si="306"/>
        <v>2054</v>
      </c>
      <c r="UB28" s="66">
        <f t="shared" si="306"/>
        <v>2054</v>
      </c>
      <c r="UC28" s="66">
        <f t="shared" si="306"/>
        <v>2055</v>
      </c>
      <c r="UD28" s="66">
        <f t="shared" si="306"/>
        <v>2055</v>
      </c>
      <c r="UE28" s="66">
        <f t="shared" si="306"/>
        <v>2055</v>
      </c>
      <c r="UF28" s="66">
        <f t="shared" si="306"/>
        <v>2055</v>
      </c>
      <c r="UG28" s="66">
        <f t="shared" si="306"/>
        <v>2055</v>
      </c>
      <c r="UH28" s="66">
        <f t="shared" si="306"/>
        <v>2055</v>
      </c>
      <c r="UI28" s="66">
        <f t="shared" si="306"/>
        <v>2055</v>
      </c>
      <c r="UJ28" s="66">
        <f t="shared" si="306"/>
        <v>2055</v>
      </c>
      <c r="UK28" s="66">
        <f t="shared" si="306"/>
        <v>2055</v>
      </c>
      <c r="UL28" s="66">
        <f t="shared" si="306"/>
        <v>2055</v>
      </c>
      <c r="UM28" s="66">
        <f t="shared" si="306"/>
        <v>2055</v>
      </c>
      <c r="UN28" s="66">
        <f t="shared" si="306"/>
        <v>2055</v>
      </c>
      <c r="UO28" s="66">
        <f t="shared" si="306"/>
        <v>2056</v>
      </c>
      <c r="UP28" s="66">
        <f t="shared" si="306"/>
        <v>2056</v>
      </c>
      <c r="UQ28" s="66">
        <f t="shared" si="306"/>
        <v>2056</v>
      </c>
      <c r="UR28" s="66">
        <f t="shared" si="306"/>
        <v>2056</v>
      </c>
      <c r="US28" s="66">
        <f t="shared" si="306"/>
        <v>2056</v>
      </c>
      <c r="UT28" s="66">
        <f t="shared" si="306"/>
        <v>2056</v>
      </c>
      <c r="UU28" s="66">
        <f t="shared" si="306"/>
        <v>2056</v>
      </c>
      <c r="UV28" s="66">
        <f t="shared" si="306"/>
        <v>2056</v>
      </c>
      <c r="UW28" s="66">
        <f t="shared" si="306"/>
        <v>2056</v>
      </c>
      <c r="UX28" s="66">
        <f t="shared" si="306"/>
        <v>2056</v>
      </c>
      <c r="UY28" s="66">
        <f t="shared" si="306"/>
        <v>2056</v>
      </c>
      <c r="UZ28" s="66">
        <f t="shared" si="306"/>
        <v>2056</v>
      </c>
      <c r="VA28" s="66">
        <f t="shared" si="306"/>
        <v>2057</v>
      </c>
      <c r="VB28" s="66">
        <f t="shared" si="306"/>
        <v>2057</v>
      </c>
      <c r="VC28" s="66">
        <f t="shared" si="306"/>
        <v>2057</v>
      </c>
      <c r="VD28" s="66">
        <f t="shared" si="306"/>
        <v>2057</v>
      </c>
      <c r="VE28" s="66">
        <f t="shared" si="306"/>
        <v>2057</v>
      </c>
      <c r="VF28" s="66">
        <f t="shared" si="306"/>
        <v>2057</v>
      </c>
      <c r="VG28" s="66">
        <f t="shared" si="306"/>
        <v>2057</v>
      </c>
      <c r="VH28" s="66">
        <f t="shared" si="306"/>
        <v>2057</v>
      </c>
      <c r="VI28" s="66">
        <f t="shared" si="306"/>
        <v>2057</v>
      </c>
      <c r="VJ28" s="66">
        <f t="shared" ref="VJ28:WD28" si="307">YEAR(VJ25)</f>
        <v>2057</v>
      </c>
      <c r="VK28" s="66">
        <f t="shared" si="307"/>
        <v>2057</v>
      </c>
      <c r="VL28" s="66">
        <f t="shared" si="307"/>
        <v>2057</v>
      </c>
      <c r="VM28" s="66">
        <f t="shared" si="307"/>
        <v>2058</v>
      </c>
      <c r="VN28" s="66">
        <f t="shared" si="307"/>
        <v>2058</v>
      </c>
      <c r="VO28" s="66">
        <f t="shared" si="307"/>
        <v>2058</v>
      </c>
      <c r="VP28" s="66">
        <f t="shared" si="307"/>
        <v>2058</v>
      </c>
      <c r="VQ28" s="66">
        <f t="shared" si="307"/>
        <v>2058</v>
      </c>
      <c r="VR28" s="66">
        <f t="shared" si="307"/>
        <v>2058</v>
      </c>
      <c r="VS28" s="66">
        <f t="shared" si="307"/>
        <v>2058</v>
      </c>
      <c r="VT28" s="66">
        <f t="shared" si="307"/>
        <v>2058</v>
      </c>
      <c r="VU28" s="66">
        <f t="shared" si="307"/>
        <v>2058</v>
      </c>
      <c r="VV28" s="66">
        <f t="shared" si="307"/>
        <v>2058</v>
      </c>
      <c r="VW28" s="66">
        <f t="shared" si="307"/>
        <v>2058</v>
      </c>
      <c r="VX28" s="66">
        <f t="shared" si="307"/>
        <v>2058</v>
      </c>
      <c r="VY28" s="66">
        <f t="shared" si="307"/>
        <v>2059</v>
      </c>
      <c r="VZ28" s="66">
        <f t="shared" si="307"/>
        <v>2059</v>
      </c>
      <c r="WA28" s="66">
        <f t="shared" si="307"/>
        <v>2059</v>
      </c>
      <c r="WB28" s="66">
        <f t="shared" si="307"/>
        <v>2059</v>
      </c>
      <c r="WC28" s="66">
        <f t="shared" si="307"/>
        <v>2059</v>
      </c>
      <c r="WD28" s="66">
        <f t="shared" si="307"/>
        <v>2059</v>
      </c>
    </row>
    <row r="29" spans="1:602" x14ac:dyDescent="0.35">
      <c r="T29" s="31" t="s">
        <v>940</v>
      </c>
      <c r="U29" s="66" t="str">
        <f>IF(MONTH(U25)&lt;=3,"1Q",IF(MONTH(U25)&lt;=6,"2Q",IF(MONTH(U25)&lt;=9,"3Q","4Q")))&amp;RIGHT(YEAR(U25),2)</f>
        <v>2Q25</v>
      </c>
      <c r="V29" s="66" t="str">
        <f t="shared" ref="V29:BB29" si="308">IF(MONTH(V25)&lt;=3,"1Q",IF(MONTH(V25)&lt;=6,"2Q",IF(MONTH(V25)&lt;=9,"3Q","4Q")))&amp;RIGHT(YEAR(V25),2)</f>
        <v>2Q26</v>
      </c>
      <c r="W29" s="66" t="str">
        <f t="shared" si="308"/>
        <v>2Q27</v>
      </c>
      <c r="X29" s="66" t="str">
        <f t="shared" si="308"/>
        <v>2Q28</v>
      </c>
      <c r="Y29" s="66" t="str">
        <f t="shared" si="308"/>
        <v>2Q29</v>
      </c>
      <c r="Z29" s="66" t="str">
        <f t="shared" si="308"/>
        <v>2Q30</v>
      </c>
      <c r="AA29" s="66" t="str">
        <f t="shared" si="308"/>
        <v>2Q31</v>
      </c>
      <c r="AB29" s="66" t="str">
        <f t="shared" si="308"/>
        <v>2Q32</v>
      </c>
      <c r="AC29" s="66" t="str">
        <f t="shared" si="308"/>
        <v>2Q33</v>
      </c>
      <c r="AD29" s="66" t="str">
        <f t="shared" si="308"/>
        <v>2Q34</v>
      </c>
      <c r="AE29" s="66" t="str">
        <f t="shared" si="308"/>
        <v>2Q35</v>
      </c>
      <c r="AF29" s="66" t="str">
        <f t="shared" si="308"/>
        <v>2Q36</v>
      </c>
      <c r="AG29" s="66" t="str">
        <f t="shared" si="308"/>
        <v>2Q37</v>
      </c>
      <c r="AH29" s="66" t="str">
        <f t="shared" si="308"/>
        <v>2Q38</v>
      </c>
      <c r="AI29" s="66" t="str">
        <f t="shared" si="308"/>
        <v>2Q39</v>
      </c>
      <c r="AJ29" s="66" t="str">
        <f t="shared" si="308"/>
        <v>2Q40</v>
      </c>
      <c r="AK29" s="66" t="str">
        <f t="shared" si="308"/>
        <v>2Q41</v>
      </c>
      <c r="AL29" s="66" t="str">
        <f t="shared" si="308"/>
        <v>2Q42</v>
      </c>
      <c r="AM29" s="66" t="str">
        <f t="shared" si="308"/>
        <v>2Q43</v>
      </c>
      <c r="AN29" s="66" t="str">
        <f t="shared" si="308"/>
        <v>2Q44</v>
      </c>
      <c r="AO29" s="66" t="str">
        <f t="shared" si="308"/>
        <v>2Q45</v>
      </c>
      <c r="AP29" s="66" t="str">
        <f t="shared" si="308"/>
        <v>2Q46</v>
      </c>
      <c r="AQ29" s="66" t="str">
        <f t="shared" si="308"/>
        <v>2Q47</v>
      </c>
      <c r="AR29" s="66" t="str">
        <f t="shared" si="308"/>
        <v>2Q48</v>
      </c>
      <c r="AS29" s="66" t="str">
        <f t="shared" si="308"/>
        <v>2Q49</v>
      </c>
      <c r="AT29" s="66" t="str">
        <f t="shared" si="308"/>
        <v>2Q50</v>
      </c>
      <c r="AU29" s="66" t="str">
        <f t="shared" si="308"/>
        <v>2Q51</v>
      </c>
      <c r="AV29" s="66" t="str">
        <f t="shared" si="308"/>
        <v>2Q52</v>
      </c>
      <c r="AW29" s="66" t="str">
        <f t="shared" si="308"/>
        <v>2Q53</v>
      </c>
      <c r="AX29" s="66" t="str">
        <f t="shared" si="308"/>
        <v>2Q54</v>
      </c>
      <c r="AY29" s="66" t="str">
        <f t="shared" si="308"/>
        <v>2Q55</v>
      </c>
      <c r="AZ29" s="66" t="str">
        <f t="shared" si="308"/>
        <v>2Q56</v>
      </c>
      <c r="BA29" s="66" t="str">
        <f t="shared" si="308"/>
        <v>2Q57</v>
      </c>
      <c r="BB29" s="66" t="str">
        <f t="shared" si="308"/>
        <v>2Q58</v>
      </c>
      <c r="BD29" s="31" t="s">
        <v>940</v>
      </c>
      <c r="BE29" s="66" t="str">
        <f>IF(MONTH(BE25)&lt;=3,"1Q",IF(MONTH(BE25)&lt;=6,"2Q",IF(MONTH(BE25)&lt;=9,"3Q","4Q")))&amp;RIGHT(YEAR(BE25),2)</f>
        <v>3Q24</v>
      </c>
      <c r="BF29" s="66" t="str">
        <f t="shared" ref="BF29:DQ29" si="309">IF(MONTH(BF25)&lt;=3,"1Q",IF(MONTH(BF25)&lt;=6,"2Q",IF(MONTH(BF25)&lt;=9,"3Q","4Q")))&amp;RIGHT(YEAR(BF25),2)</f>
        <v>4Q24</v>
      </c>
      <c r="BG29" s="66" t="str">
        <f t="shared" si="309"/>
        <v>1Q25</v>
      </c>
      <c r="BH29" s="66" t="str">
        <f t="shared" si="309"/>
        <v>2Q25</v>
      </c>
      <c r="BI29" s="66" t="str">
        <f t="shared" si="309"/>
        <v>3Q25</v>
      </c>
      <c r="BJ29" s="66" t="str">
        <f t="shared" si="309"/>
        <v>4Q25</v>
      </c>
      <c r="BK29" s="66" t="str">
        <f t="shared" si="309"/>
        <v>1Q26</v>
      </c>
      <c r="BL29" s="66" t="str">
        <f t="shared" si="309"/>
        <v>2Q26</v>
      </c>
      <c r="BM29" s="66" t="str">
        <f t="shared" si="309"/>
        <v>3Q26</v>
      </c>
      <c r="BN29" s="66" t="str">
        <f t="shared" si="309"/>
        <v>4Q26</v>
      </c>
      <c r="BO29" s="66" t="str">
        <f t="shared" si="309"/>
        <v>1Q27</v>
      </c>
      <c r="BP29" s="66" t="str">
        <f t="shared" si="309"/>
        <v>2Q27</v>
      </c>
      <c r="BQ29" s="66" t="str">
        <f t="shared" si="309"/>
        <v>3Q27</v>
      </c>
      <c r="BR29" s="66" t="str">
        <f t="shared" si="309"/>
        <v>4Q27</v>
      </c>
      <c r="BS29" s="66" t="str">
        <f t="shared" si="309"/>
        <v>1Q28</v>
      </c>
      <c r="BT29" s="66" t="str">
        <f t="shared" si="309"/>
        <v>2Q28</v>
      </c>
      <c r="BU29" s="66" t="str">
        <f t="shared" si="309"/>
        <v>3Q28</v>
      </c>
      <c r="BV29" s="66" t="str">
        <f t="shared" si="309"/>
        <v>4Q28</v>
      </c>
      <c r="BW29" s="66" t="str">
        <f t="shared" si="309"/>
        <v>1Q29</v>
      </c>
      <c r="BX29" s="66" t="str">
        <f t="shared" si="309"/>
        <v>2Q29</v>
      </c>
      <c r="BY29" s="66" t="str">
        <f t="shared" si="309"/>
        <v>3Q29</v>
      </c>
      <c r="BZ29" s="66" t="str">
        <f t="shared" si="309"/>
        <v>4Q29</v>
      </c>
      <c r="CA29" s="66" t="str">
        <f t="shared" si="309"/>
        <v>1Q30</v>
      </c>
      <c r="CB29" s="66" t="str">
        <f t="shared" si="309"/>
        <v>2Q30</v>
      </c>
      <c r="CC29" s="66" t="str">
        <f t="shared" si="309"/>
        <v>3Q30</v>
      </c>
      <c r="CD29" s="66" t="str">
        <f t="shared" si="309"/>
        <v>4Q30</v>
      </c>
      <c r="CE29" s="66" t="str">
        <f t="shared" si="309"/>
        <v>1Q31</v>
      </c>
      <c r="CF29" s="66" t="str">
        <f t="shared" si="309"/>
        <v>2Q31</v>
      </c>
      <c r="CG29" s="66" t="str">
        <f t="shared" si="309"/>
        <v>3Q31</v>
      </c>
      <c r="CH29" s="66" t="str">
        <f t="shared" si="309"/>
        <v>4Q31</v>
      </c>
      <c r="CI29" s="66" t="str">
        <f t="shared" si="309"/>
        <v>1Q32</v>
      </c>
      <c r="CJ29" s="66" t="str">
        <f t="shared" si="309"/>
        <v>2Q32</v>
      </c>
      <c r="CK29" s="66" t="str">
        <f t="shared" si="309"/>
        <v>3Q32</v>
      </c>
      <c r="CL29" s="66" t="str">
        <f t="shared" si="309"/>
        <v>4Q32</v>
      </c>
      <c r="CM29" s="66" t="str">
        <f t="shared" si="309"/>
        <v>1Q33</v>
      </c>
      <c r="CN29" s="66" t="str">
        <f t="shared" si="309"/>
        <v>2Q33</v>
      </c>
      <c r="CO29" s="66" t="str">
        <f t="shared" si="309"/>
        <v>3Q33</v>
      </c>
      <c r="CP29" s="66" t="str">
        <f t="shared" si="309"/>
        <v>4Q33</v>
      </c>
      <c r="CQ29" s="66" t="str">
        <f t="shared" si="309"/>
        <v>1Q34</v>
      </c>
      <c r="CR29" s="66" t="str">
        <f t="shared" si="309"/>
        <v>2Q34</v>
      </c>
      <c r="CS29" s="66" t="str">
        <f t="shared" si="309"/>
        <v>3Q34</v>
      </c>
      <c r="CT29" s="66" t="str">
        <f t="shared" si="309"/>
        <v>4Q34</v>
      </c>
      <c r="CU29" s="66" t="str">
        <f t="shared" si="309"/>
        <v>1Q35</v>
      </c>
      <c r="CV29" s="66" t="str">
        <f t="shared" si="309"/>
        <v>2Q35</v>
      </c>
      <c r="CW29" s="66" t="str">
        <f t="shared" si="309"/>
        <v>3Q35</v>
      </c>
      <c r="CX29" s="66" t="str">
        <f t="shared" si="309"/>
        <v>4Q35</v>
      </c>
      <c r="CY29" s="66" t="str">
        <f t="shared" si="309"/>
        <v>1Q36</v>
      </c>
      <c r="CZ29" s="66" t="str">
        <f t="shared" si="309"/>
        <v>2Q36</v>
      </c>
      <c r="DA29" s="66" t="str">
        <f t="shared" si="309"/>
        <v>3Q36</v>
      </c>
      <c r="DB29" s="66" t="str">
        <f t="shared" si="309"/>
        <v>4Q36</v>
      </c>
      <c r="DC29" s="66" t="str">
        <f t="shared" si="309"/>
        <v>1Q37</v>
      </c>
      <c r="DD29" s="66" t="str">
        <f t="shared" si="309"/>
        <v>2Q37</v>
      </c>
      <c r="DE29" s="66" t="str">
        <f t="shared" si="309"/>
        <v>3Q37</v>
      </c>
      <c r="DF29" s="66" t="str">
        <f t="shared" si="309"/>
        <v>4Q37</v>
      </c>
      <c r="DG29" s="66" t="str">
        <f t="shared" si="309"/>
        <v>1Q38</v>
      </c>
      <c r="DH29" s="66" t="str">
        <f t="shared" si="309"/>
        <v>2Q38</v>
      </c>
      <c r="DI29" s="66" t="str">
        <f t="shared" si="309"/>
        <v>3Q38</v>
      </c>
      <c r="DJ29" s="66" t="str">
        <f t="shared" si="309"/>
        <v>4Q38</v>
      </c>
      <c r="DK29" s="66" t="str">
        <f t="shared" si="309"/>
        <v>1Q39</v>
      </c>
      <c r="DL29" s="66" t="str">
        <f t="shared" si="309"/>
        <v>2Q39</v>
      </c>
      <c r="DM29" s="66" t="str">
        <f t="shared" si="309"/>
        <v>3Q39</v>
      </c>
      <c r="DN29" s="66" t="str">
        <f t="shared" si="309"/>
        <v>4Q39</v>
      </c>
      <c r="DO29" s="66" t="str">
        <f t="shared" si="309"/>
        <v>1Q40</v>
      </c>
      <c r="DP29" s="66" t="str">
        <f t="shared" si="309"/>
        <v>2Q40</v>
      </c>
      <c r="DQ29" s="66" t="str">
        <f t="shared" si="309"/>
        <v>3Q40</v>
      </c>
      <c r="DR29" s="66" t="str">
        <f t="shared" ref="DR29:GC29" si="310">IF(MONTH(DR25)&lt;=3,"1Q",IF(MONTH(DR25)&lt;=6,"2Q",IF(MONTH(DR25)&lt;=9,"3Q","4Q")))&amp;RIGHT(YEAR(DR25),2)</f>
        <v>4Q40</v>
      </c>
      <c r="DS29" s="66" t="str">
        <f t="shared" si="310"/>
        <v>1Q41</v>
      </c>
      <c r="DT29" s="66" t="str">
        <f t="shared" si="310"/>
        <v>2Q41</v>
      </c>
      <c r="DU29" s="66" t="str">
        <f t="shared" si="310"/>
        <v>3Q41</v>
      </c>
      <c r="DV29" s="66" t="str">
        <f t="shared" si="310"/>
        <v>4Q41</v>
      </c>
      <c r="DW29" s="66" t="str">
        <f t="shared" si="310"/>
        <v>1Q42</v>
      </c>
      <c r="DX29" s="66" t="str">
        <f t="shared" si="310"/>
        <v>2Q42</v>
      </c>
      <c r="DY29" s="66" t="str">
        <f t="shared" si="310"/>
        <v>3Q42</v>
      </c>
      <c r="DZ29" s="66" t="str">
        <f t="shared" si="310"/>
        <v>4Q42</v>
      </c>
      <c r="EA29" s="66" t="str">
        <f t="shared" si="310"/>
        <v>1Q43</v>
      </c>
      <c r="EB29" s="66" t="str">
        <f t="shared" si="310"/>
        <v>2Q43</v>
      </c>
      <c r="EC29" s="66" t="str">
        <f t="shared" si="310"/>
        <v>3Q43</v>
      </c>
      <c r="ED29" s="66" t="str">
        <f t="shared" si="310"/>
        <v>4Q43</v>
      </c>
      <c r="EE29" s="66" t="str">
        <f t="shared" si="310"/>
        <v>1Q44</v>
      </c>
      <c r="EF29" s="66" t="str">
        <f t="shared" si="310"/>
        <v>2Q44</v>
      </c>
      <c r="EG29" s="66" t="str">
        <f t="shared" si="310"/>
        <v>3Q44</v>
      </c>
      <c r="EH29" s="66" t="str">
        <f t="shared" si="310"/>
        <v>4Q44</v>
      </c>
      <c r="EI29" s="66" t="str">
        <f t="shared" si="310"/>
        <v>1Q45</v>
      </c>
      <c r="EJ29" s="66" t="str">
        <f t="shared" si="310"/>
        <v>2Q45</v>
      </c>
      <c r="EK29" s="66" t="str">
        <f t="shared" si="310"/>
        <v>3Q45</v>
      </c>
      <c r="EL29" s="66" t="str">
        <f t="shared" si="310"/>
        <v>4Q45</v>
      </c>
      <c r="EM29" s="66" t="str">
        <f t="shared" si="310"/>
        <v>1Q46</v>
      </c>
      <c r="EN29" s="66" t="str">
        <f t="shared" si="310"/>
        <v>2Q46</v>
      </c>
      <c r="EO29" s="66" t="str">
        <f t="shared" si="310"/>
        <v>3Q46</v>
      </c>
      <c r="EP29" s="66" t="str">
        <f t="shared" si="310"/>
        <v>4Q46</v>
      </c>
      <c r="EQ29" s="66" t="str">
        <f t="shared" si="310"/>
        <v>1Q47</v>
      </c>
      <c r="ER29" s="66" t="str">
        <f t="shared" si="310"/>
        <v>2Q47</v>
      </c>
      <c r="ES29" s="66" t="str">
        <f t="shared" si="310"/>
        <v>3Q47</v>
      </c>
      <c r="ET29" s="66" t="str">
        <f t="shared" si="310"/>
        <v>4Q47</v>
      </c>
      <c r="EU29" s="66" t="str">
        <f t="shared" si="310"/>
        <v>1Q48</v>
      </c>
      <c r="EV29" s="66" t="str">
        <f t="shared" si="310"/>
        <v>2Q48</v>
      </c>
      <c r="EW29" s="66" t="str">
        <f t="shared" si="310"/>
        <v>3Q48</v>
      </c>
      <c r="EX29" s="66" t="str">
        <f t="shared" si="310"/>
        <v>4Q48</v>
      </c>
      <c r="EY29" s="66" t="str">
        <f t="shared" si="310"/>
        <v>1Q49</v>
      </c>
      <c r="EZ29" s="66" t="str">
        <f t="shared" si="310"/>
        <v>2Q49</v>
      </c>
      <c r="FA29" s="66" t="str">
        <f t="shared" si="310"/>
        <v>3Q49</v>
      </c>
      <c r="FB29" s="66" t="str">
        <f t="shared" si="310"/>
        <v>4Q49</v>
      </c>
      <c r="FC29" s="66" t="str">
        <f t="shared" si="310"/>
        <v>1Q50</v>
      </c>
      <c r="FD29" s="66" t="str">
        <f t="shared" si="310"/>
        <v>2Q50</v>
      </c>
      <c r="FE29" s="66" t="str">
        <f t="shared" si="310"/>
        <v>3Q50</v>
      </c>
      <c r="FF29" s="66" t="str">
        <f t="shared" si="310"/>
        <v>4Q50</v>
      </c>
      <c r="FG29" s="66" t="str">
        <f t="shared" si="310"/>
        <v>1Q51</v>
      </c>
      <c r="FH29" s="66" t="str">
        <f t="shared" si="310"/>
        <v>2Q51</v>
      </c>
      <c r="FI29" s="66" t="str">
        <f t="shared" si="310"/>
        <v>3Q51</v>
      </c>
      <c r="FJ29" s="66" t="str">
        <f t="shared" si="310"/>
        <v>4Q51</v>
      </c>
      <c r="FK29" s="66" t="str">
        <f t="shared" si="310"/>
        <v>1Q52</v>
      </c>
      <c r="FL29" s="66" t="str">
        <f t="shared" si="310"/>
        <v>2Q52</v>
      </c>
      <c r="FM29" s="66" t="str">
        <f t="shared" si="310"/>
        <v>3Q52</v>
      </c>
      <c r="FN29" s="66" t="str">
        <f t="shared" si="310"/>
        <v>4Q52</v>
      </c>
      <c r="FO29" s="66" t="str">
        <f t="shared" si="310"/>
        <v>1Q53</v>
      </c>
      <c r="FP29" s="66" t="str">
        <f t="shared" si="310"/>
        <v>2Q53</v>
      </c>
      <c r="FQ29" s="66" t="str">
        <f t="shared" si="310"/>
        <v>3Q53</v>
      </c>
      <c r="FR29" s="66" t="str">
        <f t="shared" si="310"/>
        <v>4Q53</v>
      </c>
      <c r="FS29" s="66" t="str">
        <f t="shared" si="310"/>
        <v>1Q54</v>
      </c>
      <c r="FT29" s="66" t="str">
        <f t="shared" si="310"/>
        <v>2Q54</v>
      </c>
      <c r="FU29" s="66" t="str">
        <f t="shared" si="310"/>
        <v>3Q54</v>
      </c>
      <c r="FV29" s="66" t="str">
        <f t="shared" si="310"/>
        <v>4Q54</v>
      </c>
      <c r="FW29" s="66" t="str">
        <f t="shared" si="310"/>
        <v>1Q55</v>
      </c>
      <c r="FX29" s="66" t="str">
        <f t="shared" si="310"/>
        <v>2Q55</v>
      </c>
      <c r="FY29" s="66" t="str">
        <f t="shared" si="310"/>
        <v>3Q55</v>
      </c>
      <c r="FZ29" s="66" t="str">
        <f t="shared" si="310"/>
        <v>4Q55</v>
      </c>
      <c r="GA29" s="66" t="str">
        <f t="shared" si="310"/>
        <v>1Q56</v>
      </c>
      <c r="GB29" s="66" t="str">
        <f t="shared" si="310"/>
        <v>2Q56</v>
      </c>
      <c r="GC29" s="66" t="str">
        <f t="shared" si="310"/>
        <v>3Q56</v>
      </c>
      <c r="GD29" s="66" t="str">
        <f t="shared" ref="GD29:GJ29" si="311">IF(MONTH(GD25)&lt;=3,"1Q",IF(MONTH(GD25)&lt;=6,"2Q",IF(MONTH(GD25)&lt;=9,"3Q","4Q")))&amp;RIGHT(YEAR(GD25),2)</f>
        <v>4Q56</v>
      </c>
      <c r="GE29" s="66" t="str">
        <f t="shared" si="311"/>
        <v>1Q57</v>
      </c>
      <c r="GF29" s="66" t="str">
        <f t="shared" si="311"/>
        <v>2Q57</v>
      </c>
      <c r="GG29" s="66" t="str">
        <f t="shared" si="311"/>
        <v>3Q57</v>
      </c>
      <c r="GH29" s="66" t="str">
        <f t="shared" si="311"/>
        <v>4Q57</v>
      </c>
      <c r="GI29" s="66" t="str">
        <f t="shared" si="311"/>
        <v>1Q58</v>
      </c>
      <c r="GJ29" s="66" t="str">
        <f t="shared" si="311"/>
        <v>2Q58</v>
      </c>
      <c r="GL29" s="31" t="s">
        <v>940</v>
      </c>
      <c r="GM29" s="66" t="str">
        <f>IF(MONTH(GM25)&lt;=3,"1Q",IF(MONTH(GM25)&lt;=6,"2Q",IF(MONTH(GM25)&lt;=9,"3Q","4Q")))&amp;RIGHT(YEAR(GM25),2)</f>
        <v>3Q25</v>
      </c>
      <c r="GN29" s="66" t="str">
        <f t="shared" ref="GN29:IY29" si="312">IF(MONTH(GN25)&lt;=3,"1Q",IF(MONTH(GN25)&lt;=6,"2Q",IF(MONTH(GN25)&lt;=9,"3Q","4Q")))&amp;RIGHT(YEAR(GN25),2)</f>
        <v>3Q25</v>
      </c>
      <c r="GO29" s="66" t="str">
        <f t="shared" si="312"/>
        <v>3Q25</v>
      </c>
      <c r="GP29" s="66" t="str">
        <f t="shared" si="312"/>
        <v>4Q25</v>
      </c>
      <c r="GQ29" s="66" t="str">
        <f t="shared" si="312"/>
        <v>4Q25</v>
      </c>
      <c r="GR29" s="66" t="str">
        <f t="shared" si="312"/>
        <v>4Q25</v>
      </c>
      <c r="GS29" s="66" t="str">
        <f t="shared" si="312"/>
        <v>1Q26</v>
      </c>
      <c r="GT29" s="66" t="str">
        <f t="shared" si="312"/>
        <v>1Q26</v>
      </c>
      <c r="GU29" s="66" t="str">
        <f t="shared" si="312"/>
        <v>1Q26</v>
      </c>
      <c r="GV29" s="66" t="str">
        <f t="shared" si="312"/>
        <v>2Q26</v>
      </c>
      <c r="GW29" s="66" t="str">
        <f t="shared" si="312"/>
        <v>2Q26</v>
      </c>
      <c r="GX29" s="66" t="str">
        <f t="shared" si="312"/>
        <v>2Q26</v>
      </c>
      <c r="GY29" s="66" t="str">
        <f t="shared" si="312"/>
        <v>3Q26</v>
      </c>
      <c r="GZ29" s="66" t="str">
        <f t="shared" si="312"/>
        <v>3Q26</v>
      </c>
      <c r="HA29" s="66" t="str">
        <f t="shared" si="312"/>
        <v>3Q26</v>
      </c>
      <c r="HB29" s="66" t="str">
        <f t="shared" si="312"/>
        <v>4Q26</v>
      </c>
      <c r="HC29" s="66" t="str">
        <f t="shared" si="312"/>
        <v>4Q26</v>
      </c>
      <c r="HD29" s="66" t="str">
        <f t="shared" si="312"/>
        <v>4Q26</v>
      </c>
      <c r="HE29" s="66" t="str">
        <f t="shared" si="312"/>
        <v>1Q27</v>
      </c>
      <c r="HF29" s="66" t="str">
        <f t="shared" si="312"/>
        <v>1Q27</v>
      </c>
      <c r="HG29" s="66" t="str">
        <f t="shared" si="312"/>
        <v>1Q27</v>
      </c>
      <c r="HH29" s="66" t="str">
        <f t="shared" si="312"/>
        <v>2Q27</v>
      </c>
      <c r="HI29" s="66" t="str">
        <f t="shared" si="312"/>
        <v>2Q27</v>
      </c>
      <c r="HJ29" s="66" t="str">
        <f t="shared" si="312"/>
        <v>2Q27</v>
      </c>
      <c r="HK29" s="66" t="str">
        <f t="shared" si="312"/>
        <v>3Q27</v>
      </c>
      <c r="HL29" s="66" t="str">
        <f t="shared" si="312"/>
        <v>3Q27</v>
      </c>
      <c r="HM29" s="66" t="str">
        <f t="shared" si="312"/>
        <v>3Q27</v>
      </c>
      <c r="HN29" s="66" t="str">
        <f t="shared" si="312"/>
        <v>4Q27</v>
      </c>
      <c r="HO29" s="66" t="str">
        <f t="shared" si="312"/>
        <v>4Q27</v>
      </c>
      <c r="HP29" s="66" t="str">
        <f t="shared" si="312"/>
        <v>4Q27</v>
      </c>
      <c r="HQ29" s="66" t="str">
        <f t="shared" si="312"/>
        <v>1Q28</v>
      </c>
      <c r="HR29" s="66" t="str">
        <f t="shared" si="312"/>
        <v>1Q28</v>
      </c>
      <c r="HS29" s="66" t="str">
        <f t="shared" si="312"/>
        <v>1Q28</v>
      </c>
      <c r="HT29" s="66" t="str">
        <f t="shared" si="312"/>
        <v>2Q28</v>
      </c>
      <c r="HU29" s="66" t="str">
        <f t="shared" si="312"/>
        <v>2Q28</v>
      </c>
      <c r="HV29" s="66" t="str">
        <f t="shared" si="312"/>
        <v>2Q28</v>
      </c>
      <c r="HW29" s="66" t="str">
        <f t="shared" si="312"/>
        <v>3Q28</v>
      </c>
      <c r="HX29" s="66" t="str">
        <f t="shared" si="312"/>
        <v>3Q28</v>
      </c>
      <c r="HY29" s="66" t="str">
        <f t="shared" si="312"/>
        <v>3Q28</v>
      </c>
      <c r="HZ29" s="66" t="str">
        <f t="shared" si="312"/>
        <v>4Q28</v>
      </c>
      <c r="IA29" s="66" t="str">
        <f t="shared" si="312"/>
        <v>4Q28</v>
      </c>
      <c r="IB29" s="66" t="str">
        <f t="shared" si="312"/>
        <v>4Q28</v>
      </c>
      <c r="IC29" s="66" t="str">
        <f t="shared" si="312"/>
        <v>1Q29</v>
      </c>
      <c r="ID29" s="66" t="str">
        <f t="shared" si="312"/>
        <v>1Q29</v>
      </c>
      <c r="IE29" s="66" t="str">
        <f t="shared" si="312"/>
        <v>1Q29</v>
      </c>
      <c r="IF29" s="66" t="str">
        <f t="shared" si="312"/>
        <v>2Q29</v>
      </c>
      <c r="IG29" s="66" t="str">
        <f t="shared" si="312"/>
        <v>2Q29</v>
      </c>
      <c r="IH29" s="66" t="str">
        <f t="shared" si="312"/>
        <v>2Q29</v>
      </c>
      <c r="II29" s="66" t="str">
        <f t="shared" si="312"/>
        <v>3Q29</v>
      </c>
      <c r="IJ29" s="66" t="str">
        <f t="shared" si="312"/>
        <v>3Q29</v>
      </c>
      <c r="IK29" s="66" t="str">
        <f t="shared" si="312"/>
        <v>3Q29</v>
      </c>
      <c r="IL29" s="66" t="str">
        <f t="shared" si="312"/>
        <v>4Q29</v>
      </c>
      <c r="IM29" s="66" t="str">
        <f t="shared" si="312"/>
        <v>4Q29</v>
      </c>
      <c r="IN29" s="66" t="str">
        <f t="shared" si="312"/>
        <v>4Q29</v>
      </c>
      <c r="IO29" s="66" t="str">
        <f t="shared" si="312"/>
        <v>1Q30</v>
      </c>
      <c r="IP29" s="66" t="str">
        <f t="shared" si="312"/>
        <v>1Q30</v>
      </c>
      <c r="IQ29" s="66" t="str">
        <f t="shared" si="312"/>
        <v>1Q30</v>
      </c>
      <c r="IR29" s="66" t="str">
        <f t="shared" si="312"/>
        <v>2Q30</v>
      </c>
      <c r="IS29" s="66" t="str">
        <f t="shared" si="312"/>
        <v>2Q30</v>
      </c>
      <c r="IT29" s="66" t="str">
        <f t="shared" si="312"/>
        <v>2Q30</v>
      </c>
      <c r="IU29" s="66" t="str">
        <f t="shared" si="312"/>
        <v>3Q30</v>
      </c>
      <c r="IV29" s="66" t="str">
        <f t="shared" si="312"/>
        <v>3Q30</v>
      </c>
      <c r="IW29" s="66" t="str">
        <f t="shared" si="312"/>
        <v>3Q30</v>
      </c>
      <c r="IX29" s="66" t="str">
        <f t="shared" si="312"/>
        <v>4Q30</v>
      </c>
      <c r="IY29" s="66" t="str">
        <f t="shared" si="312"/>
        <v>4Q30</v>
      </c>
      <c r="IZ29" s="66" t="str">
        <f t="shared" ref="IZ29:LK29" si="313">IF(MONTH(IZ25)&lt;=3,"1Q",IF(MONTH(IZ25)&lt;=6,"2Q",IF(MONTH(IZ25)&lt;=9,"3Q","4Q")))&amp;RIGHT(YEAR(IZ25),2)</f>
        <v>4Q30</v>
      </c>
      <c r="JA29" s="66" t="str">
        <f t="shared" si="313"/>
        <v>1Q31</v>
      </c>
      <c r="JB29" s="66" t="str">
        <f t="shared" si="313"/>
        <v>1Q31</v>
      </c>
      <c r="JC29" s="66" t="str">
        <f t="shared" si="313"/>
        <v>1Q31</v>
      </c>
      <c r="JD29" s="66" t="str">
        <f t="shared" si="313"/>
        <v>2Q31</v>
      </c>
      <c r="JE29" s="66" t="str">
        <f t="shared" si="313"/>
        <v>2Q31</v>
      </c>
      <c r="JF29" s="66" t="str">
        <f t="shared" si="313"/>
        <v>2Q31</v>
      </c>
      <c r="JG29" s="66" t="str">
        <f t="shared" si="313"/>
        <v>3Q31</v>
      </c>
      <c r="JH29" s="66" t="str">
        <f t="shared" si="313"/>
        <v>3Q31</v>
      </c>
      <c r="JI29" s="66" t="str">
        <f t="shared" si="313"/>
        <v>3Q31</v>
      </c>
      <c r="JJ29" s="66" t="str">
        <f t="shared" si="313"/>
        <v>4Q31</v>
      </c>
      <c r="JK29" s="66" t="str">
        <f t="shared" si="313"/>
        <v>4Q31</v>
      </c>
      <c r="JL29" s="66" t="str">
        <f t="shared" si="313"/>
        <v>4Q31</v>
      </c>
      <c r="JM29" s="66" t="str">
        <f t="shared" si="313"/>
        <v>1Q32</v>
      </c>
      <c r="JN29" s="66" t="str">
        <f t="shared" si="313"/>
        <v>1Q32</v>
      </c>
      <c r="JO29" s="66" t="str">
        <f t="shared" si="313"/>
        <v>1Q32</v>
      </c>
      <c r="JP29" s="66" t="str">
        <f t="shared" si="313"/>
        <v>2Q32</v>
      </c>
      <c r="JQ29" s="66" t="str">
        <f t="shared" si="313"/>
        <v>2Q32</v>
      </c>
      <c r="JR29" s="66" t="str">
        <f t="shared" si="313"/>
        <v>2Q32</v>
      </c>
      <c r="JS29" s="66" t="str">
        <f t="shared" si="313"/>
        <v>3Q32</v>
      </c>
      <c r="JT29" s="66" t="str">
        <f t="shared" si="313"/>
        <v>3Q32</v>
      </c>
      <c r="JU29" s="66" t="str">
        <f t="shared" si="313"/>
        <v>3Q32</v>
      </c>
      <c r="JV29" s="66" t="str">
        <f t="shared" si="313"/>
        <v>4Q32</v>
      </c>
      <c r="JW29" s="66" t="str">
        <f t="shared" si="313"/>
        <v>4Q32</v>
      </c>
      <c r="JX29" s="66" t="str">
        <f t="shared" si="313"/>
        <v>4Q32</v>
      </c>
      <c r="JY29" s="66" t="str">
        <f t="shared" si="313"/>
        <v>1Q33</v>
      </c>
      <c r="JZ29" s="66" t="str">
        <f t="shared" si="313"/>
        <v>1Q33</v>
      </c>
      <c r="KA29" s="66" t="str">
        <f t="shared" si="313"/>
        <v>1Q33</v>
      </c>
      <c r="KB29" s="66" t="str">
        <f t="shared" si="313"/>
        <v>2Q33</v>
      </c>
      <c r="KC29" s="66" t="str">
        <f t="shared" si="313"/>
        <v>2Q33</v>
      </c>
      <c r="KD29" s="66" t="str">
        <f t="shared" si="313"/>
        <v>2Q33</v>
      </c>
      <c r="KE29" s="66" t="str">
        <f t="shared" si="313"/>
        <v>3Q33</v>
      </c>
      <c r="KF29" s="66" t="str">
        <f t="shared" si="313"/>
        <v>3Q33</v>
      </c>
      <c r="KG29" s="66" t="str">
        <f t="shared" si="313"/>
        <v>3Q33</v>
      </c>
      <c r="KH29" s="66" t="str">
        <f t="shared" si="313"/>
        <v>4Q33</v>
      </c>
      <c r="KI29" s="66" t="str">
        <f t="shared" si="313"/>
        <v>4Q33</v>
      </c>
      <c r="KJ29" s="66" t="str">
        <f t="shared" si="313"/>
        <v>4Q33</v>
      </c>
      <c r="KK29" s="66" t="str">
        <f t="shared" si="313"/>
        <v>1Q34</v>
      </c>
      <c r="KL29" s="66" t="str">
        <f t="shared" si="313"/>
        <v>1Q34</v>
      </c>
      <c r="KM29" s="66" t="str">
        <f t="shared" si="313"/>
        <v>1Q34</v>
      </c>
      <c r="KN29" s="66" t="str">
        <f t="shared" si="313"/>
        <v>2Q34</v>
      </c>
      <c r="KO29" s="66" t="str">
        <f t="shared" si="313"/>
        <v>2Q34</v>
      </c>
      <c r="KP29" s="66" t="str">
        <f t="shared" si="313"/>
        <v>2Q34</v>
      </c>
      <c r="KQ29" s="66" t="str">
        <f t="shared" si="313"/>
        <v>3Q34</v>
      </c>
      <c r="KR29" s="66" t="str">
        <f t="shared" si="313"/>
        <v>3Q34</v>
      </c>
      <c r="KS29" s="66" t="str">
        <f t="shared" si="313"/>
        <v>3Q34</v>
      </c>
      <c r="KT29" s="66" t="str">
        <f t="shared" si="313"/>
        <v>4Q34</v>
      </c>
      <c r="KU29" s="66" t="str">
        <f t="shared" si="313"/>
        <v>4Q34</v>
      </c>
      <c r="KV29" s="66" t="str">
        <f t="shared" si="313"/>
        <v>4Q34</v>
      </c>
      <c r="KW29" s="66" t="str">
        <f t="shared" si="313"/>
        <v>1Q35</v>
      </c>
      <c r="KX29" s="66" t="str">
        <f t="shared" si="313"/>
        <v>1Q35</v>
      </c>
      <c r="KY29" s="66" t="str">
        <f t="shared" si="313"/>
        <v>1Q35</v>
      </c>
      <c r="KZ29" s="66" t="str">
        <f t="shared" si="313"/>
        <v>2Q35</v>
      </c>
      <c r="LA29" s="66" t="str">
        <f t="shared" si="313"/>
        <v>2Q35</v>
      </c>
      <c r="LB29" s="66" t="str">
        <f t="shared" si="313"/>
        <v>2Q35</v>
      </c>
      <c r="LC29" s="66" t="str">
        <f t="shared" si="313"/>
        <v>3Q35</v>
      </c>
      <c r="LD29" s="66" t="str">
        <f t="shared" si="313"/>
        <v>3Q35</v>
      </c>
      <c r="LE29" s="66" t="str">
        <f t="shared" si="313"/>
        <v>3Q35</v>
      </c>
      <c r="LF29" s="66" t="str">
        <f t="shared" si="313"/>
        <v>4Q35</v>
      </c>
      <c r="LG29" s="66" t="str">
        <f t="shared" si="313"/>
        <v>4Q35</v>
      </c>
      <c r="LH29" s="66" t="str">
        <f t="shared" si="313"/>
        <v>4Q35</v>
      </c>
      <c r="LI29" s="66" t="str">
        <f t="shared" si="313"/>
        <v>1Q36</v>
      </c>
      <c r="LJ29" s="66" t="str">
        <f t="shared" si="313"/>
        <v>1Q36</v>
      </c>
      <c r="LK29" s="66" t="str">
        <f t="shared" si="313"/>
        <v>1Q36</v>
      </c>
      <c r="LL29" s="66" t="str">
        <f t="shared" ref="LL29:NW29" si="314">IF(MONTH(LL25)&lt;=3,"1Q",IF(MONTH(LL25)&lt;=6,"2Q",IF(MONTH(LL25)&lt;=9,"3Q","4Q")))&amp;RIGHT(YEAR(LL25),2)</f>
        <v>2Q36</v>
      </c>
      <c r="LM29" s="66" t="str">
        <f t="shared" si="314"/>
        <v>2Q36</v>
      </c>
      <c r="LN29" s="66" t="str">
        <f t="shared" si="314"/>
        <v>2Q36</v>
      </c>
      <c r="LO29" s="66" t="str">
        <f t="shared" si="314"/>
        <v>3Q36</v>
      </c>
      <c r="LP29" s="66" t="str">
        <f t="shared" si="314"/>
        <v>3Q36</v>
      </c>
      <c r="LQ29" s="66" t="str">
        <f t="shared" si="314"/>
        <v>3Q36</v>
      </c>
      <c r="LR29" s="66" t="str">
        <f t="shared" si="314"/>
        <v>4Q36</v>
      </c>
      <c r="LS29" s="66" t="str">
        <f t="shared" si="314"/>
        <v>4Q36</v>
      </c>
      <c r="LT29" s="66" t="str">
        <f t="shared" si="314"/>
        <v>4Q36</v>
      </c>
      <c r="LU29" s="66" t="str">
        <f t="shared" si="314"/>
        <v>1Q37</v>
      </c>
      <c r="LV29" s="66" t="str">
        <f t="shared" si="314"/>
        <v>1Q37</v>
      </c>
      <c r="LW29" s="66" t="str">
        <f t="shared" si="314"/>
        <v>1Q37</v>
      </c>
      <c r="LX29" s="66" t="str">
        <f t="shared" si="314"/>
        <v>2Q37</v>
      </c>
      <c r="LY29" s="66" t="str">
        <f t="shared" si="314"/>
        <v>2Q37</v>
      </c>
      <c r="LZ29" s="66" t="str">
        <f t="shared" si="314"/>
        <v>2Q37</v>
      </c>
      <c r="MA29" s="66" t="str">
        <f t="shared" si="314"/>
        <v>3Q37</v>
      </c>
      <c r="MB29" s="66" t="str">
        <f t="shared" si="314"/>
        <v>3Q37</v>
      </c>
      <c r="MC29" s="66" t="str">
        <f t="shared" si="314"/>
        <v>3Q37</v>
      </c>
      <c r="MD29" s="66" t="str">
        <f t="shared" si="314"/>
        <v>4Q37</v>
      </c>
      <c r="ME29" s="66" t="str">
        <f t="shared" si="314"/>
        <v>4Q37</v>
      </c>
      <c r="MF29" s="66" t="str">
        <f t="shared" si="314"/>
        <v>4Q37</v>
      </c>
      <c r="MG29" s="66" t="str">
        <f t="shared" si="314"/>
        <v>1Q38</v>
      </c>
      <c r="MH29" s="66" t="str">
        <f t="shared" si="314"/>
        <v>1Q38</v>
      </c>
      <c r="MI29" s="66" t="str">
        <f t="shared" si="314"/>
        <v>1Q38</v>
      </c>
      <c r="MJ29" s="66" t="str">
        <f t="shared" si="314"/>
        <v>2Q38</v>
      </c>
      <c r="MK29" s="66" t="str">
        <f t="shared" si="314"/>
        <v>2Q38</v>
      </c>
      <c r="ML29" s="66" t="str">
        <f t="shared" si="314"/>
        <v>2Q38</v>
      </c>
      <c r="MM29" s="66" t="str">
        <f t="shared" si="314"/>
        <v>3Q38</v>
      </c>
      <c r="MN29" s="66" t="str">
        <f t="shared" si="314"/>
        <v>3Q38</v>
      </c>
      <c r="MO29" s="66" t="str">
        <f t="shared" si="314"/>
        <v>3Q38</v>
      </c>
      <c r="MP29" s="66" t="str">
        <f t="shared" si="314"/>
        <v>4Q38</v>
      </c>
      <c r="MQ29" s="66" t="str">
        <f t="shared" si="314"/>
        <v>4Q38</v>
      </c>
      <c r="MR29" s="66" t="str">
        <f t="shared" si="314"/>
        <v>4Q38</v>
      </c>
      <c r="MS29" s="66" t="str">
        <f t="shared" si="314"/>
        <v>1Q39</v>
      </c>
      <c r="MT29" s="66" t="str">
        <f t="shared" si="314"/>
        <v>1Q39</v>
      </c>
      <c r="MU29" s="66" t="str">
        <f t="shared" si="314"/>
        <v>1Q39</v>
      </c>
      <c r="MV29" s="66" t="str">
        <f t="shared" si="314"/>
        <v>2Q39</v>
      </c>
      <c r="MW29" s="66" t="str">
        <f t="shared" si="314"/>
        <v>2Q39</v>
      </c>
      <c r="MX29" s="66" t="str">
        <f t="shared" si="314"/>
        <v>2Q39</v>
      </c>
      <c r="MY29" s="66" t="str">
        <f t="shared" si="314"/>
        <v>3Q39</v>
      </c>
      <c r="MZ29" s="66" t="str">
        <f t="shared" si="314"/>
        <v>3Q39</v>
      </c>
      <c r="NA29" s="66" t="str">
        <f t="shared" si="314"/>
        <v>3Q39</v>
      </c>
      <c r="NB29" s="66" t="str">
        <f t="shared" si="314"/>
        <v>4Q39</v>
      </c>
      <c r="NC29" s="66" t="str">
        <f t="shared" si="314"/>
        <v>4Q39</v>
      </c>
      <c r="ND29" s="66" t="str">
        <f t="shared" si="314"/>
        <v>4Q39</v>
      </c>
      <c r="NE29" s="66" t="str">
        <f t="shared" si="314"/>
        <v>1Q40</v>
      </c>
      <c r="NF29" s="66" t="str">
        <f t="shared" si="314"/>
        <v>1Q40</v>
      </c>
      <c r="NG29" s="66" t="str">
        <f t="shared" si="314"/>
        <v>1Q40</v>
      </c>
      <c r="NH29" s="66" t="str">
        <f t="shared" si="314"/>
        <v>2Q40</v>
      </c>
      <c r="NI29" s="66" t="str">
        <f t="shared" si="314"/>
        <v>2Q40</v>
      </c>
      <c r="NJ29" s="66" t="str">
        <f t="shared" si="314"/>
        <v>2Q40</v>
      </c>
      <c r="NK29" s="66" t="str">
        <f t="shared" si="314"/>
        <v>3Q40</v>
      </c>
      <c r="NL29" s="66" t="str">
        <f t="shared" si="314"/>
        <v>3Q40</v>
      </c>
      <c r="NM29" s="66" t="str">
        <f t="shared" si="314"/>
        <v>3Q40</v>
      </c>
      <c r="NN29" s="66" t="str">
        <f t="shared" si="314"/>
        <v>4Q40</v>
      </c>
      <c r="NO29" s="66" t="str">
        <f t="shared" si="314"/>
        <v>4Q40</v>
      </c>
      <c r="NP29" s="66" t="str">
        <f t="shared" si="314"/>
        <v>4Q40</v>
      </c>
      <c r="NQ29" s="66" t="str">
        <f t="shared" si="314"/>
        <v>1Q41</v>
      </c>
      <c r="NR29" s="66" t="str">
        <f t="shared" si="314"/>
        <v>1Q41</v>
      </c>
      <c r="NS29" s="66" t="str">
        <f t="shared" si="314"/>
        <v>1Q41</v>
      </c>
      <c r="NT29" s="66" t="str">
        <f t="shared" si="314"/>
        <v>2Q41</v>
      </c>
      <c r="NU29" s="66" t="str">
        <f t="shared" si="314"/>
        <v>2Q41</v>
      </c>
      <c r="NV29" s="66" t="str">
        <f t="shared" si="314"/>
        <v>2Q41</v>
      </c>
      <c r="NW29" s="66" t="str">
        <f t="shared" si="314"/>
        <v>3Q41</v>
      </c>
      <c r="NX29" s="66" t="str">
        <f t="shared" ref="NX29:QI29" si="315">IF(MONTH(NX25)&lt;=3,"1Q",IF(MONTH(NX25)&lt;=6,"2Q",IF(MONTH(NX25)&lt;=9,"3Q","4Q")))&amp;RIGHT(YEAR(NX25),2)</f>
        <v>3Q41</v>
      </c>
      <c r="NY29" s="66" t="str">
        <f t="shared" si="315"/>
        <v>3Q41</v>
      </c>
      <c r="NZ29" s="66" t="str">
        <f t="shared" si="315"/>
        <v>4Q41</v>
      </c>
      <c r="OA29" s="66" t="str">
        <f t="shared" si="315"/>
        <v>4Q41</v>
      </c>
      <c r="OB29" s="66" t="str">
        <f t="shared" si="315"/>
        <v>4Q41</v>
      </c>
      <c r="OC29" s="66" t="str">
        <f t="shared" si="315"/>
        <v>1Q42</v>
      </c>
      <c r="OD29" s="66" t="str">
        <f t="shared" si="315"/>
        <v>1Q42</v>
      </c>
      <c r="OE29" s="66" t="str">
        <f t="shared" si="315"/>
        <v>1Q42</v>
      </c>
      <c r="OF29" s="66" t="str">
        <f t="shared" si="315"/>
        <v>2Q42</v>
      </c>
      <c r="OG29" s="66" t="str">
        <f t="shared" si="315"/>
        <v>2Q42</v>
      </c>
      <c r="OH29" s="66" t="str">
        <f t="shared" si="315"/>
        <v>2Q42</v>
      </c>
      <c r="OI29" s="66" t="str">
        <f t="shared" si="315"/>
        <v>3Q42</v>
      </c>
      <c r="OJ29" s="66" t="str">
        <f t="shared" si="315"/>
        <v>3Q42</v>
      </c>
      <c r="OK29" s="66" t="str">
        <f t="shared" si="315"/>
        <v>3Q42</v>
      </c>
      <c r="OL29" s="66" t="str">
        <f t="shared" si="315"/>
        <v>4Q42</v>
      </c>
      <c r="OM29" s="66" t="str">
        <f t="shared" si="315"/>
        <v>4Q42</v>
      </c>
      <c r="ON29" s="66" t="str">
        <f t="shared" si="315"/>
        <v>4Q42</v>
      </c>
      <c r="OO29" s="66" t="str">
        <f t="shared" si="315"/>
        <v>1Q43</v>
      </c>
      <c r="OP29" s="66" t="str">
        <f t="shared" si="315"/>
        <v>1Q43</v>
      </c>
      <c r="OQ29" s="66" t="str">
        <f t="shared" si="315"/>
        <v>1Q43</v>
      </c>
      <c r="OR29" s="66" t="str">
        <f t="shared" si="315"/>
        <v>2Q43</v>
      </c>
      <c r="OS29" s="66" t="str">
        <f t="shared" si="315"/>
        <v>2Q43</v>
      </c>
      <c r="OT29" s="66" t="str">
        <f t="shared" si="315"/>
        <v>2Q43</v>
      </c>
      <c r="OU29" s="66" t="str">
        <f t="shared" si="315"/>
        <v>3Q43</v>
      </c>
      <c r="OV29" s="66" t="str">
        <f t="shared" si="315"/>
        <v>3Q43</v>
      </c>
      <c r="OW29" s="66" t="str">
        <f t="shared" si="315"/>
        <v>3Q43</v>
      </c>
      <c r="OX29" s="66" t="str">
        <f t="shared" si="315"/>
        <v>4Q43</v>
      </c>
      <c r="OY29" s="66" t="str">
        <f t="shared" si="315"/>
        <v>4Q43</v>
      </c>
      <c r="OZ29" s="66" t="str">
        <f t="shared" si="315"/>
        <v>4Q43</v>
      </c>
      <c r="PA29" s="66" t="str">
        <f t="shared" si="315"/>
        <v>1Q44</v>
      </c>
      <c r="PB29" s="66" t="str">
        <f t="shared" si="315"/>
        <v>1Q44</v>
      </c>
      <c r="PC29" s="66" t="str">
        <f t="shared" si="315"/>
        <v>1Q44</v>
      </c>
      <c r="PD29" s="66" t="str">
        <f t="shared" si="315"/>
        <v>2Q44</v>
      </c>
      <c r="PE29" s="66" t="str">
        <f t="shared" si="315"/>
        <v>2Q44</v>
      </c>
      <c r="PF29" s="66" t="str">
        <f t="shared" si="315"/>
        <v>2Q44</v>
      </c>
      <c r="PG29" s="66" t="str">
        <f t="shared" si="315"/>
        <v>3Q44</v>
      </c>
      <c r="PH29" s="66" t="str">
        <f t="shared" si="315"/>
        <v>3Q44</v>
      </c>
      <c r="PI29" s="66" t="str">
        <f t="shared" si="315"/>
        <v>3Q44</v>
      </c>
      <c r="PJ29" s="66" t="str">
        <f t="shared" si="315"/>
        <v>4Q44</v>
      </c>
      <c r="PK29" s="66" t="str">
        <f t="shared" si="315"/>
        <v>4Q44</v>
      </c>
      <c r="PL29" s="66" t="str">
        <f t="shared" si="315"/>
        <v>4Q44</v>
      </c>
      <c r="PM29" s="66" t="str">
        <f t="shared" si="315"/>
        <v>1Q45</v>
      </c>
      <c r="PN29" s="66" t="str">
        <f t="shared" si="315"/>
        <v>1Q45</v>
      </c>
      <c r="PO29" s="66" t="str">
        <f t="shared" si="315"/>
        <v>1Q45</v>
      </c>
      <c r="PP29" s="66" t="str">
        <f t="shared" si="315"/>
        <v>2Q45</v>
      </c>
      <c r="PQ29" s="66" t="str">
        <f t="shared" si="315"/>
        <v>2Q45</v>
      </c>
      <c r="PR29" s="66" t="str">
        <f t="shared" si="315"/>
        <v>2Q45</v>
      </c>
      <c r="PS29" s="66" t="str">
        <f t="shared" si="315"/>
        <v>3Q45</v>
      </c>
      <c r="PT29" s="66" t="str">
        <f t="shared" si="315"/>
        <v>3Q45</v>
      </c>
      <c r="PU29" s="66" t="str">
        <f t="shared" si="315"/>
        <v>3Q45</v>
      </c>
      <c r="PV29" s="66" t="str">
        <f t="shared" si="315"/>
        <v>4Q45</v>
      </c>
      <c r="PW29" s="66" t="str">
        <f t="shared" si="315"/>
        <v>4Q45</v>
      </c>
      <c r="PX29" s="66" t="str">
        <f t="shared" si="315"/>
        <v>4Q45</v>
      </c>
      <c r="PY29" s="66" t="str">
        <f t="shared" si="315"/>
        <v>1Q46</v>
      </c>
      <c r="PZ29" s="66" t="str">
        <f t="shared" si="315"/>
        <v>1Q46</v>
      </c>
      <c r="QA29" s="66" t="str">
        <f t="shared" si="315"/>
        <v>1Q46</v>
      </c>
      <c r="QB29" s="66" t="str">
        <f t="shared" si="315"/>
        <v>2Q46</v>
      </c>
      <c r="QC29" s="66" t="str">
        <f t="shared" si="315"/>
        <v>2Q46</v>
      </c>
      <c r="QD29" s="66" t="str">
        <f t="shared" si="315"/>
        <v>2Q46</v>
      </c>
      <c r="QE29" s="66" t="str">
        <f t="shared" si="315"/>
        <v>3Q46</v>
      </c>
      <c r="QF29" s="66" t="str">
        <f t="shared" si="315"/>
        <v>3Q46</v>
      </c>
      <c r="QG29" s="66" t="str">
        <f t="shared" si="315"/>
        <v>3Q46</v>
      </c>
      <c r="QH29" s="66" t="str">
        <f t="shared" si="315"/>
        <v>4Q46</v>
      </c>
      <c r="QI29" s="66" t="str">
        <f t="shared" si="315"/>
        <v>4Q46</v>
      </c>
      <c r="QJ29" s="66" t="str">
        <f t="shared" ref="QJ29:SU29" si="316">IF(MONTH(QJ25)&lt;=3,"1Q",IF(MONTH(QJ25)&lt;=6,"2Q",IF(MONTH(QJ25)&lt;=9,"3Q","4Q")))&amp;RIGHT(YEAR(QJ25),2)</f>
        <v>4Q46</v>
      </c>
      <c r="QK29" s="66" t="str">
        <f t="shared" si="316"/>
        <v>1Q47</v>
      </c>
      <c r="QL29" s="66" t="str">
        <f t="shared" si="316"/>
        <v>1Q47</v>
      </c>
      <c r="QM29" s="66" t="str">
        <f t="shared" si="316"/>
        <v>1Q47</v>
      </c>
      <c r="QN29" s="66" t="str">
        <f t="shared" si="316"/>
        <v>2Q47</v>
      </c>
      <c r="QO29" s="66" t="str">
        <f t="shared" si="316"/>
        <v>2Q47</v>
      </c>
      <c r="QP29" s="66" t="str">
        <f t="shared" si="316"/>
        <v>2Q47</v>
      </c>
      <c r="QQ29" s="66" t="str">
        <f t="shared" si="316"/>
        <v>3Q47</v>
      </c>
      <c r="QR29" s="66" t="str">
        <f t="shared" si="316"/>
        <v>3Q47</v>
      </c>
      <c r="QS29" s="66" t="str">
        <f t="shared" si="316"/>
        <v>3Q47</v>
      </c>
      <c r="QT29" s="66" t="str">
        <f t="shared" si="316"/>
        <v>4Q47</v>
      </c>
      <c r="QU29" s="66" t="str">
        <f t="shared" si="316"/>
        <v>4Q47</v>
      </c>
      <c r="QV29" s="66" t="str">
        <f t="shared" si="316"/>
        <v>4Q47</v>
      </c>
      <c r="QW29" s="66" t="str">
        <f t="shared" si="316"/>
        <v>1Q48</v>
      </c>
      <c r="QX29" s="66" t="str">
        <f t="shared" si="316"/>
        <v>1Q48</v>
      </c>
      <c r="QY29" s="66" t="str">
        <f t="shared" si="316"/>
        <v>1Q48</v>
      </c>
      <c r="QZ29" s="66" t="str">
        <f t="shared" si="316"/>
        <v>2Q48</v>
      </c>
      <c r="RA29" s="66" t="str">
        <f t="shared" si="316"/>
        <v>2Q48</v>
      </c>
      <c r="RB29" s="66" t="str">
        <f t="shared" si="316"/>
        <v>2Q48</v>
      </c>
      <c r="RC29" s="66" t="str">
        <f t="shared" si="316"/>
        <v>3Q48</v>
      </c>
      <c r="RD29" s="66" t="str">
        <f t="shared" si="316"/>
        <v>3Q48</v>
      </c>
      <c r="RE29" s="66" t="str">
        <f t="shared" si="316"/>
        <v>3Q48</v>
      </c>
      <c r="RF29" s="66" t="str">
        <f t="shared" si="316"/>
        <v>4Q48</v>
      </c>
      <c r="RG29" s="66" t="str">
        <f t="shared" si="316"/>
        <v>4Q48</v>
      </c>
      <c r="RH29" s="66" t="str">
        <f t="shared" si="316"/>
        <v>4Q48</v>
      </c>
      <c r="RI29" s="66" t="str">
        <f t="shared" si="316"/>
        <v>1Q49</v>
      </c>
      <c r="RJ29" s="66" t="str">
        <f t="shared" si="316"/>
        <v>1Q49</v>
      </c>
      <c r="RK29" s="66" t="str">
        <f t="shared" si="316"/>
        <v>1Q49</v>
      </c>
      <c r="RL29" s="66" t="str">
        <f t="shared" si="316"/>
        <v>2Q49</v>
      </c>
      <c r="RM29" s="66" t="str">
        <f t="shared" si="316"/>
        <v>2Q49</v>
      </c>
      <c r="RN29" s="66" t="str">
        <f t="shared" si="316"/>
        <v>2Q49</v>
      </c>
      <c r="RO29" s="66" t="str">
        <f t="shared" si="316"/>
        <v>3Q49</v>
      </c>
      <c r="RP29" s="66" t="str">
        <f t="shared" si="316"/>
        <v>3Q49</v>
      </c>
      <c r="RQ29" s="66" t="str">
        <f t="shared" si="316"/>
        <v>3Q49</v>
      </c>
      <c r="RR29" s="66" t="str">
        <f t="shared" si="316"/>
        <v>4Q49</v>
      </c>
      <c r="RS29" s="66" t="str">
        <f t="shared" si="316"/>
        <v>4Q49</v>
      </c>
      <c r="RT29" s="66" t="str">
        <f t="shared" si="316"/>
        <v>4Q49</v>
      </c>
      <c r="RU29" s="66" t="str">
        <f t="shared" si="316"/>
        <v>1Q50</v>
      </c>
      <c r="RV29" s="66" t="str">
        <f t="shared" si="316"/>
        <v>1Q50</v>
      </c>
      <c r="RW29" s="66" t="str">
        <f t="shared" si="316"/>
        <v>1Q50</v>
      </c>
      <c r="RX29" s="66" t="str">
        <f t="shared" si="316"/>
        <v>2Q50</v>
      </c>
      <c r="RY29" s="66" t="str">
        <f t="shared" si="316"/>
        <v>2Q50</v>
      </c>
      <c r="RZ29" s="66" t="str">
        <f t="shared" si="316"/>
        <v>2Q50</v>
      </c>
      <c r="SA29" s="66" t="str">
        <f t="shared" si="316"/>
        <v>3Q50</v>
      </c>
      <c r="SB29" s="66" t="str">
        <f t="shared" si="316"/>
        <v>3Q50</v>
      </c>
      <c r="SC29" s="66" t="str">
        <f t="shared" si="316"/>
        <v>3Q50</v>
      </c>
      <c r="SD29" s="66" t="str">
        <f t="shared" si="316"/>
        <v>4Q50</v>
      </c>
      <c r="SE29" s="66" t="str">
        <f t="shared" si="316"/>
        <v>4Q50</v>
      </c>
      <c r="SF29" s="66" t="str">
        <f t="shared" si="316"/>
        <v>4Q50</v>
      </c>
      <c r="SG29" s="66" t="str">
        <f t="shared" si="316"/>
        <v>1Q51</v>
      </c>
      <c r="SH29" s="66" t="str">
        <f t="shared" si="316"/>
        <v>1Q51</v>
      </c>
      <c r="SI29" s="66" t="str">
        <f t="shared" si="316"/>
        <v>1Q51</v>
      </c>
      <c r="SJ29" s="66" t="str">
        <f t="shared" si="316"/>
        <v>2Q51</v>
      </c>
      <c r="SK29" s="66" t="str">
        <f t="shared" si="316"/>
        <v>2Q51</v>
      </c>
      <c r="SL29" s="66" t="str">
        <f t="shared" si="316"/>
        <v>2Q51</v>
      </c>
      <c r="SM29" s="66" t="str">
        <f t="shared" si="316"/>
        <v>3Q51</v>
      </c>
      <c r="SN29" s="66" t="str">
        <f t="shared" si="316"/>
        <v>3Q51</v>
      </c>
      <c r="SO29" s="66" t="str">
        <f t="shared" si="316"/>
        <v>3Q51</v>
      </c>
      <c r="SP29" s="66" t="str">
        <f t="shared" si="316"/>
        <v>4Q51</v>
      </c>
      <c r="SQ29" s="66" t="str">
        <f t="shared" si="316"/>
        <v>4Q51</v>
      </c>
      <c r="SR29" s="66" t="str">
        <f t="shared" si="316"/>
        <v>4Q51</v>
      </c>
      <c r="SS29" s="66" t="str">
        <f t="shared" si="316"/>
        <v>1Q52</v>
      </c>
      <c r="ST29" s="66" t="str">
        <f t="shared" si="316"/>
        <v>1Q52</v>
      </c>
      <c r="SU29" s="66" t="str">
        <f t="shared" si="316"/>
        <v>1Q52</v>
      </c>
      <c r="SV29" s="66" t="str">
        <f t="shared" ref="SV29:VG29" si="317">IF(MONTH(SV25)&lt;=3,"1Q",IF(MONTH(SV25)&lt;=6,"2Q",IF(MONTH(SV25)&lt;=9,"3Q","4Q")))&amp;RIGHT(YEAR(SV25),2)</f>
        <v>2Q52</v>
      </c>
      <c r="SW29" s="66" t="str">
        <f t="shared" si="317"/>
        <v>2Q52</v>
      </c>
      <c r="SX29" s="66" t="str">
        <f t="shared" si="317"/>
        <v>2Q52</v>
      </c>
      <c r="SY29" s="66" t="str">
        <f t="shared" si="317"/>
        <v>3Q52</v>
      </c>
      <c r="SZ29" s="66" t="str">
        <f t="shared" si="317"/>
        <v>3Q52</v>
      </c>
      <c r="TA29" s="66" t="str">
        <f t="shared" si="317"/>
        <v>3Q52</v>
      </c>
      <c r="TB29" s="66" t="str">
        <f t="shared" si="317"/>
        <v>4Q52</v>
      </c>
      <c r="TC29" s="66" t="str">
        <f t="shared" si="317"/>
        <v>4Q52</v>
      </c>
      <c r="TD29" s="66" t="str">
        <f t="shared" si="317"/>
        <v>4Q52</v>
      </c>
      <c r="TE29" s="66" t="str">
        <f t="shared" si="317"/>
        <v>1Q53</v>
      </c>
      <c r="TF29" s="66" t="str">
        <f t="shared" si="317"/>
        <v>1Q53</v>
      </c>
      <c r="TG29" s="66" t="str">
        <f t="shared" si="317"/>
        <v>1Q53</v>
      </c>
      <c r="TH29" s="66" t="str">
        <f t="shared" si="317"/>
        <v>2Q53</v>
      </c>
      <c r="TI29" s="66" t="str">
        <f t="shared" si="317"/>
        <v>2Q53</v>
      </c>
      <c r="TJ29" s="66" t="str">
        <f t="shared" si="317"/>
        <v>2Q53</v>
      </c>
      <c r="TK29" s="66" t="str">
        <f t="shared" si="317"/>
        <v>3Q53</v>
      </c>
      <c r="TL29" s="66" t="str">
        <f t="shared" si="317"/>
        <v>3Q53</v>
      </c>
      <c r="TM29" s="66" t="str">
        <f t="shared" si="317"/>
        <v>3Q53</v>
      </c>
      <c r="TN29" s="66" t="str">
        <f t="shared" si="317"/>
        <v>4Q53</v>
      </c>
      <c r="TO29" s="66" t="str">
        <f t="shared" si="317"/>
        <v>4Q53</v>
      </c>
      <c r="TP29" s="66" t="str">
        <f t="shared" si="317"/>
        <v>4Q53</v>
      </c>
      <c r="TQ29" s="66" t="str">
        <f t="shared" si="317"/>
        <v>1Q54</v>
      </c>
      <c r="TR29" s="66" t="str">
        <f t="shared" si="317"/>
        <v>1Q54</v>
      </c>
      <c r="TS29" s="66" t="str">
        <f t="shared" si="317"/>
        <v>1Q54</v>
      </c>
      <c r="TT29" s="66" t="str">
        <f t="shared" si="317"/>
        <v>2Q54</v>
      </c>
      <c r="TU29" s="66" t="str">
        <f t="shared" si="317"/>
        <v>2Q54</v>
      </c>
      <c r="TV29" s="66" t="str">
        <f t="shared" si="317"/>
        <v>2Q54</v>
      </c>
      <c r="TW29" s="66" t="str">
        <f t="shared" si="317"/>
        <v>3Q54</v>
      </c>
      <c r="TX29" s="66" t="str">
        <f t="shared" si="317"/>
        <v>3Q54</v>
      </c>
      <c r="TY29" s="66" t="str">
        <f t="shared" si="317"/>
        <v>3Q54</v>
      </c>
      <c r="TZ29" s="66" t="str">
        <f t="shared" si="317"/>
        <v>4Q54</v>
      </c>
      <c r="UA29" s="66" t="str">
        <f t="shared" si="317"/>
        <v>4Q54</v>
      </c>
      <c r="UB29" s="66" t="str">
        <f t="shared" si="317"/>
        <v>4Q54</v>
      </c>
      <c r="UC29" s="66" t="str">
        <f t="shared" si="317"/>
        <v>1Q55</v>
      </c>
      <c r="UD29" s="66" t="str">
        <f t="shared" si="317"/>
        <v>1Q55</v>
      </c>
      <c r="UE29" s="66" t="str">
        <f t="shared" si="317"/>
        <v>1Q55</v>
      </c>
      <c r="UF29" s="66" t="str">
        <f t="shared" si="317"/>
        <v>2Q55</v>
      </c>
      <c r="UG29" s="66" t="str">
        <f t="shared" si="317"/>
        <v>2Q55</v>
      </c>
      <c r="UH29" s="66" t="str">
        <f t="shared" si="317"/>
        <v>2Q55</v>
      </c>
      <c r="UI29" s="66" t="str">
        <f t="shared" si="317"/>
        <v>3Q55</v>
      </c>
      <c r="UJ29" s="66" t="str">
        <f t="shared" si="317"/>
        <v>3Q55</v>
      </c>
      <c r="UK29" s="66" t="str">
        <f t="shared" si="317"/>
        <v>3Q55</v>
      </c>
      <c r="UL29" s="66" t="str">
        <f t="shared" si="317"/>
        <v>4Q55</v>
      </c>
      <c r="UM29" s="66" t="str">
        <f t="shared" si="317"/>
        <v>4Q55</v>
      </c>
      <c r="UN29" s="66" t="str">
        <f t="shared" si="317"/>
        <v>4Q55</v>
      </c>
      <c r="UO29" s="66" t="str">
        <f t="shared" si="317"/>
        <v>1Q56</v>
      </c>
      <c r="UP29" s="66" t="str">
        <f t="shared" si="317"/>
        <v>1Q56</v>
      </c>
      <c r="UQ29" s="66" t="str">
        <f t="shared" si="317"/>
        <v>1Q56</v>
      </c>
      <c r="UR29" s="66" t="str">
        <f t="shared" si="317"/>
        <v>2Q56</v>
      </c>
      <c r="US29" s="66" t="str">
        <f t="shared" si="317"/>
        <v>2Q56</v>
      </c>
      <c r="UT29" s="66" t="str">
        <f t="shared" si="317"/>
        <v>2Q56</v>
      </c>
      <c r="UU29" s="66" t="str">
        <f t="shared" si="317"/>
        <v>3Q56</v>
      </c>
      <c r="UV29" s="66" t="str">
        <f t="shared" si="317"/>
        <v>3Q56</v>
      </c>
      <c r="UW29" s="66" t="str">
        <f t="shared" si="317"/>
        <v>3Q56</v>
      </c>
      <c r="UX29" s="66" t="str">
        <f t="shared" si="317"/>
        <v>4Q56</v>
      </c>
      <c r="UY29" s="66" t="str">
        <f t="shared" si="317"/>
        <v>4Q56</v>
      </c>
      <c r="UZ29" s="66" t="str">
        <f t="shared" si="317"/>
        <v>4Q56</v>
      </c>
      <c r="VA29" s="66" t="str">
        <f t="shared" si="317"/>
        <v>1Q57</v>
      </c>
      <c r="VB29" s="66" t="str">
        <f t="shared" si="317"/>
        <v>1Q57</v>
      </c>
      <c r="VC29" s="66" t="str">
        <f t="shared" si="317"/>
        <v>1Q57</v>
      </c>
      <c r="VD29" s="66" t="str">
        <f t="shared" si="317"/>
        <v>2Q57</v>
      </c>
      <c r="VE29" s="66" t="str">
        <f t="shared" si="317"/>
        <v>2Q57</v>
      </c>
      <c r="VF29" s="66" t="str">
        <f t="shared" si="317"/>
        <v>2Q57</v>
      </c>
      <c r="VG29" s="66" t="str">
        <f t="shared" si="317"/>
        <v>3Q57</v>
      </c>
      <c r="VH29" s="66" t="str">
        <f t="shared" ref="VH29:WD29" si="318">IF(MONTH(VH25)&lt;=3,"1Q",IF(MONTH(VH25)&lt;=6,"2Q",IF(MONTH(VH25)&lt;=9,"3Q","4Q")))&amp;RIGHT(YEAR(VH25),2)</f>
        <v>3Q57</v>
      </c>
      <c r="VI29" s="66" t="str">
        <f t="shared" si="318"/>
        <v>3Q57</v>
      </c>
      <c r="VJ29" s="66" t="str">
        <f t="shared" si="318"/>
        <v>4Q57</v>
      </c>
      <c r="VK29" s="66" t="str">
        <f t="shared" si="318"/>
        <v>4Q57</v>
      </c>
      <c r="VL29" s="66" t="str">
        <f t="shared" si="318"/>
        <v>4Q57</v>
      </c>
      <c r="VM29" s="66" t="str">
        <f t="shared" si="318"/>
        <v>1Q58</v>
      </c>
      <c r="VN29" s="66" t="str">
        <f t="shared" si="318"/>
        <v>1Q58</v>
      </c>
      <c r="VO29" s="66" t="str">
        <f t="shared" si="318"/>
        <v>1Q58</v>
      </c>
      <c r="VP29" s="66" t="str">
        <f t="shared" si="318"/>
        <v>2Q58</v>
      </c>
      <c r="VQ29" s="66" t="str">
        <f t="shared" si="318"/>
        <v>2Q58</v>
      </c>
      <c r="VR29" s="66" t="str">
        <f t="shared" si="318"/>
        <v>2Q58</v>
      </c>
      <c r="VS29" s="66" t="str">
        <f t="shared" si="318"/>
        <v>3Q58</v>
      </c>
      <c r="VT29" s="66" t="str">
        <f t="shared" si="318"/>
        <v>3Q58</v>
      </c>
      <c r="VU29" s="66" t="str">
        <f t="shared" si="318"/>
        <v>3Q58</v>
      </c>
      <c r="VV29" s="66" t="str">
        <f t="shared" si="318"/>
        <v>4Q58</v>
      </c>
      <c r="VW29" s="66" t="str">
        <f t="shared" si="318"/>
        <v>4Q58</v>
      </c>
      <c r="VX29" s="66" t="str">
        <f t="shared" si="318"/>
        <v>4Q58</v>
      </c>
      <c r="VY29" s="66" t="str">
        <f t="shared" si="318"/>
        <v>1Q59</v>
      </c>
      <c r="VZ29" s="66" t="str">
        <f t="shared" si="318"/>
        <v>1Q59</v>
      </c>
      <c r="WA29" s="66" t="str">
        <f t="shared" si="318"/>
        <v>1Q59</v>
      </c>
      <c r="WB29" s="66" t="str">
        <f t="shared" si="318"/>
        <v>2Q59</v>
      </c>
      <c r="WC29" s="66" t="str">
        <f t="shared" si="318"/>
        <v>2Q59</v>
      </c>
      <c r="WD29" s="66" t="str">
        <f t="shared" si="318"/>
        <v>2Q59</v>
      </c>
    </row>
    <row r="31" spans="1:602" x14ac:dyDescent="0.35">
      <c r="A31" s="29"/>
      <c r="B31" s="29" t="s">
        <v>982</v>
      </c>
      <c r="C31" s="29" t="s">
        <v>1102</v>
      </c>
      <c r="D31" s="29" t="s">
        <v>499</v>
      </c>
      <c r="E31" s="29" t="s">
        <v>362</v>
      </c>
      <c r="F31" s="29" t="s">
        <v>1000</v>
      </c>
      <c r="G31" s="29" t="s">
        <v>1103</v>
      </c>
      <c r="H31" s="29" t="s">
        <v>1287</v>
      </c>
      <c r="I31" s="29" t="s">
        <v>1288</v>
      </c>
      <c r="J31" s="29" t="s">
        <v>1289</v>
      </c>
      <c r="K31" s="29" t="s">
        <v>567</v>
      </c>
      <c r="L31" s="29" t="s">
        <v>1104</v>
      </c>
      <c r="M31" s="29" t="s">
        <v>1105</v>
      </c>
      <c r="N31" s="29" t="s">
        <v>1104</v>
      </c>
      <c r="O31" s="29" t="s">
        <v>1105</v>
      </c>
      <c r="P31" s="29" t="s">
        <v>1260</v>
      </c>
      <c r="Q31" s="29" t="s">
        <v>1107</v>
      </c>
      <c r="R31" s="29" t="s">
        <v>1108</v>
      </c>
      <c r="S31" s="29"/>
      <c r="T31" s="31" t="s">
        <v>499</v>
      </c>
      <c r="U31" s="33">
        <f t="shared" ref="U31:BB31" si="319">SUM(U32:U89)</f>
        <v>2563.8500629766882</v>
      </c>
      <c r="V31" s="33">
        <f t="shared" si="319"/>
        <v>2563.8500629766882</v>
      </c>
      <c r="W31" s="33">
        <f t="shared" si="319"/>
        <v>2562.6341727664208</v>
      </c>
      <c r="X31" s="33">
        <f t="shared" si="319"/>
        <v>2552.1370044988375</v>
      </c>
      <c r="Y31" s="33">
        <f t="shared" si="319"/>
        <v>2545.8542810966942</v>
      </c>
      <c r="Z31" s="33">
        <f t="shared" si="319"/>
        <v>2538.7942059685124</v>
      </c>
      <c r="AA31" s="33">
        <f t="shared" si="319"/>
        <v>2497.4396065427495</v>
      </c>
      <c r="AB31" s="33">
        <f t="shared" si="319"/>
        <v>2265.9116654915128</v>
      </c>
      <c r="AC31" s="33">
        <f t="shared" si="319"/>
        <v>2265.9116654915128</v>
      </c>
      <c r="AD31" s="33">
        <f t="shared" si="319"/>
        <v>2233.5187928750242</v>
      </c>
      <c r="AE31" s="33">
        <f t="shared" si="319"/>
        <v>2105.0075418731258</v>
      </c>
      <c r="AF31" s="33">
        <f t="shared" si="319"/>
        <v>1946.3469794323878</v>
      </c>
      <c r="AG31" s="33">
        <f t="shared" si="319"/>
        <v>1906.9557517611124</v>
      </c>
      <c r="AH31" s="33">
        <f t="shared" si="319"/>
        <v>1872.6393791699725</v>
      </c>
      <c r="AI31" s="33">
        <f t="shared" si="319"/>
        <v>1638.2408597882982</v>
      </c>
      <c r="AJ31" s="33">
        <f t="shared" si="319"/>
        <v>1103.6592680684696</v>
      </c>
      <c r="AK31" s="33">
        <f t="shared" si="319"/>
        <v>854.8937426202134</v>
      </c>
      <c r="AL31" s="33">
        <f t="shared" si="319"/>
        <v>632.1513039506184</v>
      </c>
      <c r="AM31" s="33">
        <f t="shared" si="319"/>
        <v>195.30313427276883</v>
      </c>
      <c r="AN31" s="33">
        <f t="shared" si="319"/>
        <v>42.989468912768821</v>
      </c>
      <c r="AO31" s="33">
        <f t="shared" si="319"/>
        <v>0</v>
      </c>
      <c r="AP31" s="33">
        <f t="shared" si="319"/>
        <v>0</v>
      </c>
      <c r="AQ31" s="33">
        <f t="shared" si="319"/>
        <v>0</v>
      </c>
      <c r="AR31" s="33">
        <f t="shared" si="319"/>
        <v>0</v>
      </c>
      <c r="AS31" s="33">
        <f t="shared" si="319"/>
        <v>0</v>
      </c>
      <c r="AT31" s="33">
        <f t="shared" si="319"/>
        <v>0</v>
      </c>
      <c r="AU31" s="33">
        <f t="shared" si="319"/>
        <v>0</v>
      </c>
      <c r="AV31" s="33">
        <f t="shared" si="319"/>
        <v>0</v>
      </c>
      <c r="AW31" s="33">
        <f t="shared" si="319"/>
        <v>0</v>
      </c>
      <c r="AX31" s="33">
        <f t="shared" si="319"/>
        <v>0</v>
      </c>
      <c r="AY31" s="33">
        <f t="shared" si="319"/>
        <v>0</v>
      </c>
      <c r="AZ31" s="33">
        <f t="shared" si="319"/>
        <v>0</v>
      </c>
      <c r="BA31" s="33">
        <f t="shared" si="319"/>
        <v>0</v>
      </c>
      <c r="BB31" s="33">
        <f t="shared" si="319"/>
        <v>0</v>
      </c>
      <c r="BD31" s="31" t="s">
        <v>499</v>
      </c>
      <c r="BE31" s="33">
        <f t="shared" ref="BE31:DP31" si="320">SUM(BE32:BE89)</f>
        <v>0</v>
      </c>
      <c r="BF31" s="33">
        <f t="shared" si="320"/>
        <v>0</v>
      </c>
      <c r="BG31" s="33">
        <f t="shared" si="320"/>
        <v>0</v>
      </c>
      <c r="BH31" s="33">
        <f t="shared" si="320"/>
        <v>0</v>
      </c>
      <c r="BI31" s="33">
        <f t="shared" si="320"/>
        <v>641.87443340187281</v>
      </c>
      <c r="BJ31" s="33">
        <f t="shared" si="320"/>
        <v>640.65854319160519</v>
      </c>
      <c r="BK31" s="33">
        <f t="shared" si="320"/>
        <v>640.65854319160519</v>
      </c>
      <c r="BL31" s="33">
        <f t="shared" si="320"/>
        <v>640.65854319160519</v>
      </c>
      <c r="BM31" s="33">
        <f t="shared" si="320"/>
        <v>640.65854319160519</v>
      </c>
      <c r="BN31" s="33">
        <f t="shared" si="320"/>
        <v>640.65854319160519</v>
      </c>
      <c r="BO31" s="33">
        <f t="shared" si="320"/>
        <v>640.65854319160519</v>
      </c>
      <c r="BP31" s="33">
        <f t="shared" si="320"/>
        <v>640.65854319160519</v>
      </c>
      <c r="BQ31" s="33">
        <f t="shared" si="320"/>
        <v>639.53748752577201</v>
      </c>
      <c r="BR31" s="33">
        <f t="shared" si="320"/>
        <v>638.9769596928553</v>
      </c>
      <c r="BS31" s="33">
        <f t="shared" si="320"/>
        <v>636.81127864010534</v>
      </c>
      <c r="BT31" s="33">
        <f t="shared" si="320"/>
        <v>636.81127864010534</v>
      </c>
      <c r="BU31" s="33">
        <f t="shared" si="320"/>
        <v>636.81127864010534</v>
      </c>
      <c r="BV31" s="33">
        <f t="shared" si="320"/>
        <v>636.81127864010534</v>
      </c>
      <c r="BW31" s="33">
        <f t="shared" si="320"/>
        <v>636.81127864010534</v>
      </c>
      <c r="BX31" s="33">
        <f t="shared" si="320"/>
        <v>635.42044517637817</v>
      </c>
      <c r="BY31" s="33">
        <f t="shared" si="320"/>
        <v>635.42044517637817</v>
      </c>
      <c r="BZ31" s="33">
        <f t="shared" si="320"/>
        <v>635.42044517637817</v>
      </c>
      <c r="CA31" s="33">
        <f t="shared" si="320"/>
        <v>633.97665780787827</v>
      </c>
      <c r="CB31" s="33">
        <f t="shared" si="320"/>
        <v>633.97665780787827</v>
      </c>
      <c r="CC31" s="33">
        <f t="shared" si="320"/>
        <v>633.97665780787827</v>
      </c>
      <c r="CD31" s="33">
        <f t="shared" si="320"/>
        <v>633.97665780787827</v>
      </c>
      <c r="CE31" s="33">
        <f t="shared" si="320"/>
        <v>633.97665780787827</v>
      </c>
      <c r="CF31" s="33">
        <f t="shared" si="320"/>
        <v>595.50963311911482</v>
      </c>
      <c r="CG31" s="33">
        <f t="shared" si="320"/>
        <v>566.47791637287821</v>
      </c>
      <c r="CH31" s="33">
        <f t="shared" si="320"/>
        <v>566.47791637287821</v>
      </c>
      <c r="CI31" s="33">
        <f t="shared" si="320"/>
        <v>566.47791637287821</v>
      </c>
      <c r="CJ31" s="33">
        <f t="shared" si="320"/>
        <v>566.47791637287821</v>
      </c>
      <c r="CK31" s="33">
        <f t="shared" si="320"/>
        <v>566.47791637287821</v>
      </c>
      <c r="CL31" s="33">
        <f t="shared" si="320"/>
        <v>566.47791637287821</v>
      </c>
      <c r="CM31" s="33">
        <f t="shared" si="320"/>
        <v>566.47791637287821</v>
      </c>
      <c r="CN31" s="33">
        <f t="shared" si="320"/>
        <v>566.47791637287821</v>
      </c>
      <c r="CO31" s="33">
        <f t="shared" si="320"/>
        <v>566.47791637287821</v>
      </c>
      <c r="CP31" s="33">
        <f t="shared" si="320"/>
        <v>566.47791637287821</v>
      </c>
      <c r="CQ31" s="33">
        <f t="shared" si="320"/>
        <v>556.38833309889003</v>
      </c>
      <c r="CR31" s="33">
        <f t="shared" si="320"/>
        <v>544.17462703037813</v>
      </c>
      <c r="CS31" s="33">
        <f t="shared" si="320"/>
        <v>544.17462703037813</v>
      </c>
      <c r="CT31" s="33">
        <f t="shared" si="320"/>
        <v>544.17462703037813</v>
      </c>
      <c r="CU31" s="33">
        <f t="shared" si="320"/>
        <v>528.04415962449116</v>
      </c>
      <c r="CV31" s="33">
        <f t="shared" si="320"/>
        <v>488.61412818787824</v>
      </c>
      <c r="CW31" s="33">
        <f t="shared" si="320"/>
        <v>488.61412818787824</v>
      </c>
      <c r="CX31" s="33">
        <f t="shared" si="320"/>
        <v>488.61412818787824</v>
      </c>
      <c r="CY31" s="33">
        <f t="shared" si="320"/>
        <v>488.61412818787824</v>
      </c>
      <c r="CZ31" s="33">
        <f t="shared" si="320"/>
        <v>480.5045948687532</v>
      </c>
      <c r="DA31" s="33">
        <f t="shared" si="320"/>
        <v>477.02908058912823</v>
      </c>
      <c r="DB31" s="33">
        <f t="shared" si="320"/>
        <v>477.02908058912823</v>
      </c>
      <c r="DC31" s="33">
        <f t="shared" si="320"/>
        <v>477.02908058912823</v>
      </c>
      <c r="DD31" s="33">
        <f t="shared" si="320"/>
        <v>475.86850999372763</v>
      </c>
      <c r="DE31" s="33">
        <f t="shared" si="320"/>
        <v>470.5008709899999</v>
      </c>
      <c r="DF31" s="33">
        <f t="shared" si="320"/>
        <v>470.5008709899999</v>
      </c>
      <c r="DG31" s="33">
        <f t="shared" si="320"/>
        <v>469.27566101747294</v>
      </c>
      <c r="DH31" s="33">
        <f t="shared" si="320"/>
        <v>462.36197617249985</v>
      </c>
      <c r="DI31" s="33">
        <f t="shared" si="320"/>
        <v>462.36197617249985</v>
      </c>
      <c r="DJ31" s="33">
        <f t="shared" si="320"/>
        <v>459.77252419779552</v>
      </c>
      <c r="DK31" s="33">
        <f t="shared" si="320"/>
        <v>398.66950750300293</v>
      </c>
      <c r="DL31" s="33">
        <f t="shared" si="320"/>
        <v>317.43685191500003</v>
      </c>
      <c r="DM31" s="33">
        <f t="shared" si="320"/>
        <v>307.83060392591403</v>
      </c>
      <c r="DN31" s="33">
        <f t="shared" si="320"/>
        <v>281.69169968255557</v>
      </c>
      <c r="DO31" s="33">
        <f t="shared" si="320"/>
        <v>257.06848223000003</v>
      </c>
      <c r="DP31" s="33">
        <f t="shared" si="320"/>
        <v>257.06848223000003</v>
      </c>
      <c r="DQ31" s="33">
        <f t="shared" ref="DQ31:GB31" si="321">SUM(DQ32:DQ89)</f>
        <v>236.94527201774198</v>
      </c>
      <c r="DR31" s="33">
        <f t="shared" si="321"/>
        <v>212.80995250374914</v>
      </c>
      <c r="DS31" s="33">
        <f t="shared" si="321"/>
        <v>202.89378333750003</v>
      </c>
      <c r="DT31" s="33">
        <f t="shared" si="321"/>
        <v>202.24473476122225</v>
      </c>
      <c r="DU31" s="33">
        <f t="shared" si="321"/>
        <v>196.58029024000004</v>
      </c>
      <c r="DV31" s="33">
        <f t="shared" si="321"/>
        <v>164.81944710591401</v>
      </c>
      <c r="DW31" s="33">
        <f t="shared" si="321"/>
        <v>152.47249261750002</v>
      </c>
      <c r="DX31" s="33">
        <f t="shared" si="321"/>
        <v>118.27907398720433</v>
      </c>
      <c r="DY31" s="33">
        <f t="shared" si="321"/>
        <v>80.654909847500022</v>
      </c>
      <c r="DZ31" s="33">
        <f t="shared" si="321"/>
        <v>40.721688685268816</v>
      </c>
      <c r="EA31" s="33">
        <f t="shared" si="321"/>
        <v>36.963267869999996</v>
      </c>
      <c r="EB31" s="33">
        <f t="shared" si="321"/>
        <v>36.963267869999996</v>
      </c>
      <c r="EC31" s="33">
        <f t="shared" si="321"/>
        <v>29.538511352580645</v>
      </c>
      <c r="ED31" s="33">
        <f t="shared" si="321"/>
        <v>10.559680922338712</v>
      </c>
      <c r="EE31" s="33">
        <f t="shared" si="321"/>
        <v>2.891276637849463</v>
      </c>
      <c r="EF31" s="33">
        <f t="shared" si="321"/>
        <v>0</v>
      </c>
      <c r="EG31" s="33">
        <f t="shared" si="321"/>
        <v>0</v>
      </c>
      <c r="EH31" s="33">
        <f t="shared" si="321"/>
        <v>0</v>
      </c>
      <c r="EI31" s="33">
        <f t="shared" si="321"/>
        <v>0</v>
      </c>
      <c r="EJ31" s="33">
        <f t="shared" si="321"/>
        <v>0</v>
      </c>
      <c r="EK31" s="33">
        <f t="shared" si="321"/>
        <v>0</v>
      </c>
      <c r="EL31" s="33">
        <f t="shared" si="321"/>
        <v>0</v>
      </c>
      <c r="EM31" s="33">
        <f t="shared" si="321"/>
        <v>0</v>
      </c>
      <c r="EN31" s="33">
        <f t="shared" si="321"/>
        <v>0</v>
      </c>
      <c r="EO31" s="33">
        <f t="shared" si="321"/>
        <v>0</v>
      </c>
      <c r="EP31" s="33">
        <f t="shared" si="321"/>
        <v>0</v>
      </c>
      <c r="EQ31" s="33">
        <f t="shared" si="321"/>
        <v>0</v>
      </c>
      <c r="ER31" s="33">
        <f t="shared" si="321"/>
        <v>0</v>
      </c>
      <c r="ES31" s="33">
        <f t="shared" si="321"/>
        <v>0</v>
      </c>
      <c r="ET31" s="33">
        <f t="shared" si="321"/>
        <v>0</v>
      </c>
      <c r="EU31" s="33">
        <f t="shared" si="321"/>
        <v>0</v>
      </c>
      <c r="EV31" s="33">
        <f t="shared" si="321"/>
        <v>0</v>
      </c>
      <c r="EW31" s="33">
        <f t="shared" si="321"/>
        <v>0</v>
      </c>
      <c r="EX31" s="33">
        <f t="shared" si="321"/>
        <v>0</v>
      </c>
      <c r="EY31" s="33">
        <f t="shared" si="321"/>
        <v>0</v>
      </c>
      <c r="EZ31" s="33">
        <f t="shared" si="321"/>
        <v>0</v>
      </c>
      <c r="FA31" s="33">
        <f t="shared" si="321"/>
        <v>0</v>
      </c>
      <c r="FB31" s="33">
        <f t="shared" si="321"/>
        <v>0</v>
      </c>
      <c r="FC31" s="33">
        <f t="shared" si="321"/>
        <v>0</v>
      </c>
      <c r="FD31" s="33">
        <f t="shared" si="321"/>
        <v>0</v>
      </c>
      <c r="FE31" s="33">
        <f t="shared" si="321"/>
        <v>0</v>
      </c>
      <c r="FF31" s="33">
        <f t="shared" si="321"/>
        <v>0</v>
      </c>
      <c r="FG31" s="33">
        <f t="shared" si="321"/>
        <v>0</v>
      </c>
      <c r="FH31" s="33">
        <f t="shared" si="321"/>
        <v>0</v>
      </c>
      <c r="FI31" s="33">
        <f t="shared" si="321"/>
        <v>0</v>
      </c>
      <c r="FJ31" s="33">
        <f t="shared" si="321"/>
        <v>0</v>
      </c>
      <c r="FK31" s="33">
        <f t="shared" si="321"/>
        <v>0</v>
      </c>
      <c r="FL31" s="33">
        <f t="shared" si="321"/>
        <v>0</v>
      </c>
      <c r="FM31" s="33">
        <f t="shared" si="321"/>
        <v>0</v>
      </c>
      <c r="FN31" s="33">
        <f t="shared" si="321"/>
        <v>0</v>
      </c>
      <c r="FO31" s="33">
        <f t="shared" si="321"/>
        <v>0</v>
      </c>
      <c r="FP31" s="33">
        <f t="shared" si="321"/>
        <v>0</v>
      </c>
      <c r="FQ31" s="33">
        <f t="shared" si="321"/>
        <v>0</v>
      </c>
      <c r="FR31" s="33">
        <f t="shared" si="321"/>
        <v>0</v>
      </c>
      <c r="FS31" s="33">
        <f t="shared" si="321"/>
        <v>0</v>
      </c>
      <c r="FT31" s="33">
        <f t="shared" si="321"/>
        <v>0</v>
      </c>
      <c r="FU31" s="33">
        <f t="shared" si="321"/>
        <v>0</v>
      </c>
      <c r="FV31" s="33">
        <f t="shared" si="321"/>
        <v>0</v>
      </c>
      <c r="FW31" s="33">
        <f t="shared" si="321"/>
        <v>0</v>
      </c>
      <c r="FX31" s="33">
        <f t="shared" si="321"/>
        <v>0</v>
      </c>
      <c r="FY31" s="33">
        <f t="shared" si="321"/>
        <v>0</v>
      </c>
      <c r="FZ31" s="33">
        <f t="shared" si="321"/>
        <v>0</v>
      </c>
      <c r="GA31" s="33">
        <f t="shared" si="321"/>
        <v>0</v>
      </c>
      <c r="GB31" s="33">
        <f t="shared" si="321"/>
        <v>0</v>
      </c>
      <c r="GC31" s="33">
        <f t="shared" ref="GC31:GJ31" si="322">SUM(GC32:GC89)</f>
        <v>0</v>
      </c>
      <c r="GD31" s="33">
        <f t="shared" si="322"/>
        <v>0</v>
      </c>
      <c r="GE31" s="33">
        <f t="shared" si="322"/>
        <v>0</v>
      </c>
      <c r="GF31" s="33">
        <f t="shared" si="322"/>
        <v>0</v>
      </c>
      <c r="GG31" s="33">
        <f t="shared" si="322"/>
        <v>0</v>
      </c>
      <c r="GH31" s="33">
        <f t="shared" si="322"/>
        <v>0</v>
      </c>
      <c r="GI31" s="33">
        <f t="shared" si="322"/>
        <v>0</v>
      </c>
      <c r="GJ31" s="33">
        <f t="shared" si="322"/>
        <v>0</v>
      </c>
      <c r="GL31" s="31" t="s">
        <v>499</v>
      </c>
      <c r="GM31" s="36">
        <f t="shared" ref="GM31:IX31" si="323">SUM(GM32:GM89)</f>
        <v>214.45966383775232</v>
      </c>
      <c r="GN31" s="36">
        <f t="shared" si="323"/>
        <v>213.86192183358565</v>
      </c>
      <c r="GO31" s="36">
        <f t="shared" si="323"/>
        <v>213.55284773053523</v>
      </c>
      <c r="GP31" s="36">
        <f t="shared" si="323"/>
        <v>213.55284773053523</v>
      </c>
      <c r="GQ31" s="36">
        <f t="shared" si="323"/>
        <v>213.55284773053523</v>
      </c>
      <c r="GR31" s="36">
        <f t="shared" si="323"/>
        <v>213.55284773053523</v>
      </c>
      <c r="GS31" s="36">
        <f t="shared" si="323"/>
        <v>213.55284773053523</v>
      </c>
      <c r="GT31" s="36">
        <f t="shared" si="323"/>
        <v>213.55284773053523</v>
      </c>
      <c r="GU31" s="36">
        <f t="shared" si="323"/>
        <v>213.55284773053523</v>
      </c>
      <c r="GV31" s="36">
        <f t="shared" si="323"/>
        <v>213.55284773053523</v>
      </c>
      <c r="GW31" s="36">
        <f t="shared" si="323"/>
        <v>213.55284773053523</v>
      </c>
      <c r="GX31" s="36">
        <f t="shared" si="323"/>
        <v>213.55284773053523</v>
      </c>
      <c r="GY31" s="36">
        <f t="shared" si="323"/>
        <v>213.55284773053523</v>
      </c>
      <c r="GZ31" s="36">
        <f t="shared" si="323"/>
        <v>213.55284773053523</v>
      </c>
      <c r="HA31" s="36">
        <f t="shared" si="323"/>
        <v>213.55284773053523</v>
      </c>
      <c r="HB31" s="36">
        <f t="shared" si="323"/>
        <v>213.55284773053523</v>
      </c>
      <c r="HC31" s="36">
        <f t="shared" si="323"/>
        <v>213.55284773053523</v>
      </c>
      <c r="HD31" s="36">
        <f t="shared" si="323"/>
        <v>213.55284773053523</v>
      </c>
      <c r="HE31" s="36">
        <f t="shared" si="323"/>
        <v>213.55284773053523</v>
      </c>
      <c r="HF31" s="36">
        <f t="shared" si="323"/>
        <v>213.55284773053523</v>
      </c>
      <c r="HG31" s="36">
        <f t="shared" si="323"/>
        <v>213.55284773053523</v>
      </c>
      <c r="HH31" s="36">
        <f t="shared" si="323"/>
        <v>213.55284773053523</v>
      </c>
      <c r="HI31" s="36">
        <f t="shared" si="323"/>
        <v>213.55284773053523</v>
      </c>
      <c r="HJ31" s="36">
        <f t="shared" si="323"/>
        <v>213.55284773053523</v>
      </c>
      <c r="HK31" s="36">
        <f t="shared" si="323"/>
        <v>213.55284773053523</v>
      </c>
      <c r="HL31" s="36">
        <f t="shared" si="323"/>
        <v>212.99231989761853</v>
      </c>
      <c r="HM31" s="36">
        <f t="shared" si="323"/>
        <v>212.99231989761853</v>
      </c>
      <c r="HN31" s="36">
        <f t="shared" si="323"/>
        <v>212.99231989761853</v>
      </c>
      <c r="HO31" s="36">
        <f t="shared" si="323"/>
        <v>212.99231989761853</v>
      </c>
      <c r="HP31" s="36">
        <f t="shared" si="323"/>
        <v>212.99231989761853</v>
      </c>
      <c r="HQ31" s="36">
        <f t="shared" si="323"/>
        <v>212.27042621336858</v>
      </c>
      <c r="HR31" s="36">
        <f t="shared" si="323"/>
        <v>212.27042621336858</v>
      </c>
      <c r="HS31" s="36">
        <f t="shared" si="323"/>
        <v>212.27042621336858</v>
      </c>
      <c r="HT31" s="36">
        <f t="shared" si="323"/>
        <v>212.27042621336858</v>
      </c>
      <c r="HU31" s="36">
        <f t="shared" si="323"/>
        <v>212.27042621336858</v>
      </c>
      <c r="HV31" s="36">
        <f t="shared" si="323"/>
        <v>212.27042621336858</v>
      </c>
      <c r="HW31" s="36">
        <f t="shared" si="323"/>
        <v>212.27042621336858</v>
      </c>
      <c r="HX31" s="36">
        <f t="shared" si="323"/>
        <v>212.27042621336858</v>
      </c>
      <c r="HY31" s="36">
        <f t="shared" si="323"/>
        <v>212.27042621336858</v>
      </c>
      <c r="HZ31" s="36">
        <f t="shared" si="323"/>
        <v>212.27042621336858</v>
      </c>
      <c r="IA31" s="36">
        <f t="shared" si="323"/>
        <v>212.27042621336858</v>
      </c>
      <c r="IB31" s="36">
        <f t="shared" si="323"/>
        <v>212.27042621336858</v>
      </c>
      <c r="IC31" s="36">
        <f t="shared" si="323"/>
        <v>212.27042621336858</v>
      </c>
      <c r="ID31" s="36">
        <f t="shared" si="323"/>
        <v>212.27042621336858</v>
      </c>
      <c r="IE31" s="36">
        <f t="shared" si="323"/>
        <v>212.27042621336858</v>
      </c>
      <c r="IF31" s="36">
        <f t="shared" si="323"/>
        <v>211.80681505879289</v>
      </c>
      <c r="IG31" s="36">
        <f t="shared" si="323"/>
        <v>211.80681505879289</v>
      </c>
      <c r="IH31" s="36">
        <f t="shared" si="323"/>
        <v>211.80681505879289</v>
      </c>
      <c r="II31" s="36">
        <f t="shared" si="323"/>
        <v>211.80681505879289</v>
      </c>
      <c r="IJ31" s="36">
        <f t="shared" si="323"/>
        <v>211.80681505879289</v>
      </c>
      <c r="IK31" s="36">
        <f t="shared" si="323"/>
        <v>211.80681505879289</v>
      </c>
      <c r="IL31" s="36">
        <f t="shared" si="323"/>
        <v>211.80681505879289</v>
      </c>
      <c r="IM31" s="36">
        <f t="shared" si="323"/>
        <v>211.80681505879289</v>
      </c>
      <c r="IN31" s="36">
        <f t="shared" si="323"/>
        <v>211.80681505879289</v>
      </c>
      <c r="IO31" s="36">
        <f t="shared" si="323"/>
        <v>211.3255526026262</v>
      </c>
      <c r="IP31" s="36">
        <f t="shared" si="323"/>
        <v>211.3255526026262</v>
      </c>
      <c r="IQ31" s="36">
        <f t="shared" si="323"/>
        <v>211.3255526026262</v>
      </c>
      <c r="IR31" s="36">
        <f t="shared" si="323"/>
        <v>211.3255526026262</v>
      </c>
      <c r="IS31" s="36">
        <f t="shared" si="323"/>
        <v>211.3255526026262</v>
      </c>
      <c r="IT31" s="36">
        <f t="shared" si="323"/>
        <v>211.3255526026262</v>
      </c>
      <c r="IU31" s="36">
        <f t="shared" si="323"/>
        <v>211.3255526026262</v>
      </c>
      <c r="IV31" s="36">
        <f t="shared" si="323"/>
        <v>211.3255526026262</v>
      </c>
      <c r="IW31" s="36">
        <f t="shared" si="323"/>
        <v>211.3255526026262</v>
      </c>
      <c r="IX31" s="36">
        <f t="shared" si="323"/>
        <v>211.3255526026262</v>
      </c>
      <c r="IY31" s="36">
        <f t="shared" ref="IY31:LJ31" si="324">SUM(IY32:IY89)</f>
        <v>211.3255526026262</v>
      </c>
      <c r="IZ31" s="36">
        <f t="shared" si="324"/>
        <v>211.3255526026262</v>
      </c>
      <c r="JA31" s="36">
        <f t="shared" si="324"/>
        <v>211.3255526026262</v>
      </c>
      <c r="JB31" s="36">
        <f t="shared" si="324"/>
        <v>211.3255526026262</v>
      </c>
      <c r="JC31" s="36">
        <f t="shared" si="324"/>
        <v>211.3255526026262</v>
      </c>
      <c r="JD31" s="36">
        <f t="shared" si="324"/>
        <v>211.3255526026262</v>
      </c>
      <c r="JE31" s="36">
        <f t="shared" si="324"/>
        <v>195.35810839219607</v>
      </c>
      <c r="JF31" s="36">
        <f t="shared" si="324"/>
        <v>188.82597212429289</v>
      </c>
      <c r="JG31" s="36">
        <f t="shared" si="324"/>
        <v>188.82597212429289</v>
      </c>
      <c r="JH31" s="36">
        <f t="shared" si="324"/>
        <v>188.82597212429289</v>
      </c>
      <c r="JI31" s="36">
        <f t="shared" si="324"/>
        <v>188.82597212429289</v>
      </c>
      <c r="JJ31" s="36">
        <f t="shared" si="324"/>
        <v>188.82597212429289</v>
      </c>
      <c r="JK31" s="36">
        <f t="shared" si="324"/>
        <v>188.82597212429289</v>
      </c>
      <c r="JL31" s="36">
        <f t="shared" si="324"/>
        <v>188.82597212429289</v>
      </c>
      <c r="JM31" s="36">
        <f t="shared" si="324"/>
        <v>188.82597212429289</v>
      </c>
      <c r="JN31" s="36">
        <f t="shared" si="324"/>
        <v>188.82597212429289</v>
      </c>
      <c r="JO31" s="36">
        <f t="shared" si="324"/>
        <v>188.82597212429289</v>
      </c>
      <c r="JP31" s="36">
        <f t="shared" si="324"/>
        <v>188.82597212429289</v>
      </c>
      <c r="JQ31" s="36">
        <f t="shared" si="324"/>
        <v>188.82597212429289</v>
      </c>
      <c r="JR31" s="36">
        <f t="shared" si="324"/>
        <v>188.82597212429289</v>
      </c>
      <c r="JS31" s="36">
        <f t="shared" si="324"/>
        <v>188.82597212429289</v>
      </c>
      <c r="JT31" s="36">
        <f t="shared" si="324"/>
        <v>188.82597212429289</v>
      </c>
      <c r="JU31" s="36">
        <f t="shared" si="324"/>
        <v>188.82597212429289</v>
      </c>
      <c r="JV31" s="36">
        <f t="shared" si="324"/>
        <v>188.82597212429289</v>
      </c>
      <c r="JW31" s="36">
        <f t="shared" si="324"/>
        <v>188.82597212429289</v>
      </c>
      <c r="JX31" s="36">
        <f t="shared" si="324"/>
        <v>188.82597212429289</v>
      </c>
      <c r="JY31" s="36">
        <f t="shared" si="324"/>
        <v>188.82597212429289</v>
      </c>
      <c r="JZ31" s="36">
        <f t="shared" si="324"/>
        <v>188.82597212429289</v>
      </c>
      <c r="KA31" s="36">
        <f t="shared" si="324"/>
        <v>188.82597212429289</v>
      </c>
      <c r="KB31" s="36">
        <f t="shared" si="324"/>
        <v>188.82597212429289</v>
      </c>
      <c r="KC31" s="36">
        <f t="shared" si="324"/>
        <v>188.82597212429289</v>
      </c>
      <c r="KD31" s="36">
        <f t="shared" si="324"/>
        <v>188.82597212429289</v>
      </c>
      <c r="KE31" s="36">
        <f t="shared" si="324"/>
        <v>188.82597212429289</v>
      </c>
      <c r="KF31" s="36">
        <f t="shared" si="324"/>
        <v>188.82597212429289</v>
      </c>
      <c r="KG31" s="36">
        <f t="shared" si="324"/>
        <v>188.82597212429289</v>
      </c>
      <c r="KH31" s="36">
        <f t="shared" si="324"/>
        <v>188.82597212429289</v>
      </c>
      <c r="KI31" s="36">
        <f t="shared" si="324"/>
        <v>188.82597212429289</v>
      </c>
      <c r="KJ31" s="36">
        <f t="shared" si="324"/>
        <v>188.82597212429289</v>
      </c>
      <c r="KK31" s="36">
        <f t="shared" si="324"/>
        <v>188.82597212429289</v>
      </c>
      <c r="KL31" s="36">
        <f t="shared" si="324"/>
        <v>186.1708186311381</v>
      </c>
      <c r="KM31" s="36">
        <f t="shared" si="324"/>
        <v>181.39154234345955</v>
      </c>
      <c r="KN31" s="36">
        <f t="shared" si="324"/>
        <v>181.39154234345955</v>
      </c>
      <c r="KO31" s="36">
        <f t="shared" si="324"/>
        <v>181.39154234345955</v>
      </c>
      <c r="KP31" s="36">
        <f t="shared" si="324"/>
        <v>181.39154234345955</v>
      </c>
      <c r="KQ31" s="36">
        <f t="shared" si="324"/>
        <v>181.39154234345955</v>
      </c>
      <c r="KR31" s="36">
        <f t="shared" si="324"/>
        <v>181.39154234345955</v>
      </c>
      <c r="KS31" s="36">
        <f t="shared" si="324"/>
        <v>181.39154234345955</v>
      </c>
      <c r="KT31" s="36">
        <f t="shared" si="324"/>
        <v>181.39154234345955</v>
      </c>
      <c r="KU31" s="36">
        <f t="shared" si="324"/>
        <v>181.39154234345955</v>
      </c>
      <c r="KV31" s="36">
        <f t="shared" si="324"/>
        <v>181.39154234345955</v>
      </c>
      <c r="KW31" s="36">
        <f t="shared" si="324"/>
        <v>181.39154234345955</v>
      </c>
      <c r="KX31" s="36">
        <f t="shared" si="324"/>
        <v>181.39154234345955</v>
      </c>
      <c r="KY31" s="36">
        <f t="shared" si="324"/>
        <v>165.2610749375724</v>
      </c>
      <c r="KZ31" s="36">
        <f t="shared" si="324"/>
        <v>162.87137606262615</v>
      </c>
      <c r="LA31" s="36">
        <f t="shared" si="324"/>
        <v>162.87137606262615</v>
      </c>
      <c r="LB31" s="36">
        <f t="shared" si="324"/>
        <v>162.87137606262615</v>
      </c>
      <c r="LC31" s="36">
        <f t="shared" si="324"/>
        <v>162.87137606262615</v>
      </c>
      <c r="LD31" s="36">
        <f t="shared" si="324"/>
        <v>162.87137606262615</v>
      </c>
      <c r="LE31" s="36">
        <f t="shared" si="324"/>
        <v>162.87137606262615</v>
      </c>
      <c r="LF31" s="36">
        <f t="shared" si="324"/>
        <v>162.87137606262615</v>
      </c>
      <c r="LG31" s="36">
        <f t="shared" si="324"/>
        <v>162.87137606262615</v>
      </c>
      <c r="LH31" s="36">
        <f t="shared" si="324"/>
        <v>162.87137606262615</v>
      </c>
      <c r="LI31" s="36">
        <f t="shared" si="324"/>
        <v>162.87137606262615</v>
      </c>
      <c r="LJ31" s="36">
        <f t="shared" si="324"/>
        <v>162.87137606262615</v>
      </c>
      <c r="LK31" s="36">
        <f t="shared" ref="LK31:NV31" si="325">SUM(LK32:LK89)</f>
        <v>162.87137606262615</v>
      </c>
      <c r="LL31" s="36">
        <f t="shared" si="325"/>
        <v>162.4852078093345</v>
      </c>
      <c r="LM31" s="36">
        <f t="shared" si="325"/>
        <v>159.00969352970952</v>
      </c>
      <c r="LN31" s="36">
        <f t="shared" si="325"/>
        <v>159.00969352970952</v>
      </c>
      <c r="LO31" s="36">
        <f t="shared" si="325"/>
        <v>159.00969352970952</v>
      </c>
      <c r="LP31" s="36">
        <f t="shared" si="325"/>
        <v>159.00969352970952</v>
      </c>
      <c r="LQ31" s="36">
        <f t="shared" si="325"/>
        <v>159.00969352970952</v>
      </c>
      <c r="LR31" s="36">
        <f t="shared" si="325"/>
        <v>159.00969352970952</v>
      </c>
      <c r="LS31" s="36">
        <f t="shared" si="325"/>
        <v>159.00969352970952</v>
      </c>
      <c r="LT31" s="36">
        <f t="shared" si="325"/>
        <v>159.00969352970952</v>
      </c>
      <c r="LU31" s="36">
        <f t="shared" si="325"/>
        <v>159.00969352970952</v>
      </c>
      <c r="LV31" s="36">
        <f t="shared" si="325"/>
        <v>159.00969352970952</v>
      </c>
      <c r="LW31" s="36">
        <f t="shared" si="325"/>
        <v>159.00969352970952</v>
      </c>
      <c r="LX31" s="36">
        <f t="shared" si="325"/>
        <v>159.00969352970952</v>
      </c>
      <c r="LY31" s="36">
        <f t="shared" si="325"/>
        <v>159.00969352970952</v>
      </c>
      <c r="LZ31" s="36">
        <f t="shared" si="325"/>
        <v>157.84912293430892</v>
      </c>
      <c r="MA31" s="36">
        <f t="shared" si="325"/>
        <v>156.83362366333336</v>
      </c>
      <c r="MB31" s="36">
        <f t="shared" si="325"/>
        <v>156.83362366333336</v>
      </c>
      <c r="MC31" s="36">
        <f t="shared" si="325"/>
        <v>156.83362366333336</v>
      </c>
      <c r="MD31" s="36">
        <f t="shared" si="325"/>
        <v>156.83362366333336</v>
      </c>
      <c r="ME31" s="36">
        <f t="shared" si="325"/>
        <v>156.83362366333336</v>
      </c>
      <c r="MF31" s="36">
        <f t="shared" si="325"/>
        <v>156.83362366333336</v>
      </c>
      <c r="MG31" s="36">
        <f t="shared" si="325"/>
        <v>156.83362366333336</v>
      </c>
      <c r="MH31" s="36">
        <f t="shared" si="325"/>
        <v>156.83362366333336</v>
      </c>
      <c r="MI31" s="36">
        <f t="shared" si="325"/>
        <v>155.60841369080651</v>
      </c>
      <c r="MJ31" s="36">
        <f t="shared" si="325"/>
        <v>154.12065872416673</v>
      </c>
      <c r="MK31" s="36">
        <f t="shared" si="325"/>
        <v>154.12065872416673</v>
      </c>
      <c r="ML31" s="36">
        <f t="shared" si="325"/>
        <v>154.12065872416673</v>
      </c>
      <c r="MM31" s="36">
        <f t="shared" si="325"/>
        <v>154.12065872416673</v>
      </c>
      <c r="MN31" s="36">
        <f t="shared" si="325"/>
        <v>154.12065872416673</v>
      </c>
      <c r="MO31" s="36">
        <f t="shared" si="325"/>
        <v>154.12065872416673</v>
      </c>
      <c r="MP31" s="36">
        <f t="shared" si="325"/>
        <v>153.61622002779575</v>
      </c>
      <c r="MQ31" s="36">
        <f t="shared" si="325"/>
        <v>153.07815208500006</v>
      </c>
      <c r="MR31" s="36">
        <f t="shared" si="325"/>
        <v>153.07815208500006</v>
      </c>
      <c r="MS31" s="36">
        <f t="shared" si="325"/>
        <v>152.14160425919363</v>
      </c>
      <c r="MT31" s="36">
        <f t="shared" si="325"/>
        <v>140.71561927214287</v>
      </c>
      <c r="MU31" s="36">
        <f t="shared" si="325"/>
        <v>105.81228397166667</v>
      </c>
      <c r="MV31" s="36">
        <f t="shared" si="325"/>
        <v>105.81228397166667</v>
      </c>
      <c r="MW31" s="36">
        <f t="shared" si="325"/>
        <v>105.81228397166667</v>
      </c>
      <c r="MX31" s="36">
        <f t="shared" si="325"/>
        <v>105.81228397166667</v>
      </c>
      <c r="MY31" s="36">
        <f t="shared" si="325"/>
        <v>105.81228397166667</v>
      </c>
      <c r="MZ31" s="36">
        <f t="shared" si="325"/>
        <v>101.25338662091399</v>
      </c>
      <c r="NA31" s="36">
        <f t="shared" si="325"/>
        <v>100.76493333333333</v>
      </c>
      <c r="NB31" s="36">
        <f t="shared" si="325"/>
        <v>100.76493333333333</v>
      </c>
      <c r="NC31" s="36">
        <f t="shared" si="325"/>
        <v>95.237272272555558</v>
      </c>
      <c r="ND31" s="36">
        <f t="shared" si="325"/>
        <v>85.689494076666676</v>
      </c>
      <c r="NE31" s="36">
        <f t="shared" si="325"/>
        <v>85.689494076666676</v>
      </c>
      <c r="NF31" s="36">
        <f t="shared" si="325"/>
        <v>85.689494076666676</v>
      </c>
      <c r="NG31" s="36">
        <f t="shared" si="325"/>
        <v>85.689494076666676</v>
      </c>
      <c r="NH31" s="36">
        <f t="shared" si="325"/>
        <v>85.689494076666676</v>
      </c>
      <c r="NI31" s="36">
        <f t="shared" si="325"/>
        <v>85.689494076666676</v>
      </c>
      <c r="NJ31" s="36">
        <f t="shared" si="325"/>
        <v>85.689494076666676</v>
      </c>
      <c r="NK31" s="36">
        <f t="shared" si="325"/>
        <v>80.969234891075274</v>
      </c>
      <c r="NL31" s="36">
        <f t="shared" si="325"/>
        <v>77.988018563333327</v>
      </c>
      <c r="NM31" s="36">
        <f t="shared" si="325"/>
        <v>77.988018563333327</v>
      </c>
      <c r="NN31" s="36">
        <f t="shared" si="325"/>
        <v>73.691657150026884</v>
      </c>
      <c r="NO31" s="36">
        <f t="shared" si="325"/>
        <v>71.487034241222219</v>
      </c>
      <c r="NP31" s="36">
        <f t="shared" si="325"/>
        <v>67.631261112500013</v>
      </c>
      <c r="NQ31" s="36">
        <f t="shared" si="325"/>
        <v>67.631261112500013</v>
      </c>
      <c r="NR31" s="36">
        <f t="shared" si="325"/>
        <v>67.631261112500013</v>
      </c>
      <c r="NS31" s="36">
        <f t="shared" si="325"/>
        <v>67.631261112500013</v>
      </c>
      <c r="NT31" s="36">
        <f t="shared" si="325"/>
        <v>67.631261112500013</v>
      </c>
      <c r="NU31" s="36">
        <f t="shared" si="325"/>
        <v>67.631261112500013</v>
      </c>
      <c r="NV31" s="36">
        <f t="shared" si="325"/>
        <v>66.982212536222235</v>
      </c>
      <c r="NW31" s="36">
        <f t="shared" ref="NW31:QH31" si="326">SUM(NW32:NW89)</f>
        <v>65.526763413333342</v>
      </c>
      <c r="NX31" s="36">
        <f t="shared" si="326"/>
        <v>65.526763413333342</v>
      </c>
      <c r="NY31" s="36">
        <f t="shared" si="326"/>
        <v>65.526763413333342</v>
      </c>
      <c r="NZ31" s="36">
        <f t="shared" si="326"/>
        <v>58.908119818978498</v>
      </c>
      <c r="OA31" s="36">
        <f t="shared" si="326"/>
        <v>54.127988334166666</v>
      </c>
      <c r="OB31" s="36">
        <f t="shared" si="326"/>
        <v>51.783338952768815</v>
      </c>
      <c r="OC31" s="36">
        <f t="shared" si="326"/>
        <v>50.824164205833334</v>
      </c>
      <c r="OD31" s="36">
        <f t="shared" si="326"/>
        <v>50.824164205833334</v>
      </c>
      <c r="OE31" s="36">
        <f t="shared" si="326"/>
        <v>50.824164205833334</v>
      </c>
      <c r="OF31" s="36">
        <f t="shared" si="326"/>
        <v>50.824164205833334</v>
      </c>
      <c r="OG31" s="36">
        <f t="shared" si="326"/>
        <v>40.569939832204298</v>
      </c>
      <c r="OH31" s="36">
        <f t="shared" si="326"/>
        <v>26.884969949166674</v>
      </c>
      <c r="OI31" s="36">
        <f t="shared" si="326"/>
        <v>26.884969949166674</v>
      </c>
      <c r="OJ31" s="36">
        <f t="shared" si="326"/>
        <v>26.884969949166674</v>
      </c>
      <c r="OK31" s="36">
        <f t="shared" si="326"/>
        <v>26.884969949166674</v>
      </c>
      <c r="OL31" s="36">
        <f t="shared" si="326"/>
        <v>16.07951010526882</v>
      </c>
      <c r="OM31" s="36">
        <f t="shared" si="326"/>
        <v>12.32108929</v>
      </c>
      <c r="ON31" s="36">
        <f t="shared" si="326"/>
        <v>12.32108929</v>
      </c>
      <c r="OO31" s="36">
        <f t="shared" si="326"/>
        <v>12.32108929</v>
      </c>
      <c r="OP31" s="36">
        <f t="shared" si="326"/>
        <v>12.32108929</v>
      </c>
      <c r="OQ31" s="36">
        <f t="shared" si="326"/>
        <v>12.32108929</v>
      </c>
      <c r="OR31" s="36">
        <f t="shared" si="326"/>
        <v>12.32108929</v>
      </c>
      <c r="OS31" s="36">
        <f t="shared" si="326"/>
        <v>12.32108929</v>
      </c>
      <c r="OT31" s="36">
        <f t="shared" si="326"/>
        <v>12.32108929</v>
      </c>
      <c r="OU31" s="36">
        <f t="shared" si="326"/>
        <v>12.32108929</v>
      </c>
      <c r="OV31" s="36">
        <f t="shared" si="326"/>
        <v>9.691488023413978</v>
      </c>
      <c r="OW31" s="36">
        <f t="shared" si="326"/>
        <v>7.5259340391666676</v>
      </c>
      <c r="OX31" s="36">
        <f t="shared" si="326"/>
        <v>4.3783308690053779</v>
      </c>
      <c r="OY31" s="36">
        <f t="shared" si="326"/>
        <v>3.0906750266666676</v>
      </c>
      <c r="OZ31" s="36">
        <f t="shared" si="326"/>
        <v>3.0906750266666676</v>
      </c>
      <c r="PA31" s="36">
        <f t="shared" si="326"/>
        <v>2.891276637849463</v>
      </c>
      <c r="PB31" s="36">
        <f t="shared" si="326"/>
        <v>0</v>
      </c>
      <c r="PC31" s="36">
        <f t="shared" si="326"/>
        <v>0</v>
      </c>
      <c r="PD31" s="36">
        <f t="shared" si="326"/>
        <v>0</v>
      </c>
      <c r="PE31" s="36">
        <f t="shared" si="326"/>
        <v>0</v>
      </c>
      <c r="PF31" s="36">
        <f t="shared" si="326"/>
        <v>0</v>
      </c>
      <c r="PG31" s="36">
        <f t="shared" si="326"/>
        <v>0</v>
      </c>
      <c r="PH31" s="36">
        <f t="shared" si="326"/>
        <v>0</v>
      </c>
      <c r="PI31" s="36">
        <f t="shared" si="326"/>
        <v>0</v>
      </c>
      <c r="PJ31" s="36">
        <f t="shared" si="326"/>
        <v>0</v>
      </c>
      <c r="PK31" s="36">
        <f t="shared" si="326"/>
        <v>0</v>
      </c>
      <c r="PL31" s="36">
        <f t="shared" si="326"/>
        <v>0</v>
      </c>
      <c r="PM31" s="36">
        <f t="shared" si="326"/>
        <v>0</v>
      </c>
      <c r="PN31" s="36">
        <f t="shared" si="326"/>
        <v>0</v>
      </c>
      <c r="PO31" s="36">
        <f t="shared" si="326"/>
        <v>0</v>
      </c>
      <c r="PP31" s="36">
        <f t="shared" si="326"/>
        <v>0</v>
      </c>
      <c r="PQ31" s="36">
        <f t="shared" si="326"/>
        <v>0</v>
      </c>
      <c r="PR31" s="36">
        <f t="shared" si="326"/>
        <v>0</v>
      </c>
      <c r="PS31" s="36">
        <f t="shared" si="326"/>
        <v>0</v>
      </c>
      <c r="PT31" s="36">
        <f t="shared" si="326"/>
        <v>0</v>
      </c>
      <c r="PU31" s="36">
        <f t="shared" si="326"/>
        <v>0</v>
      </c>
      <c r="PV31" s="36">
        <f t="shared" si="326"/>
        <v>0</v>
      </c>
      <c r="PW31" s="36">
        <f t="shared" si="326"/>
        <v>0</v>
      </c>
      <c r="PX31" s="36">
        <f t="shared" si="326"/>
        <v>0</v>
      </c>
      <c r="PY31" s="36">
        <f t="shared" si="326"/>
        <v>0</v>
      </c>
      <c r="PZ31" s="36">
        <f t="shared" si="326"/>
        <v>0</v>
      </c>
      <c r="QA31" s="36">
        <f t="shared" si="326"/>
        <v>0</v>
      </c>
      <c r="QB31" s="36">
        <f t="shared" si="326"/>
        <v>0</v>
      </c>
      <c r="QC31" s="36">
        <f t="shared" si="326"/>
        <v>0</v>
      </c>
      <c r="QD31" s="36">
        <f t="shared" si="326"/>
        <v>0</v>
      </c>
      <c r="QE31" s="36">
        <f t="shared" si="326"/>
        <v>0</v>
      </c>
      <c r="QF31" s="36">
        <f t="shared" si="326"/>
        <v>0</v>
      </c>
      <c r="QG31" s="36">
        <f t="shared" si="326"/>
        <v>0</v>
      </c>
      <c r="QH31" s="36">
        <f t="shared" si="326"/>
        <v>0</v>
      </c>
      <c r="QI31" s="36">
        <f t="shared" ref="QI31:ST31" si="327">SUM(QI32:QI89)</f>
        <v>0</v>
      </c>
      <c r="QJ31" s="36">
        <f t="shared" si="327"/>
        <v>0</v>
      </c>
      <c r="QK31" s="36">
        <f t="shared" si="327"/>
        <v>0</v>
      </c>
      <c r="QL31" s="36">
        <f t="shared" si="327"/>
        <v>0</v>
      </c>
      <c r="QM31" s="36">
        <f t="shared" si="327"/>
        <v>0</v>
      </c>
      <c r="QN31" s="36">
        <f t="shared" si="327"/>
        <v>0</v>
      </c>
      <c r="QO31" s="36">
        <f t="shared" si="327"/>
        <v>0</v>
      </c>
      <c r="QP31" s="36">
        <f t="shared" si="327"/>
        <v>0</v>
      </c>
      <c r="QQ31" s="36">
        <f t="shared" si="327"/>
        <v>0</v>
      </c>
      <c r="QR31" s="36">
        <f t="shared" si="327"/>
        <v>0</v>
      </c>
      <c r="QS31" s="36">
        <f t="shared" si="327"/>
        <v>0</v>
      </c>
      <c r="QT31" s="36">
        <f t="shared" si="327"/>
        <v>0</v>
      </c>
      <c r="QU31" s="36">
        <f t="shared" si="327"/>
        <v>0</v>
      </c>
      <c r="QV31" s="36">
        <f t="shared" si="327"/>
        <v>0</v>
      </c>
      <c r="QW31" s="36">
        <f t="shared" si="327"/>
        <v>0</v>
      </c>
      <c r="QX31" s="36">
        <f t="shared" si="327"/>
        <v>0</v>
      </c>
      <c r="QY31" s="36">
        <f t="shared" si="327"/>
        <v>0</v>
      </c>
      <c r="QZ31" s="36">
        <f t="shared" si="327"/>
        <v>0</v>
      </c>
      <c r="RA31" s="36">
        <f t="shared" si="327"/>
        <v>0</v>
      </c>
      <c r="RB31" s="36">
        <f t="shared" si="327"/>
        <v>0</v>
      </c>
      <c r="RC31" s="36">
        <f t="shared" si="327"/>
        <v>0</v>
      </c>
      <c r="RD31" s="36">
        <f t="shared" si="327"/>
        <v>0</v>
      </c>
      <c r="RE31" s="36">
        <f t="shared" si="327"/>
        <v>0</v>
      </c>
      <c r="RF31" s="36">
        <f t="shared" si="327"/>
        <v>0</v>
      </c>
      <c r="RG31" s="36">
        <f t="shared" si="327"/>
        <v>0</v>
      </c>
      <c r="RH31" s="36">
        <f t="shared" si="327"/>
        <v>0</v>
      </c>
      <c r="RI31" s="36">
        <f t="shared" si="327"/>
        <v>0</v>
      </c>
      <c r="RJ31" s="36">
        <f t="shared" si="327"/>
        <v>0</v>
      </c>
      <c r="RK31" s="36">
        <f t="shared" si="327"/>
        <v>0</v>
      </c>
      <c r="RL31" s="36">
        <f t="shared" si="327"/>
        <v>0</v>
      </c>
      <c r="RM31" s="36">
        <f t="shared" si="327"/>
        <v>0</v>
      </c>
      <c r="RN31" s="36">
        <f t="shared" si="327"/>
        <v>0</v>
      </c>
      <c r="RO31" s="36">
        <f t="shared" si="327"/>
        <v>0</v>
      </c>
      <c r="RP31" s="36">
        <f t="shared" si="327"/>
        <v>0</v>
      </c>
      <c r="RQ31" s="36">
        <f t="shared" si="327"/>
        <v>0</v>
      </c>
      <c r="RR31" s="36">
        <f t="shared" si="327"/>
        <v>0</v>
      </c>
      <c r="RS31" s="36">
        <f t="shared" si="327"/>
        <v>0</v>
      </c>
      <c r="RT31" s="36">
        <f t="shared" si="327"/>
        <v>0</v>
      </c>
      <c r="RU31" s="36">
        <f t="shared" si="327"/>
        <v>0</v>
      </c>
      <c r="RV31" s="36">
        <f t="shared" si="327"/>
        <v>0</v>
      </c>
      <c r="RW31" s="36">
        <f t="shared" si="327"/>
        <v>0</v>
      </c>
      <c r="RX31" s="36">
        <f t="shared" si="327"/>
        <v>0</v>
      </c>
      <c r="RY31" s="36">
        <f t="shared" si="327"/>
        <v>0</v>
      </c>
      <c r="RZ31" s="36">
        <f t="shared" si="327"/>
        <v>0</v>
      </c>
      <c r="SA31" s="36">
        <f t="shared" si="327"/>
        <v>0</v>
      </c>
      <c r="SB31" s="36">
        <f t="shared" si="327"/>
        <v>0</v>
      </c>
      <c r="SC31" s="36">
        <f t="shared" si="327"/>
        <v>0</v>
      </c>
      <c r="SD31" s="36">
        <f t="shared" si="327"/>
        <v>0</v>
      </c>
      <c r="SE31" s="36">
        <f t="shared" si="327"/>
        <v>0</v>
      </c>
      <c r="SF31" s="36">
        <f t="shared" si="327"/>
        <v>0</v>
      </c>
      <c r="SG31" s="36">
        <f t="shared" si="327"/>
        <v>0</v>
      </c>
      <c r="SH31" s="36">
        <f t="shared" si="327"/>
        <v>0</v>
      </c>
      <c r="SI31" s="36">
        <f t="shared" si="327"/>
        <v>0</v>
      </c>
      <c r="SJ31" s="36">
        <f t="shared" si="327"/>
        <v>0</v>
      </c>
      <c r="SK31" s="36">
        <f t="shared" si="327"/>
        <v>0</v>
      </c>
      <c r="SL31" s="36">
        <f t="shared" si="327"/>
        <v>0</v>
      </c>
      <c r="SM31" s="36">
        <f t="shared" si="327"/>
        <v>0</v>
      </c>
      <c r="SN31" s="36">
        <f t="shared" si="327"/>
        <v>0</v>
      </c>
      <c r="SO31" s="36">
        <f t="shared" si="327"/>
        <v>0</v>
      </c>
      <c r="SP31" s="36">
        <f t="shared" si="327"/>
        <v>0</v>
      </c>
      <c r="SQ31" s="36">
        <f t="shared" si="327"/>
        <v>0</v>
      </c>
      <c r="SR31" s="36">
        <f t="shared" si="327"/>
        <v>0</v>
      </c>
      <c r="SS31" s="36">
        <f t="shared" si="327"/>
        <v>0</v>
      </c>
      <c r="ST31" s="36">
        <f t="shared" si="327"/>
        <v>0</v>
      </c>
      <c r="SU31" s="36">
        <f t="shared" ref="SU31:VF31" si="328">SUM(SU32:SU89)</f>
        <v>0</v>
      </c>
      <c r="SV31" s="36">
        <f t="shared" si="328"/>
        <v>0</v>
      </c>
      <c r="SW31" s="36">
        <f t="shared" si="328"/>
        <v>0</v>
      </c>
      <c r="SX31" s="36">
        <f t="shared" si="328"/>
        <v>0</v>
      </c>
      <c r="SY31" s="36">
        <f t="shared" si="328"/>
        <v>0</v>
      </c>
      <c r="SZ31" s="36">
        <f t="shared" si="328"/>
        <v>0</v>
      </c>
      <c r="TA31" s="36">
        <f t="shared" si="328"/>
        <v>0</v>
      </c>
      <c r="TB31" s="36">
        <f t="shared" si="328"/>
        <v>0</v>
      </c>
      <c r="TC31" s="36">
        <f t="shared" si="328"/>
        <v>0</v>
      </c>
      <c r="TD31" s="36">
        <f t="shared" si="328"/>
        <v>0</v>
      </c>
      <c r="TE31" s="36">
        <f t="shared" si="328"/>
        <v>0</v>
      </c>
      <c r="TF31" s="36">
        <f t="shared" si="328"/>
        <v>0</v>
      </c>
      <c r="TG31" s="36">
        <f t="shared" si="328"/>
        <v>0</v>
      </c>
      <c r="TH31" s="36">
        <f t="shared" si="328"/>
        <v>0</v>
      </c>
      <c r="TI31" s="36">
        <f t="shared" si="328"/>
        <v>0</v>
      </c>
      <c r="TJ31" s="36">
        <f t="shared" si="328"/>
        <v>0</v>
      </c>
      <c r="TK31" s="36">
        <f t="shared" si="328"/>
        <v>0</v>
      </c>
      <c r="TL31" s="36">
        <f t="shared" si="328"/>
        <v>0</v>
      </c>
      <c r="TM31" s="36">
        <f t="shared" si="328"/>
        <v>0</v>
      </c>
      <c r="TN31" s="36">
        <f t="shared" si="328"/>
        <v>0</v>
      </c>
      <c r="TO31" s="36">
        <f t="shared" si="328"/>
        <v>0</v>
      </c>
      <c r="TP31" s="36">
        <f t="shared" si="328"/>
        <v>0</v>
      </c>
      <c r="TQ31" s="36">
        <f t="shared" si="328"/>
        <v>0</v>
      </c>
      <c r="TR31" s="36">
        <f t="shared" si="328"/>
        <v>0</v>
      </c>
      <c r="TS31" s="36">
        <f t="shared" si="328"/>
        <v>0</v>
      </c>
      <c r="TT31" s="36">
        <f t="shared" si="328"/>
        <v>0</v>
      </c>
      <c r="TU31" s="36">
        <f t="shared" si="328"/>
        <v>0</v>
      </c>
      <c r="TV31" s="36">
        <f t="shared" si="328"/>
        <v>0</v>
      </c>
      <c r="TW31" s="36">
        <f t="shared" si="328"/>
        <v>0</v>
      </c>
      <c r="TX31" s="36">
        <f t="shared" si="328"/>
        <v>0</v>
      </c>
      <c r="TY31" s="36">
        <f t="shared" si="328"/>
        <v>0</v>
      </c>
      <c r="TZ31" s="36">
        <f t="shared" si="328"/>
        <v>0</v>
      </c>
      <c r="UA31" s="36">
        <f t="shared" si="328"/>
        <v>0</v>
      </c>
      <c r="UB31" s="36">
        <f t="shared" si="328"/>
        <v>0</v>
      </c>
      <c r="UC31" s="36">
        <f t="shared" si="328"/>
        <v>0</v>
      </c>
      <c r="UD31" s="36">
        <f t="shared" si="328"/>
        <v>0</v>
      </c>
      <c r="UE31" s="36">
        <f t="shared" si="328"/>
        <v>0</v>
      </c>
      <c r="UF31" s="36">
        <f t="shared" si="328"/>
        <v>0</v>
      </c>
      <c r="UG31" s="36">
        <f t="shared" si="328"/>
        <v>0</v>
      </c>
      <c r="UH31" s="36">
        <f t="shared" si="328"/>
        <v>0</v>
      </c>
      <c r="UI31" s="36">
        <f t="shared" si="328"/>
        <v>0</v>
      </c>
      <c r="UJ31" s="36">
        <f t="shared" si="328"/>
        <v>0</v>
      </c>
      <c r="UK31" s="36">
        <f t="shared" si="328"/>
        <v>0</v>
      </c>
      <c r="UL31" s="36">
        <f t="shared" si="328"/>
        <v>0</v>
      </c>
      <c r="UM31" s="36">
        <f t="shared" si="328"/>
        <v>0</v>
      </c>
      <c r="UN31" s="36">
        <f t="shared" si="328"/>
        <v>0</v>
      </c>
      <c r="UO31" s="36">
        <f t="shared" si="328"/>
        <v>0</v>
      </c>
      <c r="UP31" s="36">
        <f t="shared" si="328"/>
        <v>0</v>
      </c>
      <c r="UQ31" s="36">
        <f t="shared" si="328"/>
        <v>0</v>
      </c>
      <c r="UR31" s="36">
        <f t="shared" si="328"/>
        <v>0</v>
      </c>
      <c r="US31" s="36">
        <f t="shared" si="328"/>
        <v>0</v>
      </c>
      <c r="UT31" s="36">
        <f t="shared" si="328"/>
        <v>0</v>
      </c>
      <c r="UU31" s="36">
        <f t="shared" si="328"/>
        <v>0</v>
      </c>
      <c r="UV31" s="36">
        <f t="shared" si="328"/>
        <v>0</v>
      </c>
      <c r="UW31" s="36">
        <f t="shared" si="328"/>
        <v>0</v>
      </c>
      <c r="UX31" s="36">
        <f t="shared" si="328"/>
        <v>0</v>
      </c>
      <c r="UY31" s="36">
        <f t="shared" si="328"/>
        <v>0</v>
      </c>
      <c r="UZ31" s="36">
        <f t="shared" si="328"/>
        <v>0</v>
      </c>
      <c r="VA31" s="36">
        <f t="shared" si="328"/>
        <v>0</v>
      </c>
      <c r="VB31" s="36">
        <f t="shared" si="328"/>
        <v>0</v>
      </c>
      <c r="VC31" s="36">
        <f t="shared" si="328"/>
        <v>0</v>
      </c>
      <c r="VD31" s="36">
        <f t="shared" si="328"/>
        <v>0</v>
      </c>
      <c r="VE31" s="36">
        <f t="shared" si="328"/>
        <v>0</v>
      </c>
      <c r="VF31" s="36">
        <f t="shared" si="328"/>
        <v>0</v>
      </c>
      <c r="VG31" s="36">
        <f t="shared" ref="VG31:WD31" si="329">SUM(VG32:VG89)</f>
        <v>0</v>
      </c>
      <c r="VH31" s="36">
        <f t="shared" si="329"/>
        <v>0</v>
      </c>
      <c r="VI31" s="36">
        <f t="shared" si="329"/>
        <v>0</v>
      </c>
      <c r="VJ31" s="36">
        <f t="shared" si="329"/>
        <v>0</v>
      </c>
      <c r="VK31" s="36">
        <f t="shared" si="329"/>
        <v>0</v>
      </c>
      <c r="VL31" s="36">
        <f t="shared" si="329"/>
        <v>0</v>
      </c>
      <c r="VM31" s="36">
        <f t="shared" si="329"/>
        <v>0</v>
      </c>
      <c r="VN31" s="36">
        <f t="shared" si="329"/>
        <v>0</v>
      </c>
      <c r="VO31" s="36">
        <f t="shared" si="329"/>
        <v>0</v>
      </c>
      <c r="VP31" s="36">
        <f t="shared" si="329"/>
        <v>0</v>
      </c>
      <c r="VQ31" s="36">
        <f t="shared" si="329"/>
        <v>0</v>
      </c>
      <c r="VR31" s="36">
        <f t="shared" si="329"/>
        <v>0</v>
      </c>
      <c r="VS31" s="36">
        <f t="shared" si="329"/>
        <v>0</v>
      </c>
      <c r="VT31" s="36">
        <f t="shared" si="329"/>
        <v>0</v>
      </c>
      <c r="VU31" s="36">
        <f t="shared" si="329"/>
        <v>0</v>
      </c>
      <c r="VV31" s="36">
        <f t="shared" si="329"/>
        <v>0</v>
      </c>
      <c r="VW31" s="36">
        <f t="shared" si="329"/>
        <v>0</v>
      </c>
      <c r="VX31" s="36">
        <f t="shared" si="329"/>
        <v>0</v>
      </c>
      <c r="VY31" s="36">
        <f t="shared" si="329"/>
        <v>0</v>
      </c>
      <c r="VZ31" s="36">
        <f t="shared" si="329"/>
        <v>0</v>
      </c>
      <c r="WA31" s="36">
        <f t="shared" si="329"/>
        <v>0</v>
      </c>
      <c r="WB31" s="36">
        <f t="shared" si="329"/>
        <v>0</v>
      </c>
      <c r="WC31" s="36">
        <f t="shared" si="329"/>
        <v>0</v>
      </c>
      <c r="WD31" s="36">
        <f t="shared" si="329"/>
        <v>0</v>
      </c>
    </row>
    <row r="32" spans="1:602" x14ac:dyDescent="0.35">
      <c r="A32" s="29"/>
      <c r="B32" s="29">
        <v>1</v>
      </c>
      <c r="C32" s="29" t="s">
        <v>4</v>
      </c>
      <c r="D32" s="29" t="s">
        <v>59</v>
      </c>
      <c r="E32" s="69">
        <f>INDEX('Current RAP - 2025-26 Cycle'!$K:$K,MATCH('25-26 Projection - RAP Tendered'!$D32,'Current RAP - 2025-26 Cycle'!$C:$C,0),1)</f>
        <v>33047432.420000002</v>
      </c>
      <c r="F32" s="69">
        <f>INDEX('Current RAP - 2025-26 Cycle'!$G:$G,MATCH('25-26 Projection - RAP Tendered'!$D32,'Current RAP - 2025-26 Cycle'!$C:$C,0),1)</f>
        <v>12799084.400000004</v>
      </c>
      <c r="G32" s="69">
        <f>E32-F32</f>
        <v>20248348.019999996</v>
      </c>
      <c r="H32" s="69">
        <f t="shared" ref="H32" si="330">IF(AND(L32="-",M32="-"),F32,IF(L32&gt;J32,F32,IF(OR(M32&lt;I32,L32&lt;I32),F32/0.5,IF(AND(L32&lt;=J32,L32&gt;=I32),(F32)/((O32*(J32-(I32-1))/(J32-(I32-1)))+N32*((L32-(I32-1))/(J32-(I32-1)))+N32*0.5*((J32-L32))/(J32-(I32-1))),(F32)/((N32*0.5*(J32-(I32-1))/(J32-(I32-1)))+O32*((M32-(I32-1))/(J32-(I32-1)))+O32*0.5*((J32-M32))/(J32-(I32-1)))))))</f>
        <v>12799084.400000004</v>
      </c>
      <c r="I32" s="32">
        <v>45839</v>
      </c>
      <c r="J32" s="32">
        <v>46203</v>
      </c>
      <c r="K32" s="29" t="str">
        <f>INDEX('Current RAP - 2025-26 Cycle'!$D:$D,MATCH('25-26 Projection - RAP Tendered'!$D32,'Current RAP - 2025-26 Cycle'!$C:$C,0),1)</f>
        <v>IGPM</v>
      </c>
      <c r="L32" s="32" t="s">
        <v>10</v>
      </c>
      <c r="M32" s="32" t="s">
        <v>10</v>
      </c>
      <c r="N32" s="81">
        <v>0</v>
      </c>
      <c r="O32" s="81">
        <v>0</v>
      </c>
      <c r="P32" s="69">
        <v>0</v>
      </c>
      <c r="Q32" s="32">
        <f>INDEX('Current RAP - 2025-26 Cycle'!$L:$L,MATCH('25-26 Projection - RAP Tendered'!$D32,'Current RAP - 2025-26 Cycle'!$C:$C,0),1)</f>
        <v>38415</v>
      </c>
      <c r="R32" s="32">
        <f>INDEX('Current RAP - 2025-26 Cycle'!$M:$M,MATCH('25-26 Projection - RAP Tendered'!$D32,'Current RAP - 2025-26 Cycle'!$C:$C,0),1)</f>
        <v>49372</v>
      </c>
      <c r="S32" s="29"/>
      <c r="T32" s="29" t="str">
        <f>$D32</f>
        <v>007/2005</v>
      </c>
      <c r="U32" s="36">
        <f>SUMIFS($GM32:$WE32,$GM$26:$WE$26,U$26)</f>
        <v>33.04743242</v>
      </c>
      <c r="V32" s="36">
        <f t="shared" ref="V32:BB39" si="331">SUMIFS($GM32:$WE32,$GM$26:$WE$26,V$26)</f>
        <v>33.04743242</v>
      </c>
      <c r="W32" s="36">
        <f t="shared" si="331"/>
        <v>33.04743242</v>
      </c>
      <c r="X32" s="36">
        <f t="shared" si="331"/>
        <v>33.04743242</v>
      </c>
      <c r="Y32" s="36">
        <f t="shared" si="331"/>
        <v>33.04743242</v>
      </c>
      <c r="Z32" s="36">
        <f t="shared" si="331"/>
        <v>33.04743242</v>
      </c>
      <c r="AA32" s="36">
        <f t="shared" si="331"/>
        <v>33.04743242</v>
      </c>
      <c r="AB32" s="36">
        <f t="shared" si="331"/>
        <v>33.04743242</v>
      </c>
      <c r="AC32" s="36">
        <f t="shared" si="331"/>
        <v>33.04743242</v>
      </c>
      <c r="AD32" s="36">
        <f t="shared" si="331"/>
        <v>33.04743242</v>
      </c>
      <c r="AE32" s="36">
        <f t="shared" si="331"/>
        <v>22.386970349032257</v>
      </c>
      <c r="AF32" s="36">
        <f t="shared" si="331"/>
        <v>0</v>
      </c>
      <c r="AG32" s="36">
        <f t="shared" si="331"/>
        <v>0</v>
      </c>
      <c r="AH32" s="36">
        <f t="shared" si="331"/>
        <v>0</v>
      </c>
      <c r="AI32" s="36">
        <f t="shared" si="331"/>
        <v>0</v>
      </c>
      <c r="AJ32" s="36">
        <f t="shared" si="331"/>
        <v>0</v>
      </c>
      <c r="AK32" s="36">
        <f t="shared" si="331"/>
        <v>0</v>
      </c>
      <c r="AL32" s="36">
        <f t="shared" si="331"/>
        <v>0</v>
      </c>
      <c r="AM32" s="36">
        <f t="shared" si="331"/>
        <v>0</v>
      </c>
      <c r="AN32" s="36">
        <f t="shared" si="331"/>
        <v>0</v>
      </c>
      <c r="AO32" s="36">
        <f t="shared" si="331"/>
        <v>0</v>
      </c>
      <c r="AP32" s="36">
        <f t="shared" si="331"/>
        <v>0</v>
      </c>
      <c r="AQ32" s="36">
        <f t="shared" si="331"/>
        <v>0</v>
      </c>
      <c r="AR32" s="36">
        <f t="shared" si="331"/>
        <v>0</v>
      </c>
      <c r="AS32" s="36">
        <f t="shared" si="331"/>
        <v>0</v>
      </c>
      <c r="AT32" s="36">
        <f t="shared" si="331"/>
        <v>0</v>
      </c>
      <c r="AU32" s="36">
        <f t="shared" si="331"/>
        <v>0</v>
      </c>
      <c r="AV32" s="36">
        <f t="shared" si="331"/>
        <v>0</v>
      </c>
      <c r="AW32" s="36">
        <f t="shared" si="331"/>
        <v>0</v>
      </c>
      <c r="AX32" s="36">
        <f t="shared" si="331"/>
        <v>0</v>
      </c>
      <c r="AY32" s="36">
        <f t="shared" si="331"/>
        <v>0</v>
      </c>
      <c r="AZ32" s="36">
        <f t="shared" si="331"/>
        <v>0</v>
      </c>
      <c r="BA32" s="36">
        <f t="shared" si="331"/>
        <v>0</v>
      </c>
      <c r="BB32" s="36">
        <f t="shared" si="331"/>
        <v>0</v>
      </c>
      <c r="BD32" s="29" t="str">
        <f>$D32</f>
        <v>007/2005</v>
      </c>
      <c r="BE32" s="36">
        <f>SUMIFS($GM32:$WE32,$GM$29:$WE$29,BE$29)</f>
        <v>0</v>
      </c>
      <c r="BF32" s="36">
        <f t="shared" ref="BF32:DQ35" si="332">SUMIFS($GM32:$WE32,$GM$29:$WE$29,BF$29)</f>
        <v>0</v>
      </c>
      <c r="BG32" s="36">
        <f t="shared" si="332"/>
        <v>0</v>
      </c>
      <c r="BH32" s="36">
        <f t="shared" si="332"/>
        <v>0</v>
      </c>
      <c r="BI32" s="36">
        <f t="shared" si="332"/>
        <v>8.2618581050000017</v>
      </c>
      <c r="BJ32" s="36">
        <f t="shared" si="332"/>
        <v>8.2618581050000017</v>
      </c>
      <c r="BK32" s="36">
        <f t="shared" si="332"/>
        <v>8.2618581050000017</v>
      </c>
      <c r="BL32" s="36">
        <f t="shared" si="332"/>
        <v>8.2618581050000017</v>
      </c>
      <c r="BM32" s="36">
        <f t="shared" si="332"/>
        <v>8.2618581050000017</v>
      </c>
      <c r="BN32" s="36">
        <f t="shared" si="332"/>
        <v>8.2618581050000017</v>
      </c>
      <c r="BO32" s="36">
        <f t="shared" si="332"/>
        <v>8.2618581050000017</v>
      </c>
      <c r="BP32" s="36">
        <f t="shared" si="332"/>
        <v>8.2618581050000017</v>
      </c>
      <c r="BQ32" s="36">
        <f t="shared" si="332"/>
        <v>8.2618581050000017</v>
      </c>
      <c r="BR32" s="36">
        <f t="shared" si="332"/>
        <v>8.2618581050000017</v>
      </c>
      <c r="BS32" s="36">
        <f t="shared" si="332"/>
        <v>8.2618581050000017</v>
      </c>
      <c r="BT32" s="36">
        <f t="shared" si="332"/>
        <v>8.2618581050000017</v>
      </c>
      <c r="BU32" s="36">
        <f t="shared" si="332"/>
        <v>8.2618581050000017</v>
      </c>
      <c r="BV32" s="36">
        <f t="shared" si="332"/>
        <v>8.2618581050000017</v>
      </c>
      <c r="BW32" s="36">
        <f t="shared" si="332"/>
        <v>8.2618581050000017</v>
      </c>
      <c r="BX32" s="36">
        <f t="shared" si="332"/>
        <v>8.2618581050000017</v>
      </c>
      <c r="BY32" s="36">
        <f t="shared" si="332"/>
        <v>8.2618581050000017</v>
      </c>
      <c r="BZ32" s="36">
        <f t="shared" si="332"/>
        <v>8.2618581050000017</v>
      </c>
      <c r="CA32" s="36">
        <f t="shared" si="332"/>
        <v>8.2618581050000017</v>
      </c>
      <c r="CB32" s="36">
        <f t="shared" si="332"/>
        <v>8.2618581050000017</v>
      </c>
      <c r="CC32" s="36">
        <f t="shared" si="332"/>
        <v>8.2618581050000017</v>
      </c>
      <c r="CD32" s="36">
        <f t="shared" si="332"/>
        <v>8.2618581050000017</v>
      </c>
      <c r="CE32" s="36">
        <f t="shared" si="332"/>
        <v>8.2618581050000017</v>
      </c>
      <c r="CF32" s="36">
        <f t="shared" si="332"/>
        <v>8.2618581050000017</v>
      </c>
      <c r="CG32" s="36">
        <f t="shared" si="332"/>
        <v>8.2618581050000017</v>
      </c>
      <c r="CH32" s="36">
        <f t="shared" si="332"/>
        <v>8.2618581050000017</v>
      </c>
      <c r="CI32" s="36">
        <f t="shared" si="332"/>
        <v>8.2618581050000017</v>
      </c>
      <c r="CJ32" s="36">
        <f t="shared" si="332"/>
        <v>8.2618581050000017</v>
      </c>
      <c r="CK32" s="36">
        <f t="shared" si="332"/>
        <v>8.2618581050000017</v>
      </c>
      <c r="CL32" s="36">
        <f t="shared" si="332"/>
        <v>8.2618581050000017</v>
      </c>
      <c r="CM32" s="36">
        <f t="shared" si="332"/>
        <v>8.2618581050000017</v>
      </c>
      <c r="CN32" s="36">
        <f t="shared" si="332"/>
        <v>8.2618581050000017</v>
      </c>
      <c r="CO32" s="36">
        <f t="shared" si="332"/>
        <v>8.2618581050000017</v>
      </c>
      <c r="CP32" s="36">
        <f t="shared" si="332"/>
        <v>8.2618581050000017</v>
      </c>
      <c r="CQ32" s="36">
        <f t="shared" si="332"/>
        <v>8.2618581050000017</v>
      </c>
      <c r="CR32" s="36">
        <f t="shared" si="332"/>
        <v>8.2618581050000017</v>
      </c>
      <c r="CS32" s="36">
        <f t="shared" si="332"/>
        <v>8.2618581050000017</v>
      </c>
      <c r="CT32" s="36">
        <f t="shared" si="332"/>
        <v>8.2618581050000017</v>
      </c>
      <c r="CU32" s="36">
        <f t="shared" si="332"/>
        <v>5.863254139032259</v>
      </c>
      <c r="CV32" s="36">
        <f t="shared" si="332"/>
        <v>0</v>
      </c>
      <c r="CW32" s="36">
        <f t="shared" si="332"/>
        <v>0</v>
      </c>
      <c r="CX32" s="36">
        <f t="shared" si="332"/>
        <v>0</v>
      </c>
      <c r="CY32" s="36">
        <f t="shared" si="332"/>
        <v>0</v>
      </c>
      <c r="CZ32" s="36">
        <f t="shared" si="332"/>
        <v>0</v>
      </c>
      <c r="DA32" s="36">
        <f t="shared" si="332"/>
        <v>0</v>
      </c>
      <c r="DB32" s="36">
        <f t="shared" si="332"/>
        <v>0</v>
      </c>
      <c r="DC32" s="36">
        <f t="shared" si="332"/>
        <v>0</v>
      </c>
      <c r="DD32" s="36">
        <f t="shared" si="332"/>
        <v>0</v>
      </c>
      <c r="DE32" s="36">
        <f t="shared" si="332"/>
        <v>0</v>
      </c>
      <c r="DF32" s="36">
        <f t="shared" si="332"/>
        <v>0</v>
      </c>
      <c r="DG32" s="36">
        <f t="shared" si="332"/>
        <v>0</v>
      </c>
      <c r="DH32" s="36">
        <f t="shared" si="332"/>
        <v>0</v>
      </c>
      <c r="DI32" s="36">
        <f t="shared" si="332"/>
        <v>0</v>
      </c>
      <c r="DJ32" s="36">
        <f t="shared" si="332"/>
        <v>0</v>
      </c>
      <c r="DK32" s="36">
        <f t="shared" si="332"/>
        <v>0</v>
      </c>
      <c r="DL32" s="36">
        <f t="shared" si="332"/>
        <v>0</v>
      </c>
      <c r="DM32" s="36">
        <f t="shared" si="332"/>
        <v>0</v>
      </c>
      <c r="DN32" s="36">
        <f t="shared" si="332"/>
        <v>0</v>
      </c>
      <c r="DO32" s="36">
        <f t="shared" si="332"/>
        <v>0</v>
      </c>
      <c r="DP32" s="36">
        <f t="shared" si="332"/>
        <v>0</v>
      </c>
      <c r="DQ32" s="36">
        <f t="shared" si="332"/>
        <v>0</v>
      </c>
      <c r="DR32" s="36">
        <f t="shared" ref="DR32:GC35" si="333">SUMIFS($GM32:$WE32,$GM$29:$WE$29,DR$29)</f>
        <v>0</v>
      </c>
      <c r="DS32" s="36">
        <f t="shared" si="333"/>
        <v>0</v>
      </c>
      <c r="DT32" s="36">
        <f t="shared" si="333"/>
        <v>0</v>
      </c>
      <c r="DU32" s="36">
        <f t="shared" si="333"/>
        <v>0</v>
      </c>
      <c r="DV32" s="36">
        <f t="shared" si="333"/>
        <v>0</v>
      </c>
      <c r="DW32" s="36">
        <f t="shared" si="333"/>
        <v>0</v>
      </c>
      <c r="DX32" s="36">
        <f t="shared" si="333"/>
        <v>0</v>
      </c>
      <c r="DY32" s="36">
        <f t="shared" si="333"/>
        <v>0</v>
      </c>
      <c r="DZ32" s="36">
        <f t="shared" si="333"/>
        <v>0</v>
      </c>
      <c r="EA32" s="36">
        <f t="shared" si="333"/>
        <v>0</v>
      </c>
      <c r="EB32" s="36">
        <f t="shared" si="333"/>
        <v>0</v>
      </c>
      <c r="EC32" s="36">
        <f t="shared" si="333"/>
        <v>0</v>
      </c>
      <c r="ED32" s="36">
        <f t="shared" si="333"/>
        <v>0</v>
      </c>
      <c r="EE32" s="36">
        <f t="shared" si="333"/>
        <v>0</v>
      </c>
      <c r="EF32" s="36">
        <f t="shared" si="333"/>
        <v>0</v>
      </c>
      <c r="EG32" s="36">
        <f t="shared" si="333"/>
        <v>0</v>
      </c>
      <c r="EH32" s="36">
        <f t="shared" si="333"/>
        <v>0</v>
      </c>
      <c r="EI32" s="36">
        <f t="shared" si="333"/>
        <v>0</v>
      </c>
      <c r="EJ32" s="36">
        <f t="shared" si="333"/>
        <v>0</v>
      </c>
      <c r="EK32" s="36">
        <f t="shared" si="333"/>
        <v>0</v>
      </c>
      <c r="EL32" s="36">
        <f t="shared" si="333"/>
        <v>0</v>
      </c>
      <c r="EM32" s="36">
        <f t="shared" si="333"/>
        <v>0</v>
      </c>
      <c r="EN32" s="36">
        <f t="shared" si="333"/>
        <v>0</v>
      </c>
      <c r="EO32" s="36">
        <f t="shared" si="333"/>
        <v>0</v>
      </c>
      <c r="EP32" s="36">
        <f t="shared" si="333"/>
        <v>0</v>
      </c>
      <c r="EQ32" s="36">
        <f t="shared" si="333"/>
        <v>0</v>
      </c>
      <c r="ER32" s="36">
        <f t="shared" si="333"/>
        <v>0</v>
      </c>
      <c r="ES32" s="36">
        <f t="shared" si="333"/>
        <v>0</v>
      </c>
      <c r="ET32" s="36">
        <f t="shared" si="333"/>
        <v>0</v>
      </c>
      <c r="EU32" s="36">
        <f t="shared" si="333"/>
        <v>0</v>
      </c>
      <c r="EV32" s="36">
        <f t="shared" si="333"/>
        <v>0</v>
      </c>
      <c r="EW32" s="36">
        <f t="shared" si="333"/>
        <v>0</v>
      </c>
      <c r="EX32" s="36">
        <f t="shared" si="333"/>
        <v>0</v>
      </c>
      <c r="EY32" s="36">
        <f t="shared" si="333"/>
        <v>0</v>
      </c>
      <c r="EZ32" s="36">
        <f t="shared" si="333"/>
        <v>0</v>
      </c>
      <c r="FA32" s="36">
        <f t="shared" si="333"/>
        <v>0</v>
      </c>
      <c r="FB32" s="36">
        <f t="shared" si="333"/>
        <v>0</v>
      </c>
      <c r="FC32" s="36">
        <f t="shared" si="333"/>
        <v>0</v>
      </c>
      <c r="FD32" s="36">
        <f t="shared" si="333"/>
        <v>0</v>
      </c>
      <c r="FE32" s="36">
        <f t="shared" si="333"/>
        <v>0</v>
      </c>
      <c r="FF32" s="36">
        <f t="shared" si="333"/>
        <v>0</v>
      </c>
      <c r="FG32" s="36">
        <f t="shared" si="333"/>
        <v>0</v>
      </c>
      <c r="FH32" s="36">
        <f t="shared" si="333"/>
        <v>0</v>
      </c>
      <c r="FI32" s="36">
        <f t="shared" si="333"/>
        <v>0</v>
      </c>
      <c r="FJ32" s="36">
        <f t="shared" si="333"/>
        <v>0</v>
      </c>
      <c r="FK32" s="36">
        <f t="shared" si="333"/>
        <v>0</v>
      </c>
      <c r="FL32" s="36">
        <f t="shared" si="333"/>
        <v>0</v>
      </c>
      <c r="FM32" s="36">
        <f t="shared" si="333"/>
        <v>0</v>
      </c>
      <c r="FN32" s="36">
        <f t="shared" si="333"/>
        <v>0</v>
      </c>
      <c r="FO32" s="36">
        <f t="shared" si="333"/>
        <v>0</v>
      </c>
      <c r="FP32" s="36">
        <f t="shared" si="333"/>
        <v>0</v>
      </c>
      <c r="FQ32" s="36">
        <f t="shared" si="333"/>
        <v>0</v>
      </c>
      <c r="FR32" s="36">
        <f t="shared" si="333"/>
        <v>0</v>
      </c>
      <c r="FS32" s="36">
        <f t="shared" si="333"/>
        <v>0</v>
      </c>
      <c r="FT32" s="36">
        <f t="shared" si="333"/>
        <v>0</v>
      </c>
      <c r="FU32" s="36">
        <f t="shared" si="333"/>
        <v>0</v>
      </c>
      <c r="FV32" s="36">
        <f t="shared" si="333"/>
        <v>0</v>
      </c>
      <c r="FW32" s="36">
        <f t="shared" si="333"/>
        <v>0</v>
      </c>
      <c r="FX32" s="36">
        <f t="shared" si="333"/>
        <v>0</v>
      </c>
      <c r="FY32" s="36">
        <f t="shared" si="333"/>
        <v>0</v>
      </c>
      <c r="FZ32" s="36">
        <f t="shared" si="333"/>
        <v>0</v>
      </c>
      <c r="GA32" s="36">
        <f t="shared" si="333"/>
        <v>0</v>
      </c>
      <c r="GB32" s="36">
        <f t="shared" si="333"/>
        <v>0</v>
      </c>
      <c r="GC32" s="36">
        <f t="shared" si="333"/>
        <v>0</v>
      </c>
      <c r="GD32" s="36">
        <f t="shared" ref="GD32:GJ47" si="334">SUMIFS($GM32:$WE32,$GM$29:$WE$29,GD$29)</f>
        <v>0</v>
      </c>
      <c r="GE32" s="36">
        <f t="shared" si="334"/>
        <v>0</v>
      </c>
      <c r="GF32" s="36">
        <f t="shared" si="334"/>
        <v>0</v>
      </c>
      <c r="GG32" s="36">
        <f t="shared" si="334"/>
        <v>0</v>
      </c>
      <c r="GH32" s="36">
        <f t="shared" si="334"/>
        <v>0</v>
      </c>
      <c r="GI32" s="36">
        <f t="shared" si="334"/>
        <v>0</v>
      </c>
      <c r="GJ32" s="36">
        <f t="shared" si="334"/>
        <v>0</v>
      </c>
      <c r="GK32" s="36"/>
      <c r="GL32" s="29" t="str">
        <f>$D32</f>
        <v>007/2005</v>
      </c>
      <c r="GM32" s="471">
        <f>((IF(AND(GM$24&gt;=$Q32,GM$25&lt;=$R32),GM$27,IF(AND(GM$25&gt;$Q32,GM$24&lt;$R32),(MIN(GM$25,$R32)-MAX(GM$24,$Q32)+1),0))/GM$27)*($H32/12)/1000000)+((IF(AND(GM$24&gt;=$Q32,GM$25&lt;=$R32),GM$27,IF(AND(GM$25&gt;$Q32,GM$24&lt;$R32),(MIN(GM$25,$R32)-MAX(GM$24,$Q32)+1),0))/GM$27)*($G32/12)/1000000)</f>
        <v>2.7539527016666669</v>
      </c>
      <c r="GN32" s="471">
        <f t="shared" ref="GN32:IY32" si="335">((IF(AND(GN$24&gt;=$Q32,GN$25&lt;=$R32),GN$27,IF(AND(GN$25&gt;$Q32,GN$24&lt;$R32),(MIN(GN$25,$R32)-MAX(GN$24,$Q32)+1),0))/GN$27)*($H32/12)/1000000)+((IF(AND(GN$24&gt;=$Q32,GN$25&lt;=$R32),GN$27,IF(AND(GN$25&gt;$Q32,GN$24&lt;$R32),(MIN(GN$25,$R32)-MAX(GN$24,$Q32)+1),0))/GN$27)*($G32/12)/1000000)</f>
        <v>2.7539527016666669</v>
      </c>
      <c r="GO32" s="471">
        <f t="shared" si="335"/>
        <v>2.7539527016666669</v>
      </c>
      <c r="GP32" s="471">
        <f t="shared" si="335"/>
        <v>2.7539527016666669</v>
      </c>
      <c r="GQ32" s="471">
        <f t="shared" si="335"/>
        <v>2.7539527016666669</v>
      </c>
      <c r="GR32" s="471">
        <f t="shared" si="335"/>
        <v>2.7539527016666669</v>
      </c>
      <c r="GS32" s="471">
        <f t="shared" si="335"/>
        <v>2.7539527016666669</v>
      </c>
      <c r="GT32" s="471">
        <f t="shared" si="335"/>
        <v>2.7539527016666669</v>
      </c>
      <c r="GU32" s="471">
        <f t="shared" si="335"/>
        <v>2.7539527016666669</v>
      </c>
      <c r="GV32" s="471">
        <f t="shared" si="335"/>
        <v>2.7539527016666669</v>
      </c>
      <c r="GW32" s="471">
        <f t="shared" si="335"/>
        <v>2.7539527016666669</v>
      </c>
      <c r="GX32" s="471">
        <f t="shared" si="335"/>
        <v>2.7539527016666669</v>
      </c>
      <c r="GY32" s="471">
        <f t="shared" si="335"/>
        <v>2.7539527016666669</v>
      </c>
      <c r="GZ32" s="471">
        <f t="shared" si="335"/>
        <v>2.7539527016666669</v>
      </c>
      <c r="HA32" s="471">
        <f t="shared" si="335"/>
        <v>2.7539527016666669</v>
      </c>
      <c r="HB32" s="471">
        <f t="shared" si="335"/>
        <v>2.7539527016666669</v>
      </c>
      <c r="HC32" s="471">
        <f t="shared" si="335"/>
        <v>2.7539527016666669</v>
      </c>
      <c r="HD32" s="471">
        <f t="shared" si="335"/>
        <v>2.7539527016666669</v>
      </c>
      <c r="HE32" s="471">
        <f t="shared" si="335"/>
        <v>2.7539527016666669</v>
      </c>
      <c r="HF32" s="471">
        <f t="shared" si="335"/>
        <v>2.7539527016666669</v>
      </c>
      <c r="HG32" s="471">
        <f t="shared" si="335"/>
        <v>2.7539527016666669</v>
      </c>
      <c r="HH32" s="471">
        <f t="shared" si="335"/>
        <v>2.7539527016666669</v>
      </c>
      <c r="HI32" s="471">
        <f t="shared" si="335"/>
        <v>2.7539527016666669</v>
      </c>
      <c r="HJ32" s="471">
        <f t="shared" si="335"/>
        <v>2.7539527016666669</v>
      </c>
      <c r="HK32" s="471">
        <f t="shared" si="335"/>
        <v>2.7539527016666669</v>
      </c>
      <c r="HL32" s="471">
        <f t="shared" si="335"/>
        <v>2.7539527016666669</v>
      </c>
      <c r="HM32" s="471">
        <f t="shared" si="335"/>
        <v>2.7539527016666669</v>
      </c>
      <c r="HN32" s="471">
        <f t="shared" si="335"/>
        <v>2.7539527016666669</v>
      </c>
      <c r="HO32" s="471">
        <f t="shared" si="335"/>
        <v>2.7539527016666669</v>
      </c>
      <c r="HP32" s="471">
        <f t="shared" si="335"/>
        <v>2.7539527016666669</v>
      </c>
      <c r="HQ32" s="471">
        <f t="shared" si="335"/>
        <v>2.7539527016666669</v>
      </c>
      <c r="HR32" s="471">
        <f t="shared" si="335"/>
        <v>2.7539527016666669</v>
      </c>
      <c r="HS32" s="471">
        <f t="shared" si="335"/>
        <v>2.7539527016666669</v>
      </c>
      <c r="HT32" s="471">
        <f t="shared" si="335"/>
        <v>2.7539527016666669</v>
      </c>
      <c r="HU32" s="471">
        <f t="shared" si="335"/>
        <v>2.7539527016666669</v>
      </c>
      <c r="HV32" s="471">
        <f t="shared" si="335"/>
        <v>2.7539527016666669</v>
      </c>
      <c r="HW32" s="471">
        <f t="shared" si="335"/>
        <v>2.7539527016666669</v>
      </c>
      <c r="HX32" s="471">
        <f t="shared" si="335"/>
        <v>2.7539527016666669</v>
      </c>
      <c r="HY32" s="471">
        <f t="shared" si="335"/>
        <v>2.7539527016666669</v>
      </c>
      <c r="HZ32" s="471">
        <f t="shared" si="335"/>
        <v>2.7539527016666669</v>
      </c>
      <c r="IA32" s="471">
        <f t="shared" si="335"/>
        <v>2.7539527016666669</v>
      </c>
      <c r="IB32" s="471">
        <f t="shared" si="335"/>
        <v>2.7539527016666669</v>
      </c>
      <c r="IC32" s="471">
        <f t="shared" si="335"/>
        <v>2.7539527016666669</v>
      </c>
      <c r="ID32" s="471">
        <f t="shared" si="335"/>
        <v>2.7539527016666669</v>
      </c>
      <c r="IE32" s="471">
        <f t="shared" si="335"/>
        <v>2.7539527016666669</v>
      </c>
      <c r="IF32" s="471">
        <f t="shared" si="335"/>
        <v>2.7539527016666669</v>
      </c>
      <c r="IG32" s="471">
        <f t="shared" si="335"/>
        <v>2.7539527016666669</v>
      </c>
      <c r="IH32" s="471">
        <f t="shared" si="335"/>
        <v>2.7539527016666669</v>
      </c>
      <c r="II32" s="471">
        <f t="shared" si="335"/>
        <v>2.7539527016666669</v>
      </c>
      <c r="IJ32" s="471">
        <f t="shared" si="335"/>
        <v>2.7539527016666669</v>
      </c>
      <c r="IK32" s="471">
        <f t="shared" si="335"/>
        <v>2.7539527016666669</v>
      </c>
      <c r="IL32" s="471">
        <f t="shared" si="335"/>
        <v>2.7539527016666669</v>
      </c>
      <c r="IM32" s="471">
        <f t="shared" si="335"/>
        <v>2.7539527016666669</v>
      </c>
      <c r="IN32" s="471">
        <f t="shared" si="335"/>
        <v>2.7539527016666669</v>
      </c>
      <c r="IO32" s="471">
        <f t="shared" si="335"/>
        <v>2.7539527016666669</v>
      </c>
      <c r="IP32" s="471">
        <f t="shared" si="335"/>
        <v>2.7539527016666669</v>
      </c>
      <c r="IQ32" s="471">
        <f t="shared" si="335"/>
        <v>2.7539527016666669</v>
      </c>
      <c r="IR32" s="471">
        <f t="shared" si="335"/>
        <v>2.7539527016666669</v>
      </c>
      <c r="IS32" s="471">
        <f t="shared" si="335"/>
        <v>2.7539527016666669</v>
      </c>
      <c r="IT32" s="471">
        <f t="shared" si="335"/>
        <v>2.7539527016666669</v>
      </c>
      <c r="IU32" s="471">
        <f t="shared" si="335"/>
        <v>2.7539527016666669</v>
      </c>
      <c r="IV32" s="471">
        <f t="shared" si="335"/>
        <v>2.7539527016666669</v>
      </c>
      <c r="IW32" s="471">
        <f t="shared" si="335"/>
        <v>2.7539527016666669</v>
      </c>
      <c r="IX32" s="471">
        <f t="shared" si="335"/>
        <v>2.7539527016666669</v>
      </c>
      <c r="IY32" s="471">
        <f t="shared" si="335"/>
        <v>2.7539527016666669</v>
      </c>
      <c r="IZ32" s="471">
        <f t="shared" ref="IZ32:LK32" si="336">((IF(AND(IZ$24&gt;=$Q32,IZ$25&lt;=$R32),IZ$27,IF(AND(IZ$25&gt;$Q32,IZ$24&lt;$R32),(MIN(IZ$25,$R32)-MAX(IZ$24,$Q32)+1),0))/IZ$27)*($H32/12)/1000000)+((IF(AND(IZ$24&gt;=$Q32,IZ$25&lt;=$R32),IZ$27,IF(AND(IZ$25&gt;$Q32,IZ$24&lt;$R32),(MIN(IZ$25,$R32)-MAX(IZ$24,$Q32)+1),0))/IZ$27)*($G32/12)/1000000)</f>
        <v>2.7539527016666669</v>
      </c>
      <c r="JA32" s="471">
        <f t="shared" si="336"/>
        <v>2.7539527016666669</v>
      </c>
      <c r="JB32" s="471">
        <f t="shared" si="336"/>
        <v>2.7539527016666669</v>
      </c>
      <c r="JC32" s="471">
        <f t="shared" si="336"/>
        <v>2.7539527016666669</v>
      </c>
      <c r="JD32" s="471">
        <f t="shared" si="336"/>
        <v>2.7539527016666669</v>
      </c>
      <c r="JE32" s="471">
        <f t="shared" si="336"/>
        <v>2.7539527016666669</v>
      </c>
      <c r="JF32" s="471">
        <f t="shared" si="336"/>
        <v>2.7539527016666669</v>
      </c>
      <c r="JG32" s="471">
        <f t="shared" si="336"/>
        <v>2.7539527016666669</v>
      </c>
      <c r="JH32" s="471">
        <f t="shared" si="336"/>
        <v>2.7539527016666669</v>
      </c>
      <c r="JI32" s="471">
        <f t="shared" si="336"/>
        <v>2.7539527016666669</v>
      </c>
      <c r="JJ32" s="471">
        <f t="shared" si="336"/>
        <v>2.7539527016666669</v>
      </c>
      <c r="JK32" s="471">
        <f t="shared" si="336"/>
        <v>2.7539527016666669</v>
      </c>
      <c r="JL32" s="471">
        <f t="shared" si="336"/>
        <v>2.7539527016666669</v>
      </c>
      <c r="JM32" s="471">
        <f t="shared" si="336"/>
        <v>2.7539527016666669</v>
      </c>
      <c r="JN32" s="471">
        <f t="shared" si="336"/>
        <v>2.7539527016666669</v>
      </c>
      <c r="JO32" s="471">
        <f t="shared" si="336"/>
        <v>2.7539527016666669</v>
      </c>
      <c r="JP32" s="471">
        <f t="shared" si="336"/>
        <v>2.7539527016666669</v>
      </c>
      <c r="JQ32" s="471">
        <f t="shared" si="336"/>
        <v>2.7539527016666669</v>
      </c>
      <c r="JR32" s="471">
        <f t="shared" si="336"/>
        <v>2.7539527016666669</v>
      </c>
      <c r="JS32" s="471">
        <f t="shared" si="336"/>
        <v>2.7539527016666669</v>
      </c>
      <c r="JT32" s="471">
        <f t="shared" si="336"/>
        <v>2.7539527016666669</v>
      </c>
      <c r="JU32" s="471">
        <f t="shared" si="336"/>
        <v>2.7539527016666669</v>
      </c>
      <c r="JV32" s="471">
        <f t="shared" si="336"/>
        <v>2.7539527016666669</v>
      </c>
      <c r="JW32" s="471">
        <f t="shared" si="336"/>
        <v>2.7539527016666669</v>
      </c>
      <c r="JX32" s="471">
        <f t="shared" si="336"/>
        <v>2.7539527016666669</v>
      </c>
      <c r="JY32" s="471">
        <f t="shared" si="336"/>
        <v>2.7539527016666669</v>
      </c>
      <c r="JZ32" s="471">
        <f t="shared" si="336"/>
        <v>2.7539527016666669</v>
      </c>
      <c r="KA32" s="471">
        <f t="shared" si="336"/>
        <v>2.7539527016666669</v>
      </c>
      <c r="KB32" s="471">
        <f t="shared" si="336"/>
        <v>2.7539527016666669</v>
      </c>
      <c r="KC32" s="471">
        <f t="shared" si="336"/>
        <v>2.7539527016666669</v>
      </c>
      <c r="KD32" s="471">
        <f t="shared" si="336"/>
        <v>2.7539527016666669</v>
      </c>
      <c r="KE32" s="471">
        <f t="shared" si="336"/>
        <v>2.7539527016666669</v>
      </c>
      <c r="KF32" s="471">
        <f t="shared" si="336"/>
        <v>2.7539527016666669</v>
      </c>
      <c r="KG32" s="471">
        <f t="shared" si="336"/>
        <v>2.7539527016666669</v>
      </c>
      <c r="KH32" s="471">
        <f t="shared" si="336"/>
        <v>2.7539527016666669</v>
      </c>
      <c r="KI32" s="471">
        <f t="shared" si="336"/>
        <v>2.7539527016666669</v>
      </c>
      <c r="KJ32" s="471">
        <f t="shared" si="336"/>
        <v>2.7539527016666669</v>
      </c>
      <c r="KK32" s="471">
        <f t="shared" si="336"/>
        <v>2.7539527016666669</v>
      </c>
      <c r="KL32" s="471">
        <f t="shared" si="336"/>
        <v>2.7539527016666669</v>
      </c>
      <c r="KM32" s="471">
        <f t="shared" si="336"/>
        <v>2.7539527016666669</v>
      </c>
      <c r="KN32" s="471">
        <f t="shared" si="336"/>
        <v>2.7539527016666669</v>
      </c>
      <c r="KO32" s="471">
        <f t="shared" si="336"/>
        <v>2.7539527016666669</v>
      </c>
      <c r="KP32" s="471">
        <f t="shared" si="336"/>
        <v>2.7539527016666669</v>
      </c>
      <c r="KQ32" s="471">
        <f t="shared" si="336"/>
        <v>2.7539527016666669</v>
      </c>
      <c r="KR32" s="471">
        <f t="shared" si="336"/>
        <v>2.7539527016666669</v>
      </c>
      <c r="KS32" s="471">
        <f t="shared" si="336"/>
        <v>2.7539527016666669</v>
      </c>
      <c r="KT32" s="471">
        <f t="shared" si="336"/>
        <v>2.7539527016666669</v>
      </c>
      <c r="KU32" s="471">
        <f t="shared" si="336"/>
        <v>2.7539527016666669</v>
      </c>
      <c r="KV32" s="471">
        <f t="shared" si="336"/>
        <v>2.7539527016666669</v>
      </c>
      <c r="KW32" s="471">
        <f t="shared" si="336"/>
        <v>2.7539527016666669</v>
      </c>
      <c r="KX32" s="471">
        <f t="shared" si="336"/>
        <v>2.7539527016666669</v>
      </c>
      <c r="KY32" s="471">
        <f t="shared" si="336"/>
        <v>0.35534873569892472</v>
      </c>
      <c r="KZ32" s="471">
        <f t="shared" si="336"/>
        <v>0</v>
      </c>
      <c r="LA32" s="471">
        <f t="shared" si="336"/>
        <v>0</v>
      </c>
      <c r="LB32" s="471">
        <f t="shared" si="336"/>
        <v>0</v>
      </c>
      <c r="LC32" s="471">
        <f t="shared" si="336"/>
        <v>0</v>
      </c>
      <c r="LD32" s="471">
        <f t="shared" si="336"/>
        <v>0</v>
      </c>
      <c r="LE32" s="471">
        <f t="shared" si="336"/>
        <v>0</v>
      </c>
      <c r="LF32" s="471">
        <f t="shared" si="336"/>
        <v>0</v>
      </c>
      <c r="LG32" s="471">
        <f t="shared" si="336"/>
        <v>0</v>
      </c>
      <c r="LH32" s="471">
        <f t="shared" si="336"/>
        <v>0</v>
      </c>
      <c r="LI32" s="471">
        <f t="shared" si="336"/>
        <v>0</v>
      </c>
      <c r="LJ32" s="471">
        <f t="shared" si="336"/>
        <v>0</v>
      </c>
      <c r="LK32" s="471">
        <f t="shared" si="336"/>
        <v>0</v>
      </c>
      <c r="LL32" s="471">
        <f t="shared" ref="LL32:NW32" si="337">((IF(AND(LL$24&gt;=$Q32,LL$25&lt;=$R32),LL$27,IF(AND(LL$25&gt;$Q32,LL$24&lt;$R32),(MIN(LL$25,$R32)-MAX(LL$24,$Q32)+1),0))/LL$27)*($H32/12)/1000000)+((IF(AND(LL$24&gt;=$Q32,LL$25&lt;=$R32),LL$27,IF(AND(LL$25&gt;$Q32,LL$24&lt;$R32),(MIN(LL$25,$R32)-MAX(LL$24,$Q32)+1),0))/LL$27)*($G32/12)/1000000)</f>
        <v>0</v>
      </c>
      <c r="LM32" s="471">
        <f t="shared" si="337"/>
        <v>0</v>
      </c>
      <c r="LN32" s="471">
        <f t="shared" si="337"/>
        <v>0</v>
      </c>
      <c r="LO32" s="471">
        <f t="shared" si="337"/>
        <v>0</v>
      </c>
      <c r="LP32" s="471">
        <f t="shared" si="337"/>
        <v>0</v>
      </c>
      <c r="LQ32" s="471">
        <f t="shared" si="337"/>
        <v>0</v>
      </c>
      <c r="LR32" s="471">
        <f t="shared" si="337"/>
        <v>0</v>
      </c>
      <c r="LS32" s="471">
        <f t="shared" si="337"/>
        <v>0</v>
      </c>
      <c r="LT32" s="471">
        <f t="shared" si="337"/>
        <v>0</v>
      </c>
      <c r="LU32" s="471">
        <f t="shared" si="337"/>
        <v>0</v>
      </c>
      <c r="LV32" s="471">
        <f t="shared" si="337"/>
        <v>0</v>
      </c>
      <c r="LW32" s="471">
        <f t="shared" si="337"/>
        <v>0</v>
      </c>
      <c r="LX32" s="471">
        <f t="shared" si="337"/>
        <v>0</v>
      </c>
      <c r="LY32" s="471">
        <f t="shared" si="337"/>
        <v>0</v>
      </c>
      <c r="LZ32" s="471">
        <f t="shared" si="337"/>
        <v>0</v>
      </c>
      <c r="MA32" s="471">
        <f t="shared" si="337"/>
        <v>0</v>
      </c>
      <c r="MB32" s="471">
        <f t="shared" si="337"/>
        <v>0</v>
      </c>
      <c r="MC32" s="471">
        <f t="shared" si="337"/>
        <v>0</v>
      </c>
      <c r="MD32" s="471">
        <f t="shared" si="337"/>
        <v>0</v>
      </c>
      <c r="ME32" s="471">
        <f t="shared" si="337"/>
        <v>0</v>
      </c>
      <c r="MF32" s="471">
        <f t="shared" si="337"/>
        <v>0</v>
      </c>
      <c r="MG32" s="471">
        <f t="shared" si="337"/>
        <v>0</v>
      </c>
      <c r="MH32" s="471">
        <f t="shared" si="337"/>
        <v>0</v>
      </c>
      <c r="MI32" s="471">
        <f t="shared" si="337"/>
        <v>0</v>
      </c>
      <c r="MJ32" s="471">
        <f t="shared" si="337"/>
        <v>0</v>
      </c>
      <c r="MK32" s="471">
        <f t="shared" si="337"/>
        <v>0</v>
      </c>
      <c r="ML32" s="471">
        <f t="shared" si="337"/>
        <v>0</v>
      </c>
      <c r="MM32" s="471">
        <f t="shared" si="337"/>
        <v>0</v>
      </c>
      <c r="MN32" s="471">
        <f t="shared" si="337"/>
        <v>0</v>
      </c>
      <c r="MO32" s="471">
        <f t="shared" si="337"/>
        <v>0</v>
      </c>
      <c r="MP32" s="471">
        <f t="shared" si="337"/>
        <v>0</v>
      </c>
      <c r="MQ32" s="471">
        <f t="shared" si="337"/>
        <v>0</v>
      </c>
      <c r="MR32" s="471">
        <f t="shared" si="337"/>
        <v>0</v>
      </c>
      <c r="MS32" s="471">
        <f t="shared" si="337"/>
        <v>0</v>
      </c>
      <c r="MT32" s="471">
        <f t="shared" si="337"/>
        <v>0</v>
      </c>
      <c r="MU32" s="471">
        <f t="shared" si="337"/>
        <v>0</v>
      </c>
      <c r="MV32" s="471">
        <f t="shared" si="337"/>
        <v>0</v>
      </c>
      <c r="MW32" s="471">
        <f t="shared" si="337"/>
        <v>0</v>
      </c>
      <c r="MX32" s="471">
        <f t="shared" si="337"/>
        <v>0</v>
      </c>
      <c r="MY32" s="471">
        <f t="shared" si="337"/>
        <v>0</v>
      </c>
      <c r="MZ32" s="471">
        <f t="shared" si="337"/>
        <v>0</v>
      </c>
      <c r="NA32" s="471">
        <f t="shared" si="337"/>
        <v>0</v>
      </c>
      <c r="NB32" s="471">
        <f t="shared" si="337"/>
        <v>0</v>
      </c>
      <c r="NC32" s="471">
        <f t="shared" si="337"/>
        <v>0</v>
      </c>
      <c r="ND32" s="471">
        <f t="shared" si="337"/>
        <v>0</v>
      </c>
      <c r="NE32" s="471">
        <f t="shared" si="337"/>
        <v>0</v>
      </c>
      <c r="NF32" s="471">
        <f t="shared" si="337"/>
        <v>0</v>
      </c>
      <c r="NG32" s="471">
        <f t="shared" si="337"/>
        <v>0</v>
      </c>
      <c r="NH32" s="471">
        <f t="shared" si="337"/>
        <v>0</v>
      </c>
      <c r="NI32" s="471">
        <f t="shared" si="337"/>
        <v>0</v>
      </c>
      <c r="NJ32" s="471">
        <f t="shared" si="337"/>
        <v>0</v>
      </c>
      <c r="NK32" s="471">
        <f t="shared" si="337"/>
        <v>0</v>
      </c>
      <c r="NL32" s="471">
        <f t="shared" si="337"/>
        <v>0</v>
      </c>
      <c r="NM32" s="471">
        <f t="shared" si="337"/>
        <v>0</v>
      </c>
      <c r="NN32" s="471">
        <f t="shared" si="337"/>
        <v>0</v>
      </c>
      <c r="NO32" s="471">
        <f t="shared" si="337"/>
        <v>0</v>
      </c>
      <c r="NP32" s="471">
        <f t="shared" si="337"/>
        <v>0</v>
      </c>
      <c r="NQ32" s="471">
        <f t="shared" si="337"/>
        <v>0</v>
      </c>
      <c r="NR32" s="471">
        <f t="shared" si="337"/>
        <v>0</v>
      </c>
      <c r="NS32" s="471">
        <f t="shared" si="337"/>
        <v>0</v>
      </c>
      <c r="NT32" s="471">
        <f t="shared" si="337"/>
        <v>0</v>
      </c>
      <c r="NU32" s="471">
        <f t="shared" si="337"/>
        <v>0</v>
      </c>
      <c r="NV32" s="471">
        <f t="shared" si="337"/>
        <v>0</v>
      </c>
      <c r="NW32" s="471">
        <f t="shared" si="337"/>
        <v>0</v>
      </c>
      <c r="NX32" s="471">
        <f t="shared" ref="NX32:QI32" si="338">((IF(AND(NX$24&gt;=$Q32,NX$25&lt;=$R32),NX$27,IF(AND(NX$25&gt;$Q32,NX$24&lt;$R32),(MIN(NX$25,$R32)-MAX(NX$24,$Q32)+1),0))/NX$27)*($H32/12)/1000000)+((IF(AND(NX$24&gt;=$Q32,NX$25&lt;=$R32),NX$27,IF(AND(NX$25&gt;$Q32,NX$24&lt;$R32),(MIN(NX$25,$R32)-MAX(NX$24,$Q32)+1),0))/NX$27)*($G32/12)/1000000)</f>
        <v>0</v>
      </c>
      <c r="NY32" s="471">
        <f t="shared" si="338"/>
        <v>0</v>
      </c>
      <c r="NZ32" s="471">
        <f t="shared" si="338"/>
        <v>0</v>
      </c>
      <c r="OA32" s="471">
        <f t="shared" si="338"/>
        <v>0</v>
      </c>
      <c r="OB32" s="471">
        <f t="shared" si="338"/>
        <v>0</v>
      </c>
      <c r="OC32" s="471">
        <f t="shared" si="338"/>
        <v>0</v>
      </c>
      <c r="OD32" s="471">
        <f t="shared" si="338"/>
        <v>0</v>
      </c>
      <c r="OE32" s="471">
        <f t="shared" si="338"/>
        <v>0</v>
      </c>
      <c r="OF32" s="471">
        <f t="shared" si="338"/>
        <v>0</v>
      </c>
      <c r="OG32" s="471">
        <f t="shared" si="338"/>
        <v>0</v>
      </c>
      <c r="OH32" s="471">
        <f t="shared" si="338"/>
        <v>0</v>
      </c>
      <c r="OI32" s="471">
        <f t="shared" si="338"/>
        <v>0</v>
      </c>
      <c r="OJ32" s="471">
        <f t="shared" si="338"/>
        <v>0</v>
      </c>
      <c r="OK32" s="471">
        <f t="shared" si="338"/>
        <v>0</v>
      </c>
      <c r="OL32" s="471">
        <f t="shared" si="338"/>
        <v>0</v>
      </c>
      <c r="OM32" s="471">
        <f t="shared" si="338"/>
        <v>0</v>
      </c>
      <c r="ON32" s="471">
        <f t="shared" si="338"/>
        <v>0</v>
      </c>
      <c r="OO32" s="471">
        <f t="shared" si="338"/>
        <v>0</v>
      </c>
      <c r="OP32" s="471">
        <f t="shared" si="338"/>
        <v>0</v>
      </c>
      <c r="OQ32" s="471">
        <f t="shared" si="338"/>
        <v>0</v>
      </c>
      <c r="OR32" s="471">
        <f t="shared" si="338"/>
        <v>0</v>
      </c>
      <c r="OS32" s="471">
        <f t="shared" si="338"/>
        <v>0</v>
      </c>
      <c r="OT32" s="471">
        <f t="shared" si="338"/>
        <v>0</v>
      </c>
      <c r="OU32" s="471">
        <f t="shared" si="338"/>
        <v>0</v>
      </c>
      <c r="OV32" s="471">
        <f t="shared" si="338"/>
        <v>0</v>
      </c>
      <c r="OW32" s="471">
        <f t="shared" si="338"/>
        <v>0</v>
      </c>
      <c r="OX32" s="471">
        <f t="shared" si="338"/>
        <v>0</v>
      </c>
      <c r="OY32" s="471">
        <f t="shared" si="338"/>
        <v>0</v>
      </c>
      <c r="OZ32" s="471">
        <f t="shared" si="338"/>
        <v>0</v>
      </c>
      <c r="PA32" s="471">
        <f t="shared" si="338"/>
        <v>0</v>
      </c>
      <c r="PB32" s="471">
        <f t="shared" si="338"/>
        <v>0</v>
      </c>
      <c r="PC32" s="471">
        <f t="shared" si="338"/>
        <v>0</v>
      </c>
      <c r="PD32" s="471">
        <f t="shared" si="338"/>
        <v>0</v>
      </c>
      <c r="PE32" s="471">
        <f t="shared" si="338"/>
        <v>0</v>
      </c>
      <c r="PF32" s="471">
        <f t="shared" si="338"/>
        <v>0</v>
      </c>
      <c r="PG32" s="471">
        <f t="shared" si="338"/>
        <v>0</v>
      </c>
      <c r="PH32" s="471">
        <f t="shared" si="338"/>
        <v>0</v>
      </c>
      <c r="PI32" s="471">
        <f t="shared" si="338"/>
        <v>0</v>
      </c>
      <c r="PJ32" s="471">
        <f t="shared" si="338"/>
        <v>0</v>
      </c>
      <c r="PK32" s="471">
        <f t="shared" si="338"/>
        <v>0</v>
      </c>
      <c r="PL32" s="471">
        <f t="shared" si="338"/>
        <v>0</v>
      </c>
      <c r="PM32" s="471">
        <f t="shared" si="338"/>
        <v>0</v>
      </c>
      <c r="PN32" s="471">
        <f t="shared" si="338"/>
        <v>0</v>
      </c>
      <c r="PO32" s="471">
        <f t="shared" si="338"/>
        <v>0</v>
      </c>
      <c r="PP32" s="471">
        <f t="shared" si="338"/>
        <v>0</v>
      </c>
      <c r="PQ32" s="471">
        <f t="shared" si="338"/>
        <v>0</v>
      </c>
      <c r="PR32" s="471">
        <f t="shared" si="338"/>
        <v>0</v>
      </c>
      <c r="PS32" s="471">
        <f t="shared" si="338"/>
        <v>0</v>
      </c>
      <c r="PT32" s="471">
        <f t="shared" si="338"/>
        <v>0</v>
      </c>
      <c r="PU32" s="471">
        <f t="shared" si="338"/>
        <v>0</v>
      </c>
      <c r="PV32" s="471">
        <f t="shared" si="338"/>
        <v>0</v>
      </c>
      <c r="PW32" s="471">
        <f t="shared" si="338"/>
        <v>0</v>
      </c>
      <c r="PX32" s="471">
        <f t="shared" si="338"/>
        <v>0</v>
      </c>
      <c r="PY32" s="471">
        <f t="shared" si="338"/>
        <v>0</v>
      </c>
      <c r="PZ32" s="471">
        <f t="shared" si="338"/>
        <v>0</v>
      </c>
      <c r="QA32" s="471">
        <f t="shared" si="338"/>
        <v>0</v>
      </c>
      <c r="QB32" s="471">
        <f t="shared" si="338"/>
        <v>0</v>
      </c>
      <c r="QC32" s="471">
        <f t="shared" si="338"/>
        <v>0</v>
      </c>
      <c r="QD32" s="471">
        <f t="shared" si="338"/>
        <v>0</v>
      </c>
      <c r="QE32" s="471">
        <f t="shared" si="338"/>
        <v>0</v>
      </c>
      <c r="QF32" s="471">
        <f t="shared" si="338"/>
        <v>0</v>
      </c>
      <c r="QG32" s="471">
        <f t="shared" si="338"/>
        <v>0</v>
      </c>
      <c r="QH32" s="471">
        <f t="shared" si="338"/>
        <v>0</v>
      </c>
      <c r="QI32" s="471">
        <f t="shared" si="338"/>
        <v>0</v>
      </c>
      <c r="QJ32" s="471">
        <f t="shared" ref="QJ32:SU32" si="339">((IF(AND(QJ$24&gt;=$Q32,QJ$25&lt;=$R32),QJ$27,IF(AND(QJ$25&gt;$Q32,QJ$24&lt;$R32),(MIN(QJ$25,$R32)-MAX(QJ$24,$Q32)+1),0))/QJ$27)*($H32/12)/1000000)+((IF(AND(QJ$24&gt;=$Q32,QJ$25&lt;=$R32),QJ$27,IF(AND(QJ$25&gt;$Q32,QJ$24&lt;$R32),(MIN(QJ$25,$R32)-MAX(QJ$24,$Q32)+1),0))/QJ$27)*($G32/12)/1000000)</f>
        <v>0</v>
      </c>
      <c r="QK32" s="471">
        <f t="shared" si="339"/>
        <v>0</v>
      </c>
      <c r="QL32" s="471">
        <f t="shared" si="339"/>
        <v>0</v>
      </c>
      <c r="QM32" s="471">
        <f t="shared" si="339"/>
        <v>0</v>
      </c>
      <c r="QN32" s="471">
        <f t="shared" si="339"/>
        <v>0</v>
      </c>
      <c r="QO32" s="471">
        <f t="shared" si="339"/>
        <v>0</v>
      </c>
      <c r="QP32" s="471">
        <f t="shared" si="339"/>
        <v>0</v>
      </c>
      <c r="QQ32" s="471">
        <f t="shared" si="339"/>
        <v>0</v>
      </c>
      <c r="QR32" s="471">
        <f t="shared" si="339"/>
        <v>0</v>
      </c>
      <c r="QS32" s="471">
        <f t="shared" si="339"/>
        <v>0</v>
      </c>
      <c r="QT32" s="471">
        <f t="shared" si="339"/>
        <v>0</v>
      </c>
      <c r="QU32" s="471">
        <f t="shared" si="339"/>
        <v>0</v>
      </c>
      <c r="QV32" s="471">
        <f t="shared" si="339"/>
        <v>0</v>
      </c>
      <c r="QW32" s="471">
        <f t="shared" si="339"/>
        <v>0</v>
      </c>
      <c r="QX32" s="471">
        <f t="shared" si="339"/>
        <v>0</v>
      </c>
      <c r="QY32" s="471">
        <f t="shared" si="339"/>
        <v>0</v>
      </c>
      <c r="QZ32" s="471">
        <f t="shared" si="339"/>
        <v>0</v>
      </c>
      <c r="RA32" s="471">
        <f t="shared" si="339"/>
        <v>0</v>
      </c>
      <c r="RB32" s="471">
        <f t="shared" si="339"/>
        <v>0</v>
      </c>
      <c r="RC32" s="471">
        <f t="shared" si="339"/>
        <v>0</v>
      </c>
      <c r="RD32" s="471">
        <f t="shared" si="339"/>
        <v>0</v>
      </c>
      <c r="RE32" s="471">
        <f t="shared" si="339"/>
        <v>0</v>
      </c>
      <c r="RF32" s="471">
        <f t="shared" si="339"/>
        <v>0</v>
      </c>
      <c r="RG32" s="471">
        <f t="shared" si="339"/>
        <v>0</v>
      </c>
      <c r="RH32" s="471">
        <f t="shared" si="339"/>
        <v>0</v>
      </c>
      <c r="RI32" s="471">
        <f t="shared" si="339"/>
        <v>0</v>
      </c>
      <c r="RJ32" s="471">
        <f t="shared" si="339"/>
        <v>0</v>
      </c>
      <c r="RK32" s="471">
        <f t="shared" si="339"/>
        <v>0</v>
      </c>
      <c r="RL32" s="471">
        <f t="shared" si="339"/>
        <v>0</v>
      </c>
      <c r="RM32" s="471">
        <f t="shared" si="339"/>
        <v>0</v>
      </c>
      <c r="RN32" s="471">
        <f t="shared" si="339"/>
        <v>0</v>
      </c>
      <c r="RO32" s="471">
        <f t="shared" si="339"/>
        <v>0</v>
      </c>
      <c r="RP32" s="471">
        <f t="shared" si="339"/>
        <v>0</v>
      </c>
      <c r="RQ32" s="471">
        <f t="shared" si="339"/>
        <v>0</v>
      </c>
      <c r="RR32" s="471">
        <f t="shared" si="339"/>
        <v>0</v>
      </c>
      <c r="RS32" s="471">
        <f t="shared" si="339"/>
        <v>0</v>
      </c>
      <c r="RT32" s="471">
        <f t="shared" si="339"/>
        <v>0</v>
      </c>
      <c r="RU32" s="471">
        <f t="shared" si="339"/>
        <v>0</v>
      </c>
      <c r="RV32" s="471">
        <f t="shared" si="339"/>
        <v>0</v>
      </c>
      <c r="RW32" s="471">
        <f t="shared" si="339"/>
        <v>0</v>
      </c>
      <c r="RX32" s="471">
        <f t="shared" si="339"/>
        <v>0</v>
      </c>
      <c r="RY32" s="471">
        <f t="shared" si="339"/>
        <v>0</v>
      </c>
      <c r="RZ32" s="471">
        <f t="shared" si="339"/>
        <v>0</v>
      </c>
      <c r="SA32" s="471">
        <f t="shared" si="339"/>
        <v>0</v>
      </c>
      <c r="SB32" s="471">
        <f t="shared" si="339"/>
        <v>0</v>
      </c>
      <c r="SC32" s="471">
        <f t="shared" si="339"/>
        <v>0</v>
      </c>
      <c r="SD32" s="471">
        <f t="shared" si="339"/>
        <v>0</v>
      </c>
      <c r="SE32" s="471">
        <f t="shared" si="339"/>
        <v>0</v>
      </c>
      <c r="SF32" s="471">
        <f t="shared" si="339"/>
        <v>0</v>
      </c>
      <c r="SG32" s="471">
        <f t="shared" si="339"/>
        <v>0</v>
      </c>
      <c r="SH32" s="471">
        <f t="shared" si="339"/>
        <v>0</v>
      </c>
      <c r="SI32" s="471">
        <f t="shared" si="339"/>
        <v>0</v>
      </c>
      <c r="SJ32" s="471">
        <f t="shared" si="339"/>
        <v>0</v>
      </c>
      <c r="SK32" s="471">
        <f t="shared" si="339"/>
        <v>0</v>
      </c>
      <c r="SL32" s="471">
        <f t="shared" si="339"/>
        <v>0</v>
      </c>
      <c r="SM32" s="471">
        <f t="shared" si="339"/>
        <v>0</v>
      </c>
      <c r="SN32" s="471">
        <f t="shared" si="339"/>
        <v>0</v>
      </c>
      <c r="SO32" s="471">
        <f t="shared" si="339"/>
        <v>0</v>
      </c>
      <c r="SP32" s="471">
        <f t="shared" si="339"/>
        <v>0</v>
      </c>
      <c r="SQ32" s="471">
        <f t="shared" si="339"/>
        <v>0</v>
      </c>
      <c r="SR32" s="471">
        <f t="shared" si="339"/>
        <v>0</v>
      </c>
      <c r="SS32" s="471">
        <f t="shared" si="339"/>
        <v>0</v>
      </c>
      <c r="ST32" s="471">
        <f t="shared" si="339"/>
        <v>0</v>
      </c>
      <c r="SU32" s="471">
        <f t="shared" si="339"/>
        <v>0</v>
      </c>
      <c r="SV32" s="471">
        <f t="shared" ref="SV32:VG32" si="340">((IF(AND(SV$24&gt;=$Q32,SV$25&lt;=$R32),SV$27,IF(AND(SV$25&gt;$Q32,SV$24&lt;$R32),(MIN(SV$25,$R32)-MAX(SV$24,$Q32)+1),0))/SV$27)*($H32/12)/1000000)+((IF(AND(SV$24&gt;=$Q32,SV$25&lt;=$R32),SV$27,IF(AND(SV$25&gt;$Q32,SV$24&lt;$R32),(MIN(SV$25,$R32)-MAX(SV$24,$Q32)+1),0))/SV$27)*($G32/12)/1000000)</f>
        <v>0</v>
      </c>
      <c r="SW32" s="471">
        <f t="shared" si="340"/>
        <v>0</v>
      </c>
      <c r="SX32" s="471">
        <f t="shared" si="340"/>
        <v>0</v>
      </c>
      <c r="SY32" s="471">
        <f t="shared" si="340"/>
        <v>0</v>
      </c>
      <c r="SZ32" s="471">
        <f t="shared" si="340"/>
        <v>0</v>
      </c>
      <c r="TA32" s="471">
        <f t="shared" si="340"/>
        <v>0</v>
      </c>
      <c r="TB32" s="471">
        <f t="shared" si="340"/>
        <v>0</v>
      </c>
      <c r="TC32" s="471">
        <f t="shared" si="340"/>
        <v>0</v>
      </c>
      <c r="TD32" s="471">
        <f t="shared" si="340"/>
        <v>0</v>
      </c>
      <c r="TE32" s="471">
        <f t="shared" si="340"/>
        <v>0</v>
      </c>
      <c r="TF32" s="471">
        <f t="shared" si="340"/>
        <v>0</v>
      </c>
      <c r="TG32" s="471">
        <f t="shared" si="340"/>
        <v>0</v>
      </c>
      <c r="TH32" s="471">
        <f t="shared" si="340"/>
        <v>0</v>
      </c>
      <c r="TI32" s="471">
        <f t="shared" si="340"/>
        <v>0</v>
      </c>
      <c r="TJ32" s="471">
        <f t="shared" si="340"/>
        <v>0</v>
      </c>
      <c r="TK32" s="471">
        <f t="shared" si="340"/>
        <v>0</v>
      </c>
      <c r="TL32" s="471">
        <f t="shared" si="340"/>
        <v>0</v>
      </c>
      <c r="TM32" s="471">
        <f t="shared" si="340"/>
        <v>0</v>
      </c>
      <c r="TN32" s="471">
        <f t="shared" si="340"/>
        <v>0</v>
      </c>
      <c r="TO32" s="471">
        <f t="shared" si="340"/>
        <v>0</v>
      </c>
      <c r="TP32" s="471">
        <f t="shared" si="340"/>
        <v>0</v>
      </c>
      <c r="TQ32" s="471">
        <f t="shared" si="340"/>
        <v>0</v>
      </c>
      <c r="TR32" s="471">
        <f t="shared" si="340"/>
        <v>0</v>
      </c>
      <c r="TS32" s="471">
        <f t="shared" si="340"/>
        <v>0</v>
      </c>
      <c r="TT32" s="471">
        <f t="shared" si="340"/>
        <v>0</v>
      </c>
      <c r="TU32" s="471">
        <f t="shared" si="340"/>
        <v>0</v>
      </c>
      <c r="TV32" s="471">
        <f t="shared" si="340"/>
        <v>0</v>
      </c>
      <c r="TW32" s="471">
        <f t="shared" si="340"/>
        <v>0</v>
      </c>
      <c r="TX32" s="471">
        <f t="shared" si="340"/>
        <v>0</v>
      </c>
      <c r="TY32" s="471">
        <f t="shared" si="340"/>
        <v>0</v>
      </c>
      <c r="TZ32" s="471">
        <f t="shared" si="340"/>
        <v>0</v>
      </c>
      <c r="UA32" s="471">
        <f t="shared" si="340"/>
        <v>0</v>
      </c>
      <c r="UB32" s="471">
        <f t="shared" si="340"/>
        <v>0</v>
      </c>
      <c r="UC32" s="471">
        <f t="shared" si="340"/>
        <v>0</v>
      </c>
      <c r="UD32" s="471">
        <f t="shared" si="340"/>
        <v>0</v>
      </c>
      <c r="UE32" s="471">
        <f t="shared" si="340"/>
        <v>0</v>
      </c>
      <c r="UF32" s="471">
        <f t="shared" si="340"/>
        <v>0</v>
      </c>
      <c r="UG32" s="471">
        <f t="shared" si="340"/>
        <v>0</v>
      </c>
      <c r="UH32" s="471">
        <f t="shared" si="340"/>
        <v>0</v>
      </c>
      <c r="UI32" s="471">
        <f t="shared" si="340"/>
        <v>0</v>
      </c>
      <c r="UJ32" s="471">
        <f t="shared" si="340"/>
        <v>0</v>
      </c>
      <c r="UK32" s="471">
        <f t="shared" si="340"/>
        <v>0</v>
      </c>
      <c r="UL32" s="471">
        <f t="shared" si="340"/>
        <v>0</v>
      </c>
      <c r="UM32" s="471">
        <f t="shared" si="340"/>
        <v>0</v>
      </c>
      <c r="UN32" s="471">
        <f t="shared" si="340"/>
        <v>0</v>
      </c>
      <c r="UO32" s="471">
        <f t="shared" si="340"/>
        <v>0</v>
      </c>
      <c r="UP32" s="471">
        <f t="shared" si="340"/>
        <v>0</v>
      </c>
      <c r="UQ32" s="471">
        <f t="shared" si="340"/>
        <v>0</v>
      </c>
      <c r="UR32" s="471">
        <f t="shared" si="340"/>
        <v>0</v>
      </c>
      <c r="US32" s="471">
        <f t="shared" si="340"/>
        <v>0</v>
      </c>
      <c r="UT32" s="471">
        <f t="shared" si="340"/>
        <v>0</v>
      </c>
      <c r="UU32" s="471">
        <f t="shared" si="340"/>
        <v>0</v>
      </c>
      <c r="UV32" s="471">
        <f t="shared" si="340"/>
        <v>0</v>
      </c>
      <c r="UW32" s="471">
        <f t="shared" si="340"/>
        <v>0</v>
      </c>
      <c r="UX32" s="471">
        <f t="shared" si="340"/>
        <v>0</v>
      </c>
      <c r="UY32" s="471">
        <f t="shared" si="340"/>
        <v>0</v>
      </c>
      <c r="UZ32" s="471">
        <f t="shared" si="340"/>
        <v>0</v>
      </c>
      <c r="VA32" s="471">
        <f t="shared" si="340"/>
        <v>0</v>
      </c>
      <c r="VB32" s="471">
        <f t="shared" si="340"/>
        <v>0</v>
      </c>
      <c r="VC32" s="471">
        <f t="shared" si="340"/>
        <v>0</v>
      </c>
      <c r="VD32" s="471">
        <f t="shared" si="340"/>
        <v>0</v>
      </c>
      <c r="VE32" s="471">
        <f t="shared" si="340"/>
        <v>0</v>
      </c>
      <c r="VF32" s="471">
        <f t="shared" si="340"/>
        <v>0</v>
      </c>
      <c r="VG32" s="471">
        <f t="shared" si="340"/>
        <v>0</v>
      </c>
      <c r="VH32" s="471">
        <f t="shared" ref="VH32:WD32" si="341">((IF(AND(VH$24&gt;=$Q32,VH$25&lt;=$R32),VH$27,IF(AND(VH$25&gt;$Q32,VH$24&lt;$R32),(MIN(VH$25,$R32)-MAX(VH$24,$Q32)+1),0))/VH$27)*($H32/12)/1000000)+((IF(AND(VH$24&gt;=$Q32,VH$25&lt;=$R32),VH$27,IF(AND(VH$25&gt;$Q32,VH$24&lt;$R32),(MIN(VH$25,$R32)-MAX(VH$24,$Q32)+1),0))/VH$27)*($G32/12)/1000000)</f>
        <v>0</v>
      </c>
      <c r="VI32" s="471">
        <f t="shared" si="341"/>
        <v>0</v>
      </c>
      <c r="VJ32" s="471">
        <f t="shared" si="341"/>
        <v>0</v>
      </c>
      <c r="VK32" s="471">
        <f t="shared" si="341"/>
        <v>0</v>
      </c>
      <c r="VL32" s="471">
        <f t="shared" si="341"/>
        <v>0</v>
      </c>
      <c r="VM32" s="471">
        <f t="shared" si="341"/>
        <v>0</v>
      </c>
      <c r="VN32" s="471">
        <f t="shared" si="341"/>
        <v>0</v>
      </c>
      <c r="VO32" s="471">
        <f t="shared" si="341"/>
        <v>0</v>
      </c>
      <c r="VP32" s="471">
        <f t="shared" si="341"/>
        <v>0</v>
      </c>
      <c r="VQ32" s="471">
        <f t="shared" si="341"/>
        <v>0</v>
      </c>
      <c r="VR32" s="471">
        <f t="shared" si="341"/>
        <v>0</v>
      </c>
      <c r="VS32" s="471">
        <f t="shared" si="341"/>
        <v>0</v>
      </c>
      <c r="VT32" s="471">
        <f t="shared" si="341"/>
        <v>0</v>
      </c>
      <c r="VU32" s="471">
        <f t="shared" si="341"/>
        <v>0</v>
      </c>
      <c r="VV32" s="471">
        <f t="shared" si="341"/>
        <v>0</v>
      </c>
      <c r="VW32" s="471">
        <f t="shared" si="341"/>
        <v>0</v>
      </c>
      <c r="VX32" s="471">
        <f t="shared" si="341"/>
        <v>0</v>
      </c>
      <c r="VY32" s="471">
        <f t="shared" si="341"/>
        <v>0</v>
      </c>
      <c r="VZ32" s="471">
        <f t="shared" si="341"/>
        <v>0</v>
      </c>
      <c r="WA32" s="471">
        <f t="shared" si="341"/>
        <v>0</v>
      </c>
      <c r="WB32" s="471">
        <f t="shared" si="341"/>
        <v>0</v>
      </c>
      <c r="WC32" s="471">
        <f t="shared" si="341"/>
        <v>0</v>
      </c>
      <c r="WD32" s="471">
        <f t="shared" si="341"/>
        <v>0</v>
      </c>
    </row>
    <row r="33" spans="1:602" x14ac:dyDescent="0.35">
      <c r="A33" s="29"/>
      <c r="B33" s="29">
        <f>+B32+1</f>
        <v>2</v>
      </c>
      <c r="C33" s="29" t="s">
        <v>4</v>
      </c>
      <c r="D33" s="29" t="s">
        <v>61</v>
      </c>
      <c r="E33" s="69">
        <f>INDEX('Current RAP - 2025-26 Cycle'!$K:$K,MATCH('25-26 Projection - RAP Tendered'!$D33,'Current RAP - 2025-26 Cycle'!$C:$C,0),1)</f>
        <v>7172904.0500000007</v>
      </c>
      <c r="F33" s="69">
        <f>INDEX('Current RAP - 2025-26 Cycle'!$G:$G,MATCH('25-26 Projection - RAP Tendered'!$D33,'Current RAP - 2025-26 Cycle'!$C:$C,0),1)</f>
        <v>7172904.0500000007</v>
      </c>
      <c r="G33" s="69">
        <f t="shared" ref="G33:G89" si="342">E33-F33</f>
        <v>0</v>
      </c>
      <c r="H33" s="69">
        <f>IF(AND(L33="-",M33="-"),F33,IF(L33&gt;J33,F33,IF(OR(M33&lt;I33,L33&lt;I33),F33/0.5,IF(AND(L33&lt;=J33,L33&gt;=I33),(F33)/((O33*(J33-(I33-1))/(J33-(I33-1)))+N33*((L33-(I33-1))/(J33-(I33-1)))+N33*0.5*((J33-L33))/(J33-(I33-1))),(F33)/((N33*0.5*(J33-(I33-1))/(J33-(I33-1)))+O33*((M33-(I33-1))/(J33-(I33-1)))+O33*0.5*((J33-M33))/(J33-(I33-1)))))))</f>
        <v>14345808.100000001</v>
      </c>
      <c r="I33" s="32">
        <v>45839</v>
      </c>
      <c r="J33" s="32">
        <v>46203</v>
      </c>
      <c r="K33" s="29" t="str">
        <f>INDEX('Current RAP - 2025-26 Cycle'!$D:$D,MATCH('25-26 Projection - RAP Tendered'!$D33,'Current RAP - 2025-26 Cycle'!$C:$C,0),1)</f>
        <v>IGPM</v>
      </c>
      <c r="L33" s="32">
        <v>45536</v>
      </c>
      <c r="M33" s="32" t="s">
        <v>10</v>
      </c>
      <c r="N33" s="81">
        <v>1</v>
      </c>
      <c r="O33" s="81">
        <v>0</v>
      </c>
      <c r="P33" s="69">
        <v>0</v>
      </c>
      <c r="Q33" s="32">
        <f>INDEX('Current RAP - 2025-26 Cycle'!$L:$L,MATCH('25-26 Projection - RAP Tendered'!$D33,'Current RAP - 2025-26 Cycle'!$C:$C,0),1)</f>
        <v>38415</v>
      </c>
      <c r="R33" s="32">
        <f>INDEX('Current RAP - 2025-26 Cycle'!$M:$M,MATCH('25-26 Projection - RAP Tendered'!$D33,'Current RAP - 2025-26 Cycle'!$C:$C,0),1)</f>
        <v>49372</v>
      </c>
      <c r="S33" s="29"/>
      <c r="T33" s="29" t="str">
        <f t="shared" ref="T33:T89" si="343">$D33</f>
        <v>008/2005</v>
      </c>
      <c r="U33" s="36">
        <f t="shared" ref="U33:AJ55" si="344">SUMIFS($GM33:$WE33,$GM$26:$WE$26,U$26)</f>
        <v>7.7706460541666704</v>
      </c>
      <c r="V33" s="36">
        <f t="shared" si="331"/>
        <v>7.7706460541666704</v>
      </c>
      <c r="W33" s="36">
        <f t="shared" si="331"/>
        <v>7.1729040500000032</v>
      </c>
      <c r="X33" s="36">
        <f t="shared" si="331"/>
        <v>7.1729040500000032</v>
      </c>
      <c r="Y33" s="36">
        <f t="shared" si="331"/>
        <v>7.1729040500000032</v>
      </c>
      <c r="Z33" s="36">
        <f t="shared" si="331"/>
        <v>7.1729040500000032</v>
      </c>
      <c r="AA33" s="36">
        <f t="shared" si="331"/>
        <v>7.1729040500000032</v>
      </c>
      <c r="AB33" s="36">
        <f t="shared" si="331"/>
        <v>7.1729040500000032</v>
      </c>
      <c r="AC33" s="36">
        <f t="shared" si="331"/>
        <v>7.1729040500000032</v>
      </c>
      <c r="AD33" s="36">
        <f t="shared" si="331"/>
        <v>7.1729040500000032</v>
      </c>
      <c r="AE33" s="36">
        <f t="shared" si="331"/>
        <v>4.8590640338709683</v>
      </c>
      <c r="AF33" s="36">
        <f t="shared" si="331"/>
        <v>0</v>
      </c>
      <c r="AG33" s="36">
        <f t="shared" si="331"/>
        <v>0</v>
      </c>
      <c r="AH33" s="36">
        <f t="shared" si="331"/>
        <v>0</v>
      </c>
      <c r="AI33" s="36">
        <f t="shared" si="331"/>
        <v>0</v>
      </c>
      <c r="AJ33" s="36">
        <f t="shared" si="331"/>
        <v>0</v>
      </c>
      <c r="AK33" s="36">
        <f t="shared" si="331"/>
        <v>0</v>
      </c>
      <c r="AL33" s="36">
        <f t="shared" si="331"/>
        <v>0</v>
      </c>
      <c r="AM33" s="36">
        <f t="shared" si="331"/>
        <v>0</v>
      </c>
      <c r="AN33" s="36">
        <f t="shared" si="331"/>
        <v>0</v>
      </c>
      <c r="AO33" s="36">
        <f t="shared" si="331"/>
        <v>0</v>
      </c>
      <c r="AP33" s="36">
        <f t="shared" si="331"/>
        <v>0</v>
      </c>
      <c r="AQ33" s="36">
        <f t="shared" si="331"/>
        <v>0</v>
      </c>
      <c r="AR33" s="36">
        <f t="shared" si="331"/>
        <v>0</v>
      </c>
      <c r="AS33" s="36">
        <f t="shared" si="331"/>
        <v>0</v>
      </c>
      <c r="AT33" s="36">
        <f t="shared" si="331"/>
        <v>0</v>
      </c>
      <c r="AU33" s="36">
        <f t="shared" si="331"/>
        <v>0</v>
      </c>
      <c r="AV33" s="36">
        <f t="shared" si="331"/>
        <v>0</v>
      </c>
      <c r="AW33" s="36">
        <f t="shared" si="331"/>
        <v>0</v>
      </c>
      <c r="AX33" s="36">
        <f t="shared" si="331"/>
        <v>0</v>
      </c>
      <c r="AY33" s="36">
        <f t="shared" si="331"/>
        <v>0</v>
      </c>
      <c r="AZ33" s="36">
        <f t="shared" si="331"/>
        <v>0</v>
      </c>
      <c r="BA33" s="36">
        <f t="shared" si="331"/>
        <v>0</v>
      </c>
      <c r="BB33" s="36">
        <f t="shared" si="331"/>
        <v>0</v>
      </c>
      <c r="BD33" s="29" t="str">
        <f t="shared" ref="BD33:BD89" si="345">$D33</f>
        <v>008/2005</v>
      </c>
      <c r="BE33" s="36">
        <f t="shared" ref="BE33:BT51" si="346">SUMIFS($GM33:$WE33,$GM$29:$WE$29,BE$29)</f>
        <v>0</v>
      </c>
      <c r="BF33" s="36">
        <f t="shared" si="332"/>
        <v>0</v>
      </c>
      <c r="BG33" s="36">
        <f t="shared" si="332"/>
        <v>0</v>
      </c>
      <c r="BH33" s="36">
        <f t="shared" si="332"/>
        <v>0</v>
      </c>
      <c r="BI33" s="36">
        <f t="shared" si="332"/>
        <v>2.3909680166666671</v>
      </c>
      <c r="BJ33" s="36">
        <f t="shared" si="332"/>
        <v>1.7932260125000004</v>
      </c>
      <c r="BK33" s="36">
        <f t="shared" si="332"/>
        <v>1.7932260125000004</v>
      </c>
      <c r="BL33" s="36">
        <f t="shared" si="332"/>
        <v>1.7932260125000004</v>
      </c>
      <c r="BM33" s="36">
        <f t="shared" si="332"/>
        <v>1.7932260125000004</v>
      </c>
      <c r="BN33" s="36">
        <f t="shared" si="332"/>
        <v>1.7932260125000004</v>
      </c>
      <c r="BO33" s="36">
        <f t="shared" si="332"/>
        <v>1.7932260125000004</v>
      </c>
      <c r="BP33" s="36">
        <f t="shared" si="332"/>
        <v>1.7932260125000004</v>
      </c>
      <c r="BQ33" s="36">
        <f t="shared" si="332"/>
        <v>1.7932260125000004</v>
      </c>
      <c r="BR33" s="36">
        <f t="shared" si="332"/>
        <v>1.7932260125000004</v>
      </c>
      <c r="BS33" s="36">
        <f t="shared" si="332"/>
        <v>1.7932260125000004</v>
      </c>
      <c r="BT33" s="36">
        <f t="shared" si="332"/>
        <v>1.7932260125000004</v>
      </c>
      <c r="BU33" s="36">
        <f t="shared" si="332"/>
        <v>1.7932260125000004</v>
      </c>
      <c r="BV33" s="36">
        <f t="shared" si="332"/>
        <v>1.7932260125000004</v>
      </c>
      <c r="BW33" s="36">
        <f t="shared" si="332"/>
        <v>1.7932260125000004</v>
      </c>
      <c r="BX33" s="36">
        <f t="shared" si="332"/>
        <v>1.7932260125000004</v>
      </c>
      <c r="BY33" s="36">
        <f t="shared" si="332"/>
        <v>1.7932260125000004</v>
      </c>
      <c r="BZ33" s="36">
        <f t="shared" si="332"/>
        <v>1.7932260125000004</v>
      </c>
      <c r="CA33" s="36">
        <f t="shared" si="332"/>
        <v>1.7932260125000004</v>
      </c>
      <c r="CB33" s="36">
        <f t="shared" si="332"/>
        <v>1.7932260125000004</v>
      </c>
      <c r="CC33" s="36">
        <f t="shared" si="332"/>
        <v>1.7932260125000004</v>
      </c>
      <c r="CD33" s="36">
        <f t="shared" si="332"/>
        <v>1.7932260125000004</v>
      </c>
      <c r="CE33" s="36">
        <f t="shared" si="332"/>
        <v>1.7932260125000004</v>
      </c>
      <c r="CF33" s="36">
        <f t="shared" si="332"/>
        <v>1.7932260125000004</v>
      </c>
      <c r="CG33" s="36">
        <f t="shared" si="332"/>
        <v>1.7932260125000004</v>
      </c>
      <c r="CH33" s="36">
        <f t="shared" si="332"/>
        <v>1.7932260125000004</v>
      </c>
      <c r="CI33" s="36">
        <f t="shared" si="332"/>
        <v>1.7932260125000004</v>
      </c>
      <c r="CJ33" s="36">
        <f t="shared" si="332"/>
        <v>1.7932260125000004</v>
      </c>
      <c r="CK33" s="36">
        <f t="shared" si="332"/>
        <v>1.7932260125000004</v>
      </c>
      <c r="CL33" s="36">
        <f t="shared" si="332"/>
        <v>1.7932260125000004</v>
      </c>
      <c r="CM33" s="36">
        <f t="shared" si="332"/>
        <v>1.7932260125000004</v>
      </c>
      <c r="CN33" s="36">
        <f t="shared" si="332"/>
        <v>1.7932260125000004</v>
      </c>
      <c r="CO33" s="36">
        <f t="shared" si="332"/>
        <v>1.7932260125000004</v>
      </c>
      <c r="CP33" s="36">
        <f t="shared" si="332"/>
        <v>1.7932260125000004</v>
      </c>
      <c r="CQ33" s="36">
        <f t="shared" si="332"/>
        <v>1.7932260125000004</v>
      </c>
      <c r="CR33" s="36">
        <f t="shared" si="332"/>
        <v>1.7932260125000004</v>
      </c>
      <c r="CS33" s="36">
        <f t="shared" si="332"/>
        <v>1.7932260125000004</v>
      </c>
      <c r="CT33" s="36">
        <f t="shared" si="332"/>
        <v>1.7932260125000004</v>
      </c>
      <c r="CU33" s="36">
        <f t="shared" si="332"/>
        <v>1.272612008870968</v>
      </c>
      <c r="CV33" s="36">
        <f t="shared" si="332"/>
        <v>0</v>
      </c>
      <c r="CW33" s="36">
        <f t="shared" si="332"/>
        <v>0</v>
      </c>
      <c r="CX33" s="36">
        <f t="shared" si="332"/>
        <v>0</v>
      </c>
      <c r="CY33" s="36">
        <f t="shared" si="332"/>
        <v>0</v>
      </c>
      <c r="CZ33" s="36">
        <f t="shared" si="332"/>
        <v>0</v>
      </c>
      <c r="DA33" s="36">
        <f t="shared" si="332"/>
        <v>0</v>
      </c>
      <c r="DB33" s="36">
        <f t="shared" si="332"/>
        <v>0</v>
      </c>
      <c r="DC33" s="36">
        <f t="shared" si="332"/>
        <v>0</v>
      </c>
      <c r="DD33" s="36">
        <f t="shared" si="332"/>
        <v>0</v>
      </c>
      <c r="DE33" s="36">
        <f t="shared" si="332"/>
        <v>0</v>
      </c>
      <c r="DF33" s="36">
        <f t="shared" si="332"/>
        <v>0</v>
      </c>
      <c r="DG33" s="36">
        <f t="shared" si="332"/>
        <v>0</v>
      </c>
      <c r="DH33" s="36">
        <f t="shared" si="332"/>
        <v>0</v>
      </c>
      <c r="DI33" s="36">
        <f t="shared" si="332"/>
        <v>0</v>
      </c>
      <c r="DJ33" s="36">
        <f t="shared" si="332"/>
        <v>0</v>
      </c>
      <c r="DK33" s="36">
        <f t="shared" si="332"/>
        <v>0</v>
      </c>
      <c r="DL33" s="36">
        <f t="shared" si="332"/>
        <v>0</v>
      </c>
      <c r="DM33" s="36">
        <f t="shared" si="332"/>
        <v>0</v>
      </c>
      <c r="DN33" s="36">
        <f t="shared" si="332"/>
        <v>0</v>
      </c>
      <c r="DO33" s="36">
        <f t="shared" si="332"/>
        <v>0</v>
      </c>
      <c r="DP33" s="36">
        <f t="shared" si="332"/>
        <v>0</v>
      </c>
      <c r="DQ33" s="36">
        <f t="shared" si="332"/>
        <v>0</v>
      </c>
      <c r="DR33" s="36">
        <f t="shared" si="333"/>
        <v>0</v>
      </c>
      <c r="DS33" s="36">
        <f t="shared" si="333"/>
        <v>0</v>
      </c>
      <c r="DT33" s="36">
        <f t="shared" si="333"/>
        <v>0</v>
      </c>
      <c r="DU33" s="36">
        <f t="shared" si="333"/>
        <v>0</v>
      </c>
      <c r="DV33" s="36">
        <f t="shared" si="333"/>
        <v>0</v>
      </c>
      <c r="DW33" s="36">
        <f t="shared" si="333"/>
        <v>0</v>
      </c>
      <c r="DX33" s="36">
        <f t="shared" si="333"/>
        <v>0</v>
      </c>
      <c r="DY33" s="36">
        <f t="shared" si="333"/>
        <v>0</v>
      </c>
      <c r="DZ33" s="36">
        <f t="shared" si="333"/>
        <v>0</v>
      </c>
      <c r="EA33" s="36">
        <f t="shared" si="333"/>
        <v>0</v>
      </c>
      <c r="EB33" s="36">
        <f t="shared" si="333"/>
        <v>0</v>
      </c>
      <c r="EC33" s="36">
        <f t="shared" si="333"/>
        <v>0</v>
      </c>
      <c r="ED33" s="36">
        <f t="shared" si="333"/>
        <v>0</v>
      </c>
      <c r="EE33" s="36">
        <f t="shared" si="333"/>
        <v>0</v>
      </c>
      <c r="EF33" s="36">
        <f t="shared" si="333"/>
        <v>0</v>
      </c>
      <c r="EG33" s="36">
        <f t="shared" si="333"/>
        <v>0</v>
      </c>
      <c r="EH33" s="36">
        <f t="shared" si="333"/>
        <v>0</v>
      </c>
      <c r="EI33" s="36">
        <f t="shared" si="333"/>
        <v>0</v>
      </c>
      <c r="EJ33" s="36">
        <f t="shared" si="333"/>
        <v>0</v>
      </c>
      <c r="EK33" s="36">
        <f t="shared" si="333"/>
        <v>0</v>
      </c>
      <c r="EL33" s="36">
        <f t="shared" si="333"/>
        <v>0</v>
      </c>
      <c r="EM33" s="36">
        <f t="shared" si="333"/>
        <v>0</v>
      </c>
      <c r="EN33" s="36">
        <f t="shared" si="333"/>
        <v>0</v>
      </c>
      <c r="EO33" s="36">
        <f t="shared" si="333"/>
        <v>0</v>
      </c>
      <c r="EP33" s="36">
        <f t="shared" si="333"/>
        <v>0</v>
      </c>
      <c r="EQ33" s="36">
        <f t="shared" si="333"/>
        <v>0</v>
      </c>
      <c r="ER33" s="36">
        <f t="shared" si="333"/>
        <v>0</v>
      </c>
      <c r="ES33" s="36">
        <f t="shared" si="333"/>
        <v>0</v>
      </c>
      <c r="ET33" s="36">
        <f t="shared" si="333"/>
        <v>0</v>
      </c>
      <c r="EU33" s="36">
        <f t="shared" si="333"/>
        <v>0</v>
      </c>
      <c r="EV33" s="36">
        <f t="shared" si="333"/>
        <v>0</v>
      </c>
      <c r="EW33" s="36">
        <f t="shared" si="333"/>
        <v>0</v>
      </c>
      <c r="EX33" s="36">
        <f t="shared" si="333"/>
        <v>0</v>
      </c>
      <c r="EY33" s="36">
        <f t="shared" si="333"/>
        <v>0</v>
      </c>
      <c r="EZ33" s="36">
        <f t="shared" si="333"/>
        <v>0</v>
      </c>
      <c r="FA33" s="36">
        <f t="shared" si="333"/>
        <v>0</v>
      </c>
      <c r="FB33" s="36">
        <f t="shared" si="333"/>
        <v>0</v>
      </c>
      <c r="FC33" s="36">
        <f t="shared" si="333"/>
        <v>0</v>
      </c>
      <c r="FD33" s="36">
        <f t="shared" si="333"/>
        <v>0</v>
      </c>
      <c r="FE33" s="36">
        <f t="shared" si="333"/>
        <v>0</v>
      </c>
      <c r="FF33" s="36">
        <f t="shared" si="333"/>
        <v>0</v>
      </c>
      <c r="FG33" s="36">
        <f t="shared" si="333"/>
        <v>0</v>
      </c>
      <c r="FH33" s="36">
        <f t="shared" si="333"/>
        <v>0</v>
      </c>
      <c r="FI33" s="36">
        <f t="shared" si="333"/>
        <v>0</v>
      </c>
      <c r="FJ33" s="36">
        <f t="shared" si="333"/>
        <v>0</v>
      </c>
      <c r="FK33" s="36">
        <f t="shared" si="333"/>
        <v>0</v>
      </c>
      <c r="FL33" s="36">
        <f t="shared" si="333"/>
        <v>0</v>
      </c>
      <c r="FM33" s="36">
        <f t="shared" si="333"/>
        <v>0</v>
      </c>
      <c r="FN33" s="36">
        <f t="shared" si="333"/>
        <v>0</v>
      </c>
      <c r="FO33" s="36">
        <f t="shared" si="333"/>
        <v>0</v>
      </c>
      <c r="FP33" s="36">
        <f t="shared" si="333"/>
        <v>0</v>
      </c>
      <c r="FQ33" s="36">
        <f t="shared" si="333"/>
        <v>0</v>
      </c>
      <c r="FR33" s="36">
        <f t="shared" si="333"/>
        <v>0</v>
      </c>
      <c r="FS33" s="36">
        <f t="shared" si="333"/>
        <v>0</v>
      </c>
      <c r="FT33" s="36">
        <f t="shared" si="333"/>
        <v>0</v>
      </c>
      <c r="FU33" s="36">
        <f t="shared" si="333"/>
        <v>0</v>
      </c>
      <c r="FV33" s="36">
        <f t="shared" si="333"/>
        <v>0</v>
      </c>
      <c r="FW33" s="36">
        <f t="shared" si="333"/>
        <v>0</v>
      </c>
      <c r="FX33" s="36">
        <f t="shared" si="333"/>
        <v>0</v>
      </c>
      <c r="FY33" s="36">
        <f t="shared" si="333"/>
        <v>0</v>
      </c>
      <c r="FZ33" s="36">
        <f t="shared" si="333"/>
        <v>0</v>
      </c>
      <c r="GA33" s="36">
        <f t="shared" si="333"/>
        <v>0</v>
      </c>
      <c r="GB33" s="36">
        <f t="shared" si="333"/>
        <v>0</v>
      </c>
      <c r="GC33" s="36">
        <f t="shared" si="333"/>
        <v>0</v>
      </c>
      <c r="GD33" s="36">
        <f t="shared" si="334"/>
        <v>0</v>
      </c>
      <c r="GE33" s="36">
        <f t="shared" si="334"/>
        <v>0</v>
      </c>
      <c r="GF33" s="36">
        <f t="shared" si="334"/>
        <v>0</v>
      </c>
      <c r="GG33" s="36">
        <f t="shared" si="334"/>
        <v>0</v>
      </c>
      <c r="GH33" s="36">
        <f t="shared" si="334"/>
        <v>0</v>
      </c>
      <c r="GI33" s="36">
        <f t="shared" si="334"/>
        <v>0</v>
      </c>
      <c r="GJ33" s="36">
        <f t="shared" si="334"/>
        <v>0</v>
      </c>
      <c r="GK33" s="36"/>
      <c r="GL33" s="29" t="str">
        <f t="shared" ref="GL33:GL89" si="347">$D33</f>
        <v>008/2005</v>
      </c>
      <c r="GM33" s="471">
        <f>((IF(AND(GM$24&gt;=$Q33,GM$25&lt;=$R33),GM$27,IF(AND(GM$25&gt;$Q33,GM$24&lt;$R33),(MIN(GM$25,$R33)-MAX(GM$24,$Q33)+1),0))/GM$27)*($H33/12)/1000000)+((IF(AND(GM$24&gt;=$Q33,GM$25&lt;=$R33),GM$27,IF(AND(GM$25&gt;$Q33,GM$24&lt;$R33),(MIN(GM$25,$R33)-MAX(GM$24,$Q33)+1),0))/GM$27)*($G33/12)/1000000)</f>
        <v>1.1954840083333336</v>
      </c>
      <c r="GN33" s="471">
        <f t="shared" ref="GN33:IY34" si="348">((IF(AND(GN$24&gt;=$Q33,GN$25&lt;=$R33),GN$27,IF(AND(GN$25&gt;$Q33,GN$24&lt;$R33),(MIN(GN$25,$R33)-MAX(GN$24,$Q33)+1),0))/GN$27)*($H33/12)/1000000)*0.5+((IF(AND(GN$24&gt;=$Q33,GN$25&lt;=$R33),GN$27,IF(AND(GN$25&gt;$Q33,GN$24&lt;$R33),(MIN(GN$25,$R33)-MAX(GN$24,$Q33)+1),0))/GN$27)*($G33/12)/1000000)</f>
        <v>0.59774200416666678</v>
      </c>
      <c r="GO33" s="471">
        <f t="shared" si="348"/>
        <v>0.59774200416666678</v>
      </c>
      <c r="GP33" s="471">
        <f t="shared" si="348"/>
        <v>0.59774200416666678</v>
      </c>
      <c r="GQ33" s="471">
        <f t="shared" si="348"/>
        <v>0.59774200416666678</v>
      </c>
      <c r="GR33" s="471">
        <f t="shared" si="348"/>
        <v>0.59774200416666678</v>
      </c>
      <c r="GS33" s="471">
        <f t="shared" si="348"/>
        <v>0.59774200416666678</v>
      </c>
      <c r="GT33" s="471">
        <f t="shared" si="348"/>
        <v>0.59774200416666678</v>
      </c>
      <c r="GU33" s="471">
        <f t="shared" si="348"/>
        <v>0.59774200416666678</v>
      </c>
      <c r="GV33" s="471">
        <f t="shared" si="348"/>
        <v>0.59774200416666678</v>
      </c>
      <c r="GW33" s="471">
        <f t="shared" si="348"/>
        <v>0.59774200416666678</v>
      </c>
      <c r="GX33" s="471">
        <f t="shared" si="348"/>
        <v>0.59774200416666678</v>
      </c>
      <c r="GY33" s="471">
        <f t="shared" si="348"/>
        <v>0.59774200416666678</v>
      </c>
      <c r="GZ33" s="471">
        <f t="shared" si="348"/>
        <v>0.59774200416666678</v>
      </c>
      <c r="HA33" s="471">
        <f t="shared" si="348"/>
        <v>0.59774200416666678</v>
      </c>
      <c r="HB33" s="471">
        <f t="shared" si="348"/>
        <v>0.59774200416666678</v>
      </c>
      <c r="HC33" s="471">
        <f t="shared" si="348"/>
        <v>0.59774200416666678</v>
      </c>
      <c r="HD33" s="471">
        <f t="shared" si="348"/>
        <v>0.59774200416666678</v>
      </c>
      <c r="HE33" s="471">
        <f t="shared" si="348"/>
        <v>0.59774200416666678</v>
      </c>
      <c r="HF33" s="471">
        <f t="shared" si="348"/>
        <v>0.59774200416666678</v>
      </c>
      <c r="HG33" s="471">
        <f t="shared" si="348"/>
        <v>0.59774200416666678</v>
      </c>
      <c r="HH33" s="471">
        <f t="shared" si="348"/>
        <v>0.59774200416666678</v>
      </c>
      <c r="HI33" s="471">
        <f t="shared" si="348"/>
        <v>0.59774200416666678</v>
      </c>
      <c r="HJ33" s="471">
        <f t="shared" si="348"/>
        <v>0.59774200416666678</v>
      </c>
      <c r="HK33" s="471">
        <f t="shared" si="348"/>
        <v>0.59774200416666678</v>
      </c>
      <c r="HL33" s="471">
        <f t="shared" si="348"/>
        <v>0.59774200416666678</v>
      </c>
      <c r="HM33" s="471">
        <f t="shared" si="348"/>
        <v>0.59774200416666678</v>
      </c>
      <c r="HN33" s="471">
        <f t="shared" si="348"/>
        <v>0.59774200416666678</v>
      </c>
      <c r="HO33" s="471">
        <f t="shared" si="348"/>
        <v>0.59774200416666678</v>
      </c>
      <c r="HP33" s="471">
        <f t="shared" si="348"/>
        <v>0.59774200416666678</v>
      </c>
      <c r="HQ33" s="471">
        <f t="shared" si="348"/>
        <v>0.59774200416666678</v>
      </c>
      <c r="HR33" s="471">
        <f t="shared" si="348"/>
        <v>0.59774200416666678</v>
      </c>
      <c r="HS33" s="471">
        <f t="shared" si="348"/>
        <v>0.59774200416666678</v>
      </c>
      <c r="HT33" s="471">
        <f t="shared" si="348"/>
        <v>0.59774200416666678</v>
      </c>
      <c r="HU33" s="471">
        <f t="shared" si="348"/>
        <v>0.59774200416666678</v>
      </c>
      <c r="HV33" s="471">
        <f t="shared" si="348"/>
        <v>0.59774200416666678</v>
      </c>
      <c r="HW33" s="471">
        <f t="shared" si="348"/>
        <v>0.59774200416666678</v>
      </c>
      <c r="HX33" s="471">
        <f t="shared" si="348"/>
        <v>0.59774200416666678</v>
      </c>
      <c r="HY33" s="471">
        <f t="shared" si="348"/>
        <v>0.59774200416666678</v>
      </c>
      <c r="HZ33" s="471">
        <f t="shared" si="348"/>
        <v>0.59774200416666678</v>
      </c>
      <c r="IA33" s="471">
        <f t="shared" si="348"/>
        <v>0.59774200416666678</v>
      </c>
      <c r="IB33" s="471">
        <f t="shared" si="348"/>
        <v>0.59774200416666678</v>
      </c>
      <c r="IC33" s="471">
        <f t="shared" si="348"/>
        <v>0.59774200416666678</v>
      </c>
      <c r="ID33" s="471">
        <f t="shared" si="348"/>
        <v>0.59774200416666678</v>
      </c>
      <c r="IE33" s="471">
        <f t="shared" si="348"/>
        <v>0.59774200416666678</v>
      </c>
      <c r="IF33" s="471">
        <f t="shared" si="348"/>
        <v>0.59774200416666678</v>
      </c>
      <c r="IG33" s="471">
        <f t="shared" si="348"/>
        <v>0.59774200416666678</v>
      </c>
      <c r="IH33" s="471">
        <f t="shared" si="348"/>
        <v>0.59774200416666678</v>
      </c>
      <c r="II33" s="471">
        <f t="shared" si="348"/>
        <v>0.59774200416666678</v>
      </c>
      <c r="IJ33" s="471">
        <f t="shared" si="348"/>
        <v>0.59774200416666678</v>
      </c>
      <c r="IK33" s="471">
        <f t="shared" si="348"/>
        <v>0.59774200416666678</v>
      </c>
      <c r="IL33" s="471">
        <f t="shared" si="348"/>
        <v>0.59774200416666678</v>
      </c>
      <c r="IM33" s="471">
        <f t="shared" si="348"/>
        <v>0.59774200416666678</v>
      </c>
      <c r="IN33" s="471">
        <f t="shared" si="348"/>
        <v>0.59774200416666678</v>
      </c>
      <c r="IO33" s="471">
        <f t="shared" si="348"/>
        <v>0.59774200416666678</v>
      </c>
      <c r="IP33" s="471">
        <f t="shared" si="348"/>
        <v>0.59774200416666678</v>
      </c>
      <c r="IQ33" s="471">
        <f t="shared" si="348"/>
        <v>0.59774200416666678</v>
      </c>
      <c r="IR33" s="471">
        <f t="shared" si="348"/>
        <v>0.59774200416666678</v>
      </c>
      <c r="IS33" s="471">
        <f t="shared" si="348"/>
        <v>0.59774200416666678</v>
      </c>
      <c r="IT33" s="471">
        <f t="shared" si="348"/>
        <v>0.59774200416666678</v>
      </c>
      <c r="IU33" s="471">
        <f t="shared" si="348"/>
        <v>0.59774200416666678</v>
      </c>
      <c r="IV33" s="471">
        <f t="shared" si="348"/>
        <v>0.59774200416666678</v>
      </c>
      <c r="IW33" s="471">
        <f t="shared" si="348"/>
        <v>0.59774200416666678</v>
      </c>
      <c r="IX33" s="471">
        <f t="shared" si="348"/>
        <v>0.59774200416666678</v>
      </c>
      <c r="IY33" s="471">
        <f t="shared" si="348"/>
        <v>0.59774200416666678</v>
      </c>
      <c r="IZ33" s="471">
        <f t="shared" ref="IZ33:LK34" si="349">((IF(AND(IZ$24&gt;=$Q33,IZ$25&lt;=$R33),IZ$27,IF(AND(IZ$25&gt;$Q33,IZ$24&lt;$R33),(MIN(IZ$25,$R33)-MAX(IZ$24,$Q33)+1),0))/IZ$27)*($H33/12)/1000000)*0.5+((IF(AND(IZ$24&gt;=$Q33,IZ$25&lt;=$R33),IZ$27,IF(AND(IZ$25&gt;$Q33,IZ$24&lt;$R33),(MIN(IZ$25,$R33)-MAX(IZ$24,$Q33)+1),0))/IZ$27)*($G33/12)/1000000)</f>
        <v>0.59774200416666678</v>
      </c>
      <c r="JA33" s="471">
        <f t="shared" si="349"/>
        <v>0.59774200416666678</v>
      </c>
      <c r="JB33" s="471">
        <f t="shared" si="349"/>
        <v>0.59774200416666678</v>
      </c>
      <c r="JC33" s="471">
        <f t="shared" si="349"/>
        <v>0.59774200416666678</v>
      </c>
      <c r="JD33" s="471">
        <f t="shared" si="349"/>
        <v>0.59774200416666678</v>
      </c>
      <c r="JE33" s="471">
        <f t="shared" si="349"/>
        <v>0.59774200416666678</v>
      </c>
      <c r="JF33" s="471">
        <f t="shared" si="349"/>
        <v>0.59774200416666678</v>
      </c>
      <c r="JG33" s="471">
        <f t="shared" si="349"/>
        <v>0.59774200416666678</v>
      </c>
      <c r="JH33" s="471">
        <f t="shared" si="349"/>
        <v>0.59774200416666678</v>
      </c>
      <c r="JI33" s="471">
        <f t="shared" si="349"/>
        <v>0.59774200416666678</v>
      </c>
      <c r="JJ33" s="471">
        <f t="shared" si="349"/>
        <v>0.59774200416666678</v>
      </c>
      <c r="JK33" s="471">
        <f t="shared" si="349"/>
        <v>0.59774200416666678</v>
      </c>
      <c r="JL33" s="471">
        <f t="shared" si="349"/>
        <v>0.59774200416666678</v>
      </c>
      <c r="JM33" s="471">
        <f t="shared" si="349"/>
        <v>0.59774200416666678</v>
      </c>
      <c r="JN33" s="471">
        <f t="shared" si="349"/>
        <v>0.59774200416666678</v>
      </c>
      <c r="JO33" s="471">
        <f t="shared" si="349"/>
        <v>0.59774200416666678</v>
      </c>
      <c r="JP33" s="471">
        <f t="shared" si="349"/>
        <v>0.59774200416666678</v>
      </c>
      <c r="JQ33" s="471">
        <f t="shared" si="349"/>
        <v>0.59774200416666678</v>
      </c>
      <c r="JR33" s="471">
        <f t="shared" si="349"/>
        <v>0.59774200416666678</v>
      </c>
      <c r="JS33" s="471">
        <f t="shared" si="349"/>
        <v>0.59774200416666678</v>
      </c>
      <c r="JT33" s="471">
        <f t="shared" si="349"/>
        <v>0.59774200416666678</v>
      </c>
      <c r="JU33" s="471">
        <f t="shared" si="349"/>
        <v>0.59774200416666678</v>
      </c>
      <c r="JV33" s="471">
        <f t="shared" si="349"/>
        <v>0.59774200416666678</v>
      </c>
      <c r="JW33" s="471">
        <f t="shared" si="349"/>
        <v>0.59774200416666678</v>
      </c>
      <c r="JX33" s="471">
        <f t="shared" si="349"/>
        <v>0.59774200416666678</v>
      </c>
      <c r="JY33" s="471">
        <f t="shared" si="349"/>
        <v>0.59774200416666678</v>
      </c>
      <c r="JZ33" s="471">
        <f t="shared" si="349"/>
        <v>0.59774200416666678</v>
      </c>
      <c r="KA33" s="471">
        <f t="shared" si="349"/>
        <v>0.59774200416666678</v>
      </c>
      <c r="KB33" s="471">
        <f t="shared" si="349"/>
        <v>0.59774200416666678</v>
      </c>
      <c r="KC33" s="471">
        <f t="shared" si="349"/>
        <v>0.59774200416666678</v>
      </c>
      <c r="KD33" s="471">
        <f t="shared" si="349"/>
        <v>0.59774200416666678</v>
      </c>
      <c r="KE33" s="471">
        <f t="shared" si="349"/>
        <v>0.59774200416666678</v>
      </c>
      <c r="KF33" s="471">
        <f t="shared" si="349"/>
        <v>0.59774200416666678</v>
      </c>
      <c r="KG33" s="471">
        <f t="shared" si="349"/>
        <v>0.59774200416666678</v>
      </c>
      <c r="KH33" s="471">
        <f t="shared" si="349"/>
        <v>0.59774200416666678</v>
      </c>
      <c r="KI33" s="471">
        <f t="shared" si="349"/>
        <v>0.59774200416666678</v>
      </c>
      <c r="KJ33" s="471">
        <f t="shared" si="349"/>
        <v>0.59774200416666678</v>
      </c>
      <c r="KK33" s="471">
        <f t="shared" si="349"/>
        <v>0.59774200416666678</v>
      </c>
      <c r="KL33" s="471">
        <f t="shared" si="349"/>
        <v>0.59774200416666678</v>
      </c>
      <c r="KM33" s="471">
        <f t="shared" si="349"/>
        <v>0.59774200416666678</v>
      </c>
      <c r="KN33" s="471">
        <f t="shared" si="349"/>
        <v>0.59774200416666678</v>
      </c>
      <c r="KO33" s="471">
        <f t="shared" si="349"/>
        <v>0.59774200416666678</v>
      </c>
      <c r="KP33" s="471">
        <f t="shared" si="349"/>
        <v>0.59774200416666678</v>
      </c>
      <c r="KQ33" s="471">
        <f t="shared" si="349"/>
        <v>0.59774200416666678</v>
      </c>
      <c r="KR33" s="471">
        <f t="shared" si="349"/>
        <v>0.59774200416666678</v>
      </c>
      <c r="KS33" s="471">
        <f t="shared" si="349"/>
        <v>0.59774200416666678</v>
      </c>
      <c r="KT33" s="471">
        <f t="shared" si="349"/>
        <v>0.59774200416666678</v>
      </c>
      <c r="KU33" s="471">
        <f t="shared" si="349"/>
        <v>0.59774200416666678</v>
      </c>
      <c r="KV33" s="471">
        <f t="shared" si="349"/>
        <v>0.59774200416666678</v>
      </c>
      <c r="KW33" s="471">
        <f t="shared" si="349"/>
        <v>0.59774200416666678</v>
      </c>
      <c r="KX33" s="471">
        <f t="shared" si="349"/>
        <v>0.59774200416666678</v>
      </c>
      <c r="KY33" s="471">
        <f t="shared" si="349"/>
        <v>7.7128000537634425E-2</v>
      </c>
      <c r="KZ33" s="471">
        <f t="shared" si="349"/>
        <v>0</v>
      </c>
      <c r="LA33" s="471">
        <f t="shared" si="349"/>
        <v>0</v>
      </c>
      <c r="LB33" s="471">
        <f t="shared" si="349"/>
        <v>0</v>
      </c>
      <c r="LC33" s="471">
        <f t="shared" si="349"/>
        <v>0</v>
      </c>
      <c r="LD33" s="471">
        <f t="shared" si="349"/>
        <v>0</v>
      </c>
      <c r="LE33" s="471">
        <f t="shared" si="349"/>
        <v>0</v>
      </c>
      <c r="LF33" s="471">
        <f t="shared" si="349"/>
        <v>0</v>
      </c>
      <c r="LG33" s="471">
        <f t="shared" si="349"/>
        <v>0</v>
      </c>
      <c r="LH33" s="471">
        <f t="shared" si="349"/>
        <v>0</v>
      </c>
      <c r="LI33" s="471">
        <f t="shared" si="349"/>
        <v>0</v>
      </c>
      <c r="LJ33" s="471">
        <f t="shared" si="349"/>
        <v>0</v>
      </c>
      <c r="LK33" s="471">
        <f t="shared" si="349"/>
        <v>0</v>
      </c>
      <c r="LL33" s="471">
        <f t="shared" ref="LL33:NW34" si="350">((IF(AND(LL$24&gt;=$Q33,LL$25&lt;=$R33),LL$27,IF(AND(LL$25&gt;$Q33,LL$24&lt;$R33),(MIN(LL$25,$R33)-MAX(LL$24,$Q33)+1),0))/LL$27)*($H33/12)/1000000)*0.5+((IF(AND(LL$24&gt;=$Q33,LL$25&lt;=$R33),LL$27,IF(AND(LL$25&gt;$Q33,LL$24&lt;$R33),(MIN(LL$25,$R33)-MAX(LL$24,$Q33)+1),0))/LL$27)*($G33/12)/1000000)</f>
        <v>0</v>
      </c>
      <c r="LM33" s="471">
        <f t="shared" si="350"/>
        <v>0</v>
      </c>
      <c r="LN33" s="471">
        <f t="shared" si="350"/>
        <v>0</v>
      </c>
      <c r="LO33" s="471">
        <f t="shared" si="350"/>
        <v>0</v>
      </c>
      <c r="LP33" s="471">
        <f t="shared" si="350"/>
        <v>0</v>
      </c>
      <c r="LQ33" s="471">
        <f t="shared" si="350"/>
        <v>0</v>
      </c>
      <c r="LR33" s="471">
        <f t="shared" si="350"/>
        <v>0</v>
      </c>
      <c r="LS33" s="471">
        <f t="shared" si="350"/>
        <v>0</v>
      </c>
      <c r="LT33" s="471">
        <f t="shared" si="350"/>
        <v>0</v>
      </c>
      <c r="LU33" s="471">
        <f t="shared" si="350"/>
        <v>0</v>
      </c>
      <c r="LV33" s="471">
        <f t="shared" si="350"/>
        <v>0</v>
      </c>
      <c r="LW33" s="471">
        <f t="shared" si="350"/>
        <v>0</v>
      </c>
      <c r="LX33" s="471">
        <f t="shared" si="350"/>
        <v>0</v>
      </c>
      <c r="LY33" s="471">
        <f t="shared" si="350"/>
        <v>0</v>
      </c>
      <c r="LZ33" s="471">
        <f t="shared" si="350"/>
        <v>0</v>
      </c>
      <c r="MA33" s="471">
        <f t="shared" si="350"/>
        <v>0</v>
      </c>
      <c r="MB33" s="471">
        <f t="shared" si="350"/>
        <v>0</v>
      </c>
      <c r="MC33" s="471">
        <f t="shared" si="350"/>
        <v>0</v>
      </c>
      <c r="MD33" s="471">
        <f t="shared" si="350"/>
        <v>0</v>
      </c>
      <c r="ME33" s="471">
        <f t="shared" si="350"/>
        <v>0</v>
      </c>
      <c r="MF33" s="471">
        <f t="shared" si="350"/>
        <v>0</v>
      </c>
      <c r="MG33" s="471">
        <f t="shared" si="350"/>
        <v>0</v>
      </c>
      <c r="MH33" s="471">
        <f t="shared" si="350"/>
        <v>0</v>
      </c>
      <c r="MI33" s="471">
        <f t="shared" si="350"/>
        <v>0</v>
      </c>
      <c r="MJ33" s="471">
        <f t="shared" si="350"/>
        <v>0</v>
      </c>
      <c r="MK33" s="471">
        <f t="shared" si="350"/>
        <v>0</v>
      </c>
      <c r="ML33" s="471">
        <f t="shared" si="350"/>
        <v>0</v>
      </c>
      <c r="MM33" s="471">
        <f t="shared" si="350"/>
        <v>0</v>
      </c>
      <c r="MN33" s="471">
        <f t="shared" si="350"/>
        <v>0</v>
      </c>
      <c r="MO33" s="471">
        <f t="shared" si="350"/>
        <v>0</v>
      </c>
      <c r="MP33" s="471">
        <f t="shared" si="350"/>
        <v>0</v>
      </c>
      <c r="MQ33" s="471">
        <f t="shared" si="350"/>
        <v>0</v>
      </c>
      <c r="MR33" s="471">
        <f t="shared" si="350"/>
        <v>0</v>
      </c>
      <c r="MS33" s="471">
        <f t="shared" si="350"/>
        <v>0</v>
      </c>
      <c r="MT33" s="471">
        <f t="shared" si="350"/>
        <v>0</v>
      </c>
      <c r="MU33" s="471">
        <f t="shared" si="350"/>
        <v>0</v>
      </c>
      <c r="MV33" s="471">
        <f t="shared" si="350"/>
        <v>0</v>
      </c>
      <c r="MW33" s="471">
        <f t="shared" si="350"/>
        <v>0</v>
      </c>
      <c r="MX33" s="471">
        <f t="shared" si="350"/>
        <v>0</v>
      </c>
      <c r="MY33" s="471">
        <f t="shared" si="350"/>
        <v>0</v>
      </c>
      <c r="MZ33" s="471">
        <f t="shared" si="350"/>
        <v>0</v>
      </c>
      <c r="NA33" s="471">
        <f t="shared" si="350"/>
        <v>0</v>
      </c>
      <c r="NB33" s="471">
        <f t="shared" si="350"/>
        <v>0</v>
      </c>
      <c r="NC33" s="471">
        <f t="shared" si="350"/>
        <v>0</v>
      </c>
      <c r="ND33" s="471">
        <f t="shared" si="350"/>
        <v>0</v>
      </c>
      <c r="NE33" s="471">
        <f t="shared" si="350"/>
        <v>0</v>
      </c>
      <c r="NF33" s="471">
        <f t="shared" si="350"/>
        <v>0</v>
      </c>
      <c r="NG33" s="471">
        <f t="shared" si="350"/>
        <v>0</v>
      </c>
      <c r="NH33" s="471">
        <f t="shared" si="350"/>
        <v>0</v>
      </c>
      <c r="NI33" s="471">
        <f t="shared" si="350"/>
        <v>0</v>
      </c>
      <c r="NJ33" s="471">
        <f t="shared" si="350"/>
        <v>0</v>
      </c>
      <c r="NK33" s="471">
        <f t="shared" si="350"/>
        <v>0</v>
      </c>
      <c r="NL33" s="471">
        <f t="shared" si="350"/>
        <v>0</v>
      </c>
      <c r="NM33" s="471">
        <f t="shared" si="350"/>
        <v>0</v>
      </c>
      <c r="NN33" s="471">
        <f t="shared" si="350"/>
        <v>0</v>
      </c>
      <c r="NO33" s="471">
        <f t="shared" si="350"/>
        <v>0</v>
      </c>
      <c r="NP33" s="471">
        <f t="shared" si="350"/>
        <v>0</v>
      </c>
      <c r="NQ33" s="471">
        <f t="shared" si="350"/>
        <v>0</v>
      </c>
      <c r="NR33" s="471">
        <f t="shared" si="350"/>
        <v>0</v>
      </c>
      <c r="NS33" s="471">
        <f t="shared" si="350"/>
        <v>0</v>
      </c>
      <c r="NT33" s="471">
        <f t="shared" si="350"/>
        <v>0</v>
      </c>
      <c r="NU33" s="471">
        <f t="shared" si="350"/>
        <v>0</v>
      </c>
      <c r="NV33" s="471">
        <f t="shared" si="350"/>
        <v>0</v>
      </c>
      <c r="NW33" s="471">
        <f t="shared" si="350"/>
        <v>0</v>
      </c>
      <c r="NX33" s="471">
        <f t="shared" ref="NX33:QI34" si="351">((IF(AND(NX$24&gt;=$Q33,NX$25&lt;=$R33),NX$27,IF(AND(NX$25&gt;$Q33,NX$24&lt;$R33),(MIN(NX$25,$R33)-MAX(NX$24,$Q33)+1),0))/NX$27)*($H33/12)/1000000)*0.5+((IF(AND(NX$24&gt;=$Q33,NX$25&lt;=$R33),NX$27,IF(AND(NX$25&gt;$Q33,NX$24&lt;$R33),(MIN(NX$25,$R33)-MAX(NX$24,$Q33)+1),0))/NX$27)*($G33/12)/1000000)</f>
        <v>0</v>
      </c>
      <c r="NY33" s="471">
        <f t="shared" si="351"/>
        <v>0</v>
      </c>
      <c r="NZ33" s="471">
        <f t="shared" si="351"/>
        <v>0</v>
      </c>
      <c r="OA33" s="471">
        <f t="shared" si="351"/>
        <v>0</v>
      </c>
      <c r="OB33" s="471">
        <f t="shared" si="351"/>
        <v>0</v>
      </c>
      <c r="OC33" s="471">
        <f t="shared" si="351"/>
        <v>0</v>
      </c>
      <c r="OD33" s="471">
        <f t="shared" si="351"/>
        <v>0</v>
      </c>
      <c r="OE33" s="471">
        <f t="shared" si="351"/>
        <v>0</v>
      </c>
      <c r="OF33" s="471">
        <f t="shared" si="351"/>
        <v>0</v>
      </c>
      <c r="OG33" s="471">
        <f t="shared" si="351"/>
        <v>0</v>
      </c>
      <c r="OH33" s="471">
        <f t="shared" si="351"/>
        <v>0</v>
      </c>
      <c r="OI33" s="471">
        <f t="shared" si="351"/>
        <v>0</v>
      </c>
      <c r="OJ33" s="471">
        <f t="shared" si="351"/>
        <v>0</v>
      </c>
      <c r="OK33" s="471">
        <f t="shared" si="351"/>
        <v>0</v>
      </c>
      <c r="OL33" s="471">
        <f t="shared" si="351"/>
        <v>0</v>
      </c>
      <c r="OM33" s="471">
        <f t="shared" si="351"/>
        <v>0</v>
      </c>
      <c r="ON33" s="471">
        <f t="shared" si="351"/>
        <v>0</v>
      </c>
      <c r="OO33" s="471">
        <f t="shared" si="351"/>
        <v>0</v>
      </c>
      <c r="OP33" s="471">
        <f t="shared" si="351"/>
        <v>0</v>
      </c>
      <c r="OQ33" s="471">
        <f t="shared" si="351"/>
        <v>0</v>
      </c>
      <c r="OR33" s="471">
        <f t="shared" si="351"/>
        <v>0</v>
      </c>
      <c r="OS33" s="471">
        <f t="shared" si="351"/>
        <v>0</v>
      </c>
      <c r="OT33" s="471">
        <f t="shared" si="351"/>
        <v>0</v>
      </c>
      <c r="OU33" s="471">
        <f t="shared" si="351"/>
        <v>0</v>
      </c>
      <c r="OV33" s="471">
        <f t="shared" si="351"/>
        <v>0</v>
      </c>
      <c r="OW33" s="471">
        <f t="shared" si="351"/>
        <v>0</v>
      </c>
      <c r="OX33" s="471">
        <f t="shared" si="351"/>
        <v>0</v>
      </c>
      <c r="OY33" s="471">
        <f t="shared" si="351"/>
        <v>0</v>
      </c>
      <c r="OZ33" s="471">
        <f t="shared" si="351"/>
        <v>0</v>
      </c>
      <c r="PA33" s="471">
        <f t="shared" si="351"/>
        <v>0</v>
      </c>
      <c r="PB33" s="471">
        <f t="shared" si="351"/>
        <v>0</v>
      </c>
      <c r="PC33" s="471">
        <f t="shared" si="351"/>
        <v>0</v>
      </c>
      <c r="PD33" s="471">
        <f t="shared" si="351"/>
        <v>0</v>
      </c>
      <c r="PE33" s="471">
        <f t="shared" si="351"/>
        <v>0</v>
      </c>
      <c r="PF33" s="471">
        <f t="shared" si="351"/>
        <v>0</v>
      </c>
      <c r="PG33" s="471">
        <f t="shared" si="351"/>
        <v>0</v>
      </c>
      <c r="PH33" s="471">
        <f t="shared" si="351"/>
        <v>0</v>
      </c>
      <c r="PI33" s="471">
        <f t="shared" si="351"/>
        <v>0</v>
      </c>
      <c r="PJ33" s="471">
        <f t="shared" si="351"/>
        <v>0</v>
      </c>
      <c r="PK33" s="471">
        <f t="shared" si="351"/>
        <v>0</v>
      </c>
      <c r="PL33" s="471">
        <f t="shared" si="351"/>
        <v>0</v>
      </c>
      <c r="PM33" s="471">
        <f t="shared" si="351"/>
        <v>0</v>
      </c>
      <c r="PN33" s="471">
        <f t="shared" si="351"/>
        <v>0</v>
      </c>
      <c r="PO33" s="471">
        <f t="shared" si="351"/>
        <v>0</v>
      </c>
      <c r="PP33" s="471">
        <f t="shared" si="351"/>
        <v>0</v>
      </c>
      <c r="PQ33" s="471">
        <f t="shared" si="351"/>
        <v>0</v>
      </c>
      <c r="PR33" s="471">
        <f t="shared" si="351"/>
        <v>0</v>
      </c>
      <c r="PS33" s="471">
        <f t="shared" si="351"/>
        <v>0</v>
      </c>
      <c r="PT33" s="471">
        <f t="shared" si="351"/>
        <v>0</v>
      </c>
      <c r="PU33" s="471">
        <f t="shared" si="351"/>
        <v>0</v>
      </c>
      <c r="PV33" s="471">
        <f t="shared" si="351"/>
        <v>0</v>
      </c>
      <c r="PW33" s="471">
        <f t="shared" si="351"/>
        <v>0</v>
      </c>
      <c r="PX33" s="471">
        <f t="shared" si="351"/>
        <v>0</v>
      </c>
      <c r="PY33" s="471">
        <f t="shared" si="351"/>
        <v>0</v>
      </c>
      <c r="PZ33" s="471">
        <f t="shared" si="351"/>
        <v>0</v>
      </c>
      <c r="QA33" s="471">
        <f t="shared" si="351"/>
        <v>0</v>
      </c>
      <c r="QB33" s="471">
        <f t="shared" si="351"/>
        <v>0</v>
      </c>
      <c r="QC33" s="471">
        <f t="shared" si="351"/>
        <v>0</v>
      </c>
      <c r="QD33" s="471">
        <f t="shared" si="351"/>
        <v>0</v>
      </c>
      <c r="QE33" s="471">
        <f t="shared" si="351"/>
        <v>0</v>
      </c>
      <c r="QF33" s="471">
        <f t="shared" si="351"/>
        <v>0</v>
      </c>
      <c r="QG33" s="471">
        <f t="shared" si="351"/>
        <v>0</v>
      </c>
      <c r="QH33" s="471">
        <f t="shared" si="351"/>
        <v>0</v>
      </c>
      <c r="QI33" s="471">
        <f t="shared" si="351"/>
        <v>0</v>
      </c>
      <c r="QJ33" s="471">
        <f t="shared" ref="QJ33:SU34" si="352">((IF(AND(QJ$24&gt;=$Q33,QJ$25&lt;=$R33),QJ$27,IF(AND(QJ$25&gt;$Q33,QJ$24&lt;$R33),(MIN(QJ$25,$R33)-MAX(QJ$24,$Q33)+1),0))/QJ$27)*($H33/12)/1000000)*0.5+((IF(AND(QJ$24&gt;=$Q33,QJ$25&lt;=$R33),QJ$27,IF(AND(QJ$25&gt;$Q33,QJ$24&lt;$R33),(MIN(QJ$25,$R33)-MAX(QJ$24,$Q33)+1),0))/QJ$27)*($G33/12)/1000000)</f>
        <v>0</v>
      </c>
      <c r="QK33" s="471">
        <f t="shared" si="352"/>
        <v>0</v>
      </c>
      <c r="QL33" s="471">
        <f t="shared" si="352"/>
        <v>0</v>
      </c>
      <c r="QM33" s="471">
        <f t="shared" si="352"/>
        <v>0</v>
      </c>
      <c r="QN33" s="471">
        <f t="shared" si="352"/>
        <v>0</v>
      </c>
      <c r="QO33" s="471">
        <f t="shared" si="352"/>
        <v>0</v>
      </c>
      <c r="QP33" s="471">
        <f t="shared" si="352"/>
        <v>0</v>
      </c>
      <c r="QQ33" s="471">
        <f t="shared" si="352"/>
        <v>0</v>
      </c>
      <c r="QR33" s="471">
        <f t="shared" si="352"/>
        <v>0</v>
      </c>
      <c r="QS33" s="471">
        <f t="shared" si="352"/>
        <v>0</v>
      </c>
      <c r="QT33" s="471">
        <f t="shared" si="352"/>
        <v>0</v>
      </c>
      <c r="QU33" s="471">
        <f t="shared" si="352"/>
        <v>0</v>
      </c>
      <c r="QV33" s="471">
        <f t="shared" si="352"/>
        <v>0</v>
      </c>
      <c r="QW33" s="471">
        <f t="shared" si="352"/>
        <v>0</v>
      </c>
      <c r="QX33" s="471">
        <f t="shared" si="352"/>
        <v>0</v>
      </c>
      <c r="QY33" s="471">
        <f t="shared" si="352"/>
        <v>0</v>
      </c>
      <c r="QZ33" s="471">
        <f t="shared" si="352"/>
        <v>0</v>
      </c>
      <c r="RA33" s="471">
        <f t="shared" si="352"/>
        <v>0</v>
      </c>
      <c r="RB33" s="471">
        <f t="shared" si="352"/>
        <v>0</v>
      </c>
      <c r="RC33" s="471">
        <f t="shared" si="352"/>
        <v>0</v>
      </c>
      <c r="RD33" s="471">
        <f t="shared" si="352"/>
        <v>0</v>
      </c>
      <c r="RE33" s="471">
        <f t="shared" si="352"/>
        <v>0</v>
      </c>
      <c r="RF33" s="471">
        <f t="shared" si="352"/>
        <v>0</v>
      </c>
      <c r="RG33" s="471">
        <f t="shared" si="352"/>
        <v>0</v>
      </c>
      <c r="RH33" s="471">
        <f t="shared" si="352"/>
        <v>0</v>
      </c>
      <c r="RI33" s="471">
        <f t="shared" si="352"/>
        <v>0</v>
      </c>
      <c r="RJ33" s="471">
        <f t="shared" si="352"/>
        <v>0</v>
      </c>
      <c r="RK33" s="471">
        <f t="shared" si="352"/>
        <v>0</v>
      </c>
      <c r="RL33" s="471">
        <f t="shared" si="352"/>
        <v>0</v>
      </c>
      <c r="RM33" s="471">
        <f t="shared" si="352"/>
        <v>0</v>
      </c>
      <c r="RN33" s="471">
        <f t="shared" si="352"/>
        <v>0</v>
      </c>
      <c r="RO33" s="471">
        <f t="shared" si="352"/>
        <v>0</v>
      </c>
      <c r="RP33" s="471">
        <f t="shared" si="352"/>
        <v>0</v>
      </c>
      <c r="RQ33" s="471">
        <f t="shared" si="352"/>
        <v>0</v>
      </c>
      <c r="RR33" s="471">
        <f t="shared" si="352"/>
        <v>0</v>
      </c>
      <c r="RS33" s="471">
        <f t="shared" si="352"/>
        <v>0</v>
      </c>
      <c r="RT33" s="471">
        <f t="shared" si="352"/>
        <v>0</v>
      </c>
      <c r="RU33" s="471">
        <f t="shared" si="352"/>
        <v>0</v>
      </c>
      <c r="RV33" s="471">
        <f t="shared" si="352"/>
        <v>0</v>
      </c>
      <c r="RW33" s="471">
        <f t="shared" si="352"/>
        <v>0</v>
      </c>
      <c r="RX33" s="471">
        <f t="shared" si="352"/>
        <v>0</v>
      </c>
      <c r="RY33" s="471">
        <f t="shared" si="352"/>
        <v>0</v>
      </c>
      <c r="RZ33" s="471">
        <f t="shared" si="352"/>
        <v>0</v>
      </c>
      <c r="SA33" s="471">
        <f t="shared" si="352"/>
        <v>0</v>
      </c>
      <c r="SB33" s="471">
        <f t="shared" si="352"/>
        <v>0</v>
      </c>
      <c r="SC33" s="471">
        <f t="shared" si="352"/>
        <v>0</v>
      </c>
      <c r="SD33" s="471">
        <f t="shared" si="352"/>
        <v>0</v>
      </c>
      <c r="SE33" s="471">
        <f t="shared" si="352"/>
        <v>0</v>
      </c>
      <c r="SF33" s="471">
        <f t="shared" si="352"/>
        <v>0</v>
      </c>
      <c r="SG33" s="471">
        <f t="shared" si="352"/>
        <v>0</v>
      </c>
      <c r="SH33" s="471">
        <f t="shared" si="352"/>
        <v>0</v>
      </c>
      <c r="SI33" s="471">
        <f t="shared" si="352"/>
        <v>0</v>
      </c>
      <c r="SJ33" s="471">
        <f t="shared" si="352"/>
        <v>0</v>
      </c>
      <c r="SK33" s="471">
        <f t="shared" si="352"/>
        <v>0</v>
      </c>
      <c r="SL33" s="471">
        <f t="shared" si="352"/>
        <v>0</v>
      </c>
      <c r="SM33" s="471">
        <f t="shared" si="352"/>
        <v>0</v>
      </c>
      <c r="SN33" s="471">
        <f t="shared" si="352"/>
        <v>0</v>
      </c>
      <c r="SO33" s="471">
        <f t="shared" si="352"/>
        <v>0</v>
      </c>
      <c r="SP33" s="471">
        <f t="shared" si="352"/>
        <v>0</v>
      </c>
      <c r="SQ33" s="471">
        <f t="shared" si="352"/>
        <v>0</v>
      </c>
      <c r="SR33" s="471">
        <f t="shared" si="352"/>
        <v>0</v>
      </c>
      <c r="SS33" s="471">
        <f t="shared" si="352"/>
        <v>0</v>
      </c>
      <c r="ST33" s="471">
        <f t="shared" si="352"/>
        <v>0</v>
      </c>
      <c r="SU33" s="471">
        <f t="shared" si="352"/>
        <v>0</v>
      </c>
      <c r="SV33" s="471">
        <f t="shared" ref="SV33:VG34" si="353">((IF(AND(SV$24&gt;=$Q33,SV$25&lt;=$R33),SV$27,IF(AND(SV$25&gt;$Q33,SV$24&lt;$R33),(MIN(SV$25,$R33)-MAX(SV$24,$Q33)+1),0))/SV$27)*($H33/12)/1000000)*0.5+((IF(AND(SV$24&gt;=$Q33,SV$25&lt;=$R33),SV$27,IF(AND(SV$25&gt;$Q33,SV$24&lt;$R33),(MIN(SV$25,$R33)-MAX(SV$24,$Q33)+1),0))/SV$27)*($G33/12)/1000000)</f>
        <v>0</v>
      </c>
      <c r="SW33" s="471">
        <f t="shared" si="353"/>
        <v>0</v>
      </c>
      <c r="SX33" s="471">
        <f t="shared" si="353"/>
        <v>0</v>
      </c>
      <c r="SY33" s="471">
        <f t="shared" si="353"/>
        <v>0</v>
      </c>
      <c r="SZ33" s="471">
        <f t="shared" si="353"/>
        <v>0</v>
      </c>
      <c r="TA33" s="471">
        <f t="shared" si="353"/>
        <v>0</v>
      </c>
      <c r="TB33" s="471">
        <f t="shared" si="353"/>
        <v>0</v>
      </c>
      <c r="TC33" s="471">
        <f t="shared" si="353"/>
        <v>0</v>
      </c>
      <c r="TD33" s="471">
        <f t="shared" si="353"/>
        <v>0</v>
      </c>
      <c r="TE33" s="471">
        <f t="shared" si="353"/>
        <v>0</v>
      </c>
      <c r="TF33" s="471">
        <f t="shared" si="353"/>
        <v>0</v>
      </c>
      <c r="TG33" s="471">
        <f t="shared" si="353"/>
        <v>0</v>
      </c>
      <c r="TH33" s="471">
        <f t="shared" si="353"/>
        <v>0</v>
      </c>
      <c r="TI33" s="471">
        <f t="shared" si="353"/>
        <v>0</v>
      </c>
      <c r="TJ33" s="471">
        <f t="shared" si="353"/>
        <v>0</v>
      </c>
      <c r="TK33" s="471">
        <f t="shared" si="353"/>
        <v>0</v>
      </c>
      <c r="TL33" s="471">
        <f t="shared" si="353"/>
        <v>0</v>
      </c>
      <c r="TM33" s="471">
        <f t="shared" si="353"/>
        <v>0</v>
      </c>
      <c r="TN33" s="471">
        <f t="shared" si="353"/>
        <v>0</v>
      </c>
      <c r="TO33" s="471">
        <f t="shared" si="353"/>
        <v>0</v>
      </c>
      <c r="TP33" s="471">
        <f t="shared" si="353"/>
        <v>0</v>
      </c>
      <c r="TQ33" s="471">
        <f t="shared" si="353"/>
        <v>0</v>
      </c>
      <c r="TR33" s="471">
        <f t="shared" si="353"/>
        <v>0</v>
      </c>
      <c r="TS33" s="471">
        <f t="shared" si="353"/>
        <v>0</v>
      </c>
      <c r="TT33" s="471">
        <f t="shared" si="353"/>
        <v>0</v>
      </c>
      <c r="TU33" s="471">
        <f t="shared" si="353"/>
        <v>0</v>
      </c>
      <c r="TV33" s="471">
        <f t="shared" si="353"/>
        <v>0</v>
      </c>
      <c r="TW33" s="471">
        <f t="shared" si="353"/>
        <v>0</v>
      </c>
      <c r="TX33" s="471">
        <f t="shared" si="353"/>
        <v>0</v>
      </c>
      <c r="TY33" s="471">
        <f t="shared" si="353"/>
        <v>0</v>
      </c>
      <c r="TZ33" s="471">
        <f t="shared" si="353"/>
        <v>0</v>
      </c>
      <c r="UA33" s="471">
        <f t="shared" si="353"/>
        <v>0</v>
      </c>
      <c r="UB33" s="471">
        <f t="shared" si="353"/>
        <v>0</v>
      </c>
      <c r="UC33" s="471">
        <f t="shared" si="353"/>
        <v>0</v>
      </c>
      <c r="UD33" s="471">
        <f t="shared" si="353"/>
        <v>0</v>
      </c>
      <c r="UE33" s="471">
        <f t="shared" si="353"/>
        <v>0</v>
      </c>
      <c r="UF33" s="471">
        <f t="shared" si="353"/>
        <v>0</v>
      </c>
      <c r="UG33" s="471">
        <f t="shared" si="353"/>
        <v>0</v>
      </c>
      <c r="UH33" s="471">
        <f t="shared" si="353"/>
        <v>0</v>
      </c>
      <c r="UI33" s="471">
        <f t="shared" si="353"/>
        <v>0</v>
      </c>
      <c r="UJ33" s="471">
        <f t="shared" si="353"/>
        <v>0</v>
      </c>
      <c r="UK33" s="471">
        <f t="shared" si="353"/>
        <v>0</v>
      </c>
      <c r="UL33" s="471">
        <f t="shared" si="353"/>
        <v>0</v>
      </c>
      <c r="UM33" s="471">
        <f t="shared" si="353"/>
        <v>0</v>
      </c>
      <c r="UN33" s="471">
        <f t="shared" si="353"/>
        <v>0</v>
      </c>
      <c r="UO33" s="471">
        <f t="shared" si="353"/>
        <v>0</v>
      </c>
      <c r="UP33" s="471">
        <f t="shared" si="353"/>
        <v>0</v>
      </c>
      <c r="UQ33" s="471">
        <f t="shared" si="353"/>
        <v>0</v>
      </c>
      <c r="UR33" s="471">
        <f t="shared" si="353"/>
        <v>0</v>
      </c>
      <c r="US33" s="471">
        <f t="shared" si="353"/>
        <v>0</v>
      </c>
      <c r="UT33" s="471">
        <f t="shared" si="353"/>
        <v>0</v>
      </c>
      <c r="UU33" s="471">
        <f t="shared" si="353"/>
        <v>0</v>
      </c>
      <c r="UV33" s="471">
        <f t="shared" si="353"/>
        <v>0</v>
      </c>
      <c r="UW33" s="471">
        <f t="shared" si="353"/>
        <v>0</v>
      </c>
      <c r="UX33" s="471">
        <f t="shared" si="353"/>
        <v>0</v>
      </c>
      <c r="UY33" s="471">
        <f t="shared" si="353"/>
        <v>0</v>
      </c>
      <c r="UZ33" s="471">
        <f t="shared" si="353"/>
        <v>0</v>
      </c>
      <c r="VA33" s="471">
        <f t="shared" si="353"/>
        <v>0</v>
      </c>
      <c r="VB33" s="471">
        <f t="shared" si="353"/>
        <v>0</v>
      </c>
      <c r="VC33" s="471">
        <f t="shared" si="353"/>
        <v>0</v>
      </c>
      <c r="VD33" s="471">
        <f t="shared" si="353"/>
        <v>0</v>
      </c>
      <c r="VE33" s="471">
        <f t="shared" si="353"/>
        <v>0</v>
      </c>
      <c r="VF33" s="471">
        <f t="shared" si="353"/>
        <v>0</v>
      </c>
      <c r="VG33" s="471">
        <f t="shared" si="353"/>
        <v>0</v>
      </c>
      <c r="VH33" s="471">
        <f t="shared" ref="VH33:WD34" si="354">((IF(AND(VH$24&gt;=$Q33,VH$25&lt;=$R33),VH$27,IF(AND(VH$25&gt;$Q33,VH$24&lt;$R33),(MIN(VH$25,$R33)-MAX(VH$24,$Q33)+1),0))/VH$27)*($H33/12)/1000000)*0.5+((IF(AND(VH$24&gt;=$Q33,VH$25&lt;=$R33),VH$27,IF(AND(VH$25&gt;$Q33,VH$24&lt;$R33),(MIN(VH$25,$R33)-MAX(VH$24,$Q33)+1),0))/VH$27)*($G33/12)/1000000)</f>
        <v>0</v>
      </c>
      <c r="VI33" s="471">
        <f t="shared" si="354"/>
        <v>0</v>
      </c>
      <c r="VJ33" s="471">
        <f t="shared" si="354"/>
        <v>0</v>
      </c>
      <c r="VK33" s="471">
        <f t="shared" si="354"/>
        <v>0</v>
      </c>
      <c r="VL33" s="471">
        <f t="shared" si="354"/>
        <v>0</v>
      </c>
      <c r="VM33" s="471">
        <f t="shared" si="354"/>
        <v>0</v>
      </c>
      <c r="VN33" s="471">
        <f t="shared" si="354"/>
        <v>0</v>
      </c>
      <c r="VO33" s="471">
        <f t="shared" si="354"/>
        <v>0</v>
      </c>
      <c r="VP33" s="471">
        <f t="shared" si="354"/>
        <v>0</v>
      </c>
      <c r="VQ33" s="471">
        <f t="shared" si="354"/>
        <v>0</v>
      </c>
      <c r="VR33" s="471">
        <f t="shared" si="354"/>
        <v>0</v>
      </c>
      <c r="VS33" s="471">
        <f t="shared" si="354"/>
        <v>0</v>
      </c>
      <c r="VT33" s="471">
        <f t="shared" si="354"/>
        <v>0</v>
      </c>
      <c r="VU33" s="471">
        <f t="shared" si="354"/>
        <v>0</v>
      </c>
      <c r="VV33" s="471">
        <f t="shared" si="354"/>
        <v>0</v>
      </c>
      <c r="VW33" s="471">
        <f t="shared" si="354"/>
        <v>0</v>
      </c>
      <c r="VX33" s="471">
        <f t="shared" si="354"/>
        <v>0</v>
      </c>
      <c r="VY33" s="471">
        <f t="shared" si="354"/>
        <v>0</v>
      </c>
      <c r="VZ33" s="471">
        <f t="shared" si="354"/>
        <v>0</v>
      </c>
      <c r="WA33" s="471">
        <f t="shared" si="354"/>
        <v>0</v>
      </c>
      <c r="WB33" s="471">
        <f t="shared" si="354"/>
        <v>0</v>
      </c>
      <c r="WC33" s="471">
        <f t="shared" si="354"/>
        <v>0</v>
      </c>
      <c r="WD33" s="471">
        <f t="shared" si="354"/>
        <v>0</v>
      </c>
    </row>
    <row r="34" spans="1:602" x14ac:dyDescent="0.35">
      <c r="A34" s="29"/>
      <c r="B34" s="29">
        <f t="shared" ref="B34:B89" si="355">+B33+1</f>
        <v>3</v>
      </c>
      <c r="C34" s="29" t="s">
        <v>4</v>
      </c>
      <c r="D34" s="29" t="s">
        <v>63</v>
      </c>
      <c r="E34" s="69">
        <f>INDEX('Current RAP - 2025-26 Cycle'!$K:$K,MATCH('25-26 Projection - RAP Tendered'!$D34,'Current RAP - 2025-26 Cycle'!$C:$C,0),1)</f>
        <v>23566949.299999997</v>
      </c>
      <c r="F34" s="69">
        <f>INDEX('Current RAP - 2025-26 Cycle'!$G:$G,MATCH('25-26 Projection - RAP Tendered'!$D34,'Current RAP - 2025-26 Cycle'!$C:$C,0),1)</f>
        <v>13452667.99</v>
      </c>
      <c r="G34" s="69">
        <f t="shared" si="342"/>
        <v>10114281.309999997</v>
      </c>
      <c r="H34" s="69">
        <f t="shared" ref="H34:H89" si="356">IF(AND(L34="-",M34="-"),F34,IF(L34&gt;J34,F34,IF(OR(M34&lt;I34,L34&lt;I34),F34/0.5,IF(AND(L34&lt;=J34,L34&gt;=I34),(F34)/((O34*(J34-(I34-1))/(J34-(I34-1)))+N34*((L34-(I34-1))/(J34-(I34-1)))+N34*0.5*((J34-L34))/(J34-(I34-1))),(F34)/((N34*0.5*(J34-(I34-1))/(J34-(I34-1)))+O34*((M34-(I34-1))/(J34-(I34-1)))+O34*0.5*((J34-M34))/(J34-(I34-1)))))))</f>
        <v>13452667.99</v>
      </c>
      <c r="I34" s="32">
        <v>45839</v>
      </c>
      <c r="J34" s="32">
        <v>46203</v>
      </c>
      <c r="K34" s="29" t="str">
        <f>INDEX('Current RAP - 2025-26 Cycle'!$D:$D,MATCH('25-26 Projection - RAP Tendered'!$D34,'Current RAP - 2025-26 Cycle'!$C:$C,0),1)</f>
        <v>IPCA</v>
      </c>
      <c r="L34" s="32">
        <v>46600</v>
      </c>
      <c r="M34" s="32" t="s">
        <v>10</v>
      </c>
      <c r="N34" s="81">
        <v>1</v>
      </c>
      <c r="O34" s="81">
        <v>0</v>
      </c>
      <c r="P34" s="69">
        <v>0</v>
      </c>
      <c r="Q34" s="32">
        <f>INDEX('Current RAP - 2025-26 Cycle'!$L:$L,MATCH('25-26 Projection - RAP Tendered'!$D34,'Current RAP - 2025-26 Cycle'!$C:$C,0),1)</f>
        <v>39247</v>
      </c>
      <c r="R34" s="32">
        <f>INDEX('Current RAP - 2025-26 Cycle'!$M:$M,MATCH('25-26 Projection - RAP Tendered'!$D34,'Current RAP - 2025-26 Cycle'!$C:$C,0),1)</f>
        <v>50205</v>
      </c>
      <c r="S34" s="29"/>
      <c r="T34" s="29" t="str">
        <f t="shared" si="343"/>
        <v>010/2007</v>
      </c>
      <c r="U34" s="36">
        <f t="shared" si="344"/>
        <v>23.56694929999999</v>
      </c>
      <c r="V34" s="36">
        <f t="shared" si="331"/>
        <v>23.56694929999999</v>
      </c>
      <c r="W34" s="36">
        <f t="shared" si="331"/>
        <v>23.56694929999999</v>
      </c>
      <c r="X34" s="36">
        <f t="shared" si="331"/>
        <v>17.401143137916659</v>
      </c>
      <c r="Y34" s="36">
        <f t="shared" si="331"/>
        <v>16.840615304999993</v>
      </c>
      <c r="Z34" s="36">
        <f t="shared" si="331"/>
        <v>16.840615304999993</v>
      </c>
      <c r="AA34" s="36">
        <f t="shared" si="331"/>
        <v>16.840615304999993</v>
      </c>
      <c r="AB34" s="36">
        <f t="shared" si="331"/>
        <v>16.840615304999993</v>
      </c>
      <c r="AC34" s="36">
        <f t="shared" si="331"/>
        <v>16.840615304999993</v>
      </c>
      <c r="AD34" s="36">
        <f t="shared" si="331"/>
        <v>16.840615304999993</v>
      </c>
      <c r="AE34" s="36">
        <f t="shared" si="331"/>
        <v>16.840615304999993</v>
      </c>
      <c r="AF34" s="36">
        <f t="shared" si="331"/>
        <v>16.840615304999993</v>
      </c>
      <c r="AG34" s="36">
        <f t="shared" si="331"/>
        <v>16.09214351366666</v>
      </c>
      <c r="AH34" s="36">
        <f t="shared" si="331"/>
        <v>0</v>
      </c>
      <c r="AI34" s="36">
        <f t="shared" si="331"/>
        <v>0</v>
      </c>
      <c r="AJ34" s="36">
        <f t="shared" si="331"/>
        <v>0</v>
      </c>
      <c r="AK34" s="36">
        <f t="shared" si="331"/>
        <v>0</v>
      </c>
      <c r="AL34" s="36">
        <f t="shared" si="331"/>
        <v>0</v>
      </c>
      <c r="AM34" s="36">
        <f t="shared" si="331"/>
        <v>0</v>
      </c>
      <c r="AN34" s="36">
        <f t="shared" si="331"/>
        <v>0</v>
      </c>
      <c r="AO34" s="36">
        <f t="shared" si="331"/>
        <v>0</v>
      </c>
      <c r="AP34" s="36">
        <f t="shared" si="331"/>
        <v>0</v>
      </c>
      <c r="AQ34" s="36">
        <f t="shared" si="331"/>
        <v>0</v>
      </c>
      <c r="AR34" s="36">
        <f t="shared" si="331"/>
        <v>0</v>
      </c>
      <c r="AS34" s="36">
        <f t="shared" si="331"/>
        <v>0</v>
      </c>
      <c r="AT34" s="36">
        <f t="shared" si="331"/>
        <v>0</v>
      </c>
      <c r="AU34" s="36">
        <f t="shared" si="331"/>
        <v>0</v>
      </c>
      <c r="AV34" s="36">
        <f t="shared" si="331"/>
        <v>0</v>
      </c>
      <c r="AW34" s="36">
        <f t="shared" si="331"/>
        <v>0</v>
      </c>
      <c r="AX34" s="36">
        <f t="shared" si="331"/>
        <v>0</v>
      </c>
      <c r="AY34" s="36">
        <f t="shared" si="331"/>
        <v>0</v>
      </c>
      <c r="AZ34" s="36">
        <f t="shared" si="331"/>
        <v>0</v>
      </c>
      <c r="BA34" s="36">
        <f t="shared" si="331"/>
        <v>0</v>
      </c>
      <c r="BB34" s="36">
        <f t="shared" si="331"/>
        <v>0</v>
      </c>
      <c r="BD34" s="29" t="str">
        <f t="shared" si="345"/>
        <v>010/2007</v>
      </c>
      <c r="BE34" s="36">
        <f t="shared" si="346"/>
        <v>0</v>
      </c>
      <c r="BF34" s="36">
        <f t="shared" si="332"/>
        <v>0</v>
      </c>
      <c r="BG34" s="36">
        <f t="shared" si="332"/>
        <v>0</v>
      </c>
      <c r="BH34" s="36">
        <f t="shared" si="332"/>
        <v>0</v>
      </c>
      <c r="BI34" s="36">
        <f t="shared" si="332"/>
        <v>5.8917373249999994</v>
      </c>
      <c r="BJ34" s="36">
        <f t="shared" si="332"/>
        <v>5.8917373249999994</v>
      </c>
      <c r="BK34" s="36">
        <f t="shared" si="332"/>
        <v>5.8917373249999994</v>
      </c>
      <c r="BL34" s="36">
        <f t="shared" si="332"/>
        <v>5.8917373249999994</v>
      </c>
      <c r="BM34" s="36">
        <f t="shared" si="332"/>
        <v>5.8917373249999994</v>
      </c>
      <c r="BN34" s="36">
        <f t="shared" si="332"/>
        <v>5.8917373249999994</v>
      </c>
      <c r="BO34" s="36">
        <f t="shared" si="332"/>
        <v>5.8917373249999994</v>
      </c>
      <c r="BP34" s="36">
        <f t="shared" si="332"/>
        <v>5.8917373249999994</v>
      </c>
      <c r="BQ34" s="36">
        <f t="shared" si="332"/>
        <v>4.7706816591666659</v>
      </c>
      <c r="BR34" s="36">
        <f t="shared" si="332"/>
        <v>4.2101538262499991</v>
      </c>
      <c r="BS34" s="36">
        <f t="shared" si="332"/>
        <v>4.2101538262499991</v>
      </c>
      <c r="BT34" s="36">
        <f t="shared" si="332"/>
        <v>4.2101538262499991</v>
      </c>
      <c r="BU34" s="36">
        <f t="shared" si="332"/>
        <v>4.2101538262499991</v>
      </c>
      <c r="BV34" s="36">
        <f t="shared" si="332"/>
        <v>4.2101538262499991</v>
      </c>
      <c r="BW34" s="36">
        <f t="shared" si="332"/>
        <v>4.2101538262499991</v>
      </c>
      <c r="BX34" s="36">
        <f t="shared" si="332"/>
        <v>4.2101538262499991</v>
      </c>
      <c r="BY34" s="36">
        <f t="shared" si="332"/>
        <v>4.2101538262499991</v>
      </c>
      <c r="BZ34" s="36">
        <f t="shared" si="332"/>
        <v>4.2101538262499991</v>
      </c>
      <c r="CA34" s="36">
        <f t="shared" si="332"/>
        <v>4.2101538262499991</v>
      </c>
      <c r="CB34" s="36">
        <f t="shared" si="332"/>
        <v>4.2101538262499991</v>
      </c>
      <c r="CC34" s="36">
        <f t="shared" si="332"/>
        <v>4.2101538262499991</v>
      </c>
      <c r="CD34" s="36">
        <f t="shared" si="332"/>
        <v>4.2101538262499991</v>
      </c>
      <c r="CE34" s="36">
        <f t="shared" si="332"/>
        <v>4.2101538262499991</v>
      </c>
      <c r="CF34" s="36">
        <f t="shared" si="332"/>
        <v>4.2101538262499991</v>
      </c>
      <c r="CG34" s="36">
        <f t="shared" si="332"/>
        <v>4.2101538262499991</v>
      </c>
      <c r="CH34" s="36">
        <f t="shared" si="332"/>
        <v>4.2101538262499991</v>
      </c>
      <c r="CI34" s="36">
        <f t="shared" si="332"/>
        <v>4.2101538262499991</v>
      </c>
      <c r="CJ34" s="36">
        <f t="shared" si="332"/>
        <v>4.2101538262499991</v>
      </c>
      <c r="CK34" s="36">
        <f t="shared" si="332"/>
        <v>4.2101538262499991</v>
      </c>
      <c r="CL34" s="36">
        <f t="shared" si="332"/>
        <v>4.2101538262499991</v>
      </c>
      <c r="CM34" s="36">
        <f t="shared" si="332"/>
        <v>4.2101538262499991</v>
      </c>
      <c r="CN34" s="36">
        <f t="shared" si="332"/>
        <v>4.2101538262499991</v>
      </c>
      <c r="CO34" s="36">
        <f t="shared" si="332"/>
        <v>4.2101538262499991</v>
      </c>
      <c r="CP34" s="36">
        <f t="shared" si="332"/>
        <v>4.2101538262499991</v>
      </c>
      <c r="CQ34" s="36">
        <f t="shared" si="332"/>
        <v>4.2101538262499991</v>
      </c>
      <c r="CR34" s="36">
        <f t="shared" si="332"/>
        <v>4.2101538262499991</v>
      </c>
      <c r="CS34" s="36">
        <f t="shared" si="332"/>
        <v>4.2101538262499991</v>
      </c>
      <c r="CT34" s="36">
        <f t="shared" si="332"/>
        <v>4.2101538262499991</v>
      </c>
      <c r="CU34" s="36">
        <f t="shared" si="332"/>
        <v>4.2101538262499991</v>
      </c>
      <c r="CV34" s="36">
        <f t="shared" si="332"/>
        <v>4.2101538262499991</v>
      </c>
      <c r="CW34" s="36">
        <f t="shared" si="332"/>
        <v>4.2101538262499991</v>
      </c>
      <c r="CX34" s="36">
        <f t="shared" si="332"/>
        <v>4.2101538262499991</v>
      </c>
      <c r="CY34" s="36">
        <f t="shared" si="332"/>
        <v>4.2101538262499991</v>
      </c>
      <c r="CZ34" s="36">
        <f t="shared" si="332"/>
        <v>4.2101538262499991</v>
      </c>
      <c r="DA34" s="36">
        <f t="shared" si="332"/>
        <v>4.2101538262499991</v>
      </c>
      <c r="DB34" s="36">
        <f t="shared" si="332"/>
        <v>4.2101538262499991</v>
      </c>
      <c r="DC34" s="36">
        <f t="shared" si="332"/>
        <v>4.2101538262499991</v>
      </c>
      <c r="DD34" s="36">
        <f t="shared" si="332"/>
        <v>3.4616820349166657</v>
      </c>
      <c r="DE34" s="36">
        <f t="shared" si="332"/>
        <v>0</v>
      </c>
      <c r="DF34" s="36">
        <f t="shared" si="332"/>
        <v>0</v>
      </c>
      <c r="DG34" s="36">
        <f t="shared" si="332"/>
        <v>0</v>
      </c>
      <c r="DH34" s="36">
        <f t="shared" si="332"/>
        <v>0</v>
      </c>
      <c r="DI34" s="36">
        <f t="shared" si="332"/>
        <v>0</v>
      </c>
      <c r="DJ34" s="36">
        <f t="shared" si="332"/>
        <v>0</v>
      </c>
      <c r="DK34" s="36">
        <f t="shared" si="332"/>
        <v>0</v>
      </c>
      <c r="DL34" s="36">
        <f t="shared" si="332"/>
        <v>0</v>
      </c>
      <c r="DM34" s="36">
        <f t="shared" si="332"/>
        <v>0</v>
      </c>
      <c r="DN34" s="36">
        <f t="shared" si="332"/>
        <v>0</v>
      </c>
      <c r="DO34" s="36">
        <f t="shared" si="332"/>
        <v>0</v>
      </c>
      <c r="DP34" s="36">
        <f t="shared" si="332"/>
        <v>0</v>
      </c>
      <c r="DQ34" s="36">
        <f t="shared" si="332"/>
        <v>0</v>
      </c>
      <c r="DR34" s="36">
        <f t="shared" si="333"/>
        <v>0</v>
      </c>
      <c r="DS34" s="36">
        <f t="shared" si="333"/>
        <v>0</v>
      </c>
      <c r="DT34" s="36">
        <f t="shared" si="333"/>
        <v>0</v>
      </c>
      <c r="DU34" s="36">
        <f t="shared" si="333"/>
        <v>0</v>
      </c>
      <c r="DV34" s="36">
        <f t="shared" si="333"/>
        <v>0</v>
      </c>
      <c r="DW34" s="36">
        <f t="shared" si="333"/>
        <v>0</v>
      </c>
      <c r="DX34" s="36">
        <f t="shared" si="333"/>
        <v>0</v>
      </c>
      <c r="DY34" s="36">
        <f t="shared" si="333"/>
        <v>0</v>
      </c>
      <c r="DZ34" s="36">
        <f t="shared" si="333"/>
        <v>0</v>
      </c>
      <c r="EA34" s="36">
        <f t="shared" si="333"/>
        <v>0</v>
      </c>
      <c r="EB34" s="36">
        <f t="shared" si="333"/>
        <v>0</v>
      </c>
      <c r="EC34" s="36">
        <f t="shared" si="333"/>
        <v>0</v>
      </c>
      <c r="ED34" s="36">
        <f t="shared" si="333"/>
        <v>0</v>
      </c>
      <c r="EE34" s="36">
        <f t="shared" si="333"/>
        <v>0</v>
      </c>
      <c r="EF34" s="36">
        <f t="shared" si="333"/>
        <v>0</v>
      </c>
      <c r="EG34" s="36">
        <f t="shared" si="333"/>
        <v>0</v>
      </c>
      <c r="EH34" s="36">
        <f t="shared" si="333"/>
        <v>0</v>
      </c>
      <c r="EI34" s="36">
        <f t="shared" si="333"/>
        <v>0</v>
      </c>
      <c r="EJ34" s="36">
        <f t="shared" si="333"/>
        <v>0</v>
      </c>
      <c r="EK34" s="36">
        <f t="shared" si="333"/>
        <v>0</v>
      </c>
      <c r="EL34" s="36">
        <f t="shared" si="333"/>
        <v>0</v>
      </c>
      <c r="EM34" s="36">
        <f t="shared" si="333"/>
        <v>0</v>
      </c>
      <c r="EN34" s="36">
        <f t="shared" si="333"/>
        <v>0</v>
      </c>
      <c r="EO34" s="36">
        <f t="shared" si="333"/>
        <v>0</v>
      </c>
      <c r="EP34" s="36">
        <f t="shared" si="333"/>
        <v>0</v>
      </c>
      <c r="EQ34" s="36">
        <f t="shared" si="333"/>
        <v>0</v>
      </c>
      <c r="ER34" s="36">
        <f t="shared" si="333"/>
        <v>0</v>
      </c>
      <c r="ES34" s="36">
        <f t="shared" si="333"/>
        <v>0</v>
      </c>
      <c r="ET34" s="36">
        <f t="shared" si="333"/>
        <v>0</v>
      </c>
      <c r="EU34" s="36">
        <f t="shared" si="333"/>
        <v>0</v>
      </c>
      <c r="EV34" s="36">
        <f t="shared" si="333"/>
        <v>0</v>
      </c>
      <c r="EW34" s="36">
        <f t="shared" si="333"/>
        <v>0</v>
      </c>
      <c r="EX34" s="36">
        <f t="shared" si="333"/>
        <v>0</v>
      </c>
      <c r="EY34" s="36">
        <f t="shared" si="333"/>
        <v>0</v>
      </c>
      <c r="EZ34" s="36">
        <f t="shared" si="333"/>
        <v>0</v>
      </c>
      <c r="FA34" s="36">
        <f t="shared" si="333"/>
        <v>0</v>
      </c>
      <c r="FB34" s="36">
        <f t="shared" si="333"/>
        <v>0</v>
      </c>
      <c r="FC34" s="36">
        <f t="shared" si="333"/>
        <v>0</v>
      </c>
      <c r="FD34" s="36">
        <f t="shared" si="333"/>
        <v>0</v>
      </c>
      <c r="FE34" s="36">
        <f t="shared" si="333"/>
        <v>0</v>
      </c>
      <c r="FF34" s="36">
        <f t="shared" si="333"/>
        <v>0</v>
      </c>
      <c r="FG34" s="36">
        <f t="shared" si="333"/>
        <v>0</v>
      </c>
      <c r="FH34" s="36">
        <f t="shared" si="333"/>
        <v>0</v>
      </c>
      <c r="FI34" s="36">
        <f t="shared" si="333"/>
        <v>0</v>
      </c>
      <c r="FJ34" s="36">
        <f t="shared" si="333"/>
        <v>0</v>
      </c>
      <c r="FK34" s="36">
        <f t="shared" si="333"/>
        <v>0</v>
      </c>
      <c r="FL34" s="36">
        <f t="shared" si="333"/>
        <v>0</v>
      </c>
      <c r="FM34" s="36">
        <f t="shared" si="333"/>
        <v>0</v>
      </c>
      <c r="FN34" s="36">
        <f t="shared" si="333"/>
        <v>0</v>
      </c>
      <c r="FO34" s="36">
        <f t="shared" si="333"/>
        <v>0</v>
      </c>
      <c r="FP34" s="36">
        <f t="shared" si="333"/>
        <v>0</v>
      </c>
      <c r="FQ34" s="36">
        <f t="shared" si="333"/>
        <v>0</v>
      </c>
      <c r="FR34" s="36">
        <f t="shared" si="333"/>
        <v>0</v>
      </c>
      <c r="FS34" s="36">
        <f t="shared" si="333"/>
        <v>0</v>
      </c>
      <c r="FT34" s="36">
        <f t="shared" si="333"/>
        <v>0</v>
      </c>
      <c r="FU34" s="36">
        <f t="shared" si="333"/>
        <v>0</v>
      </c>
      <c r="FV34" s="36">
        <f t="shared" si="333"/>
        <v>0</v>
      </c>
      <c r="FW34" s="36">
        <f t="shared" si="333"/>
        <v>0</v>
      </c>
      <c r="FX34" s="36">
        <f t="shared" si="333"/>
        <v>0</v>
      </c>
      <c r="FY34" s="36">
        <f t="shared" si="333"/>
        <v>0</v>
      </c>
      <c r="FZ34" s="36">
        <f t="shared" si="333"/>
        <v>0</v>
      </c>
      <c r="GA34" s="36">
        <f t="shared" si="333"/>
        <v>0</v>
      </c>
      <c r="GB34" s="36">
        <f t="shared" si="333"/>
        <v>0</v>
      </c>
      <c r="GC34" s="36">
        <f t="shared" si="333"/>
        <v>0</v>
      </c>
      <c r="GD34" s="36">
        <f t="shared" si="334"/>
        <v>0</v>
      </c>
      <c r="GE34" s="36">
        <f t="shared" si="334"/>
        <v>0</v>
      </c>
      <c r="GF34" s="36">
        <f t="shared" si="334"/>
        <v>0</v>
      </c>
      <c r="GG34" s="36">
        <f t="shared" si="334"/>
        <v>0</v>
      </c>
      <c r="GH34" s="36">
        <f t="shared" si="334"/>
        <v>0</v>
      </c>
      <c r="GI34" s="36">
        <f t="shared" si="334"/>
        <v>0</v>
      </c>
      <c r="GJ34" s="36">
        <f t="shared" si="334"/>
        <v>0</v>
      </c>
      <c r="GK34" s="36"/>
      <c r="GL34" s="29" t="str">
        <f t="shared" si="347"/>
        <v>010/2007</v>
      </c>
      <c r="GM34" s="471">
        <f>((IF(AND(GM$24&gt;=$Q34,GM$25&lt;=$R34),GM$27,IF(AND(GM$25&gt;$Q34,GM$24&lt;$R34),(MIN(GM$25,$R34)-MAX(GM$24,$Q34)+1),0))/GM$27)*($H34/12)/1000000)*1+((IF(AND(GM$24&gt;=$Q34,GM$25&lt;=$R34),GM$27,IF(AND(GM$25&gt;$Q34,GM$24&lt;$R34),(MIN(GM$25,$R34)-MAX(GM$24,$Q34)+1),0))/GM$27)*($G34/12)/1000000)</f>
        <v>1.9639124416666665</v>
      </c>
      <c r="GN34" s="471">
        <f t="shared" ref="GN34:HK34" si="357">((IF(AND(GN$24&gt;=$Q34,GN$25&lt;=$R34),GN$27,IF(AND(GN$25&gt;$Q34,GN$24&lt;$R34),(MIN(GN$25,$R34)-MAX(GN$24,$Q34)+1),0))/GN$27)*($H34/12)/1000000)*1+((IF(AND(GN$24&gt;=$Q34,GN$25&lt;=$R34),GN$27,IF(AND(GN$25&gt;$Q34,GN$24&lt;$R34),(MIN(GN$25,$R34)-MAX(GN$24,$Q34)+1),0))/GN$27)*($G34/12)/1000000)</f>
        <v>1.9639124416666665</v>
      </c>
      <c r="GO34" s="471">
        <f t="shared" si="357"/>
        <v>1.9639124416666665</v>
      </c>
      <c r="GP34" s="471">
        <f t="shared" si="357"/>
        <v>1.9639124416666665</v>
      </c>
      <c r="GQ34" s="471">
        <f t="shared" si="357"/>
        <v>1.9639124416666665</v>
      </c>
      <c r="GR34" s="471">
        <f t="shared" si="357"/>
        <v>1.9639124416666665</v>
      </c>
      <c r="GS34" s="471">
        <f t="shared" si="357"/>
        <v>1.9639124416666665</v>
      </c>
      <c r="GT34" s="471">
        <f t="shared" si="357"/>
        <v>1.9639124416666665</v>
      </c>
      <c r="GU34" s="471">
        <f t="shared" si="357"/>
        <v>1.9639124416666665</v>
      </c>
      <c r="GV34" s="471">
        <f t="shared" si="357"/>
        <v>1.9639124416666665</v>
      </c>
      <c r="GW34" s="471">
        <f t="shared" si="357"/>
        <v>1.9639124416666665</v>
      </c>
      <c r="GX34" s="471">
        <f t="shared" si="357"/>
        <v>1.9639124416666665</v>
      </c>
      <c r="GY34" s="471">
        <f t="shared" si="357"/>
        <v>1.9639124416666665</v>
      </c>
      <c r="GZ34" s="471">
        <f t="shared" si="357"/>
        <v>1.9639124416666665</v>
      </c>
      <c r="HA34" s="471">
        <f t="shared" si="357"/>
        <v>1.9639124416666665</v>
      </c>
      <c r="HB34" s="471">
        <f t="shared" si="357"/>
        <v>1.9639124416666665</v>
      </c>
      <c r="HC34" s="471">
        <f t="shared" si="357"/>
        <v>1.9639124416666665</v>
      </c>
      <c r="HD34" s="471">
        <f t="shared" si="357"/>
        <v>1.9639124416666665</v>
      </c>
      <c r="HE34" s="471">
        <f t="shared" si="357"/>
        <v>1.9639124416666665</v>
      </c>
      <c r="HF34" s="471">
        <f t="shared" si="357"/>
        <v>1.9639124416666665</v>
      </c>
      <c r="HG34" s="471">
        <f t="shared" si="357"/>
        <v>1.9639124416666665</v>
      </c>
      <c r="HH34" s="471">
        <f t="shared" si="357"/>
        <v>1.9639124416666665</v>
      </c>
      <c r="HI34" s="471">
        <f t="shared" si="357"/>
        <v>1.9639124416666665</v>
      </c>
      <c r="HJ34" s="471">
        <f t="shared" si="357"/>
        <v>1.9639124416666665</v>
      </c>
      <c r="HK34" s="471">
        <f t="shared" si="357"/>
        <v>1.9639124416666665</v>
      </c>
      <c r="HL34" s="471">
        <f>((IF(AND(HL$24&gt;=$Q34,HL$25&lt;=$R34),HL$27,IF(AND(HL$25&gt;$Q34,HL$24&lt;$R34),(MIN(HL$25,$R34)-MAX(HL$24,$Q34)+1),0))/HL$27)*($H34/12)/1000000)*0.5+((IF(AND(HL$24&gt;=$Q34,HL$25&lt;=$R34),HL$27,IF(AND(HL$25&gt;$Q34,HL$24&lt;$R34),(MIN(HL$25,$R34)-MAX(HL$24,$Q34)+1),0))/HL$27)*($G34/12)/1000000)</f>
        <v>1.4033846087499997</v>
      </c>
      <c r="HM34" s="471">
        <f t="shared" si="348"/>
        <v>1.4033846087499997</v>
      </c>
      <c r="HN34" s="471">
        <f t="shared" si="348"/>
        <v>1.4033846087499997</v>
      </c>
      <c r="HO34" s="471">
        <f t="shared" si="348"/>
        <v>1.4033846087499997</v>
      </c>
      <c r="HP34" s="471">
        <f t="shared" si="348"/>
        <v>1.4033846087499997</v>
      </c>
      <c r="HQ34" s="471">
        <f t="shared" si="348"/>
        <v>1.4033846087499997</v>
      </c>
      <c r="HR34" s="471">
        <f t="shared" si="348"/>
        <v>1.4033846087499997</v>
      </c>
      <c r="HS34" s="471">
        <f t="shared" si="348"/>
        <v>1.4033846087499997</v>
      </c>
      <c r="HT34" s="471">
        <f t="shared" si="348"/>
        <v>1.4033846087499997</v>
      </c>
      <c r="HU34" s="471">
        <f t="shared" si="348"/>
        <v>1.4033846087499997</v>
      </c>
      <c r="HV34" s="471">
        <f t="shared" si="348"/>
        <v>1.4033846087499997</v>
      </c>
      <c r="HW34" s="471">
        <f t="shared" si="348"/>
        <v>1.4033846087499997</v>
      </c>
      <c r="HX34" s="471">
        <f t="shared" si="348"/>
        <v>1.4033846087499997</v>
      </c>
      <c r="HY34" s="471">
        <f t="shared" si="348"/>
        <v>1.4033846087499997</v>
      </c>
      <c r="HZ34" s="471">
        <f t="shared" si="348"/>
        <v>1.4033846087499997</v>
      </c>
      <c r="IA34" s="471">
        <f t="shared" si="348"/>
        <v>1.4033846087499997</v>
      </c>
      <c r="IB34" s="471">
        <f t="shared" si="348"/>
        <v>1.4033846087499997</v>
      </c>
      <c r="IC34" s="471">
        <f t="shared" si="348"/>
        <v>1.4033846087499997</v>
      </c>
      <c r="ID34" s="471">
        <f t="shared" si="348"/>
        <v>1.4033846087499997</v>
      </c>
      <c r="IE34" s="471">
        <f t="shared" si="348"/>
        <v>1.4033846087499997</v>
      </c>
      <c r="IF34" s="471">
        <f t="shared" si="348"/>
        <v>1.4033846087499997</v>
      </c>
      <c r="IG34" s="471">
        <f t="shared" si="348"/>
        <v>1.4033846087499997</v>
      </c>
      <c r="IH34" s="471">
        <f t="shared" si="348"/>
        <v>1.4033846087499997</v>
      </c>
      <c r="II34" s="471">
        <f t="shared" si="348"/>
        <v>1.4033846087499997</v>
      </c>
      <c r="IJ34" s="471">
        <f t="shared" si="348"/>
        <v>1.4033846087499997</v>
      </c>
      <c r="IK34" s="471">
        <f t="shared" si="348"/>
        <v>1.4033846087499997</v>
      </c>
      <c r="IL34" s="471">
        <f t="shared" si="348"/>
        <v>1.4033846087499997</v>
      </c>
      <c r="IM34" s="471">
        <f t="shared" si="348"/>
        <v>1.4033846087499997</v>
      </c>
      <c r="IN34" s="471">
        <f t="shared" si="348"/>
        <v>1.4033846087499997</v>
      </c>
      <c r="IO34" s="471">
        <f t="shared" si="348"/>
        <v>1.4033846087499997</v>
      </c>
      <c r="IP34" s="471">
        <f t="shared" si="348"/>
        <v>1.4033846087499997</v>
      </c>
      <c r="IQ34" s="471">
        <f t="shared" si="348"/>
        <v>1.4033846087499997</v>
      </c>
      <c r="IR34" s="471">
        <f t="shared" si="348"/>
        <v>1.4033846087499997</v>
      </c>
      <c r="IS34" s="471">
        <f t="shared" si="348"/>
        <v>1.4033846087499997</v>
      </c>
      <c r="IT34" s="471">
        <f t="shared" si="348"/>
        <v>1.4033846087499997</v>
      </c>
      <c r="IU34" s="471">
        <f t="shared" si="348"/>
        <v>1.4033846087499997</v>
      </c>
      <c r="IV34" s="471">
        <f t="shared" si="348"/>
        <v>1.4033846087499997</v>
      </c>
      <c r="IW34" s="471">
        <f t="shared" si="348"/>
        <v>1.4033846087499997</v>
      </c>
      <c r="IX34" s="471">
        <f t="shared" si="348"/>
        <v>1.4033846087499997</v>
      </c>
      <c r="IY34" s="471">
        <f t="shared" si="348"/>
        <v>1.4033846087499997</v>
      </c>
      <c r="IZ34" s="471">
        <f t="shared" si="349"/>
        <v>1.4033846087499997</v>
      </c>
      <c r="JA34" s="471">
        <f t="shared" si="349"/>
        <v>1.4033846087499997</v>
      </c>
      <c r="JB34" s="471">
        <f t="shared" si="349"/>
        <v>1.4033846087499997</v>
      </c>
      <c r="JC34" s="471">
        <f t="shared" si="349"/>
        <v>1.4033846087499997</v>
      </c>
      <c r="JD34" s="471">
        <f t="shared" si="349"/>
        <v>1.4033846087499997</v>
      </c>
      <c r="JE34" s="471">
        <f t="shared" si="349"/>
        <v>1.4033846087499997</v>
      </c>
      <c r="JF34" s="471">
        <f t="shared" si="349"/>
        <v>1.4033846087499997</v>
      </c>
      <c r="JG34" s="471">
        <f t="shared" si="349"/>
        <v>1.4033846087499997</v>
      </c>
      <c r="JH34" s="471">
        <f t="shared" si="349"/>
        <v>1.4033846087499997</v>
      </c>
      <c r="JI34" s="471">
        <f t="shared" si="349"/>
        <v>1.4033846087499997</v>
      </c>
      <c r="JJ34" s="471">
        <f t="shared" si="349"/>
        <v>1.4033846087499997</v>
      </c>
      <c r="JK34" s="471">
        <f t="shared" si="349"/>
        <v>1.4033846087499997</v>
      </c>
      <c r="JL34" s="471">
        <f t="shared" si="349"/>
        <v>1.4033846087499997</v>
      </c>
      <c r="JM34" s="471">
        <f t="shared" si="349"/>
        <v>1.4033846087499997</v>
      </c>
      <c r="JN34" s="471">
        <f t="shared" si="349"/>
        <v>1.4033846087499997</v>
      </c>
      <c r="JO34" s="471">
        <f t="shared" si="349"/>
        <v>1.4033846087499997</v>
      </c>
      <c r="JP34" s="471">
        <f t="shared" si="349"/>
        <v>1.4033846087499997</v>
      </c>
      <c r="JQ34" s="471">
        <f t="shared" si="349"/>
        <v>1.4033846087499997</v>
      </c>
      <c r="JR34" s="471">
        <f t="shared" si="349"/>
        <v>1.4033846087499997</v>
      </c>
      <c r="JS34" s="471">
        <f t="shared" si="349"/>
        <v>1.4033846087499997</v>
      </c>
      <c r="JT34" s="471">
        <f t="shared" si="349"/>
        <v>1.4033846087499997</v>
      </c>
      <c r="JU34" s="471">
        <f t="shared" si="349"/>
        <v>1.4033846087499997</v>
      </c>
      <c r="JV34" s="471">
        <f t="shared" si="349"/>
        <v>1.4033846087499997</v>
      </c>
      <c r="JW34" s="471">
        <f t="shared" si="349"/>
        <v>1.4033846087499997</v>
      </c>
      <c r="JX34" s="471">
        <f t="shared" si="349"/>
        <v>1.4033846087499997</v>
      </c>
      <c r="JY34" s="471">
        <f t="shared" si="349"/>
        <v>1.4033846087499997</v>
      </c>
      <c r="JZ34" s="471">
        <f t="shared" si="349"/>
        <v>1.4033846087499997</v>
      </c>
      <c r="KA34" s="471">
        <f t="shared" si="349"/>
        <v>1.4033846087499997</v>
      </c>
      <c r="KB34" s="471">
        <f t="shared" si="349"/>
        <v>1.4033846087499997</v>
      </c>
      <c r="KC34" s="471">
        <f t="shared" si="349"/>
        <v>1.4033846087499997</v>
      </c>
      <c r="KD34" s="471">
        <f t="shared" si="349"/>
        <v>1.4033846087499997</v>
      </c>
      <c r="KE34" s="471">
        <f t="shared" si="349"/>
        <v>1.4033846087499997</v>
      </c>
      <c r="KF34" s="471">
        <f t="shared" si="349"/>
        <v>1.4033846087499997</v>
      </c>
      <c r="KG34" s="471">
        <f t="shared" si="349"/>
        <v>1.4033846087499997</v>
      </c>
      <c r="KH34" s="471">
        <f t="shared" si="349"/>
        <v>1.4033846087499997</v>
      </c>
      <c r="KI34" s="471">
        <f t="shared" si="349"/>
        <v>1.4033846087499997</v>
      </c>
      <c r="KJ34" s="471">
        <f t="shared" si="349"/>
        <v>1.4033846087499997</v>
      </c>
      <c r="KK34" s="471">
        <f t="shared" si="349"/>
        <v>1.4033846087499997</v>
      </c>
      <c r="KL34" s="471">
        <f t="shared" si="349"/>
        <v>1.4033846087499997</v>
      </c>
      <c r="KM34" s="471">
        <f t="shared" si="349"/>
        <v>1.4033846087499997</v>
      </c>
      <c r="KN34" s="471">
        <f t="shared" si="349"/>
        <v>1.4033846087499997</v>
      </c>
      <c r="KO34" s="471">
        <f t="shared" si="349"/>
        <v>1.4033846087499997</v>
      </c>
      <c r="KP34" s="471">
        <f t="shared" si="349"/>
        <v>1.4033846087499997</v>
      </c>
      <c r="KQ34" s="471">
        <f t="shared" si="349"/>
        <v>1.4033846087499997</v>
      </c>
      <c r="KR34" s="471">
        <f t="shared" si="349"/>
        <v>1.4033846087499997</v>
      </c>
      <c r="KS34" s="471">
        <f t="shared" si="349"/>
        <v>1.4033846087499997</v>
      </c>
      <c r="KT34" s="471">
        <f t="shared" si="349"/>
        <v>1.4033846087499997</v>
      </c>
      <c r="KU34" s="471">
        <f t="shared" si="349"/>
        <v>1.4033846087499997</v>
      </c>
      <c r="KV34" s="471">
        <f t="shared" si="349"/>
        <v>1.4033846087499997</v>
      </c>
      <c r="KW34" s="471">
        <f t="shared" si="349"/>
        <v>1.4033846087499997</v>
      </c>
      <c r="KX34" s="471">
        <f t="shared" si="349"/>
        <v>1.4033846087499997</v>
      </c>
      <c r="KY34" s="471">
        <f t="shared" si="349"/>
        <v>1.4033846087499997</v>
      </c>
      <c r="KZ34" s="471">
        <f t="shared" si="349"/>
        <v>1.4033846087499997</v>
      </c>
      <c r="LA34" s="471">
        <f t="shared" si="349"/>
        <v>1.4033846087499997</v>
      </c>
      <c r="LB34" s="471">
        <f t="shared" si="349"/>
        <v>1.4033846087499997</v>
      </c>
      <c r="LC34" s="471">
        <f t="shared" si="349"/>
        <v>1.4033846087499997</v>
      </c>
      <c r="LD34" s="471">
        <f t="shared" si="349"/>
        <v>1.4033846087499997</v>
      </c>
      <c r="LE34" s="471">
        <f t="shared" si="349"/>
        <v>1.4033846087499997</v>
      </c>
      <c r="LF34" s="471">
        <f t="shared" si="349"/>
        <v>1.4033846087499997</v>
      </c>
      <c r="LG34" s="471">
        <f t="shared" si="349"/>
        <v>1.4033846087499997</v>
      </c>
      <c r="LH34" s="471">
        <f t="shared" si="349"/>
        <v>1.4033846087499997</v>
      </c>
      <c r="LI34" s="471">
        <f t="shared" si="349"/>
        <v>1.4033846087499997</v>
      </c>
      <c r="LJ34" s="471">
        <f t="shared" si="349"/>
        <v>1.4033846087499997</v>
      </c>
      <c r="LK34" s="471">
        <f t="shared" si="349"/>
        <v>1.4033846087499997</v>
      </c>
      <c r="LL34" s="471">
        <f t="shared" si="350"/>
        <v>1.4033846087499997</v>
      </c>
      <c r="LM34" s="471">
        <f t="shared" si="350"/>
        <v>1.4033846087499997</v>
      </c>
      <c r="LN34" s="471">
        <f t="shared" si="350"/>
        <v>1.4033846087499997</v>
      </c>
      <c r="LO34" s="471">
        <f t="shared" si="350"/>
        <v>1.4033846087499997</v>
      </c>
      <c r="LP34" s="471">
        <f t="shared" si="350"/>
        <v>1.4033846087499997</v>
      </c>
      <c r="LQ34" s="471">
        <f t="shared" si="350"/>
        <v>1.4033846087499997</v>
      </c>
      <c r="LR34" s="471">
        <f t="shared" si="350"/>
        <v>1.4033846087499997</v>
      </c>
      <c r="LS34" s="471">
        <f t="shared" si="350"/>
        <v>1.4033846087499997</v>
      </c>
      <c r="LT34" s="471">
        <f t="shared" si="350"/>
        <v>1.4033846087499997</v>
      </c>
      <c r="LU34" s="471">
        <f t="shared" si="350"/>
        <v>1.4033846087499997</v>
      </c>
      <c r="LV34" s="471">
        <f t="shared" si="350"/>
        <v>1.4033846087499997</v>
      </c>
      <c r="LW34" s="471">
        <f t="shared" si="350"/>
        <v>1.4033846087499997</v>
      </c>
      <c r="LX34" s="471">
        <f t="shared" si="350"/>
        <v>1.4033846087499997</v>
      </c>
      <c r="LY34" s="471">
        <f t="shared" si="350"/>
        <v>1.4033846087499997</v>
      </c>
      <c r="LZ34" s="471">
        <f t="shared" si="350"/>
        <v>0.65491281741666652</v>
      </c>
      <c r="MA34" s="471">
        <f t="shared" si="350"/>
        <v>0</v>
      </c>
      <c r="MB34" s="471">
        <f t="shared" si="350"/>
        <v>0</v>
      </c>
      <c r="MC34" s="471">
        <f t="shared" si="350"/>
        <v>0</v>
      </c>
      <c r="MD34" s="471">
        <f t="shared" si="350"/>
        <v>0</v>
      </c>
      <c r="ME34" s="471">
        <f t="shared" si="350"/>
        <v>0</v>
      </c>
      <c r="MF34" s="471">
        <f t="shared" si="350"/>
        <v>0</v>
      </c>
      <c r="MG34" s="471">
        <f t="shared" si="350"/>
        <v>0</v>
      </c>
      <c r="MH34" s="471">
        <f t="shared" si="350"/>
        <v>0</v>
      </c>
      <c r="MI34" s="471">
        <f t="shared" si="350"/>
        <v>0</v>
      </c>
      <c r="MJ34" s="471">
        <f t="shared" si="350"/>
        <v>0</v>
      </c>
      <c r="MK34" s="471">
        <f t="shared" si="350"/>
        <v>0</v>
      </c>
      <c r="ML34" s="471">
        <f t="shared" si="350"/>
        <v>0</v>
      </c>
      <c r="MM34" s="471">
        <f t="shared" si="350"/>
        <v>0</v>
      </c>
      <c r="MN34" s="471">
        <f t="shared" si="350"/>
        <v>0</v>
      </c>
      <c r="MO34" s="471">
        <f t="shared" si="350"/>
        <v>0</v>
      </c>
      <c r="MP34" s="471">
        <f t="shared" si="350"/>
        <v>0</v>
      </c>
      <c r="MQ34" s="471">
        <f t="shared" si="350"/>
        <v>0</v>
      </c>
      <c r="MR34" s="471">
        <f t="shared" si="350"/>
        <v>0</v>
      </c>
      <c r="MS34" s="471">
        <f t="shared" si="350"/>
        <v>0</v>
      </c>
      <c r="MT34" s="471">
        <f t="shared" si="350"/>
        <v>0</v>
      </c>
      <c r="MU34" s="471">
        <f t="shared" si="350"/>
        <v>0</v>
      </c>
      <c r="MV34" s="471">
        <f t="shared" si="350"/>
        <v>0</v>
      </c>
      <c r="MW34" s="471">
        <f t="shared" si="350"/>
        <v>0</v>
      </c>
      <c r="MX34" s="471">
        <f t="shared" si="350"/>
        <v>0</v>
      </c>
      <c r="MY34" s="471">
        <f t="shared" si="350"/>
        <v>0</v>
      </c>
      <c r="MZ34" s="471">
        <f t="shared" si="350"/>
        <v>0</v>
      </c>
      <c r="NA34" s="471">
        <f t="shared" si="350"/>
        <v>0</v>
      </c>
      <c r="NB34" s="471">
        <f t="shared" si="350"/>
        <v>0</v>
      </c>
      <c r="NC34" s="471">
        <f t="shared" si="350"/>
        <v>0</v>
      </c>
      <c r="ND34" s="471">
        <f t="shared" si="350"/>
        <v>0</v>
      </c>
      <c r="NE34" s="471">
        <f t="shared" si="350"/>
        <v>0</v>
      </c>
      <c r="NF34" s="471">
        <f t="shared" si="350"/>
        <v>0</v>
      </c>
      <c r="NG34" s="471">
        <f t="shared" si="350"/>
        <v>0</v>
      </c>
      <c r="NH34" s="471">
        <f t="shared" si="350"/>
        <v>0</v>
      </c>
      <c r="NI34" s="471">
        <f t="shared" si="350"/>
        <v>0</v>
      </c>
      <c r="NJ34" s="471">
        <f t="shared" si="350"/>
        <v>0</v>
      </c>
      <c r="NK34" s="471">
        <f t="shared" si="350"/>
        <v>0</v>
      </c>
      <c r="NL34" s="471">
        <f t="shared" si="350"/>
        <v>0</v>
      </c>
      <c r="NM34" s="471">
        <f t="shared" si="350"/>
        <v>0</v>
      </c>
      <c r="NN34" s="471">
        <f t="shared" si="350"/>
        <v>0</v>
      </c>
      <c r="NO34" s="471">
        <f t="shared" si="350"/>
        <v>0</v>
      </c>
      <c r="NP34" s="471">
        <f t="shared" si="350"/>
        <v>0</v>
      </c>
      <c r="NQ34" s="471">
        <f t="shared" si="350"/>
        <v>0</v>
      </c>
      <c r="NR34" s="471">
        <f t="shared" si="350"/>
        <v>0</v>
      </c>
      <c r="NS34" s="471">
        <f t="shared" si="350"/>
        <v>0</v>
      </c>
      <c r="NT34" s="471">
        <f t="shared" si="350"/>
        <v>0</v>
      </c>
      <c r="NU34" s="471">
        <f t="shared" si="350"/>
        <v>0</v>
      </c>
      <c r="NV34" s="471">
        <f t="shared" si="350"/>
        <v>0</v>
      </c>
      <c r="NW34" s="471">
        <f t="shared" si="350"/>
        <v>0</v>
      </c>
      <c r="NX34" s="471">
        <f t="shared" si="351"/>
        <v>0</v>
      </c>
      <c r="NY34" s="471">
        <f t="shared" si="351"/>
        <v>0</v>
      </c>
      <c r="NZ34" s="471">
        <f t="shared" si="351"/>
        <v>0</v>
      </c>
      <c r="OA34" s="471">
        <f t="shared" si="351"/>
        <v>0</v>
      </c>
      <c r="OB34" s="471">
        <f t="shared" si="351"/>
        <v>0</v>
      </c>
      <c r="OC34" s="471">
        <f t="shared" si="351"/>
        <v>0</v>
      </c>
      <c r="OD34" s="471">
        <f t="shared" si="351"/>
        <v>0</v>
      </c>
      <c r="OE34" s="471">
        <f t="shared" si="351"/>
        <v>0</v>
      </c>
      <c r="OF34" s="471">
        <f t="shared" si="351"/>
        <v>0</v>
      </c>
      <c r="OG34" s="471">
        <f t="shared" si="351"/>
        <v>0</v>
      </c>
      <c r="OH34" s="471">
        <f t="shared" si="351"/>
        <v>0</v>
      </c>
      <c r="OI34" s="471">
        <f t="shared" si="351"/>
        <v>0</v>
      </c>
      <c r="OJ34" s="471">
        <f t="shared" si="351"/>
        <v>0</v>
      </c>
      <c r="OK34" s="471">
        <f t="shared" si="351"/>
        <v>0</v>
      </c>
      <c r="OL34" s="471">
        <f t="shared" si="351"/>
        <v>0</v>
      </c>
      <c r="OM34" s="471">
        <f t="shared" si="351"/>
        <v>0</v>
      </c>
      <c r="ON34" s="471">
        <f t="shared" si="351"/>
        <v>0</v>
      </c>
      <c r="OO34" s="471">
        <f t="shared" si="351"/>
        <v>0</v>
      </c>
      <c r="OP34" s="471">
        <f t="shared" si="351"/>
        <v>0</v>
      </c>
      <c r="OQ34" s="471">
        <f t="shared" si="351"/>
        <v>0</v>
      </c>
      <c r="OR34" s="471">
        <f t="shared" si="351"/>
        <v>0</v>
      </c>
      <c r="OS34" s="471">
        <f t="shared" si="351"/>
        <v>0</v>
      </c>
      <c r="OT34" s="471">
        <f t="shared" si="351"/>
        <v>0</v>
      </c>
      <c r="OU34" s="471">
        <f t="shared" si="351"/>
        <v>0</v>
      </c>
      <c r="OV34" s="471">
        <f t="shared" si="351"/>
        <v>0</v>
      </c>
      <c r="OW34" s="471">
        <f t="shared" si="351"/>
        <v>0</v>
      </c>
      <c r="OX34" s="471">
        <f t="shared" si="351"/>
        <v>0</v>
      </c>
      <c r="OY34" s="471">
        <f t="shared" si="351"/>
        <v>0</v>
      </c>
      <c r="OZ34" s="471">
        <f t="shared" si="351"/>
        <v>0</v>
      </c>
      <c r="PA34" s="471">
        <f t="shared" si="351"/>
        <v>0</v>
      </c>
      <c r="PB34" s="471">
        <f t="shared" si="351"/>
        <v>0</v>
      </c>
      <c r="PC34" s="471">
        <f t="shared" si="351"/>
        <v>0</v>
      </c>
      <c r="PD34" s="471">
        <f t="shared" si="351"/>
        <v>0</v>
      </c>
      <c r="PE34" s="471">
        <f t="shared" si="351"/>
        <v>0</v>
      </c>
      <c r="PF34" s="471">
        <f t="shared" si="351"/>
        <v>0</v>
      </c>
      <c r="PG34" s="471">
        <f t="shared" si="351"/>
        <v>0</v>
      </c>
      <c r="PH34" s="471">
        <f t="shared" si="351"/>
        <v>0</v>
      </c>
      <c r="PI34" s="471">
        <f t="shared" si="351"/>
        <v>0</v>
      </c>
      <c r="PJ34" s="471">
        <f t="shared" si="351"/>
        <v>0</v>
      </c>
      <c r="PK34" s="471">
        <f t="shared" si="351"/>
        <v>0</v>
      </c>
      <c r="PL34" s="471">
        <f t="shared" si="351"/>
        <v>0</v>
      </c>
      <c r="PM34" s="471">
        <f t="shared" si="351"/>
        <v>0</v>
      </c>
      <c r="PN34" s="471">
        <f t="shared" si="351"/>
        <v>0</v>
      </c>
      <c r="PO34" s="471">
        <f t="shared" si="351"/>
        <v>0</v>
      </c>
      <c r="PP34" s="471">
        <f t="shared" si="351"/>
        <v>0</v>
      </c>
      <c r="PQ34" s="471">
        <f t="shared" si="351"/>
        <v>0</v>
      </c>
      <c r="PR34" s="471">
        <f t="shared" si="351"/>
        <v>0</v>
      </c>
      <c r="PS34" s="471">
        <f t="shared" si="351"/>
        <v>0</v>
      </c>
      <c r="PT34" s="471">
        <f t="shared" si="351"/>
        <v>0</v>
      </c>
      <c r="PU34" s="471">
        <f t="shared" si="351"/>
        <v>0</v>
      </c>
      <c r="PV34" s="471">
        <f t="shared" si="351"/>
        <v>0</v>
      </c>
      <c r="PW34" s="471">
        <f t="shared" si="351"/>
        <v>0</v>
      </c>
      <c r="PX34" s="471">
        <f t="shared" si="351"/>
        <v>0</v>
      </c>
      <c r="PY34" s="471">
        <f t="shared" si="351"/>
        <v>0</v>
      </c>
      <c r="PZ34" s="471">
        <f t="shared" si="351"/>
        <v>0</v>
      </c>
      <c r="QA34" s="471">
        <f t="shared" si="351"/>
        <v>0</v>
      </c>
      <c r="QB34" s="471">
        <f t="shared" si="351"/>
        <v>0</v>
      </c>
      <c r="QC34" s="471">
        <f t="shared" si="351"/>
        <v>0</v>
      </c>
      <c r="QD34" s="471">
        <f t="shared" si="351"/>
        <v>0</v>
      </c>
      <c r="QE34" s="471">
        <f t="shared" si="351"/>
        <v>0</v>
      </c>
      <c r="QF34" s="471">
        <f t="shared" si="351"/>
        <v>0</v>
      </c>
      <c r="QG34" s="471">
        <f t="shared" si="351"/>
        <v>0</v>
      </c>
      <c r="QH34" s="471">
        <f t="shared" si="351"/>
        <v>0</v>
      </c>
      <c r="QI34" s="471">
        <f t="shared" si="351"/>
        <v>0</v>
      </c>
      <c r="QJ34" s="471">
        <f t="shared" si="352"/>
        <v>0</v>
      </c>
      <c r="QK34" s="471">
        <f t="shared" si="352"/>
        <v>0</v>
      </c>
      <c r="QL34" s="471">
        <f t="shared" si="352"/>
        <v>0</v>
      </c>
      <c r="QM34" s="471">
        <f t="shared" si="352"/>
        <v>0</v>
      </c>
      <c r="QN34" s="471">
        <f t="shared" si="352"/>
        <v>0</v>
      </c>
      <c r="QO34" s="471">
        <f t="shared" si="352"/>
        <v>0</v>
      </c>
      <c r="QP34" s="471">
        <f t="shared" si="352"/>
        <v>0</v>
      </c>
      <c r="QQ34" s="471">
        <f t="shared" si="352"/>
        <v>0</v>
      </c>
      <c r="QR34" s="471">
        <f t="shared" si="352"/>
        <v>0</v>
      </c>
      <c r="QS34" s="471">
        <f t="shared" si="352"/>
        <v>0</v>
      </c>
      <c r="QT34" s="471">
        <f t="shared" si="352"/>
        <v>0</v>
      </c>
      <c r="QU34" s="471">
        <f t="shared" si="352"/>
        <v>0</v>
      </c>
      <c r="QV34" s="471">
        <f t="shared" si="352"/>
        <v>0</v>
      </c>
      <c r="QW34" s="471">
        <f t="shared" si="352"/>
        <v>0</v>
      </c>
      <c r="QX34" s="471">
        <f t="shared" si="352"/>
        <v>0</v>
      </c>
      <c r="QY34" s="471">
        <f t="shared" si="352"/>
        <v>0</v>
      </c>
      <c r="QZ34" s="471">
        <f t="shared" si="352"/>
        <v>0</v>
      </c>
      <c r="RA34" s="471">
        <f t="shared" si="352"/>
        <v>0</v>
      </c>
      <c r="RB34" s="471">
        <f t="shared" si="352"/>
        <v>0</v>
      </c>
      <c r="RC34" s="471">
        <f t="shared" si="352"/>
        <v>0</v>
      </c>
      <c r="RD34" s="471">
        <f t="shared" si="352"/>
        <v>0</v>
      </c>
      <c r="RE34" s="471">
        <f t="shared" si="352"/>
        <v>0</v>
      </c>
      <c r="RF34" s="471">
        <f t="shared" si="352"/>
        <v>0</v>
      </c>
      <c r="RG34" s="471">
        <f t="shared" si="352"/>
        <v>0</v>
      </c>
      <c r="RH34" s="471">
        <f t="shared" si="352"/>
        <v>0</v>
      </c>
      <c r="RI34" s="471">
        <f t="shared" si="352"/>
        <v>0</v>
      </c>
      <c r="RJ34" s="471">
        <f t="shared" si="352"/>
        <v>0</v>
      </c>
      <c r="RK34" s="471">
        <f t="shared" si="352"/>
        <v>0</v>
      </c>
      <c r="RL34" s="471">
        <f t="shared" si="352"/>
        <v>0</v>
      </c>
      <c r="RM34" s="471">
        <f t="shared" si="352"/>
        <v>0</v>
      </c>
      <c r="RN34" s="471">
        <f t="shared" si="352"/>
        <v>0</v>
      </c>
      <c r="RO34" s="471">
        <f t="shared" si="352"/>
        <v>0</v>
      </c>
      <c r="RP34" s="471">
        <f t="shared" si="352"/>
        <v>0</v>
      </c>
      <c r="RQ34" s="471">
        <f t="shared" si="352"/>
        <v>0</v>
      </c>
      <c r="RR34" s="471">
        <f t="shared" si="352"/>
        <v>0</v>
      </c>
      <c r="RS34" s="471">
        <f t="shared" si="352"/>
        <v>0</v>
      </c>
      <c r="RT34" s="471">
        <f t="shared" si="352"/>
        <v>0</v>
      </c>
      <c r="RU34" s="471">
        <f t="shared" si="352"/>
        <v>0</v>
      </c>
      <c r="RV34" s="471">
        <f t="shared" si="352"/>
        <v>0</v>
      </c>
      <c r="RW34" s="471">
        <f t="shared" si="352"/>
        <v>0</v>
      </c>
      <c r="RX34" s="471">
        <f t="shared" si="352"/>
        <v>0</v>
      </c>
      <c r="RY34" s="471">
        <f t="shared" si="352"/>
        <v>0</v>
      </c>
      <c r="RZ34" s="471">
        <f t="shared" si="352"/>
        <v>0</v>
      </c>
      <c r="SA34" s="471">
        <f t="shared" si="352"/>
        <v>0</v>
      </c>
      <c r="SB34" s="471">
        <f t="shared" si="352"/>
        <v>0</v>
      </c>
      <c r="SC34" s="471">
        <f t="shared" si="352"/>
        <v>0</v>
      </c>
      <c r="SD34" s="471">
        <f t="shared" si="352"/>
        <v>0</v>
      </c>
      <c r="SE34" s="471">
        <f t="shared" si="352"/>
        <v>0</v>
      </c>
      <c r="SF34" s="471">
        <f t="shared" si="352"/>
        <v>0</v>
      </c>
      <c r="SG34" s="471">
        <f t="shared" si="352"/>
        <v>0</v>
      </c>
      <c r="SH34" s="471">
        <f t="shared" si="352"/>
        <v>0</v>
      </c>
      <c r="SI34" s="471">
        <f t="shared" si="352"/>
        <v>0</v>
      </c>
      <c r="SJ34" s="471">
        <f t="shared" si="352"/>
        <v>0</v>
      </c>
      <c r="SK34" s="471">
        <f t="shared" si="352"/>
        <v>0</v>
      </c>
      <c r="SL34" s="471">
        <f t="shared" si="352"/>
        <v>0</v>
      </c>
      <c r="SM34" s="471">
        <f t="shared" si="352"/>
        <v>0</v>
      </c>
      <c r="SN34" s="471">
        <f t="shared" si="352"/>
        <v>0</v>
      </c>
      <c r="SO34" s="471">
        <f t="shared" si="352"/>
        <v>0</v>
      </c>
      <c r="SP34" s="471">
        <f t="shared" si="352"/>
        <v>0</v>
      </c>
      <c r="SQ34" s="471">
        <f t="shared" si="352"/>
        <v>0</v>
      </c>
      <c r="SR34" s="471">
        <f t="shared" si="352"/>
        <v>0</v>
      </c>
      <c r="SS34" s="471">
        <f t="shared" si="352"/>
        <v>0</v>
      </c>
      <c r="ST34" s="471">
        <f t="shared" si="352"/>
        <v>0</v>
      </c>
      <c r="SU34" s="471">
        <f t="shared" si="352"/>
        <v>0</v>
      </c>
      <c r="SV34" s="471">
        <f t="shared" si="353"/>
        <v>0</v>
      </c>
      <c r="SW34" s="471">
        <f t="shared" si="353"/>
        <v>0</v>
      </c>
      <c r="SX34" s="471">
        <f t="shared" si="353"/>
        <v>0</v>
      </c>
      <c r="SY34" s="471">
        <f t="shared" si="353"/>
        <v>0</v>
      </c>
      <c r="SZ34" s="471">
        <f t="shared" si="353"/>
        <v>0</v>
      </c>
      <c r="TA34" s="471">
        <f t="shared" si="353"/>
        <v>0</v>
      </c>
      <c r="TB34" s="471">
        <f t="shared" si="353"/>
        <v>0</v>
      </c>
      <c r="TC34" s="471">
        <f t="shared" si="353"/>
        <v>0</v>
      </c>
      <c r="TD34" s="471">
        <f t="shared" si="353"/>
        <v>0</v>
      </c>
      <c r="TE34" s="471">
        <f t="shared" si="353"/>
        <v>0</v>
      </c>
      <c r="TF34" s="471">
        <f t="shared" si="353"/>
        <v>0</v>
      </c>
      <c r="TG34" s="471">
        <f t="shared" si="353"/>
        <v>0</v>
      </c>
      <c r="TH34" s="471">
        <f t="shared" si="353"/>
        <v>0</v>
      </c>
      <c r="TI34" s="471">
        <f t="shared" si="353"/>
        <v>0</v>
      </c>
      <c r="TJ34" s="471">
        <f t="shared" si="353"/>
        <v>0</v>
      </c>
      <c r="TK34" s="471">
        <f t="shared" si="353"/>
        <v>0</v>
      </c>
      <c r="TL34" s="471">
        <f t="shared" si="353"/>
        <v>0</v>
      </c>
      <c r="TM34" s="471">
        <f t="shared" si="353"/>
        <v>0</v>
      </c>
      <c r="TN34" s="471">
        <f t="shared" si="353"/>
        <v>0</v>
      </c>
      <c r="TO34" s="471">
        <f t="shared" si="353"/>
        <v>0</v>
      </c>
      <c r="TP34" s="471">
        <f t="shared" si="353"/>
        <v>0</v>
      </c>
      <c r="TQ34" s="471">
        <f t="shared" si="353"/>
        <v>0</v>
      </c>
      <c r="TR34" s="471">
        <f t="shared" si="353"/>
        <v>0</v>
      </c>
      <c r="TS34" s="471">
        <f t="shared" si="353"/>
        <v>0</v>
      </c>
      <c r="TT34" s="471">
        <f t="shared" si="353"/>
        <v>0</v>
      </c>
      <c r="TU34" s="471">
        <f t="shared" si="353"/>
        <v>0</v>
      </c>
      <c r="TV34" s="471">
        <f t="shared" si="353"/>
        <v>0</v>
      </c>
      <c r="TW34" s="471">
        <f t="shared" si="353"/>
        <v>0</v>
      </c>
      <c r="TX34" s="471">
        <f t="shared" si="353"/>
        <v>0</v>
      </c>
      <c r="TY34" s="471">
        <f t="shared" si="353"/>
        <v>0</v>
      </c>
      <c r="TZ34" s="471">
        <f t="shared" si="353"/>
        <v>0</v>
      </c>
      <c r="UA34" s="471">
        <f t="shared" si="353"/>
        <v>0</v>
      </c>
      <c r="UB34" s="471">
        <f t="shared" si="353"/>
        <v>0</v>
      </c>
      <c r="UC34" s="471">
        <f t="shared" si="353"/>
        <v>0</v>
      </c>
      <c r="UD34" s="471">
        <f t="shared" si="353"/>
        <v>0</v>
      </c>
      <c r="UE34" s="471">
        <f t="shared" si="353"/>
        <v>0</v>
      </c>
      <c r="UF34" s="471">
        <f t="shared" si="353"/>
        <v>0</v>
      </c>
      <c r="UG34" s="471">
        <f t="shared" si="353"/>
        <v>0</v>
      </c>
      <c r="UH34" s="471">
        <f t="shared" si="353"/>
        <v>0</v>
      </c>
      <c r="UI34" s="471">
        <f t="shared" si="353"/>
        <v>0</v>
      </c>
      <c r="UJ34" s="471">
        <f t="shared" si="353"/>
        <v>0</v>
      </c>
      <c r="UK34" s="471">
        <f t="shared" si="353"/>
        <v>0</v>
      </c>
      <c r="UL34" s="471">
        <f t="shared" si="353"/>
        <v>0</v>
      </c>
      <c r="UM34" s="471">
        <f t="shared" si="353"/>
        <v>0</v>
      </c>
      <c r="UN34" s="471">
        <f t="shared" si="353"/>
        <v>0</v>
      </c>
      <c r="UO34" s="471">
        <f t="shared" si="353"/>
        <v>0</v>
      </c>
      <c r="UP34" s="471">
        <f t="shared" si="353"/>
        <v>0</v>
      </c>
      <c r="UQ34" s="471">
        <f t="shared" si="353"/>
        <v>0</v>
      </c>
      <c r="UR34" s="471">
        <f t="shared" si="353"/>
        <v>0</v>
      </c>
      <c r="US34" s="471">
        <f t="shared" si="353"/>
        <v>0</v>
      </c>
      <c r="UT34" s="471">
        <f t="shared" si="353"/>
        <v>0</v>
      </c>
      <c r="UU34" s="471">
        <f t="shared" si="353"/>
        <v>0</v>
      </c>
      <c r="UV34" s="471">
        <f t="shared" si="353"/>
        <v>0</v>
      </c>
      <c r="UW34" s="471">
        <f t="shared" si="353"/>
        <v>0</v>
      </c>
      <c r="UX34" s="471">
        <f t="shared" si="353"/>
        <v>0</v>
      </c>
      <c r="UY34" s="471">
        <f t="shared" si="353"/>
        <v>0</v>
      </c>
      <c r="UZ34" s="471">
        <f t="shared" si="353"/>
        <v>0</v>
      </c>
      <c r="VA34" s="471">
        <f t="shared" si="353"/>
        <v>0</v>
      </c>
      <c r="VB34" s="471">
        <f t="shared" si="353"/>
        <v>0</v>
      </c>
      <c r="VC34" s="471">
        <f t="shared" si="353"/>
        <v>0</v>
      </c>
      <c r="VD34" s="471">
        <f t="shared" si="353"/>
        <v>0</v>
      </c>
      <c r="VE34" s="471">
        <f t="shared" si="353"/>
        <v>0</v>
      </c>
      <c r="VF34" s="471">
        <f t="shared" si="353"/>
        <v>0</v>
      </c>
      <c r="VG34" s="471">
        <f t="shared" si="353"/>
        <v>0</v>
      </c>
      <c r="VH34" s="471">
        <f t="shared" si="354"/>
        <v>0</v>
      </c>
      <c r="VI34" s="471">
        <f t="shared" si="354"/>
        <v>0</v>
      </c>
      <c r="VJ34" s="471">
        <f t="shared" si="354"/>
        <v>0</v>
      </c>
      <c r="VK34" s="471">
        <f t="shared" si="354"/>
        <v>0</v>
      </c>
      <c r="VL34" s="471">
        <f t="shared" si="354"/>
        <v>0</v>
      </c>
      <c r="VM34" s="471">
        <f t="shared" si="354"/>
        <v>0</v>
      </c>
      <c r="VN34" s="471">
        <f t="shared" si="354"/>
        <v>0</v>
      </c>
      <c r="VO34" s="471">
        <f t="shared" si="354"/>
        <v>0</v>
      </c>
      <c r="VP34" s="471">
        <f t="shared" si="354"/>
        <v>0</v>
      </c>
      <c r="VQ34" s="471">
        <f t="shared" si="354"/>
        <v>0</v>
      </c>
      <c r="VR34" s="471">
        <f t="shared" si="354"/>
        <v>0</v>
      </c>
      <c r="VS34" s="471">
        <f t="shared" si="354"/>
        <v>0</v>
      </c>
      <c r="VT34" s="471">
        <f t="shared" si="354"/>
        <v>0</v>
      </c>
      <c r="VU34" s="471">
        <f t="shared" si="354"/>
        <v>0</v>
      </c>
      <c r="VV34" s="471">
        <f t="shared" si="354"/>
        <v>0</v>
      </c>
      <c r="VW34" s="471">
        <f t="shared" si="354"/>
        <v>0</v>
      </c>
      <c r="VX34" s="471">
        <f t="shared" si="354"/>
        <v>0</v>
      </c>
      <c r="VY34" s="471">
        <f t="shared" si="354"/>
        <v>0</v>
      </c>
      <c r="VZ34" s="471">
        <f t="shared" si="354"/>
        <v>0</v>
      </c>
      <c r="WA34" s="471">
        <f t="shared" si="354"/>
        <v>0</v>
      </c>
      <c r="WB34" s="471">
        <f t="shared" si="354"/>
        <v>0</v>
      </c>
      <c r="WC34" s="471">
        <f t="shared" si="354"/>
        <v>0</v>
      </c>
      <c r="WD34" s="471">
        <f t="shared" si="354"/>
        <v>0</v>
      </c>
    </row>
    <row r="35" spans="1:602" x14ac:dyDescent="0.35">
      <c r="A35" s="29"/>
      <c r="B35" s="29">
        <f t="shared" si="355"/>
        <v>4</v>
      </c>
      <c r="C35" s="29" t="s">
        <v>4</v>
      </c>
      <c r="D35" s="29" t="s">
        <v>65</v>
      </c>
      <c r="E35" s="69">
        <f>INDEX('Current RAP - 2025-26 Cycle'!$K:$K,MATCH('25-26 Projection - RAP Tendered'!$D35,'Current RAP - 2025-26 Cycle'!$C:$C,0),1)</f>
        <v>15475721.390000002</v>
      </c>
      <c r="F35" s="69">
        <f>INDEX('Current RAP - 2025-26 Cycle'!$G:$G,MATCH('25-26 Projection - RAP Tendered'!$D35,'Current RAP - 2025-26 Cycle'!$C:$C,0),1)</f>
        <v>15475721.390000002</v>
      </c>
      <c r="G35" s="69">
        <f t="shared" si="342"/>
        <v>0</v>
      </c>
      <c r="H35" s="69">
        <f t="shared" si="356"/>
        <v>18544446.183026925</v>
      </c>
      <c r="I35" s="32">
        <v>45839</v>
      </c>
      <c r="J35" s="32">
        <v>46203</v>
      </c>
      <c r="K35" s="29" t="str">
        <f>INDEX('Current RAP - 2025-26 Cycle'!$D:$D,MATCH('25-26 Projection - RAP Tendered'!$D35,'Current RAP - 2025-26 Cycle'!$C:$C,0),1)</f>
        <v>IPCA</v>
      </c>
      <c r="L35" s="32">
        <v>45901</v>
      </c>
      <c r="M35" s="32">
        <v>47209</v>
      </c>
      <c r="N35" s="81">
        <v>0.4</v>
      </c>
      <c r="O35" s="81">
        <v>0.6</v>
      </c>
      <c r="P35" s="69">
        <v>0</v>
      </c>
      <c r="Q35" s="32">
        <f>INDEX('Current RAP - 2025-26 Cycle'!$L:$L,MATCH('25-26 Projection - RAP Tendered'!$D35,'Current RAP - 2025-26 Cycle'!$C:$C,0),1)</f>
        <v>39247</v>
      </c>
      <c r="R35" s="32">
        <f>INDEX('Current RAP - 2025-26 Cycle'!$M:$M,MATCH('25-26 Projection - RAP Tendered'!$D35,'Current RAP - 2025-26 Cycle'!$C:$C,0),1)</f>
        <v>50205</v>
      </c>
      <c r="S35" s="29"/>
      <c r="T35" s="29" t="str">
        <f t="shared" si="343"/>
        <v>012/2007</v>
      </c>
      <c r="U35" s="36">
        <f t="shared" si="344"/>
        <v>15.45370515252244</v>
      </c>
      <c r="V35" s="36">
        <f t="shared" si="331"/>
        <v>15.45370515252244</v>
      </c>
      <c r="W35" s="36">
        <f t="shared" si="331"/>
        <v>14.835556946421542</v>
      </c>
      <c r="X35" s="36">
        <f t="shared" si="331"/>
        <v>14.835556946421542</v>
      </c>
      <c r="Y35" s="36">
        <f t="shared" si="331"/>
        <v>13.444723482694522</v>
      </c>
      <c r="Z35" s="36">
        <f t="shared" si="331"/>
        <v>9.2722230915134638</v>
      </c>
      <c r="AA35" s="36">
        <f t="shared" si="331"/>
        <v>9.2722230915134638</v>
      </c>
      <c r="AB35" s="36">
        <f t="shared" si="331"/>
        <v>9.2722230915134638</v>
      </c>
      <c r="AC35" s="36">
        <f t="shared" si="331"/>
        <v>9.2722230915134638</v>
      </c>
      <c r="AD35" s="36">
        <f t="shared" si="331"/>
        <v>9.2722230915134638</v>
      </c>
      <c r="AE35" s="36">
        <f t="shared" si="331"/>
        <v>9.2722230915134638</v>
      </c>
      <c r="AF35" s="36">
        <f t="shared" si="331"/>
        <v>9.2722230915134638</v>
      </c>
      <c r="AG35" s="36">
        <f t="shared" si="331"/>
        <v>8.8601242874461992</v>
      </c>
      <c r="AH35" s="36">
        <f t="shared" si="331"/>
        <v>0</v>
      </c>
      <c r="AI35" s="36">
        <f t="shared" si="331"/>
        <v>0</v>
      </c>
      <c r="AJ35" s="36">
        <f t="shared" si="331"/>
        <v>0</v>
      </c>
      <c r="AK35" s="36">
        <f t="shared" si="331"/>
        <v>0</v>
      </c>
      <c r="AL35" s="36">
        <f t="shared" si="331"/>
        <v>0</v>
      </c>
      <c r="AM35" s="36">
        <f t="shared" si="331"/>
        <v>0</v>
      </c>
      <c r="AN35" s="36">
        <f t="shared" si="331"/>
        <v>0</v>
      </c>
      <c r="AO35" s="36">
        <f t="shared" si="331"/>
        <v>0</v>
      </c>
      <c r="AP35" s="36">
        <f t="shared" si="331"/>
        <v>0</v>
      </c>
      <c r="AQ35" s="36">
        <f t="shared" si="331"/>
        <v>0</v>
      </c>
      <c r="AR35" s="36">
        <f t="shared" si="331"/>
        <v>0</v>
      </c>
      <c r="AS35" s="36">
        <f t="shared" si="331"/>
        <v>0</v>
      </c>
      <c r="AT35" s="36">
        <f t="shared" si="331"/>
        <v>0</v>
      </c>
      <c r="AU35" s="36">
        <f t="shared" si="331"/>
        <v>0</v>
      </c>
      <c r="AV35" s="36">
        <f t="shared" si="331"/>
        <v>0</v>
      </c>
      <c r="AW35" s="36">
        <f t="shared" si="331"/>
        <v>0</v>
      </c>
      <c r="AX35" s="36">
        <f t="shared" si="331"/>
        <v>0</v>
      </c>
      <c r="AY35" s="36">
        <f t="shared" si="331"/>
        <v>0</v>
      </c>
      <c r="AZ35" s="36">
        <f t="shared" si="331"/>
        <v>0</v>
      </c>
      <c r="BA35" s="36">
        <f t="shared" si="331"/>
        <v>0</v>
      </c>
      <c r="BB35" s="36">
        <f t="shared" si="331"/>
        <v>0</v>
      </c>
      <c r="BD35" s="29" t="str">
        <f t="shared" si="345"/>
        <v>012/2007</v>
      </c>
      <c r="BE35" s="36">
        <f t="shared" si="346"/>
        <v>0</v>
      </c>
      <c r="BF35" s="36">
        <f t="shared" si="332"/>
        <v>0</v>
      </c>
      <c r="BG35" s="36">
        <f t="shared" si="332"/>
        <v>0</v>
      </c>
      <c r="BH35" s="36">
        <f t="shared" si="332"/>
        <v>0</v>
      </c>
      <c r="BI35" s="36">
        <f t="shared" si="332"/>
        <v>4.3270374427062821</v>
      </c>
      <c r="BJ35" s="36">
        <f t="shared" si="332"/>
        <v>3.7088892366053852</v>
      </c>
      <c r="BK35" s="36">
        <f t="shared" si="332"/>
        <v>3.7088892366053852</v>
      </c>
      <c r="BL35" s="36">
        <f t="shared" si="332"/>
        <v>3.7088892366053852</v>
      </c>
      <c r="BM35" s="36">
        <f t="shared" si="332"/>
        <v>3.7088892366053852</v>
      </c>
      <c r="BN35" s="36">
        <f t="shared" si="332"/>
        <v>3.7088892366053852</v>
      </c>
      <c r="BO35" s="36">
        <f t="shared" si="332"/>
        <v>3.7088892366053852</v>
      </c>
      <c r="BP35" s="36">
        <f t="shared" si="332"/>
        <v>3.7088892366053852</v>
      </c>
      <c r="BQ35" s="36">
        <f t="shared" si="332"/>
        <v>3.7088892366053852</v>
      </c>
      <c r="BR35" s="36">
        <f t="shared" si="332"/>
        <v>3.7088892366053852</v>
      </c>
      <c r="BS35" s="36">
        <f t="shared" si="332"/>
        <v>3.7088892366053852</v>
      </c>
      <c r="BT35" s="36">
        <f t="shared" si="332"/>
        <v>3.7088892366053852</v>
      </c>
      <c r="BU35" s="36">
        <f t="shared" si="332"/>
        <v>3.7088892366053852</v>
      </c>
      <c r="BV35" s="36">
        <f t="shared" si="332"/>
        <v>3.7088892366053852</v>
      </c>
      <c r="BW35" s="36">
        <f t="shared" si="332"/>
        <v>3.7088892366053852</v>
      </c>
      <c r="BX35" s="36">
        <f t="shared" si="332"/>
        <v>2.3180557728783655</v>
      </c>
      <c r="BY35" s="36">
        <f t="shared" si="332"/>
        <v>2.3180557728783655</v>
      </c>
      <c r="BZ35" s="36">
        <f t="shared" si="332"/>
        <v>2.3180557728783655</v>
      </c>
      <c r="CA35" s="36">
        <f t="shared" si="332"/>
        <v>2.3180557728783655</v>
      </c>
      <c r="CB35" s="36">
        <f t="shared" si="332"/>
        <v>2.3180557728783655</v>
      </c>
      <c r="CC35" s="36">
        <f t="shared" si="332"/>
        <v>2.3180557728783655</v>
      </c>
      <c r="CD35" s="36">
        <f t="shared" si="332"/>
        <v>2.3180557728783655</v>
      </c>
      <c r="CE35" s="36">
        <f t="shared" si="332"/>
        <v>2.3180557728783655</v>
      </c>
      <c r="CF35" s="36">
        <f t="shared" si="332"/>
        <v>2.3180557728783655</v>
      </c>
      <c r="CG35" s="36">
        <f t="shared" si="332"/>
        <v>2.3180557728783655</v>
      </c>
      <c r="CH35" s="36">
        <f t="shared" si="332"/>
        <v>2.3180557728783655</v>
      </c>
      <c r="CI35" s="36">
        <f t="shared" si="332"/>
        <v>2.3180557728783655</v>
      </c>
      <c r="CJ35" s="36">
        <f t="shared" si="332"/>
        <v>2.3180557728783655</v>
      </c>
      <c r="CK35" s="36">
        <f t="shared" si="332"/>
        <v>2.3180557728783655</v>
      </c>
      <c r="CL35" s="36">
        <f t="shared" si="332"/>
        <v>2.3180557728783655</v>
      </c>
      <c r="CM35" s="36">
        <f t="shared" si="332"/>
        <v>2.3180557728783655</v>
      </c>
      <c r="CN35" s="36">
        <f t="shared" si="332"/>
        <v>2.3180557728783655</v>
      </c>
      <c r="CO35" s="36">
        <f t="shared" si="332"/>
        <v>2.3180557728783655</v>
      </c>
      <c r="CP35" s="36">
        <f t="shared" si="332"/>
        <v>2.3180557728783655</v>
      </c>
      <c r="CQ35" s="36">
        <f t="shared" si="332"/>
        <v>2.3180557728783655</v>
      </c>
      <c r="CR35" s="36">
        <f t="shared" si="332"/>
        <v>2.3180557728783655</v>
      </c>
      <c r="CS35" s="36">
        <f t="shared" si="332"/>
        <v>2.3180557728783655</v>
      </c>
      <c r="CT35" s="36">
        <f t="shared" si="332"/>
        <v>2.3180557728783655</v>
      </c>
      <c r="CU35" s="36">
        <f t="shared" si="332"/>
        <v>2.3180557728783655</v>
      </c>
      <c r="CV35" s="36">
        <f t="shared" si="332"/>
        <v>2.3180557728783655</v>
      </c>
      <c r="CW35" s="36">
        <f t="shared" si="332"/>
        <v>2.3180557728783655</v>
      </c>
      <c r="CX35" s="36">
        <f t="shared" si="332"/>
        <v>2.3180557728783655</v>
      </c>
      <c r="CY35" s="36">
        <f t="shared" si="332"/>
        <v>2.3180557728783655</v>
      </c>
      <c r="CZ35" s="36">
        <f t="shared" si="332"/>
        <v>2.3180557728783655</v>
      </c>
      <c r="DA35" s="36">
        <f t="shared" si="332"/>
        <v>2.3180557728783655</v>
      </c>
      <c r="DB35" s="36">
        <f t="shared" si="332"/>
        <v>2.3180557728783655</v>
      </c>
      <c r="DC35" s="36">
        <f t="shared" si="332"/>
        <v>2.3180557728783655</v>
      </c>
      <c r="DD35" s="36">
        <f t="shared" si="332"/>
        <v>1.9059569688111004</v>
      </c>
      <c r="DE35" s="36">
        <f t="shared" si="332"/>
        <v>0</v>
      </c>
      <c r="DF35" s="36">
        <f t="shared" si="332"/>
        <v>0</v>
      </c>
      <c r="DG35" s="36">
        <f t="shared" si="332"/>
        <v>0</v>
      </c>
      <c r="DH35" s="36">
        <f t="shared" si="332"/>
        <v>0</v>
      </c>
      <c r="DI35" s="36">
        <f t="shared" si="332"/>
        <v>0</v>
      </c>
      <c r="DJ35" s="36">
        <f t="shared" si="332"/>
        <v>0</v>
      </c>
      <c r="DK35" s="36">
        <f t="shared" si="332"/>
        <v>0</v>
      </c>
      <c r="DL35" s="36">
        <f t="shared" si="332"/>
        <v>0</v>
      </c>
      <c r="DM35" s="36">
        <f t="shared" si="332"/>
        <v>0</v>
      </c>
      <c r="DN35" s="36">
        <f t="shared" si="332"/>
        <v>0</v>
      </c>
      <c r="DO35" s="36">
        <f t="shared" si="332"/>
        <v>0</v>
      </c>
      <c r="DP35" s="36">
        <f t="shared" si="332"/>
        <v>0</v>
      </c>
      <c r="DQ35" s="36">
        <f>SUMIFS($GM35:$WE35,$GM$29:$WE$29,DQ$29)</f>
        <v>0</v>
      </c>
      <c r="DR35" s="36">
        <f t="shared" si="333"/>
        <v>0</v>
      </c>
      <c r="DS35" s="36">
        <f t="shared" si="333"/>
        <v>0</v>
      </c>
      <c r="DT35" s="36">
        <f t="shared" si="333"/>
        <v>0</v>
      </c>
      <c r="DU35" s="36">
        <f t="shared" si="333"/>
        <v>0</v>
      </c>
      <c r="DV35" s="36">
        <f t="shared" si="333"/>
        <v>0</v>
      </c>
      <c r="DW35" s="36">
        <f t="shared" si="333"/>
        <v>0</v>
      </c>
      <c r="DX35" s="36">
        <f t="shared" si="333"/>
        <v>0</v>
      </c>
      <c r="DY35" s="36">
        <f t="shared" si="333"/>
        <v>0</v>
      </c>
      <c r="DZ35" s="36">
        <f t="shared" si="333"/>
        <v>0</v>
      </c>
      <c r="EA35" s="36">
        <f t="shared" si="333"/>
        <v>0</v>
      </c>
      <c r="EB35" s="36">
        <f t="shared" si="333"/>
        <v>0</v>
      </c>
      <c r="EC35" s="36">
        <f t="shared" si="333"/>
        <v>0</v>
      </c>
      <c r="ED35" s="36">
        <f t="shared" si="333"/>
        <v>0</v>
      </c>
      <c r="EE35" s="36">
        <f t="shared" si="333"/>
        <v>0</v>
      </c>
      <c r="EF35" s="36">
        <f t="shared" si="333"/>
        <v>0</v>
      </c>
      <c r="EG35" s="36">
        <f t="shared" si="333"/>
        <v>0</v>
      </c>
      <c r="EH35" s="36">
        <f t="shared" si="333"/>
        <v>0</v>
      </c>
      <c r="EI35" s="36">
        <f t="shared" si="333"/>
        <v>0</v>
      </c>
      <c r="EJ35" s="36">
        <f t="shared" si="333"/>
        <v>0</v>
      </c>
      <c r="EK35" s="36">
        <f t="shared" si="333"/>
        <v>0</v>
      </c>
      <c r="EL35" s="36">
        <f t="shared" si="333"/>
        <v>0</v>
      </c>
      <c r="EM35" s="36">
        <f t="shared" si="333"/>
        <v>0</v>
      </c>
      <c r="EN35" s="36">
        <f t="shared" si="333"/>
        <v>0</v>
      </c>
      <c r="EO35" s="36">
        <f t="shared" si="333"/>
        <v>0</v>
      </c>
      <c r="EP35" s="36">
        <f t="shared" si="333"/>
        <v>0</v>
      </c>
      <c r="EQ35" s="36">
        <f t="shared" si="333"/>
        <v>0</v>
      </c>
      <c r="ER35" s="36">
        <f t="shared" si="333"/>
        <v>0</v>
      </c>
      <c r="ES35" s="36">
        <f t="shared" si="333"/>
        <v>0</v>
      </c>
      <c r="ET35" s="36">
        <f t="shared" si="333"/>
        <v>0</v>
      </c>
      <c r="EU35" s="36">
        <f t="shared" si="333"/>
        <v>0</v>
      </c>
      <c r="EV35" s="36">
        <f t="shared" si="333"/>
        <v>0</v>
      </c>
      <c r="EW35" s="36">
        <f t="shared" si="333"/>
        <v>0</v>
      </c>
      <c r="EX35" s="36">
        <f t="shared" si="333"/>
        <v>0</v>
      </c>
      <c r="EY35" s="36">
        <f t="shared" si="333"/>
        <v>0</v>
      </c>
      <c r="EZ35" s="36">
        <f t="shared" si="333"/>
        <v>0</v>
      </c>
      <c r="FA35" s="36">
        <f t="shared" si="333"/>
        <v>0</v>
      </c>
      <c r="FB35" s="36">
        <f t="shared" si="333"/>
        <v>0</v>
      </c>
      <c r="FC35" s="36">
        <f t="shared" si="333"/>
        <v>0</v>
      </c>
      <c r="FD35" s="36">
        <f t="shared" si="333"/>
        <v>0</v>
      </c>
      <c r="FE35" s="36">
        <f t="shared" si="333"/>
        <v>0</v>
      </c>
      <c r="FF35" s="36">
        <f t="shared" si="333"/>
        <v>0</v>
      </c>
      <c r="FG35" s="36">
        <f t="shared" si="333"/>
        <v>0</v>
      </c>
      <c r="FH35" s="36">
        <f t="shared" si="333"/>
        <v>0</v>
      </c>
      <c r="FI35" s="36">
        <f t="shared" si="333"/>
        <v>0</v>
      </c>
      <c r="FJ35" s="36">
        <f t="shared" si="333"/>
        <v>0</v>
      </c>
      <c r="FK35" s="36">
        <f t="shared" si="333"/>
        <v>0</v>
      </c>
      <c r="FL35" s="36">
        <f t="shared" si="333"/>
        <v>0</v>
      </c>
      <c r="FM35" s="36">
        <f t="shared" si="333"/>
        <v>0</v>
      </c>
      <c r="FN35" s="36">
        <f t="shared" si="333"/>
        <v>0</v>
      </c>
      <c r="FO35" s="36">
        <f t="shared" si="333"/>
        <v>0</v>
      </c>
      <c r="FP35" s="36">
        <f t="shared" si="333"/>
        <v>0</v>
      </c>
      <c r="FQ35" s="36">
        <f t="shared" si="333"/>
        <v>0</v>
      </c>
      <c r="FR35" s="36">
        <f t="shared" si="333"/>
        <v>0</v>
      </c>
      <c r="FS35" s="36">
        <f t="shared" si="333"/>
        <v>0</v>
      </c>
      <c r="FT35" s="36">
        <f t="shared" si="333"/>
        <v>0</v>
      </c>
      <c r="FU35" s="36">
        <f t="shared" si="333"/>
        <v>0</v>
      </c>
      <c r="FV35" s="36">
        <f t="shared" si="333"/>
        <v>0</v>
      </c>
      <c r="FW35" s="36">
        <f t="shared" si="333"/>
        <v>0</v>
      </c>
      <c r="FX35" s="36">
        <f t="shared" si="333"/>
        <v>0</v>
      </c>
      <c r="FY35" s="36">
        <f t="shared" si="333"/>
        <v>0</v>
      </c>
      <c r="FZ35" s="36">
        <f t="shared" si="333"/>
        <v>0</v>
      </c>
      <c r="GA35" s="36">
        <f t="shared" si="333"/>
        <v>0</v>
      </c>
      <c r="GB35" s="36">
        <f t="shared" si="333"/>
        <v>0</v>
      </c>
      <c r="GC35" s="36">
        <f t="shared" ref="GC35:GJ51" si="358">SUMIFS($GM35:$WE35,$GM$29:$WE$29,GC$29)</f>
        <v>0</v>
      </c>
      <c r="GD35" s="36">
        <f t="shared" si="334"/>
        <v>0</v>
      </c>
      <c r="GE35" s="36">
        <f t="shared" si="334"/>
        <v>0</v>
      </c>
      <c r="GF35" s="36">
        <f t="shared" si="334"/>
        <v>0</v>
      </c>
      <c r="GG35" s="36">
        <f t="shared" si="334"/>
        <v>0</v>
      </c>
      <c r="GH35" s="36">
        <f t="shared" si="334"/>
        <v>0</v>
      </c>
      <c r="GI35" s="36">
        <f t="shared" si="334"/>
        <v>0</v>
      </c>
      <c r="GJ35" s="36">
        <f t="shared" si="334"/>
        <v>0</v>
      </c>
      <c r="GK35" s="36"/>
      <c r="GL35" s="29" t="str">
        <f t="shared" si="347"/>
        <v>012/2007</v>
      </c>
      <c r="GM35" s="471">
        <f>((IF(AND(GM$24&gt;=$Q35,GM$25&lt;=$R35),GM$27,IF(AND(GM$25&gt;$Q35,GM$24&lt;$R35),(MIN(GM$25,$R35)-MAX(GM$24,$Q35)+1),0))/GM$27)*($H35/12)/1000000)*1+((IF(AND(GM$24&gt;=$Q35,GM$25&lt;=$R35),GM$27,IF(AND(GM$25&gt;$Q35,GM$24&lt;$R35),(MIN(GM$25,$R35)-MAX(GM$24,$Q35)+1),0))/GM$27)*($G35/12)/1000000)</f>
        <v>1.5453705152522437</v>
      </c>
      <c r="GN35" s="471">
        <f>((IF(AND(GN$24&gt;=$Q35,GN$25&lt;=$R35),GN$27,IF(AND(GN$25&gt;$Q35,GN$24&lt;$R35),(MIN(GN$25,$R35)-MAX(GN$24,$Q35)+1),0))/GN$27)*($H35/12)/1000000)*1+((IF(AND(GN$24&gt;=$Q35,GN$25&lt;=$R35),GN$27,IF(AND(GN$25&gt;$Q35,GN$24&lt;$R35),(MIN(GN$25,$R35)-MAX(GN$24,$Q35)+1),0))/GN$27)*($G35/12)/1000000)</f>
        <v>1.5453705152522437</v>
      </c>
      <c r="GO35" s="471">
        <f>((IF(AND(GO$24&gt;=$Q35,GO$25&lt;=$R35),GO$27,IF(AND(GO$25&gt;$Q35,GO$24&lt;$R35),(MIN(GO$25,$R35)-MAX(GO$24,$Q35)+1),0))/GO$27)*($H35/12)/1000000)*($N35*0.5+$O35*1)+((IF(AND(GO$24&gt;=$Q35,GO$25&lt;=$R35),GO$27,IF(AND(GO$25&gt;$Q35,GO$24&lt;$R35),(MIN(GO$25,$R35)-MAX(GO$24,$Q35)+1),0))/GO$27)*($G35/12)/1000000)</f>
        <v>1.236296412201795</v>
      </c>
      <c r="GP35" s="471">
        <f t="shared" ref="GP35:IE35" si="359">((IF(AND(GP$24&gt;=$Q35,GP$25&lt;=$R35),GP$27,IF(AND(GP$25&gt;$Q35,GP$24&lt;$R35),(MIN(GP$25,$R35)-MAX(GP$24,$Q35)+1),0))/GP$27)*($H35/12)/1000000)*($N35*0.5+$O35*1)+((IF(AND(GP$24&gt;=$Q35,GP$25&lt;=$R35),GP$27,IF(AND(GP$25&gt;$Q35,GP$24&lt;$R35),(MIN(GP$25,$R35)-MAX(GP$24,$Q35)+1),0))/GP$27)*($G35/12)/1000000)</f>
        <v>1.236296412201795</v>
      </c>
      <c r="GQ35" s="471">
        <f t="shared" si="359"/>
        <v>1.236296412201795</v>
      </c>
      <c r="GR35" s="471">
        <f t="shared" si="359"/>
        <v>1.236296412201795</v>
      </c>
      <c r="GS35" s="471">
        <f t="shared" si="359"/>
        <v>1.236296412201795</v>
      </c>
      <c r="GT35" s="471">
        <f t="shared" si="359"/>
        <v>1.236296412201795</v>
      </c>
      <c r="GU35" s="471">
        <f t="shared" si="359"/>
        <v>1.236296412201795</v>
      </c>
      <c r="GV35" s="471">
        <f t="shared" si="359"/>
        <v>1.236296412201795</v>
      </c>
      <c r="GW35" s="471">
        <f t="shared" si="359"/>
        <v>1.236296412201795</v>
      </c>
      <c r="GX35" s="471">
        <f t="shared" si="359"/>
        <v>1.236296412201795</v>
      </c>
      <c r="GY35" s="471">
        <f t="shared" si="359"/>
        <v>1.236296412201795</v>
      </c>
      <c r="GZ35" s="471">
        <f t="shared" si="359"/>
        <v>1.236296412201795</v>
      </c>
      <c r="HA35" s="471">
        <f t="shared" si="359"/>
        <v>1.236296412201795</v>
      </c>
      <c r="HB35" s="471">
        <f t="shared" si="359"/>
        <v>1.236296412201795</v>
      </c>
      <c r="HC35" s="471">
        <f t="shared" si="359"/>
        <v>1.236296412201795</v>
      </c>
      <c r="HD35" s="471">
        <f t="shared" si="359"/>
        <v>1.236296412201795</v>
      </c>
      <c r="HE35" s="471">
        <f t="shared" si="359"/>
        <v>1.236296412201795</v>
      </c>
      <c r="HF35" s="471">
        <f t="shared" si="359"/>
        <v>1.236296412201795</v>
      </c>
      <c r="HG35" s="471">
        <f t="shared" si="359"/>
        <v>1.236296412201795</v>
      </c>
      <c r="HH35" s="471">
        <f t="shared" si="359"/>
        <v>1.236296412201795</v>
      </c>
      <c r="HI35" s="471">
        <f t="shared" si="359"/>
        <v>1.236296412201795</v>
      </c>
      <c r="HJ35" s="471">
        <f t="shared" si="359"/>
        <v>1.236296412201795</v>
      </c>
      <c r="HK35" s="471">
        <f t="shared" si="359"/>
        <v>1.236296412201795</v>
      </c>
      <c r="HL35" s="471">
        <f t="shared" si="359"/>
        <v>1.236296412201795</v>
      </c>
      <c r="HM35" s="471">
        <f t="shared" si="359"/>
        <v>1.236296412201795</v>
      </c>
      <c r="HN35" s="471">
        <f t="shared" si="359"/>
        <v>1.236296412201795</v>
      </c>
      <c r="HO35" s="471">
        <f t="shared" si="359"/>
        <v>1.236296412201795</v>
      </c>
      <c r="HP35" s="471">
        <f t="shared" si="359"/>
        <v>1.236296412201795</v>
      </c>
      <c r="HQ35" s="471">
        <f t="shared" si="359"/>
        <v>1.236296412201795</v>
      </c>
      <c r="HR35" s="471">
        <f t="shared" si="359"/>
        <v>1.236296412201795</v>
      </c>
      <c r="HS35" s="471">
        <f t="shared" si="359"/>
        <v>1.236296412201795</v>
      </c>
      <c r="HT35" s="471">
        <f t="shared" si="359"/>
        <v>1.236296412201795</v>
      </c>
      <c r="HU35" s="471">
        <f t="shared" si="359"/>
        <v>1.236296412201795</v>
      </c>
      <c r="HV35" s="471">
        <f t="shared" si="359"/>
        <v>1.236296412201795</v>
      </c>
      <c r="HW35" s="471">
        <f t="shared" si="359"/>
        <v>1.236296412201795</v>
      </c>
      <c r="HX35" s="471">
        <f t="shared" si="359"/>
        <v>1.236296412201795</v>
      </c>
      <c r="HY35" s="471">
        <f t="shared" si="359"/>
        <v>1.236296412201795</v>
      </c>
      <c r="HZ35" s="471">
        <f t="shared" si="359"/>
        <v>1.236296412201795</v>
      </c>
      <c r="IA35" s="471">
        <f t="shared" si="359"/>
        <v>1.236296412201795</v>
      </c>
      <c r="IB35" s="471">
        <f t="shared" si="359"/>
        <v>1.236296412201795</v>
      </c>
      <c r="IC35" s="471">
        <f t="shared" si="359"/>
        <v>1.236296412201795</v>
      </c>
      <c r="ID35" s="471">
        <f t="shared" si="359"/>
        <v>1.236296412201795</v>
      </c>
      <c r="IE35" s="471">
        <f t="shared" si="359"/>
        <v>1.236296412201795</v>
      </c>
      <c r="IF35" s="471">
        <f>((IF(AND(IF$24&gt;=$Q35,IF$25&lt;=$R35),IF$27,IF(AND(IF$25&gt;$Q35,IF$24&lt;$R35),(MIN(IF$25,$R35)-MAX(IF$24,$Q35)+1),0))/IF$27)*($H35/12)/1000000)*($N35*0.5+$O35*0.5)+((IF(AND(IF$24&gt;=$Q35,IF$25&lt;=$R35),IF$27,IF(AND(IF$25&gt;$Q35,IF$24&lt;$R35),(MIN(IF$25,$R35)-MAX(IF$24,$Q35)+1),0))/IF$27)*($G35/12)/1000000)</f>
        <v>0.77268525762612184</v>
      </c>
      <c r="IG35" s="471">
        <f t="shared" ref="IG35:KR35" si="360">((IF(AND(IG$24&gt;=$Q35,IG$25&lt;=$R35),IG$27,IF(AND(IG$25&gt;$Q35,IG$24&lt;$R35),(MIN(IG$25,$R35)-MAX(IG$24,$Q35)+1),0))/IG$27)*($H35/12)/1000000)*($N35*0.5+$O35*0.5)+((IF(AND(IG$24&gt;=$Q35,IG$25&lt;=$R35),IG$27,IF(AND(IG$25&gt;$Q35,IG$24&lt;$R35),(MIN(IG$25,$R35)-MAX(IG$24,$Q35)+1),0))/IG$27)*($G35/12)/1000000)</f>
        <v>0.77268525762612184</v>
      </c>
      <c r="IH35" s="471">
        <f t="shared" si="360"/>
        <v>0.77268525762612184</v>
      </c>
      <c r="II35" s="471">
        <f t="shared" si="360"/>
        <v>0.77268525762612184</v>
      </c>
      <c r="IJ35" s="471">
        <f t="shared" si="360"/>
        <v>0.77268525762612184</v>
      </c>
      <c r="IK35" s="471">
        <f t="shared" si="360"/>
        <v>0.77268525762612184</v>
      </c>
      <c r="IL35" s="471">
        <f t="shared" si="360"/>
        <v>0.77268525762612184</v>
      </c>
      <c r="IM35" s="471">
        <f t="shared" si="360"/>
        <v>0.77268525762612184</v>
      </c>
      <c r="IN35" s="471">
        <f t="shared" si="360"/>
        <v>0.77268525762612184</v>
      </c>
      <c r="IO35" s="471">
        <f t="shared" si="360"/>
        <v>0.77268525762612184</v>
      </c>
      <c r="IP35" s="471">
        <f t="shared" si="360"/>
        <v>0.77268525762612184</v>
      </c>
      <c r="IQ35" s="471">
        <f t="shared" si="360"/>
        <v>0.77268525762612184</v>
      </c>
      <c r="IR35" s="471">
        <f t="shared" si="360"/>
        <v>0.77268525762612184</v>
      </c>
      <c r="IS35" s="471">
        <f t="shared" si="360"/>
        <v>0.77268525762612184</v>
      </c>
      <c r="IT35" s="471">
        <f t="shared" si="360"/>
        <v>0.77268525762612184</v>
      </c>
      <c r="IU35" s="471">
        <f t="shared" si="360"/>
        <v>0.77268525762612184</v>
      </c>
      <c r="IV35" s="471">
        <f t="shared" si="360"/>
        <v>0.77268525762612184</v>
      </c>
      <c r="IW35" s="471">
        <f t="shared" si="360"/>
        <v>0.77268525762612184</v>
      </c>
      <c r="IX35" s="471">
        <f t="shared" si="360"/>
        <v>0.77268525762612184</v>
      </c>
      <c r="IY35" s="471">
        <f t="shared" si="360"/>
        <v>0.77268525762612184</v>
      </c>
      <c r="IZ35" s="471">
        <f t="shared" si="360"/>
        <v>0.77268525762612184</v>
      </c>
      <c r="JA35" s="471">
        <f t="shared" si="360"/>
        <v>0.77268525762612184</v>
      </c>
      <c r="JB35" s="471">
        <f t="shared" si="360"/>
        <v>0.77268525762612184</v>
      </c>
      <c r="JC35" s="471">
        <f t="shared" si="360"/>
        <v>0.77268525762612184</v>
      </c>
      <c r="JD35" s="471">
        <f t="shared" si="360"/>
        <v>0.77268525762612184</v>
      </c>
      <c r="JE35" s="471">
        <f t="shared" si="360"/>
        <v>0.77268525762612184</v>
      </c>
      <c r="JF35" s="471">
        <f t="shared" si="360"/>
        <v>0.77268525762612184</v>
      </c>
      <c r="JG35" s="471">
        <f t="shared" si="360"/>
        <v>0.77268525762612184</v>
      </c>
      <c r="JH35" s="471">
        <f t="shared" si="360"/>
        <v>0.77268525762612184</v>
      </c>
      <c r="JI35" s="471">
        <f t="shared" si="360"/>
        <v>0.77268525762612184</v>
      </c>
      <c r="JJ35" s="471">
        <f t="shared" si="360"/>
        <v>0.77268525762612184</v>
      </c>
      <c r="JK35" s="471">
        <f t="shared" si="360"/>
        <v>0.77268525762612184</v>
      </c>
      <c r="JL35" s="471">
        <f t="shared" si="360"/>
        <v>0.77268525762612184</v>
      </c>
      <c r="JM35" s="471">
        <f t="shared" si="360"/>
        <v>0.77268525762612184</v>
      </c>
      <c r="JN35" s="471">
        <f t="shared" si="360"/>
        <v>0.77268525762612184</v>
      </c>
      <c r="JO35" s="471">
        <f t="shared" si="360"/>
        <v>0.77268525762612184</v>
      </c>
      <c r="JP35" s="471">
        <f t="shared" si="360"/>
        <v>0.77268525762612184</v>
      </c>
      <c r="JQ35" s="471">
        <f t="shared" si="360"/>
        <v>0.77268525762612184</v>
      </c>
      <c r="JR35" s="471">
        <f t="shared" si="360"/>
        <v>0.77268525762612184</v>
      </c>
      <c r="JS35" s="471">
        <f t="shared" si="360"/>
        <v>0.77268525762612184</v>
      </c>
      <c r="JT35" s="471">
        <f t="shared" si="360"/>
        <v>0.77268525762612184</v>
      </c>
      <c r="JU35" s="471">
        <f t="shared" si="360"/>
        <v>0.77268525762612184</v>
      </c>
      <c r="JV35" s="471">
        <f t="shared" si="360"/>
        <v>0.77268525762612184</v>
      </c>
      <c r="JW35" s="471">
        <f t="shared" si="360"/>
        <v>0.77268525762612184</v>
      </c>
      <c r="JX35" s="471">
        <f t="shared" si="360"/>
        <v>0.77268525762612184</v>
      </c>
      <c r="JY35" s="471">
        <f t="shared" si="360"/>
        <v>0.77268525762612184</v>
      </c>
      <c r="JZ35" s="471">
        <f t="shared" si="360"/>
        <v>0.77268525762612184</v>
      </c>
      <c r="KA35" s="471">
        <f t="shared" si="360"/>
        <v>0.77268525762612184</v>
      </c>
      <c r="KB35" s="471">
        <f t="shared" si="360"/>
        <v>0.77268525762612184</v>
      </c>
      <c r="KC35" s="471">
        <f t="shared" si="360"/>
        <v>0.77268525762612184</v>
      </c>
      <c r="KD35" s="471">
        <f t="shared" si="360"/>
        <v>0.77268525762612184</v>
      </c>
      <c r="KE35" s="471">
        <f t="shared" si="360"/>
        <v>0.77268525762612184</v>
      </c>
      <c r="KF35" s="471">
        <f t="shared" si="360"/>
        <v>0.77268525762612184</v>
      </c>
      <c r="KG35" s="471">
        <f t="shared" si="360"/>
        <v>0.77268525762612184</v>
      </c>
      <c r="KH35" s="471">
        <f t="shared" si="360"/>
        <v>0.77268525762612184</v>
      </c>
      <c r="KI35" s="471">
        <f t="shared" si="360"/>
        <v>0.77268525762612184</v>
      </c>
      <c r="KJ35" s="471">
        <f t="shared" si="360"/>
        <v>0.77268525762612184</v>
      </c>
      <c r="KK35" s="471">
        <f t="shared" si="360"/>
        <v>0.77268525762612184</v>
      </c>
      <c r="KL35" s="471">
        <f t="shared" si="360"/>
        <v>0.77268525762612184</v>
      </c>
      <c r="KM35" s="471">
        <f t="shared" si="360"/>
        <v>0.77268525762612184</v>
      </c>
      <c r="KN35" s="471">
        <f t="shared" si="360"/>
        <v>0.77268525762612184</v>
      </c>
      <c r="KO35" s="471">
        <f t="shared" si="360"/>
        <v>0.77268525762612184</v>
      </c>
      <c r="KP35" s="471">
        <f t="shared" si="360"/>
        <v>0.77268525762612184</v>
      </c>
      <c r="KQ35" s="471">
        <f t="shared" si="360"/>
        <v>0.77268525762612184</v>
      </c>
      <c r="KR35" s="471">
        <f t="shared" si="360"/>
        <v>0.77268525762612184</v>
      </c>
      <c r="KS35" s="471">
        <f t="shared" ref="KS35:ND35" si="361">((IF(AND(KS$24&gt;=$Q35,KS$25&lt;=$R35),KS$27,IF(AND(KS$25&gt;$Q35,KS$24&lt;$R35),(MIN(KS$25,$R35)-MAX(KS$24,$Q35)+1),0))/KS$27)*($H35/12)/1000000)*($N35*0.5+$O35*0.5)+((IF(AND(KS$24&gt;=$Q35,KS$25&lt;=$R35),KS$27,IF(AND(KS$25&gt;$Q35,KS$24&lt;$R35),(MIN(KS$25,$R35)-MAX(KS$24,$Q35)+1),0))/KS$27)*($G35/12)/1000000)</f>
        <v>0.77268525762612184</v>
      </c>
      <c r="KT35" s="471">
        <f t="shared" si="361"/>
        <v>0.77268525762612184</v>
      </c>
      <c r="KU35" s="471">
        <f t="shared" si="361"/>
        <v>0.77268525762612184</v>
      </c>
      <c r="KV35" s="471">
        <f t="shared" si="361"/>
        <v>0.77268525762612184</v>
      </c>
      <c r="KW35" s="471">
        <f t="shared" si="361"/>
        <v>0.77268525762612184</v>
      </c>
      <c r="KX35" s="471">
        <f t="shared" si="361"/>
        <v>0.77268525762612184</v>
      </c>
      <c r="KY35" s="471">
        <f t="shared" si="361"/>
        <v>0.77268525762612184</v>
      </c>
      <c r="KZ35" s="471">
        <f t="shared" si="361"/>
        <v>0.77268525762612184</v>
      </c>
      <c r="LA35" s="471">
        <f t="shared" si="361"/>
        <v>0.77268525762612184</v>
      </c>
      <c r="LB35" s="471">
        <f t="shared" si="361"/>
        <v>0.77268525762612184</v>
      </c>
      <c r="LC35" s="471">
        <f t="shared" si="361"/>
        <v>0.77268525762612184</v>
      </c>
      <c r="LD35" s="471">
        <f t="shared" si="361"/>
        <v>0.77268525762612184</v>
      </c>
      <c r="LE35" s="471">
        <f t="shared" si="361"/>
        <v>0.77268525762612184</v>
      </c>
      <c r="LF35" s="471">
        <f t="shared" si="361"/>
        <v>0.77268525762612184</v>
      </c>
      <c r="LG35" s="471">
        <f t="shared" si="361"/>
        <v>0.77268525762612184</v>
      </c>
      <c r="LH35" s="471">
        <f t="shared" si="361"/>
        <v>0.77268525762612184</v>
      </c>
      <c r="LI35" s="471">
        <f t="shared" si="361"/>
        <v>0.77268525762612184</v>
      </c>
      <c r="LJ35" s="471">
        <f t="shared" si="361"/>
        <v>0.77268525762612184</v>
      </c>
      <c r="LK35" s="471">
        <f t="shared" si="361"/>
        <v>0.77268525762612184</v>
      </c>
      <c r="LL35" s="471">
        <f t="shared" si="361"/>
        <v>0.77268525762612184</v>
      </c>
      <c r="LM35" s="471">
        <f t="shared" si="361"/>
        <v>0.77268525762612184</v>
      </c>
      <c r="LN35" s="471">
        <f t="shared" si="361"/>
        <v>0.77268525762612184</v>
      </c>
      <c r="LO35" s="471">
        <f t="shared" si="361"/>
        <v>0.77268525762612184</v>
      </c>
      <c r="LP35" s="471">
        <f t="shared" si="361"/>
        <v>0.77268525762612184</v>
      </c>
      <c r="LQ35" s="471">
        <f t="shared" si="361"/>
        <v>0.77268525762612184</v>
      </c>
      <c r="LR35" s="471">
        <f t="shared" si="361"/>
        <v>0.77268525762612184</v>
      </c>
      <c r="LS35" s="471">
        <f t="shared" si="361"/>
        <v>0.77268525762612184</v>
      </c>
      <c r="LT35" s="471">
        <f t="shared" si="361"/>
        <v>0.77268525762612184</v>
      </c>
      <c r="LU35" s="471">
        <f t="shared" si="361"/>
        <v>0.77268525762612184</v>
      </c>
      <c r="LV35" s="471">
        <f t="shared" si="361"/>
        <v>0.77268525762612184</v>
      </c>
      <c r="LW35" s="471">
        <f t="shared" si="361"/>
        <v>0.77268525762612184</v>
      </c>
      <c r="LX35" s="471">
        <f t="shared" si="361"/>
        <v>0.77268525762612184</v>
      </c>
      <c r="LY35" s="471">
        <f t="shared" si="361"/>
        <v>0.77268525762612184</v>
      </c>
      <c r="LZ35" s="471">
        <f t="shared" si="361"/>
        <v>0.36058645355885688</v>
      </c>
      <c r="MA35" s="471">
        <f t="shared" si="361"/>
        <v>0</v>
      </c>
      <c r="MB35" s="471">
        <f t="shared" si="361"/>
        <v>0</v>
      </c>
      <c r="MC35" s="471">
        <f t="shared" si="361"/>
        <v>0</v>
      </c>
      <c r="MD35" s="471">
        <f t="shared" si="361"/>
        <v>0</v>
      </c>
      <c r="ME35" s="471">
        <f t="shared" si="361"/>
        <v>0</v>
      </c>
      <c r="MF35" s="471">
        <f t="shared" si="361"/>
        <v>0</v>
      </c>
      <c r="MG35" s="471">
        <f t="shared" si="361"/>
        <v>0</v>
      </c>
      <c r="MH35" s="471">
        <f t="shared" si="361"/>
        <v>0</v>
      </c>
      <c r="MI35" s="471">
        <f t="shared" si="361"/>
        <v>0</v>
      </c>
      <c r="MJ35" s="471">
        <f t="shared" si="361"/>
        <v>0</v>
      </c>
      <c r="MK35" s="471">
        <f t="shared" si="361"/>
        <v>0</v>
      </c>
      <c r="ML35" s="471">
        <f t="shared" si="361"/>
        <v>0</v>
      </c>
      <c r="MM35" s="471">
        <f t="shared" si="361"/>
        <v>0</v>
      </c>
      <c r="MN35" s="471">
        <f t="shared" si="361"/>
        <v>0</v>
      </c>
      <c r="MO35" s="471">
        <f t="shared" si="361"/>
        <v>0</v>
      </c>
      <c r="MP35" s="471">
        <f t="shared" si="361"/>
        <v>0</v>
      </c>
      <c r="MQ35" s="471">
        <f t="shared" si="361"/>
        <v>0</v>
      </c>
      <c r="MR35" s="471">
        <f t="shared" si="361"/>
        <v>0</v>
      </c>
      <c r="MS35" s="471">
        <f t="shared" si="361"/>
        <v>0</v>
      </c>
      <c r="MT35" s="471">
        <f t="shared" si="361"/>
        <v>0</v>
      </c>
      <c r="MU35" s="471">
        <f t="shared" si="361"/>
        <v>0</v>
      </c>
      <c r="MV35" s="471">
        <f t="shared" si="361"/>
        <v>0</v>
      </c>
      <c r="MW35" s="471">
        <f t="shared" si="361"/>
        <v>0</v>
      </c>
      <c r="MX35" s="471">
        <f t="shared" si="361"/>
        <v>0</v>
      </c>
      <c r="MY35" s="471">
        <f t="shared" si="361"/>
        <v>0</v>
      </c>
      <c r="MZ35" s="471">
        <f t="shared" si="361"/>
        <v>0</v>
      </c>
      <c r="NA35" s="471">
        <f t="shared" si="361"/>
        <v>0</v>
      </c>
      <c r="NB35" s="471">
        <f t="shared" si="361"/>
        <v>0</v>
      </c>
      <c r="NC35" s="471">
        <f t="shared" si="361"/>
        <v>0</v>
      </c>
      <c r="ND35" s="471">
        <f t="shared" si="361"/>
        <v>0</v>
      </c>
      <c r="NE35" s="471">
        <f t="shared" ref="NE35:PP35" si="362">((IF(AND(NE$24&gt;=$Q35,NE$25&lt;=$R35),NE$27,IF(AND(NE$25&gt;$Q35,NE$24&lt;$R35),(MIN(NE$25,$R35)-MAX(NE$24,$Q35)+1),0))/NE$27)*($H35/12)/1000000)*($N35*0.5+$O35*0.5)+((IF(AND(NE$24&gt;=$Q35,NE$25&lt;=$R35),NE$27,IF(AND(NE$25&gt;$Q35,NE$24&lt;$R35),(MIN(NE$25,$R35)-MAX(NE$24,$Q35)+1),0))/NE$27)*($G35/12)/1000000)</f>
        <v>0</v>
      </c>
      <c r="NF35" s="471">
        <f t="shared" si="362"/>
        <v>0</v>
      </c>
      <c r="NG35" s="471">
        <f t="shared" si="362"/>
        <v>0</v>
      </c>
      <c r="NH35" s="471">
        <f t="shared" si="362"/>
        <v>0</v>
      </c>
      <c r="NI35" s="471">
        <f t="shared" si="362"/>
        <v>0</v>
      </c>
      <c r="NJ35" s="471">
        <f t="shared" si="362"/>
        <v>0</v>
      </c>
      <c r="NK35" s="471">
        <f t="shared" si="362"/>
        <v>0</v>
      </c>
      <c r="NL35" s="471">
        <f t="shared" si="362"/>
        <v>0</v>
      </c>
      <c r="NM35" s="471">
        <f t="shared" si="362"/>
        <v>0</v>
      </c>
      <c r="NN35" s="471">
        <f t="shared" si="362"/>
        <v>0</v>
      </c>
      <c r="NO35" s="471">
        <f t="shared" si="362"/>
        <v>0</v>
      </c>
      <c r="NP35" s="471">
        <f t="shared" si="362"/>
        <v>0</v>
      </c>
      <c r="NQ35" s="471">
        <f t="shared" si="362"/>
        <v>0</v>
      </c>
      <c r="NR35" s="471">
        <f t="shared" si="362"/>
        <v>0</v>
      </c>
      <c r="NS35" s="471">
        <f t="shared" si="362"/>
        <v>0</v>
      </c>
      <c r="NT35" s="471">
        <f t="shared" si="362"/>
        <v>0</v>
      </c>
      <c r="NU35" s="471">
        <f t="shared" si="362"/>
        <v>0</v>
      </c>
      <c r="NV35" s="471">
        <f t="shared" si="362"/>
        <v>0</v>
      </c>
      <c r="NW35" s="471">
        <f t="shared" si="362"/>
        <v>0</v>
      </c>
      <c r="NX35" s="471">
        <f t="shared" si="362"/>
        <v>0</v>
      </c>
      <c r="NY35" s="471">
        <f t="shared" si="362"/>
        <v>0</v>
      </c>
      <c r="NZ35" s="471">
        <f t="shared" si="362"/>
        <v>0</v>
      </c>
      <c r="OA35" s="471">
        <f t="shared" si="362"/>
        <v>0</v>
      </c>
      <c r="OB35" s="471">
        <f t="shared" si="362"/>
        <v>0</v>
      </c>
      <c r="OC35" s="471">
        <f t="shared" si="362"/>
        <v>0</v>
      </c>
      <c r="OD35" s="471">
        <f t="shared" si="362"/>
        <v>0</v>
      </c>
      <c r="OE35" s="471">
        <f t="shared" si="362"/>
        <v>0</v>
      </c>
      <c r="OF35" s="471">
        <f t="shared" si="362"/>
        <v>0</v>
      </c>
      <c r="OG35" s="471">
        <f t="shared" si="362"/>
        <v>0</v>
      </c>
      <c r="OH35" s="471">
        <f t="shared" si="362"/>
        <v>0</v>
      </c>
      <c r="OI35" s="471">
        <f t="shared" si="362"/>
        <v>0</v>
      </c>
      <c r="OJ35" s="471">
        <f t="shared" si="362"/>
        <v>0</v>
      </c>
      <c r="OK35" s="471">
        <f t="shared" si="362"/>
        <v>0</v>
      </c>
      <c r="OL35" s="471">
        <f t="shared" si="362"/>
        <v>0</v>
      </c>
      <c r="OM35" s="471">
        <f t="shared" si="362"/>
        <v>0</v>
      </c>
      <c r="ON35" s="471">
        <f t="shared" si="362"/>
        <v>0</v>
      </c>
      <c r="OO35" s="471">
        <f t="shared" si="362"/>
        <v>0</v>
      </c>
      <c r="OP35" s="471">
        <f t="shared" si="362"/>
        <v>0</v>
      </c>
      <c r="OQ35" s="471">
        <f t="shared" si="362"/>
        <v>0</v>
      </c>
      <c r="OR35" s="471">
        <f t="shared" si="362"/>
        <v>0</v>
      </c>
      <c r="OS35" s="471">
        <f t="shared" si="362"/>
        <v>0</v>
      </c>
      <c r="OT35" s="471">
        <f t="shared" si="362"/>
        <v>0</v>
      </c>
      <c r="OU35" s="471">
        <f t="shared" si="362"/>
        <v>0</v>
      </c>
      <c r="OV35" s="471">
        <f t="shared" si="362"/>
        <v>0</v>
      </c>
      <c r="OW35" s="471">
        <f t="shared" si="362"/>
        <v>0</v>
      </c>
      <c r="OX35" s="471">
        <f t="shared" si="362"/>
        <v>0</v>
      </c>
      <c r="OY35" s="471">
        <f t="shared" si="362"/>
        <v>0</v>
      </c>
      <c r="OZ35" s="471">
        <f t="shared" si="362"/>
        <v>0</v>
      </c>
      <c r="PA35" s="471">
        <f t="shared" si="362"/>
        <v>0</v>
      </c>
      <c r="PB35" s="471">
        <f t="shared" si="362"/>
        <v>0</v>
      </c>
      <c r="PC35" s="471">
        <f t="shared" si="362"/>
        <v>0</v>
      </c>
      <c r="PD35" s="471">
        <f t="shared" si="362"/>
        <v>0</v>
      </c>
      <c r="PE35" s="471">
        <f t="shared" si="362"/>
        <v>0</v>
      </c>
      <c r="PF35" s="471">
        <f t="shared" si="362"/>
        <v>0</v>
      </c>
      <c r="PG35" s="471">
        <f t="shared" si="362"/>
        <v>0</v>
      </c>
      <c r="PH35" s="471">
        <f t="shared" si="362"/>
        <v>0</v>
      </c>
      <c r="PI35" s="471">
        <f t="shared" si="362"/>
        <v>0</v>
      </c>
      <c r="PJ35" s="471">
        <f t="shared" si="362"/>
        <v>0</v>
      </c>
      <c r="PK35" s="471">
        <f t="shared" si="362"/>
        <v>0</v>
      </c>
      <c r="PL35" s="471">
        <f t="shared" si="362"/>
        <v>0</v>
      </c>
      <c r="PM35" s="471">
        <f t="shared" si="362"/>
        <v>0</v>
      </c>
      <c r="PN35" s="471">
        <f t="shared" si="362"/>
        <v>0</v>
      </c>
      <c r="PO35" s="471">
        <f t="shared" si="362"/>
        <v>0</v>
      </c>
      <c r="PP35" s="471">
        <f t="shared" si="362"/>
        <v>0</v>
      </c>
      <c r="PQ35" s="471">
        <f t="shared" ref="PQ35:SB35" si="363">((IF(AND(PQ$24&gt;=$Q35,PQ$25&lt;=$R35),PQ$27,IF(AND(PQ$25&gt;$Q35,PQ$24&lt;$R35),(MIN(PQ$25,$R35)-MAX(PQ$24,$Q35)+1),0))/PQ$27)*($H35/12)/1000000)*($N35*0.5+$O35*0.5)+((IF(AND(PQ$24&gt;=$Q35,PQ$25&lt;=$R35),PQ$27,IF(AND(PQ$25&gt;$Q35,PQ$24&lt;$R35),(MIN(PQ$25,$R35)-MAX(PQ$24,$Q35)+1),0))/PQ$27)*($G35/12)/1000000)</f>
        <v>0</v>
      </c>
      <c r="PR35" s="471">
        <f t="shared" si="363"/>
        <v>0</v>
      </c>
      <c r="PS35" s="471">
        <f t="shared" si="363"/>
        <v>0</v>
      </c>
      <c r="PT35" s="471">
        <f t="shared" si="363"/>
        <v>0</v>
      </c>
      <c r="PU35" s="471">
        <f t="shared" si="363"/>
        <v>0</v>
      </c>
      <c r="PV35" s="471">
        <f t="shared" si="363"/>
        <v>0</v>
      </c>
      <c r="PW35" s="471">
        <f t="shared" si="363"/>
        <v>0</v>
      </c>
      <c r="PX35" s="471">
        <f t="shared" si="363"/>
        <v>0</v>
      </c>
      <c r="PY35" s="471">
        <f t="shared" si="363"/>
        <v>0</v>
      </c>
      <c r="PZ35" s="471">
        <f t="shared" si="363"/>
        <v>0</v>
      </c>
      <c r="QA35" s="471">
        <f t="shared" si="363"/>
        <v>0</v>
      </c>
      <c r="QB35" s="471">
        <f t="shared" si="363"/>
        <v>0</v>
      </c>
      <c r="QC35" s="471">
        <f t="shared" si="363"/>
        <v>0</v>
      </c>
      <c r="QD35" s="471">
        <f t="shared" si="363"/>
        <v>0</v>
      </c>
      <c r="QE35" s="471">
        <f t="shared" si="363"/>
        <v>0</v>
      </c>
      <c r="QF35" s="471">
        <f t="shared" si="363"/>
        <v>0</v>
      </c>
      <c r="QG35" s="471">
        <f t="shared" si="363"/>
        <v>0</v>
      </c>
      <c r="QH35" s="471">
        <f t="shared" si="363"/>
        <v>0</v>
      </c>
      <c r="QI35" s="471">
        <f t="shared" si="363"/>
        <v>0</v>
      </c>
      <c r="QJ35" s="471">
        <f t="shared" si="363"/>
        <v>0</v>
      </c>
      <c r="QK35" s="471">
        <f t="shared" si="363"/>
        <v>0</v>
      </c>
      <c r="QL35" s="471">
        <f t="shared" si="363"/>
        <v>0</v>
      </c>
      <c r="QM35" s="471">
        <f t="shared" si="363"/>
        <v>0</v>
      </c>
      <c r="QN35" s="471">
        <f t="shared" si="363"/>
        <v>0</v>
      </c>
      <c r="QO35" s="471">
        <f t="shared" si="363"/>
        <v>0</v>
      </c>
      <c r="QP35" s="471">
        <f t="shared" si="363"/>
        <v>0</v>
      </c>
      <c r="QQ35" s="471">
        <f t="shared" si="363"/>
        <v>0</v>
      </c>
      <c r="QR35" s="471">
        <f t="shared" si="363"/>
        <v>0</v>
      </c>
      <c r="QS35" s="471">
        <f t="shared" si="363"/>
        <v>0</v>
      </c>
      <c r="QT35" s="471">
        <f t="shared" si="363"/>
        <v>0</v>
      </c>
      <c r="QU35" s="471">
        <f t="shared" si="363"/>
        <v>0</v>
      </c>
      <c r="QV35" s="471">
        <f t="shared" si="363"/>
        <v>0</v>
      </c>
      <c r="QW35" s="471">
        <f t="shared" si="363"/>
        <v>0</v>
      </c>
      <c r="QX35" s="471">
        <f t="shared" si="363"/>
        <v>0</v>
      </c>
      <c r="QY35" s="471">
        <f t="shared" si="363"/>
        <v>0</v>
      </c>
      <c r="QZ35" s="471">
        <f t="shared" si="363"/>
        <v>0</v>
      </c>
      <c r="RA35" s="471">
        <f t="shared" si="363"/>
        <v>0</v>
      </c>
      <c r="RB35" s="471">
        <f t="shared" si="363"/>
        <v>0</v>
      </c>
      <c r="RC35" s="471">
        <f t="shared" si="363"/>
        <v>0</v>
      </c>
      <c r="RD35" s="471">
        <f t="shared" si="363"/>
        <v>0</v>
      </c>
      <c r="RE35" s="471">
        <f t="shared" si="363"/>
        <v>0</v>
      </c>
      <c r="RF35" s="471">
        <f t="shared" si="363"/>
        <v>0</v>
      </c>
      <c r="RG35" s="471">
        <f t="shared" si="363"/>
        <v>0</v>
      </c>
      <c r="RH35" s="471">
        <f t="shared" si="363"/>
        <v>0</v>
      </c>
      <c r="RI35" s="471">
        <f t="shared" si="363"/>
        <v>0</v>
      </c>
      <c r="RJ35" s="471">
        <f t="shared" si="363"/>
        <v>0</v>
      </c>
      <c r="RK35" s="471">
        <f t="shared" si="363"/>
        <v>0</v>
      </c>
      <c r="RL35" s="471">
        <f t="shared" si="363"/>
        <v>0</v>
      </c>
      <c r="RM35" s="471">
        <f t="shared" si="363"/>
        <v>0</v>
      </c>
      <c r="RN35" s="471">
        <f t="shared" si="363"/>
        <v>0</v>
      </c>
      <c r="RO35" s="471">
        <f t="shared" si="363"/>
        <v>0</v>
      </c>
      <c r="RP35" s="471">
        <f t="shared" si="363"/>
        <v>0</v>
      </c>
      <c r="RQ35" s="471">
        <f t="shared" si="363"/>
        <v>0</v>
      </c>
      <c r="RR35" s="471">
        <f t="shared" si="363"/>
        <v>0</v>
      </c>
      <c r="RS35" s="471">
        <f t="shared" si="363"/>
        <v>0</v>
      </c>
      <c r="RT35" s="471">
        <f t="shared" si="363"/>
        <v>0</v>
      </c>
      <c r="RU35" s="471">
        <f t="shared" si="363"/>
        <v>0</v>
      </c>
      <c r="RV35" s="471">
        <f t="shared" si="363"/>
        <v>0</v>
      </c>
      <c r="RW35" s="471">
        <f t="shared" si="363"/>
        <v>0</v>
      </c>
      <c r="RX35" s="471">
        <f t="shared" si="363"/>
        <v>0</v>
      </c>
      <c r="RY35" s="471">
        <f t="shared" si="363"/>
        <v>0</v>
      </c>
      <c r="RZ35" s="471">
        <f t="shared" si="363"/>
        <v>0</v>
      </c>
      <c r="SA35" s="471">
        <f t="shared" si="363"/>
        <v>0</v>
      </c>
      <c r="SB35" s="471">
        <f t="shared" si="363"/>
        <v>0</v>
      </c>
      <c r="SC35" s="471">
        <f t="shared" ref="SC35:UN35" si="364">((IF(AND(SC$24&gt;=$Q35,SC$25&lt;=$R35),SC$27,IF(AND(SC$25&gt;$Q35,SC$24&lt;$R35),(MIN(SC$25,$R35)-MAX(SC$24,$Q35)+1),0))/SC$27)*($H35/12)/1000000)*($N35*0.5+$O35*0.5)+((IF(AND(SC$24&gt;=$Q35,SC$25&lt;=$R35),SC$27,IF(AND(SC$25&gt;$Q35,SC$24&lt;$R35),(MIN(SC$25,$R35)-MAX(SC$24,$Q35)+1),0))/SC$27)*($G35/12)/1000000)</f>
        <v>0</v>
      </c>
      <c r="SD35" s="471">
        <f t="shared" si="364"/>
        <v>0</v>
      </c>
      <c r="SE35" s="471">
        <f t="shared" si="364"/>
        <v>0</v>
      </c>
      <c r="SF35" s="471">
        <f t="shared" si="364"/>
        <v>0</v>
      </c>
      <c r="SG35" s="471">
        <f t="shared" si="364"/>
        <v>0</v>
      </c>
      <c r="SH35" s="471">
        <f t="shared" si="364"/>
        <v>0</v>
      </c>
      <c r="SI35" s="471">
        <f t="shared" si="364"/>
        <v>0</v>
      </c>
      <c r="SJ35" s="471">
        <f t="shared" si="364"/>
        <v>0</v>
      </c>
      <c r="SK35" s="471">
        <f t="shared" si="364"/>
        <v>0</v>
      </c>
      <c r="SL35" s="471">
        <f t="shared" si="364"/>
        <v>0</v>
      </c>
      <c r="SM35" s="471">
        <f t="shared" si="364"/>
        <v>0</v>
      </c>
      <c r="SN35" s="471">
        <f t="shared" si="364"/>
        <v>0</v>
      </c>
      <c r="SO35" s="471">
        <f t="shared" si="364"/>
        <v>0</v>
      </c>
      <c r="SP35" s="471">
        <f t="shared" si="364"/>
        <v>0</v>
      </c>
      <c r="SQ35" s="471">
        <f t="shared" si="364"/>
        <v>0</v>
      </c>
      <c r="SR35" s="471">
        <f t="shared" si="364"/>
        <v>0</v>
      </c>
      <c r="SS35" s="471">
        <f t="shared" si="364"/>
        <v>0</v>
      </c>
      <c r="ST35" s="471">
        <f t="shared" si="364"/>
        <v>0</v>
      </c>
      <c r="SU35" s="471">
        <f t="shared" si="364"/>
        <v>0</v>
      </c>
      <c r="SV35" s="471">
        <f t="shared" si="364"/>
        <v>0</v>
      </c>
      <c r="SW35" s="471">
        <f t="shared" si="364"/>
        <v>0</v>
      </c>
      <c r="SX35" s="471">
        <f t="shared" si="364"/>
        <v>0</v>
      </c>
      <c r="SY35" s="471">
        <f t="shared" si="364"/>
        <v>0</v>
      </c>
      <c r="SZ35" s="471">
        <f t="shared" si="364"/>
        <v>0</v>
      </c>
      <c r="TA35" s="471">
        <f t="shared" si="364"/>
        <v>0</v>
      </c>
      <c r="TB35" s="471">
        <f t="shared" si="364"/>
        <v>0</v>
      </c>
      <c r="TC35" s="471">
        <f t="shared" si="364"/>
        <v>0</v>
      </c>
      <c r="TD35" s="471">
        <f t="shared" si="364"/>
        <v>0</v>
      </c>
      <c r="TE35" s="471">
        <f t="shared" si="364"/>
        <v>0</v>
      </c>
      <c r="TF35" s="471">
        <f t="shared" si="364"/>
        <v>0</v>
      </c>
      <c r="TG35" s="471">
        <f t="shared" si="364"/>
        <v>0</v>
      </c>
      <c r="TH35" s="471">
        <f t="shared" si="364"/>
        <v>0</v>
      </c>
      <c r="TI35" s="471">
        <f t="shared" si="364"/>
        <v>0</v>
      </c>
      <c r="TJ35" s="471">
        <f t="shared" si="364"/>
        <v>0</v>
      </c>
      <c r="TK35" s="471">
        <f t="shared" si="364"/>
        <v>0</v>
      </c>
      <c r="TL35" s="471">
        <f t="shared" si="364"/>
        <v>0</v>
      </c>
      <c r="TM35" s="471">
        <f t="shared" si="364"/>
        <v>0</v>
      </c>
      <c r="TN35" s="471">
        <f t="shared" si="364"/>
        <v>0</v>
      </c>
      <c r="TO35" s="471">
        <f t="shared" si="364"/>
        <v>0</v>
      </c>
      <c r="TP35" s="471">
        <f t="shared" si="364"/>
        <v>0</v>
      </c>
      <c r="TQ35" s="471">
        <f t="shared" si="364"/>
        <v>0</v>
      </c>
      <c r="TR35" s="471">
        <f t="shared" si="364"/>
        <v>0</v>
      </c>
      <c r="TS35" s="471">
        <f t="shared" si="364"/>
        <v>0</v>
      </c>
      <c r="TT35" s="471">
        <f t="shared" si="364"/>
        <v>0</v>
      </c>
      <c r="TU35" s="471">
        <f t="shared" si="364"/>
        <v>0</v>
      </c>
      <c r="TV35" s="471">
        <f t="shared" si="364"/>
        <v>0</v>
      </c>
      <c r="TW35" s="471">
        <f t="shared" si="364"/>
        <v>0</v>
      </c>
      <c r="TX35" s="471">
        <f t="shared" si="364"/>
        <v>0</v>
      </c>
      <c r="TY35" s="471">
        <f t="shared" si="364"/>
        <v>0</v>
      </c>
      <c r="TZ35" s="471">
        <f t="shared" si="364"/>
        <v>0</v>
      </c>
      <c r="UA35" s="471">
        <f t="shared" si="364"/>
        <v>0</v>
      </c>
      <c r="UB35" s="471">
        <f t="shared" si="364"/>
        <v>0</v>
      </c>
      <c r="UC35" s="471">
        <f t="shared" si="364"/>
        <v>0</v>
      </c>
      <c r="UD35" s="471">
        <f t="shared" si="364"/>
        <v>0</v>
      </c>
      <c r="UE35" s="471">
        <f t="shared" si="364"/>
        <v>0</v>
      </c>
      <c r="UF35" s="471">
        <f t="shared" si="364"/>
        <v>0</v>
      </c>
      <c r="UG35" s="471">
        <f t="shared" si="364"/>
        <v>0</v>
      </c>
      <c r="UH35" s="471">
        <f t="shared" si="364"/>
        <v>0</v>
      </c>
      <c r="UI35" s="471">
        <f t="shared" si="364"/>
        <v>0</v>
      </c>
      <c r="UJ35" s="471">
        <f t="shared" si="364"/>
        <v>0</v>
      </c>
      <c r="UK35" s="471">
        <f t="shared" si="364"/>
        <v>0</v>
      </c>
      <c r="UL35" s="471">
        <f t="shared" si="364"/>
        <v>0</v>
      </c>
      <c r="UM35" s="471">
        <f t="shared" si="364"/>
        <v>0</v>
      </c>
      <c r="UN35" s="471">
        <f t="shared" si="364"/>
        <v>0</v>
      </c>
      <c r="UO35" s="471">
        <f t="shared" ref="UO35:WD35" si="365">((IF(AND(UO$24&gt;=$Q35,UO$25&lt;=$R35),UO$27,IF(AND(UO$25&gt;$Q35,UO$24&lt;$R35),(MIN(UO$25,$R35)-MAX(UO$24,$Q35)+1),0))/UO$27)*($H35/12)/1000000)*($N35*0.5+$O35*0.5)+((IF(AND(UO$24&gt;=$Q35,UO$25&lt;=$R35),UO$27,IF(AND(UO$25&gt;$Q35,UO$24&lt;$R35),(MIN(UO$25,$R35)-MAX(UO$24,$Q35)+1),0))/UO$27)*($G35/12)/1000000)</f>
        <v>0</v>
      </c>
      <c r="UP35" s="471">
        <f t="shared" si="365"/>
        <v>0</v>
      </c>
      <c r="UQ35" s="471">
        <f t="shared" si="365"/>
        <v>0</v>
      </c>
      <c r="UR35" s="471">
        <f t="shared" si="365"/>
        <v>0</v>
      </c>
      <c r="US35" s="471">
        <f t="shared" si="365"/>
        <v>0</v>
      </c>
      <c r="UT35" s="471">
        <f t="shared" si="365"/>
        <v>0</v>
      </c>
      <c r="UU35" s="471">
        <f t="shared" si="365"/>
        <v>0</v>
      </c>
      <c r="UV35" s="471">
        <f t="shared" si="365"/>
        <v>0</v>
      </c>
      <c r="UW35" s="471">
        <f t="shared" si="365"/>
        <v>0</v>
      </c>
      <c r="UX35" s="471">
        <f t="shared" si="365"/>
        <v>0</v>
      </c>
      <c r="UY35" s="471">
        <f t="shared" si="365"/>
        <v>0</v>
      </c>
      <c r="UZ35" s="471">
        <f t="shared" si="365"/>
        <v>0</v>
      </c>
      <c r="VA35" s="471">
        <f t="shared" si="365"/>
        <v>0</v>
      </c>
      <c r="VB35" s="471">
        <f t="shared" si="365"/>
        <v>0</v>
      </c>
      <c r="VC35" s="471">
        <f t="shared" si="365"/>
        <v>0</v>
      </c>
      <c r="VD35" s="471">
        <f t="shared" si="365"/>
        <v>0</v>
      </c>
      <c r="VE35" s="471">
        <f t="shared" si="365"/>
        <v>0</v>
      </c>
      <c r="VF35" s="471">
        <f t="shared" si="365"/>
        <v>0</v>
      </c>
      <c r="VG35" s="471">
        <f t="shared" si="365"/>
        <v>0</v>
      </c>
      <c r="VH35" s="471">
        <f t="shared" si="365"/>
        <v>0</v>
      </c>
      <c r="VI35" s="471">
        <f t="shared" si="365"/>
        <v>0</v>
      </c>
      <c r="VJ35" s="471">
        <f t="shared" si="365"/>
        <v>0</v>
      </c>
      <c r="VK35" s="471">
        <f t="shared" si="365"/>
        <v>0</v>
      </c>
      <c r="VL35" s="471">
        <f t="shared" si="365"/>
        <v>0</v>
      </c>
      <c r="VM35" s="471">
        <f t="shared" si="365"/>
        <v>0</v>
      </c>
      <c r="VN35" s="471">
        <f t="shared" si="365"/>
        <v>0</v>
      </c>
      <c r="VO35" s="471">
        <f t="shared" si="365"/>
        <v>0</v>
      </c>
      <c r="VP35" s="471">
        <f t="shared" si="365"/>
        <v>0</v>
      </c>
      <c r="VQ35" s="471">
        <f t="shared" si="365"/>
        <v>0</v>
      </c>
      <c r="VR35" s="471">
        <f t="shared" si="365"/>
        <v>0</v>
      </c>
      <c r="VS35" s="471">
        <f t="shared" si="365"/>
        <v>0</v>
      </c>
      <c r="VT35" s="471">
        <f t="shared" si="365"/>
        <v>0</v>
      </c>
      <c r="VU35" s="471">
        <f t="shared" si="365"/>
        <v>0</v>
      </c>
      <c r="VV35" s="471">
        <f t="shared" si="365"/>
        <v>0</v>
      </c>
      <c r="VW35" s="471">
        <f t="shared" si="365"/>
        <v>0</v>
      </c>
      <c r="VX35" s="471">
        <f t="shared" si="365"/>
        <v>0</v>
      </c>
      <c r="VY35" s="471">
        <f t="shared" si="365"/>
        <v>0</v>
      </c>
      <c r="VZ35" s="471">
        <f t="shared" si="365"/>
        <v>0</v>
      </c>
      <c r="WA35" s="471">
        <f t="shared" si="365"/>
        <v>0</v>
      </c>
      <c r="WB35" s="471">
        <f t="shared" si="365"/>
        <v>0</v>
      </c>
      <c r="WC35" s="471">
        <f t="shared" si="365"/>
        <v>0</v>
      </c>
      <c r="WD35" s="471">
        <f t="shared" si="365"/>
        <v>0</v>
      </c>
    </row>
    <row r="36" spans="1:602" x14ac:dyDescent="0.35">
      <c r="A36" s="29"/>
      <c r="B36" s="29">
        <f t="shared" si="355"/>
        <v>5</v>
      </c>
      <c r="C36" s="29" t="s">
        <v>4</v>
      </c>
      <c r="D36" s="29" t="s">
        <v>66</v>
      </c>
      <c r="E36" s="69">
        <f>INDEX('Current RAP - 2025-26 Cycle'!$K:$K,MATCH('25-26 Projection - RAP Tendered'!$D36,'Current RAP - 2025-26 Cycle'!$C:$C,0),1)</f>
        <v>7325488.0700000003</v>
      </c>
      <c r="F36" s="69">
        <f>INDEX('Current RAP - 2025-26 Cycle'!$G:$G,MATCH('25-26 Projection - RAP Tendered'!$D36,'Current RAP - 2025-26 Cycle'!$C:$C,0),1)</f>
        <v>6948131.9500000002</v>
      </c>
      <c r="G36" s="69">
        <f t="shared" si="342"/>
        <v>377356.12000000011</v>
      </c>
      <c r="H36" s="69">
        <f t="shared" si="356"/>
        <v>6948131.9500000002</v>
      </c>
      <c r="I36" s="32">
        <v>45839</v>
      </c>
      <c r="J36" s="32">
        <v>46203</v>
      </c>
      <c r="K36" s="29" t="str">
        <f>INDEX('Current RAP - 2025-26 Cycle'!$D:$D,MATCH('25-26 Projection - RAP Tendered'!$D36,'Current RAP - 2025-26 Cycle'!$C:$C,0),1)</f>
        <v>IPCA</v>
      </c>
      <c r="L36" s="32" t="s">
        <v>10</v>
      </c>
      <c r="M36" s="32" t="s">
        <v>10</v>
      </c>
      <c r="N36" s="81">
        <v>0</v>
      </c>
      <c r="O36" s="81">
        <v>0</v>
      </c>
      <c r="P36" s="69">
        <v>0</v>
      </c>
      <c r="Q36" s="32">
        <f>INDEX('Current RAP - 2025-26 Cycle'!$L:$L,MATCH('25-26 Projection - RAP Tendered'!$D36,'Current RAP - 2025-26 Cycle'!$C:$C,0),1)</f>
        <v>39524</v>
      </c>
      <c r="R36" s="32">
        <f>INDEX('Current RAP - 2025-26 Cycle'!$M:$M,MATCH('25-26 Projection - RAP Tendered'!$D36,'Current RAP - 2025-26 Cycle'!$C:$C,0),1)</f>
        <v>50481</v>
      </c>
      <c r="S36" s="29"/>
      <c r="T36" s="29" t="str">
        <f t="shared" si="343"/>
        <v>005/2008</v>
      </c>
      <c r="U36" s="36">
        <f t="shared" si="344"/>
        <v>7.3254880699999996</v>
      </c>
      <c r="V36" s="36">
        <f t="shared" si="331"/>
        <v>7.3254880699999996</v>
      </c>
      <c r="W36" s="36">
        <f t="shared" si="331"/>
        <v>7.3254880699999996</v>
      </c>
      <c r="X36" s="36">
        <f t="shared" si="331"/>
        <v>7.3254880699999996</v>
      </c>
      <c r="Y36" s="36">
        <f t="shared" si="331"/>
        <v>7.3254880699999996</v>
      </c>
      <c r="Z36" s="36">
        <f t="shared" si="331"/>
        <v>7.3254880699999996</v>
      </c>
      <c r="AA36" s="36">
        <f t="shared" si="331"/>
        <v>7.3254880699999996</v>
      </c>
      <c r="AB36" s="36">
        <f t="shared" si="331"/>
        <v>7.3254880699999996</v>
      </c>
      <c r="AC36" s="36">
        <f t="shared" si="331"/>
        <v>7.3254880699999996</v>
      </c>
      <c r="AD36" s="36">
        <f t="shared" si="331"/>
        <v>7.3254880699999996</v>
      </c>
      <c r="AE36" s="36">
        <f t="shared" si="331"/>
        <v>7.3254880699999996</v>
      </c>
      <c r="AF36" s="36">
        <f t="shared" si="331"/>
        <v>7.3254880699999996</v>
      </c>
      <c r="AG36" s="36">
        <f t="shared" si="331"/>
        <v>7.3254880699999996</v>
      </c>
      <c r="AH36" s="36">
        <f t="shared" si="331"/>
        <v>5.2184256412634404</v>
      </c>
      <c r="AI36" s="36">
        <f t="shared" si="331"/>
        <v>0</v>
      </c>
      <c r="AJ36" s="36">
        <f t="shared" si="331"/>
        <v>0</v>
      </c>
      <c r="AK36" s="36">
        <f t="shared" si="331"/>
        <v>0</v>
      </c>
      <c r="AL36" s="36">
        <f t="shared" si="331"/>
        <v>0</v>
      </c>
      <c r="AM36" s="36">
        <f t="shared" si="331"/>
        <v>0</v>
      </c>
      <c r="AN36" s="36">
        <f t="shared" si="331"/>
        <v>0</v>
      </c>
      <c r="AO36" s="36">
        <f t="shared" si="331"/>
        <v>0</v>
      </c>
      <c r="AP36" s="36">
        <f t="shared" si="331"/>
        <v>0</v>
      </c>
      <c r="AQ36" s="36">
        <f t="shared" si="331"/>
        <v>0</v>
      </c>
      <c r="AR36" s="36">
        <f t="shared" si="331"/>
        <v>0</v>
      </c>
      <c r="AS36" s="36">
        <f t="shared" si="331"/>
        <v>0</v>
      </c>
      <c r="AT36" s="36">
        <f t="shared" si="331"/>
        <v>0</v>
      </c>
      <c r="AU36" s="36">
        <f t="shared" si="331"/>
        <v>0</v>
      </c>
      <c r="AV36" s="36">
        <f t="shared" si="331"/>
        <v>0</v>
      </c>
      <c r="AW36" s="36">
        <f t="shared" si="331"/>
        <v>0</v>
      </c>
      <c r="AX36" s="36">
        <f t="shared" si="331"/>
        <v>0</v>
      </c>
      <c r="AY36" s="36">
        <f t="shared" si="331"/>
        <v>0</v>
      </c>
      <c r="AZ36" s="36">
        <f t="shared" si="331"/>
        <v>0</v>
      </c>
      <c r="BA36" s="36">
        <f t="shared" si="331"/>
        <v>0</v>
      </c>
      <c r="BB36" s="36">
        <f t="shared" si="331"/>
        <v>0</v>
      </c>
      <c r="BD36" s="29" t="str">
        <f t="shared" si="345"/>
        <v>005/2008</v>
      </c>
      <c r="BE36" s="36">
        <f t="shared" si="346"/>
        <v>0</v>
      </c>
      <c r="BF36" s="36">
        <f t="shared" si="346"/>
        <v>0</v>
      </c>
      <c r="BG36" s="36">
        <f t="shared" si="346"/>
        <v>0</v>
      </c>
      <c r="BH36" s="36">
        <f t="shared" si="346"/>
        <v>0</v>
      </c>
      <c r="BI36" s="36">
        <f t="shared" si="346"/>
        <v>1.8313720175000001</v>
      </c>
      <c r="BJ36" s="36">
        <f t="shared" si="346"/>
        <v>1.8313720175000001</v>
      </c>
      <c r="BK36" s="36">
        <f t="shared" si="346"/>
        <v>1.8313720175000001</v>
      </c>
      <c r="BL36" s="36">
        <f t="shared" si="346"/>
        <v>1.8313720175000001</v>
      </c>
      <c r="BM36" s="36">
        <f t="shared" si="346"/>
        <v>1.8313720175000001</v>
      </c>
      <c r="BN36" s="36">
        <f t="shared" si="346"/>
        <v>1.8313720175000001</v>
      </c>
      <c r="BO36" s="36">
        <f t="shared" si="346"/>
        <v>1.8313720175000001</v>
      </c>
      <c r="BP36" s="36">
        <f t="shared" si="346"/>
        <v>1.8313720175000001</v>
      </c>
      <c r="BQ36" s="36">
        <f t="shared" si="346"/>
        <v>1.8313720175000001</v>
      </c>
      <c r="BR36" s="36">
        <f t="shared" si="346"/>
        <v>1.8313720175000001</v>
      </c>
      <c r="BS36" s="36">
        <f t="shared" si="346"/>
        <v>1.8313720175000001</v>
      </c>
      <c r="BT36" s="36">
        <f t="shared" si="346"/>
        <v>1.8313720175000001</v>
      </c>
      <c r="BU36" s="36">
        <f t="shared" ref="BU36:EF39" si="366">SUMIFS($GM36:$WE36,$GM$29:$WE$29,BU$29)</f>
        <v>1.8313720175000001</v>
      </c>
      <c r="BV36" s="36">
        <f t="shared" si="366"/>
        <v>1.8313720175000001</v>
      </c>
      <c r="BW36" s="36">
        <f t="shared" si="366"/>
        <v>1.8313720175000001</v>
      </c>
      <c r="BX36" s="36">
        <f t="shared" si="366"/>
        <v>1.8313720175000001</v>
      </c>
      <c r="BY36" s="36">
        <f t="shared" si="366"/>
        <v>1.8313720175000001</v>
      </c>
      <c r="BZ36" s="36">
        <f t="shared" si="366"/>
        <v>1.8313720175000001</v>
      </c>
      <c r="CA36" s="36">
        <f t="shared" si="366"/>
        <v>1.8313720175000001</v>
      </c>
      <c r="CB36" s="36">
        <f t="shared" si="366"/>
        <v>1.8313720175000001</v>
      </c>
      <c r="CC36" s="36">
        <f t="shared" si="366"/>
        <v>1.8313720175000001</v>
      </c>
      <c r="CD36" s="36">
        <f t="shared" si="366"/>
        <v>1.8313720175000001</v>
      </c>
      <c r="CE36" s="36">
        <f t="shared" si="366"/>
        <v>1.8313720175000001</v>
      </c>
      <c r="CF36" s="36">
        <f t="shared" si="366"/>
        <v>1.8313720175000001</v>
      </c>
      <c r="CG36" s="36">
        <f t="shared" si="366"/>
        <v>1.8313720175000001</v>
      </c>
      <c r="CH36" s="36">
        <f t="shared" si="366"/>
        <v>1.8313720175000001</v>
      </c>
      <c r="CI36" s="36">
        <f t="shared" si="366"/>
        <v>1.8313720175000001</v>
      </c>
      <c r="CJ36" s="36">
        <f t="shared" si="366"/>
        <v>1.8313720175000001</v>
      </c>
      <c r="CK36" s="36">
        <f t="shared" si="366"/>
        <v>1.8313720175000001</v>
      </c>
      <c r="CL36" s="36">
        <f t="shared" si="366"/>
        <v>1.8313720175000001</v>
      </c>
      <c r="CM36" s="36">
        <f t="shared" si="366"/>
        <v>1.8313720175000001</v>
      </c>
      <c r="CN36" s="36">
        <f t="shared" si="366"/>
        <v>1.8313720175000001</v>
      </c>
      <c r="CO36" s="36">
        <f t="shared" si="366"/>
        <v>1.8313720175000001</v>
      </c>
      <c r="CP36" s="36">
        <f t="shared" si="366"/>
        <v>1.8313720175000001</v>
      </c>
      <c r="CQ36" s="36">
        <f t="shared" si="366"/>
        <v>1.8313720175000001</v>
      </c>
      <c r="CR36" s="36">
        <f t="shared" si="366"/>
        <v>1.8313720175000001</v>
      </c>
      <c r="CS36" s="36">
        <f t="shared" si="366"/>
        <v>1.8313720175000001</v>
      </c>
      <c r="CT36" s="36">
        <f t="shared" si="366"/>
        <v>1.8313720175000001</v>
      </c>
      <c r="CU36" s="36">
        <f t="shared" si="366"/>
        <v>1.8313720175000001</v>
      </c>
      <c r="CV36" s="36">
        <f t="shared" si="366"/>
        <v>1.8313720175000001</v>
      </c>
      <c r="CW36" s="36">
        <f t="shared" si="366"/>
        <v>1.8313720175000001</v>
      </c>
      <c r="CX36" s="36">
        <f t="shared" si="366"/>
        <v>1.8313720175000001</v>
      </c>
      <c r="CY36" s="36">
        <f t="shared" si="366"/>
        <v>1.8313720175000001</v>
      </c>
      <c r="CZ36" s="36">
        <f t="shared" si="366"/>
        <v>1.8313720175000001</v>
      </c>
      <c r="DA36" s="36">
        <f t="shared" si="366"/>
        <v>1.8313720175000001</v>
      </c>
      <c r="DB36" s="36">
        <f t="shared" si="366"/>
        <v>1.8313720175000001</v>
      </c>
      <c r="DC36" s="36">
        <f t="shared" si="366"/>
        <v>1.8313720175000001</v>
      </c>
      <c r="DD36" s="36">
        <f t="shared" si="366"/>
        <v>1.8313720175000001</v>
      </c>
      <c r="DE36" s="36">
        <f t="shared" si="366"/>
        <v>1.8313720175000001</v>
      </c>
      <c r="DF36" s="36">
        <f t="shared" si="366"/>
        <v>1.8313720175000001</v>
      </c>
      <c r="DG36" s="36">
        <f t="shared" si="366"/>
        <v>1.5556816062634409</v>
      </c>
      <c r="DH36" s="36">
        <f t="shared" si="366"/>
        <v>0</v>
      </c>
      <c r="DI36" s="36">
        <f t="shared" si="366"/>
        <v>0</v>
      </c>
      <c r="DJ36" s="36">
        <f t="shared" si="366"/>
        <v>0</v>
      </c>
      <c r="DK36" s="36">
        <f t="shared" si="366"/>
        <v>0</v>
      </c>
      <c r="DL36" s="36">
        <f t="shared" si="366"/>
        <v>0</v>
      </c>
      <c r="DM36" s="36">
        <f t="shared" si="366"/>
        <v>0</v>
      </c>
      <c r="DN36" s="36">
        <f t="shared" si="366"/>
        <v>0</v>
      </c>
      <c r="DO36" s="36">
        <f t="shared" si="366"/>
        <v>0</v>
      </c>
      <c r="DP36" s="36">
        <f t="shared" si="366"/>
        <v>0</v>
      </c>
      <c r="DQ36" s="36">
        <f t="shared" si="366"/>
        <v>0</v>
      </c>
      <c r="DR36" s="36">
        <f t="shared" si="366"/>
        <v>0</v>
      </c>
      <c r="DS36" s="36">
        <f t="shared" si="366"/>
        <v>0</v>
      </c>
      <c r="DT36" s="36">
        <f t="shared" si="366"/>
        <v>0</v>
      </c>
      <c r="DU36" s="36">
        <f t="shared" si="366"/>
        <v>0</v>
      </c>
      <c r="DV36" s="36">
        <f t="shared" si="366"/>
        <v>0</v>
      </c>
      <c r="DW36" s="36">
        <f t="shared" si="366"/>
        <v>0</v>
      </c>
      <c r="DX36" s="36">
        <f t="shared" si="366"/>
        <v>0</v>
      </c>
      <c r="DY36" s="36">
        <f t="shared" si="366"/>
        <v>0</v>
      </c>
      <c r="DZ36" s="36">
        <f t="shared" si="366"/>
        <v>0</v>
      </c>
      <c r="EA36" s="36">
        <f t="shared" si="366"/>
        <v>0</v>
      </c>
      <c r="EB36" s="36">
        <f t="shared" si="366"/>
        <v>0</v>
      </c>
      <c r="EC36" s="36">
        <f t="shared" si="366"/>
        <v>0</v>
      </c>
      <c r="ED36" s="36">
        <f t="shared" si="366"/>
        <v>0</v>
      </c>
      <c r="EE36" s="36">
        <f t="shared" si="366"/>
        <v>0</v>
      </c>
      <c r="EF36" s="36">
        <f t="shared" si="366"/>
        <v>0</v>
      </c>
      <c r="EG36" s="36">
        <f t="shared" ref="EG36:EV38" si="367">SUMIFS($GM36:$WE36,$GM$29:$WE$29,EG$29)</f>
        <v>0</v>
      </c>
      <c r="EH36" s="36">
        <f t="shared" si="367"/>
        <v>0</v>
      </c>
      <c r="EI36" s="36">
        <f t="shared" si="367"/>
        <v>0</v>
      </c>
      <c r="EJ36" s="36">
        <f t="shared" si="367"/>
        <v>0</v>
      </c>
      <c r="EK36" s="36">
        <f t="shared" si="367"/>
        <v>0</v>
      </c>
      <c r="EL36" s="36">
        <f t="shared" si="367"/>
        <v>0</v>
      </c>
      <c r="EM36" s="36">
        <f t="shared" si="367"/>
        <v>0</v>
      </c>
      <c r="EN36" s="36">
        <f t="shared" si="367"/>
        <v>0</v>
      </c>
      <c r="EO36" s="36">
        <f t="shared" si="367"/>
        <v>0</v>
      </c>
      <c r="EP36" s="36">
        <f t="shared" si="367"/>
        <v>0</v>
      </c>
      <c r="EQ36" s="36">
        <f t="shared" si="367"/>
        <v>0</v>
      </c>
      <c r="ER36" s="36">
        <f t="shared" si="367"/>
        <v>0</v>
      </c>
      <c r="ES36" s="36">
        <f t="shared" si="367"/>
        <v>0</v>
      </c>
      <c r="ET36" s="36">
        <f t="shared" si="367"/>
        <v>0</v>
      </c>
      <c r="EU36" s="36">
        <f t="shared" si="367"/>
        <v>0</v>
      </c>
      <c r="EV36" s="36">
        <f t="shared" si="367"/>
        <v>0</v>
      </c>
      <c r="EW36" s="36">
        <f t="shared" ref="EW36:FL38" si="368">SUMIFS($GM36:$WE36,$GM$29:$WE$29,EW$29)</f>
        <v>0</v>
      </c>
      <c r="EX36" s="36">
        <f t="shared" si="368"/>
        <v>0</v>
      </c>
      <c r="EY36" s="36">
        <f t="shared" si="368"/>
        <v>0</v>
      </c>
      <c r="EZ36" s="36">
        <f t="shared" si="368"/>
        <v>0</v>
      </c>
      <c r="FA36" s="36">
        <f t="shared" si="368"/>
        <v>0</v>
      </c>
      <c r="FB36" s="36">
        <f t="shared" si="368"/>
        <v>0</v>
      </c>
      <c r="FC36" s="36">
        <f t="shared" si="368"/>
        <v>0</v>
      </c>
      <c r="FD36" s="36">
        <f t="shared" si="368"/>
        <v>0</v>
      </c>
      <c r="FE36" s="36">
        <f t="shared" si="368"/>
        <v>0</v>
      </c>
      <c r="FF36" s="36">
        <f t="shared" si="368"/>
        <v>0</v>
      </c>
      <c r="FG36" s="36">
        <f t="shared" si="368"/>
        <v>0</v>
      </c>
      <c r="FH36" s="36">
        <f t="shared" si="368"/>
        <v>0</v>
      </c>
      <c r="FI36" s="36">
        <f t="shared" si="368"/>
        <v>0</v>
      </c>
      <c r="FJ36" s="36">
        <f t="shared" si="368"/>
        <v>0</v>
      </c>
      <c r="FK36" s="36">
        <f t="shared" si="368"/>
        <v>0</v>
      </c>
      <c r="FL36" s="36">
        <f t="shared" si="368"/>
        <v>0</v>
      </c>
      <c r="FM36" s="36">
        <f t="shared" ref="FM36:GB51" si="369">SUMIFS($GM36:$WE36,$GM$29:$WE$29,FM$29)</f>
        <v>0</v>
      </c>
      <c r="FN36" s="36">
        <f t="shared" si="369"/>
        <v>0</v>
      </c>
      <c r="FO36" s="36">
        <f t="shared" si="369"/>
        <v>0</v>
      </c>
      <c r="FP36" s="36">
        <f t="shared" si="369"/>
        <v>0</v>
      </c>
      <c r="FQ36" s="36">
        <f t="shared" si="369"/>
        <v>0</v>
      </c>
      <c r="FR36" s="36">
        <f t="shared" si="369"/>
        <v>0</v>
      </c>
      <c r="FS36" s="36">
        <f t="shared" si="369"/>
        <v>0</v>
      </c>
      <c r="FT36" s="36">
        <f t="shared" si="369"/>
        <v>0</v>
      </c>
      <c r="FU36" s="36">
        <f t="shared" si="369"/>
        <v>0</v>
      </c>
      <c r="FV36" s="36">
        <f t="shared" si="369"/>
        <v>0</v>
      </c>
      <c r="FW36" s="36">
        <f t="shared" si="369"/>
        <v>0</v>
      </c>
      <c r="FX36" s="36">
        <f t="shared" si="369"/>
        <v>0</v>
      </c>
      <c r="FY36" s="36">
        <f t="shared" si="369"/>
        <v>0</v>
      </c>
      <c r="FZ36" s="36">
        <f t="shared" si="369"/>
        <v>0</v>
      </c>
      <c r="GA36" s="36">
        <f t="shared" si="369"/>
        <v>0</v>
      </c>
      <c r="GB36" s="36">
        <f t="shared" si="369"/>
        <v>0</v>
      </c>
      <c r="GC36" s="36">
        <f t="shared" si="358"/>
        <v>0</v>
      </c>
      <c r="GD36" s="36">
        <f t="shared" si="334"/>
        <v>0</v>
      </c>
      <c r="GE36" s="36">
        <f t="shared" si="334"/>
        <v>0</v>
      </c>
      <c r="GF36" s="36">
        <f t="shared" si="334"/>
        <v>0</v>
      </c>
      <c r="GG36" s="36">
        <f t="shared" si="334"/>
        <v>0</v>
      </c>
      <c r="GH36" s="36">
        <f t="shared" si="334"/>
        <v>0</v>
      </c>
      <c r="GI36" s="36">
        <f t="shared" si="334"/>
        <v>0</v>
      </c>
      <c r="GJ36" s="36">
        <f t="shared" si="334"/>
        <v>0</v>
      </c>
      <c r="GK36" s="36"/>
      <c r="GL36" s="29" t="str">
        <f t="shared" si="347"/>
        <v>005/2008</v>
      </c>
      <c r="GM36" s="471">
        <f t="shared" ref="GM36:HB51" si="370">((IF(AND(GM$24&gt;=$Q36,GM$25&lt;=$R36),GM$27,IF(AND(GM$25&gt;$Q36,GM$24&lt;$R36),(MIN(GM$25,$R36)-MAX(GM$24,$Q36)+1),0))/GM$27)*($H36/12)/1000000)+((IF(AND(GM$24&gt;=$Q36,GM$25&lt;=$R36),GM$27,IF(AND(GM$25&gt;$Q36,GM$24&lt;$R36),(MIN(GM$25,$R36)-MAX(GM$24,$Q36)+1),0))/GM$27)*($G36/12)/1000000)</f>
        <v>0.61045733916666667</v>
      </c>
      <c r="GN36" s="471">
        <f t="shared" si="370"/>
        <v>0.61045733916666667</v>
      </c>
      <c r="GO36" s="471">
        <f t="shared" si="370"/>
        <v>0.61045733916666667</v>
      </c>
      <c r="GP36" s="471">
        <f t="shared" si="370"/>
        <v>0.61045733916666667</v>
      </c>
      <c r="GQ36" s="471">
        <f t="shared" si="370"/>
        <v>0.61045733916666667</v>
      </c>
      <c r="GR36" s="471">
        <f t="shared" si="370"/>
        <v>0.61045733916666667</v>
      </c>
      <c r="GS36" s="471">
        <f t="shared" si="370"/>
        <v>0.61045733916666667</v>
      </c>
      <c r="GT36" s="471">
        <f t="shared" si="370"/>
        <v>0.61045733916666667</v>
      </c>
      <c r="GU36" s="471">
        <f t="shared" si="370"/>
        <v>0.61045733916666667</v>
      </c>
      <c r="GV36" s="471">
        <f t="shared" si="370"/>
        <v>0.61045733916666667</v>
      </c>
      <c r="GW36" s="471">
        <f t="shared" si="370"/>
        <v>0.61045733916666667</v>
      </c>
      <c r="GX36" s="471">
        <f t="shared" si="370"/>
        <v>0.61045733916666667</v>
      </c>
      <c r="GY36" s="471">
        <f t="shared" si="370"/>
        <v>0.61045733916666667</v>
      </c>
      <c r="GZ36" s="471">
        <f t="shared" si="370"/>
        <v>0.61045733916666667</v>
      </c>
      <c r="HA36" s="471">
        <f t="shared" si="370"/>
        <v>0.61045733916666667</v>
      </c>
      <c r="HB36" s="471">
        <f t="shared" si="370"/>
        <v>0.61045733916666667</v>
      </c>
      <c r="HC36" s="471">
        <f t="shared" ref="HC36:HR56" si="371">((IF(AND(HC$24&gt;=$Q36,HC$25&lt;=$R36),HC$27,IF(AND(HC$25&gt;$Q36,HC$24&lt;$R36),(MIN(HC$25,$R36)-MAX(HC$24,$Q36)+1),0))/HC$27)*($H36/12)/1000000)+((IF(AND(HC$24&gt;=$Q36,HC$25&lt;=$R36),HC$27,IF(AND(HC$25&gt;$Q36,HC$24&lt;$R36),(MIN(HC$25,$R36)-MAX(HC$24,$Q36)+1),0))/HC$27)*($G36/12)/1000000)</f>
        <v>0.61045733916666667</v>
      </c>
      <c r="HD36" s="471">
        <f t="shared" si="371"/>
        <v>0.61045733916666667</v>
      </c>
      <c r="HE36" s="471">
        <f t="shared" si="371"/>
        <v>0.61045733916666667</v>
      </c>
      <c r="HF36" s="471">
        <f t="shared" si="371"/>
        <v>0.61045733916666667</v>
      </c>
      <c r="HG36" s="471">
        <f t="shared" si="371"/>
        <v>0.61045733916666667</v>
      </c>
      <c r="HH36" s="471">
        <f t="shared" si="371"/>
        <v>0.61045733916666667</v>
      </c>
      <c r="HI36" s="471">
        <f t="shared" si="371"/>
        <v>0.61045733916666667</v>
      </c>
      <c r="HJ36" s="471">
        <f t="shared" si="371"/>
        <v>0.61045733916666667</v>
      </c>
      <c r="HK36" s="471">
        <f t="shared" si="371"/>
        <v>0.61045733916666667</v>
      </c>
      <c r="HL36" s="471">
        <f t="shared" si="371"/>
        <v>0.61045733916666667</v>
      </c>
      <c r="HM36" s="471">
        <f t="shared" si="371"/>
        <v>0.61045733916666667</v>
      </c>
      <c r="HN36" s="471">
        <f t="shared" si="371"/>
        <v>0.61045733916666667</v>
      </c>
      <c r="HO36" s="471">
        <f t="shared" si="371"/>
        <v>0.61045733916666667</v>
      </c>
      <c r="HP36" s="471">
        <f t="shared" si="371"/>
        <v>0.61045733916666667</v>
      </c>
      <c r="HQ36" s="471">
        <f t="shared" si="371"/>
        <v>0.61045733916666667</v>
      </c>
      <c r="HR36" s="471">
        <f t="shared" si="371"/>
        <v>0.61045733916666667</v>
      </c>
      <c r="HS36" s="471">
        <f t="shared" ref="HS36:IH51" si="372">((IF(AND(HS$24&gt;=$Q36,HS$25&lt;=$R36),HS$27,IF(AND(HS$25&gt;$Q36,HS$24&lt;$R36),(MIN(HS$25,$R36)-MAX(HS$24,$Q36)+1),0))/HS$27)*($H36/12)/1000000)+((IF(AND(HS$24&gt;=$Q36,HS$25&lt;=$R36),HS$27,IF(AND(HS$25&gt;$Q36,HS$24&lt;$R36),(MIN(HS$25,$R36)-MAX(HS$24,$Q36)+1),0))/HS$27)*($G36/12)/1000000)</f>
        <v>0.61045733916666667</v>
      </c>
      <c r="HT36" s="471">
        <f t="shared" si="372"/>
        <v>0.61045733916666667</v>
      </c>
      <c r="HU36" s="471">
        <f t="shared" si="372"/>
        <v>0.61045733916666667</v>
      </c>
      <c r="HV36" s="471">
        <f t="shared" si="372"/>
        <v>0.61045733916666667</v>
      </c>
      <c r="HW36" s="471">
        <f t="shared" si="372"/>
        <v>0.61045733916666667</v>
      </c>
      <c r="HX36" s="471">
        <f t="shared" si="372"/>
        <v>0.61045733916666667</v>
      </c>
      <c r="HY36" s="471">
        <f t="shared" si="372"/>
        <v>0.61045733916666667</v>
      </c>
      <c r="HZ36" s="471">
        <f t="shared" si="372"/>
        <v>0.61045733916666667</v>
      </c>
      <c r="IA36" s="471">
        <f t="shared" si="372"/>
        <v>0.61045733916666667</v>
      </c>
      <c r="IB36" s="471">
        <f t="shared" si="372"/>
        <v>0.61045733916666667</v>
      </c>
      <c r="IC36" s="471">
        <f t="shared" si="372"/>
        <v>0.61045733916666667</v>
      </c>
      <c r="ID36" s="471">
        <f t="shared" si="372"/>
        <v>0.61045733916666667</v>
      </c>
      <c r="IE36" s="471">
        <f t="shared" si="372"/>
        <v>0.61045733916666667</v>
      </c>
      <c r="IF36" s="471">
        <f t="shared" si="372"/>
        <v>0.61045733916666667</v>
      </c>
      <c r="IG36" s="471">
        <f t="shared" si="372"/>
        <v>0.61045733916666667</v>
      </c>
      <c r="IH36" s="471">
        <f t="shared" si="372"/>
        <v>0.61045733916666667</v>
      </c>
      <c r="II36" s="471">
        <f t="shared" ref="II36:IX56" si="373">((IF(AND(II$24&gt;=$Q36,II$25&lt;=$R36),II$27,IF(AND(II$25&gt;$Q36,II$24&lt;$R36),(MIN(II$25,$R36)-MAX(II$24,$Q36)+1),0))/II$27)*($H36/12)/1000000)+((IF(AND(II$24&gt;=$Q36,II$25&lt;=$R36),II$27,IF(AND(II$25&gt;$Q36,II$24&lt;$R36),(MIN(II$25,$R36)-MAX(II$24,$Q36)+1),0))/II$27)*($G36/12)/1000000)</f>
        <v>0.61045733916666667</v>
      </c>
      <c r="IJ36" s="471">
        <f t="shared" si="373"/>
        <v>0.61045733916666667</v>
      </c>
      <c r="IK36" s="471">
        <f t="shared" si="373"/>
        <v>0.61045733916666667</v>
      </c>
      <c r="IL36" s="471">
        <f t="shared" si="373"/>
        <v>0.61045733916666667</v>
      </c>
      <c r="IM36" s="471">
        <f t="shared" si="373"/>
        <v>0.61045733916666667</v>
      </c>
      <c r="IN36" s="471">
        <f t="shared" si="373"/>
        <v>0.61045733916666667</v>
      </c>
      <c r="IO36" s="471">
        <f t="shared" si="373"/>
        <v>0.61045733916666667</v>
      </c>
      <c r="IP36" s="471">
        <f t="shared" si="373"/>
        <v>0.61045733916666667</v>
      </c>
      <c r="IQ36" s="471">
        <f t="shared" si="373"/>
        <v>0.61045733916666667</v>
      </c>
      <c r="IR36" s="471">
        <f t="shared" si="373"/>
        <v>0.61045733916666667</v>
      </c>
      <c r="IS36" s="471">
        <f t="shared" si="373"/>
        <v>0.61045733916666667</v>
      </c>
      <c r="IT36" s="471">
        <f t="shared" si="373"/>
        <v>0.61045733916666667</v>
      </c>
      <c r="IU36" s="471">
        <f t="shared" si="373"/>
        <v>0.61045733916666667</v>
      </c>
      <c r="IV36" s="471">
        <f t="shared" si="373"/>
        <v>0.61045733916666667</v>
      </c>
      <c r="IW36" s="471">
        <f t="shared" si="373"/>
        <v>0.61045733916666667</v>
      </c>
      <c r="IX36" s="471">
        <f t="shared" si="373"/>
        <v>0.61045733916666667</v>
      </c>
      <c r="IY36" s="471">
        <f t="shared" ref="IY36:JN51" si="374">((IF(AND(IY$24&gt;=$Q36,IY$25&lt;=$R36),IY$27,IF(AND(IY$25&gt;$Q36,IY$24&lt;$R36),(MIN(IY$25,$R36)-MAX(IY$24,$Q36)+1),0))/IY$27)*($H36/12)/1000000)+((IF(AND(IY$24&gt;=$Q36,IY$25&lt;=$R36),IY$27,IF(AND(IY$25&gt;$Q36,IY$24&lt;$R36),(MIN(IY$25,$R36)-MAX(IY$24,$Q36)+1),0))/IY$27)*($G36/12)/1000000)</f>
        <v>0.61045733916666667</v>
      </c>
      <c r="IZ36" s="471">
        <f t="shared" si="374"/>
        <v>0.61045733916666667</v>
      </c>
      <c r="JA36" s="471">
        <f t="shared" si="374"/>
        <v>0.61045733916666667</v>
      </c>
      <c r="JB36" s="471">
        <f t="shared" si="374"/>
        <v>0.61045733916666667</v>
      </c>
      <c r="JC36" s="471">
        <f t="shared" si="374"/>
        <v>0.61045733916666667</v>
      </c>
      <c r="JD36" s="471">
        <f t="shared" si="374"/>
        <v>0.61045733916666667</v>
      </c>
      <c r="JE36" s="471">
        <f t="shared" si="374"/>
        <v>0.61045733916666667</v>
      </c>
      <c r="JF36" s="471">
        <f t="shared" si="374"/>
        <v>0.61045733916666667</v>
      </c>
      <c r="JG36" s="471">
        <f t="shared" si="374"/>
        <v>0.61045733916666667</v>
      </c>
      <c r="JH36" s="471">
        <f t="shared" si="374"/>
        <v>0.61045733916666667</v>
      </c>
      <c r="JI36" s="471">
        <f t="shared" si="374"/>
        <v>0.61045733916666667</v>
      </c>
      <c r="JJ36" s="471">
        <f t="shared" si="374"/>
        <v>0.61045733916666667</v>
      </c>
      <c r="JK36" s="471">
        <f t="shared" si="374"/>
        <v>0.61045733916666667</v>
      </c>
      <c r="JL36" s="471">
        <f t="shared" si="374"/>
        <v>0.61045733916666667</v>
      </c>
      <c r="JM36" s="471">
        <f t="shared" si="374"/>
        <v>0.61045733916666667</v>
      </c>
      <c r="JN36" s="471">
        <f t="shared" si="374"/>
        <v>0.61045733916666667</v>
      </c>
      <c r="JO36" s="471">
        <f t="shared" ref="JO36:KD56" si="375">((IF(AND(JO$24&gt;=$Q36,JO$25&lt;=$R36),JO$27,IF(AND(JO$25&gt;$Q36,JO$24&lt;$R36),(MIN(JO$25,$R36)-MAX(JO$24,$Q36)+1),0))/JO$27)*($H36/12)/1000000)+((IF(AND(JO$24&gt;=$Q36,JO$25&lt;=$R36),JO$27,IF(AND(JO$25&gt;$Q36,JO$24&lt;$R36),(MIN(JO$25,$R36)-MAX(JO$24,$Q36)+1),0))/JO$27)*($G36/12)/1000000)</f>
        <v>0.61045733916666667</v>
      </c>
      <c r="JP36" s="471">
        <f t="shared" si="375"/>
        <v>0.61045733916666667</v>
      </c>
      <c r="JQ36" s="471">
        <f t="shared" si="375"/>
        <v>0.61045733916666667</v>
      </c>
      <c r="JR36" s="471">
        <f t="shared" si="375"/>
        <v>0.61045733916666667</v>
      </c>
      <c r="JS36" s="471">
        <f t="shared" si="375"/>
        <v>0.61045733916666667</v>
      </c>
      <c r="JT36" s="471">
        <f t="shared" si="375"/>
        <v>0.61045733916666667</v>
      </c>
      <c r="JU36" s="471">
        <f t="shared" si="375"/>
        <v>0.61045733916666667</v>
      </c>
      <c r="JV36" s="471">
        <f t="shared" si="375"/>
        <v>0.61045733916666667</v>
      </c>
      <c r="JW36" s="471">
        <f t="shared" si="375"/>
        <v>0.61045733916666667</v>
      </c>
      <c r="JX36" s="471">
        <f t="shared" si="375"/>
        <v>0.61045733916666667</v>
      </c>
      <c r="JY36" s="471">
        <f t="shared" si="375"/>
        <v>0.61045733916666667</v>
      </c>
      <c r="JZ36" s="471">
        <f t="shared" si="375"/>
        <v>0.61045733916666667</v>
      </c>
      <c r="KA36" s="471">
        <f t="shared" si="375"/>
        <v>0.61045733916666667</v>
      </c>
      <c r="KB36" s="471">
        <f t="shared" si="375"/>
        <v>0.61045733916666667</v>
      </c>
      <c r="KC36" s="471">
        <f t="shared" si="375"/>
        <v>0.61045733916666667</v>
      </c>
      <c r="KD36" s="471">
        <f t="shared" si="375"/>
        <v>0.61045733916666667</v>
      </c>
      <c r="KE36" s="471">
        <f t="shared" ref="KE36:KT51" si="376">((IF(AND(KE$24&gt;=$Q36,KE$25&lt;=$R36),KE$27,IF(AND(KE$25&gt;$Q36,KE$24&lt;$R36),(MIN(KE$25,$R36)-MAX(KE$24,$Q36)+1),0))/KE$27)*($H36/12)/1000000)+((IF(AND(KE$24&gt;=$Q36,KE$25&lt;=$R36),KE$27,IF(AND(KE$25&gt;$Q36,KE$24&lt;$R36),(MIN(KE$25,$R36)-MAX(KE$24,$Q36)+1),0))/KE$27)*($G36/12)/1000000)</f>
        <v>0.61045733916666667</v>
      </c>
      <c r="KF36" s="471">
        <f t="shared" si="376"/>
        <v>0.61045733916666667</v>
      </c>
      <c r="KG36" s="471">
        <f t="shared" si="376"/>
        <v>0.61045733916666667</v>
      </c>
      <c r="KH36" s="471">
        <f t="shared" si="376"/>
        <v>0.61045733916666667</v>
      </c>
      <c r="KI36" s="471">
        <f t="shared" si="376"/>
        <v>0.61045733916666667</v>
      </c>
      <c r="KJ36" s="471">
        <f t="shared" si="376"/>
        <v>0.61045733916666667</v>
      </c>
      <c r="KK36" s="471">
        <f t="shared" si="376"/>
        <v>0.61045733916666667</v>
      </c>
      <c r="KL36" s="471">
        <f t="shared" si="376"/>
        <v>0.61045733916666667</v>
      </c>
      <c r="KM36" s="471">
        <f t="shared" si="376"/>
        <v>0.61045733916666667</v>
      </c>
      <c r="KN36" s="471">
        <f t="shared" si="376"/>
        <v>0.61045733916666667</v>
      </c>
      <c r="KO36" s="471">
        <f t="shared" si="376"/>
        <v>0.61045733916666667</v>
      </c>
      <c r="KP36" s="471">
        <f t="shared" si="376"/>
        <v>0.61045733916666667</v>
      </c>
      <c r="KQ36" s="471">
        <f t="shared" si="376"/>
        <v>0.61045733916666667</v>
      </c>
      <c r="KR36" s="471">
        <f t="shared" si="376"/>
        <v>0.61045733916666667</v>
      </c>
      <c r="KS36" s="471">
        <f t="shared" si="376"/>
        <v>0.61045733916666667</v>
      </c>
      <c r="KT36" s="471">
        <f t="shared" si="376"/>
        <v>0.61045733916666667</v>
      </c>
      <c r="KU36" s="471">
        <f t="shared" ref="KU36:LJ56" si="377">((IF(AND(KU$24&gt;=$Q36,KU$25&lt;=$R36),KU$27,IF(AND(KU$25&gt;$Q36,KU$24&lt;$R36),(MIN(KU$25,$R36)-MAX(KU$24,$Q36)+1),0))/KU$27)*($H36/12)/1000000)+((IF(AND(KU$24&gt;=$Q36,KU$25&lt;=$R36),KU$27,IF(AND(KU$25&gt;$Q36,KU$24&lt;$R36),(MIN(KU$25,$R36)-MAX(KU$24,$Q36)+1),0))/KU$27)*($G36/12)/1000000)</f>
        <v>0.61045733916666667</v>
      </c>
      <c r="KV36" s="471">
        <f t="shared" si="377"/>
        <v>0.61045733916666667</v>
      </c>
      <c r="KW36" s="471">
        <f t="shared" si="377"/>
        <v>0.61045733916666667</v>
      </c>
      <c r="KX36" s="471">
        <f t="shared" si="377"/>
        <v>0.61045733916666667</v>
      </c>
      <c r="KY36" s="471">
        <f t="shared" si="377"/>
        <v>0.61045733916666667</v>
      </c>
      <c r="KZ36" s="471">
        <f t="shared" si="377"/>
        <v>0.61045733916666667</v>
      </c>
      <c r="LA36" s="471">
        <f t="shared" si="377"/>
        <v>0.61045733916666667</v>
      </c>
      <c r="LB36" s="471">
        <f t="shared" si="377"/>
        <v>0.61045733916666667</v>
      </c>
      <c r="LC36" s="471">
        <f t="shared" si="377"/>
        <v>0.61045733916666667</v>
      </c>
      <c r="LD36" s="471">
        <f t="shared" si="377"/>
        <v>0.61045733916666667</v>
      </c>
      <c r="LE36" s="471">
        <f t="shared" si="377"/>
        <v>0.61045733916666667</v>
      </c>
      <c r="LF36" s="471">
        <f t="shared" si="377"/>
        <v>0.61045733916666667</v>
      </c>
      <c r="LG36" s="471">
        <f t="shared" si="377"/>
        <v>0.61045733916666667</v>
      </c>
      <c r="LH36" s="471">
        <f t="shared" si="377"/>
        <v>0.61045733916666667</v>
      </c>
      <c r="LI36" s="471">
        <f t="shared" si="377"/>
        <v>0.61045733916666667</v>
      </c>
      <c r="LJ36" s="471">
        <f t="shared" si="377"/>
        <v>0.61045733916666667</v>
      </c>
      <c r="LK36" s="471">
        <f t="shared" ref="LK36:LZ51" si="378">((IF(AND(LK$24&gt;=$Q36,LK$25&lt;=$R36),LK$27,IF(AND(LK$25&gt;$Q36,LK$24&lt;$R36),(MIN(LK$25,$R36)-MAX(LK$24,$Q36)+1),0))/LK$27)*($H36/12)/1000000)+((IF(AND(LK$24&gt;=$Q36,LK$25&lt;=$R36),LK$27,IF(AND(LK$25&gt;$Q36,LK$24&lt;$R36),(MIN(LK$25,$R36)-MAX(LK$24,$Q36)+1),0))/LK$27)*($G36/12)/1000000)</f>
        <v>0.61045733916666667</v>
      </c>
      <c r="LL36" s="471">
        <f t="shared" si="378"/>
        <v>0.61045733916666667</v>
      </c>
      <c r="LM36" s="471">
        <f t="shared" si="378"/>
        <v>0.61045733916666667</v>
      </c>
      <c r="LN36" s="471">
        <f t="shared" si="378"/>
        <v>0.61045733916666667</v>
      </c>
      <c r="LO36" s="471">
        <f t="shared" si="378"/>
        <v>0.61045733916666667</v>
      </c>
      <c r="LP36" s="471">
        <f t="shared" si="378"/>
        <v>0.61045733916666667</v>
      </c>
      <c r="LQ36" s="471">
        <f t="shared" si="378"/>
        <v>0.61045733916666667</v>
      </c>
      <c r="LR36" s="471">
        <f t="shared" si="378"/>
        <v>0.61045733916666667</v>
      </c>
      <c r="LS36" s="471">
        <f t="shared" si="378"/>
        <v>0.61045733916666667</v>
      </c>
      <c r="LT36" s="471">
        <f t="shared" si="378"/>
        <v>0.61045733916666667</v>
      </c>
      <c r="LU36" s="471">
        <f t="shared" si="378"/>
        <v>0.61045733916666667</v>
      </c>
      <c r="LV36" s="471">
        <f t="shared" si="378"/>
        <v>0.61045733916666667</v>
      </c>
      <c r="LW36" s="471">
        <f t="shared" si="378"/>
        <v>0.61045733916666667</v>
      </c>
      <c r="LX36" s="471">
        <f t="shared" si="378"/>
        <v>0.61045733916666667</v>
      </c>
      <c r="LY36" s="471">
        <f t="shared" si="378"/>
        <v>0.61045733916666667</v>
      </c>
      <c r="LZ36" s="471">
        <f t="shared" si="378"/>
        <v>0.61045733916666667</v>
      </c>
      <c r="MA36" s="471">
        <f t="shared" ref="MA36:MP56" si="379">((IF(AND(MA$24&gt;=$Q36,MA$25&lt;=$R36),MA$27,IF(AND(MA$25&gt;$Q36,MA$24&lt;$R36),(MIN(MA$25,$R36)-MAX(MA$24,$Q36)+1),0))/MA$27)*($H36/12)/1000000)+((IF(AND(MA$24&gt;=$Q36,MA$25&lt;=$R36),MA$27,IF(AND(MA$25&gt;$Q36,MA$24&lt;$R36),(MIN(MA$25,$R36)-MAX(MA$24,$Q36)+1),0))/MA$27)*($G36/12)/1000000)</f>
        <v>0.61045733916666667</v>
      </c>
      <c r="MB36" s="471">
        <f t="shared" si="379"/>
        <v>0.61045733916666667</v>
      </c>
      <c r="MC36" s="471">
        <f t="shared" si="379"/>
        <v>0.61045733916666667</v>
      </c>
      <c r="MD36" s="471">
        <f t="shared" si="379"/>
        <v>0.61045733916666667</v>
      </c>
      <c r="ME36" s="471">
        <f t="shared" si="379"/>
        <v>0.61045733916666667</v>
      </c>
      <c r="MF36" s="471">
        <f t="shared" si="379"/>
        <v>0.61045733916666667</v>
      </c>
      <c r="MG36" s="471">
        <f t="shared" si="379"/>
        <v>0.61045733916666667</v>
      </c>
      <c r="MH36" s="471">
        <f t="shared" si="379"/>
        <v>0.61045733916666667</v>
      </c>
      <c r="MI36" s="471">
        <f t="shared" si="379"/>
        <v>0.33476692793010754</v>
      </c>
      <c r="MJ36" s="471">
        <f t="shared" si="379"/>
        <v>0</v>
      </c>
      <c r="MK36" s="471">
        <f t="shared" si="379"/>
        <v>0</v>
      </c>
      <c r="ML36" s="471">
        <f t="shared" si="379"/>
        <v>0</v>
      </c>
      <c r="MM36" s="471">
        <f t="shared" si="379"/>
        <v>0</v>
      </c>
      <c r="MN36" s="471">
        <f t="shared" si="379"/>
        <v>0</v>
      </c>
      <c r="MO36" s="471">
        <f t="shared" si="379"/>
        <v>0</v>
      </c>
      <c r="MP36" s="471">
        <f t="shared" si="379"/>
        <v>0</v>
      </c>
      <c r="MQ36" s="471">
        <f t="shared" ref="MQ36:NF51" si="380">((IF(AND(MQ$24&gt;=$Q36,MQ$25&lt;=$R36),MQ$27,IF(AND(MQ$25&gt;$Q36,MQ$24&lt;$R36),(MIN(MQ$25,$R36)-MAX(MQ$24,$Q36)+1),0))/MQ$27)*($H36/12)/1000000)+((IF(AND(MQ$24&gt;=$Q36,MQ$25&lt;=$R36),MQ$27,IF(AND(MQ$25&gt;$Q36,MQ$24&lt;$R36),(MIN(MQ$25,$R36)-MAX(MQ$24,$Q36)+1),0))/MQ$27)*($G36/12)/1000000)</f>
        <v>0</v>
      </c>
      <c r="MR36" s="471">
        <f t="shared" si="380"/>
        <v>0</v>
      </c>
      <c r="MS36" s="471">
        <f t="shared" si="380"/>
        <v>0</v>
      </c>
      <c r="MT36" s="471">
        <f t="shared" si="380"/>
        <v>0</v>
      </c>
      <c r="MU36" s="471">
        <f t="shared" si="380"/>
        <v>0</v>
      </c>
      <c r="MV36" s="471">
        <f t="shared" si="380"/>
        <v>0</v>
      </c>
      <c r="MW36" s="471">
        <f t="shared" si="380"/>
        <v>0</v>
      </c>
      <c r="MX36" s="471">
        <f t="shared" si="380"/>
        <v>0</v>
      </c>
      <c r="MY36" s="471">
        <f t="shared" si="380"/>
        <v>0</v>
      </c>
      <c r="MZ36" s="471">
        <f t="shared" si="380"/>
        <v>0</v>
      </c>
      <c r="NA36" s="471">
        <f t="shared" si="380"/>
        <v>0</v>
      </c>
      <c r="NB36" s="471">
        <f t="shared" si="380"/>
        <v>0</v>
      </c>
      <c r="NC36" s="471">
        <f t="shared" si="380"/>
        <v>0</v>
      </c>
      <c r="ND36" s="471">
        <f t="shared" si="380"/>
        <v>0</v>
      </c>
      <c r="NE36" s="471">
        <f t="shared" si="380"/>
        <v>0</v>
      </c>
      <c r="NF36" s="471">
        <f t="shared" si="380"/>
        <v>0</v>
      </c>
      <c r="NG36" s="471">
        <f t="shared" ref="NG36:NV56" si="381">((IF(AND(NG$24&gt;=$Q36,NG$25&lt;=$R36),NG$27,IF(AND(NG$25&gt;$Q36,NG$24&lt;$R36),(MIN(NG$25,$R36)-MAX(NG$24,$Q36)+1),0))/NG$27)*($H36/12)/1000000)+((IF(AND(NG$24&gt;=$Q36,NG$25&lt;=$R36),NG$27,IF(AND(NG$25&gt;$Q36,NG$24&lt;$R36),(MIN(NG$25,$R36)-MAX(NG$24,$Q36)+1),0))/NG$27)*($G36/12)/1000000)</f>
        <v>0</v>
      </c>
      <c r="NH36" s="471">
        <f t="shared" si="381"/>
        <v>0</v>
      </c>
      <c r="NI36" s="471">
        <f t="shared" si="381"/>
        <v>0</v>
      </c>
      <c r="NJ36" s="471">
        <f t="shared" si="381"/>
        <v>0</v>
      </c>
      <c r="NK36" s="471">
        <f t="shared" si="381"/>
        <v>0</v>
      </c>
      <c r="NL36" s="471">
        <f t="shared" si="381"/>
        <v>0</v>
      </c>
      <c r="NM36" s="471">
        <f t="shared" si="381"/>
        <v>0</v>
      </c>
      <c r="NN36" s="471">
        <f t="shared" si="381"/>
        <v>0</v>
      </c>
      <c r="NO36" s="471">
        <f t="shared" si="381"/>
        <v>0</v>
      </c>
      <c r="NP36" s="471">
        <f t="shared" si="381"/>
        <v>0</v>
      </c>
      <c r="NQ36" s="471">
        <f t="shared" si="381"/>
        <v>0</v>
      </c>
      <c r="NR36" s="471">
        <f t="shared" si="381"/>
        <v>0</v>
      </c>
      <c r="NS36" s="471">
        <f t="shared" si="381"/>
        <v>0</v>
      </c>
      <c r="NT36" s="471">
        <f t="shared" si="381"/>
        <v>0</v>
      </c>
      <c r="NU36" s="471">
        <f t="shared" si="381"/>
        <v>0</v>
      </c>
      <c r="NV36" s="471">
        <f t="shared" si="381"/>
        <v>0</v>
      </c>
      <c r="NW36" s="471">
        <f t="shared" ref="NW36:OL51" si="382">((IF(AND(NW$24&gt;=$Q36,NW$25&lt;=$R36),NW$27,IF(AND(NW$25&gt;$Q36,NW$24&lt;$R36),(MIN(NW$25,$R36)-MAX(NW$24,$Q36)+1),0))/NW$27)*($H36/12)/1000000)+((IF(AND(NW$24&gt;=$Q36,NW$25&lt;=$R36),NW$27,IF(AND(NW$25&gt;$Q36,NW$24&lt;$R36),(MIN(NW$25,$R36)-MAX(NW$24,$Q36)+1),0))/NW$27)*($G36/12)/1000000)</f>
        <v>0</v>
      </c>
      <c r="NX36" s="471">
        <f t="shared" si="382"/>
        <v>0</v>
      </c>
      <c r="NY36" s="471">
        <f t="shared" si="382"/>
        <v>0</v>
      </c>
      <c r="NZ36" s="471">
        <f t="shared" si="382"/>
        <v>0</v>
      </c>
      <c r="OA36" s="471">
        <f t="shared" si="382"/>
        <v>0</v>
      </c>
      <c r="OB36" s="471">
        <f t="shared" si="382"/>
        <v>0</v>
      </c>
      <c r="OC36" s="471">
        <f t="shared" si="382"/>
        <v>0</v>
      </c>
      <c r="OD36" s="471">
        <f t="shared" si="382"/>
        <v>0</v>
      </c>
      <c r="OE36" s="471">
        <f t="shared" si="382"/>
        <v>0</v>
      </c>
      <c r="OF36" s="471">
        <f t="shared" si="382"/>
        <v>0</v>
      </c>
      <c r="OG36" s="471">
        <f t="shared" si="382"/>
        <v>0</v>
      </c>
      <c r="OH36" s="471">
        <f t="shared" si="382"/>
        <v>0</v>
      </c>
      <c r="OI36" s="471">
        <f t="shared" si="382"/>
        <v>0</v>
      </c>
      <c r="OJ36" s="471">
        <f t="shared" si="382"/>
        <v>0</v>
      </c>
      <c r="OK36" s="471">
        <f t="shared" si="382"/>
        <v>0</v>
      </c>
      <c r="OL36" s="471">
        <f t="shared" si="382"/>
        <v>0</v>
      </c>
      <c r="OM36" s="471">
        <f t="shared" ref="OM36:PB56" si="383">((IF(AND(OM$24&gt;=$Q36,OM$25&lt;=$R36),OM$27,IF(AND(OM$25&gt;$Q36,OM$24&lt;$R36),(MIN(OM$25,$R36)-MAX(OM$24,$Q36)+1),0))/OM$27)*($H36/12)/1000000)+((IF(AND(OM$24&gt;=$Q36,OM$25&lt;=$R36),OM$27,IF(AND(OM$25&gt;$Q36,OM$24&lt;$R36),(MIN(OM$25,$R36)-MAX(OM$24,$Q36)+1),0))/OM$27)*($G36/12)/1000000)</f>
        <v>0</v>
      </c>
      <c r="ON36" s="471">
        <f t="shared" si="383"/>
        <v>0</v>
      </c>
      <c r="OO36" s="471">
        <f t="shared" si="383"/>
        <v>0</v>
      </c>
      <c r="OP36" s="471">
        <f t="shared" si="383"/>
        <v>0</v>
      </c>
      <c r="OQ36" s="471">
        <f t="shared" si="383"/>
        <v>0</v>
      </c>
      <c r="OR36" s="471">
        <f t="shared" si="383"/>
        <v>0</v>
      </c>
      <c r="OS36" s="471">
        <f t="shared" si="383"/>
        <v>0</v>
      </c>
      <c r="OT36" s="471">
        <f t="shared" si="383"/>
        <v>0</v>
      </c>
      <c r="OU36" s="471">
        <f t="shared" si="383"/>
        <v>0</v>
      </c>
      <c r="OV36" s="471">
        <f t="shared" si="383"/>
        <v>0</v>
      </c>
      <c r="OW36" s="471">
        <f t="shared" si="383"/>
        <v>0</v>
      </c>
      <c r="OX36" s="471">
        <f t="shared" si="383"/>
        <v>0</v>
      </c>
      <c r="OY36" s="471">
        <f t="shared" si="383"/>
        <v>0</v>
      </c>
      <c r="OZ36" s="471">
        <f t="shared" si="383"/>
        <v>0</v>
      </c>
      <c r="PA36" s="471">
        <f t="shared" si="383"/>
        <v>0</v>
      </c>
      <c r="PB36" s="471">
        <f t="shared" si="383"/>
        <v>0</v>
      </c>
      <c r="PC36" s="471">
        <f t="shared" ref="PC36:PR51" si="384">((IF(AND(PC$24&gt;=$Q36,PC$25&lt;=$R36),PC$27,IF(AND(PC$25&gt;$Q36,PC$24&lt;$R36),(MIN(PC$25,$R36)-MAX(PC$24,$Q36)+1),0))/PC$27)*($H36/12)/1000000)+((IF(AND(PC$24&gt;=$Q36,PC$25&lt;=$R36),PC$27,IF(AND(PC$25&gt;$Q36,PC$24&lt;$R36),(MIN(PC$25,$R36)-MAX(PC$24,$Q36)+1),0))/PC$27)*($G36/12)/1000000)</f>
        <v>0</v>
      </c>
      <c r="PD36" s="471">
        <f t="shared" si="384"/>
        <v>0</v>
      </c>
      <c r="PE36" s="471">
        <f t="shared" si="384"/>
        <v>0</v>
      </c>
      <c r="PF36" s="471">
        <f t="shared" si="384"/>
        <v>0</v>
      </c>
      <c r="PG36" s="471">
        <f t="shared" si="384"/>
        <v>0</v>
      </c>
      <c r="PH36" s="471">
        <f t="shared" si="384"/>
        <v>0</v>
      </c>
      <c r="PI36" s="471">
        <f t="shared" si="384"/>
        <v>0</v>
      </c>
      <c r="PJ36" s="471">
        <f t="shared" si="384"/>
        <v>0</v>
      </c>
      <c r="PK36" s="471">
        <f t="shared" si="384"/>
        <v>0</v>
      </c>
      <c r="PL36" s="471">
        <f t="shared" si="384"/>
        <v>0</v>
      </c>
      <c r="PM36" s="471">
        <f t="shared" si="384"/>
        <v>0</v>
      </c>
      <c r="PN36" s="471">
        <f t="shared" si="384"/>
        <v>0</v>
      </c>
      <c r="PO36" s="471">
        <f t="shared" si="384"/>
        <v>0</v>
      </c>
      <c r="PP36" s="471">
        <f t="shared" si="384"/>
        <v>0</v>
      </c>
      <c r="PQ36" s="471">
        <f t="shared" si="384"/>
        <v>0</v>
      </c>
      <c r="PR36" s="471">
        <f t="shared" si="384"/>
        <v>0</v>
      </c>
      <c r="PS36" s="471">
        <f t="shared" ref="PS36:QH56" si="385">((IF(AND(PS$24&gt;=$Q36,PS$25&lt;=$R36),PS$27,IF(AND(PS$25&gt;$Q36,PS$24&lt;$R36),(MIN(PS$25,$R36)-MAX(PS$24,$Q36)+1),0))/PS$27)*($H36/12)/1000000)+((IF(AND(PS$24&gt;=$Q36,PS$25&lt;=$R36),PS$27,IF(AND(PS$25&gt;$Q36,PS$24&lt;$R36),(MIN(PS$25,$R36)-MAX(PS$24,$Q36)+1),0))/PS$27)*($G36/12)/1000000)</f>
        <v>0</v>
      </c>
      <c r="PT36" s="471">
        <f t="shared" si="385"/>
        <v>0</v>
      </c>
      <c r="PU36" s="471">
        <f t="shared" si="385"/>
        <v>0</v>
      </c>
      <c r="PV36" s="471">
        <f t="shared" si="385"/>
        <v>0</v>
      </c>
      <c r="PW36" s="471">
        <f t="shared" si="385"/>
        <v>0</v>
      </c>
      <c r="PX36" s="471">
        <f t="shared" si="385"/>
        <v>0</v>
      </c>
      <c r="PY36" s="471">
        <f t="shared" si="385"/>
        <v>0</v>
      </c>
      <c r="PZ36" s="471">
        <f t="shared" si="385"/>
        <v>0</v>
      </c>
      <c r="QA36" s="471">
        <f t="shared" si="385"/>
        <v>0</v>
      </c>
      <c r="QB36" s="471">
        <f t="shared" si="385"/>
        <v>0</v>
      </c>
      <c r="QC36" s="471">
        <f t="shared" si="385"/>
        <v>0</v>
      </c>
      <c r="QD36" s="471">
        <f t="shared" si="385"/>
        <v>0</v>
      </c>
      <c r="QE36" s="471">
        <f t="shared" si="385"/>
        <v>0</v>
      </c>
      <c r="QF36" s="471">
        <f t="shared" si="385"/>
        <v>0</v>
      </c>
      <c r="QG36" s="471">
        <f t="shared" si="385"/>
        <v>0</v>
      </c>
      <c r="QH36" s="471">
        <f t="shared" si="385"/>
        <v>0</v>
      </c>
      <c r="QI36" s="471">
        <f t="shared" ref="QI36:QX51" si="386">((IF(AND(QI$24&gt;=$Q36,QI$25&lt;=$R36),QI$27,IF(AND(QI$25&gt;$Q36,QI$24&lt;$R36),(MIN(QI$25,$R36)-MAX(QI$24,$Q36)+1),0))/QI$27)*($H36/12)/1000000)+((IF(AND(QI$24&gt;=$Q36,QI$25&lt;=$R36),QI$27,IF(AND(QI$25&gt;$Q36,QI$24&lt;$R36),(MIN(QI$25,$R36)-MAX(QI$24,$Q36)+1),0))/QI$27)*($G36/12)/1000000)</f>
        <v>0</v>
      </c>
      <c r="QJ36" s="471">
        <f t="shared" si="386"/>
        <v>0</v>
      </c>
      <c r="QK36" s="471">
        <f t="shared" si="386"/>
        <v>0</v>
      </c>
      <c r="QL36" s="471">
        <f t="shared" si="386"/>
        <v>0</v>
      </c>
      <c r="QM36" s="471">
        <f t="shared" si="386"/>
        <v>0</v>
      </c>
      <c r="QN36" s="471">
        <f t="shared" si="386"/>
        <v>0</v>
      </c>
      <c r="QO36" s="471">
        <f t="shared" si="386"/>
        <v>0</v>
      </c>
      <c r="QP36" s="471">
        <f t="shared" si="386"/>
        <v>0</v>
      </c>
      <c r="QQ36" s="471">
        <f t="shared" si="386"/>
        <v>0</v>
      </c>
      <c r="QR36" s="471">
        <f t="shared" si="386"/>
        <v>0</v>
      </c>
      <c r="QS36" s="471">
        <f t="shared" si="386"/>
        <v>0</v>
      </c>
      <c r="QT36" s="471">
        <f t="shared" si="386"/>
        <v>0</v>
      </c>
      <c r="QU36" s="471">
        <f t="shared" si="386"/>
        <v>0</v>
      </c>
      <c r="QV36" s="471">
        <f t="shared" si="386"/>
        <v>0</v>
      </c>
      <c r="QW36" s="471">
        <f t="shared" si="386"/>
        <v>0</v>
      </c>
      <c r="QX36" s="471">
        <f t="shared" si="386"/>
        <v>0</v>
      </c>
      <c r="QY36" s="471">
        <f t="shared" ref="QY36:RN56" si="387">((IF(AND(QY$24&gt;=$Q36,QY$25&lt;=$R36),QY$27,IF(AND(QY$25&gt;$Q36,QY$24&lt;$R36),(MIN(QY$25,$R36)-MAX(QY$24,$Q36)+1),0))/QY$27)*($H36/12)/1000000)+((IF(AND(QY$24&gt;=$Q36,QY$25&lt;=$R36),QY$27,IF(AND(QY$25&gt;$Q36,QY$24&lt;$R36),(MIN(QY$25,$R36)-MAX(QY$24,$Q36)+1),0))/QY$27)*($G36/12)/1000000)</f>
        <v>0</v>
      </c>
      <c r="QZ36" s="471">
        <f t="shared" si="387"/>
        <v>0</v>
      </c>
      <c r="RA36" s="471">
        <f t="shared" si="387"/>
        <v>0</v>
      </c>
      <c r="RB36" s="471">
        <f t="shared" si="387"/>
        <v>0</v>
      </c>
      <c r="RC36" s="471">
        <f t="shared" si="387"/>
        <v>0</v>
      </c>
      <c r="RD36" s="471">
        <f t="shared" si="387"/>
        <v>0</v>
      </c>
      <c r="RE36" s="471">
        <f t="shared" si="387"/>
        <v>0</v>
      </c>
      <c r="RF36" s="471">
        <f t="shared" si="387"/>
        <v>0</v>
      </c>
      <c r="RG36" s="471">
        <f t="shared" si="387"/>
        <v>0</v>
      </c>
      <c r="RH36" s="471">
        <f t="shared" si="387"/>
        <v>0</v>
      </c>
      <c r="RI36" s="471">
        <f t="shared" si="387"/>
        <v>0</v>
      </c>
      <c r="RJ36" s="471">
        <f t="shared" si="387"/>
        <v>0</v>
      </c>
      <c r="RK36" s="471">
        <f t="shared" si="387"/>
        <v>0</v>
      </c>
      <c r="RL36" s="471">
        <f t="shared" si="387"/>
        <v>0</v>
      </c>
      <c r="RM36" s="471">
        <f t="shared" si="387"/>
        <v>0</v>
      </c>
      <c r="RN36" s="471">
        <f t="shared" si="387"/>
        <v>0</v>
      </c>
      <c r="RO36" s="471">
        <f t="shared" ref="RO36:SD51" si="388">((IF(AND(RO$24&gt;=$Q36,RO$25&lt;=$R36),RO$27,IF(AND(RO$25&gt;$Q36,RO$24&lt;$R36),(MIN(RO$25,$R36)-MAX(RO$24,$Q36)+1),0))/RO$27)*($H36/12)/1000000)+((IF(AND(RO$24&gt;=$Q36,RO$25&lt;=$R36),RO$27,IF(AND(RO$25&gt;$Q36,RO$24&lt;$R36),(MIN(RO$25,$R36)-MAX(RO$24,$Q36)+1),0))/RO$27)*($G36/12)/1000000)</f>
        <v>0</v>
      </c>
      <c r="RP36" s="471">
        <f t="shared" si="388"/>
        <v>0</v>
      </c>
      <c r="RQ36" s="471">
        <f t="shared" si="388"/>
        <v>0</v>
      </c>
      <c r="RR36" s="471">
        <f t="shared" si="388"/>
        <v>0</v>
      </c>
      <c r="RS36" s="471">
        <f t="shared" si="388"/>
        <v>0</v>
      </c>
      <c r="RT36" s="471">
        <f t="shared" si="388"/>
        <v>0</v>
      </c>
      <c r="RU36" s="471">
        <f t="shared" si="388"/>
        <v>0</v>
      </c>
      <c r="RV36" s="471">
        <f t="shared" si="388"/>
        <v>0</v>
      </c>
      <c r="RW36" s="471">
        <f t="shared" si="388"/>
        <v>0</v>
      </c>
      <c r="RX36" s="471">
        <f t="shared" si="388"/>
        <v>0</v>
      </c>
      <c r="RY36" s="471">
        <f t="shared" si="388"/>
        <v>0</v>
      </c>
      <c r="RZ36" s="471">
        <f t="shared" si="388"/>
        <v>0</v>
      </c>
      <c r="SA36" s="471">
        <f t="shared" si="388"/>
        <v>0</v>
      </c>
      <c r="SB36" s="471">
        <f t="shared" si="388"/>
        <v>0</v>
      </c>
      <c r="SC36" s="471">
        <f t="shared" si="388"/>
        <v>0</v>
      </c>
      <c r="SD36" s="471">
        <f t="shared" si="388"/>
        <v>0</v>
      </c>
      <c r="SE36" s="471">
        <f t="shared" ref="SE36:ST56" si="389">((IF(AND(SE$24&gt;=$Q36,SE$25&lt;=$R36),SE$27,IF(AND(SE$25&gt;$Q36,SE$24&lt;$R36),(MIN(SE$25,$R36)-MAX(SE$24,$Q36)+1),0))/SE$27)*($H36/12)/1000000)+((IF(AND(SE$24&gt;=$Q36,SE$25&lt;=$R36),SE$27,IF(AND(SE$25&gt;$Q36,SE$24&lt;$R36),(MIN(SE$25,$R36)-MAX(SE$24,$Q36)+1),0))/SE$27)*($G36/12)/1000000)</f>
        <v>0</v>
      </c>
      <c r="SF36" s="471">
        <f t="shared" si="389"/>
        <v>0</v>
      </c>
      <c r="SG36" s="471">
        <f t="shared" si="389"/>
        <v>0</v>
      </c>
      <c r="SH36" s="471">
        <f t="shared" si="389"/>
        <v>0</v>
      </c>
      <c r="SI36" s="471">
        <f t="shared" si="389"/>
        <v>0</v>
      </c>
      <c r="SJ36" s="471">
        <f t="shared" si="389"/>
        <v>0</v>
      </c>
      <c r="SK36" s="471">
        <f t="shared" si="389"/>
        <v>0</v>
      </c>
      <c r="SL36" s="471">
        <f t="shared" si="389"/>
        <v>0</v>
      </c>
      <c r="SM36" s="471">
        <f t="shared" si="389"/>
        <v>0</v>
      </c>
      <c r="SN36" s="471">
        <f t="shared" si="389"/>
        <v>0</v>
      </c>
      <c r="SO36" s="471">
        <f t="shared" si="389"/>
        <v>0</v>
      </c>
      <c r="SP36" s="471">
        <f t="shared" si="389"/>
        <v>0</v>
      </c>
      <c r="SQ36" s="471">
        <f t="shared" si="389"/>
        <v>0</v>
      </c>
      <c r="SR36" s="471">
        <f t="shared" si="389"/>
        <v>0</v>
      </c>
      <c r="SS36" s="471">
        <f t="shared" si="389"/>
        <v>0</v>
      </c>
      <c r="ST36" s="471">
        <f t="shared" si="389"/>
        <v>0</v>
      </c>
      <c r="SU36" s="471">
        <f t="shared" ref="SU36:TJ51" si="390">((IF(AND(SU$24&gt;=$Q36,SU$25&lt;=$R36),SU$27,IF(AND(SU$25&gt;$Q36,SU$24&lt;$R36),(MIN(SU$25,$R36)-MAX(SU$24,$Q36)+1),0))/SU$27)*($H36/12)/1000000)+((IF(AND(SU$24&gt;=$Q36,SU$25&lt;=$R36),SU$27,IF(AND(SU$25&gt;$Q36,SU$24&lt;$R36),(MIN(SU$25,$R36)-MAX(SU$24,$Q36)+1),0))/SU$27)*($G36/12)/1000000)</f>
        <v>0</v>
      </c>
      <c r="SV36" s="471">
        <f t="shared" si="390"/>
        <v>0</v>
      </c>
      <c r="SW36" s="471">
        <f t="shared" si="390"/>
        <v>0</v>
      </c>
      <c r="SX36" s="471">
        <f t="shared" si="390"/>
        <v>0</v>
      </c>
      <c r="SY36" s="471">
        <f t="shared" si="390"/>
        <v>0</v>
      </c>
      <c r="SZ36" s="471">
        <f t="shared" si="390"/>
        <v>0</v>
      </c>
      <c r="TA36" s="471">
        <f t="shared" si="390"/>
        <v>0</v>
      </c>
      <c r="TB36" s="471">
        <f t="shared" si="390"/>
        <v>0</v>
      </c>
      <c r="TC36" s="471">
        <f t="shared" si="390"/>
        <v>0</v>
      </c>
      <c r="TD36" s="471">
        <f t="shared" si="390"/>
        <v>0</v>
      </c>
      <c r="TE36" s="471">
        <f t="shared" si="390"/>
        <v>0</v>
      </c>
      <c r="TF36" s="471">
        <f t="shared" si="390"/>
        <v>0</v>
      </c>
      <c r="TG36" s="471">
        <f t="shared" si="390"/>
        <v>0</v>
      </c>
      <c r="TH36" s="471">
        <f t="shared" si="390"/>
        <v>0</v>
      </c>
      <c r="TI36" s="471">
        <f t="shared" si="390"/>
        <v>0</v>
      </c>
      <c r="TJ36" s="471">
        <f t="shared" si="390"/>
        <v>0</v>
      </c>
      <c r="TK36" s="471">
        <f t="shared" ref="TK36:TZ56" si="391">((IF(AND(TK$24&gt;=$Q36,TK$25&lt;=$R36),TK$27,IF(AND(TK$25&gt;$Q36,TK$24&lt;$R36),(MIN(TK$25,$R36)-MAX(TK$24,$Q36)+1),0))/TK$27)*($H36/12)/1000000)+((IF(AND(TK$24&gt;=$Q36,TK$25&lt;=$R36),TK$27,IF(AND(TK$25&gt;$Q36,TK$24&lt;$R36),(MIN(TK$25,$R36)-MAX(TK$24,$Q36)+1),0))/TK$27)*($G36/12)/1000000)</f>
        <v>0</v>
      </c>
      <c r="TL36" s="471">
        <f t="shared" si="391"/>
        <v>0</v>
      </c>
      <c r="TM36" s="471">
        <f t="shared" si="391"/>
        <v>0</v>
      </c>
      <c r="TN36" s="471">
        <f t="shared" si="391"/>
        <v>0</v>
      </c>
      <c r="TO36" s="471">
        <f t="shared" si="391"/>
        <v>0</v>
      </c>
      <c r="TP36" s="471">
        <f t="shared" si="391"/>
        <v>0</v>
      </c>
      <c r="TQ36" s="471">
        <f t="shared" si="391"/>
        <v>0</v>
      </c>
      <c r="TR36" s="471">
        <f t="shared" si="391"/>
        <v>0</v>
      </c>
      <c r="TS36" s="471">
        <f t="shared" si="391"/>
        <v>0</v>
      </c>
      <c r="TT36" s="471">
        <f t="shared" si="391"/>
        <v>0</v>
      </c>
      <c r="TU36" s="471">
        <f t="shared" si="391"/>
        <v>0</v>
      </c>
      <c r="TV36" s="471">
        <f t="shared" si="391"/>
        <v>0</v>
      </c>
      <c r="TW36" s="471">
        <f t="shared" si="391"/>
        <v>0</v>
      </c>
      <c r="TX36" s="471">
        <f t="shared" si="391"/>
        <v>0</v>
      </c>
      <c r="TY36" s="471">
        <f t="shared" si="391"/>
        <v>0</v>
      </c>
      <c r="TZ36" s="471">
        <f t="shared" si="391"/>
        <v>0</v>
      </c>
      <c r="UA36" s="471">
        <f t="shared" ref="UA36:UP51" si="392">((IF(AND(UA$24&gt;=$Q36,UA$25&lt;=$R36),UA$27,IF(AND(UA$25&gt;$Q36,UA$24&lt;$R36),(MIN(UA$25,$R36)-MAX(UA$24,$Q36)+1),0))/UA$27)*($H36/12)/1000000)+((IF(AND(UA$24&gt;=$Q36,UA$25&lt;=$R36),UA$27,IF(AND(UA$25&gt;$Q36,UA$24&lt;$R36),(MIN(UA$25,$R36)-MAX(UA$24,$Q36)+1),0))/UA$27)*($G36/12)/1000000)</f>
        <v>0</v>
      </c>
      <c r="UB36" s="471">
        <f t="shared" si="392"/>
        <v>0</v>
      </c>
      <c r="UC36" s="471">
        <f t="shared" si="392"/>
        <v>0</v>
      </c>
      <c r="UD36" s="471">
        <f t="shared" si="392"/>
        <v>0</v>
      </c>
      <c r="UE36" s="471">
        <f t="shared" si="392"/>
        <v>0</v>
      </c>
      <c r="UF36" s="471">
        <f t="shared" si="392"/>
        <v>0</v>
      </c>
      <c r="UG36" s="471">
        <f t="shared" si="392"/>
        <v>0</v>
      </c>
      <c r="UH36" s="471">
        <f t="shared" si="392"/>
        <v>0</v>
      </c>
      <c r="UI36" s="471">
        <f t="shared" si="392"/>
        <v>0</v>
      </c>
      <c r="UJ36" s="471">
        <f t="shared" si="392"/>
        <v>0</v>
      </c>
      <c r="UK36" s="471">
        <f t="shared" si="392"/>
        <v>0</v>
      </c>
      <c r="UL36" s="471">
        <f t="shared" si="392"/>
        <v>0</v>
      </c>
      <c r="UM36" s="471">
        <f t="shared" si="392"/>
        <v>0</v>
      </c>
      <c r="UN36" s="471">
        <f t="shared" si="392"/>
        <v>0</v>
      </c>
      <c r="UO36" s="471">
        <f t="shared" si="392"/>
        <v>0</v>
      </c>
      <c r="UP36" s="471">
        <f t="shared" si="392"/>
        <v>0</v>
      </c>
      <c r="UQ36" s="471">
        <f t="shared" ref="UQ36:VF56" si="393">((IF(AND(UQ$24&gt;=$Q36,UQ$25&lt;=$R36),UQ$27,IF(AND(UQ$25&gt;$Q36,UQ$24&lt;$R36),(MIN(UQ$25,$R36)-MAX(UQ$24,$Q36)+1),0))/UQ$27)*($H36/12)/1000000)+((IF(AND(UQ$24&gt;=$Q36,UQ$25&lt;=$R36),UQ$27,IF(AND(UQ$25&gt;$Q36,UQ$24&lt;$R36),(MIN(UQ$25,$R36)-MAX(UQ$24,$Q36)+1),0))/UQ$27)*($G36/12)/1000000)</f>
        <v>0</v>
      </c>
      <c r="UR36" s="471">
        <f t="shared" si="393"/>
        <v>0</v>
      </c>
      <c r="US36" s="471">
        <f t="shared" si="393"/>
        <v>0</v>
      </c>
      <c r="UT36" s="471">
        <f t="shared" si="393"/>
        <v>0</v>
      </c>
      <c r="UU36" s="471">
        <f t="shared" si="393"/>
        <v>0</v>
      </c>
      <c r="UV36" s="471">
        <f t="shared" si="393"/>
        <v>0</v>
      </c>
      <c r="UW36" s="471">
        <f t="shared" si="393"/>
        <v>0</v>
      </c>
      <c r="UX36" s="471">
        <f t="shared" si="393"/>
        <v>0</v>
      </c>
      <c r="UY36" s="471">
        <f t="shared" si="393"/>
        <v>0</v>
      </c>
      <c r="UZ36" s="471">
        <f t="shared" si="393"/>
        <v>0</v>
      </c>
      <c r="VA36" s="471">
        <f t="shared" si="393"/>
        <v>0</v>
      </c>
      <c r="VB36" s="471">
        <f t="shared" si="393"/>
        <v>0</v>
      </c>
      <c r="VC36" s="471">
        <f t="shared" si="393"/>
        <v>0</v>
      </c>
      <c r="VD36" s="471">
        <f t="shared" si="393"/>
        <v>0</v>
      </c>
      <c r="VE36" s="471">
        <f t="shared" si="393"/>
        <v>0</v>
      </c>
      <c r="VF36" s="471">
        <f t="shared" si="393"/>
        <v>0</v>
      </c>
      <c r="VG36" s="471">
        <f t="shared" ref="VG36:VV51" si="394">((IF(AND(VG$24&gt;=$Q36,VG$25&lt;=$R36),VG$27,IF(AND(VG$25&gt;$Q36,VG$24&lt;$R36),(MIN(VG$25,$R36)-MAX(VG$24,$Q36)+1),0))/VG$27)*($H36/12)/1000000)+((IF(AND(VG$24&gt;=$Q36,VG$25&lt;=$R36),VG$27,IF(AND(VG$25&gt;$Q36,VG$24&lt;$R36),(MIN(VG$25,$R36)-MAX(VG$24,$Q36)+1),0))/VG$27)*($G36/12)/1000000)</f>
        <v>0</v>
      </c>
      <c r="VH36" s="471">
        <f t="shared" si="394"/>
        <v>0</v>
      </c>
      <c r="VI36" s="471">
        <f t="shared" si="394"/>
        <v>0</v>
      </c>
      <c r="VJ36" s="471">
        <f t="shared" si="394"/>
        <v>0</v>
      </c>
      <c r="VK36" s="471">
        <f t="shared" si="394"/>
        <v>0</v>
      </c>
      <c r="VL36" s="471">
        <f t="shared" si="394"/>
        <v>0</v>
      </c>
      <c r="VM36" s="471">
        <f t="shared" si="394"/>
        <v>0</v>
      </c>
      <c r="VN36" s="471">
        <f t="shared" si="394"/>
        <v>0</v>
      </c>
      <c r="VO36" s="471">
        <f t="shared" si="394"/>
        <v>0</v>
      </c>
      <c r="VP36" s="471">
        <f t="shared" si="394"/>
        <v>0</v>
      </c>
      <c r="VQ36" s="471">
        <f t="shared" si="394"/>
        <v>0</v>
      </c>
      <c r="VR36" s="471">
        <f t="shared" si="394"/>
        <v>0</v>
      </c>
      <c r="VS36" s="471">
        <f t="shared" si="394"/>
        <v>0</v>
      </c>
      <c r="VT36" s="471">
        <f t="shared" si="394"/>
        <v>0</v>
      </c>
      <c r="VU36" s="471">
        <f t="shared" si="394"/>
        <v>0</v>
      </c>
      <c r="VV36" s="471">
        <f t="shared" si="394"/>
        <v>0</v>
      </c>
      <c r="VW36" s="471">
        <f t="shared" ref="VW36:WD50" si="395">((IF(AND(VW$24&gt;=$Q36,VW$25&lt;=$R36),VW$27,IF(AND(VW$25&gt;$Q36,VW$24&lt;$R36),(MIN(VW$25,$R36)-MAX(VW$24,$Q36)+1),0))/VW$27)*($H36/12)/1000000)+((IF(AND(VW$24&gt;=$Q36,VW$25&lt;=$R36),VW$27,IF(AND(VW$25&gt;$Q36,VW$24&lt;$R36),(MIN(VW$25,$R36)-MAX(VW$24,$Q36)+1),0))/VW$27)*($G36/12)/1000000)</f>
        <v>0</v>
      </c>
      <c r="VX36" s="471">
        <f t="shared" si="395"/>
        <v>0</v>
      </c>
      <c r="VY36" s="471">
        <f t="shared" si="395"/>
        <v>0</v>
      </c>
      <c r="VZ36" s="471">
        <f t="shared" si="395"/>
        <v>0</v>
      </c>
      <c r="WA36" s="471">
        <f t="shared" si="395"/>
        <v>0</v>
      </c>
      <c r="WB36" s="471">
        <f t="shared" si="395"/>
        <v>0</v>
      </c>
      <c r="WC36" s="471">
        <f t="shared" si="395"/>
        <v>0</v>
      </c>
      <c r="WD36" s="471">
        <f t="shared" si="395"/>
        <v>0</v>
      </c>
    </row>
    <row r="37" spans="1:602" x14ac:dyDescent="0.35">
      <c r="A37" s="29"/>
      <c r="B37" s="29">
        <f t="shared" si="355"/>
        <v>6</v>
      </c>
      <c r="C37" s="29" t="s">
        <v>4</v>
      </c>
      <c r="D37" s="29" t="s">
        <v>68</v>
      </c>
      <c r="E37" s="69">
        <f>INDEX('Current RAP - 2025-26 Cycle'!$K:$K,MATCH('25-26 Projection - RAP Tendered'!$D37,'Current RAP - 2025-26 Cycle'!$C:$C,0),1)</f>
        <v>12510079.669999998</v>
      </c>
      <c r="F37" s="69">
        <f>INDEX('Current RAP - 2025-26 Cycle'!$G:$G,MATCH('25-26 Projection - RAP Tendered'!$D37,'Current RAP - 2025-26 Cycle'!$C:$C,0),1)</f>
        <v>7127139.7699999996</v>
      </c>
      <c r="G37" s="69">
        <f t="shared" si="342"/>
        <v>5382939.8999999985</v>
      </c>
      <c r="H37" s="69">
        <f t="shared" si="356"/>
        <v>7127139.7699999996</v>
      </c>
      <c r="I37" s="32">
        <v>45839</v>
      </c>
      <c r="J37" s="32">
        <v>46203</v>
      </c>
      <c r="K37" s="29" t="str">
        <f>INDEX('Current RAP - 2025-26 Cycle'!$D:$D,MATCH('25-26 Projection - RAP Tendered'!$D37,'Current RAP - 2025-26 Cycle'!$C:$C,0),1)</f>
        <v>IPCA</v>
      </c>
      <c r="L37" s="32" t="s">
        <v>10</v>
      </c>
      <c r="M37" s="32" t="s">
        <v>10</v>
      </c>
      <c r="N37" s="81">
        <v>0</v>
      </c>
      <c r="O37" s="81">
        <v>0</v>
      </c>
      <c r="P37" s="69">
        <v>0</v>
      </c>
      <c r="Q37" s="32">
        <f>INDEX('Current RAP - 2025-26 Cycle'!$L:$L,MATCH('25-26 Projection - RAP Tendered'!$D37,'Current RAP - 2025-26 Cycle'!$C:$C,0),1)</f>
        <v>39737</v>
      </c>
      <c r="R37" s="32">
        <f>INDEX('Current RAP - 2025-26 Cycle'!$M:$M,MATCH('25-26 Projection - RAP Tendered'!$D37,'Current RAP - 2025-26 Cycle'!$C:$C,0),1)</f>
        <v>50694</v>
      </c>
      <c r="S37" s="29"/>
      <c r="T37" s="29" t="str">
        <f t="shared" si="343"/>
        <v>014/2008</v>
      </c>
      <c r="U37" s="36">
        <f t="shared" si="344"/>
        <v>12.510079669999994</v>
      </c>
      <c r="V37" s="36">
        <f t="shared" si="331"/>
        <v>12.510079669999994</v>
      </c>
      <c r="W37" s="36">
        <f t="shared" si="331"/>
        <v>12.510079669999994</v>
      </c>
      <c r="X37" s="36">
        <f t="shared" si="331"/>
        <v>12.510079669999994</v>
      </c>
      <c r="Y37" s="36">
        <f t="shared" si="331"/>
        <v>12.510079669999994</v>
      </c>
      <c r="Z37" s="36">
        <f t="shared" si="331"/>
        <v>12.510079669999994</v>
      </c>
      <c r="AA37" s="36">
        <f t="shared" si="331"/>
        <v>12.510079669999994</v>
      </c>
      <c r="AB37" s="36">
        <f t="shared" si="331"/>
        <v>12.510079669999994</v>
      </c>
      <c r="AC37" s="36">
        <f t="shared" si="331"/>
        <v>12.510079669999994</v>
      </c>
      <c r="AD37" s="36">
        <f t="shared" si="331"/>
        <v>12.510079669999994</v>
      </c>
      <c r="AE37" s="36">
        <f t="shared" si="331"/>
        <v>12.510079669999994</v>
      </c>
      <c r="AF37" s="36">
        <f t="shared" si="331"/>
        <v>12.510079669999994</v>
      </c>
      <c r="AG37" s="36">
        <f t="shared" si="331"/>
        <v>12.510079669999994</v>
      </c>
      <c r="AH37" s="36">
        <f t="shared" si="331"/>
        <v>12.510079669999994</v>
      </c>
      <c r="AI37" s="36">
        <f t="shared" si="331"/>
        <v>3.6655878602956982</v>
      </c>
      <c r="AJ37" s="36">
        <f t="shared" si="331"/>
        <v>0</v>
      </c>
      <c r="AK37" s="36">
        <f t="shared" si="331"/>
        <v>0</v>
      </c>
      <c r="AL37" s="36">
        <f t="shared" si="331"/>
        <v>0</v>
      </c>
      <c r="AM37" s="36">
        <f t="shared" si="331"/>
        <v>0</v>
      </c>
      <c r="AN37" s="36">
        <f t="shared" si="331"/>
        <v>0</v>
      </c>
      <c r="AO37" s="36">
        <f t="shared" si="331"/>
        <v>0</v>
      </c>
      <c r="AP37" s="36">
        <f t="shared" si="331"/>
        <v>0</v>
      </c>
      <c r="AQ37" s="36">
        <f t="shared" si="331"/>
        <v>0</v>
      </c>
      <c r="AR37" s="36">
        <f t="shared" si="331"/>
        <v>0</v>
      </c>
      <c r="AS37" s="36">
        <f t="shared" si="331"/>
        <v>0</v>
      </c>
      <c r="AT37" s="36">
        <f t="shared" si="331"/>
        <v>0</v>
      </c>
      <c r="AU37" s="36">
        <f t="shared" si="331"/>
        <v>0</v>
      </c>
      <c r="AV37" s="36">
        <f t="shared" si="331"/>
        <v>0</v>
      </c>
      <c r="AW37" s="36">
        <f t="shared" si="331"/>
        <v>0</v>
      </c>
      <c r="AX37" s="36">
        <f t="shared" si="331"/>
        <v>0</v>
      </c>
      <c r="AY37" s="36">
        <f t="shared" si="331"/>
        <v>0</v>
      </c>
      <c r="AZ37" s="36">
        <f t="shared" si="331"/>
        <v>0</v>
      </c>
      <c r="BA37" s="36">
        <f t="shared" si="331"/>
        <v>0</v>
      </c>
      <c r="BB37" s="36">
        <f t="shared" si="331"/>
        <v>0</v>
      </c>
      <c r="BD37" s="29" t="str">
        <f t="shared" si="345"/>
        <v>014/2008</v>
      </c>
      <c r="BE37" s="36">
        <f t="shared" si="346"/>
        <v>0</v>
      </c>
      <c r="BF37" s="36">
        <f t="shared" si="346"/>
        <v>0</v>
      </c>
      <c r="BG37" s="36">
        <f t="shared" si="346"/>
        <v>0</v>
      </c>
      <c r="BH37" s="36">
        <f t="shared" si="346"/>
        <v>0</v>
      </c>
      <c r="BI37" s="36">
        <f t="shared" si="346"/>
        <v>3.127519917499999</v>
      </c>
      <c r="BJ37" s="36">
        <f t="shared" si="346"/>
        <v>3.127519917499999</v>
      </c>
      <c r="BK37" s="36">
        <f t="shared" si="346"/>
        <v>3.127519917499999</v>
      </c>
      <c r="BL37" s="36">
        <f t="shared" si="346"/>
        <v>3.127519917499999</v>
      </c>
      <c r="BM37" s="36">
        <f t="shared" si="346"/>
        <v>3.127519917499999</v>
      </c>
      <c r="BN37" s="36">
        <f t="shared" si="346"/>
        <v>3.127519917499999</v>
      </c>
      <c r="BO37" s="36">
        <f t="shared" si="346"/>
        <v>3.127519917499999</v>
      </c>
      <c r="BP37" s="36">
        <f t="shared" si="346"/>
        <v>3.127519917499999</v>
      </c>
      <c r="BQ37" s="36">
        <f t="shared" si="346"/>
        <v>3.127519917499999</v>
      </c>
      <c r="BR37" s="36">
        <f t="shared" si="346"/>
        <v>3.127519917499999</v>
      </c>
      <c r="BS37" s="36">
        <f t="shared" si="346"/>
        <v>3.127519917499999</v>
      </c>
      <c r="BT37" s="36">
        <f t="shared" si="346"/>
        <v>3.127519917499999</v>
      </c>
      <c r="BU37" s="36">
        <f t="shared" si="366"/>
        <v>3.127519917499999</v>
      </c>
      <c r="BV37" s="36">
        <f t="shared" si="366"/>
        <v>3.127519917499999</v>
      </c>
      <c r="BW37" s="36">
        <f t="shared" si="366"/>
        <v>3.127519917499999</v>
      </c>
      <c r="BX37" s="36">
        <f t="shared" si="366"/>
        <v>3.127519917499999</v>
      </c>
      <c r="BY37" s="36">
        <f t="shared" si="366"/>
        <v>3.127519917499999</v>
      </c>
      <c r="BZ37" s="36">
        <f t="shared" si="366"/>
        <v>3.127519917499999</v>
      </c>
      <c r="CA37" s="36">
        <f t="shared" si="366"/>
        <v>3.127519917499999</v>
      </c>
      <c r="CB37" s="36">
        <f t="shared" si="366"/>
        <v>3.127519917499999</v>
      </c>
      <c r="CC37" s="36">
        <f t="shared" si="366"/>
        <v>3.127519917499999</v>
      </c>
      <c r="CD37" s="36">
        <f t="shared" si="366"/>
        <v>3.127519917499999</v>
      </c>
      <c r="CE37" s="36">
        <f t="shared" si="366"/>
        <v>3.127519917499999</v>
      </c>
      <c r="CF37" s="36">
        <f t="shared" si="366"/>
        <v>3.127519917499999</v>
      </c>
      <c r="CG37" s="36">
        <f t="shared" si="366"/>
        <v>3.127519917499999</v>
      </c>
      <c r="CH37" s="36">
        <f t="shared" si="366"/>
        <v>3.127519917499999</v>
      </c>
      <c r="CI37" s="36">
        <f t="shared" si="366"/>
        <v>3.127519917499999</v>
      </c>
      <c r="CJ37" s="36">
        <f t="shared" si="366"/>
        <v>3.127519917499999</v>
      </c>
      <c r="CK37" s="36">
        <f t="shared" si="366"/>
        <v>3.127519917499999</v>
      </c>
      <c r="CL37" s="36">
        <f t="shared" si="366"/>
        <v>3.127519917499999</v>
      </c>
      <c r="CM37" s="36">
        <f t="shared" si="366"/>
        <v>3.127519917499999</v>
      </c>
      <c r="CN37" s="36">
        <f t="shared" si="366"/>
        <v>3.127519917499999</v>
      </c>
      <c r="CO37" s="36">
        <f t="shared" si="366"/>
        <v>3.127519917499999</v>
      </c>
      <c r="CP37" s="36">
        <f t="shared" si="366"/>
        <v>3.127519917499999</v>
      </c>
      <c r="CQ37" s="36">
        <f t="shared" si="366"/>
        <v>3.127519917499999</v>
      </c>
      <c r="CR37" s="36">
        <f t="shared" si="366"/>
        <v>3.127519917499999</v>
      </c>
      <c r="CS37" s="36">
        <f t="shared" si="366"/>
        <v>3.127519917499999</v>
      </c>
      <c r="CT37" s="36">
        <f t="shared" si="366"/>
        <v>3.127519917499999</v>
      </c>
      <c r="CU37" s="36">
        <f t="shared" si="366"/>
        <v>3.127519917499999</v>
      </c>
      <c r="CV37" s="36">
        <f t="shared" si="366"/>
        <v>3.127519917499999</v>
      </c>
      <c r="CW37" s="36">
        <f t="shared" si="366"/>
        <v>3.127519917499999</v>
      </c>
      <c r="CX37" s="36">
        <f t="shared" si="366"/>
        <v>3.127519917499999</v>
      </c>
      <c r="CY37" s="36">
        <f t="shared" si="366"/>
        <v>3.127519917499999</v>
      </c>
      <c r="CZ37" s="36">
        <f t="shared" si="366"/>
        <v>3.127519917499999</v>
      </c>
      <c r="DA37" s="36">
        <f t="shared" si="366"/>
        <v>3.127519917499999</v>
      </c>
      <c r="DB37" s="36">
        <f t="shared" si="366"/>
        <v>3.127519917499999</v>
      </c>
      <c r="DC37" s="36">
        <f t="shared" si="366"/>
        <v>3.127519917499999</v>
      </c>
      <c r="DD37" s="36">
        <f t="shared" si="366"/>
        <v>3.127519917499999</v>
      </c>
      <c r="DE37" s="36">
        <f t="shared" si="366"/>
        <v>3.127519917499999</v>
      </c>
      <c r="DF37" s="36">
        <f t="shared" si="366"/>
        <v>3.127519917499999</v>
      </c>
      <c r="DG37" s="36">
        <f t="shared" si="366"/>
        <v>3.127519917499999</v>
      </c>
      <c r="DH37" s="36">
        <f t="shared" si="366"/>
        <v>3.127519917499999</v>
      </c>
      <c r="DI37" s="36">
        <f t="shared" si="366"/>
        <v>3.127519917499999</v>
      </c>
      <c r="DJ37" s="36">
        <f t="shared" si="366"/>
        <v>0.53806794279569892</v>
      </c>
      <c r="DK37" s="36">
        <f t="shared" si="366"/>
        <v>0</v>
      </c>
      <c r="DL37" s="36">
        <f t="shared" si="366"/>
        <v>0</v>
      </c>
      <c r="DM37" s="36">
        <f t="shared" si="366"/>
        <v>0</v>
      </c>
      <c r="DN37" s="36">
        <f t="shared" si="366"/>
        <v>0</v>
      </c>
      <c r="DO37" s="36">
        <f t="shared" si="366"/>
        <v>0</v>
      </c>
      <c r="DP37" s="36">
        <f t="shared" si="366"/>
        <v>0</v>
      </c>
      <c r="DQ37" s="36">
        <f t="shared" si="366"/>
        <v>0</v>
      </c>
      <c r="DR37" s="36">
        <f t="shared" si="366"/>
        <v>0</v>
      </c>
      <c r="DS37" s="36">
        <f t="shared" si="366"/>
        <v>0</v>
      </c>
      <c r="DT37" s="36">
        <f t="shared" si="366"/>
        <v>0</v>
      </c>
      <c r="DU37" s="36">
        <f t="shared" si="366"/>
        <v>0</v>
      </c>
      <c r="DV37" s="36">
        <f t="shared" si="366"/>
        <v>0</v>
      </c>
      <c r="DW37" s="36">
        <f t="shared" si="366"/>
        <v>0</v>
      </c>
      <c r="DX37" s="36">
        <f t="shared" si="366"/>
        <v>0</v>
      </c>
      <c r="DY37" s="36">
        <f t="shared" si="366"/>
        <v>0</v>
      </c>
      <c r="DZ37" s="36">
        <f t="shared" si="366"/>
        <v>0</v>
      </c>
      <c r="EA37" s="36">
        <f t="shared" si="366"/>
        <v>0</v>
      </c>
      <c r="EB37" s="36">
        <f t="shared" si="366"/>
        <v>0</v>
      </c>
      <c r="EC37" s="36">
        <f t="shared" si="366"/>
        <v>0</v>
      </c>
      <c r="ED37" s="36">
        <f t="shared" si="366"/>
        <v>0</v>
      </c>
      <c r="EE37" s="36">
        <f t="shared" si="366"/>
        <v>0</v>
      </c>
      <c r="EF37" s="36">
        <f t="shared" si="366"/>
        <v>0</v>
      </c>
      <c r="EG37" s="36">
        <f t="shared" si="367"/>
        <v>0</v>
      </c>
      <c r="EH37" s="36">
        <f t="shared" si="367"/>
        <v>0</v>
      </c>
      <c r="EI37" s="36">
        <f t="shared" si="367"/>
        <v>0</v>
      </c>
      <c r="EJ37" s="36">
        <f t="shared" si="367"/>
        <v>0</v>
      </c>
      <c r="EK37" s="36">
        <f t="shared" si="367"/>
        <v>0</v>
      </c>
      <c r="EL37" s="36">
        <f t="shared" si="367"/>
        <v>0</v>
      </c>
      <c r="EM37" s="36">
        <f t="shared" si="367"/>
        <v>0</v>
      </c>
      <c r="EN37" s="36">
        <f t="shared" si="367"/>
        <v>0</v>
      </c>
      <c r="EO37" s="36">
        <f t="shared" si="367"/>
        <v>0</v>
      </c>
      <c r="EP37" s="36">
        <f t="shared" si="367"/>
        <v>0</v>
      </c>
      <c r="EQ37" s="36">
        <f t="shared" si="367"/>
        <v>0</v>
      </c>
      <c r="ER37" s="36">
        <f t="shared" si="367"/>
        <v>0</v>
      </c>
      <c r="ES37" s="36">
        <f t="shared" si="367"/>
        <v>0</v>
      </c>
      <c r="ET37" s="36">
        <f t="shared" si="367"/>
        <v>0</v>
      </c>
      <c r="EU37" s="36">
        <f t="shared" si="367"/>
        <v>0</v>
      </c>
      <c r="EV37" s="36">
        <f t="shared" si="367"/>
        <v>0</v>
      </c>
      <c r="EW37" s="36">
        <f t="shared" si="368"/>
        <v>0</v>
      </c>
      <c r="EX37" s="36">
        <f t="shared" si="368"/>
        <v>0</v>
      </c>
      <c r="EY37" s="36">
        <f t="shared" si="368"/>
        <v>0</v>
      </c>
      <c r="EZ37" s="36">
        <f t="shared" si="368"/>
        <v>0</v>
      </c>
      <c r="FA37" s="36">
        <f t="shared" si="368"/>
        <v>0</v>
      </c>
      <c r="FB37" s="36">
        <f t="shared" si="368"/>
        <v>0</v>
      </c>
      <c r="FC37" s="36">
        <f t="shared" si="368"/>
        <v>0</v>
      </c>
      <c r="FD37" s="36">
        <f t="shared" si="368"/>
        <v>0</v>
      </c>
      <c r="FE37" s="36">
        <f t="shared" si="368"/>
        <v>0</v>
      </c>
      <c r="FF37" s="36">
        <f t="shared" si="368"/>
        <v>0</v>
      </c>
      <c r="FG37" s="36">
        <f t="shared" si="368"/>
        <v>0</v>
      </c>
      <c r="FH37" s="36">
        <f t="shared" si="368"/>
        <v>0</v>
      </c>
      <c r="FI37" s="36">
        <f t="shared" si="368"/>
        <v>0</v>
      </c>
      <c r="FJ37" s="36">
        <f t="shared" si="368"/>
        <v>0</v>
      </c>
      <c r="FK37" s="36">
        <f t="shared" si="368"/>
        <v>0</v>
      </c>
      <c r="FL37" s="36">
        <f t="shared" si="368"/>
        <v>0</v>
      </c>
      <c r="FM37" s="36">
        <f t="shared" si="369"/>
        <v>0</v>
      </c>
      <c r="FN37" s="36">
        <f t="shared" si="369"/>
        <v>0</v>
      </c>
      <c r="FO37" s="36">
        <f t="shared" si="369"/>
        <v>0</v>
      </c>
      <c r="FP37" s="36">
        <f t="shared" si="369"/>
        <v>0</v>
      </c>
      <c r="FQ37" s="36">
        <f t="shared" si="369"/>
        <v>0</v>
      </c>
      <c r="FR37" s="36">
        <f t="shared" si="369"/>
        <v>0</v>
      </c>
      <c r="FS37" s="36">
        <f t="shared" si="369"/>
        <v>0</v>
      </c>
      <c r="FT37" s="36">
        <f t="shared" si="369"/>
        <v>0</v>
      </c>
      <c r="FU37" s="36">
        <f t="shared" si="369"/>
        <v>0</v>
      </c>
      <c r="FV37" s="36">
        <f t="shared" si="369"/>
        <v>0</v>
      </c>
      <c r="FW37" s="36">
        <f t="shared" si="369"/>
        <v>0</v>
      </c>
      <c r="FX37" s="36">
        <f t="shared" si="369"/>
        <v>0</v>
      </c>
      <c r="FY37" s="36">
        <f t="shared" si="369"/>
        <v>0</v>
      </c>
      <c r="FZ37" s="36">
        <f t="shared" si="369"/>
        <v>0</v>
      </c>
      <c r="GA37" s="36">
        <f t="shared" si="369"/>
        <v>0</v>
      </c>
      <c r="GB37" s="36">
        <f t="shared" si="369"/>
        <v>0</v>
      </c>
      <c r="GC37" s="36">
        <f t="shared" si="358"/>
        <v>0</v>
      </c>
      <c r="GD37" s="36">
        <f t="shared" si="334"/>
        <v>0</v>
      </c>
      <c r="GE37" s="36">
        <f t="shared" si="334"/>
        <v>0</v>
      </c>
      <c r="GF37" s="36">
        <f t="shared" si="334"/>
        <v>0</v>
      </c>
      <c r="GG37" s="36">
        <f t="shared" si="334"/>
        <v>0</v>
      </c>
      <c r="GH37" s="36">
        <f t="shared" si="334"/>
        <v>0</v>
      </c>
      <c r="GI37" s="36">
        <f t="shared" si="334"/>
        <v>0</v>
      </c>
      <c r="GJ37" s="36">
        <f t="shared" si="334"/>
        <v>0</v>
      </c>
      <c r="GK37" s="36"/>
      <c r="GL37" s="29" t="str">
        <f t="shared" si="347"/>
        <v>014/2008</v>
      </c>
      <c r="GM37" s="471">
        <f t="shared" si="370"/>
        <v>1.0425066391666664</v>
      </c>
      <c r="GN37" s="471">
        <f t="shared" si="370"/>
        <v>1.0425066391666664</v>
      </c>
      <c r="GO37" s="471">
        <f t="shared" si="370"/>
        <v>1.0425066391666664</v>
      </c>
      <c r="GP37" s="471">
        <f t="shared" si="370"/>
        <v>1.0425066391666664</v>
      </c>
      <c r="GQ37" s="471">
        <f t="shared" si="370"/>
        <v>1.0425066391666664</v>
      </c>
      <c r="GR37" s="471">
        <f t="shared" si="370"/>
        <v>1.0425066391666664</v>
      </c>
      <c r="GS37" s="471">
        <f t="shared" si="370"/>
        <v>1.0425066391666664</v>
      </c>
      <c r="GT37" s="471">
        <f t="shared" si="370"/>
        <v>1.0425066391666664</v>
      </c>
      <c r="GU37" s="471">
        <f t="shared" si="370"/>
        <v>1.0425066391666664</v>
      </c>
      <c r="GV37" s="471">
        <f t="shared" si="370"/>
        <v>1.0425066391666664</v>
      </c>
      <c r="GW37" s="471">
        <f t="shared" si="370"/>
        <v>1.0425066391666664</v>
      </c>
      <c r="GX37" s="471">
        <f t="shared" si="370"/>
        <v>1.0425066391666664</v>
      </c>
      <c r="GY37" s="471">
        <f t="shared" si="370"/>
        <v>1.0425066391666664</v>
      </c>
      <c r="GZ37" s="471">
        <f t="shared" si="370"/>
        <v>1.0425066391666664</v>
      </c>
      <c r="HA37" s="471">
        <f t="shared" si="370"/>
        <v>1.0425066391666664</v>
      </c>
      <c r="HB37" s="471">
        <f t="shared" si="370"/>
        <v>1.0425066391666664</v>
      </c>
      <c r="HC37" s="471">
        <f t="shared" si="371"/>
        <v>1.0425066391666664</v>
      </c>
      <c r="HD37" s="471">
        <f t="shared" si="371"/>
        <v>1.0425066391666664</v>
      </c>
      <c r="HE37" s="471">
        <f t="shared" si="371"/>
        <v>1.0425066391666664</v>
      </c>
      <c r="HF37" s="471">
        <f t="shared" si="371"/>
        <v>1.0425066391666664</v>
      </c>
      <c r="HG37" s="471">
        <f t="shared" si="371"/>
        <v>1.0425066391666664</v>
      </c>
      <c r="HH37" s="471">
        <f t="shared" si="371"/>
        <v>1.0425066391666664</v>
      </c>
      <c r="HI37" s="471">
        <f t="shared" si="371"/>
        <v>1.0425066391666664</v>
      </c>
      <c r="HJ37" s="471">
        <f t="shared" si="371"/>
        <v>1.0425066391666664</v>
      </c>
      <c r="HK37" s="471">
        <f t="shared" si="371"/>
        <v>1.0425066391666664</v>
      </c>
      <c r="HL37" s="471">
        <f t="shared" si="371"/>
        <v>1.0425066391666664</v>
      </c>
      <c r="HM37" s="471">
        <f t="shared" si="371"/>
        <v>1.0425066391666664</v>
      </c>
      <c r="HN37" s="471">
        <f t="shared" si="371"/>
        <v>1.0425066391666664</v>
      </c>
      <c r="HO37" s="471">
        <f t="shared" si="371"/>
        <v>1.0425066391666664</v>
      </c>
      <c r="HP37" s="471">
        <f t="shared" si="371"/>
        <v>1.0425066391666664</v>
      </c>
      <c r="HQ37" s="471">
        <f t="shared" si="371"/>
        <v>1.0425066391666664</v>
      </c>
      <c r="HR37" s="471">
        <f t="shared" si="371"/>
        <v>1.0425066391666664</v>
      </c>
      <c r="HS37" s="471">
        <f t="shared" si="372"/>
        <v>1.0425066391666664</v>
      </c>
      <c r="HT37" s="471">
        <f t="shared" si="372"/>
        <v>1.0425066391666664</v>
      </c>
      <c r="HU37" s="471">
        <f t="shared" si="372"/>
        <v>1.0425066391666664</v>
      </c>
      <c r="HV37" s="471">
        <f t="shared" si="372"/>
        <v>1.0425066391666664</v>
      </c>
      <c r="HW37" s="471">
        <f t="shared" si="372"/>
        <v>1.0425066391666664</v>
      </c>
      <c r="HX37" s="471">
        <f t="shared" si="372"/>
        <v>1.0425066391666664</v>
      </c>
      <c r="HY37" s="471">
        <f t="shared" si="372"/>
        <v>1.0425066391666664</v>
      </c>
      <c r="HZ37" s="471">
        <f t="shared" si="372"/>
        <v>1.0425066391666664</v>
      </c>
      <c r="IA37" s="471">
        <f t="shared" si="372"/>
        <v>1.0425066391666664</v>
      </c>
      <c r="IB37" s="471">
        <f t="shared" si="372"/>
        <v>1.0425066391666664</v>
      </c>
      <c r="IC37" s="471">
        <f t="shared" si="372"/>
        <v>1.0425066391666664</v>
      </c>
      <c r="ID37" s="471">
        <f t="shared" si="372"/>
        <v>1.0425066391666664</v>
      </c>
      <c r="IE37" s="471">
        <f t="shared" si="372"/>
        <v>1.0425066391666664</v>
      </c>
      <c r="IF37" s="471">
        <f t="shared" si="372"/>
        <v>1.0425066391666664</v>
      </c>
      <c r="IG37" s="471">
        <f t="shared" si="372"/>
        <v>1.0425066391666664</v>
      </c>
      <c r="IH37" s="471">
        <f t="shared" si="372"/>
        <v>1.0425066391666664</v>
      </c>
      <c r="II37" s="471">
        <f t="shared" si="373"/>
        <v>1.0425066391666664</v>
      </c>
      <c r="IJ37" s="471">
        <f t="shared" si="373"/>
        <v>1.0425066391666664</v>
      </c>
      <c r="IK37" s="471">
        <f t="shared" si="373"/>
        <v>1.0425066391666664</v>
      </c>
      <c r="IL37" s="471">
        <f t="shared" si="373"/>
        <v>1.0425066391666664</v>
      </c>
      <c r="IM37" s="471">
        <f t="shared" si="373"/>
        <v>1.0425066391666664</v>
      </c>
      <c r="IN37" s="471">
        <f t="shared" si="373"/>
        <v>1.0425066391666664</v>
      </c>
      <c r="IO37" s="471">
        <f t="shared" si="373"/>
        <v>1.0425066391666664</v>
      </c>
      <c r="IP37" s="471">
        <f t="shared" si="373"/>
        <v>1.0425066391666664</v>
      </c>
      <c r="IQ37" s="471">
        <f t="shared" si="373"/>
        <v>1.0425066391666664</v>
      </c>
      <c r="IR37" s="471">
        <f t="shared" si="373"/>
        <v>1.0425066391666664</v>
      </c>
      <c r="IS37" s="471">
        <f t="shared" si="373"/>
        <v>1.0425066391666664</v>
      </c>
      <c r="IT37" s="471">
        <f t="shared" si="373"/>
        <v>1.0425066391666664</v>
      </c>
      <c r="IU37" s="471">
        <f t="shared" si="373"/>
        <v>1.0425066391666664</v>
      </c>
      <c r="IV37" s="471">
        <f t="shared" si="373"/>
        <v>1.0425066391666664</v>
      </c>
      <c r="IW37" s="471">
        <f t="shared" si="373"/>
        <v>1.0425066391666664</v>
      </c>
      <c r="IX37" s="471">
        <f t="shared" si="373"/>
        <v>1.0425066391666664</v>
      </c>
      <c r="IY37" s="471">
        <f t="shared" si="374"/>
        <v>1.0425066391666664</v>
      </c>
      <c r="IZ37" s="471">
        <f t="shared" si="374"/>
        <v>1.0425066391666664</v>
      </c>
      <c r="JA37" s="471">
        <f t="shared" si="374"/>
        <v>1.0425066391666664</v>
      </c>
      <c r="JB37" s="471">
        <f t="shared" si="374"/>
        <v>1.0425066391666664</v>
      </c>
      <c r="JC37" s="471">
        <f t="shared" si="374"/>
        <v>1.0425066391666664</v>
      </c>
      <c r="JD37" s="471">
        <f t="shared" si="374"/>
        <v>1.0425066391666664</v>
      </c>
      <c r="JE37" s="471">
        <f t="shared" si="374"/>
        <v>1.0425066391666664</v>
      </c>
      <c r="JF37" s="471">
        <f t="shared" si="374"/>
        <v>1.0425066391666664</v>
      </c>
      <c r="JG37" s="471">
        <f t="shared" si="374"/>
        <v>1.0425066391666664</v>
      </c>
      <c r="JH37" s="471">
        <f t="shared" si="374"/>
        <v>1.0425066391666664</v>
      </c>
      <c r="JI37" s="471">
        <f t="shared" si="374"/>
        <v>1.0425066391666664</v>
      </c>
      <c r="JJ37" s="471">
        <f t="shared" si="374"/>
        <v>1.0425066391666664</v>
      </c>
      <c r="JK37" s="471">
        <f t="shared" si="374"/>
        <v>1.0425066391666664</v>
      </c>
      <c r="JL37" s="471">
        <f t="shared" si="374"/>
        <v>1.0425066391666664</v>
      </c>
      <c r="JM37" s="471">
        <f t="shared" si="374"/>
        <v>1.0425066391666664</v>
      </c>
      <c r="JN37" s="471">
        <f t="shared" si="374"/>
        <v>1.0425066391666664</v>
      </c>
      <c r="JO37" s="471">
        <f t="shared" si="375"/>
        <v>1.0425066391666664</v>
      </c>
      <c r="JP37" s="471">
        <f t="shared" si="375"/>
        <v>1.0425066391666664</v>
      </c>
      <c r="JQ37" s="471">
        <f t="shared" si="375"/>
        <v>1.0425066391666664</v>
      </c>
      <c r="JR37" s="471">
        <f t="shared" si="375"/>
        <v>1.0425066391666664</v>
      </c>
      <c r="JS37" s="471">
        <f t="shared" si="375"/>
        <v>1.0425066391666664</v>
      </c>
      <c r="JT37" s="471">
        <f t="shared" si="375"/>
        <v>1.0425066391666664</v>
      </c>
      <c r="JU37" s="471">
        <f t="shared" si="375"/>
        <v>1.0425066391666664</v>
      </c>
      <c r="JV37" s="471">
        <f t="shared" si="375"/>
        <v>1.0425066391666664</v>
      </c>
      <c r="JW37" s="471">
        <f t="shared" si="375"/>
        <v>1.0425066391666664</v>
      </c>
      <c r="JX37" s="471">
        <f t="shared" si="375"/>
        <v>1.0425066391666664</v>
      </c>
      <c r="JY37" s="471">
        <f t="shared" si="375"/>
        <v>1.0425066391666664</v>
      </c>
      <c r="JZ37" s="471">
        <f t="shared" si="375"/>
        <v>1.0425066391666664</v>
      </c>
      <c r="KA37" s="471">
        <f t="shared" si="375"/>
        <v>1.0425066391666664</v>
      </c>
      <c r="KB37" s="471">
        <f t="shared" si="375"/>
        <v>1.0425066391666664</v>
      </c>
      <c r="KC37" s="471">
        <f t="shared" si="375"/>
        <v>1.0425066391666664</v>
      </c>
      <c r="KD37" s="471">
        <f t="shared" si="375"/>
        <v>1.0425066391666664</v>
      </c>
      <c r="KE37" s="471">
        <f t="shared" si="376"/>
        <v>1.0425066391666664</v>
      </c>
      <c r="KF37" s="471">
        <f t="shared" si="376"/>
        <v>1.0425066391666664</v>
      </c>
      <c r="KG37" s="471">
        <f t="shared" si="376"/>
        <v>1.0425066391666664</v>
      </c>
      <c r="KH37" s="471">
        <f t="shared" si="376"/>
        <v>1.0425066391666664</v>
      </c>
      <c r="KI37" s="471">
        <f t="shared" si="376"/>
        <v>1.0425066391666664</v>
      </c>
      <c r="KJ37" s="471">
        <f t="shared" si="376"/>
        <v>1.0425066391666664</v>
      </c>
      <c r="KK37" s="471">
        <f t="shared" si="376"/>
        <v>1.0425066391666664</v>
      </c>
      <c r="KL37" s="471">
        <f t="shared" si="376"/>
        <v>1.0425066391666664</v>
      </c>
      <c r="KM37" s="471">
        <f t="shared" si="376"/>
        <v>1.0425066391666664</v>
      </c>
      <c r="KN37" s="471">
        <f t="shared" si="376"/>
        <v>1.0425066391666664</v>
      </c>
      <c r="KO37" s="471">
        <f t="shared" si="376"/>
        <v>1.0425066391666664</v>
      </c>
      <c r="KP37" s="471">
        <f t="shared" si="376"/>
        <v>1.0425066391666664</v>
      </c>
      <c r="KQ37" s="471">
        <f t="shared" si="376"/>
        <v>1.0425066391666664</v>
      </c>
      <c r="KR37" s="471">
        <f t="shared" si="376"/>
        <v>1.0425066391666664</v>
      </c>
      <c r="KS37" s="471">
        <f t="shared" si="376"/>
        <v>1.0425066391666664</v>
      </c>
      <c r="KT37" s="471">
        <f t="shared" si="376"/>
        <v>1.0425066391666664</v>
      </c>
      <c r="KU37" s="471">
        <f t="shared" si="377"/>
        <v>1.0425066391666664</v>
      </c>
      <c r="KV37" s="471">
        <f t="shared" si="377"/>
        <v>1.0425066391666664</v>
      </c>
      <c r="KW37" s="471">
        <f t="shared" si="377"/>
        <v>1.0425066391666664</v>
      </c>
      <c r="KX37" s="471">
        <f t="shared" si="377"/>
        <v>1.0425066391666664</v>
      </c>
      <c r="KY37" s="471">
        <f t="shared" si="377"/>
        <v>1.0425066391666664</v>
      </c>
      <c r="KZ37" s="471">
        <f t="shared" si="377"/>
        <v>1.0425066391666664</v>
      </c>
      <c r="LA37" s="471">
        <f t="shared" si="377"/>
        <v>1.0425066391666664</v>
      </c>
      <c r="LB37" s="471">
        <f t="shared" si="377"/>
        <v>1.0425066391666664</v>
      </c>
      <c r="LC37" s="471">
        <f t="shared" si="377"/>
        <v>1.0425066391666664</v>
      </c>
      <c r="LD37" s="471">
        <f t="shared" si="377"/>
        <v>1.0425066391666664</v>
      </c>
      <c r="LE37" s="471">
        <f t="shared" si="377"/>
        <v>1.0425066391666664</v>
      </c>
      <c r="LF37" s="471">
        <f t="shared" si="377"/>
        <v>1.0425066391666664</v>
      </c>
      <c r="LG37" s="471">
        <f t="shared" si="377"/>
        <v>1.0425066391666664</v>
      </c>
      <c r="LH37" s="471">
        <f t="shared" si="377"/>
        <v>1.0425066391666664</v>
      </c>
      <c r="LI37" s="471">
        <f t="shared" si="377"/>
        <v>1.0425066391666664</v>
      </c>
      <c r="LJ37" s="471">
        <f t="shared" si="377"/>
        <v>1.0425066391666664</v>
      </c>
      <c r="LK37" s="471">
        <f t="shared" si="378"/>
        <v>1.0425066391666664</v>
      </c>
      <c r="LL37" s="471">
        <f t="shared" si="378"/>
        <v>1.0425066391666664</v>
      </c>
      <c r="LM37" s="471">
        <f t="shared" si="378"/>
        <v>1.0425066391666664</v>
      </c>
      <c r="LN37" s="471">
        <f t="shared" si="378"/>
        <v>1.0425066391666664</v>
      </c>
      <c r="LO37" s="471">
        <f t="shared" si="378"/>
        <v>1.0425066391666664</v>
      </c>
      <c r="LP37" s="471">
        <f t="shared" si="378"/>
        <v>1.0425066391666664</v>
      </c>
      <c r="LQ37" s="471">
        <f t="shared" si="378"/>
        <v>1.0425066391666664</v>
      </c>
      <c r="LR37" s="471">
        <f t="shared" si="378"/>
        <v>1.0425066391666664</v>
      </c>
      <c r="LS37" s="471">
        <f t="shared" si="378"/>
        <v>1.0425066391666664</v>
      </c>
      <c r="LT37" s="471">
        <f t="shared" si="378"/>
        <v>1.0425066391666664</v>
      </c>
      <c r="LU37" s="471">
        <f t="shared" si="378"/>
        <v>1.0425066391666664</v>
      </c>
      <c r="LV37" s="471">
        <f t="shared" si="378"/>
        <v>1.0425066391666664</v>
      </c>
      <c r="LW37" s="471">
        <f t="shared" si="378"/>
        <v>1.0425066391666664</v>
      </c>
      <c r="LX37" s="471">
        <f t="shared" si="378"/>
        <v>1.0425066391666664</v>
      </c>
      <c r="LY37" s="471">
        <f t="shared" si="378"/>
        <v>1.0425066391666664</v>
      </c>
      <c r="LZ37" s="471">
        <f t="shared" si="378"/>
        <v>1.0425066391666664</v>
      </c>
      <c r="MA37" s="471">
        <f t="shared" si="379"/>
        <v>1.0425066391666664</v>
      </c>
      <c r="MB37" s="471">
        <f t="shared" si="379"/>
        <v>1.0425066391666664</v>
      </c>
      <c r="MC37" s="471">
        <f t="shared" si="379"/>
        <v>1.0425066391666664</v>
      </c>
      <c r="MD37" s="471">
        <f t="shared" si="379"/>
        <v>1.0425066391666664</v>
      </c>
      <c r="ME37" s="471">
        <f t="shared" si="379"/>
        <v>1.0425066391666664</v>
      </c>
      <c r="MF37" s="471">
        <f t="shared" si="379"/>
        <v>1.0425066391666664</v>
      </c>
      <c r="MG37" s="471">
        <f t="shared" si="379"/>
        <v>1.0425066391666664</v>
      </c>
      <c r="MH37" s="471">
        <f t="shared" si="379"/>
        <v>1.0425066391666664</v>
      </c>
      <c r="MI37" s="471">
        <f t="shared" si="379"/>
        <v>1.0425066391666664</v>
      </c>
      <c r="MJ37" s="471">
        <f t="shared" si="379"/>
        <v>1.0425066391666664</v>
      </c>
      <c r="MK37" s="471">
        <f t="shared" si="379"/>
        <v>1.0425066391666664</v>
      </c>
      <c r="ML37" s="471">
        <f t="shared" si="379"/>
        <v>1.0425066391666664</v>
      </c>
      <c r="MM37" s="471">
        <f t="shared" si="379"/>
        <v>1.0425066391666664</v>
      </c>
      <c r="MN37" s="471">
        <f t="shared" si="379"/>
        <v>1.0425066391666664</v>
      </c>
      <c r="MO37" s="471">
        <f t="shared" si="379"/>
        <v>1.0425066391666664</v>
      </c>
      <c r="MP37" s="471">
        <f t="shared" si="379"/>
        <v>0.53806794279569892</v>
      </c>
      <c r="MQ37" s="471">
        <f t="shared" si="380"/>
        <v>0</v>
      </c>
      <c r="MR37" s="471">
        <f t="shared" si="380"/>
        <v>0</v>
      </c>
      <c r="MS37" s="471">
        <f t="shared" si="380"/>
        <v>0</v>
      </c>
      <c r="MT37" s="471">
        <f t="shared" si="380"/>
        <v>0</v>
      </c>
      <c r="MU37" s="471">
        <f t="shared" si="380"/>
        <v>0</v>
      </c>
      <c r="MV37" s="471">
        <f t="shared" si="380"/>
        <v>0</v>
      </c>
      <c r="MW37" s="471">
        <f t="shared" si="380"/>
        <v>0</v>
      </c>
      <c r="MX37" s="471">
        <f t="shared" si="380"/>
        <v>0</v>
      </c>
      <c r="MY37" s="471">
        <f t="shared" si="380"/>
        <v>0</v>
      </c>
      <c r="MZ37" s="471">
        <f t="shared" si="380"/>
        <v>0</v>
      </c>
      <c r="NA37" s="471">
        <f t="shared" si="380"/>
        <v>0</v>
      </c>
      <c r="NB37" s="471">
        <f t="shared" si="380"/>
        <v>0</v>
      </c>
      <c r="NC37" s="471">
        <f t="shared" si="380"/>
        <v>0</v>
      </c>
      <c r="ND37" s="471">
        <f t="shared" si="380"/>
        <v>0</v>
      </c>
      <c r="NE37" s="471">
        <f t="shared" si="380"/>
        <v>0</v>
      </c>
      <c r="NF37" s="471">
        <f t="shared" si="380"/>
        <v>0</v>
      </c>
      <c r="NG37" s="471">
        <f t="shared" si="381"/>
        <v>0</v>
      </c>
      <c r="NH37" s="471">
        <f t="shared" si="381"/>
        <v>0</v>
      </c>
      <c r="NI37" s="471">
        <f t="shared" si="381"/>
        <v>0</v>
      </c>
      <c r="NJ37" s="471">
        <f t="shared" si="381"/>
        <v>0</v>
      </c>
      <c r="NK37" s="471">
        <f t="shared" si="381"/>
        <v>0</v>
      </c>
      <c r="NL37" s="471">
        <f t="shared" si="381"/>
        <v>0</v>
      </c>
      <c r="NM37" s="471">
        <f t="shared" si="381"/>
        <v>0</v>
      </c>
      <c r="NN37" s="471">
        <f t="shared" si="381"/>
        <v>0</v>
      </c>
      <c r="NO37" s="471">
        <f t="shared" si="381"/>
        <v>0</v>
      </c>
      <c r="NP37" s="471">
        <f t="shared" si="381"/>
        <v>0</v>
      </c>
      <c r="NQ37" s="471">
        <f t="shared" si="381"/>
        <v>0</v>
      </c>
      <c r="NR37" s="471">
        <f t="shared" si="381"/>
        <v>0</v>
      </c>
      <c r="NS37" s="471">
        <f t="shared" si="381"/>
        <v>0</v>
      </c>
      <c r="NT37" s="471">
        <f t="shared" si="381"/>
        <v>0</v>
      </c>
      <c r="NU37" s="471">
        <f t="shared" si="381"/>
        <v>0</v>
      </c>
      <c r="NV37" s="471">
        <f t="shared" si="381"/>
        <v>0</v>
      </c>
      <c r="NW37" s="471">
        <f t="shared" si="382"/>
        <v>0</v>
      </c>
      <c r="NX37" s="471">
        <f t="shared" si="382"/>
        <v>0</v>
      </c>
      <c r="NY37" s="471">
        <f t="shared" si="382"/>
        <v>0</v>
      </c>
      <c r="NZ37" s="471">
        <f t="shared" si="382"/>
        <v>0</v>
      </c>
      <c r="OA37" s="471">
        <f t="shared" si="382"/>
        <v>0</v>
      </c>
      <c r="OB37" s="471">
        <f t="shared" si="382"/>
        <v>0</v>
      </c>
      <c r="OC37" s="471">
        <f t="shared" si="382"/>
        <v>0</v>
      </c>
      <c r="OD37" s="471">
        <f t="shared" si="382"/>
        <v>0</v>
      </c>
      <c r="OE37" s="471">
        <f t="shared" si="382"/>
        <v>0</v>
      </c>
      <c r="OF37" s="471">
        <f t="shared" si="382"/>
        <v>0</v>
      </c>
      <c r="OG37" s="471">
        <f t="shared" si="382"/>
        <v>0</v>
      </c>
      <c r="OH37" s="471">
        <f t="shared" si="382"/>
        <v>0</v>
      </c>
      <c r="OI37" s="471">
        <f t="shared" si="382"/>
        <v>0</v>
      </c>
      <c r="OJ37" s="471">
        <f t="shared" si="382"/>
        <v>0</v>
      </c>
      <c r="OK37" s="471">
        <f t="shared" si="382"/>
        <v>0</v>
      </c>
      <c r="OL37" s="471">
        <f t="shared" si="382"/>
        <v>0</v>
      </c>
      <c r="OM37" s="471">
        <f t="shared" si="383"/>
        <v>0</v>
      </c>
      <c r="ON37" s="471">
        <f t="shared" si="383"/>
        <v>0</v>
      </c>
      <c r="OO37" s="471">
        <f t="shared" si="383"/>
        <v>0</v>
      </c>
      <c r="OP37" s="471">
        <f t="shared" si="383"/>
        <v>0</v>
      </c>
      <c r="OQ37" s="471">
        <f t="shared" si="383"/>
        <v>0</v>
      </c>
      <c r="OR37" s="471">
        <f t="shared" si="383"/>
        <v>0</v>
      </c>
      <c r="OS37" s="471">
        <f t="shared" si="383"/>
        <v>0</v>
      </c>
      <c r="OT37" s="471">
        <f t="shared" si="383"/>
        <v>0</v>
      </c>
      <c r="OU37" s="471">
        <f t="shared" si="383"/>
        <v>0</v>
      </c>
      <c r="OV37" s="471">
        <f t="shared" si="383"/>
        <v>0</v>
      </c>
      <c r="OW37" s="471">
        <f t="shared" si="383"/>
        <v>0</v>
      </c>
      <c r="OX37" s="471">
        <f t="shared" si="383"/>
        <v>0</v>
      </c>
      <c r="OY37" s="471">
        <f t="shared" si="383"/>
        <v>0</v>
      </c>
      <c r="OZ37" s="471">
        <f t="shared" si="383"/>
        <v>0</v>
      </c>
      <c r="PA37" s="471">
        <f t="shared" si="383"/>
        <v>0</v>
      </c>
      <c r="PB37" s="471">
        <f t="shared" si="383"/>
        <v>0</v>
      </c>
      <c r="PC37" s="471">
        <f t="shared" si="384"/>
        <v>0</v>
      </c>
      <c r="PD37" s="471">
        <f t="shared" si="384"/>
        <v>0</v>
      </c>
      <c r="PE37" s="471">
        <f t="shared" si="384"/>
        <v>0</v>
      </c>
      <c r="PF37" s="471">
        <f t="shared" si="384"/>
        <v>0</v>
      </c>
      <c r="PG37" s="471">
        <f t="shared" si="384"/>
        <v>0</v>
      </c>
      <c r="PH37" s="471">
        <f t="shared" si="384"/>
        <v>0</v>
      </c>
      <c r="PI37" s="471">
        <f t="shared" si="384"/>
        <v>0</v>
      </c>
      <c r="PJ37" s="471">
        <f t="shared" si="384"/>
        <v>0</v>
      </c>
      <c r="PK37" s="471">
        <f t="shared" si="384"/>
        <v>0</v>
      </c>
      <c r="PL37" s="471">
        <f t="shared" si="384"/>
        <v>0</v>
      </c>
      <c r="PM37" s="471">
        <f t="shared" si="384"/>
        <v>0</v>
      </c>
      <c r="PN37" s="471">
        <f t="shared" si="384"/>
        <v>0</v>
      </c>
      <c r="PO37" s="471">
        <f t="shared" si="384"/>
        <v>0</v>
      </c>
      <c r="PP37" s="471">
        <f t="shared" si="384"/>
        <v>0</v>
      </c>
      <c r="PQ37" s="471">
        <f t="shared" si="384"/>
        <v>0</v>
      </c>
      <c r="PR37" s="471">
        <f t="shared" si="384"/>
        <v>0</v>
      </c>
      <c r="PS37" s="471">
        <f t="shared" si="385"/>
        <v>0</v>
      </c>
      <c r="PT37" s="471">
        <f t="shared" si="385"/>
        <v>0</v>
      </c>
      <c r="PU37" s="471">
        <f t="shared" si="385"/>
        <v>0</v>
      </c>
      <c r="PV37" s="471">
        <f t="shared" si="385"/>
        <v>0</v>
      </c>
      <c r="PW37" s="471">
        <f t="shared" si="385"/>
        <v>0</v>
      </c>
      <c r="PX37" s="471">
        <f t="shared" si="385"/>
        <v>0</v>
      </c>
      <c r="PY37" s="471">
        <f t="shared" si="385"/>
        <v>0</v>
      </c>
      <c r="PZ37" s="471">
        <f t="shared" si="385"/>
        <v>0</v>
      </c>
      <c r="QA37" s="471">
        <f t="shared" si="385"/>
        <v>0</v>
      </c>
      <c r="QB37" s="471">
        <f t="shared" si="385"/>
        <v>0</v>
      </c>
      <c r="QC37" s="471">
        <f t="shared" si="385"/>
        <v>0</v>
      </c>
      <c r="QD37" s="471">
        <f t="shared" si="385"/>
        <v>0</v>
      </c>
      <c r="QE37" s="471">
        <f t="shared" si="385"/>
        <v>0</v>
      </c>
      <c r="QF37" s="471">
        <f t="shared" si="385"/>
        <v>0</v>
      </c>
      <c r="QG37" s="471">
        <f t="shared" si="385"/>
        <v>0</v>
      </c>
      <c r="QH37" s="471">
        <f t="shared" si="385"/>
        <v>0</v>
      </c>
      <c r="QI37" s="471">
        <f t="shared" si="386"/>
        <v>0</v>
      </c>
      <c r="QJ37" s="471">
        <f t="shared" si="386"/>
        <v>0</v>
      </c>
      <c r="QK37" s="471">
        <f t="shared" si="386"/>
        <v>0</v>
      </c>
      <c r="QL37" s="471">
        <f t="shared" si="386"/>
        <v>0</v>
      </c>
      <c r="QM37" s="471">
        <f t="shared" si="386"/>
        <v>0</v>
      </c>
      <c r="QN37" s="471">
        <f t="shared" si="386"/>
        <v>0</v>
      </c>
      <c r="QO37" s="471">
        <f t="shared" si="386"/>
        <v>0</v>
      </c>
      <c r="QP37" s="471">
        <f t="shared" si="386"/>
        <v>0</v>
      </c>
      <c r="QQ37" s="471">
        <f t="shared" si="386"/>
        <v>0</v>
      </c>
      <c r="QR37" s="471">
        <f t="shared" si="386"/>
        <v>0</v>
      </c>
      <c r="QS37" s="471">
        <f t="shared" si="386"/>
        <v>0</v>
      </c>
      <c r="QT37" s="471">
        <f t="shared" si="386"/>
        <v>0</v>
      </c>
      <c r="QU37" s="471">
        <f t="shared" si="386"/>
        <v>0</v>
      </c>
      <c r="QV37" s="471">
        <f t="shared" si="386"/>
        <v>0</v>
      </c>
      <c r="QW37" s="471">
        <f t="shared" si="386"/>
        <v>0</v>
      </c>
      <c r="QX37" s="471">
        <f t="shared" si="386"/>
        <v>0</v>
      </c>
      <c r="QY37" s="471">
        <f t="shared" si="387"/>
        <v>0</v>
      </c>
      <c r="QZ37" s="471">
        <f t="shared" si="387"/>
        <v>0</v>
      </c>
      <c r="RA37" s="471">
        <f t="shared" si="387"/>
        <v>0</v>
      </c>
      <c r="RB37" s="471">
        <f t="shared" si="387"/>
        <v>0</v>
      </c>
      <c r="RC37" s="471">
        <f t="shared" si="387"/>
        <v>0</v>
      </c>
      <c r="RD37" s="471">
        <f t="shared" si="387"/>
        <v>0</v>
      </c>
      <c r="RE37" s="471">
        <f t="shared" si="387"/>
        <v>0</v>
      </c>
      <c r="RF37" s="471">
        <f t="shared" si="387"/>
        <v>0</v>
      </c>
      <c r="RG37" s="471">
        <f t="shared" si="387"/>
        <v>0</v>
      </c>
      <c r="RH37" s="471">
        <f t="shared" si="387"/>
        <v>0</v>
      </c>
      <c r="RI37" s="471">
        <f t="shared" si="387"/>
        <v>0</v>
      </c>
      <c r="RJ37" s="471">
        <f t="shared" si="387"/>
        <v>0</v>
      </c>
      <c r="RK37" s="471">
        <f t="shared" si="387"/>
        <v>0</v>
      </c>
      <c r="RL37" s="471">
        <f t="shared" si="387"/>
        <v>0</v>
      </c>
      <c r="RM37" s="471">
        <f t="shared" si="387"/>
        <v>0</v>
      </c>
      <c r="RN37" s="471">
        <f t="shared" si="387"/>
        <v>0</v>
      </c>
      <c r="RO37" s="471">
        <f t="shared" si="388"/>
        <v>0</v>
      </c>
      <c r="RP37" s="471">
        <f t="shared" si="388"/>
        <v>0</v>
      </c>
      <c r="RQ37" s="471">
        <f t="shared" si="388"/>
        <v>0</v>
      </c>
      <c r="RR37" s="471">
        <f t="shared" si="388"/>
        <v>0</v>
      </c>
      <c r="RS37" s="471">
        <f t="shared" si="388"/>
        <v>0</v>
      </c>
      <c r="RT37" s="471">
        <f t="shared" si="388"/>
        <v>0</v>
      </c>
      <c r="RU37" s="471">
        <f t="shared" si="388"/>
        <v>0</v>
      </c>
      <c r="RV37" s="471">
        <f t="shared" si="388"/>
        <v>0</v>
      </c>
      <c r="RW37" s="471">
        <f t="shared" si="388"/>
        <v>0</v>
      </c>
      <c r="RX37" s="471">
        <f t="shared" si="388"/>
        <v>0</v>
      </c>
      <c r="RY37" s="471">
        <f t="shared" si="388"/>
        <v>0</v>
      </c>
      <c r="RZ37" s="471">
        <f t="shared" si="388"/>
        <v>0</v>
      </c>
      <c r="SA37" s="471">
        <f t="shared" si="388"/>
        <v>0</v>
      </c>
      <c r="SB37" s="471">
        <f t="shared" si="388"/>
        <v>0</v>
      </c>
      <c r="SC37" s="471">
        <f t="shared" si="388"/>
        <v>0</v>
      </c>
      <c r="SD37" s="471">
        <f t="shared" si="388"/>
        <v>0</v>
      </c>
      <c r="SE37" s="471">
        <f t="shared" si="389"/>
        <v>0</v>
      </c>
      <c r="SF37" s="471">
        <f t="shared" si="389"/>
        <v>0</v>
      </c>
      <c r="SG37" s="471">
        <f t="shared" si="389"/>
        <v>0</v>
      </c>
      <c r="SH37" s="471">
        <f t="shared" si="389"/>
        <v>0</v>
      </c>
      <c r="SI37" s="471">
        <f t="shared" si="389"/>
        <v>0</v>
      </c>
      <c r="SJ37" s="471">
        <f t="shared" si="389"/>
        <v>0</v>
      </c>
      <c r="SK37" s="471">
        <f t="shared" si="389"/>
        <v>0</v>
      </c>
      <c r="SL37" s="471">
        <f t="shared" si="389"/>
        <v>0</v>
      </c>
      <c r="SM37" s="471">
        <f t="shared" si="389"/>
        <v>0</v>
      </c>
      <c r="SN37" s="471">
        <f t="shared" si="389"/>
        <v>0</v>
      </c>
      <c r="SO37" s="471">
        <f t="shared" si="389"/>
        <v>0</v>
      </c>
      <c r="SP37" s="471">
        <f t="shared" si="389"/>
        <v>0</v>
      </c>
      <c r="SQ37" s="471">
        <f t="shared" si="389"/>
        <v>0</v>
      </c>
      <c r="SR37" s="471">
        <f t="shared" si="389"/>
        <v>0</v>
      </c>
      <c r="SS37" s="471">
        <f t="shared" si="389"/>
        <v>0</v>
      </c>
      <c r="ST37" s="471">
        <f t="shared" si="389"/>
        <v>0</v>
      </c>
      <c r="SU37" s="471">
        <f t="shared" si="390"/>
        <v>0</v>
      </c>
      <c r="SV37" s="471">
        <f t="shared" si="390"/>
        <v>0</v>
      </c>
      <c r="SW37" s="471">
        <f t="shared" si="390"/>
        <v>0</v>
      </c>
      <c r="SX37" s="471">
        <f t="shared" si="390"/>
        <v>0</v>
      </c>
      <c r="SY37" s="471">
        <f t="shared" si="390"/>
        <v>0</v>
      </c>
      <c r="SZ37" s="471">
        <f t="shared" si="390"/>
        <v>0</v>
      </c>
      <c r="TA37" s="471">
        <f t="shared" si="390"/>
        <v>0</v>
      </c>
      <c r="TB37" s="471">
        <f t="shared" si="390"/>
        <v>0</v>
      </c>
      <c r="TC37" s="471">
        <f t="shared" si="390"/>
        <v>0</v>
      </c>
      <c r="TD37" s="471">
        <f t="shared" si="390"/>
        <v>0</v>
      </c>
      <c r="TE37" s="471">
        <f t="shared" si="390"/>
        <v>0</v>
      </c>
      <c r="TF37" s="471">
        <f t="shared" si="390"/>
        <v>0</v>
      </c>
      <c r="TG37" s="471">
        <f t="shared" si="390"/>
        <v>0</v>
      </c>
      <c r="TH37" s="471">
        <f t="shared" si="390"/>
        <v>0</v>
      </c>
      <c r="TI37" s="471">
        <f t="shared" si="390"/>
        <v>0</v>
      </c>
      <c r="TJ37" s="471">
        <f t="shared" si="390"/>
        <v>0</v>
      </c>
      <c r="TK37" s="471">
        <f t="shared" si="391"/>
        <v>0</v>
      </c>
      <c r="TL37" s="471">
        <f t="shared" si="391"/>
        <v>0</v>
      </c>
      <c r="TM37" s="471">
        <f t="shared" si="391"/>
        <v>0</v>
      </c>
      <c r="TN37" s="471">
        <f t="shared" si="391"/>
        <v>0</v>
      </c>
      <c r="TO37" s="471">
        <f t="shared" si="391"/>
        <v>0</v>
      </c>
      <c r="TP37" s="471">
        <f t="shared" si="391"/>
        <v>0</v>
      </c>
      <c r="TQ37" s="471">
        <f t="shared" si="391"/>
        <v>0</v>
      </c>
      <c r="TR37" s="471">
        <f t="shared" si="391"/>
        <v>0</v>
      </c>
      <c r="TS37" s="471">
        <f t="shared" si="391"/>
        <v>0</v>
      </c>
      <c r="TT37" s="471">
        <f t="shared" si="391"/>
        <v>0</v>
      </c>
      <c r="TU37" s="471">
        <f t="shared" si="391"/>
        <v>0</v>
      </c>
      <c r="TV37" s="471">
        <f t="shared" si="391"/>
        <v>0</v>
      </c>
      <c r="TW37" s="471">
        <f t="shared" si="391"/>
        <v>0</v>
      </c>
      <c r="TX37" s="471">
        <f t="shared" si="391"/>
        <v>0</v>
      </c>
      <c r="TY37" s="471">
        <f t="shared" si="391"/>
        <v>0</v>
      </c>
      <c r="TZ37" s="471">
        <f t="shared" si="391"/>
        <v>0</v>
      </c>
      <c r="UA37" s="471">
        <f t="shared" si="392"/>
        <v>0</v>
      </c>
      <c r="UB37" s="471">
        <f t="shared" si="392"/>
        <v>0</v>
      </c>
      <c r="UC37" s="471">
        <f t="shared" si="392"/>
        <v>0</v>
      </c>
      <c r="UD37" s="471">
        <f t="shared" si="392"/>
        <v>0</v>
      </c>
      <c r="UE37" s="471">
        <f t="shared" si="392"/>
        <v>0</v>
      </c>
      <c r="UF37" s="471">
        <f t="shared" si="392"/>
        <v>0</v>
      </c>
      <c r="UG37" s="471">
        <f t="shared" si="392"/>
        <v>0</v>
      </c>
      <c r="UH37" s="471">
        <f t="shared" si="392"/>
        <v>0</v>
      </c>
      <c r="UI37" s="471">
        <f t="shared" si="392"/>
        <v>0</v>
      </c>
      <c r="UJ37" s="471">
        <f t="shared" si="392"/>
        <v>0</v>
      </c>
      <c r="UK37" s="471">
        <f t="shared" si="392"/>
        <v>0</v>
      </c>
      <c r="UL37" s="471">
        <f t="shared" si="392"/>
        <v>0</v>
      </c>
      <c r="UM37" s="471">
        <f t="shared" si="392"/>
        <v>0</v>
      </c>
      <c r="UN37" s="471">
        <f t="shared" si="392"/>
        <v>0</v>
      </c>
      <c r="UO37" s="471">
        <f t="shared" si="392"/>
        <v>0</v>
      </c>
      <c r="UP37" s="471">
        <f t="shared" si="392"/>
        <v>0</v>
      </c>
      <c r="UQ37" s="471">
        <f t="shared" si="393"/>
        <v>0</v>
      </c>
      <c r="UR37" s="471">
        <f t="shared" si="393"/>
        <v>0</v>
      </c>
      <c r="US37" s="471">
        <f t="shared" si="393"/>
        <v>0</v>
      </c>
      <c r="UT37" s="471">
        <f t="shared" si="393"/>
        <v>0</v>
      </c>
      <c r="UU37" s="471">
        <f t="shared" si="393"/>
        <v>0</v>
      </c>
      <c r="UV37" s="471">
        <f t="shared" si="393"/>
        <v>0</v>
      </c>
      <c r="UW37" s="471">
        <f t="shared" si="393"/>
        <v>0</v>
      </c>
      <c r="UX37" s="471">
        <f t="shared" si="393"/>
        <v>0</v>
      </c>
      <c r="UY37" s="471">
        <f t="shared" si="393"/>
        <v>0</v>
      </c>
      <c r="UZ37" s="471">
        <f t="shared" si="393"/>
        <v>0</v>
      </c>
      <c r="VA37" s="471">
        <f t="shared" si="393"/>
        <v>0</v>
      </c>
      <c r="VB37" s="471">
        <f t="shared" si="393"/>
        <v>0</v>
      </c>
      <c r="VC37" s="471">
        <f t="shared" si="393"/>
        <v>0</v>
      </c>
      <c r="VD37" s="471">
        <f t="shared" si="393"/>
        <v>0</v>
      </c>
      <c r="VE37" s="471">
        <f t="shared" si="393"/>
        <v>0</v>
      </c>
      <c r="VF37" s="471">
        <f t="shared" si="393"/>
        <v>0</v>
      </c>
      <c r="VG37" s="471">
        <f t="shared" si="394"/>
        <v>0</v>
      </c>
      <c r="VH37" s="471">
        <f t="shared" si="394"/>
        <v>0</v>
      </c>
      <c r="VI37" s="471">
        <f t="shared" si="394"/>
        <v>0</v>
      </c>
      <c r="VJ37" s="471">
        <f t="shared" si="394"/>
        <v>0</v>
      </c>
      <c r="VK37" s="471">
        <f t="shared" si="394"/>
        <v>0</v>
      </c>
      <c r="VL37" s="471">
        <f t="shared" si="394"/>
        <v>0</v>
      </c>
      <c r="VM37" s="471">
        <f t="shared" si="394"/>
        <v>0</v>
      </c>
      <c r="VN37" s="471">
        <f t="shared" si="394"/>
        <v>0</v>
      </c>
      <c r="VO37" s="471">
        <f t="shared" si="394"/>
        <v>0</v>
      </c>
      <c r="VP37" s="471">
        <f t="shared" si="394"/>
        <v>0</v>
      </c>
      <c r="VQ37" s="471">
        <f t="shared" si="394"/>
        <v>0</v>
      </c>
      <c r="VR37" s="471">
        <f t="shared" si="394"/>
        <v>0</v>
      </c>
      <c r="VS37" s="471">
        <f t="shared" si="394"/>
        <v>0</v>
      </c>
      <c r="VT37" s="471">
        <f t="shared" si="394"/>
        <v>0</v>
      </c>
      <c r="VU37" s="471">
        <f t="shared" si="394"/>
        <v>0</v>
      </c>
      <c r="VV37" s="471">
        <f t="shared" si="394"/>
        <v>0</v>
      </c>
      <c r="VW37" s="471">
        <f t="shared" si="395"/>
        <v>0</v>
      </c>
      <c r="VX37" s="471">
        <f t="shared" si="395"/>
        <v>0</v>
      </c>
      <c r="VY37" s="471">
        <f t="shared" si="395"/>
        <v>0</v>
      </c>
      <c r="VZ37" s="471">
        <f t="shared" si="395"/>
        <v>0</v>
      </c>
      <c r="WA37" s="471">
        <f t="shared" si="395"/>
        <v>0</v>
      </c>
      <c r="WB37" s="471">
        <f t="shared" si="395"/>
        <v>0</v>
      </c>
      <c r="WC37" s="471">
        <f t="shared" si="395"/>
        <v>0</v>
      </c>
      <c r="WD37" s="471">
        <f t="shared" si="395"/>
        <v>0</v>
      </c>
    </row>
    <row r="38" spans="1:602" x14ac:dyDescent="0.35">
      <c r="A38" s="29"/>
      <c r="B38" s="29">
        <f t="shared" si="355"/>
        <v>7</v>
      </c>
      <c r="C38" s="29" t="s">
        <v>4</v>
      </c>
      <c r="D38" s="29" t="s">
        <v>69</v>
      </c>
      <c r="E38" s="69">
        <f>INDEX('Current RAP - 2025-26 Cycle'!$K:$K,MATCH('25-26 Projection - RAP Tendered'!$D38,'Current RAP - 2025-26 Cycle'!$C:$C,0),1)</f>
        <v>34761539.840000004</v>
      </c>
      <c r="F38" s="69">
        <f>INDEX('Current RAP - 2025-26 Cycle'!$G:$G,MATCH('25-26 Projection - RAP Tendered'!$D38,'Current RAP - 2025-26 Cycle'!$C:$C,0),1)</f>
        <v>19907334.120000001</v>
      </c>
      <c r="G38" s="69">
        <f t="shared" si="342"/>
        <v>14854205.720000003</v>
      </c>
      <c r="H38" s="69">
        <f t="shared" si="356"/>
        <v>19907334.120000001</v>
      </c>
      <c r="I38" s="32">
        <v>45839</v>
      </c>
      <c r="J38" s="32">
        <v>46203</v>
      </c>
      <c r="K38" s="29" t="str">
        <f>INDEX('Current RAP - 2025-26 Cycle'!$D:$D,MATCH('25-26 Projection - RAP Tendered'!$D38,'Current RAP - 2025-26 Cycle'!$C:$C,0),1)</f>
        <v>IPCA</v>
      </c>
      <c r="L38" s="32" t="s">
        <v>10</v>
      </c>
      <c r="M38" s="32" t="s">
        <v>10</v>
      </c>
      <c r="N38" s="81">
        <v>0</v>
      </c>
      <c r="O38" s="81">
        <v>0</v>
      </c>
      <c r="P38" s="69">
        <v>0</v>
      </c>
      <c r="Q38" s="32">
        <f>INDEX('Current RAP - 2025-26 Cycle'!$L:$L,MATCH('25-26 Projection - RAP Tendered'!$D38,'Current RAP - 2025-26 Cycle'!$C:$C,0),1)</f>
        <v>39841</v>
      </c>
      <c r="R38" s="32">
        <f>INDEX('Current RAP - 2025-26 Cycle'!$M:$M,MATCH('25-26 Projection - RAP Tendered'!$D38,'Current RAP - 2025-26 Cycle'!$C:$C,0),1)</f>
        <v>50798</v>
      </c>
      <c r="S38" s="29"/>
      <c r="T38" s="29" t="str">
        <f t="shared" si="343"/>
        <v>006/2009</v>
      </c>
      <c r="U38" s="36">
        <f t="shared" si="344"/>
        <v>34.761539839999998</v>
      </c>
      <c r="V38" s="36">
        <f t="shared" si="331"/>
        <v>34.761539839999998</v>
      </c>
      <c r="W38" s="36">
        <f t="shared" si="331"/>
        <v>34.761539839999998</v>
      </c>
      <c r="X38" s="36">
        <f t="shared" si="331"/>
        <v>34.761539839999998</v>
      </c>
      <c r="Y38" s="36">
        <f t="shared" si="331"/>
        <v>34.761539839999998</v>
      </c>
      <c r="Z38" s="36">
        <f t="shared" si="331"/>
        <v>34.761539839999998</v>
      </c>
      <c r="AA38" s="36">
        <f t="shared" si="331"/>
        <v>34.761539839999998</v>
      </c>
      <c r="AB38" s="36">
        <f t="shared" si="331"/>
        <v>34.761539839999998</v>
      </c>
      <c r="AC38" s="36">
        <f t="shared" si="331"/>
        <v>34.761539839999998</v>
      </c>
      <c r="AD38" s="36">
        <f t="shared" si="331"/>
        <v>34.761539839999998</v>
      </c>
      <c r="AE38" s="36">
        <f t="shared" si="331"/>
        <v>34.761539839999998</v>
      </c>
      <c r="AF38" s="36">
        <f t="shared" si="331"/>
        <v>34.761539839999998</v>
      </c>
      <c r="AG38" s="36">
        <f t="shared" si="331"/>
        <v>34.761539839999998</v>
      </c>
      <c r="AH38" s="36">
        <f t="shared" si="331"/>
        <v>34.761539839999998</v>
      </c>
      <c r="AI38" s="36">
        <f t="shared" si="331"/>
        <v>19.997229907956989</v>
      </c>
      <c r="AJ38" s="36">
        <f t="shared" si="331"/>
        <v>0</v>
      </c>
      <c r="AK38" s="36">
        <f t="shared" si="331"/>
        <v>0</v>
      </c>
      <c r="AL38" s="36">
        <f t="shared" si="331"/>
        <v>0</v>
      </c>
      <c r="AM38" s="36">
        <f t="shared" si="331"/>
        <v>0</v>
      </c>
      <c r="AN38" s="36">
        <f t="shared" si="331"/>
        <v>0</v>
      </c>
      <c r="AO38" s="36">
        <f t="shared" si="331"/>
        <v>0</v>
      </c>
      <c r="AP38" s="36">
        <f t="shared" si="331"/>
        <v>0</v>
      </c>
      <c r="AQ38" s="36">
        <f t="shared" si="331"/>
        <v>0</v>
      </c>
      <c r="AR38" s="36">
        <f t="shared" si="331"/>
        <v>0</v>
      </c>
      <c r="AS38" s="36">
        <f t="shared" si="331"/>
        <v>0</v>
      </c>
      <c r="AT38" s="36">
        <f t="shared" si="331"/>
        <v>0</v>
      </c>
      <c r="AU38" s="36">
        <f t="shared" si="331"/>
        <v>0</v>
      </c>
      <c r="AV38" s="36">
        <f t="shared" si="331"/>
        <v>0</v>
      </c>
      <c r="AW38" s="36">
        <f t="shared" si="331"/>
        <v>0</v>
      </c>
      <c r="AX38" s="36">
        <f t="shared" si="331"/>
        <v>0</v>
      </c>
      <c r="AY38" s="36">
        <f t="shared" si="331"/>
        <v>0</v>
      </c>
      <c r="AZ38" s="36">
        <f t="shared" si="331"/>
        <v>0</v>
      </c>
      <c r="BA38" s="36">
        <f t="shared" si="331"/>
        <v>0</v>
      </c>
      <c r="BB38" s="36">
        <f t="shared" si="331"/>
        <v>0</v>
      </c>
      <c r="BD38" s="29" t="str">
        <f t="shared" si="345"/>
        <v>006/2009</v>
      </c>
      <c r="BE38" s="36">
        <f t="shared" si="346"/>
        <v>0</v>
      </c>
      <c r="BF38" s="36">
        <f t="shared" si="346"/>
        <v>0</v>
      </c>
      <c r="BG38" s="36">
        <f t="shared" si="346"/>
        <v>0</v>
      </c>
      <c r="BH38" s="36">
        <f t="shared" si="346"/>
        <v>0</v>
      </c>
      <c r="BI38" s="36">
        <f t="shared" si="346"/>
        <v>8.6903849599999994</v>
      </c>
      <c r="BJ38" s="36">
        <f t="shared" si="346"/>
        <v>8.6903849599999994</v>
      </c>
      <c r="BK38" s="36">
        <f t="shared" si="346"/>
        <v>8.6903849599999994</v>
      </c>
      <c r="BL38" s="36">
        <f t="shared" si="346"/>
        <v>8.6903849599999994</v>
      </c>
      <c r="BM38" s="36">
        <f t="shared" si="346"/>
        <v>8.6903849599999994</v>
      </c>
      <c r="BN38" s="36">
        <f t="shared" si="346"/>
        <v>8.6903849599999994</v>
      </c>
      <c r="BO38" s="36">
        <f t="shared" si="346"/>
        <v>8.6903849599999994</v>
      </c>
      <c r="BP38" s="36">
        <f t="shared" si="346"/>
        <v>8.6903849599999994</v>
      </c>
      <c r="BQ38" s="36">
        <f t="shared" si="346"/>
        <v>8.6903849599999994</v>
      </c>
      <c r="BR38" s="36">
        <f t="shared" si="346"/>
        <v>8.6903849599999994</v>
      </c>
      <c r="BS38" s="36">
        <f t="shared" si="346"/>
        <v>8.6903849599999994</v>
      </c>
      <c r="BT38" s="36">
        <f t="shared" si="346"/>
        <v>8.6903849599999994</v>
      </c>
      <c r="BU38" s="36">
        <f t="shared" si="366"/>
        <v>8.6903849599999994</v>
      </c>
      <c r="BV38" s="36">
        <f t="shared" si="366"/>
        <v>8.6903849599999994</v>
      </c>
      <c r="BW38" s="36">
        <f t="shared" si="366"/>
        <v>8.6903849599999994</v>
      </c>
      <c r="BX38" s="36">
        <f t="shared" si="366"/>
        <v>8.6903849599999994</v>
      </c>
      <c r="BY38" s="36">
        <f t="shared" si="366"/>
        <v>8.6903849599999994</v>
      </c>
      <c r="BZ38" s="36">
        <f t="shared" si="366"/>
        <v>8.6903849599999994</v>
      </c>
      <c r="CA38" s="36">
        <f t="shared" si="366"/>
        <v>8.6903849599999994</v>
      </c>
      <c r="CB38" s="36">
        <f t="shared" si="366"/>
        <v>8.6903849599999994</v>
      </c>
      <c r="CC38" s="36">
        <f t="shared" si="366"/>
        <v>8.6903849599999994</v>
      </c>
      <c r="CD38" s="36">
        <f t="shared" si="366"/>
        <v>8.6903849599999994</v>
      </c>
      <c r="CE38" s="36">
        <f t="shared" si="366"/>
        <v>8.6903849599999994</v>
      </c>
      <c r="CF38" s="36">
        <f t="shared" si="366"/>
        <v>8.6903849599999994</v>
      </c>
      <c r="CG38" s="36">
        <f t="shared" si="366"/>
        <v>8.6903849599999994</v>
      </c>
      <c r="CH38" s="36">
        <f t="shared" si="366"/>
        <v>8.6903849599999994</v>
      </c>
      <c r="CI38" s="36">
        <f t="shared" si="366"/>
        <v>8.6903849599999994</v>
      </c>
      <c r="CJ38" s="36">
        <f t="shared" si="366"/>
        <v>8.6903849599999994</v>
      </c>
      <c r="CK38" s="36">
        <f t="shared" si="366"/>
        <v>8.6903849599999994</v>
      </c>
      <c r="CL38" s="36">
        <f t="shared" si="366"/>
        <v>8.6903849599999994</v>
      </c>
      <c r="CM38" s="36">
        <f t="shared" si="366"/>
        <v>8.6903849599999994</v>
      </c>
      <c r="CN38" s="36">
        <f t="shared" si="366"/>
        <v>8.6903849599999994</v>
      </c>
      <c r="CO38" s="36">
        <f t="shared" si="366"/>
        <v>8.6903849599999994</v>
      </c>
      <c r="CP38" s="36">
        <f t="shared" si="366"/>
        <v>8.6903849599999994</v>
      </c>
      <c r="CQ38" s="36">
        <f t="shared" si="366"/>
        <v>8.6903849599999994</v>
      </c>
      <c r="CR38" s="36">
        <f t="shared" si="366"/>
        <v>8.6903849599999994</v>
      </c>
      <c r="CS38" s="36">
        <f t="shared" si="366"/>
        <v>8.6903849599999994</v>
      </c>
      <c r="CT38" s="36">
        <f t="shared" si="366"/>
        <v>8.6903849599999994</v>
      </c>
      <c r="CU38" s="36">
        <f t="shared" si="366"/>
        <v>8.6903849599999994</v>
      </c>
      <c r="CV38" s="36">
        <f t="shared" si="366"/>
        <v>8.6903849599999994</v>
      </c>
      <c r="CW38" s="36">
        <f t="shared" si="366"/>
        <v>8.6903849599999994</v>
      </c>
      <c r="CX38" s="36">
        <f t="shared" si="366"/>
        <v>8.6903849599999994</v>
      </c>
      <c r="CY38" s="36">
        <f t="shared" si="366"/>
        <v>8.6903849599999994</v>
      </c>
      <c r="CZ38" s="36">
        <f t="shared" si="366"/>
        <v>8.6903849599999994</v>
      </c>
      <c r="DA38" s="36">
        <f t="shared" si="366"/>
        <v>8.6903849599999994</v>
      </c>
      <c r="DB38" s="36">
        <f t="shared" si="366"/>
        <v>8.6903849599999994</v>
      </c>
      <c r="DC38" s="36">
        <f t="shared" si="366"/>
        <v>8.6903849599999994</v>
      </c>
      <c r="DD38" s="36">
        <f t="shared" si="366"/>
        <v>8.6903849599999994</v>
      </c>
      <c r="DE38" s="36">
        <f t="shared" si="366"/>
        <v>8.6903849599999994</v>
      </c>
      <c r="DF38" s="36">
        <f t="shared" si="366"/>
        <v>8.6903849599999994</v>
      </c>
      <c r="DG38" s="36">
        <f t="shared" si="366"/>
        <v>8.6903849599999994</v>
      </c>
      <c r="DH38" s="36">
        <f t="shared" si="366"/>
        <v>8.6903849599999994</v>
      </c>
      <c r="DI38" s="36">
        <f t="shared" si="366"/>
        <v>8.6903849599999994</v>
      </c>
      <c r="DJ38" s="36">
        <f t="shared" si="366"/>
        <v>8.6903849599999994</v>
      </c>
      <c r="DK38" s="36">
        <f t="shared" si="366"/>
        <v>2.6164599879569894</v>
      </c>
      <c r="DL38" s="36">
        <f t="shared" si="366"/>
        <v>0</v>
      </c>
      <c r="DM38" s="36">
        <f t="shared" si="366"/>
        <v>0</v>
      </c>
      <c r="DN38" s="36">
        <f t="shared" si="366"/>
        <v>0</v>
      </c>
      <c r="DO38" s="36">
        <f t="shared" si="366"/>
        <v>0</v>
      </c>
      <c r="DP38" s="36">
        <f t="shared" si="366"/>
        <v>0</v>
      </c>
      <c r="DQ38" s="36">
        <f t="shared" si="366"/>
        <v>0</v>
      </c>
      <c r="DR38" s="36">
        <f t="shared" si="366"/>
        <v>0</v>
      </c>
      <c r="DS38" s="36">
        <f t="shared" si="366"/>
        <v>0</v>
      </c>
      <c r="DT38" s="36">
        <f t="shared" si="366"/>
        <v>0</v>
      </c>
      <c r="DU38" s="36">
        <f t="shared" si="366"/>
        <v>0</v>
      </c>
      <c r="DV38" s="36">
        <f t="shared" si="366"/>
        <v>0</v>
      </c>
      <c r="DW38" s="36">
        <f t="shared" si="366"/>
        <v>0</v>
      </c>
      <c r="DX38" s="36">
        <f t="shared" si="366"/>
        <v>0</v>
      </c>
      <c r="DY38" s="36">
        <f t="shared" si="366"/>
        <v>0</v>
      </c>
      <c r="DZ38" s="36">
        <f t="shared" si="366"/>
        <v>0</v>
      </c>
      <c r="EA38" s="36">
        <f t="shared" si="366"/>
        <v>0</v>
      </c>
      <c r="EB38" s="36">
        <f t="shared" si="366"/>
        <v>0</v>
      </c>
      <c r="EC38" s="36">
        <f t="shared" si="366"/>
        <v>0</v>
      </c>
      <c r="ED38" s="36">
        <f t="shared" si="366"/>
        <v>0</v>
      </c>
      <c r="EE38" s="36">
        <f t="shared" si="366"/>
        <v>0</v>
      </c>
      <c r="EF38" s="36">
        <f t="shared" si="366"/>
        <v>0</v>
      </c>
      <c r="EG38" s="36">
        <f t="shared" si="367"/>
        <v>0</v>
      </c>
      <c r="EH38" s="36">
        <f t="shared" si="367"/>
        <v>0</v>
      </c>
      <c r="EI38" s="36">
        <f t="shared" si="367"/>
        <v>0</v>
      </c>
      <c r="EJ38" s="36">
        <f t="shared" si="367"/>
        <v>0</v>
      </c>
      <c r="EK38" s="36">
        <f t="shared" si="367"/>
        <v>0</v>
      </c>
      <c r="EL38" s="36">
        <f t="shared" si="367"/>
        <v>0</v>
      </c>
      <c r="EM38" s="36">
        <f t="shared" si="367"/>
        <v>0</v>
      </c>
      <c r="EN38" s="36">
        <f t="shared" si="367"/>
        <v>0</v>
      </c>
      <c r="EO38" s="36">
        <f t="shared" si="367"/>
        <v>0</v>
      </c>
      <c r="EP38" s="36">
        <f t="shared" si="367"/>
        <v>0</v>
      </c>
      <c r="EQ38" s="36">
        <f t="shared" si="367"/>
        <v>0</v>
      </c>
      <c r="ER38" s="36">
        <f t="shared" si="367"/>
        <v>0</v>
      </c>
      <c r="ES38" s="36">
        <f t="shared" si="367"/>
        <v>0</v>
      </c>
      <c r="ET38" s="36">
        <f t="shared" si="367"/>
        <v>0</v>
      </c>
      <c r="EU38" s="36">
        <f t="shared" si="367"/>
        <v>0</v>
      </c>
      <c r="EV38" s="36">
        <f t="shared" si="367"/>
        <v>0</v>
      </c>
      <c r="EW38" s="36">
        <f t="shared" si="368"/>
        <v>0</v>
      </c>
      <c r="EX38" s="36">
        <f t="shared" si="368"/>
        <v>0</v>
      </c>
      <c r="EY38" s="36">
        <f t="shared" si="368"/>
        <v>0</v>
      </c>
      <c r="EZ38" s="36">
        <f t="shared" si="368"/>
        <v>0</v>
      </c>
      <c r="FA38" s="36">
        <f t="shared" si="368"/>
        <v>0</v>
      </c>
      <c r="FB38" s="36">
        <f t="shared" si="368"/>
        <v>0</v>
      </c>
      <c r="FC38" s="36">
        <f t="shared" si="368"/>
        <v>0</v>
      </c>
      <c r="FD38" s="36">
        <f t="shared" si="368"/>
        <v>0</v>
      </c>
      <c r="FE38" s="36">
        <f t="shared" si="368"/>
        <v>0</v>
      </c>
      <c r="FF38" s="36">
        <f t="shared" si="368"/>
        <v>0</v>
      </c>
      <c r="FG38" s="36">
        <f t="shared" si="368"/>
        <v>0</v>
      </c>
      <c r="FH38" s="36">
        <f t="shared" si="368"/>
        <v>0</v>
      </c>
      <c r="FI38" s="36">
        <f t="shared" si="368"/>
        <v>0</v>
      </c>
      <c r="FJ38" s="36">
        <f t="shared" si="368"/>
        <v>0</v>
      </c>
      <c r="FK38" s="36">
        <f t="shared" si="368"/>
        <v>0</v>
      </c>
      <c r="FL38" s="36">
        <f t="shared" si="368"/>
        <v>0</v>
      </c>
      <c r="FM38" s="36">
        <f t="shared" si="369"/>
        <v>0</v>
      </c>
      <c r="FN38" s="36">
        <f t="shared" si="369"/>
        <v>0</v>
      </c>
      <c r="FO38" s="36">
        <f t="shared" si="369"/>
        <v>0</v>
      </c>
      <c r="FP38" s="36">
        <f t="shared" si="369"/>
        <v>0</v>
      </c>
      <c r="FQ38" s="36">
        <f t="shared" si="369"/>
        <v>0</v>
      </c>
      <c r="FR38" s="36">
        <f t="shared" si="369"/>
        <v>0</v>
      </c>
      <c r="FS38" s="36">
        <f t="shared" si="369"/>
        <v>0</v>
      </c>
      <c r="FT38" s="36">
        <f t="shared" si="369"/>
        <v>0</v>
      </c>
      <c r="FU38" s="36">
        <f t="shared" si="369"/>
        <v>0</v>
      </c>
      <c r="FV38" s="36">
        <f t="shared" si="369"/>
        <v>0</v>
      </c>
      <c r="FW38" s="36">
        <f t="shared" si="369"/>
        <v>0</v>
      </c>
      <c r="FX38" s="36">
        <f t="shared" si="369"/>
        <v>0</v>
      </c>
      <c r="FY38" s="36">
        <f t="shared" si="369"/>
        <v>0</v>
      </c>
      <c r="FZ38" s="36">
        <f t="shared" si="369"/>
        <v>0</v>
      </c>
      <c r="GA38" s="36">
        <f t="shared" si="369"/>
        <v>0</v>
      </c>
      <c r="GB38" s="36">
        <f t="shared" si="369"/>
        <v>0</v>
      </c>
      <c r="GC38" s="36">
        <f t="shared" si="358"/>
        <v>0</v>
      </c>
      <c r="GD38" s="36">
        <f t="shared" si="334"/>
        <v>0</v>
      </c>
      <c r="GE38" s="36">
        <f t="shared" si="334"/>
        <v>0</v>
      </c>
      <c r="GF38" s="36">
        <f t="shared" si="334"/>
        <v>0</v>
      </c>
      <c r="GG38" s="36">
        <f t="shared" si="334"/>
        <v>0</v>
      </c>
      <c r="GH38" s="36">
        <f t="shared" si="334"/>
        <v>0</v>
      </c>
      <c r="GI38" s="36">
        <f t="shared" si="334"/>
        <v>0</v>
      </c>
      <c r="GJ38" s="36">
        <f t="shared" si="334"/>
        <v>0</v>
      </c>
      <c r="GK38" s="36"/>
      <c r="GL38" s="29" t="str">
        <f t="shared" si="347"/>
        <v>006/2009</v>
      </c>
      <c r="GM38" s="471">
        <f t="shared" si="370"/>
        <v>2.8967949866666665</v>
      </c>
      <c r="GN38" s="471">
        <f t="shared" si="370"/>
        <v>2.8967949866666665</v>
      </c>
      <c r="GO38" s="471">
        <f t="shared" si="370"/>
        <v>2.8967949866666665</v>
      </c>
      <c r="GP38" s="471">
        <f t="shared" si="370"/>
        <v>2.8967949866666665</v>
      </c>
      <c r="GQ38" s="471">
        <f t="shared" si="370"/>
        <v>2.8967949866666665</v>
      </c>
      <c r="GR38" s="471">
        <f t="shared" si="370"/>
        <v>2.8967949866666665</v>
      </c>
      <c r="GS38" s="471">
        <f t="shared" si="370"/>
        <v>2.8967949866666665</v>
      </c>
      <c r="GT38" s="471">
        <f t="shared" si="370"/>
        <v>2.8967949866666665</v>
      </c>
      <c r="GU38" s="471">
        <f t="shared" si="370"/>
        <v>2.8967949866666665</v>
      </c>
      <c r="GV38" s="471">
        <f t="shared" si="370"/>
        <v>2.8967949866666665</v>
      </c>
      <c r="GW38" s="471">
        <f t="shared" si="370"/>
        <v>2.8967949866666665</v>
      </c>
      <c r="GX38" s="471">
        <f t="shared" si="370"/>
        <v>2.8967949866666665</v>
      </c>
      <c r="GY38" s="471">
        <f t="shared" si="370"/>
        <v>2.8967949866666665</v>
      </c>
      <c r="GZ38" s="471">
        <f t="shared" si="370"/>
        <v>2.8967949866666665</v>
      </c>
      <c r="HA38" s="471">
        <f t="shared" si="370"/>
        <v>2.8967949866666665</v>
      </c>
      <c r="HB38" s="471">
        <f t="shared" si="370"/>
        <v>2.8967949866666665</v>
      </c>
      <c r="HC38" s="471">
        <f t="shared" si="371"/>
        <v>2.8967949866666665</v>
      </c>
      <c r="HD38" s="471">
        <f t="shared" si="371"/>
        <v>2.8967949866666665</v>
      </c>
      <c r="HE38" s="471">
        <f t="shared" si="371"/>
        <v>2.8967949866666665</v>
      </c>
      <c r="HF38" s="471">
        <f t="shared" si="371"/>
        <v>2.8967949866666665</v>
      </c>
      <c r="HG38" s="471">
        <f t="shared" si="371"/>
        <v>2.8967949866666665</v>
      </c>
      <c r="HH38" s="471">
        <f t="shared" si="371"/>
        <v>2.8967949866666665</v>
      </c>
      <c r="HI38" s="471">
        <f t="shared" si="371"/>
        <v>2.8967949866666665</v>
      </c>
      <c r="HJ38" s="471">
        <f t="shared" si="371"/>
        <v>2.8967949866666665</v>
      </c>
      <c r="HK38" s="471">
        <f t="shared" si="371"/>
        <v>2.8967949866666665</v>
      </c>
      <c r="HL38" s="471">
        <f t="shared" si="371"/>
        <v>2.8967949866666665</v>
      </c>
      <c r="HM38" s="471">
        <f t="shared" si="371"/>
        <v>2.8967949866666665</v>
      </c>
      <c r="HN38" s="471">
        <f t="shared" si="371"/>
        <v>2.8967949866666665</v>
      </c>
      <c r="HO38" s="471">
        <f t="shared" si="371"/>
        <v>2.8967949866666665</v>
      </c>
      <c r="HP38" s="471">
        <f t="shared" si="371"/>
        <v>2.8967949866666665</v>
      </c>
      <c r="HQ38" s="471">
        <f t="shared" si="371"/>
        <v>2.8967949866666665</v>
      </c>
      <c r="HR38" s="471">
        <f t="shared" si="371"/>
        <v>2.8967949866666665</v>
      </c>
      <c r="HS38" s="471">
        <f t="shared" si="372"/>
        <v>2.8967949866666665</v>
      </c>
      <c r="HT38" s="471">
        <f t="shared" si="372"/>
        <v>2.8967949866666665</v>
      </c>
      <c r="HU38" s="471">
        <f t="shared" si="372"/>
        <v>2.8967949866666665</v>
      </c>
      <c r="HV38" s="471">
        <f t="shared" si="372"/>
        <v>2.8967949866666665</v>
      </c>
      <c r="HW38" s="471">
        <f t="shared" si="372"/>
        <v>2.8967949866666665</v>
      </c>
      <c r="HX38" s="471">
        <f t="shared" si="372"/>
        <v>2.8967949866666665</v>
      </c>
      <c r="HY38" s="471">
        <f t="shared" si="372"/>
        <v>2.8967949866666665</v>
      </c>
      <c r="HZ38" s="471">
        <f t="shared" si="372"/>
        <v>2.8967949866666665</v>
      </c>
      <c r="IA38" s="471">
        <f t="shared" si="372"/>
        <v>2.8967949866666665</v>
      </c>
      <c r="IB38" s="471">
        <f t="shared" si="372"/>
        <v>2.8967949866666665</v>
      </c>
      <c r="IC38" s="471">
        <f t="shared" si="372"/>
        <v>2.8967949866666665</v>
      </c>
      <c r="ID38" s="471">
        <f t="shared" si="372"/>
        <v>2.8967949866666665</v>
      </c>
      <c r="IE38" s="471">
        <f t="shared" si="372"/>
        <v>2.8967949866666665</v>
      </c>
      <c r="IF38" s="471">
        <f t="shared" si="372"/>
        <v>2.8967949866666665</v>
      </c>
      <c r="IG38" s="471">
        <f t="shared" si="372"/>
        <v>2.8967949866666665</v>
      </c>
      <c r="IH38" s="471">
        <f t="shared" si="372"/>
        <v>2.8967949866666665</v>
      </c>
      <c r="II38" s="471">
        <f t="shared" si="373"/>
        <v>2.8967949866666665</v>
      </c>
      <c r="IJ38" s="471">
        <f t="shared" si="373"/>
        <v>2.8967949866666665</v>
      </c>
      <c r="IK38" s="471">
        <f t="shared" si="373"/>
        <v>2.8967949866666665</v>
      </c>
      <c r="IL38" s="471">
        <f t="shared" si="373"/>
        <v>2.8967949866666665</v>
      </c>
      <c r="IM38" s="471">
        <f t="shared" si="373"/>
        <v>2.8967949866666665</v>
      </c>
      <c r="IN38" s="471">
        <f t="shared" si="373"/>
        <v>2.8967949866666665</v>
      </c>
      <c r="IO38" s="471">
        <f t="shared" si="373"/>
        <v>2.8967949866666665</v>
      </c>
      <c r="IP38" s="471">
        <f t="shared" si="373"/>
        <v>2.8967949866666665</v>
      </c>
      <c r="IQ38" s="471">
        <f t="shared" si="373"/>
        <v>2.8967949866666665</v>
      </c>
      <c r="IR38" s="471">
        <f t="shared" si="373"/>
        <v>2.8967949866666665</v>
      </c>
      <c r="IS38" s="471">
        <f t="shared" si="373"/>
        <v>2.8967949866666665</v>
      </c>
      <c r="IT38" s="471">
        <f t="shared" si="373"/>
        <v>2.8967949866666665</v>
      </c>
      <c r="IU38" s="471">
        <f t="shared" si="373"/>
        <v>2.8967949866666665</v>
      </c>
      <c r="IV38" s="471">
        <f t="shared" si="373"/>
        <v>2.8967949866666665</v>
      </c>
      <c r="IW38" s="471">
        <f t="shared" si="373"/>
        <v>2.8967949866666665</v>
      </c>
      <c r="IX38" s="471">
        <f t="shared" si="373"/>
        <v>2.8967949866666665</v>
      </c>
      <c r="IY38" s="471">
        <f t="shared" si="374"/>
        <v>2.8967949866666665</v>
      </c>
      <c r="IZ38" s="471">
        <f t="shared" si="374"/>
        <v>2.8967949866666665</v>
      </c>
      <c r="JA38" s="471">
        <f t="shared" si="374"/>
        <v>2.8967949866666665</v>
      </c>
      <c r="JB38" s="471">
        <f t="shared" si="374"/>
        <v>2.8967949866666665</v>
      </c>
      <c r="JC38" s="471">
        <f t="shared" si="374"/>
        <v>2.8967949866666665</v>
      </c>
      <c r="JD38" s="471">
        <f t="shared" si="374"/>
        <v>2.8967949866666665</v>
      </c>
      <c r="JE38" s="471">
        <f t="shared" si="374"/>
        <v>2.8967949866666665</v>
      </c>
      <c r="JF38" s="471">
        <f t="shared" si="374"/>
        <v>2.8967949866666665</v>
      </c>
      <c r="JG38" s="471">
        <f t="shared" si="374"/>
        <v>2.8967949866666665</v>
      </c>
      <c r="JH38" s="471">
        <f t="shared" si="374"/>
        <v>2.8967949866666665</v>
      </c>
      <c r="JI38" s="471">
        <f t="shared" si="374"/>
        <v>2.8967949866666665</v>
      </c>
      <c r="JJ38" s="471">
        <f t="shared" si="374"/>
        <v>2.8967949866666665</v>
      </c>
      <c r="JK38" s="471">
        <f t="shared" si="374"/>
        <v>2.8967949866666665</v>
      </c>
      <c r="JL38" s="471">
        <f t="shared" si="374"/>
        <v>2.8967949866666665</v>
      </c>
      <c r="JM38" s="471">
        <f t="shared" si="374"/>
        <v>2.8967949866666665</v>
      </c>
      <c r="JN38" s="471">
        <f t="shared" si="374"/>
        <v>2.8967949866666665</v>
      </c>
      <c r="JO38" s="471">
        <f t="shared" si="375"/>
        <v>2.8967949866666665</v>
      </c>
      <c r="JP38" s="471">
        <f t="shared" si="375"/>
        <v>2.8967949866666665</v>
      </c>
      <c r="JQ38" s="471">
        <f t="shared" si="375"/>
        <v>2.8967949866666665</v>
      </c>
      <c r="JR38" s="471">
        <f t="shared" si="375"/>
        <v>2.8967949866666665</v>
      </c>
      <c r="JS38" s="471">
        <f t="shared" si="375"/>
        <v>2.8967949866666665</v>
      </c>
      <c r="JT38" s="471">
        <f t="shared" si="375"/>
        <v>2.8967949866666665</v>
      </c>
      <c r="JU38" s="471">
        <f t="shared" si="375"/>
        <v>2.8967949866666665</v>
      </c>
      <c r="JV38" s="471">
        <f t="shared" si="375"/>
        <v>2.8967949866666665</v>
      </c>
      <c r="JW38" s="471">
        <f t="shared" si="375"/>
        <v>2.8967949866666665</v>
      </c>
      <c r="JX38" s="471">
        <f t="shared" si="375"/>
        <v>2.8967949866666665</v>
      </c>
      <c r="JY38" s="471">
        <f t="shared" si="375"/>
        <v>2.8967949866666665</v>
      </c>
      <c r="JZ38" s="471">
        <f t="shared" si="375"/>
        <v>2.8967949866666665</v>
      </c>
      <c r="KA38" s="471">
        <f t="shared" si="375"/>
        <v>2.8967949866666665</v>
      </c>
      <c r="KB38" s="471">
        <f t="shared" si="375"/>
        <v>2.8967949866666665</v>
      </c>
      <c r="KC38" s="471">
        <f t="shared" si="375"/>
        <v>2.8967949866666665</v>
      </c>
      <c r="KD38" s="471">
        <f t="shared" si="375"/>
        <v>2.8967949866666665</v>
      </c>
      <c r="KE38" s="471">
        <f t="shared" si="376"/>
        <v>2.8967949866666665</v>
      </c>
      <c r="KF38" s="471">
        <f t="shared" si="376"/>
        <v>2.8967949866666665</v>
      </c>
      <c r="KG38" s="471">
        <f t="shared" si="376"/>
        <v>2.8967949866666665</v>
      </c>
      <c r="KH38" s="471">
        <f t="shared" si="376"/>
        <v>2.8967949866666665</v>
      </c>
      <c r="KI38" s="471">
        <f t="shared" si="376"/>
        <v>2.8967949866666665</v>
      </c>
      <c r="KJ38" s="471">
        <f t="shared" si="376"/>
        <v>2.8967949866666665</v>
      </c>
      <c r="KK38" s="471">
        <f t="shared" si="376"/>
        <v>2.8967949866666665</v>
      </c>
      <c r="KL38" s="471">
        <f t="shared" si="376"/>
        <v>2.8967949866666665</v>
      </c>
      <c r="KM38" s="471">
        <f t="shared" si="376"/>
        <v>2.8967949866666665</v>
      </c>
      <c r="KN38" s="471">
        <f t="shared" si="376"/>
        <v>2.8967949866666665</v>
      </c>
      <c r="KO38" s="471">
        <f t="shared" si="376"/>
        <v>2.8967949866666665</v>
      </c>
      <c r="KP38" s="471">
        <f t="shared" si="376"/>
        <v>2.8967949866666665</v>
      </c>
      <c r="KQ38" s="471">
        <f t="shared" si="376"/>
        <v>2.8967949866666665</v>
      </c>
      <c r="KR38" s="471">
        <f t="shared" si="376"/>
        <v>2.8967949866666665</v>
      </c>
      <c r="KS38" s="471">
        <f t="shared" si="376"/>
        <v>2.8967949866666665</v>
      </c>
      <c r="KT38" s="471">
        <f t="shared" si="376"/>
        <v>2.8967949866666665</v>
      </c>
      <c r="KU38" s="471">
        <f t="shared" si="377"/>
        <v>2.8967949866666665</v>
      </c>
      <c r="KV38" s="471">
        <f t="shared" si="377"/>
        <v>2.8967949866666665</v>
      </c>
      <c r="KW38" s="471">
        <f t="shared" si="377"/>
        <v>2.8967949866666665</v>
      </c>
      <c r="KX38" s="471">
        <f t="shared" si="377"/>
        <v>2.8967949866666665</v>
      </c>
      <c r="KY38" s="471">
        <f t="shared" si="377"/>
        <v>2.8967949866666665</v>
      </c>
      <c r="KZ38" s="471">
        <f t="shared" si="377"/>
        <v>2.8967949866666665</v>
      </c>
      <c r="LA38" s="471">
        <f t="shared" si="377"/>
        <v>2.8967949866666665</v>
      </c>
      <c r="LB38" s="471">
        <f t="shared" si="377"/>
        <v>2.8967949866666665</v>
      </c>
      <c r="LC38" s="471">
        <f t="shared" si="377"/>
        <v>2.8967949866666665</v>
      </c>
      <c r="LD38" s="471">
        <f t="shared" si="377"/>
        <v>2.8967949866666665</v>
      </c>
      <c r="LE38" s="471">
        <f t="shared" si="377"/>
        <v>2.8967949866666665</v>
      </c>
      <c r="LF38" s="471">
        <f t="shared" si="377"/>
        <v>2.8967949866666665</v>
      </c>
      <c r="LG38" s="471">
        <f t="shared" si="377"/>
        <v>2.8967949866666665</v>
      </c>
      <c r="LH38" s="471">
        <f t="shared" si="377"/>
        <v>2.8967949866666665</v>
      </c>
      <c r="LI38" s="471">
        <f t="shared" si="377"/>
        <v>2.8967949866666665</v>
      </c>
      <c r="LJ38" s="471">
        <f t="shared" si="377"/>
        <v>2.8967949866666665</v>
      </c>
      <c r="LK38" s="471">
        <f t="shared" si="378"/>
        <v>2.8967949866666665</v>
      </c>
      <c r="LL38" s="471">
        <f t="shared" si="378"/>
        <v>2.8967949866666665</v>
      </c>
      <c r="LM38" s="471">
        <f t="shared" si="378"/>
        <v>2.8967949866666665</v>
      </c>
      <c r="LN38" s="471">
        <f t="shared" si="378"/>
        <v>2.8967949866666665</v>
      </c>
      <c r="LO38" s="471">
        <f t="shared" si="378"/>
        <v>2.8967949866666665</v>
      </c>
      <c r="LP38" s="471">
        <f t="shared" si="378"/>
        <v>2.8967949866666665</v>
      </c>
      <c r="LQ38" s="471">
        <f t="shared" si="378"/>
        <v>2.8967949866666665</v>
      </c>
      <c r="LR38" s="471">
        <f t="shared" si="378"/>
        <v>2.8967949866666665</v>
      </c>
      <c r="LS38" s="471">
        <f t="shared" si="378"/>
        <v>2.8967949866666665</v>
      </c>
      <c r="LT38" s="471">
        <f t="shared" si="378"/>
        <v>2.8967949866666665</v>
      </c>
      <c r="LU38" s="471">
        <f t="shared" si="378"/>
        <v>2.8967949866666665</v>
      </c>
      <c r="LV38" s="471">
        <f t="shared" si="378"/>
        <v>2.8967949866666665</v>
      </c>
      <c r="LW38" s="471">
        <f t="shared" si="378"/>
        <v>2.8967949866666665</v>
      </c>
      <c r="LX38" s="471">
        <f t="shared" si="378"/>
        <v>2.8967949866666665</v>
      </c>
      <c r="LY38" s="471">
        <f t="shared" si="378"/>
        <v>2.8967949866666665</v>
      </c>
      <c r="LZ38" s="471">
        <f t="shared" si="378"/>
        <v>2.8967949866666665</v>
      </c>
      <c r="MA38" s="471">
        <f t="shared" si="379"/>
        <v>2.8967949866666665</v>
      </c>
      <c r="MB38" s="471">
        <f t="shared" si="379"/>
        <v>2.8967949866666665</v>
      </c>
      <c r="MC38" s="471">
        <f t="shared" si="379"/>
        <v>2.8967949866666665</v>
      </c>
      <c r="MD38" s="471">
        <f t="shared" si="379"/>
        <v>2.8967949866666665</v>
      </c>
      <c r="ME38" s="471">
        <f t="shared" si="379"/>
        <v>2.8967949866666665</v>
      </c>
      <c r="MF38" s="471">
        <f t="shared" si="379"/>
        <v>2.8967949866666665</v>
      </c>
      <c r="MG38" s="471">
        <f t="shared" si="379"/>
        <v>2.8967949866666665</v>
      </c>
      <c r="MH38" s="471">
        <f t="shared" si="379"/>
        <v>2.8967949866666665</v>
      </c>
      <c r="MI38" s="471">
        <f t="shared" si="379"/>
        <v>2.8967949866666665</v>
      </c>
      <c r="MJ38" s="471">
        <f t="shared" si="379"/>
        <v>2.8967949866666665</v>
      </c>
      <c r="MK38" s="471">
        <f t="shared" si="379"/>
        <v>2.8967949866666665</v>
      </c>
      <c r="ML38" s="471">
        <f t="shared" si="379"/>
        <v>2.8967949866666665</v>
      </c>
      <c r="MM38" s="471">
        <f t="shared" si="379"/>
        <v>2.8967949866666665</v>
      </c>
      <c r="MN38" s="471">
        <f t="shared" si="379"/>
        <v>2.8967949866666665</v>
      </c>
      <c r="MO38" s="471">
        <f t="shared" si="379"/>
        <v>2.8967949866666665</v>
      </c>
      <c r="MP38" s="471">
        <f t="shared" si="379"/>
        <v>2.8967949866666665</v>
      </c>
      <c r="MQ38" s="471">
        <f t="shared" si="380"/>
        <v>2.8967949866666665</v>
      </c>
      <c r="MR38" s="471">
        <f t="shared" si="380"/>
        <v>2.8967949866666665</v>
      </c>
      <c r="MS38" s="471">
        <f t="shared" si="380"/>
        <v>2.6164599879569894</v>
      </c>
      <c r="MT38" s="471">
        <f t="shared" si="380"/>
        <v>0</v>
      </c>
      <c r="MU38" s="471">
        <f t="shared" si="380"/>
        <v>0</v>
      </c>
      <c r="MV38" s="471">
        <f t="shared" si="380"/>
        <v>0</v>
      </c>
      <c r="MW38" s="471">
        <f t="shared" si="380"/>
        <v>0</v>
      </c>
      <c r="MX38" s="471">
        <f t="shared" si="380"/>
        <v>0</v>
      </c>
      <c r="MY38" s="471">
        <f t="shared" si="380"/>
        <v>0</v>
      </c>
      <c r="MZ38" s="471">
        <f t="shared" si="380"/>
        <v>0</v>
      </c>
      <c r="NA38" s="471">
        <f t="shared" si="380"/>
        <v>0</v>
      </c>
      <c r="NB38" s="471">
        <f t="shared" si="380"/>
        <v>0</v>
      </c>
      <c r="NC38" s="471">
        <f t="shared" si="380"/>
        <v>0</v>
      </c>
      <c r="ND38" s="471">
        <f t="shared" si="380"/>
        <v>0</v>
      </c>
      <c r="NE38" s="471">
        <f t="shared" si="380"/>
        <v>0</v>
      </c>
      <c r="NF38" s="471">
        <f t="shared" si="380"/>
        <v>0</v>
      </c>
      <c r="NG38" s="471">
        <f t="shared" si="381"/>
        <v>0</v>
      </c>
      <c r="NH38" s="471">
        <f t="shared" si="381"/>
        <v>0</v>
      </c>
      <c r="NI38" s="471">
        <f t="shared" si="381"/>
        <v>0</v>
      </c>
      <c r="NJ38" s="471">
        <f t="shared" si="381"/>
        <v>0</v>
      </c>
      <c r="NK38" s="471">
        <f t="shared" si="381"/>
        <v>0</v>
      </c>
      <c r="NL38" s="471">
        <f t="shared" si="381"/>
        <v>0</v>
      </c>
      <c r="NM38" s="471">
        <f t="shared" si="381"/>
        <v>0</v>
      </c>
      <c r="NN38" s="471">
        <f t="shared" si="381"/>
        <v>0</v>
      </c>
      <c r="NO38" s="471">
        <f t="shared" si="381"/>
        <v>0</v>
      </c>
      <c r="NP38" s="471">
        <f t="shared" si="381"/>
        <v>0</v>
      </c>
      <c r="NQ38" s="471">
        <f t="shared" si="381"/>
        <v>0</v>
      </c>
      <c r="NR38" s="471">
        <f t="shared" si="381"/>
        <v>0</v>
      </c>
      <c r="NS38" s="471">
        <f t="shared" si="381"/>
        <v>0</v>
      </c>
      <c r="NT38" s="471">
        <f t="shared" si="381"/>
        <v>0</v>
      </c>
      <c r="NU38" s="471">
        <f t="shared" si="381"/>
        <v>0</v>
      </c>
      <c r="NV38" s="471">
        <f t="shared" si="381"/>
        <v>0</v>
      </c>
      <c r="NW38" s="471">
        <f t="shared" si="382"/>
        <v>0</v>
      </c>
      <c r="NX38" s="471">
        <f t="shared" si="382"/>
        <v>0</v>
      </c>
      <c r="NY38" s="471">
        <f t="shared" si="382"/>
        <v>0</v>
      </c>
      <c r="NZ38" s="471">
        <f t="shared" si="382"/>
        <v>0</v>
      </c>
      <c r="OA38" s="471">
        <f t="shared" si="382"/>
        <v>0</v>
      </c>
      <c r="OB38" s="471">
        <f t="shared" si="382"/>
        <v>0</v>
      </c>
      <c r="OC38" s="471">
        <f t="shared" si="382"/>
        <v>0</v>
      </c>
      <c r="OD38" s="471">
        <f t="shared" si="382"/>
        <v>0</v>
      </c>
      <c r="OE38" s="471">
        <f t="shared" si="382"/>
        <v>0</v>
      </c>
      <c r="OF38" s="471">
        <f t="shared" si="382"/>
        <v>0</v>
      </c>
      <c r="OG38" s="471">
        <f t="shared" si="382"/>
        <v>0</v>
      </c>
      <c r="OH38" s="471">
        <f t="shared" si="382"/>
        <v>0</v>
      </c>
      <c r="OI38" s="471">
        <f t="shared" si="382"/>
        <v>0</v>
      </c>
      <c r="OJ38" s="471">
        <f t="shared" si="382"/>
        <v>0</v>
      </c>
      <c r="OK38" s="471">
        <f t="shared" si="382"/>
        <v>0</v>
      </c>
      <c r="OL38" s="471">
        <f t="shared" si="382"/>
        <v>0</v>
      </c>
      <c r="OM38" s="471">
        <f t="shared" si="383"/>
        <v>0</v>
      </c>
      <c r="ON38" s="471">
        <f t="shared" si="383"/>
        <v>0</v>
      </c>
      <c r="OO38" s="471">
        <f t="shared" si="383"/>
        <v>0</v>
      </c>
      <c r="OP38" s="471">
        <f t="shared" si="383"/>
        <v>0</v>
      </c>
      <c r="OQ38" s="471">
        <f t="shared" si="383"/>
        <v>0</v>
      </c>
      <c r="OR38" s="471">
        <f t="shared" si="383"/>
        <v>0</v>
      </c>
      <c r="OS38" s="471">
        <f t="shared" si="383"/>
        <v>0</v>
      </c>
      <c r="OT38" s="471">
        <f t="shared" si="383"/>
        <v>0</v>
      </c>
      <c r="OU38" s="471">
        <f t="shared" si="383"/>
        <v>0</v>
      </c>
      <c r="OV38" s="471">
        <f t="shared" si="383"/>
        <v>0</v>
      </c>
      <c r="OW38" s="471">
        <f t="shared" si="383"/>
        <v>0</v>
      </c>
      <c r="OX38" s="471">
        <f t="shared" si="383"/>
        <v>0</v>
      </c>
      <c r="OY38" s="471">
        <f t="shared" si="383"/>
        <v>0</v>
      </c>
      <c r="OZ38" s="471">
        <f t="shared" si="383"/>
        <v>0</v>
      </c>
      <c r="PA38" s="471">
        <f t="shared" si="383"/>
        <v>0</v>
      </c>
      <c r="PB38" s="471">
        <f t="shared" si="383"/>
        <v>0</v>
      </c>
      <c r="PC38" s="471">
        <f t="shared" si="384"/>
        <v>0</v>
      </c>
      <c r="PD38" s="471">
        <f t="shared" si="384"/>
        <v>0</v>
      </c>
      <c r="PE38" s="471">
        <f t="shared" si="384"/>
        <v>0</v>
      </c>
      <c r="PF38" s="471">
        <f t="shared" si="384"/>
        <v>0</v>
      </c>
      <c r="PG38" s="471">
        <f t="shared" si="384"/>
        <v>0</v>
      </c>
      <c r="PH38" s="471">
        <f t="shared" si="384"/>
        <v>0</v>
      </c>
      <c r="PI38" s="471">
        <f t="shared" si="384"/>
        <v>0</v>
      </c>
      <c r="PJ38" s="471">
        <f t="shared" si="384"/>
        <v>0</v>
      </c>
      <c r="PK38" s="471">
        <f t="shared" si="384"/>
        <v>0</v>
      </c>
      <c r="PL38" s="471">
        <f t="shared" si="384"/>
        <v>0</v>
      </c>
      <c r="PM38" s="471">
        <f t="shared" si="384"/>
        <v>0</v>
      </c>
      <c r="PN38" s="471">
        <f t="shared" si="384"/>
        <v>0</v>
      </c>
      <c r="PO38" s="471">
        <f t="shared" si="384"/>
        <v>0</v>
      </c>
      <c r="PP38" s="471">
        <f t="shared" si="384"/>
        <v>0</v>
      </c>
      <c r="PQ38" s="471">
        <f t="shared" si="384"/>
        <v>0</v>
      </c>
      <c r="PR38" s="471">
        <f t="shared" si="384"/>
        <v>0</v>
      </c>
      <c r="PS38" s="471">
        <f t="shared" si="385"/>
        <v>0</v>
      </c>
      <c r="PT38" s="471">
        <f t="shared" si="385"/>
        <v>0</v>
      </c>
      <c r="PU38" s="471">
        <f t="shared" si="385"/>
        <v>0</v>
      </c>
      <c r="PV38" s="471">
        <f t="shared" si="385"/>
        <v>0</v>
      </c>
      <c r="PW38" s="471">
        <f t="shared" si="385"/>
        <v>0</v>
      </c>
      <c r="PX38" s="471">
        <f t="shared" si="385"/>
        <v>0</v>
      </c>
      <c r="PY38" s="471">
        <f t="shared" si="385"/>
        <v>0</v>
      </c>
      <c r="PZ38" s="471">
        <f t="shared" si="385"/>
        <v>0</v>
      </c>
      <c r="QA38" s="471">
        <f t="shared" si="385"/>
        <v>0</v>
      </c>
      <c r="QB38" s="471">
        <f t="shared" si="385"/>
        <v>0</v>
      </c>
      <c r="QC38" s="471">
        <f t="shared" si="385"/>
        <v>0</v>
      </c>
      <c r="QD38" s="471">
        <f t="shared" si="385"/>
        <v>0</v>
      </c>
      <c r="QE38" s="471">
        <f t="shared" si="385"/>
        <v>0</v>
      </c>
      <c r="QF38" s="471">
        <f t="shared" si="385"/>
        <v>0</v>
      </c>
      <c r="QG38" s="471">
        <f t="shared" si="385"/>
        <v>0</v>
      </c>
      <c r="QH38" s="471">
        <f t="shared" si="385"/>
        <v>0</v>
      </c>
      <c r="QI38" s="471">
        <f t="shared" si="386"/>
        <v>0</v>
      </c>
      <c r="QJ38" s="471">
        <f t="shared" si="386"/>
        <v>0</v>
      </c>
      <c r="QK38" s="471">
        <f t="shared" si="386"/>
        <v>0</v>
      </c>
      <c r="QL38" s="471">
        <f t="shared" si="386"/>
        <v>0</v>
      </c>
      <c r="QM38" s="471">
        <f t="shared" si="386"/>
        <v>0</v>
      </c>
      <c r="QN38" s="471">
        <f t="shared" si="386"/>
        <v>0</v>
      </c>
      <c r="QO38" s="471">
        <f t="shared" si="386"/>
        <v>0</v>
      </c>
      <c r="QP38" s="471">
        <f t="shared" si="386"/>
        <v>0</v>
      </c>
      <c r="QQ38" s="471">
        <f t="shared" si="386"/>
        <v>0</v>
      </c>
      <c r="QR38" s="471">
        <f t="shared" si="386"/>
        <v>0</v>
      </c>
      <c r="QS38" s="471">
        <f t="shared" si="386"/>
        <v>0</v>
      </c>
      <c r="QT38" s="471">
        <f t="shared" si="386"/>
        <v>0</v>
      </c>
      <c r="QU38" s="471">
        <f t="shared" si="386"/>
        <v>0</v>
      </c>
      <c r="QV38" s="471">
        <f t="shared" si="386"/>
        <v>0</v>
      </c>
      <c r="QW38" s="471">
        <f t="shared" si="386"/>
        <v>0</v>
      </c>
      <c r="QX38" s="471">
        <f t="shared" si="386"/>
        <v>0</v>
      </c>
      <c r="QY38" s="471">
        <f t="shared" si="387"/>
        <v>0</v>
      </c>
      <c r="QZ38" s="471">
        <f t="shared" si="387"/>
        <v>0</v>
      </c>
      <c r="RA38" s="471">
        <f t="shared" si="387"/>
        <v>0</v>
      </c>
      <c r="RB38" s="471">
        <f t="shared" si="387"/>
        <v>0</v>
      </c>
      <c r="RC38" s="471">
        <f t="shared" si="387"/>
        <v>0</v>
      </c>
      <c r="RD38" s="471">
        <f t="shared" si="387"/>
        <v>0</v>
      </c>
      <c r="RE38" s="471">
        <f t="shared" si="387"/>
        <v>0</v>
      </c>
      <c r="RF38" s="471">
        <f t="shared" si="387"/>
        <v>0</v>
      </c>
      <c r="RG38" s="471">
        <f t="shared" si="387"/>
        <v>0</v>
      </c>
      <c r="RH38" s="471">
        <f t="shared" si="387"/>
        <v>0</v>
      </c>
      <c r="RI38" s="471">
        <f t="shared" si="387"/>
        <v>0</v>
      </c>
      <c r="RJ38" s="471">
        <f t="shared" si="387"/>
        <v>0</v>
      </c>
      <c r="RK38" s="471">
        <f t="shared" si="387"/>
        <v>0</v>
      </c>
      <c r="RL38" s="471">
        <f t="shared" si="387"/>
        <v>0</v>
      </c>
      <c r="RM38" s="471">
        <f t="shared" si="387"/>
        <v>0</v>
      </c>
      <c r="RN38" s="471">
        <f t="shared" si="387"/>
        <v>0</v>
      </c>
      <c r="RO38" s="471">
        <f t="shared" si="388"/>
        <v>0</v>
      </c>
      <c r="RP38" s="471">
        <f t="shared" si="388"/>
        <v>0</v>
      </c>
      <c r="RQ38" s="471">
        <f t="shared" si="388"/>
        <v>0</v>
      </c>
      <c r="RR38" s="471">
        <f t="shared" si="388"/>
        <v>0</v>
      </c>
      <c r="RS38" s="471">
        <f t="shared" si="388"/>
        <v>0</v>
      </c>
      <c r="RT38" s="471">
        <f t="shared" si="388"/>
        <v>0</v>
      </c>
      <c r="RU38" s="471">
        <f t="shared" si="388"/>
        <v>0</v>
      </c>
      <c r="RV38" s="471">
        <f t="shared" si="388"/>
        <v>0</v>
      </c>
      <c r="RW38" s="471">
        <f t="shared" si="388"/>
        <v>0</v>
      </c>
      <c r="RX38" s="471">
        <f t="shared" si="388"/>
        <v>0</v>
      </c>
      <c r="RY38" s="471">
        <f t="shared" si="388"/>
        <v>0</v>
      </c>
      <c r="RZ38" s="471">
        <f t="shared" si="388"/>
        <v>0</v>
      </c>
      <c r="SA38" s="471">
        <f t="shared" si="388"/>
        <v>0</v>
      </c>
      <c r="SB38" s="471">
        <f t="shared" si="388"/>
        <v>0</v>
      </c>
      <c r="SC38" s="471">
        <f t="shared" si="388"/>
        <v>0</v>
      </c>
      <c r="SD38" s="471">
        <f t="shared" si="388"/>
        <v>0</v>
      </c>
      <c r="SE38" s="471">
        <f t="shared" si="389"/>
        <v>0</v>
      </c>
      <c r="SF38" s="471">
        <f t="shared" si="389"/>
        <v>0</v>
      </c>
      <c r="SG38" s="471">
        <f t="shared" si="389"/>
        <v>0</v>
      </c>
      <c r="SH38" s="471">
        <f t="shared" si="389"/>
        <v>0</v>
      </c>
      <c r="SI38" s="471">
        <f t="shared" si="389"/>
        <v>0</v>
      </c>
      <c r="SJ38" s="471">
        <f t="shared" si="389"/>
        <v>0</v>
      </c>
      <c r="SK38" s="471">
        <f t="shared" si="389"/>
        <v>0</v>
      </c>
      <c r="SL38" s="471">
        <f t="shared" si="389"/>
        <v>0</v>
      </c>
      <c r="SM38" s="471">
        <f t="shared" si="389"/>
        <v>0</v>
      </c>
      <c r="SN38" s="471">
        <f t="shared" si="389"/>
        <v>0</v>
      </c>
      <c r="SO38" s="471">
        <f t="shared" si="389"/>
        <v>0</v>
      </c>
      <c r="SP38" s="471">
        <f t="shared" si="389"/>
        <v>0</v>
      </c>
      <c r="SQ38" s="471">
        <f t="shared" si="389"/>
        <v>0</v>
      </c>
      <c r="SR38" s="471">
        <f t="shared" si="389"/>
        <v>0</v>
      </c>
      <c r="SS38" s="471">
        <f t="shared" si="389"/>
        <v>0</v>
      </c>
      <c r="ST38" s="471">
        <f t="shared" si="389"/>
        <v>0</v>
      </c>
      <c r="SU38" s="471">
        <f t="shared" si="390"/>
        <v>0</v>
      </c>
      <c r="SV38" s="471">
        <f t="shared" si="390"/>
        <v>0</v>
      </c>
      <c r="SW38" s="471">
        <f t="shared" si="390"/>
        <v>0</v>
      </c>
      <c r="SX38" s="471">
        <f t="shared" si="390"/>
        <v>0</v>
      </c>
      <c r="SY38" s="471">
        <f t="shared" si="390"/>
        <v>0</v>
      </c>
      <c r="SZ38" s="471">
        <f t="shared" si="390"/>
        <v>0</v>
      </c>
      <c r="TA38" s="471">
        <f t="shared" si="390"/>
        <v>0</v>
      </c>
      <c r="TB38" s="471">
        <f t="shared" si="390"/>
        <v>0</v>
      </c>
      <c r="TC38" s="471">
        <f t="shared" si="390"/>
        <v>0</v>
      </c>
      <c r="TD38" s="471">
        <f t="shared" si="390"/>
        <v>0</v>
      </c>
      <c r="TE38" s="471">
        <f t="shared" si="390"/>
        <v>0</v>
      </c>
      <c r="TF38" s="471">
        <f t="shared" si="390"/>
        <v>0</v>
      </c>
      <c r="TG38" s="471">
        <f t="shared" si="390"/>
        <v>0</v>
      </c>
      <c r="TH38" s="471">
        <f t="shared" si="390"/>
        <v>0</v>
      </c>
      <c r="TI38" s="471">
        <f t="shared" si="390"/>
        <v>0</v>
      </c>
      <c r="TJ38" s="471">
        <f t="shared" si="390"/>
        <v>0</v>
      </c>
      <c r="TK38" s="471">
        <f t="shared" si="391"/>
        <v>0</v>
      </c>
      <c r="TL38" s="471">
        <f t="shared" si="391"/>
        <v>0</v>
      </c>
      <c r="TM38" s="471">
        <f t="shared" si="391"/>
        <v>0</v>
      </c>
      <c r="TN38" s="471">
        <f t="shared" si="391"/>
        <v>0</v>
      </c>
      <c r="TO38" s="471">
        <f t="shared" si="391"/>
        <v>0</v>
      </c>
      <c r="TP38" s="471">
        <f t="shared" si="391"/>
        <v>0</v>
      </c>
      <c r="TQ38" s="471">
        <f t="shared" si="391"/>
        <v>0</v>
      </c>
      <c r="TR38" s="471">
        <f t="shared" si="391"/>
        <v>0</v>
      </c>
      <c r="TS38" s="471">
        <f t="shared" si="391"/>
        <v>0</v>
      </c>
      <c r="TT38" s="471">
        <f t="shared" si="391"/>
        <v>0</v>
      </c>
      <c r="TU38" s="471">
        <f t="shared" si="391"/>
        <v>0</v>
      </c>
      <c r="TV38" s="471">
        <f t="shared" si="391"/>
        <v>0</v>
      </c>
      <c r="TW38" s="471">
        <f t="shared" si="391"/>
        <v>0</v>
      </c>
      <c r="TX38" s="471">
        <f t="shared" si="391"/>
        <v>0</v>
      </c>
      <c r="TY38" s="471">
        <f t="shared" si="391"/>
        <v>0</v>
      </c>
      <c r="TZ38" s="471">
        <f t="shared" si="391"/>
        <v>0</v>
      </c>
      <c r="UA38" s="471">
        <f t="shared" si="392"/>
        <v>0</v>
      </c>
      <c r="UB38" s="471">
        <f t="shared" si="392"/>
        <v>0</v>
      </c>
      <c r="UC38" s="471">
        <f t="shared" si="392"/>
        <v>0</v>
      </c>
      <c r="UD38" s="471">
        <f t="shared" si="392"/>
        <v>0</v>
      </c>
      <c r="UE38" s="471">
        <f t="shared" si="392"/>
        <v>0</v>
      </c>
      <c r="UF38" s="471">
        <f t="shared" si="392"/>
        <v>0</v>
      </c>
      <c r="UG38" s="471">
        <f t="shared" si="392"/>
        <v>0</v>
      </c>
      <c r="UH38" s="471">
        <f t="shared" si="392"/>
        <v>0</v>
      </c>
      <c r="UI38" s="471">
        <f t="shared" si="392"/>
        <v>0</v>
      </c>
      <c r="UJ38" s="471">
        <f t="shared" si="392"/>
        <v>0</v>
      </c>
      <c r="UK38" s="471">
        <f t="shared" si="392"/>
        <v>0</v>
      </c>
      <c r="UL38" s="471">
        <f t="shared" si="392"/>
        <v>0</v>
      </c>
      <c r="UM38" s="471">
        <f t="shared" si="392"/>
        <v>0</v>
      </c>
      <c r="UN38" s="471">
        <f t="shared" si="392"/>
        <v>0</v>
      </c>
      <c r="UO38" s="471">
        <f t="shared" si="392"/>
        <v>0</v>
      </c>
      <c r="UP38" s="471">
        <f t="shared" si="392"/>
        <v>0</v>
      </c>
      <c r="UQ38" s="471">
        <f t="shared" si="393"/>
        <v>0</v>
      </c>
      <c r="UR38" s="471">
        <f t="shared" si="393"/>
        <v>0</v>
      </c>
      <c r="US38" s="471">
        <f t="shared" si="393"/>
        <v>0</v>
      </c>
      <c r="UT38" s="471">
        <f t="shared" si="393"/>
        <v>0</v>
      </c>
      <c r="UU38" s="471">
        <f t="shared" si="393"/>
        <v>0</v>
      </c>
      <c r="UV38" s="471">
        <f t="shared" si="393"/>
        <v>0</v>
      </c>
      <c r="UW38" s="471">
        <f t="shared" si="393"/>
        <v>0</v>
      </c>
      <c r="UX38" s="471">
        <f t="shared" si="393"/>
        <v>0</v>
      </c>
      <c r="UY38" s="471">
        <f t="shared" si="393"/>
        <v>0</v>
      </c>
      <c r="UZ38" s="471">
        <f t="shared" si="393"/>
        <v>0</v>
      </c>
      <c r="VA38" s="471">
        <f t="shared" si="393"/>
        <v>0</v>
      </c>
      <c r="VB38" s="471">
        <f t="shared" si="393"/>
        <v>0</v>
      </c>
      <c r="VC38" s="471">
        <f t="shared" si="393"/>
        <v>0</v>
      </c>
      <c r="VD38" s="471">
        <f t="shared" si="393"/>
        <v>0</v>
      </c>
      <c r="VE38" s="471">
        <f t="shared" si="393"/>
        <v>0</v>
      </c>
      <c r="VF38" s="471">
        <f t="shared" si="393"/>
        <v>0</v>
      </c>
      <c r="VG38" s="471">
        <f t="shared" si="394"/>
        <v>0</v>
      </c>
      <c r="VH38" s="471">
        <f t="shared" si="394"/>
        <v>0</v>
      </c>
      <c r="VI38" s="471">
        <f t="shared" si="394"/>
        <v>0</v>
      </c>
      <c r="VJ38" s="471">
        <f t="shared" si="394"/>
        <v>0</v>
      </c>
      <c r="VK38" s="471">
        <f t="shared" si="394"/>
        <v>0</v>
      </c>
      <c r="VL38" s="471">
        <f t="shared" si="394"/>
        <v>0</v>
      </c>
      <c r="VM38" s="471">
        <f t="shared" si="394"/>
        <v>0</v>
      </c>
      <c r="VN38" s="471">
        <f t="shared" si="394"/>
        <v>0</v>
      </c>
      <c r="VO38" s="471">
        <f t="shared" si="394"/>
        <v>0</v>
      </c>
      <c r="VP38" s="471">
        <f t="shared" si="394"/>
        <v>0</v>
      </c>
      <c r="VQ38" s="471">
        <f t="shared" si="394"/>
        <v>0</v>
      </c>
      <c r="VR38" s="471">
        <f t="shared" si="394"/>
        <v>0</v>
      </c>
      <c r="VS38" s="471">
        <f t="shared" si="394"/>
        <v>0</v>
      </c>
      <c r="VT38" s="471">
        <f t="shared" si="394"/>
        <v>0</v>
      </c>
      <c r="VU38" s="471">
        <f t="shared" si="394"/>
        <v>0</v>
      </c>
      <c r="VV38" s="471">
        <f t="shared" si="394"/>
        <v>0</v>
      </c>
      <c r="VW38" s="471">
        <f t="shared" si="395"/>
        <v>0</v>
      </c>
      <c r="VX38" s="471">
        <f t="shared" si="395"/>
        <v>0</v>
      </c>
      <c r="VY38" s="471">
        <f t="shared" si="395"/>
        <v>0</v>
      </c>
      <c r="VZ38" s="471">
        <f t="shared" si="395"/>
        <v>0</v>
      </c>
      <c r="WA38" s="471">
        <f t="shared" si="395"/>
        <v>0</v>
      </c>
      <c r="WB38" s="471">
        <f t="shared" si="395"/>
        <v>0</v>
      </c>
      <c r="WC38" s="471">
        <f t="shared" si="395"/>
        <v>0</v>
      </c>
      <c r="WD38" s="471">
        <f t="shared" si="395"/>
        <v>0</v>
      </c>
    </row>
    <row r="39" spans="1:602" x14ac:dyDescent="0.35">
      <c r="A39" s="29"/>
      <c r="B39" s="29">
        <f t="shared" si="355"/>
        <v>8</v>
      </c>
      <c r="C39" s="29" t="s">
        <v>4</v>
      </c>
      <c r="D39" s="29" t="s">
        <v>70</v>
      </c>
      <c r="E39" s="69">
        <f>INDEX('Current RAP - 2025-26 Cycle'!$K:$K,MATCH('25-26 Projection - RAP Tendered'!$D39,'Current RAP - 2025-26 Cycle'!$C:$C,0),1)</f>
        <v>49317945.510000005</v>
      </c>
      <c r="F39" s="69">
        <f>INDEX('Current RAP - 2025-26 Cycle'!$G:$G,MATCH('25-26 Projection - RAP Tendered'!$D39,'Current RAP - 2025-26 Cycle'!$C:$C,0),1)</f>
        <v>36660971.410000004</v>
      </c>
      <c r="G39" s="69">
        <f t="shared" si="342"/>
        <v>12656974.100000001</v>
      </c>
      <c r="H39" s="69">
        <f t="shared" si="356"/>
        <v>36660971.410000004</v>
      </c>
      <c r="I39" s="32">
        <v>45839</v>
      </c>
      <c r="J39" s="32">
        <v>46203</v>
      </c>
      <c r="K39" s="29" t="str">
        <f>INDEX('Current RAP - 2025-26 Cycle'!$D:$D,MATCH('25-26 Projection - RAP Tendered'!$D39,'Current RAP - 2025-26 Cycle'!$C:$C,0),1)</f>
        <v>IPCA</v>
      </c>
      <c r="L39" s="32" t="s">
        <v>10</v>
      </c>
      <c r="M39" s="32" t="s">
        <v>10</v>
      </c>
      <c r="N39" s="81">
        <v>0</v>
      </c>
      <c r="O39" s="81">
        <v>0</v>
      </c>
      <c r="P39" s="69">
        <v>0</v>
      </c>
      <c r="Q39" s="32">
        <f>INDEX('Current RAP - 2025-26 Cycle'!$L:$L,MATCH('25-26 Projection - RAP Tendered'!$D39,'Current RAP - 2025-26 Cycle'!$C:$C,0),1)</f>
        <v>40028</v>
      </c>
      <c r="R39" s="32">
        <f>INDEX('Current RAP - 2025-26 Cycle'!$M:$M,MATCH('25-26 Projection - RAP Tendered'!$D39,'Current RAP - 2025-26 Cycle'!$C:$C,0),1)</f>
        <v>50985</v>
      </c>
      <c r="S39" s="29"/>
      <c r="T39" s="29" t="str">
        <f t="shared" si="343"/>
        <v>017/2009</v>
      </c>
      <c r="U39" s="36">
        <f t="shared" si="344"/>
        <v>49.317945509999987</v>
      </c>
      <c r="V39" s="36">
        <f t="shared" si="331"/>
        <v>49.317945509999987</v>
      </c>
      <c r="W39" s="36">
        <f t="shared" si="331"/>
        <v>49.317945509999987</v>
      </c>
      <c r="X39" s="36">
        <f t="shared" si="331"/>
        <v>49.317945509999987</v>
      </c>
      <c r="Y39" s="36">
        <f t="shared" si="331"/>
        <v>49.317945509999987</v>
      </c>
      <c r="Z39" s="36">
        <f t="shared" si="331"/>
        <v>49.317945509999987</v>
      </c>
      <c r="AA39" s="36">
        <f t="shared" si="331"/>
        <v>49.317945509999987</v>
      </c>
      <c r="AB39" s="36">
        <f t="shared" si="331"/>
        <v>49.317945509999987</v>
      </c>
      <c r="AC39" s="36">
        <f t="shared" si="331"/>
        <v>49.317945509999987</v>
      </c>
      <c r="AD39" s="36">
        <f t="shared" si="331"/>
        <v>49.317945509999987</v>
      </c>
      <c r="AE39" s="36">
        <f t="shared" si="331"/>
        <v>49.317945509999987</v>
      </c>
      <c r="AF39" s="36">
        <f t="shared" si="331"/>
        <v>49.317945509999987</v>
      </c>
      <c r="AG39" s="36">
        <f t="shared" si="331"/>
        <v>49.317945509999987</v>
      </c>
      <c r="AH39" s="36">
        <f t="shared" si="331"/>
        <v>49.317945509999987</v>
      </c>
      <c r="AI39" s="36">
        <f t="shared" si="331"/>
        <v>49.317945509999987</v>
      </c>
      <c r="AJ39" s="36">
        <f t="shared" si="331"/>
        <v>4.507554159516129</v>
      </c>
      <c r="AK39" s="36">
        <f t="shared" si="331"/>
        <v>0</v>
      </c>
      <c r="AL39" s="36">
        <f t="shared" si="331"/>
        <v>0</v>
      </c>
      <c r="AM39" s="36">
        <f t="shared" si="331"/>
        <v>0</v>
      </c>
      <c r="AN39" s="36">
        <f t="shared" si="331"/>
        <v>0</v>
      </c>
      <c r="AO39" s="36">
        <f t="shared" si="331"/>
        <v>0</v>
      </c>
      <c r="AP39" s="36">
        <f t="shared" si="331"/>
        <v>0</v>
      </c>
      <c r="AQ39" s="36">
        <f t="shared" si="331"/>
        <v>0</v>
      </c>
      <c r="AR39" s="36">
        <f t="shared" si="331"/>
        <v>0</v>
      </c>
      <c r="AS39" s="36">
        <f t="shared" si="331"/>
        <v>0</v>
      </c>
      <c r="AT39" s="36">
        <f t="shared" ref="AT39:BB54" si="396">SUMIFS($GM39:$WE39,$GM$26:$WE$26,AT$26)</f>
        <v>0</v>
      </c>
      <c r="AU39" s="36">
        <f t="shared" si="396"/>
        <v>0</v>
      </c>
      <c r="AV39" s="36">
        <f t="shared" si="396"/>
        <v>0</v>
      </c>
      <c r="AW39" s="36">
        <f t="shared" si="396"/>
        <v>0</v>
      </c>
      <c r="AX39" s="36">
        <f t="shared" si="396"/>
        <v>0</v>
      </c>
      <c r="AY39" s="36">
        <f t="shared" si="396"/>
        <v>0</v>
      </c>
      <c r="AZ39" s="36">
        <f t="shared" si="396"/>
        <v>0</v>
      </c>
      <c r="BA39" s="36">
        <f t="shared" si="396"/>
        <v>0</v>
      </c>
      <c r="BB39" s="36">
        <f t="shared" si="396"/>
        <v>0</v>
      </c>
      <c r="BD39" s="29" t="str">
        <f t="shared" si="345"/>
        <v>017/2009</v>
      </c>
      <c r="BE39" s="36">
        <f t="shared" si="346"/>
        <v>0</v>
      </c>
      <c r="BF39" s="36">
        <f t="shared" si="346"/>
        <v>0</v>
      </c>
      <c r="BG39" s="36">
        <f t="shared" si="346"/>
        <v>0</v>
      </c>
      <c r="BH39" s="36">
        <f t="shared" si="346"/>
        <v>0</v>
      </c>
      <c r="BI39" s="36">
        <f t="shared" si="346"/>
        <v>12.3294863775</v>
      </c>
      <c r="BJ39" s="36">
        <f t="shared" si="346"/>
        <v>12.3294863775</v>
      </c>
      <c r="BK39" s="36">
        <f t="shared" si="346"/>
        <v>12.3294863775</v>
      </c>
      <c r="BL39" s="36">
        <f t="shared" si="346"/>
        <v>12.3294863775</v>
      </c>
      <c r="BM39" s="36">
        <f t="shared" si="346"/>
        <v>12.3294863775</v>
      </c>
      <c r="BN39" s="36">
        <f t="shared" si="346"/>
        <v>12.3294863775</v>
      </c>
      <c r="BO39" s="36">
        <f t="shared" si="346"/>
        <v>12.3294863775</v>
      </c>
      <c r="BP39" s="36">
        <f t="shared" si="346"/>
        <v>12.3294863775</v>
      </c>
      <c r="BQ39" s="36">
        <f t="shared" si="346"/>
        <v>12.3294863775</v>
      </c>
      <c r="BR39" s="36">
        <f t="shared" si="346"/>
        <v>12.3294863775</v>
      </c>
      <c r="BS39" s="36">
        <f t="shared" si="346"/>
        <v>12.3294863775</v>
      </c>
      <c r="BT39" s="36">
        <f t="shared" si="346"/>
        <v>12.3294863775</v>
      </c>
      <c r="BU39" s="36">
        <f t="shared" si="366"/>
        <v>12.3294863775</v>
      </c>
      <c r="BV39" s="36">
        <f t="shared" si="366"/>
        <v>12.3294863775</v>
      </c>
      <c r="BW39" s="36">
        <f t="shared" si="366"/>
        <v>12.3294863775</v>
      </c>
      <c r="BX39" s="36">
        <f t="shared" si="366"/>
        <v>12.3294863775</v>
      </c>
      <c r="BY39" s="36">
        <f t="shared" si="366"/>
        <v>12.3294863775</v>
      </c>
      <c r="BZ39" s="36">
        <f t="shared" si="366"/>
        <v>12.3294863775</v>
      </c>
      <c r="CA39" s="36">
        <f t="shared" si="366"/>
        <v>12.3294863775</v>
      </c>
      <c r="CB39" s="36">
        <f t="shared" si="366"/>
        <v>12.3294863775</v>
      </c>
      <c r="CC39" s="36">
        <f t="shared" si="366"/>
        <v>12.3294863775</v>
      </c>
      <c r="CD39" s="36">
        <f t="shared" si="366"/>
        <v>12.3294863775</v>
      </c>
      <c r="CE39" s="36">
        <f t="shared" si="366"/>
        <v>12.3294863775</v>
      </c>
      <c r="CF39" s="36">
        <f t="shared" si="366"/>
        <v>12.3294863775</v>
      </c>
      <c r="CG39" s="36">
        <f t="shared" si="366"/>
        <v>12.3294863775</v>
      </c>
      <c r="CH39" s="36">
        <f t="shared" si="366"/>
        <v>12.3294863775</v>
      </c>
      <c r="CI39" s="36">
        <f t="shared" si="366"/>
        <v>12.3294863775</v>
      </c>
      <c r="CJ39" s="36">
        <f t="shared" si="366"/>
        <v>12.3294863775</v>
      </c>
      <c r="CK39" s="36">
        <f t="shared" si="366"/>
        <v>12.3294863775</v>
      </c>
      <c r="CL39" s="36">
        <f t="shared" si="366"/>
        <v>12.3294863775</v>
      </c>
      <c r="CM39" s="36">
        <f t="shared" si="366"/>
        <v>12.3294863775</v>
      </c>
      <c r="CN39" s="36">
        <f t="shared" si="366"/>
        <v>12.3294863775</v>
      </c>
      <c r="CO39" s="36">
        <f t="shared" si="366"/>
        <v>12.3294863775</v>
      </c>
      <c r="CP39" s="36">
        <f t="shared" si="366"/>
        <v>12.3294863775</v>
      </c>
      <c r="CQ39" s="36">
        <f t="shared" si="366"/>
        <v>12.3294863775</v>
      </c>
      <c r="CR39" s="36">
        <f t="shared" si="366"/>
        <v>12.3294863775</v>
      </c>
      <c r="CS39" s="36">
        <f t="shared" si="366"/>
        <v>12.3294863775</v>
      </c>
      <c r="CT39" s="36">
        <f t="shared" si="366"/>
        <v>12.3294863775</v>
      </c>
      <c r="CU39" s="36">
        <f t="shared" si="366"/>
        <v>12.3294863775</v>
      </c>
      <c r="CV39" s="36">
        <f t="shared" si="366"/>
        <v>12.3294863775</v>
      </c>
      <c r="CW39" s="36">
        <f t="shared" si="366"/>
        <v>12.3294863775</v>
      </c>
      <c r="CX39" s="36">
        <f t="shared" si="366"/>
        <v>12.3294863775</v>
      </c>
      <c r="CY39" s="36">
        <f t="shared" si="366"/>
        <v>12.3294863775</v>
      </c>
      <c r="CZ39" s="36">
        <f t="shared" si="366"/>
        <v>12.3294863775</v>
      </c>
      <c r="DA39" s="36">
        <f t="shared" si="366"/>
        <v>12.3294863775</v>
      </c>
      <c r="DB39" s="36">
        <f t="shared" si="366"/>
        <v>12.3294863775</v>
      </c>
      <c r="DC39" s="36">
        <f t="shared" si="366"/>
        <v>12.3294863775</v>
      </c>
      <c r="DD39" s="36">
        <f t="shared" si="366"/>
        <v>12.3294863775</v>
      </c>
      <c r="DE39" s="36">
        <f t="shared" si="366"/>
        <v>12.3294863775</v>
      </c>
      <c r="DF39" s="36">
        <f t="shared" si="366"/>
        <v>12.3294863775</v>
      </c>
      <c r="DG39" s="36">
        <f t="shared" si="366"/>
        <v>12.3294863775</v>
      </c>
      <c r="DH39" s="36">
        <f t="shared" si="366"/>
        <v>12.3294863775</v>
      </c>
      <c r="DI39" s="36">
        <f t="shared" si="366"/>
        <v>12.3294863775</v>
      </c>
      <c r="DJ39" s="36">
        <f t="shared" si="366"/>
        <v>12.3294863775</v>
      </c>
      <c r="DK39" s="36">
        <f t="shared" si="366"/>
        <v>12.3294863775</v>
      </c>
      <c r="DL39" s="36">
        <f t="shared" si="366"/>
        <v>12.3294863775</v>
      </c>
      <c r="DM39" s="36">
        <f t="shared" si="366"/>
        <v>4.507554159516129</v>
      </c>
      <c r="DN39" s="36">
        <f t="shared" si="366"/>
        <v>0</v>
      </c>
      <c r="DO39" s="36">
        <f t="shared" si="366"/>
        <v>0</v>
      </c>
      <c r="DP39" s="36">
        <f t="shared" si="366"/>
        <v>0</v>
      </c>
      <c r="DQ39" s="36">
        <f t="shared" si="366"/>
        <v>0</v>
      </c>
      <c r="DR39" s="36">
        <f t="shared" si="366"/>
        <v>0</v>
      </c>
      <c r="DS39" s="36">
        <f t="shared" si="366"/>
        <v>0</v>
      </c>
      <c r="DT39" s="36">
        <f t="shared" si="366"/>
        <v>0</v>
      </c>
      <c r="DU39" s="36">
        <f t="shared" si="366"/>
        <v>0</v>
      </c>
      <c r="DV39" s="36">
        <f t="shared" si="366"/>
        <v>0</v>
      </c>
      <c r="DW39" s="36">
        <f t="shared" si="366"/>
        <v>0</v>
      </c>
      <c r="DX39" s="36">
        <f t="shared" si="366"/>
        <v>0</v>
      </c>
      <c r="DY39" s="36">
        <f t="shared" si="366"/>
        <v>0</v>
      </c>
      <c r="DZ39" s="36">
        <f t="shared" si="366"/>
        <v>0</v>
      </c>
      <c r="EA39" s="36">
        <f t="shared" si="366"/>
        <v>0</v>
      </c>
      <c r="EB39" s="36">
        <f t="shared" si="366"/>
        <v>0</v>
      </c>
      <c r="EC39" s="36">
        <f t="shared" si="366"/>
        <v>0</v>
      </c>
      <c r="ED39" s="36">
        <f t="shared" si="366"/>
        <v>0</v>
      </c>
      <c r="EE39" s="36">
        <f t="shared" si="366"/>
        <v>0</v>
      </c>
      <c r="EF39" s="36">
        <f t="shared" ref="EF39:GA44" si="397">SUMIFS($GM39:$WE39,$GM$29:$WE$29,EF$29)</f>
        <v>0</v>
      </c>
      <c r="EG39" s="36">
        <f t="shared" si="397"/>
        <v>0</v>
      </c>
      <c r="EH39" s="36">
        <f t="shared" si="397"/>
        <v>0</v>
      </c>
      <c r="EI39" s="36">
        <f t="shared" si="397"/>
        <v>0</v>
      </c>
      <c r="EJ39" s="36">
        <f t="shared" si="397"/>
        <v>0</v>
      </c>
      <c r="EK39" s="36">
        <f t="shared" si="397"/>
        <v>0</v>
      </c>
      <c r="EL39" s="36">
        <f t="shared" si="397"/>
        <v>0</v>
      </c>
      <c r="EM39" s="36">
        <f t="shared" si="397"/>
        <v>0</v>
      </c>
      <c r="EN39" s="36">
        <f t="shared" si="397"/>
        <v>0</v>
      </c>
      <c r="EO39" s="36">
        <f t="shared" si="397"/>
        <v>0</v>
      </c>
      <c r="EP39" s="36">
        <f t="shared" si="397"/>
        <v>0</v>
      </c>
      <c r="EQ39" s="36">
        <f t="shared" si="397"/>
        <v>0</v>
      </c>
      <c r="ER39" s="36">
        <f t="shared" si="397"/>
        <v>0</v>
      </c>
      <c r="ES39" s="36">
        <f t="shared" si="397"/>
        <v>0</v>
      </c>
      <c r="ET39" s="36">
        <f t="shared" si="397"/>
        <v>0</v>
      </c>
      <c r="EU39" s="36">
        <f t="shared" si="397"/>
        <v>0</v>
      </c>
      <c r="EV39" s="36">
        <f t="shared" si="397"/>
        <v>0</v>
      </c>
      <c r="EW39" s="36">
        <f t="shared" si="397"/>
        <v>0</v>
      </c>
      <c r="EX39" s="36">
        <f t="shared" si="397"/>
        <v>0</v>
      </c>
      <c r="EY39" s="36">
        <f t="shared" si="397"/>
        <v>0</v>
      </c>
      <c r="EZ39" s="36">
        <f t="shared" si="397"/>
        <v>0</v>
      </c>
      <c r="FA39" s="36">
        <f t="shared" si="397"/>
        <v>0</v>
      </c>
      <c r="FB39" s="36">
        <f t="shared" si="397"/>
        <v>0</v>
      </c>
      <c r="FC39" s="36">
        <f t="shared" si="397"/>
        <v>0</v>
      </c>
      <c r="FD39" s="36">
        <f t="shared" si="397"/>
        <v>0</v>
      </c>
      <c r="FE39" s="36">
        <f t="shared" si="397"/>
        <v>0</v>
      </c>
      <c r="FF39" s="36">
        <f t="shared" si="397"/>
        <v>0</v>
      </c>
      <c r="FG39" s="36">
        <f t="shared" si="397"/>
        <v>0</v>
      </c>
      <c r="FH39" s="36">
        <f t="shared" si="397"/>
        <v>0</v>
      </c>
      <c r="FI39" s="36">
        <f t="shared" si="397"/>
        <v>0</v>
      </c>
      <c r="FJ39" s="36">
        <f t="shared" si="397"/>
        <v>0</v>
      </c>
      <c r="FK39" s="36">
        <f t="shared" si="397"/>
        <v>0</v>
      </c>
      <c r="FL39" s="36">
        <f t="shared" si="397"/>
        <v>0</v>
      </c>
      <c r="FM39" s="36">
        <f t="shared" si="397"/>
        <v>0</v>
      </c>
      <c r="FN39" s="36">
        <f t="shared" si="397"/>
        <v>0</v>
      </c>
      <c r="FO39" s="36">
        <f t="shared" si="397"/>
        <v>0</v>
      </c>
      <c r="FP39" s="36">
        <f t="shared" si="397"/>
        <v>0</v>
      </c>
      <c r="FQ39" s="36">
        <f t="shared" si="397"/>
        <v>0</v>
      </c>
      <c r="FR39" s="36">
        <f t="shared" si="397"/>
        <v>0</v>
      </c>
      <c r="FS39" s="36">
        <f t="shared" si="397"/>
        <v>0</v>
      </c>
      <c r="FT39" s="36">
        <f t="shared" si="397"/>
        <v>0</v>
      </c>
      <c r="FU39" s="36">
        <f t="shared" si="397"/>
        <v>0</v>
      </c>
      <c r="FV39" s="36">
        <f t="shared" si="397"/>
        <v>0</v>
      </c>
      <c r="FW39" s="36">
        <f t="shared" si="397"/>
        <v>0</v>
      </c>
      <c r="FX39" s="36">
        <f t="shared" si="397"/>
        <v>0</v>
      </c>
      <c r="FY39" s="36">
        <f t="shared" si="397"/>
        <v>0</v>
      </c>
      <c r="FZ39" s="36">
        <f t="shared" si="397"/>
        <v>0</v>
      </c>
      <c r="GA39" s="36">
        <f t="shared" si="397"/>
        <v>0</v>
      </c>
      <c r="GB39" s="36">
        <f t="shared" si="369"/>
        <v>0</v>
      </c>
      <c r="GC39" s="36">
        <f t="shared" si="358"/>
        <v>0</v>
      </c>
      <c r="GD39" s="36">
        <f t="shared" si="334"/>
        <v>0</v>
      </c>
      <c r="GE39" s="36">
        <f t="shared" si="334"/>
        <v>0</v>
      </c>
      <c r="GF39" s="36">
        <f t="shared" si="334"/>
        <v>0</v>
      </c>
      <c r="GG39" s="36">
        <f t="shared" si="334"/>
        <v>0</v>
      </c>
      <c r="GH39" s="36">
        <f t="shared" si="334"/>
        <v>0</v>
      </c>
      <c r="GI39" s="36">
        <f t="shared" si="334"/>
        <v>0</v>
      </c>
      <c r="GJ39" s="36">
        <f t="shared" si="334"/>
        <v>0</v>
      </c>
      <c r="GL39" s="29" t="str">
        <f t="shared" si="347"/>
        <v>017/2009</v>
      </c>
      <c r="GM39" s="471">
        <f t="shared" si="370"/>
        <v>4.1098287925000001</v>
      </c>
      <c r="GN39" s="471">
        <f t="shared" si="370"/>
        <v>4.1098287925000001</v>
      </c>
      <c r="GO39" s="471">
        <f t="shared" si="370"/>
        <v>4.1098287925000001</v>
      </c>
      <c r="GP39" s="471">
        <f t="shared" si="370"/>
        <v>4.1098287925000001</v>
      </c>
      <c r="GQ39" s="471">
        <f t="shared" si="370"/>
        <v>4.1098287925000001</v>
      </c>
      <c r="GR39" s="471">
        <f t="shared" si="370"/>
        <v>4.1098287925000001</v>
      </c>
      <c r="GS39" s="471">
        <f t="shared" si="370"/>
        <v>4.1098287925000001</v>
      </c>
      <c r="GT39" s="471">
        <f t="shared" si="370"/>
        <v>4.1098287925000001</v>
      </c>
      <c r="GU39" s="471">
        <f t="shared" si="370"/>
        <v>4.1098287925000001</v>
      </c>
      <c r="GV39" s="471">
        <f t="shared" si="370"/>
        <v>4.1098287925000001</v>
      </c>
      <c r="GW39" s="471">
        <f t="shared" si="370"/>
        <v>4.1098287925000001</v>
      </c>
      <c r="GX39" s="471">
        <f t="shared" si="370"/>
        <v>4.1098287925000001</v>
      </c>
      <c r="GY39" s="471">
        <f t="shared" si="370"/>
        <v>4.1098287925000001</v>
      </c>
      <c r="GZ39" s="471">
        <f t="shared" si="370"/>
        <v>4.1098287925000001</v>
      </c>
      <c r="HA39" s="471">
        <f t="shared" si="370"/>
        <v>4.1098287925000001</v>
      </c>
      <c r="HB39" s="471">
        <f t="shared" si="370"/>
        <v>4.1098287925000001</v>
      </c>
      <c r="HC39" s="471">
        <f t="shared" si="371"/>
        <v>4.1098287925000001</v>
      </c>
      <c r="HD39" s="471">
        <f t="shared" si="371"/>
        <v>4.1098287925000001</v>
      </c>
      <c r="HE39" s="471">
        <f t="shared" si="371"/>
        <v>4.1098287925000001</v>
      </c>
      <c r="HF39" s="471">
        <f t="shared" si="371"/>
        <v>4.1098287925000001</v>
      </c>
      <c r="HG39" s="471">
        <f t="shared" si="371"/>
        <v>4.1098287925000001</v>
      </c>
      <c r="HH39" s="471">
        <f t="shared" si="371"/>
        <v>4.1098287925000001</v>
      </c>
      <c r="HI39" s="471">
        <f t="shared" si="371"/>
        <v>4.1098287925000001</v>
      </c>
      <c r="HJ39" s="471">
        <f t="shared" si="371"/>
        <v>4.1098287925000001</v>
      </c>
      <c r="HK39" s="471">
        <f t="shared" si="371"/>
        <v>4.1098287925000001</v>
      </c>
      <c r="HL39" s="471">
        <f t="shared" si="371"/>
        <v>4.1098287925000001</v>
      </c>
      <c r="HM39" s="471">
        <f t="shared" si="371"/>
        <v>4.1098287925000001</v>
      </c>
      <c r="HN39" s="471">
        <f t="shared" si="371"/>
        <v>4.1098287925000001</v>
      </c>
      <c r="HO39" s="471">
        <f t="shared" si="371"/>
        <v>4.1098287925000001</v>
      </c>
      <c r="HP39" s="471">
        <f t="shared" si="371"/>
        <v>4.1098287925000001</v>
      </c>
      <c r="HQ39" s="471">
        <f t="shared" si="371"/>
        <v>4.1098287925000001</v>
      </c>
      <c r="HR39" s="471">
        <f t="shared" si="371"/>
        <v>4.1098287925000001</v>
      </c>
      <c r="HS39" s="471">
        <f t="shared" si="372"/>
        <v>4.1098287925000001</v>
      </c>
      <c r="HT39" s="471">
        <f t="shared" si="372"/>
        <v>4.1098287925000001</v>
      </c>
      <c r="HU39" s="471">
        <f t="shared" si="372"/>
        <v>4.1098287925000001</v>
      </c>
      <c r="HV39" s="471">
        <f t="shared" si="372"/>
        <v>4.1098287925000001</v>
      </c>
      <c r="HW39" s="471">
        <f t="shared" si="372"/>
        <v>4.1098287925000001</v>
      </c>
      <c r="HX39" s="471">
        <f t="shared" si="372"/>
        <v>4.1098287925000001</v>
      </c>
      <c r="HY39" s="471">
        <f t="shared" si="372"/>
        <v>4.1098287925000001</v>
      </c>
      <c r="HZ39" s="471">
        <f t="shared" si="372"/>
        <v>4.1098287925000001</v>
      </c>
      <c r="IA39" s="471">
        <f t="shared" si="372"/>
        <v>4.1098287925000001</v>
      </c>
      <c r="IB39" s="471">
        <f t="shared" si="372"/>
        <v>4.1098287925000001</v>
      </c>
      <c r="IC39" s="471">
        <f t="shared" si="372"/>
        <v>4.1098287925000001</v>
      </c>
      <c r="ID39" s="471">
        <f t="shared" si="372"/>
        <v>4.1098287925000001</v>
      </c>
      <c r="IE39" s="471">
        <f t="shared" si="372"/>
        <v>4.1098287925000001</v>
      </c>
      <c r="IF39" s="471">
        <f t="shared" si="372"/>
        <v>4.1098287925000001</v>
      </c>
      <c r="IG39" s="471">
        <f t="shared" si="372"/>
        <v>4.1098287925000001</v>
      </c>
      <c r="IH39" s="471">
        <f t="shared" si="372"/>
        <v>4.1098287925000001</v>
      </c>
      <c r="II39" s="471">
        <f t="shared" si="373"/>
        <v>4.1098287925000001</v>
      </c>
      <c r="IJ39" s="471">
        <f t="shared" si="373"/>
        <v>4.1098287925000001</v>
      </c>
      <c r="IK39" s="471">
        <f t="shared" si="373"/>
        <v>4.1098287925000001</v>
      </c>
      <c r="IL39" s="471">
        <f t="shared" si="373"/>
        <v>4.1098287925000001</v>
      </c>
      <c r="IM39" s="471">
        <f t="shared" si="373"/>
        <v>4.1098287925000001</v>
      </c>
      <c r="IN39" s="471">
        <f t="shared" si="373"/>
        <v>4.1098287925000001</v>
      </c>
      <c r="IO39" s="471">
        <f t="shared" si="373"/>
        <v>4.1098287925000001</v>
      </c>
      <c r="IP39" s="471">
        <f t="shared" si="373"/>
        <v>4.1098287925000001</v>
      </c>
      <c r="IQ39" s="471">
        <f t="shared" si="373"/>
        <v>4.1098287925000001</v>
      </c>
      <c r="IR39" s="471">
        <f t="shared" si="373"/>
        <v>4.1098287925000001</v>
      </c>
      <c r="IS39" s="471">
        <f t="shared" si="373"/>
        <v>4.1098287925000001</v>
      </c>
      <c r="IT39" s="471">
        <f t="shared" si="373"/>
        <v>4.1098287925000001</v>
      </c>
      <c r="IU39" s="471">
        <f t="shared" si="373"/>
        <v>4.1098287925000001</v>
      </c>
      <c r="IV39" s="471">
        <f t="shared" si="373"/>
        <v>4.1098287925000001</v>
      </c>
      <c r="IW39" s="471">
        <f t="shared" si="373"/>
        <v>4.1098287925000001</v>
      </c>
      <c r="IX39" s="471">
        <f t="shared" si="373"/>
        <v>4.1098287925000001</v>
      </c>
      <c r="IY39" s="471">
        <f t="shared" si="374"/>
        <v>4.1098287925000001</v>
      </c>
      <c r="IZ39" s="471">
        <f t="shared" si="374"/>
        <v>4.1098287925000001</v>
      </c>
      <c r="JA39" s="471">
        <f t="shared" si="374"/>
        <v>4.1098287925000001</v>
      </c>
      <c r="JB39" s="471">
        <f t="shared" si="374"/>
        <v>4.1098287925000001</v>
      </c>
      <c r="JC39" s="471">
        <f t="shared" si="374"/>
        <v>4.1098287925000001</v>
      </c>
      <c r="JD39" s="471">
        <f t="shared" si="374"/>
        <v>4.1098287925000001</v>
      </c>
      <c r="JE39" s="471">
        <f t="shared" si="374"/>
        <v>4.1098287925000001</v>
      </c>
      <c r="JF39" s="471">
        <f t="shared" si="374"/>
        <v>4.1098287925000001</v>
      </c>
      <c r="JG39" s="471">
        <f t="shared" si="374"/>
        <v>4.1098287925000001</v>
      </c>
      <c r="JH39" s="471">
        <f t="shared" si="374"/>
        <v>4.1098287925000001</v>
      </c>
      <c r="JI39" s="471">
        <f t="shared" si="374"/>
        <v>4.1098287925000001</v>
      </c>
      <c r="JJ39" s="471">
        <f t="shared" si="374"/>
        <v>4.1098287925000001</v>
      </c>
      <c r="JK39" s="471">
        <f t="shared" si="374"/>
        <v>4.1098287925000001</v>
      </c>
      <c r="JL39" s="471">
        <f t="shared" si="374"/>
        <v>4.1098287925000001</v>
      </c>
      <c r="JM39" s="471">
        <f t="shared" si="374"/>
        <v>4.1098287925000001</v>
      </c>
      <c r="JN39" s="471">
        <f t="shared" si="374"/>
        <v>4.1098287925000001</v>
      </c>
      <c r="JO39" s="471">
        <f t="shared" si="375"/>
        <v>4.1098287925000001</v>
      </c>
      <c r="JP39" s="471">
        <f t="shared" si="375"/>
        <v>4.1098287925000001</v>
      </c>
      <c r="JQ39" s="471">
        <f t="shared" si="375"/>
        <v>4.1098287925000001</v>
      </c>
      <c r="JR39" s="471">
        <f t="shared" si="375"/>
        <v>4.1098287925000001</v>
      </c>
      <c r="JS39" s="471">
        <f t="shared" si="375"/>
        <v>4.1098287925000001</v>
      </c>
      <c r="JT39" s="471">
        <f t="shared" si="375"/>
        <v>4.1098287925000001</v>
      </c>
      <c r="JU39" s="471">
        <f t="shared" si="375"/>
        <v>4.1098287925000001</v>
      </c>
      <c r="JV39" s="471">
        <f t="shared" si="375"/>
        <v>4.1098287925000001</v>
      </c>
      <c r="JW39" s="471">
        <f t="shared" si="375"/>
        <v>4.1098287925000001</v>
      </c>
      <c r="JX39" s="471">
        <f t="shared" si="375"/>
        <v>4.1098287925000001</v>
      </c>
      <c r="JY39" s="471">
        <f t="shared" si="375"/>
        <v>4.1098287925000001</v>
      </c>
      <c r="JZ39" s="471">
        <f t="shared" si="375"/>
        <v>4.1098287925000001</v>
      </c>
      <c r="KA39" s="471">
        <f t="shared" si="375"/>
        <v>4.1098287925000001</v>
      </c>
      <c r="KB39" s="471">
        <f t="shared" si="375"/>
        <v>4.1098287925000001</v>
      </c>
      <c r="KC39" s="471">
        <f t="shared" si="375"/>
        <v>4.1098287925000001</v>
      </c>
      <c r="KD39" s="471">
        <f t="shared" si="375"/>
        <v>4.1098287925000001</v>
      </c>
      <c r="KE39" s="471">
        <f t="shared" si="376"/>
        <v>4.1098287925000001</v>
      </c>
      <c r="KF39" s="471">
        <f t="shared" si="376"/>
        <v>4.1098287925000001</v>
      </c>
      <c r="KG39" s="471">
        <f t="shared" si="376"/>
        <v>4.1098287925000001</v>
      </c>
      <c r="KH39" s="471">
        <f t="shared" si="376"/>
        <v>4.1098287925000001</v>
      </c>
      <c r="KI39" s="471">
        <f t="shared" si="376"/>
        <v>4.1098287925000001</v>
      </c>
      <c r="KJ39" s="471">
        <f t="shared" si="376"/>
        <v>4.1098287925000001</v>
      </c>
      <c r="KK39" s="471">
        <f t="shared" si="376"/>
        <v>4.1098287925000001</v>
      </c>
      <c r="KL39" s="471">
        <f t="shared" si="376"/>
        <v>4.1098287925000001</v>
      </c>
      <c r="KM39" s="471">
        <f t="shared" si="376"/>
        <v>4.1098287925000001</v>
      </c>
      <c r="KN39" s="471">
        <f t="shared" si="376"/>
        <v>4.1098287925000001</v>
      </c>
      <c r="KO39" s="471">
        <f t="shared" si="376"/>
        <v>4.1098287925000001</v>
      </c>
      <c r="KP39" s="471">
        <f t="shared" si="376"/>
        <v>4.1098287925000001</v>
      </c>
      <c r="KQ39" s="471">
        <f t="shared" si="376"/>
        <v>4.1098287925000001</v>
      </c>
      <c r="KR39" s="471">
        <f t="shared" si="376"/>
        <v>4.1098287925000001</v>
      </c>
      <c r="KS39" s="471">
        <f t="shared" si="376"/>
        <v>4.1098287925000001</v>
      </c>
      <c r="KT39" s="471">
        <f t="shared" si="376"/>
        <v>4.1098287925000001</v>
      </c>
      <c r="KU39" s="471">
        <f t="shared" si="377"/>
        <v>4.1098287925000001</v>
      </c>
      <c r="KV39" s="471">
        <f t="shared" si="377"/>
        <v>4.1098287925000001</v>
      </c>
      <c r="KW39" s="471">
        <f t="shared" si="377"/>
        <v>4.1098287925000001</v>
      </c>
      <c r="KX39" s="471">
        <f t="shared" si="377"/>
        <v>4.1098287925000001</v>
      </c>
      <c r="KY39" s="471">
        <f t="shared" si="377"/>
        <v>4.1098287925000001</v>
      </c>
      <c r="KZ39" s="471">
        <f t="shared" si="377"/>
        <v>4.1098287925000001</v>
      </c>
      <c r="LA39" s="471">
        <f t="shared" si="377"/>
        <v>4.1098287925000001</v>
      </c>
      <c r="LB39" s="471">
        <f t="shared" si="377"/>
        <v>4.1098287925000001</v>
      </c>
      <c r="LC39" s="471">
        <f t="shared" si="377"/>
        <v>4.1098287925000001</v>
      </c>
      <c r="LD39" s="471">
        <f t="shared" si="377"/>
        <v>4.1098287925000001</v>
      </c>
      <c r="LE39" s="471">
        <f t="shared" si="377"/>
        <v>4.1098287925000001</v>
      </c>
      <c r="LF39" s="471">
        <f t="shared" si="377"/>
        <v>4.1098287925000001</v>
      </c>
      <c r="LG39" s="471">
        <f t="shared" si="377"/>
        <v>4.1098287925000001</v>
      </c>
      <c r="LH39" s="471">
        <f t="shared" si="377"/>
        <v>4.1098287925000001</v>
      </c>
      <c r="LI39" s="471">
        <f t="shared" si="377"/>
        <v>4.1098287925000001</v>
      </c>
      <c r="LJ39" s="471">
        <f t="shared" si="377"/>
        <v>4.1098287925000001</v>
      </c>
      <c r="LK39" s="471">
        <f t="shared" si="378"/>
        <v>4.1098287925000001</v>
      </c>
      <c r="LL39" s="471">
        <f t="shared" si="378"/>
        <v>4.1098287925000001</v>
      </c>
      <c r="LM39" s="471">
        <f t="shared" si="378"/>
        <v>4.1098287925000001</v>
      </c>
      <c r="LN39" s="471">
        <f t="shared" si="378"/>
        <v>4.1098287925000001</v>
      </c>
      <c r="LO39" s="471">
        <f t="shared" si="378"/>
        <v>4.1098287925000001</v>
      </c>
      <c r="LP39" s="471">
        <f t="shared" si="378"/>
        <v>4.1098287925000001</v>
      </c>
      <c r="LQ39" s="471">
        <f t="shared" si="378"/>
        <v>4.1098287925000001</v>
      </c>
      <c r="LR39" s="471">
        <f t="shared" si="378"/>
        <v>4.1098287925000001</v>
      </c>
      <c r="LS39" s="471">
        <f t="shared" si="378"/>
        <v>4.1098287925000001</v>
      </c>
      <c r="LT39" s="471">
        <f t="shared" si="378"/>
        <v>4.1098287925000001</v>
      </c>
      <c r="LU39" s="471">
        <f t="shared" si="378"/>
        <v>4.1098287925000001</v>
      </c>
      <c r="LV39" s="471">
        <f t="shared" si="378"/>
        <v>4.1098287925000001</v>
      </c>
      <c r="LW39" s="471">
        <f t="shared" si="378"/>
        <v>4.1098287925000001</v>
      </c>
      <c r="LX39" s="471">
        <f t="shared" si="378"/>
        <v>4.1098287925000001</v>
      </c>
      <c r="LY39" s="471">
        <f t="shared" si="378"/>
        <v>4.1098287925000001</v>
      </c>
      <c r="LZ39" s="471">
        <f t="shared" si="378"/>
        <v>4.1098287925000001</v>
      </c>
      <c r="MA39" s="471">
        <f t="shared" si="379"/>
        <v>4.1098287925000001</v>
      </c>
      <c r="MB39" s="471">
        <f t="shared" si="379"/>
        <v>4.1098287925000001</v>
      </c>
      <c r="MC39" s="471">
        <f t="shared" si="379"/>
        <v>4.1098287925000001</v>
      </c>
      <c r="MD39" s="471">
        <f t="shared" si="379"/>
        <v>4.1098287925000001</v>
      </c>
      <c r="ME39" s="471">
        <f t="shared" si="379"/>
        <v>4.1098287925000001</v>
      </c>
      <c r="MF39" s="471">
        <f t="shared" si="379"/>
        <v>4.1098287925000001</v>
      </c>
      <c r="MG39" s="471">
        <f t="shared" si="379"/>
        <v>4.1098287925000001</v>
      </c>
      <c r="MH39" s="471">
        <f t="shared" si="379"/>
        <v>4.1098287925000001</v>
      </c>
      <c r="MI39" s="471">
        <f t="shared" si="379"/>
        <v>4.1098287925000001</v>
      </c>
      <c r="MJ39" s="471">
        <f t="shared" si="379"/>
        <v>4.1098287925000001</v>
      </c>
      <c r="MK39" s="471">
        <f t="shared" si="379"/>
        <v>4.1098287925000001</v>
      </c>
      <c r="ML39" s="471">
        <f t="shared" si="379"/>
        <v>4.1098287925000001</v>
      </c>
      <c r="MM39" s="471">
        <f t="shared" si="379"/>
        <v>4.1098287925000001</v>
      </c>
      <c r="MN39" s="471">
        <f t="shared" si="379"/>
        <v>4.1098287925000001</v>
      </c>
      <c r="MO39" s="471">
        <f t="shared" si="379"/>
        <v>4.1098287925000001</v>
      </c>
      <c r="MP39" s="471">
        <f t="shared" si="379"/>
        <v>4.1098287925000001</v>
      </c>
      <c r="MQ39" s="471">
        <f t="shared" si="380"/>
        <v>4.1098287925000001</v>
      </c>
      <c r="MR39" s="471">
        <f t="shared" si="380"/>
        <v>4.1098287925000001</v>
      </c>
      <c r="MS39" s="471">
        <f t="shared" si="380"/>
        <v>4.1098287925000001</v>
      </c>
      <c r="MT39" s="471">
        <f t="shared" si="380"/>
        <v>4.1098287925000001</v>
      </c>
      <c r="MU39" s="471">
        <f t="shared" si="380"/>
        <v>4.1098287925000001</v>
      </c>
      <c r="MV39" s="471">
        <f t="shared" si="380"/>
        <v>4.1098287925000001</v>
      </c>
      <c r="MW39" s="471">
        <f t="shared" si="380"/>
        <v>4.1098287925000001</v>
      </c>
      <c r="MX39" s="471">
        <f t="shared" si="380"/>
        <v>4.1098287925000001</v>
      </c>
      <c r="MY39" s="471">
        <f t="shared" si="380"/>
        <v>4.1098287925000001</v>
      </c>
      <c r="MZ39" s="471">
        <f t="shared" si="380"/>
        <v>0.39772536701612904</v>
      </c>
      <c r="NA39" s="471">
        <f t="shared" si="380"/>
        <v>0</v>
      </c>
      <c r="NB39" s="471">
        <f t="shared" si="380"/>
        <v>0</v>
      </c>
      <c r="NC39" s="471">
        <f t="shared" si="380"/>
        <v>0</v>
      </c>
      <c r="ND39" s="471">
        <f t="shared" si="380"/>
        <v>0</v>
      </c>
      <c r="NE39" s="471">
        <f t="shared" si="380"/>
        <v>0</v>
      </c>
      <c r="NF39" s="471">
        <f t="shared" si="380"/>
        <v>0</v>
      </c>
      <c r="NG39" s="471">
        <f t="shared" si="381"/>
        <v>0</v>
      </c>
      <c r="NH39" s="471">
        <f t="shared" si="381"/>
        <v>0</v>
      </c>
      <c r="NI39" s="471">
        <f t="shared" si="381"/>
        <v>0</v>
      </c>
      <c r="NJ39" s="471">
        <f t="shared" si="381"/>
        <v>0</v>
      </c>
      <c r="NK39" s="471">
        <f t="shared" si="381"/>
        <v>0</v>
      </c>
      <c r="NL39" s="471">
        <f t="shared" si="381"/>
        <v>0</v>
      </c>
      <c r="NM39" s="471">
        <f t="shared" si="381"/>
        <v>0</v>
      </c>
      <c r="NN39" s="471">
        <f t="shared" si="381"/>
        <v>0</v>
      </c>
      <c r="NO39" s="471">
        <f t="shared" si="381"/>
        <v>0</v>
      </c>
      <c r="NP39" s="471">
        <f t="shared" si="381"/>
        <v>0</v>
      </c>
      <c r="NQ39" s="471">
        <f t="shared" si="381"/>
        <v>0</v>
      </c>
      <c r="NR39" s="471">
        <f t="shared" si="381"/>
        <v>0</v>
      </c>
      <c r="NS39" s="471">
        <f t="shared" si="381"/>
        <v>0</v>
      </c>
      <c r="NT39" s="471">
        <f t="shared" si="381"/>
        <v>0</v>
      </c>
      <c r="NU39" s="471">
        <f t="shared" si="381"/>
        <v>0</v>
      </c>
      <c r="NV39" s="471">
        <f t="shared" si="381"/>
        <v>0</v>
      </c>
      <c r="NW39" s="471">
        <f t="shared" si="382"/>
        <v>0</v>
      </c>
      <c r="NX39" s="471">
        <f t="shared" si="382"/>
        <v>0</v>
      </c>
      <c r="NY39" s="471">
        <f t="shared" si="382"/>
        <v>0</v>
      </c>
      <c r="NZ39" s="471">
        <f t="shared" si="382"/>
        <v>0</v>
      </c>
      <c r="OA39" s="471">
        <f t="shared" si="382"/>
        <v>0</v>
      </c>
      <c r="OB39" s="471">
        <f t="shared" si="382"/>
        <v>0</v>
      </c>
      <c r="OC39" s="471">
        <f t="shared" si="382"/>
        <v>0</v>
      </c>
      <c r="OD39" s="471">
        <f t="shared" si="382"/>
        <v>0</v>
      </c>
      <c r="OE39" s="471">
        <f t="shared" si="382"/>
        <v>0</v>
      </c>
      <c r="OF39" s="471">
        <f t="shared" si="382"/>
        <v>0</v>
      </c>
      <c r="OG39" s="471">
        <f t="shared" si="382"/>
        <v>0</v>
      </c>
      <c r="OH39" s="471">
        <f t="shared" si="382"/>
        <v>0</v>
      </c>
      <c r="OI39" s="471">
        <f t="shared" si="382"/>
        <v>0</v>
      </c>
      <c r="OJ39" s="471">
        <f t="shared" si="382"/>
        <v>0</v>
      </c>
      <c r="OK39" s="471">
        <f t="shared" si="382"/>
        <v>0</v>
      </c>
      <c r="OL39" s="471">
        <f t="shared" si="382"/>
        <v>0</v>
      </c>
      <c r="OM39" s="471">
        <f t="shared" si="383"/>
        <v>0</v>
      </c>
      <c r="ON39" s="471">
        <f t="shared" si="383"/>
        <v>0</v>
      </c>
      <c r="OO39" s="471">
        <f t="shared" si="383"/>
        <v>0</v>
      </c>
      <c r="OP39" s="471">
        <f t="shared" si="383"/>
        <v>0</v>
      </c>
      <c r="OQ39" s="471">
        <f t="shared" si="383"/>
        <v>0</v>
      </c>
      <c r="OR39" s="471">
        <f t="shared" si="383"/>
        <v>0</v>
      </c>
      <c r="OS39" s="471">
        <f t="shared" si="383"/>
        <v>0</v>
      </c>
      <c r="OT39" s="471">
        <f t="shared" si="383"/>
        <v>0</v>
      </c>
      <c r="OU39" s="471">
        <f t="shared" si="383"/>
        <v>0</v>
      </c>
      <c r="OV39" s="471">
        <f t="shared" si="383"/>
        <v>0</v>
      </c>
      <c r="OW39" s="471">
        <f t="shared" si="383"/>
        <v>0</v>
      </c>
      <c r="OX39" s="471">
        <f t="shared" si="383"/>
        <v>0</v>
      </c>
      <c r="OY39" s="471">
        <f t="shared" si="383"/>
        <v>0</v>
      </c>
      <c r="OZ39" s="471">
        <f t="shared" si="383"/>
        <v>0</v>
      </c>
      <c r="PA39" s="471">
        <f t="shared" si="383"/>
        <v>0</v>
      </c>
      <c r="PB39" s="471">
        <f t="shared" si="383"/>
        <v>0</v>
      </c>
      <c r="PC39" s="471">
        <f t="shared" si="384"/>
        <v>0</v>
      </c>
      <c r="PD39" s="471">
        <f t="shared" si="384"/>
        <v>0</v>
      </c>
      <c r="PE39" s="471">
        <f t="shared" si="384"/>
        <v>0</v>
      </c>
      <c r="PF39" s="471">
        <f t="shared" si="384"/>
        <v>0</v>
      </c>
      <c r="PG39" s="471">
        <f t="shared" si="384"/>
        <v>0</v>
      </c>
      <c r="PH39" s="471">
        <f t="shared" si="384"/>
        <v>0</v>
      </c>
      <c r="PI39" s="471">
        <f t="shared" si="384"/>
        <v>0</v>
      </c>
      <c r="PJ39" s="471">
        <f t="shared" si="384"/>
        <v>0</v>
      </c>
      <c r="PK39" s="471">
        <f t="shared" si="384"/>
        <v>0</v>
      </c>
      <c r="PL39" s="471">
        <f t="shared" si="384"/>
        <v>0</v>
      </c>
      <c r="PM39" s="471">
        <f t="shared" si="384"/>
        <v>0</v>
      </c>
      <c r="PN39" s="471">
        <f t="shared" si="384"/>
        <v>0</v>
      </c>
      <c r="PO39" s="471">
        <f t="shared" si="384"/>
        <v>0</v>
      </c>
      <c r="PP39" s="471">
        <f t="shared" si="384"/>
        <v>0</v>
      </c>
      <c r="PQ39" s="471">
        <f t="shared" si="384"/>
        <v>0</v>
      </c>
      <c r="PR39" s="471">
        <f t="shared" si="384"/>
        <v>0</v>
      </c>
      <c r="PS39" s="471">
        <f t="shared" si="385"/>
        <v>0</v>
      </c>
      <c r="PT39" s="471">
        <f t="shared" si="385"/>
        <v>0</v>
      </c>
      <c r="PU39" s="471">
        <f t="shared" si="385"/>
        <v>0</v>
      </c>
      <c r="PV39" s="471">
        <f t="shared" si="385"/>
        <v>0</v>
      </c>
      <c r="PW39" s="471">
        <f t="shared" si="385"/>
        <v>0</v>
      </c>
      <c r="PX39" s="471">
        <f t="shared" si="385"/>
        <v>0</v>
      </c>
      <c r="PY39" s="471">
        <f t="shared" si="385"/>
        <v>0</v>
      </c>
      <c r="PZ39" s="471">
        <f t="shared" si="385"/>
        <v>0</v>
      </c>
      <c r="QA39" s="471">
        <f t="shared" si="385"/>
        <v>0</v>
      </c>
      <c r="QB39" s="471">
        <f t="shared" si="385"/>
        <v>0</v>
      </c>
      <c r="QC39" s="471">
        <f t="shared" si="385"/>
        <v>0</v>
      </c>
      <c r="QD39" s="471">
        <f t="shared" si="385"/>
        <v>0</v>
      </c>
      <c r="QE39" s="471">
        <f t="shared" si="385"/>
        <v>0</v>
      </c>
      <c r="QF39" s="471">
        <f t="shared" si="385"/>
        <v>0</v>
      </c>
      <c r="QG39" s="471">
        <f t="shared" si="385"/>
        <v>0</v>
      </c>
      <c r="QH39" s="471">
        <f t="shared" si="385"/>
        <v>0</v>
      </c>
      <c r="QI39" s="471">
        <f t="shared" si="386"/>
        <v>0</v>
      </c>
      <c r="QJ39" s="471">
        <f t="shared" si="386"/>
        <v>0</v>
      </c>
      <c r="QK39" s="471">
        <f t="shared" si="386"/>
        <v>0</v>
      </c>
      <c r="QL39" s="471">
        <f t="shared" si="386"/>
        <v>0</v>
      </c>
      <c r="QM39" s="471">
        <f t="shared" si="386"/>
        <v>0</v>
      </c>
      <c r="QN39" s="471">
        <f t="shared" si="386"/>
        <v>0</v>
      </c>
      <c r="QO39" s="471">
        <f t="shared" si="386"/>
        <v>0</v>
      </c>
      <c r="QP39" s="471">
        <f t="shared" si="386"/>
        <v>0</v>
      </c>
      <c r="QQ39" s="471">
        <f t="shared" si="386"/>
        <v>0</v>
      </c>
      <c r="QR39" s="471">
        <f t="shared" si="386"/>
        <v>0</v>
      </c>
      <c r="QS39" s="471">
        <f t="shared" si="386"/>
        <v>0</v>
      </c>
      <c r="QT39" s="471">
        <f t="shared" si="386"/>
        <v>0</v>
      </c>
      <c r="QU39" s="471">
        <f t="shared" si="386"/>
        <v>0</v>
      </c>
      <c r="QV39" s="471">
        <f t="shared" si="386"/>
        <v>0</v>
      </c>
      <c r="QW39" s="471">
        <f t="shared" si="386"/>
        <v>0</v>
      </c>
      <c r="QX39" s="471">
        <f t="shared" si="386"/>
        <v>0</v>
      </c>
      <c r="QY39" s="471">
        <f t="shared" si="387"/>
        <v>0</v>
      </c>
      <c r="QZ39" s="471">
        <f t="shared" si="387"/>
        <v>0</v>
      </c>
      <c r="RA39" s="471">
        <f t="shared" si="387"/>
        <v>0</v>
      </c>
      <c r="RB39" s="471">
        <f t="shared" si="387"/>
        <v>0</v>
      </c>
      <c r="RC39" s="471">
        <f t="shared" si="387"/>
        <v>0</v>
      </c>
      <c r="RD39" s="471">
        <f t="shared" si="387"/>
        <v>0</v>
      </c>
      <c r="RE39" s="471">
        <f t="shared" si="387"/>
        <v>0</v>
      </c>
      <c r="RF39" s="471">
        <f t="shared" si="387"/>
        <v>0</v>
      </c>
      <c r="RG39" s="471">
        <f t="shared" si="387"/>
        <v>0</v>
      </c>
      <c r="RH39" s="471">
        <f t="shared" si="387"/>
        <v>0</v>
      </c>
      <c r="RI39" s="471">
        <f t="shared" si="387"/>
        <v>0</v>
      </c>
      <c r="RJ39" s="471">
        <f t="shared" si="387"/>
        <v>0</v>
      </c>
      <c r="RK39" s="471">
        <f t="shared" si="387"/>
        <v>0</v>
      </c>
      <c r="RL39" s="471">
        <f t="shared" si="387"/>
        <v>0</v>
      </c>
      <c r="RM39" s="471">
        <f t="shared" si="387"/>
        <v>0</v>
      </c>
      <c r="RN39" s="471">
        <f t="shared" si="387"/>
        <v>0</v>
      </c>
      <c r="RO39" s="471">
        <f t="shared" si="388"/>
        <v>0</v>
      </c>
      <c r="RP39" s="471">
        <f t="shared" si="388"/>
        <v>0</v>
      </c>
      <c r="RQ39" s="471">
        <f t="shared" si="388"/>
        <v>0</v>
      </c>
      <c r="RR39" s="471">
        <f t="shared" si="388"/>
        <v>0</v>
      </c>
      <c r="RS39" s="471">
        <f t="shared" si="388"/>
        <v>0</v>
      </c>
      <c r="RT39" s="471">
        <f t="shared" si="388"/>
        <v>0</v>
      </c>
      <c r="RU39" s="471">
        <f t="shared" si="388"/>
        <v>0</v>
      </c>
      <c r="RV39" s="471">
        <f t="shared" si="388"/>
        <v>0</v>
      </c>
      <c r="RW39" s="471">
        <f t="shared" si="388"/>
        <v>0</v>
      </c>
      <c r="RX39" s="471">
        <f t="shared" si="388"/>
        <v>0</v>
      </c>
      <c r="RY39" s="471">
        <f t="shared" si="388"/>
        <v>0</v>
      </c>
      <c r="RZ39" s="471">
        <f t="shared" si="388"/>
        <v>0</v>
      </c>
      <c r="SA39" s="471">
        <f t="shared" si="388"/>
        <v>0</v>
      </c>
      <c r="SB39" s="471">
        <f t="shared" si="388"/>
        <v>0</v>
      </c>
      <c r="SC39" s="471">
        <f t="shared" si="388"/>
        <v>0</v>
      </c>
      <c r="SD39" s="471">
        <f t="shared" si="388"/>
        <v>0</v>
      </c>
      <c r="SE39" s="471">
        <f t="shared" si="389"/>
        <v>0</v>
      </c>
      <c r="SF39" s="471">
        <f t="shared" si="389"/>
        <v>0</v>
      </c>
      <c r="SG39" s="471">
        <f t="shared" si="389"/>
        <v>0</v>
      </c>
      <c r="SH39" s="471">
        <f t="shared" si="389"/>
        <v>0</v>
      </c>
      <c r="SI39" s="471">
        <f t="shared" si="389"/>
        <v>0</v>
      </c>
      <c r="SJ39" s="471">
        <f t="shared" si="389"/>
        <v>0</v>
      </c>
      <c r="SK39" s="471">
        <f t="shared" si="389"/>
        <v>0</v>
      </c>
      <c r="SL39" s="471">
        <f t="shared" si="389"/>
        <v>0</v>
      </c>
      <c r="SM39" s="471">
        <f t="shared" si="389"/>
        <v>0</v>
      </c>
      <c r="SN39" s="471">
        <f t="shared" si="389"/>
        <v>0</v>
      </c>
      <c r="SO39" s="471">
        <f t="shared" si="389"/>
        <v>0</v>
      </c>
      <c r="SP39" s="471">
        <f t="shared" si="389"/>
        <v>0</v>
      </c>
      <c r="SQ39" s="471">
        <f t="shared" si="389"/>
        <v>0</v>
      </c>
      <c r="SR39" s="471">
        <f t="shared" si="389"/>
        <v>0</v>
      </c>
      <c r="SS39" s="471">
        <f t="shared" si="389"/>
        <v>0</v>
      </c>
      <c r="ST39" s="471">
        <f t="shared" si="389"/>
        <v>0</v>
      </c>
      <c r="SU39" s="471">
        <f t="shared" si="390"/>
        <v>0</v>
      </c>
      <c r="SV39" s="471">
        <f t="shared" si="390"/>
        <v>0</v>
      </c>
      <c r="SW39" s="471">
        <f t="shared" si="390"/>
        <v>0</v>
      </c>
      <c r="SX39" s="471">
        <f t="shared" si="390"/>
        <v>0</v>
      </c>
      <c r="SY39" s="471">
        <f t="shared" si="390"/>
        <v>0</v>
      </c>
      <c r="SZ39" s="471">
        <f t="shared" si="390"/>
        <v>0</v>
      </c>
      <c r="TA39" s="471">
        <f t="shared" si="390"/>
        <v>0</v>
      </c>
      <c r="TB39" s="471">
        <f t="shared" si="390"/>
        <v>0</v>
      </c>
      <c r="TC39" s="471">
        <f t="shared" si="390"/>
        <v>0</v>
      </c>
      <c r="TD39" s="471">
        <f t="shared" si="390"/>
        <v>0</v>
      </c>
      <c r="TE39" s="471">
        <f t="shared" si="390"/>
        <v>0</v>
      </c>
      <c r="TF39" s="471">
        <f t="shared" si="390"/>
        <v>0</v>
      </c>
      <c r="TG39" s="471">
        <f t="shared" si="390"/>
        <v>0</v>
      </c>
      <c r="TH39" s="471">
        <f t="shared" si="390"/>
        <v>0</v>
      </c>
      <c r="TI39" s="471">
        <f t="shared" si="390"/>
        <v>0</v>
      </c>
      <c r="TJ39" s="471">
        <f t="shared" si="390"/>
        <v>0</v>
      </c>
      <c r="TK39" s="471">
        <f t="shared" si="391"/>
        <v>0</v>
      </c>
      <c r="TL39" s="471">
        <f t="shared" si="391"/>
        <v>0</v>
      </c>
      <c r="TM39" s="471">
        <f t="shared" si="391"/>
        <v>0</v>
      </c>
      <c r="TN39" s="471">
        <f t="shared" si="391"/>
        <v>0</v>
      </c>
      <c r="TO39" s="471">
        <f t="shared" si="391"/>
        <v>0</v>
      </c>
      <c r="TP39" s="471">
        <f t="shared" si="391"/>
        <v>0</v>
      </c>
      <c r="TQ39" s="471">
        <f t="shared" si="391"/>
        <v>0</v>
      </c>
      <c r="TR39" s="471">
        <f t="shared" si="391"/>
        <v>0</v>
      </c>
      <c r="TS39" s="471">
        <f t="shared" si="391"/>
        <v>0</v>
      </c>
      <c r="TT39" s="471">
        <f t="shared" si="391"/>
        <v>0</v>
      </c>
      <c r="TU39" s="471">
        <f t="shared" si="391"/>
        <v>0</v>
      </c>
      <c r="TV39" s="471">
        <f t="shared" si="391"/>
        <v>0</v>
      </c>
      <c r="TW39" s="471">
        <f t="shared" si="391"/>
        <v>0</v>
      </c>
      <c r="TX39" s="471">
        <f t="shared" si="391"/>
        <v>0</v>
      </c>
      <c r="TY39" s="471">
        <f t="shared" si="391"/>
        <v>0</v>
      </c>
      <c r="TZ39" s="471">
        <f t="shared" si="391"/>
        <v>0</v>
      </c>
      <c r="UA39" s="471">
        <f t="shared" si="392"/>
        <v>0</v>
      </c>
      <c r="UB39" s="471">
        <f t="shared" si="392"/>
        <v>0</v>
      </c>
      <c r="UC39" s="471">
        <f t="shared" si="392"/>
        <v>0</v>
      </c>
      <c r="UD39" s="471">
        <f t="shared" si="392"/>
        <v>0</v>
      </c>
      <c r="UE39" s="471">
        <f t="shared" si="392"/>
        <v>0</v>
      </c>
      <c r="UF39" s="471">
        <f t="shared" si="392"/>
        <v>0</v>
      </c>
      <c r="UG39" s="471">
        <f t="shared" si="392"/>
        <v>0</v>
      </c>
      <c r="UH39" s="471">
        <f t="shared" si="392"/>
        <v>0</v>
      </c>
      <c r="UI39" s="471">
        <f t="shared" si="392"/>
        <v>0</v>
      </c>
      <c r="UJ39" s="471">
        <f t="shared" si="392"/>
        <v>0</v>
      </c>
      <c r="UK39" s="471">
        <f t="shared" si="392"/>
        <v>0</v>
      </c>
      <c r="UL39" s="471">
        <f t="shared" si="392"/>
        <v>0</v>
      </c>
      <c r="UM39" s="471">
        <f t="shared" si="392"/>
        <v>0</v>
      </c>
      <c r="UN39" s="471">
        <f t="shared" si="392"/>
        <v>0</v>
      </c>
      <c r="UO39" s="471">
        <f t="shared" si="392"/>
        <v>0</v>
      </c>
      <c r="UP39" s="471">
        <f t="shared" si="392"/>
        <v>0</v>
      </c>
      <c r="UQ39" s="471">
        <f t="shared" si="393"/>
        <v>0</v>
      </c>
      <c r="UR39" s="471">
        <f t="shared" si="393"/>
        <v>0</v>
      </c>
      <c r="US39" s="471">
        <f t="shared" si="393"/>
        <v>0</v>
      </c>
      <c r="UT39" s="471">
        <f t="shared" si="393"/>
        <v>0</v>
      </c>
      <c r="UU39" s="471">
        <f t="shared" si="393"/>
        <v>0</v>
      </c>
      <c r="UV39" s="471">
        <f t="shared" si="393"/>
        <v>0</v>
      </c>
      <c r="UW39" s="471">
        <f t="shared" si="393"/>
        <v>0</v>
      </c>
      <c r="UX39" s="471">
        <f t="shared" si="393"/>
        <v>0</v>
      </c>
      <c r="UY39" s="471">
        <f t="shared" si="393"/>
        <v>0</v>
      </c>
      <c r="UZ39" s="471">
        <f t="shared" si="393"/>
        <v>0</v>
      </c>
      <c r="VA39" s="471">
        <f t="shared" si="393"/>
        <v>0</v>
      </c>
      <c r="VB39" s="471">
        <f t="shared" si="393"/>
        <v>0</v>
      </c>
      <c r="VC39" s="471">
        <f t="shared" si="393"/>
        <v>0</v>
      </c>
      <c r="VD39" s="471">
        <f t="shared" si="393"/>
        <v>0</v>
      </c>
      <c r="VE39" s="471">
        <f t="shared" si="393"/>
        <v>0</v>
      </c>
      <c r="VF39" s="471">
        <f t="shared" si="393"/>
        <v>0</v>
      </c>
      <c r="VG39" s="471">
        <f t="shared" si="394"/>
        <v>0</v>
      </c>
      <c r="VH39" s="471">
        <f t="shared" si="394"/>
        <v>0</v>
      </c>
      <c r="VI39" s="471">
        <f t="shared" si="394"/>
        <v>0</v>
      </c>
      <c r="VJ39" s="471">
        <f t="shared" si="394"/>
        <v>0</v>
      </c>
      <c r="VK39" s="471">
        <f t="shared" si="394"/>
        <v>0</v>
      </c>
      <c r="VL39" s="471">
        <f t="shared" si="394"/>
        <v>0</v>
      </c>
      <c r="VM39" s="471">
        <f t="shared" si="394"/>
        <v>0</v>
      </c>
      <c r="VN39" s="471">
        <f t="shared" si="394"/>
        <v>0</v>
      </c>
      <c r="VO39" s="471">
        <f t="shared" si="394"/>
        <v>0</v>
      </c>
      <c r="VP39" s="471">
        <f t="shared" si="394"/>
        <v>0</v>
      </c>
      <c r="VQ39" s="471">
        <f t="shared" si="394"/>
        <v>0</v>
      </c>
      <c r="VR39" s="471">
        <f t="shared" si="394"/>
        <v>0</v>
      </c>
      <c r="VS39" s="471">
        <f t="shared" si="394"/>
        <v>0</v>
      </c>
      <c r="VT39" s="471">
        <f t="shared" si="394"/>
        <v>0</v>
      </c>
      <c r="VU39" s="471">
        <f t="shared" si="394"/>
        <v>0</v>
      </c>
      <c r="VV39" s="471">
        <f t="shared" si="394"/>
        <v>0</v>
      </c>
      <c r="VW39" s="471">
        <f t="shared" si="395"/>
        <v>0</v>
      </c>
      <c r="VX39" s="471">
        <f t="shared" si="395"/>
        <v>0</v>
      </c>
      <c r="VY39" s="471">
        <f t="shared" si="395"/>
        <v>0</v>
      </c>
      <c r="VZ39" s="471">
        <f t="shared" si="395"/>
        <v>0</v>
      </c>
      <c r="WA39" s="471">
        <f t="shared" si="395"/>
        <v>0</v>
      </c>
      <c r="WB39" s="471">
        <f t="shared" si="395"/>
        <v>0</v>
      </c>
      <c r="WC39" s="471">
        <f t="shared" si="395"/>
        <v>0</v>
      </c>
      <c r="WD39" s="471">
        <f t="shared" si="395"/>
        <v>0</v>
      </c>
    </row>
    <row r="40" spans="1:602" x14ac:dyDescent="0.35">
      <c r="A40" s="29"/>
      <c r="B40" s="29">
        <f t="shared" si="355"/>
        <v>9</v>
      </c>
      <c r="C40" s="29" t="s">
        <v>4</v>
      </c>
      <c r="D40" s="29" t="s">
        <v>71</v>
      </c>
      <c r="E40" s="69">
        <f>INDEX('Current RAP - 2025-26 Cycle'!$K:$K,MATCH('25-26 Projection - RAP Tendered'!$D40,'Current RAP - 2025-26 Cycle'!$C:$C,0),1)</f>
        <v>11250262.15</v>
      </c>
      <c r="F40" s="69">
        <f>INDEX('Current RAP - 2025-26 Cycle'!$G:$G,MATCH('25-26 Projection - RAP Tendered'!$D40,'Current RAP - 2025-26 Cycle'!$C:$C,0),1)</f>
        <v>11250262.15</v>
      </c>
      <c r="G40" s="69">
        <f t="shared" si="342"/>
        <v>0</v>
      </c>
      <c r="H40" s="69">
        <f t="shared" si="356"/>
        <v>11250262.15</v>
      </c>
      <c r="I40" s="32">
        <v>45839</v>
      </c>
      <c r="J40" s="32">
        <v>46203</v>
      </c>
      <c r="K40" s="29" t="str">
        <f>INDEX('Current RAP - 2025-26 Cycle'!$D:$D,MATCH('25-26 Projection - RAP Tendered'!$D40,'Current RAP - 2025-26 Cycle'!$C:$C,0),1)</f>
        <v>IPCA</v>
      </c>
      <c r="L40" s="32" t="s">
        <v>10</v>
      </c>
      <c r="M40" s="32" t="s">
        <v>10</v>
      </c>
      <c r="N40" s="81">
        <v>0</v>
      </c>
      <c r="O40" s="81">
        <v>0</v>
      </c>
      <c r="P40" s="69">
        <v>0</v>
      </c>
      <c r="Q40" s="32">
        <f>INDEX('Current RAP - 2025-26 Cycle'!$L:$L,MATCH('25-26 Projection - RAP Tendered'!$D40,'Current RAP - 2025-26 Cycle'!$C:$C,0),1)</f>
        <v>40028</v>
      </c>
      <c r="R40" s="32">
        <f>INDEX('Current RAP - 2025-26 Cycle'!$M:$M,MATCH('25-26 Projection - RAP Tendered'!$D40,'Current RAP - 2025-26 Cycle'!$C:$C,0),1)</f>
        <v>50985</v>
      </c>
      <c r="S40" s="29"/>
      <c r="T40" s="29" t="str">
        <f t="shared" si="343"/>
        <v>018/2009</v>
      </c>
      <c r="U40" s="36">
        <f t="shared" si="344"/>
        <v>11.250262149999998</v>
      </c>
      <c r="V40" s="36">
        <f t="shared" si="344"/>
        <v>11.250262149999998</v>
      </c>
      <c r="W40" s="36">
        <f t="shared" si="344"/>
        <v>11.250262149999998</v>
      </c>
      <c r="X40" s="36">
        <f t="shared" si="344"/>
        <v>11.250262149999998</v>
      </c>
      <c r="Y40" s="36">
        <f t="shared" si="344"/>
        <v>11.250262149999998</v>
      </c>
      <c r="Z40" s="36">
        <f t="shared" si="344"/>
        <v>11.250262149999998</v>
      </c>
      <c r="AA40" s="36">
        <f t="shared" si="344"/>
        <v>11.250262149999998</v>
      </c>
      <c r="AB40" s="36">
        <f t="shared" si="344"/>
        <v>11.250262149999998</v>
      </c>
      <c r="AC40" s="36">
        <f t="shared" si="344"/>
        <v>11.250262149999998</v>
      </c>
      <c r="AD40" s="36">
        <f t="shared" si="344"/>
        <v>11.250262149999998</v>
      </c>
      <c r="AE40" s="36">
        <f t="shared" si="344"/>
        <v>11.250262149999998</v>
      </c>
      <c r="AF40" s="36">
        <f t="shared" si="344"/>
        <v>11.250262149999998</v>
      </c>
      <c r="AG40" s="36">
        <f t="shared" si="344"/>
        <v>11.250262149999998</v>
      </c>
      <c r="AH40" s="36">
        <f t="shared" si="344"/>
        <v>11.250262149999998</v>
      </c>
      <c r="AI40" s="36">
        <f t="shared" si="344"/>
        <v>11.250262149999998</v>
      </c>
      <c r="AJ40" s="36">
        <f t="shared" si="344"/>
        <v>1.0282497663978494</v>
      </c>
      <c r="AK40" s="36">
        <f t="shared" ref="AK40:AZ56" si="398">SUMIFS($GM40:$WE40,$GM$26:$WE$26,AK$26)</f>
        <v>0</v>
      </c>
      <c r="AL40" s="36">
        <f t="shared" si="398"/>
        <v>0</v>
      </c>
      <c r="AM40" s="36">
        <f t="shared" si="398"/>
        <v>0</v>
      </c>
      <c r="AN40" s="36">
        <f t="shared" si="398"/>
        <v>0</v>
      </c>
      <c r="AO40" s="36">
        <f t="shared" si="398"/>
        <v>0</v>
      </c>
      <c r="AP40" s="36">
        <f t="shared" si="398"/>
        <v>0</v>
      </c>
      <c r="AQ40" s="36">
        <f t="shared" si="398"/>
        <v>0</v>
      </c>
      <c r="AR40" s="36">
        <f t="shared" si="398"/>
        <v>0</v>
      </c>
      <c r="AS40" s="36">
        <f t="shared" si="398"/>
        <v>0</v>
      </c>
      <c r="AT40" s="36">
        <f t="shared" si="398"/>
        <v>0</v>
      </c>
      <c r="AU40" s="36">
        <f t="shared" si="398"/>
        <v>0</v>
      </c>
      <c r="AV40" s="36">
        <f t="shared" si="398"/>
        <v>0</v>
      </c>
      <c r="AW40" s="36">
        <f t="shared" si="398"/>
        <v>0</v>
      </c>
      <c r="AX40" s="36">
        <f t="shared" si="398"/>
        <v>0</v>
      </c>
      <c r="AY40" s="36">
        <f t="shared" si="398"/>
        <v>0</v>
      </c>
      <c r="AZ40" s="36">
        <f t="shared" si="398"/>
        <v>0</v>
      </c>
      <c r="BA40" s="36">
        <f t="shared" si="396"/>
        <v>0</v>
      </c>
      <c r="BB40" s="36">
        <f t="shared" si="396"/>
        <v>0</v>
      </c>
      <c r="BD40" s="29" t="str">
        <f t="shared" si="345"/>
        <v>018/2009</v>
      </c>
      <c r="BE40" s="36">
        <f t="shared" si="346"/>
        <v>0</v>
      </c>
      <c r="BF40" s="36">
        <f t="shared" si="346"/>
        <v>0</v>
      </c>
      <c r="BG40" s="36">
        <f t="shared" si="346"/>
        <v>0</v>
      </c>
      <c r="BH40" s="36">
        <f t="shared" si="346"/>
        <v>0</v>
      </c>
      <c r="BI40" s="36">
        <f t="shared" si="346"/>
        <v>2.8125655374999998</v>
      </c>
      <c r="BJ40" s="36">
        <f t="shared" si="346"/>
        <v>2.8125655374999998</v>
      </c>
      <c r="BK40" s="36">
        <f t="shared" si="346"/>
        <v>2.8125655374999998</v>
      </c>
      <c r="BL40" s="36">
        <f t="shared" si="346"/>
        <v>2.8125655374999998</v>
      </c>
      <c r="BM40" s="36">
        <f t="shared" si="346"/>
        <v>2.8125655374999998</v>
      </c>
      <c r="BN40" s="36">
        <f t="shared" si="346"/>
        <v>2.8125655374999998</v>
      </c>
      <c r="BO40" s="36">
        <f t="shared" si="346"/>
        <v>2.8125655374999998</v>
      </c>
      <c r="BP40" s="36">
        <f t="shared" si="346"/>
        <v>2.8125655374999998</v>
      </c>
      <c r="BQ40" s="36">
        <f t="shared" si="346"/>
        <v>2.8125655374999998</v>
      </c>
      <c r="BR40" s="36">
        <f t="shared" si="346"/>
        <v>2.8125655374999998</v>
      </c>
      <c r="BS40" s="36">
        <f t="shared" si="346"/>
        <v>2.8125655374999998</v>
      </c>
      <c r="BT40" s="36">
        <f t="shared" si="346"/>
        <v>2.8125655374999998</v>
      </c>
      <c r="BU40" s="36">
        <f t="shared" ref="BU40:CJ55" si="399">SUMIFS($GM40:$WE40,$GM$29:$WE$29,BU$29)</f>
        <v>2.8125655374999998</v>
      </c>
      <c r="BV40" s="36">
        <f t="shared" si="399"/>
        <v>2.8125655374999998</v>
      </c>
      <c r="BW40" s="36">
        <f t="shared" si="399"/>
        <v>2.8125655374999998</v>
      </c>
      <c r="BX40" s="36">
        <f t="shared" si="399"/>
        <v>2.8125655374999998</v>
      </c>
      <c r="BY40" s="36">
        <f t="shared" si="399"/>
        <v>2.8125655374999998</v>
      </c>
      <c r="BZ40" s="36">
        <f t="shared" si="399"/>
        <v>2.8125655374999998</v>
      </c>
      <c r="CA40" s="36">
        <f t="shared" si="399"/>
        <v>2.8125655374999998</v>
      </c>
      <c r="CB40" s="36">
        <f t="shared" si="399"/>
        <v>2.8125655374999998</v>
      </c>
      <c r="CC40" s="36">
        <f t="shared" si="399"/>
        <v>2.8125655374999998</v>
      </c>
      <c r="CD40" s="36">
        <f t="shared" si="399"/>
        <v>2.8125655374999998</v>
      </c>
      <c r="CE40" s="36">
        <f t="shared" si="399"/>
        <v>2.8125655374999998</v>
      </c>
      <c r="CF40" s="36">
        <f t="shared" si="399"/>
        <v>2.8125655374999998</v>
      </c>
      <c r="CG40" s="36">
        <f t="shared" si="399"/>
        <v>2.8125655374999998</v>
      </c>
      <c r="CH40" s="36">
        <f t="shared" si="399"/>
        <v>2.8125655374999998</v>
      </c>
      <c r="CI40" s="36">
        <f t="shared" si="399"/>
        <v>2.8125655374999998</v>
      </c>
      <c r="CJ40" s="36">
        <f t="shared" si="399"/>
        <v>2.8125655374999998</v>
      </c>
      <c r="CK40" s="36">
        <f t="shared" ref="CK40:CZ55" si="400">SUMIFS($GM40:$WE40,$GM$29:$WE$29,CK$29)</f>
        <v>2.8125655374999998</v>
      </c>
      <c r="CL40" s="36">
        <f t="shared" si="400"/>
        <v>2.8125655374999998</v>
      </c>
      <c r="CM40" s="36">
        <f t="shared" si="400"/>
        <v>2.8125655374999998</v>
      </c>
      <c r="CN40" s="36">
        <f t="shared" si="400"/>
        <v>2.8125655374999998</v>
      </c>
      <c r="CO40" s="36">
        <f t="shared" si="400"/>
        <v>2.8125655374999998</v>
      </c>
      <c r="CP40" s="36">
        <f t="shared" si="400"/>
        <v>2.8125655374999998</v>
      </c>
      <c r="CQ40" s="36">
        <f t="shared" si="400"/>
        <v>2.8125655374999998</v>
      </c>
      <c r="CR40" s="36">
        <f t="shared" si="400"/>
        <v>2.8125655374999998</v>
      </c>
      <c r="CS40" s="36">
        <f t="shared" si="400"/>
        <v>2.8125655374999998</v>
      </c>
      <c r="CT40" s="36">
        <f t="shared" si="400"/>
        <v>2.8125655374999998</v>
      </c>
      <c r="CU40" s="36">
        <f t="shared" si="400"/>
        <v>2.8125655374999998</v>
      </c>
      <c r="CV40" s="36">
        <f t="shared" si="400"/>
        <v>2.8125655374999998</v>
      </c>
      <c r="CW40" s="36">
        <f t="shared" si="400"/>
        <v>2.8125655374999998</v>
      </c>
      <c r="CX40" s="36">
        <f t="shared" si="400"/>
        <v>2.8125655374999998</v>
      </c>
      <c r="CY40" s="36">
        <f t="shared" si="400"/>
        <v>2.8125655374999998</v>
      </c>
      <c r="CZ40" s="36">
        <f t="shared" si="400"/>
        <v>2.8125655374999998</v>
      </c>
      <c r="DA40" s="36">
        <f t="shared" ref="DA40:DP69" si="401">SUMIFS($GM40:$WE40,$GM$29:$WE$29,DA$29)</f>
        <v>2.8125655374999998</v>
      </c>
      <c r="DB40" s="36">
        <f t="shared" si="401"/>
        <v>2.8125655374999998</v>
      </c>
      <c r="DC40" s="36">
        <f t="shared" si="401"/>
        <v>2.8125655374999998</v>
      </c>
      <c r="DD40" s="36">
        <f t="shared" si="401"/>
        <v>2.8125655374999998</v>
      </c>
      <c r="DE40" s="36">
        <f t="shared" si="401"/>
        <v>2.8125655374999998</v>
      </c>
      <c r="DF40" s="36">
        <f t="shared" si="401"/>
        <v>2.8125655374999998</v>
      </c>
      <c r="DG40" s="36">
        <f t="shared" si="401"/>
        <v>2.8125655374999998</v>
      </c>
      <c r="DH40" s="36">
        <f t="shared" si="401"/>
        <v>2.8125655374999998</v>
      </c>
      <c r="DI40" s="36">
        <f t="shared" si="401"/>
        <v>2.8125655374999998</v>
      </c>
      <c r="DJ40" s="36">
        <f t="shared" si="401"/>
        <v>2.8125655374999998</v>
      </c>
      <c r="DK40" s="36">
        <f t="shared" si="401"/>
        <v>2.8125655374999998</v>
      </c>
      <c r="DL40" s="36">
        <f t="shared" si="401"/>
        <v>2.8125655374999998</v>
      </c>
      <c r="DM40" s="36">
        <f t="shared" si="401"/>
        <v>1.0282497663978494</v>
      </c>
      <c r="DN40" s="36">
        <f t="shared" si="401"/>
        <v>0</v>
      </c>
      <c r="DO40" s="36">
        <f t="shared" si="401"/>
        <v>0</v>
      </c>
      <c r="DP40" s="36">
        <f t="shared" si="401"/>
        <v>0</v>
      </c>
      <c r="DQ40" s="36">
        <f t="shared" ref="DQ40:EF56" si="402">SUMIFS($GM40:$WE40,$GM$29:$WE$29,DQ$29)</f>
        <v>0</v>
      </c>
      <c r="DR40" s="36">
        <f t="shared" si="402"/>
        <v>0</v>
      </c>
      <c r="DS40" s="36">
        <f t="shared" si="402"/>
        <v>0</v>
      </c>
      <c r="DT40" s="36">
        <f t="shared" si="402"/>
        <v>0</v>
      </c>
      <c r="DU40" s="36">
        <f t="shared" si="402"/>
        <v>0</v>
      </c>
      <c r="DV40" s="36">
        <f t="shared" si="402"/>
        <v>0</v>
      </c>
      <c r="DW40" s="36">
        <f t="shared" si="402"/>
        <v>0</v>
      </c>
      <c r="DX40" s="36">
        <f t="shared" si="402"/>
        <v>0</v>
      </c>
      <c r="DY40" s="36">
        <f t="shared" si="402"/>
        <v>0</v>
      </c>
      <c r="DZ40" s="36">
        <f t="shared" si="402"/>
        <v>0</v>
      </c>
      <c r="EA40" s="36">
        <f t="shared" si="402"/>
        <v>0</v>
      </c>
      <c r="EB40" s="36">
        <f t="shared" si="402"/>
        <v>0</v>
      </c>
      <c r="EC40" s="36">
        <f t="shared" si="402"/>
        <v>0</v>
      </c>
      <c r="ED40" s="36">
        <f t="shared" si="402"/>
        <v>0</v>
      </c>
      <c r="EE40" s="36">
        <f t="shared" si="402"/>
        <v>0</v>
      </c>
      <c r="EF40" s="36">
        <f t="shared" si="397"/>
        <v>0</v>
      </c>
      <c r="EG40" s="36">
        <f t="shared" si="397"/>
        <v>0</v>
      </c>
      <c r="EH40" s="36">
        <f t="shared" si="397"/>
        <v>0</v>
      </c>
      <c r="EI40" s="36">
        <f t="shared" si="397"/>
        <v>0</v>
      </c>
      <c r="EJ40" s="36">
        <f t="shared" si="397"/>
        <v>0</v>
      </c>
      <c r="EK40" s="36">
        <f t="shared" si="397"/>
        <v>0</v>
      </c>
      <c r="EL40" s="36">
        <f t="shared" si="397"/>
        <v>0</v>
      </c>
      <c r="EM40" s="36">
        <f t="shared" si="397"/>
        <v>0</v>
      </c>
      <c r="EN40" s="36">
        <f t="shared" si="397"/>
        <v>0</v>
      </c>
      <c r="EO40" s="36">
        <f t="shared" si="397"/>
        <v>0</v>
      </c>
      <c r="EP40" s="36">
        <f t="shared" si="397"/>
        <v>0</v>
      </c>
      <c r="EQ40" s="36">
        <f t="shared" si="397"/>
        <v>0</v>
      </c>
      <c r="ER40" s="36">
        <f t="shared" si="397"/>
        <v>0</v>
      </c>
      <c r="ES40" s="36">
        <f t="shared" si="397"/>
        <v>0</v>
      </c>
      <c r="ET40" s="36">
        <f t="shared" si="397"/>
        <v>0</v>
      </c>
      <c r="EU40" s="36">
        <f t="shared" si="397"/>
        <v>0</v>
      </c>
      <c r="EV40" s="36">
        <f t="shared" si="397"/>
        <v>0</v>
      </c>
      <c r="EW40" s="36">
        <f t="shared" si="397"/>
        <v>0</v>
      </c>
      <c r="EX40" s="36">
        <f t="shared" si="397"/>
        <v>0</v>
      </c>
      <c r="EY40" s="36">
        <f t="shared" si="397"/>
        <v>0</v>
      </c>
      <c r="EZ40" s="36">
        <f t="shared" si="397"/>
        <v>0</v>
      </c>
      <c r="FA40" s="36">
        <f t="shared" si="397"/>
        <v>0</v>
      </c>
      <c r="FB40" s="36">
        <f t="shared" si="397"/>
        <v>0</v>
      </c>
      <c r="FC40" s="36">
        <f t="shared" si="397"/>
        <v>0</v>
      </c>
      <c r="FD40" s="36">
        <f t="shared" si="397"/>
        <v>0</v>
      </c>
      <c r="FE40" s="36">
        <f t="shared" si="397"/>
        <v>0</v>
      </c>
      <c r="FF40" s="36">
        <f t="shared" si="397"/>
        <v>0</v>
      </c>
      <c r="FG40" s="36">
        <f t="shared" si="397"/>
        <v>0</v>
      </c>
      <c r="FH40" s="36">
        <f t="shared" si="397"/>
        <v>0</v>
      </c>
      <c r="FI40" s="36">
        <f t="shared" si="397"/>
        <v>0</v>
      </c>
      <c r="FJ40" s="36">
        <f t="shared" si="397"/>
        <v>0</v>
      </c>
      <c r="FK40" s="36">
        <f t="shared" si="397"/>
        <v>0</v>
      </c>
      <c r="FL40" s="36">
        <f t="shared" si="397"/>
        <v>0</v>
      </c>
      <c r="FM40" s="36">
        <f t="shared" si="397"/>
        <v>0</v>
      </c>
      <c r="FN40" s="36">
        <f t="shared" si="397"/>
        <v>0</v>
      </c>
      <c r="FO40" s="36">
        <f t="shared" si="397"/>
        <v>0</v>
      </c>
      <c r="FP40" s="36">
        <f t="shared" si="397"/>
        <v>0</v>
      </c>
      <c r="FQ40" s="36">
        <f t="shared" si="397"/>
        <v>0</v>
      </c>
      <c r="FR40" s="36">
        <f t="shared" si="397"/>
        <v>0</v>
      </c>
      <c r="FS40" s="36">
        <f t="shared" si="397"/>
        <v>0</v>
      </c>
      <c r="FT40" s="36">
        <f t="shared" si="397"/>
        <v>0</v>
      </c>
      <c r="FU40" s="36">
        <f t="shared" si="397"/>
        <v>0</v>
      </c>
      <c r="FV40" s="36">
        <f t="shared" si="397"/>
        <v>0</v>
      </c>
      <c r="FW40" s="36">
        <f t="shared" si="397"/>
        <v>0</v>
      </c>
      <c r="FX40" s="36">
        <f t="shared" si="397"/>
        <v>0</v>
      </c>
      <c r="FY40" s="36">
        <f t="shared" si="397"/>
        <v>0</v>
      </c>
      <c r="FZ40" s="36">
        <f t="shared" si="397"/>
        <v>0</v>
      </c>
      <c r="GA40" s="36">
        <f t="shared" si="397"/>
        <v>0</v>
      </c>
      <c r="GB40" s="36">
        <f t="shared" si="369"/>
        <v>0</v>
      </c>
      <c r="GC40" s="36">
        <f t="shared" si="358"/>
        <v>0</v>
      </c>
      <c r="GD40" s="36">
        <f t="shared" si="334"/>
        <v>0</v>
      </c>
      <c r="GE40" s="36">
        <f t="shared" si="334"/>
        <v>0</v>
      </c>
      <c r="GF40" s="36">
        <f t="shared" si="334"/>
        <v>0</v>
      </c>
      <c r="GG40" s="36">
        <f t="shared" si="334"/>
        <v>0</v>
      </c>
      <c r="GH40" s="36">
        <f t="shared" si="334"/>
        <v>0</v>
      </c>
      <c r="GI40" s="36">
        <f t="shared" si="334"/>
        <v>0</v>
      </c>
      <c r="GJ40" s="36">
        <f t="shared" si="334"/>
        <v>0</v>
      </c>
      <c r="GL40" s="29" t="str">
        <f t="shared" si="347"/>
        <v>018/2009</v>
      </c>
      <c r="GM40" s="471">
        <f t="shared" si="370"/>
        <v>0.93752184583333331</v>
      </c>
      <c r="GN40" s="471">
        <f t="shared" si="370"/>
        <v>0.93752184583333331</v>
      </c>
      <c r="GO40" s="471">
        <f t="shared" si="370"/>
        <v>0.93752184583333331</v>
      </c>
      <c r="GP40" s="471">
        <f t="shared" si="370"/>
        <v>0.93752184583333331</v>
      </c>
      <c r="GQ40" s="471">
        <f t="shared" si="370"/>
        <v>0.93752184583333331</v>
      </c>
      <c r="GR40" s="471">
        <f t="shared" si="370"/>
        <v>0.93752184583333331</v>
      </c>
      <c r="GS40" s="471">
        <f t="shared" si="370"/>
        <v>0.93752184583333331</v>
      </c>
      <c r="GT40" s="471">
        <f t="shared" si="370"/>
        <v>0.93752184583333331</v>
      </c>
      <c r="GU40" s="471">
        <f t="shared" si="370"/>
        <v>0.93752184583333331</v>
      </c>
      <c r="GV40" s="471">
        <f t="shared" si="370"/>
        <v>0.93752184583333331</v>
      </c>
      <c r="GW40" s="471">
        <f t="shared" si="370"/>
        <v>0.93752184583333331</v>
      </c>
      <c r="GX40" s="471">
        <f t="shared" si="370"/>
        <v>0.93752184583333331</v>
      </c>
      <c r="GY40" s="471">
        <f t="shared" si="370"/>
        <v>0.93752184583333331</v>
      </c>
      <c r="GZ40" s="471">
        <f t="shared" si="370"/>
        <v>0.93752184583333331</v>
      </c>
      <c r="HA40" s="471">
        <f t="shared" si="370"/>
        <v>0.93752184583333331</v>
      </c>
      <c r="HB40" s="471">
        <f t="shared" si="370"/>
        <v>0.93752184583333331</v>
      </c>
      <c r="HC40" s="471">
        <f t="shared" si="371"/>
        <v>0.93752184583333331</v>
      </c>
      <c r="HD40" s="471">
        <f t="shared" si="371"/>
        <v>0.93752184583333331</v>
      </c>
      <c r="HE40" s="471">
        <f t="shared" si="371"/>
        <v>0.93752184583333331</v>
      </c>
      <c r="HF40" s="471">
        <f t="shared" si="371"/>
        <v>0.93752184583333331</v>
      </c>
      <c r="HG40" s="471">
        <f t="shared" si="371"/>
        <v>0.93752184583333331</v>
      </c>
      <c r="HH40" s="471">
        <f t="shared" si="371"/>
        <v>0.93752184583333331</v>
      </c>
      <c r="HI40" s="471">
        <f t="shared" si="371"/>
        <v>0.93752184583333331</v>
      </c>
      <c r="HJ40" s="471">
        <f t="shared" si="371"/>
        <v>0.93752184583333331</v>
      </c>
      <c r="HK40" s="471">
        <f t="shared" si="371"/>
        <v>0.93752184583333331</v>
      </c>
      <c r="HL40" s="471">
        <f t="shared" si="371"/>
        <v>0.93752184583333331</v>
      </c>
      <c r="HM40" s="471">
        <f t="shared" si="371"/>
        <v>0.93752184583333331</v>
      </c>
      <c r="HN40" s="471">
        <f t="shared" si="371"/>
        <v>0.93752184583333331</v>
      </c>
      <c r="HO40" s="471">
        <f t="shared" si="371"/>
        <v>0.93752184583333331</v>
      </c>
      <c r="HP40" s="471">
        <f t="shared" si="371"/>
        <v>0.93752184583333331</v>
      </c>
      <c r="HQ40" s="471">
        <f t="shared" si="371"/>
        <v>0.93752184583333331</v>
      </c>
      <c r="HR40" s="471">
        <f t="shared" si="371"/>
        <v>0.93752184583333331</v>
      </c>
      <c r="HS40" s="471">
        <f t="shared" si="372"/>
        <v>0.93752184583333331</v>
      </c>
      <c r="HT40" s="471">
        <f t="shared" si="372"/>
        <v>0.93752184583333331</v>
      </c>
      <c r="HU40" s="471">
        <f t="shared" si="372"/>
        <v>0.93752184583333331</v>
      </c>
      <c r="HV40" s="471">
        <f t="shared" si="372"/>
        <v>0.93752184583333331</v>
      </c>
      <c r="HW40" s="471">
        <f t="shared" si="372"/>
        <v>0.93752184583333331</v>
      </c>
      <c r="HX40" s="471">
        <f t="shared" si="372"/>
        <v>0.93752184583333331</v>
      </c>
      <c r="HY40" s="471">
        <f t="shared" si="372"/>
        <v>0.93752184583333331</v>
      </c>
      <c r="HZ40" s="471">
        <f t="shared" si="372"/>
        <v>0.93752184583333331</v>
      </c>
      <c r="IA40" s="471">
        <f t="shared" si="372"/>
        <v>0.93752184583333331</v>
      </c>
      <c r="IB40" s="471">
        <f t="shared" si="372"/>
        <v>0.93752184583333331</v>
      </c>
      <c r="IC40" s="471">
        <f t="shared" si="372"/>
        <v>0.93752184583333331</v>
      </c>
      <c r="ID40" s="471">
        <f t="shared" si="372"/>
        <v>0.93752184583333331</v>
      </c>
      <c r="IE40" s="471">
        <f t="shared" si="372"/>
        <v>0.93752184583333331</v>
      </c>
      <c r="IF40" s="471">
        <f t="shared" si="372"/>
        <v>0.93752184583333331</v>
      </c>
      <c r="IG40" s="471">
        <f t="shared" si="372"/>
        <v>0.93752184583333331</v>
      </c>
      <c r="IH40" s="471">
        <f t="shared" si="372"/>
        <v>0.93752184583333331</v>
      </c>
      <c r="II40" s="471">
        <f t="shared" si="373"/>
        <v>0.93752184583333331</v>
      </c>
      <c r="IJ40" s="471">
        <f t="shared" si="373"/>
        <v>0.93752184583333331</v>
      </c>
      <c r="IK40" s="471">
        <f t="shared" si="373"/>
        <v>0.93752184583333331</v>
      </c>
      <c r="IL40" s="471">
        <f t="shared" si="373"/>
        <v>0.93752184583333331</v>
      </c>
      <c r="IM40" s="471">
        <f t="shared" si="373"/>
        <v>0.93752184583333331</v>
      </c>
      <c r="IN40" s="471">
        <f t="shared" si="373"/>
        <v>0.93752184583333331</v>
      </c>
      <c r="IO40" s="471">
        <f t="shared" si="373"/>
        <v>0.93752184583333331</v>
      </c>
      <c r="IP40" s="471">
        <f t="shared" si="373"/>
        <v>0.93752184583333331</v>
      </c>
      <c r="IQ40" s="471">
        <f t="shared" si="373"/>
        <v>0.93752184583333331</v>
      </c>
      <c r="IR40" s="471">
        <f t="shared" si="373"/>
        <v>0.93752184583333331</v>
      </c>
      <c r="IS40" s="471">
        <f t="shared" si="373"/>
        <v>0.93752184583333331</v>
      </c>
      <c r="IT40" s="471">
        <f t="shared" si="373"/>
        <v>0.93752184583333331</v>
      </c>
      <c r="IU40" s="471">
        <f t="shared" si="373"/>
        <v>0.93752184583333331</v>
      </c>
      <c r="IV40" s="471">
        <f t="shared" si="373"/>
        <v>0.93752184583333331</v>
      </c>
      <c r="IW40" s="471">
        <f t="shared" si="373"/>
        <v>0.93752184583333331</v>
      </c>
      <c r="IX40" s="471">
        <f t="shared" si="373"/>
        <v>0.93752184583333331</v>
      </c>
      <c r="IY40" s="471">
        <f t="shared" si="374"/>
        <v>0.93752184583333331</v>
      </c>
      <c r="IZ40" s="471">
        <f t="shared" si="374"/>
        <v>0.93752184583333331</v>
      </c>
      <c r="JA40" s="471">
        <f t="shared" si="374"/>
        <v>0.93752184583333331</v>
      </c>
      <c r="JB40" s="471">
        <f t="shared" si="374"/>
        <v>0.93752184583333331</v>
      </c>
      <c r="JC40" s="471">
        <f t="shared" si="374"/>
        <v>0.93752184583333331</v>
      </c>
      <c r="JD40" s="471">
        <f t="shared" si="374"/>
        <v>0.93752184583333331</v>
      </c>
      <c r="JE40" s="471">
        <f t="shared" si="374"/>
        <v>0.93752184583333331</v>
      </c>
      <c r="JF40" s="471">
        <f t="shared" si="374"/>
        <v>0.93752184583333331</v>
      </c>
      <c r="JG40" s="471">
        <f t="shared" si="374"/>
        <v>0.93752184583333331</v>
      </c>
      <c r="JH40" s="471">
        <f t="shared" si="374"/>
        <v>0.93752184583333331</v>
      </c>
      <c r="JI40" s="471">
        <f t="shared" si="374"/>
        <v>0.93752184583333331</v>
      </c>
      <c r="JJ40" s="471">
        <f t="shared" si="374"/>
        <v>0.93752184583333331</v>
      </c>
      <c r="JK40" s="471">
        <f t="shared" si="374"/>
        <v>0.93752184583333331</v>
      </c>
      <c r="JL40" s="471">
        <f t="shared" si="374"/>
        <v>0.93752184583333331</v>
      </c>
      <c r="JM40" s="471">
        <f t="shared" si="374"/>
        <v>0.93752184583333331</v>
      </c>
      <c r="JN40" s="471">
        <f t="shared" si="374"/>
        <v>0.93752184583333331</v>
      </c>
      <c r="JO40" s="471">
        <f t="shared" si="375"/>
        <v>0.93752184583333331</v>
      </c>
      <c r="JP40" s="471">
        <f t="shared" si="375"/>
        <v>0.93752184583333331</v>
      </c>
      <c r="JQ40" s="471">
        <f t="shared" si="375"/>
        <v>0.93752184583333331</v>
      </c>
      <c r="JR40" s="471">
        <f t="shared" si="375"/>
        <v>0.93752184583333331</v>
      </c>
      <c r="JS40" s="471">
        <f t="shared" si="375"/>
        <v>0.93752184583333331</v>
      </c>
      <c r="JT40" s="471">
        <f t="shared" si="375"/>
        <v>0.93752184583333331</v>
      </c>
      <c r="JU40" s="471">
        <f t="shared" si="375"/>
        <v>0.93752184583333331</v>
      </c>
      <c r="JV40" s="471">
        <f t="shared" si="375"/>
        <v>0.93752184583333331</v>
      </c>
      <c r="JW40" s="471">
        <f t="shared" si="375"/>
        <v>0.93752184583333331</v>
      </c>
      <c r="JX40" s="471">
        <f t="shared" si="375"/>
        <v>0.93752184583333331</v>
      </c>
      <c r="JY40" s="471">
        <f t="shared" si="375"/>
        <v>0.93752184583333331</v>
      </c>
      <c r="JZ40" s="471">
        <f t="shared" si="375"/>
        <v>0.93752184583333331</v>
      </c>
      <c r="KA40" s="471">
        <f t="shared" si="375"/>
        <v>0.93752184583333331</v>
      </c>
      <c r="KB40" s="471">
        <f t="shared" si="375"/>
        <v>0.93752184583333331</v>
      </c>
      <c r="KC40" s="471">
        <f t="shared" si="375"/>
        <v>0.93752184583333331</v>
      </c>
      <c r="KD40" s="471">
        <f t="shared" si="375"/>
        <v>0.93752184583333331</v>
      </c>
      <c r="KE40" s="471">
        <f t="shared" si="376"/>
        <v>0.93752184583333331</v>
      </c>
      <c r="KF40" s="471">
        <f t="shared" si="376"/>
        <v>0.93752184583333331</v>
      </c>
      <c r="KG40" s="471">
        <f t="shared" si="376"/>
        <v>0.93752184583333331</v>
      </c>
      <c r="KH40" s="471">
        <f t="shared" si="376"/>
        <v>0.93752184583333331</v>
      </c>
      <c r="KI40" s="471">
        <f t="shared" si="376"/>
        <v>0.93752184583333331</v>
      </c>
      <c r="KJ40" s="471">
        <f t="shared" si="376"/>
        <v>0.93752184583333331</v>
      </c>
      <c r="KK40" s="471">
        <f t="shared" si="376"/>
        <v>0.93752184583333331</v>
      </c>
      <c r="KL40" s="471">
        <f t="shared" si="376"/>
        <v>0.93752184583333331</v>
      </c>
      <c r="KM40" s="471">
        <f t="shared" si="376"/>
        <v>0.93752184583333331</v>
      </c>
      <c r="KN40" s="471">
        <f t="shared" si="376"/>
        <v>0.93752184583333331</v>
      </c>
      <c r="KO40" s="471">
        <f t="shared" si="376"/>
        <v>0.93752184583333331</v>
      </c>
      <c r="KP40" s="471">
        <f t="shared" si="376"/>
        <v>0.93752184583333331</v>
      </c>
      <c r="KQ40" s="471">
        <f t="shared" si="376"/>
        <v>0.93752184583333331</v>
      </c>
      <c r="KR40" s="471">
        <f t="shared" si="376"/>
        <v>0.93752184583333331</v>
      </c>
      <c r="KS40" s="471">
        <f t="shared" si="376"/>
        <v>0.93752184583333331</v>
      </c>
      <c r="KT40" s="471">
        <f t="shared" si="376"/>
        <v>0.93752184583333331</v>
      </c>
      <c r="KU40" s="471">
        <f t="shared" si="377"/>
        <v>0.93752184583333331</v>
      </c>
      <c r="KV40" s="471">
        <f t="shared" si="377"/>
        <v>0.93752184583333331</v>
      </c>
      <c r="KW40" s="471">
        <f t="shared" si="377"/>
        <v>0.93752184583333331</v>
      </c>
      <c r="KX40" s="471">
        <f t="shared" si="377"/>
        <v>0.93752184583333331</v>
      </c>
      <c r="KY40" s="471">
        <f t="shared" si="377"/>
        <v>0.93752184583333331</v>
      </c>
      <c r="KZ40" s="471">
        <f t="shared" si="377"/>
        <v>0.93752184583333331</v>
      </c>
      <c r="LA40" s="471">
        <f t="shared" si="377"/>
        <v>0.93752184583333331</v>
      </c>
      <c r="LB40" s="471">
        <f t="shared" si="377"/>
        <v>0.93752184583333331</v>
      </c>
      <c r="LC40" s="471">
        <f t="shared" si="377"/>
        <v>0.93752184583333331</v>
      </c>
      <c r="LD40" s="471">
        <f t="shared" si="377"/>
        <v>0.93752184583333331</v>
      </c>
      <c r="LE40" s="471">
        <f t="shared" si="377"/>
        <v>0.93752184583333331</v>
      </c>
      <c r="LF40" s="471">
        <f t="shared" si="377"/>
        <v>0.93752184583333331</v>
      </c>
      <c r="LG40" s="471">
        <f t="shared" si="377"/>
        <v>0.93752184583333331</v>
      </c>
      <c r="LH40" s="471">
        <f t="shared" si="377"/>
        <v>0.93752184583333331</v>
      </c>
      <c r="LI40" s="471">
        <f t="shared" si="377"/>
        <v>0.93752184583333331</v>
      </c>
      <c r="LJ40" s="471">
        <f t="shared" si="377"/>
        <v>0.93752184583333331</v>
      </c>
      <c r="LK40" s="471">
        <f t="shared" si="378"/>
        <v>0.93752184583333331</v>
      </c>
      <c r="LL40" s="471">
        <f t="shared" si="378"/>
        <v>0.93752184583333331</v>
      </c>
      <c r="LM40" s="471">
        <f t="shared" si="378"/>
        <v>0.93752184583333331</v>
      </c>
      <c r="LN40" s="471">
        <f t="shared" si="378"/>
        <v>0.93752184583333331</v>
      </c>
      <c r="LO40" s="471">
        <f t="shared" si="378"/>
        <v>0.93752184583333331</v>
      </c>
      <c r="LP40" s="471">
        <f t="shared" si="378"/>
        <v>0.93752184583333331</v>
      </c>
      <c r="LQ40" s="471">
        <f t="shared" si="378"/>
        <v>0.93752184583333331</v>
      </c>
      <c r="LR40" s="471">
        <f t="shared" si="378"/>
        <v>0.93752184583333331</v>
      </c>
      <c r="LS40" s="471">
        <f t="shared" si="378"/>
        <v>0.93752184583333331</v>
      </c>
      <c r="LT40" s="471">
        <f t="shared" si="378"/>
        <v>0.93752184583333331</v>
      </c>
      <c r="LU40" s="471">
        <f t="shared" si="378"/>
        <v>0.93752184583333331</v>
      </c>
      <c r="LV40" s="471">
        <f t="shared" si="378"/>
        <v>0.93752184583333331</v>
      </c>
      <c r="LW40" s="471">
        <f t="shared" si="378"/>
        <v>0.93752184583333331</v>
      </c>
      <c r="LX40" s="471">
        <f t="shared" si="378"/>
        <v>0.93752184583333331</v>
      </c>
      <c r="LY40" s="471">
        <f t="shared" si="378"/>
        <v>0.93752184583333331</v>
      </c>
      <c r="LZ40" s="471">
        <f t="shared" si="378"/>
        <v>0.93752184583333331</v>
      </c>
      <c r="MA40" s="471">
        <f t="shared" si="379"/>
        <v>0.93752184583333331</v>
      </c>
      <c r="MB40" s="471">
        <f t="shared" si="379"/>
        <v>0.93752184583333331</v>
      </c>
      <c r="MC40" s="471">
        <f t="shared" si="379"/>
        <v>0.93752184583333331</v>
      </c>
      <c r="MD40" s="471">
        <f t="shared" si="379"/>
        <v>0.93752184583333331</v>
      </c>
      <c r="ME40" s="471">
        <f t="shared" si="379"/>
        <v>0.93752184583333331</v>
      </c>
      <c r="MF40" s="471">
        <f t="shared" si="379"/>
        <v>0.93752184583333331</v>
      </c>
      <c r="MG40" s="471">
        <f t="shared" si="379"/>
        <v>0.93752184583333331</v>
      </c>
      <c r="MH40" s="471">
        <f t="shared" si="379"/>
        <v>0.93752184583333331</v>
      </c>
      <c r="MI40" s="471">
        <f t="shared" si="379"/>
        <v>0.93752184583333331</v>
      </c>
      <c r="MJ40" s="471">
        <f t="shared" si="379"/>
        <v>0.93752184583333331</v>
      </c>
      <c r="MK40" s="471">
        <f t="shared" si="379"/>
        <v>0.93752184583333331</v>
      </c>
      <c r="ML40" s="471">
        <f t="shared" si="379"/>
        <v>0.93752184583333331</v>
      </c>
      <c r="MM40" s="471">
        <f t="shared" si="379"/>
        <v>0.93752184583333331</v>
      </c>
      <c r="MN40" s="471">
        <f t="shared" si="379"/>
        <v>0.93752184583333331</v>
      </c>
      <c r="MO40" s="471">
        <f t="shared" si="379"/>
        <v>0.93752184583333331</v>
      </c>
      <c r="MP40" s="471">
        <f t="shared" si="379"/>
        <v>0.93752184583333331</v>
      </c>
      <c r="MQ40" s="471">
        <f t="shared" si="380"/>
        <v>0.93752184583333331</v>
      </c>
      <c r="MR40" s="471">
        <f t="shared" si="380"/>
        <v>0.93752184583333331</v>
      </c>
      <c r="MS40" s="471">
        <f t="shared" si="380"/>
        <v>0.93752184583333331</v>
      </c>
      <c r="MT40" s="471">
        <f t="shared" si="380"/>
        <v>0.93752184583333331</v>
      </c>
      <c r="MU40" s="471">
        <f t="shared" si="380"/>
        <v>0.93752184583333331</v>
      </c>
      <c r="MV40" s="471">
        <f t="shared" si="380"/>
        <v>0.93752184583333331</v>
      </c>
      <c r="MW40" s="471">
        <f t="shared" si="380"/>
        <v>0.93752184583333331</v>
      </c>
      <c r="MX40" s="471">
        <f t="shared" si="380"/>
        <v>0.93752184583333331</v>
      </c>
      <c r="MY40" s="471">
        <f t="shared" si="380"/>
        <v>0.93752184583333331</v>
      </c>
      <c r="MZ40" s="471">
        <f t="shared" si="380"/>
        <v>9.0727920564516132E-2</v>
      </c>
      <c r="NA40" s="471">
        <f t="shared" si="380"/>
        <v>0</v>
      </c>
      <c r="NB40" s="471">
        <f t="shared" si="380"/>
        <v>0</v>
      </c>
      <c r="NC40" s="471">
        <f t="shared" si="380"/>
        <v>0</v>
      </c>
      <c r="ND40" s="471">
        <f t="shared" si="380"/>
        <v>0</v>
      </c>
      <c r="NE40" s="471">
        <f t="shared" si="380"/>
        <v>0</v>
      </c>
      <c r="NF40" s="471">
        <f t="shared" si="380"/>
        <v>0</v>
      </c>
      <c r="NG40" s="471">
        <f t="shared" si="381"/>
        <v>0</v>
      </c>
      <c r="NH40" s="471">
        <f t="shared" si="381"/>
        <v>0</v>
      </c>
      <c r="NI40" s="471">
        <f t="shared" si="381"/>
        <v>0</v>
      </c>
      <c r="NJ40" s="471">
        <f t="shared" si="381"/>
        <v>0</v>
      </c>
      <c r="NK40" s="471">
        <f t="shared" si="381"/>
        <v>0</v>
      </c>
      <c r="NL40" s="471">
        <f t="shared" si="381"/>
        <v>0</v>
      </c>
      <c r="NM40" s="471">
        <f t="shared" si="381"/>
        <v>0</v>
      </c>
      <c r="NN40" s="471">
        <f t="shared" si="381"/>
        <v>0</v>
      </c>
      <c r="NO40" s="471">
        <f t="shared" si="381"/>
        <v>0</v>
      </c>
      <c r="NP40" s="471">
        <f t="shared" si="381"/>
        <v>0</v>
      </c>
      <c r="NQ40" s="471">
        <f t="shared" si="381"/>
        <v>0</v>
      </c>
      <c r="NR40" s="471">
        <f t="shared" si="381"/>
        <v>0</v>
      </c>
      <c r="NS40" s="471">
        <f t="shared" si="381"/>
        <v>0</v>
      </c>
      <c r="NT40" s="471">
        <f t="shared" si="381"/>
        <v>0</v>
      </c>
      <c r="NU40" s="471">
        <f t="shared" si="381"/>
        <v>0</v>
      </c>
      <c r="NV40" s="471">
        <f t="shared" si="381"/>
        <v>0</v>
      </c>
      <c r="NW40" s="471">
        <f t="shared" si="382"/>
        <v>0</v>
      </c>
      <c r="NX40" s="471">
        <f t="shared" si="382"/>
        <v>0</v>
      </c>
      <c r="NY40" s="471">
        <f t="shared" si="382"/>
        <v>0</v>
      </c>
      <c r="NZ40" s="471">
        <f t="shared" si="382"/>
        <v>0</v>
      </c>
      <c r="OA40" s="471">
        <f t="shared" si="382"/>
        <v>0</v>
      </c>
      <c r="OB40" s="471">
        <f t="shared" si="382"/>
        <v>0</v>
      </c>
      <c r="OC40" s="471">
        <f t="shared" si="382"/>
        <v>0</v>
      </c>
      <c r="OD40" s="471">
        <f t="shared" si="382"/>
        <v>0</v>
      </c>
      <c r="OE40" s="471">
        <f t="shared" si="382"/>
        <v>0</v>
      </c>
      <c r="OF40" s="471">
        <f t="shared" si="382"/>
        <v>0</v>
      </c>
      <c r="OG40" s="471">
        <f t="shared" si="382"/>
        <v>0</v>
      </c>
      <c r="OH40" s="471">
        <f t="shared" si="382"/>
        <v>0</v>
      </c>
      <c r="OI40" s="471">
        <f t="shared" si="382"/>
        <v>0</v>
      </c>
      <c r="OJ40" s="471">
        <f t="shared" si="382"/>
        <v>0</v>
      </c>
      <c r="OK40" s="471">
        <f t="shared" si="382"/>
        <v>0</v>
      </c>
      <c r="OL40" s="471">
        <f t="shared" si="382"/>
        <v>0</v>
      </c>
      <c r="OM40" s="471">
        <f t="shared" si="383"/>
        <v>0</v>
      </c>
      <c r="ON40" s="471">
        <f t="shared" si="383"/>
        <v>0</v>
      </c>
      <c r="OO40" s="471">
        <f t="shared" si="383"/>
        <v>0</v>
      </c>
      <c r="OP40" s="471">
        <f t="shared" si="383"/>
        <v>0</v>
      </c>
      <c r="OQ40" s="471">
        <f t="shared" si="383"/>
        <v>0</v>
      </c>
      <c r="OR40" s="471">
        <f t="shared" si="383"/>
        <v>0</v>
      </c>
      <c r="OS40" s="471">
        <f t="shared" si="383"/>
        <v>0</v>
      </c>
      <c r="OT40" s="471">
        <f t="shared" si="383"/>
        <v>0</v>
      </c>
      <c r="OU40" s="471">
        <f t="shared" si="383"/>
        <v>0</v>
      </c>
      <c r="OV40" s="471">
        <f t="shared" si="383"/>
        <v>0</v>
      </c>
      <c r="OW40" s="471">
        <f t="shared" si="383"/>
        <v>0</v>
      </c>
      <c r="OX40" s="471">
        <f t="shared" si="383"/>
        <v>0</v>
      </c>
      <c r="OY40" s="471">
        <f t="shared" si="383"/>
        <v>0</v>
      </c>
      <c r="OZ40" s="471">
        <f t="shared" si="383"/>
        <v>0</v>
      </c>
      <c r="PA40" s="471">
        <f t="shared" si="383"/>
        <v>0</v>
      </c>
      <c r="PB40" s="471">
        <f t="shared" si="383"/>
        <v>0</v>
      </c>
      <c r="PC40" s="471">
        <f t="shared" si="384"/>
        <v>0</v>
      </c>
      <c r="PD40" s="471">
        <f t="shared" si="384"/>
        <v>0</v>
      </c>
      <c r="PE40" s="471">
        <f t="shared" si="384"/>
        <v>0</v>
      </c>
      <c r="PF40" s="471">
        <f t="shared" si="384"/>
        <v>0</v>
      </c>
      <c r="PG40" s="471">
        <f t="shared" si="384"/>
        <v>0</v>
      </c>
      <c r="PH40" s="471">
        <f t="shared" si="384"/>
        <v>0</v>
      </c>
      <c r="PI40" s="471">
        <f t="shared" si="384"/>
        <v>0</v>
      </c>
      <c r="PJ40" s="471">
        <f t="shared" si="384"/>
        <v>0</v>
      </c>
      <c r="PK40" s="471">
        <f t="shared" si="384"/>
        <v>0</v>
      </c>
      <c r="PL40" s="471">
        <f t="shared" si="384"/>
        <v>0</v>
      </c>
      <c r="PM40" s="471">
        <f t="shared" si="384"/>
        <v>0</v>
      </c>
      <c r="PN40" s="471">
        <f t="shared" si="384"/>
        <v>0</v>
      </c>
      <c r="PO40" s="471">
        <f t="shared" si="384"/>
        <v>0</v>
      </c>
      <c r="PP40" s="471">
        <f t="shared" si="384"/>
        <v>0</v>
      </c>
      <c r="PQ40" s="471">
        <f t="shared" si="384"/>
        <v>0</v>
      </c>
      <c r="PR40" s="471">
        <f t="shared" si="384"/>
        <v>0</v>
      </c>
      <c r="PS40" s="471">
        <f t="shared" si="385"/>
        <v>0</v>
      </c>
      <c r="PT40" s="471">
        <f t="shared" si="385"/>
        <v>0</v>
      </c>
      <c r="PU40" s="471">
        <f t="shared" si="385"/>
        <v>0</v>
      </c>
      <c r="PV40" s="471">
        <f t="shared" si="385"/>
        <v>0</v>
      </c>
      <c r="PW40" s="471">
        <f t="shared" si="385"/>
        <v>0</v>
      </c>
      <c r="PX40" s="471">
        <f t="shared" si="385"/>
        <v>0</v>
      </c>
      <c r="PY40" s="471">
        <f t="shared" si="385"/>
        <v>0</v>
      </c>
      <c r="PZ40" s="471">
        <f t="shared" si="385"/>
        <v>0</v>
      </c>
      <c r="QA40" s="471">
        <f t="shared" si="385"/>
        <v>0</v>
      </c>
      <c r="QB40" s="471">
        <f t="shared" si="385"/>
        <v>0</v>
      </c>
      <c r="QC40" s="471">
        <f t="shared" si="385"/>
        <v>0</v>
      </c>
      <c r="QD40" s="471">
        <f t="shared" si="385"/>
        <v>0</v>
      </c>
      <c r="QE40" s="471">
        <f t="shared" si="385"/>
        <v>0</v>
      </c>
      <c r="QF40" s="471">
        <f t="shared" si="385"/>
        <v>0</v>
      </c>
      <c r="QG40" s="471">
        <f t="shared" si="385"/>
        <v>0</v>
      </c>
      <c r="QH40" s="471">
        <f t="shared" si="385"/>
        <v>0</v>
      </c>
      <c r="QI40" s="471">
        <f t="shared" si="386"/>
        <v>0</v>
      </c>
      <c r="QJ40" s="471">
        <f t="shared" si="386"/>
        <v>0</v>
      </c>
      <c r="QK40" s="471">
        <f t="shared" si="386"/>
        <v>0</v>
      </c>
      <c r="QL40" s="471">
        <f t="shared" si="386"/>
        <v>0</v>
      </c>
      <c r="QM40" s="471">
        <f t="shared" si="386"/>
        <v>0</v>
      </c>
      <c r="QN40" s="471">
        <f t="shared" si="386"/>
        <v>0</v>
      </c>
      <c r="QO40" s="471">
        <f t="shared" si="386"/>
        <v>0</v>
      </c>
      <c r="QP40" s="471">
        <f t="shared" si="386"/>
        <v>0</v>
      </c>
      <c r="QQ40" s="471">
        <f t="shared" si="386"/>
        <v>0</v>
      </c>
      <c r="QR40" s="471">
        <f t="shared" si="386"/>
        <v>0</v>
      </c>
      <c r="QS40" s="471">
        <f t="shared" si="386"/>
        <v>0</v>
      </c>
      <c r="QT40" s="471">
        <f t="shared" si="386"/>
        <v>0</v>
      </c>
      <c r="QU40" s="471">
        <f t="shared" si="386"/>
        <v>0</v>
      </c>
      <c r="QV40" s="471">
        <f t="shared" si="386"/>
        <v>0</v>
      </c>
      <c r="QW40" s="471">
        <f t="shared" si="386"/>
        <v>0</v>
      </c>
      <c r="QX40" s="471">
        <f t="shared" si="386"/>
        <v>0</v>
      </c>
      <c r="QY40" s="471">
        <f t="shared" si="387"/>
        <v>0</v>
      </c>
      <c r="QZ40" s="471">
        <f t="shared" si="387"/>
        <v>0</v>
      </c>
      <c r="RA40" s="471">
        <f t="shared" si="387"/>
        <v>0</v>
      </c>
      <c r="RB40" s="471">
        <f t="shared" si="387"/>
        <v>0</v>
      </c>
      <c r="RC40" s="471">
        <f t="shared" si="387"/>
        <v>0</v>
      </c>
      <c r="RD40" s="471">
        <f t="shared" si="387"/>
        <v>0</v>
      </c>
      <c r="RE40" s="471">
        <f t="shared" si="387"/>
        <v>0</v>
      </c>
      <c r="RF40" s="471">
        <f t="shared" si="387"/>
        <v>0</v>
      </c>
      <c r="RG40" s="471">
        <f t="shared" si="387"/>
        <v>0</v>
      </c>
      <c r="RH40" s="471">
        <f t="shared" si="387"/>
        <v>0</v>
      </c>
      <c r="RI40" s="471">
        <f t="shared" si="387"/>
        <v>0</v>
      </c>
      <c r="RJ40" s="471">
        <f t="shared" si="387"/>
        <v>0</v>
      </c>
      <c r="RK40" s="471">
        <f t="shared" si="387"/>
        <v>0</v>
      </c>
      <c r="RL40" s="471">
        <f t="shared" si="387"/>
        <v>0</v>
      </c>
      <c r="RM40" s="471">
        <f t="shared" si="387"/>
        <v>0</v>
      </c>
      <c r="RN40" s="471">
        <f t="shared" si="387"/>
        <v>0</v>
      </c>
      <c r="RO40" s="471">
        <f t="shared" si="388"/>
        <v>0</v>
      </c>
      <c r="RP40" s="471">
        <f t="shared" si="388"/>
        <v>0</v>
      </c>
      <c r="RQ40" s="471">
        <f t="shared" si="388"/>
        <v>0</v>
      </c>
      <c r="RR40" s="471">
        <f t="shared" si="388"/>
        <v>0</v>
      </c>
      <c r="RS40" s="471">
        <f t="shared" si="388"/>
        <v>0</v>
      </c>
      <c r="RT40" s="471">
        <f t="shared" si="388"/>
        <v>0</v>
      </c>
      <c r="RU40" s="471">
        <f t="shared" si="388"/>
        <v>0</v>
      </c>
      <c r="RV40" s="471">
        <f t="shared" si="388"/>
        <v>0</v>
      </c>
      <c r="RW40" s="471">
        <f t="shared" si="388"/>
        <v>0</v>
      </c>
      <c r="RX40" s="471">
        <f t="shared" si="388"/>
        <v>0</v>
      </c>
      <c r="RY40" s="471">
        <f t="shared" si="388"/>
        <v>0</v>
      </c>
      <c r="RZ40" s="471">
        <f t="shared" si="388"/>
        <v>0</v>
      </c>
      <c r="SA40" s="471">
        <f t="shared" si="388"/>
        <v>0</v>
      </c>
      <c r="SB40" s="471">
        <f t="shared" si="388"/>
        <v>0</v>
      </c>
      <c r="SC40" s="471">
        <f t="shared" si="388"/>
        <v>0</v>
      </c>
      <c r="SD40" s="471">
        <f t="shared" si="388"/>
        <v>0</v>
      </c>
      <c r="SE40" s="471">
        <f t="shared" si="389"/>
        <v>0</v>
      </c>
      <c r="SF40" s="471">
        <f t="shared" si="389"/>
        <v>0</v>
      </c>
      <c r="SG40" s="471">
        <f t="shared" si="389"/>
        <v>0</v>
      </c>
      <c r="SH40" s="471">
        <f t="shared" si="389"/>
        <v>0</v>
      </c>
      <c r="SI40" s="471">
        <f t="shared" si="389"/>
        <v>0</v>
      </c>
      <c r="SJ40" s="471">
        <f t="shared" si="389"/>
        <v>0</v>
      </c>
      <c r="SK40" s="471">
        <f t="shared" si="389"/>
        <v>0</v>
      </c>
      <c r="SL40" s="471">
        <f t="shared" si="389"/>
        <v>0</v>
      </c>
      <c r="SM40" s="471">
        <f t="shared" si="389"/>
        <v>0</v>
      </c>
      <c r="SN40" s="471">
        <f t="shared" si="389"/>
        <v>0</v>
      </c>
      <c r="SO40" s="471">
        <f t="shared" si="389"/>
        <v>0</v>
      </c>
      <c r="SP40" s="471">
        <f t="shared" si="389"/>
        <v>0</v>
      </c>
      <c r="SQ40" s="471">
        <f t="shared" si="389"/>
        <v>0</v>
      </c>
      <c r="SR40" s="471">
        <f t="shared" si="389"/>
        <v>0</v>
      </c>
      <c r="SS40" s="471">
        <f t="shared" si="389"/>
        <v>0</v>
      </c>
      <c r="ST40" s="471">
        <f t="shared" si="389"/>
        <v>0</v>
      </c>
      <c r="SU40" s="471">
        <f t="shared" si="390"/>
        <v>0</v>
      </c>
      <c r="SV40" s="471">
        <f t="shared" si="390"/>
        <v>0</v>
      </c>
      <c r="SW40" s="471">
        <f t="shared" si="390"/>
        <v>0</v>
      </c>
      <c r="SX40" s="471">
        <f t="shared" si="390"/>
        <v>0</v>
      </c>
      <c r="SY40" s="471">
        <f t="shared" si="390"/>
        <v>0</v>
      </c>
      <c r="SZ40" s="471">
        <f t="shared" si="390"/>
        <v>0</v>
      </c>
      <c r="TA40" s="471">
        <f t="shared" si="390"/>
        <v>0</v>
      </c>
      <c r="TB40" s="471">
        <f t="shared" si="390"/>
        <v>0</v>
      </c>
      <c r="TC40" s="471">
        <f t="shared" si="390"/>
        <v>0</v>
      </c>
      <c r="TD40" s="471">
        <f t="shared" si="390"/>
        <v>0</v>
      </c>
      <c r="TE40" s="471">
        <f t="shared" si="390"/>
        <v>0</v>
      </c>
      <c r="TF40" s="471">
        <f t="shared" si="390"/>
        <v>0</v>
      </c>
      <c r="TG40" s="471">
        <f t="shared" si="390"/>
        <v>0</v>
      </c>
      <c r="TH40" s="471">
        <f t="shared" si="390"/>
        <v>0</v>
      </c>
      <c r="TI40" s="471">
        <f t="shared" si="390"/>
        <v>0</v>
      </c>
      <c r="TJ40" s="471">
        <f t="shared" si="390"/>
        <v>0</v>
      </c>
      <c r="TK40" s="471">
        <f t="shared" si="391"/>
        <v>0</v>
      </c>
      <c r="TL40" s="471">
        <f t="shared" si="391"/>
        <v>0</v>
      </c>
      <c r="TM40" s="471">
        <f t="shared" si="391"/>
        <v>0</v>
      </c>
      <c r="TN40" s="471">
        <f t="shared" si="391"/>
        <v>0</v>
      </c>
      <c r="TO40" s="471">
        <f t="shared" si="391"/>
        <v>0</v>
      </c>
      <c r="TP40" s="471">
        <f t="shared" si="391"/>
        <v>0</v>
      </c>
      <c r="TQ40" s="471">
        <f t="shared" si="391"/>
        <v>0</v>
      </c>
      <c r="TR40" s="471">
        <f t="shared" si="391"/>
        <v>0</v>
      </c>
      <c r="TS40" s="471">
        <f t="shared" si="391"/>
        <v>0</v>
      </c>
      <c r="TT40" s="471">
        <f t="shared" si="391"/>
        <v>0</v>
      </c>
      <c r="TU40" s="471">
        <f t="shared" si="391"/>
        <v>0</v>
      </c>
      <c r="TV40" s="471">
        <f t="shared" si="391"/>
        <v>0</v>
      </c>
      <c r="TW40" s="471">
        <f t="shared" si="391"/>
        <v>0</v>
      </c>
      <c r="TX40" s="471">
        <f t="shared" si="391"/>
        <v>0</v>
      </c>
      <c r="TY40" s="471">
        <f t="shared" si="391"/>
        <v>0</v>
      </c>
      <c r="TZ40" s="471">
        <f t="shared" si="391"/>
        <v>0</v>
      </c>
      <c r="UA40" s="471">
        <f t="shared" si="392"/>
        <v>0</v>
      </c>
      <c r="UB40" s="471">
        <f t="shared" si="392"/>
        <v>0</v>
      </c>
      <c r="UC40" s="471">
        <f t="shared" si="392"/>
        <v>0</v>
      </c>
      <c r="UD40" s="471">
        <f t="shared" si="392"/>
        <v>0</v>
      </c>
      <c r="UE40" s="471">
        <f t="shared" si="392"/>
        <v>0</v>
      </c>
      <c r="UF40" s="471">
        <f t="shared" si="392"/>
        <v>0</v>
      </c>
      <c r="UG40" s="471">
        <f t="shared" si="392"/>
        <v>0</v>
      </c>
      <c r="UH40" s="471">
        <f t="shared" si="392"/>
        <v>0</v>
      </c>
      <c r="UI40" s="471">
        <f t="shared" si="392"/>
        <v>0</v>
      </c>
      <c r="UJ40" s="471">
        <f t="shared" si="392"/>
        <v>0</v>
      </c>
      <c r="UK40" s="471">
        <f t="shared" si="392"/>
        <v>0</v>
      </c>
      <c r="UL40" s="471">
        <f t="shared" si="392"/>
        <v>0</v>
      </c>
      <c r="UM40" s="471">
        <f t="shared" si="392"/>
        <v>0</v>
      </c>
      <c r="UN40" s="471">
        <f t="shared" si="392"/>
        <v>0</v>
      </c>
      <c r="UO40" s="471">
        <f t="shared" si="392"/>
        <v>0</v>
      </c>
      <c r="UP40" s="471">
        <f t="shared" si="392"/>
        <v>0</v>
      </c>
      <c r="UQ40" s="471">
        <f t="shared" si="393"/>
        <v>0</v>
      </c>
      <c r="UR40" s="471">
        <f t="shared" si="393"/>
        <v>0</v>
      </c>
      <c r="US40" s="471">
        <f t="shared" si="393"/>
        <v>0</v>
      </c>
      <c r="UT40" s="471">
        <f t="shared" si="393"/>
        <v>0</v>
      </c>
      <c r="UU40" s="471">
        <f t="shared" si="393"/>
        <v>0</v>
      </c>
      <c r="UV40" s="471">
        <f t="shared" si="393"/>
        <v>0</v>
      </c>
      <c r="UW40" s="471">
        <f t="shared" si="393"/>
        <v>0</v>
      </c>
      <c r="UX40" s="471">
        <f t="shared" si="393"/>
        <v>0</v>
      </c>
      <c r="UY40" s="471">
        <f t="shared" si="393"/>
        <v>0</v>
      </c>
      <c r="UZ40" s="471">
        <f t="shared" si="393"/>
        <v>0</v>
      </c>
      <c r="VA40" s="471">
        <f t="shared" si="393"/>
        <v>0</v>
      </c>
      <c r="VB40" s="471">
        <f t="shared" si="393"/>
        <v>0</v>
      </c>
      <c r="VC40" s="471">
        <f t="shared" si="393"/>
        <v>0</v>
      </c>
      <c r="VD40" s="471">
        <f t="shared" si="393"/>
        <v>0</v>
      </c>
      <c r="VE40" s="471">
        <f t="shared" si="393"/>
        <v>0</v>
      </c>
      <c r="VF40" s="471">
        <f t="shared" si="393"/>
        <v>0</v>
      </c>
      <c r="VG40" s="471">
        <f t="shared" si="394"/>
        <v>0</v>
      </c>
      <c r="VH40" s="471">
        <f t="shared" si="394"/>
        <v>0</v>
      </c>
      <c r="VI40" s="471">
        <f t="shared" si="394"/>
        <v>0</v>
      </c>
      <c r="VJ40" s="471">
        <f t="shared" si="394"/>
        <v>0</v>
      </c>
      <c r="VK40" s="471">
        <f t="shared" si="394"/>
        <v>0</v>
      </c>
      <c r="VL40" s="471">
        <f t="shared" si="394"/>
        <v>0</v>
      </c>
      <c r="VM40" s="471">
        <f t="shared" si="394"/>
        <v>0</v>
      </c>
      <c r="VN40" s="471">
        <f t="shared" si="394"/>
        <v>0</v>
      </c>
      <c r="VO40" s="471">
        <f t="shared" si="394"/>
        <v>0</v>
      </c>
      <c r="VP40" s="471">
        <f t="shared" si="394"/>
        <v>0</v>
      </c>
      <c r="VQ40" s="471">
        <f t="shared" si="394"/>
        <v>0</v>
      </c>
      <c r="VR40" s="471">
        <f t="shared" si="394"/>
        <v>0</v>
      </c>
      <c r="VS40" s="471">
        <f t="shared" si="394"/>
        <v>0</v>
      </c>
      <c r="VT40" s="471">
        <f t="shared" si="394"/>
        <v>0</v>
      </c>
      <c r="VU40" s="471">
        <f t="shared" si="394"/>
        <v>0</v>
      </c>
      <c r="VV40" s="471">
        <f t="shared" si="394"/>
        <v>0</v>
      </c>
      <c r="VW40" s="471">
        <f t="shared" si="395"/>
        <v>0</v>
      </c>
      <c r="VX40" s="471">
        <f t="shared" si="395"/>
        <v>0</v>
      </c>
      <c r="VY40" s="471">
        <f t="shared" si="395"/>
        <v>0</v>
      </c>
      <c r="VZ40" s="471">
        <f t="shared" si="395"/>
        <v>0</v>
      </c>
      <c r="WA40" s="471">
        <f t="shared" si="395"/>
        <v>0</v>
      </c>
      <c r="WB40" s="471">
        <f t="shared" si="395"/>
        <v>0</v>
      </c>
      <c r="WC40" s="471">
        <f t="shared" si="395"/>
        <v>0</v>
      </c>
      <c r="WD40" s="471">
        <f t="shared" si="395"/>
        <v>0</v>
      </c>
    </row>
    <row r="41" spans="1:602" x14ac:dyDescent="0.35">
      <c r="A41" s="29"/>
      <c r="B41" s="29">
        <f t="shared" si="355"/>
        <v>10</v>
      </c>
      <c r="C41" s="29" t="s">
        <v>4</v>
      </c>
      <c r="D41" s="29" t="s">
        <v>72</v>
      </c>
      <c r="E41" s="69">
        <f>INDEX('Current RAP - 2025-26 Cycle'!$K:$K,MATCH('25-26 Projection - RAP Tendered'!$D41,'Current RAP - 2025-26 Cycle'!$C:$C,0),1)</f>
        <v>54289651.470000014</v>
      </c>
      <c r="F41" s="69">
        <f>INDEX('Current RAP - 2025-26 Cycle'!$G:$G,MATCH('25-26 Projection - RAP Tendered'!$D41,'Current RAP - 2025-26 Cycle'!$C:$C,0),1)</f>
        <v>49736818.380000018</v>
      </c>
      <c r="G41" s="69">
        <f t="shared" si="342"/>
        <v>4552833.0899999961</v>
      </c>
      <c r="H41" s="69">
        <f t="shared" si="356"/>
        <v>49736818.380000018</v>
      </c>
      <c r="I41" s="32">
        <v>45839</v>
      </c>
      <c r="J41" s="32">
        <v>46203</v>
      </c>
      <c r="K41" s="29" t="str">
        <f>INDEX('Current RAP - 2025-26 Cycle'!$D:$D,MATCH('25-26 Projection - RAP Tendered'!$D41,'Current RAP - 2025-26 Cycle'!$C:$C,0),1)</f>
        <v>IPCA</v>
      </c>
      <c r="L41" s="32" t="s">
        <v>10</v>
      </c>
      <c r="M41" s="32" t="s">
        <v>10</v>
      </c>
      <c r="N41" s="81">
        <v>0</v>
      </c>
      <c r="O41" s="81">
        <v>0</v>
      </c>
      <c r="P41" s="69">
        <v>0</v>
      </c>
      <c r="Q41" s="32">
        <f>INDEX('Current RAP - 2025-26 Cycle'!$L:$L,MATCH('25-26 Projection - RAP Tendered'!$D41,'Current RAP - 2025-26 Cycle'!$C:$C,0),1)</f>
        <v>40371</v>
      </c>
      <c r="R41" s="32">
        <f>INDEX('Current RAP - 2025-26 Cycle'!$M:$M,MATCH('25-26 Projection - RAP Tendered'!$D41,'Current RAP - 2025-26 Cycle'!$C:$C,0),1)</f>
        <v>51329</v>
      </c>
      <c r="S41" s="29"/>
      <c r="T41" s="29" t="str">
        <f t="shared" si="343"/>
        <v>004/2010</v>
      </c>
      <c r="U41" s="36">
        <f t="shared" si="344"/>
        <v>54.289651470000003</v>
      </c>
      <c r="V41" s="36">
        <f t="shared" si="344"/>
        <v>54.289651470000003</v>
      </c>
      <c r="W41" s="36">
        <f t="shared" si="344"/>
        <v>54.289651470000003</v>
      </c>
      <c r="X41" s="36">
        <f t="shared" si="344"/>
        <v>54.289651470000003</v>
      </c>
      <c r="Y41" s="36">
        <f t="shared" si="344"/>
        <v>54.289651470000003</v>
      </c>
      <c r="Z41" s="36">
        <f t="shared" si="344"/>
        <v>54.289651470000003</v>
      </c>
      <c r="AA41" s="36">
        <f t="shared" si="344"/>
        <v>54.289651470000003</v>
      </c>
      <c r="AB41" s="36">
        <f t="shared" si="344"/>
        <v>54.289651470000003</v>
      </c>
      <c r="AC41" s="36">
        <f t="shared" si="344"/>
        <v>54.289651470000003</v>
      </c>
      <c r="AD41" s="36">
        <f t="shared" si="344"/>
        <v>54.289651470000003</v>
      </c>
      <c r="AE41" s="36">
        <f t="shared" si="344"/>
        <v>54.289651470000003</v>
      </c>
      <c r="AF41" s="36">
        <f t="shared" si="344"/>
        <v>54.289651470000003</v>
      </c>
      <c r="AG41" s="36">
        <f t="shared" si="344"/>
        <v>54.289651470000003</v>
      </c>
      <c r="AH41" s="36">
        <f t="shared" si="344"/>
        <v>54.289651470000003</v>
      </c>
      <c r="AI41" s="36">
        <f t="shared" si="344"/>
        <v>54.289651470000003</v>
      </c>
      <c r="AJ41" s="36">
        <f t="shared" si="344"/>
        <v>54.289651470000003</v>
      </c>
      <c r="AK41" s="36">
        <f t="shared" si="398"/>
        <v>1.7512790796774198</v>
      </c>
      <c r="AL41" s="36">
        <f t="shared" si="398"/>
        <v>0</v>
      </c>
      <c r="AM41" s="36">
        <f t="shared" si="398"/>
        <v>0</v>
      </c>
      <c r="AN41" s="36">
        <f t="shared" si="398"/>
        <v>0</v>
      </c>
      <c r="AO41" s="36">
        <f t="shared" si="398"/>
        <v>0</v>
      </c>
      <c r="AP41" s="36">
        <f t="shared" si="398"/>
        <v>0</v>
      </c>
      <c r="AQ41" s="36">
        <f t="shared" si="398"/>
        <v>0</v>
      </c>
      <c r="AR41" s="36">
        <f t="shared" si="398"/>
        <v>0</v>
      </c>
      <c r="AS41" s="36">
        <f t="shared" si="398"/>
        <v>0</v>
      </c>
      <c r="AT41" s="36">
        <f t="shared" si="398"/>
        <v>0</v>
      </c>
      <c r="AU41" s="36">
        <f t="shared" si="398"/>
        <v>0</v>
      </c>
      <c r="AV41" s="36">
        <f t="shared" si="398"/>
        <v>0</v>
      </c>
      <c r="AW41" s="36">
        <f t="shared" si="398"/>
        <v>0</v>
      </c>
      <c r="AX41" s="36">
        <f t="shared" si="398"/>
        <v>0</v>
      </c>
      <c r="AY41" s="36">
        <f t="shared" si="398"/>
        <v>0</v>
      </c>
      <c r="AZ41" s="36">
        <f t="shared" si="398"/>
        <v>0</v>
      </c>
      <c r="BA41" s="36">
        <f t="shared" si="396"/>
        <v>0</v>
      </c>
      <c r="BB41" s="36">
        <f t="shared" si="396"/>
        <v>0</v>
      </c>
      <c r="BD41" s="29" t="str">
        <f t="shared" si="345"/>
        <v>004/2010</v>
      </c>
      <c r="BE41" s="36">
        <f t="shared" si="346"/>
        <v>0</v>
      </c>
      <c r="BF41" s="36">
        <f t="shared" si="346"/>
        <v>0</v>
      </c>
      <c r="BG41" s="36">
        <f t="shared" si="346"/>
        <v>0</v>
      </c>
      <c r="BH41" s="36">
        <f t="shared" si="346"/>
        <v>0</v>
      </c>
      <c r="BI41" s="36">
        <f t="shared" si="346"/>
        <v>13.572412867500004</v>
      </c>
      <c r="BJ41" s="36">
        <f t="shared" si="346"/>
        <v>13.572412867500004</v>
      </c>
      <c r="BK41" s="36">
        <f t="shared" si="346"/>
        <v>13.572412867500004</v>
      </c>
      <c r="BL41" s="36">
        <f t="shared" si="346"/>
        <v>13.572412867500004</v>
      </c>
      <c r="BM41" s="36">
        <f t="shared" si="346"/>
        <v>13.572412867500004</v>
      </c>
      <c r="BN41" s="36">
        <f t="shared" si="346"/>
        <v>13.572412867500004</v>
      </c>
      <c r="BO41" s="36">
        <f t="shared" si="346"/>
        <v>13.572412867500004</v>
      </c>
      <c r="BP41" s="36">
        <f t="shared" si="346"/>
        <v>13.572412867500004</v>
      </c>
      <c r="BQ41" s="36">
        <f t="shared" si="346"/>
        <v>13.572412867500004</v>
      </c>
      <c r="BR41" s="36">
        <f t="shared" si="346"/>
        <v>13.572412867500004</v>
      </c>
      <c r="BS41" s="36">
        <f t="shared" si="346"/>
        <v>13.572412867500004</v>
      </c>
      <c r="BT41" s="36">
        <f t="shared" si="346"/>
        <v>13.572412867500004</v>
      </c>
      <c r="BU41" s="36">
        <f t="shared" si="399"/>
        <v>13.572412867500004</v>
      </c>
      <c r="BV41" s="36">
        <f t="shared" si="399"/>
        <v>13.572412867500004</v>
      </c>
      <c r="BW41" s="36">
        <f t="shared" si="399"/>
        <v>13.572412867500004</v>
      </c>
      <c r="BX41" s="36">
        <f t="shared" si="399"/>
        <v>13.572412867500004</v>
      </c>
      <c r="BY41" s="36">
        <f t="shared" si="399"/>
        <v>13.572412867500004</v>
      </c>
      <c r="BZ41" s="36">
        <f t="shared" si="399"/>
        <v>13.572412867500004</v>
      </c>
      <c r="CA41" s="36">
        <f t="shared" si="399"/>
        <v>13.572412867500004</v>
      </c>
      <c r="CB41" s="36">
        <f t="shared" si="399"/>
        <v>13.572412867500004</v>
      </c>
      <c r="CC41" s="36">
        <f t="shared" si="399"/>
        <v>13.572412867500004</v>
      </c>
      <c r="CD41" s="36">
        <f t="shared" si="399"/>
        <v>13.572412867500004</v>
      </c>
      <c r="CE41" s="36">
        <f t="shared" si="399"/>
        <v>13.572412867500004</v>
      </c>
      <c r="CF41" s="36">
        <f t="shared" si="399"/>
        <v>13.572412867500004</v>
      </c>
      <c r="CG41" s="36">
        <f t="shared" si="399"/>
        <v>13.572412867500004</v>
      </c>
      <c r="CH41" s="36">
        <f t="shared" si="399"/>
        <v>13.572412867500004</v>
      </c>
      <c r="CI41" s="36">
        <f t="shared" si="399"/>
        <v>13.572412867500004</v>
      </c>
      <c r="CJ41" s="36">
        <f t="shared" si="399"/>
        <v>13.572412867500004</v>
      </c>
      <c r="CK41" s="36">
        <f t="shared" si="400"/>
        <v>13.572412867500004</v>
      </c>
      <c r="CL41" s="36">
        <f t="shared" si="400"/>
        <v>13.572412867500004</v>
      </c>
      <c r="CM41" s="36">
        <f t="shared" si="400"/>
        <v>13.572412867500004</v>
      </c>
      <c r="CN41" s="36">
        <f t="shared" si="400"/>
        <v>13.572412867500004</v>
      </c>
      <c r="CO41" s="36">
        <f t="shared" si="400"/>
        <v>13.572412867500004</v>
      </c>
      <c r="CP41" s="36">
        <f t="shared" si="400"/>
        <v>13.572412867500004</v>
      </c>
      <c r="CQ41" s="36">
        <f t="shared" si="400"/>
        <v>13.572412867500004</v>
      </c>
      <c r="CR41" s="36">
        <f t="shared" si="400"/>
        <v>13.572412867500004</v>
      </c>
      <c r="CS41" s="36">
        <f t="shared" si="400"/>
        <v>13.572412867500004</v>
      </c>
      <c r="CT41" s="36">
        <f t="shared" si="400"/>
        <v>13.572412867500004</v>
      </c>
      <c r="CU41" s="36">
        <f t="shared" si="400"/>
        <v>13.572412867500004</v>
      </c>
      <c r="CV41" s="36">
        <f t="shared" si="400"/>
        <v>13.572412867500004</v>
      </c>
      <c r="CW41" s="36">
        <f t="shared" si="400"/>
        <v>13.572412867500004</v>
      </c>
      <c r="CX41" s="36">
        <f t="shared" si="400"/>
        <v>13.572412867500004</v>
      </c>
      <c r="CY41" s="36">
        <f t="shared" si="400"/>
        <v>13.572412867500004</v>
      </c>
      <c r="CZ41" s="36">
        <f t="shared" si="400"/>
        <v>13.572412867500004</v>
      </c>
      <c r="DA41" s="36">
        <f t="shared" si="401"/>
        <v>13.572412867500004</v>
      </c>
      <c r="DB41" s="36">
        <f t="shared" si="401"/>
        <v>13.572412867500004</v>
      </c>
      <c r="DC41" s="36">
        <f t="shared" si="401"/>
        <v>13.572412867500004</v>
      </c>
      <c r="DD41" s="36">
        <f t="shared" si="401"/>
        <v>13.572412867500004</v>
      </c>
      <c r="DE41" s="36">
        <f t="shared" si="401"/>
        <v>13.572412867500004</v>
      </c>
      <c r="DF41" s="36">
        <f t="shared" si="401"/>
        <v>13.572412867500004</v>
      </c>
      <c r="DG41" s="36">
        <f t="shared" si="401"/>
        <v>13.572412867500004</v>
      </c>
      <c r="DH41" s="36">
        <f t="shared" si="401"/>
        <v>13.572412867500004</v>
      </c>
      <c r="DI41" s="36">
        <f t="shared" si="401"/>
        <v>13.572412867500004</v>
      </c>
      <c r="DJ41" s="36">
        <f t="shared" si="401"/>
        <v>13.572412867500004</v>
      </c>
      <c r="DK41" s="36">
        <f t="shared" si="401"/>
        <v>13.572412867500004</v>
      </c>
      <c r="DL41" s="36">
        <f t="shared" si="401"/>
        <v>13.572412867500004</v>
      </c>
      <c r="DM41" s="36">
        <f t="shared" si="401"/>
        <v>13.572412867500004</v>
      </c>
      <c r="DN41" s="36">
        <f t="shared" si="401"/>
        <v>13.572412867500004</v>
      </c>
      <c r="DO41" s="36">
        <f t="shared" si="401"/>
        <v>13.572412867500004</v>
      </c>
      <c r="DP41" s="36">
        <f t="shared" si="401"/>
        <v>13.572412867500004</v>
      </c>
      <c r="DQ41" s="36">
        <f t="shared" si="402"/>
        <v>1.7512790796774198</v>
      </c>
      <c r="DR41" s="36">
        <f t="shared" si="402"/>
        <v>0</v>
      </c>
      <c r="DS41" s="36">
        <f t="shared" si="402"/>
        <v>0</v>
      </c>
      <c r="DT41" s="36">
        <f t="shared" si="402"/>
        <v>0</v>
      </c>
      <c r="DU41" s="36">
        <f t="shared" si="402"/>
        <v>0</v>
      </c>
      <c r="DV41" s="36">
        <f t="shared" si="402"/>
        <v>0</v>
      </c>
      <c r="DW41" s="36">
        <f t="shared" si="402"/>
        <v>0</v>
      </c>
      <c r="DX41" s="36">
        <f t="shared" si="402"/>
        <v>0</v>
      </c>
      <c r="DY41" s="36">
        <f t="shared" si="402"/>
        <v>0</v>
      </c>
      <c r="DZ41" s="36">
        <f t="shared" si="402"/>
        <v>0</v>
      </c>
      <c r="EA41" s="36">
        <f t="shared" si="402"/>
        <v>0</v>
      </c>
      <c r="EB41" s="36">
        <f t="shared" si="402"/>
        <v>0</v>
      </c>
      <c r="EC41" s="36">
        <f t="shared" si="402"/>
        <v>0</v>
      </c>
      <c r="ED41" s="36">
        <f t="shared" si="402"/>
        <v>0</v>
      </c>
      <c r="EE41" s="36">
        <f t="shared" si="402"/>
        <v>0</v>
      </c>
      <c r="EF41" s="36">
        <f t="shared" si="397"/>
        <v>0</v>
      </c>
      <c r="EG41" s="36">
        <f t="shared" si="397"/>
        <v>0</v>
      </c>
      <c r="EH41" s="36">
        <f t="shared" si="397"/>
        <v>0</v>
      </c>
      <c r="EI41" s="36">
        <f t="shared" si="397"/>
        <v>0</v>
      </c>
      <c r="EJ41" s="36">
        <f t="shared" si="397"/>
        <v>0</v>
      </c>
      <c r="EK41" s="36">
        <f t="shared" si="397"/>
        <v>0</v>
      </c>
      <c r="EL41" s="36">
        <f t="shared" si="397"/>
        <v>0</v>
      </c>
      <c r="EM41" s="36">
        <f t="shared" si="397"/>
        <v>0</v>
      </c>
      <c r="EN41" s="36">
        <f t="shared" si="397"/>
        <v>0</v>
      </c>
      <c r="EO41" s="36">
        <f t="shared" si="397"/>
        <v>0</v>
      </c>
      <c r="EP41" s="36">
        <f t="shared" si="397"/>
        <v>0</v>
      </c>
      <c r="EQ41" s="36">
        <f t="shared" si="397"/>
        <v>0</v>
      </c>
      <c r="ER41" s="36">
        <f t="shared" si="397"/>
        <v>0</v>
      </c>
      <c r="ES41" s="36">
        <f t="shared" si="397"/>
        <v>0</v>
      </c>
      <c r="ET41" s="36">
        <f t="shared" si="397"/>
        <v>0</v>
      </c>
      <c r="EU41" s="36">
        <f t="shared" si="397"/>
        <v>0</v>
      </c>
      <c r="EV41" s="36">
        <f t="shared" si="397"/>
        <v>0</v>
      </c>
      <c r="EW41" s="36">
        <f t="shared" si="397"/>
        <v>0</v>
      </c>
      <c r="EX41" s="36">
        <f t="shared" si="397"/>
        <v>0</v>
      </c>
      <c r="EY41" s="36">
        <f t="shared" si="397"/>
        <v>0</v>
      </c>
      <c r="EZ41" s="36">
        <f t="shared" si="397"/>
        <v>0</v>
      </c>
      <c r="FA41" s="36">
        <f t="shared" si="397"/>
        <v>0</v>
      </c>
      <c r="FB41" s="36">
        <f t="shared" si="397"/>
        <v>0</v>
      </c>
      <c r="FC41" s="36">
        <f t="shared" si="397"/>
        <v>0</v>
      </c>
      <c r="FD41" s="36">
        <f t="shared" si="397"/>
        <v>0</v>
      </c>
      <c r="FE41" s="36">
        <f t="shared" si="397"/>
        <v>0</v>
      </c>
      <c r="FF41" s="36">
        <f t="shared" si="397"/>
        <v>0</v>
      </c>
      <c r="FG41" s="36">
        <f t="shared" si="397"/>
        <v>0</v>
      </c>
      <c r="FH41" s="36">
        <f t="shared" si="397"/>
        <v>0</v>
      </c>
      <c r="FI41" s="36">
        <f t="shared" si="397"/>
        <v>0</v>
      </c>
      <c r="FJ41" s="36">
        <f t="shared" si="397"/>
        <v>0</v>
      </c>
      <c r="FK41" s="36">
        <f t="shared" si="397"/>
        <v>0</v>
      </c>
      <c r="FL41" s="36">
        <f t="shared" si="397"/>
        <v>0</v>
      </c>
      <c r="FM41" s="36">
        <f t="shared" si="397"/>
        <v>0</v>
      </c>
      <c r="FN41" s="36">
        <f t="shared" si="397"/>
        <v>0</v>
      </c>
      <c r="FO41" s="36">
        <f t="shared" si="397"/>
        <v>0</v>
      </c>
      <c r="FP41" s="36">
        <f t="shared" si="397"/>
        <v>0</v>
      </c>
      <c r="FQ41" s="36">
        <f t="shared" si="397"/>
        <v>0</v>
      </c>
      <c r="FR41" s="36">
        <f t="shared" si="397"/>
        <v>0</v>
      </c>
      <c r="FS41" s="36">
        <f t="shared" si="397"/>
        <v>0</v>
      </c>
      <c r="FT41" s="36">
        <f t="shared" si="397"/>
        <v>0</v>
      </c>
      <c r="FU41" s="36">
        <f t="shared" si="397"/>
        <v>0</v>
      </c>
      <c r="FV41" s="36">
        <f t="shared" si="397"/>
        <v>0</v>
      </c>
      <c r="FW41" s="36">
        <f t="shared" si="397"/>
        <v>0</v>
      </c>
      <c r="FX41" s="36">
        <f t="shared" si="397"/>
        <v>0</v>
      </c>
      <c r="FY41" s="36">
        <f t="shared" si="397"/>
        <v>0</v>
      </c>
      <c r="FZ41" s="36">
        <f t="shared" si="397"/>
        <v>0</v>
      </c>
      <c r="GA41" s="36">
        <f t="shared" si="397"/>
        <v>0</v>
      </c>
      <c r="GB41" s="36">
        <f t="shared" si="369"/>
        <v>0</v>
      </c>
      <c r="GC41" s="36">
        <f t="shared" si="358"/>
        <v>0</v>
      </c>
      <c r="GD41" s="36">
        <f t="shared" si="334"/>
        <v>0</v>
      </c>
      <c r="GE41" s="36">
        <f t="shared" si="334"/>
        <v>0</v>
      </c>
      <c r="GF41" s="36">
        <f t="shared" si="334"/>
        <v>0</v>
      </c>
      <c r="GG41" s="36">
        <f t="shared" si="334"/>
        <v>0</v>
      </c>
      <c r="GH41" s="36">
        <f t="shared" si="334"/>
        <v>0</v>
      </c>
      <c r="GI41" s="36">
        <f t="shared" si="334"/>
        <v>0</v>
      </c>
      <c r="GJ41" s="36">
        <f t="shared" si="334"/>
        <v>0</v>
      </c>
      <c r="GL41" s="29" t="str">
        <f t="shared" si="347"/>
        <v>004/2010</v>
      </c>
      <c r="GM41" s="471">
        <f t="shared" si="370"/>
        <v>4.5241376225000014</v>
      </c>
      <c r="GN41" s="471">
        <f t="shared" si="370"/>
        <v>4.5241376225000014</v>
      </c>
      <c r="GO41" s="471">
        <f t="shared" si="370"/>
        <v>4.5241376225000014</v>
      </c>
      <c r="GP41" s="471">
        <f t="shared" si="370"/>
        <v>4.5241376225000014</v>
      </c>
      <c r="GQ41" s="471">
        <f t="shared" si="370"/>
        <v>4.5241376225000014</v>
      </c>
      <c r="GR41" s="471">
        <f t="shared" si="370"/>
        <v>4.5241376225000014</v>
      </c>
      <c r="GS41" s="471">
        <f t="shared" si="370"/>
        <v>4.5241376225000014</v>
      </c>
      <c r="GT41" s="471">
        <f t="shared" si="370"/>
        <v>4.5241376225000014</v>
      </c>
      <c r="GU41" s="471">
        <f t="shared" si="370"/>
        <v>4.5241376225000014</v>
      </c>
      <c r="GV41" s="471">
        <f t="shared" si="370"/>
        <v>4.5241376225000014</v>
      </c>
      <c r="GW41" s="471">
        <f t="shared" si="370"/>
        <v>4.5241376225000014</v>
      </c>
      <c r="GX41" s="471">
        <f t="shared" si="370"/>
        <v>4.5241376225000014</v>
      </c>
      <c r="GY41" s="471">
        <f t="shared" si="370"/>
        <v>4.5241376225000014</v>
      </c>
      <c r="GZ41" s="471">
        <f t="shared" si="370"/>
        <v>4.5241376225000014</v>
      </c>
      <c r="HA41" s="471">
        <f t="shared" si="370"/>
        <v>4.5241376225000014</v>
      </c>
      <c r="HB41" s="471">
        <f t="shared" si="370"/>
        <v>4.5241376225000014</v>
      </c>
      <c r="HC41" s="471">
        <f t="shared" si="371"/>
        <v>4.5241376225000014</v>
      </c>
      <c r="HD41" s="471">
        <f t="shared" si="371"/>
        <v>4.5241376225000014</v>
      </c>
      <c r="HE41" s="471">
        <f t="shared" si="371"/>
        <v>4.5241376225000014</v>
      </c>
      <c r="HF41" s="471">
        <f t="shared" si="371"/>
        <v>4.5241376225000014</v>
      </c>
      <c r="HG41" s="471">
        <f t="shared" si="371"/>
        <v>4.5241376225000014</v>
      </c>
      <c r="HH41" s="471">
        <f t="shared" si="371"/>
        <v>4.5241376225000014</v>
      </c>
      <c r="HI41" s="471">
        <f t="shared" si="371"/>
        <v>4.5241376225000014</v>
      </c>
      <c r="HJ41" s="471">
        <f t="shared" si="371"/>
        <v>4.5241376225000014</v>
      </c>
      <c r="HK41" s="471">
        <f t="shared" si="371"/>
        <v>4.5241376225000014</v>
      </c>
      <c r="HL41" s="471">
        <f t="shared" si="371"/>
        <v>4.5241376225000014</v>
      </c>
      <c r="HM41" s="471">
        <f t="shared" si="371"/>
        <v>4.5241376225000014</v>
      </c>
      <c r="HN41" s="471">
        <f t="shared" si="371"/>
        <v>4.5241376225000014</v>
      </c>
      <c r="HO41" s="471">
        <f t="shared" si="371"/>
        <v>4.5241376225000014</v>
      </c>
      <c r="HP41" s="471">
        <f t="shared" si="371"/>
        <v>4.5241376225000014</v>
      </c>
      <c r="HQ41" s="471">
        <f t="shared" si="371"/>
        <v>4.5241376225000014</v>
      </c>
      <c r="HR41" s="471">
        <f t="shared" si="371"/>
        <v>4.5241376225000014</v>
      </c>
      <c r="HS41" s="471">
        <f t="shared" si="372"/>
        <v>4.5241376225000014</v>
      </c>
      <c r="HT41" s="471">
        <f t="shared" si="372"/>
        <v>4.5241376225000014</v>
      </c>
      <c r="HU41" s="471">
        <f t="shared" si="372"/>
        <v>4.5241376225000014</v>
      </c>
      <c r="HV41" s="471">
        <f t="shared" si="372"/>
        <v>4.5241376225000014</v>
      </c>
      <c r="HW41" s="471">
        <f t="shared" si="372"/>
        <v>4.5241376225000014</v>
      </c>
      <c r="HX41" s="471">
        <f t="shared" si="372"/>
        <v>4.5241376225000014</v>
      </c>
      <c r="HY41" s="471">
        <f t="shared" si="372"/>
        <v>4.5241376225000014</v>
      </c>
      <c r="HZ41" s="471">
        <f t="shared" si="372"/>
        <v>4.5241376225000014</v>
      </c>
      <c r="IA41" s="471">
        <f t="shared" si="372"/>
        <v>4.5241376225000014</v>
      </c>
      <c r="IB41" s="471">
        <f t="shared" si="372"/>
        <v>4.5241376225000014</v>
      </c>
      <c r="IC41" s="471">
        <f t="shared" si="372"/>
        <v>4.5241376225000014</v>
      </c>
      <c r="ID41" s="471">
        <f t="shared" si="372"/>
        <v>4.5241376225000014</v>
      </c>
      <c r="IE41" s="471">
        <f t="shared" si="372"/>
        <v>4.5241376225000014</v>
      </c>
      <c r="IF41" s="471">
        <f t="shared" si="372"/>
        <v>4.5241376225000014</v>
      </c>
      <c r="IG41" s="471">
        <f t="shared" si="372"/>
        <v>4.5241376225000014</v>
      </c>
      <c r="IH41" s="471">
        <f t="shared" si="372"/>
        <v>4.5241376225000014</v>
      </c>
      <c r="II41" s="471">
        <f t="shared" si="373"/>
        <v>4.5241376225000014</v>
      </c>
      <c r="IJ41" s="471">
        <f t="shared" si="373"/>
        <v>4.5241376225000014</v>
      </c>
      <c r="IK41" s="471">
        <f t="shared" si="373"/>
        <v>4.5241376225000014</v>
      </c>
      <c r="IL41" s="471">
        <f t="shared" si="373"/>
        <v>4.5241376225000014</v>
      </c>
      <c r="IM41" s="471">
        <f t="shared" si="373"/>
        <v>4.5241376225000014</v>
      </c>
      <c r="IN41" s="471">
        <f t="shared" si="373"/>
        <v>4.5241376225000014</v>
      </c>
      <c r="IO41" s="471">
        <f t="shared" si="373"/>
        <v>4.5241376225000014</v>
      </c>
      <c r="IP41" s="471">
        <f t="shared" si="373"/>
        <v>4.5241376225000014</v>
      </c>
      <c r="IQ41" s="471">
        <f t="shared" si="373"/>
        <v>4.5241376225000014</v>
      </c>
      <c r="IR41" s="471">
        <f t="shared" si="373"/>
        <v>4.5241376225000014</v>
      </c>
      <c r="IS41" s="471">
        <f t="shared" si="373"/>
        <v>4.5241376225000014</v>
      </c>
      <c r="IT41" s="471">
        <f t="shared" si="373"/>
        <v>4.5241376225000014</v>
      </c>
      <c r="IU41" s="471">
        <f t="shared" si="373"/>
        <v>4.5241376225000014</v>
      </c>
      <c r="IV41" s="471">
        <f t="shared" si="373"/>
        <v>4.5241376225000014</v>
      </c>
      <c r="IW41" s="471">
        <f t="shared" si="373"/>
        <v>4.5241376225000014</v>
      </c>
      <c r="IX41" s="471">
        <f t="shared" si="373"/>
        <v>4.5241376225000014</v>
      </c>
      <c r="IY41" s="471">
        <f t="shared" si="374"/>
        <v>4.5241376225000014</v>
      </c>
      <c r="IZ41" s="471">
        <f t="shared" si="374"/>
        <v>4.5241376225000014</v>
      </c>
      <c r="JA41" s="471">
        <f t="shared" si="374"/>
        <v>4.5241376225000014</v>
      </c>
      <c r="JB41" s="471">
        <f t="shared" si="374"/>
        <v>4.5241376225000014</v>
      </c>
      <c r="JC41" s="471">
        <f t="shared" si="374"/>
        <v>4.5241376225000014</v>
      </c>
      <c r="JD41" s="471">
        <f t="shared" si="374"/>
        <v>4.5241376225000014</v>
      </c>
      <c r="JE41" s="471">
        <f t="shared" si="374"/>
        <v>4.5241376225000014</v>
      </c>
      <c r="JF41" s="471">
        <f t="shared" si="374"/>
        <v>4.5241376225000014</v>
      </c>
      <c r="JG41" s="471">
        <f t="shared" si="374"/>
        <v>4.5241376225000014</v>
      </c>
      <c r="JH41" s="471">
        <f t="shared" si="374"/>
        <v>4.5241376225000014</v>
      </c>
      <c r="JI41" s="471">
        <f t="shared" si="374"/>
        <v>4.5241376225000014</v>
      </c>
      <c r="JJ41" s="471">
        <f t="shared" si="374"/>
        <v>4.5241376225000014</v>
      </c>
      <c r="JK41" s="471">
        <f t="shared" si="374"/>
        <v>4.5241376225000014</v>
      </c>
      <c r="JL41" s="471">
        <f t="shared" si="374"/>
        <v>4.5241376225000014</v>
      </c>
      <c r="JM41" s="471">
        <f t="shared" si="374"/>
        <v>4.5241376225000014</v>
      </c>
      <c r="JN41" s="471">
        <f t="shared" si="374"/>
        <v>4.5241376225000014</v>
      </c>
      <c r="JO41" s="471">
        <f t="shared" si="375"/>
        <v>4.5241376225000014</v>
      </c>
      <c r="JP41" s="471">
        <f t="shared" si="375"/>
        <v>4.5241376225000014</v>
      </c>
      <c r="JQ41" s="471">
        <f t="shared" si="375"/>
        <v>4.5241376225000014</v>
      </c>
      <c r="JR41" s="471">
        <f t="shared" si="375"/>
        <v>4.5241376225000014</v>
      </c>
      <c r="JS41" s="471">
        <f t="shared" si="375"/>
        <v>4.5241376225000014</v>
      </c>
      <c r="JT41" s="471">
        <f t="shared" si="375"/>
        <v>4.5241376225000014</v>
      </c>
      <c r="JU41" s="471">
        <f t="shared" si="375"/>
        <v>4.5241376225000014</v>
      </c>
      <c r="JV41" s="471">
        <f t="shared" si="375"/>
        <v>4.5241376225000014</v>
      </c>
      <c r="JW41" s="471">
        <f t="shared" si="375"/>
        <v>4.5241376225000014</v>
      </c>
      <c r="JX41" s="471">
        <f t="shared" si="375"/>
        <v>4.5241376225000014</v>
      </c>
      <c r="JY41" s="471">
        <f t="shared" si="375"/>
        <v>4.5241376225000014</v>
      </c>
      <c r="JZ41" s="471">
        <f t="shared" si="375"/>
        <v>4.5241376225000014</v>
      </c>
      <c r="KA41" s="471">
        <f t="shared" si="375"/>
        <v>4.5241376225000014</v>
      </c>
      <c r="KB41" s="471">
        <f t="shared" si="375"/>
        <v>4.5241376225000014</v>
      </c>
      <c r="KC41" s="471">
        <f t="shared" si="375"/>
        <v>4.5241376225000014</v>
      </c>
      <c r="KD41" s="471">
        <f t="shared" si="375"/>
        <v>4.5241376225000014</v>
      </c>
      <c r="KE41" s="471">
        <f t="shared" si="376"/>
        <v>4.5241376225000014</v>
      </c>
      <c r="KF41" s="471">
        <f t="shared" si="376"/>
        <v>4.5241376225000014</v>
      </c>
      <c r="KG41" s="471">
        <f t="shared" si="376"/>
        <v>4.5241376225000014</v>
      </c>
      <c r="KH41" s="471">
        <f t="shared" si="376"/>
        <v>4.5241376225000014</v>
      </c>
      <c r="KI41" s="471">
        <f t="shared" si="376"/>
        <v>4.5241376225000014</v>
      </c>
      <c r="KJ41" s="471">
        <f t="shared" si="376"/>
        <v>4.5241376225000014</v>
      </c>
      <c r="KK41" s="471">
        <f t="shared" si="376"/>
        <v>4.5241376225000014</v>
      </c>
      <c r="KL41" s="471">
        <f t="shared" si="376"/>
        <v>4.5241376225000014</v>
      </c>
      <c r="KM41" s="471">
        <f t="shared" si="376"/>
        <v>4.5241376225000014</v>
      </c>
      <c r="KN41" s="471">
        <f t="shared" si="376"/>
        <v>4.5241376225000014</v>
      </c>
      <c r="KO41" s="471">
        <f t="shared" si="376"/>
        <v>4.5241376225000014</v>
      </c>
      <c r="KP41" s="471">
        <f t="shared" si="376"/>
        <v>4.5241376225000014</v>
      </c>
      <c r="KQ41" s="471">
        <f t="shared" si="376"/>
        <v>4.5241376225000014</v>
      </c>
      <c r="KR41" s="471">
        <f t="shared" si="376"/>
        <v>4.5241376225000014</v>
      </c>
      <c r="KS41" s="471">
        <f t="shared" si="376"/>
        <v>4.5241376225000014</v>
      </c>
      <c r="KT41" s="471">
        <f t="shared" si="376"/>
        <v>4.5241376225000014</v>
      </c>
      <c r="KU41" s="471">
        <f t="shared" si="377"/>
        <v>4.5241376225000014</v>
      </c>
      <c r="KV41" s="471">
        <f t="shared" si="377"/>
        <v>4.5241376225000014</v>
      </c>
      <c r="KW41" s="471">
        <f t="shared" si="377"/>
        <v>4.5241376225000014</v>
      </c>
      <c r="KX41" s="471">
        <f t="shared" si="377"/>
        <v>4.5241376225000014</v>
      </c>
      <c r="KY41" s="471">
        <f t="shared" si="377"/>
        <v>4.5241376225000014</v>
      </c>
      <c r="KZ41" s="471">
        <f t="shared" si="377"/>
        <v>4.5241376225000014</v>
      </c>
      <c r="LA41" s="471">
        <f t="shared" si="377"/>
        <v>4.5241376225000014</v>
      </c>
      <c r="LB41" s="471">
        <f t="shared" si="377"/>
        <v>4.5241376225000014</v>
      </c>
      <c r="LC41" s="471">
        <f t="shared" si="377"/>
        <v>4.5241376225000014</v>
      </c>
      <c r="LD41" s="471">
        <f t="shared" si="377"/>
        <v>4.5241376225000014</v>
      </c>
      <c r="LE41" s="471">
        <f t="shared" si="377"/>
        <v>4.5241376225000014</v>
      </c>
      <c r="LF41" s="471">
        <f t="shared" si="377"/>
        <v>4.5241376225000014</v>
      </c>
      <c r="LG41" s="471">
        <f t="shared" si="377"/>
        <v>4.5241376225000014</v>
      </c>
      <c r="LH41" s="471">
        <f t="shared" si="377"/>
        <v>4.5241376225000014</v>
      </c>
      <c r="LI41" s="471">
        <f t="shared" si="377"/>
        <v>4.5241376225000014</v>
      </c>
      <c r="LJ41" s="471">
        <f t="shared" si="377"/>
        <v>4.5241376225000014</v>
      </c>
      <c r="LK41" s="471">
        <f t="shared" si="378"/>
        <v>4.5241376225000014</v>
      </c>
      <c r="LL41" s="471">
        <f t="shared" si="378"/>
        <v>4.5241376225000014</v>
      </c>
      <c r="LM41" s="471">
        <f t="shared" si="378"/>
        <v>4.5241376225000014</v>
      </c>
      <c r="LN41" s="471">
        <f t="shared" si="378"/>
        <v>4.5241376225000014</v>
      </c>
      <c r="LO41" s="471">
        <f t="shared" si="378"/>
        <v>4.5241376225000014</v>
      </c>
      <c r="LP41" s="471">
        <f t="shared" si="378"/>
        <v>4.5241376225000014</v>
      </c>
      <c r="LQ41" s="471">
        <f t="shared" si="378"/>
        <v>4.5241376225000014</v>
      </c>
      <c r="LR41" s="471">
        <f t="shared" si="378"/>
        <v>4.5241376225000014</v>
      </c>
      <c r="LS41" s="471">
        <f t="shared" si="378"/>
        <v>4.5241376225000014</v>
      </c>
      <c r="LT41" s="471">
        <f t="shared" si="378"/>
        <v>4.5241376225000014</v>
      </c>
      <c r="LU41" s="471">
        <f t="shared" si="378"/>
        <v>4.5241376225000014</v>
      </c>
      <c r="LV41" s="471">
        <f t="shared" si="378"/>
        <v>4.5241376225000014</v>
      </c>
      <c r="LW41" s="471">
        <f t="shared" si="378"/>
        <v>4.5241376225000014</v>
      </c>
      <c r="LX41" s="471">
        <f t="shared" si="378"/>
        <v>4.5241376225000014</v>
      </c>
      <c r="LY41" s="471">
        <f t="shared" si="378"/>
        <v>4.5241376225000014</v>
      </c>
      <c r="LZ41" s="471">
        <f t="shared" si="378"/>
        <v>4.5241376225000014</v>
      </c>
      <c r="MA41" s="471">
        <f t="shared" si="379"/>
        <v>4.5241376225000014</v>
      </c>
      <c r="MB41" s="471">
        <f t="shared" si="379"/>
        <v>4.5241376225000014</v>
      </c>
      <c r="MC41" s="471">
        <f t="shared" si="379"/>
        <v>4.5241376225000014</v>
      </c>
      <c r="MD41" s="471">
        <f t="shared" si="379"/>
        <v>4.5241376225000014</v>
      </c>
      <c r="ME41" s="471">
        <f t="shared" si="379"/>
        <v>4.5241376225000014</v>
      </c>
      <c r="MF41" s="471">
        <f t="shared" si="379"/>
        <v>4.5241376225000014</v>
      </c>
      <c r="MG41" s="471">
        <f t="shared" si="379"/>
        <v>4.5241376225000014</v>
      </c>
      <c r="MH41" s="471">
        <f t="shared" si="379"/>
        <v>4.5241376225000014</v>
      </c>
      <c r="MI41" s="471">
        <f t="shared" si="379"/>
        <v>4.5241376225000014</v>
      </c>
      <c r="MJ41" s="471">
        <f t="shared" si="379"/>
        <v>4.5241376225000014</v>
      </c>
      <c r="MK41" s="471">
        <f t="shared" si="379"/>
        <v>4.5241376225000014</v>
      </c>
      <c r="ML41" s="471">
        <f t="shared" si="379"/>
        <v>4.5241376225000014</v>
      </c>
      <c r="MM41" s="471">
        <f t="shared" si="379"/>
        <v>4.5241376225000014</v>
      </c>
      <c r="MN41" s="471">
        <f t="shared" si="379"/>
        <v>4.5241376225000014</v>
      </c>
      <c r="MO41" s="471">
        <f t="shared" si="379"/>
        <v>4.5241376225000014</v>
      </c>
      <c r="MP41" s="471">
        <f t="shared" si="379"/>
        <v>4.5241376225000014</v>
      </c>
      <c r="MQ41" s="471">
        <f t="shared" si="380"/>
        <v>4.5241376225000014</v>
      </c>
      <c r="MR41" s="471">
        <f t="shared" si="380"/>
        <v>4.5241376225000014</v>
      </c>
      <c r="MS41" s="471">
        <f t="shared" si="380"/>
        <v>4.5241376225000014</v>
      </c>
      <c r="MT41" s="471">
        <f t="shared" si="380"/>
        <v>4.5241376225000014</v>
      </c>
      <c r="MU41" s="471">
        <f t="shared" si="380"/>
        <v>4.5241376225000014</v>
      </c>
      <c r="MV41" s="471">
        <f t="shared" si="380"/>
        <v>4.5241376225000014</v>
      </c>
      <c r="MW41" s="471">
        <f t="shared" si="380"/>
        <v>4.5241376225000014</v>
      </c>
      <c r="MX41" s="471">
        <f t="shared" si="380"/>
        <v>4.5241376225000014</v>
      </c>
      <c r="MY41" s="471">
        <f t="shared" si="380"/>
        <v>4.5241376225000014</v>
      </c>
      <c r="MZ41" s="471">
        <f t="shared" si="380"/>
        <v>4.5241376225000014</v>
      </c>
      <c r="NA41" s="471">
        <f t="shared" si="380"/>
        <v>4.5241376225000014</v>
      </c>
      <c r="NB41" s="471">
        <f t="shared" si="380"/>
        <v>4.5241376225000014</v>
      </c>
      <c r="NC41" s="471">
        <f t="shared" si="380"/>
        <v>4.5241376225000014</v>
      </c>
      <c r="ND41" s="471">
        <f t="shared" si="380"/>
        <v>4.5241376225000014</v>
      </c>
      <c r="NE41" s="471">
        <f t="shared" si="380"/>
        <v>4.5241376225000014</v>
      </c>
      <c r="NF41" s="471">
        <f t="shared" si="380"/>
        <v>4.5241376225000014</v>
      </c>
      <c r="NG41" s="471">
        <f t="shared" si="381"/>
        <v>4.5241376225000014</v>
      </c>
      <c r="NH41" s="471">
        <f t="shared" si="381"/>
        <v>4.5241376225000014</v>
      </c>
      <c r="NI41" s="471">
        <f t="shared" si="381"/>
        <v>4.5241376225000014</v>
      </c>
      <c r="NJ41" s="471">
        <f t="shared" si="381"/>
        <v>4.5241376225000014</v>
      </c>
      <c r="NK41" s="471">
        <f t="shared" si="381"/>
        <v>1.7512790796774198</v>
      </c>
      <c r="NL41" s="471">
        <f t="shared" si="381"/>
        <v>0</v>
      </c>
      <c r="NM41" s="471">
        <f t="shared" si="381"/>
        <v>0</v>
      </c>
      <c r="NN41" s="471">
        <f t="shared" si="381"/>
        <v>0</v>
      </c>
      <c r="NO41" s="471">
        <f t="shared" si="381"/>
        <v>0</v>
      </c>
      <c r="NP41" s="471">
        <f t="shared" si="381"/>
        <v>0</v>
      </c>
      <c r="NQ41" s="471">
        <f t="shared" si="381"/>
        <v>0</v>
      </c>
      <c r="NR41" s="471">
        <f t="shared" si="381"/>
        <v>0</v>
      </c>
      <c r="NS41" s="471">
        <f t="shared" si="381"/>
        <v>0</v>
      </c>
      <c r="NT41" s="471">
        <f t="shared" si="381"/>
        <v>0</v>
      </c>
      <c r="NU41" s="471">
        <f t="shared" si="381"/>
        <v>0</v>
      </c>
      <c r="NV41" s="471">
        <f t="shared" si="381"/>
        <v>0</v>
      </c>
      <c r="NW41" s="471">
        <f t="shared" si="382"/>
        <v>0</v>
      </c>
      <c r="NX41" s="471">
        <f t="shared" si="382"/>
        <v>0</v>
      </c>
      <c r="NY41" s="471">
        <f t="shared" si="382"/>
        <v>0</v>
      </c>
      <c r="NZ41" s="471">
        <f t="shared" si="382"/>
        <v>0</v>
      </c>
      <c r="OA41" s="471">
        <f t="shared" si="382"/>
        <v>0</v>
      </c>
      <c r="OB41" s="471">
        <f t="shared" si="382"/>
        <v>0</v>
      </c>
      <c r="OC41" s="471">
        <f t="shared" si="382"/>
        <v>0</v>
      </c>
      <c r="OD41" s="471">
        <f t="shared" si="382"/>
        <v>0</v>
      </c>
      <c r="OE41" s="471">
        <f t="shared" si="382"/>
        <v>0</v>
      </c>
      <c r="OF41" s="471">
        <f t="shared" si="382"/>
        <v>0</v>
      </c>
      <c r="OG41" s="471">
        <f t="shared" si="382"/>
        <v>0</v>
      </c>
      <c r="OH41" s="471">
        <f t="shared" si="382"/>
        <v>0</v>
      </c>
      <c r="OI41" s="471">
        <f t="shared" si="382"/>
        <v>0</v>
      </c>
      <c r="OJ41" s="471">
        <f t="shared" si="382"/>
        <v>0</v>
      </c>
      <c r="OK41" s="471">
        <f t="shared" si="382"/>
        <v>0</v>
      </c>
      <c r="OL41" s="471">
        <f t="shared" si="382"/>
        <v>0</v>
      </c>
      <c r="OM41" s="471">
        <f t="shared" si="383"/>
        <v>0</v>
      </c>
      <c r="ON41" s="471">
        <f t="shared" si="383"/>
        <v>0</v>
      </c>
      <c r="OO41" s="471">
        <f t="shared" si="383"/>
        <v>0</v>
      </c>
      <c r="OP41" s="471">
        <f t="shared" si="383"/>
        <v>0</v>
      </c>
      <c r="OQ41" s="471">
        <f t="shared" si="383"/>
        <v>0</v>
      </c>
      <c r="OR41" s="471">
        <f t="shared" si="383"/>
        <v>0</v>
      </c>
      <c r="OS41" s="471">
        <f t="shared" si="383"/>
        <v>0</v>
      </c>
      <c r="OT41" s="471">
        <f t="shared" si="383"/>
        <v>0</v>
      </c>
      <c r="OU41" s="471">
        <f t="shared" si="383"/>
        <v>0</v>
      </c>
      <c r="OV41" s="471">
        <f t="shared" si="383"/>
        <v>0</v>
      </c>
      <c r="OW41" s="471">
        <f t="shared" si="383"/>
        <v>0</v>
      </c>
      <c r="OX41" s="471">
        <f t="shared" si="383"/>
        <v>0</v>
      </c>
      <c r="OY41" s="471">
        <f t="shared" si="383"/>
        <v>0</v>
      </c>
      <c r="OZ41" s="471">
        <f t="shared" si="383"/>
        <v>0</v>
      </c>
      <c r="PA41" s="471">
        <f t="shared" si="383"/>
        <v>0</v>
      </c>
      <c r="PB41" s="471">
        <f t="shared" si="383"/>
        <v>0</v>
      </c>
      <c r="PC41" s="471">
        <f t="shared" si="384"/>
        <v>0</v>
      </c>
      <c r="PD41" s="471">
        <f t="shared" si="384"/>
        <v>0</v>
      </c>
      <c r="PE41" s="471">
        <f t="shared" si="384"/>
        <v>0</v>
      </c>
      <c r="PF41" s="471">
        <f t="shared" si="384"/>
        <v>0</v>
      </c>
      <c r="PG41" s="471">
        <f t="shared" si="384"/>
        <v>0</v>
      </c>
      <c r="PH41" s="471">
        <f t="shared" si="384"/>
        <v>0</v>
      </c>
      <c r="PI41" s="471">
        <f t="shared" si="384"/>
        <v>0</v>
      </c>
      <c r="PJ41" s="471">
        <f t="shared" si="384"/>
        <v>0</v>
      </c>
      <c r="PK41" s="471">
        <f t="shared" si="384"/>
        <v>0</v>
      </c>
      <c r="PL41" s="471">
        <f t="shared" si="384"/>
        <v>0</v>
      </c>
      <c r="PM41" s="471">
        <f t="shared" si="384"/>
        <v>0</v>
      </c>
      <c r="PN41" s="471">
        <f t="shared" si="384"/>
        <v>0</v>
      </c>
      <c r="PO41" s="471">
        <f t="shared" si="384"/>
        <v>0</v>
      </c>
      <c r="PP41" s="471">
        <f t="shared" si="384"/>
        <v>0</v>
      </c>
      <c r="PQ41" s="471">
        <f t="shared" si="384"/>
        <v>0</v>
      </c>
      <c r="PR41" s="471">
        <f t="shared" si="384"/>
        <v>0</v>
      </c>
      <c r="PS41" s="471">
        <f t="shared" si="385"/>
        <v>0</v>
      </c>
      <c r="PT41" s="471">
        <f t="shared" si="385"/>
        <v>0</v>
      </c>
      <c r="PU41" s="471">
        <f t="shared" si="385"/>
        <v>0</v>
      </c>
      <c r="PV41" s="471">
        <f t="shared" si="385"/>
        <v>0</v>
      </c>
      <c r="PW41" s="471">
        <f t="shared" si="385"/>
        <v>0</v>
      </c>
      <c r="PX41" s="471">
        <f t="shared" si="385"/>
        <v>0</v>
      </c>
      <c r="PY41" s="471">
        <f t="shared" si="385"/>
        <v>0</v>
      </c>
      <c r="PZ41" s="471">
        <f t="shared" si="385"/>
        <v>0</v>
      </c>
      <c r="QA41" s="471">
        <f t="shared" si="385"/>
        <v>0</v>
      </c>
      <c r="QB41" s="471">
        <f t="shared" si="385"/>
        <v>0</v>
      </c>
      <c r="QC41" s="471">
        <f t="shared" si="385"/>
        <v>0</v>
      </c>
      <c r="QD41" s="471">
        <f t="shared" si="385"/>
        <v>0</v>
      </c>
      <c r="QE41" s="471">
        <f t="shared" si="385"/>
        <v>0</v>
      </c>
      <c r="QF41" s="471">
        <f t="shared" si="385"/>
        <v>0</v>
      </c>
      <c r="QG41" s="471">
        <f t="shared" si="385"/>
        <v>0</v>
      </c>
      <c r="QH41" s="471">
        <f t="shared" si="385"/>
        <v>0</v>
      </c>
      <c r="QI41" s="471">
        <f t="shared" si="386"/>
        <v>0</v>
      </c>
      <c r="QJ41" s="471">
        <f t="shared" si="386"/>
        <v>0</v>
      </c>
      <c r="QK41" s="471">
        <f t="shared" si="386"/>
        <v>0</v>
      </c>
      <c r="QL41" s="471">
        <f t="shared" si="386"/>
        <v>0</v>
      </c>
      <c r="QM41" s="471">
        <f t="shared" si="386"/>
        <v>0</v>
      </c>
      <c r="QN41" s="471">
        <f t="shared" si="386"/>
        <v>0</v>
      </c>
      <c r="QO41" s="471">
        <f t="shared" si="386"/>
        <v>0</v>
      </c>
      <c r="QP41" s="471">
        <f t="shared" si="386"/>
        <v>0</v>
      </c>
      <c r="QQ41" s="471">
        <f t="shared" si="386"/>
        <v>0</v>
      </c>
      <c r="QR41" s="471">
        <f t="shared" si="386"/>
        <v>0</v>
      </c>
      <c r="QS41" s="471">
        <f t="shared" si="386"/>
        <v>0</v>
      </c>
      <c r="QT41" s="471">
        <f t="shared" si="386"/>
        <v>0</v>
      </c>
      <c r="QU41" s="471">
        <f t="shared" si="386"/>
        <v>0</v>
      </c>
      <c r="QV41" s="471">
        <f t="shared" si="386"/>
        <v>0</v>
      </c>
      <c r="QW41" s="471">
        <f t="shared" si="386"/>
        <v>0</v>
      </c>
      <c r="QX41" s="471">
        <f t="shared" si="386"/>
        <v>0</v>
      </c>
      <c r="QY41" s="471">
        <f t="shared" si="387"/>
        <v>0</v>
      </c>
      <c r="QZ41" s="471">
        <f t="shared" si="387"/>
        <v>0</v>
      </c>
      <c r="RA41" s="471">
        <f t="shared" si="387"/>
        <v>0</v>
      </c>
      <c r="RB41" s="471">
        <f t="shared" si="387"/>
        <v>0</v>
      </c>
      <c r="RC41" s="471">
        <f t="shared" si="387"/>
        <v>0</v>
      </c>
      <c r="RD41" s="471">
        <f t="shared" si="387"/>
        <v>0</v>
      </c>
      <c r="RE41" s="471">
        <f t="shared" si="387"/>
        <v>0</v>
      </c>
      <c r="RF41" s="471">
        <f t="shared" si="387"/>
        <v>0</v>
      </c>
      <c r="RG41" s="471">
        <f t="shared" si="387"/>
        <v>0</v>
      </c>
      <c r="RH41" s="471">
        <f t="shared" si="387"/>
        <v>0</v>
      </c>
      <c r="RI41" s="471">
        <f t="shared" si="387"/>
        <v>0</v>
      </c>
      <c r="RJ41" s="471">
        <f t="shared" si="387"/>
        <v>0</v>
      </c>
      <c r="RK41" s="471">
        <f t="shared" si="387"/>
        <v>0</v>
      </c>
      <c r="RL41" s="471">
        <f t="shared" si="387"/>
        <v>0</v>
      </c>
      <c r="RM41" s="471">
        <f t="shared" si="387"/>
        <v>0</v>
      </c>
      <c r="RN41" s="471">
        <f t="shared" si="387"/>
        <v>0</v>
      </c>
      <c r="RO41" s="471">
        <f t="shared" si="388"/>
        <v>0</v>
      </c>
      <c r="RP41" s="471">
        <f t="shared" si="388"/>
        <v>0</v>
      </c>
      <c r="RQ41" s="471">
        <f t="shared" si="388"/>
        <v>0</v>
      </c>
      <c r="RR41" s="471">
        <f t="shared" si="388"/>
        <v>0</v>
      </c>
      <c r="RS41" s="471">
        <f t="shared" si="388"/>
        <v>0</v>
      </c>
      <c r="RT41" s="471">
        <f t="shared" si="388"/>
        <v>0</v>
      </c>
      <c r="RU41" s="471">
        <f t="shared" si="388"/>
        <v>0</v>
      </c>
      <c r="RV41" s="471">
        <f t="shared" si="388"/>
        <v>0</v>
      </c>
      <c r="RW41" s="471">
        <f t="shared" si="388"/>
        <v>0</v>
      </c>
      <c r="RX41" s="471">
        <f t="shared" si="388"/>
        <v>0</v>
      </c>
      <c r="RY41" s="471">
        <f t="shared" si="388"/>
        <v>0</v>
      </c>
      <c r="RZ41" s="471">
        <f t="shared" si="388"/>
        <v>0</v>
      </c>
      <c r="SA41" s="471">
        <f t="shared" si="388"/>
        <v>0</v>
      </c>
      <c r="SB41" s="471">
        <f t="shared" si="388"/>
        <v>0</v>
      </c>
      <c r="SC41" s="471">
        <f t="shared" si="388"/>
        <v>0</v>
      </c>
      <c r="SD41" s="471">
        <f t="shared" si="388"/>
        <v>0</v>
      </c>
      <c r="SE41" s="471">
        <f t="shared" si="389"/>
        <v>0</v>
      </c>
      <c r="SF41" s="471">
        <f t="shared" si="389"/>
        <v>0</v>
      </c>
      <c r="SG41" s="471">
        <f t="shared" si="389"/>
        <v>0</v>
      </c>
      <c r="SH41" s="471">
        <f t="shared" si="389"/>
        <v>0</v>
      </c>
      <c r="SI41" s="471">
        <f t="shared" si="389"/>
        <v>0</v>
      </c>
      <c r="SJ41" s="471">
        <f t="shared" si="389"/>
        <v>0</v>
      </c>
      <c r="SK41" s="471">
        <f t="shared" si="389"/>
        <v>0</v>
      </c>
      <c r="SL41" s="471">
        <f t="shared" si="389"/>
        <v>0</v>
      </c>
      <c r="SM41" s="471">
        <f t="shared" si="389"/>
        <v>0</v>
      </c>
      <c r="SN41" s="471">
        <f t="shared" si="389"/>
        <v>0</v>
      </c>
      <c r="SO41" s="471">
        <f t="shared" si="389"/>
        <v>0</v>
      </c>
      <c r="SP41" s="471">
        <f t="shared" si="389"/>
        <v>0</v>
      </c>
      <c r="SQ41" s="471">
        <f t="shared" si="389"/>
        <v>0</v>
      </c>
      <c r="SR41" s="471">
        <f t="shared" si="389"/>
        <v>0</v>
      </c>
      <c r="SS41" s="471">
        <f t="shared" si="389"/>
        <v>0</v>
      </c>
      <c r="ST41" s="471">
        <f t="shared" si="389"/>
        <v>0</v>
      </c>
      <c r="SU41" s="471">
        <f t="shared" si="390"/>
        <v>0</v>
      </c>
      <c r="SV41" s="471">
        <f t="shared" si="390"/>
        <v>0</v>
      </c>
      <c r="SW41" s="471">
        <f t="shared" si="390"/>
        <v>0</v>
      </c>
      <c r="SX41" s="471">
        <f t="shared" si="390"/>
        <v>0</v>
      </c>
      <c r="SY41" s="471">
        <f t="shared" si="390"/>
        <v>0</v>
      </c>
      <c r="SZ41" s="471">
        <f t="shared" si="390"/>
        <v>0</v>
      </c>
      <c r="TA41" s="471">
        <f t="shared" si="390"/>
        <v>0</v>
      </c>
      <c r="TB41" s="471">
        <f t="shared" si="390"/>
        <v>0</v>
      </c>
      <c r="TC41" s="471">
        <f t="shared" si="390"/>
        <v>0</v>
      </c>
      <c r="TD41" s="471">
        <f t="shared" si="390"/>
        <v>0</v>
      </c>
      <c r="TE41" s="471">
        <f t="shared" si="390"/>
        <v>0</v>
      </c>
      <c r="TF41" s="471">
        <f t="shared" si="390"/>
        <v>0</v>
      </c>
      <c r="TG41" s="471">
        <f t="shared" si="390"/>
        <v>0</v>
      </c>
      <c r="TH41" s="471">
        <f t="shared" si="390"/>
        <v>0</v>
      </c>
      <c r="TI41" s="471">
        <f t="shared" si="390"/>
        <v>0</v>
      </c>
      <c r="TJ41" s="471">
        <f t="shared" si="390"/>
        <v>0</v>
      </c>
      <c r="TK41" s="471">
        <f t="shared" si="391"/>
        <v>0</v>
      </c>
      <c r="TL41" s="471">
        <f t="shared" si="391"/>
        <v>0</v>
      </c>
      <c r="TM41" s="471">
        <f t="shared" si="391"/>
        <v>0</v>
      </c>
      <c r="TN41" s="471">
        <f t="shared" si="391"/>
        <v>0</v>
      </c>
      <c r="TO41" s="471">
        <f t="shared" si="391"/>
        <v>0</v>
      </c>
      <c r="TP41" s="471">
        <f t="shared" si="391"/>
        <v>0</v>
      </c>
      <c r="TQ41" s="471">
        <f t="shared" si="391"/>
        <v>0</v>
      </c>
      <c r="TR41" s="471">
        <f t="shared" si="391"/>
        <v>0</v>
      </c>
      <c r="TS41" s="471">
        <f t="shared" si="391"/>
        <v>0</v>
      </c>
      <c r="TT41" s="471">
        <f t="shared" si="391"/>
        <v>0</v>
      </c>
      <c r="TU41" s="471">
        <f t="shared" si="391"/>
        <v>0</v>
      </c>
      <c r="TV41" s="471">
        <f t="shared" si="391"/>
        <v>0</v>
      </c>
      <c r="TW41" s="471">
        <f t="shared" si="391"/>
        <v>0</v>
      </c>
      <c r="TX41" s="471">
        <f t="shared" si="391"/>
        <v>0</v>
      </c>
      <c r="TY41" s="471">
        <f t="shared" si="391"/>
        <v>0</v>
      </c>
      <c r="TZ41" s="471">
        <f t="shared" si="391"/>
        <v>0</v>
      </c>
      <c r="UA41" s="471">
        <f t="shared" si="392"/>
        <v>0</v>
      </c>
      <c r="UB41" s="471">
        <f t="shared" si="392"/>
        <v>0</v>
      </c>
      <c r="UC41" s="471">
        <f t="shared" si="392"/>
        <v>0</v>
      </c>
      <c r="UD41" s="471">
        <f t="shared" si="392"/>
        <v>0</v>
      </c>
      <c r="UE41" s="471">
        <f t="shared" si="392"/>
        <v>0</v>
      </c>
      <c r="UF41" s="471">
        <f t="shared" si="392"/>
        <v>0</v>
      </c>
      <c r="UG41" s="471">
        <f t="shared" si="392"/>
        <v>0</v>
      </c>
      <c r="UH41" s="471">
        <f t="shared" si="392"/>
        <v>0</v>
      </c>
      <c r="UI41" s="471">
        <f t="shared" si="392"/>
        <v>0</v>
      </c>
      <c r="UJ41" s="471">
        <f t="shared" si="392"/>
        <v>0</v>
      </c>
      <c r="UK41" s="471">
        <f t="shared" si="392"/>
        <v>0</v>
      </c>
      <c r="UL41" s="471">
        <f t="shared" si="392"/>
        <v>0</v>
      </c>
      <c r="UM41" s="471">
        <f t="shared" si="392"/>
        <v>0</v>
      </c>
      <c r="UN41" s="471">
        <f t="shared" si="392"/>
        <v>0</v>
      </c>
      <c r="UO41" s="471">
        <f t="shared" si="392"/>
        <v>0</v>
      </c>
      <c r="UP41" s="471">
        <f t="shared" si="392"/>
        <v>0</v>
      </c>
      <c r="UQ41" s="471">
        <f t="shared" si="393"/>
        <v>0</v>
      </c>
      <c r="UR41" s="471">
        <f t="shared" si="393"/>
        <v>0</v>
      </c>
      <c r="US41" s="471">
        <f t="shared" si="393"/>
        <v>0</v>
      </c>
      <c r="UT41" s="471">
        <f t="shared" si="393"/>
        <v>0</v>
      </c>
      <c r="UU41" s="471">
        <f t="shared" si="393"/>
        <v>0</v>
      </c>
      <c r="UV41" s="471">
        <f t="shared" si="393"/>
        <v>0</v>
      </c>
      <c r="UW41" s="471">
        <f t="shared" si="393"/>
        <v>0</v>
      </c>
      <c r="UX41" s="471">
        <f t="shared" si="393"/>
        <v>0</v>
      </c>
      <c r="UY41" s="471">
        <f t="shared" si="393"/>
        <v>0</v>
      </c>
      <c r="UZ41" s="471">
        <f t="shared" si="393"/>
        <v>0</v>
      </c>
      <c r="VA41" s="471">
        <f t="shared" si="393"/>
        <v>0</v>
      </c>
      <c r="VB41" s="471">
        <f t="shared" si="393"/>
        <v>0</v>
      </c>
      <c r="VC41" s="471">
        <f t="shared" si="393"/>
        <v>0</v>
      </c>
      <c r="VD41" s="471">
        <f t="shared" si="393"/>
        <v>0</v>
      </c>
      <c r="VE41" s="471">
        <f t="shared" si="393"/>
        <v>0</v>
      </c>
      <c r="VF41" s="471">
        <f t="shared" si="393"/>
        <v>0</v>
      </c>
      <c r="VG41" s="471">
        <f t="shared" si="394"/>
        <v>0</v>
      </c>
      <c r="VH41" s="471">
        <f t="shared" si="394"/>
        <v>0</v>
      </c>
      <c r="VI41" s="471">
        <f t="shared" si="394"/>
        <v>0</v>
      </c>
      <c r="VJ41" s="471">
        <f t="shared" si="394"/>
        <v>0</v>
      </c>
      <c r="VK41" s="471">
        <f t="shared" si="394"/>
        <v>0</v>
      </c>
      <c r="VL41" s="471">
        <f t="shared" si="394"/>
        <v>0</v>
      </c>
      <c r="VM41" s="471">
        <f t="shared" si="394"/>
        <v>0</v>
      </c>
      <c r="VN41" s="471">
        <f t="shared" si="394"/>
        <v>0</v>
      </c>
      <c r="VO41" s="471">
        <f t="shared" si="394"/>
        <v>0</v>
      </c>
      <c r="VP41" s="471">
        <f t="shared" si="394"/>
        <v>0</v>
      </c>
      <c r="VQ41" s="471">
        <f t="shared" si="394"/>
        <v>0</v>
      </c>
      <c r="VR41" s="471">
        <f t="shared" si="394"/>
        <v>0</v>
      </c>
      <c r="VS41" s="471">
        <f t="shared" si="394"/>
        <v>0</v>
      </c>
      <c r="VT41" s="471">
        <f t="shared" si="394"/>
        <v>0</v>
      </c>
      <c r="VU41" s="471">
        <f t="shared" si="394"/>
        <v>0</v>
      </c>
      <c r="VV41" s="471">
        <f t="shared" si="394"/>
        <v>0</v>
      </c>
      <c r="VW41" s="471">
        <f t="shared" si="395"/>
        <v>0</v>
      </c>
      <c r="VX41" s="471">
        <f t="shared" si="395"/>
        <v>0</v>
      </c>
      <c r="VY41" s="471">
        <f t="shared" si="395"/>
        <v>0</v>
      </c>
      <c r="VZ41" s="471">
        <f t="shared" si="395"/>
        <v>0</v>
      </c>
      <c r="WA41" s="471">
        <f t="shared" si="395"/>
        <v>0</v>
      </c>
      <c r="WB41" s="471">
        <f t="shared" si="395"/>
        <v>0</v>
      </c>
      <c r="WC41" s="471">
        <f t="shared" si="395"/>
        <v>0</v>
      </c>
      <c r="WD41" s="471">
        <f t="shared" si="395"/>
        <v>0</v>
      </c>
    </row>
    <row r="42" spans="1:602" x14ac:dyDescent="0.35">
      <c r="A42" s="29"/>
      <c r="B42" s="29">
        <f t="shared" si="355"/>
        <v>11</v>
      </c>
      <c r="C42" s="29" t="s">
        <v>4</v>
      </c>
      <c r="D42" s="29" t="s">
        <v>73</v>
      </c>
      <c r="E42" s="69">
        <f>INDEX('Current RAP - 2025-26 Cycle'!$K:$K,MATCH('25-26 Projection - RAP Tendered'!$D42,'Current RAP - 2025-26 Cycle'!$C:$C,0),1)</f>
        <v>16944633.98</v>
      </c>
      <c r="F42" s="69">
        <f>INDEX('Current RAP - 2025-26 Cycle'!$G:$G,MATCH('25-26 Projection - RAP Tendered'!$D42,'Current RAP - 2025-26 Cycle'!$C:$C,0),1)</f>
        <v>16944633.98</v>
      </c>
      <c r="G42" s="69">
        <f t="shared" si="342"/>
        <v>0</v>
      </c>
      <c r="H42" s="69">
        <f t="shared" si="356"/>
        <v>16944633.98</v>
      </c>
      <c r="I42" s="32">
        <v>45839</v>
      </c>
      <c r="J42" s="32">
        <v>46203</v>
      </c>
      <c r="K42" s="29" t="str">
        <f>INDEX('Current RAP - 2025-26 Cycle'!$D:$D,MATCH('25-26 Projection - RAP Tendered'!$D42,'Current RAP - 2025-26 Cycle'!$C:$C,0),1)</f>
        <v>IPCA</v>
      </c>
      <c r="L42" s="32" t="s">
        <v>10</v>
      </c>
      <c r="M42" s="32" t="s">
        <v>10</v>
      </c>
      <c r="N42" s="81">
        <v>0</v>
      </c>
      <c r="O42" s="81">
        <v>0</v>
      </c>
      <c r="P42" s="69">
        <v>0</v>
      </c>
      <c r="Q42" s="32">
        <f>INDEX('Current RAP - 2025-26 Cycle'!$L:$L,MATCH('25-26 Projection - RAP Tendered'!$D42,'Current RAP - 2025-26 Cycle'!$C:$C,0),1)</f>
        <v>40371</v>
      </c>
      <c r="R42" s="32">
        <f>INDEX('Current RAP - 2025-26 Cycle'!$M:$M,MATCH('25-26 Projection - RAP Tendered'!$D42,'Current RAP - 2025-26 Cycle'!$C:$C,0),1)</f>
        <v>51329</v>
      </c>
      <c r="S42" s="29"/>
      <c r="T42" s="29" t="str">
        <f t="shared" si="343"/>
        <v>007/2010</v>
      </c>
      <c r="U42" s="36">
        <f t="shared" si="344"/>
        <v>16.944633980000003</v>
      </c>
      <c r="V42" s="36">
        <f t="shared" si="344"/>
        <v>16.944633980000003</v>
      </c>
      <c r="W42" s="36">
        <f t="shared" si="344"/>
        <v>16.944633980000003</v>
      </c>
      <c r="X42" s="36">
        <f t="shared" si="344"/>
        <v>16.944633980000003</v>
      </c>
      <c r="Y42" s="36">
        <f t="shared" si="344"/>
        <v>16.944633980000003</v>
      </c>
      <c r="Z42" s="36">
        <f t="shared" si="344"/>
        <v>16.944633980000003</v>
      </c>
      <c r="AA42" s="36">
        <f t="shared" si="344"/>
        <v>16.944633980000003</v>
      </c>
      <c r="AB42" s="36">
        <f t="shared" si="344"/>
        <v>16.944633980000003</v>
      </c>
      <c r="AC42" s="36">
        <f t="shared" si="344"/>
        <v>16.944633980000003</v>
      </c>
      <c r="AD42" s="36">
        <f t="shared" si="344"/>
        <v>16.944633980000003</v>
      </c>
      <c r="AE42" s="36">
        <f t="shared" si="344"/>
        <v>16.944633980000003</v>
      </c>
      <c r="AF42" s="36">
        <f t="shared" si="344"/>
        <v>16.944633980000003</v>
      </c>
      <c r="AG42" s="36">
        <f t="shared" si="344"/>
        <v>16.944633980000003</v>
      </c>
      <c r="AH42" s="36">
        <f t="shared" si="344"/>
        <v>16.944633980000003</v>
      </c>
      <c r="AI42" s="36">
        <f t="shared" si="344"/>
        <v>16.944633980000003</v>
      </c>
      <c r="AJ42" s="36">
        <f t="shared" si="344"/>
        <v>16.944633980000003</v>
      </c>
      <c r="AK42" s="36">
        <f t="shared" si="398"/>
        <v>0.54660109612903229</v>
      </c>
      <c r="AL42" s="36">
        <f t="shared" si="398"/>
        <v>0</v>
      </c>
      <c r="AM42" s="36">
        <f t="shared" si="398"/>
        <v>0</v>
      </c>
      <c r="AN42" s="36">
        <f t="shared" si="398"/>
        <v>0</v>
      </c>
      <c r="AO42" s="36">
        <f t="shared" si="398"/>
        <v>0</v>
      </c>
      <c r="AP42" s="36">
        <f t="shared" si="398"/>
        <v>0</v>
      </c>
      <c r="AQ42" s="36">
        <f t="shared" si="398"/>
        <v>0</v>
      </c>
      <c r="AR42" s="36">
        <f t="shared" si="398"/>
        <v>0</v>
      </c>
      <c r="AS42" s="36">
        <f t="shared" si="398"/>
        <v>0</v>
      </c>
      <c r="AT42" s="36">
        <f t="shared" si="398"/>
        <v>0</v>
      </c>
      <c r="AU42" s="36">
        <f t="shared" si="398"/>
        <v>0</v>
      </c>
      <c r="AV42" s="36">
        <f t="shared" si="398"/>
        <v>0</v>
      </c>
      <c r="AW42" s="36">
        <f t="shared" si="398"/>
        <v>0</v>
      </c>
      <c r="AX42" s="36">
        <f t="shared" si="398"/>
        <v>0</v>
      </c>
      <c r="AY42" s="36">
        <f t="shared" si="398"/>
        <v>0</v>
      </c>
      <c r="AZ42" s="36">
        <f t="shared" si="398"/>
        <v>0</v>
      </c>
      <c r="BA42" s="36">
        <f t="shared" si="396"/>
        <v>0</v>
      </c>
      <c r="BB42" s="36">
        <f t="shared" si="396"/>
        <v>0</v>
      </c>
      <c r="BD42" s="29" t="str">
        <f t="shared" si="345"/>
        <v>007/2010</v>
      </c>
      <c r="BE42" s="36">
        <f t="shared" si="346"/>
        <v>0</v>
      </c>
      <c r="BF42" s="36">
        <f t="shared" si="346"/>
        <v>0</v>
      </c>
      <c r="BG42" s="36">
        <f t="shared" si="346"/>
        <v>0</v>
      </c>
      <c r="BH42" s="36">
        <f t="shared" si="346"/>
        <v>0</v>
      </c>
      <c r="BI42" s="36">
        <f t="shared" si="346"/>
        <v>4.2361584949999997</v>
      </c>
      <c r="BJ42" s="36">
        <f t="shared" si="346"/>
        <v>4.2361584949999997</v>
      </c>
      <c r="BK42" s="36">
        <f t="shared" si="346"/>
        <v>4.2361584949999997</v>
      </c>
      <c r="BL42" s="36">
        <f t="shared" si="346"/>
        <v>4.2361584949999997</v>
      </c>
      <c r="BM42" s="36">
        <f t="shared" si="346"/>
        <v>4.2361584949999997</v>
      </c>
      <c r="BN42" s="36">
        <f t="shared" si="346"/>
        <v>4.2361584949999997</v>
      </c>
      <c r="BO42" s="36">
        <f t="shared" si="346"/>
        <v>4.2361584949999997</v>
      </c>
      <c r="BP42" s="36">
        <f t="shared" si="346"/>
        <v>4.2361584949999997</v>
      </c>
      <c r="BQ42" s="36">
        <f t="shared" si="346"/>
        <v>4.2361584949999997</v>
      </c>
      <c r="BR42" s="36">
        <f t="shared" si="346"/>
        <v>4.2361584949999997</v>
      </c>
      <c r="BS42" s="36">
        <f t="shared" si="346"/>
        <v>4.2361584949999997</v>
      </c>
      <c r="BT42" s="36">
        <f t="shared" si="346"/>
        <v>4.2361584949999997</v>
      </c>
      <c r="BU42" s="36">
        <f t="shared" si="399"/>
        <v>4.2361584949999997</v>
      </c>
      <c r="BV42" s="36">
        <f t="shared" si="399"/>
        <v>4.2361584949999997</v>
      </c>
      <c r="BW42" s="36">
        <f t="shared" si="399"/>
        <v>4.2361584949999997</v>
      </c>
      <c r="BX42" s="36">
        <f t="shared" si="399"/>
        <v>4.2361584949999997</v>
      </c>
      <c r="BY42" s="36">
        <f t="shared" si="399"/>
        <v>4.2361584949999997</v>
      </c>
      <c r="BZ42" s="36">
        <f t="shared" si="399"/>
        <v>4.2361584949999997</v>
      </c>
      <c r="CA42" s="36">
        <f t="shared" si="399"/>
        <v>4.2361584949999997</v>
      </c>
      <c r="CB42" s="36">
        <f t="shared" si="399"/>
        <v>4.2361584949999997</v>
      </c>
      <c r="CC42" s="36">
        <f t="shared" si="399"/>
        <v>4.2361584949999997</v>
      </c>
      <c r="CD42" s="36">
        <f t="shared" si="399"/>
        <v>4.2361584949999997</v>
      </c>
      <c r="CE42" s="36">
        <f t="shared" si="399"/>
        <v>4.2361584949999997</v>
      </c>
      <c r="CF42" s="36">
        <f t="shared" si="399"/>
        <v>4.2361584949999997</v>
      </c>
      <c r="CG42" s="36">
        <f t="shared" si="399"/>
        <v>4.2361584949999997</v>
      </c>
      <c r="CH42" s="36">
        <f t="shared" si="399"/>
        <v>4.2361584949999997</v>
      </c>
      <c r="CI42" s="36">
        <f t="shared" si="399"/>
        <v>4.2361584949999997</v>
      </c>
      <c r="CJ42" s="36">
        <f t="shared" si="399"/>
        <v>4.2361584949999997</v>
      </c>
      <c r="CK42" s="36">
        <f t="shared" si="400"/>
        <v>4.2361584949999997</v>
      </c>
      <c r="CL42" s="36">
        <f t="shared" si="400"/>
        <v>4.2361584949999997</v>
      </c>
      <c r="CM42" s="36">
        <f t="shared" si="400"/>
        <v>4.2361584949999997</v>
      </c>
      <c r="CN42" s="36">
        <f t="shared" si="400"/>
        <v>4.2361584949999997</v>
      </c>
      <c r="CO42" s="36">
        <f t="shared" si="400"/>
        <v>4.2361584949999997</v>
      </c>
      <c r="CP42" s="36">
        <f t="shared" si="400"/>
        <v>4.2361584949999997</v>
      </c>
      <c r="CQ42" s="36">
        <f t="shared" si="400"/>
        <v>4.2361584949999997</v>
      </c>
      <c r="CR42" s="36">
        <f t="shared" si="400"/>
        <v>4.2361584949999997</v>
      </c>
      <c r="CS42" s="36">
        <f t="shared" si="400"/>
        <v>4.2361584949999997</v>
      </c>
      <c r="CT42" s="36">
        <f t="shared" si="400"/>
        <v>4.2361584949999997</v>
      </c>
      <c r="CU42" s="36">
        <f t="shared" si="400"/>
        <v>4.2361584949999997</v>
      </c>
      <c r="CV42" s="36">
        <f t="shared" si="400"/>
        <v>4.2361584949999997</v>
      </c>
      <c r="CW42" s="36">
        <f t="shared" si="400"/>
        <v>4.2361584949999997</v>
      </c>
      <c r="CX42" s="36">
        <f t="shared" si="400"/>
        <v>4.2361584949999997</v>
      </c>
      <c r="CY42" s="36">
        <f t="shared" si="400"/>
        <v>4.2361584949999997</v>
      </c>
      <c r="CZ42" s="36">
        <f t="shared" si="400"/>
        <v>4.2361584949999997</v>
      </c>
      <c r="DA42" s="36">
        <f t="shared" si="401"/>
        <v>4.2361584949999997</v>
      </c>
      <c r="DB42" s="36">
        <f t="shared" si="401"/>
        <v>4.2361584949999997</v>
      </c>
      <c r="DC42" s="36">
        <f t="shared" si="401"/>
        <v>4.2361584949999997</v>
      </c>
      <c r="DD42" s="36">
        <f t="shared" si="401"/>
        <v>4.2361584949999997</v>
      </c>
      <c r="DE42" s="36">
        <f t="shared" si="401"/>
        <v>4.2361584949999997</v>
      </c>
      <c r="DF42" s="36">
        <f t="shared" si="401"/>
        <v>4.2361584949999997</v>
      </c>
      <c r="DG42" s="36">
        <f t="shared" si="401"/>
        <v>4.2361584949999997</v>
      </c>
      <c r="DH42" s="36">
        <f t="shared" si="401"/>
        <v>4.2361584949999997</v>
      </c>
      <c r="DI42" s="36">
        <f t="shared" si="401"/>
        <v>4.2361584949999997</v>
      </c>
      <c r="DJ42" s="36">
        <f t="shared" si="401"/>
        <v>4.2361584949999997</v>
      </c>
      <c r="DK42" s="36">
        <f t="shared" si="401"/>
        <v>4.2361584949999997</v>
      </c>
      <c r="DL42" s="36">
        <f t="shared" si="401"/>
        <v>4.2361584949999997</v>
      </c>
      <c r="DM42" s="36">
        <f t="shared" si="401"/>
        <v>4.2361584949999997</v>
      </c>
      <c r="DN42" s="36">
        <f t="shared" si="401"/>
        <v>4.2361584949999997</v>
      </c>
      <c r="DO42" s="36">
        <f t="shared" si="401"/>
        <v>4.2361584949999997</v>
      </c>
      <c r="DP42" s="36">
        <f t="shared" si="401"/>
        <v>4.2361584949999997</v>
      </c>
      <c r="DQ42" s="36">
        <f t="shared" si="402"/>
        <v>0.54660109612903229</v>
      </c>
      <c r="DR42" s="36">
        <f t="shared" si="402"/>
        <v>0</v>
      </c>
      <c r="DS42" s="36">
        <f t="shared" si="402"/>
        <v>0</v>
      </c>
      <c r="DT42" s="36">
        <f t="shared" si="402"/>
        <v>0</v>
      </c>
      <c r="DU42" s="36">
        <f t="shared" si="402"/>
        <v>0</v>
      </c>
      <c r="DV42" s="36">
        <f t="shared" si="402"/>
        <v>0</v>
      </c>
      <c r="DW42" s="36">
        <f t="shared" si="402"/>
        <v>0</v>
      </c>
      <c r="DX42" s="36">
        <f t="shared" si="402"/>
        <v>0</v>
      </c>
      <c r="DY42" s="36">
        <f t="shared" si="402"/>
        <v>0</v>
      </c>
      <c r="DZ42" s="36">
        <f t="shared" si="402"/>
        <v>0</v>
      </c>
      <c r="EA42" s="36">
        <f t="shared" si="402"/>
        <v>0</v>
      </c>
      <c r="EB42" s="36">
        <f t="shared" si="402"/>
        <v>0</v>
      </c>
      <c r="EC42" s="36">
        <f t="shared" si="402"/>
        <v>0</v>
      </c>
      <c r="ED42" s="36">
        <f t="shared" si="402"/>
        <v>0</v>
      </c>
      <c r="EE42" s="36">
        <f t="shared" si="402"/>
        <v>0</v>
      </c>
      <c r="EF42" s="36">
        <f t="shared" si="397"/>
        <v>0</v>
      </c>
      <c r="EG42" s="36">
        <f t="shared" si="397"/>
        <v>0</v>
      </c>
      <c r="EH42" s="36">
        <f t="shared" si="397"/>
        <v>0</v>
      </c>
      <c r="EI42" s="36">
        <f t="shared" si="397"/>
        <v>0</v>
      </c>
      <c r="EJ42" s="36">
        <f t="shared" si="397"/>
        <v>0</v>
      </c>
      <c r="EK42" s="36">
        <f t="shared" si="397"/>
        <v>0</v>
      </c>
      <c r="EL42" s="36">
        <f t="shared" si="397"/>
        <v>0</v>
      </c>
      <c r="EM42" s="36">
        <f t="shared" si="397"/>
        <v>0</v>
      </c>
      <c r="EN42" s="36">
        <f t="shared" si="397"/>
        <v>0</v>
      </c>
      <c r="EO42" s="36">
        <f t="shared" si="397"/>
        <v>0</v>
      </c>
      <c r="EP42" s="36">
        <f t="shared" si="397"/>
        <v>0</v>
      </c>
      <c r="EQ42" s="36">
        <f t="shared" si="397"/>
        <v>0</v>
      </c>
      <c r="ER42" s="36">
        <f t="shared" si="397"/>
        <v>0</v>
      </c>
      <c r="ES42" s="36">
        <f t="shared" si="397"/>
        <v>0</v>
      </c>
      <c r="ET42" s="36">
        <f t="shared" si="397"/>
        <v>0</v>
      </c>
      <c r="EU42" s="36">
        <f t="shared" si="397"/>
        <v>0</v>
      </c>
      <c r="EV42" s="36">
        <f t="shared" si="397"/>
        <v>0</v>
      </c>
      <c r="EW42" s="36">
        <f t="shared" si="397"/>
        <v>0</v>
      </c>
      <c r="EX42" s="36">
        <f t="shared" si="397"/>
        <v>0</v>
      </c>
      <c r="EY42" s="36">
        <f t="shared" si="397"/>
        <v>0</v>
      </c>
      <c r="EZ42" s="36">
        <f t="shared" si="397"/>
        <v>0</v>
      </c>
      <c r="FA42" s="36">
        <f t="shared" si="397"/>
        <v>0</v>
      </c>
      <c r="FB42" s="36">
        <f t="shared" si="397"/>
        <v>0</v>
      </c>
      <c r="FC42" s="36">
        <f t="shared" si="397"/>
        <v>0</v>
      </c>
      <c r="FD42" s="36">
        <f t="shared" si="397"/>
        <v>0</v>
      </c>
      <c r="FE42" s="36">
        <f t="shared" si="397"/>
        <v>0</v>
      </c>
      <c r="FF42" s="36">
        <f t="shared" si="397"/>
        <v>0</v>
      </c>
      <c r="FG42" s="36">
        <f t="shared" si="397"/>
        <v>0</v>
      </c>
      <c r="FH42" s="36">
        <f t="shared" si="397"/>
        <v>0</v>
      </c>
      <c r="FI42" s="36">
        <f t="shared" si="397"/>
        <v>0</v>
      </c>
      <c r="FJ42" s="36">
        <f t="shared" si="397"/>
        <v>0</v>
      </c>
      <c r="FK42" s="36">
        <f t="shared" si="397"/>
        <v>0</v>
      </c>
      <c r="FL42" s="36">
        <f t="shared" si="397"/>
        <v>0</v>
      </c>
      <c r="FM42" s="36">
        <f t="shared" si="397"/>
        <v>0</v>
      </c>
      <c r="FN42" s="36">
        <f t="shared" si="397"/>
        <v>0</v>
      </c>
      <c r="FO42" s="36">
        <f t="shared" si="397"/>
        <v>0</v>
      </c>
      <c r="FP42" s="36">
        <f t="shared" si="397"/>
        <v>0</v>
      </c>
      <c r="FQ42" s="36">
        <f t="shared" si="397"/>
        <v>0</v>
      </c>
      <c r="FR42" s="36">
        <f t="shared" si="397"/>
        <v>0</v>
      </c>
      <c r="FS42" s="36">
        <f t="shared" si="397"/>
        <v>0</v>
      </c>
      <c r="FT42" s="36">
        <f t="shared" si="397"/>
        <v>0</v>
      </c>
      <c r="FU42" s="36">
        <f t="shared" si="397"/>
        <v>0</v>
      </c>
      <c r="FV42" s="36">
        <f t="shared" si="397"/>
        <v>0</v>
      </c>
      <c r="FW42" s="36">
        <f t="shared" si="397"/>
        <v>0</v>
      </c>
      <c r="FX42" s="36">
        <f t="shared" si="397"/>
        <v>0</v>
      </c>
      <c r="FY42" s="36">
        <f t="shared" si="397"/>
        <v>0</v>
      </c>
      <c r="FZ42" s="36">
        <f t="shared" si="397"/>
        <v>0</v>
      </c>
      <c r="GA42" s="36">
        <f t="shared" si="397"/>
        <v>0</v>
      </c>
      <c r="GB42" s="36">
        <f t="shared" si="369"/>
        <v>0</v>
      </c>
      <c r="GC42" s="36">
        <f t="shared" si="358"/>
        <v>0</v>
      </c>
      <c r="GD42" s="36">
        <f t="shared" si="334"/>
        <v>0</v>
      </c>
      <c r="GE42" s="36">
        <f t="shared" si="334"/>
        <v>0</v>
      </c>
      <c r="GF42" s="36">
        <f t="shared" si="334"/>
        <v>0</v>
      </c>
      <c r="GG42" s="36">
        <f t="shared" si="334"/>
        <v>0</v>
      </c>
      <c r="GH42" s="36">
        <f t="shared" si="334"/>
        <v>0</v>
      </c>
      <c r="GI42" s="36">
        <f t="shared" si="334"/>
        <v>0</v>
      </c>
      <c r="GJ42" s="36">
        <f t="shared" si="334"/>
        <v>0</v>
      </c>
      <c r="GL42" s="29" t="str">
        <f t="shared" si="347"/>
        <v>007/2010</v>
      </c>
      <c r="GM42" s="471">
        <f t="shared" si="370"/>
        <v>1.4120528316666667</v>
      </c>
      <c r="GN42" s="471">
        <f t="shared" si="370"/>
        <v>1.4120528316666667</v>
      </c>
      <c r="GO42" s="471">
        <f t="shared" si="370"/>
        <v>1.4120528316666667</v>
      </c>
      <c r="GP42" s="471">
        <f t="shared" si="370"/>
        <v>1.4120528316666667</v>
      </c>
      <c r="GQ42" s="471">
        <f t="shared" si="370"/>
        <v>1.4120528316666667</v>
      </c>
      <c r="GR42" s="471">
        <f t="shared" si="370"/>
        <v>1.4120528316666667</v>
      </c>
      <c r="GS42" s="471">
        <f t="shared" si="370"/>
        <v>1.4120528316666667</v>
      </c>
      <c r="GT42" s="471">
        <f t="shared" si="370"/>
        <v>1.4120528316666667</v>
      </c>
      <c r="GU42" s="471">
        <f t="shared" si="370"/>
        <v>1.4120528316666667</v>
      </c>
      <c r="GV42" s="471">
        <f t="shared" si="370"/>
        <v>1.4120528316666667</v>
      </c>
      <c r="GW42" s="471">
        <f t="shared" si="370"/>
        <v>1.4120528316666667</v>
      </c>
      <c r="GX42" s="471">
        <f t="shared" si="370"/>
        <v>1.4120528316666667</v>
      </c>
      <c r="GY42" s="471">
        <f t="shared" si="370"/>
        <v>1.4120528316666667</v>
      </c>
      <c r="GZ42" s="471">
        <f t="shared" si="370"/>
        <v>1.4120528316666667</v>
      </c>
      <c r="HA42" s="471">
        <f t="shared" si="370"/>
        <v>1.4120528316666667</v>
      </c>
      <c r="HB42" s="471">
        <f t="shared" si="370"/>
        <v>1.4120528316666667</v>
      </c>
      <c r="HC42" s="471">
        <f t="shared" si="371"/>
        <v>1.4120528316666667</v>
      </c>
      <c r="HD42" s="471">
        <f t="shared" si="371"/>
        <v>1.4120528316666667</v>
      </c>
      <c r="HE42" s="471">
        <f t="shared" si="371"/>
        <v>1.4120528316666667</v>
      </c>
      <c r="HF42" s="471">
        <f t="shared" si="371"/>
        <v>1.4120528316666667</v>
      </c>
      <c r="HG42" s="471">
        <f t="shared" si="371"/>
        <v>1.4120528316666667</v>
      </c>
      <c r="HH42" s="471">
        <f t="shared" si="371"/>
        <v>1.4120528316666667</v>
      </c>
      <c r="HI42" s="471">
        <f t="shared" si="371"/>
        <v>1.4120528316666667</v>
      </c>
      <c r="HJ42" s="471">
        <f t="shared" si="371"/>
        <v>1.4120528316666667</v>
      </c>
      <c r="HK42" s="471">
        <f t="shared" si="371"/>
        <v>1.4120528316666667</v>
      </c>
      <c r="HL42" s="471">
        <f t="shared" si="371"/>
        <v>1.4120528316666667</v>
      </c>
      <c r="HM42" s="471">
        <f t="shared" si="371"/>
        <v>1.4120528316666667</v>
      </c>
      <c r="HN42" s="471">
        <f t="shared" si="371"/>
        <v>1.4120528316666667</v>
      </c>
      <c r="HO42" s="471">
        <f t="shared" si="371"/>
        <v>1.4120528316666667</v>
      </c>
      <c r="HP42" s="471">
        <f t="shared" si="371"/>
        <v>1.4120528316666667</v>
      </c>
      <c r="HQ42" s="471">
        <f t="shared" si="371"/>
        <v>1.4120528316666667</v>
      </c>
      <c r="HR42" s="471">
        <f t="shared" si="371"/>
        <v>1.4120528316666667</v>
      </c>
      <c r="HS42" s="471">
        <f t="shared" si="372"/>
        <v>1.4120528316666667</v>
      </c>
      <c r="HT42" s="471">
        <f t="shared" si="372"/>
        <v>1.4120528316666667</v>
      </c>
      <c r="HU42" s="471">
        <f t="shared" si="372"/>
        <v>1.4120528316666667</v>
      </c>
      <c r="HV42" s="471">
        <f t="shared" si="372"/>
        <v>1.4120528316666667</v>
      </c>
      <c r="HW42" s="471">
        <f t="shared" si="372"/>
        <v>1.4120528316666667</v>
      </c>
      <c r="HX42" s="471">
        <f t="shared" si="372"/>
        <v>1.4120528316666667</v>
      </c>
      <c r="HY42" s="471">
        <f t="shared" si="372"/>
        <v>1.4120528316666667</v>
      </c>
      <c r="HZ42" s="471">
        <f t="shared" si="372"/>
        <v>1.4120528316666667</v>
      </c>
      <c r="IA42" s="471">
        <f t="shared" si="372"/>
        <v>1.4120528316666667</v>
      </c>
      <c r="IB42" s="471">
        <f t="shared" si="372"/>
        <v>1.4120528316666667</v>
      </c>
      <c r="IC42" s="471">
        <f t="shared" si="372"/>
        <v>1.4120528316666667</v>
      </c>
      <c r="ID42" s="471">
        <f t="shared" si="372"/>
        <v>1.4120528316666667</v>
      </c>
      <c r="IE42" s="471">
        <f t="shared" si="372"/>
        <v>1.4120528316666667</v>
      </c>
      <c r="IF42" s="471">
        <f t="shared" si="372"/>
        <v>1.4120528316666667</v>
      </c>
      <c r="IG42" s="471">
        <f t="shared" si="372"/>
        <v>1.4120528316666667</v>
      </c>
      <c r="IH42" s="471">
        <f t="shared" si="372"/>
        <v>1.4120528316666667</v>
      </c>
      <c r="II42" s="471">
        <f t="shared" si="373"/>
        <v>1.4120528316666667</v>
      </c>
      <c r="IJ42" s="471">
        <f t="shared" si="373"/>
        <v>1.4120528316666667</v>
      </c>
      <c r="IK42" s="471">
        <f t="shared" si="373"/>
        <v>1.4120528316666667</v>
      </c>
      <c r="IL42" s="471">
        <f t="shared" si="373"/>
        <v>1.4120528316666667</v>
      </c>
      <c r="IM42" s="471">
        <f t="shared" si="373"/>
        <v>1.4120528316666667</v>
      </c>
      <c r="IN42" s="471">
        <f t="shared" si="373"/>
        <v>1.4120528316666667</v>
      </c>
      <c r="IO42" s="471">
        <f t="shared" si="373"/>
        <v>1.4120528316666667</v>
      </c>
      <c r="IP42" s="471">
        <f t="shared" si="373"/>
        <v>1.4120528316666667</v>
      </c>
      <c r="IQ42" s="471">
        <f t="shared" si="373"/>
        <v>1.4120528316666667</v>
      </c>
      <c r="IR42" s="471">
        <f t="shared" si="373"/>
        <v>1.4120528316666667</v>
      </c>
      <c r="IS42" s="471">
        <f t="shared" si="373"/>
        <v>1.4120528316666667</v>
      </c>
      <c r="IT42" s="471">
        <f t="shared" si="373"/>
        <v>1.4120528316666667</v>
      </c>
      <c r="IU42" s="471">
        <f t="shared" si="373"/>
        <v>1.4120528316666667</v>
      </c>
      <c r="IV42" s="471">
        <f t="shared" si="373"/>
        <v>1.4120528316666667</v>
      </c>
      <c r="IW42" s="471">
        <f t="shared" si="373"/>
        <v>1.4120528316666667</v>
      </c>
      <c r="IX42" s="471">
        <f t="shared" si="373"/>
        <v>1.4120528316666667</v>
      </c>
      <c r="IY42" s="471">
        <f t="shared" si="374"/>
        <v>1.4120528316666667</v>
      </c>
      <c r="IZ42" s="471">
        <f t="shared" si="374"/>
        <v>1.4120528316666667</v>
      </c>
      <c r="JA42" s="471">
        <f t="shared" si="374"/>
        <v>1.4120528316666667</v>
      </c>
      <c r="JB42" s="471">
        <f t="shared" si="374"/>
        <v>1.4120528316666667</v>
      </c>
      <c r="JC42" s="471">
        <f t="shared" si="374"/>
        <v>1.4120528316666667</v>
      </c>
      <c r="JD42" s="471">
        <f t="shared" si="374"/>
        <v>1.4120528316666667</v>
      </c>
      <c r="JE42" s="471">
        <f t="shared" si="374"/>
        <v>1.4120528316666667</v>
      </c>
      <c r="JF42" s="471">
        <f t="shared" si="374"/>
        <v>1.4120528316666667</v>
      </c>
      <c r="JG42" s="471">
        <f t="shared" si="374"/>
        <v>1.4120528316666667</v>
      </c>
      <c r="JH42" s="471">
        <f t="shared" si="374"/>
        <v>1.4120528316666667</v>
      </c>
      <c r="JI42" s="471">
        <f t="shared" si="374"/>
        <v>1.4120528316666667</v>
      </c>
      <c r="JJ42" s="471">
        <f t="shared" si="374"/>
        <v>1.4120528316666667</v>
      </c>
      <c r="JK42" s="471">
        <f t="shared" si="374"/>
        <v>1.4120528316666667</v>
      </c>
      <c r="JL42" s="471">
        <f t="shared" si="374"/>
        <v>1.4120528316666667</v>
      </c>
      <c r="JM42" s="471">
        <f t="shared" si="374"/>
        <v>1.4120528316666667</v>
      </c>
      <c r="JN42" s="471">
        <f t="shared" si="374"/>
        <v>1.4120528316666667</v>
      </c>
      <c r="JO42" s="471">
        <f t="shared" si="375"/>
        <v>1.4120528316666667</v>
      </c>
      <c r="JP42" s="471">
        <f t="shared" si="375"/>
        <v>1.4120528316666667</v>
      </c>
      <c r="JQ42" s="471">
        <f t="shared" si="375"/>
        <v>1.4120528316666667</v>
      </c>
      <c r="JR42" s="471">
        <f t="shared" si="375"/>
        <v>1.4120528316666667</v>
      </c>
      <c r="JS42" s="471">
        <f t="shared" si="375"/>
        <v>1.4120528316666667</v>
      </c>
      <c r="JT42" s="471">
        <f t="shared" si="375"/>
        <v>1.4120528316666667</v>
      </c>
      <c r="JU42" s="471">
        <f t="shared" si="375"/>
        <v>1.4120528316666667</v>
      </c>
      <c r="JV42" s="471">
        <f t="shared" si="375"/>
        <v>1.4120528316666667</v>
      </c>
      <c r="JW42" s="471">
        <f t="shared" si="375"/>
        <v>1.4120528316666667</v>
      </c>
      <c r="JX42" s="471">
        <f t="shared" si="375"/>
        <v>1.4120528316666667</v>
      </c>
      <c r="JY42" s="471">
        <f t="shared" si="375"/>
        <v>1.4120528316666667</v>
      </c>
      <c r="JZ42" s="471">
        <f t="shared" si="375"/>
        <v>1.4120528316666667</v>
      </c>
      <c r="KA42" s="471">
        <f t="shared" si="375"/>
        <v>1.4120528316666667</v>
      </c>
      <c r="KB42" s="471">
        <f t="shared" si="375"/>
        <v>1.4120528316666667</v>
      </c>
      <c r="KC42" s="471">
        <f t="shared" si="375"/>
        <v>1.4120528316666667</v>
      </c>
      <c r="KD42" s="471">
        <f t="shared" si="375"/>
        <v>1.4120528316666667</v>
      </c>
      <c r="KE42" s="471">
        <f t="shared" si="376"/>
        <v>1.4120528316666667</v>
      </c>
      <c r="KF42" s="471">
        <f t="shared" si="376"/>
        <v>1.4120528316666667</v>
      </c>
      <c r="KG42" s="471">
        <f t="shared" si="376"/>
        <v>1.4120528316666667</v>
      </c>
      <c r="KH42" s="471">
        <f t="shared" si="376"/>
        <v>1.4120528316666667</v>
      </c>
      <c r="KI42" s="471">
        <f t="shared" si="376"/>
        <v>1.4120528316666667</v>
      </c>
      <c r="KJ42" s="471">
        <f t="shared" si="376"/>
        <v>1.4120528316666667</v>
      </c>
      <c r="KK42" s="471">
        <f t="shared" si="376"/>
        <v>1.4120528316666667</v>
      </c>
      <c r="KL42" s="471">
        <f t="shared" si="376"/>
        <v>1.4120528316666667</v>
      </c>
      <c r="KM42" s="471">
        <f t="shared" si="376"/>
        <v>1.4120528316666667</v>
      </c>
      <c r="KN42" s="471">
        <f t="shared" si="376"/>
        <v>1.4120528316666667</v>
      </c>
      <c r="KO42" s="471">
        <f t="shared" si="376"/>
        <v>1.4120528316666667</v>
      </c>
      <c r="KP42" s="471">
        <f t="shared" si="376"/>
        <v>1.4120528316666667</v>
      </c>
      <c r="KQ42" s="471">
        <f t="shared" si="376"/>
        <v>1.4120528316666667</v>
      </c>
      <c r="KR42" s="471">
        <f t="shared" si="376"/>
        <v>1.4120528316666667</v>
      </c>
      <c r="KS42" s="471">
        <f t="shared" si="376"/>
        <v>1.4120528316666667</v>
      </c>
      <c r="KT42" s="471">
        <f t="shared" si="376"/>
        <v>1.4120528316666667</v>
      </c>
      <c r="KU42" s="471">
        <f t="shared" si="377"/>
        <v>1.4120528316666667</v>
      </c>
      <c r="KV42" s="471">
        <f t="shared" si="377"/>
        <v>1.4120528316666667</v>
      </c>
      <c r="KW42" s="471">
        <f t="shared" si="377"/>
        <v>1.4120528316666667</v>
      </c>
      <c r="KX42" s="471">
        <f t="shared" si="377"/>
        <v>1.4120528316666667</v>
      </c>
      <c r="KY42" s="471">
        <f t="shared" si="377"/>
        <v>1.4120528316666667</v>
      </c>
      <c r="KZ42" s="471">
        <f t="shared" si="377"/>
        <v>1.4120528316666667</v>
      </c>
      <c r="LA42" s="471">
        <f t="shared" si="377"/>
        <v>1.4120528316666667</v>
      </c>
      <c r="LB42" s="471">
        <f t="shared" si="377"/>
        <v>1.4120528316666667</v>
      </c>
      <c r="LC42" s="471">
        <f t="shared" si="377"/>
        <v>1.4120528316666667</v>
      </c>
      <c r="LD42" s="471">
        <f t="shared" si="377"/>
        <v>1.4120528316666667</v>
      </c>
      <c r="LE42" s="471">
        <f t="shared" si="377"/>
        <v>1.4120528316666667</v>
      </c>
      <c r="LF42" s="471">
        <f t="shared" si="377"/>
        <v>1.4120528316666667</v>
      </c>
      <c r="LG42" s="471">
        <f t="shared" si="377"/>
        <v>1.4120528316666667</v>
      </c>
      <c r="LH42" s="471">
        <f t="shared" si="377"/>
        <v>1.4120528316666667</v>
      </c>
      <c r="LI42" s="471">
        <f t="shared" si="377"/>
        <v>1.4120528316666667</v>
      </c>
      <c r="LJ42" s="471">
        <f t="shared" si="377"/>
        <v>1.4120528316666667</v>
      </c>
      <c r="LK42" s="471">
        <f t="shared" si="378"/>
        <v>1.4120528316666667</v>
      </c>
      <c r="LL42" s="471">
        <f t="shared" si="378"/>
        <v>1.4120528316666667</v>
      </c>
      <c r="LM42" s="471">
        <f t="shared" si="378"/>
        <v>1.4120528316666667</v>
      </c>
      <c r="LN42" s="471">
        <f t="shared" si="378"/>
        <v>1.4120528316666667</v>
      </c>
      <c r="LO42" s="471">
        <f t="shared" si="378"/>
        <v>1.4120528316666667</v>
      </c>
      <c r="LP42" s="471">
        <f t="shared" si="378"/>
        <v>1.4120528316666667</v>
      </c>
      <c r="LQ42" s="471">
        <f t="shared" si="378"/>
        <v>1.4120528316666667</v>
      </c>
      <c r="LR42" s="471">
        <f t="shared" si="378"/>
        <v>1.4120528316666667</v>
      </c>
      <c r="LS42" s="471">
        <f t="shared" si="378"/>
        <v>1.4120528316666667</v>
      </c>
      <c r="LT42" s="471">
        <f t="shared" si="378"/>
        <v>1.4120528316666667</v>
      </c>
      <c r="LU42" s="471">
        <f t="shared" si="378"/>
        <v>1.4120528316666667</v>
      </c>
      <c r="LV42" s="471">
        <f t="shared" si="378"/>
        <v>1.4120528316666667</v>
      </c>
      <c r="LW42" s="471">
        <f t="shared" si="378"/>
        <v>1.4120528316666667</v>
      </c>
      <c r="LX42" s="471">
        <f t="shared" si="378"/>
        <v>1.4120528316666667</v>
      </c>
      <c r="LY42" s="471">
        <f t="shared" si="378"/>
        <v>1.4120528316666667</v>
      </c>
      <c r="LZ42" s="471">
        <f t="shared" si="378"/>
        <v>1.4120528316666667</v>
      </c>
      <c r="MA42" s="471">
        <f t="shared" si="379"/>
        <v>1.4120528316666667</v>
      </c>
      <c r="MB42" s="471">
        <f t="shared" si="379"/>
        <v>1.4120528316666667</v>
      </c>
      <c r="MC42" s="471">
        <f t="shared" si="379"/>
        <v>1.4120528316666667</v>
      </c>
      <c r="MD42" s="471">
        <f t="shared" si="379"/>
        <v>1.4120528316666667</v>
      </c>
      <c r="ME42" s="471">
        <f t="shared" si="379"/>
        <v>1.4120528316666667</v>
      </c>
      <c r="MF42" s="471">
        <f t="shared" si="379"/>
        <v>1.4120528316666667</v>
      </c>
      <c r="MG42" s="471">
        <f t="shared" si="379"/>
        <v>1.4120528316666667</v>
      </c>
      <c r="MH42" s="471">
        <f t="shared" si="379"/>
        <v>1.4120528316666667</v>
      </c>
      <c r="MI42" s="471">
        <f t="shared" si="379"/>
        <v>1.4120528316666667</v>
      </c>
      <c r="MJ42" s="471">
        <f t="shared" si="379"/>
        <v>1.4120528316666667</v>
      </c>
      <c r="MK42" s="471">
        <f t="shared" si="379"/>
        <v>1.4120528316666667</v>
      </c>
      <c r="ML42" s="471">
        <f t="shared" si="379"/>
        <v>1.4120528316666667</v>
      </c>
      <c r="MM42" s="471">
        <f t="shared" si="379"/>
        <v>1.4120528316666667</v>
      </c>
      <c r="MN42" s="471">
        <f t="shared" si="379"/>
        <v>1.4120528316666667</v>
      </c>
      <c r="MO42" s="471">
        <f t="shared" si="379"/>
        <v>1.4120528316666667</v>
      </c>
      <c r="MP42" s="471">
        <f t="shared" si="379"/>
        <v>1.4120528316666667</v>
      </c>
      <c r="MQ42" s="471">
        <f t="shared" si="380"/>
        <v>1.4120528316666667</v>
      </c>
      <c r="MR42" s="471">
        <f t="shared" si="380"/>
        <v>1.4120528316666667</v>
      </c>
      <c r="MS42" s="471">
        <f t="shared" si="380"/>
        <v>1.4120528316666667</v>
      </c>
      <c r="MT42" s="471">
        <f t="shared" si="380"/>
        <v>1.4120528316666667</v>
      </c>
      <c r="MU42" s="471">
        <f t="shared" si="380"/>
        <v>1.4120528316666667</v>
      </c>
      <c r="MV42" s="471">
        <f t="shared" si="380"/>
        <v>1.4120528316666667</v>
      </c>
      <c r="MW42" s="471">
        <f t="shared" si="380"/>
        <v>1.4120528316666667</v>
      </c>
      <c r="MX42" s="471">
        <f t="shared" si="380"/>
        <v>1.4120528316666667</v>
      </c>
      <c r="MY42" s="471">
        <f t="shared" si="380"/>
        <v>1.4120528316666667</v>
      </c>
      <c r="MZ42" s="471">
        <f t="shared" si="380"/>
        <v>1.4120528316666667</v>
      </c>
      <c r="NA42" s="471">
        <f t="shared" si="380"/>
        <v>1.4120528316666667</v>
      </c>
      <c r="NB42" s="471">
        <f t="shared" si="380"/>
        <v>1.4120528316666667</v>
      </c>
      <c r="NC42" s="471">
        <f t="shared" si="380"/>
        <v>1.4120528316666667</v>
      </c>
      <c r="ND42" s="471">
        <f t="shared" si="380"/>
        <v>1.4120528316666667</v>
      </c>
      <c r="NE42" s="471">
        <f t="shared" si="380"/>
        <v>1.4120528316666667</v>
      </c>
      <c r="NF42" s="471">
        <f t="shared" si="380"/>
        <v>1.4120528316666667</v>
      </c>
      <c r="NG42" s="471">
        <f t="shared" si="381"/>
        <v>1.4120528316666667</v>
      </c>
      <c r="NH42" s="471">
        <f t="shared" si="381"/>
        <v>1.4120528316666667</v>
      </c>
      <c r="NI42" s="471">
        <f t="shared" si="381"/>
        <v>1.4120528316666667</v>
      </c>
      <c r="NJ42" s="471">
        <f t="shared" si="381"/>
        <v>1.4120528316666667</v>
      </c>
      <c r="NK42" s="471">
        <f t="shared" si="381"/>
        <v>0.54660109612903229</v>
      </c>
      <c r="NL42" s="471">
        <f t="shared" si="381"/>
        <v>0</v>
      </c>
      <c r="NM42" s="471">
        <f t="shared" si="381"/>
        <v>0</v>
      </c>
      <c r="NN42" s="471">
        <f t="shared" si="381"/>
        <v>0</v>
      </c>
      <c r="NO42" s="471">
        <f t="shared" si="381"/>
        <v>0</v>
      </c>
      <c r="NP42" s="471">
        <f t="shared" si="381"/>
        <v>0</v>
      </c>
      <c r="NQ42" s="471">
        <f t="shared" si="381"/>
        <v>0</v>
      </c>
      <c r="NR42" s="471">
        <f t="shared" si="381"/>
        <v>0</v>
      </c>
      <c r="NS42" s="471">
        <f t="shared" si="381"/>
        <v>0</v>
      </c>
      <c r="NT42" s="471">
        <f t="shared" si="381"/>
        <v>0</v>
      </c>
      <c r="NU42" s="471">
        <f t="shared" si="381"/>
        <v>0</v>
      </c>
      <c r="NV42" s="471">
        <f t="shared" si="381"/>
        <v>0</v>
      </c>
      <c r="NW42" s="471">
        <f t="shared" si="382"/>
        <v>0</v>
      </c>
      <c r="NX42" s="471">
        <f t="shared" si="382"/>
        <v>0</v>
      </c>
      <c r="NY42" s="471">
        <f t="shared" si="382"/>
        <v>0</v>
      </c>
      <c r="NZ42" s="471">
        <f t="shared" si="382"/>
        <v>0</v>
      </c>
      <c r="OA42" s="471">
        <f t="shared" si="382"/>
        <v>0</v>
      </c>
      <c r="OB42" s="471">
        <f t="shared" si="382"/>
        <v>0</v>
      </c>
      <c r="OC42" s="471">
        <f t="shared" si="382"/>
        <v>0</v>
      </c>
      <c r="OD42" s="471">
        <f t="shared" si="382"/>
        <v>0</v>
      </c>
      <c r="OE42" s="471">
        <f t="shared" si="382"/>
        <v>0</v>
      </c>
      <c r="OF42" s="471">
        <f t="shared" si="382"/>
        <v>0</v>
      </c>
      <c r="OG42" s="471">
        <f t="shared" si="382"/>
        <v>0</v>
      </c>
      <c r="OH42" s="471">
        <f t="shared" si="382"/>
        <v>0</v>
      </c>
      <c r="OI42" s="471">
        <f t="shared" si="382"/>
        <v>0</v>
      </c>
      <c r="OJ42" s="471">
        <f t="shared" si="382"/>
        <v>0</v>
      </c>
      <c r="OK42" s="471">
        <f t="shared" si="382"/>
        <v>0</v>
      </c>
      <c r="OL42" s="471">
        <f t="shared" si="382"/>
        <v>0</v>
      </c>
      <c r="OM42" s="471">
        <f t="shared" si="383"/>
        <v>0</v>
      </c>
      <c r="ON42" s="471">
        <f t="shared" si="383"/>
        <v>0</v>
      </c>
      <c r="OO42" s="471">
        <f t="shared" si="383"/>
        <v>0</v>
      </c>
      <c r="OP42" s="471">
        <f t="shared" si="383"/>
        <v>0</v>
      </c>
      <c r="OQ42" s="471">
        <f t="shared" si="383"/>
        <v>0</v>
      </c>
      <c r="OR42" s="471">
        <f t="shared" si="383"/>
        <v>0</v>
      </c>
      <c r="OS42" s="471">
        <f t="shared" si="383"/>
        <v>0</v>
      </c>
      <c r="OT42" s="471">
        <f t="shared" si="383"/>
        <v>0</v>
      </c>
      <c r="OU42" s="471">
        <f t="shared" si="383"/>
        <v>0</v>
      </c>
      <c r="OV42" s="471">
        <f t="shared" si="383"/>
        <v>0</v>
      </c>
      <c r="OW42" s="471">
        <f t="shared" si="383"/>
        <v>0</v>
      </c>
      <c r="OX42" s="471">
        <f t="shared" si="383"/>
        <v>0</v>
      </c>
      <c r="OY42" s="471">
        <f t="shared" si="383"/>
        <v>0</v>
      </c>
      <c r="OZ42" s="471">
        <f t="shared" si="383"/>
        <v>0</v>
      </c>
      <c r="PA42" s="471">
        <f t="shared" si="383"/>
        <v>0</v>
      </c>
      <c r="PB42" s="471">
        <f t="shared" si="383"/>
        <v>0</v>
      </c>
      <c r="PC42" s="471">
        <f t="shared" si="384"/>
        <v>0</v>
      </c>
      <c r="PD42" s="471">
        <f t="shared" si="384"/>
        <v>0</v>
      </c>
      <c r="PE42" s="471">
        <f t="shared" si="384"/>
        <v>0</v>
      </c>
      <c r="PF42" s="471">
        <f t="shared" si="384"/>
        <v>0</v>
      </c>
      <c r="PG42" s="471">
        <f t="shared" si="384"/>
        <v>0</v>
      </c>
      <c r="PH42" s="471">
        <f t="shared" si="384"/>
        <v>0</v>
      </c>
      <c r="PI42" s="471">
        <f t="shared" si="384"/>
        <v>0</v>
      </c>
      <c r="PJ42" s="471">
        <f t="shared" si="384"/>
        <v>0</v>
      </c>
      <c r="PK42" s="471">
        <f t="shared" si="384"/>
        <v>0</v>
      </c>
      <c r="PL42" s="471">
        <f t="shared" si="384"/>
        <v>0</v>
      </c>
      <c r="PM42" s="471">
        <f t="shared" si="384"/>
        <v>0</v>
      </c>
      <c r="PN42" s="471">
        <f t="shared" si="384"/>
        <v>0</v>
      </c>
      <c r="PO42" s="471">
        <f t="shared" si="384"/>
        <v>0</v>
      </c>
      <c r="PP42" s="471">
        <f t="shared" si="384"/>
        <v>0</v>
      </c>
      <c r="PQ42" s="471">
        <f t="shared" si="384"/>
        <v>0</v>
      </c>
      <c r="PR42" s="471">
        <f t="shared" si="384"/>
        <v>0</v>
      </c>
      <c r="PS42" s="471">
        <f t="shared" si="385"/>
        <v>0</v>
      </c>
      <c r="PT42" s="471">
        <f t="shared" si="385"/>
        <v>0</v>
      </c>
      <c r="PU42" s="471">
        <f t="shared" si="385"/>
        <v>0</v>
      </c>
      <c r="PV42" s="471">
        <f t="shared" si="385"/>
        <v>0</v>
      </c>
      <c r="PW42" s="471">
        <f t="shared" si="385"/>
        <v>0</v>
      </c>
      <c r="PX42" s="471">
        <f t="shared" si="385"/>
        <v>0</v>
      </c>
      <c r="PY42" s="471">
        <f t="shared" si="385"/>
        <v>0</v>
      </c>
      <c r="PZ42" s="471">
        <f t="shared" si="385"/>
        <v>0</v>
      </c>
      <c r="QA42" s="471">
        <f t="shared" si="385"/>
        <v>0</v>
      </c>
      <c r="QB42" s="471">
        <f t="shared" si="385"/>
        <v>0</v>
      </c>
      <c r="QC42" s="471">
        <f t="shared" si="385"/>
        <v>0</v>
      </c>
      <c r="QD42" s="471">
        <f t="shared" si="385"/>
        <v>0</v>
      </c>
      <c r="QE42" s="471">
        <f t="shared" si="385"/>
        <v>0</v>
      </c>
      <c r="QF42" s="471">
        <f t="shared" si="385"/>
        <v>0</v>
      </c>
      <c r="QG42" s="471">
        <f t="shared" si="385"/>
        <v>0</v>
      </c>
      <c r="QH42" s="471">
        <f t="shared" si="385"/>
        <v>0</v>
      </c>
      <c r="QI42" s="471">
        <f t="shared" si="386"/>
        <v>0</v>
      </c>
      <c r="QJ42" s="471">
        <f t="shared" si="386"/>
        <v>0</v>
      </c>
      <c r="QK42" s="471">
        <f t="shared" si="386"/>
        <v>0</v>
      </c>
      <c r="QL42" s="471">
        <f t="shared" si="386"/>
        <v>0</v>
      </c>
      <c r="QM42" s="471">
        <f t="shared" si="386"/>
        <v>0</v>
      </c>
      <c r="QN42" s="471">
        <f t="shared" si="386"/>
        <v>0</v>
      </c>
      <c r="QO42" s="471">
        <f t="shared" si="386"/>
        <v>0</v>
      </c>
      <c r="QP42" s="471">
        <f t="shared" si="386"/>
        <v>0</v>
      </c>
      <c r="QQ42" s="471">
        <f t="shared" si="386"/>
        <v>0</v>
      </c>
      <c r="QR42" s="471">
        <f t="shared" si="386"/>
        <v>0</v>
      </c>
      <c r="QS42" s="471">
        <f t="shared" si="386"/>
        <v>0</v>
      </c>
      <c r="QT42" s="471">
        <f t="shared" si="386"/>
        <v>0</v>
      </c>
      <c r="QU42" s="471">
        <f t="shared" si="386"/>
        <v>0</v>
      </c>
      <c r="QV42" s="471">
        <f t="shared" si="386"/>
        <v>0</v>
      </c>
      <c r="QW42" s="471">
        <f t="shared" si="386"/>
        <v>0</v>
      </c>
      <c r="QX42" s="471">
        <f t="shared" si="386"/>
        <v>0</v>
      </c>
      <c r="QY42" s="471">
        <f t="shared" si="387"/>
        <v>0</v>
      </c>
      <c r="QZ42" s="471">
        <f t="shared" si="387"/>
        <v>0</v>
      </c>
      <c r="RA42" s="471">
        <f t="shared" si="387"/>
        <v>0</v>
      </c>
      <c r="RB42" s="471">
        <f t="shared" si="387"/>
        <v>0</v>
      </c>
      <c r="RC42" s="471">
        <f t="shared" si="387"/>
        <v>0</v>
      </c>
      <c r="RD42" s="471">
        <f t="shared" si="387"/>
        <v>0</v>
      </c>
      <c r="RE42" s="471">
        <f t="shared" si="387"/>
        <v>0</v>
      </c>
      <c r="RF42" s="471">
        <f t="shared" si="387"/>
        <v>0</v>
      </c>
      <c r="RG42" s="471">
        <f t="shared" si="387"/>
        <v>0</v>
      </c>
      <c r="RH42" s="471">
        <f t="shared" si="387"/>
        <v>0</v>
      </c>
      <c r="RI42" s="471">
        <f t="shared" si="387"/>
        <v>0</v>
      </c>
      <c r="RJ42" s="471">
        <f t="shared" si="387"/>
        <v>0</v>
      </c>
      <c r="RK42" s="471">
        <f t="shared" si="387"/>
        <v>0</v>
      </c>
      <c r="RL42" s="471">
        <f t="shared" si="387"/>
        <v>0</v>
      </c>
      <c r="RM42" s="471">
        <f t="shared" si="387"/>
        <v>0</v>
      </c>
      <c r="RN42" s="471">
        <f t="shared" si="387"/>
        <v>0</v>
      </c>
      <c r="RO42" s="471">
        <f t="shared" si="388"/>
        <v>0</v>
      </c>
      <c r="RP42" s="471">
        <f t="shared" si="388"/>
        <v>0</v>
      </c>
      <c r="RQ42" s="471">
        <f t="shared" si="388"/>
        <v>0</v>
      </c>
      <c r="RR42" s="471">
        <f t="shared" si="388"/>
        <v>0</v>
      </c>
      <c r="RS42" s="471">
        <f t="shared" si="388"/>
        <v>0</v>
      </c>
      <c r="RT42" s="471">
        <f t="shared" si="388"/>
        <v>0</v>
      </c>
      <c r="RU42" s="471">
        <f t="shared" si="388"/>
        <v>0</v>
      </c>
      <c r="RV42" s="471">
        <f t="shared" si="388"/>
        <v>0</v>
      </c>
      <c r="RW42" s="471">
        <f t="shared" si="388"/>
        <v>0</v>
      </c>
      <c r="RX42" s="471">
        <f t="shared" si="388"/>
        <v>0</v>
      </c>
      <c r="RY42" s="471">
        <f t="shared" si="388"/>
        <v>0</v>
      </c>
      <c r="RZ42" s="471">
        <f t="shared" si="388"/>
        <v>0</v>
      </c>
      <c r="SA42" s="471">
        <f t="shared" si="388"/>
        <v>0</v>
      </c>
      <c r="SB42" s="471">
        <f t="shared" si="388"/>
        <v>0</v>
      </c>
      <c r="SC42" s="471">
        <f t="shared" si="388"/>
        <v>0</v>
      </c>
      <c r="SD42" s="471">
        <f t="shared" si="388"/>
        <v>0</v>
      </c>
      <c r="SE42" s="471">
        <f t="shared" si="389"/>
        <v>0</v>
      </c>
      <c r="SF42" s="471">
        <f t="shared" si="389"/>
        <v>0</v>
      </c>
      <c r="SG42" s="471">
        <f t="shared" si="389"/>
        <v>0</v>
      </c>
      <c r="SH42" s="471">
        <f t="shared" si="389"/>
        <v>0</v>
      </c>
      <c r="SI42" s="471">
        <f t="shared" si="389"/>
        <v>0</v>
      </c>
      <c r="SJ42" s="471">
        <f t="shared" si="389"/>
        <v>0</v>
      </c>
      <c r="SK42" s="471">
        <f t="shared" si="389"/>
        <v>0</v>
      </c>
      <c r="SL42" s="471">
        <f t="shared" si="389"/>
        <v>0</v>
      </c>
      <c r="SM42" s="471">
        <f t="shared" si="389"/>
        <v>0</v>
      </c>
      <c r="SN42" s="471">
        <f t="shared" si="389"/>
        <v>0</v>
      </c>
      <c r="SO42" s="471">
        <f t="shared" si="389"/>
        <v>0</v>
      </c>
      <c r="SP42" s="471">
        <f t="shared" si="389"/>
        <v>0</v>
      </c>
      <c r="SQ42" s="471">
        <f t="shared" si="389"/>
        <v>0</v>
      </c>
      <c r="SR42" s="471">
        <f t="shared" si="389"/>
        <v>0</v>
      </c>
      <c r="SS42" s="471">
        <f t="shared" si="389"/>
        <v>0</v>
      </c>
      <c r="ST42" s="471">
        <f t="shared" si="389"/>
        <v>0</v>
      </c>
      <c r="SU42" s="471">
        <f t="shared" si="390"/>
        <v>0</v>
      </c>
      <c r="SV42" s="471">
        <f t="shared" si="390"/>
        <v>0</v>
      </c>
      <c r="SW42" s="471">
        <f t="shared" si="390"/>
        <v>0</v>
      </c>
      <c r="SX42" s="471">
        <f t="shared" si="390"/>
        <v>0</v>
      </c>
      <c r="SY42" s="471">
        <f t="shared" si="390"/>
        <v>0</v>
      </c>
      <c r="SZ42" s="471">
        <f t="shared" si="390"/>
        <v>0</v>
      </c>
      <c r="TA42" s="471">
        <f t="shared" si="390"/>
        <v>0</v>
      </c>
      <c r="TB42" s="471">
        <f t="shared" si="390"/>
        <v>0</v>
      </c>
      <c r="TC42" s="471">
        <f t="shared" si="390"/>
        <v>0</v>
      </c>
      <c r="TD42" s="471">
        <f t="shared" si="390"/>
        <v>0</v>
      </c>
      <c r="TE42" s="471">
        <f t="shared" si="390"/>
        <v>0</v>
      </c>
      <c r="TF42" s="471">
        <f t="shared" si="390"/>
        <v>0</v>
      </c>
      <c r="TG42" s="471">
        <f t="shared" si="390"/>
        <v>0</v>
      </c>
      <c r="TH42" s="471">
        <f t="shared" si="390"/>
        <v>0</v>
      </c>
      <c r="TI42" s="471">
        <f t="shared" si="390"/>
        <v>0</v>
      </c>
      <c r="TJ42" s="471">
        <f t="shared" si="390"/>
        <v>0</v>
      </c>
      <c r="TK42" s="471">
        <f t="shared" si="391"/>
        <v>0</v>
      </c>
      <c r="TL42" s="471">
        <f t="shared" si="391"/>
        <v>0</v>
      </c>
      <c r="TM42" s="471">
        <f t="shared" si="391"/>
        <v>0</v>
      </c>
      <c r="TN42" s="471">
        <f t="shared" si="391"/>
        <v>0</v>
      </c>
      <c r="TO42" s="471">
        <f t="shared" si="391"/>
        <v>0</v>
      </c>
      <c r="TP42" s="471">
        <f t="shared" si="391"/>
        <v>0</v>
      </c>
      <c r="TQ42" s="471">
        <f t="shared" si="391"/>
        <v>0</v>
      </c>
      <c r="TR42" s="471">
        <f t="shared" si="391"/>
        <v>0</v>
      </c>
      <c r="TS42" s="471">
        <f t="shared" si="391"/>
        <v>0</v>
      </c>
      <c r="TT42" s="471">
        <f t="shared" si="391"/>
        <v>0</v>
      </c>
      <c r="TU42" s="471">
        <f t="shared" si="391"/>
        <v>0</v>
      </c>
      <c r="TV42" s="471">
        <f t="shared" si="391"/>
        <v>0</v>
      </c>
      <c r="TW42" s="471">
        <f t="shared" si="391"/>
        <v>0</v>
      </c>
      <c r="TX42" s="471">
        <f t="shared" si="391"/>
        <v>0</v>
      </c>
      <c r="TY42" s="471">
        <f t="shared" si="391"/>
        <v>0</v>
      </c>
      <c r="TZ42" s="471">
        <f t="shared" si="391"/>
        <v>0</v>
      </c>
      <c r="UA42" s="471">
        <f t="shared" si="392"/>
        <v>0</v>
      </c>
      <c r="UB42" s="471">
        <f t="shared" si="392"/>
        <v>0</v>
      </c>
      <c r="UC42" s="471">
        <f t="shared" si="392"/>
        <v>0</v>
      </c>
      <c r="UD42" s="471">
        <f t="shared" si="392"/>
        <v>0</v>
      </c>
      <c r="UE42" s="471">
        <f t="shared" si="392"/>
        <v>0</v>
      </c>
      <c r="UF42" s="471">
        <f t="shared" si="392"/>
        <v>0</v>
      </c>
      <c r="UG42" s="471">
        <f t="shared" si="392"/>
        <v>0</v>
      </c>
      <c r="UH42" s="471">
        <f t="shared" si="392"/>
        <v>0</v>
      </c>
      <c r="UI42" s="471">
        <f t="shared" si="392"/>
        <v>0</v>
      </c>
      <c r="UJ42" s="471">
        <f t="shared" si="392"/>
        <v>0</v>
      </c>
      <c r="UK42" s="471">
        <f t="shared" si="392"/>
        <v>0</v>
      </c>
      <c r="UL42" s="471">
        <f t="shared" si="392"/>
        <v>0</v>
      </c>
      <c r="UM42" s="471">
        <f t="shared" si="392"/>
        <v>0</v>
      </c>
      <c r="UN42" s="471">
        <f t="shared" si="392"/>
        <v>0</v>
      </c>
      <c r="UO42" s="471">
        <f t="shared" si="392"/>
        <v>0</v>
      </c>
      <c r="UP42" s="471">
        <f t="shared" si="392"/>
        <v>0</v>
      </c>
      <c r="UQ42" s="471">
        <f t="shared" si="393"/>
        <v>0</v>
      </c>
      <c r="UR42" s="471">
        <f t="shared" si="393"/>
        <v>0</v>
      </c>
      <c r="US42" s="471">
        <f t="shared" si="393"/>
        <v>0</v>
      </c>
      <c r="UT42" s="471">
        <f t="shared" si="393"/>
        <v>0</v>
      </c>
      <c r="UU42" s="471">
        <f t="shared" si="393"/>
        <v>0</v>
      </c>
      <c r="UV42" s="471">
        <f t="shared" si="393"/>
        <v>0</v>
      </c>
      <c r="UW42" s="471">
        <f t="shared" si="393"/>
        <v>0</v>
      </c>
      <c r="UX42" s="471">
        <f t="shared" si="393"/>
        <v>0</v>
      </c>
      <c r="UY42" s="471">
        <f t="shared" si="393"/>
        <v>0</v>
      </c>
      <c r="UZ42" s="471">
        <f t="shared" si="393"/>
        <v>0</v>
      </c>
      <c r="VA42" s="471">
        <f t="shared" si="393"/>
        <v>0</v>
      </c>
      <c r="VB42" s="471">
        <f t="shared" si="393"/>
        <v>0</v>
      </c>
      <c r="VC42" s="471">
        <f t="shared" si="393"/>
        <v>0</v>
      </c>
      <c r="VD42" s="471">
        <f t="shared" si="393"/>
        <v>0</v>
      </c>
      <c r="VE42" s="471">
        <f t="shared" si="393"/>
        <v>0</v>
      </c>
      <c r="VF42" s="471">
        <f t="shared" si="393"/>
        <v>0</v>
      </c>
      <c r="VG42" s="471">
        <f t="shared" si="394"/>
        <v>0</v>
      </c>
      <c r="VH42" s="471">
        <f t="shared" si="394"/>
        <v>0</v>
      </c>
      <c r="VI42" s="471">
        <f t="shared" si="394"/>
        <v>0</v>
      </c>
      <c r="VJ42" s="471">
        <f t="shared" si="394"/>
        <v>0</v>
      </c>
      <c r="VK42" s="471">
        <f t="shared" si="394"/>
        <v>0</v>
      </c>
      <c r="VL42" s="471">
        <f t="shared" si="394"/>
        <v>0</v>
      </c>
      <c r="VM42" s="471">
        <f t="shared" si="394"/>
        <v>0</v>
      </c>
      <c r="VN42" s="471">
        <f t="shared" si="394"/>
        <v>0</v>
      </c>
      <c r="VO42" s="471">
        <f t="shared" si="394"/>
        <v>0</v>
      </c>
      <c r="VP42" s="471">
        <f t="shared" si="394"/>
        <v>0</v>
      </c>
      <c r="VQ42" s="471">
        <f t="shared" si="394"/>
        <v>0</v>
      </c>
      <c r="VR42" s="471">
        <f t="shared" si="394"/>
        <v>0</v>
      </c>
      <c r="VS42" s="471">
        <f t="shared" si="394"/>
        <v>0</v>
      </c>
      <c r="VT42" s="471">
        <f t="shared" si="394"/>
        <v>0</v>
      </c>
      <c r="VU42" s="471">
        <f t="shared" si="394"/>
        <v>0</v>
      </c>
      <c r="VV42" s="471">
        <f t="shared" si="394"/>
        <v>0</v>
      </c>
      <c r="VW42" s="471">
        <f t="shared" si="395"/>
        <v>0</v>
      </c>
      <c r="VX42" s="471">
        <f t="shared" si="395"/>
        <v>0</v>
      </c>
      <c r="VY42" s="471">
        <f t="shared" si="395"/>
        <v>0</v>
      </c>
      <c r="VZ42" s="471">
        <f t="shared" si="395"/>
        <v>0</v>
      </c>
      <c r="WA42" s="471">
        <f t="shared" si="395"/>
        <v>0</v>
      </c>
      <c r="WB42" s="471">
        <f t="shared" si="395"/>
        <v>0</v>
      </c>
      <c r="WC42" s="471">
        <f t="shared" si="395"/>
        <v>0</v>
      </c>
      <c r="WD42" s="471">
        <f t="shared" si="395"/>
        <v>0</v>
      </c>
    </row>
    <row r="43" spans="1:602" x14ac:dyDescent="0.35">
      <c r="A43" s="29"/>
      <c r="B43" s="29">
        <f t="shared" si="355"/>
        <v>12</v>
      </c>
      <c r="C43" s="29" t="s">
        <v>4</v>
      </c>
      <c r="D43" s="29" t="s">
        <v>74</v>
      </c>
      <c r="E43" s="69">
        <f>INDEX('Current RAP - 2025-26 Cycle'!$K:$K,MATCH('25-26 Projection - RAP Tendered'!$D43,'Current RAP - 2025-26 Cycle'!$C:$C,0),1)</f>
        <v>16667302.159999998</v>
      </c>
      <c r="F43" s="69">
        <f>INDEX('Current RAP - 2025-26 Cycle'!$G:$G,MATCH('25-26 Projection - RAP Tendered'!$D43,'Current RAP - 2025-26 Cycle'!$C:$C,0),1)</f>
        <v>12544851.899999999</v>
      </c>
      <c r="G43" s="69">
        <f t="shared" si="342"/>
        <v>4122450.26</v>
      </c>
      <c r="H43" s="69">
        <f t="shared" si="356"/>
        <v>12544851.899999999</v>
      </c>
      <c r="I43" s="32">
        <v>45839</v>
      </c>
      <c r="J43" s="32">
        <v>46203</v>
      </c>
      <c r="K43" s="29" t="str">
        <f>INDEX('Current RAP - 2025-26 Cycle'!$D:$D,MATCH('25-26 Projection - RAP Tendered'!$D43,'Current RAP - 2025-26 Cycle'!$C:$C,0),1)</f>
        <v>IPCA</v>
      </c>
      <c r="L43" s="32" t="s">
        <v>10</v>
      </c>
      <c r="M43" s="32" t="s">
        <v>10</v>
      </c>
      <c r="N43" s="81">
        <v>0</v>
      </c>
      <c r="O43" s="81">
        <v>0</v>
      </c>
      <c r="P43" s="69">
        <v>0</v>
      </c>
      <c r="Q43" s="32">
        <f>INDEX('Current RAP - 2025-26 Cycle'!$L:$L,MATCH('25-26 Projection - RAP Tendered'!$D43,'Current RAP - 2025-26 Cycle'!$C:$C,0),1)</f>
        <v>40457</v>
      </c>
      <c r="R43" s="32">
        <f>INDEX('Current RAP - 2025-26 Cycle'!$M:$M,MATCH('25-26 Projection - RAP Tendered'!$D43,'Current RAP - 2025-26 Cycle'!$C:$C,0),1)</f>
        <v>51415</v>
      </c>
      <c r="S43" s="29"/>
      <c r="T43" s="29" t="str">
        <f t="shared" si="343"/>
        <v>013/2010</v>
      </c>
      <c r="U43" s="36">
        <f t="shared" si="344"/>
        <v>16.667302159999998</v>
      </c>
      <c r="V43" s="36">
        <f t="shared" si="344"/>
        <v>16.667302159999998</v>
      </c>
      <c r="W43" s="36">
        <f t="shared" si="344"/>
        <v>16.667302159999998</v>
      </c>
      <c r="X43" s="36">
        <f t="shared" si="344"/>
        <v>16.667302159999998</v>
      </c>
      <c r="Y43" s="36">
        <f t="shared" si="344"/>
        <v>16.667302159999998</v>
      </c>
      <c r="Z43" s="36">
        <f t="shared" si="344"/>
        <v>16.667302159999998</v>
      </c>
      <c r="AA43" s="36">
        <f t="shared" si="344"/>
        <v>16.667302159999998</v>
      </c>
      <c r="AB43" s="36">
        <f t="shared" si="344"/>
        <v>16.667302159999998</v>
      </c>
      <c r="AC43" s="36">
        <f t="shared" si="344"/>
        <v>16.667302159999998</v>
      </c>
      <c r="AD43" s="36">
        <f t="shared" si="344"/>
        <v>16.667302159999998</v>
      </c>
      <c r="AE43" s="36">
        <f t="shared" si="344"/>
        <v>16.667302159999998</v>
      </c>
      <c r="AF43" s="36">
        <f t="shared" si="344"/>
        <v>16.667302159999998</v>
      </c>
      <c r="AG43" s="36">
        <f t="shared" si="344"/>
        <v>16.667302159999998</v>
      </c>
      <c r="AH43" s="36">
        <f t="shared" si="344"/>
        <v>16.667302159999998</v>
      </c>
      <c r="AI43" s="36">
        <f t="shared" si="344"/>
        <v>16.667302159999998</v>
      </c>
      <c r="AJ43" s="36">
        <f t="shared" si="344"/>
        <v>16.667302159999998</v>
      </c>
      <c r="AK43" s="36">
        <f t="shared" si="398"/>
        <v>4.4356529941935481</v>
      </c>
      <c r="AL43" s="36">
        <f t="shared" si="398"/>
        <v>0</v>
      </c>
      <c r="AM43" s="36">
        <f t="shared" si="398"/>
        <v>0</v>
      </c>
      <c r="AN43" s="36">
        <f t="shared" si="398"/>
        <v>0</v>
      </c>
      <c r="AO43" s="36">
        <f t="shared" si="398"/>
        <v>0</v>
      </c>
      <c r="AP43" s="36">
        <f t="shared" si="398"/>
        <v>0</v>
      </c>
      <c r="AQ43" s="36">
        <f t="shared" si="398"/>
        <v>0</v>
      </c>
      <c r="AR43" s="36">
        <f t="shared" si="398"/>
        <v>0</v>
      </c>
      <c r="AS43" s="36">
        <f t="shared" si="398"/>
        <v>0</v>
      </c>
      <c r="AT43" s="36">
        <f t="shared" si="398"/>
        <v>0</v>
      </c>
      <c r="AU43" s="36">
        <f t="shared" si="398"/>
        <v>0</v>
      </c>
      <c r="AV43" s="36">
        <f t="shared" si="398"/>
        <v>0</v>
      </c>
      <c r="AW43" s="36">
        <f t="shared" si="398"/>
        <v>0</v>
      </c>
      <c r="AX43" s="36">
        <f t="shared" si="398"/>
        <v>0</v>
      </c>
      <c r="AY43" s="36">
        <f t="shared" si="398"/>
        <v>0</v>
      </c>
      <c r="AZ43" s="36">
        <f t="shared" si="398"/>
        <v>0</v>
      </c>
      <c r="BA43" s="36">
        <f t="shared" si="396"/>
        <v>0</v>
      </c>
      <c r="BB43" s="36">
        <f t="shared" si="396"/>
        <v>0</v>
      </c>
      <c r="BD43" s="29" t="str">
        <f t="shared" si="345"/>
        <v>013/2010</v>
      </c>
      <c r="BE43" s="36">
        <f t="shared" si="346"/>
        <v>0</v>
      </c>
      <c r="BF43" s="36">
        <f t="shared" si="346"/>
        <v>0</v>
      </c>
      <c r="BG43" s="36">
        <f t="shared" si="346"/>
        <v>0</v>
      </c>
      <c r="BH43" s="36">
        <f t="shared" si="346"/>
        <v>0</v>
      </c>
      <c r="BI43" s="36">
        <f t="shared" si="346"/>
        <v>4.1668255399999996</v>
      </c>
      <c r="BJ43" s="36">
        <f t="shared" si="346"/>
        <v>4.1668255399999996</v>
      </c>
      <c r="BK43" s="36">
        <f t="shared" si="346"/>
        <v>4.1668255399999996</v>
      </c>
      <c r="BL43" s="36">
        <f t="shared" si="346"/>
        <v>4.1668255399999996</v>
      </c>
      <c r="BM43" s="36">
        <f t="shared" si="346"/>
        <v>4.1668255399999996</v>
      </c>
      <c r="BN43" s="36">
        <f t="shared" si="346"/>
        <v>4.1668255399999996</v>
      </c>
      <c r="BO43" s="36">
        <f t="shared" si="346"/>
        <v>4.1668255399999996</v>
      </c>
      <c r="BP43" s="36">
        <f t="shared" si="346"/>
        <v>4.1668255399999996</v>
      </c>
      <c r="BQ43" s="36">
        <f t="shared" si="346"/>
        <v>4.1668255399999996</v>
      </c>
      <c r="BR43" s="36">
        <f t="shared" si="346"/>
        <v>4.1668255399999996</v>
      </c>
      <c r="BS43" s="36">
        <f t="shared" si="346"/>
        <v>4.1668255399999996</v>
      </c>
      <c r="BT43" s="36">
        <f t="shared" si="346"/>
        <v>4.1668255399999996</v>
      </c>
      <c r="BU43" s="36">
        <f t="shared" si="399"/>
        <v>4.1668255399999996</v>
      </c>
      <c r="BV43" s="36">
        <f t="shared" si="399"/>
        <v>4.1668255399999996</v>
      </c>
      <c r="BW43" s="36">
        <f t="shared" si="399"/>
        <v>4.1668255399999996</v>
      </c>
      <c r="BX43" s="36">
        <f t="shared" si="399"/>
        <v>4.1668255399999996</v>
      </c>
      <c r="BY43" s="36">
        <f t="shared" si="399"/>
        <v>4.1668255399999996</v>
      </c>
      <c r="BZ43" s="36">
        <f t="shared" si="399"/>
        <v>4.1668255399999996</v>
      </c>
      <c r="CA43" s="36">
        <f t="shared" si="399"/>
        <v>4.1668255399999996</v>
      </c>
      <c r="CB43" s="36">
        <f t="shared" si="399"/>
        <v>4.1668255399999996</v>
      </c>
      <c r="CC43" s="36">
        <f t="shared" si="399"/>
        <v>4.1668255399999996</v>
      </c>
      <c r="CD43" s="36">
        <f t="shared" si="399"/>
        <v>4.1668255399999996</v>
      </c>
      <c r="CE43" s="36">
        <f t="shared" si="399"/>
        <v>4.1668255399999996</v>
      </c>
      <c r="CF43" s="36">
        <f t="shared" si="399"/>
        <v>4.1668255399999996</v>
      </c>
      <c r="CG43" s="36">
        <f t="shared" si="399"/>
        <v>4.1668255399999996</v>
      </c>
      <c r="CH43" s="36">
        <f t="shared" si="399"/>
        <v>4.1668255399999996</v>
      </c>
      <c r="CI43" s="36">
        <f t="shared" si="399"/>
        <v>4.1668255399999996</v>
      </c>
      <c r="CJ43" s="36">
        <f t="shared" si="399"/>
        <v>4.1668255399999996</v>
      </c>
      <c r="CK43" s="36">
        <f t="shared" si="400"/>
        <v>4.1668255399999996</v>
      </c>
      <c r="CL43" s="36">
        <f t="shared" si="400"/>
        <v>4.1668255399999996</v>
      </c>
      <c r="CM43" s="36">
        <f t="shared" si="400"/>
        <v>4.1668255399999996</v>
      </c>
      <c r="CN43" s="36">
        <f t="shared" si="400"/>
        <v>4.1668255399999996</v>
      </c>
      <c r="CO43" s="36">
        <f t="shared" si="400"/>
        <v>4.1668255399999996</v>
      </c>
      <c r="CP43" s="36">
        <f t="shared" si="400"/>
        <v>4.1668255399999996</v>
      </c>
      <c r="CQ43" s="36">
        <f t="shared" si="400"/>
        <v>4.1668255399999996</v>
      </c>
      <c r="CR43" s="36">
        <f t="shared" si="400"/>
        <v>4.1668255399999996</v>
      </c>
      <c r="CS43" s="36">
        <f t="shared" si="400"/>
        <v>4.1668255399999996</v>
      </c>
      <c r="CT43" s="36">
        <f t="shared" si="400"/>
        <v>4.1668255399999996</v>
      </c>
      <c r="CU43" s="36">
        <f t="shared" si="400"/>
        <v>4.1668255399999996</v>
      </c>
      <c r="CV43" s="36">
        <f t="shared" si="400"/>
        <v>4.1668255399999996</v>
      </c>
      <c r="CW43" s="36">
        <f t="shared" si="400"/>
        <v>4.1668255399999996</v>
      </c>
      <c r="CX43" s="36">
        <f t="shared" si="400"/>
        <v>4.1668255399999996</v>
      </c>
      <c r="CY43" s="36">
        <f t="shared" si="400"/>
        <v>4.1668255399999996</v>
      </c>
      <c r="CZ43" s="36">
        <f t="shared" si="400"/>
        <v>4.1668255399999996</v>
      </c>
      <c r="DA43" s="36">
        <f t="shared" si="401"/>
        <v>4.1668255399999996</v>
      </c>
      <c r="DB43" s="36">
        <f t="shared" si="401"/>
        <v>4.1668255399999996</v>
      </c>
      <c r="DC43" s="36">
        <f t="shared" si="401"/>
        <v>4.1668255399999996</v>
      </c>
      <c r="DD43" s="36">
        <f t="shared" si="401"/>
        <v>4.1668255399999996</v>
      </c>
      <c r="DE43" s="36">
        <f t="shared" si="401"/>
        <v>4.1668255399999996</v>
      </c>
      <c r="DF43" s="36">
        <f t="shared" si="401"/>
        <v>4.1668255399999996</v>
      </c>
      <c r="DG43" s="36">
        <f t="shared" si="401"/>
        <v>4.1668255399999996</v>
      </c>
      <c r="DH43" s="36">
        <f t="shared" si="401"/>
        <v>4.1668255399999996</v>
      </c>
      <c r="DI43" s="36">
        <f t="shared" si="401"/>
        <v>4.1668255399999996</v>
      </c>
      <c r="DJ43" s="36">
        <f t="shared" si="401"/>
        <v>4.1668255399999996</v>
      </c>
      <c r="DK43" s="36">
        <f t="shared" si="401"/>
        <v>4.1668255399999996</v>
      </c>
      <c r="DL43" s="36">
        <f t="shared" si="401"/>
        <v>4.1668255399999996</v>
      </c>
      <c r="DM43" s="36">
        <f t="shared" si="401"/>
        <v>4.1668255399999996</v>
      </c>
      <c r="DN43" s="36">
        <f t="shared" si="401"/>
        <v>4.1668255399999996</v>
      </c>
      <c r="DO43" s="36">
        <f t="shared" si="401"/>
        <v>4.1668255399999996</v>
      </c>
      <c r="DP43" s="36">
        <f t="shared" si="401"/>
        <v>4.1668255399999996</v>
      </c>
      <c r="DQ43" s="36">
        <f t="shared" si="402"/>
        <v>4.1668255399999996</v>
      </c>
      <c r="DR43" s="36">
        <f t="shared" si="402"/>
        <v>0.26882745419354837</v>
      </c>
      <c r="DS43" s="36">
        <f t="shared" si="402"/>
        <v>0</v>
      </c>
      <c r="DT43" s="36">
        <f t="shared" si="402"/>
        <v>0</v>
      </c>
      <c r="DU43" s="36">
        <f t="shared" si="402"/>
        <v>0</v>
      </c>
      <c r="DV43" s="36">
        <f t="shared" si="402"/>
        <v>0</v>
      </c>
      <c r="DW43" s="36">
        <f t="shared" si="402"/>
        <v>0</v>
      </c>
      <c r="DX43" s="36">
        <f t="shared" si="402"/>
        <v>0</v>
      </c>
      <c r="DY43" s="36">
        <f t="shared" si="402"/>
        <v>0</v>
      </c>
      <c r="DZ43" s="36">
        <f t="shared" si="402"/>
        <v>0</v>
      </c>
      <c r="EA43" s="36">
        <f t="shared" si="402"/>
        <v>0</v>
      </c>
      <c r="EB43" s="36">
        <f t="shared" si="402"/>
        <v>0</v>
      </c>
      <c r="EC43" s="36">
        <f t="shared" si="402"/>
        <v>0</v>
      </c>
      <c r="ED43" s="36">
        <f t="shared" si="402"/>
        <v>0</v>
      </c>
      <c r="EE43" s="36">
        <f t="shared" si="402"/>
        <v>0</v>
      </c>
      <c r="EF43" s="36">
        <f t="shared" si="397"/>
        <v>0</v>
      </c>
      <c r="EG43" s="36">
        <f t="shared" si="397"/>
        <v>0</v>
      </c>
      <c r="EH43" s="36">
        <f t="shared" si="397"/>
        <v>0</v>
      </c>
      <c r="EI43" s="36">
        <f t="shared" si="397"/>
        <v>0</v>
      </c>
      <c r="EJ43" s="36">
        <f t="shared" si="397"/>
        <v>0</v>
      </c>
      <c r="EK43" s="36">
        <f t="shared" si="397"/>
        <v>0</v>
      </c>
      <c r="EL43" s="36">
        <f t="shared" si="397"/>
        <v>0</v>
      </c>
      <c r="EM43" s="36">
        <f t="shared" si="397"/>
        <v>0</v>
      </c>
      <c r="EN43" s="36">
        <f t="shared" si="397"/>
        <v>0</v>
      </c>
      <c r="EO43" s="36">
        <f t="shared" si="397"/>
        <v>0</v>
      </c>
      <c r="EP43" s="36">
        <f t="shared" si="397"/>
        <v>0</v>
      </c>
      <c r="EQ43" s="36">
        <f t="shared" si="397"/>
        <v>0</v>
      </c>
      <c r="ER43" s="36">
        <f t="shared" si="397"/>
        <v>0</v>
      </c>
      <c r="ES43" s="36">
        <f t="shared" si="397"/>
        <v>0</v>
      </c>
      <c r="ET43" s="36">
        <f t="shared" si="397"/>
        <v>0</v>
      </c>
      <c r="EU43" s="36">
        <f t="shared" si="397"/>
        <v>0</v>
      </c>
      <c r="EV43" s="36">
        <f t="shared" si="397"/>
        <v>0</v>
      </c>
      <c r="EW43" s="36">
        <f t="shared" si="397"/>
        <v>0</v>
      </c>
      <c r="EX43" s="36">
        <f t="shared" si="397"/>
        <v>0</v>
      </c>
      <c r="EY43" s="36">
        <f t="shared" si="397"/>
        <v>0</v>
      </c>
      <c r="EZ43" s="36">
        <f t="shared" si="397"/>
        <v>0</v>
      </c>
      <c r="FA43" s="36">
        <f t="shared" si="397"/>
        <v>0</v>
      </c>
      <c r="FB43" s="36">
        <f t="shared" si="397"/>
        <v>0</v>
      </c>
      <c r="FC43" s="36">
        <f t="shared" si="397"/>
        <v>0</v>
      </c>
      <c r="FD43" s="36">
        <f t="shared" si="397"/>
        <v>0</v>
      </c>
      <c r="FE43" s="36">
        <f t="shared" si="397"/>
        <v>0</v>
      </c>
      <c r="FF43" s="36">
        <f t="shared" si="397"/>
        <v>0</v>
      </c>
      <c r="FG43" s="36">
        <f t="shared" si="397"/>
        <v>0</v>
      </c>
      <c r="FH43" s="36">
        <f t="shared" si="397"/>
        <v>0</v>
      </c>
      <c r="FI43" s="36">
        <f t="shared" si="397"/>
        <v>0</v>
      </c>
      <c r="FJ43" s="36">
        <f t="shared" si="397"/>
        <v>0</v>
      </c>
      <c r="FK43" s="36">
        <f t="shared" si="397"/>
        <v>0</v>
      </c>
      <c r="FL43" s="36">
        <f t="shared" si="397"/>
        <v>0</v>
      </c>
      <c r="FM43" s="36">
        <f t="shared" si="397"/>
        <v>0</v>
      </c>
      <c r="FN43" s="36">
        <f t="shared" si="397"/>
        <v>0</v>
      </c>
      <c r="FO43" s="36">
        <f t="shared" si="397"/>
        <v>0</v>
      </c>
      <c r="FP43" s="36">
        <f t="shared" si="397"/>
        <v>0</v>
      </c>
      <c r="FQ43" s="36">
        <f t="shared" si="397"/>
        <v>0</v>
      </c>
      <c r="FR43" s="36">
        <f t="shared" si="397"/>
        <v>0</v>
      </c>
      <c r="FS43" s="36">
        <f t="shared" si="397"/>
        <v>0</v>
      </c>
      <c r="FT43" s="36">
        <f t="shared" si="397"/>
        <v>0</v>
      </c>
      <c r="FU43" s="36">
        <f t="shared" si="397"/>
        <v>0</v>
      </c>
      <c r="FV43" s="36">
        <f t="shared" si="397"/>
        <v>0</v>
      </c>
      <c r="FW43" s="36">
        <f t="shared" si="397"/>
        <v>0</v>
      </c>
      <c r="FX43" s="36">
        <f t="shared" si="397"/>
        <v>0</v>
      </c>
      <c r="FY43" s="36">
        <f t="shared" si="397"/>
        <v>0</v>
      </c>
      <c r="FZ43" s="36">
        <f t="shared" si="397"/>
        <v>0</v>
      </c>
      <c r="GA43" s="36">
        <f t="shared" si="397"/>
        <v>0</v>
      </c>
      <c r="GB43" s="36">
        <f t="shared" si="369"/>
        <v>0</v>
      </c>
      <c r="GC43" s="36">
        <f t="shared" si="358"/>
        <v>0</v>
      </c>
      <c r="GD43" s="36">
        <f t="shared" si="334"/>
        <v>0</v>
      </c>
      <c r="GE43" s="36">
        <f t="shared" si="334"/>
        <v>0</v>
      </c>
      <c r="GF43" s="36">
        <f t="shared" si="334"/>
        <v>0</v>
      </c>
      <c r="GG43" s="36">
        <f t="shared" si="334"/>
        <v>0</v>
      </c>
      <c r="GH43" s="36">
        <f t="shared" si="334"/>
        <v>0</v>
      </c>
      <c r="GI43" s="36">
        <f t="shared" si="334"/>
        <v>0</v>
      </c>
      <c r="GJ43" s="36">
        <f t="shared" si="334"/>
        <v>0</v>
      </c>
      <c r="GL43" s="29" t="str">
        <f t="shared" si="347"/>
        <v>013/2010</v>
      </c>
      <c r="GM43" s="471">
        <f t="shared" si="370"/>
        <v>1.3889418466666665</v>
      </c>
      <c r="GN43" s="471">
        <f t="shared" si="370"/>
        <v>1.3889418466666665</v>
      </c>
      <c r="GO43" s="471">
        <f t="shared" si="370"/>
        <v>1.3889418466666665</v>
      </c>
      <c r="GP43" s="471">
        <f t="shared" si="370"/>
        <v>1.3889418466666665</v>
      </c>
      <c r="GQ43" s="471">
        <f t="shared" si="370"/>
        <v>1.3889418466666665</v>
      </c>
      <c r="GR43" s="471">
        <f t="shared" si="370"/>
        <v>1.3889418466666665</v>
      </c>
      <c r="GS43" s="471">
        <f t="shared" si="370"/>
        <v>1.3889418466666665</v>
      </c>
      <c r="GT43" s="471">
        <f t="shared" si="370"/>
        <v>1.3889418466666665</v>
      </c>
      <c r="GU43" s="471">
        <f t="shared" si="370"/>
        <v>1.3889418466666665</v>
      </c>
      <c r="GV43" s="471">
        <f t="shared" si="370"/>
        <v>1.3889418466666665</v>
      </c>
      <c r="GW43" s="471">
        <f t="shared" si="370"/>
        <v>1.3889418466666665</v>
      </c>
      <c r="GX43" s="471">
        <f t="shared" si="370"/>
        <v>1.3889418466666665</v>
      </c>
      <c r="GY43" s="471">
        <f t="shared" si="370"/>
        <v>1.3889418466666665</v>
      </c>
      <c r="GZ43" s="471">
        <f t="shared" si="370"/>
        <v>1.3889418466666665</v>
      </c>
      <c r="HA43" s="471">
        <f t="shared" si="370"/>
        <v>1.3889418466666665</v>
      </c>
      <c r="HB43" s="471">
        <f t="shared" si="370"/>
        <v>1.3889418466666665</v>
      </c>
      <c r="HC43" s="471">
        <f t="shared" si="371"/>
        <v>1.3889418466666665</v>
      </c>
      <c r="HD43" s="471">
        <f t="shared" si="371"/>
        <v>1.3889418466666665</v>
      </c>
      <c r="HE43" s="471">
        <f t="shared" si="371"/>
        <v>1.3889418466666665</v>
      </c>
      <c r="HF43" s="471">
        <f t="shared" si="371"/>
        <v>1.3889418466666665</v>
      </c>
      <c r="HG43" s="471">
        <f t="shared" si="371"/>
        <v>1.3889418466666665</v>
      </c>
      <c r="HH43" s="471">
        <f t="shared" si="371"/>
        <v>1.3889418466666665</v>
      </c>
      <c r="HI43" s="471">
        <f t="shared" si="371"/>
        <v>1.3889418466666665</v>
      </c>
      <c r="HJ43" s="471">
        <f t="shared" si="371"/>
        <v>1.3889418466666665</v>
      </c>
      <c r="HK43" s="471">
        <f t="shared" si="371"/>
        <v>1.3889418466666665</v>
      </c>
      <c r="HL43" s="471">
        <f t="shared" si="371"/>
        <v>1.3889418466666665</v>
      </c>
      <c r="HM43" s="471">
        <f t="shared" si="371"/>
        <v>1.3889418466666665</v>
      </c>
      <c r="HN43" s="471">
        <f t="shared" si="371"/>
        <v>1.3889418466666665</v>
      </c>
      <c r="HO43" s="471">
        <f t="shared" si="371"/>
        <v>1.3889418466666665</v>
      </c>
      <c r="HP43" s="471">
        <f t="shared" si="371"/>
        <v>1.3889418466666665</v>
      </c>
      <c r="HQ43" s="471">
        <f t="shared" si="371"/>
        <v>1.3889418466666665</v>
      </c>
      <c r="HR43" s="471">
        <f t="shared" si="371"/>
        <v>1.3889418466666665</v>
      </c>
      <c r="HS43" s="471">
        <f t="shared" si="372"/>
        <v>1.3889418466666665</v>
      </c>
      <c r="HT43" s="471">
        <f t="shared" si="372"/>
        <v>1.3889418466666665</v>
      </c>
      <c r="HU43" s="471">
        <f t="shared" si="372"/>
        <v>1.3889418466666665</v>
      </c>
      <c r="HV43" s="471">
        <f t="shared" si="372"/>
        <v>1.3889418466666665</v>
      </c>
      <c r="HW43" s="471">
        <f t="shared" si="372"/>
        <v>1.3889418466666665</v>
      </c>
      <c r="HX43" s="471">
        <f t="shared" si="372"/>
        <v>1.3889418466666665</v>
      </c>
      <c r="HY43" s="471">
        <f t="shared" si="372"/>
        <v>1.3889418466666665</v>
      </c>
      <c r="HZ43" s="471">
        <f t="shared" si="372"/>
        <v>1.3889418466666665</v>
      </c>
      <c r="IA43" s="471">
        <f t="shared" si="372"/>
        <v>1.3889418466666665</v>
      </c>
      <c r="IB43" s="471">
        <f t="shared" si="372"/>
        <v>1.3889418466666665</v>
      </c>
      <c r="IC43" s="471">
        <f t="shared" si="372"/>
        <v>1.3889418466666665</v>
      </c>
      <c r="ID43" s="471">
        <f t="shared" si="372"/>
        <v>1.3889418466666665</v>
      </c>
      <c r="IE43" s="471">
        <f t="shared" si="372"/>
        <v>1.3889418466666665</v>
      </c>
      <c r="IF43" s="471">
        <f t="shared" si="372"/>
        <v>1.3889418466666665</v>
      </c>
      <c r="IG43" s="471">
        <f t="shared" si="372"/>
        <v>1.3889418466666665</v>
      </c>
      <c r="IH43" s="471">
        <f t="shared" si="372"/>
        <v>1.3889418466666665</v>
      </c>
      <c r="II43" s="471">
        <f t="shared" si="373"/>
        <v>1.3889418466666665</v>
      </c>
      <c r="IJ43" s="471">
        <f t="shared" si="373"/>
        <v>1.3889418466666665</v>
      </c>
      <c r="IK43" s="471">
        <f t="shared" si="373"/>
        <v>1.3889418466666665</v>
      </c>
      <c r="IL43" s="471">
        <f t="shared" si="373"/>
        <v>1.3889418466666665</v>
      </c>
      <c r="IM43" s="471">
        <f t="shared" si="373"/>
        <v>1.3889418466666665</v>
      </c>
      <c r="IN43" s="471">
        <f t="shared" si="373"/>
        <v>1.3889418466666665</v>
      </c>
      <c r="IO43" s="471">
        <f t="shared" si="373"/>
        <v>1.3889418466666665</v>
      </c>
      <c r="IP43" s="471">
        <f t="shared" si="373"/>
        <v>1.3889418466666665</v>
      </c>
      <c r="IQ43" s="471">
        <f t="shared" si="373"/>
        <v>1.3889418466666665</v>
      </c>
      <c r="IR43" s="471">
        <f t="shared" si="373"/>
        <v>1.3889418466666665</v>
      </c>
      <c r="IS43" s="471">
        <f t="shared" si="373"/>
        <v>1.3889418466666665</v>
      </c>
      <c r="IT43" s="471">
        <f t="shared" si="373"/>
        <v>1.3889418466666665</v>
      </c>
      <c r="IU43" s="471">
        <f t="shared" si="373"/>
        <v>1.3889418466666665</v>
      </c>
      <c r="IV43" s="471">
        <f t="shared" si="373"/>
        <v>1.3889418466666665</v>
      </c>
      <c r="IW43" s="471">
        <f t="shared" si="373"/>
        <v>1.3889418466666665</v>
      </c>
      <c r="IX43" s="471">
        <f t="shared" si="373"/>
        <v>1.3889418466666665</v>
      </c>
      <c r="IY43" s="471">
        <f t="shared" si="374"/>
        <v>1.3889418466666665</v>
      </c>
      <c r="IZ43" s="471">
        <f t="shared" si="374"/>
        <v>1.3889418466666665</v>
      </c>
      <c r="JA43" s="471">
        <f t="shared" si="374"/>
        <v>1.3889418466666665</v>
      </c>
      <c r="JB43" s="471">
        <f t="shared" si="374"/>
        <v>1.3889418466666665</v>
      </c>
      <c r="JC43" s="471">
        <f t="shared" si="374"/>
        <v>1.3889418466666665</v>
      </c>
      <c r="JD43" s="471">
        <f t="shared" si="374"/>
        <v>1.3889418466666665</v>
      </c>
      <c r="JE43" s="471">
        <f t="shared" si="374"/>
        <v>1.3889418466666665</v>
      </c>
      <c r="JF43" s="471">
        <f t="shared" si="374"/>
        <v>1.3889418466666665</v>
      </c>
      <c r="JG43" s="471">
        <f t="shared" si="374"/>
        <v>1.3889418466666665</v>
      </c>
      <c r="JH43" s="471">
        <f t="shared" si="374"/>
        <v>1.3889418466666665</v>
      </c>
      <c r="JI43" s="471">
        <f t="shared" si="374"/>
        <v>1.3889418466666665</v>
      </c>
      <c r="JJ43" s="471">
        <f t="shared" si="374"/>
        <v>1.3889418466666665</v>
      </c>
      <c r="JK43" s="471">
        <f t="shared" si="374"/>
        <v>1.3889418466666665</v>
      </c>
      <c r="JL43" s="471">
        <f t="shared" si="374"/>
        <v>1.3889418466666665</v>
      </c>
      <c r="JM43" s="471">
        <f t="shared" si="374"/>
        <v>1.3889418466666665</v>
      </c>
      <c r="JN43" s="471">
        <f t="shared" si="374"/>
        <v>1.3889418466666665</v>
      </c>
      <c r="JO43" s="471">
        <f t="shared" si="375"/>
        <v>1.3889418466666665</v>
      </c>
      <c r="JP43" s="471">
        <f t="shared" si="375"/>
        <v>1.3889418466666665</v>
      </c>
      <c r="JQ43" s="471">
        <f t="shared" si="375"/>
        <v>1.3889418466666665</v>
      </c>
      <c r="JR43" s="471">
        <f t="shared" si="375"/>
        <v>1.3889418466666665</v>
      </c>
      <c r="JS43" s="471">
        <f t="shared" si="375"/>
        <v>1.3889418466666665</v>
      </c>
      <c r="JT43" s="471">
        <f t="shared" si="375"/>
        <v>1.3889418466666665</v>
      </c>
      <c r="JU43" s="471">
        <f t="shared" si="375"/>
        <v>1.3889418466666665</v>
      </c>
      <c r="JV43" s="471">
        <f t="shared" si="375"/>
        <v>1.3889418466666665</v>
      </c>
      <c r="JW43" s="471">
        <f t="shared" si="375"/>
        <v>1.3889418466666665</v>
      </c>
      <c r="JX43" s="471">
        <f t="shared" si="375"/>
        <v>1.3889418466666665</v>
      </c>
      <c r="JY43" s="471">
        <f t="shared" si="375"/>
        <v>1.3889418466666665</v>
      </c>
      <c r="JZ43" s="471">
        <f t="shared" si="375"/>
        <v>1.3889418466666665</v>
      </c>
      <c r="KA43" s="471">
        <f t="shared" si="375"/>
        <v>1.3889418466666665</v>
      </c>
      <c r="KB43" s="471">
        <f t="shared" si="375"/>
        <v>1.3889418466666665</v>
      </c>
      <c r="KC43" s="471">
        <f t="shared" si="375"/>
        <v>1.3889418466666665</v>
      </c>
      <c r="KD43" s="471">
        <f t="shared" si="375"/>
        <v>1.3889418466666665</v>
      </c>
      <c r="KE43" s="471">
        <f t="shared" si="376"/>
        <v>1.3889418466666665</v>
      </c>
      <c r="KF43" s="471">
        <f t="shared" si="376"/>
        <v>1.3889418466666665</v>
      </c>
      <c r="KG43" s="471">
        <f t="shared" si="376"/>
        <v>1.3889418466666665</v>
      </c>
      <c r="KH43" s="471">
        <f t="shared" si="376"/>
        <v>1.3889418466666665</v>
      </c>
      <c r="KI43" s="471">
        <f t="shared" si="376"/>
        <v>1.3889418466666665</v>
      </c>
      <c r="KJ43" s="471">
        <f t="shared" si="376"/>
        <v>1.3889418466666665</v>
      </c>
      <c r="KK43" s="471">
        <f t="shared" si="376"/>
        <v>1.3889418466666665</v>
      </c>
      <c r="KL43" s="471">
        <f t="shared" si="376"/>
        <v>1.3889418466666665</v>
      </c>
      <c r="KM43" s="471">
        <f t="shared" si="376"/>
        <v>1.3889418466666665</v>
      </c>
      <c r="KN43" s="471">
        <f t="shared" si="376"/>
        <v>1.3889418466666665</v>
      </c>
      <c r="KO43" s="471">
        <f t="shared" si="376"/>
        <v>1.3889418466666665</v>
      </c>
      <c r="KP43" s="471">
        <f t="shared" si="376"/>
        <v>1.3889418466666665</v>
      </c>
      <c r="KQ43" s="471">
        <f t="shared" si="376"/>
        <v>1.3889418466666665</v>
      </c>
      <c r="KR43" s="471">
        <f t="shared" si="376"/>
        <v>1.3889418466666665</v>
      </c>
      <c r="KS43" s="471">
        <f t="shared" si="376"/>
        <v>1.3889418466666665</v>
      </c>
      <c r="KT43" s="471">
        <f t="shared" si="376"/>
        <v>1.3889418466666665</v>
      </c>
      <c r="KU43" s="471">
        <f t="shared" si="377"/>
        <v>1.3889418466666665</v>
      </c>
      <c r="KV43" s="471">
        <f t="shared" si="377"/>
        <v>1.3889418466666665</v>
      </c>
      <c r="KW43" s="471">
        <f t="shared" si="377"/>
        <v>1.3889418466666665</v>
      </c>
      <c r="KX43" s="471">
        <f t="shared" si="377"/>
        <v>1.3889418466666665</v>
      </c>
      <c r="KY43" s="471">
        <f t="shared" si="377"/>
        <v>1.3889418466666665</v>
      </c>
      <c r="KZ43" s="471">
        <f t="shared" si="377"/>
        <v>1.3889418466666665</v>
      </c>
      <c r="LA43" s="471">
        <f t="shared" si="377"/>
        <v>1.3889418466666665</v>
      </c>
      <c r="LB43" s="471">
        <f t="shared" si="377"/>
        <v>1.3889418466666665</v>
      </c>
      <c r="LC43" s="471">
        <f t="shared" si="377"/>
        <v>1.3889418466666665</v>
      </c>
      <c r="LD43" s="471">
        <f t="shared" si="377"/>
        <v>1.3889418466666665</v>
      </c>
      <c r="LE43" s="471">
        <f t="shared" si="377"/>
        <v>1.3889418466666665</v>
      </c>
      <c r="LF43" s="471">
        <f t="shared" si="377"/>
        <v>1.3889418466666665</v>
      </c>
      <c r="LG43" s="471">
        <f t="shared" si="377"/>
        <v>1.3889418466666665</v>
      </c>
      <c r="LH43" s="471">
        <f t="shared" si="377"/>
        <v>1.3889418466666665</v>
      </c>
      <c r="LI43" s="471">
        <f t="shared" si="377"/>
        <v>1.3889418466666665</v>
      </c>
      <c r="LJ43" s="471">
        <f t="shared" si="377"/>
        <v>1.3889418466666665</v>
      </c>
      <c r="LK43" s="471">
        <f t="shared" si="378"/>
        <v>1.3889418466666665</v>
      </c>
      <c r="LL43" s="471">
        <f t="shared" si="378"/>
        <v>1.3889418466666665</v>
      </c>
      <c r="LM43" s="471">
        <f t="shared" si="378"/>
        <v>1.3889418466666665</v>
      </c>
      <c r="LN43" s="471">
        <f t="shared" si="378"/>
        <v>1.3889418466666665</v>
      </c>
      <c r="LO43" s="471">
        <f t="shared" si="378"/>
        <v>1.3889418466666665</v>
      </c>
      <c r="LP43" s="471">
        <f t="shared" si="378"/>
        <v>1.3889418466666665</v>
      </c>
      <c r="LQ43" s="471">
        <f t="shared" si="378"/>
        <v>1.3889418466666665</v>
      </c>
      <c r="LR43" s="471">
        <f t="shared" si="378"/>
        <v>1.3889418466666665</v>
      </c>
      <c r="LS43" s="471">
        <f t="shared" si="378"/>
        <v>1.3889418466666665</v>
      </c>
      <c r="LT43" s="471">
        <f t="shared" si="378"/>
        <v>1.3889418466666665</v>
      </c>
      <c r="LU43" s="471">
        <f t="shared" si="378"/>
        <v>1.3889418466666665</v>
      </c>
      <c r="LV43" s="471">
        <f t="shared" si="378"/>
        <v>1.3889418466666665</v>
      </c>
      <c r="LW43" s="471">
        <f t="shared" si="378"/>
        <v>1.3889418466666665</v>
      </c>
      <c r="LX43" s="471">
        <f t="shared" si="378"/>
        <v>1.3889418466666665</v>
      </c>
      <c r="LY43" s="471">
        <f t="shared" si="378"/>
        <v>1.3889418466666665</v>
      </c>
      <c r="LZ43" s="471">
        <f t="shared" si="378"/>
        <v>1.3889418466666665</v>
      </c>
      <c r="MA43" s="471">
        <f t="shared" si="379"/>
        <v>1.3889418466666665</v>
      </c>
      <c r="MB43" s="471">
        <f t="shared" si="379"/>
        <v>1.3889418466666665</v>
      </c>
      <c r="MC43" s="471">
        <f t="shared" si="379"/>
        <v>1.3889418466666665</v>
      </c>
      <c r="MD43" s="471">
        <f t="shared" si="379"/>
        <v>1.3889418466666665</v>
      </c>
      <c r="ME43" s="471">
        <f t="shared" si="379"/>
        <v>1.3889418466666665</v>
      </c>
      <c r="MF43" s="471">
        <f t="shared" si="379"/>
        <v>1.3889418466666665</v>
      </c>
      <c r="MG43" s="471">
        <f t="shared" si="379"/>
        <v>1.3889418466666665</v>
      </c>
      <c r="MH43" s="471">
        <f t="shared" si="379"/>
        <v>1.3889418466666665</v>
      </c>
      <c r="MI43" s="471">
        <f t="shared" si="379"/>
        <v>1.3889418466666665</v>
      </c>
      <c r="MJ43" s="471">
        <f t="shared" si="379"/>
        <v>1.3889418466666665</v>
      </c>
      <c r="MK43" s="471">
        <f t="shared" si="379"/>
        <v>1.3889418466666665</v>
      </c>
      <c r="ML43" s="471">
        <f t="shared" si="379"/>
        <v>1.3889418466666665</v>
      </c>
      <c r="MM43" s="471">
        <f t="shared" si="379"/>
        <v>1.3889418466666665</v>
      </c>
      <c r="MN43" s="471">
        <f t="shared" si="379"/>
        <v>1.3889418466666665</v>
      </c>
      <c r="MO43" s="471">
        <f t="shared" si="379"/>
        <v>1.3889418466666665</v>
      </c>
      <c r="MP43" s="471">
        <f t="shared" si="379"/>
        <v>1.3889418466666665</v>
      </c>
      <c r="MQ43" s="471">
        <f t="shared" si="380"/>
        <v>1.3889418466666665</v>
      </c>
      <c r="MR43" s="471">
        <f t="shared" si="380"/>
        <v>1.3889418466666665</v>
      </c>
      <c r="MS43" s="471">
        <f t="shared" si="380"/>
        <v>1.3889418466666665</v>
      </c>
      <c r="MT43" s="471">
        <f t="shared" si="380"/>
        <v>1.3889418466666665</v>
      </c>
      <c r="MU43" s="471">
        <f t="shared" si="380"/>
        <v>1.3889418466666665</v>
      </c>
      <c r="MV43" s="471">
        <f t="shared" si="380"/>
        <v>1.3889418466666665</v>
      </c>
      <c r="MW43" s="471">
        <f t="shared" si="380"/>
        <v>1.3889418466666665</v>
      </c>
      <c r="MX43" s="471">
        <f t="shared" si="380"/>
        <v>1.3889418466666665</v>
      </c>
      <c r="MY43" s="471">
        <f t="shared" si="380"/>
        <v>1.3889418466666665</v>
      </c>
      <c r="MZ43" s="471">
        <f t="shared" si="380"/>
        <v>1.3889418466666665</v>
      </c>
      <c r="NA43" s="471">
        <f t="shared" si="380"/>
        <v>1.3889418466666665</v>
      </c>
      <c r="NB43" s="471">
        <f t="shared" si="380"/>
        <v>1.3889418466666665</v>
      </c>
      <c r="NC43" s="471">
        <f t="shared" si="380"/>
        <v>1.3889418466666665</v>
      </c>
      <c r="ND43" s="471">
        <f t="shared" si="380"/>
        <v>1.3889418466666665</v>
      </c>
      <c r="NE43" s="471">
        <f t="shared" si="380"/>
        <v>1.3889418466666665</v>
      </c>
      <c r="NF43" s="471">
        <f t="shared" si="380"/>
        <v>1.3889418466666665</v>
      </c>
      <c r="NG43" s="471">
        <f t="shared" si="381"/>
        <v>1.3889418466666665</v>
      </c>
      <c r="NH43" s="471">
        <f t="shared" si="381"/>
        <v>1.3889418466666665</v>
      </c>
      <c r="NI43" s="471">
        <f t="shared" si="381"/>
        <v>1.3889418466666665</v>
      </c>
      <c r="NJ43" s="471">
        <f t="shared" si="381"/>
        <v>1.3889418466666665</v>
      </c>
      <c r="NK43" s="471">
        <f t="shared" si="381"/>
        <v>1.3889418466666665</v>
      </c>
      <c r="NL43" s="471">
        <f t="shared" si="381"/>
        <v>1.3889418466666665</v>
      </c>
      <c r="NM43" s="471">
        <f t="shared" si="381"/>
        <v>1.3889418466666665</v>
      </c>
      <c r="NN43" s="471">
        <f t="shared" si="381"/>
        <v>0.26882745419354837</v>
      </c>
      <c r="NO43" s="471">
        <f t="shared" si="381"/>
        <v>0</v>
      </c>
      <c r="NP43" s="471">
        <f t="shared" si="381"/>
        <v>0</v>
      </c>
      <c r="NQ43" s="471">
        <f t="shared" si="381"/>
        <v>0</v>
      </c>
      <c r="NR43" s="471">
        <f t="shared" si="381"/>
        <v>0</v>
      </c>
      <c r="NS43" s="471">
        <f t="shared" si="381"/>
        <v>0</v>
      </c>
      <c r="NT43" s="471">
        <f t="shared" si="381"/>
        <v>0</v>
      </c>
      <c r="NU43" s="471">
        <f t="shared" si="381"/>
        <v>0</v>
      </c>
      <c r="NV43" s="471">
        <f t="shared" si="381"/>
        <v>0</v>
      </c>
      <c r="NW43" s="471">
        <f t="shared" si="382"/>
        <v>0</v>
      </c>
      <c r="NX43" s="471">
        <f t="shared" si="382"/>
        <v>0</v>
      </c>
      <c r="NY43" s="471">
        <f t="shared" si="382"/>
        <v>0</v>
      </c>
      <c r="NZ43" s="471">
        <f t="shared" si="382"/>
        <v>0</v>
      </c>
      <c r="OA43" s="471">
        <f t="shared" si="382"/>
        <v>0</v>
      </c>
      <c r="OB43" s="471">
        <f t="shared" si="382"/>
        <v>0</v>
      </c>
      <c r="OC43" s="471">
        <f t="shared" si="382"/>
        <v>0</v>
      </c>
      <c r="OD43" s="471">
        <f t="shared" si="382"/>
        <v>0</v>
      </c>
      <c r="OE43" s="471">
        <f t="shared" si="382"/>
        <v>0</v>
      </c>
      <c r="OF43" s="471">
        <f t="shared" si="382"/>
        <v>0</v>
      </c>
      <c r="OG43" s="471">
        <f t="shared" si="382"/>
        <v>0</v>
      </c>
      <c r="OH43" s="471">
        <f t="shared" si="382"/>
        <v>0</v>
      </c>
      <c r="OI43" s="471">
        <f t="shared" si="382"/>
        <v>0</v>
      </c>
      <c r="OJ43" s="471">
        <f t="shared" si="382"/>
        <v>0</v>
      </c>
      <c r="OK43" s="471">
        <f t="shared" si="382"/>
        <v>0</v>
      </c>
      <c r="OL43" s="471">
        <f t="shared" si="382"/>
        <v>0</v>
      </c>
      <c r="OM43" s="471">
        <f t="shared" si="383"/>
        <v>0</v>
      </c>
      <c r="ON43" s="471">
        <f t="shared" si="383"/>
        <v>0</v>
      </c>
      <c r="OO43" s="471">
        <f t="shared" si="383"/>
        <v>0</v>
      </c>
      <c r="OP43" s="471">
        <f t="shared" si="383"/>
        <v>0</v>
      </c>
      <c r="OQ43" s="471">
        <f t="shared" si="383"/>
        <v>0</v>
      </c>
      <c r="OR43" s="471">
        <f t="shared" si="383"/>
        <v>0</v>
      </c>
      <c r="OS43" s="471">
        <f t="shared" si="383"/>
        <v>0</v>
      </c>
      <c r="OT43" s="471">
        <f t="shared" si="383"/>
        <v>0</v>
      </c>
      <c r="OU43" s="471">
        <f t="shared" si="383"/>
        <v>0</v>
      </c>
      <c r="OV43" s="471">
        <f t="shared" si="383"/>
        <v>0</v>
      </c>
      <c r="OW43" s="471">
        <f t="shared" si="383"/>
        <v>0</v>
      </c>
      <c r="OX43" s="471">
        <f t="shared" si="383"/>
        <v>0</v>
      </c>
      <c r="OY43" s="471">
        <f t="shared" si="383"/>
        <v>0</v>
      </c>
      <c r="OZ43" s="471">
        <f t="shared" si="383"/>
        <v>0</v>
      </c>
      <c r="PA43" s="471">
        <f t="shared" si="383"/>
        <v>0</v>
      </c>
      <c r="PB43" s="471">
        <f t="shared" si="383"/>
        <v>0</v>
      </c>
      <c r="PC43" s="471">
        <f t="shared" si="384"/>
        <v>0</v>
      </c>
      <c r="PD43" s="471">
        <f t="shared" si="384"/>
        <v>0</v>
      </c>
      <c r="PE43" s="471">
        <f t="shared" si="384"/>
        <v>0</v>
      </c>
      <c r="PF43" s="471">
        <f t="shared" si="384"/>
        <v>0</v>
      </c>
      <c r="PG43" s="471">
        <f t="shared" si="384"/>
        <v>0</v>
      </c>
      <c r="PH43" s="471">
        <f t="shared" si="384"/>
        <v>0</v>
      </c>
      <c r="PI43" s="471">
        <f t="shared" si="384"/>
        <v>0</v>
      </c>
      <c r="PJ43" s="471">
        <f t="shared" si="384"/>
        <v>0</v>
      </c>
      <c r="PK43" s="471">
        <f t="shared" si="384"/>
        <v>0</v>
      </c>
      <c r="PL43" s="471">
        <f t="shared" si="384"/>
        <v>0</v>
      </c>
      <c r="PM43" s="471">
        <f t="shared" si="384"/>
        <v>0</v>
      </c>
      <c r="PN43" s="471">
        <f t="shared" si="384"/>
        <v>0</v>
      </c>
      <c r="PO43" s="471">
        <f t="shared" si="384"/>
        <v>0</v>
      </c>
      <c r="PP43" s="471">
        <f t="shared" si="384"/>
        <v>0</v>
      </c>
      <c r="PQ43" s="471">
        <f t="shared" si="384"/>
        <v>0</v>
      </c>
      <c r="PR43" s="471">
        <f t="shared" si="384"/>
        <v>0</v>
      </c>
      <c r="PS43" s="471">
        <f t="shared" si="385"/>
        <v>0</v>
      </c>
      <c r="PT43" s="471">
        <f t="shared" si="385"/>
        <v>0</v>
      </c>
      <c r="PU43" s="471">
        <f t="shared" si="385"/>
        <v>0</v>
      </c>
      <c r="PV43" s="471">
        <f t="shared" si="385"/>
        <v>0</v>
      </c>
      <c r="PW43" s="471">
        <f t="shared" si="385"/>
        <v>0</v>
      </c>
      <c r="PX43" s="471">
        <f t="shared" si="385"/>
        <v>0</v>
      </c>
      <c r="PY43" s="471">
        <f t="shared" si="385"/>
        <v>0</v>
      </c>
      <c r="PZ43" s="471">
        <f t="shared" si="385"/>
        <v>0</v>
      </c>
      <c r="QA43" s="471">
        <f t="shared" si="385"/>
        <v>0</v>
      </c>
      <c r="QB43" s="471">
        <f t="shared" si="385"/>
        <v>0</v>
      </c>
      <c r="QC43" s="471">
        <f t="shared" si="385"/>
        <v>0</v>
      </c>
      <c r="QD43" s="471">
        <f t="shared" si="385"/>
        <v>0</v>
      </c>
      <c r="QE43" s="471">
        <f t="shared" si="385"/>
        <v>0</v>
      </c>
      <c r="QF43" s="471">
        <f t="shared" si="385"/>
        <v>0</v>
      </c>
      <c r="QG43" s="471">
        <f t="shared" si="385"/>
        <v>0</v>
      </c>
      <c r="QH43" s="471">
        <f t="shared" si="385"/>
        <v>0</v>
      </c>
      <c r="QI43" s="471">
        <f t="shared" si="386"/>
        <v>0</v>
      </c>
      <c r="QJ43" s="471">
        <f t="shared" si="386"/>
        <v>0</v>
      </c>
      <c r="QK43" s="471">
        <f t="shared" si="386"/>
        <v>0</v>
      </c>
      <c r="QL43" s="471">
        <f t="shared" si="386"/>
        <v>0</v>
      </c>
      <c r="QM43" s="471">
        <f t="shared" si="386"/>
        <v>0</v>
      </c>
      <c r="QN43" s="471">
        <f t="shared" si="386"/>
        <v>0</v>
      </c>
      <c r="QO43" s="471">
        <f t="shared" si="386"/>
        <v>0</v>
      </c>
      <c r="QP43" s="471">
        <f t="shared" si="386"/>
        <v>0</v>
      </c>
      <c r="QQ43" s="471">
        <f t="shared" si="386"/>
        <v>0</v>
      </c>
      <c r="QR43" s="471">
        <f t="shared" si="386"/>
        <v>0</v>
      </c>
      <c r="QS43" s="471">
        <f t="shared" si="386"/>
        <v>0</v>
      </c>
      <c r="QT43" s="471">
        <f t="shared" si="386"/>
        <v>0</v>
      </c>
      <c r="QU43" s="471">
        <f t="shared" si="386"/>
        <v>0</v>
      </c>
      <c r="QV43" s="471">
        <f t="shared" si="386"/>
        <v>0</v>
      </c>
      <c r="QW43" s="471">
        <f t="shared" si="386"/>
        <v>0</v>
      </c>
      <c r="QX43" s="471">
        <f t="shared" si="386"/>
        <v>0</v>
      </c>
      <c r="QY43" s="471">
        <f t="shared" si="387"/>
        <v>0</v>
      </c>
      <c r="QZ43" s="471">
        <f t="shared" si="387"/>
        <v>0</v>
      </c>
      <c r="RA43" s="471">
        <f t="shared" si="387"/>
        <v>0</v>
      </c>
      <c r="RB43" s="471">
        <f t="shared" si="387"/>
        <v>0</v>
      </c>
      <c r="RC43" s="471">
        <f t="shared" si="387"/>
        <v>0</v>
      </c>
      <c r="RD43" s="471">
        <f t="shared" si="387"/>
        <v>0</v>
      </c>
      <c r="RE43" s="471">
        <f t="shared" si="387"/>
        <v>0</v>
      </c>
      <c r="RF43" s="471">
        <f t="shared" si="387"/>
        <v>0</v>
      </c>
      <c r="RG43" s="471">
        <f t="shared" si="387"/>
        <v>0</v>
      </c>
      <c r="RH43" s="471">
        <f t="shared" si="387"/>
        <v>0</v>
      </c>
      <c r="RI43" s="471">
        <f t="shared" si="387"/>
        <v>0</v>
      </c>
      <c r="RJ43" s="471">
        <f t="shared" si="387"/>
        <v>0</v>
      </c>
      <c r="RK43" s="471">
        <f t="shared" si="387"/>
        <v>0</v>
      </c>
      <c r="RL43" s="471">
        <f t="shared" si="387"/>
        <v>0</v>
      </c>
      <c r="RM43" s="471">
        <f t="shared" si="387"/>
        <v>0</v>
      </c>
      <c r="RN43" s="471">
        <f t="shared" si="387"/>
        <v>0</v>
      </c>
      <c r="RO43" s="471">
        <f t="shared" si="388"/>
        <v>0</v>
      </c>
      <c r="RP43" s="471">
        <f t="shared" si="388"/>
        <v>0</v>
      </c>
      <c r="RQ43" s="471">
        <f t="shared" si="388"/>
        <v>0</v>
      </c>
      <c r="RR43" s="471">
        <f t="shared" si="388"/>
        <v>0</v>
      </c>
      <c r="RS43" s="471">
        <f t="shared" si="388"/>
        <v>0</v>
      </c>
      <c r="RT43" s="471">
        <f t="shared" si="388"/>
        <v>0</v>
      </c>
      <c r="RU43" s="471">
        <f t="shared" si="388"/>
        <v>0</v>
      </c>
      <c r="RV43" s="471">
        <f t="shared" si="388"/>
        <v>0</v>
      </c>
      <c r="RW43" s="471">
        <f t="shared" si="388"/>
        <v>0</v>
      </c>
      <c r="RX43" s="471">
        <f t="shared" si="388"/>
        <v>0</v>
      </c>
      <c r="RY43" s="471">
        <f t="shared" si="388"/>
        <v>0</v>
      </c>
      <c r="RZ43" s="471">
        <f t="shared" si="388"/>
        <v>0</v>
      </c>
      <c r="SA43" s="471">
        <f t="shared" si="388"/>
        <v>0</v>
      </c>
      <c r="SB43" s="471">
        <f t="shared" si="388"/>
        <v>0</v>
      </c>
      <c r="SC43" s="471">
        <f t="shared" si="388"/>
        <v>0</v>
      </c>
      <c r="SD43" s="471">
        <f t="shared" si="388"/>
        <v>0</v>
      </c>
      <c r="SE43" s="471">
        <f t="shared" si="389"/>
        <v>0</v>
      </c>
      <c r="SF43" s="471">
        <f t="shared" si="389"/>
        <v>0</v>
      </c>
      <c r="SG43" s="471">
        <f t="shared" si="389"/>
        <v>0</v>
      </c>
      <c r="SH43" s="471">
        <f t="shared" si="389"/>
        <v>0</v>
      </c>
      <c r="SI43" s="471">
        <f t="shared" si="389"/>
        <v>0</v>
      </c>
      <c r="SJ43" s="471">
        <f t="shared" si="389"/>
        <v>0</v>
      </c>
      <c r="SK43" s="471">
        <f t="shared" si="389"/>
        <v>0</v>
      </c>
      <c r="SL43" s="471">
        <f t="shared" si="389"/>
        <v>0</v>
      </c>
      <c r="SM43" s="471">
        <f t="shared" si="389"/>
        <v>0</v>
      </c>
      <c r="SN43" s="471">
        <f t="shared" si="389"/>
        <v>0</v>
      </c>
      <c r="SO43" s="471">
        <f t="shared" si="389"/>
        <v>0</v>
      </c>
      <c r="SP43" s="471">
        <f t="shared" si="389"/>
        <v>0</v>
      </c>
      <c r="SQ43" s="471">
        <f t="shared" si="389"/>
        <v>0</v>
      </c>
      <c r="SR43" s="471">
        <f t="shared" si="389"/>
        <v>0</v>
      </c>
      <c r="SS43" s="471">
        <f t="shared" si="389"/>
        <v>0</v>
      </c>
      <c r="ST43" s="471">
        <f t="shared" si="389"/>
        <v>0</v>
      </c>
      <c r="SU43" s="471">
        <f t="shared" si="390"/>
        <v>0</v>
      </c>
      <c r="SV43" s="471">
        <f t="shared" si="390"/>
        <v>0</v>
      </c>
      <c r="SW43" s="471">
        <f t="shared" si="390"/>
        <v>0</v>
      </c>
      <c r="SX43" s="471">
        <f t="shared" si="390"/>
        <v>0</v>
      </c>
      <c r="SY43" s="471">
        <f t="shared" si="390"/>
        <v>0</v>
      </c>
      <c r="SZ43" s="471">
        <f t="shared" si="390"/>
        <v>0</v>
      </c>
      <c r="TA43" s="471">
        <f t="shared" si="390"/>
        <v>0</v>
      </c>
      <c r="TB43" s="471">
        <f t="shared" si="390"/>
        <v>0</v>
      </c>
      <c r="TC43" s="471">
        <f t="shared" si="390"/>
        <v>0</v>
      </c>
      <c r="TD43" s="471">
        <f t="shared" si="390"/>
        <v>0</v>
      </c>
      <c r="TE43" s="471">
        <f t="shared" si="390"/>
        <v>0</v>
      </c>
      <c r="TF43" s="471">
        <f t="shared" si="390"/>
        <v>0</v>
      </c>
      <c r="TG43" s="471">
        <f t="shared" si="390"/>
        <v>0</v>
      </c>
      <c r="TH43" s="471">
        <f t="shared" si="390"/>
        <v>0</v>
      </c>
      <c r="TI43" s="471">
        <f t="shared" si="390"/>
        <v>0</v>
      </c>
      <c r="TJ43" s="471">
        <f t="shared" si="390"/>
        <v>0</v>
      </c>
      <c r="TK43" s="471">
        <f t="shared" si="391"/>
        <v>0</v>
      </c>
      <c r="TL43" s="471">
        <f t="shared" si="391"/>
        <v>0</v>
      </c>
      <c r="TM43" s="471">
        <f t="shared" si="391"/>
        <v>0</v>
      </c>
      <c r="TN43" s="471">
        <f t="shared" si="391"/>
        <v>0</v>
      </c>
      <c r="TO43" s="471">
        <f t="shared" si="391"/>
        <v>0</v>
      </c>
      <c r="TP43" s="471">
        <f t="shared" si="391"/>
        <v>0</v>
      </c>
      <c r="TQ43" s="471">
        <f t="shared" si="391"/>
        <v>0</v>
      </c>
      <c r="TR43" s="471">
        <f t="shared" si="391"/>
        <v>0</v>
      </c>
      <c r="TS43" s="471">
        <f t="shared" si="391"/>
        <v>0</v>
      </c>
      <c r="TT43" s="471">
        <f t="shared" si="391"/>
        <v>0</v>
      </c>
      <c r="TU43" s="471">
        <f t="shared" si="391"/>
        <v>0</v>
      </c>
      <c r="TV43" s="471">
        <f t="shared" si="391"/>
        <v>0</v>
      </c>
      <c r="TW43" s="471">
        <f t="shared" si="391"/>
        <v>0</v>
      </c>
      <c r="TX43" s="471">
        <f t="shared" si="391"/>
        <v>0</v>
      </c>
      <c r="TY43" s="471">
        <f t="shared" si="391"/>
        <v>0</v>
      </c>
      <c r="TZ43" s="471">
        <f t="shared" si="391"/>
        <v>0</v>
      </c>
      <c r="UA43" s="471">
        <f t="shared" si="392"/>
        <v>0</v>
      </c>
      <c r="UB43" s="471">
        <f t="shared" si="392"/>
        <v>0</v>
      </c>
      <c r="UC43" s="471">
        <f t="shared" si="392"/>
        <v>0</v>
      </c>
      <c r="UD43" s="471">
        <f t="shared" si="392"/>
        <v>0</v>
      </c>
      <c r="UE43" s="471">
        <f t="shared" si="392"/>
        <v>0</v>
      </c>
      <c r="UF43" s="471">
        <f t="shared" si="392"/>
        <v>0</v>
      </c>
      <c r="UG43" s="471">
        <f t="shared" si="392"/>
        <v>0</v>
      </c>
      <c r="UH43" s="471">
        <f t="shared" si="392"/>
        <v>0</v>
      </c>
      <c r="UI43" s="471">
        <f t="shared" si="392"/>
        <v>0</v>
      </c>
      <c r="UJ43" s="471">
        <f t="shared" si="392"/>
        <v>0</v>
      </c>
      <c r="UK43" s="471">
        <f t="shared" si="392"/>
        <v>0</v>
      </c>
      <c r="UL43" s="471">
        <f t="shared" si="392"/>
        <v>0</v>
      </c>
      <c r="UM43" s="471">
        <f t="shared" si="392"/>
        <v>0</v>
      </c>
      <c r="UN43" s="471">
        <f t="shared" si="392"/>
        <v>0</v>
      </c>
      <c r="UO43" s="471">
        <f t="shared" si="392"/>
        <v>0</v>
      </c>
      <c r="UP43" s="471">
        <f t="shared" si="392"/>
        <v>0</v>
      </c>
      <c r="UQ43" s="471">
        <f t="shared" si="393"/>
        <v>0</v>
      </c>
      <c r="UR43" s="471">
        <f t="shared" si="393"/>
        <v>0</v>
      </c>
      <c r="US43" s="471">
        <f t="shared" si="393"/>
        <v>0</v>
      </c>
      <c r="UT43" s="471">
        <f t="shared" si="393"/>
        <v>0</v>
      </c>
      <c r="UU43" s="471">
        <f t="shared" si="393"/>
        <v>0</v>
      </c>
      <c r="UV43" s="471">
        <f t="shared" si="393"/>
        <v>0</v>
      </c>
      <c r="UW43" s="471">
        <f t="shared" si="393"/>
        <v>0</v>
      </c>
      <c r="UX43" s="471">
        <f t="shared" si="393"/>
        <v>0</v>
      </c>
      <c r="UY43" s="471">
        <f t="shared" si="393"/>
        <v>0</v>
      </c>
      <c r="UZ43" s="471">
        <f t="shared" si="393"/>
        <v>0</v>
      </c>
      <c r="VA43" s="471">
        <f t="shared" si="393"/>
        <v>0</v>
      </c>
      <c r="VB43" s="471">
        <f t="shared" si="393"/>
        <v>0</v>
      </c>
      <c r="VC43" s="471">
        <f t="shared" si="393"/>
        <v>0</v>
      </c>
      <c r="VD43" s="471">
        <f t="shared" si="393"/>
        <v>0</v>
      </c>
      <c r="VE43" s="471">
        <f t="shared" si="393"/>
        <v>0</v>
      </c>
      <c r="VF43" s="471">
        <f t="shared" si="393"/>
        <v>0</v>
      </c>
      <c r="VG43" s="471">
        <f t="shared" si="394"/>
        <v>0</v>
      </c>
      <c r="VH43" s="471">
        <f t="shared" si="394"/>
        <v>0</v>
      </c>
      <c r="VI43" s="471">
        <f t="shared" si="394"/>
        <v>0</v>
      </c>
      <c r="VJ43" s="471">
        <f t="shared" si="394"/>
        <v>0</v>
      </c>
      <c r="VK43" s="471">
        <f t="shared" si="394"/>
        <v>0</v>
      </c>
      <c r="VL43" s="471">
        <f t="shared" si="394"/>
        <v>0</v>
      </c>
      <c r="VM43" s="471">
        <f t="shared" si="394"/>
        <v>0</v>
      </c>
      <c r="VN43" s="471">
        <f t="shared" si="394"/>
        <v>0</v>
      </c>
      <c r="VO43" s="471">
        <f t="shared" si="394"/>
        <v>0</v>
      </c>
      <c r="VP43" s="471">
        <f t="shared" si="394"/>
        <v>0</v>
      </c>
      <c r="VQ43" s="471">
        <f t="shared" si="394"/>
        <v>0</v>
      </c>
      <c r="VR43" s="471">
        <f t="shared" si="394"/>
        <v>0</v>
      </c>
      <c r="VS43" s="471">
        <f t="shared" si="394"/>
        <v>0</v>
      </c>
      <c r="VT43" s="471">
        <f t="shared" si="394"/>
        <v>0</v>
      </c>
      <c r="VU43" s="471">
        <f t="shared" si="394"/>
        <v>0</v>
      </c>
      <c r="VV43" s="471">
        <f t="shared" si="394"/>
        <v>0</v>
      </c>
      <c r="VW43" s="471">
        <f t="shared" si="395"/>
        <v>0</v>
      </c>
      <c r="VX43" s="471">
        <f t="shared" si="395"/>
        <v>0</v>
      </c>
      <c r="VY43" s="471">
        <f t="shared" si="395"/>
        <v>0</v>
      </c>
      <c r="VZ43" s="471">
        <f t="shared" si="395"/>
        <v>0</v>
      </c>
      <c r="WA43" s="471">
        <f t="shared" si="395"/>
        <v>0</v>
      </c>
      <c r="WB43" s="471">
        <f t="shared" si="395"/>
        <v>0</v>
      </c>
      <c r="WC43" s="471">
        <f t="shared" si="395"/>
        <v>0</v>
      </c>
      <c r="WD43" s="471">
        <f t="shared" si="395"/>
        <v>0</v>
      </c>
    </row>
    <row r="44" spans="1:602" x14ac:dyDescent="0.35">
      <c r="A44" s="29"/>
      <c r="B44" s="29">
        <f t="shared" si="355"/>
        <v>13</v>
      </c>
      <c r="C44" s="29" t="s">
        <v>4</v>
      </c>
      <c r="D44" s="29" t="s">
        <v>76</v>
      </c>
      <c r="E44" s="69">
        <f>INDEX('Current RAP - 2025-26 Cycle'!$K:$K,MATCH('25-26 Projection - RAP Tendered'!$D44,'Current RAP - 2025-26 Cycle'!$C:$C,0),1)</f>
        <v>9642022.4600000009</v>
      </c>
      <c r="F44" s="69">
        <f>INDEX('Current RAP - 2025-26 Cycle'!$G:$G,MATCH('25-26 Projection - RAP Tendered'!$D44,'Current RAP - 2025-26 Cycle'!$C:$C,0),1)</f>
        <v>2281990.1900000004</v>
      </c>
      <c r="G44" s="69">
        <f t="shared" si="342"/>
        <v>7360032.2700000005</v>
      </c>
      <c r="H44" s="69">
        <f t="shared" si="356"/>
        <v>2281990.1900000004</v>
      </c>
      <c r="I44" s="32">
        <v>45839</v>
      </c>
      <c r="J44" s="32">
        <v>46203</v>
      </c>
      <c r="K44" s="29" t="str">
        <f>INDEX('Current RAP - 2025-26 Cycle'!$D:$D,MATCH('25-26 Projection - RAP Tendered'!$D44,'Current RAP - 2025-26 Cycle'!$C:$C,0),1)</f>
        <v>IPCA</v>
      </c>
      <c r="L44" s="32" t="s">
        <v>10</v>
      </c>
      <c r="M44" s="32" t="s">
        <v>10</v>
      </c>
      <c r="N44" s="81">
        <v>0</v>
      </c>
      <c r="O44" s="81">
        <v>0</v>
      </c>
      <c r="P44" s="69">
        <v>0</v>
      </c>
      <c r="Q44" s="32">
        <f>INDEX('Current RAP - 2025-26 Cycle'!$L:$L,MATCH('25-26 Projection - RAP Tendered'!$D44,'Current RAP - 2025-26 Cycle'!$C:$C,0),1)</f>
        <v>40457</v>
      </c>
      <c r="R44" s="32">
        <f>INDEX('Current RAP - 2025-26 Cycle'!$M:$M,MATCH('25-26 Projection - RAP Tendered'!$D44,'Current RAP - 2025-26 Cycle'!$C:$C,0),1)</f>
        <v>51415</v>
      </c>
      <c r="S44" s="29"/>
      <c r="T44" s="29" t="str">
        <f t="shared" si="343"/>
        <v>014/2010</v>
      </c>
      <c r="U44" s="36">
        <f t="shared" si="344"/>
        <v>9.6420224600000015</v>
      </c>
      <c r="V44" s="36">
        <f t="shared" si="344"/>
        <v>9.6420224600000015</v>
      </c>
      <c r="W44" s="36">
        <f t="shared" si="344"/>
        <v>9.6420224600000015</v>
      </c>
      <c r="X44" s="36">
        <f t="shared" si="344"/>
        <v>9.6420224600000015</v>
      </c>
      <c r="Y44" s="36">
        <f t="shared" si="344"/>
        <v>9.6420224600000015</v>
      </c>
      <c r="Z44" s="36">
        <f t="shared" si="344"/>
        <v>9.6420224600000015</v>
      </c>
      <c r="AA44" s="36">
        <f t="shared" si="344"/>
        <v>9.6420224600000015</v>
      </c>
      <c r="AB44" s="36">
        <f t="shared" si="344"/>
        <v>9.6420224600000015</v>
      </c>
      <c r="AC44" s="36">
        <f t="shared" si="344"/>
        <v>9.6420224600000015</v>
      </c>
      <c r="AD44" s="36">
        <f t="shared" si="344"/>
        <v>9.6420224600000015</v>
      </c>
      <c r="AE44" s="36">
        <f t="shared" si="344"/>
        <v>9.6420224600000015</v>
      </c>
      <c r="AF44" s="36">
        <f t="shared" si="344"/>
        <v>9.6420224600000015</v>
      </c>
      <c r="AG44" s="36">
        <f t="shared" si="344"/>
        <v>9.6420224600000015</v>
      </c>
      <c r="AH44" s="36">
        <f t="shared" si="344"/>
        <v>9.6420224600000015</v>
      </c>
      <c r="AI44" s="36">
        <f t="shared" si="344"/>
        <v>9.6420224600000015</v>
      </c>
      <c r="AJ44" s="36">
        <f t="shared" si="344"/>
        <v>9.6420224600000015</v>
      </c>
      <c r="AK44" s="36">
        <f t="shared" si="398"/>
        <v>2.566022106290323</v>
      </c>
      <c r="AL44" s="36">
        <f t="shared" si="398"/>
        <v>0</v>
      </c>
      <c r="AM44" s="36">
        <f t="shared" si="398"/>
        <v>0</v>
      </c>
      <c r="AN44" s="36">
        <f t="shared" si="398"/>
        <v>0</v>
      </c>
      <c r="AO44" s="36">
        <f t="shared" si="398"/>
        <v>0</v>
      </c>
      <c r="AP44" s="36">
        <f t="shared" si="398"/>
        <v>0</v>
      </c>
      <c r="AQ44" s="36">
        <f t="shared" si="398"/>
        <v>0</v>
      </c>
      <c r="AR44" s="36">
        <f t="shared" si="398"/>
        <v>0</v>
      </c>
      <c r="AS44" s="36">
        <f t="shared" si="398"/>
        <v>0</v>
      </c>
      <c r="AT44" s="36">
        <f t="shared" si="398"/>
        <v>0</v>
      </c>
      <c r="AU44" s="36">
        <f t="shared" si="398"/>
        <v>0</v>
      </c>
      <c r="AV44" s="36">
        <f t="shared" si="398"/>
        <v>0</v>
      </c>
      <c r="AW44" s="36">
        <f t="shared" si="398"/>
        <v>0</v>
      </c>
      <c r="AX44" s="36">
        <f t="shared" si="398"/>
        <v>0</v>
      </c>
      <c r="AY44" s="36">
        <f t="shared" si="398"/>
        <v>0</v>
      </c>
      <c r="AZ44" s="36">
        <f t="shared" si="398"/>
        <v>0</v>
      </c>
      <c r="BA44" s="36">
        <f t="shared" si="396"/>
        <v>0</v>
      </c>
      <c r="BB44" s="36">
        <f t="shared" si="396"/>
        <v>0</v>
      </c>
      <c r="BD44" s="29" t="str">
        <f t="shared" si="345"/>
        <v>014/2010</v>
      </c>
      <c r="BE44" s="36">
        <f t="shared" si="346"/>
        <v>0</v>
      </c>
      <c r="BF44" s="36">
        <f t="shared" si="346"/>
        <v>0</v>
      </c>
      <c r="BG44" s="36">
        <f t="shared" si="346"/>
        <v>0</v>
      </c>
      <c r="BH44" s="36">
        <f t="shared" si="346"/>
        <v>0</v>
      </c>
      <c r="BI44" s="36">
        <f t="shared" si="346"/>
        <v>2.4105056150000004</v>
      </c>
      <c r="BJ44" s="36">
        <f t="shared" si="346"/>
        <v>2.4105056150000004</v>
      </c>
      <c r="BK44" s="36">
        <f t="shared" si="346"/>
        <v>2.4105056150000004</v>
      </c>
      <c r="BL44" s="36">
        <f t="shared" si="346"/>
        <v>2.4105056150000004</v>
      </c>
      <c r="BM44" s="36">
        <f t="shared" si="346"/>
        <v>2.4105056150000004</v>
      </c>
      <c r="BN44" s="36">
        <f t="shared" si="346"/>
        <v>2.4105056150000004</v>
      </c>
      <c r="BO44" s="36">
        <f t="shared" si="346"/>
        <v>2.4105056150000004</v>
      </c>
      <c r="BP44" s="36">
        <f t="shared" si="346"/>
        <v>2.4105056150000004</v>
      </c>
      <c r="BQ44" s="36">
        <f t="shared" si="346"/>
        <v>2.4105056150000004</v>
      </c>
      <c r="BR44" s="36">
        <f t="shared" si="346"/>
        <v>2.4105056150000004</v>
      </c>
      <c r="BS44" s="36">
        <f t="shared" si="346"/>
        <v>2.4105056150000004</v>
      </c>
      <c r="BT44" s="36">
        <f t="shared" si="346"/>
        <v>2.4105056150000004</v>
      </c>
      <c r="BU44" s="36">
        <f t="shared" si="399"/>
        <v>2.4105056150000004</v>
      </c>
      <c r="BV44" s="36">
        <f t="shared" si="399"/>
        <v>2.4105056150000004</v>
      </c>
      <c r="BW44" s="36">
        <f t="shared" si="399"/>
        <v>2.4105056150000004</v>
      </c>
      <c r="BX44" s="36">
        <f t="shared" si="399"/>
        <v>2.4105056150000004</v>
      </c>
      <c r="BY44" s="36">
        <f t="shared" si="399"/>
        <v>2.4105056150000004</v>
      </c>
      <c r="BZ44" s="36">
        <f t="shared" si="399"/>
        <v>2.4105056150000004</v>
      </c>
      <c r="CA44" s="36">
        <f t="shared" si="399"/>
        <v>2.4105056150000004</v>
      </c>
      <c r="CB44" s="36">
        <f t="shared" si="399"/>
        <v>2.4105056150000004</v>
      </c>
      <c r="CC44" s="36">
        <f t="shared" si="399"/>
        <v>2.4105056150000004</v>
      </c>
      <c r="CD44" s="36">
        <f t="shared" si="399"/>
        <v>2.4105056150000004</v>
      </c>
      <c r="CE44" s="36">
        <f t="shared" si="399"/>
        <v>2.4105056150000004</v>
      </c>
      <c r="CF44" s="36">
        <f t="shared" si="399"/>
        <v>2.4105056150000004</v>
      </c>
      <c r="CG44" s="36">
        <f t="shared" si="399"/>
        <v>2.4105056150000004</v>
      </c>
      <c r="CH44" s="36">
        <f t="shared" si="399"/>
        <v>2.4105056150000004</v>
      </c>
      <c r="CI44" s="36">
        <f t="shared" si="399"/>
        <v>2.4105056150000004</v>
      </c>
      <c r="CJ44" s="36">
        <f t="shared" si="399"/>
        <v>2.4105056150000004</v>
      </c>
      <c r="CK44" s="36">
        <f t="shared" si="400"/>
        <v>2.4105056150000004</v>
      </c>
      <c r="CL44" s="36">
        <f t="shared" si="400"/>
        <v>2.4105056150000004</v>
      </c>
      <c r="CM44" s="36">
        <f t="shared" si="400"/>
        <v>2.4105056150000004</v>
      </c>
      <c r="CN44" s="36">
        <f t="shared" si="400"/>
        <v>2.4105056150000004</v>
      </c>
      <c r="CO44" s="36">
        <f t="shared" si="400"/>
        <v>2.4105056150000004</v>
      </c>
      <c r="CP44" s="36">
        <f t="shared" si="400"/>
        <v>2.4105056150000004</v>
      </c>
      <c r="CQ44" s="36">
        <f t="shared" si="400"/>
        <v>2.4105056150000004</v>
      </c>
      <c r="CR44" s="36">
        <f t="shared" si="400"/>
        <v>2.4105056150000004</v>
      </c>
      <c r="CS44" s="36">
        <f t="shared" si="400"/>
        <v>2.4105056150000004</v>
      </c>
      <c r="CT44" s="36">
        <f t="shared" si="400"/>
        <v>2.4105056150000004</v>
      </c>
      <c r="CU44" s="36">
        <f t="shared" si="400"/>
        <v>2.4105056150000004</v>
      </c>
      <c r="CV44" s="36">
        <f t="shared" si="400"/>
        <v>2.4105056150000004</v>
      </c>
      <c r="CW44" s="36">
        <f t="shared" si="400"/>
        <v>2.4105056150000004</v>
      </c>
      <c r="CX44" s="36">
        <f t="shared" si="400"/>
        <v>2.4105056150000004</v>
      </c>
      <c r="CY44" s="36">
        <f t="shared" si="400"/>
        <v>2.4105056150000004</v>
      </c>
      <c r="CZ44" s="36">
        <f t="shared" si="400"/>
        <v>2.4105056150000004</v>
      </c>
      <c r="DA44" s="36">
        <f t="shared" si="401"/>
        <v>2.4105056150000004</v>
      </c>
      <c r="DB44" s="36">
        <f t="shared" si="401"/>
        <v>2.4105056150000004</v>
      </c>
      <c r="DC44" s="36">
        <f t="shared" si="401"/>
        <v>2.4105056150000004</v>
      </c>
      <c r="DD44" s="36">
        <f t="shared" si="401"/>
        <v>2.4105056150000004</v>
      </c>
      <c r="DE44" s="36">
        <f t="shared" si="401"/>
        <v>2.4105056150000004</v>
      </c>
      <c r="DF44" s="36">
        <f t="shared" si="401"/>
        <v>2.4105056150000004</v>
      </c>
      <c r="DG44" s="36">
        <f t="shared" si="401"/>
        <v>2.4105056150000004</v>
      </c>
      <c r="DH44" s="36">
        <f t="shared" si="401"/>
        <v>2.4105056150000004</v>
      </c>
      <c r="DI44" s="36">
        <f t="shared" si="401"/>
        <v>2.4105056150000004</v>
      </c>
      <c r="DJ44" s="36">
        <f t="shared" si="401"/>
        <v>2.4105056150000004</v>
      </c>
      <c r="DK44" s="36">
        <f t="shared" si="401"/>
        <v>2.4105056150000004</v>
      </c>
      <c r="DL44" s="36">
        <f t="shared" si="401"/>
        <v>2.4105056150000004</v>
      </c>
      <c r="DM44" s="36">
        <f t="shared" si="401"/>
        <v>2.4105056150000004</v>
      </c>
      <c r="DN44" s="36">
        <f t="shared" si="401"/>
        <v>2.4105056150000004</v>
      </c>
      <c r="DO44" s="36">
        <f t="shared" si="401"/>
        <v>2.4105056150000004</v>
      </c>
      <c r="DP44" s="36">
        <f t="shared" si="401"/>
        <v>2.4105056150000004</v>
      </c>
      <c r="DQ44" s="36">
        <f t="shared" si="402"/>
        <v>2.4105056150000004</v>
      </c>
      <c r="DR44" s="36">
        <f t="shared" si="402"/>
        <v>0.15551649129032261</v>
      </c>
      <c r="DS44" s="36">
        <f t="shared" si="402"/>
        <v>0</v>
      </c>
      <c r="DT44" s="36">
        <f t="shared" si="402"/>
        <v>0</v>
      </c>
      <c r="DU44" s="36">
        <f t="shared" si="402"/>
        <v>0</v>
      </c>
      <c r="DV44" s="36">
        <f t="shared" si="402"/>
        <v>0</v>
      </c>
      <c r="DW44" s="36">
        <f t="shared" si="402"/>
        <v>0</v>
      </c>
      <c r="DX44" s="36">
        <f t="shared" si="402"/>
        <v>0</v>
      </c>
      <c r="DY44" s="36">
        <f t="shared" si="402"/>
        <v>0</v>
      </c>
      <c r="DZ44" s="36">
        <f t="shared" si="402"/>
        <v>0</v>
      </c>
      <c r="EA44" s="36">
        <f t="shared" si="402"/>
        <v>0</v>
      </c>
      <c r="EB44" s="36">
        <f t="shared" si="402"/>
        <v>0</v>
      </c>
      <c r="EC44" s="36">
        <f t="shared" si="402"/>
        <v>0</v>
      </c>
      <c r="ED44" s="36">
        <f t="shared" si="402"/>
        <v>0</v>
      </c>
      <c r="EE44" s="36">
        <f t="shared" si="402"/>
        <v>0</v>
      </c>
      <c r="EF44" s="36">
        <f t="shared" si="397"/>
        <v>0</v>
      </c>
      <c r="EG44" s="36">
        <f t="shared" si="397"/>
        <v>0</v>
      </c>
      <c r="EH44" s="36">
        <f t="shared" si="397"/>
        <v>0</v>
      </c>
      <c r="EI44" s="36">
        <f t="shared" si="397"/>
        <v>0</v>
      </c>
      <c r="EJ44" s="36">
        <f t="shared" si="397"/>
        <v>0</v>
      </c>
      <c r="EK44" s="36">
        <f t="shared" si="397"/>
        <v>0</v>
      </c>
      <c r="EL44" s="36">
        <f t="shared" si="397"/>
        <v>0</v>
      </c>
      <c r="EM44" s="36">
        <f t="shared" si="397"/>
        <v>0</v>
      </c>
      <c r="EN44" s="36">
        <f t="shared" si="397"/>
        <v>0</v>
      </c>
      <c r="EO44" s="36">
        <f t="shared" si="397"/>
        <v>0</v>
      </c>
      <c r="EP44" s="36">
        <f t="shared" si="397"/>
        <v>0</v>
      </c>
      <c r="EQ44" s="36">
        <f t="shared" si="397"/>
        <v>0</v>
      </c>
      <c r="ER44" s="36">
        <f t="shared" si="397"/>
        <v>0</v>
      </c>
      <c r="ES44" s="36">
        <f t="shared" si="397"/>
        <v>0</v>
      </c>
      <c r="ET44" s="36">
        <f t="shared" si="397"/>
        <v>0</v>
      </c>
      <c r="EU44" s="36">
        <f t="shared" ref="EU44:FJ59" si="403">SUMIFS($GM44:$WE44,$GM$29:$WE$29,EU$29)</f>
        <v>0</v>
      </c>
      <c r="EV44" s="36">
        <f t="shared" si="403"/>
        <v>0</v>
      </c>
      <c r="EW44" s="36">
        <f t="shared" si="403"/>
        <v>0</v>
      </c>
      <c r="EX44" s="36">
        <f t="shared" si="403"/>
        <v>0</v>
      </c>
      <c r="EY44" s="36">
        <f t="shared" si="403"/>
        <v>0</v>
      </c>
      <c r="EZ44" s="36">
        <f t="shared" si="403"/>
        <v>0</v>
      </c>
      <c r="FA44" s="36">
        <f t="shared" si="403"/>
        <v>0</v>
      </c>
      <c r="FB44" s="36">
        <f t="shared" si="403"/>
        <v>0</v>
      </c>
      <c r="FC44" s="36">
        <f t="shared" si="403"/>
        <v>0</v>
      </c>
      <c r="FD44" s="36">
        <f t="shared" si="403"/>
        <v>0</v>
      </c>
      <c r="FE44" s="36">
        <f t="shared" si="403"/>
        <v>0</v>
      </c>
      <c r="FF44" s="36">
        <f t="shared" si="403"/>
        <v>0</v>
      </c>
      <c r="FG44" s="36">
        <f t="shared" si="403"/>
        <v>0</v>
      </c>
      <c r="FH44" s="36">
        <f t="shared" si="403"/>
        <v>0</v>
      </c>
      <c r="FI44" s="36">
        <f t="shared" si="403"/>
        <v>0</v>
      </c>
      <c r="FJ44" s="36">
        <f t="shared" si="403"/>
        <v>0</v>
      </c>
      <c r="FK44" s="36">
        <f t="shared" ref="FK44:FZ59" si="404">SUMIFS($GM44:$WE44,$GM$29:$WE$29,FK$29)</f>
        <v>0</v>
      </c>
      <c r="FL44" s="36">
        <f t="shared" si="404"/>
        <v>0</v>
      </c>
      <c r="FM44" s="36">
        <f t="shared" si="404"/>
        <v>0</v>
      </c>
      <c r="FN44" s="36">
        <f t="shared" si="404"/>
        <v>0</v>
      </c>
      <c r="FO44" s="36">
        <f t="shared" si="404"/>
        <v>0</v>
      </c>
      <c r="FP44" s="36">
        <f t="shared" si="404"/>
        <v>0</v>
      </c>
      <c r="FQ44" s="36">
        <f t="shared" si="404"/>
        <v>0</v>
      </c>
      <c r="FR44" s="36">
        <f t="shared" si="404"/>
        <v>0</v>
      </c>
      <c r="FS44" s="36">
        <f t="shared" si="404"/>
        <v>0</v>
      </c>
      <c r="FT44" s="36">
        <f t="shared" si="404"/>
        <v>0</v>
      </c>
      <c r="FU44" s="36">
        <f t="shared" si="404"/>
        <v>0</v>
      </c>
      <c r="FV44" s="36">
        <f t="shared" si="404"/>
        <v>0</v>
      </c>
      <c r="FW44" s="36">
        <f t="shared" si="404"/>
        <v>0</v>
      </c>
      <c r="FX44" s="36">
        <f t="shared" si="404"/>
        <v>0</v>
      </c>
      <c r="FY44" s="36">
        <f t="shared" si="404"/>
        <v>0</v>
      </c>
      <c r="FZ44" s="36">
        <f t="shared" si="404"/>
        <v>0</v>
      </c>
      <c r="GA44" s="36">
        <f t="shared" ref="GA44:GJ59" si="405">SUMIFS($GM44:$WE44,$GM$29:$WE$29,GA$29)</f>
        <v>0</v>
      </c>
      <c r="GB44" s="36">
        <f t="shared" si="369"/>
        <v>0</v>
      </c>
      <c r="GC44" s="36">
        <f t="shared" si="358"/>
        <v>0</v>
      </c>
      <c r="GD44" s="36">
        <f t="shared" si="334"/>
        <v>0</v>
      </c>
      <c r="GE44" s="36">
        <f t="shared" si="334"/>
        <v>0</v>
      </c>
      <c r="GF44" s="36">
        <f t="shared" si="334"/>
        <v>0</v>
      </c>
      <c r="GG44" s="36">
        <f t="shared" si="334"/>
        <v>0</v>
      </c>
      <c r="GH44" s="36">
        <f t="shared" si="334"/>
        <v>0</v>
      </c>
      <c r="GI44" s="36">
        <f t="shared" si="334"/>
        <v>0</v>
      </c>
      <c r="GJ44" s="36">
        <f t="shared" si="334"/>
        <v>0</v>
      </c>
      <c r="GL44" s="29" t="str">
        <f t="shared" si="347"/>
        <v>014/2010</v>
      </c>
      <c r="GM44" s="471">
        <f t="shared" si="370"/>
        <v>0.80350187166666676</v>
      </c>
      <c r="GN44" s="471">
        <f t="shared" si="370"/>
        <v>0.80350187166666676</v>
      </c>
      <c r="GO44" s="471">
        <f t="shared" si="370"/>
        <v>0.80350187166666676</v>
      </c>
      <c r="GP44" s="471">
        <f t="shared" si="370"/>
        <v>0.80350187166666676</v>
      </c>
      <c r="GQ44" s="471">
        <f t="shared" si="370"/>
        <v>0.80350187166666676</v>
      </c>
      <c r="GR44" s="471">
        <f t="shared" si="370"/>
        <v>0.80350187166666676</v>
      </c>
      <c r="GS44" s="471">
        <f t="shared" si="370"/>
        <v>0.80350187166666676</v>
      </c>
      <c r="GT44" s="471">
        <f t="shared" si="370"/>
        <v>0.80350187166666676</v>
      </c>
      <c r="GU44" s="471">
        <f t="shared" si="370"/>
        <v>0.80350187166666676</v>
      </c>
      <c r="GV44" s="471">
        <f t="shared" si="370"/>
        <v>0.80350187166666676</v>
      </c>
      <c r="GW44" s="471">
        <f t="shared" si="370"/>
        <v>0.80350187166666676</v>
      </c>
      <c r="GX44" s="471">
        <f t="shared" si="370"/>
        <v>0.80350187166666676</v>
      </c>
      <c r="GY44" s="471">
        <f t="shared" si="370"/>
        <v>0.80350187166666676</v>
      </c>
      <c r="GZ44" s="471">
        <f t="shared" si="370"/>
        <v>0.80350187166666676</v>
      </c>
      <c r="HA44" s="471">
        <f t="shared" si="370"/>
        <v>0.80350187166666676</v>
      </c>
      <c r="HB44" s="471">
        <f t="shared" si="370"/>
        <v>0.80350187166666676</v>
      </c>
      <c r="HC44" s="471">
        <f t="shared" si="371"/>
        <v>0.80350187166666676</v>
      </c>
      <c r="HD44" s="471">
        <f t="shared" si="371"/>
        <v>0.80350187166666676</v>
      </c>
      <c r="HE44" s="471">
        <f t="shared" si="371"/>
        <v>0.80350187166666676</v>
      </c>
      <c r="HF44" s="471">
        <f t="shared" si="371"/>
        <v>0.80350187166666676</v>
      </c>
      <c r="HG44" s="471">
        <f t="shared" si="371"/>
        <v>0.80350187166666676</v>
      </c>
      <c r="HH44" s="471">
        <f t="shared" si="371"/>
        <v>0.80350187166666676</v>
      </c>
      <c r="HI44" s="471">
        <f t="shared" si="371"/>
        <v>0.80350187166666676</v>
      </c>
      <c r="HJ44" s="471">
        <f t="shared" si="371"/>
        <v>0.80350187166666676</v>
      </c>
      <c r="HK44" s="471">
        <f t="shared" si="371"/>
        <v>0.80350187166666676</v>
      </c>
      <c r="HL44" s="471">
        <f t="shared" si="371"/>
        <v>0.80350187166666676</v>
      </c>
      <c r="HM44" s="471">
        <f t="shared" si="371"/>
        <v>0.80350187166666676</v>
      </c>
      <c r="HN44" s="471">
        <f t="shared" si="371"/>
        <v>0.80350187166666676</v>
      </c>
      <c r="HO44" s="471">
        <f t="shared" si="371"/>
        <v>0.80350187166666676</v>
      </c>
      <c r="HP44" s="471">
        <f t="shared" si="371"/>
        <v>0.80350187166666676</v>
      </c>
      <c r="HQ44" s="471">
        <f t="shared" si="371"/>
        <v>0.80350187166666676</v>
      </c>
      <c r="HR44" s="471">
        <f t="shared" si="371"/>
        <v>0.80350187166666676</v>
      </c>
      <c r="HS44" s="471">
        <f t="shared" si="372"/>
        <v>0.80350187166666676</v>
      </c>
      <c r="HT44" s="471">
        <f t="shared" si="372"/>
        <v>0.80350187166666676</v>
      </c>
      <c r="HU44" s="471">
        <f t="shared" si="372"/>
        <v>0.80350187166666676</v>
      </c>
      <c r="HV44" s="471">
        <f t="shared" si="372"/>
        <v>0.80350187166666676</v>
      </c>
      <c r="HW44" s="471">
        <f t="shared" si="372"/>
        <v>0.80350187166666676</v>
      </c>
      <c r="HX44" s="471">
        <f t="shared" si="372"/>
        <v>0.80350187166666676</v>
      </c>
      <c r="HY44" s="471">
        <f t="shared" si="372"/>
        <v>0.80350187166666676</v>
      </c>
      <c r="HZ44" s="471">
        <f t="shared" si="372"/>
        <v>0.80350187166666676</v>
      </c>
      <c r="IA44" s="471">
        <f t="shared" si="372"/>
        <v>0.80350187166666676</v>
      </c>
      <c r="IB44" s="471">
        <f t="shared" si="372"/>
        <v>0.80350187166666676</v>
      </c>
      <c r="IC44" s="471">
        <f t="shared" si="372"/>
        <v>0.80350187166666676</v>
      </c>
      <c r="ID44" s="471">
        <f t="shared" si="372"/>
        <v>0.80350187166666676</v>
      </c>
      <c r="IE44" s="471">
        <f t="shared" si="372"/>
        <v>0.80350187166666676</v>
      </c>
      <c r="IF44" s="471">
        <f t="shared" si="372"/>
        <v>0.80350187166666676</v>
      </c>
      <c r="IG44" s="471">
        <f t="shared" si="372"/>
        <v>0.80350187166666676</v>
      </c>
      <c r="IH44" s="471">
        <f t="shared" si="372"/>
        <v>0.80350187166666676</v>
      </c>
      <c r="II44" s="471">
        <f t="shared" si="373"/>
        <v>0.80350187166666676</v>
      </c>
      <c r="IJ44" s="471">
        <f t="shared" si="373"/>
        <v>0.80350187166666676</v>
      </c>
      <c r="IK44" s="471">
        <f t="shared" si="373"/>
        <v>0.80350187166666676</v>
      </c>
      <c r="IL44" s="471">
        <f t="shared" si="373"/>
        <v>0.80350187166666676</v>
      </c>
      <c r="IM44" s="471">
        <f t="shared" si="373"/>
        <v>0.80350187166666676</v>
      </c>
      <c r="IN44" s="471">
        <f t="shared" si="373"/>
        <v>0.80350187166666676</v>
      </c>
      <c r="IO44" s="471">
        <f t="shared" si="373"/>
        <v>0.80350187166666676</v>
      </c>
      <c r="IP44" s="471">
        <f t="shared" si="373"/>
        <v>0.80350187166666676</v>
      </c>
      <c r="IQ44" s="471">
        <f t="shared" si="373"/>
        <v>0.80350187166666676</v>
      </c>
      <c r="IR44" s="471">
        <f t="shared" si="373"/>
        <v>0.80350187166666676</v>
      </c>
      <c r="IS44" s="471">
        <f t="shared" si="373"/>
        <v>0.80350187166666676</v>
      </c>
      <c r="IT44" s="471">
        <f t="shared" si="373"/>
        <v>0.80350187166666676</v>
      </c>
      <c r="IU44" s="471">
        <f t="shared" si="373"/>
        <v>0.80350187166666676</v>
      </c>
      <c r="IV44" s="471">
        <f t="shared" si="373"/>
        <v>0.80350187166666676</v>
      </c>
      <c r="IW44" s="471">
        <f t="shared" si="373"/>
        <v>0.80350187166666676</v>
      </c>
      <c r="IX44" s="471">
        <f t="shared" si="373"/>
        <v>0.80350187166666676</v>
      </c>
      <c r="IY44" s="471">
        <f t="shared" si="374"/>
        <v>0.80350187166666676</v>
      </c>
      <c r="IZ44" s="471">
        <f t="shared" si="374"/>
        <v>0.80350187166666676</v>
      </c>
      <c r="JA44" s="471">
        <f t="shared" si="374"/>
        <v>0.80350187166666676</v>
      </c>
      <c r="JB44" s="471">
        <f t="shared" si="374"/>
        <v>0.80350187166666676</v>
      </c>
      <c r="JC44" s="471">
        <f t="shared" si="374"/>
        <v>0.80350187166666676</v>
      </c>
      <c r="JD44" s="471">
        <f t="shared" si="374"/>
        <v>0.80350187166666676</v>
      </c>
      <c r="JE44" s="471">
        <f t="shared" si="374"/>
        <v>0.80350187166666676</v>
      </c>
      <c r="JF44" s="471">
        <f t="shared" si="374"/>
        <v>0.80350187166666676</v>
      </c>
      <c r="JG44" s="471">
        <f t="shared" si="374"/>
        <v>0.80350187166666676</v>
      </c>
      <c r="JH44" s="471">
        <f t="shared" si="374"/>
        <v>0.80350187166666676</v>
      </c>
      <c r="JI44" s="471">
        <f t="shared" si="374"/>
        <v>0.80350187166666676</v>
      </c>
      <c r="JJ44" s="471">
        <f t="shared" si="374"/>
        <v>0.80350187166666676</v>
      </c>
      <c r="JK44" s="471">
        <f t="shared" si="374"/>
        <v>0.80350187166666676</v>
      </c>
      <c r="JL44" s="471">
        <f t="shared" si="374"/>
        <v>0.80350187166666676</v>
      </c>
      <c r="JM44" s="471">
        <f t="shared" si="374"/>
        <v>0.80350187166666676</v>
      </c>
      <c r="JN44" s="471">
        <f t="shared" si="374"/>
        <v>0.80350187166666676</v>
      </c>
      <c r="JO44" s="471">
        <f t="shared" si="375"/>
        <v>0.80350187166666676</v>
      </c>
      <c r="JP44" s="471">
        <f t="shared" si="375"/>
        <v>0.80350187166666676</v>
      </c>
      <c r="JQ44" s="471">
        <f t="shared" si="375"/>
        <v>0.80350187166666676</v>
      </c>
      <c r="JR44" s="471">
        <f t="shared" si="375"/>
        <v>0.80350187166666676</v>
      </c>
      <c r="JS44" s="471">
        <f t="shared" si="375"/>
        <v>0.80350187166666676</v>
      </c>
      <c r="JT44" s="471">
        <f t="shared" si="375"/>
        <v>0.80350187166666676</v>
      </c>
      <c r="JU44" s="471">
        <f t="shared" si="375"/>
        <v>0.80350187166666676</v>
      </c>
      <c r="JV44" s="471">
        <f t="shared" si="375"/>
        <v>0.80350187166666676</v>
      </c>
      <c r="JW44" s="471">
        <f t="shared" si="375"/>
        <v>0.80350187166666676</v>
      </c>
      <c r="JX44" s="471">
        <f t="shared" si="375"/>
        <v>0.80350187166666676</v>
      </c>
      <c r="JY44" s="471">
        <f t="shared" si="375"/>
        <v>0.80350187166666676</v>
      </c>
      <c r="JZ44" s="471">
        <f t="shared" si="375"/>
        <v>0.80350187166666676</v>
      </c>
      <c r="KA44" s="471">
        <f t="shared" si="375"/>
        <v>0.80350187166666676</v>
      </c>
      <c r="KB44" s="471">
        <f t="shared" si="375"/>
        <v>0.80350187166666676</v>
      </c>
      <c r="KC44" s="471">
        <f t="shared" si="375"/>
        <v>0.80350187166666676</v>
      </c>
      <c r="KD44" s="471">
        <f t="shared" si="375"/>
        <v>0.80350187166666676</v>
      </c>
      <c r="KE44" s="471">
        <f t="shared" si="376"/>
        <v>0.80350187166666676</v>
      </c>
      <c r="KF44" s="471">
        <f t="shared" si="376"/>
        <v>0.80350187166666676</v>
      </c>
      <c r="KG44" s="471">
        <f t="shared" si="376"/>
        <v>0.80350187166666676</v>
      </c>
      <c r="KH44" s="471">
        <f t="shared" si="376"/>
        <v>0.80350187166666676</v>
      </c>
      <c r="KI44" s="471">
        <f t="shared" si="376"/>
        <v>0.80350187166666676</v>
      </c>
      <c r="KJ44" s="471">
        <f t="shared" si="376"/>
        <v>0.80350187166666676</v>
      </c>
      <c r="KK44" s="471">
        <f t="shared" si="376"/>
        <v>0.80350187166666676</v>
      </c>
      <c r="KL44" s="471">
        <f t="shared" si="376"/>
        <v>0.80350187166666676</v>
      </c>
      <c r="KM44" s="471">
        <f t="shared" si="376"/>
        <v>0.80350187166666676</v>
      </c>
      <c r="KN44" s="471">
        <f t="shared" si="376"/>
        <v>0.80350187166666676</v>
      </c>
      <c r="KO44" s="471">
        <f t="shared" si="376"/>
        <v>0.80350187166666676</v>
      </c>
      <c r="KP44" s="471">
        <f t="shared" si="376"/>
        <v>0.80350187166666676</v>
      </c>
      <c r="KQ44" s="471">
        <f t="shared" si="376"/>
        <v>0.80350187166666676</v>
      </c>
      <c r="KR44" s="471">
        <f t="shared" si="376"/>
        <v>0.80350187166666676</v>
      </c>
      <c r="KS44" s="471">
        <f t="shared" si="376"/>
        <v>0.80350187166666676</v>
      </c>
      <c r="KT44" s="471">
        <f t="shared" si="376"/>
        <v>0.80350187166666676</v>
      </c>
      <c r="KU44" s="471">
        <f t="shared" si="377"/>
        <v>0.80350187166666676</v>
      </c>
      <c r="KV44" s="471">
        <f t="shared" si="377"/>
        <v>0.80350187166666676</v>
      </c>
      <c r="KW44" s="471">
        <f t="shared" si="377"/>
        <v>0.80350187166666676</v>
      </c>
      <c r="KX44" s="471">
        <f t="shared" si="377"/>
        <v>0.80350187166666676</v>
      </c>
      <c r="KY44" s="471">
        <f t="shared" si="377"/>
        <v>0.80350187166666676</v>
      </c>
      <c r="KZ44" s="471">
        <f t="shared" si="377"/>
        <v>0.80350187166666676</v>
      </c>
      <c r="LA44" s="471">
        <f t="shared" si="377"/>
        <v>0.80350187166666676</v>
      </c>
      <c r="LB44" s="471">
        <f t="shared" si="377"/>
        <v>0.80350187166666676</v>
      </c>
      <c r="LC44" s="471">
        <f t="shared" si="377"/>
        <v>0.80350187166666676</v>
      </c>
      <c r="LD44" s="471">
        <f t="shared" si="377"/>
        <v>0.80350187166666676</v>
      </c>
      <c r="LE44" s="471">
        <f t="shared" si="377"/>
        <v>0.80350187166666676</v>
      </c>
      <c r="LF44" s="471">
        <f t="shared" si="377"/>
        <v>0.80350187166666676</v>
      </c>
      <c r="LG44" s="471">
        <f t="shared" si="377"/>
        <v>0.80350187166666676</v>
      </c>
      <c r="LH44" s="471">
        <f t="shared" si="377"/>
        <v>0.80350187166666676</v>
      </c>
      <c r="LI44" s="471">
        <f t="shared" si="377"/>
        <v>0.80350187166666676</v>
      </c>
      <c r="LJ44" s="471">
        <f t="shared" si="377"/>
        <v>0.80350187166666676</v>
      </c>
      <c r="LK44" s="471">
        <f t="shared" si="378"/>
        <v>0.80350187166666676</v>
      </c>
      <c r="LL44" s="471">
        <f t="shared" si="378"/>
        <v>0.80350187166666676</v>
      </c>
      <c r="LM44" s="471">
        <f t="shared" si="378"/>
        <v>0.80350187166666676</v>
      </c>
      <c r="LN44" s="471">
        <f t="shared" si="378"/>
        <v>0.80350187166666676</v>
      </c>
      <c r="LO44" s="471">
        <f t="shared" si="378"/>
        <v>0.80350187166666676</v>
      </c>
      <c r="LP44" s="471">
        <f t="shared" si="378"/>
        <v>0.80350187166666676</v>
      </c>
      <c r="LQ44" s="471">
        <f t="shared" si="378"/>
        <v>0.80350187166666676</v>
      </c>
      <c r="LR44" s="471">
        <f t="shared" si="378"/>
        <v>0.80350187166666676</v>
      </c>
      <c r="LS44" s="471">
        <f t="shared" si="378"/>
        <v>0.80350187166666676</v>
      </c>
      <c r="LT44" s="471">
        <f t="shared" si="378"/>
        <v>0.80350187166666676</v>
      </c>
      <c r="LU44" s="471">
        <f t="shared" si="378"/>
        <v>0.80350187166666676</v>
      </c>
      <c r="LV44" s="471">
        <f t="shared" si="378"/>
        <v>0.80350187166666676</v>
      </c>
      <c r="LW44" s="471">
        <f t="shared" si="378"/>
        <v>0.80350187166666676</v>
      </c>
      <c r="LX44" s="471">
        <f t="shared" si="378"/>
        <v>0.80350187166666676</v>
      </c>
      <c r="LY44" s="471">
        <f t="shared" si="378"/>
        <v>0.80350187166666676</v>
      </c>
      <c r="LZ44" s="471">
        <f t="shared" si="378"/>
        <v>0.80350187166666676</v>
      </c>
      <c r="MA44" s="471">
        <f t="shared" si="379"/>
        <v>0.80350187166666676</v>
      </c>
      <c r="MB44" s="471">
        <f t="shared" si="379"/>
        <v>0.80350187166666676</v>
      </c>
      <c r="MC44" s="471">
        <f t="shared" si="379"/>
        <v>0.80350187166666676</v>
      </c>
      <c r="MD44" s="471">
        <f t="shared" si="379"/>
        <v>0.80350187166666676</v>
      </c>
      <c r="ME44" s="471">
        <f t="shared" si="379"/>
        <v>0.80350187166666676</v>
      </c>
      <c r="MF44" s="471">
        <f t="shared" si="379"/>
        <v>0.80350187166666676</v>
      </c>
      <c r="MG44" s="471">
        <f t="shared" si="379"/>
        <v>0.80350187166666676</v>
      </c>
      <c r="MH44" s="471">
        <f t="shared" si="379"/>
        <v>0.80350187166666676</v>
      </c>
      <c r="MI44" s="471">
        <f t="shared" si="379"/>
        <v>0.80350187166666676</v>
      </c>
      <c r="MJ44" s="471">
        <f t="shared" si="379"/>
        <v>0.80350187166666676</v>
      </c>
      <c r="MK44" s="471">
        <f t="shared" si="379"/>
        <v>0.80350187166666676</v>
      </c>
      <c r="ML44" s="471">
        <f t="shared" si="379"/>
        <v>0.80350187166666676</v>
      </c>
      <c r="MM44" s="471">
        <f t="shared" si="379"/>
        <v>0.80350187166666676</v>
      </c>
      <c r="MN44" s="471">
        <f t="shared" si="379"/>
        <v>0.80350187166666676</v>
      </c>
      <c r="MO44" s="471">
        <f t="shared" si="379"/>
        <v>0.80350187166666676</v>
      </c>
      <c r="MP44" s="471">
        <f t="shared" si="379"/>
        <v>0.80350187166666676</v>
      </c>
      <c r="MQ44" s="471">
        <f t="shared" si="380"/>
        <v>0.80350187166666676</v>
      </c>
      <c r="MR44" s="471">
        <f t="shared" si="380"/>
        <v>0.80350187166666676</v>
      </c>
      <c r="MS44" s="471">
        <f t="shared" si="380"/>
        <v>0.80350187166666676</v>
      </c>
      <c r="MT44" s="471">
        <f t="shared" si="380"/>
        <v>0.80350187166666676</v>
      </c>
      <c r="MU44" s="471">
        <f t="shared" si="380"/>
        <v>0.80350187166666676</v>
      </c>
      <c r="MV44" s="471">
        <f t="shared" si="380"/>
        <v>0.80350187166666676</v>
      </c>
      <c r="MW44" s="471">
        <f t="shared" si="380"/>
        <v>0.80350187166666676</v>
      </c>
      <c r="MX44" s="471">
        <f t="shared" si="380"/>
        <v>0.80350187166666676</v>
      </c>
      <c r="MY44" s="471">
        <f t="shared" si="380"/>
        <v>0.80350187166666676</v>
      </c>
      <c r="MZ44" s="471">
        <f t="shared" si="380"/>
        <v>0.80350187166666676</v>
      </c>
      <c r="NA44" s="471">
        <f t="shared" si="380"/>
        <v>0.80350187166666676</v>
      </c>
      <c r="NB44" s="471">
        <f t="shared" si="380"/>
        <v>0.80350187166666676</v>
      </c>
      <c r="NC44" s="471">
        <f t="shared" si="380"/>
        <v>0.80350187166666676</v>
      </c>
      <c r="ND44" s="471">
        <f t="shared" si="380"/>
        <v>0.80350187166666676</v>
      </c>
      <c r="NE44" s="471">
        <f t="shared" si="380"/>
        <v>0.80350187166666676</v>
      </c>
      <c r="NF44" s="471">
        <f t="shared" si="380"/>
        <v>0.80350187166666676</v>
      </c>
      <c r="NG44" s="471">
        <f t="shared" si="381"/>
        <v>0.80350187166666676</v>
      </c>
      <c r="NH44" s="471">
        <f t="shared" si="381"/>
        <v>0.80350187166666676</v>
      </c>
      <c r="NI44" s="471">
        <f t="shared" si="381"/>
        <v>0.80350187166666676</v>
      </c>
      <c r="NJ44" s="471">
        <f t="shared" si="381"/>
        <v>0.80350187166666676</v>
      </c>
      <c r="NK44" s="471">
        <f t="shared" si="381"/>
        <v>0.80350187166666676</v>
      </c>
      <c r="NL44" s="471">
        <f t="shared" si="381"/>
        <v>0.80350187166666676</v>
      </c>
      <c r="NM44" s="471">
        <f t="shared" si="381"/>
        <v>0.80350187166666676</v>
      </c>
      <c r="NN44" s="471">
        <f t="shared" si="381"/>
        <v>0.15551649129032261</v>
      </c>
      <c r="NO44" s="471">
        <f t="shared" si="381"/>
        <v>0</v>
      </c>
      <c r="NP44" s="471">
        <f t="shared" si="381"/>
        <v>0</v>
      </c>
      <c r="NQ44" s="471">
        <f t="shared" si="381"/>
        <v>0</v>
      </c>
      <c r="NR44" s="471">
        <f t="shared" si="381"/>
        <v>0</v>
      </c>
      <c r="NS44" s="471">
        <f t="shared" si="381"/>
        <v>0</v>
      </c>
      <c r="NT44" s="471">
        <f t="shared" si="381"/>
        <v>0</v>
      </c>
      <c r="NU44" s="471">
        <f t="shared" si="381"/>
        <v>0</v>
      </c>
      <c r="NV44" s="471">
        <f t="shared" si="381"/>
        <v>0</v>
      </c>
      <c r="NW44" s="471">
        <f t="shared" si="382"/>
        <v>0</v>
      </c>
      <c r="NX44" s="471">
        <f t="shared" si="382"/>
        <v>0</v>
      </c>
      <c r="NY44" s="471">
        <f t="shared" si="382"/>
        <v>0</v>
      </c>
      <c r="NZ44" s="471">
        <f t="shared" si="382"/>
        <v>0</v>
      </c>
      <c r="OA44" s="471">
        <f t="shared" si="382"/>
        <v>0</v>
      </c>
      <c r="OB44" s="471">
        <f t="shared" si="382"/>
        <v>0</v>
      </c>
      <c r="OC44" s="471">
        <f t="shared" si="382"/>
        <v>0</v>
      </c>
      <c r="OD44" s="471">
        <f t="shared" si="382"/>
        <v>0</v>
      </c>
      <c r="OE44" s="471">
        <f t="shared" si="382"/>
        <v>0</v>
      </c>
      <c r="OF44" s="471">
        <f t="shared" si="382"/>
        <v>0</v>
      </c>
      <c r="OG44" s="471">
        <f t="shared" si="382"/>
        <v>0</v>
      </c>
      <c r="OH44" s="471">
        <f t="shared" si="382"/>
        <v>0</v>
      </c>
      <c r="OI44" s="471">
        <f t="shared" si="382"/>
        <v>0</v>
      </c>
      <c r="OJ44" s="471">
        <f t="shared" si="382"/>
        <v>0</v>
      </c>
      <c r="OK44" s="471">
        <f t="shared" si="382"/>
        <v>0</v>
      </c>
      <c r="OL44" s="471">
        <f t="shared" si="382"/>
        <v>0</v>
      </c>
      <c r="OM44" s="471">
        <f t="shared" si="383"/>
        <v>0</v>
      </c>
      <c r="ON44" s="471">
        <f t="shared" si="383"/>
        <v>0</v>
      </c>
      <c r="OO44" s="471">
        <f t="shared" si="383"/>
        <v>0</v>
      </c>
      <c r="OP44" s="471">
        <f t="shared" si="383"/>
        <v>0</v>
      </c>
      <c r="OQ44" s="471">
        <f t="shared" si="383"/>
        <v>0</v>
      </c>
      <c r="OR44" s="471">
        <f t="shared" si="383"/>
        <v>0</v>
      </c>
      <c r="OS44" s="471">
        <f t="shared" si="383"/>
        <v>0</v>
      </c>
      <c r="OT44" s="471">
        <f t="shared" si="383"/>
        <v>0</v>
      </c>
      <c r="OU44" s="471">
        <f t="shared" si="383"/>
        <v>0</v>
      </c>
      <c r="OV44" s="471">
        <f t="shared" si="383"/>
        <v>0</v>
      </c>
      <c r="OW44" s="471">
        <f t="shared" si="383"/>
        <v>0</v>
      </c>
      <c r="OX44" s="471">
        <f t="shared" si="383"/>
        <v>0</v>
      </c>
      <c r="OY44" s="471">
        <f t="shared" si="383"/>
        <v>0</v>
      </c>
      <c r="OZ44" s="471">
        <f t="shared" si="383"/>
        <v>0</v>
      </c>
      <c r="PA44" s="471">
        <f t="shared" si="383"/>
        <v>0</v>
      </c>
      <c r="PB44" s="471">
        <f t="shared" si="383"/>
        <v>0</v>
      </c>
      <c r="PC44" s="471">
        <f t="shared" si="384"/>
        <v>0</v>
      </c>
      <c r="PD44" s="471">
        <f t="shared" si="384"/>
        <v>0</v>
      </c>
      <c r="PE44" s="471">
        <f t="shared" si="384"/>
        <v>0</v>
      </c>
      <c r="PF44" s="471">
        <f t="shared" si="384"/>
        <v>0</v>
      </c>
      <c r="PG44" s="471">
        <f t="shared" si="384"/>
        <v>0</v>
      </c>
      <c r="PH44" s="471">
        <f t="shared" si="384"/>
        <v>0</v>
      </c>
      <c r="PI44" s="471">
        <f t="shared" si="384"/>
        <v>0</v>
      </c>
      <c r="PJ44" s="471">
        <f t="shared" si="384"/>
        <v>0</v>
      </c>
      <c r="PK44" s="471">
        <f t="shared" si="384"/>
        <v>0</v>
      </c>
      <c r="PL44" s="471">
        <f t="shared" si="384"/>
        <v>0</v>
      </c>
      <c r="PM44" s="471">
        <f t="shared" si="384"/>
        <v>0</v>
      </c>
      <c r="PN44" s="471">
        <f t="shared" si="384"/>
        <v>0</v>
      </c>
      <c r="PO44" s="471">
        <f t="shared" si="384"/>
        <v>0</v>
      </c>
      <c r="PP44" s="471">
        <f t="shared" si="384"/>
        <v>0</v>
      </c>
      <c r="PQ44" s="471">
        <f t="shared" si="384"/>
        <v>0</v>
      </c>
      <c r="PR44" s="471">
        <f t="shared" si="384"/>
        <v>0</v>
      </c>
      <c r="PS44" s="471">
        <f t="shared" si="385"/>
        <v>0</v>
      </c>
      <c r="PT44" s="471">
        <f t="shared" si="385"/>
        <v>0</v>
      </c>
      <c r="PU44" s="471">
        <f t="shared" si="385"/>
        <v>0</v>
      </c>
      <c r="PV44" s="471">
        <f t="shared" si="385"/>
        <v>0</v>
      </c>
      <c r="PW44" s="471">
        <f t="shared" si="385"/>
        <v>0</v>
      </c>
      <c r="PX44" s="471">
        <f t="shared" si="385"/>
        <v>0</v>
      </c>
      <c r="PY44" s="471">
        <f t="shared" si="385"/>
        <v>0</v>
      </c>
      <c r="PZ44" s="471">
        <f t="shared" si="385"/>
        <v>0</v>
      </c>
      <c r="QA44" s="471">
        <f t="shared" si="385"/>
        <v>0</v>
      </c>
      <c r="QB44" s="471">
        <f t="shared" si="385"/>
        <v>0</v>
      </c>
      <c r="QC44" s="471">
        <f t="shared" si="385"/>
        <v>0</v>
      </c>
      <c r="QD44" s="471">
        <f t="shared" si="385"/>
        <v>0</v>
      </c>
      <c r="QE44" s="471">
        <f t="shared" si="385"/>
        <v>0</v>
      </c>
      <c r="QF44" s="471">
        <f t="shared" si="385"/>
        <v>0</v>
      </c>
      <c r="QG44" s="471">
        <f t="shared" si="385"/>
        <v>0</v>
      </c>
      <c r="QH44" s="471">
        <f t="shared" si="385"/>
        <v>0</v>
      </c>
      <c r="QI44" s="471">
        <f t="shared" si="386"/>
        <v>0</v>
      </c>
      <c r="QJ44" s="471">
        <f t="shared" si="386"/>
        <v>0</v>
      </c>
      <c r="QK44" s="471">
        <f t="shared" si="386"/>
        <v>0</v>
      </c>
      <c r="QL44" s="471">
        <f t="shared" si="386"/>
        <v>0</v>
      </c>
      <c r="QM44" s="471">
        <f t="shared" si="386"/>
        <v>0</v>
      </c>
      <c r="QN44" s="471">
        <f t="shared" si="386"/>
        <v>0</v>
      </c>
      <c r="QO44" s="471">
        <f t="shared" si="386"/>
        <v>0</v>
      </c>
      <c r="QP44" s="471">
        <f t="shared" si="386"/>
        <v>0</v>
      </c>
      <c r="QQ44" s="471">
        <f t="shared" si="386"/>
        <v>0</v>
      </c>
      <c r="QR44" s="471">
        <f t="shared" si="386"/>
        <v>0</v>
      </c>
      <c r="QS44" s="471">
        <f t="shared" si="386"/>
        <v>0</v>
      </c>
      <c r="QT44" s="471">
        <f t="shared" si="386"/>
        <v>0</v>
      </c>
      <c r="QU44" s="471">
        <f t="shared" si="386"/>
        <v>0</v>
      </c>
      <c r="QV44" s="471">
        <f t="shared" si="386"/>
        <v>0</v>
      </c>
      <c r="QW44" s="471">
        <f t="shared" si="386"/>
        <v>0</v>
      </c>
      <c r="QX44" s="471">
        <f t="shared" si="386"/>
        <v>0</v>
      </c>
      <c r="QY44" s="471">
        <f t="shared" si="387"/>
        <v>0</v>
      </c>
      <c r="QZ44" s="471">
        <f t="shared" si="387"/>
        <v>0</v>
      </c>
      <c r="RA44" s="471">
        <f t="shared" si="387"/>
        <v>0</v>
      </c>
      <c r="RB44" s="471">
        <f t="shared" si="387"/>
        <v>0</v>
      </c>
      <c r="RC44" s="471">
        <f t="shared" si="387"/>
        <v>0</v>
      </c>
      <c r="RD44" s="471">
        <f t="shared" si="387"/>
        <v>0</v>
      </c>
      <c r="RE44" s="471">
        <f t="shared" si="387"/>
        <v>0</v>
      </c>
      <c r="RF44" s="471">
        <f t="shared" si="387"/>
        <v>0</v>
      </c>
      <c r="RG44" s="471">
        <f t="shared" si="387"/>
        <v>0</v>
      </c>
      <c r="RH44" s="471">
        <f t="shared" si="387"/>
        <v>0</v>
      </c>
      <c r="RI44" s="471">
        <f t="shared" si="387"/>
        <v>0</v>
      </c>
      <c r="RJ44" s="471">
        <f t="shared" si="387"/>
        <v>0</v>
      </c>
      <c r="RK44" s="471">
        <f t="shared" si="387"/>
        <v>0</v>
      </c>
      <c r="RL44" s="471">
        <f t="shared" si="387"/>
        <v>0</v>
      </c>
      <c r="RM44" s="471">
        <f t="shared" si="387"/>
        <v>0</v>
      </c>
      <c r="RN44" s="471">
        <f t="shared" si="387"/>
        <v>0</v>
      </c>
      <c r="RO44" s="471">
        <f t="shared" si="388"/>
        <v>0</v>
      </c>
      <c r="RP44" s="471">
        <f t="shared" si="388"/>
        <v>0</v>
      </c>
      <c r="RQ44" s="471">
        <f t="shared" si="388"/>
        <v>0</v>
      </c>
      <c r="RR44" s="471">
        <f t="shared" si="388"/>
        <v>0</v>
      </c>
      <c r="RS44" s="471">
        <f t="shared" si="388"/>
        <v>0</v>
      </c>
      <c r="RT44" s="471">
        <f t="shared" si="388"/>
        <v>0</v>
      </c>
      <c r="RU44" s="471">
        <f t="shared" si="388"/>
        <v>0</v>
      </c>
      <c r="RV44" s="471">
        <f t="shared" si="388"/>
        <v>0</v>
      </c>
      <c r="RW44" s="471">
        <f t="shared" si="388"/>
        <v>0</v>
      </c>
      <c r="RX44" s="471">
        <f t="shared" si="388"/>
        <v>0</v>
      </c>
      <c r="RY44" s="471">
        <f t="shared" si="388"/>
        <v>0</v>
      </c>
      <c r="RZ44" s="471">
        <f t="shared" si="388"/>
        <v>0</v>
      </c>
      <c r="SA44" s="471">
        <f t="shared" si="388"/>
        <v>0</v>
      </c>
      <c r="SB44" s="471">
        <f t="shared" si="388"/>
        <v>0</v>
      </c>
      <c r="SC44" s="471">
        <f t="shared" si="388"/>
        <v>0</v>
      </c>
      <c r="SD44" s="471">
        <f t="shared" si="388"/>
        <v>0</v>
      </c>
      <c r="SE44" s="471">
        <f t="shared" si="389"/>
        <v>0</v>
      </c>
      <c r="SF44" s="471">
        <f t="shared" si="389"/>
        <v>0</v>
      </c>
      <c r="SG44" s="471">
        <f t="shared" si="389"/>
        <v>0</v>
      </c>
      <c r="SH44" s="471">
        <f t="shared" si="389"/>
        <v>0</v>
      </c>
      <c r="SI44" s="471">
        <f t="shared" si="389"/>
        <v>0</v>
      </c>
      <c r="SJ44" s="471">
        <f t="shared" si="389"/>
        <v>0</v>
      </c>
      <c r="SK44" s="471">
        <f t="shared" si="389"/>
        <v>0</v>
      </c>
      <c r="SL44" s="471">
        <f t="shared" si="389"/>
        <v>0</v>
      </c>
      <c r="SM44" s="471">
        <f t="shared" si="389"/>
        <v>0</v>
      </c>
      <c r="SN44" s="471">
        <f t="shared" si="389"/>
        <v>0</v>
      </c>
      <c r="SO44" s="471">
        <f t="shared" si="389"/>
        <v>0</v>
      </c>
      <c r="SP44" s="471">
        <f t="shared" si="389"/>
        <v>0</v>
      </c>
      <c r="SQ44" s="471">
        <f t="shared" si="389"/>
        <v>0</v>
      </c>
      <c r="SR44" s="471">
        <f t="shared" si="389"/>
        <v>0</v>
      </c>
      <c r="SS44" s="471">
        <f t="shared" si="389"/>
        <v>0</v>
      </c>
      <c r="ST44" s="471">
        <f t="shared" si="389"/>
        <v>0</v>
      </c>
      <c r="SU44" s="471">
        <f t="shared" si="390"/>
        <v>0</v>
      </c>
      <c r="SV44" s="471">
        <f t="shared" si="390"/>
        <v>0</v>
      </c>
      <c r="SW44" s="471">
        <f t="shared" si="390"/>
        <v>0</v>
      </c>
      <c r="SX44" s="471">
        <f t="shared" si="390"/>
        <v>0</v>
      </c>
      <c r="SY44" s="471">
        <f t="shared" si="390"/>
        <v>0</v>
      </c>
      <c r="SZ44" s="471">
        <f t="shared" si="390"/>
        <v>0</v>
      </c>
      <c r="TA44" s="471">
        <f t="shared" si="390"/>
        <v>0</v>
      </c>
      <c r="TB44" s="471">
        <f t="shared" si="390"/>
        <v>0</v>
      </c>
      <c r="TC44" s="471">
        <f t="shared" si="390"/>
        <v>0</v>
      </c>
      <c r="TD44" s="471">
        <f t="shared" si="390"/>
        <v>0</v>
      </c>
      <c r="TE44" s="471">
        <f t="shared" si="390"/>
        <v>0</v>
      </c>
      <c r="TF44" s="471">
        <f t="shared" si="390"/>
        <v>0</v>
      </c>
      <c r="TG44" s="471">
        <f t="shared" si="390"/>
        <v>0</v>
      </c>
      <c r="TH44" s="471">
        <f t="shared" si="390"/>
        <v>0</v>
      </c>
      <c r="TI44" s="471">
        <f t="shared" si="390"/>
        <v>0</v>
      </c>
      <c r="TJ44" s="471">
        <f t="shared" si="390"/>
        <v>0</v>
      </c>
      <c r="TK44" s="471">
        <f t="shared" si="391"/>
        <v>0</v>
      </c>
      <c r="TL44" s="471">
        <f t="shared" si="391"/>
        <v>0</v>
      </c>
      <c r="TM44" s="471">
        <f t="shared" si="391"/>
        <v>0</v>
      </c>
      <c r="TN44" s="471">
        <f t="shared" si="391"/>
        <v>0</v>
      </c>
      <c r="TO44" s="471">
        <f t="shared" si="391"/>
        <v>0</v>
      </c>
      <c r="TP44" s="471">
        <f t="shared" si="391"/>
        <v>0</v>
      </c>
      <c r="TQ44" s="471">
        <f t="shared" si="391"/>
        <v>0</v>
      </c>
      <c r="TR44" s="471">
        <f t="shared" si="391"/>
        <v>0</v>
      </c>
      <c r="TS44" s="471">
        <f t="shared" si="391"/>
        <v>0</v>
      </c>
      <c r="TT44" s="471">
        <f t="shared" si="391"/>
        <v>0</v>
      </c>
      <c r="TU44" s="471">
        <f t="shared" si="391"/>
        <v>0</v>
      </c>
      <c r="TV44" s="471">
        <f t="shared" si="391"/>
        <v>0</v>
      </c>
      <c r="TW44" s="471">
        <f t="shared" si="391"/>
        <v>0</v>
      </c>
      <c r="TX44" s="471">
        <f t="shared" si="391"/>
        <v>0</v>
      </c>
      <c r="TY44" s="471">
        <f t="shared" si="391"/>
        <v>0</v>
      </c>
      <c r="TZ44" s="471">
        <f t="shared" si="391"/>
        <v>0</v>
      </c>
      <c r="UA44" s="471">
        <f t="shared" si="392"/>
        <v>0</v>
      </c>
      <c r="UB44" s="471">
        <f t="shared" si="392"/>
        <v>0</v>
      </c>
      <c r="UC44" s="471">
        <f t="shared" si="392"/>
        <v>0</v>
      </c>
      <c r="UD44" s="471">
        <f t="shared" si="392"/>
        <v>0</v>
      </c>
      <c r="UE44" s="471">
        <f t="shared" si="392"/>
        <v>0</v>
      </c>
      <c r="UF44" s="471">
        <f t="shared" si="392"/>
        <v>0</v>
      </c>
      <c r="UG44" s="471">
        <f t="shared" si="392"/>
        <v>0</v>
      </c>
      <c r="UH44" s="471">
        <f t="shared" si="392"/>
        <v>0</v>
      </c>
      <c r="UI44" s="471">
        <f t="shared" si="392"/>
        <v>0</v>
      </c>
      <c r="UJ44" s="471">
        <f t="shared" si="392"/>
        <v>0</v>
      </c>
      <c r="UK44" s="471">
        <f t="shared" si="392"/>
        <v>0</v>
      </c>
      <c r="UL44" s="471">
        <f t="shared" si="392"/>
        <v>0</v>
      </c>
      <c r="UM44" s="471">
        <f t="shared" si="392"/>
        <v>0</v>
      </c>
      <c r="UN44" s="471">
        <f t="shared" si="392"/>
        <v>0</v>
      </c>
      <c r="UO44" s="471">
        <f t="shared" si="392"/>
        <v>0</v>
      </c>
      <c r="UP44" s="471">
        <f t="shared" si="392"/>
        <v>0</v>
      </c>
      <c r="UQ44" s="471">
        <f t="shared" si="393"/>
        <v>0</v>
      </c>
      <c r="UR44" s="471">
        <f t="shared" si="393"/>
        <v>0</v>
      </c>
      <c r="US44" s="471">
        <f t="shared" si="393"/>
        <v>0</v>
      </c>
      <c r="UT44" s="471">
        <f t="shared" si="393"/>
        <v>0</v>
      </c>
      <c r="UU44" s="471">
        <f t="shared" si="393"/>
        <v>0</v>
      </c>
      <c r="UV44" s="471">
        <f t="shared" si="393"/>
        <v>0</v>
      </c>
      <c r="UW44" s="471">
        <f t="shared" si="393"/>
        <v>0</v>
      </c>
      <c r="UX44" s="471">
        <f t="shared" si="393"/>
        <v>0</v>
      </c>
      <c r="UY44" s="471">
        <f t="shared" si="393"/>
        <v>0</v>
      </c>
      <c r="UZ44" s="471">
        <f t="shared" si="393"/>
        <v>0</v>
      </c>
      <c r="VA44" s="471">
        <f t="shared" si="393"/>
        <v>0</v>
      </c>
      <c r="VB44" s="471">
        <f t="shared" si="393"/>
        <v>0</v>
      </c>
      <c r="VC44" s="471">
        <f t="shared" si="393"/>
        <v>0</v>
      </c>
      <c r="VD44" s="471">
        <f t="shared" si="393"/>
        <v>0</v>
      </c>
      <c r="VE44" s="471">
        <f t="shared" si="393"/>
        <v>0</v>
      </c>
      <c r="VF44" s="471">
        <f t="shared" si="393"/>
        <v>0</v>
      </c>
      <c r="VG44" s="471">
        <f t="shared" si="394"/>
        <v>0</v>
      </c>
      <c r="VH44" s="471">
        <f t="shared" si="394"/>
        <v>0</v>
      </c>
      <c r="VI44" s="471">
        <f t="shared" si="394"/>
        <v>0</v>
      </c>
      <c r="VJ44" s="471">
        <f t="shared" si="394"/>
        <v>0</v>
      </c>
      <c r="VK44" s="471">
        <f t="shared" si="394"/>
        <v>0</v>
      </c>
      <c r="VL44" s="471">
        <f t="shared" si="394"/>
        <v>0</v>
      </c>
      <c r="VM44" s="471">
        <f t="shared" si="394"/>
        <v>0</v>
      </c>
      <c r="VN44" s="471">
        <f t="shared" si="394"/>
        <v>0</v>
      </c>
      <c r="VO44" s="471">
        <f t="shared" si="394"/>
        <v>0</v>
      </c>
      <c r="VP44" s="471">
        <f t="shared" si="394"/>
        <v>0</v>
      </c>
      <c r="VQ44" s="471">
        <f t="shared" si="394"/>
        <v>0</v>
      </c>
      <c r="VR44" s="471">
        <f t="shared" si="394"/>
        <v>0</v>
      </c>
      <c r="VS44" s="471">
        <f t="shared" si="394"/>
        <v>0</v>
      </c>
      <c r="VT44" s="471">
        <f t="shared" si="394"/>
        <v>0</v>
      </c>
      <c r="VU44" s="471">
        <f t="shared" si="394"/>
        <v>0</v>
      </c>
      <c r="VV44" s="471">
        <f t="shared" si="394"/>
        <v>0</v>
      </c>
      <c r="VW44" s="471">
        <f t="shared" si="395"/>
        <v>0</v>
      </c>
      <c r="VX44" s="471">
        <f t="shared" si="395"/>
        <v>0</v>
      </c>
      <c r="VY44" s="471">
        <f t="shared" si="395"/>
        <v>0</v>
      </c>
      <c r="VZ44" s="471">
        <f t="shared" si="395"/>
        <v>0</v>
      </c>
      <c r="WA44" s="471">
        <f t="shared" si="395"/>
        <v>0</v>
      </c>
      <c r="WB44" s="471">
        <f t="shared" si="395"/>
        <v>0</v>
      </c>
      <c r="WC44" s="471">
        <f t="shared" si="395"/>
        <v>0</v>
      </c>
      <c r="WD44" s="471">
        <f t="shared" si="395"/>
        <v>0</v>
      </c>
    </row>
    <row r="45" spans="1:602" x14ac:dyDescent="0.35">
      <c r="A45" s="29"/>
      <c r="B45" s="29">
        <f t="shared" si="355"/>
        <v>14</v>
      </c>
      <c r="C45" s="29" t="s">
        <v>4</v>
      </c>
      <c r="D45" s="29" t="s">
        <v>77</v>
      </c>
      <c r="E45" s="69">
        <f>INDEX('Current RAP - 2025-26 Cycle'!$K:$K,MATCH('25-26 Projection - RAP Tendered'!$D45,'Current RAP - 2025-26 Cycle'!$C:$C,0),1)</f>
        <v>33624254.640000001</v>
      </c>
      <c r="F45" s="69">
        <f>INDEX('Current RAP - 2025-26 Cycle'!$G:$G,MATCH('25-26 Projection - RAP Tendered'!$D45,'Current RAP - 2025-26 Cycle'!$C:$C,0),1)</f>
        <v>28082695.860000003</v>
      </c>
      <c r="G45" s="69">
        <f t="shared" si="342"/>
        <v>5541558.7799999975</v>
      </c>
      <c r="H45" s="69">
        <f t="shared" si="356"/>
        <v>28082695.860000003</v>
      </c>
      <c r="I45" s="32">
        <v>45839</v>
      </c>
      <c r="J45" s="32">
        <v>46203</v>
      </c>
      <c r="K45" s="29" t="str">
        <f>INDEX('Current RAP - 2025-26 Cycle'!$D:$D,MATCH('25-26 Projection - RAP Tendered'!$D45,'Current RAP - 2025-26 Cycle'!$C:$C,0),1)</f>
        <v>IPCA</v>
      </c>
      <c r="L45" s="32" t="s">
        <v>10</v>
      </c>
      <c r="M45" s="32" t="s">
        <v>10</v>
      </c>
      <c r="N45" s="81">
        <v>0</v>
      </c>
      <c r="O45" s="81">
        <v>0</v>
      </c>
      <c r="P45" s="69">
        <v>0</v>
      </c>
      <c r="Q45" s="32">
        <f>INDEX('Current RAP - 2025-26 Cycle'!$L:$L,MATCH('25-26 Projection - RAP Tendered'!$D45,'Current RAP - 2025-26 Cycle'!$C:$C,0),1)</f>
        <v>40505</v>
      </c>
      <c r="R45" s="32">
        <f>INDEX('Current RAP - 2025-26 Cycle'!$M:$M,MATCH('25-26 Projection - RAP Tendered'!$D45,'Current RAP - 2025-26 Cycle'!$C:$C,0),1)</f>
        <v>51463</v>
      </c>
      <c r="S45" s="29"/>
      <c r="T45" s="29" t="str">
        <f t="shared" si="343"/>
        <v>019/2010</v>
      </c>
      <c r="U45" s="36">
        <f t="shared" si="344"/>
        <v>33.624254639999997</v>
      </c>
      <c r="V45" s="36">
        <f t="shared" si="344"/>
        <v>33.624254639999997</v>
      </c>
      <c r="W45" s="36">
        <f t="shared" si="344"/>
        <v>33.624254639999997</v>
      </c>
      <c r="X45" s="36">
        <f t="shared" si="344"/>
        <v>33.624254639999997</v>
      </c>
      <c r="Y45" s="36">
        <f t="shared" si="344"/>
        <v>33.624254639999997</v>
      </c>
      <c r="Z45" s="36">
        <f t="shared" si="344"/>
        <v>33.624254639999997</v>
      </c>
      <c r="AA45" s="36">
        <f t="shared" si="344"/>
        <v>33.624254639999997</v>
      </c>
      <c r="AB45" s="36">
        <f t="shared" si="344"/>
        <v>33.624254639999997</v>
      </c>
      <c r="AC45" s="36">
        <f t="shared" si="344"/>
        <v>33.624254639999997</v>
      </c>
      <c r="AD45" s="36">
        <f t="shared" si="344"/>
        <v>33.624254639999997</v>
      </c>
      <c r="AE45" s="36">
        <f t="shared" si="344"/>
        <v>33.624254639999997</v>
      </c>
      <c r="AF45" s="36">
        <f t="shared" si="344"/>
        <v>33.624254639999997</v>
      </c>
      <c r="AG45" s="36">
        <f t="shared" si="344"/>
        <v>33.624254639999997</v>
      </c>
      <c r="AH45" s="36">
        <f t="shared" si="344"/>
        <v>33.624254639999997</v>
      </c>
      <c r="AI45" s="36">
        <f t="shared" si="344"/>
        <v>33.624254639999997</v>
      </c>
      <c r="AJ45" s="36">
        <f t="shared" si="344"/>
        <v>33.624254639999997</v>
      </c>
      <c r="AK45" s="36">
        <f t="shared" si="398"/>
        <v>13.356301148666667</v>
      </c>
      <c r="AL45" s="36">
        <f t="shared" si="398"/>
        <v>0</v>
      </c>
      <c r="AM45" s="36">
        <f t="shared" si="398"/>
        <v>0</v>
      </c>
      <c r="AN45" s="36">
        <f t="shared" si="398"/>
        <v>0</v>
      </c>
      <c r="AO45" s="36">
        <f t="shared" si="398"/>
        <v>0</v>
      </c>
      <c r="AP45" s="36">
        <f t="shared" si="398"/>
        <v>0</v>
      </c>
      <c r="AQ45" s="36">
        <f t="shared" si="398"/>
        <v>0</v>
      </c>
      <c r="AR45" s="36">
        <f t="shared" si="398"/>
        <v>0</v>
      </c>
      <c r="AS45" s="36">
        <f t="shared" si="398"/>
        <v>0</v>
      </c>
      <c r="AT45" s="36">
        <f t="shared" si="398"/>
        <v>0</v>
      </c>
      <c r="AU45" s="36">
        <f t="shared" si="398"/>
        <v>0</v>
      </c>
      <c r="AV45" s="36">
        <f t="shared" si="398"/>
        <v>0</v>
      </c>
      <c r="AW45" s="36">
        <f t="shared" si="398"/>
        <v>0</v>
      </c>
      <c r="AX45" s="36">
        <f t="shared" si="398"/>
        <v>0</v>
      </c>
      <c r="AY45" s="36">
        <f t="shared" si="398"/>
        <v>0</v>
      </c>
      <c r="AZ45" s="36">
        <f t="shared" si="398"/>
        <v>0</v>
      </c>
      <c r="BA45" s="36">
        <f t="shared" si="396"/>
        <v>0</v>
      </c>
      <c r="BB45" s="36">
        <f t="shared" si="396"/>
        <v>0</v>
      </c>
      <c r="BD45" s="29" t="str">
        <f t="shared" si="345"/>
        <v>019/2010</v>
      </c>
      <c r="BE45" s="36">
        <f t="shared" si="346"/>
        <v>0</v>
      </c>
      <c r="BF45" s="36">
        <f t="shared" si="346"/>
        <v>0</v>
      </c>
      <c r="BG45" s="36">
        <f t="shared" si="346"/>
        <v>0</v>
      </c>
      <c r="BH45" s="36">
        <f t="shared" si="346"/>
        <v>0</v>
      </c>
      <c r="BI45" s="36">
        <f t="shared" si="346"/>
        <v>8.4060636599999992</v>
      </c>
      <c r="BJ45" s="36">
        <f t="shared" si="346"/>
        <v>8.4060636599999992</v>
      </c>
      <c r="BK45" s="36">
        <f t="shared" si="346"/>
        <v>8.4060636599999992</v>
      </c>
      <c r="BL45" s="36">
        <f t="shared" si="346"/>
        <v>8.4060636599999992</v>
      </c>
      <c r="BM45" s="36">
        <f t="shared" si="346"/>
        <v>8.4060636599999992</v>
      </c>
      <c r="BN45" s="36">
        <f t="shared" si="346"/>
        <v>8.4060636599999992</v>
      </c>
      <c r="BO45" s="36">
        <f t="shared" si="346"/>
        <v>8.4060636599999992</v>
      </c>
      <c r="BP45" s="36">
        <f t="shared" si="346"/>
        <v>8.4060636599999992</v>
      </c>
      <c r="BQ45" s="36">
        <f t="shared" si="346"/>
        <v>8.4060636599999992</v>
      </c>
      <c r="BR45" s="36">
        <f t="shared" si="346"/>
        <v>8.4060636599999992</v>
      </c>
      <c r="BS45" s="36">
        <f t="shared" si="346"/>
        <v>8.4060636599999992</v>
      </c>
      <c r="BT45" s="36">
        <f t="shared" si="346"/>
        <v>8.4060636599999992</v>
      </c>
      <c r="BU45" s="36">
        <f t="shared" si="399"/>
        <v>8.4060636599999992</v>
      </c>
      <c r="BV45" s="36">
        <f t="shared" si="399"/>
        <v>8.4060636599999992</v>
      </c>
      <c r="BW45" s="36">
        <f t="shared" si="399"/>
        <v>8.4060636599999992</v>
      </c>
      <c r="BX45" s="36">
        <f t="shared" si="399"/>
        <v>8.4060636599999992</v>
      </c>
      <c r="BY45" s="36">
        <f t="shared" si="399"/>
        <v>8.4060636599999992</v>
      </c>
      <c r="BZ45" s="36">
        <f t="shared" si="399"/>
        <v>8.4060636599999992</v>
      </c>
      <c r="CA45" s="36">
        <f t="shared" si="399"/>
        <v>8.4060636599999992</v>
      </c>
      <c r="CB45" s="36">
        <f t="shared" si="399"/>
        <v>8.4060636599999992</v>
      </c>
      <c r="CC45" s="36">
        <f t="shared" si="399"/>
        <v>8.4060636599999992</v>
      </c>
      <c r="CD45" s="36">
        <f t="shared" si="399"/>
        <v>8.4060636599999992</v>
      </c>
      <c r="CE45" s="36">
        <f t="shared" si="399"/>
        <v>8.4060636599999992</v>
      </c>
      <c r="CF45" s="36">
        <f t="shared" si="399"/>
        <v>8.4060636599999992</v>
      </c>
      <c r="CG45" s="36">
        <f t="shared" si="399"/>
        <v>8.4060636599999992</v>
      </c>
      <c r="CH45" s="36">
        <f t="shared" si="399"/>
        <v>8.4060636599999992</v>
      </c>
      <c r="CI45" s="36">
        <f t="shared" si="399"/>
        <v>8.4060636599999992</v>
      </c>
      <c r="CJ45" s="36">
        <f t="shared" si="399"/>
        <v>8.4060636599999992</v>
      </c>
      <c r="CK45" s="36">
        <f t="shared" si="400"/>
        <v>8.4060636599999992</v>
      </c>
      <c r="CL45" s="36">
        <f t="shared" si="400"/>
        <v>8.4060636599999992</v>
      </c>
      <c r="CM45" s="36">
        <f t="shared" si="400"/>
        <v>8.4060636599999992</v>
      </c>
      <c r="CN45" s="36">
        <f t="shared" si="400"/>
        <v>8.4060636599999992</v>
      </c>
      <c r="CO45" s="36">
        <f t="shared" si="400"/>
        <v>8.4060636599999992</v>
      </c>
      <c r="CP45" s="36">
        <f t="shared" si="400"/>
        <v>8.4060636599999992</v>
      </c>
      <c r="CQ45" s="36">
        <f t="shared" si="400"/>
        <v>8.4060636599999992</v>
      </c>
      <c r="CR45" s="36">
        <f t="shared" si="400"/>
        <v>8.4060636599999992</v>
      </c>
      <c r="CS45" s="36">
        <f t="shared" si="400"/>
        <v>8.4060636599999992</v>
      </c>
      <c r="CT45" s="36">
        <f t="shared" si="400"/>
        <v>8.4060636599999992</v>
      </c>
      <c r="CU45" s="36">
        <f t="shared" si="400"/>
        <v>8.4060636599999992</v>
      </c>
      <c r="CV45" s="36">
        <f t="shared" si="400"/>
        <v>8.4060636599999992</v>
      </c>
      <c r="CW45" s="36">
        <f t="shared" si="400"/>
        <v>8.4060636599999992</v>
      </c>
      <c r="CX45" s="36">
        <f t="shared" si="400"/>
        <v>8.4060636599999992</v>
      </c>
      <c r="CY45" s="36">
        <f t="shared" si="400"/>
        <v>8.4060636599999992</v>
      </c>
      <c r="CZ45" s="36">
        <f t="shared" si="400"/>
        <v>8.4060636599999992</v>
      </c>
      <c r="DA45" s="36">
        <f t="shared" si="401"/>
        <v>8.4060636599999992</v>
      </c>
      <c r="DB45" s="36">
        <f t="shared" si="401"/>
        <v>8.4060636599999992</v>
      </c>
      <c r="DC45" s="36">
        <f t="shared" si="401"/>
        <v>8.4060636599999992</v>
      </c>
      <c r="DD45" s="36">
        <f t="shared" si="401"/>
        <v>8.4060636599999992</v>
      </c>
      <c r="DE45" s="36">
        <f t="shared" si="401"/>
        <v>8.4060636599999992</v>
      </c>
      <c r="DF45" s="36">
        <f t="shared" si="401"/>
        <v>8.4060636599999992</v>
      </c>
      <c r="DG45" s="36">
        <f t="shared" si="401"/>
        <v>8.4060636599999992</v>
      </c>
      <c r="DH45" s="36">
        <f t="shared" si="401"/>
        <v>8.4060636599999992</v>
      </c>
      <c r="DI45" s="36">
        <f t="shared" si="401"/>
        <v>8.4060636599999992</v>
      </c>
      <c r="DJ45" s="36">
        <f t="shared" si="401"/>
        <v>8.4060636599999992</v>
      </c>
      <c r="DK45" s="36">
        <f t="shared" si="401"/>
        <v>8.4060636599999992</v>
      </c>
      <c r="DL45" s="36">
        <f t="shared" si="401"/>
        <v>8.4060636599999992</v>
      </c>
      <c r="DM45" s="36">
        <f t="shared" si="401"/>
        <v>8.4060636599999992</v>
      </c>
      <c r="DN45" s="36">
        <f t="shared" si="401"/>
        <v>8.4060636599999992</v>
      </c>
      <c r="DO45" s="36">
        <f t="shared" si="401"/>
        <v>8.4060636599999992</v>
      </c>
      <c r="DP45" s="36">
        <f t="shared" si="401"/>
        <v>8.4060636599999992</v>
      </c>
      <c r="DQ45" s="36">
        <f t="shared" si="402"/>
        <v>8.4060636599999992</v>
      </c>
      <c r="DR45" s="36">
        <f t="shared" si="402"/>
        <v>4.9502374886666667</v>
      </c>
      <c r="DS45" s="36">
        <f t="shared" si="402"/>
        <v>0</v>
      </c>
      <c r="DT45" s="36">
        <f t="shared" si="402"/>
        <v>0</v>
      </c>
      <c r="DU45" s="36">
        <f t="shared" si="402"/>
        <v>0</v>
      </c>
      <c r="DV45" s="36">
        <f t="shared" si="402"/>
        <v>0</v>
      </c>
      <c r="DW45" s="36">
        <f t="shared" si="402"/>
        <v>0</v>
      </c>
      <c r="DX45" s="36">
        <f t="shared" si="402"/>
        <v>0</v>
      </c>
      <c r="DY45" s="36">
        <f t="shared" si="402"/>
        <v>0</v>
      </c>
      <c r="DZ45" s="36">
        <f t="shared" si="402"/>
        <v>0</v>
      </c>
      <c r="EA45" s="36">
        <f t="shared" si="402"/>
        <v>0</v>
      </c>
      <c r="EB45" s="36">
        <f t="shared" si="402"/>
        <v>0</v>
      </c>
      <c r="EC45" s="36">
        <f t="shared" si="402"/>
        <v>0</v>
      </c>
      <c r="ED45" s="36">
        <f t="shared" si="402"/>
        <v>0</v>
      </c>
      <c r="EE45" s="36">
        <f t="shared" si="402"/>
        <v>0</v>
      </c>
      <c r="EF45" s="36">
        <f t="shared" si="402"/>
        <v>0</v>
      </c>
      <c r="EG45" s="36">
        <f t="shared" ref="EG45:EV60" si="406">SUMIFS($GM45:$WE45,$GM$29:$WE$29,EG$29)</f>
        <v>0</v>
      </c>
      <c r="EH45" s="36">
        <f t="shared" si="406"/>
        <v>0</v>
      </c>
      <c r="EI45" s="36">
        <f t="shared" si="406"/>
        <v>0</v>
      </c>
      <c r="EJ45" s="36">
        <f t="shared" si="406"/>
        <v>0</v>
      </c>
      <c r="EK45" s="36">
        <f t="shared" si="406"/>
        <v>0</v>
      </c>
      <c r="EL45" s="36">
        <f t="shared" si="406"/>
        <v>0</v>
      </c>
      <c r="EM45" s="36">
        <f t="shared" si="406"/>
        <v>0</v>
      </c>
      <c r="EN45" s="36">
        <f t="shared" si="406"/>
        <v>0</v>
      </c>
      <c r="EO45" s="36">
        <f t="shared" si="406"/>
        <v>0</v>
      </c>
      <c r="EP45" s="36">
        <f t="shared" si="406"/>
        <v>0</v>
      </c>
      <c r="EQ45" s="36">
        <f t="shared" si="406"/>
        <v>0</v>
      </c>
      <c r="ER45" s="36">
        <f t="shared" si="406"/>
        <v>0</v>
      </c>
      <c r="ES45" s="36">
        <f t="shared" si="406"/>
        <v>0</v>
      </c>
      <c r="ET45" s="36">
        <f t="shared" si="406"/>
        <v>0</v>
      </c>
      <c r="EU45" s="36">
        <f t="shared" si="406"/>
        <v>0</v>
      </c>
      <c r="EV45" s="36">
        <f t="shared" si="403"/>
        <v>0</v>
      </c>
      <c r="EW45" s="36">
        <f t="shared" si="403"/>
        <v>0</v>
      </c>
      <c r="EX45" s="36">
        <f t="shared" si="403"/>
        <v>0</v>
      </c>
      <c r="EY45" s="36">
        <f t="shared" si="403"/>
        <v>0</v>
      </c>
      <c r="EZ45" s="36">
        <f t="shared" si="403"/>
        <v>0</v>
      </c>
      <c r="FA45" s="36">
        <f t="shared" si="403"/>
        <v>0</v>
      </c>
      <c r="FB45" s="36">
        <f t="shared" si="403"/>
        <v>0</v>
      </c>
      <c r="FC45" s="36">
        <f t="shared" si="403"/>
        <v>0</v>
      </c>
      <c r="FD45" s="36">
        <f t="shared" si="403"/>
        <v>0</v>
      </c>
      <c r="FE45" s="36">
        <f t="shared" si="403"/>
        <v>0</v>
      </c>
      <c r="FF45" s="36">
        <f t="shared" si="403"/>
        <v>0</v>
      </c>
      <c r="FG45" s="36">
        <f t="shared" si="403"/>
        <v>0</v>
      </c>
      <c r="FH45" s="36">
        <f t="shared" si="403"/>
        <v>0</v>
      </c>
      <c r="FI45" s="36">
        <f t="shared" si="403"/>
        <v>0</v>
      </c>
      <c r="FJ45" s="36">
        <f t="shared" si="403"/>
        <v>0</v>
      </c>
      <c r="FK45" s="36">
        <f t="shared" si="404"/>
        <v>0</v>
      </c>
      <c r="FL45" s="36">
        <f t="shared" si="404"/>
        <v>0</v>
      </c>
      <c r="FM45" s="36">
        <f t="shared" si="404"/>
        <v>0</v>
      </c>
      <c r="FN45" s="36">
        <f t="shared" si="404"/>
        <v>0</v>
      </c>
      <c r="FO45" s="36">
        <f t="shared" si="404"/>
        <v>0</v>
      </c>
      <c r="FP45" s="36">
        <f t="shared" si="404"/>
        <v>0</v>
      </c>
      <c r="FQ45" s="36">
        <f t="shared" si="404"/>
        <v>0</v>
      </c>
      <c r="FR45" s="36">
        <f t="shared" si="404"/>
        <v>0</v>
      </c>
      <c r="FS45" s="36">
        <f t="shared" si="404"/>
        <v>0</v>
      </c>
      <c r="FT45" s="36">
        <f t="shared" si="404"/>
        <v>0</v>
      </c>
      <c r="FU45" s="36">
        <f t="shared" si="404"/>
        <v>0</v>
      </c>
      <c r="FV45" s="36">
        <f t="shared" si="404"/>
        <v>0</v>
      </c>
      <c r="FW45" s="36">
        <f t="shared" si="404"/>
        <v>0</v>
      </c>
      <c r="FX45" s="36">
        <f t="shared" si="404"/>
        <v>0</v>
      </c>
      <c r="FY45" s="36">
        <f t="shared" si="404"/>
        <v>0</v>
      </c>
      <c r="FZ45" s="36">
        <f t="shared" si="404"/>
        <v>0</v>
      </c>
      <c r="GA45" s="36">
        <f t="shared" si="405"/>
        <v>0</v>
      </c>
      <c r="GB45" s="36">
        <f t="shared" si="369"/>
        <v>0</v>
      </c>
      <c r="GC45" s="36">
        <f t="shared" si="358"/>
        <v>0</v>
      </c>
      <c r="GD45" s="36">
        <f t="shared" si="334"/>
        <v>0</v>
      </c>
      <c r="GE45" s="36">
        <f t="shared" si="334"/>
        <v>0</v>
      </c>
      <c r="GF45" s="36">
        <f t="shared" si="334"/>
        <v>0</v>
      </c>
      <c r="GG45" s="36">
        <f t="shared" si="334"/>
        <v>0</v>
      </c>
      <c r="GH45" s="36">
        <f t="shared" si="334"/>
        <v>0</v>
      </c>
      <c r="GI45" s="36">
        <f t="shared" si="334"/>
        <v>0</v>
      </c>
      <c r="GJ45" s="36">
        <f t="shared" si="334"/>
        <v>0</v>
      </c>
      <c r="GL45" s="29" t="str">
        <f t="shared" si="347"/>
        <v>019/2010</v>
      </c>
      <c r="GM45" s="471">
        <f t="shared" si="370"/>
        <v>2.8020212199999999</v>
      </c>
      <c r="GN45" s="471">
        <f t="shared" si="370"/>
        <v>2.8020212199999999</v>
      </c>
      <c r="GO45" s="471">
        <f t="shared" si="370"/>
        <v>2.8020212199999999</v>
      </c>
      <c r="GP45" s="471">
        <f t="shared" si="370"/>
        <v>2.8020212199999999</v>
      </c>
      <c r="GQ45" s="471">
        <f t="shared" si="370"/>
        <v>2.8020212199999999</v>
      </c>
      <c r="GR45" s="471">
        <f t="shared" si="370"/>
        <v>2.8020212199999999</v>
      </c>
      <c r="GS45" s="471">
        <f t="shared" si="370"/>
        <v>2.8020212199999999</v>
      </c>
      <c r="GT45" s="471">
        <f t="shared" si="370"/>
        <v>2.8020212199999999</v>
      </c>
      <c r="GU45" s="471">
        <f t="shared" si="370"/>
        <v>2.8020212199999999</v>
      </c>
      <c r="GV45" s="471">
        <f t="shared" si="370"/>
        <v>2.8020212199999999</v>
      </c>
      <c r="GW45" s="471">
        <f t="shared" si="370"/>
        <v>2.8020212199999999</v>
      </c>
      <c r="GX45" s="471">
        <f t="shared" si="370"/>
        <v>2.8020212199999999</v>
      </c>
      <c r="GY45" s="471">
        <f t="shared" si="370"/>
        <v>2.8020212199999999</v>
      </c>
      <c r="GZ45" s="471">
        <f t="shared" si="370"/>
        <v>2.8020212199999999</v>
      </c>
      <c r="HA45" s="471">
        <f t="shared" si="370"/>
        <v>2.8020212199999999</v>
      </c>
      <c r="HB45" s="471">
        <f t="shared" si="370"/>
        <v>2.8020212199999999</v>
      </c>
      <c r="HC45" s="471">
        <f t="shared" si="371"/>
        <v>2.8020212199999999</v>
      </c>
      <c r="HD45" s="471">
        <f t="shared" si="371"/>
        <v>2.8020212199999999</v>
      </c>
      <c r="HE45" s="471">
        <f t="shared" si="371"/>
        <v>2.8020212199999999</v>
      </c>
      <c r="HF45" s="471">
        <f t="shared" si="371"/>
        <v>2.8020212199999999</v>
      </c>
      <c r="HG45" s="471">
        <f t="shared" si="371"/>
        <v>2.8020212199999999</v>
      </c>
      <c r="HH45" s="471">
        <f t="shared" si="371"/>
        <v>2.8020212199999999</v>
      </c>
      <c r="HI45" s="471">
        <f t="shared" si="371"/>
        <v>2.8020212199999999</v>
      </c>
      <c r="HJ45" s="471">
        <f t="shared" si="371"/>
        <v>2.8020212199999999</v>
      </c>
      <c r="HK45" s="471">
        <f t="shared" si="371"/>
        <v>2.8020212199999999</v>
      </c>
      <c r="HL45" s="471">
        <f t="shared" si="371"/>
        <v>2.8020212199999999</v>
      </c>
      <c r="HM45" s="471">
        <f t="shared" si="371"/>
        <v>2.8020212199999999</v>
      </c>
      <c r="HN45" s="471">
        <f t="shared" si="371"/>
        <v>2.8020212199999999</v>
      </c>
      <c r="HO45" s="471">
        <f t="shared" si="371"/>
        <v>2.8020212199999999</v>
      </c>
      <c r="HP45" s="471">
        <f t="shared" si="371"/>
        <v>2.8020212199999999</v>
      </c>
      <c r="HQ45" s="471">
        <f t="shared" si="371"/>
        <v>2.8020212199999999</v>
      </c>
      <c r="HR45" s="471">
        <f t="shared" si="371"/>
        <v>2.8020212199999999</v>
      </c>
      <c r="HS45" s="471">
        <f t="shared" si="372"/>
        <v>2.8020212199999999</v>
      </c>
      <c r="HT45" s="471">
        <f t="shared" si="372"/>
        <v>2.8020212199999999</v>
      </c>
      <c r="HU45" s="471">
        <f t="shared" si="372"/>
        <v>2.8020212199999999</v>
      </c>
      <c r="HV45" s="471">
        <f t="shared" si="372"/>
        <v>2.8020212199999999</v>
      </c>
      <c r="HW45" s="471">
        <f t="shared" si="372"/>
        <v>2.8020212199999999</v>
      </c>
      <c r="HX45" s="471">
        <f t="shared" si="372"/>
        <v>2.8020212199999999</v>
      </c>
      <c r="HY45" s="471">
        <f t="shared" si="372"/>
        <v>2.8020212199999999</v>
      </c>
      <c r="HZ45" s="471">
        <f t="shared" si="372"/>
        <v>2.8020212199999999</v>
      </c>
      <c r="IA45" s="471">
        <f t="shared" si="372"/>
        <v>2.8020212199999999</v>
      </c>
      <c r="IB45" s="471">
        <f t="shared" si="372"/>
        <v>2.8020212199999999</v>
      </c>
      <c r="IC45" s="471">
        <f t="shared" si="372"/>
        <v>2.8020212199999999</v>
      </c>
      <c r="ID45" s="471">
        <f t="shared" si="372"/>
        <v>2.8020212199999999</v>
      </c>
      <c r="IE45" s="471">
        <f t="shared" si="372"/>
        <v>2.8020212199999999</v>
      </c>
      <c r="IF45" s="471">
        <f t="shared" si="372"/>
        <v>2.8020212199999999</v>
      </c>
      <c r="IG45" s="471">
        <f t="shared" si="372"/>
        <v>2.8020212199999999</v>
      </c>
      <c r="IH45" s="471">
        <f t="shared" si="372"/>
        <v>2.8020212199999999</v>
      </c>
      <c r="II45" s="471">
        <f t="shared" si="373"/>
        <v>2.8020212199999999</v>
      </c>
      <c r="IJ45" s="471">
        <f t="shared" si="373"/>
        <v>2.8020212199999999</v>
      </c>
      <c r="IK45" s="471">
        <f t="shared" si="373"/>
        <v>2.8020212199999999</v>
      </c>
      <c r="IL45" s="471">
        <f t="shared" si="373"/>
        <v>2.8020212199999999</v>
      </c>
      <c r="IM45" s="471">
        <f t="shared" si="373"/>
        <v>2.8020212199999999</v>
      </c>
      <c r="IN45" s="471">
        <f t="shared" si="373"/>
        <v>2.8020212199999999</v>
      </c>
      <c r="IO45" s="471">
        <f t="shared" si="373"/>
        <v>2.8020212199999999</v>
      </c>
      <c r="IP45" s="471">
        <f t="shared" si="373"/>
        <v>2.8020212199999999</v>
      </c>
      <c r="IQ45" s="471">
        <f t="shared" si="373"/>
        <v>2.8020212199999999</v>
      </c>
      <c r="IR45" s="471">
        <f t="shared" si="373"/>
        <v>2.8020212199999999</v>
      </c>
      <c r="IS45" s="471">
        <f t="shared" si="373"/>
        <v>2.8020212199999999</v>
      </c>
      <c r="IT45" s="471">
        <f t="shared" si="373"/>
        <v>2.8020212199999999</v>
      </c>
      <c r="IU45" s="471">
        <f t="shared" si="373"/>
        <v>2.8020212199999999</v>
      </c>
      <c r="IV45" s="471">
        <f t="shared" si="373"/>
        <v>2.8020212199999999</v>
      </c>
      <c r="IW45" s="471">
        <f t="shared" si="373"/>
        <v>2.8020212199999999</v>
      </c>
      <c r="IX45" s="471">
        <f t="shared" si="373"/>
        <v>2.8020212199999999</v>
      </c>
      <c r="IY45" s="471">
        <f t="shared" si="374"/>
        <v>2.8020212199999999</v>
      </c>
      <c r="IZ45" s="471">
        <f t="shared" si="374"/>
        <v>2.8020212199999999</v>
      </c>
      <c r="JA45" s="471">
        <f t="shared" si="374"/>
        <v>2.8020212199999999</v>
      </c>
      <c r="JB45" s="471">
        <f t="shared" si="374"/>
        <v>2.8020212199999999</v>
      </c>
      <c r="JC45" s="471">
        <f t="shared" si="374"/>
        <v>2.8020212199999999</v>
      </c>
      <c r="JD45" s="471">
        <f t="shared" si="374"/>
        <v>2.8020212199999999</v>
      </c>
      <c r="JE45" s="471">
        <f t="shared" si="374"/>
        <v>2.8020212199999999</v>
      </c>
      <c r="JF45" s="471">
        <f t="shared" si="374"/>
        <v>2.8020212199999999</v>
      </c>
      <c r="JG45" s="471">
        <f t="shared" si="374"/>
        <v>2.8020212199999999</v>
      </c>
      <c r="JH45" s="471">
        <f t="shared" si="374"/>
        <v>2.8020212199999999</v>
      </c>
      <c r="JI45" s="471">
        <f t="shared" si="374"/>
        <v>2.8020212199999999</v>
      </c>
      <c r="JJ45" s="471">
        <f t="shared" si="374"/>
        <v>2.8020212199999999</v>
      </c>
      <c r="JK45" s="471">
        <f t="shared" si="374"/>
        <v>2.8020212199999999</v>
      </c>
      <c r="JL45" s="471">
        <f t="shared" si="374"/>
        <v>2.8020212199999999</v>
      </c>
      <c r="JM45" s="471">
        <f t="shared" si="374"/>
        <v>2.8020212199999999</v>
      </c>
      <c r="JN45" s="471">
        <f t="shared" si="374"/>
        <v>2.8020212199999999</v>
      </c>
      <c r="JO45" s="471">
        <f t="shared" si="375"/>
        <v>2.8020212199999999</v>
      </c>
      <c r="JP45" s="471">
        <f t="shared" si="375"/>
        <v>2.8020212199999999</v>
      </c>
      <c r="JQ45" s="471">
        <f t="shared" si="375"/>
        <v>2.8020212199999999</v>
      </c>
      <c r="JR45" s="471">
        <f t="shared" si="375"/>
        <v>2.8020212199999999</v>
      </c>
      <c r="JS45" s="471">
        <f t="shared" si="375"/>
        <v>2.8020212199999999</v>
      </c>
      <c r="JT45" s="471">
        <f t="shared" si="375"/>
        <v>2.8020212199999999</v>
      </c>
      <c r="JU45" s="471">
        <f t="shared" si="375"/>
        <v>2.8020212199999999</v>
      </c>
      <c r="JV45" s="471">
        <f t="shared" si="375"/>
        <v>2.8020212199999999</v>
      </c>
      <c r="JW45" s="471">
        <f t="shared" si="375"/>
        <v>2.8020212199999999</v>
      </c>
      <c r="JX45" s="471">
        <f t="shared" si="375"/>
        <v>2.8020212199999999</v>
      </c>
      <c r="JY45" s="471">
        <f t="shared" si="375"/>
        <v>2.8020212199999999</v>
      </c>
      <c r="JZ45" s="471">
        <f t="shared" si="375"/>
        <v>2.8020212199999999</v>
      </c>
      <c r="KA45" s="471">
        <f t="shared" si="375"/>
        <v>2.8020212199999999</v>
      </c>
      <c r="KB45" s="471">
        <f t="shared" si="375"/>
        <v>2.8020212199999999</v>
      </c>
      <c r="KC45" s="471">
        <f t="shared" si="375"/>
        <v>2.8020212199999999</v>
      </c>
      <c r="KD45" s="471">
        <f t="shared" si="375"/>
        <v>2.8020212199999999</v>
      </c>
      <c r="KE45" s="471">
        <f t="shared" si="376"/>
        <v>2.8020212199999999</v>
      </c>
      <c r="KF45" s="471">
        <f t="shared" si="376"/>
        <v>2.8020212199999999</v>
      </c>
      <c r="KG45" s="471">
        <f t="shared" si="376"/>
        <v>2.8020212199999999</v>
      </c>
      <c r="KH45" s="471">
        <f t="shared" si="376"/>
        <v>2.8020212199999999</v>
      </c>
      <c r="KI45" s="471">
        <f t="shared" si="376"/>
        <v>2.8020212199999999</v>
      </c>
      <c r="KJ45" s="471">
        <f t="shared" si="376"/>
        <v>2.8020212199999999</v>
      </c>
      <c r="KK45" s="471">
        <f t="shared" si="376"/>
        <v>2.8020212199999999</v>
      </c>
      <c r="KL45" s="471">
        <f t="shared" si="376"/>
        <v>2.8020212199999999</v>
      </c>
      <c r="KM45" s="471">
        <f t="shared" si="376"/>
        <v>2.8020212199999999</v>
      </c>
      <c r="KN45" s="471">
        <f t="shared" si="376"/>
        <v>2.8020212199999999</v>
      </c>
      <c r="KO45" s="471">
        <f t="shared" si="376"/>
        <v>2.8020212199999999</v>
      </c>
      <c r="KP45" s="471">
        <f t="shared" si="376"/>
        <v>2.8020212199999999</v>
      </c>
      <c r="KQ45" s="471">
        <f t="shared" si="376"/>
        <v>2.8020212199999999</v>
      </c>
      <c r="KR45" s="471">
        <f t="shared" si="376"/>
        <v>2.8020212199999999</v>
      </c>
      <c r="KS45" s="471">
        <f t="shared" si="376"/>
        <v>2.8020212199999999</v>
      </c>
      <c r="KT45" s="471">
        <f t="shared" si="376"/>
        <v>2.8020212199999999</v>
      </c>
      <c r="KU45" s="471">
        <f t="shared" si="377"/>
        <v>2.8020212199999999</v>
      </c>
      <c r="KV45" s="471">
        <f t="shared" si="377"/>
        <v>2.8020212199999999</v>
      </c>
      <c r="KW45" s="471">
        <f t="shared" si="377"/>
        <v>2.8020212199999999</v>
      </c>
      <c r="KX45" s="471">
        <f t="shared" si="377"/>
        <v>2.8020212199999999</v>
      </c>
      <c r="KY45" s="471">
        <f t="shared" si="377"/>
        <v>2.8020212199999999</v>
      </c>
      <c r="KZ45" s="471">
        <f t="shared" si="377"/>
        <v>2.8020212199999999</v>
      </c>
      <c r="LA45" s="471">
        <f t="shared" si="377"/>
        <v>2.8020212199999999</v>
      </c>
      <c r="LB45" s="471">
        <f t="shared" si="377"/>
        <v>2.8020212199999999</v>
      </c>
      <c r="LC45" s="471">
        <f t="shared" si="377"/>
        <v>2.8020212199999999</v>
      </c>
      <c r="LD45" s="471">
        <f t="shared" si="377"/>
        <v>2.8020212199999999</v>
      </c>
      <c r="LE45" s="471">
        <f t="shared" si="377"/>
        <v>2.8020212199999999</v>
      </c>
      <c r="LF45" s="471">
        <f t="shared" si="377"/>
        <v>2.8020212199999999</v>
      </c>
      <c r="LG45" s="471">
        <f t="shared" si="377"/>
        <v>2.8020212199999999</v>
      </c>
      <c r="LH45" s="471">
        <f t="shared" si="377"/>
        <v>2.8020212199999999</v>
      </c>
      <c r="LI45" s="471">
        <f t="shared" si="377"/>
        <v>2.8020212199999999</v>
      </c>
      <c r="LJ45" s="471">
        <f t="shared" si="377"/>
        <v>2.8020212199999999</v>
      </c>
      <c r="LK45" s="471">
        <f t="shared" si="378"/>
        <v>2.8020212199999999</v>
      </c>
      <c r="LL45" s="471">
        <f t="shared" si="378"/>
        <v>2.8020212199999999</v>
      </c>
      <c r="LM45" s="471">
        <f t="shared" si="378"/>
        <v>2.8020212199999999</v>
      </c>
      <c r="LN45" s="471">
        <f t="shared" si="378"/>
        <v>2.8020212199999999</v>
      </c>
      <c r="LO45" s="471">
        <f t="shared" si="378"/>
        <v>2.8020212199999999</v>
      </c>
      <c r="LP45" s="471">
        <f t="shared" si="378"/>
        <v>2.8020212199999999</v>
      </c>
      <c r="LQ45" s="471">
        <f t="shared" si="378"/>
        <v>2.8020212199999999</v>
      </c>
      <c r="LR45" s="471">
        <f t="shared" si="378"/>
        <v>2.8020212199999999</v>
      </c>
      <c r="LS45" s="471">
        <f t="shared" si="378"/>
        <v>2.8020212199999999</v>
      </c>
      <c r="LT45" s="471">
        <f t="shared" si="378"/>
        <v>2.8020212199999999</v>
      </c>
      <c r="LU45" s="471">
        <f t="shared" si="378"/>
        <v>2.8020212199999999</v>
      </c>
      <c r="LV45" s="471">
        <f t="shared" si="378"/>
        <v>2.8020212199999999</v>
      </c>
      <c r="LW45" s="471">
        <f t="shared" si="378"/>
        <v>2.8020212199999999</v>
      </c>
      <c r="LX45" s="471">
        <f t="shared" si="378"/>
        <v>2.8020212199999999</v>
      </c>
      <c r="LY45" s="471">
        <f t="shared" si="378"/>
        <v>2.8020212199999999</v>
      </c>
      <c r="LZ45" s="471">
        <f t="shared" si="378"/>
        <v>2.8020212199999999</v>
      </c>
      <c r="MA45" s="471">
        <f t="shared" si="379"/>
        <v>2.8020212199999999</v>
      </c>
      <c r="MB45" s="471">
        <f t="shared" si="379"/>
        <v>2.8020212199999999</v>
      </c>
      <c r="MC45" s="471">
        <f t="shared" si="379"/>
        <v>2.8020212199999999</v>
      </c>
      <c r="MD45" s="471">
        <f t="shared" si="379"/>
        <v>2.8020212199999999</v>
      </c>
      <c r="ME45" s="471">
        <f t="shared" si="379"/>
        <v>2.8020212199999999</v>
      </c>
      <c r="MF45" s="471">
        <f t="shared" si="379"/>
        <v>2.8020212199999999</v>
      </c>
      <c r="MG45" s="471">
        <f t="shared" si="379"/>
        <v>2.8020212199999999</v>
      </c>
      <c r="MH45" s="471">
        <f t="shared" si="379"/>
        <v>2.8020212199999999</v>
      </c>
      <c r="MI45" s="471">
        <f t="shared" si="379"/>
        <v>2.8020212199999999</v>
      </c>
      <c r="MJ45" s="471">
        <f t="shared" si="379"/>
        <v>2.8020212199999999</v>
      </c>
      <c r="MK45" s="471">
        <f t="shared" si="379"/>
        <v>2.8020212199999999</v>
      </c>
      <c r="ML45" s="471">
        <f t="shared" si="379"/>
        <v>2.8020212199999999</v>
      </c>
      <c r="MM45" s="471">
        <f t="shared" si="379"/>
        <v>2.8020212199999999</v>
      </c>
      <c r="MN45" s="471">
        <f t="shared" si="379"/>
        <v>2.8020212199999999</v>
      </c>
      <c r="MO45" s="471">
        <f t="shared" si="379"/>
        <v>2.8020212199999999</v>
      </c>
      <c r="MP45" s="471">
        <f t="shared" si="379"/>
        <v>2.8020212199999999</v>
      </c>
      <c r="MQ45" s="471">
        <f t="shared" si="380"/>
        <v>2.8020212199999999</v>
      </c>
      <c r="MR45" s="471">
        <f t="shared" si="380"/>
        <v>2.8020212199999999</v>
      </c>
      <c r="MS45" s="471">
        <f t="shared" si="380"/>
        <v>2.8020212199999999</v>
      </c>
      <c r="MT45" s="471">
        <f t="shared" si="380"/>
        <v>2.8020212199999999</v>
      </c>
      <c r="MU45" s="471">
        <f t="shared" si="380"/>
        <v>2.8020212199999999</v>
      </c>
      <c r="MV45" s="471">
        <f t="shared" si="380"/>
        <v>2.8020212199999999</v>
      </c>
      <c r="MW45" s="471">
        <f t="shared" si="380"/>
        <v>2.8020212199999999</v>
      </c>
      <c r="MX45" s="471">
        <f t="shared" si="380"/>
        <v>2.8020212199999999</v>
      </c>
      <c r="MY45" s="471">
        <f t="shared" si="380"/>
        <v>2.8020212199999999</v>
      </c>
      <c r="MZ45" s="471">
        <f t="shared" si="380"/>
        <v>2.8020212199999999</v>
      </c>
      <c r="NA45" s="471">
        <f t="shared" si="380"/>
        <v>2.8020212199999999</v>
      </c>
      <c r="NB45" s="471">
        <f t="shared" si="380"/>
        <v>2.8020212199999999</v>
      </c>
      <c r="NC45" s="471">
        <f t="shared" si="380"/>
        <v>2.8020212199999999</v>
      </c>
      <c r="ND45" s="471">
        <f t="shared" si="380"/>
        <v>2.8020212199999999</v>
      </c>
      <c r="NE45" s="471">
        <f t="shared" si="380"/>
        <v>2.8020212199999999</v>
      </c>
      <c r="NF45" s="471">
        <f t="shared" si="380"/>
        <v>2.8020212199999999</v>
      </c>
      <c r="NG45" s="471">
        <f t="shared" si="381"/>
        <v>2.8020212199999999</v>
      </c>
      <c r="NH45" s="471">
        <f t="shared" si="381"/>
        <v>2.8020212199999999</v>
      </c>
      <c r="NI45" s="471">
        <f t="shared" si="381"/>
        <v>2.8020212199999999</v>
      </c>
      <c r="NJ45" s="471">
        <f t="shared" si="381"/>
        <v>2.8020212199999999</v>
      </c>
      <c r="NK45" s="471">
        <f t="shared" si="381"/>
        <v>2.8020212199999999</v>
      </c>
      <c r="NL45" s="471">
        <f t="shared" si="381"/>
        <v>2.8020212199999999</v>
      </c>
      <c r="NM45" s="471">
        <f t="shared" si="381"/>
        <v>2.8020212199999999</v>
      </c>
      <c r="NN45" s="471">
        <f t="shared" si="381"/>
        <v>2.8020212199999999</v>
      </c>
      <c r="NO45" s="471">
        <f t="shared" si="381"/>
        <v>2.1482162686666668</v>
      </c>
      <c r="NP45" s="471">
        <f t="shared" si="381"/>
        <v>0</v>
      </c>
      <c r="NQ45" s="471">
        <f t="shared" si="381"/>
        <v>0</v>
      </c>
      <c r="NR45" s="471">
        <f t="shared" si="381"/>
        <v>0</v>
      </c>
      <c r="NS45" s="471">
        <f t="shared" si="381"/>
        <v>0</v>
      </c>
      <c r="NT45" s="471">
        <f t="shared" si="381"/>
        <v>0</v>
      </c>
      <c r="NU45" s="471">
        <f t="shared" si="381"/>
        <v>0</v>
      </c>
      <c r="NV45" s="471">
        <f t="shared" si="381"/>
        <v>0</v>
      </c>
      <c r="NW45" s="471">
        <f t="shared" si="382"/>
        <v>0</v>
      </c>
      <c r="NX45" s="471">
        <f t="shared" si="382"/>
        <v>0</v>
      </c>
      <c r="NY45" s="471">
        <f t="shared" si="382"/>
        <v>0</v>
      </c>
      <c r="NZ45" s="471">
        <f t="shared" si="382"/>
        <v>0</v>
      </c>
      <c r="OA45" s="471">
        <f t="shared" si="382"/>
        <v>0</v>
      </c>
      <c r="OB45" s="471">
        <f t="shared" si="382"/>
        <v>0</v>
      </c>
      <c r="OC45" s="471">
        <f t="shared" si="382"/>
        <v>0</v>
      </c>
      <c r="OD45" s="471">
        <f t="shared" si="382"/>
        <v>0</v>
      </c>
      <c r="OE45" s="471">
        <f t="shared" si="382"/>
        <v>0</v>
      </c>
      <c r="OF45" s="471">
        <f t="shared" si="382"/>
        <v>0</v>
      </c>
      <c r="OG45" s="471">
        <f t="shared" si="382"/>
        <v>0</v>
      </c>
      <c r="OH45" s="471">
        <f t="shared" si="382"/>
        <v>0</v>
      </c>
      <c r="OI45" s="471">
        <f t="shared" si="382"/>
        <v>0</v>
      </c>
      <c r="OJ45" s="471">
        <f t="shared" si="382"/>
        <v>0</v>
      </c>
      <c r="OK45" s="471">
        <f t="shared" si="382"/>
        <v>0</v>
      </c>
      <c r="OL45" s="471">
        <f t="shared" si="382"/>
        <v>0</v>
      </c>
      <c r="OM45" s="471">
        <f t="shared" si="383"/>
        <v>0</v>
      </c>
      <c r="ON45" s="471">
        <f t="shared" si="383"/>
        <v>0</v>
      </c>
      <c r="OO45" s="471">
        <f t="shared" si="383"/>
        <v>0</v>
      </c>
      <c r="OP45" s="471">
        <f t="shared" si="383"/>
        <v>0</v>
      </c>
      <c r="OQ45" s="471">
        <f t="shared" si="383"/>
        <v>0</v>
      </c>
      <c r="OR45" s="471">
        <f t="shared" si="383"/>
        <v>0</v>
      </c>
      <c r="OS45" s="471">
        <f t="shared" si="383"/>
        <v>0</v>
      </c>
      <c r="OT45" s="471">
        <f t="shared" si="383"/>
        <v>0</v>
      </c>
      <c r="OU45" s="471">
        <f t="shared" si="383"/>
        <v>0</v>
      </c>
      <c r="OV45" s="471">
        <f t="shared" si="383"/>
        <v>0</v>
      </c>
      <c r="OW45" s="471">
        <f t="shared" si="383"/>
        <v>0</v>
      </c>
      <c r="OX45" s="471">
        <f t="shared" si="383"/>
        <v>0</v>
      </c>
      <c r="OY45" s="471">
        <f t="shared" si="383"/>
        <v>0</v>
      </c>
      <c r="OZ45" s="471">
        <f t="shared" si="383"/>
        <v>0</v>
      </c>
      <c r="PA45" s="471">
        <f t="shared" si="383"/>
        <v>0</v>
      </c>
      <c r="PB45" s="471">
        <f t="shared" si="383"/>
        <v>0</v>
      </c>
      <c r="PC45" s="471">
        <f t="shared" si="384"/>
        <v>0</v>
      </c>
      <c r="PD45" s="471">
        <f t="shared" si="384"/>
        <v>0</v>
      </c>
      <c r="PE45" s="471">
        <f t="shared" si="384"/>
        <v>0</v>
      </c>
      <c r="PF45" s="471">
        <f t="shared" si="384"/>
        <v>0</v>
      </c>
      <c r="PG45" s="471">
        <f t="shared" si="384"/>
        <v>0</v>
      </c>
      <c r="PH45" s="471">
        <f t="shared" si="384"/>
        <v>0</v>
      </c>
      <c r="PI45" s="471">
        <f t="shared" si="384"/>
        <v>0</v>
      </c>
      <c r="PJ45" s="471">
        <f t="shared" si="384"/>
        <v>0</v>
      </c>
      <c r="PK45" s="471">
        <f t="shared" si="384"/>
        <v>0</v>
      </c>
      <c r="PL45" s="471">
        <f t="shared" si="384"/>
        <v>0</v>
      </c>
      <c r="PM45" s="471">
        <f t="shared" si="384"/>
        <v>0</v>
      </c>
      <c r="PN45" s="471">
        <f t="shared" si="384"/>
        <v>0</v>
      </c>
      <c r="PO45" s="471">
        <f t="shared" si="384"/>
        <v>0</v>
      </c>
      <c r="PP45" s="471">
        <f t="shared" si="384"/>
        <v>0</v>
      </c>
      <c r="PQ45" s="471">
        <f t="shared" si="384"/>
        <v>0</v>
      </c>
      <c r="PR45" s="471">
        <f t="shared" si="384"/>
        <v>0</v>
      </c>
      <c r="PS45" s="471">
        <f t="shared" si="385"/>
        <v>0</v>
      </c>
      <c r="PT45" s="471">
        <f t="shared" si="385"/>
        <v>0</v>
      </c>
      <c r="PU45" s="471">
        <f t="shared" si="385"/>
        <v>0</v>
      </c>
      <c r="PV45" s="471">
        <f t="shared" si="385"/>
        <v>0</v>
      </c>
      <c r="PW45" s="471">
        <f t="shared" si="385"/>
        <v>0</v>
      </c>
      <c r="PX45" s="471">
        <f t="shared" si="385"/>
        <v>0</v>
      </c>
      <c r="PY45" s="471">
        <f t="shared" si="385"/>
        <v>0</v>
      </c>
      <c r="PZ45" s="471">
        <f t="shared" si="385"/>
        <v>0</v>
      </c>
      <c r="QA45" s="471">
        <f t="shared" si="385"/>
        <v>0</v>
      </c>
      <c r="QB45" s="471">
        <f t="shared" si="385"/>
        <v>0</v>
      </c>
      <c r="QC45" s="471">
        <f t="shared" si="385"/>
        <v>0</v>
      </c>
      <c r="QD45" s="471">
        <f t="shared" si="385"/>
        <v>0</v>
      </c>
      <c r="QE45" s="471">
        <f t="shared" si="385"/>
        <v>0</v>
      </c>
      <c r="QF45" s="471">
        <f t="shared" si="385"/>
        <v>0</v>
      </c>
      <c r="QG45" s="471">
        <f t="shared" si="385"/>
        <v>0</v>
      </c>
      <c r="QH45" s="471">
        <f t="shared" si="385"/>
        <v>0</v>
      </c>
      <c r="QI45" s="471">
        <f t="shared" si="386"/>
        <v>0</v>
      </c>
      <c r="QJ45" s="471">
        <f t="shared" si="386"/>
        <v>0</v>
      </c>
      <c r="QK45" s="471">
        <f t="shared" si="386"/>
        <v>0</v>
      </c>
      <c r="QL45" s="471">
        <f t="shared" si="386"/>
        <v>0</v>
      </c>
      <c r="QM45" s="471">
        <f t="shared" si="386"/>
        <v>0</v>
      </c>
      <c r="QN45" s="471">
        <f t="shared" si="386"/>
        <v>0</v>
      </c>
      <c r="QO45" s="471">
        <f t="shared" si="386"/>
        <v>0</v>
      </c>
      <c r="QP45" s="471">
        <f t="shared" si="386"/>
        <v>0</v>
      </c>
      <c r="QQ45" s="471">
        <f t="shared" si="386"/>
        <v>0</v>
      </c>
      <c r="QR45" s="471">
        <f t="shared" si="386"/>
        <v>0</v>
      </c>
      <c r="QS45" s="471">
        <f t="shared" si="386"/>
        <v>0</v>
      </c>
      <c r="QT45" s="471">
        <f t="shared" si="386"/>
        <v>0</v>
      </c>
      <c r="QU45" s="471">
        <f t="shared" si="386"/>
        <v>0</v>
      </c>
      <c r="QV45" s="471">
        <f t="shared" si="386"/>
        <v>0</v>
      </c>
      <c r="QW45" s="471">
        <f t="shared" si="386"/>
        <v>0</v>
      </c>
      <c r="QX45" s="471">
        <f t="shared" si="386"/>
        <v>0</v>
      </c>
      <c r="QY45" s="471">
        <f t="shared" si="387"/>
        <v>0</v>
      </c>
      <c r="QZ45" s="471">
        <f t="shared" si="387"/>
        <v>0</v>
      </c>
      <c r="RA45" s="471">
        <f t="shared" si="387"/>
        <v>0</v>
      </c>
      <c r="RB45" s="471">
        <f t="shared" si="387"/>
        <v>0</v>
      </c>
      <c r="RC45" s="471">
        <f t="shared" si="387"/>
        <v>0</v>
      </c>
      <c r="RD45" s="471">
        <f t="shared" si="387"/>
        <v>0</v>
      </c>
      <c r="RE45" s="471">
        <f t="shared" si="387"/>
        <v>0</v>
      </c>
      <c r="RF45" s="471">
        <f t="shared" si="387"/>
        <v>0</v>
      </c>
      <c r="RG45" s="471">
        <f t="shared" si="387"/>
        <v>0</v>
      </c>
      <c r="RH45" s="471">
        <f t="shared" si="387"/>
        <v>0</v>
      </c>
      <c r="RI45" s="471">
        <f t="shared" si="387"/>
        <v>0</v>
      </c>
      <c r="RJ45" s="471">
        <f t="shared" si="387"/>
        <v>0</v>
      </c>
      <c r="RK45" s="471">
        <f t="shared" si="387"/>
        <v>0</v>
      </c>
      <c r="RL45" s="471">
        <f t="shared" si="387"/>
        <v>0</v>
      </c>
      <c r="RM45" s="471">
        <f t="shared" si="387"/>
        <v>0</v>
      </c>
      <c r="RN45" s="471">
        <f t="shared" si="387"/>
        <v>0</v>
      </c>
      <c r="RO45" s="471">
        <f t="shared" si="388"/>
        <v>0</v>
      </c>
      <c r="RP45" s="471">
        <f t="shared" si="388"/>
        <v>0</v>
      </c>
      <c r="RQ45" s="471">
        <f t="shared" si="388"/>
        <v>0</v>
      </c>
      <c r="RR45" s="471">
        <f t="shared" si="388"/>
        <v>0</v>
      </c>
      <c r="RS45" s="471">
        <f t="shared" si="388"/>
        <v>0</v>
      </c>
      <c r="RT45" s="471">
        <f t="shared" si="388"/>
        <v>0</v>
      </c>
      <c r="RU45" s="471">
        <f t="shared" si="388"/>
        <v>0</v>
      </c>
      <c r="RV45" s="471">
        <f t="shared" si="388"/>
        <v>0</v>
      </c>
      <c r="RW45" s="471">
        <f t="shared" si="388"/>
        <v>0</v>
      </c>
      <c r="RX45" s="471">
        <f t="shared" si="388"/>
        <v>0</v>
      </c>
      <c r="RY45" s="471">
        <f t="shared" si="388"/>
        <v>0</v>
      </c>
      <c r="RZ45" s="471">
        <f t="shared" si="388"/>
        <v>0</v>
      </c>
      <c r="SA45" s="471">
        <f t="shared" si="388"/>
        <v>0</v>
      </c>
      <c r="SB45" s="471">
        <f t="shared" si="388"/>
        <v>0</v>
      </c>
      <c r="SC45" s="471">
        <f t="shared" si="388"/>
        <v>0</v>
      </c>
      <c r="SD45" s="471">
        <f t="shared" si="388"/>
        <v>0</v>
      </c>
      <c r="SE45" s="471">
        <f t="shared" si="389"/>
        <v>0</v>
      </c>
      <c r="SF45" s="471">
        <f t="shared" si="389"/>
        <v>0</v>
      </c>
      <c r="SG45" s="471">
        <f t="shared" si="389"/>
        <v>0</v>
      </c>
      <c r="SH45" s="471">
        <f t="shared" si="389"/>
        <v>0</v>
      </c>
      <c r="SI45" s="471">
        <f t="shared" si="389"/>
        <v>0</v>
      </c>
      <c r="SJ45" s="471">
        <f t="shared" si="389"/>
        <v>0</v>
      </c>
      <c r="SK45" s="471">
        <f t="shared" si="389"/>
        <v>0</v>
      </c>
      <c r="SL45" s="471">
        <f t="shared" si="389"/>
        <v>0</v>
      </c>
      <c r="SM45" s="471">
        <f t="shared" si="389"/>
        <v>0</v>
      </c>
      <c r="SN45" s="471">
        <f t="shared" si="389"/>
        <v>0</v>
      </c>
      <c r="SO45" s="471">
        <f t="shared" si="389"/>
        <v>0</v>
      </c>
      <c r="SP45" s="471">
        <f t="shared" si="389"/>
        <v>0</v>
      </c>
      <c r="SQ45" s="471">
        <f t="shared" si="389"/>
        <v>0</v>
      </c>
      <c r="SR45" s="471">
        <f t="shared" si="389"/>
        <v>0</v>
      </c>
      <c r="SS45" s="471">
        <f t="shared" si="389"/>
        <v>0</v>
      </c>
      <c r="ST45" s="471">
        <f t="shared" si="389"/>
        <v>0</v>
      </c>
      <c r="SU45" s="471">
        <f t="shared" si="390"/>
        <v>0</v>
      </c>
      <c r="SV45" s="471">
        <f t="shared" si="390"/>
        <v>0</v>
      </c>
      <c r="SW45" s="471">
        <f t="shared" si="390"/>
        <v>0</v>
      </c>
      <c r="SX45" s="471">
        <f t="shared" si="390"/>
        <v>0</v>
      </c>
      <c r="SY45" s="471">
        <f t="shared" si="390"/>
        <v>0</v>
      </c>
      <c r="SZ45" s="471">
        <f t="shared" si="390"/>
        <v>0</v>
      </c>
      <c r="TA45" s="471">
        <f t="shared" si="390"/>
        <v>0</v>
      </c>
      <c r="TB45" s="471">
        <f t="shared" si="390"/>
        <v>0</v>
      </c>
      <c r="TC45" s="471">
        <f t="shared" si="390"/>
        <v>0</v>
      </c>
      <c r="TD45" s="471">
        <f t="shared" si="390"/>
        <v>0</v>
      </c>
      <c r="TE45" s="471">
        <f t="shared" si="390"/>
        <v>0</v>
      </c>
      <c r="TF45" s="471">
        <f t="shared" si="390"/>
        <v>0</v>
      </c>
      <c r="TG45" s="471">
        <f t="shared" si="390"/>
        <v>0</v>
      </c>
      <c r="TH45" s="471">
        <f t="shared" si="390"/>
        <v>0</v>
      </c>
      <c r="TI45" s="471">
        <f t="shared" si="390"/>
        <v>0</v>
      </c>
      <c r="TJ45" s="471">
        <f t="shared" si="390"/>
        <v>0</v>
      </c>
      <c r="TK45" s="471">
        <f t="shared" si="391"/>
        <v>0</v>
      </c>
      <c r="TL45" s="471">
        <f t="shared" si="391"/>
        <v>0</v>
      </c>
      <c r="TM45" s="471">
        <f t="shared" si="391"/>
        <v>0</v>
      </c>
      <c r="TN45" s="471">
        <f t="shared" si="391"/>
        <v>0</v>
      </c>
      <c r="TO45" s="471">
        <f t="shared" si="391"/>
        <v>0</v>
      </c>
      <c r="TP45" s="471">
        <f t="shared" si="391"/>
        <v>0</v>
      </c>
      <c r="TQ45" s="471">
        <f t="shared" si="391"/>
        <v>0</v>
      </c>
      <c r="TR45" s="471">
        <f t="shared" si="391"/>
        <v>0</v>
      </c>
      <c r="TS45" s="471">
        <f t="shared" si="391"/>
        <v>0</v>
      </c>
      <c r="TT45" s="471">
        <f t="shared" si="391"/>
        <v>0</v>
      </c>
      <c r="TU45" s="471">
        <f t="shared" si="391"/>
        <v>0</v>
      </c>
      <c r="TV45" s="471">
        <f t="shared" si="391"/>
        <v>0</v>
      </c>
      <c r="TW45" s="471">
        <f t="shared" si="391"/>
        <v>0</v>
      </c>
      <c r="TX45" s="471">
        <f t="shared" si="391"/>
        <v>0</v>
      </c>
      <c r="TY45" s="471">
        <f t="shared" si="391"/>
        <v>0</v>
      </c>
      <c r="TZ45" s="471">
        <f t="shared" si="391"/>
        <v>0</v>
      </c>
      <c r="UA45" s="471">
        <f t="shared" si="392"/>
        <v>0</v>
      </c>
      <c r="UB45" s="471">
        <f t="shared" si="392"/>
        <v>0</v>
      </c>
      <c r="UC45" s="471">
        <f t="shared" si="392"/>
        <v>0</v>
      </c>
      <c r="UD45" s="471">
        <f t="shared" si="392"/>
        <v>0</v>
      </c>
      <c r="UE45" s="471">
        <f t="shared" si="392"/>
        <v>0</v>
      </c>
      <c r="UF45" s="471">
        <f t="shared" si="392"/>
        <v>0</v>
      </c>
      <c r="UG45" s="471">
        <f t="shared" si="392"/>
        <v>0</v>
      </c>
      <c r="UH45" s="471">
        <f t="shared" si="392"/>
        <v>0</v>
      </c>
      <c r="UI45" s="471">
        <f t="shared" si="392"/>
        <v>0</v>
      </c>
      <c r="UJ45" s="471">
        <f t="shared" si="392"/>
        <v>0</v>
      </c>
      <c r="UK45" s="471">
        <f t="shared" si="392"/>
        <v>0</v>
      </c>
      <c r="UL45" s="471">
        <f t="shared" si="392"/>
        <v>0</v>
      </c>
      <c r="UM45" s="471">
        <f t="shared" si="392"/>
        <v>0</v>
      </c>
      <c r="UN45" s="471">
        <f t="shared" si="392"/>
        <v>0</v>
      </c>
      <c r="UO45" s="471">
        <f t="shared" si="392"/>
        <v>0</v>
      </c>
      <c r="UP45" s="471">
        <f t="shared" si="392"/>
        <v>0</v>
      </c>
      <c r="UQ45" s="471">
        <f t="shared" si="393"/>
        <v>0</v>
      </c>
      <c r="UR45" s="471">
        <f t="shared" si="393"/>
        <v>0</v>
      </c>
      <c r="US45" s="471">
        <f t="shared" si="393"/>
        <v>0</v>
      </c>
      <c r="UT45" s="471">
        <f t="shared" si="393"/>
        <v>0</v>
      </c>
      <c r="UU45" s="471">
        <f t="shared" si="393"/>
        <v>0</v>
      </c>
      <c r="UV45" s="471">
        <f t="shared" si="393"/>
        <v>0</v>
      </c>
      <c r="UW45" s="471">
        <f t="shared" si="393"/>
        <v>0</v>
      </c>
      <c r="UX45" s="471">
        <f t="shared" si="393"/>
        <v>0</v>
      </c>
      <c r="UY45" s="471">
        <f t="shared" si="393"/>
        <v>0</v>
      </c>
      <c r="UZ45" s="471">
        <f t="shared" si="393"/>
        <v>0</v>
      </c>
      <c r="VA45" s="471">
        <f t="shared" si="393"/>
        <v>0</v>
      </c>
      <c r="VB45" s="471">
        <f t="shared" si="393"/>
        <v>0</v>
      </c>
      <c r="VC45" s="471">
        <f t="shared" si="393"/>
        <v>0</v>
      </c>
      <c r="VD45" s="471">
        <f t="shared" si="393"/>
        <v>0</v>
      </c>
      <c r="VE45" s="471">
        <f t="shared" si="393"/>
        <v>0</v>
      </c>
      <c r="VF45" s="471">
        <f t="shared" si="393"/>
        <v>0</v>
      </c>
      <c r="VG45" s="471">
        <f t="shared" si="394"/>
        <v>0</v>
      </c>
      <c r="VH45" s="471">
        <f t="shared" si="394"/>
        <v>0</v>
      </c>
      <c r="VI45" s="471">
        <f t="shared" si="394"/>
        <v>0</v>
      </c>
      <c r="VJ45" s="471">
        <f t="shared" si="394"/>
        <v>0</v>
      </c>
      <c r="VK45" s="471">
        <f t="shared" si="394"/>
        <v>0</v>
      </c>
      <c r="VL45" s="471">
        <f t="shared" si="394"/>
        <v>0</v>
      </c>
      <c r="VM45" s="471">
        <f t="shared" si="394"/>
        <v>0</v>
      </c>
      <c r="VN45" s="471">
        <f t="shared" si="394"/>
        <v>0</v>
      </c>
      <c r="VO45" s="471">
        <f t="shared" si="394"/>
        <v>0</v>
      </c>
      <c r="VP45" s="471">
        <f t="shared" si="394"/>
        <v>0</v>
      </c>
      <c r="VQ45" s="471">
        <f t="shared" si="394"/>
        <v>0</v>
      </c>
      <c r="VR45" s="471">
        <f t="shared" si="394"/>
        <v>0</v>
      </c>
      <c r="VS45" s="471">
        <f t="shared" si="394"/>
        <v>0</v>
      </c>
      <c r="VT45" s="471">
        <f t="shared" si="394"/>
        <v>0</v>
      </c>
      <c r="VU45" s="471">
        <f t="shared" si="394"/>
        <v>0</v>
      </c>
      <c r="VV45" s="471">
        <f t="shared" si="394"/>
        <v>0</v>
      </c>
      <c r="VW45" s="471">
        <f t="shared" si="395"/>
        <v>0</v>
      </c>
      <c r="VX45" s="471">
        <f t="shared" si="395"/>
        <v>0</v>
      </c>
      <c r="VY45" s="471">
        <f t="shared" si="395"/>
        <v>0</v>
      </c>
      <c r="VZ45" s="471">
        <f t="shared" si="395"/>
        <v>0</v>
      </c>
      <c r="WA45" s="471">
        <f t="shared" si="395"/>
        <v>0</v>
      </c>
      <c r="WB45" s="471">
        <f t="shared" si="395"/>
        <v>0</v>
      </c>
      <c r="WC45" s="471">
        <f t="shared" si="395"/>
        <v>0</v>
      </c>
      <c r="WD45" s="471">
        <f t="shared" si="395"/>
        <v>0</v>
      </c>
    </row>
    <row r="46" spans="1:602" x14ac:dyDescent="0.35">
      <c r="A46" s="29"/>
      <c r="B46" s="29">
        <f t="shared" si="355"/>
        <v>15</v>
      </c>
      <c r="C46" s="29" t="s">
        <v>4</v>
      </c>
      <c r="D46" s="29" t="s">
        <v>78</v>
      </c>
      <c r="E46" s="69">
        <f>INDEX('Current RAP - 2025-26 Cycle'!$K:$K,MATCH('25-26 Projection - RAP Tendered'!$D46,'Current RAP - 2025-26 Cycle'!$C:$C,0),1)</f>
        <v>14728438.830000002</v>
      </c>
      <c r="F46" s="69">
        <f>INDEX('Current RAP - 2025-26 Cycle'!$G:$G,MATCH('25-26 Projection - RAP Tendered'!$D46,'Current RAP - 2025-26 Cycle'!$C:$C,0),1)</f>
        <v>13362089.190000001</v>
      </c>
      <c r="G46" s="69">
        <f t="shared" si="342"/>
        <v>1366349.6400000006</v>
      </c>
      <c r="H46" s="69">
        <f t="shared" si="356"/>
        <v>13362089.190000001</v>
      </c>
      <c r="I46" s="32">
        <v>45839</v>
      </c>
      <c r="J46" s="32">
        <v>46203</v>
      </c>
      <c r="K46" s="29" t="str">
        <f>INDEX('Current RAP - 2025-26 Cycle'!$D:$D,MATCH('25-26 Projection - RAP Tendered'!$D46,'Current RAP - 2025-26 Cycle'!$C:$C,0),1)</f>
        <v>IPCA</v>
      </c>
      <c r="L46" s="32" t="s">
        <v>10</v>
      </c>
      <c r="M46" s="32" t="s">
        <v>10</v>
      </c>
      <c r="N46" s="81">
        <v>0</v>
      </c>
      <c r="O46" s="81">
        <v>0</v>
      </c>
      <c r="P46" s="69">
        <v>0</v>
      </c>
      <c r="Q46" s="32">
        <f>INDEX('Current RAP - 2025-26 Cycle'!$L:$L,MATCH('25-26 Projection - RAP Tendered'!$D46,'Current RAP - 2025-26 Cycle'!$C:$C,0),1)</f>
        <v>40505</v>
      </c>
      <c r="R46" s="32">
        <f>INDEX('Current RAP - 2025-26 Cycle'!$M:$M,MATCH('25-26 Projection - RAP Tendered'!$D46,'Current RAP - 2025-26 Cycle'!$C:$C,0),1)</f>
        <v>51463</v>
      </c>
      <c r="S46" s="29"/>
      <c r="T46" s="29" t="str">
        <f t="shared" si="343"/>
        <v>020/2010</v>
      </c>
      <c r="U46" s="36">
        <f t="shared" si="344"/>
        <v>14.728438829999996</v>
      </c>
      <c r="V46" s="36">
        <f t="shared" si="344"/>
        <v>14.728438829999996</v>
      </c>
      <c r="W46" s="36">
        <f t="shared" si="344"/>
        <v>14.728438829999996</v>
      </c>
      <c r="X46" s="36">
        <f t="shared" si="344"/>
        <v>14.728438829999996</v>
      </c>
      <c r="Y46" s="36">
        <f t="shared" si="344"/>
        <v>14.728438829999996</v>
      </c>
      <c r="Z46" s="36">
        <f t="shared" si="344"/>
        <v>14.728438829999996</v>
      </c>
      <c r="AA46" s="36">
        <f t="shared" si="344"/>
        <v>14.728438829999996</v>
      </c>
      <c r="AB46" s="36">
        <f t="shared" si="344"/>
        <v>14.728438829999996</v>
      </c>
      <c r="AC46" s="36">
        <f t="shared" si="344"/>
        <v>14.728438829999996</v>
      </c>
      <c r="AD46" s="36">
        <f t="shared" si="344"/>
        <v>14.728438829999996</v>
      </c>
      <c r="AE46" s="36">
        <f t="shared" si="344"/>
        <v>14.728438829999996</v>
      </c>
      <c r="AF46" s="36">
        <f t="shared" si="344"/>
        <v>14.728438829999996</v>
      </c>
      <c r="AG46" s="36">
        <f t="shared" si="344"/>
        <v>14.728438829999996</v>
      </c>
      <c r="AH46" s="36">
        <f t="shared" si="344"/>
        <v>14.728438829999996</v>
      </c>
      <c r="AI46" s="36">
        <f t="shared" si="344"/>
        <v>14.728438829999996</v>
      </c>
      <c r="AJ46" s="36">
        <f t="shared" si="344"/>
        <v>14.728438829999996</v>
      </c>
      <c r="AK46" s="36">
        <f t="shared" si="398"/>
        <v>5.8504632019166669</v>
      </c>
      <c r="AL46" s="36">
        <f t="shared" si="398"/>
        <v>0</v>
      </c>
      <c r="AM46" s="36">
        <f t="shared" si="398"/>
        <v>0</v>
      </c>
      <c r="AN46" s="36">
        <f t="shared" si="398"/>
        <v>0</v>
      </c>
      <c r="AO46" s="36">
        <f t="shared" si="398"/>
        <v>0</v>
      </c>
      <c r="AP46" s="36">
        <f t="shared" si="398"/>
        <v>0</v>
      </c>
      <c r="AQ46" s="36">
        <f t="shared" si="398"/>
        <v>0</v>
      </c>
      <c r="AR46" s="36">
        <f t="shared" si="398"/>
        <v>0</v>
      </c>
      <c r="AS46" s="36">
        <f t="shared" si="398"/>
        <v>0</v>
      </c>
      <c r="AT46" s="36">
        <f t="shared" si="398"/>
        <v>0</v>
      </c>
      <c r="AU46" s="36">
        <f t="shared" si="398"/>
        <v>0</v>
      </c>
      <c r="AV46" s="36">
        <f t="shared" si="398"/>
        <v>0</v>
      </c>
      <c r="AW46" s="36">
        <f t="shared" si="398"/>
        <v>0</v>
      </c>
      <c r="AX46" s="36">
        <f t="shared" si="398"/>
        <v>0</v>
      </c>
      <c r="AY46" s="36">
        <f t="shared" si="398"/>
        <v>0</v>
      </c>
      <c r="AZ46" s="36">
        <f t="shared" si="398"/>
        <v>0</v>
      </c>
      <c r="BA46" s="36">
        <f t="shared" si="396"/>
        <v>0</v>
      </c>
      <c r="BB46" s="36">
        <f t="shared" si="396"/>
        <v>0</v>
      </c>
      <c r="BD46" s="29" t="str">
        <f t="shared" si="345"/>
        <v>020/2010</v>
      </c>
      <c r="BE46" s="36">
        <f t="shared" si="346"/>
        <v>0</v>
      </c>
      <c r="BF46" s="36">
        <f t="shared" si="346"/>
        <v>0</v>
      </c>
      <c r="BG46" s="36">
        <f t="shared" si="346"/>
        <v>0</v>
      </c>
      <c r="BH46" s="36">
        <f t="shared" si="346"/>
        <v>0</v>
      </c>
      <c r="BI46" s="36">
        <f t="shared" si="346"/>
        <v>3.6821097075</v>
      </c>
      <c r="BJ46" s="36">
        <f t="shared" si="346"/>
        <v>3.6821097075</v>
      </c>
      <c r="BK46" s="36">
        <f t="shared" si="346"/>
        <v>3.6821097075</v>
      </c>
      <c r="BL46" s="36">
        <f t="shared" si="346"/>
        <v>3.6821097075</v>
      </c>
      <c r="BM46" s="36">
        <f t="shared" si="346"/>
        <v>3.6821097075</v>
      </c>
      <c r="BN46" s="36">
        <f t="shared" si="346"/>
        <v>3.6821097075</v>
      </c>
      <c r="BO46" s="36">
        <f t="shared" si="346"/>
        <v>3.6821097075</v>
      </c>
      <c r="BP46" s="36">
        <f t="shared" si="346"/>
        <v>3.6821097075</v>
      </c>
      <c r="BQ46" s="36">
        <f t="shared" si="346"/>
        <v>3.6821097075</v>
      </c>
      <c r="BR46" s="36">
        <f t="shared" si="346"/>
        <v>3.6821097075</v>
      </c>
      <c r="BS46" s="36">
        <f t="shared" si="346"/>
        <v>3.6821097075</v>
      </c>
      <c r="BT46" s="36">
        <f t="shared" si="346"/>
        <v>3.6821097075</v>
      </c>
      <c r="BU46" s="36">
        <f t="shared" si="399"/>
        <v>3.6821097075</v>
      </c>
      <c r="BV46" s="36">
        <f t="shared" si="399"/>
        <v>3.6821097075</v>
      </c>
      <c r="BW46" s="36">
        <f t="shared" si="399"/>
        <v>3.6821097075</v>
      </c>
      <c r="BX46" s="36">
        <f t="shared" si="399"/>
        <v>3.6821097075</v>
      </c>
      <c r="BY46" s="36">
        <f t="shared" si="399"/>
        <v>3.6821097075</v>
      </c>
      <c r="BZ46" s="36">
        <f t="shared" si="399"/>
        <v>3.6821097075</v>
      </c>
      <c r="CA46" s="36">
        <f t="shared" si="399"/>
        <v>3.6821097075</v>
      </c>
      <c r="CB46" s="36">
        <f t="shared" si="399"/>
        <v>3.6821097075</v>
      </c>
      <c r="CC46" s="36">
        <f t="shared" si="399"/>
        <v>3.6821097075</v>
      </c>
      <c r="CD46" s="36">
        <f t="shared" si="399"/>
        <v>3.6821097075</v>
      </c>
      <c r="CE46" s="36">
        <f t="shared" si="399"/>
        <v>3.6821097075</v>
      </c>
      <c r="CF46" s="36">
        <f t="shared" si="399"/>
        <v>3.6821097075</v>
      </c>
      <c r="CG46" s="36">
        <f t="shared" si="399"/>
        <v>3.6821097075</v>
      </c>
      <c r="CH46" s="36">
        <f t="shared" si="399"/>
        <v>3.6821097075</v>
      </c>
      <c r="CI46" s="36">
        <f t="shared" si="399"/>
        <v>3.6821097075</v>
      </c>
      <c r="CJ46" s="36">
        <f t="shared" si="399"/>
        <v>3.6821097075</v>
      </c>
      <c r="CK46" s="36">
        <f t="shared" si="400"/>
        <v>3.6821097075</v>
      </c>
      <c r="CL46" s="36">
        <f t="shared" si="400"/>
        <v>3.6821097075</v>
      </c>
      <c r="CM46" s="36">
        <f t="shared" si="400"/>
        <v>3.6821097075</v>
      </c>
      <c r="CN46" s="36">
        <f t="shared" si="400"/>
        <v>3.6821097075</v>
      </c>
      <c r="CO46" s="36">
        <f t="shared" si="400"/>
        <v>3.6821097075</v>
      </c>
      <c r="CP46" s="36">
        <f t="shared" si="400"/>
        <v>3.6821097075</v>
      </c>
      <c r="CQ46" s="36">
        <f t="shared" si="400"/>
        <v>3.6821097075</v>
      </c>
      <c r="CR46" s="36">
        <f t="shared" si="400"/>
        <v>3.6821097075</v>
      </c>
      <c r="CS46" s="36">
        <f t="shared" si="400"/>
        <v>3.6821097075</v>
      </c>
      <c r="CT46" s="36">
        <f t="shared" si="400"/>
        <v>3.6821097075</v>
      </c>
      <c r="CU46" s="36">
        <f t="shared" si="400"/>
        <v>3.6821097075</v>
      </c>
      <c r="CV46" s="36">
        <f t="shared" si="400"/>
        <v>3.6821097075</v>
      </c>
      <c r="CW46" s="36">
        <f t="shared" si="400"/>
        <v>3.6821097075</v>
      </c>
      <c r="CX46" s="36">
        <f t="shared" si="400"/>
        <v>3.6821097075</v>
      </c>
      <c r="CY46" s="36">
        <f t="shared" si="400"/>
        <v>3.6821097075</v>
      </c>
      <c r="CZ46" s="36">
        <f t="shared" si="400"/>
        <v>3.6821097075</v>
      </c>
      <c r="DA46" s="36">
        <f t="shared" si="401"/>
        <v>3.6821097075</v>
      </c>
      <c r="DB46" s="36">
        <f t="shared" si="401"/>
        <v>3.6821097075</v>
      </c>
      <c r="DC46" s="36">
        <f t="shared" si="401"/>
        <v>3.6821097075</v>
      </c>
      <c r="DD46" s="36">
        <f t="shared" si="401"/>
        <v>3.6821097075</v>
      </c>
      <c r="DE46" s="36">
        <f t="shared" si="401"/>
        <v>3.6821097075</v>
      </c>
      <c r="DF46" s="36">
        <f t="shared" si="401"/>
        <v>3.6821097075</v>
      </c>
      <c r="DG46" s="36">
        <f t="shared" si="401"/>
        <v>3.6821097075</v>
      </c>
      <c r="DH46" s="36">
        <f t="shared" si="401"/>
        <v>3.6821097075</v>
      </c>
      <c r="DI46" s="36">
        <f t="shared" si="401"/>
        <v>3.6821097075</v>
      </c>
      <c r="DJ46" s="36">
        <f t="shared" si="401"/>
        <v>3.6821097075</v>
      </c>
      <c r="DK46" s="36">
        <f t="shared" si="401"/>
        <v>3.6821097075</v>
      </c>
      <c r="DL46" s="36">
        <f t="shared" si="401"/>
        <v>3.6821097075</v>
      </c>
      <c r="DM46" s="36">
        <f t="shared" si="401"/>
        <v>3.6821097075</v>
      </c>
      <c r="DN46" s="36">
        <f t="shared" si="401"/>
        <v>3.6821097075</v>
      </c>
      <c r="DO46" s="36">
        <f t="shared" si="401"/>
        <v>3.6821097075</v>
      </c>
      <c r="DP46" s="36">
        <f t="shared" si="401"/>
        <v>3.6821097075</v>
      </c>
      <c r="DQ46" s="36">
        <f t="shared" si="402"/>
        <v>3.6821097075</v>
      </c>
      <c r="DR46" s="36">
        <f t="shared" si="402"/>
        <v>2.1683534944166669</v>
      </c>
      <c r="DS46" s="36">
        <f t="shared" si="402"/>
        <v>0</v>
      </c>
      <c r="DT46" s="36">
        <f t="shared" si="402"/>
        <v>0</v>
      </c>
      <c r="DU46" s="36">
        <f t="shared" si="402"/>
        <v>0</v>
      </c>
      <c r="DV46" s="36">
        <f t="shared" si="402"/>
        <v>0</v>
      </c>
      <c r="DW46" s="36">
        <f t="shared" si="402"/>
        <v>0</v>
      </c>
      <c r="DX46" s="36">
        <f t="shared" si="402"/>
        <v>0</v>
      </c>
      <c r="DY46" s="36">
        <f t="shared" si="402"/>
        <v>0</v>
      </c>
      <c r="DZ46" s="36">
        <f t="shared" si="402"/>
        <v>0</v>
      </c>
      <c r="EA46" s="36">
        <f t="shared" si="402"/>
        <v>0</v>
      </c>
      <c r="EB46" s="36">
        <f t="shared" si="402"/>
        <v>0</v>
      </c>
      <c r="EC46" s="36">
        <f t="shared" si="402"/>
        <v>0</v>
      </c>
      <c r="ED46" s="36">
        <f t="shared" si="402"/>
        <v>0</v>
      </c>
      <c r="EE46" s="36">
        <f t="shared" si="402"/>
        <v>0</v>
      </c>
      <c r="EF46" s="36">
        <f t="shared" si="402"/>
        <v>0</v>
      </c>
      <c r="EG46" s="36">
        <f t="shared" si="406"/>
        <v>0</v>
      </c>
      <c r="EH46" s="36">
        <f t="shared" si="406"/>
        <v>0</v>
      </c>
      <c r="EI46" s="36">
        <f t="shared" si="406"/>
        <v>0</v>
      </c>
      <c r="EJ46" s="36">
        <f t="shared" si="406"/>
        <v>0</v>
      </c>
      <c r="EK46" s="36">
        <f t="shared" si="406"/>
        <v>0</v>
      </c>
      <c r="EL46" s="36">
        <f t="shared" si="406"/>
        <v>0</v>
      </c>
      <c r="EM46" s="36">
        <f t="shared" si="406"/>
        <v>0</v>
      </c>
      <c r="EN46" s="36">
        <f t="shared" si="406"/>
        <v>0</v>
      </c>
      <c r="EO46" s="36">
        <f t="shared" si="406"/>
        <v>0</v>
      </c>
      <c r="EP46" s="36">
        <f t="shared" si="406"/>
        <v>0</v>
      </c>
      <c r="EQ46" s="36">
        <f t="shared" si="406"/>
        <v>0</v>
      </c>
      <c r="ER46" s="36">
        <f t="shared" si="406"/>
        <v>0</v>
      </c>
      <c r="ES46" s="36">
        <f t="shared" si="406"/>
        <v>0</v>
      </c>
      <c r="ET46" s="36">
        <f t="shared" si="406"/>
        <v>0</v>
      </c>
      <c r="EU46" s="36">
        <f t="shared" si="406"/>
        <v>0</v>
      </c>
      <c r="EV46" s="36">
        <f t="shared" si="403"/>
        <v>0</v>
      </c>
      <c r="EW46" s="36">
        <f t="shared" si="403"/>
        <v>0</v>
      </c>
      <c r="EX46" s="36">
        <f t="shared" si="403"/>
        <v>0</v>
      </c>
      <c r="EY46" s="36">
        <f t="shared" si="403"/>
        <v>0</v>
      </c>
      <c r="EZ46" s="36">
        <f t="shared" si="403"/>
        <v>0</v>
      </c>
      <c r="FA46" s="36">
        <f t="shared" si="403"/>
        <v>0</v>
      </c>
      <c r="FB46" s="36">
        <f t="shared" si="403"/>
        <v>0</v>
      </c>
      <c r="FC46" s="36">
        <f t="shared" si="403"/>
        <v>0</v>
      </c>
      <c r="FD46" s="36">
        <f t="shared" si="403"/>
        <v>0</v>
      </c>
      <c r="FE46" s="36">
        <f t="shared" si="403"/>
        <v>0</v>
      </c>
      <c r="FF46" s="36">
        <f t="shared" si="403"/>
        <v>0</v>
      </c>
      <c r="FG46" s="36">
        <f t="shared" si="403"/>
        <v>0</v>
      </c>
      <c r="FH46" s="36">
        <f t="shared" si="403"/>
        <v>0</v>
      </c>
      <c r="FI46" s="36">
        <f t="shared" si="403"/>
        <v>0</v>
      </c>
      <c r="FJ46" s="36">
        <f t="shared" si="403"/>
        <v>0</v>
      </c>
      <c r="FK46" s="36">
        <f t="shared" si="404"/>
        <v>0</v>
      </c>
      <c r="FL46" s="36">
        <f t="shared" si="404"/>
        <v>0</v>
      </c>
      <c r="FM46" s="36">
        <f t="shared" si="404"/>
        <v>0</v>
      </c>
      <c r="FN46" s="36">
        <f t="shared" si="404"/>
        <v>0</v>
      </c>
      <c r="FO46" s="36">
        <f t="shared" si="404"/>
        <v>0</v>
      </c>
      <c r="FP46" s="36">
        <f t="shared" si="404"/>
        <v>0</v>
      </c>
      <c r="FQ46" s="36">
        <f t="shared" si="404"/>
        <v>0</v>
      </c>
      <c r="FR46" s="36">
        <f t="shared" si="404"/>
        <v>0</v>
      </c>
      <c r="FS46" s="36">
        <f t="shared" si="404"/>
        <v>0</v>
      </c>
      <c r="FT46" s="36">
        <f t="shared" si="404"/>
        <v>0</v>
      </c>
      <c r="FU46" s="36">
        <f t="shared" si="404"/>
        <v>0</v>
      </c>
      <c r="FV46" s="36">
        <f t="shared" si="404"/>
        <v>0</v>
      </c>
      <c r="FW46" s="36">
        <f t="shared" si="404"/>
        <v>0</v>
      </c>
      <c r="FX46" s="36">
        <f t="shared" si="404"/>
        <v>0</v>
      </c>
      <c r="FY46" s="36">
        <f t="shared" si="404"/>
        <v>0</v>
      </c>
      <c r="FZ46" s="36">
        <f t="shared" si="404"/>
        <v>0</v>
      </c>
      <c r="GA46" s="36">
        <f t="shared" si="405"/>
        <v>0</v>
      </c>
      <c r="GB46" s="36">
        <f t="shared" si="369"/>
        <v>0</v>
      </c>
      <c r="GC46" s="36">
        <f t="shared" si="358"/>
        <v>0</v>
      </c>
      <c r="GD46" s="36">
        <f t="shared" si="334"/>
        <v>0</v>
      </c>
      <c r="GE46" s="36">
        <f t="shared" si="334"/>
        <v>0</v>
      </c>
      <c r="GF46" s="36">
        <f t="shared" si="334"/>
        <v>0</v>
      </c>
      <c r="GG46" s="36">
        <f t="shared" si="334"/>
        <v>0</v>
      </c>
      <c r="GH46" s="36">
        <f t="shared" si="334"/>
        <v>0</v>
      </c>
      <c r="GI46" s="36">
        <f t="shared" si="334"/>
        <v>0</v>
      </c>
      <c r="GJ46" s="36">
        <f t="shared" si="334"/>
        <v>0</v>
      </c>
      <c r="GL46" s="29" t="str">
        <f t="shared" si="347"/>
        <v>020/2010</v>
      </c>
      <c r="GM46" s="471">
        <f t="shared" si="370"/>
        <v>1.2273699025</v>
      </c>
      <c r="GN46" s="471">
        <f t="shared" si="370"/>
        <v>1.2273699025</v>
      </c>
      <c r="GO46" s="471">
        <f t="shared" si="370"/>
        <v>1.2273699025</v>
      </c>
      <c r="GP46" s="471">
        <f t="shared" si="370"/>
        <v>1.2273699025</v>
      </c>
      <c r="GQ46" s="471">
        <f t="shared" si="370"/>
        <v>1.2273699025</v>
      </c>
      <c r="GR46" s="471">
        <f t="shared" si="370"/>
        <v>1.2273699025</v>
      </c>
      <c r="GS46" s="471">
        <f t="shared" si="370"/>
        <v>1.2273699025</v>
      </c>
      <c r="GT46" s="471">
        <f t="shared" si="370"/>
        <v>1.2273699025</v>
      </c>
      <c r="GU46" s="471">
        <f t="shared" si="370"/>
        <v>1.2273699025</v>
      </c>
      <c r="GV46" s="471">
        <f t="shared" si="370"/>
        <v>1.2273699025</v>
      </c>
      <c r="GW46" s="471">
        <f t="shared" si="370"/>
        <v>1.2273699025</v>
      </c>
      <c r="GX46" s="471">
        <f t="shared" si="370"/>
        <v>1.2273699025</v>
      </c>
      <c r="GY46" s="471">
        <f t="shared" si="370"/>
        <v>1.2273699025</v>
      </c>
      <c r="GZ46" s="471">
        <f t="shared" si="370"/>
        <v>1.2273699025</v>
      </c>
      <c r="HA46" s="471">
        <f t="shared" si="370"/>
        <v>1.2273699025</v>
      </c>
      <c r="HB46" s="471">
        <f t="shared" si="370"/>
        <v>1.2273699025</v>
      </c>
      <c r="HC46" s="471">
        <f t="shared" si="371"/>
        <v>1.2273699025</v>
      </c>
      <c r="HD46" s="471">
        <f t="shared" si="371"/>
        <v>1.2273699025</v>
      </c>
      <c r="HE46" s="471">
        <f t="shared" si="371"/>
        <v>1.2273699025</v>
      </c>
      <c r="HF46" s="471">
        <f t="shared" si="371"/>
        <v>1.2273699025</v>
      </c>
      <c r="HG46" s="471">
        <f t="shared" si="371"/>
        <v>1.2273699025</v>
      </c>
      <c r="HH46" s="471">
        <f t="shared" si="371"/>
        <v>1.2273699025</v>
      </c>
      <c r="HI46" s="471">
        <f t="shared" si="371"/>
        <v>1.2273699025</v>
      </c>
      <c r="HJ46" s="471">
        <f t="shared" si="371"/>
        <v>1.2273699025</v>
      </c>
      <c r="HK46" s="471">
        <f t="shared" si="371"/>
        <v>1.2273699025</v>
      </c>
      <c r="HL46" s="471">
        <f t="shared" si="371"/>
        <v>1.2273699025</v>
      </c>
      <c r="HM46" s="471">
        <f t="shared" si="371"/>
        <v>1.2273699025</v>
      </c>
      <c r="HN46" s="471">
        <f t="shared" si="371"/>
        <v>1.2273699025</v>
      </c>
      <c r="HO46" s="471">
        <f t="shared" si="371"/>
        <v>1.2273699025</v>
      </c>
      <c r="HP46" s="471">
        <f t="shared" si="371"/>
        <v>1.2273699025</v>
      </c>
      <c r="HQ46" s="471">
        <f t="shared" si="371"/>
        <v>1.2273699025</v>
      </c>
      <c r="HR46" s="471">
        <f t="shared" si="371"/>
        <v>1.2273699025</v>
      </c>
      <c r="HS46" s="471">
        <f t="shared" si="372"/>
        <v>1.2273699025</v>
      </c>
      <c r="HT46" s="471">
        <f t="shared" si="372"/>
        <v>1.2273699025</v>
      </c>
      <c r="HU46" s="471">
        <f t="shared" si="372"/>
        <v>1.2273699025</v>
      </c>
      <c r="HV46" s="471">
        <f t="shared" si="372"/>
        <v>1.2273699025</v>
      </c>
      <c r="HW46" s="471">
        <f t="shared" si="372"/>
        <v>1.2273699025</v>
      </c>
      <c r="HX46" s="471">
        <f t="shared" si="372"/>
        <v>1.2273699025</v>
      </c>
      <c r="HY46" s="471">
        <f t="shared" si="372"/>
        <v>1.2273699025</v>
      </c>
      <c r="HZ46" s="471">
        <f t="shared" si="372"/>
        <v>1.2273699025</v>
      </c>
      <c r="IA46" s="471">
        <f t="shared" si="372"/>
        <v>1.2273699025</v>
      </c>
      <c r="IB46" s="471">
        <f t="shared" si="372"/>
        <v>1.2273699025</v>
      </c>
      <c r="IC46" s="471">
        <f t="shared" si="372"/>
        <v>1.2273699025</v>
      </c>
      <c r="ID46" s="471">
        <f t="shared" si="372"/>
        <v>1.2273699025</v>
      </c>
      <c r="IE46" s="471">
        <f t="shared" si="372"/>
        <v>1.2273699025</v>
      </c>
      <c r="IF46" s="471">
        <f t="shared" si="372"/>
        <v>1.2273699025</v>
      </c>
      <c r="IG46" s="471">
        <f t="shared" si="372"/>
        <v>1.2273699025</v>
      </c>
      <c r="IH46" s="471">
        <f t="shared" si="372"/>
        <v>1.2273699025</v>
      </c>
      <c r="II46" s="471">
        <f t="shared" si="373"/>
        <v>1.2273699025</v>
      </c>
      <c r="IJ46" s="471">
        <f t="shared" si="373"/>
        <v>1.2273699025</v>
      </c>
      <c r="IK46" s="471">
        <f t="shared" si="373"/>
        <v>1.2273699025</v>
      </c>
      <c r="IL46" s="471">
        <f t="shared" si="373"/>
        <v>1.2273699025</v>
      </c>
      <c r="IM46" s="471">
        <f t="shared" si="373"/>
        <v>1.2273699025</v>
      </c>
      <c r="IN46" s="471">
        <f t="shared" si="373"/>
        <v>1.2273699025</v>
      </c>
      <c r="IO46" s="471">
        <f t="shared" si="373"/>
        <v>1.2273699025</v>
      </c>
      <c r="IP46" s="471">
        <f t="shared" si="373"/>
        <v>1.2273699025</v>
      </c>
      <c r="IQ46" s="471">
        <f t="shared" si="373"/>
        <v>1.2273699025</v>
      </c>
      <c r="IR46" s="471">
        <f t="shared" si="373"/>
        <v>1.2273699025</v>
      </c>
      <c r="IS46" s="471">
        <f t="shared" si="373"/>
        <v>1.2273699025</v>
      </c>
      <c r="IT46" s="471">
        <f t="shared" si="373"/>
        <v>1.2273699025</v>
      </c>
      <c r="IU46" s="471">
        <f t="shared" si="373"/>
        <v>1.2273699025</v>
      </c>
      <c r="IV46" s="471">
        <f t="shared" si="373"/>
        <v>1.2273699025</v>
      </c>
      <c r="IW46" s="471">
        <f t="shared" si="373"/>
        <v>1.2273699025</v>
      </c>
      <c r="IX46" s="471">
        <f t="shared" si="373"/>
        <v>1.2273699025</v>
      </c>
      <c r="IY46" s="471">
        <f t="shared" si="374"/>
        <v>1.2273699025</v>
      </c>
      <c r="IZ46" s="471">
        <f t="shared" si="374"/>
        <v>1.2273699025</v>
      </c>
      <c r="JA46" s="471">
        <f t="shared" si="374"/>
        <v>1.2273699025</v>
      </c>
      <c r="JB46" s="471">
        <f t="shared" si="374"/>
        <v>1.2273699025</v>
      </c>
      <c r="JC46" s="471">
        <f t="shared" si="374"/>
        <v>1.2273699025</v>
      </c>
      <c r="JD46" s="471">
        <f t="shared" si="374"/>
        <v>1.2273699025</v>
      </c>
      <c r="JE46" s="471">
        <f t="shared" si="374"/>
        <v>1.2273699025</v>
      </c>
      <c r="JF46" s="471">
        <f t="shared" si="374"/>
        <v>1.2273699025</v>
      </c>
      <c r="JG46" s="471">
        <f t="shared" si="374"/>
        <v>1.2273699025</v>
      </c>
      <c r="JH46" s="471">
        <f t="shared" si="374"/>
        <v>1.2273699025</v>
      </c>
      <c r="JI46" s="471">
        <f t="shared" si="374"/>
        <v>1.2273699025</v>
      </c>
      <c r="JJ46" s="471">
        <f t="shared" si="374"/>
        <v>1.2273699025</v>
      </c>
      <c r="JK46" s="471">
        <f t="shared" si="374"/>
        <v>1.2273699025</v>
      </c>
      <c r="JL46" s="471">
        <f t="shared" si="374"/>
        <v>1.2273699025</v>
      </c>
      <c r="JM46" s="471">
        <f t="shared" si="374"/>
        <v>1.2273699025</v>
      </c>
      <c r="JN46" s="471">
        <f t="shared" si="374"/>
        <v>1.2273699025</v>
      </c>
      <c r="JO46" s="471">
        <f t="shared" si="375"/>
        <v>1.2273699025</v>
      </c>
      <c r="JP46" s="471">
        <f t="shared" si="375"/>
        <v>1.2273699025</v>
      </c>
      <c r="JQ46" s="471">
        <f t="shared" si="375"/>
        <v>1.2273699025</v>
      </c>
      <c r="JR46" s="471">
        <f t="shared" si="375"/>
        <v>1.2273699025</v>
      </c>
      <c r="JS46" s="471">
        <f t="shared" si="375"/>
        <v>1.2273699025</v>
      </c>
      <c r="JT46" s="471">
        <f t="shared" si="375"/>
        <v>1.2273699025</v>
      </c>
      <c r="JU46" s="471">
        <f t="shared" si="375"/>
        <v>1.2273699025</v>
      </c>
      <c r="JV46" s="471">
        <f t="shared" si="375"/>
        <v>1.2273699025</v>
      </c>
      <c r="JW46" s="471">
        <f t="shared" si="375"/>
        <v>1.2273699025</v>
      </c>
      <c r="JX46" s="471">
        <f t="shared" si="375"/>
        <v>1.2273699025</v>
      </c>
      <c r="JY46" s="471">
        <f t="shared" si="375"/>
        <v>1.2273699025</v>
      </c>
      <c r="JZ46" s="471">
        <f t="shared" si="375"/>
        <v>1.2273699025</v>
      </c>
      <c r="KA46" s="471">
        <f t="shared" si="375"/>
        <v>1.2273699025</v>
      </c>
      <c r="KB46" s="471">
        <f t="shared" si="375"/>
        <v>1.2273699025</v>
      </c>
      <c r="KC46" s="471">
        <f t="shared" si="375"/>
        <v>1.2273699025</v>
      </c>
      <c r="KD46" s="471">
        <f t="shared" si="375"/>
        <v>1.2273699025</v>
      </c>
      <c r="KE46" s="471">
        <f t="shared" si="376"/>
        <v>1.2273699025</v>
      </c>
      <c r="KF46" s="471">
        <f t="shared" si="376"/>
        <v>1.2273699025</v>
      </c>
      <c r="KG46" s="471">
        <f t="shared" si="376"/>
        <v>1.2273699025</v>
      </c>
      <c r="KH46" s="471">
        <f t="shared" si="376"/>
        <v>1.2273699025</v>
      </c>
      <c r="KI46" s="471">
        <f t="shared" si="376"/>
        <v>1.2273699025</v>
      </c>
      <c r="KJ46" s="471">
        <f t="shared" si="376"/>
        <v>1.2273699025</v>
      </c>
      <c r="KK46" s="471">
        <f t="shared" si="376"/>
        <v>1.2273699025</v>
      </c>
      <c r="KL46" s="471">
        <f t="shared" si="376"/>
        <v>1.2273699025</v>
      </c>
      <c r="KM46" s="471">
        <f t="shared" si="376"/>
        <v>1.2273699025</v>
      </c>
      <c r="KN46" s="471">
        <f t="shared" si="376"/>
        <v>1.2273699025</v>
      </c>
      <c r="KO46" s="471">
        <f t="shared" si="376"/>
        <v>1.2273699025</v>
      </c>
      <c r="KP46" s="471">
        <f t="shared" si="376"/>
        <v>1.2273699025</v>
      </c>
      <c r="KQ46" s="471">
        <f t="shared" si="376"/>
        <v>1.2273699025</v>
      </c>
      <c r="KR46" s="471">
        <f t="shared" si="376"/>
        <v>1.2273699025</v>
      </c>
      <c r="KS46" s="471">
        <f t="shared" si="376"/>
        <v>1.2273699025</v>
      </c>
      <c r="KT46" s="471">
        <f t="shared" si="376"/>
        <v>1.2273699025</v>
      </c>
      <c r="KU46" s="471">
        <f t="shared" si="377"/>
        <v>1.2273699025</v>
      </c>
      <c r="KV46" s="471">
        <f t="shared" si="377"/>
        <v>1.2273699025</v>
      </c>
      <c r="KW46" s="471">
        <f t="shared" si="377"/>
        <v>1.2273699025</v>
      </c>
      <c r="KX46" s="471">
        <f t="shared" si="377"/>
        <v>1.2273699025</v>
      </c>
      <c r="KY46" s="471">
        <f t="shared" si="377"/>
        <v>1.2273699025</v>
      </c>
      <c r="KZ46" s="471">
        <f t="shared" si="377"/>
        <v>1.2273699025</v>
      </c>
      <c r="LA46" s="471">
        <f t="shared" si="377"/>
        <v>1.2273699025</v>
      </c>
      <c r="LB46" s="471">
        <f t="shared" si="377"/>
        <v>1.2273699025</v>
      </c>
      <c r="LC46" s="471">
        <f t="shared" si="377"/>
        <v>1.2273699025</v>
      </c>
      <c r="LD46" s="471">
        <f t="shared" si="377"/>
        <v>1.2273699025</v>
      </c>
      <c r="LE46" s="471">
        <f t="shared" si="377"/>
        <v>1.2273699025</v>
      </c>
      <c r="LF46" s="471">
        <f t="shared" si="377"/>
        <v>1.2273699025</v>
      </c>
      <c r="LG46" s="471">
        <f t="shared" si="377"/>
        <v>1.2273699025</v>
      </c>
      <c r="LH46" s="471">
        <f t="shared" si="377"/>
        <v>1.2273699025</v>
      </c>
      <c r="LI46" s="471">
        <f t="shared" si="377"/>
        <v>1.2273699025</v>
      </c>
      <c r="LJ46" s="471">
        <f t="shared" si="377"/>
        <v>1.2273699025</v>
      </c>
      <c r="LK46" s="471">
        <f t="shared" si="378"/>
        <v>1.2273699025</v>
      </c>
      <c r="LL46" s="471">
        <f t="shared" si="378"/>
        <v>1.2273699025</v>
      </c>
      <c r="LM46" s="471">
        <f t="shared" si="378"/>
        <v>1.2273699025</v>
      </c>
      <c r="LN46" s="471">
        <f t="shared" si="378"/>
        <v>1.2273699025</v>
      </c>
      <c r="LO46" s="471">
        <f t="shared" si="378"/>
        <v>1.2273699025</v>
      </c>
      <c r="LP46" s="471">
        <f t="shared" si="378"/>
        <v>1.2273699025</v>
      </c>
      <c r="LQ46" s="471">
        <f t="shared" si="378"/>
        <v>1.2273699025</v>
      </c>
      <c r="LR46" s="471">
        <f t="shared" si="378"/>
        <v>1.2273699025</v>
      </c>
      <c r="LS46" s="471">
        <f t="shared" si="378"/>
        <v>1.2273699025</v>
      </c>
      <c r="LT46" s="471">
        <f t="shared" si="378"/>
        <v>1.2273699025</v>
      </c>
      <c r="LU46" s="471">
        <f t="shared" si="378"/>
        <v>1.2273699025</v>
      </c>
      <c r="LV46" s="471">
        <f t="shared" si="378"/>
        <v>1.2273699025</v>
      </c>
      <c r="LW46" s="471">
        <f t="shared" si="378"/>
        <v>1.2273699025</v>
      </c>
      <c r="LX46" s="471">
        <f t="shared" si="378"/>
        <v>1.2273699025</v>
      </c>
      <c r="LY46" s="471">
        <f t="shared" si="378"/>
        <v>1.2273699025</v>
      </c>
      <c r="LZ46" s="471">
        <f t="shared" si="378"/>
        <v>1.2273699025</v>
      </c>
      <c r="MA46" s="471">
        <f t="shared" si="379"/>
        <v>1.2273699025</v>
      </c>
      <c r="MB46" s="471">
        <f t="shared" si="379"/>
        <v>1.2273699025</v>
      </c>
      <c r="MC46" s="471">
        <f t="shared" si="379"/>
        <v>1.2273699025</v>
      </c>
      <c r="MD46" s="471">
        <f t="shared" si="379"/>
        <v>1.2273699025</v>
      </c>
      <c r="ME46" s="471">
        <f t="shared" si="379"/>
        <v>1.2273699025</v>
      </c>
      <c r="MF46" s="471">
        <f t="shared" si="379"/>
        <v>1.2273699025</v>
      </c>
      <c r="MG46" s="471">
        <f t="shared" si="379"/>
        <v>1.2273699025</v>
      </c>
      <c r="MH46" s="471">
        <f t="shared" si="379"/>
        <v>1.2273699025</v>
      </c>
      <c r="MI46" s="471">
        <f t="shared" si="379"/>
        <v>1.2273699025</v>
      </c>
      <c r="MJ46" s="471">
        <f t="shared" si="379"/>
        <v>1.2273699025</v>
      </c>
      <c r="MK46" s="471">
        <f t="shared" si="379"/>
        <v>1.2273699025</v>
      </c>
      <c r="ML46" s="471">
        <f t="shared" si="379"/>
        <v>1.2273699025</v>
      </c>
      <c r="MM46" s="471">
        <f t="shared" si="379"/>
        <v>1.2273699025</v>
      </c>
      <c r="MN46" s="471">
        <f t="shared" si="379"/>
        <v>1.2273699025</v>
      </c>
      <c r="MO46" s="471">
        <f t="shared" si="379"/>
        <v>1.2273699025</v>
      </c>
      <c r="MP46" s="471">
        <f t="shared" si="379"/>
        <v>1.2273699025</v>
      </c>
      <c r="MQ46" s="471">
        <f t="shared" si="380"/>
        <v>1.2273699025</v>
      </c>
      <c r="MR46" s="471">
        <f t="shared" si="380"/>
        <v>1.2273699025</v>
      </c>
      <c r="MS46" s="471">
        <f t="shared" si="380"/>
        <v>1.2273699025</v>
      </c>
      <c r="MT46" s="471">
        <f t="shared" si="380"/>
        <v>1.2273699025</v>
      </c>
      <c r="MU46" s="471">
        <f t="shared" si="380"/>
        <v>1.2273699025</v>
      </c>
      <c r="MV46" s="471">
        <f t="shared" si="380"/>
        <v>1.2273699025</v>
      </c>
      <c r="MW46" s="471">
        <f t="shared" si="380"/>
        <v>1.2273699025</v>
      </c>
      <c r="MX46" s="471">
        <f t="shared" si="380"/>
        <v>1.2273699025</v>
      </c>
      <c r="MY46" s="471">
        <f t="shared" si="380"/>
        <v>1.2273699025</v>
      </c>
      <c r="MZ46" s="471">
        <f t="shared" si="380"/>
        <v>1.2273699025</v>
      </c>
      <c r="NA46" s="471">
        <f t="shared" si="380"/>
        <v>1.2273699025</v>
      </c>
      <c r="NB46" s="471">
        <f t="shared" si="380"/>
        <v>1.2273699025</v>
      </c>
      <c r="NC46" s="471">
        <f t="shared" si="380"/>
        <v>1.2273699025</v>
      </c>
      <c r="ND46" s="471">
        <f t="shared" si="380"/>
        <v>1.2273699025</v>
      </c>
      <c r="NE46" s="471">
        <f t="shared" si="380"/>
        <v>1.2273699025</v>
      </c>
      <c r="NF46" s="471">
        <f t="shared" si="380"/>
        <v>1.2273699025</v>
      </c>
      <c r="NG46" s="471">
        <f t="shared" si="381"/>
        <v>1.2273699025</v>
      </c>
      <c r="NH46" s="471">
        <f t="shared" si="381"/>
        <v>1.2273699025</v>
      </c>
      <c r="NI46" s="471">
        <f t="shared" si="381"/>
        <v>1.2273699025</v>
      </c>
      <c r="NJ46" s="471">
        <f t="shared" si="381"/>
        <v>1.2273699025</v>
      </c>
      <c r="NK46" s="471">
        <f t="shared" si="381"/>
        <v>1.2273699025</v>
      </c>
      <c r="NL46" s="471">
        <f t="shared" si="381"/>
        <v>1.2273699025</v>
      </c>
      <c r="NM46" s="471">
        <f t="shared" si="381"/>
        <v>1.2273699025</v>
      </c>
      <c r="NN46" s="471">
        <f t="shared" si="381"/>
        <v>1.2273699025</v>
      </c>
      <c r="NO46" s="471">
        <f t="shared" si="381"/>
        <v>0.94098359191666692</v>
      </c>
      <c r="NP46" s="471">
        <f t="shared" si="381"/>
        <v>0</v>
      </c>
      <c r="NQ46" s="471">
        <f t="shared" si="381"/>
        <v>0</v>
      </c>
      <c r="NR46" s="471">
        <f t="shared" si="381"/>
        <v>0</v>
      </c>
      <c r="NS46" s="471">
        <f t="shared" si="381"/>
        <v>0</v>
      </c>
      <c r="NT46" s="471">
        <f t="shared" si="381"/>
        <v>0</v>
      </c>
      <c r="NU46" s="471">
        <f t="shared" si="381"/>
        <v>0</v>
      </c>
      <c r="NV46" s="471">
        <f t="shared" si="381"/>
        <v>0</v>
      </c>
      <c r="NW46" s="471">
        <f t="shared" si="382"/>
        <v>0</v>
      </c>
      <c r="NX46" s="471">
        <f t="shared" si="382"/>
        <v>0</v>
      </c>
      <c r="NY46" s="471">
        <f t="shared" si="382"/>
        <v>0</v>
      </c>
      <c r="NZ46" s="471">
        <f t="shared" si="382"/>
        <v>0</v>
      </c>
      <c r="OA46" s="471">
        <f t="shared" si="382"/>
        <v>0</v>
      </c>
      <c r="OB46" s="471">
        <f t="shared" si="382"/>
        <v>0</v>
      </c>
      <c r="OC46" s="471">
        <f t="shared" si="382"/>
        <v>0</v>
      </c>
      <c r="OD46" s="471">
        <f t="shared" si="382"/>
        <v>0</v>
      </c>
      <c r="OE46" s="471">
        <f t="shared" si="382"/>
        <v>0</v>
      </c>
      <c r="OF46" s="471">
        <f t="shared" si="382"/>
        <v>0</v>
      </c>
      <c r="OG46" s="471">
        <f t="shared" si="382"/>
        <v>0</v>
      </c>
      <c r="OH46" s="471">
        <f t="shared" si="382"/>
        <v>0</v>
      </c>
      <c r="OI46" s="471">
        <f t="shared" si="382"/>
        <v>0</v>
      </c>
      <c r="OJ46" s="471">
        <f t="shared" si="382"/>
        <v>0</v>
      </c>
      <c r="OK46" s="471">
        <f t="shared" si="382"/>
        <v>0</v>
      </c>
      <c r="OL46" s="471">
        <f t="shared" si="382"/>
        <v>0</v>
      </c>
      <c r="OM46" s="471">
        <f t="shared" si="383"/>
        <v>0</v>
      </c>
      <c r="ON46" s="471">
        <f t="shared" si="383"/>
        <v>0</v>
      </c>
      <c r="OO46" s="471">
        <f t="shared" si="383"/>
        <v>0</v>
      </c>
      <c r="OP46" s="471">
        <f t="shared" si="383"/>
        <v>0</v>
      </c>
      <c r="OQ46" s="471">
        <f t="shared" si="383"/>
        <v>0</v>
      </c>
      <c r="OR46" s="471">
        <f t="shared" si="383"/>
        <v>0</v>
      </c>
      <c r="OS46" s="471">
        <f t="shared" si="383"/>
        <v>0</v>
      </c>
      <c r="OT46" s="471">
        <f t="shared" si="383"/>
        <v>0</v>
      </c>
      <c r="OU46" s="471">
        <f t="shared" si="383"/>
        <v>0</v>
      </c>
      <c r="OV46" s="471">
        <f t="shared" si="383"/>
        <v>0</v>
      </c>
      <c r="OW46" s="471">
        <f t="shared" si="383"/>
        <v>0</v>
      </c>
      <c r="OX46" s="471">
        <f t="shared" si="383"/>
        <v>0</v>
      </c>
      <c r="OY46" s="471">
        <f t="shared" si="383"/>
        <v>0</v>
      </c>
      <c r="OZ46" s="471">
        <f t="shared" si="383"/>
        <v>0</v>
      </c>
      <c r="PA46" s="471">
        <f t="shared" si="383"/>
        <v>0</v>
      </c>
      <c r="PB46" s="471">
        <f t="shared" si="383"/>
        <v>0</v>
      </c>
      <c r="PC46" s="471">
        <f t="shared" si="384"/>
        <v>0</v>
      </c>
      <c r="PD46" s="471">
        <f t="shared" si="384"/>
        <v>0</v>
      </c>
      <c r="PE46" s="471">
        <f t="shared" si="384"/>
        <v>0</v>
      </c>
      <c r="PF46" s="471">
        <f t="shared" si="384"/>
        <v>0</v>
      </c>
      <c r="PG46" s="471">
        <f t="shared" si="384"/>
        <v>0</v>
      </c>
      <c r="PH46" s="471">
        <f t="shared" si="384"/>
        <v>0</v>
      </c>
      <c r="PI46" s="471">
        <f t="shared" si="384"/>
        <v>0</v>
      </c>
      <c r="PJ46" s="471">
        <f t="shared" si="384"/>
        <v>0</v>
      </c>
      <c r="PK46" s="471">
        <f t="shared" si="384"/>
        <v>0</v>
      </c>
      <c r="PL46" s="471">
        <f t="shared" si="384"/>
        <v>0</v>
      </c>
      <c r="PM46" s="471">
        <f t="shared" si="384"/>
        <v>0</v>
      </c>
      <c r="PN46" s="471">
        <f t="shared" si="384"/>
        <v>0</v>
      </c>
      <c r="PO46" s="471">
        <f t="shared" si="384"/>
        <v>0</v>
      </c>
      <c r="PP46" s="471">
        <f t="shared" si="384"/>
        <v>0</v>
      </c>
      <c r="PQ46" s="471">
        <f t="shared" si="384"/>
        <v>0</v>
      </c>
      <c r="PR46" s="471">
        <f t="shared" si="384"/>
        <v>0</v>
      </c>
      <c r="PS46" s="471">
        <f t="shared" si="385"/>
        <v>0</v>
      </c>
      <c r="PT46" s="471">
        <f t="shared" si="385"/>
        <v>0</v>
      </c>
      <c r="PU46" s="471">
        <f t="shared" si="385"/>
        <v>0</v>
      </c>
      <c r="PV46" s="471">
        <f t="shared" si="385"/>
        <v>0</v>
      </c>
      <c r="PW46" s="471">
        <f t="shared" si="385"/>
        <v>0</v>
      </c>
      <c r="PX46" s="471">
        <f t="shared" si="385"/>
        <v>0</v>
      </c>
      <c r="PY46" s="471">
        <f t="shared" si="385"/>
        <v>0</v>
      </c>
      <c r="PZ46" s="471">
        <f t="shared" si="385"/>
        <v>0</v>
      </c>
      <c r="QA46" s="471">
        <f t="shared" si="385"/>
        <v>0</v>
      </c>
      <c r="QB46" s="471">
        <f t="shared" si="385"/>
        <v>0</v>
      </c>
      <c r="QC46" s="471">
        <f t="shared" si="385"/>
        <v>0</v>
      </c>
      <c r="QD46" s="471">
        <f t="shared" si="385"/>
        <v>0</v>
      </c>
      <c r="QE46" s="471">
        <f t="shared" si="385"/>
        <v>0</v>
      </c>
      <c r="QF46" s="471">
        <f t="shared" si="385"/>
        <v>0</v>
      </c>
      <c r="QG46" s="471">
        <f t="shared" si="385"/>
        <v>0</v>
      </c>
      <c r="QH46" s="471">
        <f t="shared" si="385"/>
        <v>0</v>
      </c>
      <c r="QI46" s="471">
        <f t="shared" si="386"/>
        <v>0</v>
      </c>
      <c r="QJ46" s="471">
        <f t="shared" si="386"/>
        <v>0</v>
      </c>
      <c r="QK46" s="471">
        <f t="shared" si="386"/>
        <v>0</v>
      </c>
      <c r="QL46" s="471">
        <f t="shared" si="386"/>
        <v>0</v>
      </c>
      <c r="QM46" s="471">
        <f t="shared" si="386"/>
        <v>0</v>
      </c>
      <c r="QN46" s="471">
        <f t="shared" si="386"/>
        <v>0</v>
      </c>
      <c r="QO46" s="471">
        <f t="shared" si="386"/>
        <v>0</v>
      </c>
      <c r="QP46" s="471">
        <f t="shared" si="386"/>
        <v>0</v>
      </c>
      <c r="QQ46" s="471">
        <f t="shared" si="386"/>
        <v>0</v>
      </c>
      <c r="QR46" s="471">
        <f t="shared" si="386"/>
        <v>0</v>
      </c>
      <c r="QS46" s="471">
        <f t="shared" si="386"/>
        <v>0</v>
      </c>
      <c r="QT46" s="471">
        <f t="shared" si="386"/>
        <v>0</v>
      </c>
      <c r="QU46" s="471">
        <f t="shared" si="386"/>
        <v>0</v>
      </c>
      <c r="QV46" s="471">
        <f t="shared" si="386"/>
        <v>0</v>
      </c>
      <c r="QW46" s="471">
        <f t="shared" si="386"/>
        <v>0</v>
      </c>
      <c r="QX46" s="471">
        <f t="shared" si="386"/>
        <v>0</v>
      </c>
      <c r="QY46" s="471">
        <f t="shared" si="387"/>
        <v>0</v>
      </c>
      <c r="QZ46" s="471">
        <f t="shared" si="387"/>
        <v>0</v>
      </c>
      <c r="RA46" s="471">
        <f t="shared" si="387"/>
        <v>0</v>
      </c>
      <c r="RB46" s="471">
        <f t="shared" si="387"/>
        <v>0</v>
      </c>
      <c r="RC46" s="471">
        <f t="shared" si="387"/>
        <v>0</v>
      </c>
      <c r="RD46" s="471">
        <f t="shared" si="387"/>
        <v>0</v>
      </c>
      <c r="RE46" s="471">
        <f t="shared" si="387"/>
        <v>0</v>
      </c>
      <c r="RF46" s="471">
        <f t="shared" si="387"/>
        <v>0</v>
      </c>
      <c r="RG46" s="471">
        <f t="shared" si="387"/>
        <v>0</v>
      </c>
      <c r="RH46" s="471">
        <f t="shared" si="387"/>
        <v>0</v>
      </c>
      <c r="RI46" s="471">
        <f t="shared" si="387"/>
        <v>0</v>
      </c>
      <c r="RJ46" s="471">
        <f t="shared" si="387"/>
        <v>0</v>
      </c>
      <c r="RK46" s="471">
        <f t="shared" si="387"/>
        <v>0</v>
      </c>
      <c r="RL46" s="471">
        <f t="shared" si="387"/>
        <v>0</v>
      </c>
      <c r="RM46" s="471">
        <f t="shared" si="387"/>
        <v>0</v>
      </c>
      <c r="RN46" s="471">
        <f t="shared" si="387"/>
        <v>0</v>
      </c>
      <c r="RO46" s="471">
        <f t="shared" si="388"/>
        <v>0</v>
      </c>
      <c r="RP46" s="471">
        <f t="shared" si="388"/>
        <v>0</v>
      </c>
      <c r="RQ46" s="471">
        <f t="shared" si="388"/>
        <v>0</v>
      </c>
      <c r="RR46" s="471">
        <f t="shared" si="388"/>
        <v>0</v>
      </c>
      <c r="RS46" s="471">
        <f t="shared" si="388"/>
        <v>0</v>
      </c>
      <c r="RT46" s="471">
        <f t="shared" si="388"/>
        <v>0</v>
      </c>
      <c r="RU46" s="471">
        <f t="shared" si="388"/>
        <v>0</v>
      </c>
      <c r="RV46" s="471">
        <f t="shared" si="388"/>
        <v>0</v>
      </c>
      <c r="RW46" s="471">
        <f t="shared" si="388"/>
        <v>0</v>
      </c>
      <c r="RX46" s="471">
        <f t="shared" si="388"/>
        <v>0</v>
      </c>
      <c r="RY46" s="471">
        <f t="shared" si="388"/>
        <v>0</v>
      </c>
      <c r="RZ46" s="471">
        <f t="shared" si="388"/>
        <v>0</v>
      </c>
      <c r="SA46" s="471">
        <f t="shared" si="388"/>
        <v>0</v>
      </c>
      <c r="SB46" s="471">
        <f t="shared" si="388"/>
        <v>0</v>
      </c>
      <c r="SC46" s="471">
        <f t="shared" si="388"/>
        <v>0</v>
      </c>
      <c r="SD46" s="471">
        <f t="shared" si="388"/>
        <v>0</v>
      </c>
      <c r="SE46" s="471">
        <f t="shared" si="389"/>
        <v>0</v>
      </c>
      <c r="SF46" s="471">
        <f t="shared" si="389"/>
        <v>0</v>
      </c>
      <c r="SG46" s="471">
        <f t="shared" si="389"/>
        <v>0</v>
      </c>
      <c r="SH46" s="471">
        <f t="shared" si="389"/>
        <v>0</v>
      </c>
      <c r="SI46" s="471">
        <f t="shared" si="389"/>
        <v>0</v>
      </c>
      <c r="SJ46" s="471">
        <f t="shared" si="389"/>
        <v>0</v>
      </c>
      <c r="SK46" s="471">
        <f t="shared" si="389"/>
        <v>0</v>
      </c>
      <c r="SL46" s="471">
        <f t="shared" si="389"/>
        <v>0</v>
      </c>
      <c r="SM46" s="471">
        <f t="shared" si="389"/>
        <v>0</v>
      </c>
      <c r="SN46" s="471">
        <f t="shared" si="389"/>
        <v>0</v>
      </c>
      <c r="SO46" s="471">
        <f t="shared" si="389"/>
        <v>0</v>
      </c>
      <c r="SP46" s="471">
        <f t="shared" si="389"/>
        <v>0</v>
      </c>
      <c r="SQ46" s="471">
        <f t="shared" si="389"/>
        <v>0</v>
      </c>
      <c r="SR46" s="471">
        <f t="shared" si="389"/>
        <v>0</v>
      </c>
      <c r="SS46" s="471">
        <f t="shared" si="389"/>
        <v>0</v>
      </c>
      <c r="ST46" s="471">
        <f t="shared" si="389"/>
        <v>0</v>
      </c>
      <c r="SU46" s="471">
        <f t="shared" si="390"/>
        <v>0</v>
      </c>
      <c r="SV46" s="471">
        <f t="shared" si="390"/>
        <v>0</v>
      </c>
      <c r="SW46" s="471">
        <f t="shared" si="390"/>
        <v>0</v>
      </c>
      <c r="SX46" s="471">
        <f t="shared" si="390"/>
        <v>0</v>
      </c>
      <c r="SY46" s="471">
        <f t="shared" si="390"/>
        <v>0</v>
      </c>
      <c r="SZ46" s="471">
        <f t="shared" si="390"/>
        <v>0</v>
      </c>
      <c r="TA46" s="471">
        <f t="shared" si="390"/>
        <v>0</v>
      </c>
      <c r="TB46" s="471">
        <f t="shared" si="390"/>
        <v>0</v>
      </c>
      <c r="TC46" s="471">
        <f t="shared" si="390"/>
        <v>0</v>
      </c>
      <c r="TD46" s="471">
        <f t="shared" si="390"/>
        <v>0</v>
      </c>
      <c r="TE46" s="471">
        <f t="shared" si="390"/>
        <v>0</v>
      </c>
      <c r="TF46" s="471">
        <f t="shared" si="390"/>
        <v>0</v>
      </c>
      <c r="TG46" s="471">
        <f t="shared" si="390"/>
        <v>0</v>
      </c>
      <c r="TH46" s="471">
        <f t="shared" si="390"/>
        <v>0</v>
      </c>
      <c r="TI46" s="471">
        <f t="shared" si="390"/>
        <v>0</v>
      </c>
      <c r="TJ46" s="471">
        <f t="shared" si="390"/>
        <v>0</v>
      </c>
      <c r="TK46" s="471">
        <f t="shared" si="391"/>
        <v>0</v>
      </c>
      <c r="TL46" s="471">
        <f t="shared" si="391"/>
        <v>0</v>
      </c>
      <c r="TM46" s="471">
        <f t="shared" si="391"/>
        <v>0</v>
      </c>
      <c r="TN46" s="471">
        <f t="shared" si="391"/>
        <v>0</v>
      </c>
      <c r="TO46" s="471">
        <f t="shared" si="391"/>
        <v>0</v>
      </c>
      <c r="TP46" s="471">
        <f t="shared" si="391"/>
        <v>0</v>
      </c>
      <c r="TQ46" s="471">
        <f t="shared" si="391"/>
        <v>0</v>
      </c>
      <c r="TR46" s="471">
        <f t="shared" si="391"/>
        <v>0</v>
      </c>
      <c r="TS46" s="471">
        <f t="shared" si="391"/>
        <v>0</v>
      </c>
      <c r="TT46" s="471">
        <f t="shared" si="391"/>
        <v>0</v>
      </c>
      <c r="TU46" s="471">
        <f t="shared" si="391"/>
        <v>0</v>
      </c>
      <c r="TV46" s="471">
        <f t="shared" si="391"/>
        <v>0</v>
      </c>
      <c r="TW46" s="471">
        <f t="shared" si="391"/>
        <v>0</v>
      </c>
      <c r="TX46" s="471">
        <f t="shared" si="391"/>
        <v>0</v>
      </c>
      <c r="TY46" s="471">
        <f t="shared" si="391"/>
        <v>0</v>
      </c>
      <c r="TZ46" s="471">
        <f t="shared" si="391"/>
        <v>0</v>
      </c>
      <c r="UA46" s="471">
        <f t="shared" si="392"/>
        <v>0</v>
      </c>
      <c r="UB46" s="471">
        <f t="shared" si="392"/>
        <v>0</v>
      </c>
      <c r="UC46" s="471">
        <f t="shared" si="392"/>
        <v>0</v>
      </c>
      <c r="UD46" s="471">
        <f t="shared" si="392"/>
        <v>0</v>
      </c>
      <c r="UE46" s="471">
        <f t="shared" si="392"/>
        <v>0</v>
      </c>
      <c r="UF46" s="471">
        <f t="shared" si="392"/>
        <v>0</v>
      </c>
      <c r="UG46" s="471">
        <f t="shared" si="392"/>
        <v>0</v>
      </c>
      <c r="UH46" s="471">
        <f t="shared" si="392"/>
        <v>0</v>
      </c>
      <c r="UI46" s="471">
        <f t="shared" si="392"/>
        <v>0</v>
      </c>
      <c r="UJ46" s="471">
        <f t="shared" si="392"/>
        <v>0</v>
      </c>
      <c r="UK46" s="471">
        <f t="shared" si="392"/>
        <v>0</v>
      </c>
      <c r="UL46" s="471">
        <f t="shared" si="392"/>
        <v>0</v>
      </c>
      <c r="UM46" s="471">
        <f t="shared" si="392"/>
        <v>0</v>
      </c>
      <c r="UN46" s="471">
        <f t="shared" si="392"/>
        <v>0</v>
      </c>
      <c r="UO46" s="471">
        <f t="shared" si="392"/>
        <v>0</v>
      </c>
      <c r="UP46" s="471">
        <f t="shared" si="392"/>
        <v>0</v>
      </c>
      <c r="UQ46" s="471">
        <f t="shared" si="393"/>
        <v>0</v>
      </c>
      <c r="UR46" s="471">
        <f t="shared" si="393"/>
        <v>0</v>
      </c>
      <c r="US46" s="471">
        <f t="shared" si="393"/>
        <v>0</v>
      </c>
      <c r="UT46" s="471">
        <f t="shared" si="393"/>
        <v>0</v>
      </c>
      <c r="UU46" s="471">
        <f t="shared" si="393"/>
        <v>0</v>
      </c>
      <c r="UV46" s="471">
        <f t="shared" si="393"/>
        <v>0</v>
      </c>
      <c r="UW46" s="471">
        <f t="shared" si="393"/>
        <v>0</v>
      </c>
      <c r="UX46" s="471">
        <f t="shared" si="393"/>
        <v>0</v>
      </c>
      <c r="UY46" s="471">
        <f t="shared" si="393"/>
        <v>0</v>
      </c>
      <c r="UZ46" s="471">
        <f t="shared" si="393"/>
        <v>0</v>
      </c>
      <c r="VA46" s="471">
        <f t="shared" si="393"/>
        <v>0</v>
      </c>
      <c r="VB46" s="471">
        <f t="shared" si="393"/>
        <v>0</v>
      </c>
      <c r="VC46" s="471">
        <f t="shared" si="393"/>
        <v>0</v>
      </c>
      <c r="VD46" s="471">
        <f t="shared" si="393"/>
        <v>0</v>
      </c>
      <c r="VE46" s="471">
        <f t="shared" si="393"/>
        <v>0</v>
      </c>
      <c r="VF46" s="471">
        <f t="shared" si="393"/>
        <v>0</v>
      </c>
      <c r="VG46" s="471">
        <f t="shared" si="394"/>
        <v>0</v>
      </c>
      <c r="VH46" s="471">
        <f t="shared" si="394"/>
        <v>0</v>
      </c>
      <c r="VI46" s="471">
        <f t="shared" si="394"/>
        <v>0</v>
      </c>
      <c r="VJ46" s="471">
        <f t="shared" si="394"/>
        <v>0</v>
      </c>
      <c r="VK46" s="471">
        <f t="shared" si="394"/>
        <v>0</v>
      </c>
      <c r="VL46" s="471">
        <f t="shared" si="394"/>
        <v>0</v>
      </c>
      <c r="VM46" s="471">
        <f t="shared" si="394"/>
        <v>0</v>
      </c>
      <c r="VN46" s="471">
        <f t="shared" si="394"/>
        <v>0</v>
      </c>
      <c r="VO46" s="471">
        <f t="shared" si="394"/>
        <v>0</v>
      </c>
      <c r="VP46" s="471">
        <f t="shared" si="394"/>
        <v>0</v>
      </c>
      <c r="VQ46" s="471">
        <f t="shared" si="394"/>
        <v>0</v>
      </c>
      <c r="VR46" s="471">
        <f t="shared" si="394"/>
        <v>0</v>
      </c>
      <c r="VS46" s="471">
        <f t="shared" si="394"/>
        <v>0</v>
      </c>
      <c r="VT46" s="471">
        <f t="shared" si="394"/>
        <v>0</v>
      </c>
      <c r="VU46" s="471">
        <f t="shared" si="394"/>
        <v>0</v>
      </c>
      <c r="VV46" s="471">
        <f t="shared" si="394"/>
        <v>0</v>
      </c>
      <c r="VW46" s="471">
        <f t="shared" si="395"/>
        <v>0</v>
      </c>
      <c r="VX46" s="471">
        <f t="shared" si="395"/>
        <v>0</v>
      </c>
      <c r="VY46" s="471">
        <f t="shared" si="395"/>
        <v>0</v>
      </c>
      <c r="VZ46" s="471">
        <f t="shared" si="395"/>
        <v>0</v>
      </c>
      <c r="WA46" s="471">
        <f t="shared" si="395"/>
        <v>0</v>
      </c>
      <c r="WB46" s="471">
        <f t="shared" si="395"/>
        <v>0</v>
      </c>
      <c r="WC46" s="471">
        <f t="shared" si="395"/>
        <v>0</v>
      </c>
      <c r="WD46" s="471">
        <f t="shared" si="395"/>
        <v>0</v>
      </c>
    </row>
    <row r="47" spans="1:602" x14ac:dyDescent="0.35">
      <c r="A47" s="29"/>
      <c r="B47" s="29">
        <f t="shared" si="355"/>
        <v>16</v>
      </c>
      <c r="C47" s="29" t="s">
        <v>4</v>
      </c>
      <c r="D47" s="29" t="s">
        <v>80</v>
      </c>
      <c r="E47" s="69">
        <f>INDEX('Current RAP - 2025-26 Cycle'!$K:$K,MATCH('25-26 Projection - RAP Tendered'!$D47,'Current RAP - 2025-26 Cycle'!$C:$C,0),1)</f>
        <v>11998538.109999999</v>
      </c>
      <c r="F47" s="69">
        <f>INDEX('Current RAP - 2025-26 Cycle'!$G:$G,MATCH('25-26 Projection - RAP Tendered'!$D47,'Current RAP - 2025-26 Cycle'!$C:$C,0),1)</f>
        <v>11156132.289999999</v>
      </c>
      <c r="G47" s="69">
        <f t="shared" si="342"/>
        <v>842405.8200000003</v>
      </c>
      <c r="H47" s="69">
        <f t="shared" si="356"/>
        <v>11156132.289999999</v>
      </c>
      <c r="I47" s="32">
        <v>45839</v>
      </c>
      <c r="J47" s="32">
        <v>46203</v>
      </c>
      <c r="K47" s="29" t="str">
        <f>INDEX('Current RAP - 2025-26 Cycle'!$D:$D,MATCH('25-26 Projection - RAP Tendered'!$D47,'Current RAP - 2025-26 Cycle'!$C:$C,0),1)</f>
        <v>IPCA</v>
      </c>
      <c r="L47" s="32" t="s">
        <v>10</v>
      </c>
      <c r="M47" s="32" t="s">
        <v>10</v>
      </c>
      <c r="N47" s="81">
        <v>0</v>
      </c>
      <c r="O47" s="81">
        <v>0</v>
      </c>
      <c r="P47" s="69">
        <v>0</v>
      </c>
      <c r="Q47" s="32">
        <f>INDEX('Current RAP - 2025-26 Cycle'!$L:$L,MATCH('25-26 Projection - RAP Tendered'!$D47,'Current RAP - 2025-26 Cycle'!$C:$C,0),1)</f>
        <v>40505</v>
      </c>
      <c r="R47" s="32">
        <f>INDEX('Current RAP - 2025-26 Cycle'!$M:$M,MATCH('25-26 Projection - RAP Tendered'!$D47,'Current RAP - 2025-26 Cycle'!$C:$C,0),1)</f>
        <v>51463</v>
      </c>
      <c r="S47" s="29"/>
      <c r="T47" s="29" t="str">
        <f t="shared" si="343"/>
        <v>021/2010</v>
      </c>
      <c r="U47" s="36">
        <f t="shared" si="344"/>
        <v>11.998538109999998</v>
      </c>
      <c r="V47" s="36">
        <f t="shared" si="344"/>
        <v>11.998538109999998</v>
      </c>
      <c r="W47" s="36">
        <f t="shared" si="344"/>
        <v>11.998538109999998</v>
      </c>
      <c r="X47" s="36">
        <f t="shared" si="344"/>
        <v>11.998538109999998</v>
      </c>
      <c r="Y47" s="36">
        <f t="shared" si="344"/>
        <v>11.998538109999998</v>
      </c>
      <c r="Z47" s="36">
        <f t="shared" si="344"/>
        <v>11.998538109999998</v>
      </c>
      <c r="AA47" s="36">
        <f t="shared" si="344"/>
        <v>11.998538109999998</v>
      </c>
      <c r="AB47" s="36">
        <f t="shared" si="344"/>
        <v>11.998538109999998</v>
      </c>
      <c r="AC47" s="36">
        <f t="shared" si="344"/>
        <v>11.998538109999998</v>
      </c>
      <c r="AD47" s="36">
        <f t="shared" si="344"/>
        <v>11.998538109999998</v>
      </c>
      <c r="AE47" s="36">
        <f t="shared" si="344"/>
        <v>11.998538109999998</v>
      </c>
      <c r="AF47" s="36">
        <f t="shared" si="344"/>
        <v>11.998538109999998</v>
      </c>
      <c r="AG47" s="36">
        <f t="shared" si="344"/>
        <v>11.998538109999998</v>
      </c>
      <c r="AH47" s="36">
        <f t="shared" si="344"/>
        <v>11.998538109999998</v>
      </c>
      <c r="AI47" s="36">
        <f t="shared" si="344"/>
        <v>11.998538109999998</v>
      </c>
      <c r="AJ47" s="36">
        <f t="shared" si="344"/>
        <v>11.998538109999998</v>
      </c>
      <c r="AK47" s="36">
        <f t="shared" si="398"/>
        <v>4.7660859714722221</v>
      </c>
      <c r="AL47" s="36">
        <f t="shared" si="398"/>
        <v>0</v>
      </c>
      <c r="AM47" s="36">
        <f t="shared" si="398"/>
        <v>0</v>
      </c>
      <c r="AN47" s="36">
        <f t="shared" si="398"/>
        <v>0</v>
      </c>
      <c r="AO47" s="36">
        <f t="shared" si="398"/>
        <v>0</v>
      </c>
      <c r="AP47" s="36">
        <f t="shared" si="398"/>
        <v>0</v>
      </c>
      <c r="AQ47" s="36">
        <f t="shared" si="398"/>
        <v>0</v>
      </c>
      <c r="AR47" s="36">
        <f t="shared" si="398"/>
        <v>0</v>
      </c>
      <c r="AS47" s="36">
        <f t="shared" si="398"/>
        <v>0</v>
      </c>
      <c r="AT47" s="36">
        <f t="shared" si="398"/>
        <v>0</v>
      </c>
      <c r="AU47" s="36">
        <f t="shared" si="398"/>
        <v>0</v>
      </c>
      <c r="AV47" s="36">
        <f t="shared" si="398"/>
        <v>0</v>
      </c>
      <c r="AW47" s="36">
        <f t="shared" si="398"/>
        <v>0</v>
      </c>
      <c r="AX47" s="36">
        <f t="shared" si="398"/>
        <v>0</v>
      </c>
      <c r="AY47" s="36">
        <f t="shared" si="398"/>
        <v>0</v>
      </c>
      <c r="AZ47" s="36">
        <f t="shared" si="398"/>
        <v>0</v>
      </c>
      <c r="BA47" s="36">
        <f t="shared" si="396"/>
        <v>0</v>
      </c>
      <c r="BB47" s="36">
        <f t="shared" si="396"/>
        <v>0</v>
      </c>
      <c r="BD47" s="29" t="str">
        <f t="shared" si="345"/>
        <v>021/2010</v>
      </c>
      <c r="BE47" s="36">
        <f t="shared" si="346"/>
        <v>0</v>
      </c>
      <c r="BF47" s="36">
        <f t="shared" si="346"/>
        <v>0</v>
      </c>
      <c r="BG47" s="36">
        <f t="shared" si="346"/>
        <v>0</v>
      </c>
      <c r="BH47" s="36">
        <f t="shared" si="346"/>
        <v>0</v>
      </c>
      <c r="BI47" s="36">
        <f t="shared" si="346"/>
        <v>2.9996345274999996</v>
      </c>
      <c r="BJ47" s="36">
        <f t="shared" si="346"/>
        <v>2.9996345274999996</v>
      </c>
      <c r="BK47" s="36">
        <f t="shared" si="346"/>
        <v>2.9996345274999996</v>
      </c>
      <c r="BL47" s="36">
        <f t="shared" si="346"/>
        <v>2.9996345274999996</v>
      </c>
      <c r="BM47" s="36">
        <f t="shared" si="346"/>
        <v>2.9996345274999996</v>
      </c>
      <c r="BN47" s="36">
        <f t="shared" si="346"/>
        <v>2.9996345274999996</v>
      </c>
      <c r="BO47" s="36">
        <f t="shared" si="346"/>
        <v>2.9996345274999996</v>
      </c>
      <c r="BP47" s="36">
        <f t="shared" si="346"/>
        <v>2.9996345274999996</v>
      </c>
      <c r="BQ47" s="36">
        <f t="shared" si="346"/>
        <v>2.9996345274999996</v>
      </c>
      <c r="BR47" s="36">
        <f t="shared" si="346"/>
        <v>2.9996345274999996</v>
      </c>
      <c r="BS47" s="36">
        <f t="shared" si="346"/>
        <v>2.9996345274999996</v>
      </c>
      <c r="BT47" s="36">
        <f t="shared" si="346"/>
        <v>2.9996345274999996</v>
      </c>
      <c r="BU47" s="36">
        <f t="shared" si="399"/>
        <v>2.9996345274999996</v>
      </c>
      <c r="BV47" s="36">
        <f t="shared" si="399"/>
        <v>2.9996345274999996</v>
      </c>
      <c r="BW47" s="36">
        <f t="shared" si="399"/>
        <v>2.9996345274999996</v>
      </c>
      <c r="BX47" s="36">
        <f t="shared" si="399"/>
        <v>2.9996345274999996</v>
      </c>
      <c r="BY47" s="36">
        <f t="shared" si="399"/>
        <v>2.9996345274999996</v>
      </c>
      <c r="BZ47" s="36">
        <f t="shared" si="399"/>
        <v>2.9996345274999996</v>
      </c>
      <c r="CA47" s="36">
        <f t="shared" si="399"/>
        <v>2.9996345274999996</v>
      </c>
      <c r="CB47" s="36">
        <f t="shared" si="399"/>
        <v>2.9996345274999996</v>
      </c>
      <c r="CC47" s="36">
        <f t="shared" si="399"/>
        <v>2.9996345274999996</v>
      </c>
      <c r="CD47" s="36">
        <f t="shared" si="399"/>
        <v>2.9996345274999996</v>
      </c>
      <c r="CE47" s="36">
        <f t="shared" si="399"/>
        <v>2.9996345274999996</v>
      </c>
      <c r="CF47" s="36">
        <f t="shared" si="399"/>
        <v>2.9996345274999996</v>
      </c>
      <c r="CG47" s="36">
        <f t="shared" si="399"/>
        <v>2.9996345274999996</v>
      </c>
      <c r="CH47" s="36">
        <f t="shared" si="399"/>
        <v>2.9996345274999996</v>
      </c>
      <c r="CI47" s="36">
        <f t="shared" si="399"/>
        <v>2.9996345274999996</v>
      </c>
      <c r="CJ47" s="36">
        <f t="shared" si="399"/>
        <v>2.9996345274999996</v>
      </c>
      <c r="CK47" s="36">
        <f t="shared" si="400"/>
        <v>2.9996345274999996</v>
      </c>
      <c r="CL47" s="36">
        <f t="shared" si="400"/>
        <v>2.9996345274999996</v>
      </c>
      <c r="CM47" s="36">
        <f t="shared" si="400"/>
        <v>2.9996345274999996</v>
      </c>
      <c r="CN47" s="36">
        <f t="shared" si="400"/>
        <v>2.9996345274999996</v>
      </c>
      <c r="CO47" s="36">
        <f t="shared" si="400"/>
        <v>2.9996345274999996</v>
      </c>
      <c r="CP47" s="36">
        <f t="shared" si="400"/>
        <v>2.9996345274999996</v>
      </c>
      <c r="CQ47" s="36">
        <f t="shared" si="400"/>
        <v>2.9996345274999996</v>
      </c>
      <c r="CR47" s="36">
        <f t="shared" si="400"/>
        <v>2.9996345274999996</v>
      </c>
      <c r="CS47" s="36">
        <f t="shared" si="400"/>
        <v>2.9996345274999996</v>
      </c>
      <c r="CT47" s="36">
        <f t="shared" si="400"/>
        <v>2.9996345274999996</v>
      </c>
      <c r="CU47" s="36">
        <f t="shared" si="400"/>
        <v>2.9996345274999996</v>
      </c>
      <c r="CV47" s="36">
        <f t="shared" si="400"/>
        <v>2.9996345274999996</v>
      </c>
      <c r="CW47" s="36">
        <f t="shared" si="400"/>
        <v>2.9996345274999996</v>
      </c>
      <c r="CX47" s="36">
        <f t="shared" si="400"/>
        <v>2.9996345274999996</v>
      </c>
      <c r="CY47" s="36">
        <f t="shared" si="400"/>
        <v>2.9996345274999996</v>
      </c>
      <c r="CZ47" s="36">
        <f t="shared" si="400"/>
        <v>2.9996345274999996</v>
      </c>
      <c r="DA47" s="36">
        <f t="shared" si="401"/>
        <v>2.9996345274999996</v>
      </c>
      <c r="DB47" s="36">
        <f t="shared" si="401"/>
        <v>2.9996345274999996</v>
      </c>
      <c r="DC47" s="36">
        <f t="shared" si="401"/>
        <v>2.9996345274999996</v>
      </c>
      <c r="DD47" s="36">
        <f t="shared" si="401"/>
        <v>2.9996345274999996</v>
      </c>
      <c r="DE47" s="36">
        <f t="shared" si="401"/>
        <v>2.9996345274999996</v>
      </c>
      <c r="DF47" s="36">
        <f t="shared" si="401"/>
        <v>2.9996345274999996</v>
      </c>
      <c r="DG47" s="36">
        <f t="shared" si="401"/>
        <v>2.9996345274999996</v>
      </c>
      <c r="DH47" s="36">
        <f t="shared" si="401"/>
        <v>2.9996345274999996</v>
      </c>
      <c r="DI47" s="36">
        <f t="shared" si="401"/>
        <v>2.9996345274999996</v>
      </c>
      <c r="DJ47" s="36">
        <f t="shared" si="401"/>
        <v>2.9996345274999996</v>
      </c>
      <c r="DK47" s="36">
        <f t="shared" si="401"/>
        <v>2.9996345274999996</v>
      </c>
      <c r="DL47" s="36">
        <f t="shared" si="401"/>
        <v>2.9996345274999996</v>
      </c>
      <c r="DM47" s="36">
        <f t="shared" si="401"/>
        <v>2.9996345274999996</v>
      </c>
      <c r="DN47" s="36">
        <f t="shared" si="401"/>
        <v>2.9996345274999996</v>
      </c>
      <c r="DO47" s="36">
        <f t="shared" si="401"/>
        <v>2.9996345274999996</v>
      </c>
      <c r="DP47" s="36">
        <f t="shared" si="401"/>
        <v>2.9996345274999996</v>
      </c>
      <c r="DQ47" s="36">
        <f t="shared" si="402"/>
        <v>2.9996345274999996</v>
      </c>
      <c r="DR47" s="36">
        <f t="shared" si="402"/>
        <v>1.7664514439722221</v>
      </c>
      <c r="DS47" s="36">
        <f t="shared" si="402"/>
        <v>0</v>
      </c>
      <c r="DT47" s="36">
        <f t="shared" si="402"/>
        <v>0</v>
      </c>
      <c r="DU47" s="36">
        <f t="shared" si="402"/>
        <v>0</v>
      </c>
      <c r="DV47" s="36">
        <f t="shared" si="402"/>
        <v>0</v>
      </c>
      <c r="DW47" s="36">
        <f t="shared" si="402"/>
        <v>0</v>
      </c>
      <c r="DX47" s="36">
        <f t="shared" si="402"/>
        <v>0</v>
      </c>
      <c r="DY47" s="36">
        <f t="shared" si="402"/>
        <v>0</v>
      </c>
      <c r="DZ47" s="36">
        <f t="shared" si="402"/>
        <v>0</v>
      </c>
      <c r="EA47" s="36">
        <f t="shared" si="402"/>
        <v>0</v>
      </c>
      <c r="EB47" s="36">
        <f t="shared" si="402"/>
        <v>0</v>
      </c>
      <c r="EC47" s="36">
        <f t="shared" si="402"/>
        <v>0</v>
      </c>
      <c r="ED47" s="36">
        <f t="shared" si="402"/>
        <v>0</v>
      </c>
      <c r="EE47" s="36">
        <f t="shared" si="402"/>
        <v>0</v>
      </c>
      <c r="EF47" s="36">
        <f t="shared" si="402"/>
        <v>0</v>
      </c>
      <c r="EG47" s="36">
        <f t="shared" si="406"/>
        <v>0</v>
      </c>
      <c r="EH47" s="36">
        <f t="shared" si="406"/>
        <v>0</v>
      </c>
      <c r="EI47" s="36">
        <f t="shared" si="406"/>
        <v>0</v>
      </c>
      <c r="EJ47" s="36">
        <f t="shared" si="406"/>
        <v>0</v>
      </c>
      <c r="EK47" s="36">
        <f t="shared" si="406"/>
        <v>0</v>
      </c>
      <c r="EL47" s="36">
        <f t="shared" si="406"/>
        <v>0</v>
      </c>
      <c r="EM47" s="36">
        <f t="shared" si="406"/>
        <v>0</v>
      </c>
      <c r="EN47" s="36">
        <f t="shared" si="406"/>
        <v>0</v>
      </c>
      <c r="EO47" s="36">
        <f t="shared" si="406"/>
        <v>0</v>
      </c>
      <c r="EP47" s="36">
        <f t="shared" si="406"/>
        <v>0</v>
      </c>
      <c r="EQ47" s="36">
        <f t="shared" si="406"/>
        <v>0</v>
      </c>
      <c r="ER47" s="36">
        <f t="shared" si="406"/>
        <v>0</v>
      </c>
      <c r="ES47" s="36">
        <f t="shared" si="406"/>
        <v>0</v>
      </c>
      <c r="ET47" s="36">
        <f t="shared" si="406"/>
        <v>0</v>
      </c>
      <c r="EU47" s="36">
        <f t="shared" si="406"/>
        <v>0</v>
      </c>
      <c r="EV47" s="36">
        <f t="shared" si="403"/>
        <v>0</v>
      </c>
      <c r="EW47" s="36">
        <f t="shared" si="403"/>
        <v>0</v>
      </c>
      <c r="EX47" s="36">
        <f t="shared" si="403"/>
        <v>0</v>
      </c>
      <c r="EY47" s="36">
        <f t="shared" si="403"/>
        <v>0</v>
      </c>
      <c r="EZ47" s="36">
        <f t="shared" si="403"/>
        <v>0</v>
      </c>
      <c r="FA47" s="36">
        <f t="shared" si="403"/>
        <v>0</v>
      </c>
      <c r="FB47" s="36">
        <f t="shared" si="403"/>
        <v>0</v>
      </c>
      <c r="FC47" s="36">
        <f t="shared" si="403"/>
        <v>0</v>
      </c>
      <c r="FD47" s="36">
        <f t="shared" si="403"/>
        <v>0</v>
      </c>
      <c r="FE47" s="36">
        <f t="shared" si="403"/>
        <v>0</v>
      </c>
      <c r="FF47" s="36">
        <f t="shared" si="403"/>
        <v>0</v>
      </c>
      <c r="FG47" s="36">
        <f t="shared" si="403"/>
        <v>0</v>
      </c>
      <c r="FH47" s="36">
        <f t="shared" si="403"/>
        <v>0</v>
      </c>
      <c r="FI47" s="36">
        <f t="shared" si="403"/>
        <v>0</v>
      </c>
      <c r="FJ47" s="36">
        <f t="shared" si="403"/>
        <v>0</v>
      </c>
      <c r="FK47" s="36">
        <f t="shared" si="404"/>
        <v>0</v>
      </c>
      <c r="FL47" s="36">
        <f t="shared" si="404"/>
        <v>0</v>
      </c>
      <c r="FM47" s="36">
        <f t="shared" si="404"/>
        <v>0</v>
      </c>
      <c r="FN47" s="36">
        <f t="shared" si="404"/>
        <v>0</v>
      </c>
      <c r="FO47" s="36">
        <f t="shared" si="404"/>
        <v>0</v>
      </c>
      <c r="FP47" s="36">
        <f t="shared" si="404"/>
        <v>0</v>
      </c>
      <c r="FQ47" s="36">
        <f t="shared" si="404"/>
        <v>0</v>
      </c>
      <c r="FR47" s="36">
        <f t="shared" si="404"/>
        <v>0</v>
      </c>
      <c r="FS47" s="36">
        <f t="shared" si="404"/>
        <v>0</v>
      </c>
      <c r="FT47" s="36">
        <f t="shared" si="404"/>
        <v>0</v>
      </c>
      <c r="FU47" s="36">
        <f t="shared" si="404"/>
        <v>0</v>
      </c>
      <c r="FV47" s="36">
        <f t="shared" si="404"/>
        <v>0</v>
      </c>
      <c r="FW47" s="36">
        <f t="shared" si="404"/>
        <v>0</v>
      </c>
      <c r="FX47" s="36">
        <f t="shared" si="404"/>
        <v>0</v>
      </c>
      <c r="FY47" s="36">
        <f t="shared" si="404"/>
        <v>0</v>
      </c>
      <c r="FZ47" s="36">
        <f t="shared" si="404"/>
        <v>0</v>
      </c>
      <c r="GA47" s="36">
        <f t="shared" si="405"/>
        <v>0</v>
      </c>
      <c r="GB47" s="36">
        <f t="shared" si="369"/>
        <v>0</v>
      </c>
      <c r="GC47" s="36">
        <f t="shared" si="358"/>
        <v>0</v>
      </c>
      <c r="GD47" s="36">
        <f t="shared" si="334"/>
        <v>0</v>
      </c>
      <c r="GE47" s="36">
        <f t="shared" si="334"/>
        <v>0</v>
      </c>
      <c r="GF47" s="36">
        <f t="shared" si="334"/>
        <v>0</v>
      </c>
      <c r="GG47" s="36">
        <f t="shared" si="334"/>
        <v>0</v>
      </c>
      <c r="GH47" s="36">
        <f t="shared" si="334"/>
        <v>0</v>
      </c>
      <c r="GI47" s="36">
        <f t="shared" si="334"/>
        <v>0</v>
      </c>
      <c r="GJ47" s="36">
        <f t="shared" si="334"/>
        <v>0</v>
      </c>
      <c r="GL47" s="29" t="str">
        <f t="shared" si="347"/>
        <v>021/2010</v>
      </c>
      <c r="GM47" s="471">
        <f t="shared" si="370"/>
        <v>0.99987817583333327</v>
      </c>
      <c r="GN47" s="471">
        <f t="shared" si="370"/>
        <v>0.99987817583333327</v>
      </c>
      <c r="GO47" s="471">
        <f t="shared" si="370"/>
        <v>0.99987817583333327</v>
      </c>
      <c r="GP47" s="471">
        <f t="shared" si="370"/>
        <v>0.99987817583333327</v>
      </c>
      <c r="GQ47" s="471">
        <f t="shared" si="370"/>
        <v>0.99987817583333327</v>
      </c>
      <c r="GR47" s="471">
        <f t="shared" si="370"/>
        <v>0.99987817583333327</v>
      </c>
      <c r="GS47" s="471">
        <f t="shared" si="370"/>
        <v>0.99987817583333327</v>
      </c>
      <c r="GT47" s="471">
        <f t="shared" si="370"/>
        <v>0.99987817583333327</v>
      </c>
      <c r="GU47" s="471">
        <f t="shared" si="370"/>
        <v>0.99987817583333327</v>
      </c>
      <c r="GV47" s="471">
        <f t="shared" si="370"/>
        <v>0.99987817583333327</v>
      </c>
      <c r="GW47" s="471">
        <f t="shared" si="370"/>
        <v>0.99987817583333327</v>
      </c>
      <c r="GX47" s="471">
        <f t="shared" si="370"/>
        <v>0.99987817583333327</v>
      </c>
      <c r="GY47" s="471">
        <f t="shared" si="370"/>
        <v>0.99987817583333327</v>
      </c>
      <c r="GZ47" s="471">
        <f t="shared" si="370"/>
        <v>0.99987817583333327</v>
      </c>
      <c r="HA47" s="471">
        <f t="shared" si="370"/>
        <v>0.99987817583333327</v>
      </c>
      <c r="HB47" s="471">
        <f t="shared" si="370"/>
        <v>0.99987817583333327</v>
      </c>
      <c r="HC47" s="471">
        <f t="shared" si="371"/>
        <v>0.99987817583333327</v>
      </c>
      <c r="HD47" s="471">
        <f t="shared" si="371"/>
        <v>0.99987817583333327</v>
      </c>
      <c r="HE47" s="471">
        <f t="shared" si="371"/>
        <v>0.99987817583333327</v>
      </c>
      <c r="HF47" s="471">
        <f t="shared" si="371"/>
        <v>0.99987817583333327</v>
      </c>
      <c r="HG47" s="471">
        <f t="shared" si="371"/>
        <v>0.99987817583333327</v>
      </c>
      <c r="HH47" s="471">
        <f t="shared" si="371"/>
        <v>0.99987817583333327</v>
      </c>
      <c r="HI47" s="471">
        <f t="shared" si="371"/>
        <v>0.99987817583333327</v>
      </c>
      <c r="HJ47" s="471">
        <f t="shared" si="371"/>
        <v>0.99987817583333327</v>
      </c>
      <c r="HK47" s="471">
        <f t="shared" si="371"/>
        <v>0.99987817583333327</v>
      </c>
      <c r="HL47" s="471">
        <f t="shared" si="371"/>
        <v>0.99987817583333327</v>
      </c>
      <c r="HM47" s="471">
        <f t="shared" si="371"/>
        <v>0.99987817583333327</v>
      </c>
      <c r="HN47" s="471">
        <f t="shared" si="371"/>
        <v>0.99987817583333327</v>
      </c>
      <c r="HO47" s="471">
        <f t="shared" si="371"/>
        <v>0.99987817583333327</v>
      </c>
      <c r="HP47" s="471">
        <f t="shared" si="371"/>
        <v>0.99987817583333327</v>
      </c>
      <c r="HQ47" s="471">
        <f t="shared" si="371"/>
        <v>0.99987817583333327</v>
      </c>
      <c r="HR47" s="471">
        <f t="shared" si="371"/>
        <v>0.99987817583333327</v>
      </c>
      <c r="HS47" s="471">
        <f t="shared" si="372"/>
        <v>0.99987817583333327</v>
      </c>
      <c r="HT47" s="471">
        <f t="shared" si="372"/>
        <v>0.99987817583333327</v>
      </c>
      <c r="HU47" s="471">
        <f t="shared" si="372"/>
        <v>0.99987817583333327</v>
      </c>
      <c r="HV47" s="471">
        <f t="shared" si="372"/>
        <v>0.99987817583333327</v>
      </c>
      <c r="HW47" s="471">
        <f t="shared" si="372"/>
        <v>0.99987817583333327</v>
      </c>
      <c r="HX47" s="471">
        <f t="shared" si="372"/>
        <v>0.99987817583333327</v>
      </c>
      <c r="HY47" s="471">
        <f t="shared" si="372"/>
        <v>0.99987817583333327</v>
      </c>
      <c r="HZ47" s="471">
        <f t="shared" si="372"/>
        <v>0.99987817583333327</v>
      </c>
      <c r="IA47" s="471">
        <f t="shared" si="372"/>
        <v>0.99987817583333327</v>
      </c>
      <c r="IB47" s="471">
        <f t="shared" si="372"/>
        <v>0.99987817583333327</v>
      </c>
      <c r="IC47" s="471">
        <f t="shared" si="372"/>
        <v>0.99987817583333327</v>
      </c>
      <c r="ID47" s="471">
        <f t="shared" si="372"/>
        <v>0.99987817583333327</v>
      </c>
      <c r="IE47" s="471">
        <f t="shared" si="372"/>
        <v>0.99987817583333327</v>
      </c>
      <c r="IF47" s="471">
        <f t="shared" si="372"/>
        <v>0.99987817583333327</v>
      </c>
      <c r="IG47" s="471">
        <f t="shared" si="372"/>
        <v>0.99987817583333327</v>
      </c>
      <c r="IH47" s="471">
        <f t="shared" si="372"/>
        <v>0.99987817583333327</v>
      </c>
      <c r="II47" s="471">
        <f t="shared" si="373"/>
        <v>0.99987817583333327</v>
      </c>
      <c r="IJ47" s="471">
        <f t="shared" si="373"/>
        <v>0.99987817583333327</v>
      </c>
      <c r="IK47" s="471">
        <f t="shared" si="373"/>
        <v>0.99987817583333327</v>
      </c>
      <c r="IL47" s="471">
        <f t="shared" si="373"/>
        <v>0.99987817583333327</v>
      </c>
      <c r="IM47" s="471">
        <f t="shared" si="373"/>
        <v>0.99987817583333327</v>
      </c>
      <c r="IN47" s="471">
        <f t="shared" si="373"/>
        <v>0.99987817583333327</v>
      </c>
      <c r="IO47" s="471">
        <f t="shared" si="373"/>
        <v>0.99987817583333327</v>
      </c>
      <c r="IP47" s="471">
        <f t="shared" si="373"/>
        <v>0.99987817583333327</v>
      </c>
      <c r="IQ47" s="471">
        <f t="shared" si="373"/>
        <v>0.99987817583333327</v>
      </c>
      <c r="IR47" s="471">
        <f t="shared" si="373"/>
        <v>0.99987817583333327</v>
      </c>
      <c r="IS47" s="471">
        <f t="shared" si="373"/>
        <v>0.99987817583333327</v>
      </c>
      <c r="IT47" s="471">
        <f t="shared" si="373"/>
        <v>0.99987817583333327</v>
      </c>
      <c r="IU47" s="471">
        <f t="shared" si="373"/>
        <v>0.99987817583333327</v>
      </c>
      <c r="IV47" s="471">
        <f t="shared" si="373"/>
        <v>0.99987817583333327</v>
      </c>
      <c r="IW47" s="471">
        <f t="shared" si="373"/>
        <v>0.99987817583333327</v>
      </c>
      <c r="IX47" s="471">
        <f t="shared" si="373"/>
        <v>0.99987817583333327</v>
      </c>
      <c r="IY47" s="471">
        <f t="shared" si="374"/>
        <v>0.99987817583333327</v>
      </c>
      <c r="IZ47" s="471">
        <f t="shared" si="374"/>
        <v>0.99987817583333327</v>
      </c>
      <c r="JA47" s="471">
        <f t="shared" si="374"/>
        <v>0.99987817583333327</v>
      </c>
      <c r="JB47" s="471">
        <f t="shared" si="374"/>
        <v>0.99987817583333327</v>
      </c>
      <c r="JC47" s="471">
        <f t="shared" si="374"/>
        <v>0.99987817583333327</v>
      </c>
      <c r="JD47" s="471">
        <f t="shared" si="374"/>
        <v>0.99987817583333327</v>
      </c>
      <c r="JE47" s="471">
        <f t="shared" si="374"/>
        <v>0.99987817583333327</v>
      </c>
      <c r="JF47" s="471">
        <f t="shared" si="374"/>
        <v>0.99987817583333327</v>
      </c>
      <c r="JG47" s="471">
        <f t="shared" si="374"/>
        <v>0.99987817583333327</v>
      </c>
      <c r="JH47" s="471">
        <f t="shared" si="374"/>
        <v>0.99987817583333327</v>
      </c>
      <c r="JI47" s="471">
        <f t="shared" si="374"/>
        <v>0.99987817583333327</v>
      </c>
      <c r="JJ47" s="471">
        <f t="shared" si="374"/>
        <v>0.99987817583333327</v>
      </c>
      <c r="JK47" s="471">
        <f t="shared" si="374"/>
        <v>0.99987817583333327</v>
      </c>
      <c r="JL47" s="471">
        <f t="shared" si="374"/>
        <v>0.99987817583333327</v>
      </c>
      <c r="JM47" s="471">
        <f t="shared" si="374"/>
        <v>0.99987817583333327</v>
      </c>
      <c r="JN47" s="471">
        <f t="shared" si="374"/>
        <v>0.99987817583333327</v>
      </c>
      <c r="JO47" s="471">
        <f t="shared" si="375"/>
        <v>0.99987817583333327</v>
      </c>
      <c r="JP47" s="471">
        <f t="shared" si="375"/>
        <v>0.99987817583333327</v>
      </c>
      <c r="JQ47" s="471">
        <f t="shared" si="375"/>
        <v>0.99987817583333327</v>
      </c>
      <c r="JR47" s="471">
        <f t="shared" si="375"/>
        <v>0.99987817583333327</v>
      </c>
      <c r="JS47" s="471">
        <f t="shared" si="375"/>
        <v>0.99987817583333327</v>
      </c>
      <c r="JT47" s="471">
        <f t="shared" si="375"/>
        <v>0.99987817583333327</v>
      </c>
      <c r="JU47" s="471">
        <f t="shared" si="375"/>
        <v>0.99987817583333327</v>
      </c>
      <c r="JV47" s="471">
        <f t="shared" si="375"/>
        <v>0.99987817583333327</v>
      </c>
      <c r="JW47" s="471">
        <f t="shared" si="375"/>
        <v>0.99987817583333327</v>
      </c>
      <c r="JX47" s="471">
        <f t="shared" si="375"/>
        <v>0.99987817583333327</v>
      </c>
      <c r="JY47" s="471">
        <f t="shared" si="375"/>
        <v>0.99987817583333327</v>
      </c>
      <c r="JZ47" s="471">
        <f t="shared" si="375"/>
        <v>0.99987817583333327</v>
      </c>
      <c r="KA47" s="471">
        <f t="shared" si="375"/>
        <v>0.99987817583333327</v>
      </c>
      <c r="KB47" s="471">
        <f t="shared" si="375"/>
        <v>0.99987817583333327</v>
      </c>
      <c r="KC47" s="471">
        <f t="shared" si="375"/>
        <v>0.99987817583333327</v>
      </c>
      <c r="KD47" s="471">
        <f t="shared" si="375"/>
        <v>0.99987817583333327</v>
      </c>
      <c r="KE47" s="471">
        <f t="shared" si="376"/>
        <v>0.99987817583333327</v>
      </c>
      <c r="KF47" s="471">
        <f t="shared" si="376"/>
        <v>0.99987817583333327</v>
      </c>
      <c r="KG47" s="471">
        <f t="shared" si="376"/>
        <v>0.99987817583333327</v>
      </c>
      <c r="KH47" s="471">
        <f t="shared" si="376"/>
        <v>0.99987817583333327</v>
      </c>
      <c r="KI47" s="471">
        <f t="shared" si="376"/>
        <v>0.99987817583333327</v>
      </c>
      <c r="KJ47" s="471">
        <f t="shared" si="376"/>
        <v>0.99987817583333327</v>
      </c>
      <c r="KK47" s="471">
        <f t="shared" si="376"/>
        <v>0.99987817583333327</v>
      </c>
      <c r="KL47" s="471">
        <f t="shared" si="376"/>
        <v>0.99987817583333327</v>
      </c>
      <c r="KM47" s="471">
        <f t="shared" si="376"/>
        <v>0.99987817583333327</v>
      </c>
      <c r="KN47" s="471">
        <f t="shared" si="376"/>
        <v>0.99987817583333327</v>
      </c>
      <c r="KO47" s="471">
        <f t="shared" si="376"/>
        <v>0.99987817583333327</v>
      </c>
      <c r="KP47" s="471">
        <f t="shared" si="376"/>
        <v>0.99987817583333327</v>
      </c>
      <c r="KQ47" s="471">
        <f t="shared" si="376"/>
        <v>0.99987817583333327</v>
      </c>
      <c r="KR47" s="471">
        <f t="shared" si="376"/>
        <v>0.99987817583333327</v>
      </c>
      <c r="KS47" s="471">
        <f t="shared" si="376"/>
        <v>0.99987817583333327</v>
      </c>
      <c r="KT47" s="471">
        <f t="shared" si="376"/>
        <v>0.99987817583333327</v>
      </c>
      <c r="KU47" s="471">
        <f t="shared" si="377"/>
        <v>0.99987817583333327</v>
      </c>
      <c r="KV47" s="471">
        <f t="shared" si="377"/>
        <v>0.99987817583333327</v>
      </c>
      <c r="KW47" s="471">
        <f t="shared" si="377"/>
        <v>0.99987817583333327</v>
      </c>
      <c r="KX47" s="471">
        <f t="shared" si="377"/>
        <v>0.99987817583333327</v>
      </c>
      <c r="KY47" s="471">
        <f t="shared" si="377"/>
        <v>0.99987817583333327</v>
      </c>
      <c r="KZ47" s="471">
        <f t="shared" si="377"/>
        <v>0.99987817583333327</v>
      </c>
      <c r="LA47" s="471">
        <f t="shared" si="377"/>
        <v>0.99987817583333327</v>
      </c>
      <c r="LB47" s="471">
        <f t="shared" si="377"/>
        <v>0.99987817583333327</v>
      </c>
      <c r="LC47" s="471">
        <f t="shared" si="377"/>
        <v>0.99987817583333327</v>
      </c>
      <c r="LD47" s="471">
        <f t="shared" si="377"/>
        <v>0.99987817583333327</v>
      </c>
      <c r="LE47" s="471">
        <f t="shared" si="377"/>
        <v>0.99987817583333327</v>
      </c>
      <c r="LF47" s="471">
        <f t="shared" si="377"/>
        <v>0.99987817583333327</v>
      </c>
      <c r="LG47" s="471">
        <f t="shared" si="377"/>
        <v>0.99987817583333327</v>
      </c>
      <c r="LH47" s="471">
        <f t="shared" si="377"/>
        <v>0.99987817583333327</v>
      </c>
      <c r="LI47" s="471">
        <f t="shared" si="377"/>
        <v>0.99987817583333327</v>
      </c>
      <c r="LJ47" s="471">
        <f t="shared" si="377"/>
        <v>0.99987817583333327</v>
      </c>
      <c r="LK47" s="471">
        <f t="shared" si="378"/>
        <v>0.99987817583333327</v>
      </c>
      <c r="LL47" s="471">
        <f t="shared" si="378"/>
        <v>0.99987817583333327</v>
      </c>
      <c r="LM47" s="471">
        <f t="shared" si="378"/>
        <v>0.99987817583333327</v>
      </c>
      <c r="LN47" s="471">
        <f t="shared" si="378"/>
        <v>0.99987817583333327</v>
      </c>
      <c r="LO47" s="471">
        <f t="shared" si="378"/>
        <v>0.99987817583333327</v>
      </c>
      <c r="LP47" s="471">
        <f t="shared" si="378"/>
        <v>0.99987817583333327</v>
      </c>
      <c r="LQ47" s="471">
        <f t="shared" si="378"/>
        <v>0.99987817583333327</v>
      </c>
      <c r="LR47" s="471">
        <f t="shared" si="378"/>
        <v>0.99987817583333327</v>
      </c>
      <c r="LS47" s="471">
        <f t="shared" si="378"/>
        <v>0.99987817583333327</v>
      </c>
      <c r="LT47" s="471">
        <f t="shared" si="378"/>
        <v>0.99987817583333327</v>
      </c>
      <c r="LU47" s="471">
        <f t="shared" si="378"/>
        <v>0.99987817583333327</v>
      </c>
      <c r="LV47" s="471">
        <f t="shared" si="378"/>
        <v>0.99987817583333327</v>
      </c>
      <c r="LW47" s="471">
        <f t="shared" si="378"/>
        <v>0.99987817583333327</v>
      </c>
      <c r="LX47" s="471">
        <f t="shared" si="378"/>
        <v>0.99987817583333327</v>
      </c>
      <c r="LY47" s="471">
        <f t="shared" si="378"/>
        <v>0.99987817583333327</v>
      </c>
      <c r="LZ47" s="471">
        <f t="shared" si="378"/>
        <v>0.99987817583333327</v>
      </c>
      <c r="MA47" s="471">
        <f t="shared" si="379"/>
        <v>0.99987817583333327</v>
      </c>
      <c r="MB47" s="471">
        <f t="shared" si="379"/>
        <v>0.99987817583333327</v>
      </c>
      <c r="MC47" s="471">
        <f t="shared" si="379"/>
        <v>0.99987817583333327</v>
      </c>
      <c r="MD47" s="471">
        <f t="shared" si="379"/>
        <v>0.99987817583333327</v>
      </c>
      <c r="ME47" s="471">
        <f t="shared" si="379"/>
        <v>0.99987817583333327</v>
      </c>
      <c r="MF47" s="471">
        <f t="shared" si="379"/>
        <v>0.99987817583333327</v>
      </c>
      <c r="MG47" s="471">
        <f t="shared" si="379"/>
        <v>0.99987817583333327</v>
      </c>
      <c r="MH47" s="471">
        <f t="shared" si="379"/>
        <v>0.99987817583333327</v>
      </c>
      <c r="MI47" s="471">
        <f t="shared" si="379"/>
        <v>0.99987817583333327</v>
      </c>
      <c r="MJ47" s="471">
        <f t="shared" si="379"/>
        <v>0.99987817583333327</v>
      </c>
      <c r="MK47" s="471">
        <f t="shared" si="379"/>
        <v>0.99987817583333327</v>
      </c>
      <c r="ML47" s="471">
        <f t="shared" si="379"/>
        <v>0.99987817583333327</v>
      </c>
      <c r="MM47" s="471">
        <f t="shared" si="379"/>
        <v>0.99987817583333327</v>
      </c>
      <c r="MN47" s="471">
        <f t="shared" si="379"/>
        <v>0.99987817583333327</v>
      </c>
      <c r="MO47" s="471">
        <f t="shared" si="379"/>
        <v>0.99987817583333327</v>
      </c>
      <c r="MP47" s="471">
        <f t="shared" si="379"/>
        <v>0.99987817583333327</v>
      </c>
      <c r="MQ47" s="471">
        <f t="shared" si="380"/>
        <v>0.99987817583333327</v>
      </c>
      <c r="MR47" s="471">
        <f t="shared" si="380"/>
        <v>0.99987817583333327</v>
      </c>
      <c r="MS47" s="471">
        <f t="shared" si="380"/>
        <v>0.99987817583333327</v>
      </c>
      <c r="MT47" s="471">
        <f t="shared" si="380"/>
        <v>0.99987817583333327</v>
      </c>
      <c r="MU47" s="471">
        <f t="shared" si="380"/>
        <v>0.99987817583333327</v>
      </c>
      <c r="MV47" s="471">
        <f t="shared" si="380"/>
        <v>0.99987817583333327</v>
      </c>
      <c r="MW47" s="471">
        <f t="shared" si="380"/>
        <v>0.99987817583333327</v>
      </c>
      <c r="MX47" s="471">
        <f t="shared" si="380"/>
        <v>0.99987817583333327</v>
      </c>
      <c r="MY47" s="471">
        <f t="shared" si="380"/>
        <v>0.99987817583333327</v>
      </c>
      <c r="MZ47" s="471">
        <f t="shared" si="380"/>
        <v>0.99987817583333327</v>
      </c>
      <c r="NA47" s="471">
        <f t="shared" si="380"/>
        <v>0.99987817583333327</v>
      </c>
      <c r="NB47" s="471">
        <f t="shared" si="380"/>
        <v>0.99987817583333327</v>
      </c>
      <c r="NC47" s="471">
        <f t="shared" si="380"/>
        <v>0.99987817583333327</v>
      </c>
      <c r="ND47" s="471">
        <f t="shared" si="380"/>
        <v>0.99987817583333327</v>
      </c>
      <c r="NE47" s="471">
        <f t="shared" si="380"/>
        <v>0.99987817583333327</v>
      </c>
      <c r="NF47" s="471">
        <f t="shared" si="380"/>
        <v>0.99987817583333327</v>
      </c>
      <c r="NG47" s="471">
        <f t="shared" si="381"/>
        <v>0.99987817583333327</v>
      </c>
      <c r="NH47" s="471">
        <f t="shared" si="381"/>
        <v>0.99987817583333327</v>
      </c>
      <c r="NI47" s="471">
        <f t="shared" si="381"/>
        <v>0.99987817583333327</v>
      </c>
      <c r="NJ47" s="471">
        <f t="shared" si="381"/>
        <v>0.99987817583333327</v>
      </c>
      <c r="NK47" s="471">
        <f t="shared" si="381"/>
        <v>0.99987817583333327</v>
      </c>
      <c r="NL47" s="471">
        <f t="shared" si="381"/>
        <v>0.99987817583333327</v>
      </c>
      <c r="NM47" s="471">
        <f t="shared" si="381"/>
        <v>0.99987817583333327</v>
      </c>
      <c r="NN47" s="471">
        <f t="shared" si="381"/>
        <v>0.99987817583333327</v>
      </c>
      <c r="NO47" s="471">
        <f t="shared" si="381"/>
        <v>0.76657326813888893</v>
      </c>
      <c r="NP47" s="471">
        <f t="shared" si="381"/>
        <v>0</v>
      </c>
      <c r="NQ47" s="471">
        <f t="shared" si="381"/>
        <v>0</v>
      </c>
      <c r="NR47" s="471">
        <f t="shared" si="381"/>
        <v>0</v>
      </c>
      <c r="NS47" s="471">
        <f t="shared" si="381"/>
        <v>0</v>
      </c>
      <c r="NT47" s="471">
        <f t="shared" si="381"/>
        <v>0</v>
      </c>
      <c r="NU47" s="471">
        <f t="shared" si="381"/>
        <v>0</v>
      </c>
      <c r="NV47" s="471">
        <f t="shared" si="381"/>
        <v>0</v>
      </c>
      <c r="NW47" s="471">
        <f t="shared" si="382"/>
        <v>0</v>
      </c>
      <c r="NX47" s="471">
        <f t="shared" si="382"/>
        <v>0</v>
      </c>
      <c r="NY47" s="471">
        <f t="shared" si="382"/>
        <v>0</v>
      </c>
      <c r="NZ47" s="471">
        <f t="shared" si="382"/>
        <v>0</v>
      </c>
      <c r="OA47" s="471">
        <f t="shared" si="382"/>
        <v>0</v>
      </c>
      <c r="OB47" s="471">
        <f t="shared" si="382"/>
        <v>0</v>
      </c>
      <c r="OC47" s="471">
        <f t="shared" si="382"/>
        <v>0</v>
      </c>
      <c r="OD47" s="471">
        <f t="shared" si="382"/>
        <v>0</v>
      </c>
      <c r="OE47" s="471">
        <f t="shared" si="382"/>
        <v>0</v>
      </c>
      <c r="OF47" s="471">
        <f t="shared" si="382"/>
        <v>0</v>
      </c>
      <c r="OG47" s="471">
        <f t="shared" si="382"/>
        <v>0</v>
      </c>
      <c r="OH47" s="471">
        <f t="shared" si="382"/>
        <v>0</v>
      </c>
      <c r="OI47" s="471">
        <f t="shared" si="382"/>
        <v>0</v>
      </c>
      <c r="OJ47" s="471">
        <f t="shared" si="382"/>
        <v>0</v>
      </c>
      <c r="OK47" s="471">
        <f t="shared" si="382"/>
        <v>0</v>
      </c>
      <c r="OL47" s="471">
        <f t="shared" si="382"/>
        <v>0</v>
      </c>
      <c r="OM47" s="471">
        <f t="shared" si="383"/>
        <v>0</v>
      </c>
      <c r="ON47" s="471">
        <f t="shared" si="383"/>
        <v>0</v>
      </c>
      <c r="OO47" s="471">
        <f t="shared" si="383"/>
        <v>0</v>
      </c>
      <c r="OP47" s="471">
        <f t="shared" si="383"/>
        <v>0</v>
      </c>
      <c r="OQ47" s="471">
        <f t="shared" si="383"/>
        <v>0</v>
      </c>
      <c r="OR47" s="471">
        <f t="shared" si="383"/>
        <v>0</v>
      </c>
      <c r="OS47" s="471">
        <f t="shared" si="383"/>
        <v>0</v>
      </c>
      <c r="OT47" s="471">
        <f t="shared" si="383"/>
        <v>0</v>
      </c>
      <c r="OU47" s="471">
        <f t="shared" si="383"/>
        <v>0</v>
      </c>
      <c r="OV47" s="471">
        <f t="shared" si="383"/>
        <v>0</v>
      </c>
      <c r="OW47" s="471">
        <f t="shared" si="383"/>
        <v>0</v>
      </c>
      <c r="OX47" s="471">
        <f t="shared" si="383"/>
        <v>0</v>
      </c>
      <c r="OY47" s="471">
        <f t="shared" si="383"/>
        <v>0</v>
      </c>
      <c r="OZ47" s="471">
        <f t="shared" si="383"/>
        <v>0</v>
      </c>
      <c r="PA47" s="471">
        <f t="shared" si="383"/>
        <v>0</v>
      </c>
      <c r="PB47" s="471">
        <f t="shared" si="383"/>
        <v>0</v>
      </c>
      <c r="PC47" s="471">
        <f t="shared" si="384"/>
        <v>0</v>
      </c>
      <c r="PD47" s="471">
        <f t="shared" si="384"/>
        <v>0</v>
      </c>
      <c r="PE47" s="471">
        <f t="shared" si="384"/>
        <v>0</v>
      </c>
      <c r="PF47" s="471">
        <f t="shared" si="384"/>
        <v>0</v>
      </c>
      <c r="PG47" s="471">
        <f t="shared" si="384"/>
        <v>0</v>
      </c>
      <c r="PH47" s="471">
        <f t="shared" si="384"/>
        <v>0</v>
      </c>
      <c r="PI47" s="471">
        <f t="shared" si="384"/>
        <v>0</v>
      </c>
      <c r="PJ47" s="471">
        <f t="shared" si="384"/>
        <v>0</v>
      </c>
      <c r="PK47" s="471">
        <f t="shared" si="384"/>
        <v>0</v>
      </c>
      <c r="PL47" s="471">
        <f t="shared" si="384"/>
        <v>0</v>
      </c>
      <c r="PM47" s="471">
        <f t="shared" si="384"/>
        <v>0</v>
      </c>
      <c r="PN47" s="471">
        <f t="shared" si="384"/>
        <v>0</v>
      </c>
      <c r="PO47" s="471">
        <f t="shared" si="384"/>
        <v>0</v>
      </c>
      <c r="PP47" s="471">
        <f t="shared" si="384"/>
        <v>0</v>
      </c>
      <c r="PQ47" s="471">
        <f t="shared" si="384"/>
        <v>0</v>
      </c>
      <c r="PR47" s="471">
        <f t="shared" si="384"/>
        <v>0</v>
      </c>
      <c r="PS47" s="471">
        <f t="shared" si="385"/>
        <v>0</v>
      </c>
      <c r="PT47" s="471">
        <f t="shared" si="385"/>
        <v>0</v>
      </c>
      <c r="PU47" s="471">
        <f t="shared" si="385"/>
        <v>0</v>
      </c>
      <c r="PV47" s="471">
        <f t="shared" si="385"/>
        <v>0</v>
      </c>
      <c r="PW47" s="471">
        <f t="shared" si="385"/>
        <v>0</v>
      </c>
      <c r="PX47" s="471">
        <f t="shared" si="385"/>
        <v>0</v>
      </c>
      <c r="PY47" s="471">
        <f t="shared" si="385"/>
        <v>0</v>
      </c>
      <c r="PZ47" s="471">
        <f t="shared" si="385"/>
        <v>0</v>
      </c>
      <c r="QA47" s="471">
        <f t="shared" si="385"/>
        <v>0</v>
      </c>
      <c r="QB47" s="471">
        <f t="shared" si="385"/>
        <v>0</v>
      </c>
      <c r="QC47" s="471">
        <f t="shared" si="385"/>
        <v>0</v>
      </c>
      <c r="QD47" s="471">
        <f t="shared" si="385"/>
        <v>0</v>
      </c>
      <c r="QE47" s="471">
        <f t="shared" si="385"/>
        <v>0</v>
      </c>
      <c r="QF47" s="471">
        <f t="shared" si="385"/>
        <v>0</v>
      </c>
      <c r="QG47" s="471">
        <f t="shared" si="385"/>
        <v>0</v>
      </c>
      <c r="QH47" s="471">
        <f t="shared" si="385"/>
        <v>0</v>
      </c>
      <c r="QI47" s="471">
        <f t="shared" si="386"/>
        <v>0</v>
      </c>
      <c r="QJ47" s="471">
        <f t="shared" si="386"/>
        <v>0</v>
      </c>
      <c r="QK47" s="471">
        <f t="shared" si="386"/>
        <v>0</v>
      </c>
      <c r="QL47" s="471">
        <f t="shared" si="386"/>
        <v>0</v>
      </c>
      <c r="QM47" s="471">
        <f t="shared" si="386"/>
        <v>0</v>
      </c>
      <c r="QN47" s="471">
        <f t="shared" si="386"/>
        <v>0</v>
      </c>
      <c r="QO47" s="471">
        <f t="shared" si="386"/>
        <v>0</v>
      </c>
      <c r="QP47" s="471">
        <f t="shared" si="386"/>
        <v>0</v>
      </c>
      <c r="QQ47" s="471">
        <f t="shared" si="386"/>
        <v>0</v>
      </c>
      <c r="QR47" s="471">
        <f t="shared" si="386"/>
        <v>0</v>
      </c>
      <c r="QS47" s="471">
        <f t="shared" si="386"/>
        <v>0</v>
      </c>
      <c r="QT47" s="471">
        <f t="shared" si="386"/>
        <v>0</v>
      </c>
      <c r="QU47" s="471">
        <f t="shared" si="386"/>
        <v>0</v>
      </c>
      <c r="QV47" s="471">
        <f t="shared" si="386"/>
        <v>0</v>
      </c>
      <c r="QW47" s="471">
        <f t="shared" si="386"/>
        <v>0</v>
      </c>
      <c r="QX47" s="471">
        <f t="shared" si="386"/>
        <v>0</v>
      </c>
      <c r="QY47" s="471">
        <f t="shared" si="387"/>
        <v>0</v>
      </c>
      <c r="QZ47" s="471">
        <f t="shared" si="387"/>
        <v>0</v>
      </c>
      <c r="RA47" s="471">
        <f t="shared" si="387"/>
        <v>0</v>
      </c>
      <c r="RB47" s="471">
        <f t="shared" si="387"/>
        <v>0</v>
      </c>
      <c r="RC47" s="471">
        <f t="shared" si="387"/>
        <v>0</v>
      </c>
      <c r="RD47" s="471">
        <f t="shared" si="387"/>
        <v>0</v>
      </c>
      <c r="RE47" s="471">
        <f t="shared" si="387"/>
        <v>0</v>
      </c>
      <c r="RF47" s="471">
        <f t="shared" si="387"/>
        <v>0</v>
      </c>
      <c r="RG47" s="471">
        <f t="shared" si="387"/>
        <v>0</v>
      </c>
      <c r="RH47" s="471">
        <f t="shared" si="387"/>
        <v>0</v>
      </c>
      <c r="RI47" s="471">
        <f t="shared" si="387"/>
        <v>0</v>
      </c>
      <c r="RJ47" s="471">
        <f t="shared" si="387"/>
        <v>0</v>
      </c>
      <c r="RK47" s="471">
        <f t="shared" si="387"/>
        <v>0</v>
      </c>
      <c r="RL47" s="471">
        <f t="shared" si="387"/>
        <v>0</v>
      </c>
      <c r="RM47" s="471">
        <f t="shared" si="387"/>
        <v>0</v>
      </c>
      <c r="RN47" s="471">
        <f t="shared" si="387"/>
        <v>0</v>
      </c>
      <c r="RO47" s="471">
        <f t="shared" si="388"/>
        <v>0</v>
      </c>
      <c r="RP47" s="471">
        <f t="shared" si="388"/>
        <v>0</v>
      </c>
      <c r="RQ47" s="471">
        <f t="shared" si="388"/>
        <v>0</v>
      </c>
      <c r="RR47" s="471">
        <f t="shared" si="388"/>
        <v>0</v>
      </c>
      <c r="RS47" s="471">
        <f t="shared" si="388"/>
        <v>0</v>
      </c>
      <c r="RT47" s="471">
        <f t="shared" si="388"/>
        <v>0</v>
      </c>
      <c r="RU47" s="471">
        <f t="shared" si="388"/>
        <v>0</v>
      </c>
      <c r="RV47" s="471">
        <f t="shared" si="388"/>
        <v>0</v>
      </c>
      <c r="RW47" s="471">
        <f t="shared" si="388"/>
        <v>0</v>
      </c>
      <c r="RX47" s="471">
        <f t="shared" si="388"/>
        <v>0</v>
      </c>
      <c r="RY47" s="471">
        <f t="shared" si="388"/>
        <v>0</v>
      </c>
      <c r="RZ47" s="471">
        <f t="shared" si="388"/>
        <v>0</v>
      </c>
      <c r="SA47" s="471">
        <f t="shared" si="388"/>
        <v>0</v>
      </c>
      <c r="SB47" s="471">
        <f t="shared" si="388"/>
        <v>0</v>
      </c>
      <c r="SC47" s="471">
        <f t="shared" si="388"/>
        <v>0</v>
      </c>
      <c r="SD47" s="471">
        <f t="shared" si="388"/>
        <v>0</v>
      </c>
      <c r="SE47" s="471">
        <f t="shared" si="389"/>
        <v>0</v>
      </c>
      <c r="SF47" s="471">
        <f t="shared" si="389"/>
        <v>0</v>
      </c>
      <c r="SG47" s="471">
        <f t="shared" si="389"/>
        <v>0</v>
      </c>
      <c r="SH47" s="471">
        <f t="shared" si="389"/>
        <v>0</v>
      </c>
      <c r="SI47" s="471">
        <f t="shared" si="389"/>
        <v>0</v>
      </c>
      <c r="SJ47" s="471">
        <f t="shared" si="389"/>
        <v>0</v>
      </c>
      <c r="SK47" s="471">
        <f t="shared" si="389"/>
        <v>0</v>
      </c>
      <c r="SL47" s="471">
        <f t="shared" si="389"/>
        <v>0</v>
      </c>
      <c r="SM47" s="471">
        <f t="shared" si="389"/>
        <v>0</v>
      </c>
      <c r="SN47" s="471">
        <f t="shared" si="389"/>
        <v>0</v>
      </c>
      <c r="SO47" s="471">
        <f t="shared" si="389"/>
        <v>0</v>
      </c>
      <c r="SP47" s="471">
        <f t="shared" si="389"/>
        <v>0</v>
      </c>
      <c r="SQ47" s="471">
        <f t="shared" si="389"/>
        <v>0</v>
      </c>
      <c r="SR47" s="471">
        <f t="shared" si="389"/>
        <v>0</v>
      </c>
      <c r="SS47" s="471">
        <f t="shared" si="389"/>
        <v>0</v>
      </c>
      <c r="ST47" s="471">
        <f t="shared" si="389"/>
        <v>0</v>
      </c>
      <c r="SU47" s="471">
        <f t="shared" si="390"/>
        <v>0</v>
      </c>
      <c r="SV47" s="471">
        <f t="shared" si="390"/>
        <v>0</v>
      </c>
      <c r="SW47" s="471">
        <f t="shared" si="390"/>
        <v>0</v>
      </c>
      <c r="SX47" s="471">
        <f t="shared" si="390"/>
        <v>0</v>
      </c>
      <c r="SY47" s="471">
        <f t="shared" si="390"/>
        <v>0</v>
      </c>
      <c r="SZ47" s="471">
        <f t="shared" si="390"/>
        <v>0</v>
      </c>
      <c r="TA47" s="471">
        <f t="shared" si="390"/>
        <v>0</v>
      </c>
      <c r="TB47" s="471">
        <f t="shared" si="390"/>
        <v>0</v>
      </c>
      <c r="TC47" s="471">
        <f t="shared" si="390"/>
        <v>0</v>
      </c>
      <c r="TD47" s="471">
        <f t="shared" si="390"/>
        <v>0</v>
      </c>
      <c r="TE47" s="471">
        <f t="shared" si="390"/>
        <v>0</v>
      </c>
      <c r="TF47" s="471">
        <f t="shared" si="390"/>
        <v>0</v>
      </c>
      <c r="TG47" s="471">
        <f t="shared" si="390"/>
        <v>0</v>
      </c>
      <c r="TH47" s="471">
        <f t="shared" si="390"/>
        <v>0</v>
      </c>
      <c r="TI47" s="471">
        <f t="shared" si="390"/>
        <v>0</v>
      </c>
      <c r="TJ47" s="471">
        <f t="shared" si="390"/>
        <v>0</v>
      </c>
      <c r="TK47" s="471">
        <f t="shared" si="391"/>
        <v>0</v>
      </c>
      <c r="TL47" s="471">
        <f t="shared" si="391"/>
        <v>0</v>
      </c>
      <c r="TM47" s="471">
        <f t="shared" si="391"/>
        <v>0</v>
      </c>
      <c r="TN47" s="471">
        <f t="shared" si="391"/>
        <v>0</v>
      </c>
      <c r="TO47" s="471">
        <f t="shared" si="391"/>
        <v>0</v>
      </c>
      <c r="TP47" s="471">
        <f t="shared" si="391"/>
        <v>0</v>
      </c>
      <c r="TQ47" s="471">
        <f t="shared" si="391"/>
        <v>0</v>
      </c>
      <c r="TR47" s="471">
        <f t="shared" si="391"/>
        <v>0</v>
      </c>
      <c r="TS47" s="471">
        <f t="shared" si="391"/>
        <v>0</v>
      </c>
      <c r="TT47" s="471">
        <f t="shared" si="391"/>
        <v>0</v>
      </c>
      <c r="TU47" s="471">
        <f t="shared" si="391"/>
        <v>0</v>
      </c>
      <c r="TV47" s="471">
        <f t="shared" si="391"/>
        <v>0</v>
      </c>
      <c r="TW47" s="471">
        <f t="shared" si="391"/>
        <v>0</v>
      </c>
      <c r="TX47" s="471">
        <f t="shared" si="391"/>
        <v>0</v>
      </c>
      <c r="TY47" s="471">
        <f t="shared" si="391"/>
        <v>0</v>
      </c>
      <c r="TZ47" s="471">
        <f t="shared" si="391"/>
        <v>0</v>
      </c>
      <c r="UA47" s="471">
        <f t="shared" si="392"/>
        <v>0</v>
      </c>
      <c r="UB47" s="471">
        <f t="shared" si="392"/>
        <v>0</v>
      </c>
      <c r="UC47" s="471">
        <f t="shared" si="392"/>
        <v>0</v>
      </c>
      <c r="UD47" s="471">
        <f t="shared" si="392"/>
        <v>0</v>
      </c>
      <c r="UE47" s="471">
        <f t="shared" si="392"/>
        <v>0</v>
      </c>
      <c r="UF47" s="471">
        <f t="shared" si="392"/>
        <v>0</v>
      </c>
      <c r="UG47" s="471">
        <f t="shared" si="392"/>
        <v>0</v>
      </c>
      <c r="UH47" s="471">
        <f t="shared" si="392"/>
        <v>0</v>
      </c>
      <c r="UI47" s="471">
        <f t="shared" si="392"/>
        <v>0</v>
      </c>
      <c r="UJ47" s="471">
        <f t="shared" si="392"/>
        <v>0</v>
      </c>
      <c r="UK47" s="471">
        <f t="shared" si="392"/>
        <v>0</v>
      </c>
      <c r="UL47" s="471">
        <f t="shared" si="392"/>
        <v>0</v>
      </c>
      <c r="UM47" s="471">
        <f t="shared" si="392"/>
        <v>0</v>
      </c>
      <c r="UN47" s="471">
        <f t="shared" si="392"/>
        <v>0</v>
      </c>
      <c r="UO47" s="471">
        <f t="shared" si="392"/>
        <v>0</v>
      </c>
      <c r="UP47" s="471">
        <f t="shared" si="392"/>
        <v>0</v>
      </c>
      <c r="UQ47" s="471">
        <f t="shared" si="393"/>
        <v>0</v>
      </c>
      <c r="UR47" s="471">
        <f t="shared" si="393"/>
        <v>0</v>
      </c>
      <c r="US47" s="471">
        <f t="shared" si="393"/>
        <v>0</v>
      </c>
      <c r="UT47" s="471">
        <f t="shared" si="393"/>
        <v>0</v>
      </c>
      <c r="UU47" s="471">
        <f t="shared" si="393"/>
        <v>0</v>
      </c>
      <c r="UV47" s="471">
        <f t="shared" si="393"/>
        <v>0</v>
      </c>
      <c r="UW47" s="471">
        <f t="shared" si="393"/>
        <v>0</v>
      </c>
      <c r="UX47" s="471">
        <f t="shared" si="393"/>
        <v>0</v>
      </c>
      <c r="UY47" s="471">
        <f t="shared" si="393"/>
        <v>0</v>
      </c>
      <c r="UZ47" s="471">
        <f t="shared" si="393"/>
        <v>0</v>
      </c>
      <c r="VA47" s="471">
        <f t="shared" si="393"/>
        <v>0</v>
      </c>
      <c r="VB47" s="471">
        <f t="shared" si="393"/>
        <v>0</v>
      </c>
      <c r="VC47" s="471">
        <f t="shared" si="393"/>
        <v>0</v>
      </c>
      <c r="VD47" s="471">
        <f t="shared" si="393"/>
        <v>0</v>
      </c>
      <c r="VE47" s="471">
        <f t="shared" si="393"/>
        <v>0</v>
      </c>
      <c r="VF47" s="471">
        <f t="shared" si="393"/>
        <v>0</v>
      </c>
      <c r="VG47" s="471">
        <f t="shared" si="394"/>
        <v>0</v>
      </c>
      <c r="VH47" s="471">
        <f t="shared" si="394"/>
        <v>0</v>
      </c>
      <c r="VI47" s="471">
        <f t="shared" si="394"/>
        <v>0</v>
      </c>
      <c r="VJ47" s="471">
        <f t="shared" si="394"/>
        <v>0</v>
      </c>
      <c r="VK47" s="471">
        <f t="shared" si="394"/>
        <v>0</v>
      </c>
      <c r="VL47" s="471">
        <f t="shared" si="394"/>
        <v>0</v>
      </c>
      <c r="VM47" s="471">
        <f t="shared" si="394"/>
        <v>0</v>
      </c>
      <c r="VN47" s="471">
        <f t="shared" si="394"/>
        <v>0</v>
      </c>
      <c r="VO47" s="471">
        <f t="shared" si="394"/>
        <v>0</v>
      </c>
      <c r="VP47" s="471">
        <f t="shared" si="394"/>
        <v>0</v>
      </c>
      <c r="VQ47" s="471">
        <f t="shared" si="394"/>
        <v>0</v>
      </c>
      <c r="VR47" s="471">
        <f t="shared" si="394"/>
        <v>0</v>
      </c>
      <c r="VS47" s="471">
        <f t="shared" si="394"/>
        <v>0</v>
      </c>
      <c r="VT47" s="471">
        <f t="shared" si="394"/>
        <v>0</v>
      </c>
      <c r="VU47" s="471">
        <f t="shared" si="394"/>
        <v>0</v>
      </c>
      <c r="VV47" s="471">
        <f t="shared" si="394"/>
        <v>0</v>
      </c>
      <c r="VW47" s="471">
        <f t="shared" si="395"/>
        <v>0</v>
      </c>
      <c r="VX47" s="471">
        <f t="shared" si="395"/>
        <v>0</v>
      </c>
      <c r="VY47" s="471">
        <f t="shared" si="395"/>
        <v>0</v>
      </c>
      <c r="VZ47" s="471">
        <f t="shared" si="395"/>
        <v>0</v>
      </c>
      <c r="WA47" s="471">
        <f t="shared" si="395"/>
        <v>0</v>
      </c>
      <c r="WB47" s="471">
        <f t="shared" si="395"/>
        <v>0</v>
      </c>
      <c r="WC47" s="471">
        <f t="shared" si="395"/>
        <v>0</v>
      </c>
      <c r="WD47" s="471">
        <f t="shared" si="395"/>
        <v>0</v>
      </c>
    </row>
    <row r="48" spans="1:602" x14ac:dyDescent="0.35">
      <c r="A48" s="29"/>
      <c r="B48" s="29">
        <f t="shared" si="355"/>
        <v>17</v>
      </c>
      <c r="C48" s="29" t="s">
        <v>4</v>
      </c>
      <c r="D48" s="29" t="s">
        <v>81</v>
      </c>
      <c r="E48" s="69">
        <f>INDEX('Current RAP - 2025-26 Cycle'!$K:$K,MATCH('25-26 Projection - RAP Tendered'!$D48,'Current RAP - 2025-26 Cycle'!$C:$C,0),1)</f>
        <v>102290218.64</v>
      </c>
      <c r="F48" s="69">
        <f>INDEX('Current RAP - 2025-26 Cycle'!$G:$G,MATCH('25-26 Projection - RAP Tendered'!$D48,'Current RAP - 2025-26 Cycle'!$C:$C,0),1)</f>
        <v>82296754.359999999</v>
      </c>
      <c r="G48" s="69">
        <f t="shared" si="342"/>
        <v>19993464.280000001</v>
      </c>
      <c r="H48" s="69">
        <f t="shared" si="356"/>
        <v>82296754.359999999</v>
      </c>
      <c r="I48" s="32">
        <v>45839</v>
      </c>
      <c r="J48" s="32">
        <v>46203</v>
      </c>
      <c r="K48" s="29" t="str">
        <f>INDEX('Current RAP - 2025-26 Cycle'!$D:$D,MATCH('25-26 Projection - RAP Tendered'!$D48,'Current RAP - 2025-26 Cycle'!$C:$C,0),1)</f>
        <v>IPCA</v>
      </c>
      <c r="L48" s="32" t="s">
        <v>10</v>
      </c>
      <c r="M48" s="32" t="s">
        <v>10</v>
      </c>
      <c r="N48" s="81">
        <v>0</v>
      </c>
      <c r="O48" s="81">
        <v>0</v>
      </c>
      <c r="P48" s="69">
        <v>0</v>
      </c>
      <c r="Q48" s="32">
        <f>INDEX('Current RAP - 2025-26 Cycle'!$L:$L,MATCH('25-26 Projection - RAP Tendered'!$D48,'Current RAP - 2025-26 Cycle'!$C:$C,0),1)</f>
        <v>40829</v>
      </c>
      <c r="R48" s="32">
        <f>INDEX('Current RAP - 2025-26 Cycle'!$M:$M,MATCH('25-26 Projection - RAP Tendered'!$D48,'Current RAP - 2025-26 Cycle'!$C:$C,0),1)</f>
        <v>51787</v>
      </c>
      <c r="S48" s="29"/>
      <c r="T48" s="29" t="str">
        <f t="shared" si="343"/>
        <v>008/2011</v>
      </c>
      <c r="U48" s="36">
        <f t="shared" si="344"/>
        <v>102.29021863999998</v>
      </c>
      <c r="V48" s="36">
        <f t="shared" si="344"/>
        <v>102.29021863999998</v>
      </c>
      <c r="W48" s="36">
        <f t="shared" si="344"/>
        <v>102.29021863999998</v>
      </c>
      <c r="X48" s="36">
        <f t="shared" si="344"/>
        <v>102.29021863999998</v>
      </c>
      <c r="Y48" s="36">
        <f t="shared" si="344"/>
        <v>102.29021863999998</v>
      </c>
      <c r="Z48" s="36">
        <f t="shared" si="344"/>
        <v>102.29021863999998</v>
      </c>
      <c r="AA48" s="36">
        <f t="shared" si="344"/>
        <v>102.29021863999998</v>
      </c>
      <c r="AB48" s="36">
        <f t="shared" si="344"/>
        <v>102.29021863999998</v>
      </c>
      <c r="AC48" s="36">
        <f t="shared" si="344"/>
        <v>102.29021863999998</v>
      </c>
      <c r="AD48" s="36">
        <f t="shared" si="344"/>
        <v>102.29021863999998</v>
      </c>
      <c r="AE48" s="36">
        <f t="shared" si="344"/>
        <v>102.29021863999998</v>
      </c>
      <c r="AF48" s="36">
        <f t="shared" si="344"/>
        <v>102.29021863999998</v>
      </c>
      <c r="AG48" s="36">
        <f t="shared" si="344"/>
        <v>102.29021863999998</v>
      </c>
      <c r="AH48" s="36">
        <f t="shared" si="344"/>
        <v>102.29021863999998</v>
      </c>
      <c r="AI48" s="36">
        <f t="shared" si="344"/>
        <v>102.29021863999998</v>
      </c>
      <c r="AJ48" s="36">
        <f t="shared" si="344"/>
        <v>102.29021863999998</v>
      </c>
      <c r="AK48" s="36">
        <f t="shared" si="398"/>
        <v>102.29021863999998</v>
      </c>
      <c r="AL48" s="36">
        <f t="shared" si="398"/>
        <v>29.147212838279572</v>
      </c>
      <c r="AM48" s="36">
        <f t="shared" si="398"/>
        <v>0</v>
      </c>
      <c r="AN48" s="36">
        <f t="shared" si="398"/>
        <v>0</v>
      </c>
      <c r="AO48" s="36">
        <f t="shared" si="398"/>
        <v>0</v>
      </c>
      <c r="AP48" s="36">
        <f t="shared" si="398"/>
        <v>0</v>
      </c>
      <c r="AQ48" s="36">
        <f t="shared" si="398"/>
        <v>0</v>
      </c>
      <c r="AR48" s="36">
        <f t="shared" si="398"/>
        <v>0</v>
      </c>
      <c r="AS48" s="36">
        <f t="shared" si="398"/>
        <v>0</v>
      </c>
      <c r="AT48" s="36">
        <f t="shared" si="398"/>
        <v>0</v>
      </c>
      <c r="AU48" s="36">
        <f t="shared" si="398"/>
        <v>0</v>
      </c>
      <c r="AV48" s="36">
        <f t="shared" si="398"/>
        <v>0</v>
      </c>
      <c r="AW48" s="36">
        <f t="shared" si="398"/>
        <v>0</v>
      </c>
      <c r="AX48" s="36">
        <f t="shared" si="398"/>
        <v>0</v>
      </c>
      <c r="AY48" s="36">
        <f t="shared" si="398"/>
        <v>0</v>
      </c>
      <c r="AZ48" s="36">
        <f t="shared" si="398"/>
        <v>0</v>
      </c>
      <c r="BA48" s="36">
        <f t="shared" si="396"/>
        <v>0</v>
      </c>
      <c r="BB48" s="36">
        <f t="shared" si="396"/>
        <v>0</v>
      </c>
      <c r="BD48" s="29" t="str">
        <f t="shared" si="345"/>
        <v>008/2011</v>
      </c>
      <c r="BE48" s="36">
        <f t="shared" si="346"/>
        <v>0</v>
      </c>
      <c r="BF48" s="36">
        <f t="shared" si="346"/>
        <v>0</v>
      </c>
      <c r="BG48" s="36">
        <f t="shared" si="346"/>
        <v>0</v>
      </c>
      <c r="BH48" s="36">
        <f t="shared" si="346"/>
        <v>0</v>
      </c>
      <c r="BI48" s="36">
        <f t="shared" si="346"/>
        <v>25.572554660000002</v>
      </c>
      <c r="BJ48" s="36">
        <f t="shared" si="346"/>
        <v>25.572554660000002</v>
      </c>
      <c r="BK48" s="36">
        <f t="shared" si="346"/>
        <v>25.572554660000002</v>
      </c>
      <c r="BL48" s="36">
        <f t="shared" si="346"/>
        <v>25.572554660000002</v>
      </c>
      <c r="BM48" s="36">
        <f t="shared" si="346"/>
        <v>25.572554660000002</v>
      </c>
      <c r="BN48" s="36">
        <f t="shared" si="346"/>
        <v>25.572554660000002</v>
      </c>
      <c r="BO48" s="36">
        <f t="shared" si="346"/>
        <v>25.572554660000002</v>
      </c>
      <c r="BP48" s="36">
        <f t="shared" si="346"/>
        <v>25.572554660000002</v>
      </c>
      <c r="BQ48" s="36">
        <f t="shared" si="346"/>
        <v>25.572554660000002</v>
      </c>
      <c r="BR48" s="36">
        <f t="shared" si="346"/>
        <v>25.572554660000002</v>
      </c>
      <c r="BS48" s="36">
        <f t="shared" si="346"/>
        <v>25.572554660000002</v>
      </c>
      <c r="BT48" s="36">
        <f t="shared" si="346"/>
        <v>25.572554660000002</v>
      </c>
      <c r="BU48" s="36">
        <f t="shared" si="399"/>
        <v>25.572554660000002</v>
      </c>
      <c r="BV48" s="36">
        <f t="shared" si="399"/>
        <v>25.572554660000002</v>
      </c>
      <c r="BW48" s="36">
        <f t="shared" si="399"/>
        <v>25.572554660000002</v>
      </c>
      <c r="BX48" s="36">
        <f t="shared" si="399"/>
        <v>25.572554660000002</v>
      </c>
      <c r="BY48" s="36">
        <f t="shared" si="399"/>
        <v>25.572554660000002</v>
      </c>
      <c r="BZ48" s="36">
        <f t="shared" si="399"/>
        <v>25.572554660000002</v>
      </c>
      <c r="CA48" s="36">
        <f t="shared" si="399"/>
        <v>25.572554660000002</v>
      </c>
      <c r="CB48" s="36">
        <f t="shared" si="399"/>
        <v>25.572554660000002</v>
      </c>
      <c r="CC48" s="36">
        <f t="shared" si="399"/>
        <v>25.572554660000002</v>
      </c>
      <c r="CD48" s="36">
        <f t="shared" si="399"/>
        <v>25.572554660000002</v>
      </c>
      <c r="CE48" s="36">
        <f t="shared" si="399"/>
        <v>25.572554660000002</v>
      </c>
      <c r="CF48" s="36">
        <f t="shared" si="399"/>
        <v>25.572554660000002</v>
      </c>
      <c r="CG48" s="36">
        <f t="shared" si="399"/>
        <v>25.572554660000002</v>
      </c>
      <c r="CH48" s="36">
        <f t="shared" si="399"/>
        <v>25.572554660000002</v>
      </c>
      <c r="CI48" s="36">
        <f t="shared" si="399"/>
        <v>25.572554660000002</v>
      </c>
      <c r="CJ48" s="36">
        <f t="shared" si="399"/>
        <v>25.572554660000002</v>
      </c>
      <c r="CK48" s="36">
        <f t="shared" si="400"/>
        <v>25.572554660000002</v>
      </c>
      <c r="CL48" s="36">
        <f t="shared" si="400"/>
        <v>25.572554660000002</v>
      </c>
      <c r="CM48" s="36">
        <f t="shared" si="400"/>
        <v>25.572554660000002</v>
      </c>
      <c r="CN48" s="36">
        <f t="shared" si="400"/>
        <v>25.572554660000002</v>
      </c>
      <c r="CO48" s="36">
        <f t="shared" si="400"/>
        <v>25.572554660000002</v>
      </c>
      <c r="CP48" s="36">
        <f t="shared" si="400"/>
        <v>25.572554660000002</v>
      </c>
      <c r="CQ48" s="36">
        <f t="shared" si="400"/>
        <v>25.572554660000002</v>
      </c>
      <c r="CR48" s="36">
        <f t="shared" si="400"/>
        <v>25.572554660000002</v>
      </c>
      <c r="CS48" s="36">
        <f t="shared" si="400"/>
        <v>25.572554660000002</v>
      </c>
      <c r="CT48" s="36">
        <f t="shared" si="400"/>
        <v>25.572554660000002</v>
      </c>
      <c r="CU48" s="36">
        <f t="shared" si="400"/>
        <v>25.572554660000002</v>
      </c>
      <c r="CV48" s="36">
        <f t="shared" si="400"/>
        <v>25.572554660000002</v>
      </c>
      <c r="CW48" s="36">
        <f t="shared" si="400"/>
        <v>25.572554660000002</v>
      </c>
      <c r="CX48" s="36">
        <f t="shared" si="400"/>
        <v>25.572554660000002</v>
      </c>
      <c r="CY48" s="36">
        <f t="shared" si="400"/>
        <v>25.572554660000002</v>
      </c>
      <c r="CZ48" s="36">
        <f t="shared" si="400"/>
        <v>25.572554660000002</v>
      </c>
      <c r="DA48" s="36">
        <f t="shared" si="401"/>
        <v>25.572554660000002</v>
      </c>
      <c r="DB48" s="36">
        <f t="shared" si="401"/>
        <v>25.572554660000002</v>
      </c>
      <c r="DC48" s="36">
        <f t="shared" si="401"/>
        <v>25.572554660000002</v>
      </c>
      <c r="DD48" s="36">
        <f t="shared" si="401"/>
        <v>25.572554660000002</v>
      </c>
      <c r="DE48" s="36">
        <f t="shared" si="401"/>
        <v>25.572554660000002</v>
      </c>
      <c r="DF48" s="36">
        <f t="shared" si="401"/>
        <v>25.572554660000002</v>
      </c>
      <c r="DG48" s="36">
        <f t="shared" si="401"/>
        <v>25.572554660000002</v>
      </c>
      <c r="DH48" s="36">
        <f t="shared" si="401"/>
        <v>25.572554660000002</v>
      </c>
      <c r="DI48" s="36">
        <f t="shared" si="401"/>
        <v>25.572554660000002</v>
      </c>
      <c r="DJ48" s="36">
        <f t="shared" si="401"/>
        <v>25.572554660000002</v>
      </c>
      <c r="DK48" s="36">
        <f t="shared" si="401"/>
        <v>25.572554660000002</v>
      </c>
      <c r="DL48" s="36">
        <f t="shared" si="401"/>
        <v>25.572554660000002</v>
      </c>
      <c r="DM48" s="36">
        <f t="shared" si="401"/>
        <v>25.572554660000002</v>
      </c>
      <c r="DN48" s="36">
        <f t="shared" si="401"/>
        <v>25.572554660000002</v>
      </c>
      <c r="DO48" s="36">
        <f t="shared" si="401"/>
        <v>25.572554660000002</v>
      </c>
      <c r="DP48" s="36">
        <f t="shared" si="401"/>
        <v>25.572554660000002</v>
      </c>
      <c r="DQ48" s="36">
        <f t="shared" si="402"/>
        <v>25.572554660000002</v>
      </c>
      <c r="DR48" s="36">
        <f t="shared" si="402"/>
        <v>25.572554660000002</v>
      </c>
      <c r="DS48" s="36">
        <f t="shared" si="402"/>
        <v>25.572554660000002</v>
      </c>
      <c r="DT48" s="36">
        <f t="shared" si="402"/>
        <v>25.572554660000002</v>
      </c>
      <c r="DU48" s="36">
        <f t="shared" si="402"/>
        <v>25.572554660000002</v>
      </c>
      <c r="DV48" s="36">
        <f t="shared" si="402"/>
        <v>3.5746581782795701</v>
      </c>
      <c r="DW48" s="36">
        <f t="shared" si="402"/>
        <v>0</v>
      </c>
      <c r="DX48" s="36">
        <f t="shared" si="402"/>
        <v>0</v>
      </c>
      <c r="DY48" s="36">
        <f t="shared" si="402"/>
        <v>0</v>
      </c>
      <c r="DZ48" s="36">
        <f t="shared" si="402"/>
        <v>0</v>
      </c>
      <c r="EA48" s="36">
        <f t="shared" si="402"/>
        <v>0</v>
      </c>
      <c r="EB48" s="36">
        <f t="shared" si="402"/>
        <v>0</v>
      </c>
      <c r="EC48" s="36">
        <f t="shared" si="402"/>
        <v>0</v>
      </c>
      <c r="ED48" s="36">
        <f t="shared" si="402"/>
        <v>0</v>
      </c>
      <c r="EE48" s="36">
        <f t="shared" si="402"/>
        <v>0</v>
      </c>
      <c r="EF48" s="36">
        <f t="shared" si="402"/>
        <v>0</v>
      </c>
      <c r="EG48" s="36">
        <f t="shared" si="406"/>
        <v>0</v>
      </c>
      <c r="EH48" s="36">
        <f t="shared" si="406"/>
        <v>0</v>
      </c>
      <c r="EI48" s="36">
        <f t="shared" si="406"/>
        <v>0</v>
      </c>
      <c r="EJ48" s="36">
        <f t="shared" si="406"/>
        <v>0</v>
      </c>
      <c r="EK48" s="36">
        <f t="shared" si="406"/>
        <v>0</v>
      </c>
      <c r="EL48" s="36">
        <f t="shared" si="406"/>
        <v>0</v>
      </c>
      <c r="EM48" s="36">
        <f t="shared" si="406"/>
        <v>0</v>
      </c>
      <c r="EN48" s="36">
        <f t="shared" si="406"/>
        <v>0</v>
      </c>
      <c r="EO48" s="36">
        <f t="shared" si="406"/>
        <v>0</v>
      </c>
      <c r="EP48" s="36">
        <f t="shared" si="406"/>
        <v>0</v>
      </c>
      <c r="EQ48" s="36">
        <f t="shared" si="406"/>
        <v>0</v>
      </c>
      <c r="ER48" s="36">
        <f t="shared" si="406"/>
        <v>0</v>
      </c>
      <c r="ES48" s="36">
        <f t="shared" si="406"/>
        <v>0</v>
      </c>
      <c r="ET48" s="36">
        <f t="shared" si="406"/>
        <v>0</v>
      </c>
      <c r="EU48" s="36">
        <f t="shared" si="406"/>
        <v>0</v>
      </c>
      <c r="EV48" s="36">
        <f t="shared" si="403"/>
        <v>0</v>
      </c>
      <c r="EW48" s="36">
        <f t="shared" si="403"/>
        <v>0</v>
      </c>
      <c r="EX48" s="36">
        <f t="shared" si="403"/>
        <v>0</v>
      </c>
      <c r="EY48" s="36">
        <f t="shared" si="403"/>
        <v>0</v>
      </c>
      <c r="EZ48" s="36">
        <f t="shared" si="403"/>
        <v>0</v>
      </c>
      <c r="FA48" s="36">
        <f t="shared" si="403"/>
        <v>0</v>
      </c>
      <c r="FB48" s="36">
        <f t="shared" si="403"/>
        <v>0</v>
      </c>
      <c r="FC48" s="36">
        <f t="shared" si="403"/>
        <v>0</v>
      </c>
      <c r="FD48" s="36">
        <f t="shared" si="403"/>
        <v>0</v>
      </c>
      <c r="FE48" s="36">
        <f t="shared" si="403"/>
        <v>0</v>
      </c>
      <c r="FF48" s="36">
        <f t="shared" si="403"/>
        <v>0</v>
      </c>
      <c r="FG48" s="36">
        <f t="shared" si="403"/>
        <v>0</v>
      </c>
      <c r="FH48" s="36">
        <f t="shared" si="403"/>
        <v>0</v>
      </c>
      <c r="FI48" s="36">
        <f t="shared" si="403"/>
        <v>0</v>
      </c>
      <c r="FJ48" s="36">
        <f t="shared" si="403"/>
        <v>0</v>
      </c>
      <c r="FK48" s="36">
        <f t="shared" si="404"/>
        <v>0</v>
      </c>
      <c r="FL48" s="36">
        <f t="shared" si="404"/>
        <v>0</v>
      </c>
      <c r="FM48" s="36">
        <f t="shared" si="404"/>
        <v>0</v>
      </c>
      <c r="FN48" s="36">
        <f t="shared" si="404"/>
        <v>0</v>
      </c>
      <c r="FO48" s="36">
        <f t="shared" si="404"/>
        <v>0</v>
      </c>
      <c r="FP48" s="36">
        <f t="shared" si="404"/>
        <v>0</v>
      </c>
      <c r="FQ48" s="36">
        <f t="shared" si="404"/>
        <v>0</v>
      </c>
      <c r="FR48" s="36">
        <f t="shared" si="404"/>
        <v>0</v>
      </c>
      <c r="FS48" s="36">
        <f t="shared" si="404"/>
        <v>0</v>
      </c>
      <c r="FT48" s="36">
        <f t="shared" si="404"/>
        <v>0</v>
      </c>
      <c r="FU48" s="36">
        <f t="shared" si="404"/>
        <v>0</v>
      </c>
      <c r="FV48" s="36">
        <f t="shared" si="404"/>
        <v>0</v>
      </c>
      <c r="FW48" s="36">
        <f t="shared" si="404"/>
        <v>0</v>
      </c>
      <c r="FX48" s="36">
        <f t="shared" si="404"/>
        <v>0</v>
      </c>
      <c r="FY48" s="36">
        <f t="shared" si="404"/>
        <v>0</v>
      </c>
      <c r="FZ48" s="36">
        <f t="shared" si="404"/>
        <v>0</v>
      </c>
      <c r="GA48" s="36">
        <f t="shared" si="405"/>
        <v>0</v>
      </c>
      <c r="GB48" s="36">
        <f t="shared" si="369"/>
        <v>0</v>
      </c>
      <c r="GC48" s="36">
        <f t="shared" si="358"/>
        <v>0</v>
      </c>
      <c r="GD48" s="36">
        <f t="shared" si="358"/>
        <v>0</v>
      </c>
      <c r="GE48" s="36">
        <f t="shared" si="358"/>
        <v>0</v>
      </c>
      <c r="GF48" s="36">
        <f t="shared" si="358"/>
        <v>0</v>
      </c>
      <c r="GG48" s="36">
        <f t="shared" si="358"/>
        <v>0</v>
      </c>
      <c r="GH48" s="36">
        <f t="shared" si="358"/>
        <v>0</v>
      </c>
      <c r="GI48" s="36">
        <f t="shared" si="358"/>
        <v>0</v>
      </c>
      <c r="GJ48" s="36">
        <f t="shared" si="358"/>
        <v>0</v>
      </c>
      <c r="GL48" s="29" t="str">
        <f t="shared" si="347"/>
        <v>008/2011</v>
      </c>
      <c r="GM48" s="471">
        <f t="shared" si="370"/>
        <v>8.5241848866666672</v>
      </c>
      <c r="GN48" s="471">
        <f t="shared" si="370"/>
        <v>8.5241848866666672</v>
      </c>
      <c r="GO48" s="471">
        <f t="shared" si="370"/>
        <v>8.5241848866666672</v>
      </c>
      <c r="GP48" s="471">
        <f t="shared" si="370"/>
        <v>8.5241848866666672</v>
      </c>
      <c r="GQ48" s="471">
        <f t="shared" si="370"/>
        <v>8.5241848866666672</v>
      </c>
      <c r="GR48" s="471">
        <f t="shared" si="370"/>
        <v>8.5241848866666672</v>
      </c>
      <c r="GS48" s="471">
        <f t="shared" si="370"/>
        <v>8.5241848866666672</v>
      </c>
      <c r="GT48" s="471">
        <f t="shared" si="370"/>
        <v>8.5241848866666672</v>
      </c>
      <c r="GU48" s="471">
        <f t="shared" si="370"/>
        <v>8.5241848866666672</v>
      </c>
      <c r="GV48" s="471">
        <f t="shared" si="370"/>
        <v>8.5241848866666672</v>
      </c>
      <c r="GW48" s="471">
        <f t="shared" si="370"/>
        <v>8.5241848866666672</v>
      </c>
      <c r="GX48" s="471">
        <f t="shared" si="370"/>
        <v>8.5241848866666672</v>
      </c>
      <c r="GY48" s="471">
        <f t="shared" si="370"/>
        <v>8.5241848866666672</v>
      </c>
      <c r="GZ48" s="471">
        <f t="shared" si="370"/>
        <v>8.5241848866666672</v>
      </c>
      <c r="HA48" s="471">
        <f t="shared" si="370"/>
        <v>8.5241848866666672</v>
      </c>
      <c r="HB48" s="471">
        <f t="shared" si="370"/>
        <v>8.5241848866666672</v>
      </c>
      <c r="HC48" s="471">
        <f t="shared" si="371"/>
        <v>8.5241848866666672</v>
      </c>
      <c r="HD48" s="471">
        <f t="shared" si="371"/>
        <v>8.5241848866666672</v>
      </c>
      <c r="HE48" s="471">
        <f t="shared" si="371"/>
        <v>8.5241848866666672</v>
      </c>
      <c r="HF48" s="471">
        <f t="shared" si="371"/>
        <v>8.5241848866666672</v>
      </c>
      <c r="HG48" s="471">
        <f t="shared" si="371"/>
        <v>8.5241848866666672</v>
      </c>
      <c r="HH48" s="471">
        <f t="shared" si="371"/>
        <v>8.5241848866666672</v>
      </c>
      <c r="HI48" s="471">
        <f t="shared" si="371"/>
        <v>8.5241848866666672</v>
      </c>
      <c r="HJ48" s="471">
        <f t="shared" si="371"/>
        <v>8.5241848866666672</v>
      </c>
      <c r="HK48" s="471">
        <f t="shared" si="371"/>
        <v>8.5241848866666672</v>
      </c>
      <c r="HL48" s="471">
        <f t="shared" si="371"/>
        <v>8.5241848866666672</v>
      </c>
      <c r="HM48" s="471">
        <f t="shared" si="371"/>
        <v>8.5241848866666672</v>
      </c>
      <c r="HN48" s="471">
        <f t="shared" si="371"/>
        <v>8.5241848866666672</v>
      </c>
      <c r="HO48" s="471">
        <f t="shared" si="371"/>
        <v>8.5241848866666672</v>
      </c>
      <c r="HP48" s="471">
        <f t="shared" si="371"/>
        <v>8.5241848866666672</v>
      </c>
      <c r="HQ48" s="471">
        <f t="shared" si="371"/>
        <v>8.5241848866666672</v>
      </c>
      <c r="HR48" s="471">
        <f t="shared" si="371"/>
        <v>8.5241848866666672</v>
      </c>
      <c r="HS48" s="471">
        <f t="shared" si="372"/>
        <v>8.5241848866666672</v>
      </c>
      <c r="HT48" s="471">
        <f t="shared" si="372"/>
        <v>8.5241848866666672</v>
      </c>
      <c r="HU48" s="471">
        <f t="shared" si="372"/>
        <v>8.5241848866666672</v>
      </c>
      <c r="HV48" s="471">
        <f t="shared" si="372"/>
        <v>8.5241848866666672</v>
      </c>
      <c r="HW48" s="471">
        <f t="shared" si="372"/>
        <v>8.5241848866666672</v>
      </c>
      <c r="HX48" s="471">
        <f t="shared" si="372"/>
        <v>8.5241848866666672</v>
      </c>
      <c r="HY48" s="471">
        <f t="shared" si="372"/>
        <v>8.5241848866666672</v>
      </c>
      <c r="HZ48" s="471">
        <f t="shared" si="372"/>
        <v>8.5241848866666672</v>
      </c>
      <c r="IA48" s="471">
        <f t="shared" si="372"/>
        <v>8.5241848866666672</v>
      </c>
      <c r="IB48" s="471">
        <f t="shared" si="372"/>
        <v>8.5241848866666672</v>
      </c>
      <c r="IC48" s="471">
        <f t="shared" si="372"/>
        <v>8.5241848866666672</v>
      </c>
      <c r="ID48" s="471">
        <f t="shared" si="372"/>
        <v>8.5241848866666672</v>
      </c>
      <c r="IE48" s="471">
        <f t="shared" si="372"/>
        <v>8.5241848866666672</v>
      </c>
      <c r="IF48" s="471">
        <f t="shared" si="372"/>
        <v>8.5241848866666672</v>
      </c>
      <c r="IG48" s="471">
        <f t="shared" si="372"/>
        <v>8.5241848866666672</v>
      </c>
      <c r="IH48" s="471">
        <f t="shared" si="372"/>
        <v>8.5241848866666672</v>
      </c>
      <c r="II48" s="471">
        <f t="shared" si="373"/>
        <v>8.5241848866666672</v>
      </c>
      <c r="IJ48" s="471">
        <f t="shared" si="373"/>
        <v>8.5241848866666672</v>
      </c>
      <c r="IK48" s="471">
        <f t="shared" si="373"/>
        <v>8.5241848866666672</v>
      </c>
      <c r="IL48" s="471">
        <f t="shared" si="373"/>
        <v>8.5241848866666672</v>
      </c>
      <c r="IM48" s="471">
        <f t="shared" si="373"/>
        <v>8.5241848866666672</v>
      </c>
      <c r="IN48" s="471">
        <f t="shared" si="373"/>
        <v>8.5241848866666672</v>
      </c>
      <c r="IO48" s="471">
        <f t="shared" si="373"/>
        <v>8.5241848866666672</v>
      </c>
      <c r="IP48" s="471">
        <f t="shared" si="373"/>
        <v>8.5241848866666672</v>
      </c>
      <c r="IQ48" s="471">
        <f t="shared" si="373"/>
        <v>8.5241848866666672</v>
      </c>
      <c r="IR48" s="471">
        <f t="shared" si="373"/>
        <v>8.5241848866666672</v>
      </c>
      <c r="IS48" s="471">
        <f t="shared" si="373"/>
        <v>8.5241848866666672</v>
      </c>
      <c r="IT48" s="471">
        <f t="shared" si="373"/>
        <v>8.5241848866666672</v>
      </c>
      <c r="IU48" s="471">
        <f t="shared" si="373"/>
        <v>8.5241848866666672</v>
      </c>
      <c r="IV48" s="471">
        <f t="shared" si="373"/>
        <v>8.5241848866666672</v>
      </c>
      <c r="IW48" s="471">
        <f t="shared" si="373"/>
        <v>8.5241848866666672</v>
      </c>
      <c r="IX48" s="471">
        <f t="shared" si="373"/>
        <v>8.5241848866666672</v>
      </c>
      <c r="IY48" s="471">
        <f t="shared" si="374"/>
        <v>8.5241848866666672</v>
      </c>
      <c r="IZ48" s="471">
        <f t="shared" si="374"/>
        <v>8.5241848866666672</v>
      </c>
      <c r="JA48" s="471">
        <f t="shared" si="374"/>
        <v>8.5241848866666672</v>
      </c>
      <c r="JB48" s="471">
        <f t="shared" si="374"/>
        <v>8.5241848866666672</v>
      </c>
      <c r="JC48" s="471">
        <f t="shared" si="374"/>
        <v>8.5241848866666672</v>
      </c>
      <c r="JD48" s="471">
        <f t="shared" si="374"/>
        <v>8.5241848866666672</v>
      </c>
      <c r="JE48" s="471">
        <f t="shared" si="374"/>
        <v>8.5241848866666672</v>
      </c>
      <c r="JF48" s="471">
        <f t="shared" si="374"/>
        <v>8.5241848866666672</v>
      </c>
      <c r="JG48" s="471">
        <f t="shared" si="374"/>
        <v>8.5241848866666672</v>
      </c>
      <c r="JH48" s="471">
        <f t="shared" si="374"/>
        <v>8.5241848866666672</v>
      </c>
      <c r="JI48" s="471">
        <f t="shared" si="374"/>
        <v>8.5241848866666672</v>
      </c>
      <c r="JJ48" s="471">
        <f t="shared" si="374"/>
        <v>8.5241848866666672</v>
      </c>
      <c r="JK48" s="471">
        <f t="shared" si="374"/>
        <v>8.5241848866666672</v>
      </c>
      <c r="JL48" s="471">
        <f t="shared" si="374"/>
        <v>8.5241848866666672</v>
      </c>
      <c r="JM48" s="471">
        <f t="shared" si="374"/>
        <v>8.5241848866666672</v>
      </c>
      <c r="JN48" s="471">
        <f t="shared" si="374"/>
        <v>8.5241848866666672</v>
      </c>
      <c r="JO48" s="471">
        <f t="shared" si="375"/>
        <v>8.5241848866666672</v>
      </c>
      <c r="JP48" s="471">
        <f t="shared" si="375"/>
        <v>8.5241848866666672</v>
      </c>
      <c r="JQ48" s="471">
        <f t="shared" si="375"/>
        <v>8.5241848866666672</v>
      </c>
      <c r="JR48" s="471">
        <f t="shared" si="375"/>
        <v>8.5241848866666672</v>
      </c>
      <c r="JS48" s="471">
        <f t="shared" si="375"/>
        <v>8.5241848866666672</v>
      </c>
      <c r="JT48" s="471">
        <f t="shared" si="375"/>
        <v>8.5241848866666672</v>
      </c>
      <c r="JU48" s="471">
        <f t="shared" si="375"/>
        <v>8.5241848866666672</v>
      </c>
      <c r="JV48" s="471">
        <f t="shared" si="375"/>
        <v>8.5241848866666672</v>
      </c>
      <c r="JW48" s="471">
        <f t="shared" si="375"/>
        <v>8.5241848866666672</v>
      </c>
      <c r="JX48" s="471">
        <f t="shared" si="375"/>
        <v>8.5241848866666672</v>
      </c>
      <c r="JY48" s="471">
        <f t="shared" si="375"/>
        <v>8.5241848866666672</v>
      </c>
      <c r="JZ48" s="471">
        <f t="shared" si="375"/>
        <v>8.5241848866666672</v>
      </c>
      <c r="KA48" s="471">
        <f t="shared" si="375"/>
        <v>8.5241848866666672</v>
      </c>
      <c r="KB48" s="471">
        <f t="shared" si="375"/>
        <v>8.5241848866666672</v>
      </c>
      <c r="KC48" s="471">
        <f t="shared" si="375"/>
        <v>8.5241848866666672</v>
      </c>
      <c r="KD48" s="471">
        <f t="shared" si="375"/>
        <v>8.5241848866666672</v>
      </c>
      <c r="KE48" s="471">
        <f t="shared" si="376"/>
        <v>8.5241848866666672</v>
      </c>
      <c r="KF48" s="471">
        <f t="shared" si="376"/>
        <v>8.5241848866666672</v>
      </c>
      <c r="KG48" s="471">
        <f t="shared" si="376"/>
        <v>8.5241848866666672</v>
      </c>
      <c r="KH48" s="471">
        <f t="shared" si="376"/>
        <v>8.5241848866666672</v>
      </c>
      <c r="KI48" s="471">
        <f t="shared" si="376"/>
        <v>8.5241848866666672</v>
      </c>
      <c r="KJ48" s="471">
        <f t="shared" si="376"/>
        <v>8.5241848866666672</v>
      </c>
      <c r="KK48" s="471">
        <f t="shared" si="376"/>
        <v>8.5241848866666672</v>
      </c>
      <c r="KL48" s="471">
        <f t="shared" si="376"/>
        <v>8.5241848866666672</v>
      </c>
      <c r="KM48" s="471">
        <f t="shared" si="376"/>
        <v>8.5241848866666672</v>
      </c>
      <c r="KN48" s="471">
        <f t="shared" si="376"/>
        <v>8.5241848866666672</v>
      </c>
      <c r="KO48" s="471">
        <f t="shared" si="376"/>
        <v>8.5241848866666672</v>
      </c>
      <c r="KP48" s="471">
        <f t="shared" si="376"/>
        <v>8.5241848866666672</v>
      </c>
      <c r="KQ48" s="471">
        <f t="shared" si="376"/>
        <v>8.5241848866666672</v>
      </c>
      <c r="KR48" s="471">
        <f t="shared" si="376"/>
        <v>8.5241848866666672</v>
      </c>
      <c r="KS48" s="471">
        <f t="shared" si="376"/>
        <v>8.5241848866666672</v>
      </c>
      <c r="KT48" s="471">
        <f t="shared" si="376"/>
        <v>8.5241848866666672</v>
      </c>
      <c r="KU48" s="471">
        <f t="shared" si="377"/>
        <v>8.5241848866666672</v>
      </c>
      <c r="KV48" s="471">
        <f t="shared" si="377"/>
        <v>8.5241848866666672</v>
      </c>
      <c r="KW48" s="471">
        <f t="shared" si="377"/>
        <v>8.5241848866666672</v>
      </c>
      <c r="KX48" s="471">
        <f t="shared" si="377"/>
        <v>8.5241848866666672</v>
      </c>
      <c r="KY48" s="471">
        <f t="shared" si="377"/>
        <v>8.5241848866666672</v>
      </c>
      <c r="KZ48" s="471">
        <f t="shared" si="377"/>
        <v>8.5241848866666672</v>
      </c>
      <c r="LA48" s="471">
        <f t="shared" si="377"/>
        <v>8.5241848866666672</v>
      </c>
      <c r="LB48" s="471">
        <f t="shared" si="377"/>
        <v>8.5241848866666672</v>
      </c>
      <c r="LC48" s="471">
        <f t="shared" si="377"/>
        <v>8.5241848866666672</v>
      </c>
      <c r="LD48" s="471">
        <f t="shared" si="377"/>
        <v>8.5241848866666672</v>
      </c>
      <c r="LE48" s="471">
        <f t="shared" si="377"/>
        <v>8.5241848866666672</v>
      </c>
      <c r="LF48" s="471">
        <f t="shared" si="377"/>
        <v>8.5241848866666672</v>
      </c>
      <c r="LG48" s="471">
        <f t="shared" si="377"/>
        <v>8.5241848866666672</v>
      </c>
      <c r="LH48" s="471">
        <f t="shared" si="377"/>
        <v>8.5241848866666672</v>
      </c>
      <c r="LI48" s="471">
        <f t="shared" si="377"/>
        <v>8.5241848866666672</v>
      </c>
      <c r="LJ48" s="471">
        <f t="shared" si="377"/>
        <v>8.5241848866666672</v>
      </c>
      <c r="LK48" s="471">
        <f t="shared" si="378"/>
        <v>8.5241848866666672</v>
      </c>
      <c r="LL48" s="471">
        <f t="shared" si="378"/>
        <v>8.5241848866666672</v>
      </c>
      <c r="LM48" s="471">
        <f t="shared" si="378"/>
        <v>8.5241848866666672</v>
      </c>
      <c r="LN48" s="471">
        <f t="shared" si="378"/>
        <v>8.5241848866666672</v>
      </c>
      <c r="LO48" s="471">
        <f t="shared" si="378"/>
        <v>8.5241848866666672</v>
      </c>
      <c r="LP48" s="471">
        <f t="shared" si="378"/>
        <v>8.5241848866666672</v>
      </c>
      <c r="LQ48" s="471">
        <f t="shared" si="378"/>
        <v>8.5241848866666672</v>
      </c>
      <c r="LR48" s="471">
        <f t="shared" si="378"/>
        <v>8.5241848866666672</v>
      </c>
      <c r="LS48" s="471">
        <f t="shared" si="378"/>
        <v>8.5241848866666672</v>
      </c>
      <c r="LT48" s="471">
        <f t="shared" si="378"/>
        <v>8.5241848866666672</v>
      </c>
      <c r="LU48" s="471">
        <f t="shared" si="378"/>
        <v>8.5241848866666672</v>
      </c>
      <c r="LV48" s="471">
        <f t="shared" si="378"/>
        <v>8.5241848866666672</v>
      </c>
      <c r="LW48" s="471">
        <f t="shared" si="378"/>
        <v>8.5241848866666672</v>
      </c>
      <c r="LX48" s="471">
        <f t="shared" si="378"/>
        <v>8.5241848866666672</v>
      </c>
      <c r="LY48" s="471">
        <f t="shared" si="378"/>
        <v>8.5241848866666672</v>
      </c>
      <c r="LZ48" s="471">
        <f t="shared" si="378"/>
        <v>8.5241848866666672</v>
      </c>
      <c r="MA48" s="471">
        <f t="shared" si="379"/>
        <v>8.5241848866666672</v>
      </c>
      <c r="MB48" s="471">
        <f t="shared" si="379"/>
        <v>8.5241848866666672</v>
      </c>
      <c r="MC48" s="471">
        <f t="shared" si="379"/>
        <v>8.5241848866666672</v>
      </c>
      <c r="MD48" s="471">
        <f t="shared" si="379"/>
        <v>8.5241848866666672</v>
      </c>
      <c r="ME48" s="471">
        <f t="shared" si="379"/>
        <v>8.5241848866666672</v>
      </c>
      <c r="MF48" s="471">
        <f t="shared" si="379"/>
        <v>8.5241848866666672</v>
      </c>
      <c r="MG48" s="471">
        <f t="shared" si="379"/>
        <v>8.5241848866666672</v>
      </c>
      <c r="MH48" s="471">
        <f t="shared" si="379"/>
        <v>8.5241848866666672</v>
      </c>
      <c r="MI48" s="471">
        <f t="shared" si="379"/>
        <v>8.5241848866666672</v>
      </c>
      <c r="MJ48" s="471">
        <f t="shared" si="379"/>
        <v>8.5241848866666672</v>
      </c>
      <c r="MK48" s="471">
        <f t="shared" si="379"/>
        <v>8.5241848866666672</v>
      </c>
      <c r="ML48" s="471">
        <f t="shared" si="379"/>
        <v>8.5241848866666672</v>
      </c>
      <c r="MM48" s="471">
        <f t="shared" si="379"/>
        <v>8.5241848866666672</v>
      </c>
      <c r="MN48" s="471">
        <f t="shared" si="379"/>
        <v>8.5241848866666672</v>
      </c>
      <c r="MO48" s="471">
        <f t="shared" si="379"/>
        <v>8.5241848866666672</v>
      </c>
      <c r="MP48" s="471">
        <f t="shared" si="379"/>
        <v>8.5241848866666672</v>
      </c>
      <c r="MQ48" s="471">
        <f t="shared" si="380"/>
        <v>8.5241848866666672</v>
      </c>
      <c r="MR48" s="471">
        <f t="shared" si="380"/>
        <v>8.5241848866666672</v>
      </c>
      <c r="MS48" s="471">
        <f t="shared" si="380"/>
        <v>8.5241848866666672</v>
      </c>
      <c r="MT48" s="471">
        <f t="shared" si="380"/>
        <v>8.5241848866666672</v>
      </c>
      <c r="MU48" s="471">
        <f t="shared" si="380"/>
        <v>8.5241848866666672</v>
      </c>
      <c r="MV48" s="471">
        <f t="shared" si="380"/>
        <v>8.5241848866666672</v>
      </c>
      <c r="MW48" s="471">
        <f t="shared" si="380"/>
        <v>8.5241848866666672</v>
      </c>
      <c r="MX48" s="471">
        <f t="shared" si="380"/>
        <v>8.5241848866666672</v>
      </c>
      <c r="MY48" s="471">
        <f t="shared" si="380"/>
        <v>8.5241848866666672</v>
      </c>
      <c r="MZ48" s="471">
        <f t="shared" si="380"/>
        <v>8.5241848866666672</v>
      </c>
      <c r="NA48" s="471">
        <f t="shared" si="380"/>
        <v>8.5241848866666672</v>
      </c>
      <c r="NB48" s="471">
        <f t="shared" si="380"/>
        <v>8.5241848866666672</v>
      </c>
      <c r="NC48" s="471">
        <f t="shared" si="380"/>
        <v>8.5241848866666672</v>
      </c>
      <c r="ND48" s="471">
        <f t="shared" si="380"/>
        <v>8.5241848866666672</v>
      </c>
      <c r="NE48" s="471">
        <f t="shared" si="380"/>
        <v>8.5241848866666672</v>
      </c>
      <c r="NF48" s="471">
        <f t="shared" si="380"/>
        <v>8.5241848866666672</v>
      </c>
      <c r="NG48" s="471">
        <f t="shared" si="381"/>
        <v>8.5241848866666672</v>
      </c>
      <c r="NH48" s="471">
        <f t="shared" si="381"/>
        <v>8.5241848866666672</v>
      </c>
      <c r="NI48" s="471">
        <f t="shared" si="381"/>
        <v>8.5241848866666672</v>
      </c>
      <c r="NJ48" s="471">
        <f t="shared" si="381"/>
        <v>8.5241848866666672</v>
      </c>
      <c r="NK48" s="471">
        <f t="shared" si="381"/>
        <v>8.5241848866666672</v>
      </c>
      <c r="NL48" s="471">
        <f t="shared" si="381"/>
        <v>8.5241848866666672</v>
      </c>
      <c r="NM48" s="471">
        <f t="shared" si="381"/>
        <v>8.5241848866666672</v>
      </c>
      <c r="NN48" s="471">
        <f t="shared" si="381"/>
        <v>8.5241848866666672</v>
      </c>
      <c r="NO48" s="471">
        <f t="shared" si="381"/>
        <v>8.5241848866666672</v>
      </c>
      <c r="NP48" s="471">
        <f t="shared" si="381"/>
        <v>8.5241848866666672</v>
      </c>
      <c r="NQ48" s="471">
        <f t="shared" si="381"/>
        <v>8.5241848866666672</v>
      </c>
      <c r="NR48" s="471">
        <f t="shared" si="381"/>
        <v>8.5241848866666672</v>
      </c>
      <c r="NS48" s="471">
        <f t="shared" si="381"/>
        <v>8.5241848866666672</v>
      </c>
      <c r="NT48" s="471">
        <f t="shared" si="381"/>
        <v>8.5241848866666672</v>
      </c>
      <c r="NU48" s="471">
        <f t="shared" si="381"/>
        <v>8.5241848866666672</v>
      </c>
      <c r="NV48" s="471">
        <f t="shared" si="381"/>
        <v>8.5241848866666672</v>
      </c>
      <c r="NW48" s="471">
        <f t="shared" si="382"/>
        <v>8.5241848866666672</v>
      </c>
      <c r="NX48" s="471">
        <f t="shared" si="382"/>
        <v>8.5241848866666672</v>
      </c>
      <c r="NY48" s="471">
        <f t="shared" si="382"/>
        <v>8.5241848866666672</v>
      </c>
      <c r="NZ48" s="471">
        <f t="shared" si="382"/>
        <v>3.5746581782795701</v>
      </c>
      <c r="OA48" s="471">
        <f t="shared" si="382"/>
        <v>0</v>
      </c>
      <c r="OB48" s="471">
        <f t="shared" si="382"/>
        <v>0</v>
      </c>
      <c r="OC48" s="471">
        <f t="shared" si="382"/>
        <v>0</v>
      </c>
      <c r="OD48" s="471">
        <f t="shared" si="382"/>
        <v>0</v>
      </c>
      <c r="OE48" s="471">
        <f t="shared" si="382"/>
        <v>0</v>
      </c>
      <c r="OF48" s="471">
        <f t="shared" si="382"/>
        <v>0</v>
      </c>
      <c r="OG48" s="471">
        <f t="shared" si="382"/>
        <v>0</v>
      </c>
      <c r="OH48" s="471">
        <f t="shared" si="382"/>
        <v>0</v>
      </c>
      <c r="OI48" s="471">
        <f t="shared" si="382"/>
        <v>0</v>
      </c>
      <c r="OJ48" s="471">
        <f t="shared" si="382"/>
        <v>0</v>
      </c>
      <c r="OK48" s="471">
        <f t="shared" si="382"/>
        <v>0</v>
      </c>
      <c r="OL48" s="471">
        <f t="shared" si="382"/>
        <v>0</v>
      </c>
      <c r="OM48" s="471">
        <f t="shared" si="383"/>
        <v>0</v>
      </c>
      <c r="ON48" s="471">
        <f t="shared" si="383"/>
        <v>0</v>
      </c>
      <c r="OO48" s="471">
        <f t="shared" si="383"/>
        <v>0</v>
      </c>
      <c r="OP48" s="471">
        <f t="shared" si="383"/>
        <v>0</v>
      </c>
      <c r="OQ48" s="471">
        <f t="shared" si="383"/>
        <v>0</v>
      </c>
      <c r="OR48" s="471">
        <f t="shared" si="383"/>
        <v>0</v>
      </c>
      <c r="OS48" s="471">
        <f t="shared" si="383"/>
        <v>0</v>
      </c>
      <c r="OT48" s="471">
        <f t="shared" si="383"/>
        <v>0</v>
      </c>
      <c r="OU48" s="471">
        <f t="shared" si="383"/>
        <v>0</v>
      </c>
      <c r="OV48" s="471">
        <f t="shared" si="383"/>
        <v>0</v>
      </c>
      <c r="OW48" s="471">
        <f t="shared" si="383"/>
        <v>0</v>
      </c>
      <c r="OX48" s="471">
        <f t="shared" si="383"/>
        <v>0</v>
      </c>
      <c r="OY48" s="471">
        <f t="shared" si="383"/>
        <v>0</v>
      </c>
      <c r="OZ48" s="471">
        <f t="shared" si="383"/>
        <v>0</v>
      </c>
      <c r="PA48" s="471">
        <f t="shared" si="383"/>
        <v>0</v>
      </c>
      <c r="PB48" s="471">
        <f t="shared" si="383"/>
        <v>0</v>
      </c>
      <c r="PC48" s="471">
        <f t="shared" si="384"/>
        <v>0</v>
      </c>
      <c r="PD48" s="471">
        <f t="shared" si="384"/>
        <v>0</v>
      </c>
      <c r="PE48" s="471">
        <f t="shared" si="384"/>
        <v>0</v>
      </c>
      <c r="PF48" s="471">
        <f t="shared" si="384"/>
        <v>0</v>
      </c>
      <c r="PG48" s="471">
        <f t="shared" si="384"/>
        <v>0</v>
      </c>
      <c r="PH48" s="471">
        <f t="shared" si="384"/>
        <v>0</v>
      </c>
      <c r="PI48" s="471">
        <f t="shared" si="384"/>
        <v>0</v>
      </c>
      <c r="PJ48" s="471">
        <f t="shared" si="384"/>
        <v>0</v>
      </c>
      <c r="PK48" s="471">
        <f t="shared" si="384"/>
        <v>0</v>
      </c>
      <c r="PL48" s="471">
        <f t="shared" si="384"/>
        <v>0</v>
      </c>
      <c r="PM48" s="471">
        <f t="shared" si="384"/>
        <v>0</v>
      </c>
      <c r="PN48" s="471">
        <f t="shared" si="384"/>
        <v>0</v>
      </c>
      <c r="PO48" s="471">
        <f t="shared" si="384"/>
        <v>0</v>
      </c>
      <c r="PP48" s="471">
        <f t="shared" si="384"/>
        <v>0</v>
      </c>
      <c r="PQ48" s="471">
        <f t="shared" si="384"/>
        <v>0</v>
      </c>
      <c r="PR48" s="471">
        <f t="shared" si="384"/>
        <v>0</v>
      </c>
      <c r="PS48" s="471">
        <f t="shared" si="385"/>
        <v>0</v>
      </c>
      <c r="PT48" s="471">
        <f t="shared" si="385"/>
        <v>0</v>
      </c>
      <c r="PU48" s="471">
        <f t="shared" si="385"/>
        <v>0</v>
      </c>
      <c r="PV48" s="471">
        <f t="shared" si="385"/>
        <v>0</v>
      </c>
      <c r="PW48" s="471">
        <f t="shared" si="385"/>
        <v>0</v>
      </c>
      <c r="PX48" s="471">
        <f t="shared" si="385"/>
        <v>0</v>
      </c>
      <c r="PY48" s="471">
        <f t="shared" si="385"/>
        <v>0</v>
      </c>
      <c r="PZ48" s="471">
        <f t="shared" si="385"/>
        <v>0</v>
      </c>
      <c r="QA48" s="471">
        <f t="shared" si="385"/>
        <v>0</v>
      </c>
      <c r="QB48" s="471">
        <f t="shared" si="385"/>
        <v>0</v>
      </c>
      <c r="QC48" s="471">
        <f t="shared" si="385"/>
        <v>0</v>
      </c>
      <c r="QD48" s="471">
        <f t="shared" si="385"/>
        <v>0</v>
      </c>
      <c r="QE48" s="471">
        <f t="shared" si="385"/>
        <v>0</v>
      </c>
      <c r="QF48" s="471">
        <f t="shared" si="385"/>
        <v>0</v>
      </c>
      <c r="QG48" s="471">
        <f t="shared" si="385"/>
        <v>0</v>
      </c>
      <c r="QH48" s="471">
        <f t="shared" si="385"/>
        <v>0</v>
      </c>
      <c r="QI48" s="471">
        <f t="shared" si="386"/>
        <v>0</v>
      </c>
      <c r="QJ48" s="471">
        <f t="shared" si="386"/>
        <v>0</v>
      </c>
      <c r="QK48" s="471">
        <f t="shared" si="386"/>
        <v>0</v>
      </c>
      <c r="QL48" s="471">
        <f t="shared" si="386"/>
        <v>0</v>
      </c>
      <c r="QM48" s="471">
        <f t="shared" si="386"/>
        <v>0</v>
      </c>
      <c r="QN48" s="471">
        <f t="shared" si="386"/>
        <v>0</v>
      </c>
      <c r="QO48" s="471">
        <f t="shared" si="386"/>
        <v>0</v>
      </c>
      <c r="QP48" s="471">
        <f t="shared" si="386"/>
        <v>0</v>
      </c>
      <c r="QQ48" s="471">
        <f t="shared" si="386"/>
        <v>0</v>
      </c>
      <c r="QR48" s="471">
        <f t="shared" si="386"/>
        <v>0</v>
      </c>
      <c r="QS48" s="471">
        <f t="shared" si="386"/>
        <v>0</v>
      </c>
      <c r="QT48" s="471">
        <f t="shared" si="386"/>
        <v>0</v>
      </c>
      <c r="QU48" s="471">
        <f t="shared" si="386"/>
        <v>0</v>
      </c>
      <c r="QV48" s="471">
        <f t="shared" si="386"/>
        <v>0</v>
      </c>
      <c r="QW48" s="471">
        <f t="shared" si="386"/>
        <v>0</v>
      </c>
      <c r="QX48" s="471">
        <f t="shared" si="386"/>
        <v>0</v>
      </c>
      <c r="QY48" s="471">
        <f t="shared" si="387"/>
        <v>0</v>
      </c>
      <c r="QZ48" s="471">
        <f t="shared" si="387"/>
        <v>0</v>
      </c>
      <c r="RA48" s="471">
        <f t="shared" si="387"/>
        <v>0</v>
      </c>
      <c r="RB48" s="471">
        <f t="shared" si="387"/>
        <v>0</v>
      </c>
      <c r="RC48" s="471">
        <f t="shared" si="387"/>
        <v>0</v>
      </c>
      <c r="RD48" s="471">
        <f t="shared" si="387"/>
        <v>0</v>
      </c>
      <c r="RE48" s="471">
        <f t="shared" si="387"/>
        <v>0</v>
      </c>
      <c r="RF48" s="471">
        <f t="shared" si="387"/>
        <v>0</v>
      </c>
      <c r="RG48" s="471">
        <f t="shared" si="387"/>
        <v>0</v>
      </c>
      <c r="RH48" s="471">
        <f t="shared" si="387"/>
        <v>0</v>
      </c>
      <c r="RI48" s="471">
        <f t="shared" si="387"/>
        <v>0</v>
      </c>
      <c r="RJ48" s="471">
        <f t="shared" si="387"/>
        <v>0</v>
      </c>
      <c r="RK48" s="471">
        <f t="shared" si="387"/>
        <v>0</v>
      </c>
      <c r="RL48" s="471">
        <f t="shared" si="387"/>
        <v>0</v>
      </c>
      <c r="RM48" s="471">
        <f t="shared" si="387"/>
        <v>0</v>
      </c>
      <c r="RN48" s="471">
        <f t="shared" si="387"/>
        <v>0</v>
      </c>
      <c r="RO48" s="471">
        <f t="shared" si="388"/>
        <v>0</v>
      </c>
      <c r="RP48" s="471">
        <f t="shared" si="388"/>
        <v>0</v>
      </c>
      <c r="RQ48" s="471">
        <f t="shared" si="388"/>
        <v>0</v>
      </c>
      <c r="RR48" s="471">
        <f t="shared" si="388"/>
        <v>0</v>
      </c>
      <c r="RS48" s="471">
        <f t="shared" si="388"/>
        <v>0</v>
      </c>
      <c r="RT48" s="471">
        <f t="shared" si="388"/>
        <v>0</v>
      </c>
      <c r="RU48" s="471">
        <f t="shared" si="388"/>
        <v>0</v>
      </c>
      <c r="RV48" s="471">
        <f t="shared" si="388"/>
        <v>0</v>
      </c>
      <c r="RW48" s="471">
        <f t="shared" si="388"/>
        <v>0</v>
      </c>
      <c r="RX48" s="471">
        <f t="shared" si="388"/>
        <v>0</v>
      </c>
      <c r="RY48" s="471">
        <f t="shared" si="388"/>
        <v>0</v>
      </c>
      <c r="RZ48" s="471">
        <f t="shared" si="388"/>
        <v>0</v>
      </c>
      <c r="SA48" s="471">
        <f t="shared" si="388"/>
        <v>0</v>
      </c>
      <c r="SB48" s="471">
        <f t="shared" si="388"/>
        <v>0</v>
      </c>
      <c r="SC48" s="471">
        <f t="shared" si="388"/>
        <v>0</v>
      </c>
      <c r="SD48" s="471">
        <f t="shared" si="388"/>
        <v>0</v>
      </c>
      <c r="SE48" s="471">
        <f t="shared" si="389"/>
        <v>0</v>
      </c>
      <c r="SF48" s="471">
        <f t="shared" si="389"/>
        <v>0</v>
      </c>
      <c r="SG48" s="471">
        <f t="shared" si="389"/>
        <v>0</v>
      </c>
      <c r="SH48" s="471">
        <f t="shared" si="389"/>
        <v>0</v>
      </c>
      <c r="SI48" s="471">
        <f t="shared" si="389"/>
        <v>0</v>
      </c>
      <c r="SJ48" s="471">
        <f t="shared" si="389"/>
        <v>0</v>
      </c>
      <c r="SK48" s="471">
        <f t="shared" si="389"/>
        <v>0</v>
      </c>
      <c r="SL48" s="471">
        <f t="shared" si="389"/>
        <v>0</v>
      </c>
      <c r="SM48" s="471">
        <f t="shared" si="389"/>
        <v>0</v>
      </c>
      <c r="SN48" s="471">
        <f t="shared" si="389"/>
        <v>0</v>
      </c>
      <c r="SO48" s="471">
        <f t="shared" si="389"/>
        <v>0</v>
      </c>
      <c r="SP48" s="471">
        <f t="shared" si="389"/>
        <v>0</v>
      </c>
      <c r="SQ48" s="471">
        <f t="shared" si="389"/>
        <v>0</v>
      </c>
      <c r="SR48" s="471">
        <f t="shared" si="389"/>
        <v>0</v>
      </c>
      <c r="SS48" s="471">
        <f t="shared" si="389"/>
        <v>0</v>
      </c>
      <c r="ST48" s="471">
        <f t="shared" si="389"/>
        <v>0</v>
      </c>
      <c r="SU48" s="471">
        <f t="shared" si="390"/>
        <v>0</v>
      </c>
      <c r="SV48" s="471">
        <f t="shared" si="390"/>
        <v>0</v>
      </c>
      <c r="SW48" s="471">
        <f t="shared" si="390"/>
        <v>0</v>
      </c>
      <c r="SX48" s="471">
        <f t="shared" si="390"/>
        <v>0</v>
      </c>
      <c r="SY48" s="471">
        <f t="shared" si="390"/>
        <v>0</v>
      </c>
      <c r="SZ48" s="471">
        <f t="shared" si="390"/>
        <v>0</v>
      </c>
      <c r="TA48" s="471">
        <f t="shared" si="390"/>
        <v>0</v>
      </c>
      <c r="TB48" s="471">
        <f t="shared" si="390"/>
        <v>0</v>
      </c>
      <c r="TC48" s="471">
        <f t="shared" si="390"/>
        <v>0</v>
      </c>
      <c r="TD48" s="471">
        <f t="shared" si="390"/>
        <v>0</v>
      </c>
      <c r="TE48" s="471">
        <f t="shared" si="390"/>
        <v>0</v>
      </c>
      <c r="TF48" s="471">
        <f t="shared" si="390"/>
        <v>0</v>
      </c>
      <c r="TG48" s="471">
        <f t="shared" si="390"/>
        <v>0</v>
      </c>
      <c r="TH48" s="471">
        <f t="shared" si="390"/>
        <v>0</v>
      </c>
      <c r="TI48" s="471">
        <f t="shared" si="390"/>
        <v>0</v>
      </c>
      <c r="TJ48" s="471">
        <f t="shared" si="390"/>
        <v>0</v>
      </c>
      <c r="TK48" s="471">
        <f t="shared" si="391"/>
        <v>0</v>
      </c>
      <c r="TL48" s="471">
        <f t="shared" si="391"/>
        <v>0</v>
      </c>
      <c r="TM48" s="471">
        <f t="shared" si="391"/>
        <v>0</v>
      </c>
      <c r="TN48" s="471">
        <f t="shared" si="391"/>
        <v>0</v>
      </c>
      <c r="TO48" s="471">
        <f t="shared" si="391"/>
        <v>0</v>
      </c>
      <c r="TP48" s="471">
        <f t="shared" si="391"/>
        <v>0</v>
      </c>
      <c r="TQ48" s="471">
        <f t="shared" si="391"/>
        <v>0</v>
      </c>
      <c r="TR48" s="471">
        <f t="shared" si="391"/>
        <v>0</v>
      </c>
      <c r="TS48" s="471">
        <f t="shared" si="391"/>
        <v>0</v>
      </c>
      <c r="TT48" s="471">
        <f t="shared" si="391"/>
        <v>0</v>
      </c>
      <c r="TU48" s="471">
        <f t="shared" si="391"/>
        <v>0</v>
      </c>
      <c r="TV48" s="471">
        <f t="shared" si="391"/>
        <v>0</v>
      </c>
      <c r="TW48" s="471">
        <f t="shared" si="391"/>
        <v>0</v>
      </c>
      <c r="TX48" s="471">
        <f t="shared" si="391"/>
        <v>0</v>
      </c>
      <c r="TY48" s="471">
        <f t="shared" si="391"/>
        <v>0</v>
      </c>
      <c r="TZ48" s="471">
        <f t="shared" si="391"/>
        <v>0</v>
      </c>
      <c r="UA48" s="471">
        <f t="shared" si="392"/>
        <v>0</v>
      </c>
      <c r="UB48" s="471">
        <f t="shared" si="392"/>
        <v>0</v>
      </c>
      <c r="UC48" s="471">
        <f t="shared" si="392"/>
        <v>0</v>
      </c>
      <c r="UD48" s="471">
        <f t="shared" si="392"/>
        <v>0</v>
      </c>
      <c r="UE48" s="471">
        <f t="shared" si="392"/>
        <v>0</v>
      </c>
      <c r="UF48" s="471">
        <f t="shared" si="392"/>
        <v>0</v>
      </c>
      <c r="UG48" s="471">
        <f t="shared" si="392"/>
        <v>0</v>
      </c>
      <c r="UH48" s="471">
        <f t="shared" si="392"/>
        <v>0</v>
      </c>
      <c r="UI48" s="471">
        <f t="shared" si="392"/>
        <v>0</v>
      </c>
      <c r="UJ48" s="471">
        <f t="shared" si="392"/>
        <v>0</v>
      </c>
      <c r="UK48" s="471">
        <f t="shared" si="392"/>
        <v>0</v>
      </c>
      <c r="UL48" s="471">
        <f t="shared" si="392"/>
        <v>0</v>
      </c>
      <c r="UM48" s="471">
        <f t="shared" si="392"/>
        <v>0</v>
      </c>
      <c r="UN48" s="471">
        <f t="shared" si="392"/>
        <v>0</v>
      </c>
      <c r="UO48" s="471">
        <f t="shared" si="392"/>
        <v>0</v>
      </c>
      <c r="UP48" s="471">
        <f t="shared" si="392"/>
        <v>0</v>
      </c>
      <c r="UQ48" s="471">
        <f t="shared" si="393"/>
        <v>0</v>
      </c>
      <c r="UR48" s="471">
        <f t="shared" si="393"/>
        <v>0</v>
      </c>
      <c r="US48" s="471">
        <f t="shared" si="393"/>
        <v>0</v>
      </c>
      <c r="UT48" s="471">
        <f t="shared" si="393"/>
        <v>0</v>
      </c>
      <c r="UU48" s="471">
        <f t="shared" si="393"/>
        <v>0</v>
      </c>
      <c r="UV48" s="471">
        <f t="shared" si="393"/>
        <v>0</v>
      </c>
      <c r="UW48" s="471">
        <f t="shared" si="393"/>
        <v>0</v>
      </c>
      <c r="UX48" s="471">
        <f t="shared" si="393"/>
        <v>0</v>
      </c>
      <c r="UY48" s="471">
        <f t="shared" si="393"/>
        <v>0</v>
      </c>
      <c r="UZ48" s="471">
        <f t="shared" si="393"/>
        <v>0</v>
      </c>
      <c r="VA48" s="471">
        <f t="shared" si="393"/>
        <v>0</v>
      </c>
      <c r="VB48" s="471">
        <f t="shared" si="393"/>
        <v>0</v>
      </c>
      <c r="VC48" s="471">
        <f t="shared" si="393"/>
        <v>0</v>
      </c>
      <c r="VD48" s="471">
        <f t="shared" si="393"/>
        <v>0</v>
      </c>
      <c r="VE48" s="471">
        <f t="shared" si="393"/>
        <v>0</v>
      </c>
      <c r="VF48" s="471">
        <f t="shared" si="393"/>
        <v>0</v>
      </c>
      <c r="VG48" s="471">
        <f t="shared" si="394"/>
        <v>0</v>
      </c>
      <c r="VH48" s="471">
        <f t="shared" si="394"/>
        <v>0</v>
      </c>
      <c r="VI48" s="471">
        <f t="shared" si="394"/>
        <v>0</v>
      </c>
      <c r="VJ48" s="471">
        <f t="shared" si="394"/>
        <v>0</v>
      </c>
      <c r="VK48" s="471">
        <f t="shared" si="394"/>
        <v>0</v>
      </c>
      <c r="VL48" s="471">
        <f t="shared" si="394"/>
        <v>0</v>
      </c>
      <c r="VM48" s="471">
        <f t="shared" si="394"/>
        <v>0</v>
      </c>
      <c r="VN48" s="471">
        <f t="shared" si="394"/>
        <v>0</v>
      </c>
      <c r="VO48" s="471">
        <f t="shared" si="394"/>
        <v>0</v>
      </c>
      <c r="VP48" s="471">
        <f t="shared" si="394"/>
        <v>0</v>
      </c>
      <c r="VQ48" s="471">
        <f t="shared" si="394"/>
        <v>0</v>
      </c>
      <c r="VR48" s="471">
        <f t="shared" si="394"/>
        <v>0</v>
      </c>
      <c r="VS48" s="471">
        <f t="shared" si="394"/>
        <v>0</v>
      </c>
      <c r="VT48" s="471">
        <f t="shared" si="394"/>
        <v>0</v>
      </c>
      <c r="VU48" s="471">
        <f t="shared" si="394"/>
        <v>0</v>
      </c>
      <c r="VV48" s="471">
        <f t="shared" si="394"/>
        <v>0</v>
      </c>
      <c r="VW48" s="471">
        <f t="shared" si="395"/>
        <v>0</v>
      </c>
      <c r="VX48" s="471">
        <f t="shared" si="395"/>
        <v>0</v>
      </c>
      <c r="VY48" s="471">
        <f t="shared" si="395"/>
        <v>0</v>
      </c>
      <c r="VZ48" s="471">
        <f t="shared" si="395"/>
        <v>0</v>
      </c>
      <c r="WA48" s="471">
        <f t="shared" si="395"/>
        <v>0</v>
      </c>
      <c r="WB48" s="471">
        <f t="shared" si="395"/>
        <v>0</v>
      </c>
      <c r="WC48" s="471">
        <f t="shared" si="395"/>
        <v>0</v>
      </c>
      <c r="WD48" s="471">
        <f t="shared" si="395"/>
        <v>0</v>
      </c>
    </row>
    <row r="49" spans="1:602" x14ac:dyDescent="0.35">
      <c r="A49" s="29"/>
      <c r="B49" s="29">
        <f t="shared" si="355"/>
        <v>18</v>
      </c>
      <c r="C49" s="29" t="s">
        <v>4</v>
      </c>
      <c r="D49" s="29" t="s">
        <v>82</v>
      </c>
      <c r="E49" s="69">
        <f>INDEX('Current RAP - 2025-26 Cycle'!$K:$K,MATCH('25-26 Projection - RAP Tendered'!$D49,'Current RAP - 2025-26 Cycle'!$C:$C,0),1)</f>
        <v>13276541.82</v>
      </c>
      <c r="F49" s="69">
        <f>INDEX('Current RAP - 2025-26 Cycle'!$G:$G,MATCH('25-26 Projection - RAP Tendered'!$D49,'Current RAP - 2025-26 Cycle'!$C:$C,0),1)</f>
        <v>11826972.77</v>
      </c>
      <c r="G49" s="69">
        <f t="shared" si="342"/>
        <v>1449569.0500000007</v>
      </c>
      <c r="H49" s="69">
        <f t="shared" si="356"/>
        <v>11826972.77</v>
      </c>
      <c r="I49" s="32">
        <v>45839</v>
      </c>
      <c r="J49" s="32">
        <v>46203</v>
      </c>
      <c r="K49" s="29" t="str">
        <f>INDEX('Current RAP - 2025-26 Cycle'!$D:$D,MATCH('25-26 Projection - RAP Tendered'!$D49,'Current RAP - 2025-26 Cycle'!$C:$C,0),1)</f>
        <v>IPCA</v>
      </c>
      <c r="L49" s="32" t="s">
        <v>10</v>
      </c>
      <c r="M49" s="32" t="s">
        <v>10</v>
      </c>
      <c r="N49" s="81">
        <v>0</v>
      </c>
      <c r="O49" s="81">
        <v>0</v>
      </c>
      <c r="P49" s="69">
        <v>0</v>
      </c>
      <c r="Q49" s="32">
        <f>INDEX('Current RAP - 2025-26 Cycle'!$L:$L,MATCH('25-26 Projection - RAP Tendered'!$D49,'Current RAP - 2025-26 Cycle'!$C:$C,0),1)</f>
        <v>40829</v>
      </c>
      <c r="R49" s="32">
        <f>INDEX('Current RAP - 2025-26 Cycle'!$M:$M,MATCH('25-26 Projection - RAP Tendered'!$D49,'Current RAP - 2025-26 Cycle'!$C:$C,0),1)</f>
        <v>51787</v>
      </c>
      <c r="S49" s="29"/>
      <c r="T49" s="29" t="str">
        <f t="shared" si="343"/>
        <v>009/2011</v>
      </c>
      <c r="U49" s="36">
        <f t="shared" si="344"/>
        <v>13.276541820000004</v>
      </c>
      <c r="V49" s="36">
        <f t="shared" si="344"/>
        <v>13.276541820000004</v>
      </c>
      <c r="W49" s="36">
        <f t="shared" si="344"/>
        <v>13.276541820000004</v>
      </c>
      <c r="X49" s="36">
        <f t="shared" si="344"/>
        <v>13.276541820000004</v>
      </c>
      <c r="Y49" s="36">
        <f t="shared" si="344"/>
        <v>13.276541820000004</v>
      </c>
      <c r="Z49" s="36">
        <f t="shared" si="344"/>
        <v>13.276541820000004</v>
      </c>
      <c r="AA49" s="36">
        <f t="shared" si="344"/>
        <v>13.276541820000004</v>
      </c>
      <c r="AB49" s="36">
        <f t="shared" si="344"/>
        <v>13.276541820000004</v>
      </c>
      <c r="AC49" s="36">
        <f t="shared" si="344"/>
        <v>13.276541820000004</v>
      </c>
      <c r="AD49" s="36">
        <f t="shared" si="344"/>
        <v>13.276541820000004</v>
      </c>
      <c r="AE49" s="36">
        <f t="shared" si="344"/>
        <v>13.276541820000004</v>
      </c>
      <c r="AF49" s="36">
        <f t="shared" si="344"/>
        <v>13.276541820000004</v>
      </c>
      <c r="AG49" s="36">
        <f t="shared" si="344"/>
        <v>13.276541820000004</v>
      </c>
      <c r="AH49" s="36">
        <f t="shared" si="344"/>
        <v>13.276541820000004</v>
      </c>
      <c r="AI49" s="36">
        <f t="shared" si="344"/>
        <v>13.276541820000004</v>
      </c>
      <c r="AJ49" s="36">
        <f t="shared" si="344"/>
        <v>13.276541820000004</v>
      </c>
      <c r="AK49" s="36">
        <f t="shared" si="398"/>
        <v>13.276541820000004</v>
      </c>
      <c r="AL49" s="36">
        <f t="shared" si="398"/>
        <v>3.7831006261290323</v>
      </c>
      <c r="AM49" s="36">
        <f t="shared" si="398"/>
        <v>0</v>
      </c>
      <c r="AN49" s="36">
        <f t="shared" si="398"/>
        <v>0</v>
      </c>
      <c r="AO49" s="36">
        <f t="shared" si="398"/>
        <v>0</v>
      </c>
      <c r="AP49" s="36">
        <f t="shared" si="398"/>
        <v>0</v>
      </c>
      <c r="AQ49" s="36">
        <f t="shared" si="398"/>
        <v>0</v>
      </c>
      <c r="AR49" s="36">
        <f t="shared" si="398"/>
        <v>0</v>
      </c>
      <c r="AS49" s="36">
        <f t="shared" si="398"/>
        <v>0</v>
      </c>
      <c r="AT49" s="36">
        <f t="shared" si="398"/>
        <v>0</v>
      </c>
      <c r="AU49" s="36">
        <f t="shared" si="398"/>
        <v>0</v>
      </c>
      <c r="AV49" s="36">
        <f t="shared" si="398"/>
        <v>0</v>
      </c>
      <c r="AW49" s="36">
        <f t="shared" si="398"/>
        <v>0</v>
      </c>
      <c r="AX49" s="36">
        <f t="shared" si="398"/>
        <v>0</v>
      </c>
      <c r="AY49" s="36">
        <f t="shared" si="398"/>
        <v>0</v>
      </c>
      <c r="AZ49" s="36">
        <f t="shared" si="398"/>
        <v>0</v>
      </c>
      <c r="BA49" s="36">
        <f t="shared" si="396"/>
        <v>0</v>
      </c>
      <c r="BB49" s="36">
        <f t="shared" si="396"/>
        <v>0</v>
      </c>
      <c r="BD49" s="29" t="str">
        <f t="shared" si="345"/>
        <v>009/2011</v>
      </c>
      <c r="BE49" s="36">
        <f t="shared" si="346"/>
        <v>0</v>
      </c>
      <c r="BF49" s="36">
        <f t="shared" si="346"/>
        <v>0</v>
      </c>
      <c r="BG49" s="36">
        <f t="shared" si="346"/>
        <v>0</v>
      </c>
      <c r="BH49" s="36">
        <f t="shared" si="346"/>
        <v>0</v>
      </c>
      <c r="BI49" s="36">
        <f t="shared" si="346"/>
        <v>3.3191354550000001</v>
      </c>
      <c r="BJ49" s="36">
        <f t="shared" si="346"/>
        <v>3.3191354550000001</v>
      </c>
      <c r="BK49" s="36">
        <f t="shared" si="346"/>
        <v>3.3191354550000001</v>
      </c>
      <c r="BL49" s="36">
        <f t="shared" si="346"/>
        <v>3.3191354550000001</v>
      </c>
      <c r="BM49" s="36">
        <f t="shared" si="346"/>
        <v>3.3191354550000001</v>
      </c>
      <c r="BN49" s="36">
        <f t="shared" si="346"/>
        <v>3.3191354550000001</v>
      </c>
      <c r="BO49" s="36">
        <f t="shared" si="346"/>
        <v>3.3191354550000001</v>
      </c>
      <c r="BP49" s="36">
        <f t="shared" si="346"/>
        <v>3.3191354550000001</v>
      </c>
      <c r="BQ49" s="36">
        <f t="shared" si="346"/>
        <v>3.3191354550000001</v>
      </c>
      <c r="BR49" s="36">
        <f t="shared" si="346"/>
        <v>3.3191354550000001</v>
      </c>
      <c r="BS49" s="36">
        <f t="shared" si="346"/>
        <v>3.3191354550000001</v>
      </c>
      <c r="BT49" s="36">
        <f t="shared" si="346"/>
        <v>3.3191354550000001</v>
      </c>
      <c r="BU49" s="36">
        <f t="shared" si="399"/>
        <v>3.3191354550000001</v>
      </c>
      <c r="BV49" s="36">
        <f t="shared" si="399"/>
        <v>3.3191354550000001</v>
      </c>
      <c r="BW49" s="36">
        <f t="shared" si="399"/>
        <v>3.3191354550000001</v>
      </c>
      <c r="BX49" s="36">
        <f t="shared" si="399"/>
        <v>3.3191354550000001</v>
      </c>
      <c r="BY49" s="36">
        <f t="shared" si="399"/>
        <v>3.3191354550000001</v>
      </c>
      <c r="BZ49" s="36">
        <f t="shared" si="399"/>
        <v>3.3191354550000001</v>
      </c>
      <c r="CA49" s="36">
        <f t="shared" si="399"/>
        <v>3.3191354550000001</v>
      </c>
      <c r="CB49" s="36">
        <f t="shared" si="399"/>
        <v>3.3191354550000001</v>
      </c>
      <c r="CC49" s="36">
        <f t="shared" si="399"/>
        <v>3.3191354550000001</v>
      </c>
      <c r="CD49" s="36">
        <f t="shared" si="399"/>
        <v>3.3191354550000001</v>
      </c>
      <c r="CE49" s="36">
        <f t="shared" si="399"/>
        <v>3.3191354550000001</v>
      </c>
      <c r="CF49" s="36">
        <f t="shared" si="399"/>
        <v>3.3191354550000001</v>
      </c>
      <c r="CG49" s="36">
        <f t="shared" si="399"/>
        <v>3.3191354550000001</v>
      </c>
      <c r="CH49" s="36">
        <f t="shared" si="399"/>
        <v>3.3191354550000001</v>
      </c>
      <c r="CI49" s="36">
        <f t="shared" si="399"/>
        <v>3.3191354550000001</v>
      </c>
      <c r="CJ49" s="36">
        <f t="shared" si="399"/>
        <v>3.3191354550000001</v>
      </c>
      <c r="CK49" s="36">
        <f t="shared" si="400"/>
        <v>3.3191354550000001</v>
      </c>
      <c r="CL49" s="36">
        <f t="shared" si="400"/>
        <v>3.3191354550000001</v>
      </c>
      <c r="CM49" s="36">
        <f t="shared" si="400"/>
        <v>3.3191354550000001</v>
      </c>
      <c r="CN49" s="36">
        <f t="shared" si="400"/>
        <v>3.3191354550000001</v>
      </c>
      <c r="CO49" s="36">
        <f t="shared" si="400"/>
        <v>3.3191354550000001</v>
      </c>
      <c r="CP49" s="36">
        <f t="shared" si="400"/>
        <v>3.3191354550000001</v>
      </c>
      <c r="CQ49" s="36">
        <f t="shared" si="400"/>
        <v>3.3191354550000001</v>
      </c>
      <c r="CR49" s="36">
        <f t="shared" si="400"/>
        <v>3.3191354550000001</v>
      </c>
      <c r="CS49" s="36">
        <f t="shared" si="400"/>
        <v>3.3191354550000001</v>
      </c>
      <c r="CT49" s="36">
        <f t="shared" si="400"/>
        <v>3.3191354550000001</v>
      </c>
      <c r="CU49" s="36">
        <f t="shared" si="400"/>
        <v>3.3191354550000001</v>
      </c>
      <c r="CV49" s="36">
        <f t="shared" si="400"/>
        <v>3.3191354550000001</v>
      </c>
      <c r="CW49" s="36">
        <f t="shared" si="400"/>
        <v>3.3191354550000001</v>
      </c>
      <c r="CX49" s="36">
        <f t="shared" si="400"/>
        <v>3.3191354550000001</v>
      </c>
      <c r="CY49" s="36">
        <f t="shared" si="400"/>
        <v>3.3191354550000001</v>
      </c>
      <c r="CZ49" s="36">
        <f t="shared" si="400"/>
        <v>3.3191354550000001</v>
      </c>
      <c r="DA49" s="36">
        <f t="shared" si="401"/>
        <v>3.3191354550000001</v>
      </c>
      <c r="DB49" s="36">
        <f t="shared" si="401"/>
        <v>3.3191354550000001</v>
      </c>
      <c r="DC49" s="36">
        <f t="shared" si="401"/>
        <v>3.3191354550000001</v>
      </c>
      <c r="DD49" s="36">
        <f t="shared" si="401"/>
        <v>3.3191354550000001</v>
      </c>
      <c r="DE49" s="36">
        <f t="shared" si="401"/>
        <v>3.3191354550000001</v>
      </c>
      <c r="DF49" s="36">
        <f t="shared" si="401"/>
        <v>3.3191354550000001</v>
      </c>
      <c r="DG49" s="36">
        <f t="shared" si="401"/>
        <v>3.3191354550000001</v>
      </c>
      <c r="DH49" s="36">
        <f t="shared" si="401"/>
        <v>3.3191354550000001</v>
      </c>
      <c r="DI49" s="36">
        <f t="shared" si="401"/>
        <v>3.3191354550000001</v>
      </c>
      <c r="DJ49" s="36">
        <f t="shared" si="401"/>
        <v>3.3191354550000001</v>
      </c>
      <c r="DK49" s="36">
        <f t="shared" si="401"/>
        <v>3.3191354550000001</v>
      </c>
      <c r="DL49" s="36">
        <f t="shared" si="401"/>
        <v>3.3191354550000001</v>
      </c>
      <c r="DM49" s="36">
        <f t="shared" si="401"/>
        <v>3.3191354550000001</v>
      </c>
      <c r="DN49" s="36">
        <f t="shared" si="401"/>
        <v>3.3191354550000001</v>
      </c>
      <c r="DO49" s="36">
        <f t="shared" si="401"/>
        <v>3.3191354550000001</v>
      </c>
      <c r="DP49" s="36">
        <f t="shared" si="401"/>
        <v>3.3191354550000001</v>
      </c>
      <c r="DQ49" s="36">
        <f t="shared" si="402"/>
        <v>3.3191354550000001</v>
      </c>
      <c r="DR49" s="36">
        <f t="shared" si="402"/>
        <v>3.3191354550000001</v>
      </c>
      <c r="DS49" s="36">
        <f t="shared" si="402"/>
        <v>3.3191354550000001</v>
      </c>
      <c r="DT49" s="36">
        <f t="shared" si="402"/>
        <v>3.3191354550000001</v>
      </c>
      <c r="DU49" s="36">
        <f t="shared" si="402"/>
        <v>3.3191354550000001</v>
      </c>
      <c r="DV49" s="36">
        <f t="shared" si="402"/>
        <v>0.46396517112903229</v>
      </c>
      <c r="DW49" s="36">
        <f t="shared" si="402"/>
        <v>0</v>
      </c>
      <c r="DX49" s="36">
        <f t="shared" si="402"/>
        <v>0</v>
      </c>
      <c r="DY49" s="36">
        <f t="shared" si="402"/>
        <v>0</v>
      </c>
      <c r="DZ49" s="36">
        <f t="shared" si="402"/>
        <v>0</v>
      </c>
      <c r="EA49" s="36">
        <f t="shared" si="402"/>
        <v>0</v>
      </c>
      <c r="EB49" s="36">
        <f t="shared" si="402"/>
        <v>0</v>
      </c>
      <c r="EC49" s="36">
        <f t="shared" si="402"/>
        <v>0</v>
      </c>
      <c r="ED49" s="36">
        <f t="shared" si="402"/>
        <v>0</v>
      </c>
      <c r="EE49" s="36">
        <f t="shared" si="402"/>
        <v>0</v>
      </c>
      <c r="EF49" s="36">
        <f t="shared" si="402"/>
        <v>0</v>
      </c>
      <c r="EG49" s="36">
        <f t="shared" si="406"/>
        <v>0</v>
      </c>
      <c r="EH49" s="36">
        <f t="shared" si="406"/>
        <v>0</v>
      </c>
      <c r="EI49" s="36">
        <f t="shared" si="406"/>
        <v>0</v>
      </c>
      <c r="EJ49" s="36">
        <f t="shared" si="406"/>
        <v>0</v>
      </c>
      <c r="EK49" s="36">
        <f t="shared" si="406"/>
        <v>0</v>
      </c>
      <c r="EL49" s="36">
        <f t="shared" si="406"/>
        <v>0</v>
      </c>
      <c r="EM49" s="36">
        <f t="shared" si="406"/>
        <v>0</v>
      </c>
      <c r="EN49" s="36">
        <f t="shared" si="406"/>
        <v>0</v>
      </c>
      <c r="EO49" s="36">
        <f t="shared" si="406"/>
        <v>0</v>
      </c>
      <c r="EP49" s="36">
        <f t="shared" si="406"/>
        <v>0</v>
      </c>
      <c r="EQ49" s="36">
        <f t="shared" si="406"/>
        <v>0</v>
      </c>
      <c r="ER49" s="36">
        <f t="shared" si="406"/>
        <v>0</v>
      </c>
      <c r="ES49" s="36">
        <f t="shared" si="406"/>
        <v>0</v>
      </c>
      <c r="ET49" s="36">
        <f t="shared" si="406"/>
        <v>0</v>
      </c>
      <c r="EU49" s="36">
        <f t="shared" si="406"/>
        <v>0</v>
      </c>
      <c r="EV49" s="36">
        <f t="shared" si="403"/>
        <v>0</v>
      </c>
      <c r="EW49" s="36">
        <f t="shared" si="403"/>
        <v>0</v>
      </c>
      <c r="EX49" s="36">
        <f t="shared" si="403"/>
        <v>0</v>
      </c>
      <c r="EY49" s="36">
        <f t="shared" si="403"/>
        <v>0</v>
      </c>
      <c r="EZ49" s="36">
        <f t="shared" si="403"/>
        <v>0</v>
      </c>
      <c r="FA49" s="36">
        <f t="shared" si="403"/>
        <v>0</v>
      </c>
      <c r="FB49" s="36">
        <f t="shared" si="403"/>
        <v>0</v>
      </c>
      <c r="FC49" s="36">
        <f t="shared" si="403"/>
        <v>0</v>
      </c>
      <c r="FD49" s="36">
        <f t="shared" si="403"/>
        <v>0</v>
      </c>
      <c r="FE49" s="36">
        <f t="shared" si="403"/>
        <v>0</v>
      </c>
      <c r="FF49" s="36">
        <f t="shared" si="403"/>
        <v>0</v>
      </c>
      <c r="FG49" s="36">
        <f t="shared" si="403"/>
        <v>0</v>
      </c>
      <c r="FH49" s="36">
        <f t="shared" si="403"/>
        <v>0</v>
      </c>
      <c r="FI49" s="36">
        <f t="shared" si="403"/>
        <v>0</v>
      </c>
      <c r="FJ49" s="36">
        <f t="shared" si="403"/>
        <v>0</v>
      </c>
      <c r="FK49" s="36">
        <f t="shared" si="404"/>
        <v>0</v>
      </c>
      <c r="FL49" s="36">
        <f t="shared" si="404"/>
        <v>0</v>
      </c>
      <c r="FM49" s="36">
        <f t="shared" si="404"/>
        <v>0</v>
      </c>
      <c r="FN49" s="36">
        <f t="shared" si="404"/>
        <v>0</v>
      </c>
      <c r="FO49" s="36">
        <f t="shared" si="404"/>
        <v>0</v>
      </c>
      <c r="FP49" s="36">
        <f t="shared" si="404"/>
        <v>0</v>
      </c>
      <c r="FQ49" s="36">
        <f t="shared" si="404"/>
        <v>0</v>
      </c>
      <c r="FR49" s="36">
        <f t="shared" si="404"/>
        <v>0</v>
      </c>
      <c r="FS49" s="36">
        <f t="shared" si="404"/>
        <v>0</v>
      </c>
      <c r="FT49" s="36">
        <f t="shared" si="404"/>
        <v>0</v>
      </c>
      <c r="FU49" s="36">
        <f t="shared" si="404"/>
        <v>0</v>
      </c>
      <c r="FV49" s="36">
        <f t="shared" si="404"/>
        <v>0</v>
      </c>
      <c r="FW49" s="36">
        <f t="shared" si="404"/>
        <v>0</v>
      </c>
      <c r="FX49" s="36">
        <f t="shared" si="404"/>
        <v>0</v>
      </c>
      <c r="FY49" s="36">
        <f t="shared" si="404"/>
        <v>0</v>
      </c>
      <c r="FZ49" s="36">
        <f t="shared" si="404"/>
        <v>0</v>
      </c>
      <c r="GA49" s="36">
        <f t="shared" si="405"/>
        <v>0</v>
      </c>
      <c r="GB49" s="36">
        <f t="shared" si="369"/>
        <v>0</v>
      </c>
      <c r="GC49" s="36">
        <f t="shared" si="358"/>
        <v>0</v>
      </c>
      <c r="GD49" s="36">
        <f t="shared" si="358"/>
        <v>0</v>
      </c>
      <c r="GE49" s="36">
        <f t="shared" si="358"/>
        <v>0</v>
      </c>
      <c r="GF49" s="36">
        <f t="shared" si="358"/>
        <v>0</v>
      </c>
      <c r="GG49" s="36">
        <f t="shared" si="358"/>
        <v>0</v>
      </c>
      <c r="GH49" s="36">
        <f t="shared" si="358"/>
        <v>0</v>
      </c>
      <c r="GI49" s="36">
        <f t="shared" si="358"/>
        <v>0</v>
      </c>
      <c r="GJ49" s="36">
        <f t="shared" si="358"/>
        <v>0</v>
      </c>
      <c r="GL49" s="29" t="str">
        <f t="shared" si="347"/>
        <v>009/2011</v>
      </c>
      <c r="GM49" s="471">
        <f t="shared" si="370"/>
        <v>1.106378485</v>
      </c>
      <c r="GN49" s="471">
        <f t="shared" si="370"/>
        <v>1.106378485</v>
      </c>
      <c r="GO49" s="471">
        <f t="shared" si="370"/>
        <v>1.106378485</v>
      </c>
      <c r="GP49" s="471">
        <f t="shared" si="370"/>
        <v>1.106378485</v>
      </c>
      <c r="GQ49" s="471">
        <f t="shared" si="370"/>
        <v>1.106378485</v>
      </c>
      <c r="GR49" s="471">
        <f t="shared" si="370"/>
        <v>1.106378485</v>
      </c>
      <c r="GS49" s="471">
        <f t="shared" si="370"/>
        <v>1.106378485</v>
      </c>
      <c r="GT49" s="471">
        <f t="shared" si="370"/>
        <v>1.106378485</v>
      </c>
      <c r="GU49" s="471">
        <f t="shared" si="370"/>
        <v>1.106378485</v>
      </c>
      <c r="GV49" s="471">
        <f t="shared" si="370"/>
        <v>1.106378485</v>
      </c>
      <c r="GW49" s="471">
        <f t="shared" si="370"/>
        <v>1.106378485</v>
      </c>
      <c r="GX49" s="471">
        <f t="shared" si="370"/>
        <v>1.106378485</v>
      </c>
      <c r="GY49" s="471">
        <f t="shared" si="370"/>
        <v>1.106378485</v>
      </c>
      <c r="GZ49" s="471">
        <f t="shared" si="370"/>
        <v>1.106378485</v>
      </c>
      <c r="HA49" s="471">
        <f t="shared" si="370"/>
        <v>1.106378485</v>
      </c>
      <c r="HB49" s="471">
        <f t="shared" si="370"/>
        <v>1.106378485</v>
      </c>
      <c r="HC49" s="471">
        <f t="shared" si="371"/>
        <v>1.106378485</v>
      </c>
      <c r="HD49" s="471">
        <f t="shared" si="371"/>
        <v>1.106378485</v>
      </c>
      <c r="HE49" s="471">
        <f t="shared" si="371"/>
        <v>1.106378485</v>
      </c>
      <c r="HF49" s="471">
        <f t="shared" si="371"/>
        <v>1.106378485</v>
      </c>
      <c r="HG49" s="471">
        <f t="shared" si="371"/>
        <v>1.106378485</v>
      </c>
      <c r="HH49" s="471">
        <f t="shared" si="371"/>
        <v>1.106378485</v>
      </c>
      <c r="HI49" s="471">
        <f t="shared" si="371"/>
        <v>1.106378485</v>
      </c>
      <c r="HJ49" s="471">
        <f t="shared" si="371"/>
        <v>1.106378485</v>
      </c>
      <c r="HK49" s="471">
        <f t="shared" si="371"/>
        <v>1.106378485</v>
      </c>
      <c r="HL49" s="471">
        <f t="shared" si="371"/>
        <v>1.106378485</v>
      </c>
      <c r="HM49" s="471">
        <f t="shared" si="371"/>
        <v>1.106378485</v>
      </c>
      <c r="HN49" s="471">
        <f t="shared" si="371"/>
        <v>1.106378485</v>
      </c>
      <c r="HO49" s="471">
        <f t="shared" si="371"/>
        <v>1.106378485</v>
      </c>
      <c r="HP49" s="471">
        <f t="shared" si="371"/>
        <v>1.106378485</v>
      </c>
      <c r="HQ49" s="471">
        <f t="shared" si="371"/>
        <v>1.106378485</v>
      </c>
      <c r="HR49" s="471">
        <f t="shared" si="371"/>
        <v>1.106378485</v>
      </c>
      <c r="HS49" s="471">
        <f t="shared" si="372"/>
        <v>1.106378485</v>
      </c>
      <c r="HT49" s="471">
        <f t="shared" si="372"/>
        <v>1.106378485</v>
      </c>
      <c r="HU49" s="471">
        <f t="shared" si="372"/>
        <v>1.106378485</v>
      </c>
      <c r="HV49" s="471">
        <f t="shared" si="372"/>
        <v>1.106378485</v>
      </c>
      <c r="HW49" s="471">
        <f t="shared" si="372"/>
        <v>1.106378485</v>
      </c>
      <c r="HX49" s="471">
        <f t="shared" si="372"/>
        <v>1.106378485</v>
      </c>
      <c r="HY49" s="471">
        <f t="shared" si="372"/>
        <v>1.106378485</v>
      </c>
      <c r="HZ49" s="471">
        <f t="shared" si="372"/>
        <v>1.106378485</v>
      </c>
      <c r="IA49" s="471">
        <f t="shared" si="372"/>
        <v>1.106378485</v>
      </c>
      <c r="IB49" s="471">
        <f t="shared" si="372"/>
        <v>1.106378485</v>
      </c>
      <c r="IC49" s="471">
        <f t="shared" si="372"/>
        <v>1.106378485</v>
      </c>
      <c r="ID49" s="471">
        <f t="shared" si="372"/>
        <v>1.106378485</v>
      </c>
      <c r="IE49" s="471">
        <f t="shared" si="372"/>
        <v>1.106378485</v>
      </c>
      <c r="IF49" s="471">
        <f t="shared" si="372"/>
        <v>1.106378485</v>
      </c>
      <c r="IG49" s="471">
        <f t="shared" si="372"/>
        <v>1.106378485</v>
      </c>
      <c r="IH49" s="471">
        <f t="shared" si="372"/>
        <v>1.106378485</v>
      </c>
      <c r="II49" s="471">
        <f t="shared" si="373"/>
        <v>1.106378485</v>
      </c>
      <c r="IJ49" s="471">
        <f t="shared" si="373"/>
        <v>1.106378485</v>
      </c>
      <c r="IK49" s="471">
        <f t="shared" si="373"/>
        <v>1.106378485</v>
      </c>
      <c r="IL49" s="471">
        <f t="shared" si="373"/>
        <v>1.106378485</v>
      </c>
      <c r="IM49" s="471">
        <f t="shared" si="373"/>
        <v>1.106378485</v>
      </c>
      <c r="IN49" s="471">
        <f t="shared" si="373"/>
        <v>1.106378485</v>
      </c>
      <c r="IO49" s="471">
        <f t="shared" si="373"/>
        <v>1.106378485</v>
      </c>
      <c r="IP49" s="471">
        <f t="shared" si="373"/>
        <v>1.106378485</v>
      </c>
      <c r="IQ49" s="471">
        <f t="shared" si="373"/>
        <v>1.106378485</v>
      </c>
      <c r="IR49" s="471">
        <f t="shared" si="373"/>
        <v>1.106378485</v>
      </c>
      <c r="IS49" s="471">
        <f t="shared" si="373"/>
        <v>1.106378485</v>
      </c>
      <c r="IT49" s="471">
        <f t="shared" si="373"/>
        <v>1.106378485</v>
      </c>
      <c r="IU49" s="471">
        <f t="shared" si="373"/>
        <v>1.106378485</v>
      </c>
      <c r="IV49" s="471">
        <f t="shared" si="373"/>
        <v>1.106378485</v>
      </c>
      <c r="IW49" s="471">
        <f t="shared" si="373"/>
        <v>1.106378485</v>
      </c>
      <c r="IX49" s="471">
        <f t="shared" si="373"/>
        <v>1.106378485</v>
      </c>
      <c r="IY49" s="471">
        <f t="shared" si="374"/>
        <v>1.106378485</v>
      </c>
      <c r="IZ49" s="471">
        <f t="shared" si="374"/>
        <v>1.106378485</v>
      </c>
      <c r="JA49" s="471">
        <f t="shared" si="374"/>
        <v>1.106378485</v>
      </c>
      <c r="JB49" s="471">
        <f t="shared" si="374"/>
        <v>1.106378485</v>
      </c>
      <c r="JC49" s="471">
        <f t="shared" si="374"/>
        <v>1.106378485</v>
      </c>
      <c r="JD49" s="471">
        <f t="shared" si="374"/>
        <v>1.106378485</v>
      </c>
      <c r="JE49" s="471">
        <f t="shared" si="374"/>
        <v>1.106378485</v>
      </c>
      <c r="JF49" s="471">
        <f t="shared" si="374"/>
        <v>1.106378485</v>
      </c>
      <c r="JG49" s="471">
        <f t="shared" si="374"/>
        <v>1.106378485</v>
      </c>
      <c r="JH49" s="471">
        <f t="shared" si="374"/>
        <v>1.106378485</v>
      </c>
      <c r="JI49" s="471">
        <f t="shared" si="374"/>
        <v>1.106378485</v>
      </c>
      <c r="JJ49" s="471">
        <f t="shared" si="374"/>
        <v>1.106378485</v>
      </c>
      <c r="JK49" s="471">
        <f t="shared" si="374"/>
        <v>1.106378485</v>
      </c>
      <c r="JL49" s="471">
        <f t="shared" si="374"/>
        <v>1.106378485</v>
      </c>
      <c r="JM49" s="471">
        <f t="shared" si="374"/>
        <v>1.106378485</v>
      </c>
      <c r="JN49" s="471">
        <f t="shared" si="374"/>
        <v>1.106378485</v>
      </c>
      <c r="JO49" s="471">
        <f t="shared" si="375"/>
        <v>1.106378485</v>
      </c>
      <c r="JP49" s="471">
        <f t="shared" si="375"/>
        <v>1.106378485</v>
      </c>
      <c r="JQ49" s="471">
        <f t="shared" si="375"/>
        <v>1.106378485</v>
      </c>
      <c r="JR49" s="471">
        <f t="shared" si="375"/>
        <v>1.106378485</v>
      </c>
      <c r="JS49" s="471">
        <f t="shared" si="375"/>
        <v>1.106378485</v>
      </c>
      <c r="JT49" s="471">
        <f t="shared" si="375"/>
        <v>1.106378485</v>
      </c>
      <c r="JU49" s="471">
        <f t="shared" si="375"/>
        <v>1.106378485</v>
      </c>
      <c r="JV49" s="471">
        <f t="shared" si="375"/>
        <v>1.106378485</v>
      </c>
      <c r="JW49" s="471">
        <f t="shared" si="375"/>
        <v>1.106378485</v>
      </c>
      <c r="JX49" s="471">
        <f t="shared" si="375"/>
        <v>1.106378485</v>
      </c>
      <c r="JY49" s="471">
        <f t="shared" si="375"/>
        <v>1.106378485</v>
      </c>
      <c r="JZ49" s="471">
        <f t="shared" si="375"/>
        <v>1.106378485</v>
      </c>
      <c r="KA49" s="471">
        <f t="shared" si="375"/>
        <v>1.106378485</v>
      </c>
      <c r="KB49" s="471">
        <f t="shared" si="375"/>
        <v>1.106378485</v>
      </c>
      <c r="KC49" s="471">
        <f t="shared" si="375"/>
        <v>1.106378485</v>
      </c>
      <c r="KD49" s="471">
        <f t="shared" si="375"/>
        <v>1.106378485</v>
      </c>
      <c r="KE49" s="471">
        <f t="shared" si="376"/>
        <v>1.106378485</v>
      </c>
      <c r="KF49" s="471">
        <f t="shared" si="376"/>
        <v>1.106378485</v>
      </c>
      <c r="KG49" s="471">
        <f t="shared" si="376"/>
        <v>1.106378485</v>
      </c>
      <c r="KH49" s="471">
        <f t="shared" si="376"/>
        <v>1.106378485</v>
      </c>
      <c r="KI49" s="471">
        <f t="shared" si="376"/>
        <v>1.106378485</v>
      </c>
      <c r="KJ49" s="471">
        <f t="shared" si="376"/>
        <v>1.106378485</v>
      </c>
      <c r="KK49" s="471">
        <f t="shared" si="376"/>
        <v>1.106378485</v>
      </c>
      <c r="KL49" s="471">
        <f t="shared" si="376"/>
        <v>1.106378485</v>
      </c>
      <c r="KM49" s="471">
        <f t="shared" si="376"/>
        <v>1.106378485</v>
      </c>
      <c r="KN49" s="471">
        <f t="shared" si="376"/>
        <v>1.106378485</v>
      </c>
      <c r="KO49" s="471">
        <f t="shared" si="376"/>
        <v>1.106378485</v>
      </c>
      <c r="KP49" s="471">
        <f t="shared" si="376"/>
        <v>1.106378485</v>
      </c>
      <c r="KQ49" s="471">
        <f t="shared" si="376"/>
        <v>1.106378485</v>
      </c>
      <c r="KR49" s="471">
        <f t="shared" si="376"/>
        <v>1.106378485</v>
      </c>
      <c r="KS49" s="471">
        <f t="shared" si="376"/>
        <v>1.106378485</v>
      </c>
      <c r="KT49" s="471">
        <f t="shared" si="376"/>
        <v>1.106378485</v>
      </c>
      <c r="KU49" s="471">
        <f t="shared" si="377"/>
        <v>1.106378485</v>
      </c>
      <c r="KV49" s="471">
        <f t="shared" si="377"/>
        <v>1.106378485</v>
      </c>
      <c r="KW49" s="471">
        <f t="shared" si="377"/>
        <v>1.106378485</v>
      </c>
      <c r="KX49" s="471">
        <f t="shared" si="377"/>
        <v>1.106378485</v>
      </c>
      <c r="KY49" s="471">
        <f t="shared" si="377"/>
        <v>1.106378485</v>
      </c>
      <c r="KZ49" s="471">
        <f t="shared" si="377"/>
        <v>1.106378485</v>
      </c>
      <c r="LA49" s="471">
        <f t="shared" si="377"/>
        <v>1.106378485</v>
      </c>
      <c r="LB49" s="471">
        <f t="shared" si="377"/>
        <v>1.106378485</v>
      </c>
      <c r="LC49" s="471">
        <f t="shared" si="377"/>
        <v>1.106378485</v>
      </c>
      <c r="LD49" s="471">
        <f t="shared" si="377"/>
        <v>1.106378485</v>
      </c>
      <c r="LE49" s="471">
        <f t="shared" si="377"/>
        <v>1.106378485</v>
      </c>
      <c r="LF49" s="471">
        <f t="shared" si="377"/>
        <v>1.106378485</v>
      </c>
      <c r="LG49" s="471">
        <f t="shared" si="377"/>
        <v>1.106378485</v>
      </c>
      <c r="LH49" s="471">
        <f t="shared" si="377"/>
        <v>1.106378485</v>
      </c>
      <c r="LI49" s="471">
        <f t="shared" si="377"/>
        <v>1.106378485</v>
      </c>
      <c r="LJ49" s="471">
        <f t="shared" si="377"/>
        <v>1.106378485</v>
      </c>
      <c r="LK49" s="471">
        <f t="shared" si="378"/>
        <v>1.106378485</v>
      </c>
      <c r="LL49" s="471">
        <f t="shared" si="378"/>
        <v>1.106378485</v>
      </c>
      <c r="LM49" s="471">
        <f t="shared" si="378"/>
        <v>1.106378485</v>
      </c>
      <c r="LN49" s="471">
        <f t="shared" si="378"/>
        <v>1.106378485</v>
      </c>
      <c r="LO49" s="471">
        <f t="shared" si="378"/>
        <v>1.106378485</v>
      </c>
      <c r="LP49" s="471">
        <f t="shared" si="378"/>
        <v>1.106378485</v>
      </c>
      <c r="LQ49" s="471">
        <f t="shared" si="378"/>
        <v>1.106378485</v>
      </c>
      <c r="LR49" s="471">
        <f t="shared" si="378"/>
        <v>1.106378485</v>
      </c>
      <c r="LS49" s="471">
        <f t="shared" si="378"/>
        <v>1.106378485</v>
      </c>
      <c r="LT49" s="471">
        <f t="shared" si="378"/>
        <v>1.106378485</v>
      </c>
      <c r="LU49" s="471">
        <f t="shared" si="378"/>
        <v>1.106378485</v>
      </c>
      <c r="LV49" s="471">
        <f t="shared" si="378"/>
        <v>1.106378485</v>
      </c>
      <c r="LW49" s="471">
        <f t="shared" si="378"/>
        <v>1.106378485</v>
      </c>
      <c r="LX49" s="471">
        <f t="shared" si="378"/>
        <v>1.106378485</v>
      </c>
      <c r="LY49" s="471">
        <f t="shared" si="378"/>
        <v>1.106378485</v>
      </c>
      <c r="LZ49" s="471">
        <f t="shared" si="378"/>
        <v>1.106378485</v>
      </c>
      <c r="MA49" s="471">
        <f t="shared" si="379"/>
        <v>1.106378485</v>
      </c>
      <c r="MB49" s="471">
        <f t="shared" si="379"/>
        <v>1.106378485</v>
      </c>
      <c r="MC49" s="471">
        <f t="shared" si="379"/>
        <v>1.106378485</v>
      </c>
      <c r="MD49" s="471">
        <f t="shared" si="379"/>
        <v>1.106378485</v>
      </c>
      <c r="ME49" s="471">
        <f t="shared" si="379"/>
        <v>1.106378485</v>
      </c>
      <c r="MF49" s="471">
        <f t="shared" si="379"/>
        <v>1.106378485</v>
      </c>
      <c r="MG49" s="471">
        <f t="shared" si="379"/>
        <v>1.106378485</v>
      </c>
      <c r="MH49" s="471">
        <f t="shared" si="379"/>
        <v>1.106378485</v>
      </c>
      <c r="MI49" s="471">
        <f t="shared" si="379"/>
        <v>1.106378485</v>
      </c>
      <c r="MJ49" s="471">
        <f t="shared" si="379"/>
        <v>1.106378485</v>
      </c>
      <c r="MK49" s="471">
        <f t="shared" si="379"/>
        <v>1.106378485</v>
      </c>
      <c r="ML49" s="471">
        <f t="shared" si="379"/>
        <v>1.106378485</v>
      </c>
      <c r="MM49" s="471">
        <f t="shared" si="379"/>
        <v>1.106378485</v>
      </c>
      <c r="MN49" s="471">
        <f t="shared" si="379"/>
        <v>1.106378485</v>
      </c>
      <c r="MO49" s="471">
        <f t="shared" si="379"/>
        <v>1.106378485</v>
      </c>
      <c r="MP49" s="471">
        <f t="shared" si="379"/>
        <v>1.106378485</v>
      </c>
      <c r="MQ49" s="471">
        <f t="shared" si="380"/>
        <v>1.106378485</v>
      </c>
      <c r="MR49" s="471">
        <f t="shared" si="380"/>
        <v>1.106378485</v>
      </c>
      <c r="MS49" s="471">
        <f t="shared" si="380"/>
        <v>1.106378485</v>
      </c>
      <c r="MT49" s="471">
        <f t="shared" si="380"/>
        <v>1.106378485</v>
      </c>
      <c r="MU49" s="471">
        <f t="shared" si="380"/>
        <v>1.106378485</v>
      </c>
      <c r="MV49" s="471">
        <f t="shared" si="380"/>
        <v>1.106378485</v>
      </c>
      <c r="MW49" s="471">
        <f t="shared" si="380"/>
        <v>1.106378485</v>
      </c>
      <c r="MX49" s="471">
        <f t="shared" si="380"/>
        <v>1.106378485</v>
      </c>
      <c r="MY49" s="471">
        <f t="shared" si="380"/>
        <v>1.106378485</v>
      </c>
      <c r="MZ49" s="471">
        <f t="shared" si="380"/>
        <v>1.106378485</v>
      </c>
      <c r="NA49" s="471">
        <f t="shared" si="380"/>
        <v>1.106378485</v>
      </c>
      <c r="NB49" s="471">
        <f t="shared" si="380"/>
        <v>1.106378485</v>
      </c>
      <c r="NC49" s="471">
        <f t="shared" si="380"/>
        <v>1.106378485</v>
      </c>
      <c r="ND49" s="471">
        <f t="shared" si="380"/>
        <v>1.106378485</v>
      </c>
      <c r="NE49" s="471">
        <f t="shared" si="380"/>
        <v>1.106378485</v>
      </c>
      <c r="NF49" s="471">
        <f t="shared" si="380"/>
        <v>1.106378485</v>
      </c>
      <c r="NG49" s="471">
        <f t="shared" si="381"/>
        <v>1.106378485</v>
      </c>
      <c r="NH49" s="471">
        <f t="shared" si="381"/>
        <v>1.106378485</v>
      </c>
      <c r="NI49" s="471">
        <f t="shared" si="381"/>
        <v>1.106378485</v>
      </c>
      <c r="NJ49" s="471">
        <f t="shared" si="381"/>
        <v>1.106378485</v>
      </c>
      <c r="NK49" s="471">
        <f t="shared" si="381"/>
        <v>1.106378485</v>
      </c>
      <c r="NL49" s="471">
        <f t="shared" si="381"/>
        <v>1.106378485</v>
      </c>
      <c r="NM49" s="471">
        <f t="shared" si="381"/>
        <v>1.106378485</v>
      </c>
      <c r="NN49" s="471">
        <f t="shared" si="381"/>
        <v>1.106378485</v>
      </c>
      <c r="NO49" s="471">
        <f t="shared" si="381"/>
        <v>1.106378485</v>
      </c>
      <c r="NP49" s="471">
        <f t="shared" si="381"/>
        <v>1.106378485</v>
      </c>
      <c r="NQ49" s="471">
        <f t="shared" si="381"/>
        <v>1.106378485</v>
      </c>
      <c r="NR49" s="471">
        <f t="shared" si="381"/>
        <v>1.106378485</v>
      </c>
      <c r="NS49" s="471">
        <f t="shared" si="381"/>
        <v>1.106378485</v>
      </c>
      <c r="NT49" s="471">
        <f t="shared" si="381"/>
        <v>1.106378485</v>
      </c>
      <c r="NU49" s="471">
        <f t="shared" si="381"/>
        <v>1.106378485</v>
      </c>
      <c r="NV49" s="471">
        <f t="shared" si="381"/>
        <v>1.106378485</v>
      </c>
      <c r="NW49" s="471">
        <f t="shared" si="382"/>
        <v>1.106378485</v>
      </c>
      <c r="NX49" s="471">
        <f t="shared" si="382"/>
        <v>1.106378485</v>
      </c>
      <c r="NY49" s="471">
        <f t="shared" si="382"/>
        <v>1.106378485</v>
      </c>
      <c r="NZ49" s="471">
        <f t="shared" si="382"/>
        <v>0.46396517112903229</v>
      </c>
      <c r="OA49" s="471">
        <f t="shared" si="382"/>
        <v>0</v>
      </c>
      <c r="OB49" s="471">
        <f t="shared" si="382"/>
        <v>0</v>
      </c>
      <c r="OC49" s="471">
        <f t="shared" si="382"/>
        <v>0</v>
      </c>
      <c r="OD49" s="471">
        <f t="shared" si="382"/>
        <v>0</v>
      </c>
      <c r="OE49" s="471">
        <f t="shared" si="382"/>
        <v>0</v>
      </c>
      <c r="OF49" s="471">
        <f t="shared" si="382"/>
        <v>0</v>
      </c>
      <c r="OG49" s="471">
        <f t="shared" si="382"/>
        <v>0</v>
      </c>
      <c r="OH49" s="471">
        <f t="shared" si="382"/>
        <v>0</v>
      </c>
      <c r="OI49" s="471">
        <f t="shared" si="382"/>
        <v>0</v>
      </c>
      <c r="OJ49" s="471">
        <f t="shared" si="382"/>
        <v>0</v>
      </c>
      <c r="OK49" s="471">
        <f t="shared" si="382"/>
        <v>0</v>
      </c>
      <c r="OL49" s="471">
        <f t="shared" si="382"/>
        <v>0</v>
      </c>
      <c r="OM49" s="471">
        <f t="shared" si="383"/>
        <v>0</v>
      </c>
      <c r="ON49" s="471">
        <f t="shared" si="383"/>
        <v>0</v>
      </c>
      <c r="OO49" s="471">
        <f t="shared" si="383"/>
        <v>0</v>
      </c>
      <c r="OP49" s="471">
        <f t="shared" si="383"/>
        <v>0</v>
      </c>
      <c r="OQ49" s="471">
        <f t="shared" si="383"/>
        <v>0</v>
      </c>
      <c r="OR49" s="471">
        <f t="shared" si="383"/>
        <v>0</v>
      </c>
      <c r="OS49" s="471">
        <f t="shared" si="383"/>
        <v>0</v>
      </c>
      <c r="OT49" s="471">
        <f t="shared" si="383"/>
        <v>0</v>
      </c>
      <c r="OU49" s="471">
        <f t="shared" si="383"/>
        <v>0</v>
      </c>
      <c r="OV49" s="471">
        <f t="shared" si="383"/>
        <v>0</v>
      </c>
      <c r="OW49" s="471">
        <f t="shared" si="383"/>
        <v>0</v>
      </c>
      <c r="OX49" s="471">
        <f t="shared" si="383"/>
        <v>0</v>
      </c>
      <c r="OY49" s="471">
        <f t="shared" si="383"/>
        <v>0</v>
      </c>
      <c r="OZ49" s="471">
        <f t="shared" si="383"/>
        <v>0</v>
      </c>
      <c r="PA49" s="471">
        <f t="shared" si="383"/>
        <v>0</v>
      </c>
      <c r="PB49" s="471">
        <f t="shared" si="383"/>
        <v>0</v>
      </c>
      <c r="PC49" s="471">
        <f t="shared" si="384"/>
        <v>0</v>
      </c>
      <c r="PD49" s="471">
        <f t="shared" si="384"/>
        <v>0</v>
      </c>
      <c r="PE49" s="471">
        <f t="shared" si="384"/>
        <v>0</v>
      </c>
      <c r="PF49" s="471">
        <f t="shared" si="384"/>
        <v>0</v>
      </c>
      <c r="PG49" s="471">
        <f t="shared" si="384"/>
        <v>0</v>
      </c>
      <c r="PH49" s="471">
        <f t="shared" si="384"/>
        <v>0</v>
      </c>
      <c r="PI49" s="471">
        <f t="shared" si="384"/>
        <v>0</v>
      </c>
      <c r="PJ49" s="471">
        <f t="shared" si="384"/>
        <v>0</v>
      </c>
      <c r="PK49" s="471">
        <f t="shared" si="384"/>
        <v>0</v>
      </c>
      <c r="PL49" s="471">
        <f t="shared" si="384"/>
        <v>0</v>
      </c>
      <c r="PM49" s="471">
        <f t="shared" si="384"/>
        <v>0</v>
      </c>
      <c r="PN49" s="471">
        <f t="shared" si="384"/>
        <v>0</v>
      </c>
      <c r="PO49" s="471">
        <f t="shared" si="384"/>
        <v>0</v>
      </c>
      <c r="PP49" s="471">
        <f t="shared" si="384"/>
        <v>0</v>
      </c>
      <c r="PQ49" s="471">
        <f t="shared" si="384"/>
        <v>0</v>
      </c>
      <c r="PR49" s="471">
        <f t="shared" si="384"/>
        <v>0</v>
      </c>
      <c r="PS49" s="471">
        <f t="shared" si="385"/>
        <v>0</v>
      </c>
      <c r="PT49" s="471">
        <f t="shared" si="385"/>
        <v>0</v>
      </c>
      <c r="PU49" s="471">
        <f t="shared" si="385"/>
        <v>0</v>
      </c>
      <c r="PV49" s="471">
        <f t="shared" si="385"/>
        <v>0</v>
      </c>
      <c r="PW49" s="471">
        <f t="shared" si="385"/>
        <v>0</v>
      </c>
      <c r="PX49" s="471">
        <f t="shared" si="385"/>
        <v>0</v>
      </c>
      <c r="PY49" s="471">
        <f t="shared" si="385"/>
        <v>0</v>
      </c>
      <c r="PZ49" s="471">
        <f t="shared" si="385"/>
        <v>0</v>
      </c>
      <c r="QA49" s="471">
        <f t="shared" si="385"/>
        <v>0</v>
      </c>
      <c r="QB49" s="471">
        <f t="shared" si="385"/>
        <v>0</v>
      </c>
      <c r="QC49" s="471">
        <f t="shared" si="385"/>
        <v>0</v>
      </c>
      <c r="QD49" s="471">
        <f t="shared" si="385"/>
        <v>0</v>
      </c>
      <c r="QE49" s="471">
        <f t="shared" si="385"/>
        <v>0</v>
      </c>
      <c r="QF49" s="471">
        <f t="shared" si="385"/>
        <v>0</v>
      </c>
      <c r="QG49" s="471">
        <f t="shared" si="385"/>
        <v>0</v>
      </c>
      <c r="QH49" s="471">
        <f t="shared" si="385"/>
        <v>0</v>
      </c>
      <c r="QI49" s="471">
        <f t="shared" si="386"/>
        <v>0</v>
      </c>
      <c r="QJ49" s="471">
        <f t="shared" si="386"/>
        <v>0</v>
      </c>
      <c r="QK49" s="471">
        <f t="shared" si="386"/>
        <v>0</v>
      </c>
      <c r="QL49" s="471">
        <f t="shared" si="386"/>
        <v>0</v>
      </c>
      <c r="QM49" s="471">
        <f t="shared" si="386"/>
        <v>0</v>
      </c>
      <c r="QN49" s="471">
        <f t="shared" si="386"/>
        <v>0</v>
      </c>
      <c r="QO49" s="471">
        <f t="shared" si="386"/>
        <v>0</v>
      </c>
      <c r="QP49" s="471">
        <f t="shared" si="386"/>
        <v>0</v>
      </c>
      <c r="QQ49" s="471">
        <f t="shared" si="386"/>
        <v>0</v>
      </c>
      <c r="QR49" s="471">
        <f t="shared" si="386"/>
        <v>0</v>
      </c>
      <c r="QS49" s="471">
        <f t="shared" si="386"/>
        <v>0</v>
      </c>
      <c r="QT49" s="471">
        <f t="shared" si="386"/>
        <v>0</v>
      </c>
      <c r="QU49" s="471">
        <f t="shared" si="386"/>
        <v>0</v>
      </c>
      <c r="QV49" s="471">
        <f t="shared" si="386"/>
        <v>0</v>
      </c>
      <c r="QW49" s="471">
        <f t="shared" si="386"/>
        <v>0</v>
      </c>
      <c r="QX49" s="471">
        <f t="shared" si="386"/>
        <v>0</v>
      </c>
      <c r="QY49" s="471">
        <f t="shared" si="387"/>
        <v>0</v>
      </c>
      <c r="QZ49" s="471">
        <f t="shared" si="387"/>
        <v>0</v>
      </c>
      <c r="RA49" s="471">
        <f t="shared" si="387"/>
        <v>0</v>
      </c>
      <c r="RB49" s="471">
        <f t="shared" si="387"/>
        <v>0</v>
      </c>
      <c r="RC49" s="471">
        <f t="shared" si="387"/>
        <v>0</v>
      </c>
      <c r="RD49" s="471">
        <f t="shared" si="387"/>
        <v>0</v>
      </c>
      <c r="RE49" s="471">
        <f t="shared" si="387"/>
        <v>0</v>
      </c>
      <c r="RF49" s="471">
        <f t="shared" si="387"/>
        <v>0</v>
      </c>
      <c r="RG49" s="471">
        <f t="shared" si="387"/>
        <v>0</v>
      </c>
      <c r="RH49" s="471">
        <f t="shared" si="387"/>
        <v>0</v>
      </c>
      <c r="RI49" s="471">
        <f t="shared" si="387"/>
        <v>0</v>
      </c>
      <c r="RJ49" s="471">
        <f t="shared" si="387"/>
        <v>0</v>
      </c>
      <c r="RK49" s="471">
        <f t="shared" si="387"/>
        <v>0</v>
      </c>
      <c r="RL49" s="471">
        <f t="shared" si="387"/>
        <v>0</v>
      </c>
      <c r="RM49" s="471">
        <f t="shared" si="387"/>
        <v>0</v>
      </c>
      <c r="RN49" s="471">
        <f t="shared" si="387"/>
        <v>0</v>
      </c>
      <c r="RO49" s="471">
        <f t="shared" si="388"/>
        <v>0</v>
      </c>
      <c r="RP49" s="471">
        <f t="shared" si="388"/>
        <v>0</v>
      </c>
      <c r="RQ49" s="471">
        <f t="shared" si="388"/>
        <v>0</v>
      </c>
      <c r="RR49" s="471">
        <f t="shared" si="388"/>
        <v>0</v>
      </c>
      <c r="RS49" s="471">
        <f t="shared" si="388"/>
        <v>0</v>
      </c>
      <c r="RT49" s="471">
        <f t="shared" si="388"/>
        <v>0</v>
      </c>
      <c r="RU49" s="471">
        <f t="shared" si="388"/>
        <v>0</v>
      </c>
      <c r="RV49" s="471">
        <f t="shared" si="388"/>
        <v>0</v>
      </c>
      <c r="RW49" s="471">
        <f t="shared" si="388"/>
        <v>0</v>
      </c>
      <c r="RX49" s="471">
        <f t="shared" si="388"/>
        <v>0</v>
      </c>
      <c r="RY49" s="471">
        <f t="shared" si="388"/>
        <v>0</v>
      </c>
      <c r="RZ49" s="471">
        <f t="shared" si="388"/>
        <v>0</v>
      </c>
      <c r="SA49" s="471">
        <f t="shared" si="388"/>
        <v>0</v>
      </c>
      <c r="SB49" s="471">
        <f t="shared" si="388"/>
        <v>0</v>
      </c>
      <c r="SC49" s="471">
        <f t="shared" si="388"/>
        <v>0</v>
      </c>
      <c r="SD49" s="471">
        <f t="shared" si="388"/>
        <v>0</v>
      </c>
      <c r="SE49" s="471">
        <f t="shared" si="389"/>
        <v>0</v>
      </c>
      <c r="SF49" s="471">
        <f t="shared" si="389"/>
        <v>0</v>
      </c>
      <c r="SG49" s="471">
        <f t="shared" si="389"/>
        <v>0</v>
      </c>
      <c r="SH49" s="471">
        <f t="shared" si="389"/>
        <v>0</v>
      </c>
      <c r="SI49" s="471">
        <f t="shared" si="389"/>
        <v>0</v>
      </c>
      <c r="SJ49" s="471">
        <f t="shared" si="389"/>
        <v>0</v>
      </c>
      <c r="SK49" s="471">
        <f t="shared" si="389"/>
        <v>0</v>
      </c>
      <c r="SL49" s="471">
        <f t="shared" si="389"/>
        <v>0</v>
      </c>
      <c r="SM49" s="471">
        <f t="shared" si="389"/>
        <v>0</v>
      </c>
      <c r="SN49" s="471">
        <f t="shared" si="389"/>
        <v>0</v>
      </c>
      <c r="SO49" s="471">
        <f t="shared" si="389"/>
        <v>0</v>
      </c>
      <c r="SP49" s="471">
        <f t="shared" si="389"/>
        <v>0</v>
      </c>
      <c r="SQ49" s="471">
        <f t="shared" si="389"/>
        <v>0</v>
      </c>
      <c r="SR49" s="471">
        <f t="shared" si="389"/>
        <v>0</v>
      </c>
      <c r="SS49" s="471">
        <f t="shared" si="389"/>
        <v>0</v>
      </c>
      <c r="ST49" s="471">
        <f t="shared" si="389"/>
        <v>0</v>
      </c>
      <c r="SU49" s="471">
        <f t="shared" si="390"/>
        <v>0</v>
      </c>
      <c r="SV49" s="471">
        <f t="shared" si="390"/>
        <v>0</v>
      </c>
      <c r="SW49" s="471">
        <f t="shared" si="390"/>
        <v>0</v>
      </c>
      <c r="SX49" s="471">
        <f t="shared" si="390"/>
        <v>0</v>
      </c>
      <c r="SY49" s="471">
        <f t="shared" si="390"/>
        <v>0</v>
      </c>
      <c r="SZ49" s="471">
        <f t="shared" si="390"/>
        <v>0</v>
      </c>
      <c r="TA49" s="471">
        <f t="shared" si="390"/>
        <v>0</v>
      </c>
      <c r="TB49" s="471">
        <f t="shared" si="390"/>
        <v>0</v>
      </c>
      <c r="TC49" s="471">
        <f t="shared" si="390"/>
        <v>0</v>
      </c>
      <c r="TD49" s="471">
        <f t="shared" si="390"/>
        <v>0</v>
      </c>
      <c r="TE49" s="471">
        <f t="shared" si="390"/>
        <v>0</v>
      </c>
      <c r="TF49" s="471">
        <f t="shared" si="390"/>
        <v>0</v>
      </c>
      <c r="TG49" s="471">
        <f t="shared" si="390"/>
        <v>0</v>
      </c>
      <c r="TH49" s="471">
        <f t="shared" si="390"/>
        <v>0</v>
      </c>
      <c r="TI49" s="471">
        <f t="shared" si="390"/>
        <v>0</v>
      </c>
      <c r="TJ49" s="471">
        <f t="shared" si="390"/>
        <v>0</v>
      </c>
      <c r="TK49" s="471">
        <f t="shared" si="391"/>
        <v>0</v>
      </c>
      <c r="TL49" s="471">
        <f t="shared" si="391"/>
        <v>0</v>
      </c>
      <c r="TM49" s="471">
        <f t="shared" si="391"/>
        <v>0</v>
      </c>
      <c r="TN49" s="471">
        <f t="shared" si="391"/>
        <v>0</v>
      </c>
      <c r="TO49" s="471">
        <f t="shared" si="391"/>
        <v>0</v>
      </c>
      <c r="TP49" s="471">
        <f t="shared" si="391"/>
        <v>0</v>
      </c>
      <c r="TQ49" s="471">
        <f t="shared" si="391"/>
        <v>0</v>
      </c>
      <c r="TR49" s="471">
        <f t="shared" si="391"/>
        <v>0</v>
      </c>
      <c r="TS49" s="471">
        <f t="shared" si="391"/>
        <v>0</v>
      </c>
      <c r="TT49" s="471">
        <f t="shared" si="391"/>
        <v>0</v>
      </c>
      <c r="TU49" s="471">
        <f t="shared" si="391"/>
        <v>0</v>
      </c>
      <c r="TV49" s="471">
        <f t="shared" si="391"/>
        <v>0</v>
      </c>
      <c r="TW49" s="471">
        <f t="shared" si="391"/>
        <v>0</v>
      </c>
      <c r="TX49" s="471">
        <f t="shared" si="391"/>
        <v>0</v>
      </c>
      <c r="TY49" s="471">
        <f t="shared" si="391"/>
        <v>0</v>
      </c>
      <c r="TZ49" s="471">
        <f t="shared" si="391"/>
        <v>0</v>
      </c>
      <c r="UA49" s="471">
        <f t="shared" si="392"/>
        <v>0</v>
      </c>
      <c r="UB49" s="471">
        <f t="shared" si="392"/>
        <v>0</v>
      </c>
      <c r="UC49" s="471">
        <f t="shared" si="392"/>
        <v>0</v>
      </c>
      <c r="UD49" s="471">
        <f t="shared" si="392"/>
        <v>0</v>
      </c>
      <c r="UE49" s="471">
        <f t="shared" si="392"/>
        <v>0</v>
      </c>
      <c r="UF49" s="471">
        <f t="shared" si="392"/>
        <v>0</v>
      </c>
      <c r="UG49" s="471">
        <f t="shared" si="392"/>
        <v>0</v>
      </c>
      <c r="UH49" s="471">
        <f t="shared" si="392"/>
        <v>0</v>
      </c>
      <c r="UI49" s="471">
        <f t="shared" si="392"/>
        <v>0</v>
      </c>
      <c r="UJ49" s="471">
        <f t="shared" si="392"/>
        <v>0</v>
      </c>
      <c r="UK49" s="471">
        <f t="shared" si="392"/>
        <v>0</v>
      </c>
      <c r="UL49" s="471">
        <f t="shared" si="392"/>
        <v>0</v>
      </c>
      <c r="UM49" s="471">
        <f t="shared" si="392"/>
        <v>0</v>
      </c>
      <c r="UN49" s="471">
        <f t="shared" si="392"/>
        <v>0</v>
      </c>
      <c r="UO49" s="471">
        <f t="shared" si="392"/>
        <v>0</v>
      </c>
      <c r="UP49" s="471">
        <f t="shared" si="392"/>
        <v>0</v>
      </c>
      <c r="UQ49" s="471">
        <f t="shared" si="393"/>
        <v>0</v>
      </c>
      <c r="UR49" s="471">
        <f t="shared" si="393"/>
        <v>0</v>
      </c>
      <c r="US49" s="471">
        <f t="shared" si="393"/>
        <v>0</v>
      </c>
      <c r="UT49" s="471">
        <f t="shared" si="393"/>
        <v>0</v>
      </c>
      <c r="UU49" s="471">
        <f t="shared" si="393"/>
        <v>0</v>
      </c>
      <c r="UV49" s="471">
        <f t="shared" si="393"/>
        <v>0</v>
      </c>
      <c r="UW49" s="471">
        <f t="shared" si="393"/>
        <v>0</v>
      </c>
      <c r="UX49" s="471">
        <f t="shared" si="393"/>
        <v>0</v>
      </c>
      <c r="UY49" s="471">
        <f t="shared" si="393"/>
        <v>0</v>
      </c>
      <c r="UZ49" s="471">
        <f t="shared" si="393"/>
        <v>0</v>
      </c>
      <c r="VA49" s="471">
        <f t="shared" si="393"/>
        <v>0</v>
      </c>
      <c r="VB49" s="471">
        <f t="shared" si="393"/>
        <v>0</v>
      </c>
      <c r="VC49" s="471">
        <f t="shared" si="393"/>
        <v>0</v>
      </c>
      <c r="VD49" s="471">
        <f t="shared" si="393"/>
        <v>0</v>
      </c>
      <c r="VE49" s="471">
        <f t="shared" si="393"/>
        <v>0</v>
      </c>
      <c r="VF49" s="471">
        <f t="shared" si="393"/>
        <v>0</v>
      </c>
      <c r="VG49" s="471">
        <f t="shared" si="394"/>
        <v>0</v>
      </c>
      <c r="VH49" s="471">
        <f t="shared" si="394"/>
        <v>0</v>
      </c>
      <c r="VI49" s="471">
        <f t="shared" si="394"/>
        <v>0</v>
      </c>
      <c r="VJ49" s="471">
        <f t="shared" si="394"/>
        <v>0</v>
      </c>
      <c r="VK49" s="471">
        <f t="shared" si="394"/>
        <v>0</v>
      </c>
      <c r="VL49" s="471">
        <f t="shared" si="394"/>
        <v>0</v>
      </c>
      <c r="VM49" s="471">
        <f t="shared" si="394"/>
        <v>0</v>
      </c>
      <c r="VN49" s="471">
        <f t="shared" si="394"/>
        <v>0</v>
      </c>
      <c r="VO49" s="471">
        <f t="shared" si="394"/>
        <v>0</v>
      </c>
      <c r="VP49" s="471">
        <f t="shared" si="394"/>
        <v>0</v>
      </c>
      <c r="VQ49" s="471">
        <f t="shared" si="394"/>
        <v>0</v>
      </c>
      <c r="VR49" s="471">
        <f t="shared" si="394"/>
        <v>0</v>
      </c>
      <c r="VS49" s="471">
        <f t="shared" si="394"/>
        <v>0</v>
      </c>
      <c r="VT49" s="471">
        <f t="shared" si="394"/>
        <v>0</v>
      </c>
      <c r="VU49" s="471">
        <f t="shared" si="394"/>
        <v>0</v>
      </c>
      <c r="VV49" s="471">
        <f t="shared" si="394"/>
        <v>0</v>
      </c>
      <c r="VW49" s="471">
        <f t="shared" si="395"/>
        <v>0</v>
      </c>
      <c r="VX49" s="471">
        <f t="shared" si="395"/>
        <v>0</v>
      </c>
      <c r="VY49" s="471">
        <f t="shared" si="395"/>
        <v>0</v>
      </c>
      <c r="VZ49" s="471">
        <f t="shared" si="395"/>
        <v>0</v>
      </c>
      <c r="WA49" s="471">
        <f t="shared" si="395"/>
        <v>0</v>
      </c>
      <c r="WB49" s="471">
        <f t="shared" si="395"/>
        <v>0</v>
      </c>
      <c r="WC49" s="471">
        <f t="shared" si="395"/>
        <v>0</v>
      </c>
      <c r="WD49" s="471">
        <f t="shared" si="395"/>
        <v>0</v>
      </c>
    </row>
    <row r="50" spans="1:602" x14ac:dyDescent="0.35">
      <c r="A50" s="29"/>
      <c r="B50" s="29">
        <f t="shared" si="355"/>
        <v>19</v>
      </c>
      <c r="C50" s="29" t="s">
        <v>4</v>
      </c>
      <c r="D50" s="29" t="s">
        <v>83</v>
      </c>
      <c r="E50" s="69">
        <f>INDEX('Current RAP - 2025-26 Cycle'!$K:$K,MATCH('25-26 Projection - RAP Tendered'!$D50,'Current RAP - 2025-26 Cycle'!$C:$C,0),1)</f>
        <v>21218540.490000002</v>
      </c>
      <c r="F50" s="69">
        <f>INDEX('Current RAP - 2025-26 Cycle'!$G:$G,MATCH('25-26 Projection - RAP Tendered'!$D50,'Current RAP - 2025-26 Cycle'!$C:$C,0),1)</f>
        <v>19260785.920000002</v>
      </c>
      <c r="G50" s="69">
        <f t="shared" si="342"/>
        <v>1957754.5700000003</v>
      </c>
      <c r="H50" s="69">
        <f t="shared" si="356"/>
        <v>19260785.920000002</v>
      </c>
      <c r="I50" s="32">
        <v>45839</v>
      </c>
      <c r="J50" s="32">
        <v>46203</v>
      </c>
      <c r="K50" s="29" t="str">
        <f>INDEX('Current RAP - 2025-26 Cycle'!$D:$D,MATCH('25-26 Projection - RAP Tendered'!$D50,'Current RAP - 2025-26 Cycle'!$C:$C,0),1)</f>
        <v>IPCA</v>
      </c>
      <c r="L50" s="32" t="s">
        <v>10</v>
      </c>
      <c r="M50" s="32" t="s">
        <v>10</v>
      </c>
      <c r="N50" s="81">
        <v>0</v>
      </c>
      <c r="O50" s="81">
        <v>0</v>
      </c>
      <c r="P50" s="69">
        <v>0</v>
      </c>
      <c r="Q50" s="32">
        <f>INDEX('Current RAP - 2025-26 Cycle'!$L:$L,MATCH('25-26 Projection - RAP Tendered'!$D50,'Current RAP - 2025-26 Cycle'!$C:$C,0),1)</f>
        <v>40829</v>
      </c>
      <c r="R50" s="32">
        <f>INDEX('Current RAP - 2025-26 Cycle'!$M:$M,MATCH('25-26 Projection - RAP Tendered'!$D50,'Current RAP - 2025-26 Cycle'!$C:$C,0),1)</f>
        <v>51787</v>
      </c>
      <c r="S50" s="29"/>
      <c r="T50" s="29" t="str">
        <f t="shared" si="343"/>
        <v>010/2011</v>
      </c>
      <c r="U50" s="36">
        <f t="shared" si="344"/>
        <v>21.218540490000006</v>
      </c>
      <c r="V50" s="36">
        <f t="shared" si="344"/>
        <v>21.218540490000006</v>
      </c>
      <c r="W50" s="36">
        <f t="shared" si="344"/>
        <v>21.218540490000006</v>
      </c>
      <c r="X50" s="36">
        <f t="shared" si="344"/>
        <v>21.218540490000006</v>
      </c>
      <c r="Y50" s="36">
        <f t="shared" si="344"/>
        <v>21.218540490000006</v>
      </c>
      <c r="Z50" s="36">
        <f t="shared" si="344"/>
        <v>21.218540490000006</v>
      </c>
      <c r="AA50" s="36">
        <f t="shared" si="344"/>
        <v>21.218540490000006</v>
      </c>
      <c r="AB50" s="36">
        <f t="shared" si="344"/>
        <v>21.218540490000006</v>
      </c>
      <c r="AC50" s="36">
        <f t="shared" si="344"/>
        <v>21.218540490000006</v>
      </c>
      <c r="AD50" s="36">
        <f t="shared" si="344"/>
        <v>21.218540490000006</v>
      </c>
      <c r="AE50" s="36">
        <f t="shared" si="344"/>
        <v>21.218540490000006</v>
      </c>
      <c r="AF50" s="36">
        <f t="shared" si="344"/>
        <v>21.218540490000006</v>
      </c>
      <c r="AG50" s="36">
        <f t="shared" si="344"/>
        <v>21.218540490000006</v>
      </c>
      <c r="AH50" s="36">
        <f t="shared" si="344"/>
        <v>21.218540490000006</v>
      </c>
      <c r="AI50" s="36">
        <f t="shared" si="344"/>
        <v>21.218540490000006</v>
      </c>
      <c r="AJ50" s="36">
        <f t="shared" si="344"/>
        <v>21.218540490000006</v>
      </c>
      <c r="AK50" s="36">
        <f t="shared" si="398"/>
        <v>21.218540490000006</v>
      </c>
      <c r="AL50" s="36">
        <f t="shared" si="398"/>
        <v>6.0461432579032266</v>
      </c>
      <c r="AM50" s="36">
        <f t="shared" si="398"/>
        <v>0</v>
      </c>
      <c r="AN50" s="36">
        <f t="shared" si="398"/>
        <v>0</v>
      </c>
      <c r="AO50" s="36">
        <f t="shared" si="398"/>
        <v>0</v>
      </c>
      <c r="AP50" s="36">
        <f t="shared" si="398"/>
        <v>0</v>
      </c>
      <c r="AQ50" s="36">
        <f t="shared" si="398"/>
        <v>0</v>
      </c>
      <c r="AR50" s="36">
        <f t="shared" si="398"/>
        <v>0</v>
      </c>
      <c r="AS50" s="36">
        <f t="shared" si="398"/>
        <v>0</v>
      </c>
      <c r="AT50" s="36">
        <f t="shared" si="398"/>
        <v>0</v>
      </c>
      <c r="AU50" s="36">
        <f t="shared" si="398"/>
        <v>0</v>
      </c>
      <c r="AV50" s="36">
        <f t="shared" si="398"/>
        <v>0</v>
      </c>
      <c r="AW50" s="36">
        <f t="shared" si="398"/>
        <v>0</v>
      </c>
      <c r="AX50" s="36">
        <f t="shared" si="398"/>
        <v>0</v>
      </c>
      <c r="AY50" s="36">
        <f t="shared" si="398"/>
        <v>0</v>
      </c>
      <c r="AZ50" s="36">
        <f t="shared" si="398"/>
        <v>0</v>
      </c>
      <c r="BA50" s="36">
        <f t="shared" si="396"/>
        <v>0</v>
      </c>
      <c r="BB50" s="36">
        <f t="shared" si="396"/>
        <v>0</v>
      </c>
      <c r="BD50" s="29" t="str">
        <f t="shared" si="345"/>
        <v>010/2011</v>
      </c>
      <c r="BE50" s="36">
        <f t="shared" si="346"/>
        <v>0</v>
      </c>
      <c r="BF50" s="36">
        <f t="shared" si="346"/>
        <v>0</v>
      </c>
      <c r="BG50" s="36">
        <f t="shared" si="346"/>
        <v>0</v>
      </c>
      <c r="BH50" s="36">
        <f t="shared" si="346"/>
        <v>0</v>
      </c>
      <c r="BI50" s="36">
        <f t="shared" si="346"/>
        <v>5.3046351225000006</v>
      </c>
      <c r="BJ50" s="36">
        <f t="shared" si="346"/>
        <v>5.3046351225000006</v>
      </c>
      <c r="BK50" s="36">
        <f t="shared" si="346"/>
        <v>5.3046351225000006</v>
      </c>
      <c r="BL50" s="36">
        <f t="shared" si="346"/>
        <v>5.3046351225000006</v>
      </c>
      <c r="BM50" s="36">
        <f t="shared" si="346"/>
        <v>5.3046351225000006</v>
      </c>
      <c r="BN50" s="36">
        <f t="shared" si="346"/>
        <v>5.3046351225000006</v>
      </c>
      <c r="BO50" s="36">
        <f t="shared" si="346"/>
        <v>5.3046351225000006</v>
      </c>
      <c r="BP50" s="36">
        <f t="shared" si="346"/>
        <v>5.3046351225000006</v>
      </c>
      <c r="BQ50" s="36">
        <f t="shared" si="346"/>
        <v>5.3046351225000006</v>
      </c>
      <c r="BR50" s="36">
        <f t="shared" si="346"/>
        <v>5.3046351225000006</v>
      </c>
      <c r="BS50" s="36">
        <f t="shared" si="346"/>
        <v>5.3046351225000006</v>
      </c>
      <c r="BT50" s="36">
        <f t="shared" si="346"/>
        <v>5.3046351225000006</v>
      </c>
      <c r="BU50" s="36">
        <f t="shared" si="399"/>
        <v>5.3046351225000006</v>
      </c>
      <c r="BV50" s="36">
        <f t="shared" si="399"/>
        <v>5.3046351225000006</v>
      </c>
      <c r="BW50" s="36">
        <f t="shared" si="399"/>
        <v>5.3046351225000006</v>
      </c>
      <c r="BX50" s="36">
        <f t="shared" si="399"/>
        <v>5.3046351225000006</v>
      </c>
      <c r="BY50" s="36">
        <f t="shared" si="399"/>
        <v>5.3046351225000006</v>
      </c>
      <c r="BZ50" s="36">
        <f t="shared" si="399"/>
        <v>5.3046351225000006</v>
      </c>
      <c r="CA50" s="36">
        <f t="shared" si="399"/>
        <v>5.3046351225000006</v>
      </c>
      <c r="CB50" s="36">
        <f t="shared" si="399"/>
        <v>5.3046351225000006</v>
      </c>
      <c r="CC50" s="36">
        <f t="shared" si="399"/>
        <v>5.3046351225000006</v>
      </c>
      <c r="CD50" s="36">
        <f t="shared" si="399"/>
        <v>5.3046351225000006</v>
      </c>
      <c r="CE50" s="36">
        <f t="shared" si="399"/>
        <v>5.3046351225000006</v>
      </c>
      <c r="CF50" s="36">
        <f t="shared" si="399"/>
        <v>5.3046351225000006</v>
      </c>
      <c r="CG50" s="36">
        <f t="shared" si="399"/>
        <v>5.3046351225000006</v>
      </c>
      <c r="CH50" s="36">
        <f t="shared" si="399"/>
        <v>5.3046351225000006</v>
      </c>
      <c r="CI50" s="36">
        <f t="shared" si="399"/>
        <v>5.3046351225000006</v>
      </c>
      <c r="CJ50" s="36">
        <f t="shared" si="399"/>
        <v>5.3046351225000006</v>
      </c>
      <c r="CK50" s="36">
        <f t="shared" si="400"/>
        <v>5.3046351225000006</v>
      </c>
      <c r="CL50" s="36">
        <f t="shared" si="400"/>
        <v>5.3046351225000006</v>
      </c>
      <c r="CM50" s="36">
        <f t="shared" si="400"/>
        <v>5.3046351225000006</v>
      </c>
      <c r="CN50" s="36">
        <f t="shared" si="400"/>
        <v>5.3046351225000006</v>
      </c>
      <c r="CO50" s="36">
        <f t="shared" si="400"/>
        <v>5.3046351225000006</v>
      </c>
      <c r="CP50" s="36">
        <f t="shared" si="400"/>
        <v>5.3046351225000006</v>
      </c>
      <c r="CQ50" s="36">
        <f t="shared" si="400"/>
        <v>5.3046351225000006</v>
      </c>
      <c r="CR50" s="36">
        <f t="shared" si="400"/>
        <v>5.3046351225000006</v>
      </c>
      <c r="CS50" s="36">
        <f t="shared" si="400"/>
        <v>5.3046351225000006</v>
      </c>
      <c r="CT50" s="36">
        <f t="shared" si="400"/>
        <v>5.3046351225000006</v>
      </c>
      <c r="CU50" s="36">
        <f t="shared" si="400"/>
        <v>5.3046351225000006</v>
      </c>
      <c r="CV50" s="36">
        <f t="shared" si="400"/>
        <v>5.3046351225000006</v>
      </c>
      <c r="CW50" s="36">
        <f t="shared" si="400"/>
        <v>5.3046351225000006</v>
      </c>
      <c r="CX50" s="36">
        <f t="shared" si="400"/>
        <v>5.3046351225000006</v>
      </c>
      <c r="CY50" s="36">
        <f t="shared" si="400"/>
        <v>5.3046351225000006</v>
      </c>
      <c r="CZ50" s="36">
        <f t="shared" si="400"/>
        <v>5.3046351225000006</v>
      </c>
      <c r="DA50" s="36">
        <f t="shared" si="401"/>
        <v>5.3046351225000006</v>
      </c>
      <c r="DB50" s="36">
        <f t="shared" si="401"/>
        <v>5.3046351225000006</v>
      </c>
      <c r="DC50" s="36">
        <f t="shared" si="401"/>
        <v>5.3046351225000006</v>
      </c>
      <c r="DD50" s="36">
        <f t="shared" si="401"/>
        <v>5.3046351225000006</v>
      </c>
      <c r="DE50" s="36">
        <f t="shared" si="401"/>
        <v>5.3046351225000006</v>
      </c>
      <c r="DF50" s="36">
        <f t="shared" si="401"/>
        <v>5.3046351225000006</v>
      </c>
      <c r="DG50" s="36">
        <f t="shared" si="401"/>
        <v>5.3046351225000006</v>
      </c>
      <c r="DH50" s="36">
        <f t="shared" si="401"/>
        <v>5.3046351225000006</v>
      </c>
      <c r="DI50" s="36">
        <f t="shared" si="401"/>
        <v>5.3046351225000006</v>
      </c>
      <c r="DJ50" s="36">
        <f t="shared" si="401"/>
        <v>5.3046351225000006</v>
      </c>
      <c r="DK50" s="36">
        <f t="shared" si="401"/>
        <v>5.3046351225000006</v>
      </c>
      <c r="DL50" s="36">
        <f t="shared" si="401"/>
        <v>5.3046351225000006</v>
      </c>
      <c r="DM50" s="36">
        <f t="shared" si="401"/>
        <v>5.3046351225000006</v>
      </c>
      <c r="DN50" s="36">
        <f t="shared" si="401"/>
        <v>5.3046351225000006</v>
      </c>
      <c r="DO50" s="36">
        <f t="shared" si="401"/>
        <v>5.3046351225000006</v>
      </c>
      <c r="DP50" s="36">
        <f t="shared" si="401"/>
        <v>5.3046351225000006</v>
      </c>
      <c r="DQ50" s="36">
        <f t="shared" si="402"/>
        <v>5.3046351225000006</v>
      </c>
      <c r="DR50" s="36">
        <f t="shared" si="402"/>
        <v>5.3046351225000006</v>
      </c>
      <c r="DS50" s="36">
        <f t="shared" si="402"/>
        <v>5.3046351225000006</v>
      </c>
      <c r="DT50" s="36">
        <f t="shared" si="402"/>
        <v>5.3046351225000006</v>
      </c>
      <c r="DU50" s="36">
        <f t="shared" si="402"/>
        <v>5.3046351225000006</v>
      </c>
      <c r="DV50" s="36">
        <f t="shared" si="402"/>
        <v>0.7415081354032258</v>
      </c>
      <c r="DW50" s="36">
        <f t="shared" si="402"/>
        <v>0</v>
      </c>
      <c r="DX50" s="36">
        <f t="shared" si="402"/>
        <v>0</v>
      </c>
      <c r="DY50" s="36">
        <f t="shared" si="402"/>
        <v>0</v>
      </c>
      <c r="DZ50" s="36">
        <f t="shared" si="402"/>
        <v>0</v>
      </c>
      <c r="EA50" s="36">
        <f t="shared" si="402"/>
        <v>0</v>
      </c>
      <c r="EB50" s="36">
        <f t="shared" si="402"/>
        <v>0</v>
      </c>
      <c r="EC50" s="36">
        <f t="shared" si="402"/>
        <v>0</v>
      </c>
      <c r="ED50" s="36">
        <f t="shared" si="402"/>
        <v>0</v>
      </c>
      <c r="EE50" s="36">
        <f t="shared" si="402"/>
        <v>0</v>
      </c>
      <c r="EF50" s="36">
        <f t="shared" si="402"/>
        <v>0</v>
      </c>
      <c r="EG50" s="36">
        <f t="shared" si="406"/>
        <v>0</v>
      </c>
      <c r="EH50" s="36">
        <f t="shared" si="406"/>
        <v>0</v>
      </c>
      <c r="EI50" s="36">
        <f t="shared" si="406"/>
        <v>0</v>
      </c>
      <c r="EJ50" s="36">
        <f t="shared" si="406"/>
        <v>0</v>
      </c>
      <c r="EK50" s="36">
        <f t="shared" si="406"/>
        <v>0</v>
      </c>
      <c r="EL50" s="36">
        <f t="shared" si="406"/>
        <v>0</v>
      </c>
      <c r="EM50" s="36">
        <f t="shared" si="406"/>
        <v>0</v>
      </c>
      <c r="EN50" s="36">
        <f t="shared" si="406"/>
        <v>0</v>
      </c>
      <c r="EO50" s="36">
        <f t="shared" si="406"/>
        <v>0</v>
      </c>
      <c r="EP50" s="36">
        <f t="shared" si="406"/>
        <v>0</v>
      </c>
      <c r="EQ50" s="36">
        <f t="shared" si="406"/>
        <v>0</v>
      </c>
      <c r="ER50" s="36">
        <f t="shared" si="406"/>
        <v>0</v>
      </c>
      <c r="ES50" s="36">
        <f t="shared" si="406"/>
        <v>0</v>
      </c>
      <c r="ET50" s="36">
        <f t="shared" si="406"/>
        <v>0</v>
      </c>
      <c r="EU50" s="36">
        <f t="shared" si="406"/>
        <v>0</v>
      </c>
      <c r="EV50" s="36">
        <f t="shared" si="403"/>
        <v>0</v>
      </c>
      <c r="EW50" s="36">
        <f t="shared" si="403"/>
        <v>0</v>
      </c>
      <c r="EX50" s="36">
        <f t="shared" si="403"/>
        <v>0</v>
      </c>
      <c r="EY50" s="36">
        <f t="shared" si="403"/>
        <v>0</v>
      </c>
      <c r="EZ50" s="36">
        <f t="shared" si="403"/>
        <v>0</v>
      </c>
      <c r="FA50" s="36">
        <f t="shared" si="403"/>
        <v>0</v>
      </c>
      <c r="FB50" s="36">
        <f t="shared" si="403"/>
        <v>0</v>
      </c>
      <c r="FC50" s="36">
        <f t="shared" si="403"/>
        <v>0</v>
      </c>
      <c r="FD50" s="36">
        <f t="shared" si="403"/>
        <v>0</v>
      </c>
      <c r="FE50" s="36">
        <f t="shared" si="403"/>
        <v>0</v>
      </c>
      <c r="FF50" s="36">
        <f t="shared" si="403"/>
        <v>0</v>
      </c>
      <c r="FG50" s="36">
        <f t="shared" si="403"/>
        <v>0</v>
      </c>
      <c r="FH50" s="36">
        <f t="shared" si="403"/>
        <v>0</v>
      </c>
      <c r="FI50" s="36">
        <f t="shared" si="403"/>
        <v>0</v>
      </c>
      <c r="FJ50" s="36">
        <f t="shared" si="403"/>
        <v>0</v>
      </c>
      <c r="FK50" s="36">
        <f t="shared" si="404"/>
        <v>0</v>
      </c>
      <c r="FL50" s="36">
        <f t="shared" si="404"/>
        <v>0</v>
      </c>
      <c r="FM50" s="36">
        <f t="shared" si="404"/>
        <v>0</v>
      </c>
      <c r="FN50" s="36">
        <f t="shared" si="404"/>
        <v>0</v>
      </c>
      <c r="FO50" s="36">
        <f t="shared" si="404"/>
        <v>0</v>
      </c>
      <c r="FP50" s="36">
        <f t="shared" si="404"/>
        <v>0</v>
      </c>
      <c r="FQ50" s="36">
        <f t="shared" si="404"/>
        <v>0</v>
      </c>
      <c r="FR50" s="36">
        <f t="shared" si="404"/>
        <v>0</v>
      </c>
      <c r="FS50" s="36">
        <f t="shared" si="404"/>
        <v>0</v>
      </c>
      <c r="FT50" s="36">
        <f t="shared" si="404"/>
        <v>0</v>
      </c>
      <c r="FU50" s="36">
        <f t="shared" si="404"/>
        <v>0</v>
      </c>
      <c r="FV50" s="36">
        <f t="shared" si="404"/>
        <v>0</v>
      </c>
      <c r="FW50" s="36">
        <f t="shared" si="404"/>
        <v>0</v>
      </c>
      <c r="FX50" s="36">
        <f t="shared" si="404"/>
        <v>0</v>
      </c>
      <c r="FY50" s="36">
        <f t="shared" si="404"/>
        <v>0</v>
      </c>
      <c r="FZ50" s="36">
        <f t="shared" si="404"/>
        <v>0</v>
      </c>
      <c r="GA50" s="36">
        <f t="shared" si="405"/>
        <v>0</v>
      </c>
      <c r="GB50" s="36">
        <f t="shared" si="369"/>
        <v>0</v>
      </c>
      <c r="GC50" s="36">
        <f t="shared" si="358"/>
        <v>0</v>
      </c>
      <c r="GD50" s="36">
        <f t="shared" si="358"/>
        <v>0</v>
      </c>
      <c r="GE50" s="36">
        <f t="shared" si="358"/>
        <v>0</v>
      </c>
      <c r="GF50" s="36">
        <f t="shared" si="358"/>
        <v>0</v>
      </c>
      <c r="GG50" s="36">
        <f t="shared" si="358"/>
        <v>0</v>
      </c>
      <c r="GH50" s="36">
        <f t="shared" si="358"/>
        <v>0</v>
      </c>
      <c r="GI50" s="36">
        <f t="shared" si="358"/>
        <v>0</v>
      </c>
      <c r="GJ50" s="36">
        <f t="shared" si="358"/>
        <v>0</v>
      </c>
      <c r="GL50" s="29" t="str">
        <f t="shared" si="347"/>
        <v>010/2011</v>
      </c>
      <c r="GM50" s="471">
        <f t="shared" si="370"/>
        <v>1.7682117075000001</v>
      </c>
      <c r="GN50" s="471">
        <f t="shared" si="370"/>
        <v>1.7682117075000001</v>
      </c>
      <c r="GO50" s="471">
        <f t="shared" si="370"/>
        <v>1.7682117075000001</v>
      </c>
      <c r="GP50" s="471">
        <f t="shared" si="370"/>
        <v>1.7682117075000001</v>
      </c>
      <c r="GQ50" s="471">
        <f t="shared" si="370"/>
        <v>1.7682117075000001</v>
      </c>
      <c r="GR50" s="471">
        <f t="shared" si="370"/>
        <v>1.7682117075000001</v>
      </c>
      <c r="GS50" s="471">
        <f t="shared" si="370"/>
        <v>1.7682117075000001</v>
      </c>
      <c r="GT50" s="471">
        <f t="shared" si="370"/>
        <v>1.7682117075000001</v>
      </c>
      <c r="GU50" s="471">
        <f t="shared" si="370"/>
        <v>1.7682117075000001</v>
      </c>
      <c r="GV50" s="471">
        <f t="shared" si="370"/>
        <v>1.7682117075000001</v>
      </c>
      <c r="GW50" s="471">
        <f t="shared" si="370"/>
        <v>1.7682117075000001</v>
      </c>
      <c r="GX50" s="471">
        <f t="shared" si="370"/>
        <v>1.7682117075000001</v>
      </c>
      <c r="GY50" s="471">
        <f t="shared" si="370"/>
        <v>1.7682117075000001</v>
      </c>
      <c r="GZ50" s="471">
        <f t="shared" si="370"/>
        <v>1.7682117075000001</v>
      </c>
      <c r="HA50" s="471">
        <f t="shared" si="370"/>
        <v>1.7682117075000001</v>
      </c>
      <c r="HB50" s="471">
        <f t="shared" si="370"/>
        <v>1.7682117075000001</v>
      </c>
      <c r="HC50" s="471">
        <f t="shared" si="371"/>
        <v>1.7682117075000001</v>
      </c>
      <c r="HD50" s="471">
        <f t="shared" si="371"/>
        <v>1.7682117075000001</v>
      </c>
      <c r="HE50" s="471">
        <f t="shared" si="371"/>
        <v>1.7682117075000001</v>
      </c>
      <c r="HF50" s="471">
        <f t="shared" si="371"/>
        <v>1.7682117075000001</v>
      </c>
      <c r="HG50" s="471">
        <f t="shared" si="371"/>
        <v>1.7682117075000001</v>
      </c>
      <c r="HH50" s="471">
        <f t="shared" si="371"/>
        <v>1.7682117075000001</v>
      </c>
      <c r="HI50" s="471">
        <f t="shared" si="371"/>
        <v>1.7682117075000001</v>
      </c>
      <c r="HJ50" s="471">
        <f t="shared" si="371"/>
        <v>1.7682117075000001</v>
      </c>
      <c r="HK50" s="471">
        <f t="shared" si="371"/>
        <v>1.7682117075000001</v>
      </c>
      <c r="HL50" s="471">
        <f t="shared" si="371"/>
        <v>1.7682117075000001</v>
      </c>
      <c r="HM50" s="471">
        <f t="shared" si="371"/>
        <v>1.7682117075000001</v>
      </c>
      <c r="HN50" s="471">
        <f t="shared" si="371"/>
        <v>1.7682117075000001</v>
      </c>
      <c r="HO50" s="471">
        <f t="shared" si="371"/>
        <v>1.7682117075000001</v>
      </c>
      <c r="HP50" s="471">
        <f t="shared" si="371"/>
        <v>1.7682117075000001</v>
      </c>
      <c r="HQ50" s="471">
        <f t="shared" si="371"/>
        <v>1.7682117075000001</v>
      </c>
      <c r="HR50" s="471">
        <f t="shared" si="371"/>
        <v>1.7682117075000001</v>
      </c>
      <c r="HS50" s="471">
        <f t="shared" si="372"/>
        <v>1.7682117075000001</v>
      </c>
      <c r="HT50" s="471">
        <f t="shared" si="372"/>
        <v>1.7682117075000001</v>
      </c>
      <c r="HU50" s="471">
        <f t="shared" si="372"/>
        <v>1.7682117075000001</v>
      </c>
      <c r="HV50" s="471">
        <f t="shared" si="372"/>
        <v>1.7682117075000001</v>
      </c>
      <c r="HW50" s="471">
        <f t="shared" si="372"/>
        <v>1.7682117075000001</v>
      </c>
      <c r="HX50" s="471">
        <f t="shared" si="372"/>
        <v>1.7682117075000001</v>
      </c>
      <c r="HY50" s="471">
        <f t="shared" si="372"/>
        <v>1.7682117075000001</v>
      </c>
      <c r="HZ50" s="471">
        <f t="shared" si="372"/>
        <v>1.7682117075000001</v>
      </c>
      <c r="IA50" s="471">
        <f t="shared" si="372"/>
        <v>1.7682117075000001</v>
      </c>
      <c r="IB50" s="471">
        <f t="shared" si="372"/>
        <v>1.7682117075000001</v>
      </c>
      <c r="IC50" s="471">
        <f t="shared" si="372"/>
        <v>1.7682117075000001</v>
      </c>
      <c r="ID50" s="471">
        <f t="shared" si="372"/>
        <v>1.7682117075000001</v>
      </c>
      <c r="IE50" s="471">
        <f t="shared" si="372"/>
        <v>1.7682117075000001</v>
      </c>
      <c r="IF50" s="471">
        <f t="shared" si="372"/>
        <v>1.7682117075000001</v>
      </c>
      <c r="IG50" s="471">
        <f t="shared" si="372"/>
        <v>1.7682117075000001</v>
      </c>
      <c r="IH50" s="471">
        <f t="shared" si="372"/>
        <v>1.7682117075000001</v>
      </c>
      <c r="II50" s="471">
        <f t="shared" si="373"/>
        <v>1.7682117075000001</v>
      </c>
      <c r="IJ50" s="471">
        <f t="shared" si="373"/>
        <v>1.7682117075000001</v>
      </c>
      <c r="IK50" s="471">
        <f t="shared" si="373"/>
        <v>1.7682117075000001</v>
      </c>
      <c r="IL50" s="471">
        <f t="shared" si="373"/>
        <v>1.7682117075000001</v>
      </c>
      <c r="IM50" s="471">
        <f t="shared" si="373"/>
        <v>1.7682117075000001</v>
      </c>
      <c r="IN50" s="471">
        <f t="shared" si="373"/>
        <v>1.7682117075000001</v>
      </c>
      <c r="IO50" s="471">
        <f t="shared" si="373"/>
        <v>1.7682117075000001</v>
      </c>
      <c r="IP50" s="471">
        <f t="shared" si="373"/>
        <v>1.7682117075000001</v>
      </c>
      <c r="IQ50" s="471">
        <f t="shared" si="373"/>
        <v>1.7682117075000001</v>
      </c>
      <c r="IR50" s="471">
        <f t="shared" si="373"/>
        <v>1.7682117075000001</v>
      </c>
      <c r="IS50" s="471">
        <f t="shared" si="373"/>
        <v>1.7682117075000001</v>
      </c>
      <c r="IT50" s="471">
        <f t="shared" si="373"/>
        <v>1.7682117075000001</v>
      </c>
      <c r="IU50" s="471">
        <f t="shared" si="373"/>
        <v>1.7682117075000001</v>
      </c>
      <c r="IV50" s="471">
        <f t="shared" si="373"/>
        <v>1.7682117075000001</v>
      </c>
      <c r="IW50" s="471">
        <f t="shared" si="373"/>
        <v>1.7682117075000001</v>
      </c>
      <c r="IX50" s="471">
        <f t="shared" si="373"/>
        <v>1.7682117075000001</v>
      </c>
      <c r="IY50" s="471">
        <f t="shared" si="374"/>
        <v>1.7682117075000001</v>
      </c>
      <c r="IZ50" s="471">
        <f t="shared" si="374"/>
        <v>1.7682117075000001</v>
      </c>
      <c r="JA50" s="471">
        <f t="shared" si="374"/>
        <v>1.7682117075000001</v>
      </c>
      <c r="JB50" s="471">
        <f t="shared" si="374"/>
        <v>1.7682117075000001</v>
      </c>
      <c r="JC50" s="471">
        <f t="shared" si="374"/>
        <v>1.7682117075000001</v>
      </c>
      <c r="JD50" s="471">
        <f t="shared" si="374"/>
        <v>1.7682117075000001</v>
      </c>
      <c r="JE50" s="471">
        <f t="shared" si="374"/>
        <v>1.7682117075000001</v>
      </c>
      <c r="JF50" s="471">
        <f t="shared" si="374"/>
        <v>1.7682117075000001</v>
      </c>
      <c r="JG50" s="471">
        <f t="shared" si="374"/>
        <v>1.7682117075000001</v>
      </c>
      <c r="JH50" s="471">
        <f t="shared" si="374"/>
        <v>1.7682117075000001</v>
      </c>
      <c r="JI50" s="471">
        <f t="shared" si="374"/>
        <v>1.7682117075000001</v>
      </c>
      <c r="JJ50" s="471">
        <f t="shared" si="374"/>
        <v>1.7682117075000001</v>
      </c>
      <c r="JK50" s="471">
        <f t="shared" si="374"/>
        <v>1.7682117075000001</v>
      </c>
      <c r="JL50" s="471">
        <f t="shared" si="374"/>
        <v>1.7682117075000001</v>
      </c>
      <c r="JM50" s="471">
        <f t="shared" si="374"/>
        <v>1.7682117075000001</v>
      </c>
      <c r="JN50" s="471">
        <f t="shared" si="374"/>
        <v>1.7682117075000001</v>
      </c>
      <c r="JO50" s="471">
        <f t="shared" si="375"/>
        <v>1.7682117075000001</v>
      </c>
      <c r="JP50" s="471">
        <f t="shared" si="375"/>
        <v>1.7682117075000001</v>
      </c>
      <c r="JQ50" s="471">
        <f t="shared" si="375"/>
        <v>1.7682117075000001</v>
      </c>
      <c r="JR50" s="471">
        <f t="shared" si="375"/>
        <v>1.7682117075000001</v>
      </c>
      <c r="JS50" s="471">
        <f t="shared" si="375"/>
        <v>1.7682117075000001</v>
      </c>
      <c r="JT50" s="471">
        <f t="shared" si="375"/>
        <v>1.7682117075000001</v>
      </c>
      <c r="JU50" s="471">
        <f t="shared" si="375"/>
        <v>1.7682117075000001</v>
      </c>
      <c r="JV50" s="471">
        <f t="shared" si="375"/>
        <v>1.7682117075000001</v>
      </c>
      <c r="JW50" s="471">
        <f t="shared" si="375"/>
        <v>1.7682117075000001</v>
      </c>
      <c r="JX50" s="471">
        <f t="shared" si="375"/>
        <v>1.7682117075000001</v>
      </c>
      <c r="JY50" s="471">
        <f t="shared" si="375"/>
        <v>1.7682117075000001</v>
      </c>
      <c r="JZ50" s="471">
        <f t="shared" si="375"/>
        <v>1.7682117075000001</v>
      </c>
      <c r="KA50" s="471">
        <f t="shared" si="375"/>
        <v>1.7682117075000001</v>
      </c>
      <c r="KB50" s="471">
        <f t="shared" si="375"/>
        <v>1.7682117075000001</v>
      </c>
      <c r="KC50" s="471">
        <f t="shared" si="375"/>
        <v>1.7682117075000001</v>
      </c>
      <c r="KD50" s="471">
        <f t="shared" si="375"/>
        <v>1.7682117075000001</v>
      </c>
      <c r="KE50" s="471">
        <f t="shared" si="376"/>
        <v>1.7682117075000001</v>
      </c>
      <c r="KF50" s="471">
        <f t="shared" si="376"/>
        <v>1.7682117075000001</v>
      </c>
      <c r="KG50" s="471">
        <f t="shared" si="376"/>
        <v>1.7682117075000001</v>
      </c>
      <c r="KH50" s="471">
        <f t="shared" si="376"/>
        <v>1.7682117075000001</v>
      </c>
      <c r="KI50" s="471">
        <f t="shared" si="376"/>
        <v>1.7682117075000001</v>
      </c>
      <c r="KJ50" s="471">
        <f t="shared" si="376"/>
        <v>1.7682117075000001</v>
      </c>
      <c r="KK50" s="471">
        <f t="shared" si="376"/>
        <v>1.7682117075000001</v>
      </c>
      <c r="KL50" s="471">
        <f t="shared" si="376"/>
        <v>1.7682117075000001</v>
      </c>
      <c r="KM50" s="471">
        <f t="shared" si="376"/>
        <v>1.7682117075000001</v>
      </c>
      <c r="KN50" s="471">
        <f t="shared" si="376"/>
        <v>1.7682117075000001</v>
      </c>
      <c r="KO50" s="471">
        <f t="shared" si="376"/>
        <v>1.7682117075000001</v>
      </c>
      <c r="KP50" s="471">
        <f t="shared" si="376"/>
        <v>1.7682117075000001</v>
      </c>
      <c r="KQ50" s="471">
        <f t="shared" si="376"/>
        <v>1.7682117075000001</v>
      </c>
      <c r="KR50" s="471">
        <f t="shared" si="376"/>
        <v>1.7682117075000001</v>
      </c>
      <c r="KS50" s="471">
        <f t="shared" si="376"/>
        <v>1.7682117075000001</v>
      </c>
      <c r="KT50" s="471">
        <f t="shared" si="376"/>
        <v>1.7682117075000001</v>
      </c>
      <c r="KU50" s="471">
        <f t="shared" si="377"/>
        <v>1.7682117075000001</v>
      </c>
      <c r="KV50" s="471">
        <f t="shared" si="377"/>
        <v>1.7682117075000001</v>
      </c>
      <c r="KW50" s="471">
        <f t="shared" si="377"/>
        <v>1.7682117075000001</v>
      </c>
      <c r="KX50" s="471">
        <f t="shared" si="377"/>
        <v>1.7682117075000001</v>
      </c>
      <c r="KY50" s="471">
        <f t="shared" si="377"/>
        <v>1.7682117075000001</v>
      </c>
      <c r="KZ50" s="471">
        <f t="shared" si="377"/>
        <v>1.7682117075000001</v>
      </c>
      <c r="LA50" s="471">
        <f t="shared" si="377"/>
        <v>1.7682117075000001</v>
      </c>
      <c r="LB50" s="471">
        <f t="shared" si="377"/>
        <v>1.7682117075000001</v>
      </c>
      <c r="LC50" s="471">
        <f t="shared" si="377"/>
        <v>1.7682117075000001</v>
      </c>
      <c r="LD50" s="471">
        <f t="shared" si="377"/>
        <v>1.7682117075000001</v>
      </c>
      <c r="LE50" s="471">
        <f t="shared" si="377"/>
        <v>1.7682117075000001</v>
      </c>
      <c r="LF50" s="471">
        <f t="shared" si="377"/>
        <v>1.7682117075000001</v>
      </c>
      <c r="LG50" s="471">
        <f t="shared" si="377"/>
        <v>1.7682117075000001</v>
      </c>
      <c r="LH50" s="471">
        <f t="shared" si="377"/>
        <v>1.7682117075000001</v>
      </c>
      <c r="LI50" s="471">
        <f t="shared" si="377"/>
        <v>1.7682117075000001</v>
      </c>
      <c r="LJ50" s="471">
        <f t="shared" si="377"/>
        <v>1.7682117075000001</v>
      </c>
      <c r="LK50" s="471">
        <f t="shared" si="378"/>
        <v>1.7682117075000001</v>
      </c>
      <c r="LL50" s="471">
        <f t="shared" si="378"/>
        <v>1.7682117075000001</v>
      </c>
      <c r="LM50" s="471">
        <f t="shared" si="378"/>
        <v>1.7682117075000001</v>
      </c>
      <c r="LN50" s="471">
        <f t="shared" si="378"/>
        <v>1.7682117075000001</v>
      </c>
      <c r="LO50" s="471">
        <f t="shared" si="378"/>
        <v>1.7682117075000001</v>
      </c>
      <c r="LP50" s="471">
        <f t="shared" si="378"/>
        <v>1.7682117075000001</v>
      </c>
      <c r="LQ50" s="471">
        <f t="shared" si="378"/>
        <v>1.7682117075000001</v>
      </c>
      <c r="LR50" s="471">
        <f t="shared" si="378"/>
        <v>1.7682117075000001</v>
      </c>
      <c r="LS50" s="471">
        <f t="shared" si="378"/>
        <v>1.7682117075000001</v>
      </c>
      <c r="LT50" s="471">
        <f t="shared" si="378"/>
        <v>1.7682117075000001</v>
      </c>
      <c r="LU50" s="471">
        <f t="shared" si="378"/>
        <v>1.7682117075000001</v>
      </c>
      <c r="LV50" s="471">
        <f t="shared" si="378"/>
        <v>1.7682117075000001</v>
      </c>
      <c r="LW50" s="471">
        <f t="shared" si="378"/>
        <v>1.7682117075000001</v>
      </c>
      <c r="LX50" s="471">
        <f t="shared" si="378"/>
        <v>1.7682117075000001</v>
      </c>
      <c r="LY50" s="471">
        <f t="shared" si="378"/>
        <v>1.7682117075000001</v>
      </c>
      <c r="LZ50" s="471">
        <f t="shared" si="378"/>
        <v>1.7682117075000001</v>
      </c>
      <c r="MA50" s="471">
        <f t="shared" si="379"/>
        <v>1.7682117075000001</v>
      </c>
      <c r="MB50" s="471">
        <f t="shared" si="379"/>
        <v>1.7682117075000001</v>
      </c>
      <c r="MC50" s="471">
        <f t="shared" si="379"/>
        <v>1.7682117075000001</v>
      </c>
      <c r="MD50" s="471">
        <f t="shared" si="379"/>
        <v>1.7682117075000001</v>
      </c>
      <c r="ME50" s="471">
        <f t="shared" si="379"/>
        <v>1.7682117075000001</v>
      </c>
      <c r="MF50" s="471">
        <f t="shared" si="379"/>
        <v>1.7682117075000001</v>
      </c>
      <c r="MG50" s="471">
        <f t="shared" si="379"/>
        <v>1.7682117075000001</v>
      </c>
      <c r="MH50" s="471">
        <f t="shared" si="379"/>
        <v>1.7682117075000001</v>
      </c>
      <c r="MI50" s="471">
        <f t="shared" si="379"/>
        <v>1.7682117075000001</v>
      </c>
      <c r="MJ50" s="471">
        <f t="shared" si="379"/>
        <v>1.7682117075000001</v>
      </c>
      <c r="MK50" s="471">
        <f t="shared" si="379"/>
        <v>1.7682117075000001</v>
      </c>
      <c r="ML50" s="471">
        <f t="shared" si="379"/>
        <v>1.7682117075000001</v>
      </c>
      <c r="MM50" s="471">
        <f t="shared" si="379"/>
        <v>1.7682117075000001</v>
      </c>
      <c r="MN50" s="471">
        <f t="shared" si="379"/>
        <v>1.7682117075000001</v>
      </c>
      <c r="MO50" s="471">
        <f t="shared" si="379"/>
        <v>1.7682117075000001</v>
      </c>
      <c r="MP50" s="471">
        <f t="shared" si="379"/>
        <v>1.7682117075000001</v>
      </c>
      <c r="MQ50" s="471">
        <f t="shared" si="380"/>
        <v>1.7682117075000001</v>
      </c>
      <c r="MR50" s="471">
        <f t="shared" si="380"/>
        <v>1.7682117075000001</v>
      </c>
      <c r="MS50" s="471">
        <f t="shared" si="380"/>
        <v>1.7682117075000001</v>
      </c>
      <c r="MT50" s="471">
        <f t="shared" si="380"/>
        <v>1.7682117075000001</v>
      </c>
      <c r="MU50" s="471">
        <f t="shared" si="380"/>
        <v>1.7682117075000001</v>
      </c>
      <c r="MV50" s="471">
        <f t="shared" si="380"/>
        <v>1.7682117075000001</v>
      </c>
      <c r="MW50" s="471">
        <f t="shared" si="380"/>
        <v>1.7682117075000001</v>
      </c>
      <c r="MX50" s="471">
        <f t="shared" si="380"/>
        <v>1.7682117075000001</v>
      </c>
      <c r="MY50" s="471">
        <f t="shared" si="380"/>
        <v>1.7682117075000001</v>
      </c>
      <c r="MZ50" s="471">
        <f t="shared" si="380"/>
        <v>1.7682117075000001</v>
      </c>
      <c r="NA50" s="471">
        <f t="shared" si="380"/>
        <v>1.7682117075000001</v>
      </c>
      <c r="NB50" s="471">
        <f t="shared" si="380"/>
        <v>1.7682117075000001</v>
      </c>
      <c r="NC50" s="471">
        <f t="shared" si="380"/>
        <v>1.7682117075000001</v>
      </c>
      <c r="ND50" s="471">
        <f t="shared" si="380"/>
        <v>1.7682117075000001</v>
      </c>
      <c r="NE50" s="471">
        <f t="shared" si="380"/>
        <v>1.7682117075000001</v>
      </c>
      <c r="NF50" s="471">
        <f t="shared" si="380"/>
        <v>1.7682117075000001</v>
      </c>
      <c r="NG50" s="471">
        <f t="shared" si="381"/>
        <v>1.7682117075000001</v>
      </c>
      <c r="NH50" s="471">
        <f t="shared" si="381"/>
        <v>1.7682117075000001</v>
      </c>
      <c r="NI50" s="471">
        <f t="shared" si="381"/>
        <v>1.7682117075000001</v>
      </c>
      <c r="NJ50" s="471">
        <f t="shared" si="381"/>
        <v>1.7682117075000001</v>
      </c>
      <c r="NK50" s="471">
        <f t="shared" si="381"/>
        <v>1.7682117075000001</v>
      </c>
      <c r="NL50" s="471">
        <f t="shared" si="381"/>
        <v>1.7682117075000001</v>
      </c>
      <c r="NM50" s="471">
        <f t="shared" si="381"/>
        <v>1.7682117075000001</v>
      </c>
      <c r="NN50" s="471">
        <f t="shared" si="381"/>
        <v>1.7682117075000001</v>
      </c>
      <c r="NO50" s="471">
        <f t="shared" si="381"/>
        <v>1.7682117075000001</v>
      </c>
      <c r="NP50" s="471">
        <f t="shared" si="381"/>
        <v>1.7682117075000001</v>
      </c>
      <c r="NQ50" s="471">
        <f t="shared" si="381"/>
        <v>1.7682117075000001</v>
      </c>
      <c r="NR50" s="471">
        <f t="shared" si="381"/>
        <v>1.7682117075000001</v>
      </c>
      <c r="NS50" s="471">
        <f t="shared" si="381"/>
        <v>1.7682117075000001</v>
      </c>
      <c r="NT50" s="471">
        <f t="shared" si="381"/>
        <v>1.7682117075000001</v>
      </c>
      <c r="NU50" s="471">
        <f t="shared" si="381"/>
        <v>1.7682117075000001</v>
      </c>
      <c r="NV50" s="471">
        <f t="shared" si="381"/>
        <v>1.7682117075000001</v>
      </c>
      <c r="NW50" s="471">
        <f t="shared" si="382"/>
        <v>1.7682117075000001</v>
      </c>
      <c r="NX50" s="471">
        <f t="shared" si="382"/>
        <v>1.7682117075000001</v>
      </c>
      <c r="NY50" s="471">
        <f t="shared" si="382"/>
        <v>1.7682117075000001</v>
      </c>
      <c r="NZ50" s="471">
        <f t="shared" si="382"/>
        <v>0.7415081354032258</v>
      </c>
      <c r="OA50" s="471">
        <f t="shared" si="382"/>
        <v>0</v>
      </c>
      <c r="OB50" s="471">
        <f t="shared" si="382"/>
        <v>0</v>
      </c>
      <c r="OC50" s="471">
        <f t="shared" si="382"/>
        <v>0</v>
      </c>
      <c r="OD50" s="471">
        <f t="shared" si="382"/>
        <v>0</v>
      </c>
      <c r="OE50" s="471">
        <f t="shared" si="382"/>
        <v>0</v>
      </c>
      <c r="OF50" s="471">
        <f t="shared" si="382"/>
        <v>0</v>
      </c>
      <c r="OG50" s="471">
        <f t="shared" si="382"/>
        <v>0</v>
      </c>
      <c r="OH50" s="471">
        <f t="shared" si="382"/>
        <v>0</v>
      </c>
      <c r="OI50" s="471">
        <f t="shared" si="382"/>
        <v>0</v>
      </c>
      <c r="OJ50" s="471">
        <f t="shared" si="382"/>
        <v>0</v>
      </c>
      <c r="OK50" s="471">
        <f t="shared" si="382"/>
        <v>0</v>
      </c>
      <c r="OL50" s="471">
        <f t="shared" si="382"/>
        <v>0</v>
      </c>
      <c r="OM50" s="471">
        <f t="shared" si="383"/>
        <v>0</v>
      </c>
      <c r="ON50" s="471">
        <f t="shared" si="383"/>
        <v>0</v>
      </c>
      <c r="OO50" s="471">
        <f t="shared" si="383"/>
        <v>0</v>
      </c>
      <c r="OP50" s="471">
        <f t="shared" si="383"/>
        <v>0</v>
      </c>
      <c r="OQ50" s="471">
        <f t="shared" si="383"/>
        <v>0</v>
      </c>
      <c r="OR50" s="471">
        <f t="shared" si="383"/>
        <v>0</v>
      </c>
      <c r="OS50" s="471">
        <f t="shared" si="383"/>
        <v>0</v>
      </c>
      <c r="OT50" s="471">
        <f t="shared" si="383"/>
        <v>0</v>
      </c>
      <c r="OU50" s="471">
        <f t="shared" si="383"/>
        <v>0</v>
      </c>
      <c r="OV50" s="471">
        <f t="shared" si="383"/>
        <v>0</v>
      </c>
      <c r="OW50" s="471">
        <f t="shared" si="383"/>
        <v>0</v>
      </c>
      <c r="OX50" s="471">
        <f t="shared" si="383"/>
        <v>0</v>
      </c>
      <c r="OY50" s="471">
        <f t="shared" si="383"/>
        <v>0</v>
      </c>
      <c r="OZ50" s="471">
        <f t="shared" si="383"/>
        <v>0</v>
      </c>
      <c r="PA50" s="471">
        <f t="shared" si="383"/>
        <v>0</v>
      </c>
      <c r="PB50" s="471">
        <f t="shared" si="383"/>
        <v>0</v>
      </c>
      <c r="PC50" s="471">
        <f t="shared" si="384"/>
        <v>0</v>
      </c>
      <c r="PD50" s="471">
        <f t="shared" si="384"/>
        <v>0</v>
      </c>
      <c r="PE50" s="471">
        <f t="shared" si="384"/>
        <v>0</v>
      </c>
      <c r="PF50" s="471">
        <f t="shared" si="384"/>
        <v>0</v>
      </c>
      <c r="PG50" s="471">
        <f t="shared" si="384"/>
        <v>0</v>
      </c>
      <c r="PH50" s="471">
        <f t="shared" si="384"/>
        <v>0</v>
      </c>
      <c r="PI50" s="471">
        <f t="shared" si="384"/>
        <v>0</v>
      </c>
      <c r="PJ50" s="471">
        <f t="shared" si="384"/>
        <v>0</v>
      </c>
      <c r="PK50" s="471">
        <f t="shared" si="384"/>
        <v>0</v>
      </c>
      <c r="PL50" s="471">
        <f t="shared" si="384"/>
        <v>0</v>
      </c>
      <c r="PM50" s="471">
        <f t="shared" si="384"/>
        <v>0</v>
      </c>
      <c r="PN50" s="471">
        <f t="shared" si="384"/>
        <v>0</v>
      </c>
      <c r="PO50" s="471">
        <f t="shared" si="384"/>
        <v>0</v>
      </c>
      <c r="PP50" s="471">
        <f t="shared" si="384"/>
        <v>0</v>
      </c>
      <c r="PQ50" s="471">
        <f t="shared" si="384"/>
        <v>0</v>
      </c>
      <c r="PR50" s="471">
        <f t="shared" si="384"/>
        <v>0</v>
      </c>
      <c r="PS50" s="471">
        <f t="shared" si="385"/>
        <v>0</v>
      </c>
      <c r="PT50" s="471">
        <f t="shared" si="385"/>
        <v>0</v>
      </c>
      <c r="PU50" s="471">
        <f t="shared" si="385"/>
        <v>0</v>
      </c>
      <c r="PV50" s="471">
        <f t="shared" si="385"/>
        <v>0</v>
      </c>
      <c r="PW50" s="471">
        <f t="shared" si="385"/>
        <v>0</v>
      </c>
      <c r="PX50" s="471">
        <f t="shared" si="385"/>
        <v>0</v>
      </c>
      <c r="PY50" s="471">
        <f t="shared" si="385"/>
        <v>0</v>
      </c>
      <c r="PZ50" s="471">
        <f t="shared" si="385"/>
        <v>0</v>
      </c>
      <c r="QA50" s="471">
        <f t="shared" si="385"/>
        <v>0</v>
      </c>
      <c r="QB50" s="471">
        <f t="shared" si="385"/>
        <v>0</v>
      </c>
      <c r="QC50" s="471">
        <f t="shared" si="385"/>
        <v>0</v>
      </c>
      <c r="QD50" s="471">
        <f t="shared" si="385"/>
        <v>0</v>
      </c>
      <c r="QE50" s="471">
        <f t="shared" si="385"/>
        <v>0</v>
      </c>
      <c r="QF50" s="471">
        <f t="shared" si="385"/>
        <v>0</v>
      </c>
      <c r="QG50" s="471">
        <f t="shared" si="385"/>
        <v>0</v>
      </c>
      <c r="QH50" s="471">
        <f t="shared" si="385"/>
        <v>0</v>
      </c>
      <c r="QI50" s="471">
        <f t="shared" si="386"/>
        <v>0</v>
      </c>
      <c r="QJ50" s="471">
        <f t="shared" si="386"/>
        <v>0</v>
      </c>
      <c r="QK50" s="471">
        <f t="shared" si="386"/>
        <v>0</v>
      </c>
      <c r="QL50" s="471">
        <f t="shared" si="386"/>
        <v>0</v>
      </c>
      <c r="QM50" s="471">
        <f t="shared" si="386"/>
        <v>0</v>
      </c>
      <c r="QN50" s="471">
        <f t="shared" si="386"/>
        <v>0</v>
      </c>
      <c r="QO50" s="471">
        <f t="shared" si="386"/>
        <v>0</v>
      </c>
      <c r="QP50" s="471">
        <f t="shared" si="386"/>
        <v>0</v>
      </c>
      <c r="QQ50" s="471">
        <f t="shared" si="386"/>
        <v>0</v>
      </c>
      <c r="QR50" s="471">
        <f t="shared" si="386"/>
        <v>0</v>
      </c>
      <c r="QS50" s="471">
        <f t="shared" si="386"/>
        <v>0</v>
      </c>
      <c r="QT50" s="471">
        <f t="shared" si="386"/>
        <v>0</v>
      </c>
      <c r="QU50" s="471">
        <f t="shared" si="386"/>
        <v>0</v>
      </c>
      <c r="QV50" s="471">
        <f t="shared" si="386"/>
        <v>0</v>
      </c>
      <c r="QW50" s="471">
        <f t="shared" si="386"/>
        <v>0</v>
      </c>
      <c r="QX50" s="471">
        <f t="shared" si="386"/>
        <v>0</v>
      </c>
      <c r="QY50" s="471">
        <f t="shared" si="387"/>
        <v>0</v>
      </c>
      <c r="QZ50" s="471">
        <f t="shared" si="387"/>
        <v>0</v>
      </c>
      <c r="RA50" s="471">
        <f t="shared" si="387"/>
        <v>0</v>
      </c>
      <c r="RB50" s="471">
        <f t="shared" si="387"/>
        <v>0</v>
      </c>
      <c r="RC50" s="471">
        <f t="shared" si="387"/>
        <v>0</v>
      </c>
      <c r="RD50" s="471">
        <f t="shared" si="387"/>
        <v>0</v>
      </c>
      <c r="RE50" s="471">
        <f t="shared" si="387"/>
        <v>0</v>
      </c>
      <c r="RF50" s="471">
        <f t="shared" si="387"/>
        <v>0</v>
      </c>
      <c r="RG50" s="471">
        <f t="shared" si="387"/>
        <v>0</v>
      </c>
      <c r="RH50" s="471">
        <f t="shared" si="387"/>
        <v>0</v>
      </c>
      <c r="RI50" s="471">
        <f t="shared" si="387"/>
        <v>0</v>
      </c>
      <c r="RJ50" s="471">
        <f t="shared" si="387"/>
        <v>0</v>
      </c>
      <c r="RK50" s="471">
        <f t="shared" si="387"/>
        <v>0</v>
      </c>
      <c r="RL50" s="471">
        <f t="shared" si="387"/>
        <v>0</v>
      </c>
      <c r="RM50" s="471">
        <f t="shared" si="387"/>
        <v>0</v>
      </c>
      <c r="RN50" s="471">
        <f t="shared" si="387"/>
        <v>0</v>
      </c>
      <c r="RO50" s="471">
        <f t="shared" si="388"/>
        <v>0</v>
      </c>
      <c r="RP50" s="471">
        <f t="shared" si="388"/>
        <v>0</v>
      </c>
      <c r="RQ50" s="471">
        <f t="shared" si="388"/>
        <v>0</v>
      </c>
      <c r="RR50" s="471">
        <f t="shared" si="388"/>
        <v>0</v>
      </c>
      <c r="RS50" s="471">
        <f t="shared" si="388"/>
        <v>0</v>
      </c>
      <c r="RT50" s="471">
        <f t="shared" si="388"/>
        <v>0</v>
      </c>
      <c r="RU50" s="471">
        <f t="shared" si="388"/>
        <v>0</v>
      </c>
      <c r="RV50" s="471">
        <f t="shared" si="388"/>
        <v>0</v>
      </c>
      <c r="RW50" s="471">
        <f t="shared" si="388"/>
        <v>0</v>
      </c>
      <c r="RX50" s="471">
        <f t="shared" si="388"/>
        <v>0</v>
      </c>
      <c r="RY50" s="471">
        <f t="shared" si="388"/>
        <v>0</v>
      </c>
      <c r="RZ50" s="471">
        <f t="shared" si="388"/>
        <v>0</v>
      </c>
      <c r="SA50" s="471">
        <f t="shared" si="388"/>
        <v>0</v>
      </c>
      <c r="SB50" s="471">
        <f t="shared" si="388"/>
        <v>0</v>
      </c>
      <c r="SC50" s="471">
        <f t="shared" si="388"/>
        <v>0</v>
      </c>
      <c r="SD50" s="471">
        <f t="shared" si="388"/>
        <v>0</v>
      </c>
      <c r="SE50" s="471">
        <f t="shared" si="389"/>
        <v>0</v>
      </c>
      <c r="SF50" s="471">
        <f t="shared" si="389"/>
        <v>0</v>
      </c>
      <c r="SG50" s="471">
        <f t="shared" si="389"/>
        <v>0</v>
      </c>
      <c r="SH50" s="471">
        <f t="shared" si="389"/>
        <v>0</v>
      </c>
      <c r="SI50" s="471">
        <f t="shared" si="389"/>
        <v>0</v>
      </c>
      <c r="SJ50" s="471">
        <f t="shared" si="389"/>
        <v>0</v>
      </c>
      <c r="SK50" s="471">
        <f t="shared" si="389"/>
        <v>0</v>
      </c>
      <c r="SL50" s="471">
        <f t="shared" si="389"/>
        <v>0</v>
      </c>
      <c r="SM50" s="471">
        <f t="shared" si="389"/>
        <v>0</v>
      </c>
      <c r="SN50" s="471">
        <f t="shared" si="389"/>
        <v>0</v>
      </c>
      <c r="SO50" s="471">
        <f t="shared" si="389"/>
        <v>0</v>
      </c>
      <c r="SP50" s="471">
        <f t="shared" si="389"/>
        <v>0</v>
      </c>
      <c r="SQ50" s="471">
        <f t="shared" si="389"/>
        <v>0</v>
      </c>
      <c r="SR50" s="471">
        <f t="shared" si="389"/>
        <v>0</v>
      </c>
      <c r="SS50" s="471">
        <f t="shared" si="389"/>
        <v>0</v>
      </c>
      <c r="ST50" s="471">
        <f t="shared" si="389"/>
        <v>0</v>
      </c>
      <c r="SU50" s="471">
        <f t="shared" si="390"/>
        <v>0</v>
      </c>
      <c r="SV50" s="471">
        <f t="shared" si="390"/>
        <v>0</v>
      </c>
      <c r="SW50" s="471">
        <f t="shared" si="390"/>
        <v>0</v>
      </c>
      <c r="SX50" s="471">
        <f t="shared" si="390"/>
        <v>0</v>
      </c>
      <c r="SY50" s="471">
        <f t="shared" si="390"/>
        <v>0</v>
      </c>
      <c r="SZ50" s="471">
        <f t="shared" si="390"/>
        <v>0</v>
      </c>
      <c r="TA50" s="471">
        <f t="shared" si="390"/>
        <v>0</v>
      </c>
      <c r="TB50" s="471">
        <f t="shared" si="390"/>
        <v>0</v>
      </c>
      <c r="TC50" s="471">
        <f t="shared" si="390"/>
        <v>0</v>
      </c>
      <c r="TD50" s="471">
        <f t="shared" si="390"/>
        <v>0</v>
      </c>
      <c r="TE50" s="471">
        <f t="shared" si="390"/>
        <v>0</v>
      </c>
      <c r="TF50" s="471">
        <f t="shared" si="390"/>
        <v>0</v>
      </c>
      <c r="TG50" s="471">
        <f t="shared" si="390"/>
        <v>0</v>
      </c>
      <c r="TH50" s="471">
        <f t="shared" si="390"/>
        <v>0</v>
      </c>
      <c r="TI50" s="471">
        <f t="shared" si="390"/>
        <v>0</v>
      </c>
      <c r="TJ50" s="471">
        <f t="shared" si="390"/>
        <v>0</v>
      </c>
      <c r="TK50" s="471">
        <f t="shared" si="391"/>
        <v>0</v>
      </c>
      <c r="TL50" s="471">
        <f t="shared" si="391"/>
        <v>0</v>
      </c>
      <c r="TM50" s="471">
        <f t="shared" si="391"/>
        <v>0</v>
      </c>
      <c r="TN50" s="471">
        <f t="shared" si="391"/>
        <v>0</v>
      </c>
      <c r="TO50" s="471">
        <f t="shared" si="391"/>
        <v>0</v>
      </c>
      <c r="TP50" s="471">
        <f t="shared" si="391"/>
        <v>0</v>
      </c>
      <c r="TQ50" s="471">
        <f t="shared" si="391"/>
        <v>0</v>
      </c>
      <c r="TR50" s="471">
        <f t="shared" si="391"/>
        <v>0</v>
      </c>
      <c r="TS50" s="471">
        <f t="shared" si="391"/>
        <v>0</v>
      </c>
      <c r="TT50" s="471">
        <f t="shared" si="391"/>
        <v>0</v>
      </c>
      <c r="TU50" s="471">
        <f t="shared" si="391"/>
        <v>0</v>
      </c>
      <c r="TV50" s="471">
        <f t="shared" si="391"/>
        <v>0</v>
      </c>
      <c r="TW50" s="471">
        <f t="shared" si="391"/>
        <v>0</v>
      </c>
      <c r="TX50" s="471">
        <f t="shared" si="391"/>
        <v>0</v>
      </c>
      <c r="TY50" s="471">
        <f t="shared" si="391"/>
        <v>0</v>
      </c>
      <c r="TZ50" s="471">
        <f t="shared" si="391"/>
        <v>0</v>
      </c>
      <c r="UA50" s="471">
        <f t="shared" si="392"/>
        <v>0</v>
      </c>
      <c r="UB50" s="471">
        <f t="shared" si="392"/>
        <v>0</v>
      </c>
      <c r="UC50" s="471">
        <f t="shared" si="392"/>
        <v>0</v>
      </c>
      <c r="UD50" s="471">
        <f t="shared" si="392"/>
        <v>0</v>
      </c>
      <c r="UE50" s="471">
        <f t="shared" si="392"/>
        <v>0</v>
      </c>
      <c r="UF50" s="471">
        <f t="shared" si="392"/>
        <v>0</v>
      </c>
      <c r="UG50" s="471">
        <f t="shared" si="392"/>
        <v>0</v>
      </c>
      <c r="UH50" s="471">
        <f t="shared" si="392"/>
        <v>0</v>
      </c>
      <c r="UI50" s="471">
        <f t="shared" si="392"/>
        <v>0</v>
      </c>
      <c r="UJ50" s="471">
        <f t="shared" si="392"/>
        <v>0</v>
      </c>
      <c r="UK50" s="471">
        <f t="shared" si="392"/>
        <v>0</v>
      </c>
      <c r="UL50" s="471">
        <f t="shared" si="392"/>
        <v>0</v>
      </c>
      <c r="UM50" s="471">
        <f t="shared" si="392"/>
        <v>0</v>
      </c>
      <c r="UN50" s="471">
        <f t="shared" si="392"/>
        <v>0</v>
      </c>
      <c r="UO50" s="471">
        <f t="shared" si="392"/>
        <v>0</v>
      </c>
      <c r="UP50" s="471">
        <f t="shared" si="392"/>
        <v>0</v>
      </c>
      <c r="UQ50" s="471">
        <f t="shared" si="393"/>
        <v>0</v>
      </c>
      <c r="UR50" s="471">
        <f t="shared" si="393"/>
        <v>0</v>
      </c>
      <c r="US50" s="471">
        <f t="shared" si="393"/>
        <v>0</v>
      </c>
      <c r="UT50" s="471">
        <f t="shared" si="393"/>
        <v>0</v>
      </c>
      <c r="UU50" s="471">
        <f t="shared" si="393"/>
        <v>0</v>
      </c>
      <c r="UV50" s="471">
        <f t="shared" si="393"/>
        <v>0</v>
      </c>
      <c r="UW50" s="471">
        <f t="shared" si="393"/>
        <v>0</v>
      </c>
      <c r="UX50" s="471">
        <f t="shared" si="393"/>
        <v>0</v>
      </c>
      <c r="UY50" s="471">
        <f t="shared" si="393"/>
        <v>0</v>
      </c>
      <c r="UZ50" s="471">
        <f t="shared" si="393"/>
        <v>0</v>
      </c>
      <c r="VA50" s="471">
        <f t="shared" si="393"/>
        <v>0</v>
      </c>
      <c r="VB50" s="471">
        <f t="shared" si="393"/>
        <v>0</v>
      </c>
      <c r="VC50" s="471">
        <f t="shared" si="393"/>
        <v>0</v>
      </c>
      <c r="VD50" s="471">
        <f t="shared" si="393"/>
        <v>0</v>
      </c>
      <c r="VE50" s="471">
        <f t="shared" si="393"/>
        <v>0</v>
      </c>
      <c r="VF50" s="471">
        <f t="shared" si="393"/>
        <v>0</v>
      </c>
      <c r="VG50" s="471">
        <f t="shared" si="394"/>
        <v>0</v>
      </c>
      <c r="VH50" s="471">
        <f t="shared" si="394"/>
        <v>0</v>
      </c>
      <c r="VI50" s="471">
        <f t="shared" si="394"/>
        <v>0</v>
      </c>
      <c r="VJ50" s="471">
        <f t="shared" si="394"/>
        <v>0</v>
      </c>
      <c r="VK50" s="471">
        <f t="shared" si="394"/>
        <v>0</v>
      </c>
      <c r="VL50" s="471">
        <f t="shared" si="394"/>
        <v>0</v>
      </c>
      <c r="VM50" s="471">
        <f t="shared" si="394"/>
        <v>0</v>
      </c>
      <c r="VN50" s="471">
        <f t="shared" si="394"/>
        <v>0</v>
      </c>
      <c r="VO50" s="471">
        <f t="shared" si="394"/>
        <v>0</v>
      </c>
      <c r="VP50" s="471">
        <f t="shared" si="394"/>
        <v>0</v>
      </c>
      <c r="VQ50" s="471">
        <f t="shared" si="394"/>
        <v>0</v>
      </c>
      <c r="VR50" s="471">
        <f t="shared" si="394"/>
        <v>0</v>
      </c>
      <c r="VS50" s="471">
        <f t="shared" si="394"/>
        <v>0</v>
      </c>
      <c r="VT50" s="471">
        <f t="shared" si="394"/>
        <v>0</v>
      </c>
      <c r="VU50" s="471">
        <f t="shared" si="394"/>
        <v>0</v>
      </c>
      <c r="VV50" s="471">
        <f t="shared" si="394"/>
        <v>0</v>
      </c>
      <c r="VW50" s="471">
        <f t="shared" si="395"/>
        <v>0</v>
      </c>
      <c r="VX50" s="471">
        <f t="shared" si="395"/>
        <v>0</v>
      </c>
      <c r="VY50" s="471">
        <f t="shared" si="395"/>
        <v>0</v>
      </c>
      <c r="VZ50" s="471">
        <f t="shared" si="395"/>
        <v>0</v>
      </c>
      <c r="WA50" s="471">
        <f t="shared" si="395"/>
        <v>0</v>
      </c>
      <c r="WB50" s="471">
        <f t="shared" si="395"/>
        <v>0</v>
      </c>
      <c r="WC50" s="471">
        <f t="shared" si="395"/>
        <v>0</v>
      </c>
      <c r="WD50" s="471">
        <f t="shared" si="395"/>
        <v>0</v>
      </c>
    </row>
    <row r="51" spans="1:602" x14ac:dyDescent="0.35">
      <c r="A51" s="29"/>
      <c r="B51" s="29">
        <f t="shared" si="355"/>
        <v>20</v>
      </c>
      <c r="C51" s="29" t="s">
        <v>4</v>
      </c>
      <c r="D51" s="29" t="s">
        <v>84</v>
      </c>
      <c r="E51" s="69">
        <f>INDEX('Current RAP - 2025-26 Cycle'!$K:$K,MATCH('25-26 Projection - RAP Tendered'!$D51,'Current RAP - 2025-26 Cycle'!$C:$C,0),1)</f>
        <v>20628323.150000002</v>
      </c>
      <c r="F51" s="69">
        <f>INDEX('Current RAP - 2025-26 Cycle'!$G:$G,MATCH('25-26 Projection - RAP Tendered'!$D51,'Current RAP - 2025-26 Cycle'!$C:$C,0),1)</f>
        <v>14714807.530000001</v>
      </c>
      <c r="G51" s="69">
        <f t="shared" si="342"/>
        <v>5913515.620000001</v>
      </c>
      <c r="H51" s="69">
        <f t="shared" si="356"/>
        <v>14714807.530000001</v>
      </c>
      <c r="I51" s="32">
        <v>45839</v>
      </c>
      <c r="J51" s="32">
        <v>46203</v>
      </c>
      <c r="K51" s="29" t="str">
        <f>INDEX('Current RAP - 2025-26 Cycle'!$D:$D,MATCH('25-26 Projection - RAP Tendered'!$D51,'Current RAP - 2025-26 Cycle'!$C:$C,0),1)</f>
        <v>IPCA</v>
      </c>
      <c r="L51" s="32" t="s">
        <v>10</v>
      </c>
      <c r="M51" s="32" t="s">
        <v>10</v>
      </c>
      <c r="N51" s="81">
        <v>0</v>
      </c>
      <c r="O51" s="81">
        <v>0</v>
      </c>
      <c r="P51" s="69">
        <v>0</v>
      </c>
      <c r="Q51" s="32">
        <f>INDEX('Current RAP - 2025-26 Cycle'!$L:$L,MATCH('25-26 Projection - RAP Tendered'!$D51,'Current RAP - 2025-26 Cycle'!$C:$C,0),1)</f>
        <v>40886</v>
      </c>
      <c r="R51" s="32">
        <f>INDEX('Current RAP - 2025-26 Cycle'!$M:$M,MATCH('25-26 Projection - RAP Tendered'!$D51,'Current RAP - 2025-26 Cycle'!$C:$C,0),1)</f>
        <v>51844</v>
      </c>
      <c r="S51" s="29"/>
      <c r="T51" s="29" t="str">
        <f t="shared" si="343"/>
        <v>017/2011</v>
      </c>
      <c r="U51" s="36">
        <f t="shared" si="344"/>
        <v>20.628323150000003</v>
      </c>
      <c r="V51" s="36">
        <f t="shared" si="344"/>
        <v>20.628323150000003</v>
      </c>
      <c r="W51" s="36">
        <f t="shared" si="344"/>
        <v>20.628323150000003</v>
      </c>
      <c r="X51" s="36">
        <f t="shared" si="344"/>
        <v>20.628323150000003</v>
      </c>
      <c r="Y51" s="36">
        <f t="shared" si="344"/>
        <v>20.628323150000003</v>
      </c>
      <c r="Z51" s="36">
        <f t="shared" si="344"/>
        <v>20.628323150000003</v>
      </c>
      <c r="AA51" s="36">
        <f t="shared" si="344"/>
        <v>20.628323150000003</v>
      </c>
      <c r="AB51" s="36">
        <f t="shared" si="344"/>
        <v>20.628323150000003</v>
      </c>
      <c r="AC51" s="36">
        <f t="shared" si="344"/>
        <v>20.628323150000003</v>
      </c>
      <c r="AD51" s="36">
        <f t="shared" si="344"/>
        <v>20.628323150000003</v>
      </c>
      <c r="AE51" s="36">
        <f t="shared" si="344"/>
        <v>20.628323150000003</v>
      </c>
      <c r="AF51" s="36">
        <f t="shared" si="344"/>
        <v>20.628323150000003</v>
      </c>
      <c r="AG51" s="36">
        <f t="shared" si="344"/>
        <v>20.628323150000003</v>
      </c>
      <c r="AH51" s="36">
        <f t="shared" si="344"/>
        <v>20.628323150000003</v>
      </c>
      <c r="AI51" s="36">
        <f t="shared" si="344"/>
        <v>20.628323150000003</v>
      </c>
      <c r="AJ51" s="36">
        <f t="shared" si="344"/>
        <v>20.628323150000003</v>
      </c>
      <c r="AK51" s="36">
        <f t="shared" si="398"/>
        <v>20.628323150000003</v>
      </c>
      <c r="AL51" s="36">
        <f t="shared" si="398"/>
        <v>9.0942069801075291</v>
      </c>
      <c r="AM51" s="36">
        <f t="shared" si="398"/>
        <v>0</v>
      </c>
      <c r="AN51" s="36">
        <f t="shared" si="398"/>
        <v>0</v>
      </c>
      <c r="AO51" s="36">
        <f t="shared" si="398"/>
        <v>0</v>
      </c>
      <c r="AP51" s="36">
        <f t="shared" si="398"/>
        <v>0</v>
      </c>
      <c r="AQ51" s="36">
        <f t="shared" si="398"/>
        <v>0</v>
      </c>
      <c r="AR51" s="36">
        <f t="shared" si="398"/>
        <v>0</v>
      </c>
      <c r="AS51" s="36">
        <f t="shared" si="398"/>
        <v>0</v>
      </c>
      <c r="AT51" s="36">
        <f t="shared" si="398"/>
        <v>0</v>
      </c>
      <c r="AU51" s="36">
        <f t="shared" si="398"/>
        <v>0</v>
      </c>
      <c r="AV51" s="36">
        <f t="shared" si="398"/>
        <v>0</v>
      </c>
      <c r="AW51" s="36">
        <f t="shared" si="398"/>
        <v>0</v>
      </c>
      <c r="AX51" s="36">
        <f t="shared" si="398"/>
        <v>0</v>
      </c>
      <c r="AY51" s="36">
        <f t="shared" si="398"/>
        <v>0</v>
      </c>
      <c r="AZ51" s="36">
        <f t="shared" si="398"/>
        <v>0</v>
      </c>
      <c r="BA51" s="36">
        <f t="shared" si="396"/>
        <v>0</v>
      </c>
      <c r="BB51" s="36">
        <f t="shared" si="396"/>
        <v>0</v>
      </c>
      <c r="BD51" s="29" t="str">
        <f t="shared" si="345"/>
        <v>017/2011</v>
      </c>
      <c r="BE51" s="36">
        <f t="shared" si="346"/>
        <v>0</v>
      </c>
      <c r="BF51" s="36">
        <f t="shared" si="346"/>
        <v>0</v>
      </c>
      <c r="BG51" s="36">
        <f t="shared" si="346"/>
        <v>0</v>
      </c>
      <c r="BH51" s="36">
        <f t="shared" si="346"/>
        <v>0</v>
      </c>
      <c r="BI51" s="36">
        <f t="shared" si="346"/>
        <v>5.1570807875000009</v>
      </c>
      <c r="BJ51" s="36">
        <f t="shared" si="346"/>
        <v>5.1570807875000009</v>
      </c>
      <c r="BK51" s="36">
        <f t="shared" si="346"/>
        <v>5.1570807875000009</v>
      </c>
      <c r="BL51" s="36">
        <f t="shared" si="346"/>
        <v>5.1570807875000009</v>
      </c>
      <c r="BM51" s="36">
        <f t="shared" si="346"/>
        <v>5.1570807875000009</v>
      </c>
      <c r="BN51" s="36">
        <f t="shared" si="346"/>
        <v>5.1570807875000009</v>
      </c>
      <c r="BO51" s="36">
        <f t="shared" si="346"/>
        <v>5.1570807875000009</v>
      </c>
      <c r="BP51" s="36">
        <f t="shared" si="346"/>
        <v>5.1570807875000009</v>
      </c>
      <c r="BQ51" s="36">
        <f>SUMIFS($GM51:$WE51,$GM$29:$WE$29,BQ$29)</f>
        <v>5.1570807875000009</v>
      </c>
      <c r="BR51" s="36">
        <f>SUMIFS($GM51:$WE51,$GM$29:$WE$29,BR$29)</f>
        <v>5.1570807875000009</v>
      </c>
      <c r="BS51" s="36">
        <f>SUMIFS($GM51:$WE51,$GM$29:$WE$29,BS$29)</f>
        <v>5.1570807875000009</v>
      </c>
      <c r="BT51" s="36">
        <f>SUMIFS($GM51:$WE51,$GM$29:$WE$29,BT$29)</f>
        <v>5.1570807875000009</v>
      </c>
      <c r="BU51" s="36">
        <f t="shared" si="399"/>
        <v>5.1570807875000009</v>
      </c>
      <c r="BV51" s="36">
        <f t="shared" si="399"/>
        <v>5.1570807875000009</v>
      </c>
      <c r="BW51" s="36">
        <f t="shared" si="399"/>
        <v>5.1570807875000009</v>
      </c>
      <c r="BX51" s="36">
        <f t="shared" si="399"/>
        <v>5.1570807875000009</v>
      </c>
      <c r="BY51" s="36">
        <f t="shared" si="399"/>
        <v>5.1570807875000009</v>
      </c>
      <c r="BZ51" s="36">
        <f t="shared" si="399"/>
        <v>5.1570807875000009</v>
      </c>
      <c r="CA51" s="36">
        <f t="shared" si="399"/>
        <v>5.1570807875000009</v>
      </c>
      <c r="CB51" s="36">
        <f t="shared" si="399"/>
        <v>5.1570807875000009</v>
      </c>
      <c r="CC51" s="36">
        <f t="shared" si="399"/>
        <v>5.1570807875000009</v>
      </c>
      <c r="CD51" s="36">
        <f t="shared" si="399"/>
        <v>5.1570807875000009</v>
      </c>
      <c r="CE51" s="36">
        <f t="shared" si="399"/>
        <v>5.1570807875000009</v>
      </c>
      <c r="CF51" s="36">
        <f t="shared" si="399"/>
        <v>5.1570807875000009</v>
      </c>
      <c r="CG51" s="36">
        <f t="shared" si="399"/>
        <v>5.1570807875000009</v>
      </c>
      <c r="CH51" s="36">
        <f t="shared" si="399"/>
        <v>5.1570807875000009</v>
      </c>
      <c r="CI51" s="36">
        <f t="shared" si="399"/>
        <v>5.1570807875000009</v>
      </c>
      <c r="CJ51" s="36">
        <f t="shared" si="399"/>
        <v>5.1570807875000009</v>
      </c>
      <c r="CK51" s="36">
        <f t="shared" si="400"/>
        <v>5.1570807875000009</v>
      </c>
      <c r="CL51" s="36">
        <f t="shared" si="400"/>
        <v>5.1570807875000009</v>
      </c>
      <c r="CM51" s="36">
        <f t="shared" si="400"/>
        <v>5.1570807875000009</v>
      </c>
      <c r="CN51" s="36">
        <f t="shared" si="400"/>
        <v>5.1570807875000009</v>
      </c>
      <c r="CO51" s="36">
        <f t="shared" si="400"/>
        <v>5.1570807875000009</v>
      </c>
      <c r="CP51" s="36">
        <f t="shared" si="400"/>
        <v>5.1570807875000009</v>
      </c>
      <c r="CQ51" s="36">
        <f t="shared" si="400"/>
        <v>5.1570807875000009</v>
      </c>
      <c r="CR51" s="36">
        <f t="shared" si="400"/>
        <v>5.1570807875000009</v>
      </c>
      <c r="CS51" s="36">
        <f t="shared" si="400"/>
        <v>5.1570807875000009</v>
      </c>
      <c r="CT51" s="36">
        <f t="shared" si="400"/>
        <v>5.1570807875000009</v>
      </c>
      <c r="CU51" s="36">
        <f t="shared" si="400"/>
        <v>5.1570807875000009</v>
      </c>
      <c r="CV51" s="36">
        <f t="shared" si="400"/>
        <v>5.1570807875000009</v>
      </c>
      <c r="CW51" s="36">
        <f t="shared" si="400"/>
        <v>5.1570807875000009</v>
      </c>
      <c r="CX51" s="36">
        <f t="shared" si="400"/>
        <v>5.1570807875000009</v>
      </c>
      <c r="CY51" s="36">
        <f t="shared" si="400"/>
        <v>5.1570807875000009</v>
      </c>
      <c r="CZ51" s="36">
        <f t="shared" si="400"/>
        <v>5.1570807875000009</v>
      </c>
      <c r="DA51" s="36">
        <f t="shared" si="401"/>
        <v>5.1570807875000009</v>
      </c>
      <c r="DB51" s="36">
        <f t="shared" si="401"/>
        <v>5.1570807875000009</v>
      </c>
      <c r="DC51" s="36">
        <f t="shared" si="401"/>
        <v>5.1570807875000009</v>
      </c>
      <c r="DD51" s="36">
        <f t="shared" si="401"/>
        <v>5.1570807875000009</v>
      </c>
      <c r="DE51" s="36">
        <f t="shared" si="401"/>
        <v>5.1570807875000009</v>
      </c>
      <c r="DF51" s="36">
        <f t="shared" si="401"/>
        <v>5.1570807875000009</v>
      </c>
      <c r="DG51" s="36">
        <f t="shared" si="401"/>
        <v>5.1570807875000009</v>
      </c>
      <c r="DH51" s="36">
        <f t="shared" si="401"/>
        <v>5.1570807875000009</v>
      </c>
      <c r="DI51" s="36">
        <f t="shared" si="401"/>
        <v>5.1570807875000009</v>
      </c>
      <c r="DJ51" s="36">
        <f t="shared" si="401"/>
        <v>5.1570807875000009</v>
      </c>
      <c r="DK51" s="36">
        <f t="shared" si="401"/>
        <v>5.1570807875000009</v>
      </c>
      <c r="DL51" s="36">
        <f t="shared" si="401"/>
        <v>5.1570807875000009</v>
      </c>
      <c r="DM51" s="36">
        <f t="shared" si="401"/>
        <v>5.1570807875000009</v>
      </c>
      <c r="DN51" s="36">
        <f t="shared" si="401"/>
        <v>5.1570807875000009</v>
      </c>
      <c r="DO51" s="36">
        <f t="shared" si="401"/>
        <v>5.1570807875000009</v>
      </c>
      <c r="DP51" s="36">
        <f t="shared" si="401"/>
        <v>5.1570807875000009</v>
      </c>
      <c r="DQ51" s="36">
        <f t="shared" si="402"/>
        <v>5.1570807875000009</v>
      </c>
      <c r="DR51" s="36">
        <f t="shared" si="402"/>
        <v>5.1570807875000009</v>
      </c>
      <c r="DS51" s="36">
        <f t="shared" si="402"/>
        <v>5.1570807875000009</v>
      </c>
      <c r="DT51" s="36">
        <f t="shared" si="402"/>
        <v>5.1570807875000009</v>
      </c>
      <c r="DU51" s="36">
        <f t="shared" si="402"/>
        <v>5.1570807875000009</v>
      </c>
      <c r="DV51" s="36">
        <f t="shared" si="402"/>
        <v>3.9371261926075274</v>
      </c>
      <c r="DW51" s="36">
        <f t="shared" si="402"/>
        <v>0</v>
      </c>
      <c r="DX51" s="36">
        <f t="shared" si="402"/>
        <v>0</v>
      </c>
      <c r="DY51" s="36">
        <f t="shared" si="402"/>
        <v>0</v>
      </c>
      <c r="DZ51" s="36">
        <f t="shared" si="402"/>
        <v>0</v>
      </c>
      <c r="EA51" s="36">
        <f t="shared" si="402"/>
        <v>0</v>
      </c>
      <c r="EB51" s="36">
        <f t="shared" si="402"/>
        <v>0</v>
      </c>
      <c r="EC51" s="36">
        <f t="shared" si="402"/>
        <v>0</v>
      </c>
      <c r="ED51" s="36">
        <f t="shared" si="402"/>
        <v>0</v>
      </c>
      <c r="EE51" s="36">
        <f t="shared" si="402"/>
        <v>0</v>
      </c>
      <c r="EF51" s="36">
        <f t="shared" si="402"/>
        <v>0</v>
      </c>
      <c r="EG51" s="36">
        <f t="shared" si="406"/>
        <v>0</v>
      </c>
      <c r="EH51" s="36">
        <f t="shared" si="406"/>
        <v>0</v>
      </c>
      <c r="EI51" s="36">
        <f t="shared" si="406"/>
        <v>0</v>
      </c>
      <c r="EJ51" s="36">
        <f t="shared" si="406"/>
        <v>0</v>
      </c>
      <c r="EK51" s="36">
        <f t="shared" si="406"/>
        <v>0</v>
      </c>
      <c r="EL51" s="36">
        <f t="shared" si="406"/>
        <v>0</v>
      </c>
      <c r="EM51" s="36">
        <f t="shared" si="406"/>
        <v>0</v>
      </c>
      <c r="EN51" s="36">
        <f t="shared" si="406"/>
        <v>0</v>
      </c>
      <c r="EO51" s="36">
        <f t="shared" si="406"/>
        <v>0</v>
      </c>
      <c r="EP51" s="36">
        <f t="shared" si="406"/>
        <v>0</v>
      </c>
      <c r="EQ51" s="36">
        <f t="shared" si="406"/>
        <v>0</v>
      </c>
      <c r="ER51" s="36">
        <f t="shared" si="406"/>
        <v>0</v>
      </c>
      <c r="ES51" s="36">
        <f t="shared" si="406"/>
        <v>0</v>
      </c>
      <c r="ET51" s="36">
        <f t="shared" si="406"/>
        <v>0</v>
      </c>
      <c r="EU51" s="36">
        <f t="shared" si="406"/>
        <v>0</v>
      </c>
      <c r="EV51" s="36">
        <f t="shared" si="403"/>
        <v>0</v>
      </c>
      <c r="EW51" s="36">
        <f t="shared" si="403"/>
        <v>0</v>
      </c>
      <c r="EX51" s="36">
        <f t="shared" si="403"/>
        <v>0</v>
      </c>
      <c r="EY51" s="36">
        <f t="shared" si="403"/>
        <v>0</v>
      </c>
      <c r="EZ51" s="36">
        <f t="shared" si="403"/>
        <v>0</v>
      </c>
      <c r="FA51" s="36">
        <f t="shared" si="403"/>
        <v>0</v>
      </c>
      <c r="FB51" s="36">
        <f t="shared" si="403"/>
        <v>0</v>
      </c>
      <c r="FC51" s="36">
        <f t="shared" si="403"/>
        <v>0</v>
      </c>
      <c r="FD51" s="36">
        <f t="shared" si="403"/>
        <v>0</v>
      </c>
      <c r="FE51" s="36">
        <f t="shared" si="403"/>
        <v>0</v>
      </c>
      <c r="FF51" s="36">
        <f t="shared" si="403"/>
        <v>0</v>
      </c>
      <c r="FG51" s="36">
        <f t="shared" si="403"/>
        <v>0</v>
      </c>
      <c r="FH51" s="36">
        <f t="shared" si="403"/>
        <v>0</v>
      </c>
      <c r="FI51" s="36">
        <f t="shared" si="403"/>
        <v>0</v>
      </c>
      <c r="FJ51" s="36">
        <f t="shared" si="403"/>
        <v>0</v>
      </c>
      <c r="FK51" s="36">
        <f t="shared" si="404"/>
        <v>0</v>
      </c>
      <c r="FL51" s="36">
        <f t="shared" si="404"/>
        <v>0</v>
      </c>
      <c r="FM51" s="36">
        <f t="shared" si="404"/>
        <v>0</v>
      </c>
      <c r="FN51" s="36">
        <f t="shared" si="404"/>
        <v>0</v>
      </c>
      <c r="FO51" s="36">
        <f t="shared" si="404"/>
        <v>0</v>
      </c>
      <c r="FP51" s="36">
        <f t="shared" si="404"/>
        <v>0</v>
      </c>
      <c r="FQ51" s="36">
        <f t="shared" si="404"/>
        <v>0</v>
      </c>
      <c r="FR51" s="36">
        <f t="shared" si="404"/>
        <v>0</v>
      </c>
      <c r="FS51" s="36">
        <f t="shared" si="404"/>
        <v>0</v>
      </c>
      <c r="FT51" s="36">
        <f t="shared" si="404"/>
        <v>0</v>
      </c>
      <c r="FU51" s="36">
        <f t="shared" si="404"/>
        <v>0</v>
      </c>
      <c r="FV51" s="36">
        <f t="shared" si="404"/>
        <v>0</v>
      </c>
      <c r="FW51" s="36">
        <f t="shared" si="404"/>
        <v>0</v>
      </c>
      <c r="FX51" s="36">
        <f t="shared" si="404"/>
        <v>0</v>
      </c>
      <c r="FY51" s="36">
        <f t="shared" si="404"/>
        <v>0</v>
      </c>
      <c r="FZ51" s="36">
        <f t="shared" si="404"/>
        <v>0</v>
      </c>
      <c r="GA51" s="36">
        <f t="shared" si="405"/>
        <v>0</v>
      </c>
      <c r="GB51" s="36">
        <f t="shared" si="369"/>
        <v>0</v>
      </c>
      <c r="GC51" s="36">
        <f t="shared" si="358"/>
        <v>0</v>
      </c>
      <c r="GD51" s="36">
        <f t="shared" si="358"/>
        <v>0</v>
      </c>
      <c r="GE51" s="36">
        <f t="shared" si="358"/>
        <v>0</v>
      </c>
      <c r="GF51" s="36">
        <f t="shared" si="358"/>
        <v>0</v>
      </c>
      <c r="GG51" s="36">
        <f t="shared" si="358"/>
        <v>0</v>
      </c>
      <c r="GH51" s="36">
        <f t="shared" si="358"/>
        <v>0</v>
      </c>
      <c r="GI51" s="36">
        <f t="shared" si="358"/>
        <v>0</v>
      </c>
      <c r="GJ51" s="36">
        <f t="shared" si="358"/>
        <v>0</v>
      </c>
      <c r="GL51" s="29" t="str">
        <f t="shared" si="347"/>
        <v>017/2011</v>
      </c>
      <c r="GM51" s="471">
        <f t="shared" si="370"/>
        <v>1.7190269291666669</v>
      </c>
      <c r="GN51" s="471">
        <f t="shared" si="370"/>
        <v>1.7190269291666669</v>
      </c>
      <c r="GO51" s="471">
        <f t="shared" si="370"/>
        <v>1.7190269291666669</v>
      </c>
      <c r="GP51" s="471">
        <f t="shared" si="370"/>
        <v>1.7190269291666669</v>
      </c>
      <c r="GQ51" s="471">
        <f t="shared" si="370"/>
        <v>1.7190269291666669</v>
      </c>
      <c r="GR51" s="471">
        <f t="shared" si="370"/>
        <v>1.7190269291666669</v>
      </c>
      <c r="GS51" s="471">
        <f t="shared" si="370"/>
        <v>1.7190269291666669</v>
      </c>
      <c r="GT51" s="471">
        <f t="shared" si="370"/>
        <v>1.7190269291666669</v>
      </c>
      <c r="GU51" s="471">
        <f t="shared" si="370"/>
        <v>1.7190269291666669</v>
      </c>
      <c r="GV51" s="471">
        <f t="shared" si="370"/>
        <v>1.7190269291666669</v>
      </c>
      <c r="GW51" s="471">
        <f t="shared" si="370"/>
        <v>1.7190269291666669</v>
      </c>
      <c r="GX51" s="471">
        <f t="shared" si="370"/>
        <v>1.7190269291666669</v>
      </c>
      <c r="GY51" s="471">
        <f t="shared" si="370"/>
        <v>1.7190269291666669</v>
      </c>
      <c r="GZ51" s="471">
        <f t="shared" si="370"/>
        <v>1.7190269291666669</v>
      </c>
      <c r="HA51" s="471">
        <f t="shared" si="370"/>
        <v>1.7190269291666669</v>
      </c>
      <c r="HB51" s="471">
        <f t="shared" ref="HB51:HQ56" si="407">((IF(AND(HB$24&gt;=$Q51,HB$25&lt;=$R51),HB$27,IF(AND(HB$25&gt;$Q51,HB$24&lt;$R51),(MIN(HB$25,$R51)-MAX(HB$24,$Q51)+1),0))/HB$27)*($H51/12)/1000000)+((IF(AND(HB$24&gt;=$Q51,HB$25&lt;=$R51),HB$27,IF(AND(HB$25&gt;$Q51,HB$24&lt;$R51),(MIN(HB$25,$R51)-MAX(HB$24,$Q51)+1),0))/HB$27)*($G51/12)/1000000)</f>
        <v>1.7190269291666669</v>
      </c>
      <c r="HC51" s="471">
        <f t="shared" si="407"/>
        <v>1.7190269291666669</v>
      </c>
      <c r="HD51" s="471">
        <f t="shared" si="407"/>
        <v>1.7190269291666669</v>
      </c>
      <c r="HE51" s="471">
        <f t="shared" si="407"/>
        <v>1.7190269291666669</v>
      </c>
      <c r="HF51" s="471">
        <f t="shared" si="407"/>
        <v>1.7190269291666669</v>
      </c>
      <c r="HG51" s="471">
        <f t="shared" si="407"/>
        <v>1.7190269291666669</v>
      </c>
      <c r="HH51" s="471">
        <f t="shared" si="407"/>
        <v>1.7190269291666669</v>
      </c>
      <c r="HI51" s="471">
        <f t="shared" si="407"/>
        <v>1.7190269291666669</v>
      </c>
      <c r="HJ51" s="471">
        <f t="shared" si="407"/>
        <v>1.7190269291666669</v>
      </c>
      <c r="HK51" s="471">
        <f t="shared" si="407"/>
        <v>1.7190269291666669</v>
      </c>
      <c r="HL51" s="471">
        <f t="shared" si="407"/>
        <v>1.7190269291666669</v>
      </c>
      <c r="HM51" s="471">
        <f t="shared" si="407"/>
        <v>1.7190269291666669</v>
      </c>
      <c r="HN51" s="471">
        <f t="shared" si="407"/>
        <v>1.7190269291666669</v>
      </c>
      <c r="HO51" s="471">
        <f t="shared" si="407"/>
        <v>1.7190269291666669</v>
      </c>
      <c r="HP51" s="471">
        <f t="shared" si="407"/>
        <v>1.7190269291666669</v>
      </c>
      <c r="HQ51" s="471">
        <f t="shared" si="407"/>
        <v>1.7190269291666669</v>
      </c>
      <c r="HR51" s="471">
        <f t="shared" si="371"/>
        <v>1.7190269291666669</v>
      </c>
      <c r="HS51" s="471">
        <f t="shared" si="372"/>
        <v>1.7190269291666669</v>
      </c>
      <c r="HT51" s="471">
        <f t="shared" si="372"/>
        <v>1.7190269291666669</v>
      </c>
      <c r="HU51" s="471">
        <f t="shared" si="372"/>
        <v>1.7190269291666669</v>
      </c>
      <c r="HV51" s="471">
        <f t="shared" si="372"/>
        <v>1.7190269291666669</v>
      </c>
      <c r="HW51" s="471">
        <f t="shared" si="372"/>
        <v>1.7190269291666669</v>
      </c>
      <c r="HX51" s="471">
        <f t="shared" si="372"/>
        <v>1.7190269291666669</v>
      </c>
      <c r="HY51" s="471">
        <f t="shared" si="372"/>
        <v>1.7190269291666669</v>
      </c>
      <c r="HZ51" s="471">
        <f t="shared" si="372"/>
        <v>1.7190269291666669</v>
      </c>
      <c r="IA51" s="471">
        <f t="shared" si="372"/>
        <v>1.7190269291666669</v>
      </c>
      <c r="IB51" s="471">
        <f t="shared" si="372"/>
        <v>1.7190269291666669</v>
      </c>
      <c r="IC51" s="471">
        <f t="shared" si="372"/>
        <v>1.7190269291666669</v>
      </c>
      <c r="ID51" s="471">
        <f t="shared" si="372"/>
        <v>1.7190269291666669</v>
      </c>
      <c r="IE51" s="471">
        <f t="shared" si="372"/>
        <v>1.7190269291666669</v>
      </c>
      <c r="IF51" s="471">
        <f t="shared" si="372"/>
        <v>1.7190269291666669</v>
      </c>
      <c r="IG51" s="471">
        <f t="shared" si="372"/>
        <v>1.7190269291666669</v>
      </c>
      <c r="IH51" s="471">
        <f t="shared" ref="IH51:IW56" si="408">((IF(AND(IH$24&gt;=$Q51,IH$25&lt;=$R51),IH$27,IF(AND(IH$25&gt;$Q51,IH$24&lt;$R51),(MIN(IH$25,$R51)-MAX(IH$24,$Q51)+1),0))/IH$27)*($H51/12)/1000000)+((IF(AND(IH$24&gt;=$Q51,IH$25&lt;=$R51),IH$27,IF(AND(IH$25&gt;$Q51,IH$24&lt;$R51),(MIN(IH$25,$R51)-MAX(IH$24,$Q51)+1),0))/IH$27)*($G51/12)/1000000)</f>
        <v>1.7190269291666669</v>
      </c>
      <c r="II51" s="471">
        <f t="shared" si="408"/>
        <v>1.7190269291666669</v>
      </c>
      <c r="IJ51" s="471">
        <f t="shared" si="408"/>
        <v>1.7190269291666669</v>
      </c>
      <c r="IK51" s="471">
        <f t="shared" si="408"/>
        <v>1.7190269291666669</v>
      </c>
      <c r="IL51" s="471">
        <f t="shared" si="408"/>
        <v>1.7190269291666669</v>
      </c>
      <c r="IM51" s="471">
        <f t="shared" si="408"/>
        <v>1.7190269291666669</v>
      </c>
      <c r="IN51" s="471">
        <f t="shared" si="408"/>
        <v>1.7190269291666669</v>
      </c>
      <c r="IO51" s="471">
        <f t="shared" si="408"/>
        <v>1.7190269291666669</v>
      </c>
      <c r="IP51" s="471">
        <f t="shared" si="408"/>
        <v>1.7190269291666669</v>
      </c>
      <c r="IQ51" s="471">
        <f t="shared" si="408"/>
        <v>1.7190269291666669</v>
      </c>
      <c r="IR51" s="471">
        <f t="shared" si="408"/>
        <v>1.7190269291666669</v>
      </c>
      <c r="IS51" s="471">
        <f t="shared" si="408"/>
        <v>1.7190269291666669</v>
      </c>
      <c r="IT51" s="471">
        <f t="shared" si="408"/>
        <v>1.7190269291666669</v>
      </c>
      <c r="IU51" s="471">
        <f t="shared" si="408"/>
        <v>1.7190269291666669</v>
      </c>
      <c r="IV51" s="471">
        <f t="shared" si="408"/>
        <v>1.7190269291666669</v>
      </c>
      <c r="IW51" s="471">
        <f t="shared" si="408"/>
        <v>1.7190269291666669</v>
      </c>
      <c r="IX51" s="471">
        <f t="shared" si="373"/>
        <v>1.7190269291666669</v>
      </c>
      <c r="IY51" s="471">
        <f t="shared" si="374"/>
        <v>1.7190269291666669</v>
      </c>
      <c r="IZ51" s="471">
        <f t="shared" si="374"/>
        <v>1.7190269291666669</v>
      </c>
      <c r="JA51" s="471">
        <f t="shared" si="374"/>
        <v>1.7190269291666669</v>
      </c>
      <c r="JB51" s="471">
        <f t="shared" si="374"/>
        <v>1.7190269291666669</v>
      </c>
      <c r="JC51" s="471">
        <f t="shared" si="374"/>
        <v>1.7190269291666669</v>
      </c>
      <c r="JD51" s="471">
        <f t="shared" si="374"/>
        <v>1.7190269291666669</v>
      </c>
      <c r="JE51" s="471">
        <f t="shared" si="374"/>
        <v>1.7190269291666669</v>
      </c>
      <c r="JF51" s="471">
        <f t="shared" si="374"/>
        <v>1.7190269291666669</v>
      </c>
      <c r="JG51" s="471">
        <f t="shared" si="374"/>
        <v>1.7190269291666669</v>
      </c>
      <c r="JH51" s="471">
        <f t="shared" si="374"/>
        <v>1.7190269291666669</v>
      </c>
      <c r="JI51" s="471">
        <f t="shared" si="374"/>
        <v>1.7190269291666669</v>
      </c>
      <c r="JJ51" s="471">
        <f t="shared" si="374"/>
        <v>1.7190269291666669</v>
      </c>
      <c r="JK51" s="471">
        <f t="shared" si="374"/>
        <v>1.7190269291666669</v>
      </c>
      <c r="JL51" s="471">
        <f t="shared" si="374"/>
        <v>1.7190269291666669</v>
      </c>
      <c r="JM51" s="471">
        <f t="shared" si="374"/>
        <v>1.7190269291666669</v>
      </c>
      <c r="JN51" s="471">
        <f t="shared" ref="JN51:KC56" si="409">((IF(AND(JN$24&gt;=$Q51,JN$25&lt;=$R51),JN$27,IF(AND(JN$25&gt;$Q51,JN$24&lt;$R51),(MIN(JN$25,$R51)-MAX(JN$24,$Q51)+1),0))/JN$27)*($H51/12)/1000000)+((IF(AND(JN$24&gt;=$Q51,JN$25&lt;=$R51),JN$27,IF(AND(JN$25&gt;$Q51,JN$24&lt;$R51),(MIN(JN$25,$R51)-MAX(JN$24,$Q51)+1),0))/JN$27)*($G51/12)/1000000)</f>
        <v>1.7190269291666669</v>
      </c>
      <c r="JO51" s="471">
        <f t="shared" si="409"/>
        <v>1.7190269291666669</v>
      </c>
      <c r="JP51" s="471">
        <f t="shared" si="409"/>
        <v>1.7190269291666669</v>
      </c>
      <c r="JQ51" s="471">
        <f t="shared" si="409"/>
        <v>1.7190269291666669</v>
      </c>
      <c r="JR51" s="471">
        <f t="shared" si="409"/>
        <v>1.7190269291666669</v>
      </c>
      <c r="JS51" s="471">
        <f t="shared" si="409"/>
        <v>1.7190269291666669</v>
      </c>
      <c r="JT51" s="471">
        <f t="shared" si="409"/>
        <v>1.7190269291666669</v>
      </c>
      <c r="JU51" s="471">
        <f t="shared" si="409"/>
        <v>1.7190269291666669</v>
      </c>
      <c r="JV51" s="471">
        <f t="shared" si="409"/>
        <v>1.7190269291666669</v>
      </c>
      <c r="JW51" s="471">
        <f t="shared" si="409"/>
        <v>1.7190269291666669</v>
      </c>
      <c r="JX51" s="471">
        <f t="shared" si="409"/>
        <v>1.7190269291666669</v>
      </c>
      <c r="JY51" s="471">
        <f t="shared" si="409"/>
        <v>1.7190269291666669</v>
      </c>
      <c r="JZ51" s="471">
        <f t="shared" si="409"/>
        <v>1.7190269291666669</v>
      </c>
      <c r="KA51" s="471">
        <f t="shared" si="409"/>
        <v>1.7190269291666669</v>
      </c>
      <c r="KB51" s="471">
        <f t="shared" si="409"/>
        <v>1.7190269291666669</v>
      </c>
      <c r="KC51" s="471">
        <f t="shared" si="409"/>
        <v>1.7190269291666669</v>
      </c>
      <c r="KD51" s="471">
        <f t="shared" si="375"/>
        <v>1.7190269291666669</v>
      </c>
      <c r="KE51" s="471">
        <f t="shared" si="376"/>
        <v>1.7190269291666669</v>
      </c>
      <c r="KF51" s="471">
        <f t="shared" si="376"/>
        <v>1.7190269291666669</v>
      </c>
      <c r="KG51" s="471">
        <f t="shared" si="376"/>
        <v>1.7190269291666669</v>
      </c>
      <c r="KH51" s="471">
        <f t="shared" si="376"/>
        <v>1.7190269291666669</v>
      </c>
      <c r="KI51" s="471">
        <f t="shared" si="376"/>
        <v>1.7190269291666669</v>
      </c>
      <c r="KJ51" s="471">
        <f t="shared" si="376"/>
        <v>1.7190269291666669</v>
      </c>
      <c r="KK51" s="471">
        <f t="shared" si="376"/>
        <v>1.7190269291666669</v>
      </c>
      <c r="KL51" s="471">
        <f t="shared" si="376"/>
        <v>1.7190269291666669</v>
      </c>
      <c r="KM51" s="471">
        <f t="shared" si="376"/>
        <v>1.7190269291666669</v>
      </c>
      <c r="KN51" s="471">
        <f t="shared" si="376"/>
        <v>1.7190269291666669</v>
      </c>
      <c r="KO51" s="471">
        <f t="shared" si="376"/>
        <v>1.7190269291666669</v>
      </c>
      <c r="KP51" s="471">
        <f t="shared" si="376"/>
        <v>1.7190269291666669</v>
      </c>
      <c r="KQ51" s="471">
        <f t="shared" si="376"/>
        <v>1.7190269291666669</v>
      </c>
      <c r="KR51" s="471">
        <f t="shared" si="376"/>
        <v>1.7190269291666669</v>
      </c>
      <c r="KS51" s="471">
        <f t="shared" si="376"/>
        <v>1.7190269291666669</v>
      </c>
      <c r="KT51" s="471">
        <f t="shared" ref="KT51:LI56" si="410">((IF(AND(KT$24&gt;=$Q51,KT$25&lt;=$R51),KT$27,IF(AND(KT$25&gt;$Q51,KT$24&lt;$R51),(MIN(KT$25,$R51)-MAX(KT$24,$Q51)+1),0))/KT$27)*($H51/12)/1000000)+((IF(AND(KT$24&gt;=$Q51,KT$25&lt;=$R51),KT$27,IF(AND(KT$25&gt;$Q51,KT$24&lt;$R51),(MIN(KT$25,$R51)-MAX(KT$24,$Q51)+1),0))/KT$27)*($G51/12)/1000000)</f>
        <v>1.7190269291666669</v>
      </c>
      <c r="KU51" s="471">
        <f t="shared" si="410"/>
        <v>1.7190269291666669</v>
      </c>
      <c r="KV51" s="471">
        <f t="shared" si="410"/>
        <v>1.7190269291666669</v>
      </c>
      <c r="KW51" s="471">
        <f t="shared" si="410"/>
        <v>1.7190269291666669</v>
      </c>
      <c r="KX51" s="471">
        <f t="shared" si="410"/>
        <v>1.7190269291666669</v>
      </c>
      <c r="KY51" s="471">
        <f t="shared" si="410"/>
        <v>1.7190269291666669</v>
      </c>
      <c r="KZ51" s="471">
        <f t="shared" si="410"/>
        <v>1.7190269291666669</v>
      </c>
      <c r="LA51" s="471">
        <f t="shared" si="410"/>
        <v>1.7190269291666669</v>
      </c>
      <c r="LB51" s="471">
        <f t="shared" si="410"/>
        <v>1.7190269291666669</v>
      </c>
      <c r="LC51" s="471">
        <f t="shared" si="410"/>
        <v>1.7190269291666669</v>
      </c>
      <c r="LD51" s="471">
        <f t="shared" si="410"/>
        <v>1.7190269291666669</v>
      </c>
      <c r="LE51" s="471">
        <f t="shared" si="410"/>
        <v>1.7190269291666669</v>
      </c>
      <c r="LF51" s="471">
        <f t="shared" si="410"/>
        <v>1.7190269291666669</v>
      </c>
      <c r="LG51" s="471">
        <f t="shared" si="410"/>
        <v>1.7190269291666669</v>
      </c>
      <c r="LH51" s="471">
        <f t="shared" si="410"/>
        <v>1.7190269291666669</v>
      </c>
      <c r="LI51" s="471">
        <f t="shared" si="410"/>
        <v>1.7190269291666669</v>
      </c>
      <c r="LJ51" s="471">
        <f t="shared" si="377"/>
        <v>1.7190269291666669</v>
      </c>
      <c r="LK51" s="471">
        <f t="shared" si="378"/>
        <v>1.7190269291666669</v>
      </c>
      <c r="LL51" s="471">
        <f t="shared" si="378"/>
        <v>1.7190269291666669</v>
      </c>
      <c r="LM51" s="471">
        <f t="shared" si="378"/>
        <v>1.7190269291666669</v>
      </c>
      <c r="LN51" s="471">
        <f t="shared" si="378"/>
        <v>1.7190269291666669</v>
      </c>
      <c r="LO51" s="471">
        <f t="shared" si="378"/>
        <v>1.7190269291666669</v>
      </c>
      <c r="LP51" s="471">
        <f t="shared" si="378"/>
        <v>1.7190269291666669</v>
      </c>
      <c r="LQ51" s="471">
        <f t="shared" si="378"/>
        <v>1.7190269291666669</v>
      </c>
      <c r="LR51" s="471">
        <f t="shared" si="378"/>
        <v>1.7190269291666669</v>
      </c>
      <c r="LS51" s="471">
        <f t="shared" si="378"/>
        <v>1.7190269291666669</v>
      </c>
      <c r="LT51" s="471">
        <f t="shared" si="378"/>
        <v>1.7190269291666669</v>
      </c>
      <c r="LU51" s="471">
        <f t="shared" si="378"/>
        <v>1.7190269291666669</v>
      </c>
      <c r="LV51" s="471">
        <f t="shared" si="378"/>
        <v>1.7190269291666669</v>
      </c>
      <c r="LW51" s="471">
        <f t="shared" si="378"/>
        <v>1.7190269291666669</v>
      </c>
      <c r="LX51" s="471">
        <f t="shared" si="378"/>
        <v>1.7190269291666669</v>
      </c>
      <c r="LY51" s="471">
        <f t="shared" si="378"/>
        <v>1.7190269291666669</v>
      </c>
      <c r="LZ51" s="471">
        <f t="shared" ref="LZ51:MO56" si="411">((IF(AND(LZ$24&gt;=$Q51,LZ$25&lt;=$R51),LZ$27,IF(AND(LZ$25&gt;$Q51,LZ$24&lt;$R51),(MIN(LZ$25,$R51)-MAX(LZ$24,$Q51)+1),0))/LZ$27)*($H51/12)/1000000)+((IF(AND(LZ$24&gt;=$Q51,LZ$25&lt;=$R51),LZ$27,IF(AND(LZ$25&gt;$Q51,LZ$24&lt;$R51),(MIN(LZ$25,$R51)-MAX(LZ$24,$Q51)+1),0))/LZ$27)*($G51/12)/1000000)</f>
        <v>1.7190269291666669</v>
      </c>
      <c r="MA51" s="471">
        <f t="shared" si="411"/>
        <v>1.7190269291666669</v>
      </c>
      <c r="MB51" s="471">
        <f t="shared" si="411"/>
        <v>1.7190269291666669</v>
      </c>
      <c r="MC51" s="471">
        <f t="shared" si="411"/>
        <v>1.7190269291666669</v>
      </c>
      <c r="MD51" s="471">
        <f t="shared" si="411"/>
        <v>1.7190269291666669</v>
      </c>
      <c r="ME51" s="471">
        <f t="shared" si="411"/>
        <v>1.7190269291666669</v>
      </c>
      <c r="MF51" s="471">
        <f t="shared" si="411"/>
        <v>1.7190269291666669</v>
      </c>
      <c r="MG51" s="471">
        <f t="shared" si="411"/>
        <v>1.7190269291666669</v>
      </c>
      <c r="MH51" s="471">
        <f t="shared" si="411"/>
        <v>1.7190269291666669</v>
      </c>
      <c r="MI51" s="471">
        <f t="shared" si="411"/>
        <v>1.7190269291666669</v>
      </c>
      <c r="MJ51" s="471">
        <f t="shared" si="411"/>
        <v>1.7190269291666669</v>
      </c>
      <c r="MK51" s="471">
        <f t="shared" si="411"/>
        <v>1.7190269291666669</v>
      </c>
      <c r="ML51" s="471">
        <f t="shared" si="411"/>
        <v>1.7190269291666669</v>
      </c>
      <c r="MM51" s="471">
        <f t="shared" si="411"/>
        <v>1.7190269291666669</v>
      </c>
      <c r="MN51" s="471">
        <f t="shared" si="411"/>
        <v>1.7190269291666669</v>
      </c>
      <c r="MO51" s="471">
        <f t="shared" si="411"/>
        <v>1.7190269291666669</v>
      </c>
      <c r="MP51" s="471">
        <f t="shared" si="379"/>
        <v>1.7190269291666669</v>
      </c>
      <c r="MQ51" s="471">
        <f t="shared" si="380"/>
        <v>1.7190269291666669</v>
      </c>
      <c r="MR51" s="471">
        <f t="shared" si="380"/>
        <v>1.7190269291666669</v>
      </c>
      <c r="MS51" s="471">
        <f t="shared" si="380"/>
        <v>1.7190269291666669</v>
      </c>
      <c r="MT51" s="471">
        <f t="shared" si="380"/>
        <v>1.7190269291666669</v>
      </c>
      <c r="MU51" s="471">
        <f t="shared" si="380"/>
        <v>1.7190269291666669</v>
      </c>
      <c r="MV51" s="471">
        <f t="shared" si="380"/>
        <v>1.7190269291666669</v>
      </c>
      <c r="MW51" s="471">
        <f t="shared" si="380"/>
        <v>1.7190269291666669</v>
      </c>
      <c r="MX51" s="471">
        <f t="shared" si="380"/>
        <v>1.7190269291666669</v>
      </c>
      <c r="MY51" s="471">
        <f t="shared" si="380"/>
        <v>1.7190269291666669</v>
      </c>
      <c r="MZ51" s="471">
        <f t="shared" si="380"/>
        <v>1.7190269291666669</v>
      </c>
      <c r="NA51" s="471">
        <f t="shared" si="380"/>
        <v>1.7190269291666669</v>
      </c>
      <c r="NB51" s="471">
        <f t="shared" si="380"/>
        <v>1.7190269291666669</v>
      </c>
      <c r="NC51" s="471">
        <f t="shared" si="380"/>
        <v>1.7190269291666669</v>
      </c>
      <c r="ND51" s="471">
        <f t="shared" si="380"/>
        <v>1.7190269291666669</v>
      </c>
      <c r="NE51" s="471">
        <f t="shared" si="380"/>
        <v>1.7190269291666669</v>
      </c>
      <c r="NF51" s="471">
        <f t="shared" ref="NF51:NU56" si="412">((IF(AND(NF$24&gt;=$Q51,NF$25&lt;=$R51),NF$27,IF(AND(NF$25&gt;$Q51,NF$24&lt;$R51),(MIN(NF$25,$R51)-MAX(NF$24,$Q51)+1),0))/NF$27)*($H51/12)/1000000)+((IF(AND(NF$24&gt;=$Q51,NF$25&lt;=$R51),NF$27,IF(AND(NF$25&gt;$Q51,NF$24&lt;$R51),(MIN(NF$25,$R51)-MAX(NF$24,$Q51)+1),0))/NF$27)*($G51/12)/1000000)</f>
        <v>1.7190269291666669</v>
      </c>
      <c r="NG51" s="471">
        <f t="shared" si="412"/>
        <v>1.7190269291666669</v>
      </c>
      <c r="NH51" s="471">
        <f t="shared" si="412"/>
        <v>1.7190269291666669</v>
      </c>
      <c r="NI51" s="471">
        <f t="shared" si="412"/>
        <v>1.7190269291666669</v>
      </c>
      <c r="NJ51" s="471">
        <f t="shared" si="412"/>
        <v>1.7190269291666669</v>
      </c>
      <c r="NK51" s="471">
        <f t="shared" si="412"/>
        <v>1.7190269291666669</v>
      </c>
      <c r="NL51" s="471">
        <f t="shared" si="412"/>
        <v>1.7190269291666669</v>
      </c>
      <c r="NM51" s="471">
        <f t="shared" si="412"/>
        <v>1.7190269291666669</v>
      </c>
      <c r="NN51" s="471">
        <f t="shared" si="412"/>
        <v>1.7190269291666669</v>
      </c>
      <c r="NO51" s="471">
        <f t="shared" si="412"/>
        <v>1.7190269291666669</v>
      </c>
      <c r="NP51" s="471">
        <f t="shared" si="412"/>
        <v>1.7190269291666669</v>
      </c>
      <c r="NQ51" s="471">
        <f t="shared" si="412"/>
        <v>1.7190269291666669</v>
      </c>
      <c r="NR51" s="471">
        <f t="shared" si="412"/>
        <v>1.7190269291666669</v>
      </c>
      <c r="NS51" s="471">
        <f t="shared" si="412"/>
        <v>1.7190269291666669</v>
      </c>
      <c r="NT51" s="471">
        <f t="shared" si="412"/>
        <v>1.7190269291666669</v>
      </c>
      <c r="NU51" s="471">
        <f t="shared" si="412"/>
        <v>1.7190269291666669</v>
      </c>
      <c r="NV51" s="471">
        <f t="shared" si="381"/>
        <v>1.7190269291666669</v>
      </c>
      <c r="NW51" s="471">
        <f t="shared" si="382"/>
        <v>1.7190269291666669</v>
      </c>
      <c r="NX51" s="471">
        <f t="shared" si="382"/>
        <v>1.7190269291666669</v>
      </c>
      <c r="NY51" s="471">
        <f t="shared" si="382"/>
        <v>1.7190269291666669</v>
      </c>
      <c r="NZ51" s="471">
        <f t="shared" si="382"/>
        <v>1.7190269291666669</v>
      </c>
      <c r="OA51" s="471">
        <f t="shared" si="382"/>
        <v>1.7190269291666669</v>
      </c>
      <c r="OB51" s="471">
        <f t="shared" si="382"/>
        <v>0.49907233427419362</v>
      </c>
      <c r="OC51" s="471">
        <f t="shared" si="382"/>
        <v>0</v>
      </c>
      <c r="OD51" s="471">
        <f t="shared" si="382"/>
        <v>0</v>
      </c>
      <c r="OE51" s="471">
        <f t="shared" si="382"/>
        <v>0</v>
      </c>
      <c r="OF51" s="471">
        <f t="shared" si="382"/>
        <v>0</v>
      </c>
      <c r="OG51" s="471">
        <f t="shared" si="382"/>
        <v>0</v>
      </c>
      <c r="OH51" s="471">
        <f t="shared" si="382"/>
        <v>0</v>
      </c>
      <c r="OI51" s="471">
        <f t="shared" si="382"/>
        <v>0</v>
      </c>
      <c r="OJ51" s="471">
        <f t="shared" si="382"/>
        <v>0</v>
      </c>
      <c r="OK51" s="471">
        <f t="shared" si="382"/>
        <v>0</v>
      </c>
      <c r="OL51" s="471">
        <f t="shared" ref="OL51:PA56" si="413">((IF(AND(OL$24&gt;=$Q51,OL$25&lt;=$R51),OL$27,IF(AND(OL$25&gt;$Q51,OL$24&lt;$R51),(MIN(OL$25,$R51)-MAX(OL$24,$Q51)+1),0))/OL$27)*($H51/12)/1000000)+((IF(AND(OL$24&gt;=$Q51,OL$25&lt;=$R51),OL$27,IF(AND(OL$25&gt;$Q51,OL$24&lt;$R51),(MIN(OL$25,$R51)-MAX(OL$24,$Q51)+1),0))/OL$27)*($G51/12)/1000000)</f>
        <v>0</v>
      </c>
      <c r="OM51" s="471">
        <f t="shared" si="413"/>
        <v>0</v>
      </c>
      <c r="ON51" s="471">
        <f t="shared" si="413"/>
        <v>0</v>
      </c>
      <c r="OO51" s="471">
        <f t="shared" si="413"/>
        <v>0</v>
      </c>
      <c r="OP51" s="471">
        <f t="shared" si="413"/>
        <v>0</v>
      </c>
      <c r="OQ51" s="471">
        <f t="shared" si="413"/>
        <v>0</v>
      </c>
      <c r="OR51" s="471">
        <f t="shared" si="413"/>
        <v>0</v>
      </c>
      <c r="OS51" s="471">
        <f t="shared" si="413"/>
        <v>0</v>
      </c>
      <c r="OT51" s="471">
        <f t="shared" si="413"/>
        <v>0</v>
      </c>
      <c r="OU51" s="471">
        <f t="shared" si="413"/>
        <v>0</v>
      </c>
      <c r="OV51" s="471">
        <f t="shared" si="413"/>
        <v>0</v>
      </c>
      <c r="OW51" s="471">
        <f t="shared" si="413"/>
        <v>0</v>
      </c>
      <c r="OX51" s="471">
        <f t="shared" si="413"/>
        <v>0</v>
      </c>
      <c r="OY51" s="471">
        <f t="shared" si="413"/>
        <v>0</v>
      </c>
      <c r="OZ51" s="471">
        <f t="shared" si="413"/>
        <v>0</v>
      </c>
      <c r="PA51" s="471">
        <f t="shared" si="413"/>
        <v>0</v>
      </c>
      <c r="PB51" s="471">
        <f t="shared" si="383"/>
        <v>0</v>
      </c>
      <c r="PC51" s="471">
        <f t="shared" si="384"/>
        <v>0</v>
      </c>
      <c r="PD51" s="471">
        <f t="shared" si="384"/>
        <v>0</v>
      </c>
      <c r="PE51" s="471">
        <f t="shared" si="384"/>
        <v>0</v>
      </c>
      <c r="PF51" s="471">
        <f t="shared" si="384"/>
        <v>0</v>
      </c>
      <c r="PG51" s="471">
        <f t="shared" si="384"/>
        <v>0</v>
      </c>
      <c r="PH51" s="471">
        <f t="shared" si="384"/>
        <v>0</v>
      </c>
      <c r="PI51" s="471">
        <f t="shared" si="384"/>
        <v>0</v>
      </c>
      <c r="PJ51" s="471">
        <f t="shared" si="384"/>
        <v>0</v>
      </c>
      <c r="PK51" s="471">
        <f t="shared" si="384"/>
        <v>0</v>
      </c>
      <c r="PL51" s="471">
        <f t="shared" si="384"/>
        <v>0</v>
      </c>
      <c r="PM51" s="471">
        <f t="shared" si="384"/>
        <v>0</v>
      </c>
      <c r="PN51" s="471">
        <f t="shared" si="384"/>
        <v>0</v>
      </c>
      <c r="PO51" s="471">
        <f t="shared" si="384"/>
        <v>0</v>
      </c>
      <c r="PP51" s="471">
        <f t="shared" si="384"/>
        <v>0</v>
      </c>
      <c r="PQ51" s="471">
        <f t="shared" si="384"/>
        <v>0</v>
      </c>
      <c r="PR51" s="471">
        <f t="shared" ref="PR51:QG56" si="414">((IF(AND(PR$24&gt;=$Q51,PR$25&lt;=$R51),PR$27,IF(AND(PR$25&gt;$Q51,PR$24&lt;$R51),(MIN(PR$25,$R51)-MAX(PR$24,$Q51)+1),0))/PR$27)*($H51/12)/1000000)+((IF(AND(PR$24&gt;=$Q51,PR$25&lt;=$R51),PR$27,IF(AND(PR$25&gt;$Q51,PR$24&lt;$R51),(MIN(PR$25,$R51)-MAX(PR$24,$Q51)+1),0))/PR$27)*($G51/12)/1000000)</f>
        <v>0</v>
      </c>
      <c r="PS51" s="471">
        <f t="shared" si="414"/>
        <v>0</v>
      </c>
      <c r="PT51" s="471">
        <f t="shared" si="414"/>
        <v>0</v>
      </c>
      <c r="PU51" s="471">
        <f t="shared" si="414"/>
        <v>0</v>
      </c>
      <c r="PV51" s="471">
        <f t="shared" si="414"/>
        <v>0</v>
      </c>
      <c r="PW51" s="471">
        <f t="shared" si="414"/>
        <v>0</v>
      </c>
      <c r="PX51" s="471">
        <f t="shared" si="414"/>
        <v>0</v>
      </c>
      <c r="PY51" s="471">
        <f t="shared" si="414"/>
        <v>0</v>
      </c>
      <c r="PZ51" s="471">
        <f t="shared" si="414"/>
        <v>0</v>
      </c>
      <c r="QA51" s="471">
        <f t="shared" si="414"/>
        <v>0</v>
      </c>
      <c r="QB51" s="471">
        <f t="shared" si="414"/>
        <v>0</v>
      </c>
      <c r="QC51" s="471">
        <f t="shared" si="414"/>
        <v>0</v>
      </c>
      <c r="QD51" s="471">
        <f t="shared" si="414"/>
        <v>0</v>
      </c>
      <c r="QE51" s="471">
        <f t="shared" si="414"/>
        <v>0</v>
      </c>
      <c r="QF51" s="471">
        <f t="shared" si="414"/>
        <v>0</v>
      </c>
      <c r="QG51" s="471">
        <f t="shared" si="414"/>
        <v>0</v>
      </c>
      <c r="QH51" s="471">
        <f t="shared" si="385"/>
        <v>0</v>
      </c>
      <c r="QI51" s="471">
        <f t="shared" si="386"/>
        <v>0</v>
      </c>
      <c r="QJ51" s="471">
        <f t="shared" si="386"/>
        <v>0</v>
      </c>
      <c r="QK51" s="471">
        <f t="shared" si="386"/>
        <v>0</v>
      </c>
      <c r="QL51" s="471">
        <f t="shared" si="386"/>
        <v>0</v>
      </c>
      <c r="QM51" s="471">
        <f t="shared" si="386"/>
        <v>0</v>
      </c>
      <c r="QN51" s="471">
        <f t="shared" si="386"/>
        <v>0</v>
      </c>
      <c r="QO51" s="471">
        <f t="shared" si="386"/>
        <v>0</v>
      </c>
      <c r="QP51" s="471">
        <f t="shared" si="386"/>
        <v>0</v>
      </c>
      <c r="QQ51" s="471">
        <f t="shared" si="386"/>
        <v>0</v>
      </c>
      <c r="QR51" s="471">
        <f t="shared" si="386"/>
        <v>0</v>
      </c>
      <c r="QS51" s="471">
        <f t="shared" si="386"/>
        <v>0</v>
      </c>
      <c r="QT51" s="471">
        <f t="shared" si="386"/>
        <v>0</v>
      </c>
      <c r="QU51" s="471">
        <f t="shared" si="386"/>
        <v>0</v>
      </c>
      <c r="QV51" s="471">
        <f t="shared" si="386"/>
        <v>0</v>
      </c>
      <c r="QW51" s="471">
        <f t="shared" si="386"/>
        <v>0</v>
      </c>
      <c r="QX51" s="471">
        <f t="shared" ref="QX51:RM56" si="415">((IF(AND(QX$24&gt;=$Q51,QX$25&lt;=$R51),QX$27,IF(AND(QX$25&gt;$Q51,QX$24&lt;$R51),(MIN(QX$25,$R51)-MAX(QX$24,$Q51)+1),0))/QX$27)*($H51/12)/1000000)+((IF(AND(QX$24&gt;=$Q51,QX$25&lt;=$R51),QX$27,IF(AND(QX$25&gt;$Q51,QX$24&lt;$R51),(MIN(QX$25,$R51)-MAX(QX$24,$Q51)+1),0))/QX$27)*($G51/12)/1000000)</f>
        <v>0</v>
      </c>
      <c r="QY51" s="471">
        <f t="shared" si="415"/>
        <v>0</v>
      </c>
      <c r="QZ51" s="471">
        <f t="shared" si="415"/>
        <v>0</v>
      </c>
      <c r="RA51" s="471">
        <f t="shared" si="415"/>
        <v>0</v>
      </c>
      <c r="RB51" s="471">
        <f t="shared" si="415"/>
        <v>0</v>
      </c>
      <c r="RC51" s="471">
        <f t="shared" si="415"/>
        <v>0</v>
      </c>
      <c r="RD51" s="471">
        <f t="shared" si="415"/>
        <v>0</v>
      </c>
      <c r="RE51" s="471">
        <f t="shared" si="415"/>
        <v>0</v>
      </c>
      <c r="RF51" s="471">
        <f t="shared" si="415"/>
        <v>0</v>
      </c>
      <c r="RG51" s="471">
        <f t="shared" si="415"/>
        <v>0</v>
      </c>
      <c r="RH51" s="471">
        <f t="shared" si="415"/>
        <v>0</v>
      </c>
      <c r="RI51" s="471">
        <f t="shared" si="415"/>
        <v>0</v>
      </c>
      <c r="RJ51" s="471">
        <f t="shared" si="415"/>
        <v>0</v>
      </c>
      <c r="RK51" s="471">
        <f t="shared" si="415"/>
        <v>0</v>
      </c>
      <c r="RL51" s="471">
        <f t="shared" si="415"/>
        <v>0</v>
      </c>
      <c r="RM51" s="471">
        <f t="shared" si="415"/>
        <v>0</v>
      </c>
      <c r="RN51" s="471">
        <f t="shared" si="387"/>
        <v>0</v>
      </c>
      <c r="RO51" s="471">
        <f t="shared" si="388"/>
        <v>0</v>
      </c>
      <c r="RP51" s="471">
        <f t="shared" si="388"/>
        <v>0</v>
      </c>
      <c r="RQ51" s="471">
        <f t="shared" si="388"/>
        <v>0</v>
      </c>
      <c r="RR51" s="471">
        <f t="shared" si="388"/>
        <v>0</v>
      </c>
      <c r="RS51" s="471">
        <f t="shared" si="388"/>
        <v>0</v>
      </c>
      <c r="RT51" s="471">
        <f t="shared" si="388"/>
        <v>0</v>
      </c>
      <c r="RU51" s="471">
        <f t="shared" si="388"/>
        <v>0</v>
      </c>
      <c r="RV51" s="471">
        <f t="shared" si="388"/>
        <v>0</v>
      </c>
      <c r="RW51" s="471">
        <f t="shared" si="388"/>
        <v>0</v>
      </c>
      <c r="RX51" s="471">
        <f t="shared" si="388"/>
        <v>0</v>
      </c>
      <c r="RY51" s="471">
        <f t="shared" si="388"/>
        <v>0</v>
      </c>
      <c r="RZ51" s="471">
        <f t="shared" si="388"/>
        <v>0</v>
      </c>
      <c r="SA51" s="471">
        <f t="shared" si="388"/>
        <v>0</v>
      </c>
      <c r="SB51" s="471">
        <f t="shared" si="388"/>
        <v>0</v>
      </c>
      <c r="SC51" s="471">
        <f t="shared" si="388"/>
        <v>0</v>
      </c>
      <c r="SD51" s="471">
        <f t="shared" ref="SD51:SS56" si="416">((IF(AND(SD$24&gt;=$Q51,SD$25&lt;=$R51),SD$27,IF(AND(SD$25&gt;$Q51,SD$24&lt;$R51),(MIN(SD$25,$R51)-MAX(SD$24,$Q51)+1),0))/SD$27)*($H51/12)/1000000)+((IF(AND(SD$24&gt;=$Q51,SD$25&lt;=$R51),SD$27,IF(AND(SD$25&gt;$Q51,SD$24&lt;$R51),(MIN(SD$25,$R51)-MAX(SD$24,$Q51)+1),0))/SD$27)*($G51/12)/1000000)</f>
        <v>0</v>
      </c>
      <c r="SE51" s="471">
        <f t="shared" si="416"/>
        <v>0</v>
      </c>
      <c r="SF51" s="471">
        <f t="shared" si="416"/>
        <v>0</v>
      </c>
      <c r="SG51" s="471">
        <f t="shared" si="416"/>
        <v>0</v>
      </c>
      <c r="SH51" s="471">
        <f t="shared" si="416"/>
        <v>0</v>
      </c>
      <c r="SI51" s="471">
        <f t="shared" si="416"/>
        <v>0</v>
      </c>
      <c r="SJ51" s="471">
        <f t="shared" si="416"/>
        <v>0</v>
      </c>
      <c r="SK51" s="471">
        <f t="shared" si="416"/>
        <v>0</v>
      </c>
      <c r="SL51" s="471">
        <f t="shared" si="416"/>
        <v>0</v>
      </c>
      <c r="SM51" s="471">
        <f t="shared" si="416"/>
        <v>0</v>
      </c>
      <c r="SN51" s="471">
        <f t="shared" si="416"/>
        <v>0</v>
      </c>
      <c r="SO51" s="471">
        <f t="shared" si="416"/>
        <v>0</v>
      </c>
      <c r="SP51" s="471">
        <f t="shared" si="416"/>
        <v>0</v>
      </c>
      <c r="SQ51" s="471">
        <f t="shared" si="416"/>
        <v>0</v>
      </c>
      <c r="SR51" s="471">
        <f t="shared" si="416"/>
        <v>0</v>
      </c>
      <c r="SS51" s="471">
        <f t="shared" si="416"/>
        <v>0</v>
      </c>
      <c r="ST51" s="471">
        <f t="shared" si="389"/>
        <v>0</v>
      </c>
      <c r="SU51" s="471">
        <f t="shared" si="390"/>
        <v>0</v>
      </c>
      <c r="SV51" s="471">
        <f t="shared" si="390"/>
        <v>0</v>
      </c>
      <c r="SW51" s="471">
        <f t="shared" si="390"/>
        <v>0</v>
      </c>
      <c r="SX51" s="471">
        <f t="shared" si="390"/>
        <v>0</v>
      </c>
      <c r="SY51" s="471">
        <f t="shared" si="390"/>
        <v>0</v>
      </c>
      <c r="SZ51" s="471">
        <f t="shared" si="390"/>
        <v>0</v>
      </c>
      <c r="TA51" s="471">
        <f t="shared" si="390"/>
        <v>0</v>
      </c>
      <c r="TB51" s="471">
        <f t="shared" si="390"/>
        <v>0</v>
      </c>
      <c r="TC51" s="471">
        <f t="shared" si="390"/>
        <v>0</v>
      </c>
      <c r="TD51" s="471">
        <f t="shared" si="390"/>
        <v>0</v>
      </c>
      <c r="TE51" s="471">
        <f t="shared" si="390"/>
        <v>0</v>
      </c>
      <c r="TF51" s="471">
        <f t="shared" si="390"/>
        <v>0</v>
      </c>
      <c r="TG51" s="471">
        <f t="shared" si="390"/>
        <v>0</v>
      </c>
      <c r="TH51" s="471">
        <f t="shared" si="390"/>
        <v>0</v>
      </c>
      <c r="TI51" s="471">
        <f t="shared" si="390"/>
        <v>0</v>
      </c>
      <c r="TJ51" s="471">
        <f t="shared" ref="TJ51:TY56" si="417">((IF(AND(TJ$24&gt;=$Q51,TJ$25&lt;=$R51),TJ$27,IF(AND(TJ$25&gt;$Q51,TJ$24&lt;$R51),(MIN(TJ$25,$R51)-MAX(TJ$24,$Q51)+1),0))/TJ$27)*($H51/12)/1000000)+((IF(AND(TJ$24&gt;=$Q51,TJ$25&lt;=$R51),TJ$27,IF(AND(TJ$25&gt;$Q51,TJ$24&lt;$R51),(MIN(TJ$25,$R51)-MAX(TJ$24,$Q51)+1),0))/TJ$27)*($G51/12)/1000000)</f>
        <v>0</v>
      </c>
      <c r="TK51" s="471">
        <f t="shared" si="417"/>
        <v>0</v>
      </c>
      <c r="TL51" s="471">
        <f t="shared" si="417"/>
        <v>0</v>
      </c>
      <c r="TM51" s="471">
        <f t="shared" si="417"/>
        <v>0</v>
      </c>
      <c r="TN51" s="471">
        <f t="shared" si="417"/>
        <v>0</v>
      </c>
      <c r="TO51" s="471">
        <f t="shared" si="417"/>
        <v>0</v>
      </c>
      <c r="TP51" s="471">
        <f t="shared" si="417"/>
        <v>0</v>
      </c>
      <c r="TQ51" s="471">
        <f t="shared" si="417"/>
        <v>0</v>
      </c>
      <c r="TR51" s="471">
        <f t="shared" si="417"/>
        <v>0</v>
      </c>
      <c r="TS51" s="471">
        <f t="shared" si="417"/>
        <v>0</v>
      </c>
      <c r="TT51" s="471">
        <f t="shared" si="417"/>
        <v>0</v>
      </c>
      <c r="TU51" s="471">
        <f t="shared" si="417"/>
        <v>0</v>
      </c>
      <c r="TV51" s="471">
        <f t="shared" si="417"/>
        <v>0</v>
      </c>
      <c r="TW51" s="471">
        <f t="shared" si="417"/>
        <v>0</v>
      </c>
      <c r="TX51" s="471">
        <f t="shared" si="417"/>
        <v>0</v>
      </c>
      <c r="TY51" s="471">
        <f t="shared" si="417"/>
        <v>0</v>
      </c>
      <c r="TZ51" s="471">
        <f t="shared" si="391"/>
        <v>0</v>
      </c>
      <c r="UA51" s="471">
        <f t="shared" si="392"/>
        <v>0</v>
      </c>
      <c r="UB51" s="471">
        <f t="shared" si="392"/>
        <v>0</v>
      </c>
      <c r="UC51" s="471">
        <f t="shared" si="392"/>
        <v>0</v>
      </c>
      <c r="UD51" s="471">
        <f t="shared" si="392"/>
        <v>0</v>
      </c>
      <c r="UE51" s="471">
        <f t="shared" si="392"/>
        <v>0</v>
      </c>
      <c r="UF51" s="471">
        <f t="shared" si="392"/>
        <v>0</v>
      </c>
      <c r="UG51" s="471">
        <f t="shared" si="392"/>
        <v>0</v>
      </c>
      <c r="UH51" s="471">
        <f t="shared" si="392"/>
        <v>0</v>
      </c>
      <c r="UI51" s="471">
        <f t="shared" si="392"/>
        <v>0</v>
      </c>
      <c r="UJ51" s="471">
        <f t="shared" si="392"/>
        <v>0</v>
      </c>
      <c r="UK51" s="471">
        <f t="shared" si="392"/>
        <v>0</v>
      </c>
      <c r="UL51" s="471">
        <f t="shared" si="392"/>
        <v>0</v>
      </c>
      <c r="UM51" s="471">
        <f t="shared" si="392"/>
        <v>0</v>
      </c>
      <c r="UN51" s="471">
        <f t="shared" si="392"/>
        <v>0</v>
      </c>
      <c r="UO51" s="471">
        <f t="shared" si="392"/>
        <v>0</v>
      </c>
      <c r="UP51" s="471">
        <f t="shared" ref="UP51:VE56" si="418">((IF(AND(UP$24&gt;=$Q51,UP$25&lt;=$R51),UP$27,IF(AND(UP$25&gt;$Q51,UP$24&lt;$R51),(MIN(UP$25,$R51)-MAX(UP$24,$Q51)+1),0))/UP$27)*($H51/12)/1000000)+((IF(AND(UP$24&gt;=$Q51,UP$25&lt;=$R51),UP$27,IF(AND(UP$25&gt;$Q51,UP$24&lt;$R51),(MIN(UP$25,$R51)-MAX(UP$24,$Q51)+1),0))/UP$27)*($G51/12)/1000000)</f>
        <v>0</v>
      </c>
      <c r="UQ51" s="471">
        <f t="shared" si="418"/>
        <v>0</v>
      </c>
      <c r="UR51" s="471">
        <f t="shared" si="418"/>
        <v>0</v>
      </c>
      <c r="US51" s="471">
        <f t="shared" si="418"/>
        <v>0</v>
      </c>
      <c r="UT51" s="471">
        <f t="shared" si="418"/>
        <v>0</v>
      </c>
      <c r="UU51" s="471">
        <f t="shared" si="418"/>
        <v>0</v>
      </c>
      <c r="UV51" s="471">
        <f t="shared" si="418"/>
        <v>0</v>
      </c>
      <c r="UW51" s="471">
        <f t="shared" si="418"/>
        <v>0</v>
      </c>
      <c r="UX51" s="471">
        <f t="shared" si="418"/>
        <v>0</v>
      </c>
      <c r="UY51" s="471">
        <f t="shared" si="418"/>
        <v>0</v>
      </c>
      <c r="UZ51" s="471">
        <f t="shared" si="418"/>
        <v>0</v>
      </c>
      <c r="VA51" s="471">
        <f t="shared" si="418"/>
        <v>0</v>
      </c>
      <c r="VB51" s="471">
        <f t="shared" si="418"/>
        <v>0</v>
      </c>
      <c r="VC51" s="471">
        <f t="shared" si="418"/>
        <v>0</v>
      </c>
      <c r="VD51" s="471">
        <f t="shared" si="418"/>
        <v>0</v>
      </c>
      <c r="VE51" s="471">
        <f t="shared" si="418"/>
        <v>0</v>
      </c>
      <c r="VF51" s="471">
        <f t="shared" si="393"/>
        <v>0</v>
      </c>
      <c r="VG51" s="471">
        <f t="shared" si="394"/>
        <v>0</v>
      </c>
      <c r="VH51" s="471">
        <f t="shared" si="394"/>
        <v>0</v>
      </c>
      <c r="VI51" s="471">
        <f t="shared" si="394"/>
        <v>0</v>
      </c>
      <c r="VJ51" s="471">
        <f t="shared" si="394"/>
        <v>0</v>
      </c>
      <c r="VK51" s="471">
        <f t="shared" si="394"/>
        <v>0</v>
      </c>
      <c r="VL51" s="471">
        <f t="shared" si="394"/>
        <v>0</v>
      </c>
      <c r="VM51" s="471">
        <f t="shared" si="394"/>
        <v>0</v>
      </c>
      <c r="VN51" s="471">
        <f t="shared" si="394"/>
        <v>0</v>
      </c>
      <c r="VO51" s="471">
        <f t="shared" si="394"/>
        <v>0</v>
      </c>
      <c r="VP51" s="471">
        <f t="shared" si="394"/>
        <v>0</v>
      </c>
      <c r="VQ51" s="471">
        <f t="shared" si="394"/>
        <v>0</v>
      </c>
      <c r="VR51" s="471">
        <f t="shared" si="394"/>
        <v>0</v>
      </c>
      <c r="VS51" s="471">
        <f t="shared" si="394"/>
        <v>0</v>
      </c>
      <c r="VT51" s="471">
        <f t="shared" si="394"/>
        <v>0</v>
      </c>
      <c r="VU51" s="471">
        <f t="shared" si="394"/>
        <v>0</v>
      </c>
      <c r="VV51" s="471">
        <f t="shared" ref="VV51:WD56" si="419">((IF(AND(VV$24&gt;=$Q51,VV$25&lt;=$R51),VV$27,IF(AND(VV$25&gt;$Q51,VV$24&lt;$R51),(MIN(VV$25,$R51)-MAX(VV$24,$Q51)+1),0))/VV$27)*($H51/12)/1000000)+((IF(AND(VV$24&gt;=$Q51,VV$25&lt;=$R51),VV$27,IF(AND(VV$25&gt;$Q51,VV$24&lt;$R51),(MIN(VV$25,$R51)-MAX(VV$24,$Q51)+1),0))/VV$27)*($G51/12)/1000000)</f>
        <v>0</v>
      </c>
      <c r="VW51" s="471">
        <f t="shared" si="419"/>
        <v>0</v>
      </c>
      <c r="VX51" s="471">
        <f t="shared" si="419"/>
        <v>0</v>
      </c>
      <c r="VY51" s="471">
        <f t="shared" si="419"/>
        <v>0</v>
      </c>
      <c r="VZ51" s="471">
        <f t="shared" si="419"/>
        <v>0</v>
      </c>
      <c r="WA51" s="471">
        <f t="shared" si="419"/>
        <v>0</v>
      </c>
      <c r="WB51" s="471">
        <f t="shared" si="419"/>
        <v>0</v>
      </c>
      <c r="WC51" s="471">
        <f t="shared" si="419"/>
        <v>0</v>
      </c>
      <c r="WD51" s="471">
        <f t="shared" si="419"/>
        <v>0</v>
      </c>
    </row>
    <row r="52" spans="1:602" x14ac:dyDescent="0.35">
      <c r="A52" s="29"/>
      <c r="B52" s="29">
        <f t="shared" si="355"/>
        <v>21</v>
      </c>
      <c r="C52" s="29" t="s">
        <v>4</v>
      </c>
      <c r="D52" s="29" t="s">
        <v>85</v>
      </c>
      <c r="E52" s="69">
        <f>INDEX('Current RAP - 2025-26 Cycle'!$K:$K,MATCH('25-26 Projection - RAP Tendered'!$D52,'Current RAP - 2025-26 Cycle'!$C:$C,0),1)</f>
        <v>36048976.350000001</v>
      </c>
      <c r="F52" s="69">
        <f>INDEX('Current RAP - 2025-26 Cycle'!$G:$G,MATCH('25-26 Projection - RAP Tendered'!$D52,'Current RAP - 2025-26 Cycle'!$C:$C,0),1)</f>
        <v>30045615.720000003</v>
      </c>
      <c r="G52" s="69">
        <f t="shared" si="342"/>
        <v>6003360.629999999</v>
      </c>
      <c r="H52" s="69">
        <f t="shared" si="356"/>
        <v>30045615.720000003</v>
      </c>
      <c r="I52" s="32">
        <v>45839</v>
      </c>
      <c r="J52" s="32">
        <v>46203</v>
      </c>
      <c r="K52" s="29" t="str">
        <f>INDEX('Current RAP - 2025-26 Cycle'!$D:$D,MATCH('25-26 Projection - RAP Tendered'!$D52,'Current RAP - 2025-26 Cycle'!$C:$C,0),1)</f>
        <v>IPCA</v>
      </c>
      <c r="L52" s="32" t="s">
        <v>10</v>
      </c>
      <c r="M52" s="32" t="s">
        <v>10</v>
      </c>
      <c r="N52" s="81">
        <v>0</v>
      </c>
      <c r="O52" s="81">
        <v>0</v>
      </c>
      <c r="P52" s="69">
        <v>0</v>
      </c>
      <c r="Q52" s="32">
        <f>INDEX('Current RAP - 2025-26 Cycle'!$L:$L,MATCH('25-26 Projection - RAP Tendered'!$D52,'Current RAP - 2025-26 Cycle'!$C:$C,0),1)</f>
        <v>41039</v>
      </c>
      <c r="R52" s="32">
        <f>INDEX('Current RAP - 2025-26 Cycle'!$M:$M,MATCH('25-26 Projection - RAP Tendered'!$D52,'Current RAP - 2025-26 Cycle'!$C:$C,0),1)</f>
        <v>51996</v>
      </c>
      <c r="S52" s="29"/>
      <c r="T52" s="29" t="str">
        <f t="shared" si="343"/>
        <v>005/2012</v>
      </c>
      <c r="U52" s="36">
        <f t="shared" si="344"/>
        <v>36.048976349999997</v>
      </c>
      <c r="V52" s="36">
        <f t="shared" si="344"/>
        <v>36.048976349999997</v>
      </c>
      <c r="W52" s="36">
        <f t="shared" si="344"/>
        <v>36.048976349999997</v>
      </c>
      <c r="X52" s="36">
        <f t="shared" si="344"/>
        <v>36.048976349999997</v>
      </c>
      <c r="Y52" s="36">
        <f t="shared" si="344"/>
        <v>36.048976349999997</v>
      </c>
      <c r="Z52" s="36">
        <f t="shared" si="344"/>
        <v>36.048976349999997</v>
      </c>
      <c r="AA52" s="36">
        <f t="shared" si="344"/>
        <v>36.048976349999997</v>
      </c>
      <c r="AB52" s="36">
        <f t="shared" si="344"/>
        <v>36.048976349999997</v>
      </c>
      <c r="AC52" s="36">
        <f t="shared" si="344"/>
        <v>36.048976349999997</v>
      </c>
      <c r="AD52" s="36">
        <f t="shared" si="344"/>
        <v>36.048976349999997</v>
      </c>
      <c r="AE52" s="36">
        <f t="shared" si="344"/>
        <v>36.048976349999997</v>
      </c>
      <c r="AF52" s="36">
        <f t="shared" si="344"/>
        <v>36.048976349999997</v>
      </c>
      <c r="AG52" s="36">
        <f t="shared" si="344"/>
        <v>36.048976349999997</v>
      </c>
      <c r="AH52" s="36">
        <f t="shared" si="344"/>
        <v>36.048976349999997</v>
      </c>
      <c r="AI52" s="36">
        <f t="shared" si="344"/>
        <v>36.048976349999997</v>
      </c>
      <c r="AJ52" s="36">
        <f t="shared" si="344"/>
        <v>36.048976349999997</v>
      </c>
      <c r="AK52" s="36">
        <f t="shared" si="398"/>
        <v>36.048976349999997</v>
      </c>
      <c r="AL52" s="36">
        <f t="shared" si="398"/>
        <v>31.009872129032253</v>
      </c>
      <c r="AM52" s="36">
        <f t="shared" si="398"/>
        <v>0</v>
      </c>
      <c r="AN52" s="36">
        <f t="shared" si="398"/>
        <v>0</v>
      </c>
      <c r="AO52" s="36">
        <f t="shared" si="398"/>
        <v>0</v>
      </c>
      <c r="AP52" s="36">
        <f t="shared" si="398"/>
        <v>0</v>
      </c>
      <c r="AQ52" s="36">
        <f t="shared" si="398"/>
        <v>0</v>
      </c>
      <c r="AR52" s="36">
        <f t="shared" si="398"/>
        <v>0</v>
      </c>
      <c r="AS52" s="36">
        <f t="shared" si="398"/>
        <v>0</v>
      </c>
      <c r="AT52" s="36">
        <f t="shared" si="398"/>
        <v>0</v>
      </c>
      <c r="AU52" s="36">
        <f t="shared" si="398"/>
        <v>0</v>
      </c>
      <c r="AV52" s="36">
        <f t="shared" si="398"/>
        <v>0</v>
      </c>
      <c r="AW52" s="36">
        <f t="shared" si="398"/>
        <v>0</v>
      </c>
      <c r="AX52" s="36">
        <f t="shared" si="398"/>
        <v>0</v>
      </c>
      <c r="AY52" s="36">
        <f t="shared" si="398"/>
        <v>0</v>
      </c>
      <c r="AZ52" s="36">
        <f t="shared" si="398"/>
        <v>0</v>
      </c>
      <c r="BA52" s="36">
        <f t="shared" si="396"/>
        <v>0</v>
      </c>
      <c r="BB52" s="36">
        <f t="shared" si="396"/>
        <v>0</v>
      </c>
      <c r="BD52" s="29" t="str">
        <f t="shared" si="345"/>
        <v>005/2012</v>
      </c>
      <c r="BE52" s="36">
        <f t="shared" ref="BE52:BT67" si="420">SUMIFS($GM52:$WE52,$GM$29:$WE$29,BE$29)</f>
        <v>0</v>
      </c>
      <c r="BF52" s="36">
        <f t="shared" si="420"/>
        <v>0</v>
      </c>
      <c r="BG52" s="36">
        <f t="shared" si="420"/>
        <v>0</v>
      </c>
      <c r="BH52" s="36">
        <f t="shared" si="420"/>
        <v>0</v>
      </c>
      <c r="BI52" s="36">
        <f t="shared" si="420"/>
        <v>9.0122440875000009</v>
      </c>
      <c r="BJ52" s="36">
        <f t="shared" si="420"/>
        <v>9.0122440875000009</v>
      </c>
      <c r="BK52" s="36">
        <f t="shared" si="420"/>
        <v>9.0122440875000009</v>
      </c>
      <c r="BL52" s="36">
        <f t="shared" si="420"/>
        <v>9.0122440875000009</v>
      </c>
      <c r="BM52" s="36">
        <f t="shared" si="420"/>
        <v>9.0122440875000009</v>
      </c>
      <c r="BN52" s="36">
        <f t="shared" si="420"/>
        <v>9.0122440875000009</v>
      </c>
      <c r="BO52" s="36">
        <f t="shared" si="420"/>
        <v>9.0122440875000009</v>
      </c>
      <c r="BP52" s="36">
        <f t="shared" si="420"/>
        <v>9.0122440875000009</v>
      </c>
      <c r="BQ52" s="36">
        <f t="shared" si="420"/>
        <v>9.0122440875000009</v>
      </c>
      <c r="BR52" s="36">
        <f t="shared" si="420"/>
        <v>9.0122440875000009</v>
      </c>
      <c r="BS52" s="36">
        <f t="shared" si="420"/>
        <v>9.0122440875000009</v>
      </c>
      <c r="BT52" s="36">
        <f t="shared" si="420"/>
        <v>9.0122440875000009</v>
      </c>
      <c r="BU52" s="36">
        <f t="shared" si="399"/>
        <v>9.0122440875000009</v>
      </c>
      <c r="BV52" s="36">
        <f t="shared" si="399"/>
        <v>9.0122440875000009</v>
      </c>
      <c r="BW52" s="36">
        <f t="shared" si="399"/>
        <v>9.0122440875000009</v>
      </c>
      <c r="BX52" s="36">
        <f t="shared" si="399"/>
        <v>9.0122440875000009</v>
      </c>
      <c r="BY52" s="36">
        <f t="shared" si="399"/>
        <v>9.0122440875000009</v>
      </c>
      <c r="BZ52" s="36">
        <f t="shared" si="399"/>
        <v>9.0122440875000009</v>
      </c>
      <c r="CA52" s="36">
        <f t="shared" si="399"/>
        <v>9.0122440875000009</v>
      </c>
      <c r="CB52" s="36">
        <f t="shared" si="399"/>
        <v>9.0122440875000009</v>
      </c>
      <c r="CC52" s="36">
        <f t="shared" si="399"/>
        <v>9.0122440875000009</v>
      </c>
      <c r="CD52" s="36">
        <f t="shared" si="399"/>
        <v>9.0122440875000009</v>
      </c>
      <c r="CE52" s="36">
        <f t="shared" si="399"/>
        <v>9.0122440875000009</v>
      </c>
      <c r="CF52" s="36">
        <f t="shared" si="399"/>
        <v>9.0122440875000009</v>
      </c>
      <c r="CG52" s="36">
        <f t="shared" si="399"/>
        <v>9.0122440875000009</v>
      </c>
      <c r="CH52" s="36">
        <f t="shared" si="399"/>
        <v>9.0122440875000009</v>
      </c>
      <c r="CI52" s="36">
        <f t="shared" si="399"/>
        <v>9.0122440875000009</v>
      </c>
      <c r="CJ52" s="36">
        <f t="shared" si="399"/>
        <v>9.0122440875000009</v>
      </c>
      <c r="CK52" s="36">
        <f t="shared" si="400"/>
        <v>9.0122440875000009</v>
      </c>
      <c r="CL52" s="36">
        <f t="shared" si="400"/>
        <v>9.0122440875000009</v>
      </c>
      <c r="CM52" s="36">
        <f t="shared" si="400"/>
        <v>9.0122440875000009</v>
      </c>
      <c r="CN52" s="36">
        <f t="shared" si="400"/>
        <v>9.0122440875000009</v>
      </c>
      <c r="CO52" s="36">
        <f t="shared" si="400"/>
        <v>9.0122440875000009</v>
      </c>
      <c r="CP52" s="36">
        <f t="shared" si="400"/>
        <v>9.0122440875000009</v>
      </c>
      <c r="CQ52" s="36">
        <f t="shared" si="400"/>
        <v>9.0122440875000009</v>
      </c>
      <c r="CR52" s="36">
        <f t="shared" si="400"/>
        <v>9.0122440875000009</v>
      </c>
      <c r="CS52" s="36">
        <f t="shared" si="400"/>
        <v>9.0122440875000009</v>
      </c>
      <c r="CT52" s="36">
        <f t="shared" si="400"/>
        <v>9.0122440875000009</v>
      </c>
      <c r="CU52" s="36">
        <f t="shared" si="400"/>
        <v>9.0122440875000009</v>
      </c>
      <c r="CV52" s="36">
        <f t="shared" si="400"/>
        <v>9.0122440875000009</v>
      </c>
      <c r="CW52" s="36">
        <f t="shared" si="400"/>
        <v>9.0122440875000009</v>
      </c>
      <c r="CX52" s="36">
        <f t="shared" si="400"/>
        <v>9.0122440875000009</v>
      </c>
      <c r="CY52" s="36">
        <f t="shared" si="400"/>
        <v>9.0122440875000009</v>
      </c>
      <c r="CZ52" s="36">
        <f t="shared" si="400"/>
        <v>9.0122440875000009</v>
      </c>
      <c r="DA52" s="36">
        <f t="shared" si="401"/>
        <v>9.0122440875000009</v>
      </c>
      <c r="DB52" s="36">
        <f t="shared" si="401"/>
        <v>9.0122440875000009</v>
      </c>
      <c r="DC52" s="36">
        <f t="shared" si="401"/>
        <v>9.0122440875000009</v>
      </c>
      <c r="DD52" s="36">
        <f t="shared" si="401"/>
        <v>9.0122440875000009</v>
      </c>
      <c r="DE52" s="36">
        <f t="shared" si="401"/>
        <v>9.0122440875000009</v>
      </c>
      <c r="DF52" s="36">
        <f t="shared" si="401"/>
        <v>9.0122440875000009</v>
      </c>
      <c r="DG52" s="36">
        <f t="shared" si="401"/>
        <v>9.0122440875000009</v>
      </c>
      <c r="DH52" s="36">
        <f t="shared" si="401"/>
        <v>9.0122440875000009</v>
      </c>
      <c r="DI52" s="36">
        <f t="shared" si="401"/>
        <v>9.0122440875000009</v>
      </c>
      <c r="DJ52" s="36">
        <f t="shared" si="401"/>
        <v>9.0122440875000009</v>
      </c>
      <c r="DK52" s="36">
        <f t="shared" si="401"/>
        <v>9.0122440875000009</v>
      </c>
      <c r="DL52" s="36">
        <f t="shared" si="401"/>
        <v>9.0122440875000009</v>
      </c>
      <c r="DM52" s="36">
        <f t="shared" si="401"/>
        <v>9.0122440875000009</v>
      </c>
      <c r="DN52" s="36">
        <f t="shared" si="401"/>
        <v>9.0122440875000009</v>
      </c>
      <c r="DO52" s="36">
        <f t="shared" si="401"/>
        <v>9.0122440875000009</v>
      </c>
      <c r="DP52" s="36">
        <f t="shared" si="401"/>
        <v>9.0122440875000009</v>
      </c>
      <c r="DQ52" s="36">
        <f t="shared" si="402"/>
        <v>9.0122440875000009</v>
      </c>
      <c r="DR52" s="36">
        <f t="shared" si="402"/>
        <v>9.0122440875000009</v>
      </c>
      <c r="DS52" s="36">
        <f t="shared" si="402"/>
        <v>9.0122440875000009</v>
      </c>
      <c r="DT52" s="36">
        <f t="shared" si="402"/>
        <v>9.0122440875000009</v>
      </c>
      <c r="DU52" s="36">
        <f t="shared" si="402"/>
        <v>9.0122440875000009</v>
      </c>
      <c r="DV52" s="36">
        <f t="shared" si="402"/>
        <v>9.0122440875000009</v>
      </c>
      <c r="DW52" s="36">
        <f t="shared" si="402"/>
        <v>9.0122440875000009</v>
      </c>
      <c r="DX52" s="36">
        <f t="shared" si="402"/>
        <v>3.9731398665322581</v>
      </c>
      <c r="DY52" s="36">
        <f t="shared" si="402"/>
        <v>0</v>
      </c>
      <c r="DZ52" s="36">
        <f t="shared" si="402"/>
        <v>0</v>
      </c>
      <c r="EA52" s="36">
        <f t="shared" si="402"/>
        <v>0</v>
      </c>
      <c r="EB52" s="36">
        <f t="shared" si="402"/>
        <v>0</v>
      </c>
      <c r="EC52" s="36">
        <f t="shared" si="402"/>
        <v>0</v>
      </c>
      <c r="ED52" s="36">
        <f t="shared" si="402"/>
        <v>0</v>
      </c>
      <c r="EE52" s="36">
        <f t="shared" si="402"/>
        <v>0</v>
      </c>
      <c r="EF52" s="36">
        <f t="shared" si="402"/>
        <v>0</v>
      </c>
      <c r="EG52" s="36">
        <f t="shared" si="406"/>
        <v>0</v>
      </c>
      <c r="EH52" s="36">
        <f t="shared" si="406"/>
        <v>0</v>
      </c>
      <c r="EI52" s="36">
        <f t="shared" si="406"/>
        <v>0</v>
      </c>
      <c r="EJ52" s="36">
        <f t="shared" si="406"/>
        <v>0</v>
      </c>
      <c r="EK52" s="36">
        <f t="shared" si="406"/>
        <v>0</v>
      </c>
      <c r="EL52" s="36">
        <f t="shared" si="406"/>
        <v>0</v>
      </c>
      <c r="EM52" s="36">
        <f t="shared" si="406"/>
        <v>0</v>
      </c>
      <c r="EN52" s="36">
        <f t="shared" si="406"/>
        <v>0</v>
      </c>
      <c r="EO52" s="36">
        <f t="shared" si="406"/>
        <v>0</v>
      </c>
      <c r="EP52" s="36">
        <f t="shared" si="406"/>
        <v>0</v>
      </c>
      <c r="EQ52" s="36">
        <f t="shared" si="406"/>
        <v>0</v>
      </c>
      <c r="ER52" s="36">
        <f t="shared" si="406"/>
        <v>0</v>
      </c>
      <c r="ES52" s="36">
        <f t="shared" si="406"/>
        <v>0</v>
      </c>
      <c r="ET52" s="36">
        <f t="shared" si="406"/>
        <v>0</v>
      </c>
      <c r="EU52" s="36">
        <f t="shared" si="406"/>
        <v>0</v>
      </c>
      <c r="EV52" s="36">
        <f t="shared" si="403"/>
        <v>0</v>
      </c>
      <c r="EW52" s="36">
        <f t="shared" si="403"/>
        <v>0</v>
      </c>
      <c r="EX52" s="36">
        <f t="shared" si="403"/>
        <v>0</v>
      </c>
      <c r="EY52" s="36">
        <f t="shared" si="403"/>
        <v>0</v>
      </c>
      <c r="EZ52" s="36">
        <f t="shared" si="403"/>
        <v>0</v>
      </c>
      <c r="FA52" s="36">
        <f t="shared" si="403"/>
        <v>0</v>
      </c>
      <c r="FB52" s="36">
        <f t="shared" si="403"/>
        <v>0</v>
      </c>
      <c r="FC52" s="36">
        <f t="shared" si="403"/>
        <v>0</v>
      </c>
      <c r="FD52" s="36">
        <f t="shared" si="403"/>
        <v>0</v>
      </c>
      <c r="FE52" s="36">
        <f t="shared" si="403"/>
        <v>0</v>
      </c>
      <c r="FF52" s="36">
        <f t="shared" si="403"/>
        <v>0</v>
      </c>
      <c r="FG52" s="36">
        <f t="shared" si="403"/>
        <v>0</v>
      </c>
      <c r="FH52" s="36">
        <f t="shared" si="403"/>
        <v>0</v>
      </c>
      <c r="FI52" s="36">
        <f t="shared" si="403"/>
        <v>0</v>
      </c>
      <c r="FJ52" s="36">
        <f t="shared" si="403"/>
        <v>0</v>
      </c>
      <c r="FK52" s="36">
        <f t="shared" si="404"/>
        <v>0</v>
      </c>
      <c r="FL52" s="36">
        <f t="shared" si="404"/>
        <v>0</v>
      </c>
      <c r="FM52" s="36">
        <f t="shared" si="404"/>
        <v>0</v>
      </c>
      <c r="FN52" s="36">
        <f t="shared" si="404"/>
        <v>0</v>
      </c>
      <c r="FO52" s="36">
        <f t="shared" si="404"/>
        <v>0</v>
      </c>
      <c r="FP52" s="36">
        <f t="shared" si="404"/>
        <v>0</v>
      </c>
      <c r="FQ52" s="36">
        <f t="shared" si="404"/>
        <v>0</v>
      </c>
      <c r="FR52" s="36">
        <f t="shared" si="404"/>
        <v>0</v>
      </c>
      <c r="FS52" s="36">
        <f t="shared" si="404"/>
        <v>0</v>
      </c>
      <c r="FT52" s="36">
        <f t="shared" si="404"/>
        <v>0</v>
      </c>
      <c r="FU52" s="36">
        <f t="shared" si="404"/>
        <v>0</v>
      </c>
      <c r="FV52" s="36">
        <f t="shared" si="404"/>
        <v>0</v>
      </c>
      <c r="FW52" s="36">
        <f t="shared" si="404"/>
        <v>0</v>
      </c>
      <c r="FX52" s="36">
        <f t="shared" si="404"/>
        <v>0</v>
      </c>
      <c r="FY52" s="36">
        <f t="shared" si="404"/>
        <v>0</v>
      </c>
      <c r="FZ52" s="36">
        <f t="shared" si="404"/>
        <v>0</v>
      </c>
      <c r="GA52" s="36">
        <f t="shared" si="405"/>
        <v>0</v>
      </c>
      <c r="GB52" s="36">
        <f t="shared" si="405"/>
        <v>0</v>
      </c>
      <c r="GC52" s="36">
        <f t="shared" si="405"/>
        <v>0</v>
      </c>
      <c r="GD52" s="36">
        <f t="shared" si="405"/>
        <v>0</v>
      </c>
      <c r="GE52" s="36">
        <f t="shared" si="405"/>
        <v>0</v>
      </c>
      <c r="GF52" s="36">
        <f t="shared" si="405"/>
        <v>0</v>
      </c>
      <c r="GG52" s="36">
        <f t="shared" si="405"/>
        <v>0</v>
      </c>
      <c r="GH52" s="36">
        <f t="shared" si="405"/>
        <v>0</v>
      </c>
      <c r="GI52" s="36">
        <f t="shared" si="405"/>
        <v>0</v>
      </c>
      <c r="GJ52" s="36">
        <f t="shared" si="405"/>
        <v>0</v>
      </c>
      <c r="GL52" s="29" t="str">
        <f t="shared" si="347"/>
        <v>005/2012</v>
      </c>
      <c r="GM52" s="471">
        <f t="shared" ref="GM52:HB56" si="421">((IF(AND(GM$24&gt;=$Q52,GM$25&lt;=$R52),GM$27,IF(AND(GM$25&gt;$Q52,GM$24&lt;$R52),(MIN(GM$25,$R52)-MAX(GM$24,$Q52)+1),0))/GM$27)*($H52/12)/1000000)+((IF(AND(GM$24&gt;=$Q52,GM$25&lt;=$R52),GM$27,IF(AND(GM$25&gt;$Q52,GM$24&lt;$R52),(MIN(GM$25,$R52)-MAX(GM$24,$Q52)+1),0))/GM$27)*($G52/12)/1000000)</f>
        <v>3.0040813625</v>
      </c>
      <c r="GN52" s="471">
        <f t="shared" si="421"/>
        <v>3.0040813625</v>
      </c>
      <c r="GO52" s="471">
        <f t="shared" si="421"/>
        <v>3.0040813625</v>
      </c>
      <c r="GP52" s="471">
        <f t="shared" si="421"/>
        <v>3.0040813625</v>
      </c>
      <c r="GQ52" s="471">
        <f t="shared" si="421"/>
        <v>3.0040813625</v>
      </c>
      <c r="GR52" s="471">
        <f t="shared" si="421"/>
        <v>3.0040813625</v>
      </c>
      <c r="GS52" s="471">
        <f t="shared" si="421"/>
        <v>3.0040813625</v>
      </c>
      <c r="GT52" s="471">
        <f t="shared" si="421"/>
        <v>3.0040813625</v>
      </c>
      <c r="GU52" s="471">
        <f t="shared" si="421"/>
        <v>3.0040813625</v>
      </c>
      <c r="GV52" s="471">
        <f t="shared" si="421"/>
        <v>3.0040813625</v>
      </c>
      <c r="GW52" s="471">
        <f t="shared" si="421"/>
        <v>3.0040813625</v>
      </c>
      <c r="GX52" s="471">
        <f t="shared" si="421"/>
        <v>3.0040813625</v>
      </c>
      <c r="GY52" s="471">
        <f t="shared" si="421"/>
        <v>3.0040813625</v>
      </c>
      <c r="GZ52" s="471">
        <f t="shared" si="421"/>
        <v>3.0040813625</v>
      </c>
      <c r="HA52" s="471">
        <f t="shared" si="421"/>
        <v>3.0040813625</v>
      </c>
      <c r="HB52" s="471">
        <f t="shared" si="421"/>
        <v>3.0040813625</v>
      </c>
      <c r="HC52" s="471">
        <f t="shared" si="407"/>
        <v>3.0040813625</v>
      </c>
      <c r="HD52" s="471">
        <f t="shared" si="407"/>
        <v>3.0040813625</v>
      </c>
      <c r="HE52" s="471">
        <f t="shared" si="407"/>
        <v>3.0040813625</v>
      </c>
      <c r="HF52" s="471">
        <f t="shared" si="407"/>
        <v>3.0040813625</v>
      </c>
      <c r="HG52" s="471">
        <f t="shared" si="407"/>
        <v>3.0040813625</v>
      </c>
      <c r="HH52" s="471">
        <f t="shared" si="407"/>
        <v>3.0040813625</v>
      </c>
      <c r="HI52" s="471">
        <f t="shared" si="407"/>
        <v>3.0040813625</v>
      </c>
      <c r="HJ52" s="471">
        <f t="shared" si="407"/>
        <v>3.0040813625</v>
      </c>
      <c r="HK52" s="471">
        <f t="shared" si="407"/>
        <v>3.0040813625</v>
      </c>
      <c r="HL52" s="471">
        <f t="shared" si="407"/>
        <v>3.0040813625</v>
      </c>
      <c r="HM52" s="471">
        <f t="shared" si="407"/>
        <v>3.0040813625</v>
      </c>
      <c r="HN52" s="471">
        <f t="shared" si="407"/>
        <v>3.0040813625</v>
      </c>
      <c r="HO52" s="471">
        <f t="shared" si="407"/>
        <v>3.0040813625</v>
      </c>
      <c r="HP52" s="471">
        <f t="shared" si="407"/>
        <v>3.0040813625</v>
      </c>
      <c r="HQ52" s="471">
        <f t="shared" si="407"/>
        <v>3.0040813625</v>
      </c>
      <c r="HR52" s="471">
        <f t="shared" si="371"/>
        <v>3.0040813625</v>
      </c>
      <c r="HS52" s="471">
        <f t="shared" ref="HS52:IH56" si="422">((IF(AND(HS$24&gt;=$Q52,HS$25&lt;=$R52),HS$27,IF(AND(HS$25&gt;$Q52,HS$24&lt;$R52),(MIN(HS$25,$R52)-MAX(HS$24,$Q52)+1),0))/HS$27)*($H52/12)/1000000)+((IF(AND(HS$24&gt;=$Q52,HS$25&lt;=$R52),HS$27,IF(AND(HS$25&gt;$Q52,HS$24&lt;$R52),(MIN(HS$25,$R52)-MAX(HS$24,$Q52)+1),0))/HS$27)*($G52/12)/1000000)</f>
        <v>3.0040813625</v>
      </c>
      <c r="HT52" s="471">
        <f t="shared" si="422"/>
        <v>3.0040813625</v>
      </c>
      <c r="HU52" s="471">
        <f t="shared" si="422"/>
        <v>3.0040813625</v>
      </c>
      <c r="HV52" s="471">
        <f t="shared" si="422"/>
        <v>3.0040813625</v>
      </c>
      <c r="HW52" s="471">
        <f t="shared" si="422"/>
        <v>3.0040813625</v>
      </c>
      <c r="HX52" s="471">
        <f t="shared" si="422"/>
        <v>3.0040813625</v>
      </c>
      <c r="HY52" s="471">
        <f t="shared" si="422"/>
        <v>3.0040813625</v>
      </c>
      <c r="HZ52" s="471">
        <f t="shared" si="422"/>
        <v>3.0040813625</v>
      </c>
      <c r="IA52" s="471">
        <f t="shared" si="422"/>
        <v>3.0040813625</v>
      </c>
      <c r="IB52" s="471">
        <f t="shared" si="422"/>
        <v>3.0040813625</v>
      </c>
      <c r="IC52" s="471">
        <f t="shared" si="422"/>
        <v>3.0040813625</v>
      </c>
      <c r="ID52" s="471">
        <f t="shared" si="422"/>
        <v>3.0040813625</v>
      </c>
      <c r="IE52" s="471">
        <f t="shared" si="422"/>
        <v>3.0040813625</v>
      </c>
      <c r="IF52" s="471">
        <f t="shared" si="422"/>
        <v>3.0040813625</v>
      </c>
      <c r="IG52" s="471">
        <f t="shared" si="422"/>
        <v>3.0040813625</v>
      </c>
      <c r="IH52" s="471">
        <f t="shared" si="422"/>
        <v>3.0040813625</v>
      </c>
      <c r="II52" s="471">
        <f t="shared" si="408"/>
        <v>3.0040813625</v>
      </c>
      <c r="IJ52" s="471">
        <f t="shared" si="408"/>
        <v>3.0040813625</v>
      </c>
      <c r="IK52" s="471">
        <f t="shared" si="408"/>
        <v>3.0040813625</v>
      </c>
      <c r="IL52" s="471">
        <f t="shared" si="408"/>
        <v>3.0040813625</v>
      </c>
      <c r="IM52" s="471">
        <f t="shared" si="408"/>
        <v>3.0040813625</v>
      </c>
      <c r="IN52" s="471">
        <f t="shared" si="408"/>
        <v>3.0040813625</v>
      </c>
      <c r="IO52" s="471">
        <f t="shared" si="408"/>
        <v>3.0040813625</v>
      </c>
      <c r="IP52" s="471">
        <f t="shared" si="408"/>
        <v>3.0040813625</v>
      </c>
      <c r="IQ52" s="471">
        <f t="shared" si="408"/>
        <v>3.0040813625</v>
      </c>
      <c r="IR52" s="471">
        <f t="shared" si="408"/>
        <v>3.0040813625</v>
      </c>
      <c r="IS52" s="471">
        <f t="shared" si="408"/>
        <v>3.0040813625</v>
      </c>
      <c r="IT52" s="471">
        <f t="shared" si="408"/>
        <v>3.0040813625</v>
      </c>
      <c r="IU52" s="471">
        <f t="shared" si="408"/>
        <v>3.0040813625</v>
      </c>
      <c r="IV52" s="471">
        <f t="shared" si="408"/>
        <v>3.0040813625</v>
      </c>
      <c r="IW52" s="471">
        <f t="shared" si="408"/>
        <v>3.0040813625</v>
      </c>
      <c r="IX52" s="471">
        <f t="shared" si="373"/>
        <v>3.0040813625</v>
      </c>
      <c r="IY52" s="471">
        <f t="shared" ref="IY52:JN56" si="423">((IF(AND(IY$24&gt;=$Q52,IY$25&lt;=$R52),IY$27,IF(AND(IY$25&gt;$Q52,IY$24&lt;$R52),(MIN(IY$25,$R52)-MAX(IY$24,$Q52)+1),0))/IY$27)*($H52/12)/1000000)+((IF(AND(IY$24&gt;=$Q52,IY$25&lt;=$R52),IY$27,IF(AND(IY$25&gt;$Q52,IY$24&lt;$R52),(MIN(IY$25,$R52)-MAX(IY$24,$Q52)+1),0))/IY$27)*($G52/12)/1000000)</f>
        <v>3.0040813625</v>
      </c>
      <c r="IZ52" s="471">
        <f t="shared" si="423"/>
        <v>3.0040813625</v>
      </c>
      <c r="JA52" s="471">
        <f t="shared" si="423"/>
        <v>3.0040813625</v>
      </c>
      <c r="JB52" s="471">
        <f t="shared" si="423"/>
        <v>3.0040813625</v>
      </c>
      <c r="JC52" s="471">
        <f t="shared" si="423"/>
        <v>3.0040813625</v>
      </c>
      <c r="JD52" s="471">
        <f t="shared" si="423"/>
        <v>3.0040813625</v>
      </c>
      <c r="JE52" s="471">
        <f t="shared" si="423"/>
        <v>3.0040813625</v>
      </c>
      <c r="JF52" s="471">
        <f t="shared" si="423"/>
        <v>3.0040813625</v>
      </c>
      <c r="JG52" s="471">
        <f t="shared" si="423"/>
        <v>3.0040813625</v>
      </c>
      <c r="JH52" s="471">
        <f t="shared" si="423"/>
        <v>3.0040813625</v>
      </c>
      <c r="JI52" s="471">
        <f t="shared" si="423"/>
        <v>3.0040813625</v>
      </c>
      <c r="JJ52" s="471">
        <f t="shared" si="423"/>
        <v>3.0040813625</v>
      </c>
      <c r="JK52" s="471">
        <f t="shared" si="423"/>
        <v>3.0040813625</v>
      </c>
      <c r="JL52" s="471">
        <f t="shared" si="423"/>
        <v>3.0040813625</v>
      </c>
      <c r="JM52" s="471">
        <f t="shared" si="423"/>
        <v>3.0040813625</v>
      </c>
      <c r="JN52" s="471">
        <f t="shared" si="423"/>
        <v>3.0040813625</v>
      </c>
      <c r="JO52" s="471">
        <f t="shared" si="409"/>
        <v>3.0040813625</v>
      </c>
      <c r="JP52" s="471">
        <f t="shared" si="409"/>
        <v>3.0040813625</v>
      </c>
      <c r="JQ52" s="471">
        <f t="shared" si="409"/>
        <v>3.0040813625</v>
      </c>
      <c r="JR52" s="471">
        <f t="shared" si="409"/>
        <v>3.0040813625</v>
      </c>
      <c r="JS52" s="471">
        <f t="shared" si="409"/>
        <v>3.0040813625</v>
      </c>
      <c r="JT52" s="471">
        <f t="shared" si="409"/>
        <v>3.0040813625</v>
      </c>
      <c r="JU52" s="471">
        <f t="shared" si="409"/>
        <v>3.0040813625</v>
      </c>
      <c r="JV52" s="471">
        <f t="shared" si="409"/>
        <v>3.0040813625</v>
      </c>
      <c r="JW52" s="471">
        <f t="shared" si="409"/>
        <v>3.0040813625</v>
      </c>
      <c r="JX52" s="471">
        <f t="shared" si="409"/>
        <v>3.0040813625</v>
      </c>
      <c r="JY52" s="471">
        <f t="shared" si="409"/>
        <v>3.0040813625</v>
      </c>
      <c r="JZ52" s="471">
        <f t="shared" si="409"/>
        <v>3.0040813625</v>
      </c>
      <c r="KA52" s="471">
        <f t="shared" si="409"/>
        <v>3.0040813625</v>
      </c>
      <c r="KB52" s="471">
        <f t="shared" si="409"/>
        <v>3.0040813625</v>
      </c>
      <c r="KC52" s="471">
        <f t="shared" si="409"/>
        <v>3.0040813625</v>
      </c>
      <c r="KD52" s="471">
        <f t="shared" si="375"/>
        <v>3.0040813625</v>
      </c>
      <c r="KE52" s="471">
        <f t="shared" ref="KE52:KT56" si="424">((IF(AND(KE$24&gt;=$Q52,KE$25&lt;=$R52),KE$27,IF(AND(KE$25&gt;$Q52,KE$24&lt;$R52),(MIN(KE$25,$R52)-MAX(KE$24,$Q52)+1),0))/KE$27)*($H52/12)/1000000)+((IF(AND(KE$24&gt;=$Q52,KE$25&lt;=$R52),KE$27,IF(AND(KE$25&gt;$Q52,KE$24&lt;$R52),(MIN(KE$25,$R52)-MAX(KE$24,$Q52)+1),0))/KE$27)*($G52/12)/1000000)</f>
        <v>3.0040813625</v>
      </c>
      <c r="KF52" s="471">
        <f t="shared" si="424"/>
        <v>3.0040813625</v>
      </c>
      <c r="KG52" s="471">
        <f t="shared" si="424"/>
        <v>3.0040813625</v>
      </c>
      <c r="KH52" s="471">
        <f t="shared" si="424"/>
        <v>3.0040813625</v>
      </c>
      <c r="KI52" s="471">
        <f t="shared" si="424"/>
        <v>3.0040813625</v>
      </c>
      <c r="KJ52" s="471">
        <f t="shared" si="424"/>
        <v>3.0040813625</v>
      </c>
      <c r="KK52" s="471">
        <f t="shared" si="424"/>
        <v>3.0040813625</v>
      </c>
      <c r="KL52" s="471">
        <f t="shared" si="424"/>
        <v>3.0040813625</v>
      </c>
      <c r="KM52" s="471">
        <f t="shared" si="424"/>
        <v>3.0040813625</v>
      </c>
      <c r="KN52" s="471">
        <f t="shared" si="424"/>
        <v>3.0040813625</v>
      </c>
      <c r="KO52" s="471">
        <f t="shared" si="424"/>
        <v>3.0040813625</v>
      </c>
      <c r="KP52" s="471">
        <f t="shared" si="424"/>
        <v>3.0040813625</v>
      </c>
      <c r="KQ52" s="471">
        <f t="shared" si="424"/>
        <v>3.0040813625</v>
      </c>
      <c r="KR52" s="471">
        <f t="shared" si="424"/>
        <v>3.0040813625</v>
      </c>
      <c r="KS52" s="471">
        <f t="shared" si="424"/>
        <v>3.0040813625</v>
      </c>
      <c r="KT52" s="471">
        <f t="shared" si="424"/>
        <v>3.0040813625</v>
      </c>
      <c r="KU52" s="471">
        <f t="shared" si="410"/>
        <v>3.0040813625</v>
      </c>
      <c r="KV52" s="471">
        <f t="shared" si="410"/>
        <v>3.0040813625</v>
      </c>
      <c r="KW52" s="471">
        <f t="shared" si="410"/>
        <v>3.0040813625</v>
      </c>
      <c r="KX52" s="471">
        <f t="shared" si="410"/>
        <v>3.0040813625</v>
      </c>
      <c r="KY52" s="471">
        <f t="shared" si="410"/>
        <v>3.0040813625</v>
      </c>
      <c r="KZ52" s="471">
        <f t="shared" si="410"/>
        <v>3.0040813625</v>
      </c>
      <c r="LA52" s="471">
        <f t="shared" si="410"/>
        <v>3.0040813625</v>
      </c>
      <c r="LB52" s="471">
        <f t="shared" si="410"/>
        <v>3.0040813625</v>
      </c>
      <c r="LC52" s="471">
        <f t="shared" si="410"/>
        <v>3.0040813625</v>
      </c>
      <c r="LD52" s="471">
        <f t="shared" si="410"/>
        <v>3.0040813625</v>
      </c>
      <c r="LE52" s="471">
        <f t="shared" si="410"/>
        <v>3.0040813625</v>
      </c>
      <c r="LF52" s="471">
        <f t="shared" si="410"/>
        <v>3.0040813625</v>
      </c>
      <c r="LG52" s="471">
        <f t="shared" si="410"/>
        <v>3.0040813625</v>
      </c>
      <c r="LH52" s="471">
        <f t="shared" si="410"/>
        <v>3.0040813625</v>
      </c>
      <c r="LI52" s="471">
        <f t="shared" si="410"/>
        <v>3.0040813625</v>
      </c>
      <c r="LJ52" s="471">
        <f t="shared" si="377"/>
        <v>3.0040813625</v>
      </c>
      <c r="LK52" s="471">
        <f t="shared" ref="LK52:LZ56" si="425">((IF(AND(LK$24&gt;=$Q52,LK$25&lt;=$R52),LK$27,IF(AND(LK$25&gt;$Q52,LK$24&lt;$R52),(MIN(LK$25,$R52)-MAX(LK$24,$Q52)+1),0))/LK$27)*($H52/12)/1000000)+((IF(AND(LK$24&gt;=$Q52,LK$25&lt;=$R52),LK$27,IF(AND(LK$25&gt;$Q52,LK$24&lt;$R52),(MIN(LK$25,$R52)-MAX(LK$24,$Q52)+1),0))/LK$27)*($G52/12)/1000000)</f>
        <v>3.0040813625</v>
      </c>
      <c r="LL52" s="471">
        <f t="shared" si="425"/>
        <v>3.0040813625</v>
      </c>
      <c r="LM52" s="471">
        <f t="shared" si="425"/>
        <v>3.0040813625</v>
      </c>
      <c r="LN52" s="471">
        <f t="shared" si="425"/>
        <v>3.0040813625</v>
      </c>
      <c r="LO52" s="471">
        <f t="shared" si="425"/>
        <v>3.0040813625</v>
      </c>
      <c r="LP52" s="471">
        <f t="shared" si="425"/>
        <v>3.0040813625</v>
      </c>
      <c r="LQ52" s="471">
        <f t="shared" si="425"/>
        <v>3.0040813625</v>
      </c>
      <c r="LR52" s="471">
        <f t="shared" si="425"/>
        <v>3.0040813625</v>
      </c>
      <c r="LS52" s="471">
        <f t="shared" si="425"/>
        <v>3.0040813625</v>
      </c>
      <c r="LT52" s="471">
        <f t="shared" si="425"/>
        <v>3.0040813625</v>
      </c>
      <c r="LU52" s="471">
        <f t="shared" si="425"/>
        <v>3.0040813625</v>
      </c>
      <c r="LV52" s="471">
        <f t="shared" si="425"/>
        <v>3.0040813625</v>
      </c>
      <c r="LW52" s="471">
        <f t="shared" si="425"/>
        <v>3.0040813625</v>
      </c>
      <c r="LX52" s="471">
        <f t="shared" si="425"/>
        <v>3.0040813625</v>
      </c>
      <c r="LY52" s="471">
        <f t="shared" si="425"/>
        <v>3.0040813625</v>
      </c>
      <c r="LZ52" s="471">
        <f t="shared" si="425"/>
        <v>3.0040813625</v>
      </c>
      <c r="MA52" s="471">
        <f t="shared" si="411"/>
        <v>3.0040813625</v>
      </c>
      <c r="MB52" s="471">
        <f t="shared" si="411"/>
        <v>3.0040813625</v>
      </c>
      <c r="MC52" s="471">
        <f t="shared" si="411"/>
        <v>3.0040813625</v>
      </c>
      <c r="MD52" s="471">
        <f t="shared" si="411"/>
        <v>3.0040813625</v>
      </c>
      <c r="ME52" s="471">
        <f t="shared" si="411"/>
        <v>3.0040813625</v>
      </c>
      <c r="MF52" s="471">
        <f t="shared" si="411"/>
        <v>3.0040813625</v>
      </c>
      <c r="MG52" s="471">
        <f t="shared" si="411"/>
        <v>3.0040813625</v>
      </c>
      <c r="MH52" s="471">
        <f t="shared" si="411"/>
        <v>3.0040813625</v>
      </c>
      <c r="MI52" s="471">
        <f t="shared" si="411"/>
        <v>3.0040813625</v>
      </c>
      <c r="MJ52" s="471">
        <f t="shared" si="411"/>
        <v>3.0040813625</v>
      </c>
      <c r="MK52" s="471">
        <f t="shared" si="411"/>
        <v>3.0040813625</v>
      </c>
      <c r="ML52" s="471">
        <f t="shared" si="411"/>
        <v>3.0040813625</v>
      </c>
      <c r="MM52" s="471">
        <f t="shared" si="411"/>
        <v>3.0040813625</v>
      </c>
      <c r="MN52" s="471">
        <f t="shared" si="411"/>
        <v>3.0040813625</v>
      </c>
      <c r="MO52" s="471">
        <f t="shared" si="411"/>
        <v>3.0040813625</v>
      </c>
      <c r="MP52" s="471">
        <f t="shared" si="379"/>
        <v>3.0040813625</v>
      </c>
      <c r="MQ52" s="471">
        <f t="shared" ref="MQ52:NF56" si="426">((IF(AND(MQ$24&gt;=$Q52,MQ$25&lt;=$R52),MQ$27,IF(AND(MQ$25&gt;$Q52,MQ$24&lt;$R52),(MIN(MQ$25,$R52)-MAX(MQ$24,$Q52)+1),0))/MQ$27)*($H52/12)/1000000)+((IF(AND(MQ$24&gt;=$Q52,MQ$25&lt;=$R52),MQ$27,IF(AND(MQ$25&gt;$Q52,MQ$24&lt;$R52),(MIN(MQ$25,$R52)-MAX(MQ$24,$Q52)+1),0))/MQ$27)*($G52/12)/1000000)</f>
        <v>3.0040813625</v>
      </c>
      <c r="MR52" s="471">
        <f t="shared" si="426"/>
        <v>3.0040813625</v>
      </c>
      <c r="MS52" s="471">
        <f t="shared" si="426"/>
        <v>3.0040813625</v>
      </c>
      <c r="MT52" s="471">
        <f t="shared" si="426"/>
        <v>3.0040813625</v>
      </c>
      <c r="MU52" s="471">
        <f t="shared" si="426"/>
        <v>3.0040813625</v>
      </c>
      <c r="MV52" s="471">
        <f t="shared" si="426"/>
        <v>3.0040813625</v>
      </c>
      <c r="MW52" s="471">
        <f t="shared" si="426"/>
        <v>3.0040813625</v>
      </c>
      <c r="MX52" s="471">
        <f t="shared" si="426"/>
        <v>3.0040813625</v>
      </c>
      <c r="MY52" s="471">
        <f t="shared" si="426"/>
        <v>3.0040813625</v>
      </c>
      <c r="MZ52" s="471">
        <f t="shared" si="426"/>
        <v>3.0040813625</v>
      </c>
      <c r="NA52" s="471">
        <f t="shared" si="426"/>
        <v>3.0040813625</v>
      </c>
      <c r="NB52" s="471">
        <f t="shared" si="426"/>
        <v>3.0040813625</v>
      </c>
      <c r="NC52" s="471">
        <f t="shared" si="426"/>
        <v>3.0040813625</v>
      </c>
      <c r="ND52" s="471">
        <f t="shared" si="426"/>
        <v>3.0040813625</v>
      </c>
      <c r="NE52" s="471">
        <f t="shared" si="426"/>
        <v>3.0040813625</v>
      </c>
      <c r="NF52" s="471">
        <f t="shared" si="426"/>
        <v>3.0040813625</v>
      </c>
      <c r="NG52" s="471">
        <f t="shared" si="412"/>
        <v>3.0040813625</v>
      </c>
      <c r="NH52" s="471">
        <f t="shared" si="412"/>
        <v>3.0040813625</v>
      </c>
      <c r="NI52" s="471">
        <f t="shared" si="412"/>
        <v>3.0040813625</v>
      </c>
      <c r="NJ52" s="471">
        <f t="shared" si="412"/>
        <v>3.0040813625</v>
      </c>
      <c r="NK52" s="471">
        <f t="shared" si="412"/>
        <v>3.0040813625</v>
      </c>
      <c r="NL52" s="471">
        <f t="shared" si="412"/>
        <v>3.0040813625</v>
      </c>
      <c r="NM52" s="471">
        <f t="shared" si="412"/>
        <v>3.0040813625</v>
      </c>
      <c r="NN52" s="471">
        <f t="shared" si="412"/>
        <v>3.0040813625</v>
      </c>
      <c r="NO52" s="471">
        <f t="shared" si="412"/>
        <v>3.0040813625</v>
      </c>
      <c r="NP52" s="471">
        <f t="shared" si="412"/>
        <v>3.0040813625</v>
      </c>
      <c r="NQ52" s="471">
        <f t="shared" si="412"/>
        <v>3.0040813625</v>
      </c>
      <c r="NR52" s="471">
        <f t="shared" si="412"/>
        <v>3.0040813625</v>
      </c>
      <c r="NS52" s="471">
        <f t="shared" si="412"/>
        <v>3.0040813625</v>
      </c>
      <c r="NT52" s="471">
        <f t="shared" si="412"/>
        <v>3.0040813625</v>
      </c>
      <c r="NU52" s="471">
        <f t="shared" si="412"/>
        <v>3.0040813625</v>
      </c>
      <c r="NV52" s="471">
        <f t="shared" si="381"/>
        <v>3.0040813625</v>
      </c>
      <c r="NW52" s="471">
        <f t="shared" ref="NW52:OL56" si="427">((IF(AND(NW$24&gt;=$Q52,NW$25&lt;=$R52),NW$27,IF(AND(NW$25&gt;$Q52,NW$24&lt;$R52),(MIN(NW$25,$R52)-MAX(NW$24,$Q52)+1),0))/NW$27)*($H52/12)/1000000)+((IF(AND(NW$24&gt;=$Q52,NW$25&lt;=$R52),NW$27,IF(AND(NW$25&gt;$Q52,NW$24&lt;$R52),(MIN(NW$25,$R52)-MAX(NW$24,$Q52)+1),0))/NW$27)*($G52/12)/1000000)</f>
        <v>3.0040813625</v>
      </c>
      <c r="NX52" s="471">
        <f t="shared" si="427"/>
        <v>3.0040813625</v>
      </c>
      <c r="NY52" s="471">
        <f t="shared" si="427"/>
        <v>3.0040813625</v>
      </c>
      <c r="NZ52" s="471">
        <f t="shared" si="427"/>
        <v>3.0040813625</v>
      </c>
      <c r="OA52" s="471">
        <f t="shared" si="427"/>
        <v>3.0040813625</v>
      </c>
      <c r="OB52" s="471">
        <f t="shared" si="427"/>
        <v>3.0040813625</v>
      </c>
      <c r="OC52" s="471">
        <f t="shared" si="427"/>
        <v>3.0040813625</v>
      </c>
      <c r="OD52" s="471">
        <f t="shared" si="427"/>
        <v>3.0040813625</v>
      </c>
      <c r="OE52" s="471">
        <f t="shared" si="427"/>
        <v>3.0040813625</v>
      </c>
      <c r="OF52" s="471">
        <f t="shared" si="427"/>
        <v>3.0040813625</v>
      </c>
      <c r="OG52" s="471">
        <f t="shared" si="427"/>
        <v>0.96905850403225802</v>
      </c>
      <c r="OH52" s="471">
        <f t="shared" si="427"/>
        <v>0</v>
      </c>
      <c r="OI52" s="471">
        <f t="shared" si="427"/>
        <v>0</v>
      </c>
      <c r="OJ52" s="471">
        <f t="shared" si="427"/>
        <v>0</v>
      </c>
      <c r="OK52" s="471">
        <f t="shared" si="427"/>
        <v>0</v>
      </c>
      <c r="OL52" s="471">
        <f t="shared" si="427"/>
        <v>0</v>
      </c>
      <c r="OM52" s="471">
        <f t="shared" si="413"/>
        <v>0</v>
      </c>
      <c r="ON52" s="471">
        <f t="shared" si="413"/>
        <v>0</v>
      </c>
      <c r="OO52" s="471">
        <f t="shared" si="413"/>
        <v>0</v>
      </c>
      <c r="OP52" s="471">
        <f t="shared" si="413"/>
        <v>0</v>
      </c>
      <c r="OQ52" s="471">
        <f t="shared" si="413"/>
        <v>0</v>
      </c>
      <c r="OR52" s="471">
        <f t="shared" si="413"/>
        <v>0</v>
      </c>
      <c r="OS52" s="471">
        <f t="shared" si="413"/>
        <v>0</v>
      </c>
      <c r="OT52" s="471">
        <f t="shared" si="413"/>
        <v>0</v>
      </c>
      <c r="OU52" s="471">
        <f t="shared" si="413"/>
        <v>0</v>
      </c>
      <c r="OV52" s="471">
        <f t="shared" si="413"/>
        <v>0</v>
      </c>
      <c r="OW52" s="471">
        <f t="shared" si="413"/>
        <v>0</v>
      </c>
      <c r="OX52" s="471">
        <f t="shared" si="413"/>
        <v>0</v>
      </c>
      <c r="OY52" s="471">
        <f t="shared" si="413"/>
        <v>0</v>
      </c>
      <c r="OZ52" s="471">
        <f t="shared" si="413"/>
        <v>0</v>
      </c>
      <c r="PA52" s="471">
        <f t="shared" si="413"/>
        <v>0</v>
      </c>
      <c r="PB52" s="471">
        <f t="shared" si="383"/>
        <v>0</v>
      </c>
      <c r="PC52" s="471">
        <f t="shared" ref="PC52:PR56" si="428">((IF(AND(PC$24&gt;=$Q52,PC$25&lt;=$R52),PC$27,IF(AND(PC$25&gt;$Q52,PC$24&lt;$R52),(MIN(PC$25,$R52)-MAX(PC$24,$Q52)+1),0))/PC$27)*($H52/12)/1000000)+((IF(AND(PC$24&gt;=$Q52,PC$25&lt;=$R52),PC$27,IF(AND(PC$25&gt;$Q52,PC$24&lt;$R52),(MIN(PC$25,$R52)-MAX(PC$24,$Q52)+1),0))/PC$27)*($G52/12)/1000000)</f>
        <v>0</v>
      </c>
      <c r="PD52" s="471">
        <f t="shared" si="428"/>
        <v>0</v>
      </c>
      <c r="PE52" s="471">
        <f t="shared" si="428"/>
        <v>0</v>
      </c>
      <c r="PF52" s="471">
        <f t="shared" si="428"/>
        <v>0</v>
      </c>
      <c r="PG52" s="471">
        <f t="shared" si="428"/>
        <v>0</v>
      </c>
      <c r="PH52" s="471">
        <f t="shared" si="428"/>
        <v>0</v>
      </c>
      <c r="PI52" s="471">
        <f t="shared" si="428"/>
        <v>0</v>
      </c>
      <c r="PJ52" s="471">
        <f t="shared" si="428"/>
        <v>0</v>
      </c>
      <c r="PK52" s="471">
        <f t="shared" si="428"/>
        <v>0</v>
      </c>
      <c r="PL52" s="471">
        <f t="shared" si="428"/>
        <v>0</v>
      </c>
      <c r="PM52" s="471">
        <f t="shared" si="428"/>
        <v>0</v>
      </c>
      <c r="PN52" s="471">
        <f t="shared" si="428"/>
        <v>0</v>
      </c>
      <c r="PO52" s="471">
        <f t="shared" si="428"/>
        <v>0</v>
      </c>
      <c r="PP52" s="471">
        <f t="shared" si="428"/>
        <v>0</v>
      </c>
      <c r="PQ52" s="471">
        <f t="shared" si="428"/>
        <v>0</v>
      </c>
      <c r="PR52" s="471">
        <f t="shared" si="428"/>
        <v>0</v>
      </c>
      <c r="PS52" s="471">
        <f t="shared" si="414"/>
        <v>0</v>
      </c>
      <c r="PT52" s="471">
        <f t="shared" si="414"/>
        <v>0</v>
      </c>
      <c r="PU52" s="471">
        <f t="shared" si="414"/>
        <v>0</v>
      </c>
      <c r="PV52" s="471">
        <f t="shared" si="414"/>
        <v>0</v>
      </c>
      <c r="PW52" s="471">
        <f t="shared" si="414"/>
        <v>0</v>
      </c>
      <c r="PX52" s="471">
        <f t="shared" si="414"/>
        <v>0</v>
      </c>
      <c r="PY52" s="471">
        <f t="shared" si="414"/>
        <v>0</v>
      </c>
      <c r="PZ52" s="471">
        <f t="shared" si="414"/>
        <v>0</v>
      </c>
      <c r="QA52" s="471">
        <f t="shared" si="414"/>
        <v>0</v>
      </c>
      <c r="QB52" s="471">
        <f t="shared" si="414"/>
        <v>0</v>
      </c>
      <c r="QC52" s="471">
        <f t="shared" si="414"/>
        <v>0</v>
      </c>
      <c r="QD52" s="471">
        <f t="shared" si="414"/>
        <v>0</v>
      </c>
      <c r="QE52" s="471">
        <f t="shared" si="414"/>
        <v>0</v>
      </c>
      <c r="QF52" s="471">
        <f t="shared" si="414"/>
        <v>0</v>
      </c>
      <c r="QG52" s="471">
        <f t="shared" si="414"/>
        <v>0</v>
      </c>
      <c r="QH52" s="471">
        <f t="shared" si="385"/>
        <v>0</v>
      </c>
      <c r="QI52" s="471">
        <f t="shared" ref="QI52:QX56" si="429">((IF(AND(QI$24&gt;=$Q52,QI$25&lt;=$R52),QI$27,IF(AND(QI$25&gt;$Q52,QI$24&lt;$R52),(MIN(QI$25,$R52)-MAX(QI$24,$Q52)+1),0))/QI$27)*($H52/12)/1000000)+((IF(AND(QI$24&gt;=$Q52,QI$25&lt;=$R52),QI$27,IF(AND(QI$25&gt;$Q52,QI$24&lt;$R52),(MIN(QI$25,$R52)-MAX(QI$24,$Q52)+1),0))/QI$27)*($G52/12)/1000000)</f>
        <v>0</v>
      </c>
      <c r="QJ52" s="471">
        <f t="shared" si="429"/>
        <v>0</v>
      </c>
      <c r="QK52" s="471">
        <f t="shared" si="429"/>
        <v>0</v>
      </c>
      <c r="QL52" s="471">
        <f t="shared" si="429"/>
        <v>0</v>
      </c>
      <c r="QM52" s="471">
        <f t="shared" si="429"/>
        <v>0</v>
      </c>
      <c r="QN52" s="471">
        <f t="shared" si="429"/>
        <v>0</v>
      </c>
      <c r="QO52" s="471">
        <f t="shared" si="429"/>
        <v>0</v>
      </c>
      <c r="QP52" s="471">
        <f t="shared" si="429"/>
        <v>0</v>
      </c>
      <c r="QQ52" s="471">
        <f t="shared" si="429"/>
        <v>0</v>
      </c>
      <c r="QR52" s="471">
        <f t="shared" si="429"/>
        <v>0</v>
      </c>
      <c r="QS52" s="471">
        <f t="shared" si="429"/>
        <v>0</v>
      </c>
      <c r="QT52" s="471">
        <f t="shared" si="429"/>
        <v>0</v>
      </c>
      <c r="QU52" s="471">
        <f t="shared" si="429"/>
        <v>0</v>
      </c>
      <c r="QV52" s="471">
        <f t="shared" si="429"/>
        <v>0</v>
      </c>
      <c r="QW52" s="471">
        <f t="shared" si="429"/>
        <v>0</v>
      </c>
      <c r="QX52" s="471">
        <f t="shared" si="429"/>
        <v>0</v>
      </c>
      <c r="QY52" s="471">
        <f t="shared" si="415"/>
        <v>0</v>
      </c>
      <c r="QZ52" s="471">
        <f t="shared" si="415"/>
        <v>0</v>
      </c>
      <c r="RA52" s="471">
        <f t="shared" si="415"/>
        <v>0</v>
      </c>
      <c r="RB52" s="471">
        <f t="shared" si="415"/>
        <v>0</v>
      </c>
      <c r="RC52" s="471">
        <f t="shared" si="415"/>
        <v>0</v>
      </c>
      <c r="RD52" s="471">
        <f t="shared" si="415"/>
        <v>0</v>
      </c>
      <c r="RE52" s="471">
        <f t="shared" si="415"/>
        <v>0</v>
      </c>
      <c r="RF52" s="471">
        <f t="shared" si="415"/>
        <v>0</v>
      </c>
      <c r="RG52" s="471">
        <f t="shared" si="415"/>
        <v>0</v>
      </c>
      <c r="RH52" s="471">
        <f t="shared" si="415"/>
        <v>0</v>
      </c>
      <c r="RI52" s="471">
        <f t="shared" si="415"/>
        <v>0</v>
      </c>
      <c r="RJ52" s="471">
        <f t="shared" si="415"/>
        <v>0</v>
      </c>
      <c r="RK52" s="471">
        <f t="shared" si="415"/>
        <v>0</v>
      </c>
      <c r="RL52" s="471">
        <f t="shared" si="415"/>
        <v>0</v>
      </c>
      <c r="RM52" s="471">
        <f t="shared" si="415"/>
        <v>0</v>
      </c>
      <c r="RN52" s="471">
        <f t="shared" si="387"/>
        <v>0</v>
      </c>
      <c r="RO52" s="471">
        <f t="shared" ref="RO52:SD56" si="430">((IF(AND(RO$24&gt;=$Q52,RO$25&lt;=$R52),RO$27,IF(AND(RO$25&gt;$Q52,RO$24&lt;$R52),(MIN(RO$25,$R52)-MAX(RO$24,$Q52)+1),0))/RO$27)*($H52/12)/1000000)+((IF(AND(RO$24&gt;=$Q52,RO$25&lt;=$R52),RO$27,IF(AND(RO$25&gt;$Q52,RO$24&lt;$R52),(MIN(RO$25,$R52)-MAX(RO$24,$Q52)+1),0))/RO$27)*($G52/12)/1000000)</f>
        <v>0</v>
      </c>
      <c r="RP52" s="471">
        <f t="shared" si="430"/>
        <v>0</v>
      </c>
      <c r="RQ52" s="471">
        <f t="shared" si="430"/>
        <v>0</v>
      </c>
      <c r="RR52" s="471">
        <f t="shared" si="430"/>
        <v>0</v>
      </c>
      <c r="RS52" s="471">
        <f t="shared" si="430"/>
        <v>0</v>
      </c>
      <c r="RT52" s="471">
        <f t="shared" si="430"/>
        <v>0</v>
      </c>
      <c r="RU52" s="471">
        <f t="shared" si="430"/>
        <v>0</v>
      </c>
      <c r="RV52" s="471">
        <f t="shared" si="430"/>
        <v>0</v>
      </c>
      <c r="RW52" s="471">
        <f t="shared" si="430"/>
        <v>0</v>
      </c>
      <c r="RX52" s="471">
        <f t="shared" si="430"/>
        <v>0</v>
      </c>
      <c r="RY52" s="471">
        <f t="shared" si="430"/>
        <v>0</v>
      </c>
      <c r="RZ52" s="471">
        <f t="shared" si="430"/>
        <v>0</v>
      </c>
      <c r="SA52" s="471">
        <f t="shared" si="430"/>
        <v>0</v>
      </c>
      <c r="SB52" s="471">
        <f t="shared" si="430"/>
        <v>0</v>
      </c>
      <c r="SC52" s="471">
        <f t="shared" si="430"/>
        <v>0</v>
      </c>
      <c r="SD52" s="471">
        <f t="shared" si="430"/>
        <v>0</v>
      </c>
      <c r="SE52" s="471">
        <f t="shared" si="416"/>
        <v>0</v>
      </c>
      <c r="SF52" s="471">
        <f t="shared" si="416"/>
        <v>0</v>
      </c>
      <c r="SG52" s="471">
        <f t="shared" si="416"/>
        <v>0</v>
      </c>
      <c r="SH52" s="471">
        <f t="shared" si="416"/>
        <v>0</v>
      </c>
      <c r="SI52" s="471">
        <f t="shared" si="416"/>
        <v>0</v>
      </c>
      <c r="SJ52" s="471">
        <f t="shared" si="416"/>
        <v>0</v>
      </c>
      <c r="SK52" s="471">
        <f t="shared" si="416"/>
        <v>0</v>
      </c>
      <c r="SL52" s="471">
        <f t="shared" si="416"/>
        <v>0</v>
      </c>
      <c r="SM52" s="471">
        <f t="shared" si="416"/>
        <v>0</v>
      </c>
      <c r="SN52" s="471">
        <f t="shared" si="416"/>
        <v>0</v>
      </c>
      <c r="SO52" s="471">
        <f t="shared" si="416"/>
        <v>0</v>
      </c>
      <c r="SP52" s="471">
        <f t="shared" si="416"/>
        <v>0</v>
      </c>
      <c r="SQ52" s="471">
        <f t="shared" si="416"/>
        <v>0</v>
      </c>
      <c r="SR52" s="471">
        <f t="shared" si="416"/>
        <v>0</v>
      </c>
      <c r="SS52" s="471">
        <f t="shared" si="416"/>
        <v>0</v>
      </c>
      <c r="ST52" s="471">
        <f t="shared" si="389"/>
        <v>0</v>
      </c>
      <c r="SU52" s="471">
        <f t="shared" ref="SU52:TJ56" si="431">((IF(AND(SU$24&gt;=$Q52,SU$25&lt;=$R52),SU$27,IF(AND(SU$25&gt;$Q52,SU$24&lt;$R52),(MIN(SU$25,$R52)-MAX(SU$24,$Q52)+1),0))/SU$27)*($H52/12)/1000000)+((IF(AND(SU$24&gt;=$Q52,SU$25&lt;=$R52),SU$27,IF(AND(SU$25&gt;$Q52,SU$24&lt;$R52),(MIN(SU$25,$R52)-MAX(SU$24,$Q52)+1),0))/SU$27)*($G52/12)/1000000)</f>
        <v>0</v>
      </c>
      <c r="SV52" s="471">
        <f t="shared" si="431"/>
        <v>0</v>
      </c>
      <c r="SW52" s="471">
        <f t="shared" si="431"/>
        <v>0</v>
      </c>
      <c r="SX52" s="471">
        <f t="shared" si="431"/>
        <v>0</v>
      </c>
      <c r="SY52" s="471">
        <f t="shared" si="431"/>
        <v>0</v>
      </c>
      <c r="SZ52" s="471">
        <f t="shared" si="431"/>
        <v>0</v>
      </c>
      <c r="TA52" s="471">
        <f t="shared" si="431"/>
        <v>0</v>
      </c>
      <c r="TB52" s="471">
        <f t="shared" si="431"/>
        <v>0</v>
      </c>
      <c r="TC52" s="471">
        <f t="shared" si="431"/>
        <v>0</v>
      </c>
      <c r="TD52" s="471">
        <f t="shared" si="431"/>
        <v>0</v>
      </c>
      <c r="TE52" s="471">
        <f t="shared" si="431"/>
        <v>0</v>
      </c>
      <c r="TF52" s="471">
        <f t="shared" si="431"/>
        <v>0</v>
      </c>
      <c r="TG52" s="471">
        <f t="shared" si="431"/>
        <v>0</v>
      </c>
      <c r="TH52" s="471">
        <f t="shared" si="431"/>
        <v>0</v>
      </c>
      <c r="TI52" s="471">
        <f t="shared" si="431"/>
        <v>0</v>
      </c>
      <c r="TJ52" s="471">
        <f t="shared" si="431"/>
        <v>0</v>
      </c>
      <c r="TK52" s="471">
        <f t="shared" si="417"/>
        <v>0</v>
      </c>
      <c r="TL52" s="471">
        <f t="shared" si="417"/>
        <v>0</v>
      </c>
      <c r="TM52" s="471">
        <f t="shared" si="417"/>
        <v>0</v>
      </c>
      <c r="TN52" s="471">
        <f t="shared" si="417"/>
        <v>0</v>
      </c>
      <c r="TO52" s="471">
        <f t="shared" si="417"/>
        <v>0</v>
      </c>
      <c r="TP52" s="471">
        <f t="shared" si="417"/>
        <v>0</v>
      </c>
      <c r="TQ52" s="471">
        <f t="shared" si="417"/>
        <v>0</v>
      </c>
      <c r="TR52" s="471">
        <f t="shared" si="417"/>
        <v>0</v>
      </c>
      <c r="TS52" s="471">
        <f t="shared" si="417"/>
        <v>0</v>
      </c>
      <c r="TT52" s="471">
        <f t="shared" si="417"/>
        <v>0</v>
      </c>
      <c r="TU52" s="471">
        <f t="shared" si="417"/>
        <v>0</v>
      </c>
      <c r="TV52" s="471">
        <f t="shared" si="417"/>
        <v>0</v>
      </c>
      <c r="TW52" s="471">
        <f t="shared" si="417"/>
        <v>0</v>
      </c>
      <c r="TX52" s="471">
        <f t="shared" si="417"/>
        <v>0</v>
      </c>
      <c r="TY52" s="471">
        <f t="shared" si="417"/>
        <v>0</v>
      </c>
      <c r="TZ52" s="471">
        <f t="shared" si="391"/>
        <v>0</v>
      </c>
      <c r="UA52" s="471">
        <f t="shared" ref="UA52:UP56" si="432">((IF(AND(UA$24&gt;=$Q52,UA$25&lt;=$R52),UA$27,IF(AND(UA$25&gt;$Q52,UA$24&lt;$R52),(MIN(UA$25,$R52)-MAX(UA$24,$Q52)+1),0))/UA$27)*($H52/12)/1000000)+((IF(AND(UA$24&gt;=$Q52,UA$25&lt;=$R52),UA$27,IF(AND(UA$25&gt;$Q52,UA$24&lt;$R52),(MIN(UA$25,$R52)-MAX(UA$24,$Q52)+1),0))/UA$27)*($G52/12)/1000000)</f>
        <v>0</v>
      </c>
      <c r="UB52" s="471">
        <f t="shared" si="432"/>
        <v>0</v>
      </c>
      <c r="UC52" s="471">
        <f t="shared" si="432"/>
        <v>0</v>
      </c>
      <c r="UD52" s="471">
        <f t="shared" si="432"/>
        <v>0</v>
      </c>
      <c r="UE52" s="471">
        <f t="shared" si="432"/>
        <v>0</v>
      </c>
      <c r="UF52" s="471">
        <f t="shared" si="432"/>
        <v>0</v>
      </c>
      <c r="UG52" s="471">
        <f t="shared" si="432"/>
        <v>0</v>
      </c>
      <c r="UH52" s="471">
        <f t="shared" si="432"/>
        <v>0</v>
      </c>
      <c r="UI52" s="471">
        <f t="shared" si="432"/>
        <v>0</v>
      </c>
      <c r="UJ52" s="471">
        <f t="shared" si="432"/>
        <v>0</v>
      </c>
      <c r="UK52" s="471">
        <f t="shared" si="432"/>
        <v>0</v>
      </c>
      <c r="UL52" s="471">
        <f t="shared" si="432"/>
        <v>0</v>
      </c>
      <c r="UM52" s="471">
        <f t="shared" si="432"/>
        <v>0</v>
      </c>
      <c r="UN52" s="471">
        <f t="shared" si="432"/>
        <v>0</v>
      </c>
      <c r="UO52" s="471">
        <f t="shared" si="432"/>
        <v>0</v>
      </c>
      <c r="UP52" s="471">
        <f t="shared" si="432"/>
        <v>0</v>
      </c>
      <c r="UQ52" s="471">
        <f t="shared" si="418"/>
        <v>0</v>
      </c>
      <c r="UR52" s="471">
        <f t="shared" si="418"/>
        <v>0</v>
      </c>
      <c r="US52" s="471">
        <f t="shared" si="418"/>
        <v>0</v>
      </c>
      <c r="UT52" s="471">
        <f t="shared" si="418"/>
        <v>0</v>
      </c>
      <c r="UU52" s="471">
        <f t="shared" si="418"/>
        <v>0</v>
      </c>
      <c r="UV52" s="471">
        <f t="shared" si="418"/>
        <v>0</v>
      </c>
      <c r="UW52" s="471">
        <f t="shared" si="418"/>
        <v>0</v>
      </c>
      <c r="UX52" s="471">
        <f t="shared" si="418"/>
        <v>0</v>
      </c>
      <c r="UY52" s="471">
        <f t="shared" si="418"/>
        <v>0</v>
      </c>
      <c r="UZ52" s="471">
        <f t="shared" si="418"/>
        <v>0</v>
      </c>
      <c r="VA52" s="471">
        <f t="shared" si="418"/>
        <v>0</v>
      </c>
      <c r="VB52" s="471">
        <f t="shared" si="418"/>
        <v>0</v>
      </c>
      <c r="VC52" s="471">
        <f t="shared" si="418"/>
        <v>0</v>
      </c>
      <c r="VD52" s="471">
        <f t="shared" si="418"/>
        <v>0</v>
      </c>
      <c r="VE52" s="471">
        <f t="shared" si="418"/>
        <v>0</v>
      </c>
      <c r="VF52" s="471">
        <f t="shared" si="393"/>
        <v>0</v>
      </c>
      <c r="VG52" s="471">
        <f t="shared" ref="VG52:VV56" si="433">((IF(AND(VG$24&gt;=$Q52,VG$25&lt;=$R52),VG$27,IF(AND(VG$25&gt;$Q52,VG$24&lt;$R52),(MIN(VG$25,$R52)-MAX(VG$24,$Q52)+1),0))/VG$27)*($H52/12)/1000000)+((IF(AND(VG$24&gt;=$Q52,VG$25&lt;=$R52),VG$27,IF(AND(VG$25&gt;$Q52,VG$24&lt;$R52),(MIN(VG$25,$R52)-MAX(VG$24,$Q52)+1),0))/VG$27)*($G52/12)/1000000)</f>
        <v>0</v>
      </c>
      <c r="VH52" s="471">
        <f t="shared" si="433"/>
        <v>0</v>
      </c>
      <c r="VI52" s="471">
        <f t="shared" si="433"/>
        <v>0</v>
      </c>
      <c r="VJ52" s="471">
        <f t="shared" si="433"/>
        <v>0</v>
      </c>
      <c r="VK52" s="471">
        <f t="shared" si="433"/>
        <v>0</v>
      </c>
      <c r="VL52" s="471">
        <f t="shared" si="433"/>
        <v>0</v>
      </c>
      <c r="VM52" s="471">
        <f t="shared" si="433"/>
        <v>0</v>
      </c>
      <c r="VN52" s="471">
        <f t="shared" si="433"/>
        <v>0</v>
      </c>
      <c r="VO52" s="471">
        <f t="shared" si="433"/>
        <v>0</v>
      </c>
      <c r="VP52" s="471">
        <f t="shared" si="433"/>
        <v>0</v>
      </c>
      <c r="VQ52" s="471">
        <f t="shared" si="433"/>
        <v>0</v>
      </c>
      <c r="VR52" s="471">
        <f t="shared" si="433"/>
        <v>0</v>
      </c>
      <c r="VS52" s="471">
        <f t="shared" si="433"/>
        <v>0</v>
      </c>
      <c r="VT52" s="471">
        <f t="shared" si="433"/>
        <v>0</v>
      </c>
      <c r="VU52" s="471">
        <f t="shared" si="433"/>
        <v>0</v>
      </c>
      <c r="VV52" s="471">
        <f t="shared" si="433"/>
        <v>0</v>
      </c>
      <c r="VW52" s="471">
        <f t="shared" si="419"/>
        <v>0</v>
      </c>
      <c r="VX52" s="471">
        <f t="shared" si="419"/>
        <v>0</v>
      </c>
      <c r="VY52" s="471">
        <f t="shared" si="419"/>
        <v>0</v>
      </c>
      <c r="VZ52" s="471">
        <f t="shared" si="419"/>
        <v>0</v>
      </c>
      <c r="WA52" s="471">
        <f t="shared" si="419"/>
        <v>0</v>
      </c>
      <c r="WB52" s="471">
        <f t="shared" si="419"/>
        <v>0</v>
      </c>
      <c r="WC52" s="471">
        <f t="shared" si="419"/>
        <v>0</v>
      </c>
      <c r="WD52" s="471">
        <f t="shared" si="419"/>
        <v>0</v>
      </c>
    </row>
    <row r="53" spans="1:602" x14ac:dyDescent="0.35">
      <c r="A53" s="29"/>
      <c r="B53" s="29">
        <f t="shared" si="355"/>
        <v>22</v>
      </c>
      <c r="C53" s="29" t="s">
        <v>4</v>
      </c>
      <c r="D53" s="29" t="s">
        <v>86</v>
      </c>
      <c r="E53" s="69">
        <f>INDEX('Current RAP - 2025-26 Cycle'!$K:$K,MATCH('25-26 Projection - RAP Tendered'!$D53,'Current RAP - 2025-26 Cycle'!$C:$C,0),1)</f>
        <v>17641696.369999997</v>
      </c>
      <c r="F53" s="69">
        <f>INDEX('Current RAP - 2025-26 Cycle'!$G:$G,MATCH('25-26 Projection - RAP Tendered'!$D53,'Current RAP - 2025-26 Cycle'!$C:$C,0),1)</f>
        <v>17641696.369999997</v>
      </c>
      <c r="G53" s="69">
        <f t="shared" si="342"/>
        <v>0</v>
      </c>
      <c r="H53" s="69">
        <f t="shared" si="356"/>
        <v>17641696.369999997</v>
      </c>
      <c r="I53" s="32">
        <v>45839</v>
      </c>
      <c r="J53" s="32">
        <v>46203</v>
      </c>
      <c r="K53" s="29" t="str">
        <f>INDEX('Current RAP - 2025-26 Cycle'!$D:$D,MATCH('25-26 Projection - RAP Tendered'!$D53,'Current RAP - 2025-26 Cycle'!$C:$C,0),1)</f>
        <v>IPCA</v>
      </c>
      <c r="L53" s="32" t="s">
        <v>10</v>
      </c>
      <c r="M53" s="32" t="s">
        <v>10</v>
      </c>
      <c r="N53" s="81">
        <v>0</v>
      </c>
      <c r="O53" s="81">
        <v>0</v>
      </c>
      <c r="P53" s="69">
        <v>0</v>
      </c>
      <c r="Q53" s="32">
        <f>INDEX('Current RAP - 2025-26 Cycle'!$L:$L,MATCH('25-26 Projection - RAP Tendered'!$D53,'Current RAP - 2025-26 Cycle'!$C:$C,0),1)</f>
        <v>41061</v>
      </c>
      <c r="R53" s="32">
        <f>INDEX('Current RAP - 2025-26 Cycle'!$M:$M,MATCH('25-26 Projection - RAP Tendered'!$D53,'Current RAP - 2025-26 Cycle'!$C:$C,0),1)</f>
        <v>52018</v>
      </c>
      <c r="S53" s="29"/>
      <c r="T53" s="29" t="str">
        <f t="shared" si="343"/>
        <v>017/2012</v>
      </c>
      <c r="U53" s="36">
        <f t="shared" si="344"/>
        <v>17.641696369999998</v>
      </c>
      <c r="V53" s="36">
        <f t="shared" si="344"/>
        <v>17.641696369999998</v>
      </c>
      <c r="W53" s="36">
        <f t="shared" si="344"/>
        <v>17.641696369999998</v>
      </c>
      <c r="X53" s="36">
        <f t="shared" si="344"/>
        <v>17.641696369999998</v>
      </c>
      <c r="Y53" s="36">
        <f t="shared" si="344"/>
        <v>17.641696369999998</v>
      </c>
      <c r="Z53" s="36">
        <f t="shared" si="344"/>
        <v>17.641696369999998</v>
      </c>
      <c r="AA53" s="36">
        <f t="shared" si="344"/>
        <v>17.641696369999998</v>
      </c>
      <c r="AB53" s="36">
        <f t="shared" si="344"/>
        <v>17.641696369999998</v>
      </c>
      <c r="AC53" s="36">
        <f t="shared" si="344"/>
        <v>17.641696369999998</v>
      </c>
      <c r="AD53" s="36">
        <f t="shared" si="344"/>
        <v>17.641696369999998</v>
      </c>
      <c r="AE53" s="36">
        <f t="shared" si="344"/>
        <v>17.641696369999998</v>
      </c>
      <c r="AF53" s="36">
        <f t="shared" si="344"/>
        <v>17.641696369999998</v>
      </c>
      <c r="AG53" s="36">
        <f t="shared" si="344"/>
        <v>17.641696369999998</v>
      </c>
      <c r="AH53" s="36">
        <f t="shared" si="344"/>
        <v>17.641696369999998</v>
      </c>
      <c r="AI53" s="36">
        <f t="shared" si="344"/>
        <v>17.641696369999998</v>
      </c>
      <c r="AJ53" s="36">
        <f t="shared" si="344"/>
        <v>17.641696369999998</v>
      </c>
      <c r="AK53" s="36">
        <f t="shared" si="398"/>
        <v>17.641696369999998</v>
      </c>
      <c r="AL53" s="36">
        <f t="shared" si="398"/>
        <v>16.171555005833333</v>
      </c>
      <c r="AM53" s="36">
        <f t="shared" si="398"/>
        <v>0</v>
      </c>
      <c r="AN53" s="36">
        <f t="shared" si="398"/>
        <v>0</v>
      </c>
      <c r="AO53" s="36">
        <f t="shared" si="398"/>
        <v>0</v>
      </c>
      <c r="AP53" s="36">
        <f t="shared" si="398"/>
        <v>0</v>
      </c>
      <c r="AQ53" s="36">
        <f t="shared" si="398"/>
        <v>0</v>
      </c>
      <c r="AR53" s="36">
        <f t="shared" si="398"/>
        <v>0</v>
      </c>
      <c r="AS53" s="36">
        <f t="shared" si="398"/>
        <v>0</v>
      </c>
      <c r="AT53" s="36">
        <f t="shared" si="398"/>
        <v>0</v>
      </c>
      <c r="AU53" s="36">
        <f t="shared" si="398"/>
        <v>0</v>
      </c>
      <c r="AV53" s="36">
        <f t="shared" si="398"/>
        <v>0</v>
      </c>
      <c r="AW53" s="36">
        <f t="shared" si="398"/>
        <v>0</v>
      </c>
      <c r="AX53" s="36">
        <f t="shared" si="398"/>
        <v>0</v>
      </c>
      <c r="AY53" s="36">
        <f t="shared" si="398"/>
        <v>0</v>
      </c>
      <c r="AZ53" s="36">
        <f t="shared" si="398"/>
        <v>0</v>
      </c>
      <c r="BA53" s="36">
        <f t="shared" si="396"/>
        <v>0</v>
      </c>
      <c r="BB53" s="36">
        <f t="shared" si="396"/>
        <v>0</v>
      </c>
      <c r="BD53" s="29" t="str">
        <f t="shared" si="345"/>
        <v>017/2012</v>
      </c>
      <c r="BE53" s="36">
        <f t="shared" si="420"/>
        <v>0</v>
      </c>
      <c r="BF53" s="36">
        <f t="shared" si="420"/>
        <v>0</v>
      </c>
      <c r="BG53" s="36">
        <f t="shared" si="420"/>
        <v>0</v>
      </c>
      <c r="BH53" s="36">
        <f t="shared" si="420"/>
        <v>0</v>
      </c>
      <c r="BI53" s="36">
        <f t="shared" si="420"/>
        <v>4.4104240924999996</v>
      </c>
      <c r="BJ53" s="36">
        <f t="shared" si="420"/>
        <v>4.4104240924999996</v>
      </c>
      <c r="BK53" s="36">
        <f t="shared" si="420"/>
        <v>4.4104240924999996</v>
      </c>
      <c r="BL53" s="36">
        <f t="shared" si="420"/>
        <v>4.4104240924999996</v>
      </c>
      <c r="BM53" s="36">
        <f t="shared" si="420"/>
        <v>4.4104240924999996</v>
      </c>
      <c r="BN53" s="36">
        <f t="shared" si="420"/>
        <v>4.4104240924999996</v>
      </c>
      <c r="BO53" s="36">
        <f t="shared" si="420"/>
        <v>4.4104240924999996</v>
      </c>
      <c r="BP53" s="36">
        <f t="shared" si="420"/>
        <v>4.4104240924999996</v>
      </c>
      <c r="BQ53" s="36">
        <f t="shared" si="420"/>
        <v>4.4104240924999996</v>
      </c>
      <c r="BR53" s="36">
        <f t="shared" si="420"/>
        <v>4.4104240924999996</v>
      </c>
      <c r="BS53" s="36">
        <f t="shared" si="420"/>
        <v>4.4104240924999996</v>
      </c>
      <c r="BT53" s="36">
        <f t="shared" si="420"/>
        <v>4.4104240924999996</v>
      </c>
      <c r="BU53" s="36">
        <f t="shared" si="399"/>
        <v>4.4104240924999996</v>
      </c>
      <c r="BV53" s="36">
        <f t="shared" si="399"/>
        <v>4.4104240924999996</v>
      </c>
      <c r="BW53" s="36">
        <f t="shared" si="399"/>
        <v>4.4104240924999996</v>
      </c>
      <c r="BX53" s="36">
        <f t="shared" si="399"/>
        <v>4.4104240924999996</v>
      </c>
      <c r="BY53" s="36">
        <f t="shared" si="399"/>
        <v>4.4104240924999996</v>
      </c>
      <c r="BZ53" s="36">
        <f t="shared" si="399"/>
        <v>4.4104240924999996</v>
      </c>
      <c r="CA53" s="36">
        <f t="shared" si="399"/>
        <v>4.4104240924999996</v>
      </c>
      <c r="CB53" s="36">
        <f t="shared" si="399"/>
        <v>4.4104240924999996</v>
      </c>
      <c r="CC53" s="36">
        <f t="shared" si="399"/>
        <v>4.4104240924999996</v>
      </c>
      <c r="CD53" s="36">
        <f t="shared" si="399"/>
        <v>4.4104240924999996</v>
      </c>
      <c r="CE53" s="36">
        <f t="shared" si="399"/>
        <v>4.4104240924999996</v>
      </c>
      <c r="CF53" s="36">
        <f t="shared" si="399"/>
        <v>4.4104240924999996</v>
      </c>
      <c r="CG53" s="36">
        <f t="shared" si="399"/>
        <v>4.4104240924999996</v>
      </c>
      <c r="CH53" s="36">
        <f t="shared" si="399"/>
        <v>4.4104240924999996</v>
      </c>
      <c r="CI53" s="36">
        <f t="shared" si="399"/>
        <v>4.4104240924999996</v>
      </c>
      <c r="CJ53" s="36">
        <f t="shared" si="399"/>
        <v>4.4104240924999996</v>
      </c>
      <c r="CK53" s="36">
        <f t="shared" si="400"/>
        <v>4.4104240924999996</v>
      </c>
      <c r="CL53" s="36">
        <f t="shared" si="400"/>
        <v>4.4104240924999996</v>
      </c>
      <c r="CM53" s="36">
        <f t="shared" si="400"/>
        <v>4.4104240924999996</v>
      </c>
      <c r="CN53" s="36">
        <f t="shared" si="400"/>
        <v>4.4104240924999996</v>
      </c>
      <c r="CO53" s="36">
        <f t="shared" si="400"/>
        <v>4.4104240924999996</v>
      </c>
      <c r="CP53" s="36">
        <f t="shared" si="400"/>
        <v>4.4104240924999996</v>
      </c>
      <c r="CQ53" s="36">
        <f t="shared" si="400"/>
        <v>4.4104240924999996</v>
      </c>
      <c r="CR53" s="36">
        <f t="shared" si="400"/>
        <v>4.4104240924999996</v>
      </c>
      <c r="CS53" s="36">
        <f t="shared" si="400"/>
        <v>4.4104240924999996</v>
      </c>
      <c r="CT53" s="36">
        <f t="shared" si="400"/>
        <v>4.4104240924999996</v>
      </c>
      <c r="CU53" s="36">
        <f t="shared" si="400"/>
        <v>4.4104240924999996</v>
      </c>
      <c r="CV53" s="36">
        <f t="shared" si="400"/>
        <v>4.4104240924999996</v>
      </c>
      <c r="CW53" s="36">
        <f t="shared" si="400"/>
        <v>4.4104240924999996</v>
      </c>
      <c r="CX53" s="36">
        <f t="shared" si="400"/>
        <v>4.4104240924999996</v>
      </c>
      <c r="CY53" s="36">
        <f t="shared" si="400"/>
        <v>4.4104240924999996</v>
      </c>
      <c r="CZ53" s="36">
        <f t="shared" si="400"/>
        <v>4.4104240924999996</v>
      </c>
      <c r="DA53" s="36">
        <f t="shared" si="401"/>
        <v>4.4104240924999996</v>
      </c>
      <c r="DB53" s="36">
        <f t="shared" si="401"/>
        <v>4.4104240924999996</v>
      </c>
      <c r="DC53" s="36">
        <f t="shared" si="401"/>
        <v>4.4104240924999996</v>
      </c>
      <c r="DD53" s="36">
        <f t="shared" si="401"/>
        <v>4.4104240924999996</v>
      </c>
      <c r="DE53" s="36">
        <f t="shared" si="401"/>
        <v>4.4104240924999996</v>
      </c>
      <c r="DF53" s="36">
        <f t="shared" si="401"/>
        <v>4.4104240924999996</v>
      </c>
      <c r="DG53" s="36">
        <f t="shared" si="401"/>
        <v>4.4104240924999996</v>
      </c>
      <c r="DH53" s="36">
        <f t="shared" si="401"/>
        <v>4.4104240924999996</v>
      </c>
      <c r="DI53" s="36">
        <f t="shared" si="401"/>
        <v>4.4104240924999996</v>
      </c>
      <c r="DJ53" s="36">
        <f t="shared" si="401"/>
        <v>4.4104240924999996</v>
      </c>
      <c r="DK53" s="36">
        <f t="shared" si="401"/>
        <v>4.4104240924999996</v>
      </c>
      <c r="DL53" s="36">
        <f t="shared" si="401"/>
        <v>4.4104240924999996</v>
      </c>
      <c r="DM53" s="36">
        <f t="shared" si="401"/>
        <v>4.4104240924999996</v>
      </c>
      <c r="DN53" s="36">
        <f t="shared" si="401"/>
        <v>4.4104240924999996</v>
      </c>
      <c r="DO53" s="36">
        <f t="shared" si="401"/>
        <v>4.4104240924999996</v>
      </c>
      <c r="DP53" s="36">
        <f t="shared" si="401"/>
        <v>4.4104240924999996</v>
      </c>
      <c r="DQ53" s="36">
        <f t="shared" si="402"/>
        <v>4.4104240924999996</v>
      </c>
      <c r="DR53" s="36">
        <f t="shared" si="402"/>
        <v>4.4104240924999996</v>
      </c>
      <c r="DS53" s="36">
        <f t="shared" si="402"/>
        <v>4.4104240924999996</v>
      </c>
      <c r="DT53" s="36">
        <f t="shared" si="402"/>
        <v>4.4104240924999996</v>
      </c>
      <c r="DU53" s="36">
        <f t="shared" si="402"/>
        <v>4.4104240924999996</v>
      </c>
      <c r="DV53" s="36">
        <f t="shared" si="402"/>
        <v>4.4104240924999996</v>
      </c>
      <c r="DW53" s="36">
        <f t="shared" si="402"/>
        <v>4.4104240924999996</v>
      </c>
      <c r="DX53" s="36">
        <f t="shared" si="402"/>
        <v>2.940282728333333</v>
      </c>
      <c r="DY53" s="36">
        <f t="shared" si="402"/>
        <v>0</v>
      </c>
      <c r="DZ53" s="36">
        <f t="shared" si="402"/>
        <v>0</v>
      </c>
      <c r="EA53" s="36">
        <f t="shared" si="402"/>
        <v>0</v>
      </c>
      <c r="EB53" s="36">
        <f t="shared" si="402"/>
        <v>0</v>
      </c>
      <c r="EC53" s="36">
        <f t="shared" si="402"/>
        <v>0</v>
      </c>
      <c r="ED53" s="36">
        <f t="shared" si="402"/>
        <v>0</v>
      </c>
      <c r="EE53" s="36">
        <f t="shared" si="402"/>
        <v>0</v>
      </c>
      <c r="EF53" s="36">
        <f t="shared" si="402"/>
        <v>0</v>
      </c>
      <c r="EG53" s="36">
        <f t="shared" si="406"/>
        <v>0</v>
      </c>
      <c r="EH53" s="36">
        <f t="shared" si="406"/>
        <v>0</v>
      </c>
      <c r="EI53" s="36">
        <f t="shared" si="406"/>
        <v>0</v>
      </c>
      <c r="EJ53" s="36">
        <f t="shared" si="406"/>
        <v>0</v>
      </c>
      <c r="EK53" s="36">
        <f t="shared" si="406"/>
        <v>0</v>
      </c>
      <c r="EL53" s="36">
        <f t="shared" si="406"/>
        <v>0</v>
      </c>
      <c r="EM53" s="36">
        <f t="shared" si="406"/>
        <v>0</v>
      </c>
      <c r="EN53" s="36">
        <f t="shared" si="406"/>
        <v>0</v>
      </c>
      <c r="EO53" s="36">
        <f t="shared" si="406"/>
        <v>0</v>
      </c>
      <c r="EP53" s="36">
        <f t="shared" si="406"/>
        <v>0</v>
      </c>
      <c r="EQ53" s="36">
        <f t="shared" si="406"/>
        <v>0</v>
      </c>
      <c r="ER53" s="36">
        <f t="shared" si="406"/>
        <v>0</v>
      </c>
      <c r="ES53" s="36">
        <f t="shared" si="406"/>
        <v>0</v>
      </c>
      <c r="ET53" s="36">
        <f t="shared" si="406"/>
        <v>0</v>
      </c>
      <c r="EU53" s="36">
        <f t="shared" si="406"/>
        <v>0</v>
      </c>
      <c r="EV53" s="36">
        <f t="shared" si="403"/>
        <v>0</v>
      </c>
      <c r="EW53" s="36">
        <f t="shared" si="403"/>
        <v>0</v>
      </c>
      <c r="EX53" s="36">
        <f t="shared" si="403"/>
        <v>0</v>
      </c>
      <c r="EY53" s="36">
        <f t="shared" si="403"/>
        <v>0</v>
      </c>
      <c r="EZ53" s="36">
        <f t="shared" si="403"/>
        <v>0</v>
      </c>
      <c r="FA53" s="36">
        <f t="shared" si="403"/>
        <v>0</v>
      </c>
      <c r="FB53" s="36">
        <f t="shared" si="403"/>
        <v>0</v>
      </c>
      <c r="FC53" s="36">
        <f t="shared" si="403"/>
        <v>0</v>
      </c>
      <c r="FD53" s="36">
        <f t="shared" si="403"/>
        <v>0</v>
      </c>
      <c r="FE53" s="36">
        <f t="shared" si="403"/>
        <v>0</v>
      </c>
      <c r="FF53" s="36">
        <f t="shared" si="403"/>
        <v>0</v>
      </c>
      <c r="FG53" s="36">
        <f t="shared" si="403"/>
        <v>0</v>
      </c>
      <c r="FH53" s="36">
        <f t="shared" si="403"/>
        <v>0</v>
      </c>
      <c r="FI53" s="36">
        <f t="shared" si="403"/>
        <v>0</v>
      </c>
      <c r="FJ53" s="36">
        <f t="shared" si="403"/>
        <v>0</v>
      </c>
      <c r="FK53" s="36">
        <f t="shared" si="404"/>
        <v>0</v>
      </c>
      <c r="FL53" s="36">
        <f t="shared" si="404"/>
        <v>0</v>
      </c>
      <c r="FM53" s="36">
        <f t="shared" si="404"/>
        <v>0</v>
      </c>
      <c r="FN53" s="36">
        <f t="shared" si="404"/>
        <v>0</v>
      </c>
      <c r="FO53" s="36">
        <f t="shared" si="404"/>
        <v>0</v>
      </c>
      <c r="FP53" s="36">
        <f t="shared" si="404"/>
        <v>0</v>
      </c>
      <c r="FQ53" s="36">
        <f t="shared" si="404"/>
        <v>0</v>
      </c>
      <c r="FR53" s="36">
        <f t="shared" si="404"/>
        <v>0</v>
      </c>
      <c r="FS53" s="36">
        <f t="shared" si="404"/>
        <v>0</v>
      </c>
      <c r="FT53" s="36">
        <f t="shared" si="404"/>
        <v>0</v>
      </c>
      <c r="FU53" s="36">
        <f t="shared" si="404"/>
        <v>0</v>
      </c>
      <c r="FV53" s="36">
        <f t="shared" si="404"/>
        <v>0</v>
      </c>
      <c r="FW53" s="36">
        <f t="shared" si="404"/>
        <v>0</v>
      </c>
      <c r="FX53" s="36">
        <f t="shared" si="404"/>
        <v>0</v>
      </c>
      <c r="FY53" s="36">
        <f t="shared" si="404"/>
        <v>0</v>
      </c>
      <c r="FZ53" s="36">
        <f t="shared" si="404"/>
        <v>0</v>
      </c>
      <c r="GA53" s="36">
        <f t="shared" si="405"/>
        <v>0</v>
      </c>
      <c r="GB53" s="36">
        <f t="shared" si="405"/>
        <v>0</v>
      </c>
      <c r="GC53" s="36">
        <f t="shared" si="405"/>
        <v>0</v>
      </c>
      <c r="GD53" s="36">
        <f t="shared" si="405"/>
        <v>0</v>
      </c>
      <c r="GE53" s="36">
        <f t="shared" si="405"/>
        <v>0</v>
      </c>
      <c r="GF53" s="36">
        <f t="shared" si="405"/>
        <v>0</v>
      </c>
      <c r="GG53" s="36">
        <f t="shared" si="405"/>
        <v>0</v>
      </c>
      <c r="GH53" s="36">
        <f t="shared" si="405"/>
        <v>0</v>
      </c>
      <c r="GI53" s="36">
        <f t="shared" si="405"/>
        <v>0</v>
      </c>
      <c r="GJ53" s="36">
        <f t="shared" si="405"/>
        <v>0</v>
      </c>
      <c r="GL53" s="29" t="str">
        <f t="shared" si="347"/>
        <v>017/2012</v>
      </c>
      <c r="GM53" s="471">
        <f t="shared" si="421"/>
        <v>1.4701413641666665</v>
      </c>
      <c r="GN53" s="471">
        <f t="shared" si="421"/>
        <v>1.4701413641666665</v>
      </c>
      <c r="GO53" s="471">
        <f t="shared" si="421"/>
        <v>1.4701413641666665</v>
      </c>
      <c r="GP53" s="471">
        <f t="shared" si="421"/>
        <v>1.4701413641666665</v>
      </c>
      <c r="GQ53" s="471">
        <f t="shared" si="421"/>
        <v>1.4701413641666665</v>
      </c>
      <c r="GR53" s="471">
        <f t="shared" si="421"/>
        <v>1.4701413641666665</v>
      </c>
      <c r="GS53" s="471">
        <f t="shared" si="421"/>
        <v>1.4701413641666665</v>
      </c>
      <c r="GT53" s="471">
        <f t="shared" si="421"/>
        <v>1.4701413641666665</v>
      </c>
      <c r="GU53" s="471">
        <f t="shared" si="421"/>
        <v>1.4701413641666665</v>
      </c>
      <c r="GV53" s="471">
        <f t="shared" si="421"/>
        <v>1.4701413641666665</v>
      </c>
      <c r="GW53" s="471">
        <f t="shared" si="421"/>
        <v>1.4701413641666665</v>
      </c>
      <c r="GX53" s="471">
        <f t="shared" si="421"/>
        <v>1.4701413641666665</v>
      </c>
      <c r="GY53" s="471">
        <f t="shared" si="421"/>
        <v>1.4701413641666665</v>
      </c>
      <c r="GZ53" s="471">
        <f t="shared" si="421"/>
        <v>1.4701413641666665</v>
      </c>
      <c r="HA53" s="471">
        <f t="shared" si="421"/>
        <v>1.4701413641666665</v>
      </c>
      <c r="HB53" s="471">
        <f t="shared" si="421"/>
        <v>1.4701413641666665</v>
      </c>
      <c r="HC53" s="471">
        <f t="shared" si="407"/>
        <v>1.4701413641666665</v>
      </c>
      <c r="HD53" s="471">
        <f t="shared" si="407"/>
        <v>1.4701413641666665</v>
      </c>
      <c r="HE53" s="471">
        <f t="shared" si="407"/>
        <v>1.4701413641666665</v>
      </c>
      <c r="HF53" s="471">
        <f t="shared" si="407"/>
        <v>1.4701413641666665</v>
      </c>
      <c r="HG53" s="471">
        <f t="shared" si="407"/>
        <v>1.4701413641666665</v>
      </c>
      <c r="HH53" s="471">
        <f t="shared" si="407"/>
        <v>1.4701413641666665</v>
      </c>
      <c r="HI53" s="471">
        <f t="shared" si="407"/>
        <v>1.4701413641666665</v>
      </c>
      <c r="HJ53" s="471">
        <f t="shared" si="407"/>
        <v>1.4701413641666665</v>
      </c>
      <c r="HK53" s="471">
        <f t="shared" si="407"/>
        <v>1.4701413641666665</v>
      </c>
      <c r="HL53" s="471">
        <f t="shared" si="407"/>
        <v>1.4701413641666665</v>
      </c>
      <c r="HM53" s="471">
        <f t="shared" si="407"/>
        <v>1.4701413641666665</v>
      </c>
      <c r="HN53" s="471">
        <f t="shared" si="407"/>
        <v>1.4701413641666665</v>
      </c>
      <c r="HO53" s="471">
        <f t="shared" si="407"/>
        <v>1.4701413641666665</v>
      </c>
      <c r="HP53" s="471">
        <f t="shared" si="407"/>
        <v>1.4701413641666665</v>
      </c>
      <c r="HQ53" s="471">
        <f t="shared" si="407"/>
        <v>1.4701413641666665</v>
      </c>
      <c r="HR53" s="471">
        <f t="shared" si="371"/>
        <v>1.4701413641666665</v>
      </c>
      <c r="HS53" s="471">
        <f t="shared" si="422"/>
        <v>1.4701413641666665</v>
      </c>
      <c r="HT53" s="471">
        <f t="shared" si="422"/>
        <v>1.4701413641666665</v>
      </c>
      <c r="HU53" s="471">
        <f t="shared" si="422"/>
        <v>1.4701413641666665</v>
      </c>
      <c r="HV53" s="471">
        <f t="shared" si="422"/>
        <v>1.4701413641666665</v>
      </c>
      <c r="HW53" s="471">
        <f t="shared" si="422"/>
        <v>1.4701413641666665</v>
      </c>
      <c r="HX53" s="471">
        <f t="shared" si="422"/>
        <v>1.4701413641666665</v>
      </c>
      <c r="HY53" s="471">
        <f t="shared" si="422"/>
        <v>1.4701413641666665</v>
      </c>
      <c r="HZ53" s="471">
        <f t="shared" si="422"/>
        <v>1.4701413641666665</v>
      </c>
      <c r="IA53" s="471">
        <f t="shared" si="422"/>
        <v>1.4701413641666665</v>
      </c>
      <c r="IB53" s="471">
        <f t="shared" si="422"/>
        <v>1.4701413641666665</v>
      </c>
      <c r="IC53" s="471">
        <f t="shared" si="422"/>
        <v>1.4701413641666665</v>
      </c>
      <c r="ID53" s="471">
        <f t="shared" si="422"/>
        <v>1.4701413641666665</v>
      </c>
      <c r="IE53" s="471">
        <f t="shared" si="422"/>
        <v>1.4701413641666665</v>
      </c>
      <c r="IF53" s="471">
        <f t="shared" si="422"/>
        <v>1.4701413641666665</v>
      </c>
      <c r="IG53" s="471">
        <f t="shared" si="422"/>
        <v>1.4701413641666665</v>
      </c>
      <c r="IH53" s="471">
        <f t="shared" si="422"/>
        <v>1.4701413641666665</v>
      </c>
      <c r="II53" s="471">
        <f t="shared" si="408"/>
        <v>1.4701413641666665</v>
      </c>
      <c r="IJ53" s="471">
        <f t="shared" si="408"/>
        <v>1.4701413641666665</v>
      </c>
      <c r="IK53" s="471">
        <f t="shared" si="408"/>
        <v>1.4701413641666665</v>
      </c>
      <c r="IL53" s="471">
        <f t="shared" si="408"/>
        <v>1.4701413641666665</v>
      </c>
      <c r="IM53" s="471">
        <f t="shared" si="408"/>
        <v>1.4701413641666665</v>
      </c>
      <c r="IN53" s="471">
        <f t="shared" si="408"/>
        <v>1.4701413641666665</v>
      </c>
      <c r="IO53" s="471">
        <f t="shared" si="408"/>
        <v>1.4701413641666665</v>
      </c>
      <c r="IP53" s="471">
        <f t="shared" si="408"/>
        <v>1.4701413641666665</v>
      </c>
      <c r="IQ53" s="471">
        <f t="shared" si="408"/>
        <v>1.4701413641666665</v>
      </c>
      <c r="IR53" s="471">
        <f t="shared" si="408"/>
        <v>1.4701413641666665</v>
      </c>
      <c r="IS53" s="471">
        <f t="shared" si="408"/>
        <v>1.4701413641666665</v>
      </c>
      <c r="IT53" s="471">
        <f t="shared" si="408"/>
        <v>1.4701413641666665</v>
      </c>
      <c r="IU53" s="471">
        <f t="shared" si="408"/>
        <v>1.4701413641666665</v>
      </c>
      <c r="IV53" s="471">
        <f t="shared" si="408"/>
        <v>1.4701413641666665</v>
      </c>
      <c r="IW53" s="471">
        <f t="shared" si="408"/>
        <v>1.4701413641666665</v>
      </c>
      <c r="IX53" s="471">
        <f t="shared" si="373"/>
        <v>1.4701413641666665</v>
      </c>
      <c r="IY53" s="471">
        <f t="shared" si="423"/>
        <v>1.4701413641666665</v>
      </c>
      <c r="IZ53" s="471">
        <f t="shared" si="423"/>
        <v>1.4701413641666665</v>
      </c>
      <c r="JA53" s="471">
        <f t="shared" si="423"/>
        <v>1.4701413641666665</v>
      </c>
      <c r="JB53" s="471">
        <f t="shared" si="423"/>
        <v>1.4701413641666665</v>
      </c>
      <c r="JC53" s="471">
        <f t="shared" si="423"/>
        <v>1.4701413641666665</v>
      </c>
      <c r="JD53" s="471">
        <f t="shared" si="423"/>
        <v>1.4701413641666665</v>
      </c>
      <c r="JE53" s="471">
        <f t="shared" si="423"/>
        <v>1.4701413641666665</v>
      </c>
      <c r="JF53" s="471">
        <f t="shared" si="423"/>
        <v>1.4701413641666665</v>
      </c>
      <c r="JG53" s="471">
        <f t="shared" si="423"/>
        <v>1.4701413641666665</v>
      </c>
      <c r="JH53" s="471">
        <f t="shared" si="423"/>
        <v>1.4701413641666665</v>
      </c>
      <c r="JI53" s="471">
        <f t="shared" si="423"/>
        <v>1.4701413641666665</v>
      </c>
      <c r="JJ53" s="471">
        <f t="shared" si="423"/>
        <v>1.4701413641666665</v>
      </c>
      <c r="JK53" s="471">
        <f t="shared" si="423"/>
        <v>1.4701413641666665</v>
      </c>
      <c r="JL53" s="471">
        <f t="shared" si="423"/>
        <v>1.4701413641666665</v>
      </c>
      <c r="JM53" s="471">
        <f t="shared" si="423"/>
        <v>1.4701413641666665</v>
      </c>
      <c r="JN53" s="471">
        <f t="shared" si="423"/>
        <v>1.4701413641666665</v>
      </c>
      <c r="JO53" s="471">
        <f t="shared" si="409"/>
        <v>1.4701413641666665</v>
      </c>
      <c r="JP53" s="471">
        <f t="shared" si="409"/>
        <v>1.4701413641666665</v>
      </c>
      <c r="JQ53" s="471">
        <f t="shared" si="409"/>
        <v>1.4701413641666665</v>
      </c>
      <c r="JR53" s="471">
        <f t="shared" si="409"/>
        <v>1.4701413641666665</v>
      </c>
      <c r="JS53" s="471">
        <f t="shared" si="409"/>
        <v>1.4701413641666665</v>
      </c>
      <c r="JT53" s="471">
        <f t="shared" si="409"/>
        <v>1.4701413641666665</v>
      </c>
      <c r="JU53" s="471">
        <f t="shared" si="409"/>
        <v>1.4701413641666665</v>
      </c>
      <c r="JV53" s="471">
        <f t="shared" si="409"/>
        <v>1.4701413641666665</v>
      </c>
      <c r="JW53" s="471">
        <f t="shared" si="409"/>
        <v>1.4701413641666665</v>
      </c>
      <c r="JX53" s="471">
        <f t="shared" si="409"/>
        <v>1.4701413641666665</v>
      </c>
      <c r="JY53" s="471">
        <f t="shared" si="409"/>
        <v>1.4701413641666665</v>
      </c>
      <c r="JZ53" s="471">
        <f t="shared" si="409"/>
        <v>1.4701413641666665</v>
      </c>
      <c r="KA53" s="471">
        <f t="shared" si="409"/>
        <v>1.4701413641666665</v>
      </c>
      <c r="KB53" s="471">
        <f t="shared" si="409"/>
        <v>1.4701413641666665</v>
      </c>
      <c r="KC53" s="471">
        <f t="shared" si="409"/>
        <v>1.4701413641666665</v>
      </c>
      <c r="KD53" s="471">
        <f t="shared" si="375"/>
        <v>1.4701413641666665</v>
      </c>
      <c r="KE53" s="471">
        <f t="shared" si="424"/>
        <v>1.4701413641666665</v>
      </c>
      <c r="KF53" s="471">
        <f t="shared" si="424"/>
        <v>1.4701413641666665</v>
      </c>
      <c r="KG53" s="471">
        <f t="shared" si="424"/>
        <v>1.4701413641666665</v>
      </c>
      <c r="KH53" s="471">
        <f t="shared" si="424"/>
        <v>1.4701413641666665</v>
      </c>
      <c r="KI53" s="471">
        <f t="shared" si="424"/>
        <v>1.4701413641666665</v>
      </c>
      <c r="KJ53" s="471">
        <f t="shared" si="424"/>
        <v>1.4701413641666665</v>
      </c>
      <c r="KK53" s="471">
        <f t="shared" si="424"/>
        <v>1.4701413641666665</v>
      </c>
      <c r="KL53" s="471">
        <f t="shared" si="424"/>
        <v>1.4701413641666665</v>
      </c>
      <c r="KM53" s="471">
        <f t="shared" si="424"/>
        <v>1.4701413641666665</v>
      </c>
      <c r="KN53" s="471">
        <f t="shared" si="424"/>
        <v>1.4701413641666665</v>
      </c>
      <c r="KO53" s="471">
        <f t="shared" si="424"/>
        <v>1.4701413641666665</v>
      </c>
      <c r="KP53" s="471">
        <f t="shared" si="424"/>
        <v>1.4701413641666665</v>
      </c>
      <c r="KQ53" s="471">
        <f t="shared" si="424"/>
        <v>1.4701413641666665</v>
      </c>
      <c r="KR53" s="471">
        <f t="shared" si="424"/>
        <v>1.4701413641666665</v>
      </c>
      <c r="KS53" s="471">
        <f t="shared" si="424"/>
        <v>1.4701413641666665</v>
      </c>
      <c r="KT53" s="471">
        <f t="shared" si="424"/>
        <v>1.4701413641666665</v>
      </c>
      <c r="KU53" s="471">
        <f t="shared" si="410"/>
        <v>1.4701413641666665</v>
      </c>
      <c r="KV53" s="471">
        <f t="shared" si="410"/>
        <v>1.4701413641666665</v>
      </c>
      <c r="KW53" s="471">
        <f t="shared" si="410"/>
        <v>1.4701413641666665</v>
      </c>
      <c r="KX53" s="471">
        <f t="shared" si="410"/>
        <v>1.4701413641666665</v>
      </c>
      <c r="KY53" s="471">
        <f t="shared" si="410"/>
        <v>1.4701413641666665</v>
      </c>
      <c r="KZ53" s="471">
        <f t="shared" si="410"/>
        <v>1.4701413641666665</v>
      </c>
      <c r="LA53" s="471">
        <f t="shared" si="410"/>
        <v>1.4701413641666665</v>
      </c>
      <c r="LB53" s="471">
        <f t="shared" si="410"/>
        <v>1.4701413641666665</v>
      </c>
      <c r="LC53" s="471">
        <f t="shared" si="410"/>
        <v>1.4701413641666665</v>
      </c>
      <c r="LD53" s="471">
        <f t="shared" si="410"/>
        <v>1.4701413641666665</v>
      </c>
      <c r="LE53" s="471">
        <f t="shared" si="410"/>
        <v>1.4701413641666665</v>
      </c>
      <c r="LF53" s="471">
        <f t="shared" si="410"/>
        <v>1.4701413641666665</v>
      </c>
      <c r="LG53" s="471">
        <f t="shared" si="410"/>
        <v>1.4701413641666665</v>
      </c>
      <c r="LH53" s="471">
        <f t="shared" si="410"/>
        <v>1.4701413641666665</v>
      </c>
      <c r="LI53" s="471">
        <f t="shared" si="410"/>
        <v>1.4701413641666665</v>
      </c>
      <c r="LJ53" s="471">
        <f t="shared" si="377"/>
        <v>1.4701413641666665</v>
      </c>
      <c r="LK53" s="471">
        <f t="shared" si="425"/>
        <v>1.4701413641666665</v>
      </c>
      <c r="LL53" s="471">
        <f t="shared" si="425"/>
        <v>1.4701413641666665</v>
      </c>
      <c r="LM53" s="471">
        <f t="shared" si="425"/>
        <v>1.4701413641666665</v>
      </c>
      <c r="LN53" s="471">
        <f t="shared" si="425"/>
        <v>1.4701413641666665</v>
      </c>
      <c r="LO53" s="471">
        <f t="shared" si="425"/>
        <v>1.4701413641666665</v>
      </c>
      <c r="LP53" s="471">
        <f t="shared" si="425"/>
        <v>1.4701413641666665</v>
      </c>
      <c r="LQ53" s="471">
        <f t="shared" si="425"/>
        <v>1.4701413641666665</v>
      </c>
      <c r="LR53" s="471">
        <f t="shared" si="425"/>
        <v>1.4701413641666665</v>
      </c>
      <c r="LS53" s="471">
        <f t="shared" si="425"/>
        <v>1.4701413641666665</v>
      </c>
      <c r="LT53" s="471">
        <f t="shared" si="425"/>
        <v>1.4701413641666665</v>
      </c>
      <c r="LU53" s="471">
        <f t="shared" si="425"/>
        <v>1.4701413641666665</v>
      </c>
      <c r="LV53" s="471">
        <f t="shared" si="425"/>
        <v>1.4701413641666665</v>
      </c>
      <c r="LW53" s="471">
        <f t="shared" si="425"/>
        <v>1.4701413641666665</v>
      </c>
      <c r="LX53" s="471">
        <f t="shared" si="425"/>
        <v>1.4701413641666665</v>
      </c>
      <c r="LY53" s="471">
        <f t="shared" si="425"/>
        <v>1.4701413641666665</v>
      </c>
      <c r="LZ53" s="471">
        <f t="shared" si="425"/>
        <v>1.4701413641666665</v>
      </c>
      <c r="MA53" s="471">
        <f t="shared" si="411"/>
        <v>1.4701413641666665</v>
      </c>
      <c r="MB53" s="471">
        <f t="shared" si="411"/>
        <v>1.4701413641666665</v>
      </c>
      <c r="MC53" s="471">
        <f t="shared" si="411"/>
        <v>1.4701413641666665</v>
      </c>
      <c r="MD53" s="471">
        <f t="shared" si="411"/>
        <v>1.4701413641666665</v>
      </c>
      <c r="ME53" s="471">
        <f t="shared" si="411"/>
        <v>1.4701413641666665</v>
      </c>
      <c r="MF53" s="471">
        <f t="shared" si="411"/>
        <v>1.4701413641666665</v>
      </c>
      <c r="MG53" s="471">
        <f t="shared" si="411"/>
        <v>1.4701413641666665</v>
      </c>
      <c r="MH53" s="471">
        <f t="shared" si="411"/>
        <v>1.4701413641666665</v>
      </c>
      <c r="MI53" s="471">
        <f t="shared" si="411"/>
        <v>1.4701413641666665</v>
      </c>
      <c r="MJ53" s="471">
        <f t="shared" si="411"/>
        <v>1.4701413641666665</v>
      </c>
      <c r="MK53" s="471">
        <f t="shared" si="411"/>
        <v>1.4701413641666665</v>
      </c>
      <c r="ML53" s="471">
        <f t="shared" si="411"/>
        <v>1.4701413641666665</v>
      </c>
      <c r="MM53" s="471">
        <f t="shared" si="411"/>
        <v>1.4701413641666665</v>
      </c>
      <c r="MN53" s="471">
        <f t="shared" si="411"/>
        <v>1.4701413641666665</v>
      </c>
      <c r="MO53" s="471">
        <f t="shared" si="411"/>
        <v>1.4701413641666665</v>
      </c>
      <c r="MP53" s="471">
        <f t="shared" si="379"/>
        <v>1.4701413641666665</v>
      </c>
      <c r="MQ53" s="471">
        <f t="shared" si="426"/>
        <v>1.4701413641666665</v>
      </c>
      <c r="MR53" s="471">
        <f t="shared" si="426"/>
        <v>1.4701413641666665</v>
      </c>
      <c r="MS53" s="471">
        <f t="shared" si="426"/>
        <v>1.4701413641666665</v>
      </c>
      <c r="MT53" s="471">
        <f t="shared" si="426"/>
        <v>1.4701413641666665</v>
      </c>
      <c r="MU53" s="471">
        <f t="shared" si="426"/>
        <v>1.4701413641666665</v>
      </c>
      <c r="MV53" s="471">
        <f t="shared" si="426"/>
        <v>1.4701413641666665</v>
      </c>
      <c r="MW53" s="471">
        <f t="shared" si="426"/>
        <v>1.4701413641666665</v>
      </c>
      <c r="MX53" s="471">
        <f t="shared" si="426"/>
        <v>1.4701413641666665</v>
      </c>
      <c r="MY53" s="471">
        <f t="shared" si="426"/>
        <v>1.4701413641666665</v>
      </c>
      <c r="MZ53" s="471">
        <f t="shared" si="426"/>
        <v>1.4701413641666665</v>
      </c>
      <c r="NA53" s="471">
        <f t="shared" si="426"/>
        <v>1.4701413641666665</v>
      </c>
      <c r="NB53" s="471">
        <f t="shared" si="426"/>
        <v>1.4701413641666665</v>
      </c>
      <c r="NC53" s="471">
        <f t="shared" si="426"/>
        <v>1.4701413641666665</v>
      </c>
      <c r="ND53" s="471">
        <f t="shared" si="426"/>
        <v>1.4701413641666665</v>
      </c>
      <c r="NE53" s="471">
        <f t="shared" si="426"/>
        <v>1.4701413641666665</v>
      </c>
      <c r="NF53" s="471">
        <f t="shared" si="426"/>
        <v>1.4701413641666665</v>
      </c>
      <c r="NG53" s="471">
        <f t="shared" si="412"/>
        <v>1.4701413641666665</v>
      </c>
      <c r="NH53" s="471">
        <f t="shared" si="412"/>
        <v>1.4701413641666665</v>
      </c>
      <c r="NI53" s="471">
        <f t="shared" si="412"/>
        <v>1.4701413641666665</v>
      </c>
      <c r="NJ53" s="471">
        <f t="shared" si="412"/>
        <v>1.4701413641666665</v>
      </c>
      <c r="NK53" s="471">
        <f t="shared" si="412"/>
        <v>1.4701413641666665</v>
      </c>
      <c r="NL53" s="471">
        <f t="shared" si="412"/>
        <v>1.4701413641666665</v>
      </c>
      <c r="NM53" s="471">
        <f t="shared" si="412"/>
        <v>1.4701413641666665</v>
      </c>
      <c r="NN53" s="471">
        <f t="shared" si="412"/>
        <v>1.4701413641666665</v>
      </c>
      <c r="NO53" s="471">
        <f t="shared" si="412"/>
        <v>1.4701413641666665</v>
      </c>
      <c r="NP53" s="471">
        <f t="shared" si="412"/>
        <v>1.4701413641666665</v>
      </c>
      <c r="NQ53" s="471">
        <f t="shared" si="412"/>
        <v>1.4701413641666665</v>
      </c>
      <c r="NR53" s="471">
        <f t="shared" si="412"/>
        <v>1.4701413641666665</v>
      </c>
      <c r="NS53" s="471">
        <f t="shared" si="412"/>
        <v>1.4701413641666665</v>
      </c>
      <c r="NT53" s="471">
        <f t="shared" si="412"/>
        <v>1.4701413641666665</v>
      </c>
      <c r="NU53" s="471">
        <f t="shared" si="412"/>
        <v>1.4701413641666665</v>
      </c>
      <c r="NV53" s="471">
        <f t="shared" si="381"/>
        <v>1.4701413641666665</v>
      </c>
      <c r="NW53" s="471">
        <f t="shared" si="427"/>
        <v>1.4701413641666665</v>
      </c>
      <c r="NX53" s="471">
        <f t="shared" si="427"/>
        <v>1.4701413641666665</v>
      </c>
      <c r="NY53" s="471">
        <f t="shared" si="427"/>
        <v>1.4701413641666665</v>
      </c>
      <c r="NZ53" s="471">
        <f t="shared" si="427"/>
        <v>1.4701413641666665</v>
      </c>
      <c r="OA53" s="471">
        <f t="shared" si="427"/>
        <v>1.4701413641666665</v>
      </c>
      <c r="OB53" s="471">
        <f t="shared" si="427"/>
        <v>1.4701413641666665</v>
      </c>
      <c r="OC53" s="471">
        <f t="shared" si="427"/>
        <v>1.4701413641666665</v>
      </c>
      <c r="OD53" s="471">
        <f t="shared" si="427"/>
        <v>1.4701413641666665</v>
      </c>
      <c r="OE53" s="471">
        <f t="shared" si="427"/>
        <v>1.4701413641666665</v>
      </c>
      <c r="OF53" s="471">
        <f t="shared" si="427"/>
        <v>1.4701413641666665</v>
      </c>
      <c r="OG53" s="471">
        <f t="shared" si="427"/>
        <v>1.4701413641666665</v>
      </c>
      <c r="OH53" s="471">
        <f t="shared" si="427"/>
        <v>0</v>
      </c>
      <c r="OI53" s="471">
        <f t="shared" si="427"/>
        <v>0</v>
      </c>
      <c r="OJ53" s="471">
        <f t="shared" si="427"/>
        <v>0</v>
      </c>
      <c r="OK53" s="471">
        <f t="shared" si="427"/>
        <v>0</v>
      </c>
      <c r="OL53" s="471">
        <f t="shared" si="427"/>
        <v>0</v>
      </c>
      <c r="OM53" s="471">
        <f t="shared" si="413"/>
        <v>0</v>
      </c>
      <c r="ON53" s="471">
        <f t="shared" si="413"/>
        <v>0</v>
      </c>
      <c r="OO53" s="471">
        <f t="shared" si="413"/>
        <v>0</v>
      </c>
      <c r="OP53" s="471">
        <f t="shared" si="413"/>
        <v>0</v>
      </c>
      <c r="OQ53" s="471">
        <f t="shared" si="413"/>
        <v>0</v>
      </c>
      <c r="OR53" s="471">
        <f t="shared" si="413"/>
        <v>0</v>
      </c>
      <c r="OS53" s="471">
        <f t="shared" si="413"/>
        <v>0</v>
      </c>
      <c r="OT53" s="471">
        <f t="shared" si="413"/>
        <v>0</v>
      </c>
      <c r="OU53" s="471">
        <f t="shared" si="413"/>
        <v>0</v>
      </c>
      <c r="OV53" s="471">
        <f t="shared" si="413"/>
        <v>0</v>
      </c>
      <c r="OW53" s="471">
        <f t="shared" si="413"/>
        <v>0</v>
      </c>
      <c r="OX53" s="471">
        <f t="shared" si="413"/>
        <v>0</v>
      </c>
      <c r="OY53" s="471">
        <f t="shared" si="413"/>
        <v>0</v>
      </c>
      <c r="OZ53" s="471">
        <f t="shared" si="413"/>
        <v>0</v>
      </c>
      <c r="PA53" s="471">
        <f t="shared" si="413"/>
        <v>0</v>
      </c>
      <c r="PB53" s="471">
        <f t="shared" si="383"/>
        <v>0</v>
      </c>
      <c r="PC53" s="471">
        <f t="shared" si="428"/>
        <v>0</v>
      </c>
      <c r="PD53" s="471">
        <f t="shared" si="428"/>
        <v>0</v>
      </c>
      <c r="PE53" s="471">
        <f t="shared" si="428"/>
        <v>0</v>
      </c>
      <c r="PF53" s="471">
        <f t="shared" si="428"/>
        <v>0</v>
      </c>
      <c r="PG53" s="471">
        <f t="shared" si="428"/>
        <v>0</v>
      </c>
      <c r="PH53" s="471">
        <f t="shared" si="428"/>
        <v>0</v>
      </c>
      <c r="PI53" s="471">
        <f t="shared" si="428"/>
        <v>0</v>
      </c>
      <c r="PJ53" s="471">
        <f t="shared" si="428"/>
        <v>0</v>
      </c>
      <c r="PK53" s="471">
        <f t="shared" si="428"/>
        <v>0</v>
      </c>
      <c r="PL53" s="471">
        <f t="shared" si="428"/>
        <v>0</v>
      </c>
      <c r="PM53" s="471">
        <f t="shared" si="428"/>
        <v>0</v>
      </c>
      <c r="PN53" s="471">
        <f t="shared" si="428"/>
        <v>0</v>
      </c>
      <c r="PO53" s="471">
        <f t="shared" si="428"/>
        <v>0</v>
      </c>
      <c r="PP53" s="471">
        <f t="shared" si="428"/>
        <v>0</v>
      </c>
      <c r="PQ53" s="471">
        <f t="shared" si="428"/>
        <v>0</v>
      </c>
      <c r="PR53" s="471">
        <f t="shared" si="428"/>
        <v>0</v>
      </c>
      <c r="PS53" s="471">
        <f t="shared" si="414"/>
        <v>0</v>
      </c>
      <c r="PT53" s="471">
        <f t="shared" si="414"/>
        <v>0</v>
      </c>
      <c r="PU53" s="471">
        <f t="shared" si="414"/>
        <v>0</v>
      </c>
      <c r="PV53" s="471">
        <f t="shared" si="414"/>
        <v>0</v>
      </c>
      <c r="PW53" s="471">
        <f t="shared" si="414"/>
        <v>0</v>
      </c>
      <c r="PX53" s="471">
        <f t="shared" si="414"/>
        <v>0</v>
      </c>
      <c r="PY53" s="471">
        <f t="shared" si="414"/>
        <v>0</v>
      </c>
      <c r="PZ53" s="471">
        <f t="shared" si="414"/>
        <v>0</v>
      </c>
      <c r="QA53" s="471">
        <f t="shared" si="414"/>
        <v>0</v>
      </c>
      <c r="QB53" s="471">
        <f t="shared" si="414"/>
        <v>0</v>
      </c>
      <c r="QC53" s="471">
        <f t="shared" si="414"/>
        <v>0</v>
      </c>
      <c r="QD53" s="471">
        <f t="shared" si="414"/>
        <v>0</v>
      </c>
      <c r="QE53" s="471">
        <f t="shared" si="414"/>
        <v>0</v>
      </c>
      <c r="QF53" s="471">
        <f t="shared" si="414"/>
        <v>0</v>
      </c>
      <c r="QG53" s="471">
        <f t="shared" si="414"/>
        <v>0</v>
      </c>
      <c r="QH53" s="471">
        <f t="shared" si="385"/>
        <v>0</v>
      </c>
      <c r="QI53" s="471">
        <f t="shared" si="429"/>
        <v>0</v>
      </c>
      <c r="QJ53" s="471">
        <f t="shared" si="429"/>
        <v>0</v>
      </c>
      <c r="QK53" s="471">
        <f t="shared" si="429"/>
        <v>0</v>
      </c>
      <c r="QL53" s="471">
        <f t="shared" si="429"/>
        <v>0</v>
      </c>
      <c r="QM53" s="471">
        <f t="shared" si="429"/>
        <v>0</v>
      </c>
      <c r="QN53" s="471">
        <f t="shared" si="429"/>
        <v>0</v>
      </c>
      <c r="QO53" s="471">
        <f t="shared" si="429"/>
        <v>0</v>
      </c>
      <c r="QP53" s="471">
        <f t="shared" si="429"/>
        <v>0</v>
      </c>
      <c r="QQ53" s="471">
        <f t="shared" si="429"/>
        <v>0</v>
      </c>
      <c r="QR53" s="471">
        <f t="shared" si="429"/>
        <v>0</v>
      </c>
      <c r="QS53" s="471">
        <f t="shared" si="429"/>
        <v>0</v>
      </c>
      <c r="QT53" s="471">
        <f t="shared" si="429"/>
        <v>0</v>
      </c>
      <c r="QU53" s="471">
        <f t="shared" si="429"/>
        <v>0</v>
      </c>
      <c r="QV53" s="471">
        <f t="shared" si="429"/>
        <v>0</v>
      </c>
      <c r="QW53" s="471">
        <f t="shared" si="429"/>
        <v>0</v>
      </c>
      <c r="QX53" s="471">
        <f t="shared" si="429"/>
        <v>0</v>
      </c>
      <c r="QY53" s="471">
        <f t="shared" si="415"/>
        <v>0</v>
      </c>
      <c r="QZ53" s="471">
        <f t="shared" si="415"/>
        <v>0</v>
      </c>
      <c r="RA53" s="471">
        <f t="shared" si="415"/>
        <v>0</v>
      </c>
      <c r="RB53" s="471">
        <f t="shared" si="415"/>
        <v>0</v>
      </c>
      <c r="RC53" s="471">
        <f t="shared" si="415"/>
        <v>0</v>
      </c>
      <c r="RD53" s="471">
        <f t="shared" si="415"/>
        <v>0</v>
      </c>
      <c r="RE53" s="471">
        <f t="shared" si="415"/>
        <v>0</v>
      </c>
      <c r="RF53" s="471">
        <f t="shared" si="415"/>
        <v>0</v>
      </c>
      <c r="RG53" s="471">
        <f t="shared" si="415"/>
        <v>0</v>
      </c>
      <c r="RH53" s="471">
        <f t="shared" si="415"/>
        <v>0</v>
      </c>
      <c r="RI53" s="471">
        <f t="shared" si="415"/>
        <v>0</v>
      </c>
      <c r="RJ53" s="471">
        <f t="shared" si="415"/>
        <v>0</v>
      </c>
      <c r="RK53" s="471">
        <f t="shared" si="415"/>
        <v>0</v>
      </c>
      <c r="RL53" s="471">
        <f t="shared" si="415"/>
        <v>0</v>
      </c>
      <c r="RM53" s="471">
        <f t="shared" si="415"/>
        <v>0</v>
      </c>
      <c r="RN53" s="471">
        <f t="shared" si="387"/>
        <v>0</v>
      </c>
      <c r="RO53" s="471">
        <f t="shared" si="430"/>
        <v>0</v>
      </c>
      <c r="RP53" s="471">
        <f t="shared" si="430"/>
        <v>0</v>
      </c>
      <c r="RQ53" s="471">
        <f t="shared" si="430"/>
        <v>0</v>
      </c>
      <c r="RR53" s="471">
        <f t="shared" si="430"/>
        <v>0</v>
      </c>
      <c r="RS53" s="471">
        <f t="shared" si="430"/>
        <v>0</v>
      </c>
      <c r="RT53" s="471">
        <f t="shared" si="430"/>
        <v>0</v>
      </c>
      <c r="RU53" s="471">
        <f t="shared" si="430"/>
        <v>0</v>
      </c>
      <c r="RV53" s="471">
        <f t="shared" si="430"/>
        <v>0</v>
      </c>
      <c r="RW53" s="471">
        <f t="shared" si="430"/>
        <v>0</v>
      </c>
      <c r="RX53" s="471">
        <f t="shared" si="430"/>
        <v>0</v>
      </c>
      <c r="RY53" s="471">
        <f t="shared" si="430"/>
        <v>0</v>
      </c>
      <c r="RZ53" s="471">
        <f t="shared" si="430"/>
        <v>0</v>
      </c>
      <c r="SA53" s="471">
        <f t="shared" si="430"/>
        <v>0</v>
      </c>
      <c r="SB53" s="471">
        <f t="shared" si="430"/>
        <v>0</v>
      </c>
      <c r="SC53" s="471">
        <f t="shared" si="430"/>
        <v>0</v>
      </c>
      <c r="SD53" s="471">
        <f t="shared" si="430"/>
        <v>0</v>
      </c>
      <c r="SE53" s="471">
        <f t="shared" si="416"/>
        <v>0</v>
      </c>
      <c r="SF53" s="471">
        <f t="shared" si="416"/>
        <v>0</v>
      </c>
      <c r="SG53" s="471">
        <f t="shared" si="416"/>
        <v>0</v>
      </c>
      <c r="SH53" s="471">
        <f t="shared" si="416"/>
        <v>0</v>
      </c>
      <c r="SI53" s="471">
        <f t="shared" si="416"/>
        <v>0</v>
      </c>
      <c r="SJ53" s="471">
        <f t="shared" si="416"/>
        <v>0</v>
      </c>
      <c r="SK53" s="471">
        <f t="shared" si="416"/>
        <v>0</v>
      </c>
      <c r="SL53" s="471">
        <f t="shared" si="416"/>
        <v>0</v>
      </c>
      <c r="SM53" s="471">
        <f t="shared" si="416"/>
        <v>0</v>
      </c>
      <c r="SN53" s="471">
        <f t="shared" si="416"/>
        <v>0</v>
      </c>
      <c r="SO53" s="471">
        <f t="shared" si="416"/>
        <v>0</v>
      </c>
      <c r="SP53" s="471">
        <f t="shared" si="416"/>
        <v>0</v>
      </c>
      <c r="SQ53" s="471">
        <f t="shared" si="416"/>
        <v>0</v>
      </c>
      <c r="SR53" s="471">
        <f t="shared" si="416"/>
        <v>0</v>
      </c>
      <c r="SS53" s="471">
        <f t="shared" si="416"/>
        <v>0</v>
      </c>
      <c r="ST53" s="471">
        <f t="shared" si="389"/>
        <v>0</v>
      </c>
      <c r="SU53" s="471">
        <f t="shared" si="431"/>
        <v>0</v>
      </c>
      <c r="SV53" s="471">
        <f t="shared" si="431"/>
        <v>0</v>
      </c>
      <c r="SW53" s="471">
        <f t="shared" si="431"/>
        <v>0</v>
      </c>
      <c r="SX53" s="471">
        <f t="shared" si="431"/>
        <v>0</v>
      </c>
      <c r="SY53" s="471">
        <f t="shared" si="431"/>
        <v>0</v>
      </c>
      <c r="SZ53" s="471">
        <f t="shared" si="431"/>
        <v>0</v>
      </c>
      <c r="TA53" s="471">
        <f t="shared" si="431"/>
        <v>0</v>
      </c>
      <c r="TB53" s="471">
        <f t="shared" si="431"/>
        <v>0</v>
      </c>
      <c r="TC53" s="471">
        <f t="shared" si="431"/>
        <v>0</v>
      </c>
      <c r="TD53" s="471">
        <f t="shared" si="431"/>
        <v>0</v>
      </c>
      <c r="TE53" s="471">
        <f t="shared" si="431"/>
        <v>0</v>
      </c>
      <c r="TF53" s="471">
        <f t="shared" si="431"/>
        <v>0</v>
      </c>
      <c r="TG53" s="471">
        <f t="shared" si="431"/>
        <v>0</v>
      </c>
      <c r="TH53" s="471">
        <f t="shared" si="431"/>
        <v>0</v>
      </c>
      <c r="TI53" s="471">
        <f t="shared" si="431"/>
        <v>0</v>
      </c>
      <c r="TJ53" s="471">
        <f t="shared" si="431"/>
        <v>0</v>
      </c>
      <c r="TK53" s="471">
        <f t="shared" si="417"/>
        <v>0</v>
      </c>
      <c r="TL53" s="471">
        <f t="shared" si="417"/>
        <v>0</v>
      </c>
      <c r="TM53" s="471">
        <f t="shared" si="417"/>
        <v>0</v>
      </c>
      <c r="TN53" s="471">
        <f t="shared" si="417"/>
        <v>0</v>
      </c>
      <c r="TO53" s="471">
        <f t="shared" si="417"/>
        <v>0</v>
      </c>
      <c r="TP53" s="471">
        <f t="shared" si="417"/>
        <v>0</v>
      </c>
      <c r="TQ53" s="471">
        <f t="shared" si="417"/>
        <v>0</v>
      </c>
      <c r="TR53" s="471">
        <f t="shared" si="417"/>
        <v>0</v>
      </c>
      <c r="TS53" s="471">
        <f t="shared" si="417"/>
        <v>0</v>
      </c>
      <c r="TT53" s="471">
        <f t="shared" si="417"/>
        <v>0</v>
      </c>
      <c r="TU53" s="471">
        <f t="shared" si="417"/>
        <v>0</v>
      </c>
      <c r="TV53" s="471">
        <f t="shared" si="417"/>
        <v>0</v>
      </c>
      <c r="TW53" s="471">
        <f t="shared" si="417"/>
        <v>0</v>
      </c>
      <c r="TX53" s="471">
        <f t="shared" si="417"/>
        <v>0</v>
      </c>
      <c r="TY53" s="471">
        <f t="shared" si="417"/>
        <v>0</v>
      </c>
      <c r="TZ53" s="471">
        <f t="shared" si="391"/>
        <v>0</v>
      </c>
      <c r="UA53" s="471">
        <f t="shared" si="432"/>
        <v>0</v>
      </c>
      <c r="UB53" s="471">
        <f t="shared" si="432"/>
        <v>0</v>
      </c>
      <c r="UC53" s="471">
        <f t="shared" si="432"/>
        <v>0</v>
      </c>
      <c r="UD53" s="471">
        <f t="shared" si="432"/>
        <v>0</v>
      </c>
      <c r="UE53" s="471">
        <f t="shared" si="432"/>
        <v>0</v>
      </c>
      <c r="UF53" s="471">
        <f t="shared" si="432"/>
        <v>0</v>
      </c>
      <c r="UG53" s="471">
        <f t="shared" si="432"/>
        <v>0</v>
      </c>
      <c r="UH53" s="471">
        <f t="shared" si="432"/>
        <v>0</v>
      </c>
      <c r="UI53" s="471">
        <f t="shared" si="432"/>
        <v>0</v>
      </c>
      <c r="UJ53" s="471">
        <f t="shared" si="432"/>
        <v>0</v>
      </c>
      <c r="UK53" s="471">
        <f t="shared" si="432"/>
        <v>0</v>
      </c>
      <c r="UL53" s="471">
        <f t="shared" si="432"/>
        <v>0</v>
      </c>
      <c r="UM53" s="471">
        <f t="shared" si="432"/>
        <v>0</v>
      </c>
      <c r="UN53" s="471">
        <f t="shared" si="432"/>
        <v>0</v>
      </c>
      <c r="UO53" s="471">
        <f t="shared" si="432"/>
        <v>0</v>
      </c>
      <c r="UP53" s="471">
        <f t="shared" si="432"/>
        <v>0</v>
      </c>
      <c r="UQ53" s="471">
        <f t="shared" si="418"/>
        <v>0</v>
      </c>
      <c r="UR53" s="471">
        <f t="shared" si="418"/>
        <v>0</v>
      </c>
      <c r="US53" s="471">
        <f t="shared" si="418"/>
        <v>0</v>
      </c>
      <c r="UT53" s="471">
        <f t="shared" si="418"/>
        <v>0</v>
      </c>
      <c r="UU53" s="471">
        <f t="shared" si="418"/>
        <v>0</v>
      </c>
      <c r="UV53" s="471">
        <f t="shared" si="418"/>
        <v>0</v>
      </c>
      <c r="UW53" s="471">
        <f t="shared" si="418"/>
        <v>0</v>
      </c>
      <c r="UX53" s="471">
        <f t="shared" si="418"/>
        <v>0</v>
      </c>
      <c r="UY53" s="471">
        <f t="shared" si="418"/>
        <v>0</v>
      </c>
      <c r="UZ53" s="471">
        <f t="shared" si="418"/>
        <v>0</v>
      </c>
      <c r="VA53" s="471">
        <f t="shared" si="418"/>
        <v>0</v>
      </c>
      <c r="VB53" s="471">
        <f t="shared" si="418"/>
        <v>0</v>
      </c>
      <c r="VC53" s="471">
        <f t="shared" si="418"/>
        <v>0</v>
      </c>
      <c r="VD53" s="471">
        <f t="shared" si="418"/>
        <v>0</v>
      </c>
      <c r="VE53" s="471">
        <f t="shared" si="418"/>
        <v>0</v>
      </c>
      <c r="VF53" s="471">
        <f t="shared" si="393"/>
        <v>0</v>
      </c>
      <c r="VG53" s="471">
        <f t="shared" si="433"/>
        <v>0</v>
      </c>
      <c r="VH53" s="471">
        <f t="shared" si="433"/>
        <v>0</v>
      </c>
      <c r="VI53" s="471">
        <f t="shared" si="433"/>
        <v>0</v>
      </c>
      <c r="VJ53" s="471">
        <f t="shared" si="433"/>
        <v>0</v>
      </c>
      <c r="VK53" s="471">
        <f t="shared" si="433"/>
        <v>0</v>
      </c>
      <c r="VL53" s="471">
        <f t="shared" si="433"/>
        <v>0</v>
      </c>
      <c r="VM53" s="471">
        <f t="shared" si="433"/>
        <v>0</v>
      </c>
      <c r="VN53" s="471">
        <f t="shared" si="433"/>
        <v>0</v>
      </c>
      <c r="VO53" s="471">
        <f t="shared" si="433"/>
        <v>0</v>
      </c>
      <c r="VP53" s="471">
        <f t="shared" si="433"/>
        <v>0</v>
      </c>
      <c r="VQ53" s="471">
        <f t="shared" si="433"/>
        <v>0</v>
      </c>
      <c r="VR53" s="471">
        <f t="shared" si="433"/>
        <v>0</v>
      </c>
      <c r="VS53" s="471">
        <f t="shared" si="433"/>
        <v>0</v>
      </c>
      <c r="VT53" s="471">
        <f t="shared" si="433"/>
        <v>0</v>
      </c>
      <c r="VU53" s="471">
        <f t="shared" si="433"/>
        <v>0</v>
      </c>
      <c r="VV53" s="471">
        <f t="shared" si="433"/>
        <v>0</v>
      </c>
      <c r="VW53" s="471">
        <f t="shared" si="419"/>
        <v>0</v>
      </c>
      <c r="VX53" s="471">
        <f t="shared" si="419"/>
        <v>0</v>
      </c>
      <c r="VY53" s="471">
        <f t="shared" si="419"/>
        <v>0</v>
      </c>
      <c r="VZ53" s="471">
        <f t="shared" si="419"/>
        <v>0</v>
      </c>
      <c r="WA53" s="471">
        <f t="shared" si="419"/>
        <v>0</v>
      </c>
      <c r="WB53" s="471">
        <f t="shared" si="419"/>
        <v>0</v>
      </c>
      <c r="WC53" s="471">
        <f t="shared" si="419"/>
        <v>0</v>
      </c>
      <c r="WD53" s="471">
        <f t="shared" si="419"/>
        <v>0</v>
      </c>
    </row>
    <row r="54" spans="1:602" x14ac:dyDescent="0.35">
      <c r="A54" s="29"/>
      <c r="B54" s="29">
        <f t="shared" si="355"/>
        <v>23</v>
      </c>
      <c r="C54" s="29" t="s">
        <v>4</v>
      </c>
      <c r="D54" s="29" t="s">
        <v>87</v>
      </c>
      <c r="E54" s="69">
        <f>INDEX('Current RAP - 2025-26 Cycle'!$K:$K,MATCH('25-26 Projection - RAP Tendered'!$D54,'Current RAP - 2025-26 Cycle'!$C:$C,0),1)</f>
        <v>22939331.620000001</v>
      </c>
      <c r="F54" s="69">
        <f>INDEX('Current RAP - 2025-26 Cycle'!$G:$G,MATCH('25-26 Projection - RAP Tendered'!$D54,'Current RAP - 2025-26 Cycle'!$C:$C,0),1)</f>
        <v>22939331.620000001</v>
      </c>
      <c r="G54" s="69">
        <f t="shared" si="342"/>
        <v>0</v>
      </c>
      <c r="H54" s="69">
        <f t="shared" si="356"/>
        <v>22939331.620000001</v>
      </c>
      <c r="I54" s="32">
        <v>45839</v>
      </c>
      <c r="J54" s="32">
        <v>46203</v>
      </c>
      <c r="K54" s="29" t="str">
        <f>INDEX('Current RAP - 2025-26 Cycle'!$D:$D,MATCH('25-26 Projection - RAP Tendered'!$D54,'Current RAP - 2025-26 Cycle'!$C:$C,0),1)</f>
        <v>IPCA</v>
      </c>
      <c r="L54" s="32" t="s">
        <v>10</v>
      </c>
      <c r="M54" s="32" t="s">
        <v>10</v>
      </c>
      <c r="N54" s="81">
        <v>0</v>
      </c>
      <c r="O54" s="81">
        <v>0</v>
      </c>
      <c r="P54" s="69">
        <v>0</v>
      </c>
      <c r="Q54" s="32">
        <f>INDEX('Current RAP - 2025-26 Cycle'!$L:$L,MATCH('25-26 Projection - RAP Tendered'!$D54,'Current RAP - 2025-26 Cycle'!$C:$C,0),1)</f>
        <v>41061</v>
      </c>
      <c r="R54" s="32">
        <f>INDEX('Current RAP - 2025-26 Cycle'!$M:$M,MATCH('25-26 Projection - RAP Tendered'!$D54,'Current RAP - 2025-26 Cycle'!$C:$C,0),1)</f>
        <v>52018</v>
      </c>
      <c r="S54" s="29"/>
      <c r="T54" s="29" t="str">
        <f t="shared" si="343"/>
        <v>018/2012</v>
      </c>
      <c r="U54" s="36">
        <f t="shared" si="344"/>
        <v>22.939331620000004</v>
      </c>
      <c r="V54" s="36">
        <f t="shared" si="344"/>
        <v>22.939331620000004</v>
      </c>
      <c r="W54" s="36">
        <f t="shared" si="344"/>
        <v>22.939331620000004</v>
      </c>
      <c r="X54" s="36">
        <f t="shared" si="344"/>
        <v>22.939331620000004</v>
      </c>
      <c r="Y54" s="36">
        <f t="shared" si="344"/>
        <v>22.939331620000004</v>
      </c>
      <c r="Z54" s="36">
        <f t="shared" si="344"/>
        <v>22.939331620000004</v>
      </c>
      <c r="AA54" s="36">
        <f t="shared" si="344"/>
        <v>22.939331620000004</v>
      </c>
      <c r="AB54" s="36">
        <f t="shared" si="344"/>
        <v>22.939331620000004</v>
      </c>
      <c r="AC54" s="36">
        <f t="shared" si="344"/>
        <v>22.939331620000004</v>
      </c>
      <c r="AD54" s="36">
        <f t="shared" si="344"/>
        <v>22.939331620000004</v>
      </c>
      <c r="AE54" s="36">
        <f t="shared" si="344"/>
        <v>22.939331620000004</v>
      </c>
      <c r="AF54" s="36">
        <f t="shared" si="344"/>
        <v>22.939331620000004</v>
      </c>
      <c r="AG54" s="36">
        <f t="shared" si="344"/>
        <v>22.939331620000004</v>
      </c>
      <c r="AH54" s="36">
        <f t="shared" si="344"/>
        <v>22.939331620000004</v>
      </c>
      <c r="AI54" s="36">
        <f t="shared" si="344"/>
        <v>22.939331620000004</v>
      </c>
      <c r="AJ54" s="36">
        <f t="shared" si="344"/>
        <v>22.939331620000004</v>
      </c>
      <c r="AK54" s="36">
        <f t="shared" si="398"/>
        <v>22.939331620000004</v>
      </c>
      <c r="AL54" s="36">
        <f t="shared" si="398"/>
        <v>21.027720651666669</v>
      </c>
      <c r="AM54" s="36">
        <f t="shared" si="398"/>
        <v>0</v>
      </c>
      <c r="AN54" s="36">
        <f t="shared" si="398"/>
        <v>0</v>
      </c>
      <c r="AO54" s="36">
        <f t="shared" si="398"/>
        <v>0</v>
      </c>
      <c r="AP54" s="36">
        <f t="shared" si="398"/>
        <v>0</v>
      </c>
      <c r="AQ54" s="36">
        <f t="shared" si="398"/>
        <v>0</v>
      </c>
      <c r="AR54" s="36">
        <f t="shared" si="398"/>
        <v>0</v>
      </c>
      <c r="AS54" s="36">
        <f t="shared" si="398"/>
        <v>0</v>
      </c>
      <c r="AT54" s="36">
        <f t="shared" si="398"/>
        <v>0</v>
      </c>
      <c r="AU54" s="36">
        <f t="shared" si="398"/>
        <v>0</v>
      </c>
      <c r="AV54" s="36">
        <f t="shared" si="398"/>
        <v>0</v>
      </c>
      <c r="AW54" s="36">
        <f t="shared" si="398"/>
        <v>0</v>
      </c>
      <c r="AX54" s="36">
        <f t="shared" si="398"/>
        <v>0</v>
      </c>
      <c r="AY54" s="36">
        <f t="shared" si="398"/>
        <v>0</v>
      </c>
      <c r="AZ54" s="36">
        <f t="shared" si="398"/>
        <v>0</v>
      </c>
      <c r="BA54" s="36">
        <f t="shared" si="396"/>
        <v>0</v>
      </c>
      <c r="BB54" s="36">
        <f t="shared" si="396"/>
        <v>0</v>
      </c>
      <c r="BD54" s="29" t="str">
        <f t="shared" si="345"/>
        <v>018/2012</v>
      </c>
      <c r="BE54" s="36">
        <f t="shared" si="420"/>
        <v>0</v>
      </c>
      <c r="BF54" s="36">
        <f t="shared" si="420"/>
        <v>0</v>
      </c>
      <c r="BG54" s="36">
        <f t="shared" si="420"/>
        <v>0</v>
      </c>
      <c r="BH54" s="36">
        <f t="shared" si="420"/>
        <v>0</v>
      </c>
      <c r="BI54" s="36">
        <f t="shared" si="420"/>
        <v>5.7348329050000011</v>
      </c>
      <c r="BJ54" s="36">
        <f t="shared" si="420"/>
        <v>5.7348329050000011</v>
      </c>
      <c r="BK54" s="36">
        <f t="shared" si="420"/>
        <v>5.7348329050000011</v>
      </c>
      <c r="BL54" s="36">
        <f t="shared" si="420"/>
        <v>5.7348329050000011</v>
      </c>
      <c r="BM54" s="36">
        <f t="shared" si="420"/>
        <v>5.7348329050000011</v>
      </c>
      <c r="BN54" s="36">
        <f t="shared" si="420"/>
        <v>5.7348329050000011</v>
      </c>
      <c r="BO54" s="36">
        <f t="shared" si="420"/>
        <v>5.7348329050000011</v>
      </c>
      <c r="BP54" s="36">
        <f t="shared" si="420"/>
        <v>5.7348329050000011</v>
      </c>
      <c r="BQ54" s="36">
        <f t="shared" si="420"/>
        <v>5.7348329050000011</v>
      </c>
      <c r="BR54" s="36">
        <f t="shared" si="420"/>
        <v>5.7348329050000011</v>
      </c>
      <c r="BS54" s="36">
        <f t="shared" si="420"/>
        <v>5.7348329050000011</v>
      </c>
      <c r="BT54" s="36">
        <f t="shared" si="420"/>
        <v>5.7348329050000011</v>
      </c>
      <c r="BU54" s="36">
        <f t="shared" si="399"/>
        <v>5.7348329050000011</v>
      </c>
      <c r="BV54" s="36">
        <f t="shared" si="399"/>
        <v>5.7348329050000011</v>
      </c>
      <c r="BW54" s="36">
        <f t="shared" si="399"/>
        <v>5.7348329050000011</v>
      </c>
      <c r="BX54" s="36">
        <f t="shared" si="399"/>
        <v>5.7348329050000011</v>
      </c>
      <c r="BY54" s="36">
        <f t="shared" si="399"/>
        <v>5.7348329050000011</v>
      </c>
      <c r="BZ54" s="36">
        <f t="shared" si="399"/>
        <v>5.7348329050000011</v>
      </c>
      <c r="CA54" s="36">
        <f t="shared" si="399"/>
        <v>5.7348329050000011</v>
      </c>
      <c r="CB54" s="36">
        <f t="shared" si="399"/>
        <v>5.7348329050000011</v>
      </c>
      <c r="CC54" s="36">
        <f t="shared" si="399"/>
        <v>5.7348329050000011</v>
      </c>
      <c r="CD54" s="36">
        <f t="shared" si="399"/>
        <v>5.7348329050000011</v>
      </c>
      <c r="CE54" s="36">
        <f t="shared" si="399"/>
        <v>5.7348329050000011</v>
      </c>
      <c r="CF54" s="36">
        <f t="shared" si="399"/>
        <v>5.7348329050000011</v>
      </c>
      <c r="CG54" s="36">
        <f t="shared" si="399"/>
        <v>5.7348329050000011</v>
      </c>
      <c r="CH54" s="36">
        <f t="shared" si="399"/>
        <v>5.7348329050000011</v>
      </c>
      <c r="CI54" s="36">
        <f t="shared" si="399"/>
        <v>5.7348329050000011</v>
      </c>
      <c r="CJ54" s="36">
        <f t="shared" si="399"/>
        <v>5.7348329050000011</v>
      </c>
      <c r="CK54" s="36">
        <f t="shared" si="400"/>
        <v>5.7348329050000011</v>
      </c>
      <c r="CL54" s="36">
        <f t="shared" si="400"/>
        <v>5.7348329050000011</v>
      </c>
      <c r="CM54" s="36">
        <f t="shared" si="400"/>
        <v>5.7348329050000011</v>
      </c>
      <c r="CN54" s="36">
        <f t="shared" si="400"/>
        <v>5.7348329050000011</v>
      </c>
      <c r="CO54" s="36">
        <f t="shared" si="400"/>
        <v>5.7348329050000011</v>
      </c>
      <c r="CP54" s="36">
        <f t="shared" si="400"/>
        <v>5.7348329050000011</v>
      </c>
      <c r="CQ54" s="36">
        <f t="shared" si="400"/>
        <v>5.7348329050000011</v>
      </c>
      <c r="CR54" s="36">
        <f t="shared" si="400"/>
        <v>5.7348329050000011</v>
      </c>
      <c r="CS54" s="36">
        <f t="shared" si="400"/>
        <v>5.7348329050000011</v>
      </c>
      <c r="CT54" s="36">
        <f t="shared" si="400"/>
        <v>5.7348329050000011</v>
      </c>
      <c r="CU54" s="36">
        <f t="shared" si="400"/>
        <v>5.7348329050000011</v>
      </c>
      <c r="CV54" s="36">
        <f t="shared" si="400"/>
        <v>5.7348329050000011</v>
      </c>
      <c r="CW54" s="36">
        <f t="shared" si="400"/>
        <v>5.7348329050000011</v>
      </c>
      <c r="CX54" s="36">
        <f t="shared" si="400"/>
        <v>5.7348329050000011</v>
      </c>
      <c r="CY54" s="36">
        <f t="shared" si="400"/>
        <v>5.7348329050000011</v>
      </c>
      <c r="CZ54" s="36">
        <f t="shared" si="400"/>
        <v>5.7348329050000011</v>
      </c>
      <c r="DA54" s="36">
        <f t="shared" si="401"/>
        <v>5.7348329050000011</v>
      </c>
      <c r="DB54" s="36">
        <f t="shared" si="401"/>
        <v>5.7348329050000011</v>
      </c>
      <c r="DC54" s="36">
        <f t="shared" si="401"/>
        <v>5.7348329050000011</v>
      </c>
      <c r="DD54" s="36">
        <f t="shared" si="401"/>
        <v>5.7348329050000011</v>
      </c>
      <c r="DE54" s="36">
        <f t="shared" si="401"/>
        <v>5.7348329050000011</v>
      </c>
      <c r="DF54" s="36">
        <f t="shared" si="401"/>
        <v>5.7348329050000011</v>
      </c>
      <c r="DG54" s="36">
        <f t="shared" si="401"/>
        <v>5.7348329050000011</v>
      </c>
      <c r="DH54" s="36">
        <f t="shared" si="401"/>
        <v>5.7348329050000011</v>
      </c>
      <c r="DI54" s="36">
        <f t="shared" si="401"/>
        <v>5.7348329050000011</v>
      </c>
      <c r="DJ54" s="36">
        <f t="shared" si="401"/>
        <v>5.7348329050000011</v>
      </c>
      <c r="DK54" s="36">
        <f t="shared" si="401"/>
        <v>5.7348329050000011</v>
      </c>
      <c r="DL54" s="36">
        <f t="shared" si="401"/>
        <v>5.7348329050000011</v>
      </c>
      <c r="DM54" s="36">
        <f t="shared" si="401"/>
        <v>5.7348329050000011</v>
      </c>
      <c r="DN54" s="36">
        <f t="shared" si="401"/>
        <v>5.7348329050000011</v>
      </c>
      <c r="DO54" s="36">
        <f t="shared" si="401"/>
        <v>5.7348329050000011</v>
      </c>
      <c r="DP54" s="36">
        <f t="shared" si="401"/>
        <v>5.7348329050000011</v>
      </c>
      <c r="DQ54" s="36">
        <f t="shared" si="402"/>
        <v>5.7348329050000011</v>
      </c>
      <c r="DR54" s="36">
        <f t="shared" si="402"/>
        <v>5.7348329050000011</v>
      </c>
      <c r="DS54" s="36">
        <f t="shared" si="402"/>
        <v>5.7348329050000011</v>
      </c>
      <c r="DT54" s="36">
        <f t="shared" si="402"/>
        <v>5.7348329050000011</v>
      </c>
      <c r="DU54" s="36">
        <f t="shared" si="402"/>
        <v>5.7348329050000011</v>
      </c>
      <c r="DV54" s="36">
        <f t="shared" si="402"/>
        <v>5.7348329050000011</v>
      </c>
      <c r="DW54" s="36">
        <f t="shared" si="402"/>
        <v>5.7348329050000011</v>
      </c>
      <c r="DX54" s="36">
        <f t="shared" si="402"/>
        <v>3.8232219366666671</v>
      </c>
      <c r="DY54" s="36">
        <f t="shared" si="402"/>
        <v>0</v>
      </c>
      <c r="DZ54" s="36">
        <f t="shared" si="402"/>
        <v>0</v>
      </c>
      <c r="EA54" s="36">
        <f t="shared" si="402"/>
        <v>0</v>
      </c>
      <c r="EB54" s="36">
        <f t="shared" si="402"/>
        <v>0</v>
      </c>
      <c r="EC54" s="36">
        <f t="shared" si="402"/>
        <v>0</v>
      </c>
      <c r="ED54" s="36">
        <f t="shared" si="402"/>
        <v>0</v>
      </c>
      <c r="EE54" s="36">
        <f t="shared" si="402"/>
        <v>0</v>
      </c>
      <c r="EF54" s="36">
        <f t="shared" si="402"/>
        <v>0</v>
      </c>
      <c r="EG54" s="36">
        <f t="shared" si="406"/>
        <v>0</v>
      </c>
      <c r="EH54" s="36">
        <f t="shared" si="406"/>
        <v>0</v>
      </c>
      <c r="EI54" s="36">
        <f t="shared" si="406"/>
        <v>0</v>
      </c>
      <c r="EJ54" s="36">
        <f t="shared" si="406"/>
        <v>0</v>
      </c>
      <c r="EK54" s="36">
        <f t="shared" si="406"/>
        <v>0</v>
      </c>
      <c r="EL54" s="36">
        <f t="shared" si="406"/>
        <v>0</v>
      </c>
      <c r="EM54" s="36">
        <f t="shared" si="406"/>
        <v>0</v>
      </c>
      <c r="EN54" s="36">
        <f t="shared" si="406"/>
        <v>0</v>
      </c>
      <c r="EO54" s="36">
        <f t="shared" si="406"/>
        <v>0</v>
      </c>
      <c r="EP54" s="36">
        <f t="shared" si="406"/>
        <v>0</v>
      </c>
      <c r="EQ54" s="36">
        <f t="shared" si="406"/>
        <v>0</v>
      </c>
      <c r="ER54" s="36">
        <f t="shared" si="406"/>
        <v>0</v>
      </c>
      <c r="ES54" s="36">
        <f t="shared" si="406"/>
        <v>0</v>
      </c>
      <c r="ET54" s="36">
        <f t="shared" si="406"/>
        <v>0</v>
      </c>
      <c r="EU54" s="36">
        <f t="shared" si="406"/>
        <v>0</v>
      </c>
      <c r="EV54" s="36">
        <f t="shared" si="403"/>
        <v>0</v>
      </c>
      <c r="EW54" s="36">
        <f t="shared" si="403"/>
        <v>0</v>
      </c>
      <c r="EX54" s="36">
        <f t="shared" si="403"/>
        <v>0</v>
      </c>
      <c r="EY54" s="36">
        <f t="shared" si="403"/>
        <v>0</v>
      </c>
      <c r="EZ54" s="36">
        <f t="shared" si="403"/>
        <v>0</v>
      </c>
      <c r="FA54" s="36">
        <f t="shared" si="403"/>
        <v>0</v>
      </c>
      <c r="FB54" s="36">
        <f t="shared" si="403"/>
        <v>0</v>
      </c>
      <c r="FC54" s="36">
        <f t="shared" si="403"/>
        <v>0</v>
      </c>
      <c r="FD54" s="36">
        <f t="shared" si="403"/>
        <v>0</v>
      </c>
      <c r="FE54" s="36">
        <f t="shared" si="403"/>
        <v>0</v>
      </c>
      <c r="FF54" s="36">
        <f t="shared" si="403"/>
        <v>0</v>
      </c>
      <c r="FG54" s="36">
        <f t="shared" si="403"/>
        <v>0</v>
      </c>
      <c r="FH54" s="36">
        <f t="shared" si="403"/>
        <v>0</v>
      </c>
      <c r="FI54" s="36">
        <f t="shared" si="403"/>
        <v>0</v>
      </c>
      <c r="FJ54" s="36">
        <f t="shared" si="403"/>
        <v>0</v>
      </c>
      <c r="FK54" s="36">
        <f t="shared" si="404"/>
        <v>0</v>
      </c>
      <c r="FL54" s="36">
        <f t="shared" si="404"/>
        <v>0</v>
      </c>
      <c r="FM54" s="36">
        <f t="shared" si="404"/>
        <v>0</v>
      </c>
      <c r="FN54" s="36">
        <f t="shared" si="404"/>
        <v>0</v>
      </c>
      <c r="FO54" s="36">
        <f t="shared" si="404"/>
        <v>0</v>
      </c>
      <c r="FP54" s="36">
        <f t="shared" si="404"/>
        <v>0</v>
      </c>
      <c r="FQ54" s="36">
        <f t="shared" si="404"/>
        <v>0</v>
      </c>
      <c r="FR54" s="36">
        <f t="shared" si="404"/>
        <v>0</v>
      </c>
      <c r="FS54" s="36">
        <f t="shared" si="404"/>
        <v>0</v>
      </c>
      <c r="FT54" s="36">
        <f t="shared" si="404"/>
        <v>0</v>
      </c>
      <c r="FU54" s="36">
        <f t="shared" si="404"/>
        <v>0</v>
      </c>
      <c r="FV54" s="36">
        <f t="shared" si="404"/>
        <v>0</v>
      </c>
      <c r="FW54" s="36">
        <f t="shared" si="404"/>
        <v>0</v>
      </c>
      <c r="FX54" s="36">
        <f t="shared" si="404"/>
        <v>0</v>
      </c>
      <c r="FY54" s="36">
        <f t="shared" si="404"/>
        <v>0</v>
      </c>
      <c r="FZ54" s="36">
        <f t="shared" si="404"/>
        <v>0</v>
      </c>
      <c r="GA54" s="36">
        <f t="shared" si="405"/>
        <v>0</v>
      </c>
      <c r="GB54" s="36">
        <f t="shared" si="405"/>
        <v>0</v>
      </c>
      <c r="GC54" s="36">
        <f t="shared" si="405"/>
        <v>0</v>
      </c>
      <c r="GD54" s="36">
        <f t="shared" si="405"/>
        <v>0</v>
      </c>
      <c r="GE54" s="36">
        <f t="shared" si="405"/>
        <v>0</v>
      </c>
      <c r="GF54" s="36">
        <f t="shared" si="405"/>
        <v>0</v>
      </c>
      <c r="GG54" s="36">
        <f t="shared" si="405"/>
        <v>0</v>
      </c>
      <c r="GH54" s="36">
        <f t="shared" si="405"/>
        <v>0</v>
      </c>
      <c r="GI54" s="36">
        <f t="shared" si="405"/>
        <v>0</v>
      </c>
      <c r="GJ54" s="36">
        <f t="shared" si="405"/>
        <v>0</v>
      </c>
      <c r="GL54" s="29" t="str">
        <f t="shared" si="347"/>
        <v>018/2012</v>
      </c>
      <c r="GM54" s="471">
        <f t="shared" si="421"/>
        <v>1.9116109683333335</v>
      </c>
      <c r="GN54" s="471">
        <f t="shared" si="421"/>
        <v>1.9116109683333335</v>
      </c>
      <c r="GO54" s="471">
        <f t="shared" si="421"/>
        <v>1.9116109683333335</v>
      </c>
      <c r="GP54" s="471">
        <f t="shared" si="421"/>
        <v>1.9116109683333335</v>
      </c>
      <c r="GQ54" s="471">
        <f t="shared" si="421"/>
        <v>1.9116109683333335</v>
      </c>
      <c r="GR54" s="471">
        <f t="shared" si="421"/>
        <v>1.9116109683333335</v>
      </c>
      <c r="GS54" s="471">
        <f t="shared" si="421"/>
        <v>1.9116109683333335</v>
      </c>
      <c r="GT54" s="471">
        <f t="shared" si="421"/>
        <v>1.9116109683333335</v>
      </c>
      <c r="GU54" s="471">
        <f t="shared" si="421"/>
        <v>1.9116109683333335</v>
      </c>
      <c r="GV54" s="471">
        <f t="shared" si="421"/>
        <v>1.9116109683333335</v>
      </c>
      <c r="GW54" s="471">
        <f t="shared" si="421"/>
        <v>1.9116109683333335</v>
      </c>
      <c r="GX54" s="471">
        <f t="shared" si="421"/>
        <v>1.9116109683333335</v>
      </c>
      <c r="GY54" s="471">
        <f t="shared" si="421"/>
        <v>1.9116109683333335</v>
      </c>
      <c r="GZ54" s="471">
        <f t="shared" si="421"/>
        <v>1.9116109683333335</v>
      </c>
      <c r="HA54" s="471">
        <f t="shared" si="421"/>
        <v>1.9116109683333335</v>
      </c>
      <c r="HB54" s="471">
        <f t="shared" si="421"/>
        <v>1.9116109683333335</v>
      </c>
      <c r="HC54" s="471">
        <f t="shared" si="407"/>
        <v>1.9116109683333335</v>
      </c>
      <c r="HD54" s="471">
        <f t="shared" si="407"/>
        <v>1.9116109683333335</v>
      </c>
      <c r="HE54" s="471">
        <f t="shared" si="407"/>
        <v>1.9116109683333335</v>
      </c>
      <c r="HF54" s="471">
        <f t="shared" si="407"/>
        <v>1.9116109683333335</v>
      </c>
      <c r="HG54" s="471">
        <f t="shared" si="407"/>
        <v>1.9116109683333335</v>
      </c>
      <c r="HH54" s="471">
        <f t="shared" si="407"/>
        <v>1.9116109683333335</v>
      </c>
      <c r="HI54" s="471">
        <f t="shared" si="407"/>
        <v>1.9116109683333335</v>
      </c>
      <c r="HJ54" s="471">
        <f t="shared" si="407"/>
        <v>1.9116109683333335</v>
      </c>
      <c r="HK54" s="471">
        <f t="shared" si="407"/>
        <v>1.9116109683333335</v>
      </c>
      <c r="HL54" s="471">
        <f t="shared" si="407"/>
        <v>1.9116109683333335</v>
      </c>
      <c r="HM54" s="471">
        <f t="shared" si="407"/>
        <v>1.9116109683333335</v>
      </c>
      <c r="HN54" s="471">
        <f t="shared" si="407"/>
        <v>1.9116109683333335</v>
      </c>
      <c r="HO54" s="471">
        <f t="shared" si="407"/>
        <v>1.9116109683333335</v>
      </c>
      <c r="HP54" s="471">
        <f t="shared" si="407"/>
        <v>1.9116109683333335</v>
      </c>
      <c r="HQ54" s="471">
        <f t="shared" si="407"/>
        <v>1.9116109683333335</v>
      </c>
      <c r="HR54" s="471">
        <f t="shared" si="371"/>
        <v>1.9116109683333335</v>
      </c>
      <c r="HS54" s="471">
        <f t="shared" si="422"/>
        <v>1.9116109683333335</v>
      </c>
      <c r="HT54" s="471">
        <f t="shared" si="422"/>
        <v>1.9116109683333335</v>
      </c>
      <c r="HU54" s="471">
        <f t="shared" si="422"/>
        <v>1.9116109683333335</v>
      </c>
      <c r="HV54" s="471">
        <f t="shared" si="422"/>
        <v>1.9116109683333335</v>
      </c>
      <c r="HW54" s="471">
        <f t="shared" si="422"/>
        <v>1.9116109683333335</v>
      </c>
      <c r="HX54" s="471">
        <f t="shared" si="422"/>
        <v>1.9116109683333335</v>
      </c>
      <c r="HY54" s="471">
        <f t="shared" si="422"/>
        <v>1.9116109683333335</v>
      </c>
      <c r="HZ54" s="471">
        <f t="shared" si="422"/>
        <v>1.9116109683333335</v>
      </c>
      <c r="IA54" s="471">
        <f t="shared" si="422"/>
        <v>1.9116109683333335</v>
      </c>
      <c r="IB54" s="471">
        <f t="shared" si="422"/>
        <v>1.9116109683333335</v>
      </c>
      <c r="IC54" s="471">
        <f t="shared" si="422"/>
        <v>1.9116109683333335</v>
      </c>
      <c r="ID54" s="471">
        <f t="shared" si="422"/>
        <v>1.9116109683333335</v>
      </c>
      <c r="IE54" s="471">
        <f t="shared" si="422"/>
        <v>1.9116109683333335</v>
      </c>
      <c r="IF54" s="471">
        <f t="shared" si="422"/>
        <v>1.9116109683333335</v>
      </c>
      <c r="IG54" s="471">
        <f t="shared" si="422"/>
        <v>1.9116109683333335</v>
      </c>
      <c r="IH54" s="471">
        <f t="shared" si="422"/>
        <v>1.9116109683333335</v>
      </c>
      <c r="II54" s="471">
        <f t="shared" si="408"/>
        <v>1.9116109683333335</v>
      </c>
      <c r="IJ54" s="471">
        <f t="shared" si="408"/>
        <v>1.9116109683333335</v>
      </c>
      <c r="IK54" s="471">
        <f t="shared" si="408"/>
        <v>1.9116109683333335</v>
      </c>
      <c r="IL54" s="471">
        <f t="shared" si="408"/>
        <v>1.9116109683333335</v>
      </c>
      <c r="IM54" s="471">
        <f t="shared" si="408"/>
        <v>1.9116109683333335</v>
      </c>
      <c r="IN54" s="471">
        <f t="shared" si="408"/>
        <v>1.9116109683333335</v>
      </c>
      <c r="IO54" s="471">
        <f t="shared" si="408"/>
        <v>1.9116109683333335</v>
      </c>
      <c r="IP54" s="471">
        <f t="shared" si="408"/>
        <v>1.9116109683333335</v>
      </c>
      <c r="IQ54" s="471">
        <f t="shared" si="408"/>
        <v>1.9116109683333335</v>
      </c>
      <c r="IR54" s="471">
        <f t="shared" si="408"/>
        <v>1.9116109683333335</v>
      </c>
      <c r="IS54" s="471">
        <f t="shared" si="408"/>
        <v>1.9116109683333335</v>
      </c>
      <c r="IT54" s="471">
        <f t="shared" si="408"/>
        <v>1.9116109683333335</v>
      </c>
      <c r="IU54" s="471">
        <f t="shared" si="408"/>
        <v>1.9116109683333335</v>
      </c>
      <c r="IV54" s="471">
        <f t="shared" si="408"/>
        <v>1.9116109683333335</v>
      </c>
      <c r="IW54" s="471">
        <f t="shared" si="408"/>
        <v>1.9116109683333335</v>
      </c>
      <c r="IX54" s="471">
        <f t="shared" si="373"/>
        <v>1.9116109683333335</v>
      </c>
      <c r="IY54" s="471">
        <f t="shared" si="423"/>
        <v>1.9116109683333335</v>
      </c>
      <c r="IZ54" s="471">
        <f t="shared" si="423"/>
        <v>1.9116109683333335</v>
      </c>
      <c r="JA54" s="471">
        <f t="shared" si="423"/>
        <v>1.9116109683333335</v>
      </c>
      <c r="JB54" s="471">
        <f t="shared" si="423"/>
        <v>1.9116109683333335</v>
      </c>
      <c r="JC54" s="471">
        <f t="shared" si="423"/>
        <v>1.9116109683333335</v>
      </c>
      <c r="JD54" s="471">
        <f t="shared" si="423"/>
        <v>1.9116109683333335</v>
      </c>
      <c r="JE54" s="471">
        <f t="shared" si="423"/>
        <v>1.9116109683333335</v>
      </c>
      <c r="JF54" s="471">
        <f t="shared" si="423"/>
        <v>1.9116109683333335</v>
      </c>
      <c r="JG54" s="471">
        <f t="shared" si="423"/>
        <v>1.9116109683333335</v>
      </c>
      <c r="JH54" s="471">
        <f t="shared" si="423"/>
        <v>1.9116109683333335</v>
      </c>
      <c r="JI54" s="471">
        <f t="shared" si="423"/>
        <v>1.9116109683333335</v>
      </c>
      <c r="JJ54" s="471">
        <f t="shared" si="423"/>
        <v>1.9116109683333335</v>
      </c>
      <c r="JK54" s="471">
        <f t="shared" si="423"/>
        <v>1.9116109683333335</v>
      </c>
      <c r="JL54" s="471">
        <f t="shared" si="423"/>
        <v>1.9116109683333335</v>
      </c>
      <c r="JM54" s="471">
        <f t="shared" si="423"/>
        <v>1.9116109683333335</v>
      </c>
      <c r="JN54" s="471">
        <f t="shared" si="423"/>
        <v>1.9116109683333335</v>
      </c>
      <c r="JO54" s="471">
        <f t="shared" si="409"/>
        <v>1.9116109683333335</v>
      </c>
      <c r="JP54" s="471">
        <f t="shared" si="409"/>
        <v>1.9116109683333335</v>
      </c>
      <c r="JQ54" s="471">
        <f t="shared" si="409"/>
        <v>1.9116109683333335</v>
      </c>
      <c r="JR54" s="471">
        <f t="shared" si="409"/>
        <v>1.9116109683333335</v>
      </c>
      <c r="JS54" s="471">
        <f t="shared" si="409"/>
        <v>1.9116109683333335</v>
      </c>
      <c r="JT54" s="471">
        <f t="shared" si="409"/>
        <v>1.9116109683333335</v>
      </c>
      <c r="JU54" s="471">
        <f t="shared" si="409"/>
        <v>1.9116109683333335</v>
      </c>
      <c r="JV54" s="471">
        <f t="shared" si="409"/>
        <v>1.9116109683333335</v>
      </c>
      <c r="JW54" s="471">
        <f t="shared" si="409"/>
        <v>1.9116109683333335</v>
      </c>
      <c r="JX54" s="471">
        <f t="shared" si="409"/>
        <v>1.9116109683333335</v>
      </c>
      <c r="JY54" s="471">
        <f t="shared" si="409"/>
        <v>1.9116109683333335</v>
      </c>
      <c r="JZ54" s="471">
        <f t="shared" si="409"/>
        <v>1.9116109683333335</v>
      </c>
      <c r="KA54" s="471">
        <f t="shared" si="409"/>
        <v>1.9116109683333335</v>
      </c>
      <c r="KB54" s="471">
        <f t="shared" si="409"/>
        <v>1.9116109683333335</v>
      </c>
      <c r="KC54" s="471">
        <f t="shared" si="409"/>
        <v>1.9116109683333335</v>
      </c>
      <c r="KD54" s="471">
        <f t="shared" si="375"/>
        <v>1.9116109683333335</v>
      </c>
      <c r="KE54" s="471">
        <f t="shared" si="424"/>
        <v>1.9116109683333335</v>
      </c>
      <c r="KF54" s="471">
        <f t="shared" si="424"/>
        <v>1.9116109683333335</v>
      </c>
      <c r="KG54" s="471">
        <f t="shared" si="424"/>
        <v>1.9116109683333335</v>
      </c>
      <c r="KH54" s="471">
        <f t="shared" si="424"/>
        <v>1.9116109683333335</v>
      </c>
      <c r="KI54" s="471">
        <f t="shared" si="424"/>
        <v>1.9116109683333335</v>
      </c>
      <c r="KJ54" s="471">
        <f t="shared" si="424"/>
        <v>1.9116109683333335</v>
      </c>
      <c r="KK54" s="471">
        <f t="shared" si="424"/>
        <v>1.9116109683333335</v>
      </c>
      <c r="KL54" s="471">
        <f t="shared" si="424"/>
        <v>1.9116109683333335</v>
      </c>
      <c r="KM54" s="471">
        <f t="shared" si="424"/>
        <v>1.9116109683333335</v>
      </c>
      <c r="KN54" s="471">
        <f t="shared" si="424"/>
        <v>1.9116109683333335</v>
      </c>
      <c r="KO54" s="471">
        <f t="shared" si="424"/>
        <v>1.9116109683333335</v>
      </c>
      <c r="KP54" s="471">
        <f t="shared" si="424"/>
        <v>1.9116109683333335</v>
      </c>
      <c r="KQ54" s="471">
        <f t="shared" si="424"/>
        <v>1.9116109683333335</v>
      </c>
      <c r="KR54" s="471">
        <f t="shared" si="424"/>
        <v>1.9116109683333335</v>
      </c>
      <c r="KS54" s="471">
        <f t="shared" si="424"/>
        <v>1.9116109683333335</v>
      </c>
      <c r="KT54" s="471">
        <f t="shared" si="424"/>
        <v>1.9116109683333335</v>
      </c>
      <c r="KU54" s="471">
        <f t="shared" si="410"/>
        <v>1.9116109683333335</v>
      </c>
      <c r="KV54" s="471">
        <f t="shared" si="410"/>
        <v>1.9116109683333335</v>
      </c>
      <c r="KW54" s="471">
        <f t="shared" si="410"/>
        <v>1.9116109683333335</v>
      </c>
      <c r="KX54" s="471">
        <f t="shared" si="410"/>
        <v>1.9116109683333335</v>
      </c>
      <c r="KY54" s="471">
        <f t="shared" si="410"/>
        <v>1.9116109683333335</v>
      </c>
      <c r="KZ54" s="471">
        <f t="shared" si="410"/>
        <v>1.9116109683333335</v>
      </c>
      <c r="LA54" s="471">
        <f t="shared" si="410"/>
        <v>1.9116109683333335</v>
      </c>
      <c r="LB54" s="471">
        <f t="shared" si="410"/>
        <v>1.9116109683333335</v>
      </c>
      <c r="LC54" s="471">
        <f t="shared" si="410"/>
        <v>1.9116109683333335</v>
      </c>
      <c r="LD54" s="471">
        <f t="shared" si="410"/>
        <v>1.9116109683333335</v>
      </c>
      <c r="LE54" s="471">
        <f t="shared" si="410"/>
        <v>1.9116109683333335</v>
      </c>
      <c r="LF54" s="471">
        <f t="shared" si="410"/>
        <v>1.9116109683333335</v>
      </c>
      <c r="LG54" s="471">
        <f t="shared" si="410"/>
        <v>1.9116109683333335</v>
      </c>
      <c r="LH54" s="471">
        <f t="shared" si="410"/>
        <v>1.9116109683333335</v>
      </c>
      <c r="LI54" s="471">
        <f t="shared" si="410"/>
        <v>1.9116109683333335</v>
      </c>
      <c r="LJ54" s="471">
        <f t="shared" si="377"/>
        <v>1.9116109683333335</v>
      </c>
      <c r="LK54" s="471">
        <f t="shared" si="425"/>
        <v>1.9116109683333335</v>
      </c>
      <c r="LL54" s="471">
        <f t="shared" si="425"/>
        <v>1.9116109683333335</v>
      </c>
      <c r="LM54" s="471">
        <f t="shared" si="425"/>
        <v>1.9116109683333335</v>
      </c>
      <c r="LN54" s="471">
        <f t="shared" si="425"/>
        <v>1.9116109683333335</v>
      </c>
      <c r="LO54" s="471">
        <f t="shared" si="425"/>
        <v>1.9116109683333335</v>
      </c>
      <c r="LP54" s="471">
        <f t="shared" si="425"/>
        <v>1.9116109683333335</v>
      </c>
      <c r="LQ54" s="471">
        <f t="shared" si="425"/>
        <v>1.9116109683333335</v>
      </c>
      <c r="LR54" s="471">
        <f t="shared" si="425"/>
        <v>1.9116109683333335</v>
      </c>
      <c r="LS54" s="471">
        <f t="shared" si="425"/>
        <v>1.9116109683333335</v>
      </c>
      <c r="LT54" s="471">
        <f t="shared" si="425"/>
        <v>1.9116109683333335</v>
      </c>
      <c r="LU54" s="471">
        <f t="shared" si="425"/>
        <v>1.9116109683333335</v>
      </c>
      <c r="LV54" s="471">
        <f t="shared" si="425"/>
        <v>1.9116109683333335</v>
      </c>
      <c r="LW54" s="471">
        <f t="shared" si="425"/>
        <v>1.9116109683333335</v>
      </c>
      <c r="LX54" s="471">
        <f t="shared" si="425"/>
        <v>1.9116109683333335</v>
      </c>
      <c r="LY54" s="471">
        <f t="shared" si="425"/>
        <v>1.9116109683333335</v>
      </c>
      <c r="LZ54" s="471">
        <f t="shared" si="425"/>
        <v>1.9116109683333335</v>
      </c>
      <c r="MA54" s="471">
        <f t="shared" si="411"/>
        <v>1.9116109683333335</v>
      </c>
      <c r="MB54" s="471">
        <f t="shared" si="411"/>
        <v>1.9116109683333335</v>
      </c>
      <c r="MC54" s="471">
        <f t="shared" si="411"/>
        <v>1.9116109683333335</v>
      </c>
      <c r="MD54" s="471">
        <f t="shared" si="411"/>
        <v>1.9116109683333335</v>
      </c>
      <c r="ME54" s="471">
        <f t="shared" si="411"/>
        <v>1.9116109683333335</v>
      </c>
      <c r="MF54" s="471">
        <f t="shared" si="411"/>
        <v>1.9116109683333335</v>
      </c>
      <c r="MG54" s="471">
        <f t="shared" si="411"/>
        <v>1.9116109683333335</v>
      </c>
      <c r="MH54" s="471">
        <f t="shared" si="411"/>
        <v>1.9116109683333335</v>
      </c>
      <c r="MI54" s="471">
        <f t="shared" si="411"/>
        <v>1.9116109683333335</v>
      </c>
      <c r="MJ54" s="471">
        <f t="shared" si="411"/>
        <v>1.9116109683333335</v>
      </c>
      <c r="MK54" s="471">
        <f t="shared" si="411"/>
        <v>1.9116109683333335</v>
      </c>
      <c r="ML54" s="471">
        <f t="shared" si="411"/>
        <v>1.9116109683333335</v>
      </c>
      <c r="MM54" s="471">
        <f t="shared" si="411"/>
        <v>1.9116109683333335</v>
      </c>
      <c r="MN54" s="471">
        <f t="shared" si="411"/>
        <v>1.9116109683333335</v>
      </c>
      <c r="MO54" s="471">
        <f t="shared" si="411"/>
        <v>1.9116109683333335</v>
      </c>
      <c r="MP54" s="471">
        <f t="shared" si="379"/>
        <v>1.9116109683333335</v>
      </c>
      <c r="MQ54" s="471">
        <f t="shared" si="426"/>
        <v>1.9116109683333335</v>
      </c>
      <c r="MR54" s="471">
        <f t="shared" si="426"/>
        <v>1.9116109683333335</v>
      </c>
      <c r="MS54" s="471">
        <f t="shared" si="426"/>
        <v>1.9116109683333335</v>
      </c>
      <c r="MT54" s="471">
        <f t="shared" si="426"/>
        <v>1.9116109683333335</v>
      </c>
      <c r="MU54" s="471">
        <f t="shared" si="426"/>
        <v>1.9116109683333335</v>
      </c>
      <c r="MV54" s="471">
        <f t="shared" si="426"/>
        <v>1.9116109683333335</v>
      </c>
      <c r="MW54" s="471">
        <f t="shared" si="426"/>
        <v>1.9116109683333335</v>
      </c>
      <c r="MX54" s="471">
        <f t="shared" si="426"/>
        <v>1.9116109683333335</v>
      </c>
      <c r="MY54" s="471">
        <f t="shared" si="426"/>
        <v>1.9116109683333335</v>
      </c>
      <c r="MZ54" s="471">
        <f t="shared" si="426"/>
        <v>1.9116109683333335</v>
      </c>
      <c r="NA54" s="471">
        <f t="shared" si="426"/>
        <v>1.9116109683333335</v>
      </c>
      <c r="NB54" s="471">
        <f t="shared" si="426"/>
        <v>1.9116109683333335</v>
      </c>
      <c r="NC54" s="471">
        <f t="shared" si="426"/>
        <v>1.9116109683333335</v>
      </c>
      <c r="ND54" s="471">
        <f t="shared" si="426"/>
        <v>1.9116109683333335</v>
      </c>
      <c r="NE54" s="471">
        <f t="shared" si="426"/>
        <v>1.9116109683333335</v>
      </c>
      <c r="NF54" s="471">
        <f t="shared" si="426"/>
        <v>1.9116109683333335</v>
      </c>
      <c r="NG54" s="471">
        <f t="shared" si="412"/>
        <v>1.9116109683333335</v>
      </c>
      <c r="NH54" s="471">
        <f t="shared" si="412"/>
        <v>1.9116109683333335</v>
      </c>
      <c r="NI54" s="471">
        <f t="shared" si="412"/>
        <v>1.9116109683333335</v>
      </c>
      <c r="NJ54" s="471">
        <f t="shared" si="412"/>
        <v>1.9116109683333335</v>
      </c>
      <c r="NK54" s="471">
        <f t="shared" si="412"/>
        <v>1.9116109683333335</v>
      </c>
      <c r="NL54" s="471">
        <f t="shared" si="412"/>
        <v>1.9116109683333335</v>
      </c>
      <c r="NM54" s="471">
        <f t="shared" si="412"/>
        <v>1.9116109683333335</v>
      </c>
      <c r="NN54" s="471">
        <f t="shared" si="412"/>
        <v>1.9116109683333335</v>
      </c>
      <c r="NO54" s="471">
        <f t="shared" si="412"/>
        <v>1.9116109683333335</v>
      </c>
      <c r="NP54" s="471">
        <f t="shared" si="412"/>
        <v>1.9116109683333335</v>
      </c>
      <c r="NQ54" s="471">
        <f t="shared" si="412"/>
        <v>1.9116109683333335</v>
      </c>
      <c r="NR54" s="471">
        <f t="shared" si="412"/>
        <v>1.9116109683333335</v>
      </c>
      <c r="NS54" s="471">
        <f t="shared" si="412"/>
        <v>1.9116109683333335</v>
      </c>
      <c r="NT54" s="471">
        <f t="shared" si="412"/>
        <v>1.9116109683333335</v>
      </c>
      <c r="NU54" s="471">
        <f t="shared" si="412"/>
        <v>1.9116109683333335</v>
      </c>
      <c r="NV54" s="471">
        <f t="shared" si="381"/>
        <v>1.9116109683333335</v>
      </c>
      <c r="NW54" s="471">
        <f t="shared" si="427"/>
        <v>1.9116109683333335</v>
      </c>
      <c r="NX54" s="471">
        <f t="shared" si="427"/>
        <v>1.9116109683333335</v>
      </c>
      <c r="NY54" s="471">
        <f t="shared" si="427"/>
        <v>1.9116109683333335</v>
      </c>
      <c r="NZ54" s="471">
        <f t="shared" si="427"/>
        <v>1.9116109683333335</v>
      </c>
      <c r="OA54" s="471">
        <f t="shared" si="427"/>
        <v>1.9116109683333335</v>
      </c>
      <c r="OB54" s="471">
        <f t="shared" si="427"/>
        <v>1.9116109683333335</v>
      </c>
      <c r="OC54" s="471">
        <f t="shared" si="427"/>
        <v>1.9116109683333335</v>
      </c>
      <c r="OD54" s="471">
        <f t="shared" si="427"/>
        <v>1.9116109683333335</v>
      </c>
      <c r="OE54" s="471">
        <f t="shared" si="427"/>
        <v>1.9116109683333335</v>
      </c>
      <c r="OF54" s="471">
        <f t="shared" si="427"/>
        <v>1.9116109683333335</v>
      </c>
      <c r="OG54" s="471">
        <f t="shared" si="427"/>
        <v>1.9116109683333335</v>
      </c>
      <c r="OH54" s="471">
        <f t="shared" si="427"/>
        <v>0</v>
      </c>
      <c r="OI54" s="471">
        <f t="shared" si="427"/>
        <v>0</v>
      </c>
      <c r="OJ54" s="471">
        <f t="shared" si="427"/>
        <v>0</v>
      </c>
      <c r="OK54" s="471">
        <f t="shared" si="427"/>
        <v>0</v>
      </c>
      <c r="OL54" s="471">
        <f t="shared" si="427"/>
        <v>0</v>
      </c>
      <c r="OM54" s="471">
        <f t="shared" si="413"/>
        <v>0</v>
      </c>
      <c r="ON54" s="471">
        <f t="shared" si="413"/>
        <v>0</v>
      </c>
      <c r="OO54" s="471">
        <f t="shared" si="413"/>
        <v>0</v>
      </c>
      <c r="OP54" s="471">
        <f t="shared" si="413"/>
        <v>0</v>
      </c>
      <c r="OQ54" s="471">
        <f t="shared" si="413"/>
        <v>0</v>
      </c>
      <c r="OR54" s="471">
        <f t="shared" si="413"/>
        <v>0</v>
      </c>
      <c r="OS54" s="471">
        <f t="shared" si="413"/>
        <v>0</v>
      </c>
      <c r="OT54" s="471">
        <f t="shared" si="413"/>
        <v>0</v>
      </c>
      <c r="OU54" s="471">
        <f t="shared" si="413"/>
        <v>0</v>
      </c>
      <c r="OV54" s="471">
        <f t="shared" si="413"/>
        <v>0</v>
      </c>
      <c r="OW54" s="471">
        <f t="shared" si="413"/>
        <v>0</v>
      </c>
      <c r="OX54" s="471">
        <f t="shared" si="413"/>
        <v>0</v>
      </c>
      <c r="OY54" s="471">
        <f t="shared" si="413"/>
        <v>0</v>
      </c>
      <c r="OZ54" s="471">
        <f t="shared" si="413"/>
        <v>0</v>
      </c>
      <c r="PA54" s="471">
        <f t="shared" si="413"/>
        <v>0</v>
      </c>
      <c r="PB54" s="471">
        <f t="shared" si="383"/>
        <v>0</v>
      </c>
      <c r="PC54" s="471">
        <f t="shared" si="428"/>
        <v>0</v>
      </c>
      <c r="PD54" s="471">
        <f t="shared" si="428"/>
        <v>0</v>
      </c>
      <c r="PE54" s="471">
        <f t="shared" si="428"/>
        <v>0</v>
      </c>
      <c r="PF54" s="471">
        <f t="shared" si="428"/>
        <v>0</v>
      </c>
      <c r="PG54" s="471">
        <f t="shared" si="428"/>
        <v>0</v>
      </c>
      <c r="PH54" s="471">
        <f t="shared" si="428"/>
        <v>0</v>
      </c>
      <c r="PI54" s="471">
        <f t="shared" si="428"/>
        <v>0</v>
      </c>
      <c r="PJ54" s="471">
        <f t="shared" si="428"/>
        <v>0</v>
      </c>
      <c r="PK54" s="471">
        <f t="shared" si="428"/>
        <v>0</v>
      </c>
      <c r="PL54" s="471">
        <f t="shared" si="428"/>
        <v>0</v>
      </c>
      <c r="PM54" s="471">
        <f t="shared" si="428"/>
        <v>0</v>
      </c>
      <c r="PN54" s="471">
        <f t="shared" si="428"/>
        <v>0</v>
      </c>
      <c r="PO54" s="471">
        <f t="shared" si="428"/>
        <v>0</v>
      </c>
      <c r="PP54" s="471">
        <f t="shared" si="428"/>
        <v>0</v>
      </c>
      <c r="PQ54" s="471">
        <f t="shared" si="428"/>
        <v>0</v>
      </c>
      <c r="PR54" s="471">
        <f t="shared" si="428"/>
        <v>0</v>
      </c>
      <c r="PS54" s="471">
        <f t="shared" si="414"/>
        <v>0</v>
      </c>
      <c r="PT54" s="471">
        <f t="shared" si="414"/>
        <v>0</v>
      </c>
      <c r="PU54" s="471">
        <f t="shared" si="414"/>
        <v>0</v>
      </c>
      <c r="PV54" s="471">
        <f t="shared" si="414"/>
        <v>0</v>
      </c>
      <c r="PW54" s="471">
        <f t="shared" si="414"/>
        <v>0</v>
      </c>
      <c r="PX54" s="471">
        <f t="shared" si="414"/>
        <v>0</v>
      </c>
      <c r="PY54" s="471">
        <f t="shared" si="414"/>
        <v>0</v>
      </c>
      <c r="PZ54" s="471">
        <f t="shared" si="414"/>
        <v>0</v>
      </c>
      <c r="QA54" s="471">
        <f t="shared" si="414"/>
        <v>0</v>
      </c>
      <c r="QB54" s="471">
        <f t="shared" si="414"/>
        <v>0</v>
      </c>
      <c r="QC54" s="471">
        <f t="shared" si="414"/>
        <v>0</v>
      </c>
      <c r="QD54" s="471">
        <f t="shared" si="414"/>
        <v>0</v>
      </c>
      <c r="QE54" s="471">
        <f t="shared" si="414"/>
        <v>0</v>
      </c>
      <c r="QF54" s="471">
        <f t="shared" si="414"/>
        <v>0</v>
      </c>
      <c r="QG54" s="471">
        <f t="shared" si="414"/>
        <v>0</v>
      </c>
      <c r="QH54" s="471">
        <f t="shared" si="385"/>
        <v>0</v>
      </c>
      <c r="QI54" s="471">
        <f t="shared" si="429"/>
        <v>0</v>
      </c>
      <c r="QJ54" s="471">
        <f t="shared" si="429"/>
        <v>0</v>
      </c>
      <c r="QK54" s="471">
        <f t="shared" si="429"/>
        <v>0</v>
      </c>
      <c r="QL54" s="471">
        <f t="shared" si="429"/>
        <v>0</v>
      </c>
      <c r="QM54" s="471">
        <f t="shared" si="429"/>
        <v>0</v>
      </c>
      <c r="QN54" s="471">
        <f t="shared" si="429"/>
        <v>0</v>
      </c>
      <c r="QO54" s="471">
        <f t="shared" si="429"/>
        <v>0</v>
      </c>
      <c r="QP54" s="471">
        <f t="shared" si="429"/>
        <v>0</v>
      </c>
      <c r="QQ54" s="471">
        <f t="shared" si="429"/>
        <v>0</v>
      </c>
      <c r="QR54" s="471">
        <f t="shared" si="429"/>
        <v>0</v>
      </c>
      <c r="QS54" s="471">
        <f t="shared" si="429"/>
        <v>0</v>
      </c>
      <c r="QT54" s="471">
        <f t="shared" si="429"/>
        <v>0</v>
      </c>
      <c r="QU54" s="471">
        <f t="shared" si="429"/>
        <v>0</v>
      </c>
      <c r="QV54" s="471">
        <f t="shared" si="429"/>
        <v>0</v>
      </c>
      <c r="QW54" s="471">
        <f t="shared" si="429"/>
        <v>0</v>
      </c>
      <c r="QX54" s="471">
        <f t="shared" si="429"/>
        <v>0</v>
      </c>
      <c r="QY54" s="471">
        <f t="shared" si="415"/>
        <v>0</v>
      </c>
      <c r="QZ54" s="471">
        <f t="shared" si="415"/>
        <v>0</v>
      </c>
      <c r="RA54" s="471">
        <f t="shared" si="415"/>
        <v>0</v>
      </c>
      <c r="RB54" s="471">
        <f t="shared" si="415"/>
        <v>0</v>
      </c>
      <c r="RC54" s="471">
        <f t="shared" si="415"/>
        <v>0</v>
      </c>
      <c r="RD54" s="471">
        <f t="shared" si="415"/>
        <v>0</v>
      </c>
      <c r="RE54" s="471">
        <f t="shared" si="415"/>
        <v>0</v>
      </c>
      <c r="RF54" s="471">
        <f t="shared" si="415"/>
        <v>0</v>
      </c>
      <c r="RG54" s="471">
        <f t="shared" si="415"/>
        <v>0</v>
      </c>
      <c r="RH54" s="471">
        <f t="shared" si="415"/>
        <v>0</v>
      </c>
      <c r="RI54" s="471">
        <f t="shared" si="415"/>
        <v>0</v>
      </c>
      <c r="RJ54" s="471">
        <f t="shared" si="415"/>
        <v>0</v>
      </c>
      <c r="RK54" s="471">
        <f t="shared" si="415"/>
        <v>0</v>
      </c>
      <c r="RL54" s="471">
        <f t="shared" si="415"/>
        <v>0</v>
      </c>
      <c r="RM54" s="471">
        <f t="shared" si="415"/>
        <v>0</v>
      </c>
      <c r="RN54" s="471">
        <f t="shared" si="387"/>
        <v>0</v>
      </c>
      <c r="RO54" s="471">
        <f t="shared" si="430"/>
        <v>0</v>
      </c>
      <c r="RP54" s="471">
        <f t="shared" si="430"/>
        <v>0</v>
      </c>
      <c r="RQ54" s="471">
        <f t="shared" si="430"/>
        <v>0</v>
      </c>
      <c r="RR54" s="471">
        <f t="shared" si="430"/>
        <v>0</v>
      </c>
      <c r="RS54" s="471">
        <f t="shared" si="430"/>
        <v>0</v>
      </c>
      <c r="RT54" s="471">
        <f t="shared" si="430"/>
        <v>0</v>
      </c>
      <c r="RU54" s="471">
        <f t="shared" si="430"/>
        <v>0</v>
      </c>
      <c r="RV54" s="471">
        <f t="shared" si="430"/>
        <v>0</v>
      </c>
      <c r="RW54" s="471">
        <f t="shared" si="430"/>
        <v>0</v>
      </c>
      <c r="RX54" s="471">
        <f t="shared" si="430"/>
        <v>0</v>
      </c>
      <c r="RY54" s="471">
        <f t="shared" si="430"/>
        <v>0</v>
      </c>
      <c r="RZ54" s="471">
        <f t="shared" si="430"/>
        <v>0</v>
      </c>
      <c r="SA54" s="471">
        <f t="shared" si="430"/>
        <v>0</v>
      </c>
      <c r="SB54" s="471">
        <f t="shared" si="430"/>
        <v>0</v>
      </c>
      <c r="SC54" s="471">
        <f t="shared" si="430"/>
        <v>0</v>
      </c>
      <c r="SD54" s="471">
        <f t="shared" si="430"/>
        <v>0</v>
      </c>
      <c r="SE54" s="471">
        <f t="shared" si="416"/>
        <v>0</v>
      </c>
      <c r="SF54" s="471">
        <f t="shared" si="416"/>
        <v>0</v>
      </c>
      <c r="SG54" s="471">
        <f t="shared" si="416"/>
        <v>0</v>
      </c>
      <c r="SH54" s="471">
        <f t="shared" si="416"/>
        <v>0</v>
      </c>
      <c r="SI54" s="471">
        <f t="shared" si="416"/>
        <v>0</v>
      </c>
      <c r="SJ54" s="471">
        <f t="shared" si="416"/>
        <v>0</v>
      </c>
      <c r="SK54" s="471">
        <f t="shared" si="416"/>
        <v>0</v>
      </c>
      <c r="SL54" s="471">
        <f t="shared" si="416"/>
        <v>0</v>
      </c>
      <c r="SM54" s="471">
        <f t="shared" si="416"/>
        <v>0</v>
      </c>
      <c r="SN54" s="471">
        <f t="shared" si="416"/>
        <v>0</v>
      </c>
      <c r="SO54" s="471">
        <f t="shared" si="416"/>
        <v>0</v>
      </c>
      <c r="SP54" s="471">
        <f t="shared" si="416"/>
        <v>0</v>
      </c>
      <c r="SQ54" s="471">
        <f t="shared" si="416"/>
        <v>0</v>
      </c>
      <c r="SR54" s="471">
        <f t="shared" si="416"/>
        <v>0</v>
      </c>
      <c r="SS54" s="471">
        <f t="shared" si="416"/>
        <v>0</v>
      </c>
      <c r="ST54" s="471">
        <f t="shared" si="389"/>
        <v>0</v>
      </c>
      <c r="SU54" s="471">
        <f t="shared" si="431"/>
        <v>0</v>
      </c>
      <c r="SV54" s="471">
        <f t="shared" si="431"/>
        <v>0</v>
      </c>
      <c r="SW54" s="471">
        <f t="shared" si="431"/>
        <v>0</v>
      </c>
      <c r="SX54" s="471">
        <f t="shared" si="431"/>
        <v>0</v>
      </c>
      <c r="SY54" s="471">
        <f t="shared" si="431"/>
        <v>0</v>
      </c>
      <c r="SZ54" s="471">
        <f t="shared" si="431"/>
        <v>0</v>
      </c>
      <c r="TA54" s="471">
        <f t="shared" si="431"/>
        <v>0</v>
      </c>
      <c r="TB54" s="471">
        <f t="shared" si="431"/>
        <v>0</v>
      </c>
      <c r="TC54" s="471">
        <f t="shared" si="431"/>
        <v>0</v>
      </c>
      <c r="TD54" s="471">
        <f t="shared" si="431"/>
        <v>0</v>
      </c>
      <c r="TE54" s="471">
        <f t="shared" si="431"/>
        <v>0</v>
      </c>
      <c r="TF54" s="471">
        <f t="shared" si="431"/>
        <v>0</v>
      </c>
      <c r="TG54" s="471">
        <f t="shared" si="431"/>
        <v>0</v>
      </c>
      <c r="TH54" s="471">
        <f t="shared" si="431"/>
        <v>0</v>
      </c>
      <c r="TI54" s="471">
        <f t="shared" si="431"/>
        <v>0</v>
      </c>
      <c r="TJ54" s="471">
        <f t="shared" si="431"/>
        <v>0</v>
      </c>
      <c r="TK54" s="471">
        <f t="shared" si="417"/>
        <v>0</v>
      </c>
      <c r="TL54" s="471">
        <f t="shared" si="417"/>
        <v>0</v>
      </c>
      <c r="TM54" s="471">
        <f t="shared" si="417"/>
        <v>0</v>
      </c>
      <c r="TN54" s="471">
        <f t="shared" si="417"/>
        <v>0</v>
      </c>
      <c r="TO54" s="471">
        <f t="shared" si="417"/>
        <v>0</v>
      </c>
      <c r="TP54" s="471">
        <f t="shared" si="417"/>
        <v>0</v>
      </c>
      <c r="TQ54" s="471">
        <f t="shared" si="417"/>
        <v>0</v>
      </c>
      <c r="TR54" s="471">
        <f t="shared" si="417"/>
        <v>0</v>
      </c>
      <c r="TS54" s="471">
        <f t="shared" si="417"/>
        <v>0</v>
      </c>
      <c r="TT54" s="471">
        <f t="shared" si="417"/>
        <v>0</v>
      </c>
      <c r="TU54" s="471">
        <f t="shared" si="417"/>
        <v>0</v>
      </c>
      <c r="TV54" s="471">
        <f t="shared" si="417"/>
        <v>0</v>
      </c>
      <c r="TW54" s="471">
        <f t="shared" si="417"/>
        <v>0</v>
      </c>
      <c r="TX54" s="471">
        <f t="shared" si="417"/>
        <v>0</v>
      </c>
      <c r="TY54" s="471">
        <f t="shared" si="417"/>
        <v>0</v>
      </c>
      <c r="TZ54" s="471">
        <f t="shared" si="391"/>
        <v>0</v>
      </c>
      <c r="UA54" s="471">
        <f t="shared" si="432"/>
        <v>0</v>
      </c>
      <c r="UB54" s="471">
        <f t="shared" si="432"/>
        <v>0</v>
      </c>
      <c r="UC54" s="471">
        <f t="shared" si="432"/>
        <v>0</v>
      </c>
      <c r="UD54" s="471">
        <f t="shared" si="432"/>
        <v>0</v>
      </c>
      <c r="UE54" s="471">
        <f t="shared" si="432"/>
        <v>0</v>
      </c>
      <c r="UF54" s="471">
        <f t="shared" si="432"/>
        <v>0</v>
      </c>
      <c r="UG54" s="471">
        <f t="shared" si="432"/>
        <v>0</v>
      </c>
      <c r="UH54" s="471">
        <f t="shared" si="432"/>
        <v>0</v>
      </c>
      <c r="UI54" s="471">
        <f t="shared" si="432"/>
        <v>0</v>
      </c>
      <c r="UJ54" s="471">
        <f t="shared" si="432"/>
        <v>0</v>
      </c>
      <c r="UK54" s="471">
        <f t="shared" si="432"/>
        <v>0</v>
      </c>
      <c r="UL54" s="471">
        <f t="shared" si="432"/>
        <v>0</v>
      </c>
      <c r="UM54" s="471">
        <f t="shared" si="432"/>
        <v>0</v>
      </c>
      <c r="UN54" s="471">
        <f t="shared" si="432"/>
        <v>0</v>
      </c>
      <c r="UO54" s="471">
        <f t="shared" si="432"/>
        <v>0</v>
      </c>
      <c r="UP54" s="471">
        <f t="shared" si="432"/>
        <v>0</v>
      </c>
      <c r="UQ54" s="471">
        <f t="shared" si="418"/>
        <v>0</v>
      </c>
      <c r="UR54" s="471">
        <f t="shared" si="418"/>
        <v>0</v>
      </c>
      <c r="US54" s="471">
        <f t="shared" si="418"/>
        <v>0</v>
      </c>
      <c r="UT54" s="471">
        <f t="shared" si="418"/>
        <v>0</v>
      </c>
      <c r="UU54" s="471">
        <f t="shared" si="418"/>
        <v>0</v>
      </c>
      <c r="UV54" s="471">
        <f t="shared" si="418"/>
        <v>0</v>
      </c>
      <c r="UW54" s="471">
        <f t="shared" si="418"/>
        <v>0</v>
      </c>
      <c r="UX54" s="471">
        <f t="shared" si="418"/>
        <v>0</v>
      </c>
      <c r="UY54" s="471">
        <f t="shared" si="418"/>
        <v>0</v>
      </c>
      <c r="UZ54" s="471">
        <f t="shared" si="418"/>
        <v>0</v>
      </c>
      <c r="VA54" s="471">
        <f t="shared" si="418"/>
        <v>0</v>
      </c>
      <c r="VB54" s="471">
        <f t="shared" si="418"/>
        <v>0</v>
      </c>
      <c r="VC54" s="471">
        <f t="shared" si="418"/>
        <v>0</v>
      </c>
      <c r="VD54" s="471">
        <f t="shared" si="418"/>
        <v>0</v>
      </c>
      <c r="VE54" s="471">
        <f t="shared" si="418"/>
        <v>0</v>
      </c>
      <c r="VF54" s="471">
        <f t="shared" si="393"/>
        <v>0</v>
      </c>
      <c r="VG54" s="471">
        <f t="shared" si="433"/>
        <v>0</v>
      </c>
      <c r="VH54" s="471">
        <f t="shared" si="433"/>
        <v>0</v>
      </c>
      <c r="VI54" s="471">
        <f t="shared" si="433"/>
        <v>0</v>
      </c>
      <c r="VJ54" s="471">
        <f t="shared" si="433"/>
        <v>0</v>
      </c>
      <c r="VK54" s="471">
        <f t="shared" si="433"/>
        <v>0</v>
      </c>
      <c r="VL54" s="471">
        <f t="shared" si="433"/>
        <v>0</v>
      </c>
      <c r="VM54" s="471">
        <f t="shared" si="433"/>
        <v>0</v>
      </c>
      <c r="VN54" s="471">
        <f t="shared" si="433"/>
        <v>0</v>
      </c>
      <c r="VO54" s="471">
        <f t="shared" si="433"/>
        <v>0</v>
      </c>
      <c r="VP54" s="471">
        <f t="shared" si="433"/>
        <v>0</v>
      </c>
      <c r="VQ54" s="471">
        <f t="shared" si="433"/>
        <v>0</v>
      </c>
      <c r="VR54" s="471">
        <f t="shared" si="433"/>
        <v>0</v>
      </c>
      <c r="VS54" s="471">
        <f t="shared" si="433"/>
        <v>0</v>
      </c>
      <c r="VT54" s="471">
        <f t="shared" si="433"/>
        <v>0</v>
      </c>
      <c r="VU54" s="471">
        <f t="shared" si="433"/>
        <v>0</v>
      </c>
      <c r="VV54" s="471">
        <f t="shared" si="433"/>
        <v>0</v>
      </c>
      <c r="VW54" s="471">
        <f t="shared" si="419"/>
        <v>0</v>
      </c>
      <c r="VX54" s="471">
        <f t="shared" si="419"/>
        <v>0</v>
      </c>
      <c r="VY54" s="471">
        <f t="shared" si="419"/>
        <v>0</v>
      </c>
      <c r="VZ54" s="471">
        <f t="shared" si="419"/>
        <v>0</v>
      </c>
      <c r="WA54" s="471">
        <f t="shared" si="419"/>
        <v>0</v>
      </c>
      <c r="WB54" s="471">
        <f t="shared" si="419"/>
        <v>0</v>
      </c>
      <c r="WC54" s="471">
        <f t="shared" si="419"/>
        <v>0</v>
      </c>
      <c r="WD54" s="471">
        <f t="shared" si="419"/>
        <v>0</v>
      </c>
    </row>
    <row r="55" spans="1:602" x14ac:dyDescent="0.35">
      <c r="A55" s="29"/>
      <c r="B55" s="29">
        <f t="shared" si="355"/>
        <v>24</v>
      </c>
      <c r="C55" s="29" t="s">
        <v>4</v>
      </c>
      <c r="D55" s="29" t="s">
        <v>88</v>
      </c>
      <c r="E55" s="69">
        <f>INDEX('Current RAP - 2025-26 Cycle'!$K:$K,MATCH('25-26 Projection - RAP Tendered'!$D55,'Current RAP - 2025-26 Cycle'!$C:$C,0),1)</f>
        <v>67241436.750000015</v>
      </c>
      <c r="F55" s="69">
        <f>INDEX('Current RAP - 2025-26 Cycle'!$G:$G,MATCH('25-26 Projection - RAP Tendered'!$D55,'Current RAP - 2025-26 Cycle'!$C:$C,0),1)</f>
        <v>38666107.900000006</v>
      </c>
      <c r="G55" s="69">
        <f t="shared" si="342"/>
        <v>28575328.850000009</v>
      </c>
      <c r="H55" s="69">
        <f t="shared" si="356"/>
        <v>38666107.900000006</v>
      </c>
      <c r="I55" s="32">
        <v>45839</v>
      </c>
      <c r="J55" s="32">
        <v>46203</v>
      </c>
      <c r="K55" s="29" t="str">
        <f>INDEX('Current RAP - 2025-26 Cycle'!$D:$D,MATCH('25-26 Projection - RAP Tendered'!$D55,'Current RAP - 2025-26 Cycle'!$C:$C,0),1)</f>
        <v>IPCA</v>
      </c>
      <c r="L55" s="32" t="s">
        <v>10</v>
      </c>
      <c r="M55" s="32" t="s">
        <v>10</v>
      </c>
      <c r="N55" s="81">
        <v>0</v>
      </c>
      <c r="O55" s="81">
        <v>0</v>
      </c>
      <c r="P55" s="69">
        <v>0</v>
      </c>
      <c r="Q55" s="32">
        <f>INDEX('Current RAP - 2025-26 Cycle'!$L:$L,MATCH('25-26 Projection - RAP Tendered'!$D55,'Current RAP - 2025-26 Cycle'!$C:$C,0),1)</f>
        <v>41061</v>
      </c>
      <c r="R55" s="32">
        <f>INDEX('Current RAP - 2025-26 Cycle'!$M:$M,MATCH('25-26 Projection - RAP Tendered'!$D55,'Current RAP - 2025-26 Cycle'!$C:$C,0),1)</f>
        <v>52018</v>
      </c>
      <c r="S55" s="29"/>
      <c r="T55" s="29" t="str">
        <f t="shared" si="343"/>
        <v>019/2012</v>
      </c>
      <c r="U55" s="36">
        <f t="shared" si="344"/>
        <v>67.241436750000005</v>
      </c>
      <c r="V55" s="36">
        <f t="shared" si="344"/>
        <v>67.241436750000005</v>
      </c>
      <c r="W55" s="36">
        <f t="shared" si="344"/>
        <v>67.241436750000005</v>
      </c>
      <c r="X55" s="36">
        <f t="shared" si="344"/>
        <v>67.241436750000005</v>
      </c>
      <c r="Y55" s="36">
        <f t="shared" si="344"/>
        <v>67.241436750000005</v>
      </c>
      <c r="Z55" s="36">
        <f t="shared" si="344"/>
        <v>67.241436750000005</v>
      </c>
      <c r="AA55" s="36">
        <f t="shared" si="344"/>
        <v>67.241436750000005</v>
      </c>
      <c r="AB55" s="36">
        <f t="shared" si="344"/>
        <v>67.241436750000005</v>
      </c>
      <c r="AC55" s="36">
        <f t="shared" ref="AC55:AR70" si="434">SUMIFS($GM55:$WE55,$GM$26:$WE$26,AC$26)</f>
        <v>67.241436750000005</v>
      </c>
      <c r="AD55" s="36">
        <f t="shared" si="434"/>
        <v>67.241436750000005</v>
      </c>
      <c r="AE55" s="36">
        <f t="shared" si="434"/>
        <v>67.241436750000005</v>
      </c>
      <c r="AF55" s="36">
        <f t="shared" si="434"/>
        <v>67.241436750000005</v>
      </c>
      <c r="AG55" s="36">
        <f t="shared" si="434"/>
        <v>67.241436750000005</v>
      </c>
      <c r="AH55" s="36">
        <f t="shared" si="434"/>
        <v>67.241436750000005</v>
      </c>
      <c r="AI55" s="36">
        <f t="shared" si="434"/>
        <v>67.241436750000005</v>
      </c>
      <c r="AJ55" s="36">
        <f t="shared" si="434"/>
        <v>67.241436750000005</v>
      </c>
      <c r="AK55" s="36">
        <f t="shared" si="434"/>
        <v>67.241436750000005</v>
      </c>
      <c r="AL55" s="36">
        <f t="shared" si="434"/>
        <v>61.637983687500011</v>
      </c>
      <c r="AM55" s="36">
        <f t="shared" si="434"/>
        <v>0</v>
      </c>
      <c r="AN55" s="36">
        <f t="shared" si="434"/>
        <v>0</v>
      </c>
      <c r="AO55" s="36">
        <f t="shared" si="434"/>
        <v>0</v>
      </c>
      <c r="AP55" s="36">
        <f t="shared" si="434"/>
        <v>0</v>
      </c>
      <c r="AQ55" s="36">
        <f t="shared" si="434"/>
        <v>0</v>
      </c>
      <c r="AR55" s="36">
        <f t="shared" si="434"/>
        <v>0</v>
      </c>
      <c r="AS55" s="36">
        <f t="shared" si="398"/>
        <v>0</v>
      </c>
      <c r="AT55" s="36">
        <f t="shared" si="398"/>
        <v>0</v>
      </c>
      <c r="AU55" s="36">
        <f t="shared" si="398"/>
        <v>0</v>
      </c>
      <c r="AV55" s="36">
        <f t="shared" si="398"/>
        <v>0</v>
      </c>
      <c r="AW55" s="36">
        <f t="shared" si="398"/>
        <v>0</v>
      </c>
      <c r="AX55" s="36">
        <f t="shared" si="398"/>
        <v>0</v>
      </c>
      <c r="AY55" s="36">
        <f t="shared" si="398"/>
        <v>0</v>
      </c>
      <c r="AZ55" s="36">
        <f t="shared" si="398"/>
        <v>0</v>
      </c>
      <c r="BA55" s="36">
        <f t="shared" ref="BA55:BB56" si="435">SUMIFS($GM55:$WE55,$GM$26:$WE$26,BA$26)</f>
        <v>0</v>
      </c>
      <c r="BB55" s="36">
        <f t="shared" si="435"/>
        <v>0</v>
      </c>
      <c r="BD55" s="29" t="str">
        <f t="shared" si="345"/>
        <v>019/2012</v>
      </c>
      <c r="BE55" s="36">
        <f t="shared" si="420"/>
        <v>0</v>
      </c>
      <c r="BF55" s="36">
        <f t="shared" si="420"/>
        <v>0</v>
      </c>
      <c r="BG55" s="36">
        <f t="shared" si="420"/>
        <v>0</v>
      </c>
      <c r="BH55" s="36">
        <f t="shared" si="420"/>
        <v>0</v>
      </c>
      <c r="BI55" s="36">
        <f t="shared" si="420"/>
        <v>16.810359187500001</v>
      </c>
      <c r="BJ55" s="36">
        <f t="shared" si="420"/>
        <v>16.810359187500001</v>
      </c>
      <c r="BK55" s="36">
        <f t="shared" si="420"/>
        <v>16.810359187500001</v>
      </c>
      <c r="BL55" s="36">
        <f t="shared" si="420"/>
        <v>16.810359187500001</v>
      </c>
      <c r="BM55" s="36">
        <f t="shared" si="420"/>
        <v>16.810359187500001</v>
      </c>
      <c r="BN55" s="36">
        <f t="shared" si="420"/>
        <v>16.810359187500001</v>
      </c>
      <c r="BO55" s="36">
        <f t="shared" si="420"/>
        <v>16.810359187500001</v>
      </c>
      <c r="BP55" s="36">
        <f t="shared" si="420"/>
        <v>16.810359187500001</v>
      </c>
      <c r="BQ55" s="36">
        <f t="shared" si="420"/>
        <v>16.810359187500001</v>
      </c>
      <c r="BR55" s="36">
        <f t="shared" si="420"/>
        <v>16.810359187500001</v>
      </c>
      <c r="BS55" s="36">
        <f t="shared" si="420"/>
        <v>16.810359187500001</v>
      </c>
      <c r="BT55" s="36">
        <f t="shared" si="420"/>
        <v>16.810359187500001</v>
      </c>
      <c r="BU55" s="36">
        <f t="shared" si="399"/>
        <v>16.810359187500001</v>
      </c>
      <c r="BV55" s="36">
        <f t="shared" si="399"/>
        <v>16.810359187500001</v>
      </c>
      <c r="BW55" s="36">
        <f t="shared" si="399"/>
        <v>16.810359187500001</v>
      </c>
      <c r="BX55" s="36">
        <f t="shared" si="399"/>
        <v>16.810359187500001</v>
      </c>
      <c r="BY55" s="36">
        <f t="shared" si="399"/>
        <v>16.810359187500001</v>
      </c>
      <c r="BZ55" s="36">
        <f t="shared" si="399"/>
        <v>16.810359187500001</v>
      </c>
      <c r="CA55" s="36">
        <f t="shared" si="399"/>
        <v>16.810359187500001</v>
      </c>
      <c r="CB55" s="36">
        <f t="shared" si="399"/>
        <v>16.810359187500001</v>
      </c>
      <c r="CC55" s="36">
        <f t="shared" si="399"/>
        <v>16.810359187500001</v>
      </c>
      <c r="CD55" s="36">
        <f t="shared" si="399"/>
        <v>16.810359187500001</v>
      </c>
      <c r="CE55" s="36">
        <f t="shared" si="399"/>
        <v>16.810359187500001</v>
      </c>
      <c r="CF55" s="36">
        <f t="shared" si="399"/>
        <v>16.810359187500001</v>
      </c>
      <c r="CG55" s="36">
        <f t="shared" si="399"/>
        <v>16.810359187500001</v>
      </c>
      <c r="CH55" s="36">
        <f t="shared" si="399"/>
        <v>16.810359187500001</v>
      </c>
      <c r="CI55" s="36">
        <f t="shared" si="399"/>
        <v>16.810359187500001</v>
      </c>
      <c r="CJ55" s="36">
        <f t="shared" ref="CJ55:CY71" si="436">SUMIFS($GM55:$WE55,$GM$29:$WE$29,CJ$29)</f>
        <v>16.810359187500001</v>
      </c>
      <c r="CK55" s="36">
        <f t="shared" si="400"/>
        <v>16.810359187500001</v>
      </c>
      <c r="CL55" s="36">
        <f t="shared" si="400"/>
        <v>16.810359187500001</v>
      </c>
      <c r="CM55" s="36">
        <f t="shared" si="400"/>
        <v>16.810359187500001</v>
      </c>
      <c r="CN55" s="36">
        <f t="shared" si="400"/>
        <v>16.810359187500001</v>
      </c>
      <c r="CO55" s="36">
        <f t="shared" si="400"/>
        <v>16.810359187500001</v>
      </c>
      <c r="CP55" s="36">
        <f t="shared" si="400"/>
        <v>16.810359187500001</v>
      </c>
      <c r="CQ55" s="36">
        <f t="shared" si="400"/>
        <v>16.810359187500001</v>
      </c>
      <c r="CR55" s="36">
        <f t="shared" si="400"/>
        <v>16.810359187500001</v>
      </c>
      <c r="CS55" s="36">
        <f t="shared" si="400"/>
        <v>16.810359187500001</v>
      </c>
      <c r="CT55" s="36">
        <f t="shared" si="400"/>
        <v>16.810359187500001</v>
      </c>
      <c r="CU55" s="36">
        <f t="shared" si="400"/>
        <v>16.810359187500001</v>
      </c>
      <c r="CV55" s="36">
        <f t="shared" si="400"/>
        <v>16.810359187500001</v>
      </c>
      <c r="CW55" s="36">
        <f t="shared" si="400"/>
        <v>16.810359187500001</v>
      </c>
      <c r="CX55" s="36">
        <f t="shared" si="400"/>
        <v>16.810359187500001</v>
      </c>
      <c r="CY55" s="36">
        <f t="shared" si="400"/>
        <v>16.810359187500001</v>
      </c>
      <c r="CZ55" s="36">
        <f t="shared" ref="CZ55:DO70" si="437">SUMIFS($GM55:$WE55,$GM$29:$WE$29,CZ$29)</f>
        <v>16.810359187500001</v>
      </c>
      <c r="DA55" s="36">
        <f t="shared" si="437"/>
        <v>16.810359187500001</v>
      </c>
      <c r="DB55" s="36">
        <f t="shared" si="437"/>
        <v>16.810359187500001</v>
      </c>
      <c r="DC55" s="36">
        <f t="shared" si="437"/>
        <v>16.810359187500001</v>
      </c>
      <c r="DD55" s="36">
        <f t="shared" si="437"/>
        <v>16.810359187500001</v>
      </c>
      <c r="DE55" s="36">
        <f t="shared" si="437"/>
        <v>16.810359187500001</v>
      </c>
      <c r="DF55" s="36">
        <f t="shared" si="437"/>
        <v>16.810359187500001</v>
      </c>
      <c r="DG55" s="36">
        <f t="shared" si="437"/>
        <v>16.810359187500001</v>
      </c>
      <c r="DH55" s="36">
        <f t="shared" si="437"/>
        <v>16.810359187500001</v>
      </c>
      <c r="DI55" s="36">
        <f t="shared" si="437"/>
        <v>16.810359187500001</v>
      </c>
      <c r="DJ55" s="36">
        <f t="shared" si="437"/>
        <v>16.810359187500001</v>
      </c>
      <c r="DK55" s="36">
        <f t="shared" si="437"/>
        <v>16.810359187500001</v>
      </c>
      <c r="DL55" s="36">
        <f t="shared" si="437"/>
        <v>16.810359187500001</v>
      </c>
      <c r="DM55" s="36">
        <f t="shared" si="437"/>
        <v>16.810359187500001</v>
      </c>
      <c r="DN55" s="36">
        <f t="shared" si="437"/>
        <v>16.810359187500001</v>
      </c>
      <c r="DO55" s="36">
        <f t="shared" si="437"/>
        <v>16.810359187500001</v>
      </c>
      <c r="DP55" s="36">
        <f t="shared" si="401"/>
        <v>16.810359187500001</v>
      </c>
      <c r="DQ55" s="36">
        <f t="shared" si="402"/>
        <v>16.810359187500001</v>
      </c>
      <c r="DR55" s="36">
        <f t="shared" si="402"/>
        <v>16.810359187500001</v>
      </c>
      <c r="DS55" s="36">
        <f t="shared" si="402"/>
        <v>16.810359187500001</v>
      </c>
      <c r="DT55" s="36">
        <f t="shared" si="402"/>
        <v>16.810359187500001</v>
      </c>
      <c r="DU55" s="36">
        <f t="shared" si="402"/>
        <v>16.810359187500001</v>
      </c>
      <c r="DV55" s="36">
        <f t="shared" si="402"/>
        <v>16.810359187500001</v>
      </c>
      <c r="DW55" s="36">
        <f t="shared" si="402"/>
        <v>16.810359187500001</v>
      </c>
      <c r="DX55" s="36">
        <f t="shared" si="402"/>
        <v>11.206906125000001</v>
      </c>
      <c r="DY55" s="36">
        <f t="shared" si="402"/>
        <v>0</v>
      </c>
      <c r="DZ55" s="36">
        <f t="shared" si="402"/>
        <v>0</v>
      </c>
      <c r="EA55" s="36">
        <f t="shared" si="402"/>
        <v>0</v>
      </c>
      <c r="EB55" s="36">
        <f t="shared" si="402"/>
        <v>0</v>
      </c>
      <c r="EC55" s="36">
        <f t="shared" si="402"/>
        <v>0</v>
      </c>
      <c r="ED55" s="36">
        <f t="shared" si="402"/>
        <v>0</v>
      </c>
      <c r="EE55" s="36">
        <f t="shared" si="402"/>
        <v>0</v>
      </c>
      <c r="EF55" s="36">
        <f t="shared" si="402"/>
        <v>0</v>
      </c>
      <c r="EG55" s="36">
        <f t="shared" si="406"/>
        <v>0</v>
      </c>
      <c r="EH55" s="36">
        <f t="shared" si="406"/>
        <v>0</v>
      </c>
      <c r="EI55" s="36">
        <f t="shared" si="406"/>
        <v>0</v>
      </c>
      <c r="EJ55" s="36">
        <f t="shared" si="406"/>
        <v>0</v>
      </c>
      <c r="EK55" s="36">
        <f t="shared" si="406"/>
        <v>0</v>
      </c>
      <c r="EL55" s="36">
        <f t="shared" si="406"/>
        <v>0</v>
      </c>
      <c r="EM55" s="36">
        <f t="shared" si="406"/>
        <v>0</v>
      </c>
      <c r="EN55" s="36">
        <f t="shared" si="406"/>
        <v>0</v>
      </c>
      <c r="EO55" s="36">
        <f t="shared" si="406"/>
        <v>0</v>
      </c>
      <c r="EP55" s="36">
        <f t="shared" si="406"/>
        <v>0</v>
      </c>
      <c r="EQ55" s="36">
        <f t="shared" si="406"/>
        <v>0</v>
      </c>
      <c r="ER55" s="36">
        <f t="shared" si="406"/>
        <v>0</v>
      </c>
      <c r="ES55" s="36">
        <f t="shared" si="406"/>
        <v>0</v>
      </c>
      <c r="ET55" s="36">
        <f t="shared" si="406"/>
        <v>0</v>
      </c>
      <c r="EU55" s="36">
        <f t="shared" si="406"/>
        <v>0</v>
      </c>
      <c r="EV55" s="36">
        <f t="shared" si="406"/>
        <v>0</v>
      </c>
      <c r="EW55" s="36">
        <f t="shared" si="403"/>
        <v>0</v>
      </c>
      <c r="EX55" s="36">
        <f t="shared" si="403"/>
        <v>0</v>
      </c>
      <c r="EY55" s="36">
        <f t="shared" si="403"/>
        <v>0</v>
      </c>
      <c r="EZ55" s="36">
        <f t="shared" si="403"/>
        <v>0</v>
      </c>
      <c r="FA55" s="36">
        <f t="shared" si="403"/>
        <v>0</v>
      </c>
      <c r="FB55" s="36">
        <f t="shared" si="403"/>
        <v>0</v>
      </c>
      <c r="FC55" s="36">
        <f t="shared" si="403"/>
        <v>0</v>
      </c>
      <c r="FD55" s="36">
        <f t="shared" si="403"/>
        <v>0</v>
      </c>
      <c r="FE55" s="36">
        <f t="shared" si="403"/>
        <v>0</v>
      </c>
      <c r="FF55" s="36">
        <f t="shared" si="403"/>
        <v>0</v>
      </c>
      <c r="FG55" s="36">
        <f t="shared" si="403"/>
        <v>0</v>
      </c>
      <c r="FH55" s="36">
        <f t="shared" si="403"/>
        <v>0</v>
      </c>
      <c r="FI55" s="36">
        <f t="shared" si="403"/>
        <v>0</v>
      </c>
      <c r="FJ55" s="36">
        <f t="shared" si="403"/>
        <v>0</v>
      </c>
      <c r="FK55" s="36">
        <f t="shared" si="404"/>
        <v>0</v>
      </c>
      <c r="FL55" s="36">
        <f t="shared" si="404"/>
        <v>0</v>
      </c>
      <c r="FM55" s="36">
        <f t="shared" si="404"/>
        <v>0</v>
      </c>
      <c r="FN55" s="36">
        <f t="shared" si="404"/>
        <v>0</v>
      </c>
      <c r="FO55" s="36">
        <f t="shared" si="404"/>
        <v>0</v>
      </c>
      <c r="FP55" s="36">
        <f t="shared" si="404"/>
        <v>0</v>
      </c>
      <c r="FQ55" s="36">
        <f t="shared" si="404"/>
        <v>0</v>
      </c>
      <c r="FR55" s="36">
        <f t="shared" si="404"/>
        <v>0</v>
      </c>
      <c r="FS55" s="36">
        <f t="shared" si="404"/>
        <v>0</v>
      </c>
      <c r="FT55" s="36">
        <f t="shared" si="404"/>
        <v>0</v>
      </c>
      <c r="FU55" s="36">
        <f t="shared" si="404"/>
        <v>0</v>
      </c>
      <c r="FV55" s="36">
        <f t="shared" si="404"/>
        <v>0</v>
      </c>
      <c r="FW55" s="36">
        <f t="shared" si="404"/>
        <v>0</v>
      </c>
      <c r="FX55" s="36">
        <f t="shared" si="404"/>
        <v>0</v>
      </c>
      <c r="FY55" s="36">
        <f t="shared" si="404"/>
        <v>0</v>
      </c>
      <c r="FZ55" s="36">
        <f t="shared" si="404"/>
        <v>0</v>
      </c>
      <c r="GA55" s="36">
        <f t="shared" si="405"/>
        <v>0</v>
      </c>
      <c r="GB55" s="36">
        <f t="shared" si="405"/>
        <v>0</v>
      </c>
      <c r="GC55" s="36">
        <f t="shared" si="405"/>
        <v>0</v>
      </c>
      <c r="GD55" s="36">
        <f t="shared" si="405"/>
        <v>0</v>
      </c>
      <c r="GE55" s="36">
        <f t="shared" si="405"/>
        <v>0</v>
      </c>
      <c r="GF55" s="36">
        <f t="shared" si="405"/>
        <v>0</v>
      </c>
      <c r="GG55" s="36">
        <f t="shared" si="405"/>
        <v>0</v>
      </c>
      <c r="GH55" s="36">
        <f t="shared" si="405"/>
        <v>0</v>
      </c>
      <c r="GI55" s="36">
        <f t="shared" si="405"/>
        <v>0</v>
      </c>
      <c r="GJ55" s="36">
        <f t="shared" si="405"/>
        <v>0</v>
      </c>
      <c r="GL55" s="29" t="str">
        <f t="shared" si="347"/>
        <v>019/2012</v>
      </c>
      <c r="GM55" s="471">
        <f t="shared" si="421"/>
        <v>5.6034530625000007</v>
      </c>
      <c r="GN55" s="471">
        <f t="shared" si="421"/>
        <v>5.6034530625000007</v>
      </c>
      <c r="GO55" s="471">
        <f t="shared" si="421"/>
        <v>5.6034530625000007</v>
      </c>
      <c r="GP55" s="471">
        <f t="shared" si="421"/>
        <v>5.6034530625000007</v>
      </c>
      <c r="GQ55" s="471">
        <f t="shared" si="421"/>
        <v>5.6034530625000007</v>
      </c>
      <c r="GR55" s="471">
        <f t="shared" si="421"/>
        <v>5.6034530625000007</v>
      </c>
      <c r="GS55" s="471">
        <f t="shared" si="421"/>
        <v>5.6034530625000007</v>
      </c>
      <c r="GT55" s="471">
        <f t="shared" si="421"/>
        <v>5.6034530625000007</v>
      </c>
      <c r="GU55" s="471">
        <f t="shared" si="421"/>
        <v>5.6034530625000007</v>
      </c>
      <c r="GV55" s="471">
        <f t="shared" si="421"/>
        <v>5.6034530625000007</v>
      </c>
      <c r="GW55" s="471">
        <f t="shared" si="421"/>
        <v>5.6034530625000007</v>
      </c>
      <c r="GX55" s="471">
        <f t="shared" si="421"/>
        <v>5.6034530625000007</v>
      </c>
      <c r="GY55" s="471">
        <f t="shared" si="421"/>
        <v>5.6034530625000007</v>
      </c>
      <c r="GZ55" s="471">
        <f t="shared" si="421"/>
        <v>5.6034530625000007</v>
      </c>
      <c r="HA55" s="471">
        <f t="shared" si="421"/>
        <v>5.6034530625000007</v>
      </c>
      <c r="HB55" s="471">
        <f t="shared" si="421"/>
        <v>5.6034530625000007</v>
      </c>
      <c r="HC55" s="471">
        <f t="shared" si="407"/>
        <v>5.6034530625000007</v>
      </c>
      <c r="HD55" s="471">
        <f t="shared" si="407"/>
        <v>5.6034530625000007</v>
      </c>
      <c r="HE55" s="471">
        <f t="shared" si="407"/>
        <v>5.6034530625000007</v>
      </c>
      <c r="HF55" s="471">
        <f t="shared" si="407"/>
        <v>5.6034530625000007</v>
      </c>
      <c r="HG55" s="471">
        <f t="shared" si="407"/>
        <v>5.6034530625000007</v>
      </c>
      <c r="HH55" s="471">
        <f t="shared" si="407"/>
        <v>5.6034530625000007</v>
      </c>
      <c r="HI55" s="471">
        <f t="shared" si="407"/>
        <v>5.6034530625000007</v>
      </c>
      <c r="HJ55" s="471">
        <f t="shared" si="407"/>
        <v>5.6034530625000007</v>
      </c>
      <c r="HK55" s="471">
        <f t="shared" si="407"/>
        <v>5.6034530625000007</v>
      </c>
      <c r="HL55" s="471">
        <f t="shared" si="407"/>
        <v>5.6034530625000007</v>
      </c>
      <c r="HM55" s="471">
        <f t="shared" si="407"/>
        <v>5.6034530625000007</v>
      </c>
      <c r="HN55" s="471">
        <f t="shared" si="407"/>
        <v>5.6034530625000007</v>
      </c>
      <c r="HO55" s="471">
        <f t="shared" si="407"/>
        <v>5.6034530625000007</v>
      </c>
      <c r="HP55" s="471">
        <f t="shared" si="407"/>
        <v>5.6034530625000007</v>
      </c>
      <c r="HQ55" s="471">
        <f t="shared" si="407"/>
        <v>5.6034530625000007</v>
      </c>
      <c r="HR55" s="471">
        <f t="shared" si="371"/>
        <v>5.6034530625000007</v>
      </c>
      <c r="HS55" s="471">
        <f t="shared" si="422"/>
        <v>5.6034530625000007</v>
      </c>
      <c r="HT55" s="471">
        <f t="shared" si="422"/>
        <v>5.6034530625000007</v>
      </c>
      <c r="HU55" s="471">
        <f t="shared" si="422"/>
        <v>5.6034530625000007</v>
      </c>
      <c r="HV55" s="471">
        <f t="shared" si="422"/>
        <v>5.6034530625000007</v>
      </c>
      <c r="HW55" s="471">
        <f t="shared" si="422"/>
        <v>5.6034530625000007</v>
      </c>
      <c r="HX55" s="471">
        <f t="shared" si="422"/>
        <v>5.6034530625000007</v>
      </c>
      <c r="HY55" s="471">
        <f t="shared" si="422"/>
        <v>5.6034530625000007</v>
      </c>
      <c r="HZ55" s="471">
        <f t="shared" si="422"/>
        <v>5.6034530625000007</v>
      </c>
      <c r="IA55" s="471">
        <f t="shared" si="422"/>
        <v>5.6034530625000007</v>
      </c>
      <c r="IB55" s="471">
        <f t="shared" si="422"/>
        <v>5.6034530625000007</v>
      </c>
      <c r="IC55" s="471">
        <f t="shared" si="422"/>
        <v>5.6034530625000007</v>
      </c>
      <c r="ID55" s="471">
        <f t="shared" si="422"/>
        <v>5.6034530625000007</v>
      </c>
      <c r="IE55" s="471">
        <f t="shared" si="422"/>
        <v>5.6034530625000007</v>
      </c>
      <c r="IF55" s="471">
        <f t="shared" si="422"/>
        <v>5.6034530625000007</v>
      </c>
      <c r="IG55" s="471">
        <f t="shared" si="422"/>
        <v>5.6034530625000007</v>
      </c>
      <c r="IH55" s="471">
        <f t="shared" si="422"/>
        <v>5.6034530625000007</v>
      </c>
      <c r="II55" s="471">
        <f t="shared" si="408"/>
        <v>5.6034530625000007</v>
      </c>
      <c r="IJ55" s="471">
        <f t="shared" si="408"/>
        <v>5.6034530625000007</v>
      </c>
      <c r="IK55" s="471">
        <f t="shared" si="408"/>
        <v>5.6034530625000007</v>
      </c>
      <c r="IL55" s="471">
        <f t="shared" si="408"/>
        <v>5.6034530625000007</v>
      </c>
      <c r="IM55" s="471">
        <f t="shared" si="408"/>
        <v>5.6034530625000007</v>
      </c>
      <c r="IN55" s="471">
        <f t="shared" si="408"/>
        <v>5.6034530625000007</v>
      </c>
      <c r="IO55" s="471">
        <f t="shared" si="408"/>
        <v>5.6034530625000007</v>
      </c>
      <c r="IP55" s="471">
        <f t="shared" si="408"/>
        <v>5.6034530625000007</v>
      </c>
      <c r="IQ55" s="471">
        <f t="shared" si="408"/>
        <v>5.6034530625000007</v>
      </c>
      <c r="IR55" s="471">
        <f t="shared" si="408"/>
        <v>5.6034530625000007</v>
      </c>
      <c r="IS55" s="471">
        <f t="shared" si="408"/>
        <v>5.6034530625000007</v>
      </c>
      <c r="IT55" s="471">
        <f t="shared" si="408"/>
        <v>5.6034530625000007</v>
      </c>
      <c r="IU55" s="471">
        <f t="shared" si="408"/>
        <v>5.6034530625000007</v>
      </c>
      <c r="IV55" s="471">
        <f t="shared" si="408"/>
        <v>5.6034530625000007</v>
      </c>
      <c r="IW55" s="471">
        <f t="shared" si="408"/>
        <v>5.6034530625000007</v>
      </c>
      <c r="IX55" s="471">
        <f t="shared" si="373"/>
        <v>5.6034530625000007</v>
      </c>
      <c r="IY55" s="471">
        <f t="shared" si="423"/>
        <v>5.6034530625000007</v>
      </c>
      <c r="IZ55" s="471">
        <f t="shared" si="423"/>
        <v>5.6034530625000007</v>
      </c>
      <c r="JA55" s="471">
        <f t="shared" si="423"/>
        <v>5.6034530625000007</v>
      </c>
      <c r="JB55" s="471">
        <f t="shared" si="423"/>
        <v>5.6034530625000007</v>
      </c>
      <c r="JC55" s="471">
        <f t="shared" si="423"/>
        <v>5.6034530625000007</v>
      </c>
      <c r="JD55" s="471">
        <f t="shared" si="423"/>
        <v>5.6034530625000007</v>
      </c>
      <c r="JE55" s="471">
        <f t="shared" si="423"/>
        <v>5.6034530625000007</v>
      </c>
      <c r="JF55" s="471">
        <f t="shared" si="423"/>
        <v>5.6034530625000007</v>
      </c>
      <c r="JG55" s="471">
        <f t="shared" si="423"/>
        <v>5.6034530625000007</v>
      </c>
      <c r="JH55" s="471">
        <f t="shared" si="423"/>
        <v>5.6034530625000007</v>
      </c>
      <c r="JI55" s="471">
        <f t="shared" si="423"/>
        <v>5.6034530625000007</v>
      </c>
      <c r="JJ55" s="471">
        <f t="shared" si="423"/>
        <v>5.6034530625000007</v>
      </c>
      <c r="JK55" s="471">
        <f t="shared" si="423"/>
        <v>5.6034530625000007</v>
      </c>
      <c r="JL55" s="471">
        <f t="shared" si="423"/>
        <v>5.6034530625000007</v>
      </c>
      <c r="JM55" s="471">
        <f t="shared" si="423"/>
        <v>5.6034530625000007</v>
      </c>
      <c r="JN55" s="471">
        <f t="shared" si="423"/>
        <v>5.6034530625000007</v>
      </c>
      <c r="JO55" s="471">
        <f t="shared" si="409"/>
        <v>5.6034530625000007</v>
      </c>
      <c r="JP55" s="471">
        <f t="shared" si="409"/>
        <v>5.6034530625000007</v>
      </c>
      <c r="JQ55" s="471">
        <f t="shared" si="409"/>
        <v>5.6034530625000007</v>
      </c>
      <c r="JR55" s="471">
        <f t="shared" si="409"/>
        <v>5.6034530625000007</v>
      </c>
      <c r="JS55" s="471">
        <f t="shared" si="409"/>
        <v>5.6034530625000007</v>
      </c>
      <c r="JT55" s="471">
        <f t="shared" si="409"/>
        <v>5.6034530625000007</v>
      </c>
      <c r="JU55" s="471">
        <f t="shared" si="409"/>
        <v>5.6034530625000007</v>
      </c>
      <c r="JV55" s="471">
        <f t="shared" si="409"/>
        <v>5.6034530625000007</v>
      </c>
      <c r="JW55" s="471">
        <f t="shared" si="409"/>
        <v>5.6034530625000007</v>
      </c>
      <c r="JX55" s="471">
        <f t="shared" si="409"/>
        <v>5.6034530625000007</v>
      </c>
      <c r="JY55" s="471">
        <f t="shared" si="409"/>
        <v>5.6034530625000007</v>
      </c>
      <c r="JZ55" s="471">
        <f t="shared" si="409"/>
        <v>5.6034530625000007</v>
      </c>
      <c r="KA55" s="471">
        <f t="shared" si="409"/>
        <v>5.6034530625000007</v>
      </c>
      <c r="KB55" s="471">
        <f t="shared" si="409"/>
        <v>5.6034530625000007</v>
      </c>
      <c r="KC55" s="471">
        <f t="shared" si="409"/>
        <v>5.6034530625000007</v>
      </c>
      <c r="KD55" s="471">
        <f t="shared" si="375"/>
        <v>5.6034530625000007</v>
      </c>
      <c r="KE55" s="471">
        <f t="shared" si="424"/>
        <v>5.6034530625000007</v>
      </c>
      <c r="KF55" s="471">
        <f t="shared" si="424"/>
        <v>5.6034530625000007</v>
      </c>
      <c r="KG55" s="471">
        <f t="shared" si="424"/>
        <v>5.6034530625000007</v>
      </c>
      <c r="KH55" s="471">
        <f t="shared" si="424"/>
        <v>5.6034530625000007</v>
      </c>
      <c r="KI55" s="471">
        <f t="shared" si="424"/>
        <v>5.6034530625000007</v>
      </c>
      <c r="KJ55" s="471">
        <f t="shared" si="424"/>
        <v>5.6034530625000007</v>
      </c>
      <c r="KK55" s="471">
        <f t="shared" si="424"/>
        <v>5.6034530625000007</v>
      </c>
      <c r="KL55" s="471">
        <f t="shared" si="424"/>
        <v>5.6034530625000007</v>
      </c>
      <c r="KM55" s="471">
        <f t="shared" si="424"/>
        <v>5.6034530625000007</v>
      </c>
      <c r="KN55" s="471">
        <f t="shared" si="424"/>
        <v>5.6034530625000007</v>
      </c>
      <c r="KO55" s="471">
        <f t="shared" si="424"/>
        <v>5.6034530625000007</v>
      </c>
      <c r="KP55" s="471">
        <f t="shared" si="424"/>
        <v>5.6034530625000007</v>
      </c>
      <c r="KQ55" s="471">
        <f t="shared" si="424"/>
        <v>5.6034530625000007</v>
      </c>
      <c r="KR55" s="471">
        <f t="shared" si="424"/>
        <v>5.6034530625000007</v>
      </c>
      <c r="KS55" s="471">
        <f t="shared" si="424"/>
        <v>5.6034530625000007</v>
      </c>
      <c r="KT55" s="471">
        <f t="shared" si="424"/>
        <v>5.6034530625000007</v>
      </c>
      <c r="KU55" s="471">
        <f t="shared" si="410"/>
        <v>5.6034530625000007</v>
      </c>
      <c r="KV55" s="471">
        <f t="shared" si="410"/>
        <v>5.6034530625000007</v>
      </c>
      <c r="KW55" s="471">
        <f t="shared" si="410"/>
        <v>5.6034530625000007</v>
      </c>
      <c r="KX55" s="471">
        <f t="shared" si="410"/>
        <v>5.6034530625000007</v>
      </c>
      <c r="KY55" s="471">
        <f t="shared" si="410"/>
        <v>5.6034530625000007</v>
      </c>
      <c r="KZ55" s="471">
        <f t="shared" si="410"/>
        <v>5.6034530625000007</v>
      </c>
      <c r="LA55" s="471">
        <f t="shared" si="410"/>
        <v>5.6034530625000007</v>
      </c>
      <c r="LB55" s="471">
        <f t="shared" si="410"/>
        <v>5.6034530625000007</v>
      </c>
      <c r="LC55" s="471">
        <f t="shared" si="410"/>
        <v>5.6034530625000007</v>
      </c>
      <c r="LD55" s="471">
        <f t="shared" si="410"/>
        <v>5.6034530625000007</v>
      </c>
      <c r="LE55" s="471">
        <f t="shared" si="410"/>
        <v>5.6034530625000007</v>
      </c>
      <c r="LF55" s="471">
        <f t="shared" si="410"/>
        <v>5.6034530625000007</v>
      </c>
      <c r="LG55" s="471">
        <f t="shared" si="410"/>
        <v>5.6034530625000007</v>
      </c>
      <c r="LH55" s="471">
        <f t="shared" si="410"/>
        <v>5.6034530625000007</v>
      </c>
      <c r="LI55" s="471">
        <f t="shared" si="410"/>
        <v>5.6034530625000007</v>
      </c>
      <c r="LJ55" s="471">
        <f t="shared" si="377"/>
        <v>5.6034530625000007</v>
      </c>
      <c r="LK55" s="471">
        <f t="shared" si="425"/>
        <v>5.6034530625000007</v>
      </c>
      <c r="LL55" s="471">
        <f t="shared" si="425"/>
        <v>5.6034530625000007</v>
      </c>
      <c r="LM55" s="471">
        <f t="shared" si="425"/>
        <v>5.6034530625000007</v>
      </c>
      <c r="LN55" s="471">
        <f t="shared" si="425"/>
        <v>5.6034530625000007</v>
      </c>
      <c r="LO55" s="471">
        <f t="shared" si="425"/>
        <v>5.6034530625000007</v>
      </c>
      <c r="LP55" s="471">
        <f t="shared" si="425"/>
        <v>5.6034530625000007</v>
      </c>
      <c r="LQ55" s="471">
        <f t="shared" si="425"/>
        <v>5.6034530625000007</v>
      </c>
      <c r="LR55" s="471">
        <f t="shared" si="425"/>
        <v>5.6034530625000007</v>
      </c>
      <c r="LS55" s="471">
        <f t="shared" si="425"/>
        <v>5.6034530625000007</v>
      </c>
      <c r="LT55" s="471">
        <f t="shared" si="425"/>
        <v>5.6034530625000007</v>
      </c>
      <c r="LU55" s="471">
        <f t="shared" si="425"/>
        <v>5.6034530625000007</v>
      </c>
      <c r="LV55" s="471">
        <f t="shared" si="425"/>
        <v>5.6034530625000007</v>
      </c>
      <c r="LW55" s="471">
        <f t="shared" si="425"/>
        <v>5.6034530625000007</v>
      </c>
      <c r="LX55" s="471">
        <f t="shared" si="425"/>
        <v>5.6034530625000007</v>
      </c>
      <c r="LY55" s="471">
        <f t="shared" si="425"/>
        <v>5.6034530625000007</v>
      </c>
      <c r="LZ55" s="471">
        <f t="shared" si="425"/>
        <v>5.6034530625000007</v>
      </c>
      <c r="MA55" s="471">
        <f t="shared" si="411"/>
        <v>5.6034530625000007</v>
      </c>
      <c r="MB55" s="471">
        <f t="shared" si="411"/>
        <v>5.6034530625000007</v>
      </c>
      <c r="MC55" s="471">
        <f t="shared" si="411"/>
        <v>5.6034530625000007</v>
      </c>
      <c r="MD55" s="471">
        <f t="shared" si="411"/>
        <v>5.6034530625000007</v>
      </c>
      <c r="ME55" s="471">
        <f t="shared" si="411"/>
        <v>5.6034530625000007</v>
      </c>
      <c r="MF55" s="471">
        <f t="shared" si="411"/>
        <v>5.6034530625000007</v>
      </c>
      <c r="MG55" s="471">
        <f t="shared" si="411"/>
        <v>5.6034530625000007</v>
      </c>
      <c r="MH55" s="471">
        <f t="shared" si="411"/>
        <v>5.6034530625000007</v>
      </c>
      <c r="MI55" s="471">
        <f t="shared" si="411"/>
        <v>5.6034530625000007</v>
      </c>
      <c r="MJ55" s="471">
        <f t="shared" si="411"/>
        <v>5.6034530625000007</v>
      </c>
      <c r="MK55" s="471">
        <f t="shared" si="411"/>
        <v>5.6034530625000007</v>
      </c>
      <c r="ML55" s="471">
        <f t="shared" si="411"/>
        <v>5.6034530625000007</v>
      </c>
      <c r="MM55" s="471">
        <f t="shared" si="411"/>
        <v>5.6034530625000007</v>
      </c>
      <c r="MN55" s="471">
        <f t="shared" si="411"/>
        <v>5.6034530625000007</v>
      </c>
      <c r="MO55" s="471">
        <f t="shared" si="411"/>
        <v>5.6034530625000007</v>
      </c>
      <c r="MP55" s="471">
        <f t="shared" si="379"/>
        <v>5.6034530625000007</v>
      </c>
      <c r="MQ55" s="471">
        <f t="shared" si="426"/>
        <v>5.6034530625000007</v>
      </c>
      <c r="MR55" s="471">
        <f t="shared" si="426"/>
        <v>5.6034530625000007</v>
      </c>
      <c r="MS55" s="471">
        <f t="shared" si="426"/>
        <v>5.6034530625000007</v>
      </c>
      <c r="MT55" s="471">
        <f t="shared" si="426"/>
        <v>5.6034530625000007</v>
      </c>
      <c r="MU55" s="471">
        <f t="shared" si="426"/>
        <v>5.6034530625000007</v>
      </c>
      <c r="MV55" s="471">
        <f t="shared" si="426"/>
        <v>5.6034530625000007</v>
      </c>
      <c r="MW55" s="471">
        <f t="shared" si="426"/>
        <v>5.6034530625000007</v>
      </c>
      <c r="MX55" s="471">
        <f t="shared" si="426"/>
        <v>5.6034530625000007</v>
      </c>
      <c r="MY55" s="471">
        <f t="shared" si="426"/>
        <v>5.6034530625000007</v>
      </c>
      <c r="MZ55" s="471">
        <f t="shared" si="426"/>
        <v>5.6034530625000007</v>
      </c>
      <c r="NA55" s="471">
        <f t="shared" si="426"/>
        <v>5.6034530625000007</v>
      </c>
      <c r="NB55" s="471">
        <f t="shared" si="426"/>
        <v>5.6034530625000007</v>
      </c>
      <c r="NC55" s="471">
        <f t="shared" si="426"/>
        <v>5.6034530625000007</v>
      </c>
      <c r="ND55" s="471">
        <f t="shared" si="426"/>
        <v>5.6034530625000007</v>
      </c>
      <c r="NE55" s="471">
        <f t="shared" si="426"/>
        <v>5.6034530625000007</v>
      </c>
      <c r="NF55" s="471">
        <f t="shared" si="426"/>
        <v>5.6034530625000007</v>
      </c>
      <c r="NG55" s="471">
        <f t="shared" si="412"/>
        <v>5.6034530625000007</v>
      </c>
      <c r="NH55" s="471">
        <f t="shared" si="412"/>
        <v>5.6034530625000007</v>
      </c>
      <c r="NI55" s="471">
        <f t="shared" si="412"/>
        <v>5.6034530625000007</v>
      </c>
      <c r="NJ55" s="471">
        <f t="shared" si="412"/>
        <v>5.6034530625000007</v>
      </c>
      <c r="NK55" s="471">
        <f t="shared" si="412"/>
        <v>5.6034530625000007</v>
      </c>
      <c r="NL55" s="471">
        <f t="shared" si="412"/>
        <v>5.6034530625000007</v>
      </c>
      <c r="NM55" s="471">
        <f t="shared" si="412"/>
        <v>5.6034530625000007</v>
      </c>
      <c r="NN55" s="471">
        <f t="shared" si="412"/>
        <v>5.6034530625000007</v>
      </c>
      <c r="NO55" s="471">
        <f t="shared" si="412"/>
        <v>5.6034530625000007</v>
      </c>
      <c r="NP55" s="471">
        <f t="shared" si="412"/>
        <v>5.6034530625000007</v>
      </c>
      <c r="NQ55" s="471">
        <f t="shared" si="412"/>
        <v>5.6034530625000007</v>
      </c>
      <c r="NR55" s="471">
        <f t="shared" si="412"/>
        <v>5.6034530625000007</v>
      </c>
      <c r="NS55" s="471">
        <f t="shared" si="412"/>
        <v>5.6034530625000007</v>
      </c>
      <c r="NT55" s="471">
        <f t="shared" si="412"/>
        <v>5.6034530625000007</v>
      </c>
      <c r="NU55" s="471">
        <f t="shared" si="412"/>
        <v>5.6034530625000007</v>
      </c>
      <c r="NV55" s="471">
        <f t="shared" si="381"/>
        <v>5.6034530625000007</v>
      </c>
      <c r="NW55" s="471">
        <f t="shared" si="427"/>
        <v>5.6034530625000007</v>
      </c>
      <c r="NX55" s="471">
        <f t="shared" si="427"/>
        <v>5.6034530625000007</v>
      </c>
      <c r="NY55" s="471">
        <f t="shared" si="427"/>
        <v>5.6034530625000007</v>
      </c>
      <c r="NZ55" s="471">
        <f t="shared" si="427"/>
        <v>5.6034530625000007</v>
      </c>
      <c r="OA55" s="471">
        <f t="shared" si="427"/>
        <v>5.6034530625000007</v>
      </c>
      <c r="OB55" s="471">
        <f t="shared" si="427"/>
        <v>5.6034530625000007</v>
      </c>
      <c r="OC55" s="471">
        <f t="shared" si="427"/>
        <v>5.6034530625000007</v>
      </c>
      <c r="OD55" s="471">
        <f t="shared" si="427"/>
        <v>5.6034530625000007</v>
      </c>
      <c r="OE55" s="471">
        <f t="shared" si="427"/>
        <v>5.6034530625000007</v>
      </c>
      <c r="OF55" s="471">
        <f t="shared" si="427"/>
        <v>5.6034530625000007</v>
      </c>
      <c r="OG55" s="471">
        <f t="shared" si="427"/>
        <v>5.6034530625000007</v>
      </c>
      <c r="OH55" s="471">
        <f t="shared" si="427"/>
        <v>0</v>
      </c>
      <c r="OI55" s="471">
        <f t="shared" si="427"/>
        <v>0</v>
      </c>
      <c r="OJ55" s="471">
        <f t="shared" si="427"/>
        <v>0</v>
      </c>
      <c r="OK55" s="471">
        <f t="shared" si="427"/>
        <v>0</v>
      </c>
      <c r="OL55" s="471">
        <f t="shared" si="427"/>
        <v>0</v>
      </c>
      <c r="OM55" s="471">
        <f t="shared" si="413"/>
        <v>0</v>
      </c>
      <c r="ON55" s="471">
        <f t="shared" si="413"/>
        <v>0</v>
      </c>
      <c r="OO55" s="471">
        <f t="shared" si="413"/>
        <v>0</v>
      </c>
      <c r="OP55" s="471">
        <f t="shared" si="413"/>
        <v>0</v>
      </c>
      <c r="OQ55" s="471">
        <f t="shared" si="413"/>
        <v>0</v>
      </c>
      <c r="OR55" s="471">
        <f t="shared" si="413"/>
        <v>0</v>
      </c>
      <c r="OS55" s="471">
        <f t="shared" si="413"/>
        <v>0</v>
      </c>
      <c r="OT55" s="471">
        <f t="shared" si="413"/>
        <v>0</v>
      </c>
      <c r="OU55" s="471">
        <f t="shared" si="413"/>
        <v>0</v>
      </c>
      <c r="OV55" s="471">
        <f t="shared" si="413"/>
        <v>0</v>
      </c>
      <c r="OW55" s="471">
        <f t="shared" si="413"/>
        <v>0</v>
      </c>
      <c r="OX55" s="471">
        <f t="shared" si="413"/>
        <v>0</v>
      </c>
      <c r="OY55" s="471">
        <f t="shared" si="413"/>
        <v>0</v>
      </c>
      <c r="OZ55" s="471">
        <f t="shared" si="413"/>
        <v>0</v>
      </c>
      <c r="PA55" s="471">
        <f t="shared" si="413"/>
        <v>0</v>
      </c>
      <c r="PB55" s="471">
        <f t="shared" si="383"/>
        <v>0</v>
      </c>
      <c r="PC55" s="471">
        <f t="shared" si="428"/>
        <v>0</v>
      </c>
      <c r="PD55" s="471">
        <f t="shared" si="428"/>
        <v>0</v>
      </c>
      <c r="PE55" s="471">
        <f t="shared" si="428"/>
        <v>0</v>
      </c>
      <c r="PF55" s="471">
        <f t="shared" si="428"/>
        <v>0</v>
      </c>
      <c r="PG55" s="471">
        <f t="shared" si="428"/>
        <v>0</v>
      </c>
      <c r="PH55" s="471">
        <f t="shared" si="428"/>
        <v>0</v>
      </c>
      <c r="PI55" s="471">
        <f t="shared" si="428"/>
        <v>0</v>
      </c>
      <c r="PJ55" s="471">
        <f t="shared" si="428"/>
        <v>0</v>
      </c>
      <c r="PK55" s="471">
        <f t="shared" si="428"/>
        <v>0</v>
      </c>
      <c r="PL55" s="471">
        <f t="shared" si="428"/>
        <v>0</v>
      </c>
      <c r="PM55" s="471">
        <f t="shared" si="428"/>
        <v>0</v>
      </c>
      <c r="PN55" s="471">
        <f t="shared" si="428"/>
        <v>0</v>
      </c>
      <c r="PO55" s="471">
        <f t="shared" si="428"/>
        <v>0</v>
      </c>
      <c r="PP55" s="471">
        <f t="shared" si="428"/>
        <v>0</v>
      </c>
      <c r="PQ55" s="471">
        <f t="shared" si="428"/>
        <v>0</v>
      </c>
      <c r="PR55" s="471">
        <f t="shared" si="428"/>
        <v>0</v>
      </c>
      <c r="PS55" s="471">
        <f t="shared" si="414"/>
        <v>0</v>
      </c>
      <c r="PT55" s="471">
        <f t="shared" si="414"/>
        <v>0</v>
      </c>
      <c r="PU55" s="471">
        <f t="shared" si="414"/>
        <v>0</v>
      </c>
      <c r="PV55" s="471">
        <f t="shared" si="414"/>
        <v>0</v>
      </c>
      <c r="PW55" s="471">
        <f t="shared" si="414"/>
        <v>0</v>
      </c>
      <c r="PX55" s="471">
        <f t="shared" si="414"/>
        <v>0</v>
      </c>
      <c r="PY55" s="471">
        <f t="shared" si="414"/>
        <v>0</v>
      </c>
      <c r="PZ55" s="471">
        <f t="shared" si="414"/>
        <v>0</v>
      </c>
      <c r="QA55" s="471">
        <f t="shared" si="414"/>
        <v>0</v>
      </c>
      <c r="QB55" s="471">
        <f t="shared" si="414"/>
        <v>0</v>
      </c>
      <c r="QC55" s="471">
        <f t="shared" si="414"/>
        <v>0</v>
      </c>
      <c r="QD55" s="471">
        <f t="shared" si="414"/>
        <v>0</v>
      </c>
      <c r="QE55" s="471">
        <f t="shared" si="414"/>
        <v>0</v>
      </c>
      <c r="QF55" s="471">
        <f t="shared" si="414"/>
        <v>0</v>
      </c>
      <c r="QG55" s="471">
        <f t="shared" si="414"/>
        <v>0</v>
      </c>
      <c r="QH55" s="471">
        <f t="shared" si="385"/>
        <v>0</v>
      </c>
      <c r="QI55" s="471">
        <f t="shared" si="429"/>
        <v>0</v>
      </c>
      <c r="QJ55" s="471">
        <f t="shared" si="429"/>
        <v>0</v>
      </c>
      <c r="QK55" s="471">
        <f t="shared" si="429"/>
        <v>0</v>
      </c>
      <c r="QL55" s="471">
        <f t="shared" si="429"/>
        <v>0</v>
      </c>
      <c r="QM55" s="471">
        <f t="shared" si="429"/>
        <v>0</v>
      </c>
      <c r="QN55" s="471">
        <f t="shared" si="429"/>
        <v>0</v>
      </c>
      <c r="QO55" s="471">
        <f t="shared" si="429"/>
        <v>0</v>
      </c>
      <c r="QP55" s="471">
        <f t="shared" si="429"/>
        <v>0</v>
      </c>
      <c r="QQ55" s="471">
        <f t="shared" si="429"/>
        <v>0</v>
      </c>
      <c r="QR55" s="471">
        <f t="shared" si="429"/>
        <v>0</v>
      </c>
      <c r="QS55" s="471">
        <f t="shared" si="429"/>
        <v>0</v>
      </c>
      <c r="QT55" s="471">
        <f t="shared" si="429"/>
        <v>0</v>
      </c>
      <c r="QU55" s="471">
        <f t="shared" si="429"/>
        <v>0</v>
      </c>
      <c r="QV55" s="471">
        <f t="shared" si="429"/>
        <v>0</v>
      </c>
      <c r="QW55" s="471">
        <f t="shared" si="429"/>
        <v>0</v>
      </c>
      <c r="QX55" s="471">
        <f t="shared" si="429"/>
        <v>0</v>
      </c>
      <c r="QY55" s="471">
        <f t="shared" si="415"/>
        <v>0</v>
      </c>
      <c r="QZ55" s="471">
        <f t="shared" si="415"/>
        <v>0</v>
      </c>
      <c r="RA55" s="471">
        <f t="shared" si="415"/>
        <v>0</v>
      </c>
      <c r="RB55" s="471">
        <f t="shared" si="415"/>
        <v>0</v>
      </c>
      <c r="RC55" s="471">
        <f t="shared" si="415"/>
        <v>0</v>
      </c>
      <c r="RD55" s="471">
        <f t="shared" si="415"/>
        <v>0</v>
      </c>
      <c r="RE55" s="471">
        <f t="shared" si="415"/>
        <v>0</v>
      </c>
      <c r="RF55" s="471">
        <f t="shared" si="415"/>
        <v>0</v>
      </c>
      <c r="RG55" s="471">
        <f t="shared" si="415"/>
        <v>0</v>
      </c>
      <c r="RH55" s="471">
        <f t="shared" si="415"/>
        <v>0</v>
      </c>
      <c r="RI55" s="471">
        <f t="shared" si="415"/>
        <v>0</v>
      </c>
      <c r="RJ55" s="471">
        <f t="shared" si="415"/>
        <v>0</v>
      </c>
      <c r="RK55" s="471">
        <f t="shared" si="415"/>
        <v>0</v>
      </c>
      <c r="RL55" s="471">
        <f t="shared" si="415"/>
        <v>0</v>
      </c>
      <c r="RM55" s="471">
        <f t="shared" si="415"/>
        <v>0</v>
      </c>
      <c r="RN55" s="471">
        <f t="shared" si="387"/>
        <v>0</v>
      </c>
      <c r="RO55" s="471">
        <f t="shared" si="430"/>
        <v>0</v>
      </c>
      <c r="RP55" s="471">
        <f t="shared" si="430"/>
        <v>0</v>
      </c>
      <c r="RQ55" s="471">
        <f t="shared" si="430"/>
        <v>0</v>
      </c>
      <c r="RR55" s="471">
        <f t="shared" si="430"/>
        <v>0</v>
      </c>
      <c r="RS55" s="471">
        <f t="shared" si="430"/>
        <v>0</v>
      </c>
      <c r="RT55" s="471">
        <f t="shared" si="430"/>
        <v>0</v>
      </c>
      <c r="RU55" s="471">
        <f t="shared" si="430"/>
        <v>0</v>
      </c>
      <c r="RV55" s="471">
        <f t="shared" si="430"/>
        <v>0</v>
      </c>
      <c r="RW55" s="471">
        <f t="shared" si="430"/>
        <v>0</v>
      </c>
      <c r="RX55" s="471">
        <f t="shared" si="430"/>
        <v>0</v>
      </c>
      <c r="RY55" s="471">
        <f t="shared" si="430"/>
        <v>0</v>
      </c>
      <c r="RZ55" s="471">
        <f t="shared" si="430"/>
        <v>0</v>
      </c>
      <c r="SA55" s="471">
        <f t="shared" si="430"/>
        <v>0</v>
      </c>
      <c r="SB55" s="471">
        <f t="shared" si="430"/>
        <v>0</v>
      </c>
      <c r="SC55" s="471">
        <f t="shared" si="430"/>
        <v>0</v>
      </c>
      <c r="SD55" s="471">
        <f t="shared" si="430"/>
        <v>0</v>
      </c>
      <c r="SE55" s="471">
        <f t="shared" si="416"/>
        <v>0</v>
      </c>
      <c r="SF55" s="471">
        <f t="shared" si="416"/>
        <v>0</v>
      </c>
      <c r="SG55" s="471">
        <f t="shared" si="416"/>
        <v>0</v>
      </c>
      <c r="SH55" s="471">
        <f t="shared" si="416"/>
        <v>0</v>
      </c>
      <c r="SI55" s="471">
        <f t="shared" si="416"/>
        <v>0</v>
      </c>
      <c r="SJ55" s="471">
        <f t="shared" si="416"/>
        <v>0</v>
      </c>
      <c r="SK55" s="471">
        <f t="shared" si="416"/>
        <v>0</v>
      </c>
      <c r="SL55" s="471">
        <f t="shared" si="416"/>
        <v>0</v>
      </c>
      <c r="SM55" s="471">
        <f t="shared" si="416"/>
        <v>0</v>
      </c>
      <c r="SN55" s="471">
        <f t="shared" si="416"/>
        <v>0</v>
      </c>
      <c r="SO55" s="471">
        <f t="shared" si="416"/>
        <v>0</v>
      </c>
      <c r="SP55" s="471">
        <f t="shared" si="416"/>
        <v>0</v>
      </c>
      <c r="SQ55" s="471">
        <f t="shared" si="416"/>
        <v>0</v>
      </c>
      <c r="SR55" s="471">
        <f t="shared" si="416"/>
        <v>0</v>
      </c>
      <c r="SS55" s="471">
        <f t="shared" si="416"/>
        <v>0</v>
      </c>
      <c r="ST55" s="471">
        <f t="shared" si="389"/>
        <v>0</v>
      </c>
      <c r="SU55" s="471">
        <f t="shared" si="431"/>
        <v>0</v>
      </c>
      <c r="SV55" s="471">
        <f t="shared" si="431"/>
        <v>0</v>
      </c>
      <c r="SW55" s="471">
        <f t="shared" si="431"/>
        <v>0</v>
      </c>
      <c r="SX55" s="471">
        <f t="shared" si="431"/>
        <v>0</v>
      </c>
      <c r="SY55" s="471">
        <f t="shared" si="431"/>
        <v>0</v>
      </c>
      <c r="SZ55" s="471">
        <f t="shared" si="431"/>
        <v>0</v>
      </c>
      <c r="TA55" s="471">
        <f t="shared" si="431"/>
        <v>0</v>
      </c>
      <c r="TB55" s="471">
        <f t="shared" si="431"/>
        <v>0</v>
      </c>
      <c r="TC55" s="471">
        <f t="shared" si="431"/>
        <v>0</v>
      </c>
      <c r="TD55" s="471">
        <f t="shared" si="431"/>
        <v>0</v>
      </c>
      <c r="TE55" s="471">
        <f t="shared" si="431"/>
        <v>0</v>
      </c>
      <c r="TF55" s="471">
        <f t="shared" si="431"/>
        <v>0</v>
      </c>
      <c r="TG55" s="471">
        <f t="shared" si="431"/>
        <v>0</v>
      </c>
      <c r="TH55" s="471">
        <f t="shared" si="431"/>
        <v>0</v>
      </c>
      <c r="TI55" s="471">
        <f t="shared" si="431"/>
        <v>0</v>
      </c>
      <c r="TJ55" s="471">
        <f t="shared" si="431"/>
        <v>0</v>
      </c>
      <c r="TK55" s="471">
        <f t="shared" si="417"/>
        <v>0</v>
      </c>
      <c r="TL55" s="471">
        <f t="shared" si="417"/>
        <v>0</v>
      </c>
      <c r="TM55" s="471">
        <f t="shared" si="417"/>
        <v>0</v>
      </c>
      <c r="TN55" s="471">
        <f t="shared" si="417"/>
        <v>0</v>
      </c>
      <c r="TO55" s="471">
        <f t="shared" si="417"/>
        <v>0</v>
      </c>
      <c r="TP55" s="471">
        <f t="shared" si="417"/>
        <v>0</v>
      </c>
      <c r="TQ55" s="471">
        <f t="shared" si="417"/>
        <v>0</v>
      </c>
      <c r="TR55" s="471">
        <f t="shared" si="417"/>
        <v>0</v>
      </c>
      <c r="TS55" s="471">
        <f t="shared" si="417"/>
        <v>0</v>
      </c>
      <c r="TT55" s="471">
        <f t="shared" si="417"/>
        <v>0</v>
      </c>
      <c r="TU55" s="471">
        <f t="shared" si="417"/>
        <v>0</v>
      </c>
      <c r="TV55" s="471">
        <f t="shared" si="417"/>
        <v>0</v>
      </c>
      <c r="TW55" s="471">
        <f t="shared" si="417"/>
        <v>0</v>
      </c>
      <c r="TX55" s="471">
        <f t="shared" si="417"/>
        <v>0</v>
      </c>
      <c r="TY55" s="471">
        <f t="shared" si="417"/>
        <v>0</v>
      </c>
      <c r="TZ55" s="471">
        <f t="shared" si="391"/>
        <v>0</v>
      </c>
      <c r="UA55" s="471">
        <f t="shared" si="432"/>
        <v>0</v>
      </c>
      <c r="UB55" s="471">
        <f t="shared" si="432"/>
        <v>0</v>
      </c>
      <c r="UC55" s="471">
        <f t="shared" si="432"/>
        <v>0</v>
      </c>
      <c r="UD55" s="471">
        <f t="shared" si="432"/>
        <v>0</v>
      </c>
      <c r="UE55" s="471">
        <f t="shared" si="432"/>
        <v>0</v>
      </c>
      <c r="UF55" s="471">
        <f t="shared" si="432"/>
        <v>0</v>
      </c>
      <c r="UG55" s="471">
        <f t="shared" si="432"/>
        <v>0</v>
      </c>
      <c r="UH55" s="471">
        <f t="shared" si="432"/>
        <v>0</v>
      </c>
      <c r="UI55" s="471">
        <f t="shared" si="432"/>
        <v>0</v>
      </c>
      <c r="UJ55" s="471">
        <f t="shared" si="432"/>
        <v>0</v>
      </c>
      <c r="UK55" s="471">
        <f t="shared" si="432"/>
        <v>0</v>
      </c>
      <c r="UL55" s="471">
        <f t="shared" si="432"/>
        <v>0</v>
      </c>
      <c r="UM55" s="471">
        <f t="shared" si="432"/>
        <v>0</v>
      </c>
      <c r="UN55" s="471">
        <f t="shared" si="432"/>
        <v>0</v>
      </c>
      <c r="UO55" s="471">
        <f t="shared" si="432"/>
        <v>0</v>
      </c>
      <c r="UP55" s="471">
        <f t="shared" si="432"/>
        <v>0</v>
      </c>
      <c r="UQ55" s="471">
        <f t="shared" si="418"/>
        <v>0</v>
      </c>
      <c r="UR55" s="471">
        <f t="shared" si="418"/>
        <v>0</v>
      </c>
      <c r="US55" s="471">
        <f t="shared" si="418"/>
        <v>0</v>
      </c>
      <c r="UT55" s="471">
        <f t="shared" si="418"/>
        <v>0</v>
      </c>
      <c r="UU55" s="471">
        <f t="shared" si="418"/>
        <v>0</v>
      </c>
      <c r="UV55" s="471">
        <f t="shared" si="418"/>
        <v>0</v>
      </c>
      <c r="UW55" s="471">
        <f t="shared" si="418"/>
        <v>0</v>
      </c>
      <c r="UX55" s="471">
        <f t="shared" si="418"/>
        <v>0</v>
      </c>
      <c r="UY55" s="471">
        <f t="shared" si="418"/>
        <v>0</v>
      </c>
      <c r="UZ55" s="471">
        <f t="shared" si="418"/>
        <v>0</v>
      </c>
      <c r="VA55" s="471">
        <f t="shared" si="418"/>
        <v>0</v>
      </c>
      <c r="VB55" s="471">
        <f t="shared" si="418"/>
        <v>0</v>
      </c>
      <c r="VC55" s="471">
        <f t="shared" si="418"/>
        <v>0</v>
      </c>
      <c r="VD55" s="471">
        <f t="shared" si="418"/>
        <v>0</v>
      </c>
      <c r="VE55" s="471">
        <f t="shared" si="418"/>
        <v>0</v>
      </c>
      <c r="VF55" s="471">
        <f t="shared" si="393"/>
        <v>0</v>
      </c>
      <c r="VG55" s="471">
        <f t="shared" si="433"/>
        <v>0</v>
      </c>
      <c r="VH55" s="471">
        <f t="shared" si="433"/>
        <v>0</v>
      </c>
      <c r="VI55" s="471">
        <f t="shared" si="433"/>
        <v>0</v>
      </c>
      <c r="VJ55" s="471">
        <f t="shared" si="433"/>
        <v>0</v>
      </c>
      <c r="VK55" s="471">
        <f t="shared" si="433"/>
        <v>0</v>
      </c>
      <c r="VL55" s="471">
        <f t="shared" si="433"/>
        <v>0</v>
      </c>
      <c r="VM55" s="471">
        <f t="shared" si="433"/>
        <v>0</v>
      </c>
      <c r="VN55" s="471">
        <f t="shared" si="433"/>
        <v>0</v>
      </c>
      <c r="VO55" s="471">
        <f t="shared" si="433"/>
        <v>0</v>
      </c>
      <c r="VP55" s="471">
        <f t="shared" si="433"/>
        <v>0</v>
      </c>
      <c r="VQ55" s="471">
        <f t="shared" si="433"/>
        <v>0</v>
      </c>
      <c r="VR55" s="471">
        <f t="shared" si="433"/>
        <v>0</v>
      </c>
      <c r="VS55" s="471">
        <f t="shared" si="433"/>
        <v>0</v>
      </c>
      <c r="VT55" s="471">
        <f t="shared" si="433"/>
        <v>0</v>
      </c>
      <c r="VU55" s="471">
        <f t="shared" si="433"/>
        <v>0</v>
      </c>
      <c r="VV55" s="471">
        <f t="shared" si="433"/>
        <v>0</v>
      </c>
      <c r="VW55" s="471">
        <f t="shared" si="419"/>
        <v>0</v>
      </c>
      <c r="VX55" s="471">
        <f t="shared" si="419"/>
        <v>0</v>
      </c>
      <c r="VY55" s="471">
        <f t="shared" si="419"/>
        <v>0</v>
      </c>
      <c r="VZ55" s="471">
        <f t="shared" si="419"/>
        <v>0</v>
      </c>
      <c r="WA55" s="471">
        <f t="shared" si="419"/>
        <v>0</v>
      </c>
      <c r="WB55" s="471">
        <f t="shared" si="419"/>
        <v>0</v>
      </c>
      <c r="WC55" s="471">
        <f t="shared" si="419"/>
        <v>0</v>
      </c>
      <c r="WD55" s="471">
        <f t="shared" si="419"/>
        <v>0</v>
      </c>
    </row>
    <row r="56" spans="1:602" x14ac:dyDescent="0.35">
      <c r="A56" s="29"/>
      <c r="B56" s="29">
        <f t="shared" si="355"/>
        <v>25</v>
      </c>
      <c r="C56" s="29" t="s">
        <v>2</v>
      </c>
      <c r="D56" s="29" t="s">
        <v>89</v>
      </c>
      <c r="E56" s="69">
        <f>INDEX('Current RAP - 2025-26 Cycle'!$K:$K,MATCH('25-26 Projection - RAP Tendered'!$D56,'Current RAP - 2025-26 Cycle'!$C:$C,0),1)</f>
        <v>269994965.73999995</v>
      </c>
      <c r="F56" s="69">
        <f>INDEX('Current RAP - 2025-26 Cycle'!$G:$G,MATCH('25-26 Projection - RAP Tendered'!$D56,'Current RAP - 2025-26 Cycle'!$C:$C,0),1)</f>
        <v>257863713.89999998</v>
      </c>
      <c r="G56" s="69">
        <f t="shared" si="342"/>
        <v>12131251.839999974</v>
      </c>
      <c r="H56" s="69">
        <f t="shared" si="356"/>
        <v>257863713.89999998</v>
      </c>
      <c r="I56" s="32">
        <v>45839</v>
      </c>
      <c r="J56" s="32">
        <v>46203</v>
      </c>
      <c r="K56" s="29" t="str">
        <f>INDEX('Current RAP - 2025-26 Cycle'!$D:$D,MATCH('25-26 Projection - RAP Tendered'!$D56,'Current RAP - 2025-26 Cycle'!$C:$C,0),1)</f>
        <v>IGPM</v>
      </c>
      <c r="L56" s="32" t="s">
        <v>10</v>
      </c>
      <c r="M56" s="32" t="s">
        <v>10</v>
      </c>
      <c r="N56" s="81">
        <v>0</v>
      </c>
      <c r="O56" s="81">
        <v>0</v>
      </c>
      <c r="P56" s="69">
        <v>0</v>
      </c>
      <c r="Q56" s="32">
        <f>INDEX('Current RAP - 2025-26 Cycle'!$L:$L,MATCH('25-26 Projection - RAP Tendered'!$D56,'Current RAP - 2025-26 Cycle'!$C:$C,0),1)</f>
        <v>37020</v>
      </c>
      <c r="R56" s="32">
        <f>INDEX('Current RAP - 2025-26 Cycle'!$M:$M,MATCH('25-26 Projection - RAP Tendered'!$D56,'Current RAP - 2025-26 Cycle'!$C:$C,0),1)</f>
        <v>47977</v>
      </c>
      <c r="S56" s="29"/>
      <c r="T56" s="29" t="str">
        <f t="shared" si="343"/>
        <v>034/2001</v>
      </c>
      <c r="U56" s="36">
        <f t="shared" ref="U56:AJ71" si="438">SUMIFS($GM56:$WE56,$GM$26:$WE$26,U$26)</f>
        <v>269.99496574000005</v>
      </c>
      <c r="V56" s="36">
        <f t="shared" si="438"/>
        <v>269.99496574000005</v>
      </c>
      <c r="W56" s="36">
        <f t="shared" si="438"/>
        <v>269.99496574000005</v>
      </c>
      <c r="X56" s="36">
        <f t="shared" si="438"/>
        <v>269.99496574000005</v>
      </c>
      <c r="Y56" s="36">
        <f t="shared" si="438"/>
        <v>269.99496574000005</v>
      </c>
      <c r="Z56" s="36">
        <f t="shared" si="438"/>
        <v>269.99496574000005</v>
      </c>
      <c r="AA56" s="36">
        <f t="shared" si="438"/>
        <v>231.52794105123658</v>
      </c>
      <c r="AB56" s="36">
        <f t="shared" si="438"/>
        <v>0</v>
      </c>
      <c r="AC56" s="36">
        <f t="shared" si="438"/>
        <v>0</v>
      </c>
      <c r="AD56" s="36">
        <f t="shared" si="438"/>
        <v>0</v>
      </c>
      <c r="AE56" s="36">
        <f t="shared" si="438"/>
        <v>0</v>
      </c>
      <c r="AF56" s="36">
        <f t="shared" si="438"/>
        <v>0</v>
      </c>
      <c r="AG56" s="36">
        <f t="shared" si="438"/>
        <v>0</v>
      </c>
      <c r="AH56" s="36">
        <f t="shared" si="438"/>
        <v>0</v>
      </c>
      <c r="AI56" s="36">
        <f t="shared" si="438"/>
        <v>0</v>
      </c>
      <c r="AJ56" s="36">
        <f t="shared" si="438"/>
        <v>0</v>
      </c>
      <c r="AK56" s="36">
        <f t="shared" si="434"/>
        <v>0</v>
      </c>
      <c r="AL56" s="36">
        <f t="shared" si="434"/>
        <v>0</v>
      </c>
      <c r="AM56" s="36">
        <f t="shared" si="434"/>
        <v>0</v>
      </c>
      <c r="AN56" s="36">
        <f t="shared" si="434"/>
        <v>0</v>
      </c>
      <c r="AO56" s="36">
        <f t="shared" si="434"/>
        <v>0</v>
      </c>
      <c r="AP56" s="36">
        <f t="shared" si="434"/>
        <v>0</v>
      </c>
      <c r="AQ56" s="36">
        <f t="shared" si="434"/>
        <v>0</v>
      </c>
      <c r="AR56" s="36">
        <f t="shared" si="434"/>
        <v>0</v>
      </c>
      <c r="AS56" s="36">
        <f t="shared" si="398"/>
        <v>0</v>
      </c>
      <c r="AT56" s="36">
        <f t="shared" si="398"/>
        <v>0</v>
      </c>
      <c r="AU56" s="36">
        <f t="shared" si="398"/>
        <v>0</v>
      </c>
      <c r="AV56" s="36">
        <f t="shared" si="398"/>
        <v>0</v>
      </c>
      <c r="AW56" s="36">
        <f t="shared" si="398"/>
        <v>0</v>
      </c>
      <c r="AX56" s="36">
        <f t="shared" si="398"/>
        <v>0</v>
      </c>
      <c r="AY56" s="36">
        <f t="shared" si="398"/>
        <v>0</v>
      </c>
      <c r="AZ56" s="36">
        <f>SUMIFS($GM56:$WE56,$GM$26:$WE$26,AZ$26)</f>
        <v>0</v>
      </c>
      <c r="BA56" s="36">
        <f t="shared" si="435"/>
        <v>0</v>
      </c>
      <c r="BB56" s="36">
        <f t="shared" si="435"/>
        <v>0</v>
      </c>
      <c r="BD56" s="29" t="str">
        <f t="shared" si="345"/>
        <v>034/2001</v>
      </c>
      <c r="BE56" s="36">
        <f t="shared" si="420"/>
        <v>0</v>
      </c>
      <c r="BF56" s="36">
        <f t="shared" si="420"/>
        <v>0</v>
      </c>
      <c r="BG56" s="36">
        <f t="shared" si="420"/>
        <v>0</v>
      </c>
      <c r="BH56" s="36">
        <f t="shared" si="420"/>
        <v>0</v>
      </c>
      <c r="BI56" s="36">
        <f t="shared" si="420"/>
        <v>67.498741434999999</v>
      </c>
      <c r="BJ56" s="36">
        <f t="shared" si="420"/>
        <v>67.498741434999999</v>
      </c>
      <c r="BK56" s="36">
        <f t="shared" si="420"/>
        <v>67.498741434999999</v>
      </c>
      <c r="BL56" s="36">
        <f t="shared" si="420"/>
        <v>67.498741434999999</v>
      </c>
      <c r="BM56" s="36">
        <f t="shared" si="420"/>
        <v>67.498741434999999</v>
      </c>
      <c r="BN56" s="36">
        <f t="shared" si="420"/>
        <v>67.498741434999999</v>
      </c>
      <c r="BO56" s="36">
        <f t="shared" si="420"/>
        <v>67.498741434999999</v>
      </c>
      <c r="BP56" s="36">
        <f t="shared" si="420"/>
        <v>67.498741434999999</v>
      </c>
      <c r="BQ56" s="36">
        <f t="shared" si="420"/>
        <v>67.498741434999999</v>
      </c>
      <c r="BR56" s="36">
        <f t="shared" si="420"/>
        <v>67.498741434999999</v>
      </c>
      <c r="BS56" s="36">
        <f t="shared" si="420"/>
        <v>67.498741434999999</v>
      </c>
      <c r="BT56" s="36">
        <f t="shared" si="420"/>
        <v>67.498741434999999</v>
      </c>
      <c r="BU56" s="36">
        <f t="shared" ref="BU56:CJ71" si="439">SUMIFS($GM56:$WE56,$GM$29:$WE$29,BU$29)</f>
        <v>67.498741434999999</v>
      </c>
      <c r="BV56" s="36">
        <f t="shared" si="439"/>
        <v>67.498741434999999</v>
      </c>
      <c r="BW56" s="36">
        <f t="shared" si="439"/>
        <v>67.498741434999999</v>
      </c>
      <c r="BX56" s="36">
        <f t="shared" si="439"/>
        <v>67.498741434999999</v>
      </c>
      <c r="BY56" s="36">
        <f t="shared" si="439"/>
        <v>67.498741434999999</v>
      </c>
      <c r="BZ56" s="36">
        <f t="shared" si="439"/>
        <v>67.498741434999999</v>
      </c>
      <c r="CA56" s="36">
        <f t="shared" si="439"/>
        <v>67.498741434999999</v>
      </c>
      <c r="CB56" s="36">
        <f t="shared" si="439"/>
        <v>67.498741434999999</v>
      </c>
      <c r="CC56" s="36">
        <f t="shared" si="439"/>
        <v>67.498741434999999</v>
      </c>
      <c r="CD56" s="36">
        <f t="shared" si="439"/>
        <v>67.498741434999999</v>
      </c>
      <c r="CE56" s="36">
        <f t="shared" si="439"/>
        <v>67.498741434999999</v>
      </c>
      <c r="CF56" s="36">
        <f t="shared" si="439"/>
        <v>29.031716746236555</v>
      </c>
      <c r="CG56" s="36">
        <f t="shared" si="439"/>
        <v>0</v>
      </c>
      <c r="CH56" s="36">
        <f t="shared" si="439"/>
        <v>0</v>
      </c>
      <c r="CI56" s="36">
        <f t="shared" si="439"/>
        <v>0</v>
      </c>
      <c r="CJ56" s="36">
        <f t="shared" si="436"/>
        <v>0</v>
      </c>
      <c r="CK56" s="36">
        <f t="shared" si="436"/>
        <v>0</v>
      </c>
      <c r="CL56" s="36">
        <f t="shared" si="436"/>
        <v>0</v>
      </c>
      <c r="CM56" s="36">
        <f t="shared" si="436"/>
        <v>0</v>
      </c>
      <c r="CN56" s="36">
        <f t="shared" si="436"/>
        <v>0</v>
      </c>
      <c r="CO56" s="36">
        <f t="shared" si="436"/>
        <v>0</v>
      </c>
      <c r="CP56" s="36">
        <f t="shared" si="436"/>
        <v>0</v>
      </c>
      <c r="CQ56" s="36">
        <f t="shared" si="436"/>
        <v>0</v>
      </c>
      <c r="CR56" s="36">
        <f t="shared" si="436"/>
        <v>0</v>
      </c>
      <c r="CS56" s="36">
        <f t="shared" si="436"/>
        <v>0</v>
      </c>
      <c r="CT56" s="36">
        <f t="shared" si="436"/>
        <v>0</v>
      </c>
      <c r="CU56" s="36">
        <f t="shared" si="436"/>
        <v>0</v>
      </c>
      <c r="CV56" s="36">
        <f t="shared" si="436"/>
        <v>0</v>
      </c>
      <c r="CW56" s="36">
        <f t="shared" si="436"/>
        <v>0</v>
      </c>
      <c r="CX56" s="36">
        <f t="shared" si="436"/>
        <v>0</v>
      </c>
      <c r="CY56" s="36">
        <f t="shared" si="436"/>
        <v>0</v>
      </c>
      <c r="CZ56" s="36">
        <f t="shared" si="437"/>
        <v>0</v>
      </c>
      <c r="DA56" s="36">
        <f t="shared" si="437"/>
        <v>0</v>
      </c>
      <c r="DB56" s="36">
        <f t="shared" si="437"/>
        <v>0</v>
      </c>
      <c r="DC56" s="36">
        <f t="shared" si="437"/>
        <v>0</v>
      </c>
      <c r="DD56" s="36">
        <f t="shared" si="437"/>
        <v>0</v>
      </c>
      <c r="DE56" s="36">
        <f t="shared" si="437"/>
        <v>0</v>
      </c>
      <c r="DF56" s="36">
        <f t="shared" si="437"/>
        <v>0</v>
      </c>
      <c r="DG56" s="36">
        <f t="shared" si="437"/>
        <v>0</v>
      </c>
      <c r="DH56" s="36">
        <f t="shared" si="437"/>
        <v>0</v>
      </c>
      <c r="DI56" s="36">
        <f t="shared" si="437"/>
        <v>0</v>
      </c>
      <c r="DJ56" s="36">
        <f t="shared" si="437"/>
        <v>0</v>
      </c>
      <c r="DK56" s="36">
        <f t="shared" si="437"/>
        <v>0</v>
      </c>
      <c r="DL56" s="36">
        <f t="shared" si="437"/>
        <v>0</v>
      </c>
      <c r="DM56" s="36">
        <f t="shared" si="437"/>
        <v>0</v>
      </c>
      <c r="DN56" s="36">
        <f t="shared" si="437"/>
        <v>0</v>
      </c>
      <c r="DO56" s="36">
        <f t="shared" si="437"/>
        <v>0</v>
      </c>
      <c r="DP56" s="36">
        <f t="shared" si="401"/>
        <v>0</v>
      </c>
      <c r="DQ56" s="36">
        <f t="shared" si="402"/>
        <v>0</v>
      </c>
      <c r="DR56" s="36">
        <f t="shared" si="402"/>
        <v>0</v>
      </c>
      <c r="DS56" s="36">
        <f t="shared" si="402"/>
        <v>0</v>
      </c>
      <c r="DT56" s="36">
        <f t="shared" si="402"/>
        <v>0</v>
      </c>
      <c r="DU56" s="36">
        <f t="shared" ref="DU56:EJ56" si="440">SUMIFS($GM56:$WE56,$GM$29:$WE$29,DU$29)</f>
        <v>0</v>
      </c>
      <c r="DV56" s="36">
        <f t="shared" si="440"/>
        <v>0</v>
      </c>
      <c r="DW56" s="36">
        <f t="shared" si="440"/>
        <v>0</v>
      </c>
      <c r="DX56" s="36">
        <f t="shared" si="440"/>
        <v>0</v>
      </c>
      <c r="DY56" s="36">
        <f t="shared" si="440"/>
        <v>0</v>
      </c>
      <c r="DZ56" s="36">
        <f t="shared" si="440"/>
        <v>0</v>
      </c>
      <c r="EA56" s="36">
        <f t="shared" si="440"/>
        <v>0</v>
      </c>
      <c r="EB56" s="36">
        <f t="shared" si="440"/>
        <v>0</v>
      </c>
      <c r="EC56" s="36">
        <f t="shared" si="440"/>
        <v>0</v>
      </c>
      <c r="ED56" s="36">
        <f t="shared" si="440"/>
        <v>0</v>
      </c>
      <c r="EE56" s="36">
        <f t="shared" si="440"/>
        <v>0</v>
      </c>
      <c r="EF56" s="36">
        <f t="shared" si="440"/>
        <v>0</v>
      </c>
      <c r="EG56" s="36">
        <f t="shared" si="440"/>
        <v>0</v>
      </c>
      <c r="EH56" s="36">
        <f t="shared" si="440"/>
        <v>0</v>
      </c>
      <c r="EI56" s="36">
        <f t="shared" si="440"/>
        <v>0</v>
      </c>
      <c r="EJ56" s="36">
        <f t="shared" si="440"/>
        <v>0</v>
      </c>
      <c r="EK56" s="36">
        <f t="shared" si="406"/>
        <v>0</v>
      </c>
      <c r="EL56" s="36">
        <f t="shared" si="406"/>
        <v>0</v>
      </c>
      <c r="EM56" s="36">
        <f t="shared" si="406"/>
        <v>0</v>
      </c>
      <c r="EN56" s="36">
        <f t="shared" si="406"/>
        <v>0</v>
      </c>
      <c r="EO56" s="36">
        <f t="shared" si="406"/>
        <v>0</v>
      </c>
      <c r="EP56" s="36">
        <f t="shared" si="406"/>
        <v>0</v>
      </c>
      <c r="EQ56" s="36">
        <f t="shared" si="406"/>
        <v>0</v>
      </c>
      <c r="ER56" s="36">
        <f t="shared" si="406"/>
        <v>0</v>
      </c>
      <c r="ES56" s="36">
        <f t="shared" si="406"/>
        <v>0</v>
      </c>
      <c r="ET56" s="36">
        <f t="shared" si="406"/>
        <v>0</v>
      </c>
      <c r="EU56" s="36">
        <f t="shared" si="406"/>
        <v>0</v>
      </c>
      <c r="EV56" s="36">
        <f t="shared" si="406"/>
        <v>0</v>
      </c>
      <c r="EW56" s="36">
        <f t="shared" si="403"/>
        <v>0</v>
      </c>
      <c r="EX56" s="36">
        <f t="shared" si="403"/>
        <v>0</v>
      </c>
      <c r="EY56" s="36">
        <f t="shared" si="403"/>
        <v>0</v>
      </c>
      <c r="EZ56" s="36">
        <f t="shared" si="403"/>
        <v>0</v>
      </c>
      <c r="FA56" s="36">
        <f t="shared" si="403"/>
        <v>0</v>
      </c>
      <c r="FB56" s="36">
        <f t="shared" si="403"/>
        <v>0</v>
      </c>
      <c r="FC56" s="36">
        <f t="shared" si="403"/>
        <v>0</v>
      </c>
      <c r="FD56" s="36">
        <f t="shared" si="403"/>
        <v>0</v>
      </c>
      <c r="FE56" s="36">
        <f t="shared" si="403"/>
        <v>0</v>
      </c>
      <c r="FF56" s="36">
        <f t="shared" si="403"/>
        <v>0</v>
      </c>
      <c r="FG56" s="36">
        <f t="shared" si="403"/>
        <v>0</v>
      </c>
      <c r="FH56" s="36">
        <f t="shared" si="403"/>
        <v>0</v>
      </c>
      <c r="FI56" s="36">
        <f t="shared" si="403"/>
        <v>0</v>
      </c>
      <c r="FJ56" s="36">
        <f t="shared" si="403"/>
        <v>0</v>
      </c>
      <c r="FK56" s="36">
        <f t="shared" si="404"/>
        <v>0</v>
      </c>
      <c r="FL56" s="36">
        <f t="shared" si="404"/>
        <v>0</v>
      </c>
      <c r="FM56" s="36">
        <f t="shared" si="404"/>
        <v>0</v>
      </c>
      <c r="FN56" s="36">
        <f t="shared" si="404"/>
        <v>0</v>
      </c>
      <c r="FO56" s="36">
        <f t="shared" si="404"/>
        <v>0</v>
      </c>
      <c r="FP56" s="36">
        <f t="shared" si="404"/>
        <v>0</v>
      </c>
      <c r="FQ56" s="36">
        <f t="shared" si="404"/>
        <v>0</v>
      </c>
      <c r="FR56" s="36">
        <f t="shared" si="404"/>
        <v>0</v>
      </c>
      <c r="FS56" s="36">
        <f t="shared" si="404"/>
        <v>0</v>
      </c>
      <c r="FT56" s="36">
        <f t="shared" si="404"/>
        <v>0</v>
      </c>
      <c r="FU56" s="36">
        <f t="shared" si="404"/>
        <v>0</v>
      </c>
      <c r="FV56" s="36">
        <f t="shared" si="404"/>
        <v>0</v>
      </c>
      <c r="FW56" s="36">
        <f t="shared" si="404"/>
        <v>0</v>
      </c>
      <c r="FX56" s="36">
        <f t="shared" si="404"/>
        <v>0</v>
      </c>
      <c r="FY56" s="36">
        <f t="shared" si="404"/>
        <v>0</v>
      </c>
      <c r="FZ56" s="36">
        <f t="shared" si="404"/>
        <v>0</v>
      </c>
      <c r="GA56" s="36">
        <f t="shared" si="405"/>
        <v>0</v>
      </c>
      <c r="GB56" s="36">
        <f t="shared" si="405"/>
        <v>0</v>
      </c>
      <c r="GC56" s="36">
        <f t="shared" si="405"/>
        <v>0</v>
      </c>
      <c r="GD56" s="36">
        <f t="shared" si="405"/>
        <v>0</v>
      </c>
      <c r="GE56" s="36">
        <f t="shared" si="405"/>
        <v>0</v>
      </c>
      <c r="GF56" s="36">
        <f t="shared" si="405"/>
        <v>0</v>
      </c>
      <c r="GG56" s="36">
        <f t="shared" si="405"/>
        <v>0</v>
      </c>
      <c r="GH56" s="36">
        <f t="shared" si="405"/>
        <v>0</v>
      </c>
      <c r="GI56" s="36">
        <f t="shared" si="405"/>
        <v>0</v>
      </c>
      <c r="GJ56" s="36">
        <f t="shared" si="405"/>
        <v>0</v>
      </c>
      <c r="GL56" s="29" t="str">
        <f t="shared" si="347"/>
        <v>034/2001</v>
      </c>
      <c r="GM56" s="471">
        <f t="shared" si="421"/>
        <v>22.499580478333332</v>
      </c>
      <c r="GN56" s="471">
        <f t="shared" si="421"/>
        <v>22.499580478333332</v>
      </c>
      <c r="GO56" s="471">
        <f t="shared" si="421"/>
        <v>22.499580478333332</v>
      </c>
      <c r="GP56" s="471">
        <f t="shared" si="421"/>
        <v>22.499580478333332</v>
      </c>
      <c r="GQ56" s="471">
        <f t="shared" si="421"/>
        <v>22.499580478333332</v>
      </c>
      <c r="GR56" s="471">
        <f t="shared" si="421"/>
        <v>22.499580478333332</v>
      </c>
      <c r="GS56" s="471">
        <f t="shared" si="421"/>
        <v>22.499580478333332</v>
      </c>
      <c r="GT56" s="471">
        <f t="shared" si="421"/>
        <v>22.499580478333332</v>
      </c>
      <c r="GU56" s="471">
        <f t="shared" si="421"/>
        <v>22.499580478333332</v>
      </c>
      <c r="GV56" s="471">
        <f t="shared" si="421"/>
        <v>22.499580478333332</v>
      </c>
      <c r="GW56" s="471">
        <f t="shared" si="421"/>
        <v>22.499580478333332</v>
      </c>
      <c r="GX56" s="471">
        <f t="shared" si="421"/>
        <v>22.499580478333332</v>
      </c>
      <c r="GY56" s="471">
        <f t="shared" si="421"/>
        <v>22.499580478333332</v>
      </c>
      <c r="GZ56" s="471">
        <f t="shared" si="421"/>
        <v>22.499580478333332</v>
      </c>
      <c r="HA56" s="471">
        <f t="shared" si="421"/>
        <v>22.499580478333332</v>
      </c>
      <c r="HB56" s="471">
        <f t="shared" si="421"/>
        <v>22.499580478333332</v>
      </c>
      <c r="HC56" s="471">
        <f t="shared" si="407"/>
        <v>22.499580478333332</v>
      </c>
      <c r="HD56" s="471">
        <f t="shared" si="407"/>
        <v>22.499580478333332</v>
      </c>
      <c r="HE56" s="471">
        <f t="shared" si="407"/>
        <v>22.499580478333332</v>
      </c>
      <c r="HF56" s="471">
        <f t="shared" si="407"/>
        <v>22.499580478333332</v>
      </c>
      <c r="HG56" s="471">
        <f t="shared" si="407"/>
        <v>22.499580478333332</v>
      </c>
      <c r="HH56" s="471">
        <f t="shared" si="407"/>
        <v>22.499580478333332</v>
      </c>
      <c r="HI56" s="471">
        <f t="shared" si="407"/>
        <v>22.499580478333332</v>
      </c>
      <c r="HJ56" s="471">
        <f t="shared" si="407"/>
        <v>22.499580478333332</v>
      </c>
      <c r="HK56" s="471">
        <f t="shared" si="407"/>
        <v>22.499580478333332</v>
      </c>
      <c r="HL56" s="471">
        <f t="shared" si="407"/>
        <v>22.499580478333332</v>
      </c>
      <c r="HM56" s="471">
        <f t="shared" si="407"/>
        <v>22.499580478333332</v>
      </c>
      <c r="HN56" s="471">
        <f t="shared" si="407"/>
        <v>22.499580478333332</v>
      </c>
      <c r="HO56" s="471">
        <f t="shared" si="407"/>
        <v>22.499580478333332</v>
      </c>
      <c r="HP56" s="471">
        <f t="shared" si="407"/>
        <v>22.499580478333332</v>
      </c>
      <c r="HQ56" s="471">
        <f t="shared" si="407"/>
        <v>22.499580478333332</v>
      </c>
      <c r="HR56" s="471">
        <f t="shared" si="371"/>
        <v>22.499580478333332</v>
      </c>
      <c r="HS56" s="471">
        <f t="shared" si="422"/>
        <v>22.499580478333332</v>
      </c>
      <c r="HT56" s="471">
        <f t="shared" si="422"/>
        <v>22.499580478333332</v>
      </c>
      <c r="HU56" s="471">
        <f t="shared" si="422"/>
        <v>22.499580478333332</v>
      </c>
      <c r="HV56" s="471">
        <f t="shared" si="422"/>
        <v>22.499580478333332</v>
      </c>
      <c r="HW56" s="471">
        <f t="shared" si="422"/>
        <v>22.499580478333332</v>
      </c>
      <c r="HX56" s="471">
        <f t="shared" si="422"/>
        <v>22.499580478333332</v>
      </c>
      <c r="HY56" s="471">
        <f t="shared" si="422"/>
        <v>22.499580478333332</v>
      </c>
      <c r="HZ56" s="471">
        <f t="shared" si="422"/>
        <v>22.499580478333332</v>
      </c>
      <c r="IA56" s="471">
        <f t="shared" si="422"/>
        <v>22.499580478333332</v>
      </c>
      <c r="IB56" s="471">
        <f t="shared" si="422"/>
        <v>22.499580478333332</v>
      </c>
      <c r="IC56" s="471">
        <f t="shared" si="422"/>
        <v>22.499580478333332</v>
      </c>
      <c r="ID56" s="471">
        <f t="shared" si="422"/>
        <v>22.499580478333332</v>
      </c>
      <c r="IE56" s="471">
        <f t="shared" si="422"/>
        <v>22.499580478333332</v>
      </c>
      <c r="IF56" s="471">
        <f t="shared" si="422"/>
        <v>22.499580478333332</v>
      </c>
      <c r="IG56" s="471">
        <f t="shared" si="422"/>
        <v>22.499580478333332</v>
      </c>
      <c r="IH56" s="471">
        <f t="shared" si="422"/>
        <v>22.499580478333332</v>
      </c>
      <c r="II56" s="471">
        <f t="shared" si="408"/>
        <v>22.499580478333332</v>
      </c>
      <c r="IJ56" s="471">
        <f t="shared" si="408"/>
        <v>22.499580478333332</v>
      </c>
      <c r="IK56" s="471">
        <f t="shared" si="408"/>
        <v>22.499580478333332</v>
      </c>
      <c r="IL56" s="471">
        <f t="shared" si="408"/>
        <v>22.499580478333332</v>
      </c>
      <c r="IM56" s="471">
        <f t="shared" si="408"/>
        <v>22.499580478333332</v>
      </c>
      <c r="IN56" s="471">
        <f t="shared" si="408"/>
        <v>22.499580478333332</v>
      </c>
      <c r="IO56" s="471">
        <f t="shared" si="408"/>
        <v>22.499580478333332</v>
      </c>
      <c r="IP56" s="471">
        <f t="shared" si="408"/>
        <v>22.499580478333332</v>
      </c>
      <c r="IQ56" s="471">
        <f t="shared" si="408"/>
        <v>22.499580478333332</v>
      </c>
      <c r="IR56" s="471">
        <f t="shared" si="408"/>
        <v>22.499580478333332</v>
      </c>
      <c r="IS56" s="471">
        <f t="shared" si="408"/>
        <v>22.499580478333332</v>
      </c>
      <c r="IT56" s="471">
        <f t="shared" si="408"/>
        <v>22.499580478333332</v>
      </c>
      <c r="IU56" s="471">
        <f t="shared" si="408"/>
        <v>22.499580478333332</v>
      </c>
      <c r="IV56" s="471">
        <f t="shared" si="408"/>
        <v>22.499580478333332</v>
      </c>
      <c r="IW56" s="471">
        <f t="shared" si="408"/>
        <v>22.499580478333332</v>
      </c>
      <c r="IX56" s="471">
        <f t="shared" si="373"/>
        <v>22.499580478333332</v>
      </c>
      <c r="IY56" s="471">
        <f t="shared" si="423"/>
        <v>22.499580478333332</v>
      </c>
      <c r="IZ56" s="471">
        <f t="shared" si="423"/>
        <v>22.499580478333332</v>
      </c>
      <c r="JA56" s="471">
        <f t="shared" si="423"/>
        <v>22.499580478333332</v>
      </c>
      <c r="JB56" s="471">
        <f t="shared" si="423"/>
        <v>22.499580478333332</v>
      </c>
      <c r="JC56" s="471">
        <f t="shared" si="423"/>
        <v>22.499580478333332</v>
      </c>
      <c r="JD56" s="471">
        <f t="shared" si="423"/>
        <v>22.499580478333332</v>
      </c>
      <c r="JE56" s="471">
        <f t="shared" si="423"/>
        <v>6.5321362679032244</v>
      </c>
      <c r="JF56" s="471">
        <f t="shared" si="423"/>
        <v>0</v>
      </c>
      <c r="JG56" s="471">
        <f t="shared" si="423"/>
        <v>0</v>
      </c>
      <c r="JH56" s="471">
        <f t="shared" si="423"/>
        <v>0</v>
      </c>
      <c r="JI56" s="471">
        <f t="shared" si="423"/>
        <v>0</v>
      </c>
      <c r="JJ56" s="471">
        <f t="shared" si="423"/>
        <v>0</v>
      </c>
      <c r="JK56" s="471">
        <f t="shared" si="423"/>
        <v>0</v>
      </c>
      <c r="JL56" s="471">
        <f t="shared" si="423"/>
        <v>0</v>
      </c>
      <c r="JM56" s="471">
        <f t="shared" si="423"/>
        <v>0</v>
      </c>
      <c r="JN56" s="471">
        <f t="shared" si="423"/>
        <v>0</v>
      </c>
      <c r="JO56" s="471">
        <f t="shared" si="409"/>
        <v>0</v>
      </c>
      <c r="JP56" s="471">
        <f t="shared" si="409"/>
        <v>0</v>
      </c>
      <c r="JQ56" s="471">
        <f t="shared" si="409"/>
        <v>0</v>
      </c>
      <c r="JR56" s="471">
        <f t="shared" si="409"/>
        <v>0</v>
      </c>
      <c r="JS56" s="471">
        <f t="shared" si="409"/>
        <v>0</v>
      </c>
      <c r="JT56" s="471">
        <f t="shared" si="409"/>
        <v>0</v>
      </c>
      <c r="JU56" s="471">
        <f t="shared" si="409"/>
        <v>0</v>
      </c>
      <c r="JV56" s="471">
        <f t="shared" si="409"/>
        <v>0</v>
      </c>
      <c r="JW56" s="471">
        <f t="shared" si="409"/>
        <v>0</v>
      </c>
      <c r="JX56" s="471">
        <f t="shared" si="409"/>
        <v>0</v>
      </c>
      <c r="JY56" s="471">
        <f t="shared" si="409"/>
        <v>0</v>
      </c>
      <c r="JZ56" s="471">
        <f t="shared" si="409"/>
        <v>0</v>
      </c>
      <c r="KA56" s="471">
        <f t="shared" si="409"/>
        <v>0</v>
      </c>
      <c r="KB56" s="471">
        <f t="shared" si="409"/>
        <v>0</v>
      </c>
      <c r="KC56" s="471">
        <f t="shared" si="409"/>
        <v>0</v>
      </c>
      <c r="KD56" s="471">
        <f t="shared" si="375"/>
        <v>0</v>
      </c>
      <c r="KE56" s="471">
        <f t="shared" si="424"/>
        <v>0</v>
      </c>
      <c r="KF56" s="471">
        <f t="shared" si="424"/>
        <v>0</v>
      </c>
      <c r="KG56" s="471">
        <f t="shared" si="424"/>
        <v>0</v>
      </c>
      <c r="KH56" s="471">
        <f t="shared" si="424"/>
        <v>0</v>
      </c>
      <c r="KI56" s="471">
        <f t="shared" si="424"/>
        <v>0</v>
      </c>
      <c r="KJ56" s="471">
        <f t="shared" si="424"/>
        <v>0</v>
      </c>
      <c r="KK56" s="471">
        <f t="shared" si="424"/>
        <v>0</v>
      </c>
      <c r="KL56" s="471">
        <f t="shared" si="424"/>
        <v>0</v>
      </c>
      <c r="KM56" s="471">
        <f t="shared" si="424"/>
        <v>0</v>
      </c>
      <c r="KN56" s="471">
        <f t="shared" si="424"/>
        <v>0</v>
      </c>
      <c r="KO56" s="471">
        <f t="shared" si="424"/>
        <v>0</v>
      </c>
      <c r="KP56" s="471">
        <f t="shared" si="424"/>
        <v>0</v>
      </c>
      <c r="KQ56" s="471">
        <f t="shared" si="424"/>
        <v>0</v>
      </c>
      <c r="KR56" s="471">
        <f t="shared" si="424"/>
        <v>0</v>
      </c>
      <c r="KS56" s="471">
        <f t="shared" si="424"/>
        <v>0</v>
      </c>
      <c r="KT56" s="471">
        <f t="shared" si="424"/>
        <v>0</v>
      </c>
      <c r="KU56" s="471">
        <f t="shared" si="410"/>
        <v>0</v>
      </c>
      <c r="KV56" s="471">
        <f t="shared" si="410"/>
        <v>0</v>
      </c>
      <c r="KW56" s="471">
        <f t="shared" si="410"/>
        <v>0</v>
      </c>
      <c r="KX56" s="471">
        <f t="shared" si="410"/>
        <v>0</v>
      </c>
      <c r="KY56" s="471">
        <f t="shared" si="410"/>
        <v>0</v>
      </c>
      <c r="KZ56" s="471">
        <f t="shared" si="410"/>
        <v>0</v>
      </c>
      <c r="LA56" s="471">
        <f t="shared" si="410"/>
        <v>0</v>
      </c>
      <c r="LB56" s="471">
        <f t="shared" si="410"/>
        <v>0</v>
      </c>
      <c r="LC56" s="471">
        <f t="shared" si="410"/>
        <v>0</v>
      </c>
      <c r="LD56" s="471">
        <f t="shared" si="410"/>
        <v>0</v>
      </c>
      <c r="LE56" s="471">
        <f t="shared" si="410"/>
        <v>0</v>
      </c>
      <c r="LF56" s="471">
        <f t="shared" si="410"/>
        <v>0</v>
      </c>
      <c r="LG56" s="471">
        <f t="shared" si="410"/>
        <v>0</v>
      </c>
      <c r="LH56" s="471">
        <f t="shared" si="410"/>
        <v>0</v>
      </c>
      <c r="LI56" s="471">
        <f t="shared" si="410"/>
        <v>0</v>
      </c>
      <c r="LJ56" s="471">
        <f t="shared" si="377"/>
        <v>0</v>
      </c>
      <c r="LK56" s="471">
        <f t="shared" si="425"/>
        <v>0</v>
      </c>
      <c r="LL56" s="471">
        <f t="shared" si="425"/>
        <v>0</v>
      </c>
      <c r="LM56" s="471">
        <f t="shared" si="425"/>
        <v>0</v>
      </c>
      <c r="LN56" s="471">
        <f t="shared" si="425"/>
        <v>0</v>
      </c>
      <c r="LO56" s="471">
        <f t="shared" si="425"/>
        <v>0</v>
      </c>
      <c r="LP56" s="471">
        <f t="shared" si="425"/>
        <v>0</v>
      </c>
      <c r="LQ56" s="471">
        <f t="shared" si="425"/>
        <v>0</v>
      </c>
      <c r="LR56" s="471">
        <f t="shared" si="425"/>
        <v>0</v>
      </c>
      <c r="LS56" s="471">
        <f t="shared" si="425"/>
        <v>0</v>
      </c>
      <c r="LT56" s="471">
        <f t="shared" si="425"/>
        <v>0</v>
      </c>
      <c r="LU56" s="471">
        <f t="shared" si="425"/>
        <v>0</v>
      </c>
      <c r="LV56" s="471">
        <f t="shared" si="425"/>
        <v>0</v>
      </c>
      <c r="LW56" s="471">
        <f t="shared" si="425"/>
        <v>0</v>
      </c>
      <c r="LX56" s="471">
        <f t="shared" si="425"/>
        <v>0</v>
      </c>
      <c r="LY56" s="471">
        <f t="shared" si="425"/>
        <v>0</v>
      </c>
      <c r="LZ56" s="471">
        <f t="shared" si="425"/>
        <v>0</v>
      </c>
      <c r="MA56" s="471">
        <f t="shared" si="411"/>
        <v>0</v>
      </c>
      <c r="MB56" s="471">
        <f t="shared" si="411"/>
        <v>0</v>
      </c>
      <c r="MC56" s="471">
        <f t="shared" si="411"/>
        <v>0</v>
      </c>
      <c r="MD56" s="471">
        <f t="shared" si="411"/>
        <v>0</v>
      </c>
      <c r="ME56" s="471">
        <f t="shared" si="411"/>
        <v>0</v>
      </c>
      <c r="MF56" s="471">
        <f t="shared" si="411"/>
        <v>0</v>
      </c>
      <c r="MG56" s="471">
        <f t="shared" si="411"/>
        <v>0</v>
      </c>
      <c r="MH56" s="471">
        <f t="shared" si="411"/>
        <v>0</v>
      </c>
      <c r="MI56" s="471">
        <f t="shared" si="411"/>
        <v>0</v>
      </c>
      <c r="MJ56" s="471">
        <f t="shared" si="411"/>
        <v>0</v>
      </c>
      <c r="MK56" s="471">
        <f t="shared" si="411"/>
        <v>0</v>
      </c>
      <c r="ML56" s="471">
        <f t="shared" si="411"/>
        <v>0</v>
      </c>
      <c r="MM56" s="471">
        <f t="shared" si="411"/>
        <v>0</v>
      </c>
      <c r="MN56" s="471">
        <f t="shared" si="411"/>
        <v>0</v>
      </c>
      <c r="MO56" s="471">
        <f t="shared" si="411"/>
        <v>0</v>
      </c>
      <c r="MP56" s="471">
        <f t="shared" si="379"/>
        <v>0</v>
      </c>
      <c r="MQ56" s="471">
        <f t="shared" si="426"/>
        <v>0</v>
      </c>
      <c r="MR56" s="471">
        <f t="shared" si="426"/>
        <v>0</v>
      </c>
      <c r="MS56" s="471">
        <f t="shared" si="426"/>
        <v>0</v>
      </c>
      <c r="MT56" s="471">
        <f t="shared" si="426"/>
        <v>0</v>
      </c>
      <c r="MU56" s="471">
        <f t="shared" si="426"/>
        <v>0</v>
      </c>
      <c r="MV56" s="471">
        <f t="shared" si="426"/>
        <v>0</v>
      </c>
      <c r="MW56" s="471">
        <f t="shared" si="426"/>
        <v>0</v>
      </c>
      <c r="MX56" s="471">
        <f t="shared" si="426"/>
        <v>0</v>
      </c>
      <c r="MY56" s="471">
        <f t="shared" si="426"/>
        <v>0</v>
      </c>
      <c r="MZ56" s="471">
        <f t="shared" si="426"/>
        <v>0</v>
      </c>
      <c r="NA56" s="471">
        <f t="shared" si="426"/>
        <v>0</v>
      </c>
      <c r="NB56" s="471">
        <f t="shared" si="426"/>
        <v>0</v>
      </c>
      <c r="NC56" s="471">
        <f t="shared" si="426"/>
        <v>0</v>
      </c>
      <c r="ND56" s="471">
        <f t="shared" si="426"/>
        <v>0</v>
      </c>
      <c r="NE56" s="471">
        <f t="shared" si="426"/>
        <v>0</v>
      </c>
      <c r="NF56" s="471">
        <f t="shared" si="426"/>
        <v>0</v>
      </c>
      <c r="NG56" s="471">
        <f t="shared" si="412"/>
        <v>0</v>
      </c>
      <c r="NH56" s="471">
        <f t="shared" si="412"/>
        <v>0</v>
      </c>
      <c r="NI56" s="471">
        <f t="shared" si="412"/>
        <v>0</v>
      </c>
      <c r="NJ56" s="471">
        <f t="shared" si="412"/>
        <v>0</v>
      </c>
      <c r="NK56" s="471">
        <f t="shared" si="412"/>
        <v>0</v>
      </c>
      <c r="NL56" s="471">
        <f t="shared" si="412"/>
        <v>0</v>
      </c>
      <c r="NM56" s="471">
        <f t="shared" si="412"/>
        <v>0</v>
      </c>
      <c r="NN56" s="471">
        <f t="shared" si="412"/>
        <v>0</v>
      </c>
      <c r="NO56" s="471">
        <f t="shared" si="412"/>
        <v>0</v>
      </c>
      <c r="NP56" s="471">
        <f t="shared" si="412"/>
        <v>0</v>
      </c>
      <c r="NQ56" s="471">
        <f t="shared" si="412"/>
        <v>0</v>
      </c>
      <c r="NR56" s="471">
        <f t="shared" si="412"/>
        <v>0</v>
      </c>
      <c r="NS56" s="471">
        <f t="shared" si="412"/>
        <v>0</v>
      </c>
      <c r="NT56" s="471">
        <f t="shared" si="412"/>
        <v>0</v>
      </c>
      <c r="NU56" s="471">
        <f t="shared" si="412"/>
        <v>0</v>
      </c>
      <c r="NV56" s="471">
        <f t="shared" si="381"/>
        <v>0</v>
      </c>
      <c r="NW56" s="471">
        <f t="shared" si="427"/>
        <v>0</v>
      </c>
      <c r="NX56" s="471">
        <f t="shared" si="427"/>
        <v>0</v>
      </c>
      <c r="NY56" s="471">
        <f t="shared" si="427"/>
        <v>0</v>
      </c>
      <c r="NZ56" s="471">
        <f t="shared" si="427"/>
        <v>0</v>
      </c>
      <c r="OA56" s="471">
        <f t="shared" si="427"/>
        <v>0</v>
      </c>
      <c r="OB56" s="471">
        <f t="shared" si="427"/>
        <v>0</v>
      </c>
      <c r="OC56" s="471">
        <f t="shared" si="427"/>
        <v>0</v>
      </c>
      <c r="OD56" s="471">
        <f t="shared" si="427"/>
        <v>0</v>
      </c>
      <c r="OE56" s="471">
        <f t="shared" si="427"/>
        <v>0</v>
      </c>
      <c r="OF56" s="471">
        <f t="shared" si="427"/>
        <v>0</v>
      </c>
      <c r="OG56" s="471">
        <f t="shared" si="427"/>
        <v>0</v>
      </c>
      <c r="OH56" s="471">
        <f t="shared" si="427"/>
        <v>0</v>
      </c>
      <c r="OI56" s="471">
        <f t="shared" si="427"/>
        <v>0</v>
      </c>
      <c r="OJ56" s="471">
        <f t="shared" si="427"/>
        <v>0</v>
      </c>
      <c r="OK56" s="471">
        <f t="shared" si="427"/>
        <v>0</v>
      </c>
      <c r="OL56" s="471">
        <f t="shared" si="427"/>
        <v>0</v>
      </c>
      <c r="OM56" s="471">
        <f t="shared" si="413"/>
        <v>0</v>
      </c>
      <c r="ON56" s="471">
        <f t="shared" si="413"/>
        <v>0</v>
      </c>
      <c r="OO56" s="471">
        <f t="shared" si="413"/>
        <v>0</v>
      </c>
      <c r="OP56" s="471">
        <f t="shared" si="413"/>
        <v>0</v>
      </c>
      <c r="OQ56" s="471">
        <f t="shared" si="413"/>
        <v>0</v>
      </c>
      <c r="OR56" s="471">
        <f t="shared" si="413"/>
        <v>0</v>
      </c>
      <c r="OS56" s="471">
        <f t="shared" si="413"/>
        <v>0</v>
      </c>
      <c r="OT56" s="471">
        <f t="shared" si="413"/>
        <v>0</v>
      </c>
      <c r="OU56" s="471">
        <f t="shared" si="413"/>
        <v>0</v>
      </c>
      <c r="OV56" s="471">
        <f t="shared" si="413"/>
        <v>0</v>
      </c>
      <c r="OW56" s="471">
        <f t="shared" si="413"/>
        <v>0</v>
      </c>
      <c r="OX56" s="471">
        <f t="shared" si="413"/>
        <v>0</v>
      </c>
      <c r="OY56" s="471">
        <f t="shared" si="413"/>
        <v>0</v>
      </c>
      <c r="OZ56" s="471">
        <f t="shared" si="413"/>
        <v>0</v>
      </c>
      <c r="PA56" s="471">
        <f t="shared" si="413"/>
        <v>0</v>
      </c>
      <c r="PB56" s="471">
        <f t="shared" si="383"/>
        <v>0</v>
      </c>
      <c r="PC56" s="471">
        <f t="shared" si="428"/>
        <v>0</v>
      </c>
      <c r="PD56" s="471">
        <f t="shared" si="428"/>
        <v>0</v>
      </c>
      <c r="PE56" s="471">
        <f t="shared" si="428"/>
        <v>0</v>
      </c>
      <c r="PF56" s="471">
        <f t="shared" si="428"/>
        <v>0</v>
      </c>
      <c r="PG56" s="471">
        <f t="shared" si="428"/>
        <v>0</v>
      </c>
      <c r="PH56" s="471">
        <f t="shared" si="428"/>
        <v>0</v>
      </c>
      <c r="PI56" s="471">
        <f t="shared" si="428"/>
        <v>0</v>
      </c>
      <c r="PJ56" s="471">
        <f t="shared" si="428"/>
        <v>0</v>
      </c>
      <c r="PK56" s="471">
        <f t="shared" si="428"/>
        <v>0</v>
      </c>
      <c r="PL56" s="471">
        <f t="shared" si="428"/>
        <v>0</v>
      </c>
      <c r="PM56" s="471">
        <f t="shared" si="428"/>
        <v>0</v>
      </c>
      <c r="PN56" s="471">
        <f t="shared" si="428"/>
        <v>0</v>
      </c>
      <c r="PO56" s="471">
        <f t="shared" si="428"/>
        <v>0</v>
      </c>
      <c r="PP56" s="471">
        <f t="shared" si="428"/>
        <v>0</v>
      </c>
      <c r="PQ56" s="471">
        <f t="shared" si="428"/>
        <v>0</v>
      </c>
      <c r="PR56" s="471">
        <f t="shared" si="428"/>
        <v>0</v>
      </c>
      <c r="PS56" s="471">
        <f t="shared" si="414"/>
        <v>0</v>
      </c>
      <c r="PT56" s="471">
        <f t="shared" si="414"/>
        <v>0</v>
      </c>
      <c r="PU56" s="471">
        <f t="shared" si="414"/>
        <v>0</v>
      </c>
      <c r="PV56" s="471">
        <f t="shared" si="414"/>
        <v>0</v>
      </c>
      <c r="PW56" s="471">
        <f t="shared" si="414"/>
        <v>0</v>
      </c>
      <c r="PX56" s="471">
        <f t="shared" si="414"/>
        <v>0</v>
      </c>
      <c r="PY56" s="471">
        <f t="shared" si="414"/>
        <v>0</v>
      </c>
      <c r="PZ56" s="471">
        <f t="shared" si="414"/>
        <v>0</v>
      </c>
      <c r="QA56" s="471">
        <f t="shared" si="414"/>
        <v>0</v>
      </c>
      <c r="QB56" s="471">
        <f t="shared" si="414"/>
        <v>0</v>
      </c>
      <c r="QC56" s="471">
        <f t="shared" si="414"/>
        <v>0</v>
      </c>
      <c r="QD56" s="471">
        <f t="shared" si="414"/>
        <v>0</v>
      </c>
      <c r="QE56" s="471">
        <f t="shared" si="414"/>
        <v>0</v>
      </c>
      <c r="QF56" s="471">
        <f t="shared" si="414"/>
        <v>0</v>
      </c>
      <c r="QG56" s="471">
        <f t="shared" si="414"/>
        <v>0</v>
      </c>
      <c r="QH56" s="471">
        <f t="shared" si="385"/>
        <v>0</v>
      </c>
      <c r="QI56" s="471">
        <f t="shared" si="429"/>
        <v>0</v>
      </c>
      <c r="QJ56" s="471">
        <f t="shared" si="429"/>
        <v>0</v>
      </c>
      <c r="QK56" s="471">
        <f t="shared" si="429"/>
        <v>0</v>
      </c>
      <c r="QL56" s="471">
        <f t="shared" si="429"/>
        <v>0</v>
      </c>
      <c r="QM56" s="471">
        <f t="shared" si="429"/>
        <v>0</v>
      </c>
      <c r="QN56" s="471">
        <f t="shared" si="429"/>
        <v>0</v>
      </c>
      <c r="QO56" s="471">
        <f t="shared" si="429"/>
        <v>0</v>
      </c>
      <c r="QP56" s="471">
        <f t="shared" si="429"/>
        <v>0</v>
      </c>
      <c r="QQ56" s="471">
        <f t="shared" si="429"/>
        <v>0</v>
      </c>
      <c r="QR56" s="471">
        <f t="shared" si="429"/>
        <v>0</v>
      </c>
      <c r="QS56" s="471">
        <f t="shared" si="429"/>
        <v>0</v>
      </c>
      <c r="QT56" s="471">
        <f t="shared" si="429"/>
        <v>0</v>
      </c>
      <c r="QU56" s="471">
        <f t="shared" si="429"/>
        <v>0</v>
      </c>
      <c r="QV56" s="471">
        <f t="shared" si="429"/>
        <v>0</v>
      </c>
      <c r="QW56" s="471">
        <f t="shared" si="429"/>
        <v>0</v>
      </c>
      <c r="QX56" s="471">
        <f t="shared" si="429"/>
        <v>0</v>
      </c>
      <c r="QY56" s="471">
        <f t="shared" si="415"/>
        <v>0</v>
      </c>
      <c r="QZ56" s="471">
        <f t="shared" si="415"/>
        <v>0</v>
      </c>
      <c r="RA56" s="471">
        <f t="shared" si="415"/>
        <v>0</v>
      </c>
      <c r="RB56" s="471">
        <f t="shared" si="415"/>
        <v>0</v>
      </c>
      <c r="RC56" s="471">
        <f t="shared" si="415"/>
        <v>0</v>
      </c>
      <c r="RD56" s="471">
        <f t="shared" si="415"/>
        <v>0</v>
      </c>
      <c r="RE56" s="471">
        <f t="shared" si="415"/>
        <v>0</v>
      </c>
      <c r="RF56" s="471">
        <f t="shared" si="415"/>
        <v>0</v>
      </c>
      <c r="RG56" s="471">
        <f t="shared" si="415"/>
        <v>0</v>
      </c>
      <c r="RH56" s="471">
        <f t="shared" si="415"/>
        <v>0</v>
      </c>
      <c r="RI56" s="471">
        <f t="shared" si="415"/>
        <v>0</v>
      </c>
      <c r="RJ56" s="471">
        <f t="shared" si="415"/>
        <v>0</v>
      </c>
      <c r="RK56" s="471">
        <f t="shared" si="415"/>
        <v>0</v>
      </c>
      <c r="RL56" s="471">
        <f t="shared" si="415"/>
        <v>0</v>
      </c>
      <c r="RM56" s="471">
        <f t="shared" si="415"/>
        <v>0</v>
      </c>
      <c r="RN56" s="471">
        <f t="shared" si="387"/>
        <v>0</v>
      </c>
      <c r="RO56" s="471">
        <f t="shared" si="430"/>
        <v>0</v>
      </c>
      <c r="RP56" s="471">
        <f t="shared" si="430"/>
        <v>0</v>
      </c>
      <c r="RQ56" s="471">
        <f t="shared" si="430"/>
        <v>0</v>
      </c>
      <c r="RR56" s="471">
        <f t="shared" si="430"/>
        <v>0</v>
      </c>
      <c r="RS56" s="471">
        <f t="shared" si="430"/>
        <v>0</v>
      </c>
      <c r="RT56" s="471">
        <f t="shared" si="430"/>
        <v>0</v>
      </c>
      <c r="RU56" s="471">
        <f t="shared" si="430"/>
        <v>0</v>
      </c>
      <c r="RV56" s="471">
        <f t="shared" si="430"/>
        <v>0</v>
      </c>
      <c r="RW56" s="471">
        <f t="shared" si="430"/>
        <v>0</v>
      </c>
      <c r="RX56" s="471">
        <f t="shared" si="430"/>
        <v>0</v>
      </c>
      <c r="RY56" s="471">
        <f t="shared" si="430"/>
        <v>0</v>
      </c>
      <c r="RZ56" s="471">
        <f t="shared" si="430"/>
        <v>0</v>
      </c>
      <c r="SA56" s="471">
        <f t="shared" si="430"/>
        <v>0</v>
      </c>
      <c r="SB56" s="471">
        <f t="shared" si="430"/>
        <v>0</v>
      </c>
      <c r="SC56" s="471">
        <f t="shared" si="430"/>
        <v>0</v>
      </c>
      <c r="SD56" s="471">
        <f t="shared" si="430"/>
        <v>0</v>
      </c>
      <c r="SE56" s="471">
        <f t="shared" si="416"/>
        <v>0</v>
      </c>
      <c r="SF56" s="471">
        <f t="shared" si="416"/>
        <v>0</v>
      </c>
      <c r="SG56" s="471">
        <f t="shared" si="416"/>
        <v>0</v>
      </c>
      <c r="SH56" s="471">
        <f t="shared" si="416"/>
        <v>0</v>
      </c>
      <c r="SI56" s="471">
        <f t="shared" si="416"/>
        <v>0</v>
      </c>
      <c r="SJ56" s="471">
        <f t="shared" si="416"/>
        <v>0</v>
      </c>
      <c r="SK56" s="471">
        <f t="shared" si="416"/>
        <v>0</v>
      </c>
      <c r="SL56" s="471">
        <f t="shared" si="416"/>
        <v>0</v>
      </c>
      <c r="SM56" s="471">
        <f t="shared" si="416"/>
        <v>0</v>
      </c>
      <c r="SN56" s="471">
        <f t="shared" si="416"/>
        <v>0</v>
      </c>
      <c r="SO56" s="471">
        <f t="shared" si="416"/>
        <v>0</v>
      </c>
      <c r="SP56" s="471">
        <f t="shared" si="416"/>
        <v>0</v>
      </c>
      <c r="SQ56" s="471">
        <f t="shared" si="416"/>
        <v>0</v>
      </c>
      <c r="SR56" s="471">
        <f t="shared" si="416"/>
        <v>0</v>
      </c>
      <c r="SS56" s="471">
        <f t="shared" si="416"/>
        <v>0</v>
      </c>
      <c r="ST56" s="471">
        <f t="shared" si="389"/>
        <v>0</v>
      </c>
      <c r="SU56" s="471">
        <f t="shared" si="431"/>
        <v>0</v>
      </c>
      <c r="SV56" s="471">
        <f t="shared" si="431"/>
        <v>0</v>
      </c>
      <c r="SW56" s="471">
        <f t="shared" si="431"/>
        <v>0</v>
      </c>
      <c r="SX56" s="471">
        <f t="shared" si="431"/>
        <v>0</v>
      </c>
      <c r="SY56" s="471">
        <f t="shared" si="431"/>
        <v>0</v>
      </c>
      <c r="SZ56" s="471">
        <f t="shared" si="431"/>
        <v>0</v>
      </c>
      <c r="TA56" s="471">
        <f t="shared" si="431"/>
        <v>0</v>
      </c>
      <c r="TB56" s="471">
        <f t="shared" si="431"/>
        <v>0</v>
      </c>
      <c r="TC56" s="471">
        <f t="shared" si="431"/>
        <v>0</v>
      </c>
      <c r="TD56" s="471">
        <f t="shared" si="431"/>
        <v>0</v>
      </c>
      <c r="TE56" s="471">
        <f t="shared" si="431"/>
        <v>0</v>
      </c>
      <c r="TF56" s="471">
        <f t="shared" si="431"/>
        <v>0</v>
      </c>
      <c r="TG56" s="471">
        <f t="shared" si="431"/>
        <v>0</v>
      </c>
      <c r="TH56" s="471">
        <f t="shared" si="431"/>
        <v>0</v>
      </c>
      <c r="TI56" s="471">
        <f t="shared" si="431"/>
        <v>0</v>
      </c>
      <c r="TJ56" s="471">
        <f t="shared" si="431"/>
        <v>0</v>
      </c>
      <c r="TK56" s="471">
        <f t="shared" si="417"/>
        <v>0</v>
      </c>
      <c r="TL56" s="471">
        <f t="shared" si="417"/>
        <v>0</v>
      </c>
      <c r="TM56" s="471">
        <f t="shared" si="417"/>
        <v>0</v>
      </c>
      <c r="TN56" s="471">
        <f t="shared" si="417"/>
        <v>0</v>
      </c>
      <c r="TO56" s="471">
        <f t="shared" si="417"/>
        <v>0</v>
      </c>
      <c r="TP56" s="471">
        <f t="shared" si="417"/>
        <v>0</v>
      </c>
      <c r="TQ56" s="471">
        <f t="shared" si="417"/>
        <v>0</v>
      </c>
      <c r="TR56" s="471">
        <f t="shared" si="417"/>
        <v>0</v>
      </c>
      <c r="TS56" s="471">
        <f t="shared" si="417"/>
        <v>0</v>
      </c>
      <c r="TT56" s="471">
        <f t="shared" si="417"/>
        <v>0</v>
      </c>
      <c r="TU56" s="471">
        <f t="shared" si="417"/>
        <v>0</v>
      </c>
      <c r="TV56" s="471">
        <f t="shared" si="417"/>
        <v>0</v>
      </c>
      <c r="TW56" s="471">
        <f t="shared" si="417"/>
        <v>0</v>
      </c>
      <c r="TX56" s="471">
        <f t="shared" si="417"/>
        <v>0</v>
      </c>
      <c r="TY56" s="471">
        <f t="shared" si="417"/>
        <v>0</v>
      </c>
      <c r="TZ56" s="471">
        <f t="shared" si="391"/>
        <v>0</v>
      </c>
      <c r="UA56" s="471">
        <f t="shared" si="432"/>
        <v>0</v>
      </c>
      <c r="UB56" s="471">
        <f t="shared" si="432"/>
        <v>0</v>
      </c>
      <c r="UC56" s="471">
        <f t="shared" si="432"/>
        <v>0</v>
      </c>
      <c r="UD56" s="471">
        <f t="shared" si="432"/>
        <v>0</v>
      </c>
      <c r="UE56" s="471">
        <f t="shared" si="432"/>
        <v>0</v>
      </c>
      <c r="UF56" s="471">
        <f t="shared" si="432"/>
        <v>0</v>
      </c>
      <c r="UG56" s="471">
        <f t="shared" si="432"/>
        <v>0</v>
      </c>
      <c r="UH56" s="471">
        <f t="shared" si="432"/>
        <v>0</v>
      </c>
      <c r="UI56" s="471">
        <f t="shared" si="432"/>
        <v>0</v>
      </c>
      <c r="UJ56" s="471">
        <f t="shared" si="432"/>
        <v>0</v>
      </c>
      <c r="UK56" s="471">
        <f t="shared" si="432"/>
        <v>0</v>
      </c>
      <c r="UL56" s="471">
        <f t="shared" si="432"/>
        <v>0</v>
      </c>
      <c r="UM56" s="471">
        <f t="shared" si="432"/>
        <v>0</v>
      </c>
      <c r="UN56" s="471">
        <f t="shared" si="432"/>
        <v>0</v>
      </c>
      <c r="UO56" s="471">
        <f t="shared" si="432"/>
        <v>0</v>
      </c>
      <c r="UP56" s="471">
        <f t="shared" si="432"/>
        <v>0</v>
      </c>
      <c r="UQ56" s="471">
        <f t="shared" si="418"/>
        <v>0</v>
      </c>
      <c r="UR56" s="471">
        <f t="shared" si="418"/>
        <v>0</v>
      </c>
      <c r="US56" s="471">
        <f t="shared" si="418"/>
        <v>0</v>
      </c>
      <c r="UT56" s="471">
        <f t="shared" si="418"/>
        <v>0</v>
      </c>
      <c r="UU56" s="471">
        <f t="shared" si="418"/>
        <v>0</v>
      </c>
      <c r="UV56" s="471">
        <f t="shared" si="418"/>
        <v>0</v>
      </c>
      <c r="UW56" s="471">
        <f t="shared" si="418"/>
        <v>0</v>
      </c>
      <c r="UX56" s="471">
        <f t="shared" si="418"/>
        <v>0</v>
      </c>
      <c r="UY56" s="471">
        <f t="shared" si="418"/>
        <v>0</v>
      </c>
      <c r="UZ56" s="471">
        <f t="shared" si="418"/>
        <v>0</v>
      </c>
      <c r="VA56" s="471">
        <f t="shared" si="418"/>
        <v>0</v>
      </c>
      <c r="VB56" s="471">
        <f t="shared" si="418"/>
        <v>0</v>
      </c>
      <c r="VC56" s="471">
        <f t="shared" si="418"/>
        <v>0</v>
      </c>
      <c r="VD56" s="471">
        <f t="shared" si="418"/>
        <v>0</v>
      </c>
      <c r="VE56" s="471">
        <f t="shared" si="418"/>
        <v>0</v>
      </c>
      <c r="VF56" s="471">
        <f t="shared" si="393"/>
        <v>0</v>
      </c>
      <c r="VG56" s="471">
        <f t="shared" si="433"/>
        <v>0</v>
      </c>
      <c r="VH56" s="471">
        <f t="shared" si="433"/>
        <v>0</v>
      </c>
      <c r="VI56" s="471">
        <f t="shared" si="433"/>
        <v>0</v>
      </c>
      <c r="VJ56" s="471">
        <f t="shared" si="433"/>
        <v>0</v>
      </c>
      <c r="VK56" s="471">
        <f t="shared" si="433"/>
        <v>0</v>
      </c>
      <c r="VL56" s="471">
        <f t="shared" si="433"/>
        <v>0</v>
      </c>
      <c r="VM56" s="471">
        <f t="shared" si="433"/>
        <v>0</v>
      </c>
      <c r="VN56" s="471">
        <f t="shared" si="433"/>
        <v>0</v>
      </c>
      <c r="VO56" s="471">
        <f t="shared" si="433"/>
        <v>0</v>
      </c>
      <c r="VP56" s="471">
        <f t="shared" si="433"/>
        <v>0</v>
      </c>
      <c r="VQ56" s="471">
        <f t="shared" si="433"/>
        <v>0</v>
      </c>
      <c r="VR56" s="471">
        <f t="shared" si="433"/>
        <v>0</v>
      </c>
      <c r="VS56" s="471">
        <f t="shared" si="433"/>
        <v>0</v>
      </c>
      <c r="VT56" s="471">
        <f t="shared" si="433"/>
        <v>0</v>
      </c>
      <c r="VU56" s="471">
        <f t="shared" si="433"/>
        <v>0</v>
      </c>
      <c r="VV56" s="471">
        <f t="shared" si="433"/>
        <v>0</v>
      </c>
      <c r="VW56" s="471">
        <f t="shared" si="419"/>
        <v>0</v>
      </c>
      <c r="VX56" s="471">
        <f t="shared" si="419"/>
        <v>0</v>
      </c>
      <c r="VY56" s="471">
        <f t="shared" si="419"/>
        <v>0</v>
      </c>
      <c r="VZ56" s="471">
        <f t="shared" si="419"/>
        <v>0</v>
      </c>
      <c r="WA56" s="471">
        <f t="shared" si="419"/>
        <v>0</v>
      </c>
      <c r="WB56" s="471">
        <f t="shared" si="419"/>
        <v>0</v>
      </c>
      <c r="WC56" s="471">
        <f t="shared" si="419"/>
        <v>0</v>
      </c>
      <c r="WD56" s="471">
        <f t="shared" si="419"/>
        <v>0</v>
      </c>
    </row>
    <row r="57" spans="1:602" x14ac:dyDescent="0.35">
      <c r="A57" s="29"/>
      <c r="B57" s="29">
        <f t="shared" si="355"/>
        <v>26</v>
      </c>
      <c r="C57" s="29" t="s">
        <v>2</v>
      </c>
      <c r="D57" s="29" t="s">
        <v>90</v>
      </c>
      <c r="E57" s="69">
        <f>INDEX('Current RAP - 2025-26 Cycle'!$K:$K,MATCH('25-26 Projection - RAP Tendered'!$D57,'Current RAP - 2025-26 Cycle'!$C:$C,0),1)</f>
        <v>17550302.370000001</v>
      </c>
      <c r="F57" s="69">
        <f>INDEX('Current RAP - 2025-26 Cycle'!$G:$G,MATCH('25-26 Projection - RAP Tendered'!$D57,'Current RAP - 2025-26 Cycle'!$C:$C,0),1)</f>
        <v>17447782.530000001</v>
      </c>
      <c r="G57" s="69">
        <f t="shared" si="342"/>
        <v>102519.83999999985</v>
      </c>
      <c r="H57" s="69">
        <f t="shared" si="356"/>
        <v>34895565.060000002</v>
      </c>
      <c r="I57" s="32">
        <v>45839</v>
      </c>
      <c r="J57" s="32">
        <v>46203</v>
      </c>
      <c r="K57" s="29" t="str">
        <f>INDEX('Current RAP - 2025-26 Cycle'!$D:$D,MATCH('25-26 Projection - RAP Tendered'!$D57,'Current RAP - 2025-26 Cycle'!$C:$C,0),1)</f>
        <v>IGPM</v>
      </c>
      <c r="L57" s="32">
        <v>45833</v>
      </c>
      <c r="M57" s="32" t="s">
        <v>10</v>
      </c>
      <c r="N57" s="81">
        <v>1</v>
      </c>
      <c r="O57" s="81">
        <v>0</v>
      </c>
      <c r="P57" s="69">
        <v>0</v>
      </c>
      <c r="Q57" s="32">
        <f>INDEX('Current RAP - 2025-26 Cycle'!$L:$L,MATCH('25-26 Projection - RAP Tendered'!$D57,'Current RAP - 2025-26 Cycle'!$C:$C,0),1)</f>
        <v>38415</v>
      </c>
      <c r="R57" s="32">
        <f>INDEX('Current RAP - 2025-26 Cycle'!$M:$M,MATCH('25-26 Projection - RAP Tendered'!$D57,'Current RAP - 2025-26 Cycle'!$C:$C,0),1)</f>
        <v>49372</v>
      </c>
      <c r="S57" s="29"/>
      <c r="T57" s="29" t="str">
        <f t="shared" si="343"/>
        <v>006/2005</v>
      </c>
      <c r="U57" s="36">
        <f t="shared" si="438"/>
        <v>17.652822210000004</v>
      </c>
      <c r="V57" s="36">
        <f t="shared" si="438"/>
        <v>17.652822210000004</v>
      </c>
      <c r="W57" s="36">
        <f t="shared" si="438"/>
        <v>17.652822210000004</v>
      </c>
      <c r="X57" s="36">
        <f t="shared" si="438"/>
        <v>17.652822210000004</v>
      </c>
      <c r="Y57" s="36">
        <f t="shared" si="438"/>
        <v>17.652822210000004</v>
      </c>
      <c r="Z57" s="36">
        <f t="shared" si="438"/>
        <v>17.652822210000004</v>
      </c>
      <c r="AA57" s="36">
        <f t="shared" si="438"/>
        <v>17.652822210000004</v>
      </c>
      <c r="AB57" s="36">
        <f t="shared" si="438"/>
        <v>17.652822210000004</v>
      </c>
      <c r="AC57" s="36">
        <f t="shared" si="438"/>
        <v>17.652822210000004</v>
      </c>
      <c r="AD57" s="36">
        <f t="shared" si="438"/>
        <v>17.652822210000004</v>
      </c>
      <c r="AE57" s="36">
        <f t="shared" si="438"/>
        <v>11.958363432580645</v>
      </c>
      <c r="AF57" s="36">
        <f t="shared" si="438"/>
        <v>0</v>
      </c>
      <c r="AG57" s="36">
        <f t="shared" si="438"/>
        <v>0</v>
      </c>
      <c r="AH57" s="36">
        <f t="shared" si="438"/>
        <v>0</v>
      </c>
      <c r="AI57" s="36">
        <f t="shared" si="438"/>
        <v>0</v>
      </c>
      <c r="AJ57" s="36">
        <f t="shared" si="438"/>
        <v>0</v>
      </c>
      <c r="AK57" s="36">
        <f t="shared" si="434"/>
        <v>0</v>
      </c>
      <c r="AL57" s="36">
        <f t="shared" si="434"/>
        <v>0</v>
      </c>
      <c r="AM57" s="36">
        <f t="shared" si="434"/>
        <v>0</v>
      </c>
      <c r="AN57" s="36">
        <f t="shared" si="434"/>
        <v>0</v>
      </c>
      <c r="AO57" s="36">
        <f t="shared" si="434"/>
        <v>0</v>
      </c>
      <c r="AP57" s="36">
        <f t="shared" si="434"/>
        <v>0</v>
      </c>
      <c r="AQ57" s="36">
        <f t="shared" si="434"/>
        <v>0</v>
      </c>
      <c r="AR57" s="36">
        <f t="shared" si="434"/>
        <v>0</v>
      </c>
      <c r="AS57" s="36">
        <f t="shared" ref="AS57:BB89" si="441">SUMIFS($GM57:$WE57,$GM$26:$WE$26,AS$26)</f>
        <v>0</v>
      </c>
      <c r="AT57" s="36">
        <f t="shared" si="441"/>
        <v>0</v>
      </c>
      <c r="AU57" s="36">
        <f t="shared" si="441"/>
        <v>0</v>
      </c>
      <c r="AV57" s="36">
        <f t="shared" si="441"/>
        <v>0</v>
      </c>
      <c r="AW57" s="36">
        <f t="shared" si="441"/>
        <v>0</v>
      </c>
      <c r="AX57" s="36">
        <f t="shared" si="441"/>
        <v>0</v>
      </c>
      <c r="AY57" s="36">
        <f t="shared" si="441"/>
        <v>0</v>
      </c>
      <c r="AZ57" s="36">
        <f t="shared" si="441"/>
        <v>0</v>
      </c>
      <c r="BA57" s="36">
        <f t="shared" si="441"/>
        <v>0</v>
      </c>
      <c r="BB57" s="36">
        <f t="shared" si="441"/>
        <v>0</v>
      </c>
      <c r="BD57" s="29" t="str">
        <f t="shared" si="345"/>
        <v>006/2005</v>
      </c>
      <c r="BE57" s="36">
        <f t="shared" si="420"/>
        <v>0</v>
      </c>
      <c r="BF57" s="36">
        <f t="shared" si="420"/>
        <v>0</v>
      </c>
      <c r="BG57" s="36">
        <f t="shared" si="420"/>
        <v>0</v>
      </c>
      <c r="BH57" s="36">
        <f t="shared" si="420"/>
        <v>0</v>
      </c>
      <c r="BI57" s="36">
        <f t="shared" si="420"/>
        <v>4.4132055525</v>
      </c>
      <c r="BJ57" s="36">
        <f t="shared" si="420"/>
        <v>4.4132055525</v>
      </c>
      <c r="BK57" s="36">
        <f t="shared" si="420"/>
        <v>4.4132055525</v>
      </c>
      <c r="BL57" s="36">
        <f t="shared" si="420"/>
        <v>4.4132055525</v>
      </c>
      <c r="BM57" s="36">
        <f t="shared" si="420"/>
        <v>4.4132055525</v>
      </c>
      <c r="BN57" s="36">
        <f t="shared" si="420"/>
        <v>4.4132055525</v>
      </c>
      <c r="BO57" s="36">
        <f t="shared" si="420"/>
        <v>4.4132055525</v>
      </c>
      <c r="BP57" s="36">
        <f t="shared" si="420"/>
        <v>4.4132055525</v>
      </c>
      <c r="BQ57" s="36">
        <f t="shared" si="420"/>
        <v>4.4132055525</v>
      </c>
      <c r="BR57" s="36">
        <f t="shared" si="420"/>
        <v>4.4132055525</v>
      </c>
      <c r="BS57" s="36">
        <f t="shared" si="420"/>
        <v>4.4132055525</v>
      </c>
      <c r="BT57" s="36">
        <f t="shared" si="420"/>
        <v>4.4132055525</v>
      </c>
      <c r="BU57" s="36">
        <f t="shared" si="439"/>
        <v>4.4132055525</v>
      </c>
      <c r="BV57" s="36">
        <f t="shared" si="439"/>
        <v>4.4132055525</v>
      </c>
      <c r="BW57" s="36">
        <f t="shared" si="439"/>
        <v>4.4132055525</v>
      </c>
      <c r="BX57" s="36">
        <f t="shared" si="439"/>
        <v>4.4132055525</v>
      </c>
      <c r="BY57" s="36">
        <f t="shared" si="439"/>
        <v>4.4132055525</v>
      </c>
      <c r="BZ57" s="36">
        <f t="shared" si="439"/>
        <v>4.4132055525</v>
      </c>
      <c r="CA57" s="36">
        <f t="shared" si="439"/>
        <v>4.4132055525</v>
      </c>
      <c r="CB57" s="36">
        <f t="shared" si="439"/>
        <v>4.4132055525</v>
      </c>
      <c r="CC57" s="36">
        <f t="shared" si="439"/>
        <v>4.4132055525</v>
      </c>
      <c r="CD57" s="36">
        <f t="shared" si="439"/>
        <v>4.4132055525</v>
      </c>
      <c r="CE57" s="36">
        <f t="shared" si="439"/>
        <v>4.4132055525</v>
      </c>
      <c r="CF57" s="36">
        <f t="shared" si="439"/>
        <v>4.4132055525</v>
      </c>
      <c r="CG57" s="36">
        <f t="shared" si="439"/>
        <v>4.4132055525</v>
      </c>
      <c r="CH57" s="36">
        <f t="shared" si="439"/>
        <v>4.4132055525</v>
      </c>
      <c r="CI57" s="36">
        <f t="shared" si="439"/>
        <v>4.4132055525</v>
      </c>
      <c r="CJ57" s="36">
        <f t="shared" si="439"/>
        <v>4.4132055525</v>
      </c>
      <c r="CK57" s="36">
        <f t="shared" si="436"/>
        <v>4.4132055525</v>
      </c>
      <c r="CL57" s="36">
        <f t="shared" si="436"/>
        <v>4.4132055525</v>
      </c>
      <c r="CM57" s="36">
        <f t="shared" si="436"/>
        <v>4.4132055525</v>
      </c>
      <c r="CN57" s="36">
        <f t="shared" si="436"/>
        <v>4.4132055525</v>
      </c>
      <c r="CO57" s="36">
        <f t="shared" si="436"/>
        <v>4.4132055525</v>
      </c>
      <c r="CP57" s="36">
        <f t="shared" si="436"/>
        <v>4.4132055525</v>
      </c>
      <c r="CQ57" s="36">
        <f t="shared" si="436"/>
        <v>4.4132055525</v>
      </c>
      <c r="CR57" s="36">
        <f t="shared" si="436"/>
        <v>4.4132055525</v>
      </c>
      <c r="CS57" s="36">
        <f t="shared" si="436"/>
        <v>4.4132055525</v>
      </c>
      <c r="CT57" s="36">
        <f t="shared" si="436"/>
        <v>4.4132055525</v>
      </c>
      <c r="CU57" s="36">
        <f t="shared" si="436"/>
        <v>3.1319523275806453</v>
      </c>
      <c r="CV57" s="36">
        <f t="shared" si="436"/>
        <v>0</v>
      </c>
      <c r="CW57" s="36">
        <f t="shared" si="436"/>
        <v>0</v>
      </c>
      <c r="CX57" s="36">
        <f t="shared" si="436"/>
        <v>0</v>
      </c>
      <c r="CY57" s="36">
        <f t="shared" si="436"/>
        <v>0</v>
      </c>
      <c r="CZ57" s="36">
        <f t="shared" si="437"/>
        <v>0</v>
      </c>
      <c r="DA57" s="36">
        <f t="shared" si="437"/>
        <v>0</v>
      </c>
      <c r="DB57" s="36">
        <f t="shared" si="437"/>
        <v>0</v>
      </c>
      <c r="DC57" s="36">
        <f t="shared" si="437"/>
        <v>0</v>
      </c>
      <c r="DD57" s="36">
        <f t="shared" si="437"/>
        <v>0</v>
      </c>
      <c r="DE57" s="36">
        <f t="shared" si="437"/>
        <v>0</v>
      </c>
      <c r="DF57" s="36">
        <f t="shared" si="437"/>
        <v>0</v>
      </c>
      <c r="DG57" s="36">
        <f t="shared" si="437"/>
        <v>0</v>
      </c>
      <c r="DH57" s="36">
        <f t="shared" si="437"/>
        <v>0</v>
      </c>
      <c r="DI57" s="36">
        <f t="shared" si="437"/>
        <v>0</v>
      </c>
      <c r="DJ57" s="36">
        <f t="shared" si="437"/>
        <v>0</v>
      </c>
      <c r="DK57" s="36">
        <f t="shared" si="437"/>
        <v>0</v>
      </c>
      <c r="DL57" s="36">
        <f t="shared" si="437"/>
        <v>0</v>
      </c>
      <c r="DM57" s="36">
        <f t="shared" si="437"/>
        <v>0</v>
      </c>
      <c r="DN57" s="36">
        <f t="shared" si="437"/>
        <v>0</v>
      </c>
      <c r="DO57" s="36">
        <f t="shared" si="437"/>
        <v>0</v>
      </c>
      <c r="DP57" s="36">
        <f t="shared" si="401"/>
        <v>0</v>
      </c>
      <c r="DQ57" s="36">
        <f t="shared" ref="DQ57:EF73" si="442">SUMIFS($GM57:$WE57,$GM$29:$WE$29,DQ$29)</f>
        <v>0</v>
      </c>
      <c r="DR57" s="36">
        <f t="shared" si="442"/>
        <v>0</v>
      </c>
      <c r="DS57" s="36">
        <f t="shared" si="442"/>
        <v>0</v>
      </c>
      <c r="DT57" s="36">
        <f t="shared" si="442"/>
        <v>0</v>
      </c>
      <c r="DU57" s="36">
        <f t="shared" si="442"/>
        <v>0</v>
      </c>
      <c r="DV57" s="36">
        <f t="shared" si="442"/>
        <v>0</v>
      </c>
      <c r="DW57" s="36">
        <f t="shared" si="442"/>
        <v>0</v>
      </c>
      <c r="DX57" s="36">
        <f t="shared" si="442"/>
        <v>0</v>
      </c>
      <c r="DY57" s="36">
        <f t="shared" si="442"/>
        <v>0</v>
      </c>
      <c r="DZ57" s="36">
        <f t="shared" si="442"/>
        <v>0</v>
      </c>
      <c r="EA57" s="36">
        <f t="shared" si="442"/>
        <v>0</v>
      </c>
      <c r="EB57" s="36">
        <f t="shared" si="442"/>
        <v>0</v>
      </c>
      <c r="EC57" s="36">
        <f t="shared" si="442"/>
        <v>0</v>
      </c>
      <c r="ED57" s="36">
        <f t="shared" si="442"/>
        <v>0</v>
      </c>
      <c r="EE57" s="36">
        <f t="shared" si="442"/>
        <v>0</v>
      </c>
      <c r="EF57" s="36">
        <f t="shared" si="442"/>
        <v>0</v>
      </c>
      <c r="EG57" s="36">
        <f t="shared" si="406"/>
        <v>0</v>
      </c>
      <c r="EH57" s="36">
        <f t="shared" si="406"/>
        <v>0</v>
      </c>
      <c r="EI57" s="36">
        <f t="shared" si="406"/>
        <v>0</v>
      </c>
      <c r="EJ57" s="36">
        <f t="shared" si="406"/>
        <v>0</v>
      </c>
      <c r="EK57" s="36">
        <f t="shared" si="406"/>
        <v>0</v>
      </c>
      <c r="EL57" s="36">
        <f t="shared" si="406"/>
        <v>0</v>
      </c>
      <c r="EM57" s="36">
        <f t="shared" si="406"/>
        <v>0</v>
      </c>
      <c r="EN57" s="36">
        <f t="shared" si="406"/>
        <v>0</v>
      </c>
      <c r="EO57" s="36">
        <f t="shared" si="406"/>
        <v>0</v>
      </c>
      <c r="EP57" s="36">
        <f t="shared" si="406"/>
        <v>0</v>
      </c>
      <c r="EQ57" s="36">
        <f t="shared" si="406"/>
        <v>0</v>
      </c>
      <c r="ER57" s="36">
        <f t="shared" si="406"/>
        <v>0</v>
      </c>
      <c r="ES57" s="36">
        <f t="shared" si="406"/>
        <v>0</v>
      </c>
      <c r="ET57" s="36">
        <f t="shared" si="406"/>
        <v>0</v>
      </c>
      <c r="EU57" s="36">
        <f t="shared" si="406"/>
        <v>0</v>
      </c>
      <c r="EV57" s="36">
        <f t="shared" si="406"/>
        <v>0</v>
      </c>
      <c r="EW57" s="36">
        <f t="shared" si="403"/>
        <v>0</v>
      </c>
      <c r="EX57" s="36">
        <f t="shared" si="403"/>
        <v>0</v>
      </c>
      <c r="EY57" s="36">
        <f t="shared" si="403"/>
        <v>0</v>
      </c>
      <c r="EZ57" s="36">
        <f t="shared" si="403"/>
        <v>0</v>
      </c>
      <c r="FA57" s="36">
        <f t="shared" si="403"/>
        <v>0</v>
      </c>
      <c r="FB57" s="36">
        <f t="shared" si="403"/>
        <v>0</v>
      </c>
      <c r="FC57" s="36">
        <f t="shared" si="403"/>
        <v>0</v>
      </c>
      <c r="FD57" s="36">
        <f t="shared" si="403"/>
        <v>0</v>
      </c>
      <c r="FE57" s="36">
        <f t="shared" si="403"/>
        <v>0</v>
      </c>
      <c r="FF57" s="36">
        <f t="shared" si="403"/>
        <v>0</v>
      </c>
      <c r="FG57" s="36">
        <f t="shared" si="403"/>
        <v>0</v>
      </c>
      <c r="FH57" s="36">
        <f t="shared" si="403"/>
        <v>0</v>
      </c>
      <c r="FI57" s="36">
        <f t="shared" si="403"/>
        <v>0</v>
      </c>
      <c r="FJ57" s="36">
        <f t="shared" si="403"/>
        <v>0</v>
      </c>
      <c r="FK57" s="36">
        <f t="shared" si="404"/>
        <v>0</v>
      </c>
      <c r="FL57" s="36">
        <f t="shared" si="404"/>
        <v>0</v>
      </c>
      <c r="FM57" s="36">
        <f t="shared" si="404"/>
        <v>0</v>
      </c>
      <c r="FN57" s="36">
        <f t="shared" si="404"/>
        <v>0</v>
      </c>
      <c r="FO57" s="36">
        <f t="shared" si="404"/>
        <v>0</v>
      </c>
      <c r="FP57" s="36">
        <f t="shared" si="404"/>
        <v>0</v>
      </c>
      <c r="FQ57" s="36">
        <f t="shared" si="404"/>
        <v>0</v>
      </c>
      <c r="FR57" s="36">
        <f t="shared" si="404"/>
        <v>0</v>
      </c>
      <c r="FS57" s="36">
        <f t="shared" si="404"/>
        <v>0</v>
      </c>
      <c r="FT57" s="36">
        <f t="shared" si="404"/>
        <v>0</v>
      </c>
      <c r="FU57" s="36">
        <f t="shared" si="404"/>
        <v>0</v>
      </c>
      <c r="FV57" s="36">
        <f t="shared" si="404"/>
        <v>0</v>
      </c>
      <c r="FW57" s="36">
        <f t="shared" si="404"/>
        <v>0</v>
      </c>
      <c r="FX57" s="36">
        <f t="shared" si="404"/>
        <v>0</v>
      </c>
      <c r="FY57" s="36">
        <f t="shared" si="404"/>
        <v>0</v>
      </c>
      <c r="FZ57" s="36">
        <f t="shared" si="404"/>
        <v>0</v>
      </c>
      <c r="GA57" s="36">
        <f t="shared" si="405"/>
        <v>0</v>
      </c>
      <c r="GB57" s="36">
        <f t="shared" si="405"/>
        <v>0</v>
      </c>
      <c r="GC57" s="36">
        <f t="shared" si="405"/>
        <v>0</v>
      </c>
      <c r="GD57" s="36">
        <f t="shared" si="405"/>
        <v>0</v>
      </c>
      <c r="GE57" s="36">
        <f t="shared" si="405"/>
        <v>0</v>
      </c>
      <c r="GF57" s="36">
        <f t="shared" si="405"/>
        <v>0</v>
      </c>
      <c r="GG57" s="36">
        <f t="shared" si="405"/>
        <v>0</v>
      </c>
      <c r="GH57" s="36">
        <f t="shared" si="405"/>
        <v>0</v>
      </c>
      <c r="GI57" s="36">
        <f t="shared" si="405"/>
        <v>0</v>
      </c>
      <c r="GJ57" s="36">
        <f t="shared" si="405"/>
        <v>0</v>
      </c>
      <c r="GL57" s="29" t="str">
        <f t="shared" si="347"/>
        <v>006/2005</v>
      </c>
      <c r="GM57" s="471">
        <f>((IF(AND(GM$24&gt;=$Q57,GM$25&lt;=$R57),GM$27,IF(AND(GM$25&gt;$Q57,GM$24&lt;$R57),(MIN(GM$25,$R57)-MAX(GM$24,$Q57)+1),0))/GM$27)*($E57/12)/1000000)+((IF(AND(GM$24&gt;=$Q57,GM$25&lt;=$R57),GM$27,IF(AND(GM$25&gt;$Q57,GM$24&lt;$R57),(MIN(GM$25,$R57)-MAX(GM$24,$Q57)+1),0))/GM$27)*($G57/12)/1000000)</f>
        <v>1.4710685175</v>
      </c>
      <c r="GN57" s="471">
        <f t="shared" ref="GN57:IY57" si="443">((IF(AND(GN$24&gt;=$Q57,GN$25&lt;=$R57),GN$27,IF(AND(GN$25&gt;$Q57,GN$24&lt;$R57),(MIN(GN$25,$R57)-MAX(GN$24,$Q57)+1),0))/GN$27)*($E57/12)/1000000)+((IF(AND(GN$24&gt;=$Q57,GN$25&lt;=$R57),GN$27,IF(AND(GN$25&gt;$Q57,GN$24&lt;$R57),(MIN(GN$25,$R57)-MAX(GN$24,$Q57)+1),0))/GN$27)*($G57/12)/1000000)</f>
        <v>1.4710685175</v>
      </c>
      <c r="GO57" s="471">
        <f t="shared" si="443"/>
        <v>1.4710685175</v>
      </c>
      <c r="GP57" s="471">
        <f t="shared" si="443"/>
        <v>1.4710685175</v>
      </c>
      <c r="GQ57" s="471">
        <f t="shared" si="443"/>
        <v>1.4710685175</v>
      </c>
      <c r="GR57" s="471">
        <f t="shared" si="443"/>
        <v>1.4710685175</v>
      </c>
      <c r="GS57" s="471">
        <f t="shared" si="443"/>
        <v>1.4710685175</v>
      </c>
      <c r="GT57" s="471">
        <f t="shared" si="443"/>
        <v>1.4710685175</v>
      </c>
      <c r="GU57" s="471">
        <f t="shared" si="443"/>
        <v>1.4710685175</v>
      </c>
      <c r="GV57" s="471">
        <f t="shared" si="443"/>
        <v>1.4710685175</v>
      </c>
      <c r="GW57" s="471">
        <f t="shared" si="443"/>
        <v>1.4710685175</v>
      </c>
      <c r="GX57" s="471">
        <f t="shared" si="443"/>
        <v>1.4710685175</v>
      </c>
      <c r="GY57" s="471">
        <f t="shared" si="443"/>
        <v>1.4710685175</v>
      </c>
      <c r="GZ57" s="471">
        <f t="shared" si="443"/>
        <v>1.4710685175</v>
      </c>
      <c r="HA57" s="471">
        <f t="shared" si="443"/>
        <v>1.4710685175</v>
      </c>
      <c r="HB57" s="471">
        <f t="shared" si="443"/>
        <v>1.4710685175</v>
      </c>
      <c r="HC57" s="471">
        <f t="shared" si="443"/>
        <v>1.4710685175</v>
      </c>
      <c r="HD57" s="471">
        <f t="shared" si="443"/>
        <v>1.4710685175</v>
      </c>
      <c r="HE57" s="471">
        <f t="shared" si="443"/>
        <v>1.4710685175</v>
      </c>
      <c r="HF57" s="471">
        <f t="shared" si="443"/>
        <v>1.4710685175</v>
      </c>
      <c r="HG57" s="471">
        <f t="shared" si="443"/>
        <v>1.4710685175</v>
      </c>
      <c r="HH57" s="471">
        <f t="shared" si="443"/>
        <v>1.4710685175</v>
      </c>
      <c r="HI57" s="471">
        <f t="shared" si="443"/>
        <v>1.4710685175</v>
      </c>
      <c r="HJ57" s="471">
        <f t="shared" si="443"/>
        <v>1.4710685175</v>
      </c>
      <c r="HK57" s="471">
        <f t="shared" si="443"/>
        <v>1.4710685175</v>
      </c>
      <c r="HL57" s="471">
        <f t="shared" si="443"/>
        <v>1.4710685175</v>
      </c>
      <c r="HM57" s="471">
        <f t="shared" si="443"/>
        <v>1.4710685175</v>
      </c>
      <c r="HN57" s="471">
        <f t="shared" si="443"/>
        <v>1.4710685175</v>
      </c>
      <c r="HO57" s="471">
        <f t="shared" si="443"/>
        <v>1.4710685175</v>
      </c>
      <c r="HP57" s="471">
        <f t="shared" si="443"/>
        <v>1.4710685175</v>
      </c>
      <c r="HQ57" s="471">
        <f t="shared" si="443"/>
        <v>1.4710685175</v>
      </c>
      <c r="HR57" s="471">
        <f t="shared" si="443"/>
        <v>1.4710685175</v>
      </c>
      <c r="HS57" s="471">
        <f t="shared" si="443"/>
        <v>1.4710685175</v>
      </c>
      <c r="HT57" s="471">
        <f t="shared" si="443"/>
        <v>1.4710685175</v>
      </c>
      <c r="HU57" s="471">
        <f t="shared" si="443"/>
        <v>1.4710685175</v>
      </c>
      <c r="HV57" s="471">
        <f t="shared" si="443"/>
        <v>1.4710685175</v>
      </c>
      <c r="HW57" s="471">
        <f t="shared" si="443"/>
        <v>1.4710685175</v>
      </c>
      <c r="HX57" s="471">
        <f t="shared" si="443"/>
        <v>1.4710685175</v>
      </c>
      <c r="HY57" s="471">
        <f t="shared" si="443"/>
        <v>1.4710685175</v>
      </c>
      <c r="HZ57" s="471">
        <f t="shared" si="443"/>
        <v>1.4710685175</v>
      </c>
      <c r="IA57" s="471">
        <f t="shared" si="443"/>
        <v>1.4710685175</v>
      </c>
      <c r="IB57" s="471">
        <f t="shared" si="443"/>
        <v>1.4710685175</v>
      </c>
      <c r="IC57" s="471">
        <f t="shared" si="443"/>
        <v>1.4710685175</v>
      </c>
      <c r="ID57" s="471">
        <f t="shared" si="443"/>
        <v>1.4710685175</v>
      </c>
      <c r="IE57" s="471">
        <f t="shared" si="443"/>
        <v>1.4710685175</v>
      </c>
      <c r="IF57" s="471">
        <f t="shared" si="443"/>
        <v>1.4710685175</v>
      </c>
      <c r="IG57" s="471">
        <f t="shared" si="443"/>
        <v>1.4710685175</v>
      </c>
      <c r="IH57" s="471">
        <f t="shared" si="443"/>
        <v>1.4710685175</v>
      </c>
      <c r="II57" s="471">
        <f t="shared" si="443"/>
        <v>1.4710685175</v>
      </c>
      <c r="IJ57" s="471">
        <f t="shared" si="443"/>
        <v>1.4710685175</v>
      </c>
      <c r="IK57" s="471">
        <f t="shared" si="443"/>
        <v>1.4710685175</v>
      </c>
      <c r="IL57" s="471">
        <f t="shared" si="443"/>
        <v>1.4710685175</v>
      </c>
      <c r="IM57" s="471">
        <f t="shared" si="443"/>
        <v>1.4710685175</v>
      </c>
      <c r="IN57" s="471">
        <f t="shared" si="443"/>
        <v>1.4710685175</v>
      </c>
      <c r="IO57" s="471">
        <f t="shared" si="443"/>
        <v>1.4710685175</v>
      </c>
      <c r="IP57" s="471">
        <f t="shared" si="443"/>
        <v>1.4710685175</v>
      </c>
      <c r="IQ57" s="471">
        <f t="shared" si="443"/>
        <v>1.4710685175</v>
      </c>
      <c r="IR57" s="471">
        <f t="shared" si="443"/>
        <v>1.4710685175</v>
      </c>
      <c r="IS57" s="471">
        <f t="shared" si="443"/>
        <v>1.4710685175</v>
      </c>
      <c r="IT57" s="471">
        <f t="shared" si="443"/>
        <v>1.4710685175</v>
      </c>
      <c r="IU57" s="471">
        <f t="shared" si="443"/>
        <v>1.4710685175</v>
      </c>
      <c r="IV57" s="471">
        <f t="shared" si="443"/>
        <v>1.4710685175</v>
      </c>
      <c r="IW57" s="471">
        <f t="shared" si="443"/>
        <v>1.4710685175</v>
      </c>
      <c r="IX57" s="471">
        <f t="shared" si="443"/>
        <v>1.4710685175</v>
      </c>
      <c r="IY57" s="471">
        <f t="shared" si="443"/>
        <v>1.4710685175</v>
      </c>
      <c r="IZ57" s="471">
        <f t="shared" ref="IZ57:LK57" si="444">((IF(AND(IZ$24&gt;=$Q57,IZ$25&lt;=$R57),IZ$27,IF(AND(IZ$25&gt;$Q57,IZ$24&lt;$R57),(MIN(IZ$25,$R57)-MAX(IZ$24,$Q57)+1),0))/IZ$27)*($E57/12)/1000000)+((IF(AND(IZ$24&gt;=$Q57,IZ$25&lt;=$R57),IZ$27,IF(AND(IZ$25&gt;$Q57,IZ$24&lt;$R57),(MIN(IZ$25,$R57)-MAX(IZ$24,$Q57)+1),0))/IZ$27)*($G57/12)/1000000)</f>
        <v>1.4710685175</v>
      </c>
      <c r="JA57" s="471">
        <f t="shared" si="444"/>
        <v>1.4710685175</v>
      </c>
      <c r="JB57" s="471">
        <f t="shared" si="444"/>
        <v>1.4710685175</v>
      </c>
      <c r="JC57" s="471">
        <f t="shared" si="444"/>
        <v>1.4710685175</v>
      </c>
      <c r="JD57" s="471">
        <f t="shared" si="444"/>
        <v>1.4710685175</v>
      </c>
      <c r="JE57" s="471">
        <f t="shared" si="444"/>
        <v>1.4710685175</v>
      </c>
      <c r="JF57" s="471">
        <f t="shared" si="444"/>
        <v>1.4710685175</v>
      </c>
      <c r="JG57" s="471">
        <f t="shared" si="444"/>
        <v>1.4710685175</v>
      </c>
      <c r="JH57" s="471">
        <f t="shared" si="444"/>
        <v>1.4710685175</v>
      </c>
      <c r="JI57" s="471">
        <f t="shared" si="444"/>
        <v>1.4710685175</v>
      </c>
      <c r="JJ57" s="471">
        <f t="shared" si="444"/>
        <v>1.4710685175</v>
      </c>
      <c r="JK57" s="471">
        <f t="shared" si="444"/>
        <v>1.4710685175</v>
      </c>
      <c r="JL57" s="471">
        <f t="shared" si="444"/>
        <v>1.4710685175</v>
      </c>
      <c r="JM57" s="471">
        <f t="shared" si="444"/>
        <v>1.4710685175</v>
      </c>
      <c r="JN57" s="471">
        <f t="shared" si="444"/>
        <v>1.4710685175</v>
      </c>
      <c r="JO57" s="471">
        <f t="shared" si="444"/>
        <v>1.4710685175</v>
      </c>
      <c r="JP57" s="471">
        <f t="shared" si="444"/>
        <v>1.4710685175</v>
      </c>
      <c r="JQ57" s="471">
        <f t="shared" si="444"/>
        <v>1.4710685175</v>
      </c>
      <c r="JR57" s="471">
        <f t="shared" si="444"/>
        <v>1.4710685175</v>
      </c>
      <c r="JS57" s="471">
        <f t="shared" si="444"/>
        <v>1.4710685175</v>
      </c>
      <c r="JT57" s="471">
        <f t="shared" si="444"/>
        <v>1.4710685175</v>
      </c>
      <c r="JU57" s="471">
        <f t="shared" si="444"/>
        <v>1.4710685175</v>
      </c>
      <c r="JV57" s="471">
        <f t="shared" si="444"/>
        <v>1.4710685175</v>
      </c>
      <c r="JW57" s="471">
        <f t="shared" si="444"/>
        <v>1.4710685175</v>
      </c>
      <c r="JX57" s="471">
        <f t="shared" si="444"/>
        <v>1.4710685175</v>
      </c>
      <c r="JY57" s="471">
        <f t="shared" si="444"/>
        <v>1.4710685175</v>
      </c>
      <c r="JZ57" s="471">
        <f t="shared" si="444"/>
        <v>1.4710685175</v>
      </c>
      <c r="KA57" s="471">
        <f t="shared" si="444"/>
        <v>1.4710685175</v>
      </c>
      <c r="KB57" s="471">
        <f t="shared" si="444"/>
        <v>1.4710685175</v>
      </c>
      <c r="KC57" s="471">
        <f t="shared" si="444"/>
        <v>1.4710685175</v>
      </c>
      <c r="KD57" s="471">
        <f t="shared" si="444"/>
        <v>1.4710685175</v>
      </c>
      <c r="KE57" s="471">
        <f t="shared" si="444"/>
        <v>1.4710685175</v>
      </c>
      <c r="KF57" s="471">
        <f t="shared" si="444"/>
        <v>1.4710685175</v>
      </c>
      <c r="KG57" s="471">
        <f t="shared" si="444"/>
        <v>1.4710685175</v>
      </c>
      <c r="KH57" s="471">
        <f t="shared" si="444"/>
        <v>1.4710685175</v>
      </c>
      <c r="KI57" s="471">
        <f t="shared" si="444"/>
        <v>1.4710685175</v>
      </c>
      <c r="KJ57" s="471">
        <f t="shared" si="444"/>
        <v>1.4710685175</v>
      </c>
      <c r="KK57" s="471">
        <f t="shared" si="444"/>
        <v>1.4710685175</v>
      </c>
      <c r="KL57" s="471">
        <f t="shared" si="444"/>
        <v>1.4710685175</v>
      </c>
      <c r="KM57" s="471">
        <f t="shared" si="444"/>
        <v>1.4710685175</v>
      </c>
      <c r="KN57" s="471">
        <f t="shared" si="444"/>
        <v>1.4710685175</v>
      </c>
      <c r="KO57" s="471">
        <f t="shared" si="444"/>
        <v>1.4710685175</v>
      </c>
      <c r="KP57" s="471">
        <f t="shared" si="444"/>
        <v>1.4710685175</v>
      </c>
      <c r="KQ57" s="471">
        <f t="shared" si="444"/>
        <v>1.4710685175</v>
      </c>
      <c r="KR57" s="471">
        <f t="shared" si="444"/>
        <v>1.4710685175</v>
      </c>
      <c r="KS57" s="471">
        <f t="shared" si="444"/>
        <v>1.4710685175</v>
      </c>
      <c r="KT57" s="471">
        <f t="shared" si="444"/>
        <v>1.4710685175</v>
      </c>
      <c r="KU57" s="471">
        <f t="shared" si="444"/>
        <v>1.4710685175</v>
      </c>
      <c r="KV57" s="471">
        <f t="shared" si="444"/>
        <v>1.4710685175</v>
      </c>
      <c r="KW57" s="471">
        <f t="shared" si="444"/>
        <v>1.4710685175</v>
      </c>
      <c r="KX57" s="471">
        <f t="shared" si="444"/>
        <v>1.4710685175</v>
      </c>
      <c r="KY57" s="471">
        <f t="shared" si="444"/>
        <v>0.18981529258064517</v>
      </c>
      <c r="KZ57" s="471">
        <f t="shared" si="444"/>
        <v>0</v>
      </c>
      <c r="LA57" s="471">
        <f t="shared" si="444"/>
        <v>0</v>
      </c>
      <c r="LB57" s="471">
        <f t="shared" si="444"/>
        <v>0</v>
      </c>
      <c r="LC57" s="471">
        <f t="shared" si="444"/>
        <v>0</v>
      </c>
      <c r="LD57" s="471">
        <f t="shared" si="444"/>
        <v>0</v>
      </c>
      <c r="LE57" s="471">
        <f t="shared" si="444"/>
        <v>0</v>
      </c>
      <c r="LF57" s="471">
        <f t="shared" si="444"/>
        <v>0</v>
      </c>
      <c r="LG57" s="471">
        <f t="shared" si="444"/>
        <v>0</v>
      </c>
      <c r="LH57" s="471">
        <f t="shared" si="444"/>
        <v>0</v>
      </c>
      <c r="LI57" s="471">
        <f t="shared" si="444"/>
        <v>0</v>
      </c>
      <c r="LJ57" s="471">
        <f t="shared" si="444"/>
        <v>0</v>
      </c>
      <c r="LK57" s="471">
        <f t="shared" si="444"/>
        <v>0</v>
      </c>
      <c r="LL57" s="471">
        <f t="shared" ref="LL57:NW57" si="445">((IF(AND(LL$24&gt;=$Q57,LL$25&lt;=$R57),LL$27,IF(AND(LL$25&gt;$Q57,LL$24&lt;$R57),(MIN(LL$25,$R57)-MAX(LL$24,$Q57)+1),0))/LL$27)*($E57/12)/1000000)+((IF(AND(LL$24&gt;=$Q57,LL$25&lt;=$R57),LL$27,IF(AND(LL$25&gt;$Q57,LL$24&lt;$R57),(MIN(LL$25,$R57)-MAX(LL$24,$Q57)+1),0))/LL$27)*($G57/12)/1000000)</f>
        <v>0</v>
      </c>
      <c r="LM57" s="471">
        <f t="shared" si="445"/>
        <v>0</v>
      </c>
      <c r="LN57" s="471">
        <f t="shared" si="445"/>
        <v>0</v>
      </c>
      <c r="LO57" s="471">
        <f t="shared" si="445"/>
        <v>0</v>
      </c>
      <c r="LP57" s="471">
        <f t="shared" si="445"/>
        <v>0</v>
      </c>
      <c r="LQ57" s="471">
        <f t="shared" si="445"/>
        <v>0</v>
      </c>
      <c r="LR57" s="471">
        <f t="shared" si="445"/>
        <v>0</v>
      </c>
      <c r="LS57" s="471">
        <f t="shared" si="445"/>
        <v>0</v>
      </c>
      <c r="LT57" s="471">
        <f t="shared" si="445"/>
        <v>0</v>
      </c>
      <c r="LU57" s="471">
        <f t="shared" si="445"/>
        <v>0</v>
      </c>
      <c r="LV57" s="471">
        <f t="shared" si="445"/>
        <v>0</v>
      </c>
      <c r="LW57" s="471">
        <f t="shared" si="445"/>
        <v>0</v>
      </c>
      <c r="LX57" s="471">
        <f t="shared" si="445"/>
        <v>0</v>
      </c>
      <c r="LY57" s="471">
        <f t="shared" si="445"/>
        <v>0</v>
      </c>
      <c r="LZ57" s="471">
        <f t="shared" si="445"/>
        <v>0</v>
      </c>
      <c r="MA57" s="471">
        <f t="shared" si="445"/>
        <v>0</v>
      </c>
      <c r="MB57" s="471">
        <f t="shared" si="445"/>
        <v>0</v>
      </c>
      <c r="MC57" s="471">
        <f t="shared" si="445"/>
        <v>0</v>
      </c>
      <c r="MD57" s="471">
        <f t="shared" si="445"/>
        <v>0</v>
      </c>
      <c r="ME57" s="471">
        <f t="shared" si="445"/>
        <v>0</v>
      </c>
      <c r="MF57" s="471">
        <f t="shared" si="445"/>
        <v>0</v>
      </c>
      <c r="MG57" s="471">
        <f t="shared" si="445"/>
        <v>0</v>
      </c>
      <c r="MH57" s="471">
        <f t="shared" si="445"/>
        <v>0</v>
      </c>
      <c r="MI57" s="471">
        <f t="shared" si="445"/>
        <v>0</v>
      </c>
      <c r="MJ57" s="471">
        <f t="shared" si="445"/>
        <v>0</v>
      </c>
      <c r="MK57" s="471">
        <f t="shared" si="445"/>
        <v>0</v>
      </c>
      <c r="ML57" s="471">
        <f t="shared" si="445"/>
        <v>0</v>
      </c>
      <c r="MM57" s="471">
        <f t="shared" si="445"/>
        <v>0</v>
      </c>
      <c r="MN57" s="471">
        <f t="shared" si="445"/>
        <v>0</v>
      </c>
      <c r="MO57" s="471">
        <f t="shared" si="445"/>
        <v>0</v>
      </c>
      <c r="MP57" s="471">
        <f t="shared" si="445"/>
        <v>0</v>
      </c>
      <c r="MQ57" s="471">
        <f t="shared" si="445"/>
        <v>0</v>
      </c>
      <c r="MR57" s="471">
        <f t="shared" si="445"/>
        <v>0</v>
      </c>
      <c r="MS57" s="471">
        <f t="shared" si="445"/>
        <v>0</v>
      </c>
      <c r="MT57" s="471">
        <f t="shared" si="445"/>
        <v>0</v>
      </c>
      <c r="MU57" s="471">
        <f t="shared" si="445"/>
        <v>0</v>
      </c>
      <c r="MV57" s="471">
        <f t="shared" si="445"/>
        <v>0</v>
      </c>
      <c r="MW57" s="471">
        <f t="shared" si="445"/>
        <v>0</v>
      </c>
      <c r="MX57" s="471">
        <f t="shared" si="445"/>
        <v>0</v>
      </c>
      <c r="MY57" s="471">
        <f t="shared" si="445"/>
        <v>0</v>
      </c>
      <c r="MZ57" s="471">
        <f t="shared" si="445"/>
        <v>0</v>
      </c>
      <c r="NA57" s="471">
        <f t="shared" si="445"/>
        <v>0</v>
      </c>
      <c r="NB57" s="471">
        <f t="shared" si="445"/>
        <v>0</v>
      </c>
      <c r="NC57" s="471">
        <f t="shared" si="445"/>
        <v>0</v>
      </c>
      <c r="ND57" s="471">
        <f t="shared" si="445"/>
        <v>0</v>
      </c>
      <c r="NE57" s="471">
        <f t="shared" si="445"/>
        <v>0</v>
      </c>
      <c r="NF57" s="471">
        <f t="shared" si="445"/>
        <v>0</v>
      </c>
      <c r="NG57" s="471">
        <f t="shared" si="445"/>
        <v>0</v>
      </c>
      <c r="NH57" s="471">
        <f t="shared" si="445"/>
        <v>0</v>
      </c>
      <c r="NI57" s="471">
        <f t="shared" si="445"/>
        <v>0</v>
      </c>
      <c r="NJ57" s="471">
        <f t="shared" si="445"/>
        <v>0</v>
      </c>
      <c r="NK57" s="471">
        <f t="shared" si="445"/>
        <v>0</v>
      </c>
      <c r="NL57" s="471">
        <f t="shared" si="445"/>
        <v>0</v>
      </c>
      <c r="NM57" s="471">
        <f t="shared" si="445"/>
        <v>0</v>
      </c>
      <c r="NN57" s="471">
        <f t="shared" si="445"/>
        <v>0</v>
      </c>
      <c r="NO57" s="471">
        <f t="shared" si="445"/>
        <v>0</v>
      </c>
      <c r="NP57" s="471">
        <f t="shared" si="445"/>
        <v>0</v>
      </c>
      <c r="NQ57" s="471">
        <f t="shared" si="445"/>
        <v>0</v>
      </c>
      <c r="NR57" s="471">
        <f t="shared" si="445"/>
        <v>0</v>
      </c>
      <c r="NS57" s="471">
        <f t="shared" si="445"/>
        <v>0</v>
      </c>
      <c r="NT57" s="471">
        <f t="shared" si="445"/>
        <v>0</v>
      </c>
      <c r="NU57" s="471">
        <f t="shared" si="445"/>
        <v>0</v>
      </c>
      <c r="NV57" s="471">
        <f t="shared" si="445"/>
        <v>0</v>
      </c>
      <c r="NW57" s="471">
        <f t="shared" si="445"/>
        <v>0</v>
      </c>
      <c r="NX57" s="471">
        <f t="shared" ref="NX57:QI57" si="446">((IF(AND(NX$24&gt;=$Q57,NX$25&lt;=$R57),NX$27,IF(AND(NX$25&gt;$Q57,NX$24&lt;$R57),(MIN(NX$25,$R57)-MAX(NX$24,$Q57)+1),0))/NX$27)*($E57/12)/1000000)+((IF(AND(NX$24&gt;=$Q57,NX$25&lt;=$R57),NX$27,IF(AND(NX$25&gt;$Q57,NX$24&lt;$R57),(MIN(NX$25,$R57)-MAX(NX$24,$Q57)+1),0))/NX$27)*($G57/12)/1000000)</f>
        <v>0</v>
      </c>
      <c r="NY57" s="471">
        <f t="shared" si="446"/>
        <v>0</v>
      </c>
      <c r="NZ57" s="471">
        <f t="shared" si="446"/>
        <v>0</v>
      </c>
      <c r="OA57" s="471">
        <f t="shared" si="446"/>
        <v>0</v>
      </c>
      <c r="OB57" s="471">
        <f t="shared" si="446"/>
        <v>0</v>
      </c>
      <c r="OC57" s="471">
        <f t="shared" si="446"/>
        <v>0</v>
      </c>
      <c r="OD57" s="471">
        <f t="shared" si="446"/>
        <v>0</v>
      </c>
      <c r="OE57" s="471">
        <f t="shared" si="446"/>
        <v>0</v>
      </c>
      <c r="OF57" s="471">
        <f t="shared" si="446"/>
        <v>0</v>
      </c>
      <c r="OG57" s="471">
        <f t="shared" si="446"/>
        <v>0</v>
      </c>
      <c r="OH57" s="471">
        <f t="shared" si="446"/>
        <v>0</v>
      </c>
      <c r="OI57" s="471">
        <f t="shared" si="446"/>
        <v>0</v>
      </c>
      <c r="OJ57" s="471">
        <f t="shared" si="446"/>
        <v>0</v>
      </c>
      <c r="OK57" s="471">
        <f t="shared" si="446"/>
        <v>0</v>
      </c>
      <c r="OL57" s="471">
        <f t="shared" si="446"/>
        <v>0</v>
      </c>
      <c r="OM57" s="471">
        <f t="shared" si="446"/>
        <v>0</v>
      </c>
      <c r="ON57" s="471">
        <f t="shared" si="446"/>
        <v>0</v>
      </c>
      <c r="OO57" s="471">
        <f t="shared" si="446"/>
        <v>0</v>
      </c>
      <c r="OP57" s="471">
        <f t="shared" si="446"/>
        <v>0</v>
      </c>
      <c r="OQ57" s="471">
        <f t="shared" si="446"/>
        <v>0</v>
      </c>
      <c r="OR57" s="471">
        <f t="shared" si="446"/>
        <v>0</v>
      </c>
      <c r="OS57" s="471">
        <f t="shared" si="446"/>
        <v>0</v>
      </c>
      <c r="OT57" s="471">
        <f t="shared" si="446"/>
        <v>0</v>
      </c>
      <c r="OU57" s="471">
        <f t="shared" si="446"/>
        <v>0</v>
      </c>
      <c r="OV57" s="471">
        <f t="shared" si="446"/>
        <v>0</v>
      </c>
      <c r="OW57" s="471">
        <f t="shared" si="446"/>
        <v>0</v>
      </c>
      <c r="OX57" s="471">
        <f t="shared" si="446"/>
        <v>0</v>
      </c>
      <c r="OY57" s="471">
        <f t="shared" si="446"/>
        <v>0</v>
      </c>
      <c r="OZ57" s="471">
        <f t="shared" si="446"/>
        <v>0</v>
      </c>
      <c r="PA57" s="471">
        <f t="shared" si="446"/>
        <v>0</v>
      </c>
      <c r="PB57" s="471">
        <f t="shared" si="446"/>
        <v>0</v>
      </c>
      <c r="PC57" s="471">
        <f t="shared" si="446"/>
        <v>0</v>
      </c>
      <c r="PD57" s="471">
        <f t="shared" si="446"/>
        <v>0</v>
      </c>
      <c r="PE57" s="471">
        <f t="shared" si="446"/>
        <v>0</v>
      </c>
      <c r="PF57" s="471">
        <f t="shared" si="446"/>
        <v>0</v>
      </c>
      <c r="PG57" s="471">
        <f t="shared" si="446"/>
        <v>0</v>
      </c>
      <c r="PH57" s="471">
        <f t="shared" si="446"/>
        <v>0</v>
      </c>
      <c r="PI57" s="471">
        <f t="shared" si="446"/>
        <v>0</v>
      </c>
      <c r="PJ57" s="471">
        <f t="shared" si="446"/>
        <v>0</v>
      </c>
      <c r="PK57" s="471">
        <f t="shared" si="446"/>
        <v>0</v>
      </c>
      <c r="PL57" s="471">
        <f t="shared" si="446"/>
        <v>0</v>
      </c>
      <c r="PM57" s="471">
        <f t="shared" si="446"/>
        <v>0</v>
      </c>
      <c r="PN57" s="471">
        <f t="shared" si="446"/>
        <v>0</v>
      </c>
      <c r="PO57" s="471">
        <f t="shared" si="446"/>
        <v>0</v>
      </c>
      <c r="PP57" s="471">
        <f t="shared" si="446"/>
        <v>0</v>
      </c>
      <c r="PQ57" s="471">
        <f t="shared" si="446"/>
        <v>0</v>
      </c>
      <c r="PR57" s="471">
        <f t="shared" si="446"/>
        <v>0</v>
      </c>
      <c r="PS57" s="471">
        <f t="shared" si="446"/>
        <v>0</v>
      </c>
      <c r="PT57" s="471">
        <f t="shared" si="446"/>
        <v>0</v>
      </c>
      <c r="PU57" s="471">
        <f t="shared" si="446"/>
        <v>0</v>
      </c>
      <c r="PV57" s="471">
        <f t="shared" si="446"/>
        <v>0</v>
      </c>
      <c r="PW57" s="471">
        <f t="shared" si="446"/>
        <v>0</v>
      </c>
      <c r="PX57" s="471">
        <f t="shared" si="446"/>
        <v>0</v>
      </c>
      <c r="PY57" s="471">
        <f t="shared" si="446"/>
        <v>0</v>
      </c>
      <c r="PZ57" s="471">
        <f t="shared" si="446"/>
        <v>0</v>
      </c>
      <c r="QA57" s="471">
        <f t="shared" si="446"/>
        <v>0</v>
      </c>
      <c r="QB57" s="471">
        <f t="shared" si="446"/>
        <v>0</v>
      </c>
      <c r="QC57" s="471">
        <f t="shared" si="446"/>
        <v>0</v>
      </c>
      <c r="QD57" s="471">
        <f t="shared" si="446"/>
        <v>0</v>
      </c>
      <c r="QE57" s="471">
        <f t="shared" si="446"/>
        <v>0</v>
      </c>
      <c r="QF57" s="471">
        <f t="shared" si="446"/>
        <v>0</v>
      </c>
      <c r="QG57" s="471">
        <f t="shared" si="446"/>
        <v>0</v>
      </c>
      <c r="QH57" s="471">
        <f t="shared" si="446"/>
        <v>0</v>
      </c>
      <c r="QI57" s="471">
        <f t="shared" si="446"/>
        <v>0</v>
      </c>
      <c r="QJ57" s="471">
        <f t="shared" ref="QJ57:SU57" si="447">((IF(AND(QJ$24&gt;=$Q57,QJ$25&lt;=$R57),QJ$27,IF(AND(QJ$25&gt;$Q57,QJ$24&lt;$R57),(MIN(QJ$25,$R57)-MAX(QJ$24,$Q57)+1),0))/QJ$27)*($E57/12)/1000000)+((IF(AND(QJ$24&gt;=$Q57,QJ$25&lt;=$R57),QJ$27,IF(AND(QJ$25&gt;$Q57,QJ$24&lt;$R57),(MIN(QJ$25,$R57)-MAX(QJ$24,$Q57)+1),0))/QJ$27)*($G57/12)/1000000)</f>
        <v>0</v>
      </c>
      <c r="QK57" s="471">
        <f t="shared" si="447"/>
        <v>0</v>
      </c>
      <c r="QL57" s="471">
        <f t="shared" si="447"/>
        <v>0</v>
      </c>
      <c r="QM57" s="471">
        <f t="shared" si="447"/>
        <v>0</v>
      </c>
      <c r="QN57" s="471">
        <f t="shared" si="447"/>
        <v>0</v>
      </c>
      <c r="QO57" s="471">
        <f t="shared" si="447"/>
        <v>0</v>
      </c>
      <c r="QP57" s="471">
        <f t="shared" si="447"/>
        <v>0</v>
      </c>
      <c r="QQ57" s="471">
        <f t="shared" si="447"/>
        <v>0</v>
      </c>
      <c r="QR57" s="471">
        <f t="shared" si="447"/>
        <v>0</v>
      </c>
      <c r="QS57" s="471">
        <f t="shared" si="447"/>
        <v>0</v>
      </c>
      <c r="QT57" s="471">
        <f t="shared" si="447"/>
        <v>0</v>
      </c>
      <c r="QU57" s="471">
        <f t="shared" si="447"/>
        <v>0</v>
      </c>
      <c r="QV57" s="471">
        <f t="shared" si="447"/>
        <v>0</v>
      </c>
      <c r="QW57" s="471">
        <f t="shared" si="447"/>
        <v>0</v>
      </c>
      <c r="QX57" s="471">
        <f t="shared" si="447"/>
        <v>0</v>
      </c>
      <c r="QY57" s="471">
        <f t="shared" si="447"/>
        <v>0</v>
      </c>
      <c r="QZ57" s="471">
        <f t="shared" si="447"/>
        <v>0</v>
      </c>
      <c r="RA57" s="471">
        <f t="shared" si="447"/>
        <v>0</v>
      </c>
      <c r="RB57" s="471">
        <f t="shared" si="447"/>
        <v>0</v>
      </c>
      <c r="RC57" s="471">
        <f t="shared" si="447"/>
        <v>0</v>
      </c>
      <c r="RD57" s="471">
        <f t="shared" si="447"/>
        <v>0</v>
      </c>
      <c r="RE57" s="471">
        <f t="shared" si="447"/>
        <v>0</v>
      </c>
      <c r="RF57" s="471">
        <f t="shared" si="447"/>
        <v>0</v>
      </c>
      <c r="RG57" s="471">
        <f t="shared" si="447"/>
        <v>0</v>
      </c>
      <c r="RH57" s="471">
        <f t="shared" si="447"/>
        <v>0</v>
      </c>
      <c r="RI57" s="471">
        <f t="shared" si="447"/>
        <v>0</v>
      </c>
      <c r="RJ57" s="471">
        <f t="shared" si="447"/>
        <v>0</v>
      </c>
      <c r="RK57" s="471">
        <f t="shared" si="447"/>
        <v>0</v>
      </c>
      <c r="RL57" s="471">
        <f t="shared" si="447"/>
        <v>0</v>
      </c>
      <c r="RM57" s="471">
        <f t="shared" si="447"/>
        <v>0</v>
      </c>
      <c r="RN57" s="471">
        <f t="shared" si="447"/>
        <v>0</v>
      </c>
      <c r="RO57" s="471">
        <f t="shared" si="447"/>
        <v>0</v>
      </c>
      <c r="RP57" s="471">
        <f t="shared" si="447"/>
        <v>0</v>
      </c>
      <c r="RQ57" s="471">
        <f t="shared" si="447"/>
        <v>0</v>
      </c>
      <c r="RR57" s="471">
        <f t="shared" si="447"/>
        <v>0</v>
      </c>
      <c r="RS57" s="471">
        <f t="shared" si="447"/>
        <v>0</v>
      </c>
      <c r="RT57" s="471">
        <f t="shared" si="447"/>
        <v>0</v>
      </c>
      <c r="RU57" s="471">
        <f t="shared" si="447"/>
        <v>0</v>
      </c>
      <c r="RV57" s="471">
        <f t="shared" si="447"/>
        <v>0</v>
      </c>
      <c r="RW57" s="471">
        <f t="shared" si="447"/>
        <v>0</v>
      </c>
      <c r="RX57" s="471">
        <f t="shared" si="447"/>
        <v>0</v>
      </c>
      <c r="RY57" s="471">
        <f t="shared" si="447"/>
        <v>0</v>
      </c>
      <c r="RZ57" s="471">
        <f t="shared" si="447"/>
        <v>0</v>
      </c>
      <c r="SA57" s="471">
        <f t="shared" si="447"/>
        <v>0</v>
      </c>
      <c r="SB57" s="471">
        <f t="shared" si="447"/>
        <v>0</v>
      </c>
      <c r="SC57" s="471">
        <f t="shared" si="447"/>
        <v>0</v>
      </c>
      <c r="SD57" s="471">
        <f t="shared" si="447"/>
        <v>0</v>
      </c>
      <c r="SE57" s="471">
        <f t="shared" si="447"/>
        <v>0</v>
      </c>
      <c r="SF57" s="471">
        <f t="shared" si="447"/>
        <v>0</v>
      </c>
      <c r="SG57" s="471">
        <f t="shared" si="447"/>
        <v>0</v>
      </c>
      <c r="SH57" s="471">
        <f t="shared" si="447"/>
        <v>0</v>
      </c>
      <c r="SI57" s="471">
        <f t="shared" si="447"/>
        <v>0</v>
      </c>
      <c r="SJ57" s="471">
        <f t="shared" si="447"/>
        <v>0</v>
      </c>
      <c r="SK57" s="471">
        <f t="shared" si="447"/>
        <v>0</v>
      </c>
      <c r="SL57" s="471">
        <f t="shared" si="447"/>
        <v>0</v>
      </c>
      <c r="SM57" s="471">
        <f t="shared" si="447"/>
        <v>0</v>
      </c>
      <c r="SN57" s="471">
        <f t="shared" si="447"/>
        <v>0</v>
      </c>
      <c r="SO57" s="471">
        <f t="shared" si="447"/>
        <v>0</v>
      </c>
      <c r="SP57" s="471">
        <f t="shared" si="447"/>
        <v>0</v>
      </c>
      <c r="SQ57" s="471">
        <f t="shared" si="447"/>
        <v>0</v>
      </c>
      <c r="SR57" s="471">
        <f t="shared" si="447"/>
        <v>0</v>
      </c>
      <c r="SS57" s="471">
        <f t="shared" si="447"/>
        <v>0</v>
      </c>
      <c r="ST57" s="471">
        <f t="shared" si="447"/>
        <v>0</v>
      </c>
      <c r="SU57" s="471">
        <f t="shared" si="447"/>
        <v>0</v>
      </c>
      <c r="SV57" s="471">
        <f t="shared" ref="SV57:VG57" si="448">((IF(AND(SV$24&gt;=$Q57,SV$25&lt;=$R57),SV$27,IF(AND(SV$25&gt;$Q57,SV$24&lt;$R57),(MIN(SV$25,$R57)-MAX(SV$24,$Q57)+1),0))/SV$27)*($E57/12)/1000000)+((IF(AND(SV$24&gt;=$Q57,SV$25&lt;=$R57),SV$27,IF(AND(SV$25&gt;$Q57,SV$24&lt;$R57),(MIN(SV$25,$R57)-MAX(SV$24,$Q57)+1),0))/SV$27)*($G57/12)/1000000)</f>
        <v>0</v>
      </c>
      <c r="SW57" s="471">
        <f t="shared" si="448"/>
        <v>0</v>
      </c>
      <c r="SX57" s="471">
        <f t="shared" si="448"/>
        <v>0</v>
      </c>
      <c r="SY57" s="471">
        <f t="shared" si="448"/>
        <v>0</v>
      </c>
      <c r="SZ57" s="471">
        <f t="shared" si="448"/>
        <v>0</v>
      </c>
      <c r="TA57" s="471">
        <f t="shared" si="448"/>
        <v>0</v>
      </c>
      <c r="TB57" s="471">
        <f t="shared" si="448"/>
        <v>0</v>
      </c>
      <c r="TC57" s="471">
        <f t="shared" si="448"/>
        <v>0</v>
      </c>
      <c r="TD57" s="471">
        <f t="shared" si="448"/>
        <v>0</v>
      </c>
      <c r="TE57" s="471">
        <f t="shared" si="448"/>
        <v>0</v>
      </c>
      <c r="TF57" s="471">
        <f t="shared" si="448"/>
        <v>0</v>
      </c>
      <c r="TG57" s="471">
        <f t="shared" si="448"/>
        <v>0</v>
      </c>
      <c r="TH57" s="471">
        <f t="shared" si="448"/>
        <v>0</v>
      </c>
      <c r="TI57" s="471">
        <f t="shared" si="448"/>
        <v>0</v>
      </c>
      <c r="TJ57" s="471">
        <f t="shared" si="448"/>
        <v>0</v>
      </c>
      <c r="TK57" s="471">
        <f t="shared" si="448"/>
        <v>0</v>
      </c>
      <c r="TL57" s="471">
        <f t="shared" si="448"/>
        <v>0</v>
      </c>
      <c r="TM57" s="471">
        <f t="shared" si="448"/>
        <v>0</v>
      </c>
      <c r="TN57" s="471">
        <f t="shared" si="448"/>
        <v>0</v>
      </c>
      <c r="TO57" s="471">
        <f t="shared" si="448"/>
        <v>0</v>
      </c>
      <c r="TP57" s="471">
        <f t="shared" si="448"/>
        <v>0</v>
      </c>
      <c r="TQ57" s="471">
        <f t="shared" si="448"/>
        <v>0</v>
      </c>
      <c r="TR57" s="471">
        <f t="shared" si="448"/>
        <v>0</v>
      </c>
      <c r="TS57" s="471">
        <f t="shared" si="448"/>
        <v>0</v>
      </c>
      <c r="TT57" s="471">
        <f t="shared" si="448"/>
        <v>0</v>
      </c>
      <c r="TU57" s="471">
        <f t="shared" si="448"/>
        <v>0</v>
      </c>
      <c r="TV57" s="471">
        <f t="shared" si="448"/>
        <v>0</v>
      </c>
      <c r="TW57" s="471">
        <f t="shared" si="448"/>
        <v>0</v>
      </c>
      <c r="TX57" s="471">
        <f t="shared" si="448"/>
        <v>0</v>
      </c>
      <c r="TY57" s="471">
        <f t="shared" si="448"/>
        <v>0</v>
      </c>
      <c r="TZ57" s="471">
        <f t="shared" si="448"/>
        <v>0</v>
      </c>
      <c r="UA57" s="471">
        <f t="shared" si="448"/>
        <v>0</v>
      </c>
      <c r="UB57" s="471">
        <f t="shared" si="448"/>
        <v>0</v>
      </c>
      <c r="UC57" s="471">
        <f t="shared" si="448"/>
        <v>0</v>
      </c>
      <c r="UD57" s="471">
        <f t="shared" si="448"/>
        <v>0</v>
      </c>
      <c r="UE57" s="471">
        <f t="shared" si="448"/>
        <v>0</v>
      </c>
      <c r="UF57" s="471">
        <f t="shared" si="448"/>
        <v>0</v>
      </c>
      <c r="UG57" s="471">
        <f t="shared" si="448"/>
        <v>0</v>
      </c>
      <c r="UH57" s="471">
        <f t="shared" si="448"/>
        <v>0</v>
      </c>
      <c r="UI57" s="471">
        <f t="shared" si="448"/>
        <v>0</v>
      </c>
      <c r="UJ57" s="471">
        <f t="shared" si="448"/>
        <v>0</v>
      </c>
      <c r="UK57" s="471">
        <f t="shared" si="448"/>
        <v>0</v>
      </c>
      <c r="UL57" s="471">
        <f t="shared" si="448"/>
        <v>0</v>
      </c>
      <c r="UM57" s="471">
        <f t="shared" si="448"/>
        <v>0</v>
      </c>
      <c r="UN57" s="471">
        <f t="shared" si="448"/>
        <v>0</v>
      </c>
      <c r="UO57" s="471">
        <f t="shared" si="448"/>
        <v>0</v>
      </c>
      <c r="UP57" s="471">
        <f t="shared" si="448"/>
        <v>0</v>
      </c>
      <c r="UQ57" s="471">
        <f t="shared" si="448"/>
        <v>0</v>
      </c>
      <c r="UR57" s="471">
        <f t="shared" si="448"/>
        <v>0</v>
      </c>
      <c r="US57" s="471">
        <f t="shared" si="448"/>
        <v>0</v>
      </c>
      <c r="UT57" s="471">
        <f t="shared" si="448"/>
        <v>0</v>
      </c>
      <c r="UU57" s="471">
        <f t="shared" si="448"/>
        <v>0</v>
      </c>
      <c r="UV57" s="471">
        <f t="shared" si="448"/>
        <v>0</v>
      </c>
      <c r="UW57" s="471">
        <f t="shared" si="448"/>
        <v>0</v>
      </c>
      <c r="UX57" s="471">
        <f t="shared" si="448"/>
        <v>0</v>
      </c>
      <c r="UY57" s="471">
        <f t="shared" si="448"/>
        <v>0</v>
      </c>
      <c r="UZ57" s="471">
        <f t="shared" si="448"/>
        <v>0</v>
      </c>
      <c r="VA57" s="471">
        <f t="shared" si="448"/>
        <v>0</v>
      </c>
      <c r="VB57" s="471">
        <f t="shared" si="448"/>
        <v>0</v>
      </c>
      <c r="VC57" s="471">
        <f t="shared" si="448"/>
        <v>0</v>
      </c>
      <c r="VD57" s="471">
        <f t="shared" si="448"/>
        <v>0</v>
      </c>
      <c r="VE57" s="471">
        <f t="shared" si="448"/>
        <v>0</v>
      </c>
      <c r="VF57" s="471">
        <f t="shared" si="448"/>
        <v>0</v>
      </c>
      <c r="VG57" s="471">
        <f t="shared" si="448"/>
        <v>0</v>
      </c>
      <c r="VH57" s="471">
        <f t="shared" ref="VH57:WD57" si="449">((IF(AND(VH$24&gt;=$Q57,VH$25&lt;=$R57),VH$27,IF(AND(VH$25&gt;$Q57,VH$24&lt;$R57),(MIN(VH$25,$R57)-MAX(VH$24,$Q57)+1),0))/VH$27)*($E57/12)/1000000)+((IF(AND(VH$24&gt;=$Q57,VH$25&lt;=$R57),VH$27,IF(AND(VH$25&gt;$Q57,VH$24&lt;$R57),(MIN(VH$25,$R57)-MAX(VH$24,$Q57)+1),0))/VH$27)*($G57/12)/1000000)</f>
        <v>0</v>
      </c>
      <c r="VI57" s="471">
        <f t="shared" si="449"/>
        <v>0</v>
      </c>
      <c r="VJ57" s="471">
        <f t="shared" si="449"/>
        <v>0</v>
      </c>
      <c r="VK57" s="471">
        <f t="shared" si="449"/>
        <v>0</v>
      </c>
      <c r="VL57" s="471">
        <f t="shared" si="449"/>
        <v>0</v>
      </c>
      <c r="VM57" s="471">
        <f t="shared" si="449"/>
        <v>0</v>
      </c>
      <c r="VN57" s="471">
        <f t="shared" si="449"/>
        <v>0</v>
      </c>
      <c r="VO57" s="471">
        <f t="shared" si="449"/>
        <v>0</v>
      </c>
      <c r="VP57" s="471">
        <f t="shared" si="449"/>
        <v>0</v>
      </c>
      <c r="VQ57" s="471">
        <f t="shared" si="449"/>
        <v>0</v>
      </c>
      <c r="VR57" s="471">
        <f t="shared" si="449"/>
        <v>0</v>
      </c>
      <c r="VS57" s="471">
        <f t="shared" si="449"/>
        <v>0</v>
      </c>
      <c r="VT57" s="471">
        <f t="shared" si="449"/>
        <v>0</v>
      </c>
      <c r="VU57" s="471">
        <f t="shared" si="449"/>
        <v>0</v>
      </c>
      <c r="VV57" s="471">
        <f t="shared" si="449"/>
        <v>0</v>
      </c>
      <c r="VW57" s="471">
        <f t="shared" si="449"/>
        <v>0</v>
      </c>
      <c r="VX57" s="471">
        <f t="shared" si="449"/>
        <v>0</v>
      </c>
      <c r="VY57" s="471">
        <f t="shared" si="449"/>
        <v>0</v>
      </c>
      <c r="VZ57" s="471">
        <f t="shared" si="449"/>
        <v>0</v>
      </c>
      <c r="WA57" s="471">
        <f t="shared" si="449"/>
        <v>0</v>
      </c>
      <c r="WB57" s="471">
        <f t="shared" si="449"/>
        <v>0</v>
      </c>
      <c r="WC57" s="471">
        <f t="shared" si="449"/>
        <v>0</v>
      </c>
      <c r="WD57" s="471">
        <f t="shared" si="449"/>
        <v>0</v>
      </c>
    </row>
    <row r="58" spans="1:602" x14ac:dyDescent="0.35">
      <c r="A58" s="29"/>
      <c r="B58" s="29">
        <f t="shared" si="355"/>
        <v>27</v>
      </c>
      <c r="C58" s="29" t="s">
        <v>2</v>
      </c>
      <c r="D58" s="29" t="s">
        <v>29</v>
      </c>
      <c r="E58" s="69">
        <f>INDEX('Current RAP - 2025-26 Cycle'!$K:$K,MATCH('25-26 Projection - RAP Tendered'!$D58,'Current RAP - 2025-26 Cycle'!$C:$C,0),1)</f>
        <v>29086305.239999998</v>
      </c>
      <c r="F58" s="69">
        <f>INDEX('Current RAP - 2025-26 Cycle'!$G:$G,MATCH('25-26 Projection - RAP Tendered'!$D58,'Current RAP - 2025-26 Cycle'!$C:$C,0),1)</f>
        <v>28875747.369999997</v>
      </c>
      <c r="G58" s="69">
        <f t="shared" si="342"/>
        <v>210557.87000000104</v>
      </c>
      <c r="H58" s="69">
        <f t="shared" si="356"/>
        <v>28875747.369999997</v>
      </c>
      <c r="I58" s="32">
        <v>45839</v>
      </c>
      <c r="J58" s="32">
        <v>46203</v>
      </c>
      <c r="K58" s="29" t="str">
        <f>INDEX('Current RAP - 2025-26 Cycle'!$D:$D,MATCH('25-26 Projection - RAP Tendered'!$D58,'Current RAP - 2025-26 Cycle'!$C:$C,0),1)</f>
        <v>IPCA</v>
      </c>
      <c r="L58" s="32">
        <v>46753</v>
      </c>
      <c r="M58" s="32">
        <v>47484</v>
      </c>
      <c r="N58" s="81">
        <v>0.6</v>
      </c>
      <c r="O58" s="81">
        <v>0.4</v>
      </c>
      <c r="P58" s="69">
        <v>0</v>
      </c>
      <c r="Q58" s="32">
        <f>INDEX('Current RAP - 2025-26 Cycle'!$L:$L,MATCH('25-26 Projection - RAP Tendered'!$D58,'Current RAP - 2025-26 Cycle'!$C:$C,0),1)</f>
        <v>38834</v>
      </c>
      <c r="R58" s="32">
        <f>INDEX('Current RAP - 2025-26 Cycle'!$M:$M,MATCH('25-26 Projection - RAP Tendered'!$D58,'Current RAP - 2025-26 Cycle'!$C:$C,0),1)</f>
        <v>49792</v>
      </c>
      <c r="S58" s="29"/>
      <c r="T58" s="29" t="str">
        <f t="shared" si="343"/>
        <v>007/2006</v>
      </c>
      <c r="U58" s="36">
        <f t="shared" si="438"/>
        <v>29.086305239999991</v>
      </c>
      <c r="V58" s="36">
        <f t="shared" si="438"/>
        <v>29.086305239999991</v>
      </c>
      <c r="W58" s="36">
        <f t="shared" si="438"/>
        <v>29.086305239999991</v>
      </c>
      <c r="X58" s="36">
        <f t="shared" si="438"/>
        <v>24.7549431345</v>
      </c>
      <c r="Y58" s="36">
        <f t="shared" si="438"/>
        <v>20.423581029000001</v>
      </c>
      <c r="Z58" s="36">
        <f t="shared" si="438"/>
        <v>17.536006292000003</v>
      </c>
      <c r="AA58" s="36">
        <f t="shared" si="438"/>
        <v>14.648431555000004</v>
      </c>
      <c r="AB58" s="36">
        <f t="shared" si="438"/>
        <v>14.648431555000004</v>
      </c>
      <c r="AC58" s="36">
        <f t="shared" si="438"/>
        <v>14.648431555000004</v>
      </c>
      <c r="AD58" s="36">
        <f t="shared" si="438"/>
        <v>14.648431555000004</v>
      </c>
      <c r="AE58" s="36">
        <f t="shared" si="438"/>
        <v>14.648431555000004</v>
      </c>
      <c r="AF58" s="36">
        <f t="shared" si="438"/>
        <v>12.084956032875002</v>
      </c>
      <c r="AG58" s="36">
        <f t="shared" si="438"/>
        <v>0</v>
      </c>
      <c r="AH58" s="36">
        <f t="shared" si="438"/>
        <v>0</v>
      </c>
      <c r="AI58" s="36">
        <f t="shared" si="438"/>
        <v>0</v>
      </c>
      <c r="AJ58" s="36">
        <f t="shared" si="438"/>
        <v>0</v>
      </c>
      <c r="AK58" s="36">
        <f t="shared" si="434"/>
        <v>0</v>
      </c>
      <c r="AL58" s="36">
        <f t="shared" si="434"/>
        <v>0</v>
      </c>
      <c r="AM58" s="36">
        <f t="shared" si="434"/>
        <v>0</v>
      </c>
      <c r="AN58" s="36">
        <f t="shared" si="434"/>
        <v>0</v>
      </c>
      <c r="AO58" s="36">
        <f t="shared" si="434"/>
        <v>0</v>
      </c>
      <c r="AP58" s="36">
        <f t="shared" si="434"/>
        <v>0</v>
      </c>
      <c r="AQ58" s="36">
        <f t="shared" si="434"/>
        <v>0</v>
      </c>
      <c r="AR58" s="36">
        <f t="shared" si="434"/>
        <v>0</v>
      </c>
      <c r="AS58" s="36">
        <f t="shared" si="441"/>
        <v>0</v>
      </c>
      <c r="AT58" s="36">
        <f t="shared" si="441"/>
        <v>0</v>
      </c>
      <c r="AU58" s="36">
        <f t="shared" si="441"/>
        <v>0</v>
      </c>
      <c r="AV58" s="36">
        <f t="shared" si="441"/>
        <v>0</v>
      </c>
      <c r="AW58" s="36">
        <f t="shared" si="441"/>
        <v>0</v>
      </c>
      <c r="AX58" s="36">
        <f t="shared" si="441"/>
        <v>0</v>
      </c>
      <c r="AY58" s="36">
        <f t="shared" si="441"/>
        <v>0</v>
      </c>
      <c r="AZ58" s="36">
        <f t="shared" si="441"/>
        <v>0</v>
      </c>
      <c r="BA58" s="36">
        <f t="shared" si="441"/>
        <v>0</v>
      </c>
      <c r="BB58" s="36">
        <f t="shared" si="441"/>
        <v>0</v>
      </c>
      <c r="BD58" s="29" t="str">
        <f t="shared" si="345"/>
        <v>007/2006</v>
      </c>
      <c r="BE58" s="36">
        <f t="shared" si="420"/>
        <v>0</v>
      </c>
      <c r="BF58" s="36">
        <f t="shared" si="420"/>
        <v>0</v>
      </c>
      <c r="BG58" s="36">
        <f t="shared" si="420"/>
        <v>0</v>
      </c>
      <c r="BH58" s="36">
        <f t="shared" si="420"/>
        <v>0</v>
      </c>
      <c r="BI58" s="36">
        <f t="shared" si="420"/>
        <v>7.2715763099999995</v>
      </c>
      <c r="BJ58" s="36">
        <f t="shared" si="420"/>
        <v>7.2715763099999995</v>
      </c>
      <c r="BK58" s="36">
        <f t="shared" si="420"/>
        <v>7.2715763099999995</v>
      </c>
      <c r="BL58" s="36">
        <f t="shared" si="420"/>
        <v>7.2715763099999995</v>
      </c>
      <c r="BM58" s="36">
        <f t="shared" si="420"/>
        <v>7.2715763099999995</v>
      </c>
      <c r="BN58" s="36">
        <f t="shared" si="420"/>
        <v>7.2715763099999995</v>
      </c>
      <c r="BO58" s="36">
        <f t="shared" si="420"/>
        <v>7.2715763099999995</v>
      </c>
      <c r="BP58" s="36">
        <f t="shared" si="420"/>
        <v>7.2715763099999995</v>
      </c>
      <c r="BQ58" s="36">
        <f t="shared" si="420"/>
        <v>7.2715763099999995</v>
      </c>
      <c r="BR58" s="36">
        <f t="shared" si="420"/>
        <v>7.2715763099999995</v>
      </c>
      <c r="BS58" s="36">
        <f t="shared" si="420"/>
        <v>5.1058952572499994</v>
      </c>
      <c r="BT58" s="36">
        <f t="shared" si="420"/>
        <v>5.1058952572499994</v>
      </c>
      <c r="BU58" s="36">
        <f t="shared" si="439"/>
        <v>5.1058952572499994</v>
      </c>
      <c r="BV58" s="36">
        <f t="shared" si="439"/>
        <v>5.1058952572499994</v>
      </c>
      <c r="BW58" s="36">
        <f t="shared" si="439"/>
        <v>5.1058952572499994</v>
      </c>
      <c r="BX58" s="36">
        <f t="shared" si="439"/>
        <v>5.1058952572499994</v>
      </c>
      <c r="BY58" s="36">
        <f t="shared" si="439"/>
        <v>5.1058952572499994</v>
      </c>
      <c r="BZ58" s="36">
        <f t="shared" si="439"/>
        <v>5.1058952572499994</v>
      </c>
      <c r="CA58" s="36">
        <f t="shared" si="439"/>
        <v>3.6621078887500005</v>
      </c>
      <c r="CB58" s="36">
        <f t="shared" si="439"/>
        <v>3.6621078887500005</v>
      </c>
      <c r="CC58" s="36">
        <f t="shared" si="439"/>
        <v>3.6621078887500005</v>
      </c>
      <c r="CD58" s="36">
        <f t="shared" si="439"/>
        <v>3.6621078887500005</v>
      </c>
      <c r="CE58" s="36">
        <f t="shared" si="439"/>
        <v>3.6621078887500005</v>
      </c>
      <c r="CF58" s="36">
        <f t="shared" si="439"/>
        <v>3.6621078887500005</v>
      </c>
      <c r="CG58" s="36">
        <f t="shared" si="439"/>
        <v>3.6621078887500005</v>
      </c>
      <c r="CH58" s="36">
        <f t="shared" si="439"/>
        <v>3.6621078887500005</v>
      </c>
      <c r="CI58" s="36">
        <f t="shared" si="439"/>
        <v>3.6621078887500005</v>
      </c>
      <c r="CJ58" s="36">
        <f t="shared" si="439"/>
        <v>3.6621078887500005</v>
      </c>
      <c r="CK58" s="36">
        <f t="shared" si="436"/>
        <v>3.6621078887500005</v>
      </c>
      <c r="CL58" s="36">
        <f t="shared" si="436"/>
        <v>3.6621078887500005</v>
      </c>
      <c r="CM58" s="36">
        <f t="shared" si="436"/>
        <v>3.6621078887500005</v>
      </c>
      <c r="CN58" s="36">
        <f t="shared" si="436"/>
        <v>3.6621078887500005</v>
      </c>
      <c r="CO58" s="36">
        <f t="shared" si="436"/>
        <v>3.6621078887500005</v>
      </c>
      <c r="CP58" s="36">
        <f t="shared" si="436"/>
        <v>3.6621078887500005</v>
      </c>
      <c r="CQ58" s="36">
        <f t="shared" si="436"/>
        <v>3.6621078887500005</v>
      </c>
      <c r="CR58" s="36">
        <f t="shared" si="436"/>
        <v>3.6621078887500005</v>
      </c>
      <c r="CS58" s="36">
        <f t="shared" si="436"/>
        <v>3.6621078887500005</v>
      </c>
      <c r="CT58" s="36">
        <f t="shared" si="436"/>
        <v>3.6621078887500005</v>
      </c>
      <c r="CU58" s="36">
        <f t="shared" si="436"/>
        <v>3.6621078887500005</v>
      </c>
      <c r="CV58" s="36">
        <f t="shared" si="436"/>
        <v>3.6621078887500005</v>
      </c>
      <c r="CW58" s="36">
        <f t="shared" si="436"/>
        <v>3.6621078887500005</v>
      </c>
      <c r="CX58" s="36">
        <f t="shared" si="436"/>
        <v>3.6621078887500005</v>
      </c>
      <c r="CY58" s="36">
        <f t="shared" si="436"/>
        <v>3.6621078887500005</v>
      </c>
      <c r="CZ58" s="36">
        <f t="shared" si="437"/>
        <v>1.098632366625</v>
      </c>
      <c r="DA58" s="36">
        <f t="shared" si="437"/>
        <v>0</v>
      </c>
      <c r="DB58" s="36">
        <f t="shared" si="437"/>
        <v>0</v>
      </c>
      <c r="DC58" s="36">
        <f t="shared" si="437"/>
        <v>0</v>
      </c>
      <c r="DD58" s="36">
        <f t="shared" si="437"/>
        <v>0</v>
      </c>
      <c r="DE58" s="36">
        <f t="shared" si="437"/>
        <v>0</v>
      </c>
      <c r="DF58" s="36">
        <f t="shared" si="437"/>
        <v>0</v>
      </c>
      <c r="DG58" s="36">
        <f t="shared" si="437"/>
        <v>0</v>
      </c>
      <c r="DH58" s="36">
        <f t="shared" si="437"/>
        <v>0</v>
      </c>
      <c r="DI58" s="36">
        <f t="shared" si="437"/>
        <v>0</v>
      </c>
      <c r="DJ58" s="36">
        <f t="shared" si="437"/>
        <v>0</v>
      </c>
      <c r="DK58" s="36">
        <f t="shared" si="437"/>
        <v>0</v>
      </c>
      <c r="DL58" s="36">
        <f t="shared" si="437"/>
        <v>0</v>
      </c>
      <c r="DM58" s="36">
        <f t="shared" si="437"/>
        <v>0</v>
      </c>
      <c r="DN58" s="36">
        <f t="shared" si="437"/>
        <v>0</v>
      </c>
      <c r="DO58" s="36">
        <f t="shared" si="437"/>
        <v>0</v>
      </c>
      <c r="DP58" s="36">
        <f t="shared" si="401"/>
        <v>0</v>
      </c>
      <c r="DQ58" s="36">
        <f t="shared" si="442"/>
        <v>0</v>
      </c>
      <c r="DR58" s="36">
        <f t="shared" si="442"/>
        <v>0</v>
      </c>
      <c r="DS58" s="36">
        <f t="shared" si="442"/>
        <v>0</v>
      </c>
      <c r="DT58" s="36">
        <f t="shared" si="442"/>
        <v>0</v>
      </c>
      <c r="DU58" s="36">
        <f t="shared" si="442"/>
        <v>0</v>
      </c>
      <c r="DV58" s="36">
        <f t="shared" si="442"/>
        <v>0</v>
      </c>
      <c r="DW58" s="36">
        <f t="shared" si="442"/>
        <v>0</v>
      </c>
      <c r="DX58" s="36">
        <f t="shared" si="442"/>
        <v>0</v>
      </c>
      <c r="DY58" s="36">
        <f t="shared" si="442"/>
        <v>0</v>
      </c>
      <c r="DZ58" s="36">
        <f t="shared" si="442"/>
        <v>0</v>
      </c>
      <c r="EA58" s="36">
        <f t="shared" si="442"/>
        <v>0</v>
      </c>
      <c r="EB58" s="36">
        <f t="shared" si="442"/>
        <v>0</v>
      </c>
      <c r="EC58" s="36">
        <f t="shared" si="442"/>
        <v>0</v>
      </c>
      <c r="ED58" s="36">
        <f t="shared" si="442"/>
        <v>0</v>
      </c>
      <c r="EE58" s="36">
        <f t="shared" si="442"/>
        <v>0</v>
      </c>
      <c r="EF58" s="36">
        <f t="shared" si="442"/>
        <v>0</v>
      </c>
      <c r="EG58" s="36">
        <f t="shared" si="406"/>
        <v>0</v>
      </c>
      <c r="EH58" s="36">
        <f t="shared" si="406"/>
        <v>0</v>
      </c>
      <c r="EI58" s="36">
        <f t="shared" si="406"/>
        <v>0</v>
      </c>
      <c r="EJ58" s="36">
        <f t="shared" si="406"/>
        <v>0</v>
      </c>
      <c r="EK58" s="36">
        <f t="shared" si="406"/>
        <v>0</v>
      </c>
      <c r="EL58" s="36">
        <f t="shared" si="406"/>
        <v>0</v>
      </c>
      <c r="EM58" s="36">
        <f t="shared" si="406"/>
        <v>0</v>
      </c>
      <c r="EN58" s="36">
        <f t="shared" si="406"/>
        <v>0</v>
      </c>
      <c r="EO58" s="36">
        <f t="shared" si="406"/>
        <v>0</v>
      </c>
      <c r="EP58" s="36">
        <f t="shared" si="406"/>
        <v>0</v>
      </c>
      <c r="EQ58" s="36">
        <f t="shared" si="406"/>
        <v>0</v>
      </c>
      <c r="ER58" s="36">
        <f t="shared" si="406"/>
        <v>0</v>
      </c>
      <c r="ES58" s="36">
        <f t="shared" si="406"/>
        <v>0</v>
      </c>
      <c r="ET58" s="36">
        <f t="shared" si="406"/>
        <v>0</v>
      </c>
      <c r="EU58" s="36">
        <f t="shared" si="406"/>
        <v>0</v>
      </c>
      <c r="EV58" s="36">
        <f t="shared" si="406"/>
        <v>0</v>
      </c>
      <c r="EW58" s="36">
        <f t="shared" si="403"/>
        <v>0</v>
      </c>
      <c r="EX58" s="36">
        <f t="shared" si="403"/>
        <v>0</v>
      </c>
      <c r="EY58" s="36">
        <f t="shared" si="403"/>
        <v>0</v>
      </c>
      <c r="EZ58" s="36">
        <f t="shared" si="403"/>
        <v>0</v>
      </c>
      <c r="FA58" s="36">
        <f t="shared" si="403"/>
        <v>0</v>
      </c>
      <c r="FB58" s="36">
        <f t="shared" si="403"/>
        <v>0</v>
      </c>
      <c r="FC58" s="36">
        <f t="shared" si="403"/>
        <v>0</v>
      </c>
      <c r="FD58" s="36">
        <f t="shared" si="403"/>
        <v>0</v>
      </c>
      <c r="FE58" s="36">
        <f t="shared" si="403"/>
        <v>0</v>
      </c>
      <c r="FF58" s="36">
        <f t="shared" si="403"/>
        <v>0</v>
      </c>
      <c r="FG58" s="36">
        <f t="shared" si="403"/>
        <v>0</v>
      </c>
      <c r="FH58" s="36">
        <f t="shared" si="403"/>
        <v>0</v>
      </c>
      <c r="FI58" s="36">
        <f t="shared" si="403"/>
        <v>0</v>
      </c>
      <c r="FJ58" s="36">
        <f t="shared" si="403"/>
        <v>0</v>
      </c>
      <c r="FK58" s="36">
        <f t="shared" si="404"/>
        <v>0</v>
      </c>
      <c r="FL58" s="36">
        <f t="shared" si="404"/>
        <v>0</v>
      </c>
      <c r="FM58" s="36">
        <f t="shared" si="404"/>
        <v>0</v>
      </c>
      <c r="FN58" s="36">
        <f t="shared" si="404"/>
        <v>0</v>
      </c>
      <c r="FO58" s="36">
        <f t="shared" si="404"/>
        <v>0</v>
      </c>
      <c r="FP58" s="36">
        <f t="shared" si="404"/>
        <v>0</v>
      </c>
      <c r="FQ58" s="36">
        <f t="shared" si="404"/>
        <v>0</v>
      </c>
      <c r="FR58" s="36">
        <f t="shared" si="404"/>
        <v>0</v>
      </c>
      <c r="FS58" s="36">
        <f t="shared" si="404"/>
        <v>0</v>
      </c>
      <c r="FT58" s="36">
        <f t="shared" si="404"/>
        <v>0</v>
      </c>
      <c r="FU58" s="36">
        <f t="shared" si="404"/>
        <v>0</v>
      </c>
      <c r="FV58" s="36">
        <f t="shared" si="404"/>
        <v>0</v>
      </c>
      <c r="FW58" s="36">
        <f t="shared" si="404"/>
        <v>0</v>
      </c>
      <c r="FX58" s="36">
        <f t="shared" si="404"/>
        <v>0</v>
      </c>
      <c r="FY58" s="36">
        <f t="shared" si="404"/>
        <v>0</v>
      </c>
      <c r="FZ58" s="36">
        <f t="shared" si="404"/>
        <v>0</v>
      </c>
      <c r="GA58" s="36">
        <f t="shared" si="405"/>
        <v>0</v>
      </c>
      <c r="GB58" s="36">
        <f t="shared" si="405"/>
        <v>0</v>
      </c>
      <c r="GC58" s="36">
        <f t="shared" si="405"/>
        <v>0</v>
      </c>
      <c r="GD58" s="36">
        <f t="shared" si="405"/>
        <v>0</v>
      </c>
      <c r="GE58" s="36">
        <f t="shared" si="405"/>
        <v>0</v>
      </c>
      <c r="GF58" s="36">
        <f t="shared" si="405"/>
        <v>0</v>
      </c>
      <c r="GG58" s="36">
        <f t="shared" si="405"/>
        <v>0</v>
      </c>
      <c r="GH58" s="36">
        <f t="shared" si="405"/>
        <v>0</v>
      </c>
      <c r="GI58" s="36">
        <f t="shared" si="405"/>
        <v>0</v>
      </c>
      <c r="GJ58" s="36">
        <f t="shared" si="405"/>
        <v>0</v>
      </c>
      <c r="GL58" s="29" t="str">
        <f t="shared" si="347"/>
        <v>007/2006</v>
      </c>
      <c r="GM58" s="471">
        <f t="shared" ref="GM58:HO58" si="450">((IF(AND(GM$24&gt;=$Q58,GM$25&lt;=$R58),GM$27,IF(AND(GM$25&gt;$Q58,GM$24&lt;$R58),(MIN(GM$25,$R58)-MAX(GM$24,$Q58)+1),0))/GM$27)*($H58/12)/1000000)*($N58*1+$O58*1)+((IF(AND(GM$24&gt;=$Q58,GM$25&lt;=$R58),GM$27,IF(AND(GM$25&gt;$Q58,GM$24&lt;$R58),(MIN(GM$25,$R58)-MAX(GM$24,$Q58)+1),0))/GM$27)*($G58/12)/1000000)</f>
        <v>2.4238587699999998</v>
      </c>
      <c r="GN58" s="471">
        <f t="shared" si="450"/>
        <v>2.4238587699999998</v>
      </c>
      <c r="GO58" s="471">
        <f t="shared" si="450"/>
        <v>2.4238587699999998</v>
      </c>
      <c r="GP58" s="471">
        <f t="shared" si="450"/>
        <v>2.4238587699999998</v>
      </c>
      <c r="GQ58" s="471">
        <f t="shared" si="450"/>
        <v>2.4238587699999998</v>
      </c>
      <c r="GR58" s="471">
        <f t="shared" si="450"/>
        <v>2.4238587699999998</v>
      </c>
      <c r="GS58" s="471">
        <f t="shared" si="450"/>
        <v>2.4238587699999998</v>
      </c>
      <c r="GT58" s="471">
        <f t="shared" si="450"/>
        <v>2.4238587699999998</v>
      </c>
      <c r="GU58" s="471">
        <f t="shared" si="450"/>
        <v>2.4238587699999998</v>
      </c>
      <c r="GV58" s="471">
        <f t="shared" si="450"/>
        <v>2.4238587699999998</v>
      </c>
      <c r="GW58" s="471">
        <f t="shared" si="450"/>
        <v>2.4238587699999998</v>
      </c>
      <c r="GX58" s="471">
        <f t="shared" si="450"/>
        <v>2.4238587699999998</v>
      </c>
      <c r="GY58" s="471">
        <f t="shared" si="450"/>
        <v>2.4238587699999998</v>
      </c>
      <c r="GZ58" s="471">
        <f t="shared" si="450"/>
        <v>2.4238587699999998</v>
      </c>
      <c r="HA58" s="471">
        <f t="shared" si="450"/>
        <v>2.4238587699999998</v>
      </c>
      <c r="HB58" s="471">
        <f t="shared" si="450"/>
        <v>2.4238587699999998</v>
      </c>
      <c r="HC58" s="471">
        <f t="shared" si="450"/>
        <v>2.4238587699999998</v>
      </c>
      <c r="HD58" s="471">
        <f t="shared" si="450"/>
        <v>2.4238587699999998</v>
      </c>
      <c r="HE58" s="471">
        <f t="shared" si="450"/>
        <v>2.4238587699999998</v>
      </c>
      <c r="HF58" s="471">
        <f t="shared" si="450"/>
        <v>2.4238587699999998</v>
      </c>
      <c r="HG58" s="471">
        <f t="shared" si="450"/>
        <v>2.4238587699999998</v>
      </c>
      <c r="HH58" s="471">
        <f t="shared" si="450"/>
        <v>2.4238587699999998</v>
      </c>
      <c r="HI58" s="471">
        <f t="shared" si="450"/>
        <v>2.4238587699999998</v>
      </c>
      <c r="HJ58" s="471">
        <f t="shared" si="450"/>
        <v>2.4238587699999998</v>
      </c>
      <c r="HK58" s="471">
        <f t="shared" si="450"/>
        <v>2.4238587699999998</v>
      </c>
      <c r="HL58" s="471">
        <f t="shared" si="450"/>
        <v>2.4238587699999998</v>
      </c>
      <c r="HM58" s="471">
        <f t="shared" si="450"/>
        <v>2.4238587699999998</v>
      </c>
      <c r="HN58" s="471">
        <f t="shared" si="450"/>
        <v>2.4238587699999998</v>
      </c>
      <c r="HO58" s="471">
        <f t="shared" si="450"/>
        <v>2.4238587699999998</v>
      </c>
      <c r="HP58" s="471">
        <f>((IF(AND(HP$24&gt;=$Q58,HP$25&lt;=$R58),HP$27,IF(AND(HP$25&gt;$Q58,HP$24&lt;$R58),(MIN(HP$25,$R58)-MAX(HP$24,$Q58)+1),0))/HP$27)*($H58/12)/1000000)*($N58*1+$O58*1)+((IF(AND(HP$24&gt;=$Q58,HP$25&lt;=$R58),HP$27,IF(AND(HP$25&gt;$Q58,HP$24&lt;$R58),(MIN(HP$25,$R58)-MAX(HP$24,$Q58)+1),0))/HP$27)*($G58/12)/1000000)</f>
        <v>2.4238587699999998</v>
      </c>
      <c r="HQ58" s="471">
        <f>((IF(AND(HQ$24&gt;=$Q58,HQ$25&lt;=$R58),HQ$27,IF(AND(HQ$25&gt;$Q58,HQ$24&lt;$R58),(MIN(HQ$25,$R58)-MAX(HQ$24,$Q58)+1),0))/HQ$27)*($H58/12)/1000000)*($N58*0.5+$O58*1)+((IF(AND(HQ$24&gt;=$Q58,HQ$25&lt;=$R58),HQ$27,IF(AND(HQ$25&gt;$Q58,HQ$24&lt;$R58),(MIN(HQ$25,$R58)-MAX(HQ$24,$Q58)+1),0))/HQ$27)*($G58/12)/1000000)</f>
        <v>1.7019650857499999</v>
      </c>
      <c r="HR58" s="471">
        <f t="shared" ref="HR58:IN58" si="451">((IF(AND(HR$24&gt;=$Q58,HR$25&lt;=$R58),HR$27,IF(AND(HR$25&gt;$Q58,HR$24&lt;$R58),(MIN(HR$25,$R58)-MAX(HR$24,$Q58)+1),0))/HR$27)*($H58/12)/1000000)*($N58*0.5+$O58*1)+((IF(AND(HR$24&gt;=$Q58,HR$25&lt;=$R58),HR$27,IF(AND(HR$25&gt;$Q58,HR$24&lt;$R58),(MIN(HR$25,$R58)-MAX(HR$24,$Q58)+1),0))/HR$27)*($G58/12)/1000000)</f>
        <v>1.7019650857499999</v>
      </c>
      <c r="HS58" s="471">
        <f t="shared" si="451"/>
        <v>1.7019650857499999</v>
      </c>
      <c r="HT58" s="471">
        <f t="shared" si="451"/>
        <v>1.7019650857499999</v>
      </c>
      <c r="HU58" s="471">
        <f t="shared" si="451"/>
        <v>1.7019650857499999</v>
      </c>
      <c r="HV58" s="471">
        <f t="shared" si="451"/>
        <v>1.7019650857499999</v>
      </c>
      <c r="HW58" s="471">
        <f t="shared" si="451"/>
        <v>1.7019650857499999</v>
      </c>
      <c r="HX58" s="471">
        <f t="shared" si="451"/>
        <v>1.7019650857499999</v>
      </c>
      <c r="HY58" s="471">
        <f t="shared" si="451"/>
        <v>1.7019650857499999</v>
      </c>
      <c r="HZ58" s="471">
        <f t="shared" si="451"/>
        <v>1.7019650857499999</v>
      </c>
      <c r="IA58" s="471">
        <f t="shared" si="451"/>
        <v>1.7019650857499999</v>
      </c>
      <c r="IB58" s="471">
        <f t="shared" si="451"/>
        <v>1.7019650857499999</v>
      </c>
      <c r="IC58" s="471">
        <f t="shared" si="451"/>
        <v>1.7019650857499999</v>
      </c>
      <c r="ID58" s="471">
        <f t="shared" si="451"/>
        <v>1.7019650857499999</v>
      </c>
      <c r="IE58" s="471">
        <f t="shared" si="451"/>
        <v>1.7019650857499999</v>
      </c>
      <c r="IF58" s="471">
        <f t="shared" si="451"/>
        <v>1.7019650857499999</v>
      </c>
      <c r="IG58" s="471">
        <f t="shared" si="451"/>
        <v>1.7019650857499999</v>
      </c>
      <c r="IH58" s="471">
        <f t="shared" si="451"/>
        <v>1.7019650857499999</v>
      </c>
      <c r="II58" s="471">
        <f t="shared" si="451"/>
        <v>1.7019650857499999</v>
      </c>
      <c r="IJ58" s="471">
        <f t="shared" si="451"/>
        <v>1.7019650857499999</v>
      </c>
      <c r="IK58" s="471">
        <f t="shared" si="451"/>
        <v>1.7019650857499999</v>
      </c>
      <c r="IL58" s="471">
        <f t="shared" si="451"/>
        <v>1.7019650857499999</v>
      </c>
      <c r="IM58" s="471">
        <f t="shared" si="451"/>
        <v>1.7019650857499999</v>
      </c>
      <c r="IN58" s="471">
        <f t="shared" si="451"/>
        <v>1.7019650857499999</v>
      </c>
      <c r="IO58" s="471">
        <f>((IF(AND(IO$24&gt;=$Q58,IO$25&lt;=$R58),IO$27,IF(AND(IO$25&gt;$Q58,IO$24&lt;$R58),(MIN(IO$25,$R58)-MAX(IO$24,$Q58)+1),0))/IO$27)*($H58/12)/1000000)*($N58*0.5+$O58*0.5)+((IF(AND(IO$24&gt;=$Q58,IO$25&lt;=$R58),IO$27,IF(AND(IO$25&gt;$Q58,IO$24&lt;$R58),(MIN(IO$25,$R58)-MAX(IO$24,$Q58)+1),0))/IO$27)*($G58/12)/1000000)</f>
        <v>1.2207026295833334</v>
      </c>
      <c r="IP58" s="471">
        <f t="shared" ref="IP58:LA58" si="452">((IF(AND(IP$24&gt;=$Q58,IP$25&lt;=$R58),IP$27,IF(AND(IP$25&gt;$Q58,IP$24&lt;$R58),(MIN(IP$25,$R58)-MAX(IP$24,$Q58)+1),0))/IP$27)*($H58/12)/1000000)*($N58*0.5+$O58*0.5)+((IF(AND(IP$24&gt;=$Q58,IP$25&lt;=$R58),IP$27,IF(AND(IP$25&gt;$Q58,IP$24&lt;$R58),(MIN(IP$25,$R58)-MAX(IP$24,$Q58)+1),0))/IP$27)*($G58/12)/1000000)</f>
        <v>1.2207026295833334</v>
      </c>
      <c r="IQ58" s="471">
        <f t="shared" si="452"/>
        <v>1.2207026295833334</v>
      </c>
      <c r="IR58" s="471">
        <f t="shared" si="452"/>
        <v>1.2207026295833334</v>
      </c>
      <c r="IS58" s="471">
        <f t="shared" si="452"/>
        <v>1.2207026295833334</v>
      </c>
      <c r="IT58" s="471">
        <f t="shared" si="452"/>
        <v>1.2207026295833334</v>
      </c>
      <c r="IU58" s="471">
        <f t="shared" si="452"/>
        <v>1.2207026295833334</v>
      </c>
      <c r="IV58" s="471">
        <f t="shared" si="452"/>
        <v>1.2207026295833334</v>
      </c>
      <c r="IW58" s="471">
        <f t="shared" si="452"/>
        <v>1.2207026295833334</v>
      </c>
      <c r="IX58" s="471">
        <f t="shared" si="452"/>
        <v>1.2207026295833334</v>
      </c>
      <c r="IY58" s="471">
        <f t="shared" si="452"/>
        <v>1.2207026295833334</v>
      </c>
      <c r="IZ58" s="471">
        <f t="shared" si="452"/>
        <v>1.2207026295833334</v>
      </c>
      <c r="JA58" s="471">
        <f t="shared" si="452"/>
        <v>1.2207026295833334</v>
      </c>
      <c r="JB58" s="471">
        <f t="shared" si="452"/>
        <v>1.2207026295833334</v>
      </c>
      <c r="JC58" s="471">
        <f t="shared" si="452"/>
        <v>1.2207026295833334</v>
      </c>
      <c r="JD58" s="471">
        <f t="shared" si="452"/>
        <v>1.2207026295833334</v>
      </c>
      <c r="JE58" s="471">
        <f t="shared" si="452"/>
        <v>1.2207026295833334</v>
      </c>
      <c r="JF58" s="471">
        <f t="shared" si="452"/>
        <v>1.2207026295833334</v>
      </c>
      <c r="JG58" s="471">
        <f t="shared" si="452"/>
        <v>1.2207026295833334</v>
      </c>
      <c r="JH58" s="471">
        <f t="shared" si="452"/>
        <v>1.2207026295833334</v>
      </c>
      <c r="JI58" s="471">
        <f t="shared" si="452"/>
        <v>1.2207026295833334</v>
      </c>
      <c r="JJ58" s="471">
        <f t="shared" si="452"/>
        <v>1.2207026295833334</v>
      </c>
      <c r="JK58" s="471">
        <f t="shared" si="452"/>
        <v>1.2207026295833334</v>
      </c>
      <c r="JL58" s="471">
        <f t="shared" si="452"/>
        <v>1.2207026295833334</v>
      </c>
      <c r="JM58" s="471">
        <f t="shared" si="452"/>
        <v>1.2207026295833334</v>
      </c>
      <c r="JN58" s="471">
        <f t="shared" si="452"/>
        <v>1.2207026295833334</v>
      </c>
      <c r="JO58" s="471">
        <f t="shared" si="452"/>
        <v>1.2207026295833334</v>
      </c>
      <c r="JP58" s="471">
        <f t="shared" si="452"/>
        <v>1.2207026295833334</v>
      </c>
      <c r="JQ58" s="471">
        <f t="shared" si="452"/>
        <v>1.2207026295833334</v>
      </c>
      <c r="JR58" s="471">
        <f t="shared" si="452"/>
        <v>1.2207026295833334</v>
      </c>
      <c r="JS58" s="471">
        <f t="shared" si="452"/>
        <v>1.2207026295833334</v>
      </c>
      <c r="JT58" s="471">
        <f t="shared" si="452"/>
        <v>1.2207026295833334</v>
      </c>
      <c r="JU58" s="471">
        <f t="shared" si="452"/>
        <v>1.2207026295833334</v>
      </c>
      <c r="JV58" s="471">
        <f t="shared" si="452"/>
        <v>1.2207026295833334</v>
      </c>
      <c r="JW58" s="471">
        <f t="shared" si="452"/>
        <v>1.2207026295833334</v>
      </c>
      <c r="JX58" s="471">
        <f t="shared" si="452"/>
        <v>1.2207026295833334</v>
      </c>
      <c r="JY58" s="471">
        <f t="shared" si="452"/>
        <v>1.2207026295833334</v>
      </c>
      <c r="JZ58" s="471">
        <f t="shared" si="452"/>
        <v>1.2207026295833334</v>
      </c>
      <c r="KA58" s="471">
        <f t="shared" si="452"/>
        <v>1.2207026295833334</v>
      </c>
      <c r="KB58" s="471">
        <f t="shared" si="452"/>
        <v>1.2207026295833334</v>
      </c>
      <c r="KC58" s="471">
        <f t="shared" si="452"/>
        <v>1.2207026295833334</v>
      </c>
      <c r="KD58" s="471">
        <f t="shared" si="452"/>
        <v>1.2207026295833334</v>
      </c>
      <c r="KE58" s="471">
        <f t="shared" si="452"/>
        <v>1.2207026295833334</v>
      </c>
      <c r="KF58" s="471">
        <f t="shared" si="452"/>
        <v>1.2207026295833334</v>
      </c>
      <c r="KG58" s="471">
        <f t="shared" si="452"/>
        <v>1.2207026295833334</v>
      </c>
      <c r="KH58" s="471">
        <f t="shared" si="452"/>
        <v>1.2207026295833334</v>
      </c>
      <c r="KI58" s="471">
        <f t="shared" si="452"/>
        <v>1.2207026295833334</v>
      </c>
      <c r="KJ58" s="471">
        <f t="shared" si="452"/>
        <v>1.2207026295833334</v>
      </c>
      <c r="KK58" s="471">
        <f t="shared" si="452"/>
        <v>1.2207026295833334</v>
      </c>
      <c r="KL58" s="471">
        <f t="shared" si="452"/>
        <v>1.2207026295833334</v>
      </c>
      <c r="KM58" s="471">
        <f t="shared" si="452"/>
        <v>1.2207026295833334</v>
      </c>
      <c r="KN58" s="471">
        <f t="shared" si="452"/>
        <v>1.2207026295833334</v>
      </c>
      <c r="KO58" s="471">
        <f t="shared" si="452"/>
        <v>1.2207026295833334</v>
      </c>
      <c r="KP58" s="471">
        <f t="shared" si="452"/>
        <v>1.2207026295833334</v>
      </c>
      <c r="KQ58" s="471">
        <f t="shared" si="452"/>
        <v>1.2207026295833334</v>
      </c>
      <c r="KR58" s="471">
        <f t="shared" si="452"/>
        <v>1.2207026295833334</v>
      </c>
      <c r="KS58" s="471">
        <f t="shared" si="452"/>
        <v>1.2207026295833334</v>
      </c>
      <c r="KT58" s="471">
        <f t="shared" si="452"/>
        <v>1.2207026295833334</v>
      </c>
      <c r="KU58" s="471">
        <f t="shared" si="452"/>
        <v>1.2207026295833334</v>
      </c>
      <c r="KV58" s="471">
        <f t="shared" si="452"/>
        <v>1.2207026295833334</v>
      </c>
      <c r="KW58" s="471">
        <f t="shared" si="452"/>
        <v>1.2207026295833334</v>
      </c>
      <c r="KX58" s="471">
        <f t="shared" si="452"/>
        <v>1.2207026295833334</v>
      </c>
      <c r="KY58" s="471">
        <f t="shared" si="452"/>
        <v>1.2207026295833334</v>
      </c>
      <c r="KZ58" s="471">
        <f t="shared" si="452"/>
        <v>1.2207026295833334</v>
      </c>
      <c r="LA58" s="471">
        <f t="shared" si="452"/>
        <v>1.2207026295833334</v>
      </c>
      <c r="LB58" s="471">
        <f t="shared" ref="LB58:NM58" si="453">((IF(AND(LB$24&gt;=$Q58,LB$25&lt;=$R58),LB$27,IF(AND(LB$25&gt;$Q58,LB$24&lt;$R58),(MIN(LB$25,$R58)-MAX(LB$24,$Q58)+1),0))/LB$27)*($H58/12)/1000000)*($N58*0.5+$O58*0.5)+((IF(AND(LB$24&gt;=$Q58,LB$25&lt;=$R58),LB$27,IF(AND(LB$25&gt;$Q58,LB$24&lt;$R58),(MIN(LB$25,$R58)-MAX(LB$24,$Q58)+1),0))/LB$27)*($G58/12)/1000000)</f>
        <v>1.2207026295833334</v>
      </c>
      <c r="LC58" s="471">
        <f t="shared" si="453"/>
        <v>1.2207026295833334</v>
      </c>
      <c r="LD58" s="471">
        <f t="shared" si="453"/>
        <v>1.2207026295833334</v>
      </c>
      <c r="LE58" s="471">
        <f t="shared" si="453"/>
        <v>1.2207026295833334</v>
      </c>
      <c r="LF58" s="471">
        <f t="shared" si="453"/>
        <v>1.2207026295833334</v>
      </c>
      <c r="LG58" s="471">
        <f t="shared" si="453"/>
        <v>1.2207026295833334</v>
      </c>
      <c r="LH58" s="471">
        <f t="shared" si="453"/>
        <v>1.2207026295833334</v>
      </c>
      <c r="LI58" s="471">
        <f t="shared" si="453"/>
        <v>1.2207026295833334</v>
      </c>
      <c r="LJ58" s="471">
        <f t="shared" si="453"/>
        <v>1.2207026295833334</v>
      </c>
      <c r="LK58" s="471">
        <f t="shared" si="453"/>
        <v>1.2207026295833334</v>
      </c>
      <c r="LL58" s="471">
        <f t="shared" si="453"/>
        <v>1.098632366625</v>
      </c>
      <c r="LM58" s="471">
        <f t="shared" si="453"/>
        <v>0</v>
      </c>
      <c r="LN58" s="471">
        <f t="shared" si="453"/>
        <v>0</v>
      </c>
      <c r="LO58" s="471">
        <f t="shared" si="453"/>
        <v>0</v>
      </c>
      <c r="LP58" s="471">
        <f t="shared" si="453"/>
        <v>0</v>
      </c>
      <c r="LQ58" s="471">
        <f t="shared" si="453"/>
        <v>0</v>
      </c>
      <c r="LR58" s="471">
        <f t="shared" si="453"/>
        <v>0</v>
      </c>
      <c r="LS58" s="471">
        <f t="shared" si="453"/>
        <v>0</v>
      </c>
      <c r="LT58" s="471">
        <f t="shared" si="453"/>
        <v>0</v>
      </c>
      <c r="LU58" s="471">
        <f t="shared" si="453"/>
        <v>0</v>
      </c>
      <c r="LV58" s="471">
        <f t="shared" si="453"/>
        <v>0</v>
      </c>
      <c r="LW58" s="471">
        <f t="shared" si="453"/>
        <v>0</v>
      </c>
      <c r="LX58" s="471">
        <f t="shared" si="453"/>
        <v>0</v>
      </c>
      <c r="LY58" s="471">
        <f t="shared" si="453"/>
        <v>0</v>
      </c>
      <c r="LZ58" s="471">
        <f t="shared" si="453"/>
        <v>0</v>
      </c>
      <c r="MA58" s="471">
        <f t="shared" si="453"/>
        <v>0</v>
      </c>
      <c r="MB58" s="471">
        <f t="shared" si="453"/>
        <v>0</v>
      </c>
      <c r="MC58" s="471">
        <f t="shared" si="453"/>
        <v>0</v>
      </c>
      <c r="MD58" s="471">
        <f t="shared" si="453"/>
        <v>0</v>
      </c>
      <c r="ME58" s="471">
        <f t="shared" si="453"/>
        <v>0</v>
      </c>
      <c r="MF58" s="471">
        <f t="shared" si="453"/>
        <v>0</v>
      </c>
      <c r="MG58" s="471">
        <f t="shared" si="453"/>
        <v>0</v>
      </c>
      <c r="MH58" s="471">
        <f t="shared" si="453"/>
        <v>0</v>
      </c>
      <c r="MI58" s="471">
        <f t="shared" si="453"/>
        <v>0</v>
      </c>
      <c r="MJ58" s="471">
        <f t="shared" si="453"/>
        <v>0</v>
      </c>
      <c r="MK58" s="471">
        <f t="shared" si="453"/>
        <v>0</v>
      </c>
      <c r="ML58" s="471">
        <f t="shared" si="453"/>
        <v>0</v>
      </c>
      <c r="MM58" s="471">
        <f t="shared" si="453"/>
        <v>0</v>
      </c>
      <c r="MN58" s="471">
        <f t="shared" si="453"/>
        <v>0</v>
      </c>
      <c r="MO58" s="471">
        <f t="shared" si="453"/>
        <v>0</v>
      </c>
      <c r="MP58" s="471">
        <f t="shared" si="453"/>
        <v>0</v>
      </c>
      <c r="MQ58" s="471">
        <f t="shared" si="453"/>
        <v>0</v>
      </c>
      <c r="MR58" s="471">
        <f t="shared" si="453"/>
        <v>0</v>
      </c>
      <c r="MS58" s="471">
        <f t="shared" si="453"/>
        <v>0</v>
      </c>
      <c r="MT58" s="471">
        <f t="shared" si="453"/>
        <v>0</v>
      </c>
      <c r="MU58" s="471">
        <f t="shared" si="453"/>
        <v>0</v>
      </c>
      <c r="MV58" s="471">
        <f t="shared" si="453"/>
        <v>0</v>
      </c>
      <c r="MW58" s="471">
        <f t="shared" si="453"/>
        <v>0</v>
      </c>
      <c r="MX58" s="471">
        <f t="shared" si="453"/>
        <v>0</v>
      </c>
      <c r="MY58" s="471">
        <f t="shared" si="453"/>
        <v>0</v>
      </c>
      <c r="MZ58" s="471">
        <f t="shared" si="453"/>
        <v>0</v>
      </c>
      <c r="NA58" s="471">
        <f t="shared" si="453"/>
        <v>0</v>
      </c>
      <c r="NB58" s="471">
        <f t="shared" si="453"/>
        <v>0</v>
      </c>
      <c r="NC58" s="471">
        <f t="shared" si="453"/>
        <v>0</v>
      </c>
      <c r="ND58" s="471">
        <f t="shared" si="453"/>
        <v>0</v>
      </c>
      <c r="NE58" s="471">
        <f t="shared" si="453"/>
        <v>0</v>
      </c>
      <c r="NF58" s="471">
        <f t="shared" si="453"/>
        <v>0</v>
      </c>
      <c r="NG58" s="471">
        <f t="shared" si="453"/>
        <v>0</v>
      </c>
      <c r="NH58" s="471">
        <f t="shared" si="453"/>
        <v>0</v>
      </c>
      <c r="NI58" s="471">
        <f t="shared" si="453"/>
        <v>0</v>
      </c>
      <c r="NJ58" s="471">
        <f t="shared" si="453"/>
        <v>0</v>
      </c>
      <c r="NK58" s="471">
        <f t="shared" si="453"/>
        <v>0</v>
      </c>
      <c r="NL58" s="471">
        <f t="shared" si="453"/>
        <v>0</v>
      </c>
      <c r="NM58" s="471">
        <f t="shared" si="453"/>
        <v>0</v>
      </c>
      <c r="NN58" s="471">
        <f t="shared" ref="NN58:PY58" si="454">((IF(AND(NN$24&gt;=$Q58,NN$25&lt;=$R58),NN$27,IF(AND(NN$25&gt;$Q58,NN$24&lt;$R58),(MIN(NN$25,$R58)-MAX(NN$24,$Q58)+1),0))/NN$27)*($H58/12)/1000000)*($N58*0.5+$O58*0.5)+((IF(AND(NN$24&gt;=$Q58,NN$25&lt;=$R58),NN$27,IF(AND(NN$25&gt;$Q58,NN$24&lt;$R58),(MIN(NN$25,$R58)-MAX(NN$24,$Q58)+1),0))/NN$27)*($G58/12)/1000000)</f>
        <v>0</v>
      </c>
      <c r="NO58" s="471">
        <f t="shared" si="454"/>
        <v>0</v>
      </c>
      <c r="NP58" s="471">
        <f t="shared" si="454"/>
        <v>0</v>
      </c>
      <c r="NQ58" s="471">
        <f t="shared" si="454"/>
        <v>0</v>
      </c>
      <c r="NR58" s="471">
        <f t="shared" si="454"/>
        <v>0</v>
      </c>
      <c r="NS58" s="471">
        <f t="shared" si="454"/>
        <v>0</v>
      </c>
      <c r="NT58" s="471">
        <f t="shared" si="454"/>
        <v>0</v>
      </c>
      <c r="NU58" s="471">
        <f t="shared" si="454"/>
        <v>0</v>
      </c>
      <c r="NV58" s="471">
        <f t="shared" si="454"/>
        <v>0</v>
      </c>
      <c r="NW58" s="471">
        <f t="shared" si="454"/>
        <v>0</v>
      </c>
      <c r="NX58" s="471">
        <f t="shared" si="454"/>
        <v>0</v>
      </c>
      <c r="NY58" s="471">
        <f t="shared" si="454"/>
        <v>0</v>
      </c>
      <c r="NZ58" s="471">
        <f t="shared" si="454"/>
        <v>0</v>
      </c>
      <c r="OA58" s="471">
        <f t="shared" si="454"/>
        <v>0</v>
      </c>
      <c r="OB58" s="471">
        <f t="shared" si="454"/>
        <v>0</v>
      </c>
      <c r="OC58" s="471">
        <f t="shared" si="454"/>
        <v>0</v>
      </c>
      <c r="OD58" s="471">
        <f t="shared" si="454"/>
        <v>0</v>
      </c>
      <c r="OE58" s="471">
        <f t="shared" si="454"/>
        <v>0</v>
      </c>
      <c r="OF58" s="471">
        <f t="shared" si="454"/>
        <v>0</v>
      </c>
      <c r="OG58" s="471">
        <f t="shared" si="454"/>
        <v>0</v>
      </c>
      <c r="OH58" s="471">
        <f t="shared" si="454"/>
        <v>0</v>
      </c>
      <c r="OI58" s="471">
        <f t="shared" si="454"/>
        <v>0</v>
      </c>
      <c r="OJ58" s="471">
        <f t="shared" si="454"/>
        <v>0</v>
      </c>
      <c r="OK58" s="471">
        <f t="shared" si="454"/>
        <v>0</v>
      </c>
      <c r="OL58" s="471">
        <f t="shared" si="454"/>
        <v>0</v>
      </c>
      <c r="OM58" s="471">
        <f t="shared" si="454"/>
        <v>0</v>
      </c>
      <c r="ON58" s="471">
        <f t="shared" si="454"/>
        <v>0</v>
      </c>
      <c r="OO58" s="471">
        <f t="shared" si="454"/>
        <v>0</v>
      </c>
      <c r="OP58" s="471">
        <f t="shared" si="454"/>
        <v>0</v>
      </c>
      <c r="OQ58" s="471">
        <f t="shared" si="454"/>
        <v>0</v>
      </c>
      <c r="OR58" s="471">
        <f t="shared" si="454"/>
        <v>0</v>
      </c>
      <c r="OS58" s="471">
        <f t="shared" si="454"/>
        <v>0</v>
      </c>
      <c r="OT58" s="471">
        <f t="shared" si="454"/>
        <v>0</v>
      </c>
      <c r="OU58" s="471">
        <f t="shared" si="454"/>
        <v>0</v>
      </c>
      <c r="OV58" s="471">
        <f t="shared" si="454"/>
        <v>0</v>
      </c>
      <c r="OW58" s="471">
        <f t="shared" si="454"/>
        <v>0</v>
      </c>
      <c r="OX58" s="471">
        <f t="shared" si="454"/>
        <v>0</v>
      </c>
      <c r="OY58" s="471">
        <f t="shared" si="454"/>
        <v>0</v>
      </c>
      <c r="OZ58" s="471">
        <f t="shared" si="454"/>
        <v>0</v>
      </c>
      <c r="PA58" s="471">
        <f t="shared" si="454"/>
        <v>0</v>
      </c>
      <c r="PB58" s="471">
        <f t="shared" si="454"/>
        <v>0</v>
      </c>
      <c r="PC58" s="471">
        <f t="shared" si="454"/>
        <v>0</v>
      </c>
      <c r="PD58" s="471">
        <f t="shared" si="454"/>
        <v>0</v>
      </c>
      <c r="PE58" s="471">
        <f t="shared" si="454"/>
        <v>0</v>
      </c>
      <c r="PF58" s="471">
        <f t="shared" si="454"/>
        <v>0</v>
      </c>
      <c r="PG58" s="471">
        <f t="shared" si="454"/>
        <v>0</v>
      </c>
      <c r="PH58" s="471">
        <f t="shared" si="454"/>
        <v>0</v>
      </c>
      <c r="PI58" s="471">
        <f t="shared" si="454"/>
        <v>0</v>
      </c>
      <c r="PJ58" s="471">
        <f t="shared" si="454"/>
        <v>0</v>
      </c>
      <c r="PK58" s="471">
        <f t="shared" si="454"/>
        <v>0</v>
      </c>
      <c r="PL58" s="471">
        <f t="shared" si="454"/>
        <v>0</v>
      </c>
      <c r="PM58" s="471">
        <f t="shared" si="454"/>
        <v>0</v>
      </c>
      <c r="PN58" s="471">
        <f t="shared" si="454"/>
        <v>0</v>
      </c>
      <c r="PO58" s="471">
        <f t="shared" si="454"/>
        <v>0</v>
      </c>
      <c r="PP58" s="471">
        <f t="shared" si="454"/>
        <v>0</v>
      </c>
      <c r="PQ58" s="471">
        <f t="shared" si="454"/>
        <v>0</v>
      </c>
      <c r="PR58" s="471">
        <f t="shared" si="454"/>
        <v>0</v>
      </c>
      <c r="PS58" s="471">
        <f t="shared" si="454"/>
        <v>0</v>
      </c>
      <c r="PT58" s="471">
        <f t="shared" si="454"/>
        <v>0</v>
      </c>
      <c r="PU58" s="471">
        <f t="shared" si="454"/>
        <v>0</v>
      </c>
      <c r="PV58" s="471">
        <f t="shared" si="454"/>
        <v>0</v>
      </c>
      <c r="PW58" s="471">
        <f t="shared" si="454"/>
        <v>0</v>
      </c>
      <c r="PX58" s="471">
        <f t="shared" si="454"/>
        <v>0</v>
      </c>
      <c r="PY58" s="471">
        <f t="shared" si="454"/>
        <v>0</v>
      </c>
      <c r="PZ58" s="471">
        <f t="shared" ref="PZ58:SK58" si="455">((IF(AND(PZ$24&gt;=$Q58,PZ$25&lt;=$R58),PZ$27,IF(AND(PZ$25&gt;$Q58,PZ$24&lt;$R58),(MIN(PZ$25,$R58)-MAX(PZ$24,$Q58)+1),0))/PZ$27)*($H58/12)/1000000)*($N58*0.5+$O58*0.5)+((IF(AND(PZ$24&gt;=$Q58,PZ$25&lt;=$R58),PZ$27,IF(AND(PZ$25&gt;$Q58,PZ$24&lt;$R58),(MIN(PZ$25,$R58)-MAX(PZ$24,$Q58)+1),0))/PZ$27)*($G58/12)/1000000)</f>
        <v>0</v>
      </c>
      <c r="QA58" s="471">
        <f t="shared" si="455"/>
        <v>0</v>
      </c>
      <c r="QB58" s="471">
        <f t="shared" si="455"/>
        <v>0</v>
      </c>
      <c r="QC58" s="471">
        <f t="shared" si="455"/>
        <v>0</v>
      </c>
      <c r="QD58" s="471">
        <f t="shared" si="455"/>
        <v>0</v>
      </c>
      <c r="QE58" s="471">
        <f t="shared" si="455"/>
        <v>0</v>
      </c>
      <c r="QF58" s="471">
        <f t="shared" si="455"/>
        <v>0</v>
      </c>
      <c r="QG58" s="471">
        <f t="shared" si="455"/>
        <v>0</v>
      </c>
      <c r="QH58" s="471">
        <f t="shared" si="455"/>
        <v>0</v>
      </c>
      <c r="QI58" s="471">
        <f t="shared" si="455"/>
        <v>0</v>
      </c>
      <c r="QJ58" s="471">
        <f t="shared" si="455"/>
        <v>0</v>
      </c>
      <c r="QK58" s="471">
        <f t="shared" si="455"/>
        <v>0</v>
      </c>
      <c r="QL58" s="471">
        <f t="shared" si="455"/>
        <v>0</v>
      </c>
      <c r="QM58" s="471">
        <f t="shared" si="455"/>
        <v>0</v>
      </c>
      <c r="QN58" s="471">
        <f t="shared" si="455"/>
        <v>0</v>
      </c>
      <c r="QO58" s="471">
        <f t="shared" si="455"/>
        <v>0</v>
      </c>
      <c r="QP58" s="471">
        <f t="shared" si="455"/>
        <v>0</v>
      </c>
      <c r="QQ58" s="471">
        <f t="shared" si="455"/>
        <v>0</v>
      </c>
      <c r="QR58" s="471">
        <f t="shared" si="455"/>
        <v>0</v>
      </c>
      <c r="QS58" s="471">
        <f t="shared" si="455"/>
        <v>0</v>
      </c>
      <c r="QT58" s="471">
        <f t="shared" si="455"/>
        <v>0</v>
      </c>
      <c r="QU58" s="471">
        <f t="shared" si="455"/>
        <v>0</v>
      </c>
      <c r="QV58" s="471">
        <f t="shared" si="455"/>
        <v>0</v>
      </c>
      <c r="QW58" s="471">
        <f t="shared" si="455"/>
        <v>0</v>
      </c>
      <c r="QX58" s="471">
        <f t="shared" si="455"/>
        <v>0</v>
      </c>
      <c r="QY58" s="471">
        <f t="shared" si="455"/>
        <v>0</v>
      </c>
      <c r="QZ58" s="471">
        <f t="shared" si="455"/>
        <v>0</v>
      </c>
      <c r="RA58" s="471">
        <f t="shared" si="455"/>
        <v>0</v>
      </c>
      <c r="RB58" s="471">
        <f t="shared" si="455"/>
        <v>0</v>
      </c>
      <c r="RC58" s="471">
        <f t="shared" si="455"/>
        <v>0</v>
      </c>
      <c r="RD58" s="471">
        <f t="shared" si="455"/>
        <v>0</v>
      </c>
      <c r="RE58" s="471">
        <f t="shared" si="455"/>
        <v>0</v>
      </c>
      <c r="RF58" s="471">
        <f t="shared" si="455"/>
        <v>0</v>
      </c>
      <c r="RG58" s="471">
        <f t="shared" si="455"/>
        <v>0</v>
      </c>
      <c r="RH58" s="471">
        <f t="shared" si="455"/>
        <v>0</v>
      </c>
      <c r="RI58" s="471">
        <f t="shared" si="455"/>
        <v>0</v>
      </c>
      <c r="RJ58" s="471">
        <f t="shared" si="455"/>
        <v>0</v>
      </c>
      <c r="RK58" s="471">
        <f t="shared" si="455"/>
        <v>0</v>
      </c>
      <c r="RL58" s="471">
        <f t="shared" si="455"/>
        <v>0</v>
      </c>
      <c r="RM58" s="471">
        <f t="shared" si="455"/>
        <v>0</v>
      </c>
      <c r="RN58" s="471">
        <f t="shared" si="455"/>
        <v>0</v>
      </c>
      <c r="RO58" s="471">
        <f t="shared" si="455"/>
        <v>0</v>
      </c>
      <c r="RP58" s="471">
        <f t="shared" si="455"/>
        <v>0</v>
      </c>
      <c r="RQ58" s="471">
        <f t="shared" si="455"/>
        <v>0</v>
      </c>
      <c r="RR58" s="471">
        <f t="shared" si="455"/>
        <v>0</v>
      </c>
      <c r="RS58" s="471">
        <f t="shared" si="455"/>
        <v>0</v>
      </c>
      <c r="RT58" s="471">
        <f t="shared" si="455"/>
        <v>0</v>
      </c>
      <c r="RU58" s="471">
        <f t="shared" si="455"/>
        <v>0</v>
      </c>
      <c r="RV58" s="471">
        <f t="shared" si="455"/>
        <v>0</v>
      </c>
      <c r="RW58" s="471">
        <f t="shared" si="455"/>
        <v>0</v>
      </c>
      <c r="RX58" s="471">
        <f t="shared" si="455"/>
        <v>0</v>
      </c>
      <c r="RY58" s="471">
        <f t="shared" si="455"/>
        <v>0</v>
      </c>
      <c r="RZ58" s="471">
        <f t="shared" si="455"/>
        <v>0</v>
      </c>
      <c r="SA58" s="471">
        <f t="shared" si="455"/>
        <v>0</v>
      </c>
      <c r="SB58" s="471">
        <f t="shared" si="455"/>
        <v>0</v>
      </c>
      <c r="SC58" s="471">
        <f t="shared" si="455"/>
        <v>0</v>
      </c>
      <c r="SD58" s="471">
        <f t="shared" si="455"/>
        <v>0</v>
      </c>
      <c r="SE58" s="471">
        <f t="shared" si="455"/>
        <v>0</v>
      </c>
      <c r="SF58" s="471">
        <f t="shared" si="455"/>
        <v>0</v>
      </c>
      <c r="SG58" s="471">
        <f t="shared" si="455"/>
        <v>0</v>
      </c>
      <c r="SH58" s="471">
        <f t="shared" si="455"/>
        <v>0</v>
      </c>
      <c r="SI58" s="471">
        <f t="shared" si="455"/>
        <v>0</v>
      </c>
      <c r="SJ58" s="471">
        <f t="shared" si="455"/>
        <v>0</v>
      </c>
      <c r="SK58" s="471">
        <f t="shared" si="455"/>
        <v>0</v>
      </c>
      <c r="SL58" s="471">
        <f t="shared" ref="SL58:UW58" si="456">((IF(AND(SL$24&gt;=$Q58,SL$25&lt;=$R58),SL$27,IF(AND(SL$25&gt;$Q58,SL$24&lt;$R58),(MIN(SL$25,$R58)-MAX(SL$24,$Q58)+1),0))/SL$27)*($H58/12)/1000000)*($N58*0.5+$O58*0.5)+((IF(AND(SL$24&gt;=$Q58,SL$25&lt;=$R58),SL$27,IF(AND(SL$25&gt;$Q58,SL$24&lt;$R58),(MIN(SL$25,$R58)-MAX(SL$24,$Q58)+1),0))/SL$27)*($G58/12)/1000000)</f>
        <v>0</v>
      </c>
      <c r="SM58" s="471">
        <f t="shared" si="456"/>
        <v>0</v>
      </c>
      <c r="SN58" s="471">
        <f t="shared" si="456"/>
        <v>0</v>
      </c>
      <c r="SO58" s="471">
        <f t="shared" si="456"/>
        <v>0</v>
      </c>
      <c r="SP58" s="471">
        <f t="shared" si="456"/>
        <v>0</v>
      </c>
      <c r="SQ58" s="471">
        <f t="shared" si="456"/>
        <v>0</v>
      </c>
      <c r="SR58" s="471">
        <f t="shared" si="456"/>
        <v>0</v>
      </c>
      <c r="SS58" s="471">
        <f t="shared" si="456"/>
        <v>0</v>
      </c>
      <c r="ST58" s="471">
        <f t="shared" si="456"/>
        <v>0</v>
      </c>
      <c r="SU58" s="471">
        <f t="shared" si="456"/>
        <v>0</v>
      </c>
      <c r="SV58" s="471">
        <f t="shared" si="456"/>
        <v>0</v>
      </c>
      <c r="SW58" s="471">
        <f t="shared" si="456"/>
        <v>0</v>
      </c>
      <c r="SX58" s="471">
        <f t="shared" si="456"/>
        <v>0</v>
      </c>
      <c r="SY58" s="471">
        <f t="shared" si="456"/>
        <v>0</v>
      </c>
      <c r="SZ58" s="471">
        <f t="shared" si="456"/>
        <v>0</v>
      </c>
      <c r="TA58" s="471">
        <f t="shared" si="456"/>
        <v>0</v>
      </c>
      <c r="TB58" s="471">
        <f t="shared" si="456"/>
        <v>0</v>
      </c>
      <c r="TC58" s="471">
        <f t="shared" si="456"/>
        <v>0</v>
      </c>
      <c r="TD58" s="471">
        <f t="shared" si="456"/>
        <v>0</v>
      </c>
      <c r="TE58" s="471">
        <f t="shared" si="456"/>
        <v>0</v>
      </c>
      <c r="TF58" s="471">
        <f t="shared" si="456"/>
        <v>0</v>
      </c>
      <c r="TG58" s="471">
        <f t="shared" si="456"/>
        <v>0</v>
      </c>
      <c r="TH58" s="471">
        <f t="shared" si="456"/>
        <v>0</v>
      </c>
      <c r="TI58" s="471">
        <f t="shared" si="456"/>
        <v>0</v>
      </c>
      <c r="TJ58" s="471">
        <f t="shared" si="456"/>
        <v>0</v>
      </c>
      <c r="TK58" s="471">
        <f t="shared" si="456"/>
        <v>0</v>
      </c>
      <c r="TL58" s="471">
        <f t="shared" si="456"/>
        <v>0</v>
      </c>
      <c r="TM58" s="471">
        <f t="shared" si="456"/>
        <v>0</v>
      </c>
      <c r="TN58" s="471">
        <f t="shared" si="456"/>
        <v>0</v>
      </c>
      <c r="TO58" s="471">
        <f t="shared" si="456"/>
        <v>0</v>
      </c>
      <c r="TP58" s="471">
        <f t="shared" si="456"/>
        <v>0</v>
      </c>
      <c r="TQ58" s="471">
        <f t="shared" si="456"/>
        <v>0</v>
      </c>
      <c r="TR58" s="471">
        <f t="shared" si="456"/>
        <v>0</v>
      </c>
      <c r="TS58" s="471">
        <f t="shared" si="456"/>
        <v>0</v>
      </c>
      <c r="TT58" s="471">
        <f t="shared" si="456"/>
        <v>0</v>
      </c>
      <c r="TU58" s="471">
        <f t="shared" si="456"/>
        <v>0</v>
      </c>
      <c r="TV58" s="471">
        <f t="shared" si="456"/>
        <v>0</v>
      </c>
      <c r="TW58" s="471">
        <f t="shared" si="456"/>
        <v>0</v>
      </c>
      <c r="TX58" s="471">
        <f t="shared" si="456"/>
        <v>0</v>
      </c>
      <c r="TY58" s="471">
        <f t="shared" si="456"/>
        <v>0</v>
      </c>
      <c r="TZ58" s="471">
        <f t="shared" si="456"/>
        <v>0</v>
      </c>
      <c r="UA58" s="471">
        <f t="shared" si="456"/>
        <v>0</v>
      </c>
      <c r="UB58" s="471">
        <f t="shared" si="456"/>
        <v>0</v>
      </c>
      <c r="UC58" s="471">
        <f t="shared" si="456"/>
        <v>0</v>
      </c>
      <c r="UD58" s="471">
        <f t="shared" si="456"/>
        <v>0</v>
      </c>
      <c r="UE58" s="471">
        <f t="shared" si="456"/>
        <v>0</v>
      </c>
      <c r="UF58" s="471">
        <f t="shared" si="456"/>
        <v>0</v>
      </c>
      <c r="UG58" s="471">
        <f t="shared" si="456"/>
        <v>0</v>
      </c>
      <c r="UH58" s="471">
        <f t="shared" si="456"/>
        <v>0</v>
      </c>
      <c r="UI58" s="471">
        <f t="shared" si="456"/>
        <v>0</v>
      </c>
      <c r="UJ58" s="471">
        <f t="shared" si="456"/>
        <v>0</v>
      </c>
      <c r="UK58" s="471">
        <f t="shared" si="456"/>
        <v>0</v>
      </c>
      <c r="UL58" s="471">
        <f t="shared" si="456"/>
        <v>0</v>
      </c>
      <c r="UM58" s="471">
        <f t="shared" si="456"/>
        <v>0</v>
      </c>
      <c r="UN58" s="471">
        <f t="shared" si="456"/>
        <v>0</v>
      </c>
      <c r="UO58" s="471">
        <f t="shared" si="456"/>
        <v>0</v>
      </c>
      <c r="UP58" s="471">
        <f t="shared" si="456"/>
        <v>0</v>
      </c>
      <c r="UQ58" s="471">
        <f t="shared" si="456"/>
        <v>0</v>
      </c>
      <c r="UR58" s="471">
        <f t="shared" si="456"/>
        <v>0</v>
      </c>
      <c r="US58" s="471">
        <f t="shared" si="456"/>
        <v>0</v>
      </c>
      <c r="UT58" s="471">
        <f t="shared" si="456"/>
        <v>0</v>
      </c>
      <c r="UU58" s="471">
        <f t="shared" si="456"/>
        <v>0</v>
      </c>
      <c r="UV58" s="471">
        <f t="shared" si="456"/>
        <v>0</v>
      </c>
      <c r="UW58" s="471">
        <f t="shared" si="456"/>
        <v>0</v>
      </c>
      <c r="UX58" s="471">
        <f t="shared" ref="UX58:WD58" si="457">((IF(AND(UX$24&gt;=$Q58,UX$25&lt;=$R58),UX$27,IF(AND(UX$25&gt;$Q58,UX$24&lt;$R58),(MIN(UX$25,$R58)-MAX(UX$24,$Q58)+1),0))/UX$27)*($H58/12)/1000000)*($N58*0.5+$O58*0.5)+((IF(AND(UX$24&gt;=$Q58,UX$25&lt;=$R58),UX$27,IF(AND(UX$25&gt;$Q58,UX$24&lt;$R58),(MIN(UX$25,$R58)-MAX(UX$24,$Q58)+1),0))/UX$27)*($G58/12)/1000000)</f>
        <v>0</v>
      </c>
      <c r="UY58" s="471">
        <f t="shared" si="457"/>
        <v>0</v>
      </c>
      <c r="UZ58" s="471">
        <f t="shared" si="457"/>
        <v>0</v>
      </c>
      <c r="VA58" s="471">
        <f t="shared" si="457"/>
        <v>0</v>
      </c>
      <c r="VB58" s="471">
        <f t="shared" si="457"/>
        <v>0</v>
      </c>
      <c r="VC58" s="471">
        <f t="shared" si="457"/>
        <v>0</v>
      </c>
      <c r="VD58" s="471">
        <f t="shared" si="457"/>
        <v>0</v>
      </c>
      <c r="VE58" s="471">
        <f t="shared" si="457"/>
        <v>0</v>
      </c>
      <c r="VF58" s="471">
        <f t="shared" si="457"/>
        <v>0</v>
      </c>
      <c r="VG58" s="471">
        <f t="shared" si="457"/>
        <v>0</v>
      </c>
      <c r="VH58" s="471">
        <f t="shared" si="457"/>
        <v>0</v>
      </c>
      <c r="VI58" s="471">
        <f t="shared" si="457"/>
        <v>0</v>
      </c>
      <c r="VJ58" s="471">
        <f t="shared" si="457"/>
        <v>0</v>
      </c>
      <c r="VK58" s="471">
        <f t="shared" si="457"/>
        <v>0</v>
      </c>
      <c r="VL58" s="471">
        <f t="shared" si="457"/>
        <v>0</v>
      </c>
      <c r="VM58" s="471">
        <f t="shared" si="457"/>
        <v>0</v>
      </c>
      <c r="VN58" s="471">
        <f t="shared" si="457"/>
        <v>0</v>
      </c>
      <c r="VO58" s="471">
        <f t="shared" si="457"/>
        <v>0</v>
      </c>
      <c r="VP58" s="471">
        <f t="shared" si="457"/>
        <v>0</v>
      </c>
      <c r="VQ58" s="471">
        <f t="shared" si="457"/>
        <v>0</v>
      </c>
      <c r="VR58" s="471">
        <f t="shared" si="457"/>
        <v>0</v>
      </c>
      <c r="VS58" s="471">
        <f t="shared" si="457"/>
        <v>0</v>
      </c>
      <c r="VT58" s="471">
        <f t="shared" si="457"/>
        <v>0</v>
      </c>
      <c r="VU58" s="471">
        <f t="shared" si="457"/>
        <v>0</v>
      </c>
      <c r="VV58" s="471">
        <f t="shared" si="457"/>
        <v>0</v>
      </c>
      <c r="VW58" s="471">
        <f t="shared" si="457"/>
        <v>0</v>
      </c>
      <c r="VX58" s="471">
        <f t="shared" si="457"/>
        <v>0</v>
      </c>
      <c r="VY58" s="471">
        <f t="shared" si="457"/>
        <v>0</v>
      </c>
      <c r="VZ58" s="471">
        <f t="shared" si="457"/>
        <v>0</v>
      </c>
      <c r="WA58" s="471">
        <f t="shared" si="457"/>
        <v>0</v>
      </c>
      <c r="WB58" s="471">
        <f t="shared" si="457"/>
        <v>0</v>
      </c>
      <c r="WC58" s="471">
        <f t="shared" si="457"/>
        <v>0</v>
      </c>
      <c r="WD58" s="471">
        <f t="shared" si="457"/>
        <v>0</v>
      </c>
    </row>
    <row r="59" spans="1:602" x14ac:dyDescent="0.35">
      <c r="A59" s="29"/>
      <c r="B59" s="29">
        <f t="shared" si="355"/>
        <v>28</v>
      </c>
      <c r="C59" s="29" t="s">
        <v>2</v>
      </c>
      <c r="D59" s="29" t="s">
        <v>91</v>
      </c>
      <c r="E59" s="69">
        <f>INDEX('Current RAP - 2025-26 Cycle'!$K:$K,MATCH('25-26 Projection - RAP Tendered'!$D59,'Current RAP - 2025-26 Cycle'!$C:$C,0),1)</f>
        <v>15971883.380000001</v>
      </c>
      <c r="F59" s="69">
        <f>INDEX('Current RAP - 2025-26 Cycle'!$G:$G,MATCH('25-26 Projection - RAP Tendered'!$D59,'Current RAP - 2025-26 Cycle'!$C:$C,0),1)</f>
        <v>15971883.380000001</v>
      </c>
      <c r="G59" s="69">
        <f t="shared" si="342"/>
        <v>0</v>
      </c>
      <c r="H59" s="69">
        <f t="shared" si="356"/>
        <v>15971883.380000001</v>
      </c>
      <c r="I59" s="32">
        <v>45839</v>
      </c>
      <c r="J59" s="32">
        <v>46203</v>
      </c>
      <c r="K59" s="29" t="str">
        <f>INDEX('Current RAP - 2025-26 Cycle'!$D:$D,MATCH('25-26 Projection - RAP Tendered'!$D59,'Current RAP - 2025-26 Cycle'!$C:$C,0),1)</f>
        <v>IPCA</v>
      </c>
      <c r="L59" s="32" t="s">
        <v>10</v>
      </c>
      <c r="M59" s="32" t="s">
        <v>10</v>
      </c>
      <c r="N59" s="81">
        <v>0</v>
      </c>
      <c r="O59" s="81">
        <v>0</v>
      </c>
      <c r="P59" s="69">
        <v>0</v>
      </c>
      <c r="Q59" s="32">
        <f>INDEX('Current RAP - 2025-26 Cycle'!$L:$L,MATCH('25-26 Projection - RAP Tendered'!$D59,'Current RAP - 2025-26 Cycle'!$C:$C,0),1)</f>
        <v>39841</v>
      </c>
      <c r="R59" s="32">
        <f>INDEX('Current RAP - 2025-26 Cycle'!$M:$M,MATCH('25-26 Projection - RAP Tendered'!$D59,'Current RAP - 2025-26 Cycle'!$C:$C,0),1)</f>
        <v>50798</v>
      </c>
      <c r="S59" s="29"/>
      <c r="T59" s="29" t="str">
        <f t="shared" si="343"/>
        <v>003/2009</v>
      </c>
      <c r="U59" s="36">
        <f t="shared" si="438"/>
        <v>15.971883380000001</v>
      </c>
      <c r="V59" s="36">
        <f t="shared" si="438"/>
        <v>15.971883380000001</v>
      </c>
      <c r="W59" s="36">
        <f t="shared" si="438"/>
        <v>15.971883380000001</v>
      </c>
      <c r="X59" s="36">
        <f t="shared" si="438"/>
        <v>15.971883380000001</v>
      </c>
      <c r="Y59" s="36">
        <f t="shared" si="438"/>
        <v>15.971883380000001</v>
      </c>
      <c r="Z59" s="36">
        <f t="shared" si="438"/>
        <v>15.971883380000001</v>
      </c>
      <c r="AA59" s="36">
        <f t="shared" si="438"/>
        <v>15.971883380000001</v>
      </c>
      <c r="AB59" s="36">
        <f t="shared" si="438"/>
        <v>15.971883380000001</v>
      </c>
      <c r="AC59" s="36">
        <f t="shared" si="438"/>
        <v>15.971883380000001</v>
      </c>
      <c r="AD59" s="36">
        <f t="shared" si="438"/>
        <v>15.971883380000001</v>
      </c>
      <c r="AE59" s="36">
        <f t="shared" si="438"/>
        <v>15.971883380000001</v>
      </c>
      <c r="AF59" s="36">
        <f t="shared" si="438"/>
        <v>15.971883380000001</v>
      </c>
      <c r="AG59" s="36">
        <f t="shared" si="438"/>
        <v>15.971883380000001</v>
      </c>
      <c r="AH59" s="36">
        <f t="shared" si="438"/>
        <v>15.971883380000001</v>
      </c>
      <c r="AI59" s="36">
        <f t="shared" si="438"/>
        <v>9.1881264605376352</v>
      </c>
      <c r="AJ59" s="36">
        <f t="shared" si="438"/>
        <v>0</v>
      </c>
      <c r="AK59" s="36">
        <f t="shared" si="434"/>
        <v>0</v>
      </c>
      <c r="AL59" s="36">
        <f t="shared" si="434"/>
        <v>0</v>
      </c>
      <c r="AM59" s="36">
        <f t="shared" si="434"/>
        <v>0</v>
      </c>
      <c r="AN59" s="36">
        <f t="shared" si="434"/>
        <v>0</v>
      </c>
      <c r="AO59" s="36">
        <f t="shared" si="434"/>
        <v>0</v>
      </c>
      <c r="AP59" s="36">
        <f t="shared" si="434"/>
        <v>0</v>
      </c>
      <c r="AQ59" s="36">
        <f t="shared" si="434"/>
        <v>0</v>
      </c>
      <c r="AR59" s="36">
        <f t="shared" si="434"/>
        <v>0</v>
      </c>
      <c r="AS59" s="36">
        <f t="shared" si="441"/>
        <v>0</v>
      </c>
      <c r="AT59" s="36">
        <f t="shared" si="441"/>
        <v>0</v>
      </c>
      <c r="AU59" s="36">
        <f t="shared" si="441"/>
        <v>0</v>
      </c>
      <c r="AV59" s="36">
        <f t="shared" si="441"/>
        <v>0</v>
      </c>
      <c r="AW59" s="36">
        <f t="shared" si="441"/>
        <v>0</v>
      </c>
      <c r="AX59" s="36">
        <f t="shared" si="441"/>
        <v>0</v>
      </c>
      <c r="AY59" s="36">
        <f t="shared" si="441"/>
        <v>0</v>
      </c>
      <c r="AZ59" s="36">
        <f t="shared" si="441"/>
        <v>0</v>
      </c>
      <c r="BA59" s="36">
        <f t="shared" si="441"/>
        <v>0</v>
      </c>
      <c r="BB59" s="36">
        <f t="shared" si="441"/>
        <v>0</v>
      </c>
      <c r="BD59" s="29" t="str">
        <f t="shared" si="345"/>
        <v>003/2009</v>
      </c>
      <c r="BE59" s="36">
        <f t="shared" si="420"/>
        <v>0</v>
      </c>
      <c r="BF59" s="36">
        <f t="shared" si="420"/>
        <v>0</v>
      </c>
      <c r="BG59" s="36">
        <f t="shared" si="420"/>
        <v>0</v>
      </c>
      <c r="BH59" s="36">
        <f t="shared" si="420"/>
        <v>0</v>
      </c>
      <c r="BI59" s="36">
        <f t="shared" si="420"/>
        <v>3.9929708450000003</v>
      </c>
      <c r="BJ59" s="36">
        <f t="shared" si="420"/>
        <v>3.9929708450000003</v>
      </c>
      <c r="BK59" s="36">
        <f t="shared" si="420"/>
        <v>3.9929708450000003</v>
      </c>
      <c r="BL59" s="36">
        <f t="shared" si="420"/>
        <v>3.9929708450000003</v>
      </c>
      <c r="BM59" s="36">
        <f t="shared" si="420"/>
        <v>3.9929708450000003</v>
      </c>
      <c r="BN59" s="36">
        <f t="shared" si="420"/>
        <v>3.9929708450000003</v>
      </c>
      <c r="BO59" s="36">
        <f t="shared" si="420"/>
        <v>3.9929708450000003</v>
      </c>
      <c r="BP59" s="36">
        <f t="shared" si="420"/>
        <v>3.9929708450000003</v>
      </c>
      <c r="BQ59" s="36">
        <f t="shared" si="420"/>
        <v>3.9929708450000003</v>
      </c>
      <c r="BR59" s="36">
        <f t="shared" si="420"/>
        <v>3.9929708450000003</v>
      </c>
      <c r="BS59" s="36">
        <f t="shared" si="420"/>
        <v>3.9929708450000003</v>
      </c>
      <c r="BT59" s="36">
        <f t="shared" si="420"/>
        <v>3.9929708450000003</v>
      </c>
      <c r="BU59" s="36">
        <f t="shared" si="439"/>
        <v>3.9929708450000003</v>
      </c>
      <c r="BV59" s="36">
        <f t="shared" si="439"/>
        <v>3.9929708450000003</v>
      </c>
      <c r="BW59" s="36">
        <f t="shared" si="439"/>
        <v>3.9929708450000003</v>
      </c>
      <c r="BX59" s="36">
        <f t="shared" si="439"/>
        <v>3.9929708450000003</v>
      </c>
      <c r="BY59" s="36">
        <f t="shared" si="439"/>
        <v>3.9929708450000003</v>
      </c>
      <c r="BZ59" s="36">
        <f t="shared" si="439"/>
        <v>3.9929708450000003</v>
      </c>
      <c r="CA59" s="36">
        <f t="shared" si="439"/>
        <v>3.9929708450000003</v>
      </c>
      <c r="CB59" s="36">
        <f t="shared" si="439"/>
        <v>3.9929708450000003</v>
      </c>
      <c r="CC59" s="36">
        <f t="shared" si="439"/>
        <v>3.9929708450000003</v>
      </c>
      <c r="CD59" s="36">
        <f t="shared" si="439"/>
        <v>3.9929708450000003</v>
      </c>
      <c r="CE59" s="36">
        <f t="shared" si="439"/>
        <v>3.9929708450000003</v>
      </c>
      <c r="CF59" s="36">
        <f t="shared" si="439"/>
        <v>3.9929708450000003</v>
      </c>
      <c r="CG59" s="36">
        <f t="shared" si="439"/>
        <v>3.9929708450000003</v>
      </c>
      <c r="CH59" s="36">
        <f t="shared" si="439"/>
        <v>3.9929708450000003</v>
      </c>
      <c r="CI59" s="36">
        <f t="shared" si="439"/>
        <v>3.9929708450000003</v>
      </c>
      <c r="CJ59" s="36">
        <f t="shared" si="439"/>
        <v>3.9929708450000003</v>
      </c>
      <c r="CK59" s="36">
        <f t="shared" si="436"/>
        <v>3.9929708450000003</v>
      </c>
      <c r="CL59" s="36">
        <f t="shared" si="436"/>
        <v>3.9929708450000003</v>
      </c>
      <c r="CM59" s="36">
        <f t="shared" si="436"/>
        <v>3.9929708450000003</v>
      </c>
      <c r="CN59" s="36">
        <f t="shared" si="436"/>
        <v>3.9929708450000003</v>
      </c>
      <c r="CO59" s="36">
        <f t="shared" si="436"/>
        <v>3.9929708450000003</v>
      </c>
      <c r="CP59" s="36">
        <f t="shared" si="436"/>
        <v>3.9929708450000003</v>
      </c>
      <c r="CQ59" s="36">
        <f t="shared" si="436"/>
        <v>3.9929708450000003</v>
      </c>
      <c r="CR59" s="36">
        <f t="shared" si="436"/>
        <v>3.9929708450000003</v>
      </c>
      <c r="CS59" s="36">
        <f t="shared" si="436"/>
        <v>3.9929708450000003</v>
      </c>
      <c r="CT59" s="36">
        <f t="shared" si="436"/>
        <v>3.9929708450000003</v>
      </c>
      <c r="CU59" s="36">
        <f t="shared" si="436"/>
        <v>3.9929708450000003</v>
      </c>
      <c r="CV59" s="36">
        <f t="shared" si="436"/>
        <v>3.9929708450000003</v>
      </c>
      <c r="CW59" s="36">
        <f t="shared" si="436"/>
        <v>3.9929708450000003</v>
      </c>
      <c r="CX59" s="36">
        <f t="shared" si="436"/>
        <v>3.9929708450000003</v>
      </c>
      <c r="CY59" s="36">
        <f t="shared" si="436"/>
        <v>3.9929708450000003</v>
      </c>
      <c r="CZ59" s="36">
        <f t="shared" si="437"/>
        <v>3.9929708450000003</v>
      </c>
      <c r="DA59" s="36">
        <f t="shared" si="437"/>
        <v>3.9929708450000003</v>
      </c>
      <c r="DB59" s="36">
        <f t="shared" si="437"/>
        <v>3.9929708450000003</v>
      </c>
      <c r="DC59" s="36">
        <f t="shared" si="437"/>
        <v>3.9929708450000003</v>
      </c>
      <c r="DD59" s="36">
        <f t="shared" si="437"/>
        <v>3.9929708450000003</v>
      </c>
      <c r="DE59" s="36">
        <f t="shared" si="437"/>
        <v>3.9929708450000003</v>
      </c>
      <c r="DF59" s="36">
        <f t="shared" si="437"/>
        <v>3.9929708450000003</v>
      </c>
      <c r="DG59" s="36">
        <f t="shared" si="437"/>
        <v>3.9929708450000003</v>
      </c>
      <c r="DH59" s="36">
        <f t="shared" si="437"/>
        <v>3.9929708450000003</v>
      </c>
      <c r="DI59" s="36">
        <f t="shared" si="437"/>
        <v>3.9929708450000003</v>
      </c>
      <c r="DJ59" s="36">
        <f t="shared" si="437"/>
        <v>3.9929708450000003</v>
      </c>
      <c r="DK59" s="36">
        <f t="shared" si="437"/>
        <v>1.2021847705376343</v>
      </c>
      <c r="DL59" s="36">
        <f t="shared" si="437"/>
        <v>0</v>
      </c>
      <c r="DM59" s="36">
        <f t="shared" si="437"/>
        <v>0</v>
      </c>
      <c r="DN59" s="36">
        <f t="shared" si="437"/>
        <v>0</v>
      </c>
      <c r="DO59" s="36">
        <f t="shared" si="437"/>
        <v>0</v>
      </c>
      <c r="DP59" s="36">
        <f t="shared" si="401"/>
        <v>0</v>
      </c>
      <c r="DQ59" s="36">
        <f t="shared" si="442"/>
        <v>0</v>
      </c>
      <c r="DR59" s="36">
        <f t="shared" si="442"/>
        <v>0</v>
      </c>
      <c r="DS59" s="36">
        <f t="shared" si="442"/>
        <v>0</v>
      </c>
      <c r="DT59" s="36">
        <f t="shared" si="442"/>
        <v>0</v>
      </c>
      <c r="DU59" s="36">
        <f t="shared" si="442"/>
        <v>0</v>
      </c>
      <c r="DV59" s="36">
        <f t="shared" si="442"/>
        <v>0</v>
      </c>
      <c r="DW59" s="36">
        <f t="shared" si="442"/>
        <v>0</v>
      </c>
      <c r="DX59" s="36">
        <f t="shared" si="442"/>
        <v>0</v>
      </c>
      <c r="DY59" s="36">
        <f t="shared" si="442"/>
        <v>0</v>
      </c>
      <c r="DZ59" s="36">
        <f t="shared" si="442"/>
        <v>0</v>
      </c>
      <c r="EA59" s="36">
        <f t="shared" si="442"/>
        <v>0</v>
      </c>
      <c r="EB59" s="36">
        <f t="shared" si="442"/>
        <v>0</v>
      </c>
      <c r="EC59" s="36">
        <f t="shared" si="442"/>
        <v>0</v>
      </c>
      <c r="ED59" s="36">
        <f t="shared" si="442"/>
        <v>0</v>
      </c>
      <c r="EE59" s="36">
        <f t="shared" si="442"/>
        <v>0</v>
      </c>
      <c r="EF59" s="36">
        <f t="shared" si="442"/>
        <v>0</v>
      </c>
      <c r="EG59" s="36">
        <f t="shared" si="406"/>
        <v>0</v>
      </c>
      <c r="EH59" s="36">
        <f t="shared" si="406"/>
        <v>0</v>
      </c>
      <c r="EI59" s="36">
        <f t="shared" si="406"/>
        <v>0</v>
      </c>
      <c r="EJ59" s="36">
        <f t="shared" si="406"/>
        <v>0</v>
      </c>
      <c r="EK59" s="36">
        <f t="shared" si="406"/>
        <v>0</v>
      </c>
      <c r="EL59" s="36">
        <f t="shared" si="406"/>
        <v>0</v>
      </c>
      <c r="EM59" s="36">
        <f t="shared" si="406"/>
        <v>0</v>
      </c>
      <c r="EN59" s="36">
        <f t="shared" si="406"/>
        <v>0</v>
      </c>
      <c r="EO59" s="36">
        <f t="shared" si="406"/>
        <v>0</v>
      </c>
      <c r="EP59" s="36">
        <f t="shared" si="406"/>
        <v>0</v>
      </c>
      <c r="EQ59" s="36">
        <f t="shared" si="406"/>
        <v>0</v>
      </c>
      <c r="ER59" s="36">
        <f t="shared" si="406"/>
        <v>0</v>
      </c>
      <c r="ES59" s="36">
        <f t="shared" si="406"/>
        <v>0</v>
      </c>
      <c r="ET59" s="36">
        <f t="shared" si="406"/>
        <v>0</v>
      </c>
      <c r="EU59" s="36">
        <f t="shared" si="406"/>
        <v>0</v>
      </c>
      <c r="EV59" s="36">
        <f t="shared" si="406"/>
        <v>0</v>
      </c>
      <c r="EW59" s="36">
        <f t="shared" si="403"/>
        <v>0</v>
      </c>
      <c r="EX59" s="36">
        <f t="shared" si="403"/>
        <v>0</v>
      </c>
      <c r="EY59" s="36">
        <f t="shared" si="403"/>
        <v>0</v>
      </c>
      <c r="EZ59" s="36">
        <f t="shared" si="403"/>
        <v>0</v>
      </c>
      <c r="FA59" s="36">
        <f t="shared" si="403"/>
        <v>0</v>
      </c>
      <c r="FB59" s="36">
        <f t="shared" si="403"/>
        <v>0</v>
      </c>
      <c r="FC59" s="36">
        <f t="shared" si="403"/>
        <v>0</v>
      </c>
      <c r="FD59" s="36">
        <f t="shared" si="403"/>
        <v>0</v>
      </c>
      <c r="FE59" s="36">
        <f t="shared" si="403"/>
        <v>0</v>
      </c>
      <c r="FF59" s="36">
        <f t="shared" si="403"/>
        <v>0</v>
      </c>
      <c r="FG59" s="36">
        <f t="shared" si="403"/>
        <v>0</v>
      </c>
      <c r="FH59" s="36">
        <f t="shared" si="403"/>
        <v>0</v>
      </c>
      <c r="FI59" s="36">
        <f t="shared" si="403"/>
        <v>0</v>
      </c>
      <c r="FJ59" s="36">
        <f t="shared" si="403"/>
        <v>0</v>
      </c>
      <c r="FK59" s="36">
        <f t="shared" si="404"/>
        <v>0</v>
      </c>
      <c r="FL59" s="36">
        <f t="shared" si="404"/>
        <v>0</v>
      </c>
      <c r="FM59" s="36">
        <f t="shared" si="404"/>
        <v>0</v>
      </c>
      <c r="FN59" s="36">
        <f t="shared" si="404"/>
        <v>0</v>
      </c>
      <c r="FO59" s="36">
        <f t="shared" si="404"/>
        <v>0</v>
      </c>
      <c r="FP59" s="36">
        <f t="shared" si="404"/>
        <v>0</v>
      </c>
      <c r="FQ59" s="36">
        <f t="shared" si="404"/>
        <v>0</v>
      </c>
      <c r="FR59" s="36">
        <f t="shared" si="404"/>
        <v>0</v>
      </c>
      <c r="FS59" s="36">
        <f t="shared" si="404"/>
        <v>0</v>
      </c>
      <c r="FT59" s="36">
        <f t="shared" si="404"/>
        <v>0</v>
      </c>
      <c r="FU59" s="36">
        <f t="shared" si="404"/>
        <v>0</v>
      </c>
      <c r="FV59" s="36">
        <f t="shared" si="404"/>
        <v>0</v>
      </c>
      <c r="FW59" s="36">
        <f t="shared" si="404"/>
        <v>0</v>
      </c>
      <c r="FX59" s="36">
        <f t="shared" si="404"/>
        <v>0</v>
      </c>
      <c r="FY59" s="36">
        <f t="shared" si="404"/>
        <v>0</v>
      </c>
      <c r="FZ59" s="36">
        <f>SUMIFS($GM59:$WE59,$GM$29:$WE$29,FZ$29)</f>
        <v>0</v>
      </c>
      <c r="GA59" s="36">
        <f>SUMIFS($GM59:$WE59,$GM$29:$WE$29,GA$29)</f>
        <v>0</v>
      </c>
      <c r="GB59" s="36">
        <f t="shared" si="405"/>
        <v>0</v>
      </c>
      <c r="GC59" s="36">
        <f t="shared" si="405"/>
        <v>0</v>
      </c>
      <c r="GD59" s="36">
        <f t="shared" si="405"/>
        <v>0</v>
      </c>
      <c r="GE59" s="36">
        <f t="shared" si="405"/>
        <v>0</v>
      </c>
      <c r="GF59" s="36">
        <f t="shared" si="405"/>
        <v>0</v>
      </c>
      <c r="GG59" s="36">
        <f t="shared" si="405"/>
        <v>0</v>
      </c>
      <c r="GH59" s="36">
        <f t="shared" si="405"/>
        <v>0</v>
      </c>
      <c r="GI59" s="36">
        <f t="shared" si="405"/>
        <v>0</v>
      </c>
      <c r="GJ59" s="36">
        <f t="shared" si="405"/>
        <v>0</v>
      </c>
      <c r="GL59" s="29" t="str">
        <f t="shared" si="347"/>
        <v>003/2009</v>
      </c>
      <c r="GM59" s="471">
        <f t="shared" ref="GM59:HB74" si="458">((IF(AND(GM$24&gt;=$Q59,GM$25&lt;=$R59),GM$27,IF(AND(GM$25&gt;$Q59,GM$24&lt;$R59),(MIN(GM$25,$R59)-MAX(GM$24,$Q59)+1),0))/GM$27)*($H59/12)/1000000)+((IF(AND(GM$24&gt;=$Q59,GM$25&lt;=$R59),GM$27,IF(AND(GM$25&gt;$Q59,GM$24&lt;$R59),(MIN(GM$25,$R59)-MAX(GM$24,$Q59)+1),0))/GM$27)*($G59/12)/1000000)</f>
        <v>1.3309902816666668</v>
      </c>
      <c r="GN59" s="471">
        <f t="shared" si="458"/>
        <v>1.3309902816666668</v>
      </c>
      <c r="GO59" s="471">
        <f t="shared" si="458"/>
        <v>1.3309902816666668</v>
      </c>
      <c r="GP59" s="471">
        <f t="shared" si="458"/>
        <v>1.3309902816666668</v>
      </c>
      <c r="GQ59" s="471">
        <f t="shared" si="458"/>
        <v>1.3309902816666668</v>
      </c>
      <c r="GR59" s="471">
        <f t="shared" si="458"/>
        <v>1.3309902816666668</v>
      </c>
      <c r="GS59" s="471">
        <f t="shared" si="458"/>
        <v>1.3309902816666668</v>
      </c>
      <c r="GT59" s="471">
        <f t="shared" si="458"/>
        <v>1.3309902816666668</v>
      </c>
      <c r="GU59" s="471">
        <f t="shared" si="458"/>
        <v>1.3309902816666668</v>
      </c>
      <c r="GV59" s="471">
        <f t="shared" si="458"/>
        <v>1.3309902816666668</v>
      </c>
      <c r="GW59" s="471">
        <f t="shared" si="458"/>
        <v>1.3309902816666668</v>
      </c>
      <c r="GX59" s="471">
        <f t="shared" si="458"/>
        <v>1.3309902816666668</v>
      </c>
      <c r="GY59" s="471">
        <f t="shared" si="458"/>
        <v>1.3309902816666668</v>
      </c>
      <c r="GZ59" s="471">
        <f t="shared" si="458"/>
        <v>1.3309902816666668</v>
      </c>
      <c r="HA59" s="471">
        <f t="shared" si="458"/>
        <v>1.3309902816666668</v>
      </c>
      <c r="HB59" s="471">
        <f t="shared" si="458"/>
        <v>1.3309902816666668</v>
      </c>
      <c r="HC59" s="471">
        <f t="shared" ref="HC59:HR88" si="459">((IF(AND(HC$24&gt;=$Q59,HC$25&lt;=$R59),HC$27,IF(AND(HC$25&gt;$Q59,HC$24&lt;$R59),(MIN(HC$25,$R59)-MAX(HC$24,$Q59)+1),0))/HC$27)*($H59/12)/1000000)+((IF(AND(HC$24&gt;=$Q59,HC$25&lt;=$R59),HC$27,IF(AND(HC$25&gt;$Q59,HC$24&lt;$R59),(MIN(HC$25,$R59)-MAX(HC$24,$Q59)+1),0))/HC$27)*($G59/12)/1000000)</f>
        <v>1.3309902816666668</v>
      </c>
      <c r="HD59" s="471">
        <f t="shared" si="459"/>
        <v>1.3309902816666668</v>
      </c>
      <c r="HE59" s="471">
        <f t="shared" si="459"/>
        <v>1.3309902816666668</v>
      </c>
      <c r="HF59" s="471">
        <f t="shared" si="459"/>
        <v>1.3309902816666668</v>
      </c>
      <c r="HG59" s="471">
        <f t="shared" si="459"/>
        <v>1.3309902816666668</v>
      </c>
      <c r="HH59" s="471">
        <f t="shared" si="459"/>
        <v>1.3309902816666668</v>
      </c>
      <c r="HI59" s="471">
        <f t="shared" si="459"/>
        <v>1.3309902816666668</v>
      </c>
      <c r="HJ59" s="471">
        <f t="shared" si="459"/>
        <v>1.3309902816666668</v>
      </c>
      <c r="HK59" s="471">
        <f t="shared" si="459"/>
        <v>1.3309902816666668</v>
      </c>
      <c r="HL59" s="471">
        <f t="shared" si="459"/>
        <v>1.3309902816666668</v>
      </c>
      <c r="HM59" s="471">
        <f t="shared" si="459"/>
        <v>1.3309902816666668</v>
      </c>
      <c r="HN59" s="471">
        <f t="shared" si="459"/>
        <v>1.3309902816666668</v>
      </c>
      <c r="HO59" s="471">
        <f t="shared" si="459"/>
        <v>1.3309902816666668</v>
      </c>
      <c r="HP59" s="471">
        <f t="shared" si="459"/>
        <v>1.3309902816666668</v>
      </c>
      <c r="HQ59" s="471">
        <f t="shared" si="459"/>
        <v>1.3309902816666668</v>
      </c>
      <c r="HR59" s="471">
        <f t="shared" si="459"/>
        <v>1.3309902816666668</v>
      </c>
      <c r="HS59" s="471">
        <f t="shared" ref="HS59:IH74" si="460">((IF(AND(HS$24&gt;=$Q59,HS$25&lt;=$R59),HS$27,IF(AND(HS$25&gt;$Q59,HS$24&lt;$R59),(MIN(HS$25,$R59)-MAX(HS$24,$Q59)+1),0))/HS$27)*($H59/12)/1000000)+((IF(AND(HS$24&gt;=$Q59,HS$25&lt;=$R59),HS$27,IF(AND(HS$25&gt;$Q59,HS$24&lt;$R59),(MIN(HS$25,$R59)-MAX(HS$24,$Q59)+1),0))/HS$27)*($G59/12)/1000000)</f>
        <v>1.3309902816666668</v>
      </c>
      <c r="HT59" s="471">
        <f t="shared" si="460"/>
        <v>1.3309902816666668</v>
      </c>
      <c r="HU59" s="471">
        <f t="shared" si="460"/>
        <v>1.3309902816666668</v>
      </c>
      <c r="HV59" s="471">
        <f t="shared" si="460"/>
        <v>1.3309902816666668</v>
      </c>
      <c r="HW59" s="471">
        <f t="shared" si="460"/>
        <v>1.3309902816666668</v>
      </c>
      <c r="HX59" s="471">
        <f t="shared" si="460"/>
        <v>1.3309902816666668</v>
      </c>
      <c r="HY59" s="471">
        <f t="shared" si="460"/>
        <v>1.3309902816666668</v>
      </c>
      <c r="HZ59" s="471">
        <f t="shared" si="460"/>
        <v>1.3309902816666668</v>
      </c>
      <c r="IA59" s="471">
        <f t="shared" si="460"/>
        <v>1.3309902816666668</v>
      </c>
      <c r="IB59" s="471">
        <f t="shared" si="460"/>
        <v>1.3309902816666668</v>
      </c>
      <c r="IC59" s="471">
        <f t="shared" si="460"/>
        <v>1.3309902816666668</v>
      </c>
      <c r="ID59" s="471">
        <f t="shared" si="460"/>
        <v>1.3309902816666668</v>
      </c>
      <c r="IE59" s="471">
        <f t="shared" si="460"/>
        <v>1.3309902816666668</v>
      </c>
      <c r="IF59" s="471">
        <f t="shared" si="460"/>
        <v>1.3309902816666668</v>
      </c>
      <c r="IG59" s="471">
        <f t="shared" si="460"/>
        <v>1.3309902816666668</v>
      </c>
      <c r="IH59" s="471">
        <f t="shared" si="460"/>
        <v>1.3309902816666668</v>
      </c>
      <c r="II59" s="471">
        <f t="shared" ref="II59:IX88" si="461">((IF(AND(II$24&gt;=$Q59,II$25&lt;=$R59),II$27,IF(AND(II$25&gt;$Q59,II$24&lt;$R59),(MIN(II$25,$R59)-MAX(II$24,$Q59)+1),0))/II$27)*($H59/12)/1000000)+((IF(AND(II$24&gt;=$Q59,II$25&lt;=$R59),II$27,IF(AND(II$25&gt;$Q59,II$24&lt;$R59),(MIN(II$25,$R59)-MAX(II$24,$Q59)+1),0))/II$27)*($G59/12)/1000000)</f>
        <v>1.3309902816666668</v>
      </c>
      <c r="IJ59" s="471">
        <f t="shared" si="461"/>
        <v>1.3309902816666668</v>
      </c>
      <c r="IK59" s="471">
        <f t="shared" si="461"/>
        <v>1.3309902816666668</v>
      </c>
      <c r="IL59" s="471">
        <f t="shared" si="461"/>
        <v>1.3309902816666668</v>
      </c>
      <c r="IM59" s="471">
        <f t="shared" si="461"/>
        <v>1.3309902816666668</v>
      </c>
      <c r="IN59" s="471">
        <f t="shared" si="461"/>
        <v>1.3309902816666668</v>
      </c>
      <c r="IO59" s="471">
        <f t="shared" si="461"/>
        <v>1.3309902816666668</v>
      </c>
      <c r="IP59" s="471">
        <f t="shared" si="461"/>
        <v>1.3309902816666668</v>
      </c>
      <c r="IQ59" s="471">
        <f t="shared" si="461"/>
        <v>1.3309902816666668</v>
      </c>
      <c r="IR59" s="471">
        <f t="shared" si="461"/>
        <v>1.3309902816666668</v>
      </c>
      <c r="IS59" s="471">
        <f t="shared" si="461"/>
        <v>1.3309902816666668</v>
      </c>
      <c r="IT59" s="471">
        <f t="shared" si="461"/>
        <v>1.3309902816666668</v>
      </c>
      <c r="IU59" s="471">
        <f t="shared" si="461"/>
        <v>1.3309902816666668</v>
      </c>
      <c r="IV59" s="471">
        <f t="shared" si="461"/>
        <v>1.3309902816666668</v>
      </c>
      <c r="IW59" s="471">
        <f t="shared" si="461"/>
        <v>1.3309902816666668</v>
      </c>
      <c r="IX59" s="471">
        <f t="shared" si="461"/>
        <v>1.3309902816666668</v>
      </c>
      <c r="IY59" s="471">
        <f t="shared" ref="IY59:JN74" si="462">((IF(AND(IY$24&gt;=$Q59,IY$25&lt;=$R59),IY$27,IF(AND(IY$25&gt;$Q59,IY$24&lt;$R59),(MIN(IY$25,$R59)-MAX(IY$24,$Q59)+1),0))/IY$27)*($H59/12)/1000000)+((IF(AND(IY$24&gt;=$Q59,IY$25&lt;=$R59),IY$27,IF(AND(IY$25&gt;$Q59,IY$24&lt;$R59),(MIN(IY$25,$R59)-MAX(IY$24,$Q59)+1),0))/IY$27)*($G59/12)/1000000)</f>
        <v>1.3309902816666668</v>
      </c>
      <c r="IZ59" s="471">
        <f t="shared" si="462"/>
        <v>1.3309902816666668</v>
      </c>
      <c r="JA59" s="471">
        <f t="shared" si="462"/>
        <v>1.3309902816666668</v>
      </c>
      <c r="JB59" s="471">
        <f t="shared" si="462"/>
        <v>1.3309902816666668</v>
      </c>
      <c r="JC59" s="471">
        <f t="shared" si="462"/>
        <v>1.3309902816666668</v>
      </c>
      <c r="JD59" s="471">
        <f t="shared" si="462"/>
        <v>1.3309902816666668</v>
      </c>
      <c r="JE59" s="471">
        <f t="shared" si="462"/>
        <v>1.3309902816666668</v>
      </c>
      <c r="JF59" s="471">
        <f t="shared" si="462"/>
        <v>1.3309902816666668</v>
      </c>
      <c r="JG59" s="471">
        <f t="shared" si="462"/>
        <v>1.3309902816666668</v>
      </c>
      <c r="JH59" s="471">
        <f t="shared" si="462"/>
        <v>1.3309902816666668</v>
      </c>
      <c r="JI59" s="471">
        <f t="shared" si="462"/>
        <v>1.3309902816666668</v>
      </c>
      <c r="JJ59" s="471">
        <f t="shared" si="462"/>
        <v>1.3309902816666668</v>
      </c>
      <c r="JK59" s="471">
        <f t="shared" si="462"/>
        <v>1.3309902816666668</v>
      </c>
      <c r="JL59" s="471">
        <f t="shared" si="462"/>
        <v>1.3309902816666668</v>
      </c>
      <c r="JM59" s="471">
        <f t="shared" si="462"/>
        <v>1.3309902816666668</v>
      </c>
      <c r="JN59" s="471">
        <f t="shared" si="462"/>
        <v>1.3309902816666668</v>
      </c>
      <c r="JO59" s="471">
        <f t="shared" ref="JO59:KD88" si="463">((IF(AND(JO$24&gt;=$Q59,JO$25&lt;=$R59),JO$27,IF(AND(JO$25&gt;$Q59,JO$24&lt;$R59),(MIN(JO$25,$R59)-MAX(JO$24,$Q59)+1),0))/JO$27)*($H59/12)/1000000)+((IF(AND(JO$24&gt;=$Q59,JO$25&lt;=$R59),JO$27,IF(AND(JO$25&gt;$Q59,JO$24&lt;$R59),(MIN(JO$25,$R59)-MAX(JO$24,$Q59)+1),0))/JO$27)*($G59/12)/1000000)</f>
        <v>1.3309902816666668</v>
      </c>
      <c r="JP59" s="471">
        <f t="shared" si="463"/>
        <v>1.3309902816666668</v>
      </c>
      <c r="JQ59" s="471">
        <f t="shared" si="463"/>
        <v>1.3309902816666668</v>
      </c>
      <c r="JR59" s="471">
        <f t="shared" si="463"/>
        <v>1.3309902816666668</v>
      </c>
      <c r="JS59" s="471">
        <f t="shared" si="463"/>
        <v>1.3309902816666668</v>
      </c>
      <c r="JT59" s="471">
        <f t="shared" si="463"/>
        <v>1.3309902816666668</v>
      </c>
      <c r="JU59" s="471">
        <f t="shared" si="463"/>
        <v>1.3309902816666668</v>
      </c>
      <c r="JV59" s="471">
        <f t="shared" si="463"/>
        <v>1.3309902816666668</v>
      </c>
      <c r="JW59" s="471">
        <f t="shared" si="463"/>
        <v>1.3309902816666668</v>
      </c>
      <c r="JX59" s="471">
        <f t="shared" si="463"/>
        <v>1.3309902816666668</v>
      </c>
      <c r="JY59" s="471">
        <f t="shared" si="463"/>
        <v>1.3309902816666668</v>
      </c>
      <c r="JZ59" s="471">
        <f t="shared" si="463"/>
        <v>1.3309902816666668</v>
      </c>
      <c r="KA59" s="471">
        <f t="shared" si="463"/>
        <v>1.3309902816666668</v>
      </c>
      <c r="KB59" s="471">
        <f t="shared" si="463"/>
        <v>1.3309902816666668</v>
      </c>
      <c r="KC59" s="471">
        <f t="shared" si="463"/>
        <v>1.3309902816666668</v>
      </c>
      <c r="KD59" s="471">
        <f t="shared" si="463"/>
        <v>1.3309902816666668</v>
      </c>
      <c r="KE59" s="471">
        <f t="shared" ref="KE59:KT74" si="464">((IF(AND(KE$24&gt;=$Q59,KE$25&lt;=$R59),KE$27,IF(AND(KE$25&gt;$Q59,KE$24&lt;$R59),(MIN(KE$25,$R59)-MAX(KE$24,$Q59)+1),0))/KE$27)*($H59/12)/1000000)+((IF(AND(KE$24&gt;=$Q59,KE$25&lt;=$R59),KE$27,IF(AND(KE$25&gt;$Q59,KE$24&lt;$R59),(MIN(KE$25,$R59)-MAX(KE$24,$Q59)+1),0))/KE$27)*($G59/12)/1000000)</f>
        <v>1.3309902816666668</v>
      </c>
      <c r="KF59" s="471">
        <f t="shared" si="464"/>
        <v>1.3309902816666668</v>
      </c>
      <c r="KG59" s="471">
        <f t="shared" si="464"/>
        <v>1.3309902816666668</v>
      </c>
      <c r="KH59" s="471">
        <f t="shared" si="464"/>
        <v>1.3309902816666668</v>
      </c>
      <c r="KI59" s="471">
        <f t="shared" si="464"/>
        <v>1.3309902816666668</v>
      </c>
      <c r="KJ59" s="471">
        <f t="shared" si="464"/>
        <v>1.3309902816666668</v>
      </c>
      <c r="KK59" s="471">
        <f t="shared" si="464"/>
        <v>1.3309902816666668</v>
      </c>
      <c r="KL59" s="471">
        <f t="shared" si="464"/>
        <v>1.3309902816666668</v>
      </c>
      <c r="KM59" s="471">
        <f t="shared" si="464"/>
        <v>1.3309902816666668</v>
      </c>
      <c r="KN59" s="471">
        <f t="shared" si="464"/>
        <v>1.3309902816666668</v>
      </c>
      <c r="KO59" s="471">
        <f t="shared" si="464"/>
        <v>1.3309902816666668</v>
      </c>
      <c r="KP59" s="471">
        <f t="shared" si="464"/>
        <v>1.3309902816666668</v>
      </c>
      <c r="KQ59" s="471">
        <f t="shared" si="464"/>
        <v>1.3309902816666668</v>
      </c>
      <c r="KR59" s="471">
        <f t="shared" si="464"/>
        <v>1.3309902816666668</v>
      </c>
      <c r="KS59" s="471">
        <f t="shared" si="464"/>
        <v>1.3309902816666668</v>
      </c>
      <c r="KT59" s="471">
        <f t="shared" si="464"/>
        <v>1.3309902816666668</v>
      </c>
      <c r="KU59" s="471">
        <f t="shared" ref="KU59:LJ88" si="465">((IF(AND(KU$24&gt;=$Q59,KU$25&lt;=$R59),KU$27,IF(AND(KU$25&gt;$Q59,KU$24&lt;$R59),(MIN(KU$25,$R59)-MAX(KU$24,$Q59)+1),0))/KU$27)*($H59/12)/1000000)+((IF(AND(KU$24&gt;=$Q59,KU$25&lt;=$R59),KU$27,IF(AND(KU$25&gt;$Q59,KU$24&lt;$R59),(MIN(KU$25,$R59)-MAX(KU$24,$Q59)+1),0))/KU$27)*($G59/12)/1000000)</f>
        <v>1.3309902816666668</v>
      </c>
      <c r="KV59" s="471">
        <f t="shared" si="465"/>
        <v>1.3309902816666668</v>
      </c>
      <c r="KW59" s="471">
        <f t="shared" si="465"/>
        <v>1.3309902816666668</v>
      </c>
      <c r="KX59" s="471">
        <f t="shared" si="465"/>
        <v>1.3309902816666668</v>
      </c>
      <c r="KY59" s="471">
        <f t="shared" si="465"/>
        <v>1.3309902816666668</v>
      </c>
      <c r="KZ59" s="471">
        <f t="shared" si="465"/>
        <v>1.3309902816666668</v>
      </c>
      <c r="LA59" s="471">
        <f t="shared" si="465"/>
        <v>1.3309902816666668</v>
      </c>
      <c r="LB59" s="471">
        <f t="shared" si="465"/>
        <v>1.3309902816666668</v>
      </c>
      <c r="LC59" s="471">
        <f t="shared" si="465"/>
        <v>1.3309902816666668</v>
      </c>
      <c r="LD59" s="471">
        <f t="shared" si="465"/>
        <v>1.3309902816666668</v>
      </c>
      <c r="LE59" s="471">
        <f t="shared" si="465"/>
        <v>1.3309902816666668</v>
      </c>
      <c r="LF59" s="471">
        <f t="shared" si="465"/>
        <v>1.3309902816666668</v>
      </c>
      <c r="LG59" s="471">
        <f t="shared" si="465"/>
        <v>1.3309902816666668</v>
      </c>
      <c r="LH59" s="471">
        <f t="shared" si="465"/>
        <v>1.3309902816666668</v>
      </c>
      <c r="LI59" s="471">
        <f t="shared" si="465"/>
        <v>1.3309902816666668</v>
      </c>
      <c r="LJ59" s="471">
        <f t="shared" si="465"/>
        <v>1.3309902816666668</v>
      </c>
      <c r="LK59" s="471">
        <f t="shared" ref="LK59:LZ74" si="466">((IF(AND(LK$24&gt;=$Q59,LK$25&lt;=$R59),LK$27,IF(AND(LK$25&gt;$Q59,LK$24&lt;$R59),(MIN(LK$25,$R59)-MAX(LK$24,$Q59)+1),0))/LK$27)*($H59/12)/1000000)+((IF(AND(LK$24&gt;=$Q59,LK$25&lt;=$R59),LK$27,IF(AND(LK$25&gt;$Q59,LK$24&lt;$R59),(MIN(LK$25,$R59)-MAX(LK$24,$Q59)+1),0))/LK$27)*($G59/12)/1000000)</f>
        <v>1.3309902816666668</v>
      </c>
      <c r="LL59" s="471">
        <f t="shared" si="466"/>
        <v>1.3309902816666668</v>
      </c>
      <c r="LM59" s="471">
        <f t="shared" si="466"/>
        <v>1.3309902816666668</v>
      </c>
      <c r="LN59" s="471">
        <f t="shared" si="466"/>
        <v>1.3309902816666668</v>
      </c>
      <c r="LO59" s="471">
        <f t="shared" si="466"/>
        <v>1.3309902816666668</v>
      </c>
      <c r="LP59" s="471">
        <f t="shared" si="466"/>
        <v>1.3309902816666668</v>
      </c>
      <c r="LQ59" s="471">
        <f t="shared" si="466"/>
        <v>1.3309902816666668</v>
      </c>
      <c r="LR59" s="471">
        <f t="shared" si="466"/>
        <v>1.3309902816666668</v>
      </c>
      <c r="LS59" s="471">
        <f t="shared" si="466"/>
        <v>1.3309902816666668</v>
      </c>
      <c r="LT59" s="471">
        <f t="shared" si="466"/>
        <v>1.3309902816666668</v>
      </c>
      <c r="LU59" s="471">
        <f t="shared" si="466"/>
        <v>1.3309902816666668</v>
      </c>
      <c r="LV59" s="471">
        <f t="shared" si="466"/>
        <v>1.3309902816666668</v>
      </c>
      <c r="LW59" s="471">
        <f t="shared" si="466"/>
        <v>1.3309902816666668</v>
      </c>
      <c r="LX59" s="471">
        <f t="shared" si="466"/>
        <v>1.3309902816666668</v>
      </c>
      <c r="LY59" s="471">
        <f t="shared" si="466"/>
        <v>1.3309902816666668</v>
      </c>
      <c r="LZ59" s="471">
        <f t="shared" si="466"/>
        <v>1.3309902816666668</v>
      </c>
      <c r="MA59" s="471">
        <f t="shared" ref="MA59:MP88" si="467">((IF(AND(MA$24&gt;=$Q59,MA$25&lt;=$R59),MA$27,IF(AND(MA$25&gt;$Q59,MA$24&lt;$R59),(MIN(MA$25,$R59)-MAX(MA$24,$Q59)+1),0))/MA$27)*($H59/12)/1000000)+((IF(AND(MA$24&gt;=$Q59,MA$25&lt;=$R59),MA$27,IF(AND(MA$25&gt;$Q59,MA$24&lt;$R59),(MIN(MA$25,$R59)-MAX(MA$24,$Q59)+1),0))/MA$27)*($G59/12)/1000000)</f>
        <v>1.3309902816666668</v>
      </c>
      <c r="MB59" s="471">
        <f t="shared" si="467"/>
        <v>1.3309902816666668</v>
      </c>
      <c r="MC59" s="471">
        <f t="shared" si="467"/>
        <v>1.3309902816666668</v>
      </c>
      <c r="MD59" s="471">
        <f t="shared" si="467"/>
        <v>1.3309902816666668</v>
      </c>
      <c r="ME59" s="471">
        <f t="shared" si="467"/>
        <v>1.3309902816666668</v>
      </c>
      <c r="MF59" s="471">
        <f t="shared" si="467"/>
        <v>1.3309902816666668</v>
      </c>
      <c r="MG59" s="471">
        <f t="shared" si="467"/>
        <v>1.3309902816666668</v>
      </c>
      <c r="MH59" s="471">
        <f t="shared" si="467"/>
        <v>1.3309902816666668</v>
      </c>
      <c r="MI59" s="471">
        <f t="shared" si="467"/>
        <v>1.3309902816666668</v>
      </c>
      <c r="MJ59" s="471">
        <f t="shared" si="467"/>
        <v>1.3309902816666668</v>
      </c>
      <c r="MK59" s="471">
        <f t="shared" si="467"/>
        <v>1.3309902816666668</v>
      </c>
      <c r="ML59" s="471">
        <f t="shared" si="467"/>
        <v>1.3309902816666668</v>
      </c>
      <c r="MM59" s="471">
        <f t="shared" si="467"/>
        <v>1.3309902816666668</v>
      </c>
      <c r="MN59" s="471">
        <f t="shared" si="467"/>
        <v>1.3309902816666668</v>
      </c>
      <c r="MO59" s="471">
        <f t="shared" si="467"/>
        <v>1.3309902816666668</v>
      </c>
      <c r="MP59" s="471">
        <f t="shared" si="467"/>
        <v>1.3309902816666668</v>
      </c>
      <c r="MQ59" s="471">
        <f t="shared" ref="MQ59:NF74" si="468">((IF(AND(MQ$24&gt;=$Q59,MQ$25&lt;=$R59),MQ$27,IF(AND(MQ$25&gt;$Q59,MQ$24&lt;$R59),(MIN(MQ$25,$R59)-MAX(MQ$24,$Q59)+1),0))/MQ$27)*($H59/12)/1000000)+((IF(AND(MQ$24&gt;=$Q59,MQ$25&lt;=$R59),MQ$27,IF(AND(MQ$25&gt;$Q59,MQ$24&lt;$R59),(MIN(MQ$25,$R59)-MAX(MQ$24,$Q59)+1),0))/MQ$27)*($G59/12)/1000000)</f>
        <v>1.3309902816666668</v>
      </c>
      <c r="MR59" s="471">
        <f t="shared" si="468"/>
        <v>1.3309902816666668</v>
      </c>
      <c r="MS59" s="471">
        <f t="shared" si="468"/>
        <v>1.2021847705376343</v>
      </c>
      <c r="MT59" s="471">
        <f t="shared" si="468"/>
        <v>0</v>
      </c>
      <c r="MU59" s="471">
        <f t="shared" si="468"/>
        <v>0</v>
      </c>
      <c r="MV59" s="471">
        <f t="shared" si="468"/>
        <v>0</v>
      </c>
      <c r="MW59" s="471">
        <f t="shared" si="468"/>
        <v>0</v>
      </c>
      <c r="MX59" s="471">
        <f t="shared" si="468"/>
        <v>0</v>
      </c>
      <c r="MY59" s="471">
        <f t="shared" si="468"/>
        <v>0</v>
      </c>
      <c r="MZ59" s="471">
        <f t="shared" si="468"/>
        <v>0</v>
      </c>
      <c r="NA59" s="471">
        <f t="shared" si="468"/>
        <v>0</v>
      </c>
      <c r="NB59" s="471">
        <f t="shared" si="468"/>
        <v>0</v>
      </c>
      <c r="NC59" s="471">
        <f t="shared" si="468"/>
        <v>0</v>
      </c>
      <c r="ND59" s="471">
        <f t="shared" si="468"/>
        <v>0</v>
      </c>
      <c r="NE59" s="471">
        <f t="shared" si="468"/>
        <v>0</v>
      </c>
      <c r="NF59" s="471">
        <f t="shared" si="468"/>
        <v>0</v>
      </c>
      <c r="NG59" s="471">
        <f t="shared" ref="NG59:NV88" si="469">((IF(AND(NG$24&gt;=$Q59,NG$25&lt;=$R59),NG$27,IF(AND(NG$25&gt;$Q59,NG$24&lt;$R59),(MIN(NG$25,$R59)-MAX(NG$24,$Q59)+1),0))/NG$27)*($H59/12)/1000000)+((IF(AND(NG$24&gt;=$Q59,NG$25&lt;=$R59),NG$27,IF(AND(NG$25&gt;$Q59,NG$24&lt;$R59),(MIN(NG$25,$R59)-MAX(NG$24,$Q59)+1),0))/NG$27)*($G59/12)/1000000)</f>
        <v>0</v>
      </c>
      <c r="NH59" s="471">
        <f t="shared" si="469"/>
        <v>0</v>
      </c>
      <c r="NI59" s="471">
        <f t="shared" si="469"/>
        <v>0</v>
      </c>
      <c r="NJ59" s="471">
        <f t="shared" si="469"/>
        <v>0</v>
      </c>
      <c r="NK59" s="471">
        <f t="shared" si="469"/>
        <v>0</v>
      </c>
      <c r="NL59" s="471">
        <f t="shared" si="469"/>
        <v>0</v>
      </c>
      <c r="NM59" s="471">
        <f t="shared" si="469"/>
        <v>0</v>
      </c>
      <c r="NN59" s="471">
        <f t="shared" si="469"/>
        <v>0</v>
      </c>
      <c r="NO59" s="471">
        <f t="shared" si="469"/>
        <v>0</v>
      </c>
      <c r="NP59" s="471">
        <f t="shared" si="469"/>
        <v>0</v>
      </c>
      <c r="NQ59" s="471">
        <f t="shared" si="469"/>
        <v>0</v>
      </c>
      <c r="NR59" s="471">
        <f t="shared" si="469"/>
        <v>0</v>
      </c>
      <c r="NS59" s="471">
        <f t="shared" si="469"/>
        <v>0</v>
      </c>
      <c r="NT59" s="471">
        <f t="shared" si="469"/>
        <v>0</v>
      </c>
      <c r="NU59" s="471">
        <f t="shared" si="469"/>
        <v>0</v>
      </c>
      <c r="NV59" s="471">
        <f t="shared" si="469"/>
        <v>0</v>
      </c>
      <c r="NW59" s="471">
        <f t="shared" ref="NW59:OL74" si="470">((IF(AND(NW$24&gt;=$Q59,NW$25&lt;=$R59),NW$27,IF(AND(NW$25&gt;$Q59,NW$24&lt;$R59),(MIN(NW$25,$R59)-MAX(NW$24,$Q59)+1),0))/NW$27)*($H59/12)/1000000)+((IF(AND(NW$24&gt;=$Q59,NW$25&lt;=$R59),NW$27,IF(AND(NW$25&gt;$Q59,NW$24&lt;$R59),(MIN(NW$25,$R59)-MAX(NW$24,$Q59)+1),0))/NW$27)*($G59/12)/1000000)</f>
        <v>0</v>
      </c>
      <c r="NX59" s="471">
        <f t="shared" si="470"/>
        <v>0</v>
      </c>
      <c r="NY59" s="471">
        <f t="shared" si="470"/>
        <v>0</v>
      </c>
      <c r="NZ59" s="471">
        <f t="shared" si="470"/>
        <v>0</v>
      </c>
      <c r="OA59" s="471">
        <f t="shared" si="470"/>
        <v>0</v>
      </c>
      <c r="OB59" s="471">
        <f t="shared" si="470"/>
        <v>0</v>
      </c>
      <c r="OC59" s="471">
        <f t="shared" si="470"/>
        <v>0</v>
      </c>
      <c r="OD59" s="471">
        <f t="shared" si="470"/>
        <v>0</v>
      </c>
      <c r="OE59" s="471">
        <f t="shared" si="470"/>
        <v>0</v>
      </c>
      <c r="OF59" s="471">
        <f t="shared" si="470"/>
        <v>0</v>
      </c>
      <c r="OG59" s="471">
        <f t="shared" si="470"/>
        <v>0</v>
      </c>
      <c r="OH59" s="471">
        <f t="shared" si="470"/>
        <v>0</v>
      </c>
      <c r="OI59" s="471">
        <f t="shared" si="470"/>
        <v>0</v>
      </c>
      <c r="OJ59" s="471">
        <f t="shared" si="470"/>
        <v>0</v>
      </c>
      <c r="OK59" s="471">
        <f t="shared" si="470"/>
        <v>0</v>
      </c>
      <c r="OL59" s="471">
        <f t="shared" si="470"/>
        <v>0</v>
      </c>
      <c r="OM59" s="471">
        <f t="shared" ref="OM59:PB88" si="471">((IF(AND(OM$24&gt;=$Q59,OM$25&lt;=$R59),OM$27,IF(AND(OM$25&gt;$Q59,OM$24&lt;$R59),(MIN(OM$25,$R59)-MAX(OM$24,$Q59)+1),0))/OM$27)*($H59/12)/1000000)+((IF(AND(OM$24&gt;=$Q59,OM$25&lt;=$R59),OM$27,IF(AND(OM$25&gt;$Q59,OM$24&lt;$R59),(MIN(OM$25,$R59)-MAX(OM$24,$Q59)+1),0))/OM$27)*($G59/12)/1000000)</f>
        <v>0</v>
      </c>
      <c r="ON59" s="471">
        <f t="shared" si="471"/>
        <v>0</v>
      </c>
      <c r="OO59" s="471">
        <f t="shared" si="471"/>
        <v>0</v>
      </c>
      <c r="OP59" s="471">
        <f t="shared" si="471"/>
        <v>0</v>
      </c>
      <c r="OQ59" s="471">
        <f t="shared" si="471"/>
        <v>0</v>
      </c>
      <c r="OR59" s="471">
        <f t="shared" si="471"/>
        <v>0</v>
      </c>
      <c r="OS59" s="471">
        <f t="shared" si="471"/>
        <v>0</v>
      </c>
      <c r="OT59" s="471">
        <f t="shared" si="471"/>
        <v>0</v>
      </c>
      <c r="OU59" s="471">
        <f t="shared" si="471"/>
        <v>0</v>
      </c>
      <c r="OV59" s="471">
        <f t="shared" si="471"/>
        <v>0</v>
      </c>
      <c r="OW59" s="471">
        <f t="shared" si="471"/>
        <v>0</v>
      </c>
      <c r="OX59" s="471">
        <f t="shared" si="471"/>
        <v>0</v>
      </c>
      <c r="OY59" s="471">
        <f t="shared" si="471"/>
        <v>0</v>
      </c>
      <c r="OZ59" s="471">
        <f t="shared" si="471"/>
        <v>0</v>
      </c>
      <c r="PA59" s="471">
        <f t="shared" si="471"/>
        <v>0</v>
      </c>
      <c r="PB59" s="471">
        <f t="shared" si="471"/>
        <v>0</v>
      </c>
      <c r="PC59" s="471">
        <f t="shared" ref="PC59:PR74" si="472">((IF(AND(PC$24&gt;=$Q59,PC$25&lt;=$R59),PC$27,IF(AND(PC$25&gt;$Q59,PC$24&lt;$R59),(MIN(PC$25,$R59)-MAX(PC$24,$Q59)+1),0))/PC$27)*($H59/12)/1000000)+((IF(AND(PC$24&gt;=$Q59,PC$25&lt;=$R59),PC$27,IF(AND(PC$25&gt;$Q59,PC$24&lt;$R59),(MIN(PC$25,$R59)-MAX(PC$24,$Q59)+1),0))/PC$27)*($G59/12)/1000000)</f>
        <v>0</v>
      </c>
      <c r="PD59" s="471">
        <f t="shared" si="472"/>
        <v>0</v>
      </c>
      <c r="PE59" s="471">
        <f t="shared" si="472"/>
        <v>0</v>
      </c>
      <c r="PF59" s="471">
        <f t="shared" si="472"/>
        <v>0</v>
      </c>
      <c r="PG59" s="471">
        <f t="shared" si="472"/>
        <v>0</v>
      </c>
      <c r="PH59" s="471">
        <f t="shared" si="472"/>
        <v>0</v>
      </c>
      <c r="PI59" s="471">
        <f t="shared" si="472"/>
        <v>0</v>
      </c>
      <c r="PJ59" s="471">
        <f t="shared" si="472"/>
        <v>0</v>
      </c>
      <c r="PK59" s="471">
        <f t="shared" si="472"/>
        <v>0</v>
      </c>
      <c r="PL59" s="471">
        <f t="shared" si="472"/>
        <v>0</v>
      </c>
      <c r="PM59" s="471">
        <f t="shared" si="472"/>
        <v>0</v>
      </c>
      <c r="PN59" s="471">
        <f t="shared" si="472"/>
        <v>0</v>
      </c>
      <c r="PO59" s="471">
        <f t="shared" si="472"/>
        <v>0</v>
      </c>
      <c r="PP59" s="471">
        <f t="shared" si="472"/>
        <v>0</v>
      </c>
      <c r="PQ59" s="471">
        <f t="shared" si="472"/>
        <v>0</v>
      </c>
      <c r="PR59" s="471">
        <f t="shared" si="472"/>
        <v>0</v>
      </c>
      <c r="PS59" s="471">
        <f t="shared" ref="PS59:QH88" si="473">((IF(AND(PS$24&gt;=$Q59,PS$25&lt;=$R59),PS$27,IF(AND(PS$25&gt;$Q59,PS$24&lt;$R59),(MIN(PS$25,$R59)-MAX(PS$24,$Q59)+1),0))/PS$27)*($H59/12)/1000000)+((IF(AND(PS$24&gt;=$Q59,PS$25&lt;=$R59),PS$27,IF(AND(PS$25&gt;$Q59,PS$24&lt;$R59),(MIN(PS$25,$R59)-MAX(PS$24,$Q59)+1),0))/PS$27)*($G59/12)/1000000)</f>
        <v>0</v>
      </c>
      <c r="PT59" s="471">
        <f t="shared" si="473"/>
        <v>0</v>
      </c>
      <c r="PU59" s="471">
        <f t="shared" si="473"/>
        <v>0</v>
      </c>
      <c r="PV59" s="471">
        <f t="shared" si="473"/>
        <v>0</v>
      </c>
      <c r="PW59" s="471">
        <f t="shared" si="473"/>
        <v>0</v>
      </c>
      <c r="PX59" s="471">
        <f t="shared" si="473"/>
        <v>0</v>
      </c>
      <c r="PY59" s="471">
        <f t="shared" si="473"/>
        <v>0</v>
      </c>
      <c r="PZ59" s="471">
        <f t="shared" si="473"/>
        <v>0</v>
      </c>
      <c r="QA59" s="471">
        <f t="shared" si="473"/>
        <v>0</v>
      </c>
      <c r="QB59" s="471">
        <f t="shared" si="473"/>
        <v>0</v>
      </c>
      <c r="QC59" s="471">
        <f t="shared" si="473"/>
        <v>0</v>
      </c>
      <c r="QD59" s="471">
        <f t="shared" si="473"/>
        <v>0</v>
      </c>
      <c r="QE59" s="471">
        <f t="shared" si="473"/>
        <v>0</v>
      </c>
      <c r="QF59" s="471">
        <f t="shared" si="473"/>
        <v>0</v>
      </c>
      <c r="QG59" s="471">
        <f t="shared" si="473"/>
        <v>0</v>
      </c>
      <c r="QH59" s="471">
        <f t="shared" si="473"/>
        <v>0</v>
      </c>
      <c r="QI59" s="471">
        <f t="shared" ref="QI59:QX74" si="474">((IF(AND(QI$24&gt;=$Q59,QI$25&lt;=$R59),QI$27,IF(AND(QI$25&gt;$Q59,QI$24&lt;$R59),(MIN(QI$25,$R59)-MAX(QI$24,$Q59)+1),0))/QI$27)*($H59/12)/1000000)+((IF(AND(QI$24&gt;=$Q59,QI$25&lt;=$R59),QI$27,IF(AND(QI$25&gt;$Q59,QI$24&lt;$R59),(MIN(QI$25,$R59)-MAX(QI$24,$Q59)+1),0))/QI$27)*($G59/12)/1000000)</f>
        <v>0</v>
      </c>
      <c r="QJ59" s="471">
        <f t="shared" si="474"/>
        <v>0</v>
      </c>
      <c r="QK59" s="471">
        <f t="shared" si="474"/>
        <v>0</v>
      </c>
      <c r="QL59" s="471">
        <f t="shared" si="474"/>
        <v>0</v>
      </c>
      <c r="QM59" s="471">
        <f t="shared" si="474"/>
        <v>0</v>
      </c>
      <c r="QN59" s="471">
        <f t="shared" si="474"/>
        <v>0</v>
      </c>
      <c r="QO59" s="471">
        <f t="shared" si="474"/>
        <v>0</v>
      </c>
      <c r="QP59" s="471">
        <f t="shared" si="474"/>
        <v>0</v>
      </c>
      <c r="QQ59" s="471">
        <f t="shared" si="474"/>
        <v>0</v>
      </c>
      <c r="QR59" s="471">
        <f t="shared" si="474"/>
        <v>0</v>
      </c>
      <c r="QS59" s="471">
        <f t="shared" si="474"/>
        <v>0</v>
      </c>
      <c r="QT59" s="471">
        <f t="shared" si="474"/>
        <v>0</v>
      </c>
      <c r="QU59" s="471">
        <f t="shared" si="474"/>
        <v>0</v>
      </c>
      <c r="QV59" s="471">
        <f t="shared" si="474"/>
        <v>0</v>
      </c>
      <c r="QW59" s="471">
        <f t="shared" si="474"/>
        <v>0</v>
      </c>
      <c r="QX59" s="471">
        <f t="shared" si="474"/>
        <v>0</v>
      </c>
      <c r="QY59" s="471">
        <f t="shared" ref="QY59:RN88" si="475">((IF(AND(QY$24&gt;=$Q59,QY$25&lt;=$R59),QY$27,IF(AND(QY$25&gt;$Q59,QY$24&lt;$R59),(MIN(QY$25,$R59)-MAX(QY$24,$Q59)+1),0))/QY$27)*($H59/12)/1000000)+((IF(AND(QY$24&gt;=$Q59,QY$25&lt;=$R59),QY$27,IF(AND(QY$25&gt;$Q59,QY$24&lt;$R59),(MIN(QY$25,$R59)-MAX(QY$24,$Q59)+1),0))/QY$27)*($G59/12)/1000000)</f>
        <v>0</v>
      </c>
      <c r="QZ59" s="471">
        <f t="shared" si="475"/>
        <v>0</v>
      </c>
      <c r="RA59" s="471">
        <f t="shared" si="475"/>
        <v>0</v>
      </c>
      <c r="RB59" s="471">
        <f t="shared" si="475"/>
        <v>0</v>
      </c>
      <c r="RC59" s="471">
        <f t="shared" si="475"/>
        <v>0</v>
      </c>
      <c r="RD59" s="471">
        <f t="shared" si="475"/>
        <v>0</v>
      </c>
      <c r="RE59" s="471">
        <f t="shared" si="475"/>
        <v>0</v>
      </c>
      <c r="RF59" s="471">
        <f t="shared" si="475"/>
        <v>0</v>
      </c>
      <c r="RG59" s="471">
        <f t="shared" si="475"/>
        <v>0</v>
      </c>
      <c r="RH59" s="471">
        <f t="shared" si="475"/>
        <v>0</v>
      </c>
      <c r="RI59" s="471">
        <f t="shared" si="475"/>
        <v>0</v>
      </c>
      <c r="RJ59" s="471">
        <f t="shared" si="475"/>
        <v>0</v>
      </c>
      <c r="RK59" s="471">
        <f t="shared" si="475"/>
        <v>0</v>
      </c>
      <c r="RL59" s="471">
        <f t="shared" si="475"/>
        <v>0</v>
      </c>
      <c r="RM59" s="471">
        <f t="shared" si="475"/>
        <v>0</v>
      </c>
      <c r="RN59" s="471">
        <f t="shared" si="475"/>
        <v>0</v>
      </c>
      <c r="RO59" s="471">
        <f t="shared" ref="RO59:SD74" si="476">((IF(AND(RO$24&gt;=$Q59,RO$25&lt;=$R59),RO$27,IF(AND(RO$25&gt;$Q59,RO$24&lt;$R59),(MIN(RO$25,$R59)-MAX(RO$24,$Q59)+1),0))/RO$27)*($H59/12)/1000000)+((IF(AND(RO$24&gt;=$Q59,RO$25&lt;=$R59),RO$27,IF(AND(RO$25&gt;$Q59,RO$24&lt;$R59),(MIN(RO$25,$R59)-MAX(RO$24,$Q59)+1),0))/RO$27)*($G59/12)/1000000)</f>
        <v>0</v>
      </c>
      <c r="RP59" s="471">
        <f t="shared" si="476"/>
        <v>0</v>
      </c>
      <c r="RQ59" s="471">
        <f t="shared" si="476"/>
        <v>0</v>
      </c>
      <c r="RR59" s="471">
        <f t="shared" si="476"/>
        <v>0</v>
      </c>
      <c r="RS59" s="471">
        <f t="shared" si="476"/>
        <v>0</v>
      </c>
      <c r="RT59" s="471">
        <f t="shared" si="476"/>
        <v>0</v>
      </c>
      <c r="RU59" s="471">
        <f t="shared" si="476"/>
        <v>0</v>
      </c>
      <c r="RV59" s="471">
        <f t="shared" si="476"/>
        <v>0</v>
      </c>
      <c r="RW59" s="471">
        <f t="shared" si="476"/>
        <v>0</v>
      </c>
      <c r="RX59" s="471">
        <f t="shared" si="476"/>
        <v>0</v>
      </c>
      <c r="RY59" s="471">
        <f t="shared" si="476"/>
        <v>0</v>
      </c>
      <c r="RZ59" s="471">
        <f t="shared" si="476"/>
        <v>0</v>
      </c>
      <c r="SA59" s="471">
        <f t="shared" si="476"/>
        <v>0</v>
      </c>
      <c r="SB59" s="471">
        <f t="shared" si="476"/>
        <v>0</v>
      </c>
      <c r="SC59" s="471">
        <f t="shared" si="476"/>
        <v>0</v>
      </c>
      <c r="SD59" s="471">
        <f t="shared" si="476"/>
        <v>0</v>
      </c>
      <c r="SE59" s="471">
        <f t="shared" ref="SE59:ST88" si="477">((IF(AND(SE$24&gt;=$Q59,SE$25&lt;=$R59),SE$27,IF(AND(SE$25&gt;$Q59,SE$24&lt;$R59),(MIN(SE$25,$R59)-MAX(SE$24,$Q59)+1),0))/SE$27)*($H59/12)/1000000)+((IF(AND(SE$24&gt;=$Q59,SE$25&lt;=$R59),SE$27,IF(AND(SE$25&gt;$Q59,SE$24&lt;$R59),(MIN(SE$25,$R59)-MAX(SE$24,$Q59)+1),0))/SE$27)*($G59/12)/1000000)</f>
        <v>0</v>
      </c>
      <c r="SF59" s="471">
        <f t="shared" si="477"/>
        <v>0</v>
      </c>
      <c r="SG59" s="471">
        <f t="shared" si="477"/>
        <v>0</v>
      </c>
      <c r="SH59" s="471">
        <f t="shared" si="477"/>
        <v>0</v>
      </c>
      <c r="SI59" s="471">
        <f t="shared" si="477"/>
        <v>0</v>
      </c>
      <c r="SJ59" s="471">
        <f t="shared" si="477"/>
        <v>0</v>
      </c>
      <c r="SK59" s="471">
        <f t="shared" si="477"/>
        <v>0</v>
      </c>
      <c r="SL59" s="471">
        <f t="shared" si="477"/>
        <v>0</v>
      </c>
      <c r="SM59" s="471">
        <f t="shared" si="477"/>
        <v>0</v>
      </c>
      <c r="SN59" s="471">
        <f t="shared" si="477"/>
        <v>0</v>
      </c>
      <c r="SO59" s="471">
        <f t="shared" si="477"/>
        <v>0</v>
      </c>
      <c r="SP59" s="471">
        <f t="shared" si="477"/>
        <v>0</v>
      </c>
      <c r="SQ59" s="471">
        <f t="shared" si="477"/>
        <v>0</v>
      </c>
      <c r="SR59" s="471">
        <f t="shared" si="477"/>
        <v>0</v>
      </c>
      <c r="SS59" s="471">
        <f t="shared" si="477"/>
        <v>0</v>
      </c>
      <c r="ST59" s="471">
        <f t="shared" si="477"/>
        <v>0</v>
      </c>
      <c r="SU59" s="471">
        <f t="shared" ref="SU59:TJ74" si="478">((IF(AND(SU$24&gt;=$Q59,SU$25&lt;=$R59),SU$27,IF(AND(SU$25&gt;$Q59,SU$24&lt;$R59),(MIN(SU$25,$R59)-MAX(SU$24,$Q59)+1),0))/SU$27)*($H59/12)/1000000)+((IF(AND(SU$24&gt;=$Q59,SU$25&lt;=$R59),SU$27,IF(AND(SU$25&gt;$Q59,SU$24&lt;$R59),(MIN(SU$25,$R59)-MAX(SU$24,$Q59)+1),0))/SU$27)*($G59/12)/1000000)</f>
        <v>0</v>
      </c>
      <c r="SV59" s="471">
        <f t="shared" si="478"/>
        <v>0</v>
      </c>
      <c r="SW59" s="471">
        <f t="shared" si="478"/>
        <v>0</v>
      </c>
      <c r="SX59" s="471">
        <f t="shared" si="478"/>
        <v>0</v>
      </c>
      <c r="SY59" s="471">
        <f t="shared" si="478"/>
        <v>0</v>
      </c>
      <c r="SZ59" s="471">
        <f t="shared" si="478"/>
        <v>0</v>
      </c>
      <c r="TA59" s="471">
        <f t="shared" si="478"/>
        <v>0</v>
      </c>
      <c r="TB59" s="471">
        <f t="shared" si="478"/>
        <v>0</v>
      </c>
      <c r="TC59" s="471">
        <f t="shared" si="478"/>
        <v>0</v>
      </c>
      <c r="TD59" s="471">
        <f t="shared" si="478"/>
        <v>0</v>
      </c>
      <c r="TE59" s="471">
        <f t="shared" si="478"/>
        <v>0</v>
      </c>
      <c r="TF59" s="471">
        <f t="shared" si="478"/>
        <v>0</v>
      </c>
      <c r="TG59" s="471">
        <f t="shared" si="478"/>
        <v>0</v>
      </c>
      <c r="TH59" s="471">
        <f t="shared" si="478"/>
        <v>0</v>
      </c>
      <c r="TI59" s="471">
        <f t="shared" si="478"/>
        <v>0</v>
      </c>
      <c r="TJ59" s="471">
        <f t="shared" si="478"/>
        <v>0</v>
      </c>
      <c r="TK59" s="471">
        <f t="shared" ref="TK59:TZ88" si="479">((IF(AND(TK$24&gt;=$Q59,TK$25&lt;=$R59),TK$27,IF(AND(TK$25&gt;$Q59,TK$24&lt;$R59),(MIN(TK$25,$R59)-MAX(TK$24,$Q59)+1),0))/TK$27)*($H59/12)/1000000)+((IF(AND(TK$24&gt;=$Q59,TK$25&lt;=$R59),TK$27,IF(AND(TK$25&gt;$Q59,TK$24&lt;$R59),(MIN(TK$25,$R59)-MAX(TK$24,$Q59)+1),0))/TK$27)*($G59/12)/1000000)</f>
        <v>0</v>
      </c>
      <c r="TL59" s="471">
        <f t="shared" si="479"/>
        <v>0</v>
      </c>
      <c r="TM59" s="471">
        <f t="shared" si="479"/>
        <v>0</v>
      </c>
      <c r="TN59" s="471">
        <f t="shared" si="479"/>
        <v>0</v>
      </c>
      <c r="TO59" s="471">
        <f t="shared" si="479"/>
        <v>0</v>
      </c>
      <c r="TP59" s="471">
        <f t="shared" si="479"/>
        <v>0</v>
      </c>
      <c r="TQ59" s="471">
        <f t="shared" si="479"/>
        <v>0</v>
      </c>
      <c r="TR59" s="471">
        <f t="shared" si="479"/>
        <v>0</v>
      </c>
      <c r="TS59" s="471">
        <f t="shared" si="479"/>
        <v>0</v>
      </c>
      <c r="TT59" s="471">
        <f t="shared" si="479"/>
        <v>0</v>
      </c>
      <c r="TU59" s="471">
        <f t="shared" si="479"/>
        <v>0</v>
      </c>
      <c r="TV59" s="471">
        <f t="shared" si="479"/>
        <v>0</v>
      </c>
      <c r="TW59" s="471">
        <f t="shared" si="479"/>
        <v>0</v>
      </c>
      <c r="TX59" s="471">
        <f t="shared" si="479"/>
        <v>0</v>
      </c>
      <c r="TY59" s="471">
        <f t="shared" si="479"/>
        <v>0</v>
      </c>
      <c r="TZ59" s="471">
        <f t="shared" si="479"/>
        <v>0</v>
      </c>
      <c r="UA59" s="471">
        <f t="shared" ref="UA59:UP74" si="480">((IF(AND(UA$24&gt;=$Q59,UA$25&lt;=$R59),UA$27,IF(AND(UA$25&gt;$Q59,UA$24&lt;$R59),(MIN(UA$25,$R59)-MAX(UA$24,$Q59)+1),0))/UA$27)*($H59/12)/1000000)+((IF(AND(UA$24&gt;=$Q59,UA$25&lt;=$R59),UA$27,IF(AND(UA$25&gt;$Q59,UA$24&lt;$R59),(MIN(UA$25,$R59)-MAX(UA$24,$Q59)+1),0))/UA$27)*($G59/12)/1000000)</f>
        <v>0</v>
      </c>
      <c r="UB59" s="471">
        <f t="shared" si="480"/>
        <v>0</v>
      </c>
      <c r="UC59" s="471">
        <f t="shared" si="480"/>
        <v>0</v>
      </c>
      <c r="UD59" s="471">
        <f t="shared" si="480"/>
        <v>0</v>
      </c>
      <c r="UE59" s="471">
        <f t="shared" si="480"/>
        <v>0</v>
      </c>
      <c r="UF59" s="471">
        <f t="shared" si="480"/>
        <v>0</v>
      </c>
      <c r="UG59" s="471">
        <f t="shared" si="480"/>
        <v>0</v>
      </c>
      <c r="UH59" s="471">
        <f t="shared" si="480"/>
        <v>0</v>
      </c>
      <c r="UI59" s="471">
        <f t="shared" si="480"/>
        <v>0</v>
      </c>
      <c r="UJ59" s="471">
        <f t="shared" si="480"/>
        <v>0</v>
      </c>
      <c r="UK59" s="471">
        <f t="shared" si="480"/>
        <v>0</v>
      </c>
      <c r="UL59" s="471">
        <f t="shared" si="480"/>
        <v>0</v>
      </c>
      <c r="UM59" s="471">
        <f t="shared" si="480"/>
        <v>0</v>
      </c>
      <c r="UN59" s="471">
        <f t="shared" si="480"/>
        <v>0</v>
      </c>
      <c r="UO59" s="471">
        <f t="shared" si="480"/>
        <v>0</v>
      </c>
      <c r="UP59" s="471">
        <f t="shared" si="480"/>
        <v>0</v>
      </c>
      <c r="UQ59" s="471">
        <f t="shared" ref="UQ59:VF88" si="481">((IF(AND(UQ$24&gt;=$Q59,UQ$25&lt;=$R59),UQ$27,IF(AND(UQ$25&gt;$Q59,UQ$24&lt;$R59),(MIN(UQ$25,$R59)-MAX(UQ$24,$Q59)+1),0))/UQ$27)*($H59/12)/1000000)+((IF(AND(UQ$24&gt;=$Q59,UQ$25&lt;=$R59),UQ$27,IF(AND(UQ$25&gt;$Q59,UQ$24&lt;$R59),(MIN(UQ$25,$R59)-MAX(UQ$24,$Q59)+1),0))/UQ$27)*($G59/12)/1000000)</f>
        <v>0</v>
      </c>
      <c r="UR59" s="471">
        <f t="shared" si="481"/>
        <v>0</v>
      </c>
      <c r="US59" s="471">
        <f t="shared" si="481"/>
        <v>0</v>
      </c>
      <c r="UT59" s="471">
        <f t="shared" si="481"/>
        <v>0</v>
      </c>
      <c r="UU59" s="471">
        <f t="shared" si="481"/>
        <v>0</v>
      </c>
      <c r="UV59" s="471">
        <f t="shared" si="481"/>
        <v>0</v>
      </c>
      <c r="UW59" s="471">
        <f t="shared" si="481"/>
        <v>0</v>
      </c>
      <c r="UX59" s="471">
        <f t="shared" si="481"/>
        <v>0</v>
      </c>
      <c r="UY59" s="471">
        <f t="shared" si="481"/>
        <v>0</v>
      </c>
      <c r="UZ59" s="471">
        <f t="shared" si="481"/>
        <v>0</v>
      </c>
      <c r="VA59" s="471">
        <f t="shared" si="481"/>
        <v>0</v>
      </c>
      <c r="VB59" s="471">
        <f t="shared" si="481"/>
        <v>0</v>
      </c>
      <c r="VC59" s="471">
        <f t="shared" si="481"/>
        <v>0</v>
      </c>
      <c r="VD59" s="471">
        <f t="shared" si="481"/>
        <v>0</v>
      </c>
      <c r="VE59" s="471">
        <f t="shared" si="481"/>
        <v>0</v>
      </c>
      <c r="VF59" s="471">
        <f t="shared" si="481"/>
        <v>0</v>
      </c>
      <c r="VG59" s="471">
        <f t="shared" ref="VG59:VV74" si="482">((IF(AND(VG$24&gt;=$Q59,VG$25&lt;=$R59),VG$27,IF(AND(VG$25&gt;$Q59,VG$24&lt;$R59),(MIN(VG$25,$R59)-MAX(VG$24,$Q59)+1),0))/VG$27)*($H59/12)/1000000)+((IF(AND(VG$24&gt;=$Q59,VG$25&lt;=$R59),VG$27,IF(AND(VG$25&gt;$Q59,VG$24&lt;$R59),(MIN(VG$25,$R59)-MAX(VG$24,$Q59)+1),0))/VG$27)*($G59/12)/1000000)</f>
        <v>0</v>
      </c>
      <c r="VH59" s="471">
        <f t="shared" si="482"/>
        <v>0</v>
      </c>
      <c r="VI59" s="471">
        <f t="shared" si="482"/>
        <v>0</v>
      </c>
      <c r="VJ59" s="471">
        <f t="shared" si="482"/>
        <v>0</v>
      </c>
      <c r="VK59" s="471">
        <f t="shared" si="482"/>
        <v>0</v>
      </c>
      <c r="VL59" s="471">
        <f t="shared" si="482"/>
        <v>0</v>
      </c>
      <c r="VM59" s="471">
        <f t="shared" si="482"/>
        <v>0</v>
      </c>
      <c r="VN59" s="471">
        <f t="shared" si="482"/>
        <v>0</v>
      </c>
      <c r="VO59" s="471">
        <f t="shared" si="482"/>
        <v>0</v>
      </c>
      <c r="VP59" s="471">
        <f t="shared" si="482"/>
        <v>0</v>
      </c>
      <c r="VQ59" s="471">
        <f t="shared" si="482"/>
        <v>0</v>
      </c>
      <c r="VR59" s="471">
        <f t="shared" si="482"/>
        <v>0</v>
      </c>
      <c r="VS59" s="471">
        <f t="shared" si="482"/>
        <v>0</v>
      </c>
      <c r="VT59" s="471">
        <f t="shared" si="482"/>
        <v>0</v>
      </c>
      <c r="VU59" s="471">
        <f t="shared" si="482"/>
        <v>0</v>
      </c>
      <c r="VV59" s="471">
        <f t="shared" si="482"/>
        <v>0</v>
      </c>
      <c r="VW59" s="471">
        <f t="shared" ref="VW59:WD73" si="483">((IF(AND(VW$24&gt;=$Q59,VW$25&lt;=$R59),VW$27,IF(AND(VW$25&gt;$Q59,VW$24&lt;$R59),(MIN(VW$25,$R59)-MAX(VW$24,$Q59)+1),0))/VW$27)*($H59/12)/1000000)+((IF(AND(VW$24&gt;=$Q59,VW$25&lt;=$R59),VW$27,IF(AND(VW$25&gt;$Q59,VW$24&lt;$R59),(MIN(VW$25,$R59)-MAX(VW$24,$Q59)+1),0))/VW$27)*($G59/12)/1000000)</f>
        <v>0</v>
      </c>
      <c r="VX59" s="471">
        <f t="shared" si="483"/>
        <v>0</v>
      </c>
      <c r="VY59" s="471">
        <f t="shared" si="483"/>
        <v>0</v>
      </c>
      <c r="VZ59" s="471">
        <f t="shared" si="483"/>
        <v>0</v>
      </c>
      <c r="WA59" s="471">
        <f t="shared" si="483"/>
        <v>0</v>
      </c>
      <c r="WB59" s="471">
        <f t="shared" si="483"/>
        <v>0</v>
      </c>
      <c r="WC59" s="471">
        <f t="shared" si="483"/>
        <v>0</v>
      </c>
      <c r="WD59" s="471">
        <f t="shared" si="483"/>
        <v>0</v>
      </c>
    </row>
    <row r="60" spans="1:602" x14ac:dyDescent="0.35">
      <c r="A60" s="29"/>
      <c r="B60" s="29">
        <f t="shared" si="355"/>
        <v>29</v>
      </c>
      <c r="C60" s="29" t="s">
        <v>2</v>
      </c>
      <c r="D60" s="29" t="s">
        <v>93</v>
      </c>
      <c r="E60" s="69">
        <f>INDEX('Current RAP - 2025-26 Cycle'!$K:$K,MATCH('25-26 Projection - RAP Tendered'!$D60,'Current RAP - 2025-26 Cycle'!$C:$C,0),1)</f>
        <v>17511091.800000001</v>
      </c>
      <c r="F60" s="69">
        <f>INDEX('Current RAP - 2025-26 Cycle'!$G:$G,MATCH('25-26 Projection - RAP Tendered'!$D60,'Current RAP - 2025-26 Cycle'!$C:$C,0),1)</f>
        <v>17511091.800000001</v>
      </c>
      <c r="G60" s="69">
        <f t="shared" si="342"/>
        <v>0</v>
      </c>
      <c r="H60" s="69">
        <f t="shared" si="356"/>
        <v>17511091.800000001</v>
      </c>
      <c r="I60" s="32">
        <v>45839</v>
      </c>
      <c r="J60" s="32">
        <v>46203</v>
      </c>
      <c r="K60" s="29" t="str">
        <f>INDEX('Current RAP - 2025-26 Cycle'!$D:$D,MATCH('25-26 Projection - RAP Tendered'!$D60,'Current RAP - 2025-26 Cycle'!$C:$C,0),1)</f>
        <v>IPCA</v>
      </c>
      <c r="L60" s="32" t="s">
        <v>10</v>
      </c>
      <c r="M60" s="32" t="s">
        <v>10</v>
      </c>
      <c r="N60" s="81">
        <v>0</v>
      </c>
      <c r="O60" s="81">
        <v>0</v>
      </c>
      <c r="P60" s="69">
        <v>0</v>
      </c>
      <c r="Q60" s="32">
        <f>INDEX('Current RAP - 2025-26 Cycle'!$L:$L,MATCH('25-26 Projection - RAP Tendered'!$D60,'Current RAP - 2025-26 Cycle'!$C:$C,0),1)</f>
        <v>40136</v>
      </c>
      <c r="R60" s="32">
        <f>INDEX('Current RAP - 2025-26 Cycle'!$M:$M,MATCH('25-26 Projection - RAP Tendered'!$D60,'Current RAP - 2025-26 Cycle'!$C:$C,0),1)</f>
        <v>51093</v>
      </c>
      <c r="S60" s="29"/>
      <c r="T60" s="29" t="str">
        <f t="shared" si="343"/>
        <v>028/2009</v>
      </c>
      <c r="U60" s="36">
        <f t="shared" si="438"/>
        <v>17.511091799999999</v>
      </c>
      <c r="V60" s="36">
        <f t="shared" si="438"/>
        <v>17.511091799999999</v>
      </c>
      <c r="W60" s="36">
        <f t="shared" si="438"/>
        <v>17.511091799999999</v>
      </c>
      <c r="X60" s="36">
        <f t="shared" si="438"/>
        <v>17.511091799999999</v>
      </c>
      <c r="Y60" s="36">
        <f t="shared" si="438"/>
        <v>17.511091799999999</v>
      </c>
      <c r="Z60" s="36">
        <f t="shared" si="438"/>
        <v>17.511091799999999</v>
      </c>
      <c r="AA60" s="36">
        <f t="shared" si="438"/>
        <v>17.511091799999999</v>
      </c>
      <c r="AB60" s="36">
        <f t="shared" si="438"/>
        <v>17.511091799999999</v>
      </c>
      <c r="AC60" s="36">
        <f t="shared" si="438"/>
        <v>17.511091799999999</v>
      </c>
      <c r="AD60" s="36">
        <f t="shared" si="438"/>
        <v>17.511091799999999</v>
      </c>
      <c r="AE60" s="36">
        <f t="shared" si="438"/>
        <v>17.511091799999999</v>
      </c>
      <c r="AF60" s="36">
        <f t="shared" si="438"/>
        <v>17.511091799999999</v>
      </c>
      <c r="AG60" s="36">
        <f t="shared" si="438"/>
        <v>17.511091799999999</v>
      </c>
      <c r="AH60" s="36">
        <f t="shared" si="438"/>
        <v>17.511091799999999</v>
      </c>
      <c r="AI60" s="36">
        <f t="shared" si="438"/>
        <v>17.511091799999999</v>
      </c>
      <c r="AJ60" s="36">
        <f t="shared" si="438"/>
        <v>6.7612271116666669</v>
      </c>
      <c r="AK60" s="36">
        <f t="shared" si="434"/>
        <v>0</v>
      </c>
      <c r="AL60" s="36">
        <f t="shared" si="434"/>
        <v>0</v>
      </c>
      <c r="AM60" s="36">
        <f t="shared" si="434"/>
        <v>0</v>
      </c>
      <c r="AN60" s="36">
        <f t="shared" si="434"/>
        <v>0</v>
      </c>
      <c r="AO60" s="36">
        <f t="shared" si="434"/>
        <v>0</v>
      </c>
      <c r="AP60" s="36">
        <f t="shared" si="434"/>
        <v>0</v>
      </c>
      <c r="AQ60" s="36">
        <f t="shared" si="434"/>
        <v>0</v>
      </c>
      <c r="AR60" s="36">
        <f t="shared" si="434"/>
        <v>0</v>
      </c>
      <c r="AS60" s="36">
        <f t="shared" si="441"/>
        <v>0</v>
      </c>
      <c r="AT60" s="36">
        <f t="shared" si="441"/>
        <v>0</v>
      </c>
      <c r="AU60" s="36">
        <f t="shared" si="441"/>
        <v>0</v>
      </c>
      <c r="AV60" s="36">
        <f t="shared" si="441"/>
        <v>0</v>
      </c>
      <c r="AW60" s="36">
        <f t="shared" si="441"/>
        <v>0</v>
      </c>
      <c r="AX60" s="36">
        <f t="shared" si="441"/>
        <v>0</v>
      </c>
      <c r="AY60" s="36">
        <f t="shared" si="441"/>
        <v>0</v>
      </c>
      <c r="AZ60" s="36">
        <f t="shared" si="441"/>
        <v>0</v>
      </c>
      <c r="BA60" s="36">
        <f t="shared" si="441"/>
        <v>0</v>
      </c>
      <c r="BB60" s="36">
        <f t="shared" si="441"/>
        <v>0</v>
      </c>
      <c r="BD60" s="29" t="str">
        <f t="shared" si="345"/>
        <v>028/2009</v>
      </c>
      <c r="BE60" s="36">
        <f t="shared" si="420"/>
        <v>0</v>
      </c>
      <c r="BF60" s="36">
        <f t="shared" si="420"/>
        <v>0</v>
      </c>
      <c r="BG60" s="36">
        <f t="shared" si="420"/>
        <v>0</v>
      </c>
      <c r="BH60" s="36">
        <f t="shared" si="420"/>
        <v>0</v>
      </c>
      <c r="BI60" s="36">
        <f t="shared" si="420"/>
        <v>4.3777729500000007</v>
      </c>
      <c r="BJ60" s="36">
        <f t="shared" si="420"/>
        <v>4.3777729500000007</v>
      </c>
      <c r="BK60" s="36">
        <f t="shared" si="420"/>
        <v>4.3777729500000007</v>
      </c>
      <c r="BL60" s="36">
        <f t="shared" si="420"/>
        <v>4.3777729500000007</v>
      </c>
      <c r="BM60" s="36">
        <f t="shared" si="420"/>
        <v>4.3777729500000007</v>
      </c>
      <c r="BN60" s="36">
        <f t="shared" si="420"/>
        <v>4.3777729500000007</v>
      </c>
      <c r="BO60" s="36">
        <f t="shared" si="420"/>
        <v>4.3777729500000007</v>
      </c>
      <c r="BP60" s="36">
        <f t="shared" si="420"/>
        <v>4.3777729500000007</v>
      </c>
      <c r="BQ60" s="36">
        <f t="shared" si="420"/>
        <v>4.3777729500000007</v>
      </c>
      <c r="BR60" s="36">
        <f t="shared" si="420"/>
        <v>4.3777729500000007</v>
      </c>
      <c r="BS60" s="36">
        <f t="shared" si="420"/>
        <v>4.3777729500000007</v>
      </c>
      <c r="BT60" s="36">
        <f t="shared" si="420"/>
        <v>4.3777729500000007</v>
      </c>
      <c r="BU60" s="36">
        <f t="shared" si="439"/>
        <v>4.3777729500000007</v>
      </c>
      <c r="BV60" s="36">
        <f t="shared" si="439"/>
        <v>4.3777729500000007</v>
      </c>
      <c r="BW60" s="36">
        <f t="shared" si="439"/>
        <v>4.3777729500000007</v>
      </c>
      <c r="BX60" s="36">
        <f t="shared" si="439"/>
        <v>4.3777729500000007</v>
      </c>
      <c r="BY60" s="36">
        <f t="shared" si="439"/>
        <v>4.3777729500000007</v>
      </c>
      <c r="BZ60" s="36">
        <f t="shared" si="439"/>
        <v>4.3777729500000007</v>
      </c>
      <c r="CA60" s="36">
        <f t="shared" si="439"/>
        <v>4.3777729500000007</v>
      </c>
      <c r="CB60" s="36">
        <f t="shared" si="439"/>
        <v>4.3777729500000007</v>
      </c>
      <c r="CC60" s="36">
        <f t="shared" si="439"/>
        <v>4.3777729500000007</v>
      </c>
      <c r="CD60" s="36">
        <f t="shared" si="439"/>
        <v>4.3777729500000007</v>
      </c>
      <c r="CE60" s="36">
        <f t="shared" si="439"/>
        <v>4.3777729500000007</v>
      </c>
      <c r="CF60" s="36">
        <f t="shared" si="439"/>
        <v>4.3777729500000007</v>
      </c>
      <c r="CG60" s="36">
        <f t="shared" si="439"/>
        <v>4.3777729500000007</v>
      </c>
      <c r="CH60" s="36">
        <f t="shared" si="439"/>
        <v>4.3777729500000007</v>
      </c>
      <c r="CI60" s="36">
        <f t="shared" si="439"/>
        <v>4.3777729500000007</v>
      </c>
      <c r="CJ60" s="36">
        <f t="shared" si="439"/>
        <v>4.3777729500000007</v>
      </c>
      <c r="CK60" s="36">
        <f t="shared" si="436"/>
        <v>4.3777729500000007</v>
      </c>
      <c r="CL60" s="36">
        <f t="shared" si="436"/>
        <v>4.3777729500000007</v>
      </c>
      <c r="CM60" s="36">
        <f t="shared" si="436"/>
        <v>4.3777729500000007</v>
      </c>
      <c r="CN60" s="36">
        <f t="shared" si="436"/>
        <v>4.3777729500000007</v>
      </c>
      <c r="CO60" s="36">
        <f t="shared" si="436"/>
        <v>4.3777729500000007</v>
      </c>
      <c r="CP60" s="36">
        <f t="shared" si="436"/>
        <v>4.3777729500000007</v>
      </c>
      <c r="CQ60" s="36">
        <f t="shared" si="436"/>
        <v>4.3777729500000007</v>
      </c>
      <c r="CR60" s="36">
        <f t="shared" si="436"/>
        <v>4.3777729500000007</v>
      </c>
      <c r="CS60" s="36">
        <f t="shared" si="436"/>
        <v>4.3777729500000007</v>
      </c>
      <c r="CT60" s="36">
        <f t="shared" si="436"/>
        <v>4.3777729500000007</v>
      </c>
      <c r="CU60" s="36">
        <f t="shared" si="436"/>
        <v>4.3777729500000007</v>
      </c>
      <c r="CV60" s="36">
        <f t="shared" si="436"/>
        <v>4.3777729500000007</v>
      </c>
      <c r="CW60" s="36">
        <f t="shared" si="436"/>
        <v>4.3777729500000007</v>
      </c>
      <c r="CX60" s="36">
        <f t="shared" si="436"/>
        <v>4.3777729500000007</v>
      </c>
      <c r="CY60" s="36">
        <f t="shared" si="436"/>
        <v>4.3777729500000007</v>
      </c>
      <c r="CZ60" s="36">
        <f t="shared" si="437"/>
        <v>4.3777729500000007</v>
      </c>
      <c r="DA60" s="36">
        <f t="shared" si="437"/>
        <v>4.3777729500000007</v>
      </c>
      <c r="DB60" s="36">
        <f t="shared" si="437"/>
        <v>4.3777729500000007</v>
      </c>
      <c r="DC60" s="36">
        <f t="shared" si="437"/>
        <v>4.3777729500000007</v>
      </c>
      <c r="DD60" s="36">
        <f t="shared" si="437"/>
        <v>4.3777729500000007</v>
      </c>
      <c r="DE60" s="36">
        <f t="shared" si="437"/>
        <v>4.3777729500000007</v>
      </c>
      <c r="DF60" s="36">
        <f t="shared" si="437"/>
        <v>4.3777729500000007</v>
      </c>
      <c r="DG60" s="36">
        <f t="shared" si="437"/>
        <v>4.3777729500000007</v>
      </c>
      <c r="DH60" s="36">
        <f t="shared" si="437"/>
        <v>4.3777729500000007</v>
      </c>
      <c r="DI60" s="36">
        <f t="shared" si="437"/>
        <v>4.3777729500000007</v>
      </c>
      <c r="DJ60" s="36">
        <f t="shared" si="437"/>
        <v>4.3777729500000007</v>
      </c>
      <c r="DK60" s="36">
        <f t="shared" si="437"/>
        <v>4.3777729500000007</v>
      </c>
      <c r="DL60" s="36">
        <f t="shared" si="437"/>
        <v>4.3777729500000007</v>
      </c>
      <c r="DM60" s="36">
        <f t="shared" si="437"/>
        <v>4.3777729500000007</v>
      </c>
      <c r="DN60" s="36">
        <f t="shared" si="437"/>
        <v>2.3834541616666667</v>
      </c>
      <c r="DO60" s="36">
        <f t="shared" si="437"/>
        <v>0</v>
      </c>
      <c r="DP60" s="36">
        <f t="shared" si="401"/>
        <v>0</v>
      </c>
      <c r="DQ60" s="36">
        <f t="shared" si="442"/>
        <v>0</v>
      </c>
      <c r="DR60" s="36">
        <f t="shared" si="442"/>
        <v>0</v>
      </c>
      <c r="DS60" s="36">
        <f t="shared" si="442"/>
        <v>0</v>
      </c>
      <c r="DT60" s="36">
        <f t="shared" si="442"/>
        <v>0</v>
      </c>
      <c r="DU60" s="36">
        <f t="shared" si="442"/>
        <v>0</v>
      </c>
      <c r="DV60" s="36">
        <f t="shared" si="442"/>
        <v>0</v>
      </c>
      <c r="DW60" s="36">
        <f t="shared" si="442"/>
        <v>0</v>
      </c>
      <c r="DX60" s="36">
        <f t="shared" si="442"/>
        <v>0</v>
      </c>
      <c r="DY60" s="36">
        <f t="shared" si="442"/>
        <v>0</v>
      </c>
      <c r="DZ60" s="36">
        <f t="shared" si="442"/>
        <v>0</v>
      </c>
      <c r="EA60" s="36">
        <f t="shared" si="442"/>
        <v>0</v>
      </c>
      <c r="EB60" s="36">
        <f t="shared" si="442"/>
        <v>0</v>
      </c>
      <c r="EC60" s="36">
        <f t="shared" si="442"/>
        <v>0</v>
      </c>
      <c r="ED60" s="36">
        <f t="shared" si="442"/>
        <v>0</v>
      </c>
      <c r="EE60" s="36">
        <f t="shared" si="442"/>
        <v>0</v>
      </c>
      <c r="EF60" s="36">
        <f t="shared" si="442"/>
        <v>0</v>
      </c>
      <c r="EG60" s="36">
        <f t="shared" si="406"/>
        <v>0</v>
      </c>
      <c r="EH60" s="36">
        <f t="shared" si="406"/>
        <v>0</v>
      </c>
      <c r="EI60" s="36">
        <f t="shared" si="406"/>
        <v>0</v>
      </c>
      <c r="EJ60" s="36">
        <f t="shared" si="406"/>
        <v>0</v>
      </c>
      <c r="EK60" s="36">
        <f t="shared" si="406"/>
        <v>0</v>
      </c>
      <c r="EL60" s="36">
        <f t="shared" si="406"/>
        <v>0</v>
      </c>
      <c r="EM60" s="36">
        <f t="shared" si="406"/>
        <v>0</v>
      </c>
      <c r="EN60" s="36">
        <f t="shared" si="406"/>
        <v>0</v>
      </c>
      <c r="EO60" s="36">
        <f t="shared" si="406"/>
        <v>0</v>
      </c>
      <c r="EP60" s="36">
        <f t="shared" si="406"/>
        <v>0</v>
      </c>
      <c r="EQ60" s="36">
        <f t="shared" si="406"/>
        <v>0</v>
      </c>
      <c r="ER60" s="36">
        <f t="shared" si="406"/>
        <v>0</v>
      </c>
      <c r="ES60" s="36">
        <f t="shared" si="406"/>
        <v>0</v>
      </c>
      <c r="ET60" s="36">
        <f t="shared" si="406"/>
        <v>0</v>
      </c>
      <c r="EU60" s="36">
        <f t="shared" si="406"/>
        <v>0</v>
      </c>
      <c r="EV60" s="36">
        <f t="shared" si="406"/>
        <v>0</v>
      </c>
      <c r="EW60" s="36">
        <f t="shared" ref="EW60:FL75" si="484">SUMIFS($GM60:$WE60,$GM$29:$WE$29,EW$29)</f>
        <v>0</v>
      </c>
      <c r="EX60" s="36">
        <f t="shared" si="484"/>
        <v>0</v>
      </c>
      <c r="EY60" s="36">
        <f t="shared" si="484"/>
        <v>0</v>
      </c>
      <c r="EZ60" s="36">
        <f t="shared" si="484"/>
        <v>0</v>
      </c>
      <c r="FA60" s="36">
        <f t="shared" si="484"/>
        <v>0</v>
      </c>
      <c r="FB60" s="36">
        <f t="shared" si="484"/>
        <v>0</v>
      </c>
      <c r="FC60" s="36">
        <f t="shared" si="484"/>
        <v>0</v>
      </c>
      <c r="FD60" s="36">
        <f t="shared" si="484"/>
        <v>0</v>
      </c>
      <c r="FE60" s="36">
        <f t="shared" si="484"/>
        <v>0</v>
      </c>
      <c r="FF60" s="36">
        <f t="shared" si="484"/>
        <v>0</v>
      </c>
      <c r="FG60" s="36">
        <f t="shared" si="484"/>
        <v>0</v>
      </c>
      <c r="FH60" s="36">
        <f t="shared" si="484"/>
        <v>0</v>
      </c>
      <c r="FI60" s="36">
        <f t="shared" si="484"/>
        <v>0</v>
      </c>
      <c r="FJ60" s="36">
        <f t="shared" si="484"/>
        <v>0</v>
      </c>
      <c r="FK60" s="36">
        <f t="shared" si="484"/>
        <v>0</v>
      </c>
      <c r="FL60" s="36">
        <f t="shared" si="484"/>
        <v>0</v>
      </c>
      <c r="FM60" s="36">
        <f t="shared" ref="FM60:GB75" si="485">SUMIFS($GM60:$WE60,$GM$29:$WE$29,FM$29)</f>
        <v>0</v>
      </c>
      <c r="FN60" s="36">
        <f t="shared" si="485"/>
        <v>0</v>
      </c>
      <c r="FO60" s="36">
        <f t="shared" si="485"/>
        <v>0</v>
      </c>
      <c r="FP60" s="36">
        <f t="shared" si="485"/>
        <v>0</v>
      </c>
      <c r="FQ60" s="36">
        <f t="shared" si="485"/>
        <v>0</v>
      </c>
      <c r="FR60" s="36">
        <f t="shared" si="485"/>
        <v>0</v>
      </c>
      <c r="FS60" s="36">
        <f t="shared" si="485"/>
        <v>0</v>
      </c>
      <c r="FT60" s="36">
        <f t="shared" si="485"/>
        <v>0</v>
      </c>
      <c r="FU60" s="36">
        <f t="shared" si="485"/>
        <v>0</v>
      </c>
      <c r="FV60" s="36">
        <f t="shared" si="485"/>
        <v>0</v>
      </c>
      <c r="FW60" s="36">
        <f t="shared" si="485"/>
        <v>0</v>
      </c>
      <c r="FX60" s="36">
        <f t="shared" si="485"/>
        <v>0</v>
      </c>
      <c r="FY60" s="36">
        <f t="shared" si="485"/>
        <v>0</v>
      </c>
      <c r="FZ60" s="36">
        <f t="shared" si="485"/>
        <v>0</v>
      </c>
      <c r="GA60" s="36">
        <f t="shared" si="485"/>
        <v>0</v>
      </c>
      <c r="GB60" s="36">
        <f t="shared" si="485"/>
        <v>0</v>
      </c>
      <c r="GC60" s="36">
        <f t="shared" ref="FZ60:GJ88" si="486">SUMIFS($GM60:$WE60,$GM$29:$WE$29,GC$29)</f>
        <v>0</v>
      </c>
      <c r="GD60" s="36">
        <f t="shared" si="486"/>
        <v>0</v>
      </c>
      <c r="GE60" s="36">
        <f t="shared" si="486"/>
        <v>0</v>
      </c>
      <c r="GF60" s="36">
        <f t="shared" si="486"/>
        <v>0</v>
      </c>
      <c r="GG60" s="36">
        <f t="shared" si="486"/>
        <v>0</v>
      </c>
      <c r="GH60" s="36">
        <f t="shared" si="486"/>
        <v>0</v>
      </c>
      <c r="GI60" s="36">
        <f t="shared" si="486"/>
        <v>0</v>
      </c>
      <c r="GJ60" s="36">
        <f t="shared" si="486"/>
        <v>0</v>
      </c>
      <c r="GL60" s="29" t="str">
        <f t="shared" si="347"/>
        <v>028/2009</v>
      </c>
      <c r="GM60" s="471">
        <f t="shared" si="458"/>
        <v>1.4592576500000001</v>
      </c>
      <c r="GN60" s="471">
        <f t="shared" si="458"/>
        <v>1.4592576500000001</v>
      </c>
      <c r="GO60" s="471">
        <f t="shared" si="458"/>
        <v>1.4592576500000001</v>
      </c>
      <c r="GP60" s="471">
        <f t="shared" si="458"/>
        <v>1.4592576500000001</v>
      </c>
      <c r="GQ60" s="471">
        <f t="shared" si="458"/>
        <v>1.4592576500000001</v>
      </c>
      <c r="GR60" s="471">
        <f t="shared" si="458"/>
        <v>1.4592576500000001</v>
      </c>
      <c r="GS60" s="471">
        <f t="shared" si="458"/>
        <v>1.4592576500000001</v>
      </c>
      <c r="GT60" s="471">
        <f t="shared" si="458"/>
        <v>1.4592576500000001</v>
      </c>
      <c r="GU60" s="471">
        <f t="shared" si="458"/>
        <v>1.4592576500000001</v>
      </c>
      <c r="GV60" s="471">
        <f t="shared" si="458"/>
        <v>1.4592576500000001</v>
      </c>
      <c r="GW60" s="471">
        <f t="shared" si="458"/>
        <v>1.4592576500000001</v>
      </c>
      <c r="GX60" s="471">
        <f t="shared" si="458"/>
        <v>1.4592576500000001</v>
      </c>
      <c r="GY60" s="471">
        <f t="shared" si="458"/>
        <v>1.4592576500000001</v>
      </c>
      <c r="GZ60" s="471">
        <f t="shared" si="458"/>
        <v>1.4592576500000001</v>
      </c>
      <c r="HA60" s="471">
        <f t="shared" si="458"/>
        <v>1.4592576500000001</v>
      </c>
      <c r="HB60" s="471">
        <f t="shared" si="458"/>
        <v>1.4592576500000001</v>
      </c>
      <c r="HC60" s="471">
        <f t="shared" si="459"/>
        <v>1.4592576500000001</v>
      </c>
      <c r="HD60" s="471">
        <f t="shared" si="459"/>
        <v>1.4592576500000001</v>
      </c>
      <c r="HE60" s="471">
        <f t="shared" si="459"/>
        <v>1.4592576500000001</v>
      </c>
      <c r="HF60" s="471">
        <f t="shared" si="459"/>
        <v>1.4592576500000001</v>
      </c>
      <c r="HG60" s="471">
        <f t="shared" si="459"/>
        <v>1.4592576500000001</v>
      </c>
      <c r="HH60" s="471">
        <f t="shared" si="459"/>
        <v>1.4592576500000001</v>
      </c>
      <c r="HI60" s="471">
        <f t="shared" si="459"/>
        <v>1.4592576500000001</v>
      </c>
      <c r="HJ60" s="471">
        <f t="shared" si="459"/>
        <v>1.4592576500000001</v>
      </c>
      <c r="HK60" s="471">
        <f t="shared" si="459"/>
        <v>1.4592576500000001</v>
      </c>
      <c r="HL60" s="471">
        <f t="shared" si="459"/>
        <v>1.4592576500000001</v>
      </c>
      <c r="HM60" s="471">
        <f t="shared" si="459"/>
        <v>1.4592576500000001</v>
      </c>
      <c r="HN60" s="471">
        <f t="shared" si="459"/>
        <v>1.4592576500000001</v>
      </c>
      <c r="HO60" s="471">
        <f t="shared" si="459"/>
        <v>1.4592576500000001</v>
      </c>
      <c r="HP60" s="471">
        <f t="shared" si="459"/>
        <v>1.4592576500000001</v>
      </c>
      <c r="HQ60" s="471">
        <f t="shared" si="459"/>
        <v>1.4592576500000001</v>
      </c>
      <c r="HR60" s="471">
        <f t="shared" si="459"/>
        <v>1.4592576500000001</v>
      </c>
      <c r="HS60" s="471">
        <f t="shared" si="460"/>
        <v>1.4592576500000001</v>
      </c>
      <c r="HT60" s="471">
        <f t="shared" si="460"/>
        <v>1.4592576500000001</v>
      </c>
      <c r="HU60" s="471">
        <f t="shared" si="460"/>
        <v>1.4592576500000001</v>
      </c>
      <c r="HV60" s="471">
        <f t="shared" si="460"/>
        <v>1.4592576500000001</v>
      </c>
      <c r="HW60" s="471">
        <f t="shared" si="460"/>
        <v>1.4592576500000001</v>
      </c>
      <c r="HX60" s="471">
        <f t="shared" si="460"/>
        <v>1.4592576500000001</v>
      </c>
      <c r="HY60" s="471">
        <f t="shared" si="460"/>
        <v>1.4592576500000001</v>
      </c>
      <c r="HZ60" s="471">
        <f t="shared" si="460"/>
        <v>1.4592576500000001</v>
      </c>
      <c r="IA60" s="471">
        <f t="shared" si="460"/>
        <v>1.4592576500000001</v>
      </c>
      <c r="IB60" s="471">
        <f t="shared" si="460"/>
        <v>1.4592576500000001</v>
      </c>
      <c r="IC60" s="471">
        <f t="shared" si="460"/>
        <v>1.4592576500000001</v>
      </c>
      <c r="ID60" s="471">
        <f t="shared" si="460"/>
        <v>1.4592576500000001</v>
      </c>
      <c r="IE60" s="471">
        <f t="shared" si="460"/>
        <v>1.4592576500000001</v>
      </c>
      <c r="IF60" s="471">
        <f t="shared" si="460"/>
        <v>1.4592576500000001</v>
      </c>
      <c r="IG60" s="471">
        <f t="shared" si="460"/>
        <v>1.4592576500000001</v>
      </c>
      <c r="IH60" s="471">
        <f t="shared" si="460"/>
        <v>1.4592576500000001</v>
      </c>
      <c r="II60" s="471">
        <f t="shared" si="461"/>
        <v>1.4592576500000001</v>
      </c>
      <c r="IJ60" s="471">
        <f t="shared" si="461"/>
        <v>1.4592576500000001</v>
      </c>
      <c r="IK60" s="471">
        <f t="shared" si="461"/>
        <v>1.4592576500000001</v>
      </c>
      <c r="IL60" s="471">
        <f t="shared" si="461"/>
        <v>1.4592576500000001</v>
      </c>
      <c r="IM60" s="471">
        <f t="shared" si="461"/>
        <v>1.4592576500000001</v>
      </c>
      <c r="IN60" s="471">
        <f t="shared" si="461"/>
        <v>1.4592576500000001</v>
      </c>
      <c r="IO60" s="471">
        <f t="shared" si="461"/>
        <v>1.4592576500000001</v>
      </c>
      <c r="IP60" s="471">
        <f t="shared" si="461"/>
        <v>1.4592576500000001</v>
      </c>
      <c r="IQ60" s="471">
        <f t="shared" si="461"/>
        <v>1.4592576500000001</v>
      </c>
      <c r="IR60" s="471">
        <f t="shared" si="461"/>
        <v>1.4592576500000001</v>
      </c>
      <c r="IS60" s="471">
        <f t="shared" si="461"/>
        <v>1.4592576500000001</v>
      </c>
      <c r="IT60" s="471">
        <f t="shared" si="461"/>
        <v>1.4592576500000001</v>
      </c>
      <c r="IU60" s="471">
        <f t="shared" si="461"/>
        <v>1.4592576500000001</v>
      </c>
      <c r="IV60" s="471">
        <f t="shared" si="461"/>
        <v>1.4592576500000001</v>
      </c>
      <c r="IW60" s="471">
        <f t="shared" si="461"/>
        <v>1.4592576500000001</v>
      </c>
      <c r="IX60" s="471">
        <f t="shared" si="461"/>
        <v>1.4592576500000001</v>
      </c>
      <c r="IY60" s="471">
        <f t="shared" si="462"/>
        <v>1.4592576500000001</v>
      </c>
      <c r="IZ60" s="471">
        <f t="shared" si="462"/>
        <v>1.4592576500000001</v>
      </c>
      <c r="JA60" s="471">
        <f t="shared" si="462"/>
        <v>1.4592576500000001</v>
      </c>
      <c r="JB60" s="471">
        <f t="shared" si="462"/>
        <v>1.4592576500000001</v>
      </c>
      <c r="JC60" s="471">
        <f t="shared" si="462"/>
        <v>1.4592576500000001</v>
      </c>
      <c r="JD60" s="471">
        <f t="shared" si="462"/>
        <v>1.4592576500000001</v>
      </c>
      <c r="JE60" s="471">
        <f t="shared" si="462"/>
        <v>1.4592576500000001</v>
      </c>
      <c r="JF60" s="471">
        <f t="shared" si="462"/>
        <v>1.4592576500000001</v>
      </c>
      <c r="JG60" s="471">
        <f t="shared" si="462"/>
        <v>1.4592576500000001</v>
      </c>
      <c r="JH60" s="471">
        <f t="shared" si="462"/>
        <v>1.4592576500000001</v>
      </c>
      <c r="JI60" s="471">
        <f t="shared" si="462"/>
        <v>1.4592576500000001</v>
      </c>
      <c r="JJ60" s="471">
        <f t="shared" si="462"/>
        <v>1.4592576500000001</v>
      </c>
      <c r="JK60" s="471">
        <f t="shared" si="462"/>
        <v>1.4592576500000001</v>
      </c>
      <c r="JL60" s="471">
        <f t="shared" si="462"/>
        <v>1.4592576500000001</v>
      </c>
      <c r="JM60" s="471">
        <f t="shared" si="462"/>
        <v>1.4592576500000001</v>
      </c>
      <c r="JN60" s="471">
        <f t="shared" si="462"/>
        <v>1.4592576500000001</v>
      </c>
      <c r="JO60" s="471">
        <f t="shared" si="463"/>
        <v>1.4592576500000001</v>
      </c>
      <c r="JP60" s="471">
        <f t="shared" si="463"/>
        <v>1.4592576500000001</v>
      </c>
      <c r="JQ60" s="471">
        <f t="shared" si="463"/>
        <v>1.4592576500000001</v>
      </c>
      <c r="JR60" s="471">
        <f t="shared" si="463"/>
        <v>1.4592576500000001</v>
      </c>
      <c r="JS60" s="471">
        <f t="shared" si="463"/>
        <v>1.4592576500000001</v>
      </c>
      <c r="JT60" s="471">
        <f t="shared" si="463"/>
        <v>1.4592576500000001</v>
      </c>
      <c r="JU60" s="471">
        <f t="shared" si="463"/>
        <v>1.4592576500000001</v>
      </c>
      <c r="JV60" s="471">
        <f t="shared" si="463"/>
        <v>1.4592576500000001</v>
      </c>
      <c r="JW60" s="471">
        <f t="shared" si="463"/>
        <v>1.4592576500000001</v>
      </c>
      <c r="JX60" s="471">
        <f t="shared" si="463"/>
        <v>1.4592576500000001</v>
      </c>
      <c r="JY60" s="471">
        <f t="shared" si="463"/>
        <v>1.4592576500000001</v>
      </c>
      <c r="JZ60" s="471">
        <f t="shared" si="463"/>
        <v>1.4592576500000001</v>
      </c>
      <c r="KA60" s="471">
        <f t="shared" si="463"/>
        <v>1.4592576500000001</v>
      </c>
      <c r="KB60" s="471">
        <f t="shared" si="463"/>
        <v>1.4592576500000001</v>
      </c>
      <c r="KC60" s="471">
        <f t="shared" si="463"/>
        <v>1.4592576500000001</v>
      </c>
      <c r="KD60" s="471">
        <f t="shared" si="463"/>
        <v>1.4592576500000001</v>
      </c>
      <c r="KE60" s="471">
        <f t="shared" si="464"/>
        <v>1.4592576500000001</v>
      </c>
      <c r="KF60" s="471">
        <f t="shared" si="464"/>
        <v>1.4592576500000001</v>
      </c>
      <c r="KG60" s="471">
        <f t="shared" si="464"/>
        <v>1.4592576500000001</v>
      </c>
      <c r="KH60" s="471">
        <f t="shared" si="464"/>
        <v>1.4592576500000001</v>
      </c>
      <c r="KI60" s="471">
        <f t="shared" si="464"/>
        <v>1.4592576500000001</v>
      </c>
      <c r="KJ60" s="471">
        <f t="shared" si="464"/>
        <v>1.4592576500000001</v>
      </c>
      <c r="KK60" s="471">
        <f t="shared" si="464"/>
        <v>1.4592576500000001</v>
      </c>
      <c r="KL60" s="471">
        <f t="shared" si="464"/>
        <v>1.4592576500000001</v>
      </c>
      <c r="KM60" s="471">
        <f t="shared" si="464"/>
        <v>1.4592576500000001</v>
      </c>
      <c r="KN60" s="471">
        <f t="shared" si="464"/>
        <v>1.4592576500000001</v>
      </c>
      <c r="KO60" s="471">
        <f t="shared" si="464"/>
        <v>1.4592576500000001</v>
      </c>
      <c r="KP60" s="471">
        <f t="shared" si="464"/>
        <v>1.4592576500000001</v>
      </c>
      <c r="KQ60" s="471">
        <f t="shared" si="464"/>
        <v>1.4592576500000001</v>
      </c>
      <c r="KR60" s="471">
        <f t="shared" si="464"/>
        <v>1.4592576500000001</v>
      </c>
      <c r="KS60" s="471">
        <f t="shared" si="464"/>
        <v>1.4592576500000001</v>
      </c>
      <c r="KT60" s="471">
        <f t="shared" si="464"/>
        <v>1.4592576500000001</v>
      </c>
      <c r="KU60" s="471">
        <f t="shared" si="465"/>
        <v>1.4592576500000001</v>
      </c>
      <c r="KV60" s="471">
        <f t="shared" si="465"/>
        <v>1.4592576500000001</v>
      </c>
      <c r="KW60" s="471">
        <f t="shared" si="465"/>
        <v>1.4592576500000001</v>
      </c>
      <c r="KX60" s="471">
        <f t="shared" si="465"/>
        <v>1.4592576500000001</v>
      </c>
      <c r="KY60" s="471">
        <f t="shared" si="465"/>
        <v>1.4592576500000001</v>
      </c>
      <c r="KZ60" s="471">
        <f t="shared" si="465"/>
        <v>1.4592576500000001</v>
      </c>
      <c r="LA60" s="471">
        <f t="shared" si="465"/>
        <v>1.4592576500000001</v>
      </c>
      <c r="LB60" s="471">
        <f t="shared" si="465"/>
        <v>1.4592576500000001</v>
      </c>
      <c r="LC60" s="471">
        <f t="shared" si="465"/>
        <v>1.4592576500000001</v>
      </c>
      <c r="LD60" s="471">
        <f t="shared" si="465"/>
        <v>1.4592576500000001</v>
      </c>
      <c r="LE60" s="471">
        <f t="shared" si="465"/>
        <v>1.4592576500000001</v>
      </c>
      <c r="LF60" s="471">
        <f t="shared" si="465"/>
        <v>1.4592576500000001</v>
      </c>
      <c r="LG60" s="471">
        <f t="shared" si="465"/>
        <v>1.4592576500000001</v>
      </c>
      <c r="LH60" s="471">
        <f t="shared" si="465"/>
        <v>1.4592576500000001</v>
      </c>
      <c r="LI60" s="471">
        <f t="shared" si="465"/>
        <v>1.4592576500000001</v>
      </c>
      <c r="LJ60" s="471">
        <f t="shared" si="465"/>
        <v>1.4592576500000001</v>
      </c>
      <c r="LK60" s="471">
        <f t="shared" si="466"/>
        <v>1.4592576500000001</v>
      </c>
      <c r="LL60" s="471">
        <f t="shared" si="466"/>
        <v>1.4592576500000001</v>
      </c>
      <c r="LM60" s="471">
        <f t="shared" si="466"/>
        <v>1.4592576500000001</v>
      </c>
      <c r="LN60" s="471">
        <f t="shared" si="466"/>
        <v>1.4592576500000001</v>
      </c>
      <c r="LO60" s="471">
        <f t="shared" si="466"/>
        <v>1.4592576500000001</v>
      </c>
      <c r="LP60" s="471">
        <f t="shared" si="466"/>
        <v>1.4592576500000001</v>
      </c>
      <c r="LQ60" s="471">
        <f t="shared" si="466"/>
        <v>1.4592576500000001</v>
      </c>
      <c r="LR60" s="471">
        <f t="shared" si="466"/>
        <v>1.4592576500000001</v>
      </c>
      <c r="LS60" s="471">
        <f t="shared" si="466"/>
        <v>1.4592576500000001</v>
      </c>
      <c r="LT60" s="471">
        <f t="shared" si="466"/>
        <v>1.4592576500000001</v>
      </c>
      <c r="LU60" s="471">
        <f t="shared" si="466"/>
        <v>1.4592576500000001</v>
      </c>
      <c r="LV60" s="471">
        <f t="shared" si="466"/>
        <v>1.4592576500000001</v>
      </c>
      <c r="LW60" s="471">
        <f t="shared" si="466"/>
        <v>1.4592576500000001</v>
      </c>
      <c r="LX60" s="471">
        <f t="shared" si="466"/>
        <v>1.4592576500000001</v>
      </c>
      <c r="LY60" s="471">
        <f t="shared" si="466"/>
        <v>1.4592576500000001</v>
      </c>
      <c r="LZ60" s="471">
        <f t="shared" si="466"/>
        <v>1.4592576500000001</v>
      </c>
      <c r="MA60" s="471">
        <f t="shared" si="467"/>
        <v>1.4592576500000001</v>
      </c>
      <c r="MB60" s="471">
        <f t="shared" si="467"/>
        <v>1.4592576500000001</v>
      </c>
      <c r="MC60" s="471">
        <f t="shared" si="467"/>
        <v>1.4592576500000001</v>
      </c>
      <c r="MD60" s="471">
        <f t="shared" si="467"/>
        <v>1.4592576500000001</v>
      </c>
      <c r="ME60" s="471">
        <f t="shared" si="467"/>
        <v>1.4592576500000001</v>
      </c>
      <c r="MF60" s="471">
        <f t="shared" si="467"/>
        <v>1.4592576500000001</v>
      </c>
      <c r="MG60" s="471">
        <f t="shared" si="467"/>
        <v>1.4592576500000001</v>
      </c>
      <c r="MH60" s="471">
        <f t="shared" si="467"/>
        <v>1.4592576500000001</v>
      </c>
      <c r="MI60" s="471">
        <f t="shared" si="467"/>
        <v>1.4592576500000001</v>
      </c>
      <c r="MJ60" s="471">
        <f t="shared" si="467"/>
        <v>1.4592576500000001</v>
      </c>
      <c r="MK60" s="471">
        <f t="shared" si="467"/>
        <v>1.4592576500000001</v>
      </c>
      <c r="ML60" s="471">
        <f t="shared" si="467"/>
        <v>1.4592576500000001</v>
      </c>
      <c r="MM60" s="471">
        <f t="shared" si="467"/>
        <v>1.4592576500000001</v>
      </c>
      <c r="MN60" s="471">
        <f t="shared" si="467"/>
        <v>1.4592576500000001</v>
      </c>
      <c r="MO60" s="471">
        <f t="shared" si="467"/>
        <v>1.4592576500000001</v>
      </c>
      <c r="MP60" s="471">
        <f t="shared" si="467"/>
        <v>1.4592576500000001</v>
      </c>
      <c r="MQ60" s="471">
        <f t="shared" si="468"/>
        <v>1.4592576500000001</v>
      </c>
      <c r="MR60" s="471">
        <f t="shared" si="468"/>
        <v>1.4592576500000001</v>
      </c>
      <c r="MS60" s="471">
        <f t="shared" si="468"/>
        <v>1.4592576500000001</v>
      </c>
      <c r="MT60" s="471">
        <f t="shared" si="468"/>
        <v>1.4592576500000001</v>
      </c>
      <c r="MU60" s="471">
        <f t="shared" si="468"/>
        <v>1.4592576500000001</v>
      </c>
      <c r="MV60" s="471">
        <f t="shared" si="468"/>
        <v>1.4592576500000001</v>
      </c>
      <c r="MW60" s="471">
        <f t="shared" si="468"/>
        <v>1.4592576500000001</v>
      </c>
      <c r="MX60" s="471">
        <f t="shared" si="468"/>
        <v>1.4592576500000001</v>
      </c>
      <c r="MY60" s="471">
        <f t="shared" si="468"/>
        <v>1.4592576500000001</v>
      </c>
      <c r="MZ60" s="471">
        <f t="shared" si="468"/>
        <v>1.4592576500000001</v>
      </c>
      <c r="NA60" s="471">
        <f t="shared" si="468"/>
        <v>1.4592576500000001</v>
      </c>
      <c r="NB60" s="471">
        <f t="shared" si="468"/>
        <v>1.4592576500000001</v>
      </c>
      <c r="NC60" s="471">
        <f t="shared" si="468"/>
        <v>0.92419651166666672</v>
      </c>
      <c r="ND60" s="471">
        <f t="shared" si="468"/>
        <v>0</v>
      </c>
      <c r="NE60" s="471">
        <f t="shared" si="468"/>
        <v>0</v>
      </c>
      <c r="NF60" s="471">
        <f t="shared" si="468"/>
        <v>0</v>
      </c>
      <c r="NG60" s="471">
        <f t="shared" si="469"/>
        <v>0</v>
      </c>
      <c r="NH60" s="471">
        <f t="shared" si="469"/>
        <v>0</v>
      </c>
      <c r="NI60" s="471">
        <f t="shared" si="469"/>
        <v>0</v>
      </c>
      <c r="NJ60" s="471">
        <f t="shared" si="469"/>
        <v>0</v>
      </c>
      <c r="NK60" s="471">
        <f t="shared" si="469"/>
        <v>0</v>
      </c>
      <c r="NL60" s="471">
        <f t="shared" si="469"/>
        <v>0</v>
      </c>
      <c r="NM60" s="471">
        <f t="shared" si="469"/>
        <v>0</v>
      </c>
      <c r="NN60" s="471">
        <f t="shared" si="469"/>
        <v>0</v>
      </c>
      <c r="NO60" s="471">
        <f t="shared" si="469"/>
        <v>0</v>
      </c>
      <c r="NP60" s="471">
        <f t="shared" si="469"/>
        <v>0</v>
      </c>
      <c r="NQ60" s="471">
        <f t="shared" si="469"/>
        <v>0</v>
      </c>
      <c r="NR60" s="471">
        <f t="shared" si="469"/>
        <v>0</v>
      </c>
      <c r="NS60" s="471">
        <f t="shared" si="469"/>
        <v>0</v>
      </c>
      <c r="NT60" s="471">
        <f t="shared" si="469"/>
        <v>0</v>
      </c>
      <c r="NU60" s="471">
        <f t="shared" si="469"/>
        <v>0</v>
      </c>
      <c r="NV60" s="471">
        <f t="shared" si="469"/>
        <v>0</v>
      </c>
      <c r="NW60" s="471">
        <f t="shared" si="470"/>
        <v>0</v>
      </c>
      <c r="NX60" s="471">
        <f t="shared" si="470"/>
        <v>0</v>
      </c>
      <c r="NY60" s="471">
        <f t="shared" si="470"/>
        <v>0</v>
      </c>
      <c r="NZ60" s="471">
        <f t="shared" si="470"/>
        <v>0</v>
      </c>
      <c r="OA60" s="471">
        <f t="shared" si="470"/>
        <v>0</v>
      </c>
      <c r="OB60" s="471">
        <f t="shared" si="470"/>
        <v>0</v>
      </c>
      <c r="OC60" s="471">
        <f t="shared" si="470"/>
        <v>0</v>
      </c>
      <c r="OD60" s="471">
        <f t="shared" si="470"/>
        <v>0</v>
      </c>
      <c r="OE60" s="471">
        <f t="shared" si="470"/>
        <v>0</v>
      </c>
      <c r="OF60" s="471">
        <f t="shared" si="470"/>
        <v>0</v>
      </c>
      <c r="OG60" s="471">
        <f t="shared" si="470"/>
        <v>0</v>
      </c>
      <c r="OH60" s="471">
        <f t="shared" si="470"/>
        <v>0</v>
      </c>
      <c r="OI60" s="471">
        <f t="shared" si="470"/>
        <v>0</v>
      </c>
      <c r="OJ60" s="471">
        <f t="shared" si="470"/>
        <v>0</v>
      </c>
      <c r="OK60" s="471">
        <f t="shared" si="470"/>
        <v>0</v>
      </c>
      <c r="OL60" s="471">
        <f t="shared" si="470"/>
        <v>0</v>
      </c>
      <c r="OM60" s="471">
        <f t="shared" si="471"/>
        <v>0</v>
      </c>
      <c r="ON60" s="471">
        <f t="shared" si="471"/>
        <v>0</v>
      </c>
      <c r="OO60" s="471">
        <f t="shared" si="471"/>
        <v>0</v>
      </c>
      <c r="OP60" s="471">
        <f t="shared" si="471"/>
        <v>0</v>
      </c>
      <c r="OQ60" s="471">
        <f t="shared" si="471"/>
        <v>0</v>
      </c>
      <c r="OR60" s="471">
        <f t="shared" si="471"/>
        <v>0</v>
      </c>
      <c r="OS60" s="471">
        <f t="shared" si="471"/>
        <v>0</v>
      </c>
      <c r="OT60" s="471">
        <f t="shared" si="471"/>
        <v>0</v>
      </c>
      <c r="OU60" s="471">
        <f t="shared" si="471"/>
        <v>0</v>
      </c>
      <c r="OV60" s="471">
        <f t="shared" si="471"/>
        <v>0</v>
      </c>
      <c r="OW60" s="471">
        <f t="shared" si="471"/>
        <v>0</v>
      </c>
      <c r="OX60" s="471">
        <f t="shared" si="471"/>
        <v>0</v>
      </c>
      <c r="OY60" s="471">
        <f t="shared" si="471"/>
        <v>0</v>
      </c>
      <c r="OZ60" s="471">
        <f t="shared" si="471"/>
        <v>0</v>
      </c>
      <c r="PA60" s="471">
        <f t="shared" si="471"/>
        <v>0</v>
      </c>
      <c r="PB60" s="471">
        <f t="shared" si="471"/>
        <v>0</v>
      </c>
      <c r="PC60" s="471">
        <f t="shared" si="472"/>
        <v>0</v>
      </c>
      <c r="PD60" s="471">
        <f t="shared" si="472"/>
        <v>0</v>
      </c>
      <c r="PE60" s="471">
        <f t="shared" si="472"/>
        <v>0</v>
      </c>
      <c r="PF60" s="471">
        <f t="shared" si="472"/>
        <v>0</v>
      </c>
      <c r="PG60" s="471">
        <f t="shared" si="472"/>
        <v>0</v>
      </c>
      <c r="PH60" s="471">
        <f t="shared" si="472"/>
        <v>0</v>
      </c>
      <c r="PI60" s="471">
        <f t="shared" si="472"/>
        <v>0</v>
      </c>
      <c r="PJ60" s="471">
        <f t="shared" si="472"/>
        <v>0</v>
      </c>
      <c r="PK60" s="471">
        <f t="shared" si="472"/>
        <v>0</v>
      </c>
      <c r="PL60" s="471">
        <f t="shared" si="472"/>
        <v>0</v>
      </c>
      <c r="PM60" s="471">
        <f t="shared" si="472"/>
        <v>0</v>
      </c>
      <c r="PN60" s="471">
        <f t="shared" si="472"/>
        <v>0</v>
      </c>
      <c r="PO60" s="471">
        <f t="shared" si="472"/>
        <v>0</v>
      </c>
      <c r="PP60" s="471">
        <f t="shared" si="472"/>
        <v>0</v>
      </c>
      <c r="PQ60" s="471">
        <f t="shared" si="472"/>
        <v>0</v>
      </c>
      <c r="PR60" s="471">
        <f t="shared" si="472"/>
        <v>0</v>
      </c>
      <c r="PS60" s="471">
        <f t="shared" si="473"/>
        <v>0</v>
      </c>
      <c r="PT60" s="471">
        <f t="shared" si="473"/>
        <v>0</v>
      </c>
      <c r="PU60" s="471">
        <f t="shared" si="473"/>
        <v>0</v>
      </c>
      <c r="PV60" s="471">
        <f t="shared" si="473"/>
        <v>0</v>
      </c>
      <c r="PW60" s="471">
        <f t="shared" si="473"/>
        <v>0</v>
      </c>
      <c r="PX60" s="471">
        <f t="shared" si="473"/>
        <v>0</v>
      </c>
      <c r="PY60" s="471">
        <f t="shared" si="473"/>
        <v>0</v>
      </c>
      <c r="PZ60" s="471">
        <f t="shared" si="473"/>
        <v>0</v>
      </c>
      <c r="QA60" s="471">
        <f t="shared" si="473"/>
        <v>0</v>
      </c>
      <c r="QB60" s="471">
        <f t="shared" si="473"/>
        <v>0</v>
      </c>
      <c r="QC60" s="471">
        <f t="shared" si="473"/>
        <v>0</v>
      </c>
      <c r="QD60" s="471">
        <f t="shared" si="473"/>
        <v>0</v>
      </c>
      <c r="QE60" s="471">
        <f t="shared" si="473"/>
        <v>0</v>
      </c>
      <c r="QF60" s="471">
        <f t="shared" si="473"/>
        <v>0</v>
      </c>
      <c r="QG60" s="471">
        <f t="shared" si="473"/>
        <v>0</v>
      </c>
      <c r="QH60" s="471">
        <f t="shared" si="473"/>
        <v>0</v>
      </c>
      <c r="QI60" s="471">
        <f t="shared" si="474"/>
        <v>0</v>
      </c>
      <c r="QJ60" s="471">
        <f t="shared" si="474"/>
        <v>0</v>
      </c>
      <c r="QK60" s="471">
        <f t="shared" si="474"/>
        <v>0</v>
      </c>
      <c r="QL60" s="471">
        <f t="shared" si="474"/>
        <v>0</v>
      </c>
      <c r="QM60" s="471">
        <f t="shared" si="474"/>
        <v>0</v>
      </c>
      <c r="QN60" s="471">
        <f t="shared" si="474"/>
        <v>0</v>
      </c>
      <c r="QO60" s="471">
        <f t="shared" si="474"/>
        <v>0</v>
      </c>
      <c r="QP60" s="471">
        <f t="shared" si="474"/>
        <v>0</v>
      </c>
      <c r="QQ60" s="471">
        <f t="shared" si="474"/>
        <v>0</v>
      </c>
      <c r="QR60" s="471">
        <f t="shared" si="474"/>
        <v>0</v>
      </c>
      <c r="QS60" s="471">
        <f t="shared" si="474"/>
        <v>0</v>
      </c>
      <c r="QT60" s="471">
        <f t="shared" si="474"/>
        <v>0</v>
      </c>
      <c r="QU60" s="471">
        <f t="shared" si="474"/>
        <v>0</v>
      </c>
      <c r="QV60" s="471">
        <f t="shared" si="474"/>
        <v>0</v>
      </c>
      <c r="QW60" s="471">
        <f t="shared" si="474"/>
        <v>0</v>
      </c>
      <c r="QX60" s="471">
        <f t="shared" si="474"/>
        <v>0</v>
      </c>
      <c r="QY60" s="471">
        <f t="shared" si="475"/>
        <v>0</v>
      </c>
      <c r="QZ60" s="471">
        <f t="shared" si="475"/>
        <v>0</v>
      </c>
      <c r="RA60" s="471">
        <f t="shared" si="475"/>
        <v>0</v>
      </c>
      <c r="RB60" s="471">
        <f t="shared" si="475"/>
        <v>0</v>
      </c>
      <c r="RC60" s="471">
        <f t="shared" si="475"/>
        <v>0</v>
      </c>
      <c r="RD60" s="471">
        <f t="shared" si="475"/>
        <v>0</v>
      </c>
      <c r="RE60" s="471">
        <f t="shared" si="475"/>
        <v>0</v>
      </c>
      <c r="RF60" s="471">
        <f t="shared" si="475"/>
        <v>0</v>
      </c>
      <c r="RG60" s="471">
        <f t="shared" si="475"/>
        <v>0</v>
      </c>
      <c r="RH60" s="471">
        <f t="shared" si="475"/>
        <v>0</v>
      </c>
      <c r="RI60" s="471">
        <f t="shared" si="475"/>
        <v>0</v>
      </c>
      <c r="RJ60" s="471">
        <f t="shared" si="475"/>
        <v>0</v>
      </c>
      <c r="RK60" s="471">
        <f t="shared" si="475"/>
        <v>0</v>
      </c>
      <c r="RL60" s="471">
        <f t="shared" si="475"/>
        <v>0</v>
      </c>
      <c r="RM60" s="471">
        <f t="shared" si="475"/>
        <v>0</v>
      </c>
      <c r="RN60" s="471">
        <f t="shared" si="475"/>
        <v>0</v>
      </c>
      <c r="RO60" s="471">
        <f t="shared" si="476"/>
        <v>0</v>
      </c>
      <c r="RP60" s="471">
        <f t="shared" si="476"/>
        <v>0</v>
      </c>
      <c r="RQ60" s="471">
        <f t="shared" si="476"/>
        <v>0</v>
      </c>
      <c r="RR60" s="471">
        <f t="shared" si="476"/>
        <v>0</v>
      </c>
      <c r="RS60" s="471">
        <f t="shared" si="476"/>
        <v>0</v>
      </c>
      <c r="RT60" s="471">
        <f t="shared" si="476"/>
        <v>0</v>
      </c>
      <c r="RU60" s="471">
        <f t="shared" si="476"/>
        <v>0</v>
      </c>
      <c r="RV60" s="471">
        <f t="shared" si="476"/>
        <v>0</v>
      </c>
      <c r="RW60" s="471">
        <f t="shared" si="476"/>
        <v>0</v>
      </c>
      <c r="RX60" s="471">
        <f t="shared" si="476"/>
        <v>0</v>
      </c>
      <c r="RY60" s="471">
        <f t="shared" si="476"/>
        <v>0</v>
      </c>
      <c r="RZ60" s="471">
        <f t="shared" si="476"/>
        <v>0</v>
      </c>
      <c r="SA60" s="471">
        <f t="shared" si="476"/>
        <v>0</v>
      </c>
      <c r="SB60" s="471">
        <f t="shared" si="476"/>
        <v>0</v>
      </c>
      <c r="SC60" s="471">
        <f t="shared" si="476"/>
        <v>0</v>
      </c>
      <c r="SD60" s="471">
        <f t="shared" si="476"/>
        <v>0</v>
      </c>
      <c r="SE60" s="471">
        <f t="shared" si="477"/>
        <v>0</v>
      </c>
      <c r="SF60" s="471">
        <f t="shared" si="477"/>
        <v>0</v>
      </c>
      <c r="SG60" s="471">
        <f t="shared" si="477"/>
        <v>0</v>
      </c>
      <c r="SH60" s="471">
        <f t="shared" si="477"/>
        <v>0</v>
      </c>
      <c r="SI60" s="471">
        <f t="shared" si="477"/>
        <v>0</v>
      </c>
      <c r="SJ60" s="471">
        <f t="shared" si="477"/>
        <v>0</v>
      </c>
      <c r="SK60" s="471">
        <f t="shared" si="477"/>
        <v>0</v>
      </c>
      <c r="SL60" s="471">
        <f t="shared" si="477"/>
        <v>0</v>
      </c>
      <c r="SM60" s="471">
        <f t="shared" si="477"/>
        <v>0</v>
      </c>
      <c r="SN60" s="471">
        <f t="shared" si="477"/>
        <v>0</v>
      </c>
      <c r="SO60" s="471">
        <f t="shared" si="477"/>
        <v>0</v>
      </c>
      <c r="SP60" s="471">
        <f t="shared" si="477"/>
        <v>0</v>
      </c>
      <c r="SQ60" s="471">
        <f t="shared" si="477"/>
        <v>0</v>
      </c>
      <c r="SR60" s="471">
        <f t="shared" si="477"/>
        <v>0</v>
      </c>
      <c r="SS60" s="471">
        <f t="shared" si="477"/>
        <v>0</v>
      </c>
      <c r="ST60" s="471">
        <f t="shared" si="477"/>
        <v>0</v>
      </c>
      <c r="SU60" s="471">
        <f t="shared" si="478"/>
        <v>0</v>
      </c>
      <c r="SV60" s="471">
        <f t="shared" si="478"/>
        <v>0</v>
      </c>
      <c r="SW60" s="471">
        <f t="shared" si="478"/>
        <v>0</v>
      </c>
      <c r="SX60" s="471">
        <f t="shared" si="478"/>
        <v>0</v>
      </c>
      <c r="SY60" s="471">
        <f t="shared" si="478"/>
        <v>0</v>
      </c>
      <c r="SZ60" s="471">
        <f t="shared" si="478"/>
        <v>0</v>
      </c>
      <c r="TA60" s="471">
        <f t="shared" si="478"/>
        <v>0</v>
      </c>
      <c r="TB60" s="471">
        <f t="shared" si="478"/>
        <v>0</v>
      </c>
      <c r="TC60" s="471">
        <f t="shared" si="478"/>
        <v>0</v>
      </c>
      <c r="TD60" s="471">
        <f t="shared" si="478"/>
        <v>0</v>
      </c>
      <c r="TE60" s="471">
        <f t="shared" si="478"/>
        <v>0</v>
      </c>
      <c r="TF60" s="471">
        <f t="shared" si="478"/>
        <v>0</v>
      </c>
      <c r="TG60" s="471">
        <f t="shared" si="478"/>
        <v>0</v>
      </c>
      <c r="TH60" s="471">
        <f t="shared" si="478"/>
        <v>0</v>
      </c>
      <c r="TI60" s="471">
        <f t="shared" si="478"/>
        <v>0</v>
      </c>
      <c r="TJ60" s="471">
        <f t="shared" si="478"/>
        <v>0</v>
      </c>
      <c r="TK60" s="471">
        <f t="shared" si="479"/>
        <v>0</v>
      </c>
      <c r="TL60" s="471">
        <f t="shared" si="479"/>
        <v>0</v>
      </c>
      <c r="TM60" s="471">
        <f t="shared" si="479"/>
        <v>0</v>
      </c>
      <c r="TN60" s="471">
        <f t="shared" si="479"/>
        <v>0</v>
      </c>
      <c r="TO60" s="471">
        <f t="shared" si="479"/>
        <v>0</v>
      </c>
      <c r="TP60" s="471">
        <f t="shared" si="479"/>
        <v>0</v>
      </c>
      <c r="TQ60" s="471">
        <f t="shared" si="479"/>
        <v>0</v>
      </c>
      <c r="TR60" s="471">
        <f t="shared" si="479"/>
        <v>0</v>
      </c>
      <c r="TS60" s="471">
        <f t="shared" si="479"/>
        <v>0</v>
      </c>
      <c r="TT60" s="471">
        <f t="shared" si="479"/>
        <v>0</v>
      </c>
      <c r="TU60" s="471">
        <f t="shared" si="479"/>
        <v>0</v>
      </c>
      <c r="TV60" s="471">
        <f t="shared" si="479"/>
        <v>0</v>
      </c>
      <c r="TW60" s="471">
        <f t="shared" si="479"/>
        <v>0</v>
      </c>
      <c r="TX60" s="471">
        <f t="shared" si="479"/>
        <v>0</v>
      </c>
      <c r="TY60" s="471">
        <f t="shared" si="479"/>
        <v>0</v>
      </c>
      <c r="TZ60" s="471">
        <f t="shared" si="479"/>
        <v>0</v>
      </c>
      <c r="UA60" s="471">
        <f t="shared" si="480"/>
        <v>0</v>
      </c>
      <c r="UB60" s="471">
        <f t="shared" si="480"/>
        <v>0</v>
      </c>
      <c r="UC60" s="471">
        <f t="shared" si="480"/>
        <v>0</v>
      </c>
      <c r="UD60" s="471">
        <f t="shared" si="480"/>
        <v>0</v>
      </c>
      <c r="UE60" s="471">
        <f t="shared" si="480"/>
        <v>0</v>
      </c>
      <c r="UF60" s="471">
        <f t="shared" si="480"/>
        <v>0</v>
      </c>
      <c r="UG60" s="471">
        <f t="shared" si="480"/>
        <v>0</v>
      </c>
      <c r="UH60" s="471">
        <f t="shared" si="480"/>
        <v>0</v>
      </c>
      <c r="UI60" s="471">
        <f t="shared" si="480"/>
        <v>0</v>
      </c>
      <c r="UJ60" s="471">
        <f t="shared" si="480"/>
        <v>0</v>
      </c>
      <c r="UK60" s="471">
        <f t="shared" si="480"/>
        <v>0</v>
      </c>
      <c r="UL60" s="471">
        <f t="shared" si="480"/>
        <v>0</v>
      </c>
      <c r="UM60" s="471">
        <f t="shared" si="480"/>
        <v>0</v>
      </c>
      <c r="UN60" s="471">
        <f t="shared" si="480"/>
        <v>0</v>
      </c>
      <c r="UO60" s="471">
        <f t="shared" si="480"/>
        <v>0</v>
      </c>
      <c r="UP60" s="471">
        <f t="shared" si="480"/>
        <v>0</v>
      </c>
      <c r="UQ60" s="471">
        <f t="shared" si="481"/>
        <v>0</v>
      </c>
      <c r="UR60" s="471">
        <f t="shared" si="481"/>
        <v>0</v>
      </c>
      <c r="US60" s="471">
        <f t="shared" si="481"/>
        <v>0</v>
      </c>
      <c r="UT60" s="471">
        <f t="shared" si="481"/>
        <v>0</v>
      </c>
      <c r="UU60" s="471">
        <f t="shared" si="481"/>
        <v>0</v>
      </c>
      <c r="UV60" s="471">
        <f t="shared" si="481"/>
        <v>0</v>
      </c>
      <c r="UW60" s="471">
        <f t="shared" si="481"/>
        <v>0</v>
      </c>
      <c r="UX60" s="471">
        <f t="shared" si="481"/>
        <v>0</v>
      </c>
      <c r="UY60" s="471">
        <f t="shared" si="481"/>
        <v>0</v>
      </c>
      <c r="UZ60" s="471">
        <f t="shared" si="481"/>
        <v>0</v>
      </c>
      <c r="VA60" s="471">
        <f t="shared" si="481"/>
        <v>0</v>
      </c>
      <c r="VB60" s="471">
        <f t="shared" si="481"/>
        <v>0</v>
      </c>
      <c r="VC60" s="471">
        <f t="shared" si="481"/>
        <v>0</v>
      </c>
      <c r="VD60" s="471">
        <f t="shared" si="481"/>
        <v>0</v>
      </c>
      <c r="VE60" s="471">
        <f t="shared" si="481"/>
        <v>0</v>
      </c>
      <c r="VF60" s="471">
        <f t="shared" si="481"/>
        <v>0</v>
      </c>
      <c r="VG60" s="471">
        <f t="shared" si="482"/>
        <v>0</v>
      </c>
      <c r="VH60" s="471">
        <f t="shared" si="482"/>
        <v>0</v>
      </c>
      <c r="VI60" s="471">
        <f t="shared" si="482"/>
        <v>0</v>
      </c>
      <c r="VJ60" s="471">
        <f t="shared" si="482"/>
        <v>0</v>
      </c>
      <c r="VK60" s="471">
        <f t="shared" si="482"/>
        <v>0</v>
      </c>
      <c r="VL60" s="471">
        <f t="shared" si="482"/>
        <v>0</v>
      </c>
      <c r="VM60" s="471">
        <f t="shared" si="482"/>
        <v>0</v>
      </c>
      <c r="VN60" s="471">
        <f t="shared" si="482"/>
        <v>0</v>
      </c>
      <c r="VO60" s="471">
        <f t="shared" si="482"/>
        <v>0</v>
      </c>
      <c r="VP60" s="471">
        <f t="shared" si="482"/>
        <v>0</v>
      </c>
      <c r="VQ60" s="471">
        <f t="shared" si="482"/>
        <v>0</v>
      </c>
      <c r="VR60" s="471">
        <f t="shared" si="482"/>
        <v>0</v>
      </c>
      <c r="VS60" s="471">
        <f t="shared" si="482"/>
        <v>0</v>
      </c>
      <c r="VT60" s="471">
        <f t="shared" si="482"/>
        <v>0</v>
      </c>
      <c r="VU60" s="471">
        <f t="shared" si="482"/>
        <v>0</v>
      </c>
      <c r="VV60" s="471">
        <f t="shared" si="482"/>
        <v>0</v>
      </c>
      <c r="VW60" s="471">
        <f t="shared" si="483"/>
        <v>0</v>
      </c>
      <c r="VX60" s="471">
        <f t="shared" si="483"/>
        <v>0</v>
      </c>
      <c r="VY60" s="471">
        <f t="shared" si="483"/>
        <v>0</v>
      </c>
      <c r="VZ60" s="471">
        <f t="shared" si="483"/>
        <v>0</v>
      </c>
      <c r="WA60" s="471">
        <f t="shared" si="483"/>
        <v>0</v>
      </c>
      <c r="WB60" s="471">
        <f t="shared" si="483"/>
        <v>0</v>
      </c>
      <c r="WC60" s="471">
        <f t="shared" si="483"/>
        <v>0</v>
      </c>
      <c r="WD60" s="471">
        <f t="shared" si="483"/>
        <v>0</v>
      </c>
    </row>
    <row r="61" spans="1:602" x14ac:dyDescent="0.35">
      <c r="A61" s="29"/>
      <c r="B61" s="29">
        <f t="shared" si="355"/>
        <v>30</v>
      </c>
      <c r="C61" s="29" t="s">
        <v>2</v>
      </c>
      <c r="D61" s="29" t="s">
        <v>94</v>
      </c>
      <c r="E61" s="69">
        <f>INDEX('Current RAP - 2025-26 Cycle'!$K:$K,MATCH('25-26 Projection - RAP Tendered'!$D61,'Current RAP - 2025-26 Cycle'!$C:$C,0),1)</f>
        <v>12795579.370000001</v>
      </c>
      <c r="F61" s="69">
        <f>INDEX('Current RAP - 2025-26 Cycle'!$G:$G,MATCH('25-26 Projection - RAP Tendered'!$D61,'Current RAP - 2025-26 Cycle'!$C:$C,0),1)</f>
        <v>12795579.370000001</v>
      </c>
      <c r="G61" s="69">
        <f t="shared" si="342"/>
        <v>0</v>
      </c>
      <c r="H61" s="69">
        <f t="shared" si="356"/>
        <v>12795579.370000001</v>
      </c>
      <c r="I61" s="32">
        <v>45839</v>
      </c>
      <c r="J61" s="32">
        <v>46203</v>
      </c>
      <c r="K61" s="29" t="str">
        <f>INDEX('Current RAP - 2025-26 Cycle'!$D:$D,MATCH('25-26 Projection - RAP Tendered'!$D61,'Current RAP - 2025-26 Cycle'!$C:$C,0),1)</f>
        <v>IPCA</v>
      </c>
      <c r="L61" s="32" t="s">
        <v>10</v>
      </c>
      <c r="M61" s="32" t="s">
        <v>10</v>
      </c>
      <c r="N61" s="81">
        <v>0</v>
      </c>
      <c r="O61" s="81">
        <v>0</v>
      </c>
      <c r="P61" s="69">
        <v>0</v>
      </c>
      <c r="Q61" s="32">
        <f>INDEX('Current RAP - 2025-26 Cycle'!$L:$L,MATCH('25-26 Projection - RAP Tendered'!$D61,'Current RAP - 2025-26 Cycle'!$C:$C,0),1)</f>
        <v>40371</v>
      </c>
      <c r="R61" s="32">
        <f>INDEX('Current RAP - 2025-26 Cycle'!$M:$M,MATCH('25-26 Projection - RAP Tendered'!$D61,'Current RAP - 2025-26 Cycle'!$C:$C,0),1)</f>
        <v>51329</v>
      </c>
      <c r="S61" s="29"/>
      <c r="T61" s="29" t="str">
        <f t="shared" si="343"/>
        <v>006/2010</v>
      </c>
      <c r="U61" s="36">
        <f t="shared" si="438"/>
        <v>12.79557937</v>
      </c>
      <c r="V61" s="36">
        <f t="shared" si="438"/>
        <v>12.79557937</v>
      </c>
      <c r="W61" s="36">
        <f t="shared" si="438"/>
        <v>12.79557937</v>
      </c>
      <c r="X61" s="36">
        <f t="shared" si="438"/>
        <v>12.79557937</v>
      </c>
      <c r="Y61" s="36">
        <f t="shared" si="438"/>
        <v>12.79557937</v>
      </c>
      <c r="Z61" s="36">
        <f t="shared" si="438"/>
        <v>12.79557937</v>
      </c>
      <c r="AA61" s="36">
        <f t="shared" si="438"/>
        <v>12.79557937</v>
      </c>
      <c r="AB61" s="36">
        <f t="shared" si="438"/>
        <v>12.79557937</v>
      </c>
      <c r="AC61" s="36">
        <f t="shared" si="438"/>
        <v>12.79557937</v>
      </c>
      <c r="AD61" s="36">
        <f t="shared" si="438"/>
        <v>12.79557937</v>
      </c>
      <c r="AE61" s="36">
        <f t="shared" si="438"/>
        <v>12.79557937</v>
      </c>
      <c r="AF61" s="36">
        <f t="shared" si="438"/>
        <v>12.79557937</v>
      </c>
      <c r="AG61" s="36">
        <f t="shared" si="438"/>
        <v>12.79557937</v>
      </c>
      <c r="AH61" s="36">
        <f t="shared" si="438"/>
        <v>12.79557937</v>
      </c>
      <c r="AI61" s="36">
        <f t="shared" si="438"/>
        <v>12.79557937</v>
      </c>
      <c r="AJ61" s="36">
        <f t="shared" si="438"/>
        <v>12.79557937</v>
      </c>
      <c r="AK61" s="36">
        <f t="shared" si="434"/>
        <v>0.41276062483870973</v>
      </c>
      <c r="AL61" s="36">
        <f t="shared" si="434"/>
        <v>0</v>
      </c>
      <c r="AM61" s="36">
        <f t="shared" si="434"/>
        <v>0</v>
      </c>
      <c r="AN61" s="36">
        <f t="shared" si="434"/>
        <v>0</v>
      </c>
      <c r="AO61" s="36">
        <f t="shared" si="434"/>
        <v>0</v>
      </c>
      <c r="AP61" s="36">
        <f t="shared" si="434"/>
        <v>0</v>
      </c>
      <c r="AQ61" s="36">
        <f t="shared" si="434"/>
        <v>0</v>
      </c>
      <c r="AR61" s="36">
        <f t="shared" si="434"/>
        <v>0</v>
      </c>
      <c r="AS61" s="36">
        <f t="shared" si="441"/>
        <v>0</v>
      </c>
      <c r="AT61" s="36">
        <f t="shared" si="441"/>
        <v>0</v>
      </c>
      <c r="AU61" s="36">
        <f t="shared" si="441"/>
        <v>0</v>
      </c>
      <c r="AV61" s="36">
        <f t="shared" si="441"/>
        <v>0</v>
      </c>
      <c r="AW61" s="36">
        <f t="shared" si="441"/>
        <v>0</v>
      </c>
      <c r="AX61" s="36">
        <f t="shared" si="441"/>
        <v>0</v>
      </c>
      <c r="AY61" s="36">
        <f t="shared" si="441"/>
        <v>0</v>
      </c>
      <c r="AZ61" s="36">
        <f t="shared" si="441"/>
        <v>0</v>
      </c>
      <c r="BA61" s="36">
        <f t="shared" si="441"/>
        <v>0</v>
      </c>
      <c r="BB61" s="36">
        <f t="shared" si="441"/>
        <v>0</v>
      </c>
      <c r="BD61" s="29" t="str">
        <f t="shared" si="345"/>
        <v>006/2010</v>
      </c>
      <c r="BE61" s="36">
        <f t="shared" si="420"/>
        <v>0</v>
      </c>
      <c r="BF61" s="36">
        <f t="shared" si="420"/>
        <v>0</v>
      </c>
      <c r="BG61" s="36">
        <f t="shared" si="420"/>
        <v>0</v>
      </c>
      <c r="BH61" s="36">
        <f t="shared" si="420"/>
        <v>0</v>
      </c>
      <c r="BI61" s="36">
        <f t="shared" si="420"/>
        <v>3.1988948425000006</v>
      </c>
      <c r="BJ61" s="36">
        <f t="shared" si="420"/>
        <v>3.1988948425000006</v>
      </c>
      <c r="BK61" s="36">
        <f t="shared" si="420"/>
        <v>3.1988948425000006</v>
      </c>
      <c r="BL61" s="36">
        <f t="shared" si="420"/>
        <v>3.1988948425000006</v>
      </c>
      <c r="BM61" s="36">
        <f t="shared" si="420"/>
        <v>3.1988948425000006</v>
      </c>
      <c r="BN61" s="36">
        <f t="shared" si="420"/>
        <v>3.1988948425000006</v>
      </c>
      <c r="BO61" s="36">
        <f t="shared" si="420"/>
        <v>3.1988948425000006</v>
      </c>
      <c r="BP61" s="36">
        <f t="shared" si="420"/>
        <v>3.1988948425000006</v>
      </c>
      <c r="BQ61" s="36">
        <f t="shared" si="420"/>
        <v>3.1988948425000006</v>
      </c>
      <c r="BR61" s="36">
        <f t="shared" si="420"/>
        <v>3.1988948425000006</v>
      </c>
      <c r="BS61" s="36">
        <f t="shared" si="420"/>
        <v>3.1988948425000006</v>
      </c>
      <c r="BT61" s="36">
        <f t="shared" si="420"/>
        <v>3.1988948425000006</v>
      </c>
      <c r="BU61" s="36">
        <f t="shared" si="439"/>
        <v>3.1988948425000006</v>
      </c>
      <c r="BV61" s="36">
        <f t="shared" si="439"/>
        <v>3.1988948425000006</v>
      </c>
      <c r="BW61" s="36">
        <f t="shared" si="439"/>
        <v>3.1988948425000006</v>
      </c>
      <c r="BX61" s="36">
        <f t="shared" si="439"/>
        <v>3.1988948425000006</v>
      </c>
      <c r="BY61" s="36">
        <f t="shared" si="439"/>
        <v>3.1988948425000006</v>
      </c>
      <c r="BZ61" s="36">
        <f t="shared" si="439"/>
        <v>3.1988948425000006</v>
      </c>
      <c r="CA61" s="36">
        <f t="shared" si="439"/>
        <v>3.1988948425000006</v>
      </c>
      <c r="CB61" s="36">
        <f t="shared" si="439"/>
        <v>3.1988948425000006</v>
      </c>
      <c r="CC61" s="36">
        <f t="shared" si="439"/>
        <v>3.1988948425000006</v>
      </c>
      <c r="CD61" s="36">
        <f t="shared" si="439"/>
        <v>3.1988948425000006</v>
      </c>
      <c r="CE61" s="36">
        <f t="shared" si="439"/>
        <v>3.1988948425000006</v>
      </c>
      <c r="CF61" s="36">
        <f t="shared" si="439"/>
        <v>3.1988948425000006</v>
      </c>
      <c r="CG61" s="36">
        <f t="shared" si="439"/>
        <v>3.1988948425000006</v>
      </c>
      <c r="CH61" s="36">
        <f t="shared" si="439"/>
        <v>3.1988948425000006</v>
      </c>
      <c r="CI61" s="36">
        <f t="shared" si="439"/>
        <v>3.1988948425000006</v>
      </c>
      <c r="CJ61" s="36">
        <f t="shared" si="439"/>
        <v>3.1988948425000006</v>
      </c>
      <c r="CK61" s="36">
        <f t="shared" si="436"/>
        <v>3.1988948425000006</v>
      </c>
      <c r="CL61" s="36">
        <f t="shared" si="436"/>
        <v>3.1988948425000006</v>
      </c>
      <c r="CM61" s="36">
        <f t="shared" si="436"/>
        <v>3.1988948425000006</v>
      </c>
      <c r="CN61" s="36">
        <f t="shared" si="436"/>
        <v>3.1988948425000006</v>
      </c>
      <c r="CO61" s="36">
        <f t="shared" si="436"/>
        <v>3.1988948425000006</v>
      </c>
      <c r="CP61" s="36">
        <f t="shared" si="436"/>
        <v>3.1988948425000006</v>
      </c>
      <c r="CQ61" s="36">
        <f t="shared" si="436"/>
        <v>3.1988948425000006</v>
      </c>
      <c r="CR61" s="36">
        <f t="shared" si="436"/>
        <v>3.1988948425000006</v>
      </c>
      <c r="CS61" s="36">
        <f t="shared" si="436"/>
        <v>3.1988948425000006</v>
      </c>
      <c r="CT61" s="36">
        <f t="shared" si="436"/>
        <v>3.1988948425000006</v>
      </c>
      <c r="CU61" s="36">
        <f t="shared" si="436"/>
        <v>3.1988948425000006</v>
      </c>
      <c r="CV61" s="36">
        <f t="shared" si="436"/>
        <v>3.1988948425000006</v>
      </c>
      <c r="CW61" s="36">
        <f t="shared" si="436"/>
        <v>3.1988948425000006</v>
      </c>
      <c r="CX61" s="36">
        <f t="shared" si="436"/>
        <v>3.1988948425000006</v>
      </c>
      <c r="CY61" s="36">
        <f t="shared" si="436"/>
        <v>3.1988948425000006</v>
      </c>
      <c r="CZ61" s="36">
        <f t="shared" si="437"/>
        <v>3.1988948425000006</v>
      </c>
      <c r="DA61" s="36">
        <f t="shared" si="437"/>
        <v>3.1988948425000006</v>
      </c>
      <c r="DB61" s="36">
        <f t="shared" si="437"/>
        <v>3.1988948425000006</v>
      </c>
      <c r="DC61" s="36">
        <f t="shared" si="437"/>
        <v>3.1988948425000006</v>
      </c>
      <c r="DD61" s="36">
        <f t="shared" si="437"/>
        <v>3.1988948425000006</v>
      </c>
      <c r="DE61" s="36">
        <f t="shared" si="437"/>
        <v>3.1988948425000006</v>
      </c>
      <c r="DF61" s="36">
        <f t="shared" si="437"/>
        <v>3.1988948425000006</v>
      </c>
      <c r="DG61" s="36">
        <f t="shared" si="437"/>
        <v>3.1988948425000006</v>
      </c>
      <c r="DH61" s="36">
        <f t="shared" si="437"/>
        <v>3.1988948425000006</v>
      </c>
      <c r="DI61" s="36">
        <f t="shared" si="437"/>
        <v>3.1988948425000006</v>
      </c>
      <c r="DJ61" s="36">
        <f t="shared" si="437"/>
        <v>3.1988948425000006</v>
      </c>
      <c r="DK61" s="36">
        <f t="shared" si="437"/>
        <v>3.1988948425000006</v>
      </c>
      <c r="DL61" s="36">
        <f t="shared" si="437"/>
        <v>3.1988948425000006</v>
      </c>
      <c r="DM61" s="36">
        <f t="shared" si="437"/>
        <v>3.1988948425000006</v>
      </c>
      <c r="DN61" s="36">
        <f t="shared" si="437"/>
        <v>3.1988948425000006</v>
      </c>
      <c r="DO61" s="36">
        <f t="shared" si="437"/>
        <v>3.1988948425000006</v>
      </c>
      <c r="DP61" s="36">
        <f t="shared" si="401"/>
        <v>3.1988948425000006</v>
      </c>
      <c r="DQ61" s="36">
        <f t="shared" si="442"/>
        <v>0.41276062483870973</v>
      </c>
      <c r="DR61" s="36">
        <f t="shared" si="442"/>
        <v>0</v>
      </c>
      <c r="DS61" s="36">
        <f t="shared" si="442"/>
        <v>0</v>
      </c>
      <c r="DT61" s="36">
        <f t="shared" si="442"/>
        <v>0</v>
      </c>
      <c r="DU61" s="36">
        <f t="shared" si="442"/>
        <v>0</v>
      </c>
      <c r="DV61" s="36">
        <f t="shared" si="442"/>
        <v>0</v>
      </c>
      <c r="DW61" s="36">
        <f t="shared" si="442"/>
        <v>0</v>
      </c>
      <c r="DX61" s="36">
        <f t="shared" si="442"/>
        <v>0</v>
      </c>
      <c r="DY61" s="36">
        <f t="shared" si="442"/>
        <v>0</v>
      </c>
      <c r="DZ61" s="36">
        <f t="shared" si="442"/>
        <v>0</v>
      </c>
      <c r="EA61" s="36">
        <f t="shared" si="442"/>
        <v>0</v>
      </c>
      <c r="EB61" s="36">
        <f t="shared" si="442"/>
        <v>0</v>
      </c>
      <c r="EC61" s="36">
        <f t="shared" si="442"/>
        <v>0</v>
      </c>
      <c r="ED61" s="36">
        <f t="shared" si="442"/>
        <v>0</v>
      </c>
      <c r="EE61" s="36">
        <f t="shared" si="442"/>
        <v>0</v>
      </c>
      <c r="EF61" s="36">
        <f t="shared" si="442"/>
        <v>0</v>
      </c>
      <c r="EG61" s="36">
        <f t="shared" ref="EG61:EV77" si="487">SUMIFS($GM61:$WE61,$GM$29:$WE$29,EG$29)</f>
        <v>0</v>
      </c>
      <c r="EH61" s="36">
        <f t="shared" si="487"/>
        <v>0</v>
      </c>
      <c r="EI61" s="36">
        <f t="shared" si="487"/>
        <v>0</v>
      </c>
      <c r="EJ61" s="36">
        <f t="shared" si="487"/>
        <v>0</v>
      </c>
      <c r="EK61" s="36">
        <f t="shared" si="487"/>
        <v>0</v>
      </c>
      <c r="EL61" s="36">
        <f t="shared" si="487"/>
        <v>0</v>
      </c>
      <c r="EM61" s="36">
        <f t="shared" si="487"/>
        <v>0</v>
      </c>
      <c r="EN61" s="36">
        <f t="shared" si="487"/>
        <v>0</v>
      </c>
      <c r="EO61" s="36">
        <f t="shared" si="487"/>
        <v>0</v>
      </c>
      <c r="EP61" s="36">
        <f t="shared" si="487"/>
        <v>0</v>
      </c>
      <c r="EQ61" s="36">
        <f t="shared" si="487"/>
        <v>0</v>
      </c>
      <c r="ER61" s="36">
        <f t="shared" si="487"/>
        <v>0</v>
      </c>
      <c r="ES61" s="36">
        <f t="shared" si="487"/>
        <v>0</v>
      </c>
      <c r="ET61" s="36">
        <f t="shared" si="487"/>
        <v>0</v>
      </c>
      <c r="EU61" s="36">
        <f t="shared" si="487"/>
        <v>0</v>
      </c>
      <c r="EV61" s="36">
        <f t="shared" si="487"/>
        <v>0</v>
      </c>
      <c r="EW61" s="36">
        <f t="shared" si="484"/>
        <v>0</v>
      </c>
      <c r="EX61" s="36">
        <f t="shared" si="484"/>
        <v>0</v>
      </c>
      <c r="EY61" s="36">
        <f t="shared" si="484"/>
        <v>0</v>
      </c>
      <c r="EZ61" s="36">
        <f t="shared" si="484"/>
        <v>0</v>
      </c>
      <c r="FA61" s="36">
        <f t="shared" si="484"/>
        <v>0</v>
      </c>
      <c r="FB61" s="36">
        <f t="shared" si="484"/>
        <v>0</v>
      </c>
      <c r="FC61" s="36">
        <f t="shared" si="484"/>
        <v>0</v>
      </c>
      <c r="FD61" s="36">
        <f t="shared" si="484"/>
        <v>0</v>
      </c>
      <c r="FE61" s="36">
        <f t="shared" si="484"/>
        <v>0</v>
      </c>
      <c r="FF61" s="36">
        <f t="shared" si="484"/>
        <v>0</v>
      </c>
      <c r="FG61" s="36">
        <f t="shared" si="484"/>
        <v>0</v>
      </c>
      <c r="FH61" s="36">
        <f t="shared" si="484"/>
        <v>0</v>
      </c>
      <c r="FI61" s="36">
        <f t="shared" si="484"/>
        <v>0</v>
      </c>
      <c r="FJ61" s="36">
        <f t="shared" si="484"/>
        <v>0</v>
      </c>
      <c r="FK61" s="36">
        <f t="shared" si="484"/>
        <v>0</v>
      </c>
      <c r="FL61" s="36">
        <f t="shared" si="484"/>
        <v>0</v>
      </c>
      <c r="FM61" s="36">
        <f t="shared" si="485"/>
        <v>0</v>
      </c>
      <c r="FN61" s="36">
        <f t="shared" si="485"/>
        <v>0</v>
      </c>
      <c r="FO61" s="36">
        <f t="shared" si="485"/>
        <v>0</v>
      </c>
      <c r="FP61" s="36">
        <f t="shared" si="485"/>
        <v>0</v>
      </c>
      <c r="FQ61" s="36">
        <f t="shared" si="485"/>
        <v>0</v>
      </c>
      <c r="FR61" s="36">
        <f t="shared" si="485"/>
        <v>0</v>
      </c>
      <c r="FS61" s="36">
        <f t="shared" si="485"/>
        <v>0</v>
      </c>
      <c r="FT61" s="36">
        <f t="shared" si="485"/>
        <v>0</v>
      </c>
      <c r="FU61" s="36">
        <f t="shared" si="485"/>
        <v>0</v>
      </c>
      <c r="FV61" s="36">
        <f t="shared" si="485"/>
        <v>0</v>
      </c>
      <c r="FW61" s="36">
        <f t="shared" si="485"/>
        <v>0</v>
      </c>
      <c r="FX61" s="36">
        <f t="shared" si="485"/>
        <v>0</v>
      </c>
      <c r="FY61" s="36">
        <f t="shared" si="485"/>
        <v>0</v>
      </c>
      <c r="FZ61" s="36">
        <f t="shared" si="485"/>
        <v>0</v>
      </c>
      <c r="GA61" s="36">
        <f t="shared" si="485"/>
        <v>0</v>
      </c>
      <c r="GB61" s="36">
        <f t="shared" si="486"/>
        <v>0</v>
      </c>
      <c r="GC61" s="36">
        <f t="shared" si="486"/>
        <v>0</v>
      </c>
      <c r="GD61" s="36">
        <f t="shared" si="486"/>
        <v>0</v>
      </c>
      <c r="GE61" s="36">
        <f t="shared" si="486"/>
        <v>0</v>
      </c>
      <c r="GF61" s="36">
        <f t="shared" si="486"/>
        <v>0</v>
      </c>
      <c r="GG61" s="36">
        <f t="shared" si="486"/>
        <v>0</v>
      </c>
      <c r="GH61" s="36">
        <f t="shared" si="486"/>
        <v>0</v>
      </c>
      <c r="GI61" s="36">
        <f t="shared" si="486"/>
        <v>0</v>
      </c>
      <c r="GJ61" s="36">
        <f t="shared" si="486"/>
        <v>0</v>
      </c>
      <c r="GL61" s="29" t="str">
        <f t="shared" si="347"/>
        <v>006/2010</v>
      </c>
      <c r="GM61" s="471">
        <f t="shared" si="458"/>
        <v>1.0662982808333334</v>
      </c>
      <c r="GN61" s="471">
        <f t="shared" si="458"/>
        <v>1.0662982808333334</v>
      </c>
      <c r="GO61" s="471">
        <f t="shared" si="458"/>
        <v>1.0662982808333334</v>
      </c>
      <c r="GP61" s="471">
        <f t="shared" si="458"/>
        <v>1.0662982808333334</v>
      </c>
      <c r="GQ61" s="471">
        <f t="shared" si="458"/>
        <v>1.0662982808333334</v>
      </c>
      <c r="GR61" s="471">
        <f t="shared" si="458"/>
        <v>1.0662982808333334</v>
      </c>
      <c r="GS61" s="471">
        <f t="shared" si="458"/>
        <v>1.0662982808333334</v>
      </c>
      <c r="GT61" s="471">
        <f t="shared" si="458"/>
        <v>1.0662982808333334</v>
      </c>
      <c r="GU61" s="471">
        <f t="shared" si="458"/>
        <v>1.0662982808333334</v>
      </c>
      <c r="GV61" s="471">
        <f t="shared" si="458"/>
        <v>1.0662982808333334</v>
      </c>
      <c r="GW61" s="471">
        <f t="shared" si="458"/>
        <v>1.0662982808333334</v>
      </c>
      <c r="GX61" s="471">
        <f t="shared" si="458"/>
        <v>1.0662982808333334</v>
      </c>
      <c r="GY61" s="471">
        <f t="shared" si="458"/>
        <v>1.0662982808333334</v>
      </c>
      <c r="GZ61" s="471">
        <f t="shared" si="458"/>
        <v>1.0662982808333334</v>
      </c>
      <c r="HA61" s="471">
        <f t="shared" si="458"/>
        <v>1.0662982808333334</v>
      </c>
      <c r="HB61" s="471">
        <f t="shared" si="458"/>
        <v>1.0662982808333334</v>
      </c>
      <c r="HC61" s="471">
        <f t="shared" si="459"/>
        <v>1.0662982808333334</v>
      </c>
      <c r="HD61" s="471">
        <f t="shared" si="459"/>
        <v>1.0662982808333334</v>
      </c>
      <c r="HE61" s="471">
        <f t="shared" si="459"/>
        <v>1.0662982808333334</v>
      </c>
      <c r="HF61" s="471">
        <f t="shared" si="459"/>
        <v>1.0662982808333334</v>
      </c>
      <c r="HG61" s="471">
        <f t="shared" si="459"/>
        <v>1.0662982808333334</v>
      </c>
      <c r="HH61" s="471">
        <f t="shared" si="459"/>
        <v>1.0662982808333334</v>
      </c>
      <c r="HI61" s="471">
        <f t="shared" si="459"/>
        <v>1.0662982808333334</v>
      </c>
      <c r="HJ61" s="471">
        <f t="shared" si="459"/>
        <v>1.0662982808333334</v>
      </c>
      <c r="HK61" s="471">
        <f t="shared" si="459"/>
        <v>1.0662982808333334</v>
      </c>
      <c r="HL61" s="471">
        <f t="shared" si="459"/>
        <v>1.0662982808333334</v>
      </c>
      <c r="HM61" s="471">
        <f t="shared" si="459"/>
        <v>1.0662982808333334</v>
      </c>
      <c r="HN61" s="471">
        <f t="shared" si="459"/>
        <v>1.0662982808333334</v>
      </c>
      <c r="HO61" s="471">
        <f t="shared" si="459"/>
        <v>1.0662982808333334</v>
      </c>
      <c r="HP61" s="471">
        <f t="shared" si="459"/>
        <v>1.0662982808333334</v>
      </c>
      <c r="HQ61" s="471">
        <f t="shared" si="459"/>
        <v>1.0662982808333334</v>
      </c>
      <c r="HR61" s="471">
        <f t="shared" si="459"/>
        <v>1.0662982808333334</v>
      </c>
      <c r="HS61" s="471">
        <f t="shared" si="460"/>
        <v>1.0662982808333334</v>
      </c>
      <c r="HT61" s="471">
        <f t="shared" si="460"/>
        <v>1.0662982808333334</v>
      </c>
      <c r="HU61" s="471">
        <f t="shared" si="460"/>
        <v>1.0662982808333334</v>
      </c>
      <c r="HV61" s="471">
        <f t="shared" si="460"/>
        <v>1.0662982808333334</v>
      </c>
      <c r="HW61" s="471">
        <f t="shared" si="460"/>
        <v>1.0662982808333334</v>
      </c>
      <c r="HX61" s="471">
        <f t="shared" si="460"/>
        <v>1.0662982808333334</v>
      </c>
      <c r="HY61" s="471">
        <f t="shared" si="460"/>
        <v>1.0662982808333334</v>
      </c>
      <c r="HZ61" s="471">
        <f t="shared" si="460"/>
        <v>1.0662982808333334</v>
      </c>
      <c r="IA61" s="471">
        <f t="shared" si="460"/>
        <v>1.0662982808333334</v>
      </c>
      <c r="IB61" s="471">
        <f t="shared" si="460"/>
        <v>1.0662982808333334</v>
      </c>
      <c r="IC61" s="471">
        <f t="shared" si="460"/>
        <v>1.0662982808333334</v>
      </c>
      <c r="ID61" s="471">
        <f t="shared" si="460"/>
        <v>1.0662982808333334</v>
      </c>
      <c r="IE61" s="471">
        <f t="shared" si="460"/>
        <v>1.0662982808333334</v>
      </c>
      <c r="IF61" s="471">
        <f t="shared" si="460"/>
        <v>1.0662982808333334</v>
      </c>
      <c r="IG61" s="471">
        <f t="shared" si="460"/>
        <v>1.0662982808333334</v>
      </c>
      <c r="IH61" s="471">
        <f t="shared" si="460"/>
        <v>1.0662982808333334</v>
      </c>
      <c r="II61" s="471">
        <f t="shared" si="461"/>
        <v>1.0662982808333334</v>
      </c>
      <c r="IJ61" s="471">
        <f t="shared" si="461"/>
        <v>1.0662982808333334</v>
      </c>
      <c r="IK61" s="471">
        <f t="shared" si="461"/>
        <v>1.0662982808333334</v>
      </c>
      <c r="IL61" s="471">
        <f t="shared" si="461"/>
        <v>1.0662982808333334</v>
      </c>
      <c r="IM61" s="471">
        <f t="shared" si="461"/>
        <v>1.0662982808333334</v>
      </c>
      <c r="IN61" s="471">
        <f t="shared" si="461"/>
        <v>1.0662982808333334</v>
      </c>
      <c r="IO61" s="471">
        <f t="shared" si="461"/>
        <v>1.0662982808333334</v>
      </c>
      <c r="IP61" s="471">
        <f t="shared" si="461"/>
        <v>1.0662982808333334</v>
      </c>
      <c r="IQ61" s="471">
        <f t="shared" si="461"/>
        <v>1.0662982808333334</v>
      </c>
      <c r="IR61" s="471">
        <f t="shared" si="461"/>
        <v>1.0662982808333334</v>
      </c>
      <c r="IS61" s="471">
        <f t="shared" si="461"/>
        <v>1.0662982808333334</v>
      </c>
      <c r="IT61" s="471">
        <f t="shared" si="461"/>
        <v>1.0662982808333334</v>
      </c>
      <c r="IU61" s="471">
        <f t="shared" si="461"/>
        <v>1.0662982808333334</v>
      </c>
      <c r="IV61" s="471">
        <f t="shared" si="461"/>
        <v>1.0662982808333334</v>
      </c>
      <c r="IW61" s="471">
        <f t="shared" si="461"/>
        <v>1.0662982808333334</v>
      </c>
      <c r="IX61" s="471">
        <f t="shared" si="461"/>
        <v>1.0662982808333334</v>
      </c>
      <c r="IY61" s="471">
        <f t="shared" si="462"/>
        <v>1.0662982808333334</v>
      </c>
      <c r="IZ61" s="471">
        <f t="shared" si="462"/>
        <v>1.0662982808333334</v>
      </c>
      <c r="JA61" s="471">
        <f t="shared" si="462"/>
        <v>1.0662982808333334</v>
      </c>
      <c r="JB61" s="471">
        <f t="shared" si="462"/>
        <v>1.0662982808333334</v>
      </c>
      <c r="JC61" s="471">
        <f t="shared" si="462"/>
        <v>1.0662982808333334</v>
      </c>
      <c r="JD61" s="471">
        <f t="shared" si="462"/>
        <v>1.0662982808333334</v>
      </c>
      <c r="JE61" s="471">
        <f t="shared" si="462"/>
        <v>1.0662982808333334</v>
      </c>
      <c r="JF61" s="471">
        <f t="shared" si="462"/>
        <v>1.0662982808333334</v>
      </c>
      <c r="JG61" s="471">
        <f t="shared" si="462"/>
        <v>1.0662982808333334</v>
      </c>
      <c r="JH61" s="471">
        <f t="shared" si="462"/>
        <v>1.0662982808333334</v>
      </c>
      <c r="JI61" s="471">
        <f t="shared" si="462"/>
        <v>1.0662982808333334</v>
      </c>
      <c r="JJ61" s="471">
        <f t="shared" si="462"/>
        <v>1.0662982808333334</v>
      </c>
      <c r="JK61" s="471">
        <f t="shared" si="462"/>
        <v>1.0662982808333334</v>
      </c>
      <c r="JL61" s="471">
        <f t="shared" si="462"/>
        <v>1.0662982808333334</v>
      </c>
      <c r="JM61" s="471">
        <f t="shared" si="462"/>
        <v>1.0662982808333334</v>
      </c>
      <c r="JN61" s="471">
        <f t="shared" si="462"/>
        <v>1.0662982808333334</v>
      </c>
      <c r="JO61" s="471">
        <f t="shared" si="463"/>
        <v>1.0662982808333334</v>
      </c>
      <c r="JP61" s="471">
        <f t="shared" si="463"/>
        <v>1.0662982808333334</v>
      </c>
      <c r="JQ61" s="471">
        <f t="shared" si="463"/>
        <v>1.0662982808333334</v>
      </c>
      <c r="JR61" s="471">
        <f t="shared" si="463"/>
        <v>1.0662982808333334</v>
      </c>
      <c r="JS61" s="471">
        <f t="shared" si="463"/>
        <v>1.0662982808333334</v>
      </c>
      <c r="JT61" s="471">
        <f t="shared" si="463"/>
        <v>1.0662982808333334</v>
      </c>
      <c r="JU61" s="471">
        <f t="shared" si="463"/>
        <v>1.0662982808333334</v>
      </c>
      <c r="JV61" s="471">
        <f t="shared" si="463"/>
        <v>1.0662982808333334</v>
      </c>
      <c r="JW61" s="471">
        <f t="shared" si="463"/>
        <v>1.0662982808333334</v>
      </c>
      <c r="JX61" s="471">
        <f t="shared" si="463"/>
        <v>1.0662982808333334</v>
      </c>
      <c r="JY61" s="471">
        <f t="shared" si="463"/>
        <v>1.0662982808333334</v>
      </c>
      <c r="JZ61" s="471">
        <f t="shared" si="463"/>
        <v>1.0662982808333334</v>
      </c>
      <c r="KA61" s="471">
        <f t="shared" si="463"/>
        <v>1.0662982808333334</v>
      </c>
      <c r="KB61" s="471">
        <f t="shared" si="463"/>
        <v>1.0662982808333334</v>
      </c>
      <c r="KC61" s="471">
        <f t="shared" si="463"/>
        <v>1.0662982808333334</v>
      </c>
      <c r="KD61" s="471">
        <f t="shared" si="463"/>
        <v>1.0662982808333334</v>
      </c>
      <c r="KE61" s="471">
        <f t="shared" si="464"/>
        <v>1.0662982808333334</v>
      </c>
      <c r="KF61" s="471">
        <f t="shared" si="464"/>
        <v>1.0662982808333334</v>
      </c>
      <c r="KG61" s="471">
        <f t="shared" si="464"/>
        <v>1.0662982808333334</v>
      </c>
      <c r="KH61" s="471">
        <f t="shared" si="464"/>
        <v>1.0662982808333334</v>
      </c>
      <c r="KI61" s="471">
        <f t="shared" si="464"/>
        <v>1.0662982808333334</v>
      </c>
      <c r="KJ61" s="471">
        <f t="shared" si="464"/>
        <v>1.0662982808333334</v>
      </c>
      <c r="KK61" s="471">
        <f t="shared" si="464"/>
        <v>1.0662982808333334</v>
      </c>
      <c r="KL61" s="471">
        <f t="shared" si="464"/>
        <v>1.0662982808333334</v>
      </c>
      <c r="KM61" s="471">
        <f t="shared" si="464"/>
        <v>1.0662982808333334</v>
      </c>
      <c r="KN61" s="471">
        <f t="shared" si="464"/>
        <v>1.0662982808333334</v>
      </c>
      <c r="KO61" s="471">
        <f t="shared" si="464"/>
        <v>1.0662982808333334</v>
      </c>
      <c r="KP61" s="471">
        <f t="shared" si="464"/>
        <v>1.0662982808333334</v>
      </c>
      <c r="KQ61" s="471">
        <f t="shared" si="464"/>
        <v>1.0662982808333334</v>
      </c>
      <c r="KR61" s="471">
        <f t="shared" si="464"/>
        <v>1.0662982808333334</v>
      </c>
      <c r="KS61" s="471">
        <f t="shared" si="464"/>
        <v>1.0662982808333334</v>
      </c>
      <c r="KT61" s="471">
        <f t="shared" si="464"/>
        <v>1.0662982808333334</v>
      </c>
      <c r="KU61" s="471">
        <f t="shared" si="465"/>
        <v>1.0662982808333334</v>
      </c>
      <c r="KV61" s="471">
        <f t="shared" si="465"/>
        <v>1.0662982808333334</v>
      </c>
      <c r="KW61" s="471">
        <f t="shared" si="465"/>
        <v>1.0662982808333334</v>
      </c>
      <c r="KX61" s="471">
        <f t="shared" si="465"/>
        <v>1.0662982808333334</v>
      </c>
      <c r="KY61" s="471">
        <f t="shared" si="465"/>
        <v>1.0662982808333334</v>
      </c>
      <c r="KZ61" s="471">
        <f t="shared" si="465"/>
        <v>1.0662982808333334</v>
      </c>
      <c r="LA61" s="471">
        <f t="shared" si="465"/>
        <v>1.0662982808333334</v>
      </c>
      <c r="LB61" s="471">
        <f t="shared" si="465"/>
        <v>1.0662982808333334</v>
      </c>
      <c r="LC61" s="471">
        <f t="shared" si="465"/>
        <v>1.0662982808333334</v>
      </c>
      <c r="LD61" s="471">
        <f t="shared" si="465"/>
        <v>1.0662982808333334</v>
      </c>
      <c r="LE61" s="471">
        <f t="shared" si="465"/>
        <v>1.0662982808333334</v>
      </c>
      <c r="LF61" s="471">
        <f t="shared" si="465"/>
        <v>1.0662982808333334</v>
      </c>
      <c r="LG61" s="471">
        <f t="shared" si="465"/>
        <v>1.0662982808333334</v>
      </c>
      <c r="LH61" s="471">
        <f t="shared" si="465"/>
        <v>1.0662982808333334</v>
      </c>
      <c r="LI61" s="471">
        <f t="shared" si="465"/>
        <v>1.0662982808333334</v>
      </c>
      <c r="LJ61" s="471">
        <f t="shared" si="465"/>
        <v>1.0662982808333334</v>
      </c>
      <c r="LK61" s="471">
        <f t="shared" si="466"/>
        <v>1.0662982808333334</v>
      </c>
      <c r="LL61" s="471">
        <f t="shared" si="466"/>
        <v>1.0662982808333334</v>
      </c>
      <c r="LM61" s="471">
        <f t="shared" si="466"/>
        <v>1.0662982808333334</v>
      </c>
      <c r="LN61" s="471">
        <f t="shared" si="466"/>
        <v>1.0662982808333334</v>
      </c>
      <c r="LO61" s="471">
        <f t="shared" si="466"/>
        <v>1.0662982808333334</v>
      </c>
      <c r="LP61" s="471">
        <f t="shared" si="466"/>
        <v>1.0662982808333334</v>
      </c>
      <c r="LQ61" s="471">
        <f t="shared" si="466"/>
        <v>1.0662982808333334</v>
      </c>
      <c r="LR61" s="471">
        <f t="shared" si="466"/>
        <v>1.0662982808333334</v>
      </c>
      <c r="LS61" s="471">
        <f t="shared" si="466"/>
        <v>1.0662982808333334</v>
      </c>
      <c r="LT61" s="471">
        <f t="shared" si="466"/>
        <v>1.0662982808333334</v>
      </c>
      <c r="LU61" s="471">
        <f t="shared" si="466"/>
        <v>1.0662982808333334</v>
      </c>
      <c r="LV61" s="471">
        <f t="shared" si="466"/>
        <v>1.0662982808333334</v>
      </c>
      <c r="LW61" s="471">
        <f t="shared" si="466"/>
        <v>1.0662982808333334</v>
      </c>
      <c r="LX61" s="471">
        <f t="shared" si="466"/>
        <v>1.0662982808333334</v>
      </c>
      <c r="LY61" s="471">
        <f t="shared" si="466"/>
        <v>1.0662982808333334</v>
      </c>
      <c r="LZ61" s="471">
        <f t="shared" si="466"/>
        <v>1.0662982808333334</v>
      </c>
      <c r="MA61" s="471">
        <f t="shared" si="467"/>
        <v>1.0662982808333334</v>
      </c>
      <c r="MB61" s="471">
        <f t="shared" si="467"/>
        <v>1.0662982808333334</v>
      </c>
      <c r="MC61" s="471">
        <f t="shared" si="467"/>
        <v>1.0662982808333334</v>
      </c>
      <c r="MD61" s="471">
        <f t="shared" si="467"/>
        <v>1.0662982808333334</v>
      </c>
      <c r="ME61" s="471">
        <f t="shared" si="467"/>
        <v>1.0662982808333334</v>
      </c>
      <c r="MF61" s="471">
        <f t="shared" si="467"/>
        <v>1.0662982808333334</v>
      </c>
      <c r="MG61" s="471">
        <f t="shared" si="467"/>
        <v>1.0662982808333334</v>
      </c>
      <c r="MH61" s="471">
        <f t="shared" si="467"/>
        <v>1.0662982808333334</v>
      </c>
      <c r="MI61" s="471">
        <f t="shared" si="467"/>
        <v>1.0662982808333334</v>
      </c>
      <c r="MJ61" s="471">
        <f t="shared" si="467"/>
        <v>1.0662982808333334</v>
      </c>
      <c r="MK61" s="471">
        <f t="shared" si="467"/>
        <v>1.0662982808333334</v>
      </c>
      <c r="ML61" s="471">
        <f t="shared" si="467"/>
        <v>1.0662982808333334</v>
      </c>
      <c r="MM61" s="471">
        <f t="shared" si="467"/>
        <v>1.0662982808333334</v>
      </c>
      <c r="MN61" s="471">
        <f t="shared" si="467"/>
        <v>1.0662982808333334</v>
      </c>
      <c r="MO61" s="471">
        <f t="shared" si="467"/>
        <v>1.0662982808333334</v>
      </c>
      <c r="MP61" s="471">
        <f t="shared" si="467"/>
        <v>1.0662982808333334</v>
      </c>
      <c r="MQ61" s="471">
        <f t="shared" si="468"/>
        <v>1.0662982808333334</v>
      </c>
      <c r="MR61" s="471">
        <f t="shared" si="468"/>
        <v>1.0662982808333334</v>
      </c>
      <c r="MS61" s="471">
        <f t="shared" si="468"/>
        <v>1.0662982808333334</v>
      </c>
      <c r="MT61" s="471">
        <f t="shared" si="468"/>
        <v>1.0662982808333334</v>
      </c>
      <c r="MU61" s="471">
        <f t="shared" si="468"/>
        <v>1.0662982808333334</v>
      </c>
      <c r="MV61" s="471">
        <f t="shared" si="468"/>
        <v>1.0662982808333334</v>
      </c>
      <c r="MW61" s="471">
        <f t="shared" si="468"/>
        <v>1.0662982808333334</v>
      </c>
      <c r="MX61" s="471">
        <f t="shared" si="468"/>
        <v>1.0662982808333334</v>
      </c>
      <c r="MY61" s="471">
        <f t="shared" si="468"/>
        <v>1.0662982808333334</v>
      </c>
      <c r="MZ61" s="471">
        <f t="shared" si="468"/>
        <v>1.0662982808333334</v>
      </c>
      <c r="NA61" s="471">
        <f t="shared" si="468"/>
        <v>1.0662982808333334</v>
      </c>
      <c r="NB61" s="471">
        <f t="shared" si="468"/>
        <v>1.0662982808333334</v>
      </c>
      <c r="NC61" s="471">
        <f t="shared" si="468"/>
        <v>1.0662982808333334</v>
      </c>
      <c r="ND61" s="471">
        <f t="shared" si="468"/>
        <v>1.0662982808333334</v>
      </c>
      <c r="NE61" s="471">
        <f t="shared" si="468"/>
        <v>1.0662982808333334</v>
      </c>
      <c r="NF61" s="471">
        <f t="shared" si="468"/>
        <v>1.0662982808333334</v>
      </c>
      <c r="NG61" s="471">
        <f t="shared" si="469"/>
        <v>1.0662982808333334</v>
      </c>
      <c r="NH61" s="471">
        <f t="shared" si="469"/>
        <v>1.0662982808333334</v>
      </c>
      <c r="NI61" s="471">
        <f t="shared" si="469"/>
        <v>1.0662982808333334</v>
      </c>
      <c r="NJ61" s="471">
        <f t="shared" si="469"/>
        <v>1.0662982808333334</v>
      </c>
      <c r="NK61" s="471">
        <f t="shared" si="469"/>
        <v>0.41276062483870973</v>
      </c>
      <c r="NL61" s="471">
        <f t="shared" si="469"/>
        <v>0</v>
      </c>
      <c r="NM61" s="471">
        <f t="shared" si="469"/>
        <v>0</v>
      </c>
      <c r="NN61" s="471">
        <f t="shared" si="469"/>
        <v>0</v>
      </c>
      <c r="NO61" s="471">
        <f t="shared" si="469"/>
        <v>0</v>
      </c>
      <c r="NP61" s="471">
        <f t="shared" si="469"/>
        <v>0</v>
      </c>
      <c r="NQ61" s="471">
        <f t="shared" si="469"/>
        <v>0</v>
      </c>
      <c r="NR61" s="471">
        <f t="shared" si="469"/>
        <v>0</v>
      </c>
      <c r="NS61" s="471">
        <f t="shared" si="469"/>
        <v>0</v>
      </c>
      <c r="NT61" s="471">
        <f t="shared" si="469"/>
        <v>0</v>
      </c>
      <c r="NU61" s="471">
        <f t="shared" si="469"/>
        <v>0</v>
      </c>
      <c r="NV61" s="471">
        <f t="shared" si="469"/>
        <v>0</v>
      </c>
      <c r="NW61" s="471">
        <f t="shared" si="470"/>
        <v>0</v>
      </c>
      <c r="NX61" s="471">
        <f t="shared" si="470"/>
        <v>0</v>
      </c>
      <c r="NY61" s="471">
        <f t="shared" si="470"/>
        <v>0</v>
      </c>
      <c r="NZ61" s="471">
        <f t="shared" si="470"/>
        <v>0</v>
      </c>
      <c r="OA61" s="471">
        <f t="shared" si="470"/>
        <v>0</v>
      </c>
      <c r="OB61" s="471">
        <f t="shared" si="470"/>
        <v>0</v>
      </c>
      <c r="OC61" s="471">
        <f t="shared" si="470"/>
        <v>0</v>
      </c>
      <c r="OD61" s="471">
        <f t="shared" si="470"/>
        <v>0</v>
      </c>
      <c r="OE61" s="471">
        <f t="shared" si="470"/>
        <v>0</v>
      </c>
      <c r="OF61" s="471">
        <f t="shared" si="470"/>
        <v>0</v>
      </c>
      <c r="OG61" s="471">
        <f t="shared" si="470"/>
        <v>0</v>
      </c>
      <c r="OH61" s="471">
        <f t="shared" si="470"/>
        <v>0</v>
      </c>
      <c r="OI61" s="471">
        <f t="shared" si="470"/>
        <v>0</v>
      </c>
      <c r="OJ61" s="471">
        <f t="shared" si="470"/>
        <v>0</v>
      </c>
      <c r="OK61" s="471">
        <f t="shared" si="470"/>
        <v>0</v>
      </c>
      <c r="OL61" s="471">
        <f t="shared" si="470"/>
        <v>0</v>
      </c>
      <c r="OM61" s="471">
        <f t="shared" si="471"/>
        <v>0</v>
      </c>
      <c r="ON61" s="471">
        <f t="shared" si="471"/>
        <v>0</v>
      </c>
      <c r="OO61" s="471">
        <f t="shared" si="471"/>
        <v>0</v>
      </c>
      <c r="OP61" s="471">
        <f t="shared" si="471"/>
        <v>0</v>
      </c>
      <c r="OQ61" s="471">
        <f t="shared" si="471"/>
        <v>0</v>
      </c>
      <c r="OR61" s="471">
        <f t="shared" si="471"/>
        <v>0</v>
      </c>
      <c r="OS61" s="471">
        <f t="shared" si="471"/>
        <v>0</v>
      </c>
      <c r="OT61" s="471">
        <f t="shared" si="471"/>
        <v>0</v>
      </c>
      <c r="OU61" s="471">
        <f t="shared" si="471"/>
        <v>0</v>
      </c>
      <c r="OV61" s="471">
        <f t="shared" si="471"/>
        <v>0</v>
      </c>
      <c r="OW61" s="471">
        <f t="shared" si="471"/>
        <v>0</v>
      </c>
      <c r="OX61" s="471">
        <f t="shared" si="471"/>
        <v>0</v>
      </c>
      <c r="OY61" s="471">
        <f t="shared" si="471"/>
        <v>0</v>
      </c>
      <c r="OZ61" s="471">
        <f t="shared" si="471"/>
        <v>0</v>
      </c>
      <c r="PA61" s="471">
        <f t="shared" si="471"/>
        <v>0</v>
      </c>
      <c r="PB61" s="471">
        <f t="shared" si="471"/>
        <v>0</v>
      </c>
      <c r="PC61" s="471">
        <f t="shared" si="472"/>
        <v>0</v>
      </c>
      <c r="PD61" s="471">
        <f t="shared" si="472"/>
        <v>0</v>
      </c>
      <c r="PE61" s="471">
        <f t="shared" si="472"/>
        <v>0</v>
      </c>
      <c r="PF61" s="471">
        <f t="shared" si="472"/>
        <v>0</v>
      </c>
      <c r="PG61" s="471">
        <f t="shared" si="472"/>
        <v>0</v>
      </c>
      <c r="PH61" s="471">
        <f t="shared" si="472"/>
        <v>0</v>
      </c>
      <c r="PI61" s="471">
        <f t="shared" si="472"/>
        <v>0</v>
      </c>
      <c r="PJ61" s="471">
        <f t="shared" si="472"/>
        <v>0</v>
      </c>
      <c r="PK61" s="471">
        <f t="shared" si="472"/>
        <v>0</v>
      </c>
      <c r="PL61" s="471">
        <f t="shared" si="472"/>
        <v>0</v>
      </c>
      <c r="PM61" s="471">
        <f t="shared" si="472"/>
        <v>0</v>
      </c>
      <c r="PN61" s="471">
        <f t="shared" si="472"/>
        <v>0</v>
      </c>
      <c r="PO61" s="471">
        <f t="shared" si="472"/>
        <v>0</v>
      </c>
      <c r="PP61" s="471">
        <f t="shared" si="472"/>
        <v>0</v>
      </c>
      <c r="PQ61" s="471">
        <f t="shared" si="472"/>
        <v>0</v>
      </c>
      <c r="PR61" s="471">
        <f t="shared" si="472"/>
        <v>0</v>
      </c>
      <c r="PS61" s="471">
        <f t="shared" si="473"/>
        <v>0</v>
      </c>
      <c r="PT61" s="471">
        <f t="shared" si="473"/>
        <v>0</v>
      </c>
      <c r="PU61" s="471">
        <f t="shared" si="473"/>
        <v>0</v>
      </c>
      <c r="PV61" s="471">
        <f t="shared" si="473"/>
        <v>0</v>
      </c>
      <c r="PW61" s="471">
        <f t="shared" si="473"/>
        <v>0</v>
      </c>
      <c r="PX61" s="471">
        <f t="shared" si="473"/>
        <v>0</v>
      </c>
      <c r="PY61" s="471">
        <f t="shared" si="473"/>
        <v>0</v>
      </c>
      <c r="PZ61" s="471">
        <f t="shared" si="473"/>
        <v>0</v>
      </c>
      <c r="QA61" s="471">
        <f t="shared" si="473"/>
        <v>0</v>
      </c>
      <c r="QB61" s="471">
        <f t="shared" si="473"/>
        <v>0</v>
      </c>
      <c r="QC61" s="471">
        <f t="shared" si="473"/>
        <v>0</v>
      </c>
      <c r="QD61" s="471">
        <f t="shared" si="473"/>
        <v>0</v>
      </c>
      <c r="QE61" s="471">
        <f t="shared" si="473"/>
        <v>0</v>
      </c>
      <c r="QF61" s="471">
        <f t="shared" si="473"/>
        <v>0</v>
      </c>
      <c r="QG61" s="471">
        <f t="shared" si="473"/>
        <v>0</v>
      </c>
      <c r="QH61" s="471">
        <f t="shared" si="473"/>
        <v>0</v>
      </c>
      <c r="QI61" s="471">
        <f t="shared" si="474"/>
        <v>0</v>
      </c>
      <c r="QJ61" s="471">
        <f t="shared" si="474"/>
        <v>0</v>
      </c>
      <c r="QK61" s="471">
        <f t="shared" si="474"/>
        <v>0</v>
      </c>
      <c r="QL61" s="471">
        <f t="shared" si="474"/>
        <v>0</v>
      </c>
      <c r="QM61" s="471">
        <f t="shared" si="474"/>
        <v>0</v>
      </c>
      <c r="QN61" s="471">
        <f t="shared" si="474"/>
        <v>0</v>
      </c>
      <c r="QO61" s="471">
        <f t="shared" si="474"/>
        <v>0</v>
      </c>
      <c r="QP61" s="471">
        <f t="shared" si="474"/>
        <v>0</v>
      </c>
      <c r="QQ61" s="471">
        <f t="shared" si="474"/>
        <v>0</v>
      </c>
      <c r="QR61" s="471">
        <f t="shared" si="474"/>
        <v>0</v>
      </c>
      <c r="QS61" s="471">
        <f t="shared" si="474"/>
        <v>0</v>
      </c>
      <c r="QT61" s="471">
        <f t="shared" si="474"/>
        <v>0</v>
      </c>
      <c r="QU61" s="471">
        <f t="shared" si="474"/>
        <v>0</v>
      </c>
      <c r="QV61" s="471">
        <f t="shared" si="474"/>
        <v>0</v>
      </c>
      <c r="QW61" s="471">
        <f t="shared" si="474"/>
        <v>0</v>
      </c>
      <c r="QX61" s="471">
        <f t="shared" si="474"/>
        <v>0</v>
      </c>
      <c r="QY61" s="471">
        <f t="shared" si="475"/>
        <v>0</v>
      </c>
      <c r="QZ61" s="471">
        <f t="shared" si="475"/>
        <v>0</v>
      </c>
      <c r="RA61" s="471">
        <f t="shared" si="475"/>
        <v>0</v>
      </c>
      <c r="RB61" s="471">
        <f t="shared" si="475"/>
        <v>0</v>
      </c>
      <c r="RC61" s="471">
        <f t="shared" si="475"/>
        <v>0</v>
      </c>
      <c r="RD61" s="471">
        <f t="shared" si="475"/>
        <v>0</v>
      </c>
      <c r="RE61" s="471">
        <f t="shared" si="475"/>
        <v>0</v>
      </c>
      <c r="RF61" s="471">
        <f t="shared" si="475"/>
        <v>0</v>
      </c>
      <c r="RG61" s="471">
        <f t="shared" si="475"/>
        <v>0</v>
      </c>
      <c r="RH61" s="471">
        <f t="shared" si="475"/>
        <v>0</v>
      </c>
      <c r="RI61" s="471">
        <f t="shared" si="475"/>
        <v>0</v>
      </c>
      <c r="RJ61" s="471">
        <f t="shared" si="475"/>
        <v>0</v>
      </c>
      <c r="RK61" s="471">
        <f t="shared" si="475"/>
        <v>0</v>
      </c>
      <c r="RL61" s="471">
        <f t="shared" si="475"/>
        <v>0</v>
      </c>
      <c r="RM61" s="471">
        <f t="shared" si="475"/>
        <v>0</v>
      </c>
      <c r="RN61" s="471">
        <f t="shared" si="475"/>
        <v>0</v>
      </c>
      <c r="RO61" s="471">
        <f t="shared" si="476"/>
        <v>0</v>
      </c>
      <c r="RP61" s="471">
        <f t="shared" si="476"/>
        <v>0</v>
      </c>
      <c r="RQ61" s="471">
        <f t="shared" si="476"/>
        <v>0</v>
      </c>
      <c r="RR61" s="471">
        <f t="shared" si="476"/>
        <v>0</v>
      </c>
      <c r="RS61" s="471">
        <f t="shared" si="476"/>
        <v>0</v>
      </c>
      <c r="RT61" s="471">
        <f t="shared" si="476"/>
        <v>0</v>
      </c>
      <c r="RU61" s="471">
        <f t="shared" si="476"/>
        <v>0</v>
      </c>
      <c r="RV61" s="471">
        <f t="shared" si="476"/>
        <v>0</v>
      </c>
      <c r="RW61" s="471">
        <f t="shared" si="476"/>
        <v>0</v>
      </c>
      <c r="RX61" s="471">
        <f t="shared" si="476"/>
        <v>0</v>
      </c>
      <c r="RY61" s="471">
        <f t="shared" si="476"/>
        <v>0</v>
      </c>
      <c r="RZ61" s="471">
        <f t="shared" si="476"/>
        <v>0</v>
      </c>
      <c r="SA61" s="471">
        <f t="shared" si="476"/>
        <v>0</v>
      </c>
      <c r="SB61" s="471">
        <f t="shared" si="476"/>
        <v>0</v>
      </c>
      <c r="SC61" s="471">
        <f t="shared" si="476"/>
        <v>0</v>
      </c>
      <c r="SD61" s="471">
        <f t="shared" si="476"/>
        <v>0</v>
      </c>
      <c r="SE61" s="471">
        <f t="shared" si="477"/>
        <v>0</v>
      </c>
      <c r="SF61" s="471">
        <f t="shared" si="477"/>
        <v>0</v>
      </c>
      <c r="SG61" s="471">
        <f t="shared" si="477"/>
        <v>0</v>
      </c>
      <c r="SH61" s="471">
        <f t="shared" si="477"/>
        <v>0</v>
      </c>
      <c r="SI61" s="471">
        <f t="shared" si="477"/>
        <v>0</v>
      </c>
      <c r="SJ61" s="471">
        <f t="shared" si="477"/>
        <v>0</v>
      </c>
      <c r="SK61" s="471">
        <f t="shared" si="477"/>
        <v>0</v>
      </c>
      <c r="SL61" s="471">
        <f t="shared" si="477"/>
        <v>0</v>
      </c>
      <c r="SM61" s="471">
        <f t="shared" si="477"/>
        <v>0</v>
      </c>
      <c r="SN61" s="471">
        <f t="shared" si="477"/>
        <v>0</v>
      </c>
      <c r="SO61" s="471">
        <f t="shared" si="477"/>
        <v>0</v>
      </c>
      <c r="SP61" s="471">
        <f t="shared" si="477"/>
        <v>0</v>
      </c>
      <c r="SQ61" s="471">
        <f t="shared" si="477"/>
        <v>0</v>
      </c>
      <c r="SR61" s="471">
        <f t="shared" si="477"/>
        <v>0</v>
      </c>
      <c r="SS61" s="471">
        <f t="shared" si="477"/>
        <v>0</v>
      </c>
      <c r="ST61" s="471">
        <f t="shared" si="477"/>
        <v>0</v>
      </c>
      <c r="SU61" s="471">
        <f t="shared" si="478"/>
        <v>0</v>
      </c>
      <c r="SV61" s="471">
        <f t="shared" si="478"/>
        <v>0</v>
      </c>
      <c r="SW61" s="471">
        <f t="shared" si="478"/>
        <v>0</v>
      </c>
      <c r="SX61" s="471">
        <f t="shared" si="478"/>
        <v>0</v>
      </c>
      <c r="SY61" s="471">
        <f t="shared" si="478"/>
        <v>0</v>
      </c>
      <c r="SZ61" s="471">
        <f t="shared" si="478"/>
        <v>0</v>
      </c>
      <c r="TA61" s="471">
        <f t="shared" si="478"/>
        <v>0</v>
      </c>
      <c r="TB61" s="471">
        <f t="shared" si="478"/>
        <v>0</v>
      </c>
      <c r="TC61" s="471">
        <f t="shared" si="478"/>
        <v>0</v>
      </c>
      <c r="TD61" s="471">
        <f t="shared" si="478"/>
        <v>0</v>
      </c>
      <c r="TE61" s="471">
        <f t="shared" si="478"/>
        <v>0</v>
      </c>
      <c r="TF61" s="471">
        <f t="shared" si="478"/>
        <v>0</v>
      </c>
      <c r="TG61" s="471">
        <f t="shared" si="478"/>
        <v>0</v>
      </c>
      <c r="TH61" s="471">
        <f t="shared" si="478"/>
        <v>0</v>
      </c>
      <c r="TI61" s="471">
        <f t="shared" si="478"/>
        <v>0</v>
      </c>
      <c r="TJ61" s="471">
        <f t="shared" si="478"/>
        <v>0</v>
      </c>
      <c r="TK61" s="471">
        <f t="shared" si="479"/>
        <v>0</v>
      </c>
      <c r="TL61" s="471">
        <f t="shared" si="479"/>
        <v>0</v>
      </c>
      <c r="TM61" s="471">
        <f t="shared" si="479"/>
        <v>0</v>
      </c>
      <c r="TN61" s="471">
        <f t="shared" si="479"/>
        <v>0</v>
      </c>
      <c r="TO61" s="471">
        <f t="shared" si="479"/>
        <v>0</v>
      </c>
      <c r="TP61" s="471">
        <f t="shared" si="479"/>
        <v>0</v>
      </c>
      <c r="TQ61" s="471">
        <f t="shared" si="479"/>
        <v>0</v>
      </c>
      <c r="TR61" s="471">
        <f t="shared" si="479"/>
        <v>0</v>
      </c>
      <c r="TS61" s="471">
        <f t="shared" si="479"/>
        <v>0</v>
      </c>
      <c r="TT61" s="471">
        <f t="shared" si="479"/>
        <v>0</v>
      </c>
      <c r="TU61" s="471">
        <f t="shared" si="479"/>
        <v>0</v>
      </c>
      <c r="TV61" s="471">
        <f t="shared" si="479"/>
        <v>0</v>
      </c>
      <c r="TW61" s="471">
        <f t="shared" si="479"/>
        <v>0</v>
      </c>
      <c r="TX61" s="471">
        <f t="shared" si="479"/>
        <v>0</v>
      </c>
      <c r="TY61" s="471">
        <f t="shared" si="479"/>
        <v>0</v>
      </c>
      <c r="TZ61" s="471">
        <f t="shared" si="479"/>
        <v>0</v>
      </c>
      <c r="UA61" s="471">
        <f t="shared" si="480"/>
        <v>0</v>
      </c>
      <c r="UB61" s="471">
        <f t="shared" si="480"/>
        <v>0</v>
      </c>
      <c r="UC61" s="471">
        <f t="shared" si="480"/>
        <v>0</v>
      </c>
      <c r="UD61" s="471">
        <f t="shared" si="480"/>
        <v>0</v>
      </c>
      <c r="UE61" s="471">
        <f t="shared" si="480"/>
        <v>0</v>
      </c>
      <c r="UF61" s="471">
        <f t="shared" si="480"/>
        <v>0</v>
      </c>
      <c r="UG61" s="471">
        <f t="shared" si="480"/>
        <v>0</v>
      </c>
      <c r="UH61" s="471">
        <f t="shared" si="480"/>
        <v>0</v>
      </c>
      <c r="UI61" s="471">
        <f t="shared" si="480"/>
        <v>0</v>
      </c>
      <c r="UJ61" s="471">
        <f t="shared" si="480"/>
        <v>0</v>
      </c>
      <c r="UK61" s="471">
        <f t="shared" si="480"/>
        <v>0</v>
      </c>
      <c r="UL61" s="471">
        <f t="shared" si="480"/>
        <v>0</v>
      </c>
      <c r="UM61" s="471">
        <f t="shared" si="480"/>
        <v>0</v>
      </c>
      <c r="UN61" s="471">
        <f t="shared" si="480"/>
        <v>0</v>
      </c>
      <c r="UO61" s="471">
        <f t="shared" si="480"/>
        <v>0</v>
      </c>
      <c r="UP61" s="471">
        <f t="shared" si="480"/>
        <v>0</v>
      </c>
      <c r="UQ61" s="471">
        <f t="shared" si="481"/>
        <v>0</v>
      </c>
      <c r="UR61" s="471">
        <f t="shared" si="481"/>
        <v>0</v>
      </c>
      <c r="US61" s="471">
        <f t="shared" si="481"/>
        <v>0</v>
      </c>
      <c r="UT61" s="471">
        <f t="shared" si="481"/>
        <v>0</v>
      </c>
      <c r="UU61" s="471">
        <f t="shared" si="481"/>
        <v>0</v>
      </c>
      <c r="UV61" s="471">
        <f t="shared" si="481"/>
        <v>0</v>
      </c>
      <c r="UW61" s="471">
        <f t="shared" si="481"/>
        <v>0</v>
      </c>
      <c r="UX61" s="471">
        <f t="shared" si="481"/>
        <v>0</v>
      </c>
      <c r="UY61" s="471">
        <f t="shared" si="481"/>
        <v>0</v>
      </c>
      <c r="UZ61" s="471">
        <f t="shared" si="481"/>
        <v>0</v>
      </c>
      <c r="VA61" s="471">
        <f t="shared" si="481"/>
        <v>0</v>
      </c>
      <c r="VB61" s="471">
        <f t="shared" si="481"/>
        <v>0</v>
      </c>
      <c r="VC61" s="471">
        <f t="shared" si="481"/>
        <v>0</v>
      </c>
      <c r="VD61" s="471">
        <f t="shared" si="481"/>
        <v>0</v>
      </c>
      <c r="VE61" s="471">
        <f t="shared" si="481"/>
        <v>0</v>
      </c>
      <c r="VF61" s="471">
        <f t="shared" si="481"/>
        <v>0</v>
      </c>
      <c r="VG61" s="471">
        <f t="shared" si="482"/>
        <v>0</v>
      </c>
      <c r="VH61" s="471">
        <f t="shared" si="482"/>
        <v>0</v>
      </c>
      <c r="VI61" s="471">
        <f t="shared" si="482"/>
        <v>0</v>
      </c>
      <c r="VJ61" s="471">
        <f t="shared" si="482"/>
        <v>0</v>
      </c>
      <c r="VK61" s="471">
        <f t="shared" si="482"/>
        <v>0</v>
      </c>
      <c r="VL61" s="471">
        <f t="shared" si="482"/>
        <v>0</v>
      </c>
      <c r="VM61" s="471">
        <f t="shared" si="482"/>
        <v>0</v>
      </c>
      <c r="VN61" s="471">
        <f t="shared" si="482"/>
        <v>0</v>
      </c>
      <c r="VO61" s="471">
        <f t="shared" si="482"/>
        <v>0</v>
      </c>
      <c r="VP61" s="471">
        <f t="shared" si="482"/>
        <v>0</v>
      </c>
      <c r="VQ61" s="471">
        <f t="shared" si="482"/>
        <v>0</v>
      </c>
      <c r="VR61" s="471">
        <f t="shared" si="482"/>
        <v>0</v>
      </c>
      <c r="VS61" s="471">
        <f t="shared" si="482"/>
        <v>0</v>
      </c>
      <c r="VT61" s="471">
        <f t="shared" si="482"/>
        <v>0</v>
      </c>
      <c r="VU61" s="471">
        <f t="shared" si="482"/>
        <v>0</v>
      </c>
      <c r="VV61" s="471">
        <f t="shared" si="482"/>
        <v>0</v>
      </c>
      <c r="VW61" s="471">
        <f t="shared" si="483"/>
        <v>0</v>
      </c>
      <c r="VX61" s="471">
        <f t="shared" si="483"/>
        <v>0</v>
      </c>
      <c r="VY61" s="471">
        <f t="shared" si="483"/>
        <v>0</v>
      </c>
      <c r="VZ61" s="471">
        <f t="shared" si="483"/>
        <v>0</v>
      </c>
      <c r="WA61" s="471">
        <f t="shared" si="483"/>
        <v>0</v>
      </c>
      <c r="WB61" s="471">
        <f t="shared" si="483"/>
        <v>0</v>
      </c>
      <c r="WC61" s="471">
        <f t="shared" si="483"/>
        <v>0</v>
      </c>
      <c r="WD61" s="471">
        <f t="shared" si="483"/>
        <v>0</v>
      </c>
    </row>
    <row r="62" spans="1:602" x14ac:dyDescent="0.35">
      <c r="A62" s="29"/>
      <c r="B62" s="29">
        <f t="shared" si="355"/>
        <v>31</v>
      </c>
      <c r="C62" s="29" t="s">
        <v>2</v>
      </c>
      <c r="D62" s="29" t="s">
        <v>96</v>
      </c>
      <c r="E62" s="69">
        <f>INDEX('Current RAP - 2025-26 Cycle'!$K:$K,MATCH('25-26 Projection - RAP Tendered'!$D62,'Current RAP - 2025-26 Cycle'!$C:$C,0),1)</f>
        <v>6339991.6100000003</v>
      </c>
      <c r="F62" s="69">
        <f>INDEX('Current RAP - 2025-26 Cycle'!$G:$G,MATCH('25-26 Projection - RAP Tendered'!$D62,'Current RAP - 2025-26 Cycle'!$C:$C,0),1)</f>
        <v>6339991.6100000003</v>
      </c>
      <c r="G62" s="69">
        <f t="shared" si="342"/>
        <v>0</v>
      </c>
      <c r="H62" s="69">
        <f t="shared" si="356"/>
        <v>6339991.6100000003</v>
      </c>
      <c r="I62" s="32">
        <v>45839</v>
      </c>
      <c r="J62" s="32">
        <v>46203</v>
      </c>
      <c r="K62" s="29" t="str">
        <f>INDEX('Current RAP - 2025-26 Cycle'!$D:$D,MATCH('25-26 Projection - RAP Tendered'!$D62,'Current RAP - 2025-26 Cycle'!$C:$C,0),1)</f>
        <v>IPCA</v>
      </c>
      <c r="L62" s="32" t="s">
        <v>10</v>
      </c>
      <c r="M62" s="32" t="s">
        <v>10</v>
      </c>
      <c r="N62" s="81">
        <v>0</v>
      </c>
      <c r="O62" s="81">
        <v>0</v>
      </c>
      <c r="P62" s="69">
        <v>0</v>
      </c>
      <c r="Q62" s="32">
        <f>INDEX('Current RAP - 2025-26 Cycle'!$L:$L,MATCH('25-26 Projection - RAP Tendered'!$D62,'Current RAP - 2025-26 Cycle'!$C:$C,0),1)</f>
        <v>40886</v>
      </c>
      <c r="R62" s="32">
        <f>INDEX('Current RAP - 2025-26 Cycle'!$M:$M,MATCH('25-26 Projection - RAP Tendered'!$D62,'Current RAP - 2025-26 Cycle'!$C:$C,0),1)</f>
        <v>51844</v>
      </c>
      <c r="S62" s="29"/>
      <c r="T62" s="29" t="str">
        <f t="shared" si="343"/>
        <v>014/2011</v>
      </c>
      <c r="U62" s="36">
        <f t="shared" si="438"/>
        <v>6.3399916099999993</v>
      </c>
      <c r="V62" s="36">
        <f t="shared" si="438"/>
        <v>6.3399916099999993</v>
      </c>
      <c r="W62" s="36">
        <f t="shared" si="438"/>
        <v>6.3399916099999993</v>
      </c>
      <c r="X62" s="36">
        <f t="shared" si="438"/>
        <v>6.3399916099999993</v>
      </c>
      <c r="Y62" s="36">
        <f t="shared" si="438"/>
        <v>6.3399916099999993</v>
      </c>
      <c r="Z62" s="36">
        <f t="shared" si="438"/>
        <v>6.3399916099999993</v>
      </c>
      <c r="AA62" s="36">
        <f t="shared" si="438"/>
        <v>6.3399916099999993</v>
      </c>
      <c r="AB62" s="36">
        <f t="shared" si="438"/>
        <v>6.3399916099999993</v>
      </c>
      <c r="AC62" s="36">
        <f t="shared" si="438"/>
        <v>6.3399916099999993</v>
      </c>
      <c r="AD62" s="36">
        <f t="shared" si="438"/>
        <v>6.3399916099999993</v>
      </c>
      <c r="AE62" s="36">
        <f t="shared" si="438"/>
        <v>6.3399916099999993</v>
      </c>
      <c r="AF62" s="36">
        <f t="shared" si="438"/>
        <v>6.3399916099999993</v>
      </c>
      <c r="AG62" s="36">
        <f t="shared" si="438"/>
        <v>6.3399916099999993</v>
      </c>
      <c r="AH62" s="36">
        <f t="shared" si="438"/>
        <v>6.3399916099999993</v>
      </c>
      <c r="AI62" s="36">
        <f t="shared" si="438"/>
        <v>6.3399916099999993</v>
      </c>
      <c r="AJ62" s="36">
        <f t="shared" si="438"/>
        <v>6.3399916099999993</v>
      </c>
      <c r="AK62" s="36">
        <f t="shared" si="434"/>
        <v>6.3399916099999993</v>
      </c>
      <c r="AL62" s="36">
        <f t="shared" si="434"/>
        <v>2.7950500646236556</v>
      </c>
      <c r="AM62" s="36">
        <f t="shared" si="434"/>
        <v>0</v>
      </c>
      <c r="AN62" s="36">
        <f t="shared" si="434"/>
        <v>0</v>
      </c>
      <c r="AO62" s="36">
        <f t="shared" si="434"/>
        <v>0</v>
      </c>
      <c r="AP62" s="36">
        <f t="shared" si="434"/>
        <v>0</v>
      </c>
      <c r="AQ62" s="36">
        <f t="shared" si="434"/>
        <v>0</v>
      </c>
      <c r="AR62" s="36">
        <f t="shared" si="434"/>
        <v>0</v>
      </c>
      <c r="AS62" s="36">
        <f t="shared" si="441"/>
        <v>0</v>
      </c>
      <c r="AT62" s="36">
        <f t="shared" si="441"/>
        <v>0</v>
      </c>
      <c r="AU62" s="36">
        <f t="shared" si="441"/>
        <v>0</v>
      </c>
      <c r="AV62" s="36">
        <f t="shared" si="441"/>
        <v>0</v>
      </c>
      <c r="AW62" s="36">
        <f t="shared" si="441"/>
        <v>0</v>
      </c>
      <c r="AX62" s="36">
        <f t="shared" si="441"/>
        <v>0</v>
      </c>
      <c r="AY62" s="36">
        <f t="shared" si="441"/>
        <v>0</v>
      </c>
      <c r="AZ62" s="36">
        <f t="shared" si="441"/>
        <v>0</v>
      </c>
      <c r="BA62" s="36">
        <f t="shared" si="441"/>
        <v>0</v>
      </c>
      <c r="BB62" s="36">
        <f t="shared" si="441"/>
        <v>0</v>
      </c>
      <c r="BD62" s="29" t="str">
        <f t="shared" si="345"/>
        <v>014/2011</v>
      </c>
      <c r="BE62" s="36">
        <f t="shared" si="420"/>
        <v>0</v>
      </c>
      <c r="BF62" s="36">
        <f t="shared" si="420"/>
        <v>0</v>
      </c>
      <c r="BG62" s="36">
        <f t="shared" si="420"/>
        <v>0</v>
      </c>
      <c r="BH62" s="36">
        <f t="shared" si="420"/>
        <v>0</v>
      </c>
      <c r="BI62" s="36">
        <f t="shared" si="420"/>
        <v>1.5849979025000001</v>
      </c>
      <c r="BJ62" s="36">
        <f t="shared" si="420"/>
        <v>1.5849979025000001</v>
      </c>
      <c r="BK62" s="36">
        <f t="shared" si="420"/>
        <v>1.5849979025000001</v>
      </c>
      <c r="BL62" s="36">
        <f t="shared" si="420"/>
        <v>1.5849979025000001</v>
      </c>
      <c r="BM62" s="36">
        <f t="shared" si="420"/>
        <v>1.5849979025000001</v>
      </c>
      <c r="BN62" s="36">
        <f t="shared" si="420"/>
        <v>1.5849979025000001</v>
      </c>
      <c r="BO62" s="36">
        <f t="shared" si="420"/>
        <v>1.5849979025000001</v>
      </c>
      <c r="BP62" s="36">
        <f t="shared" si="420"/>
        <v>1.5849979025000001</v>
      </c>
      <c r="BQ62" s="36">
        <f t="shared" si="420"/>
        <v>1.5849979025000001</v>
      </c>
      <c r="BR62" s="36">
        <f t="shared" si="420"/>
        <v>1.5849979025000001</v>
      </c>
      <c r="BS62" s="36">
        <f t="shared" si="420"/>
        <v>1.5849979025000001</v>
      </c>
      <c r="BT62" s="36">
        <f t="shared" si="420"/>
        <v>1.5849979025000001</v>
      </c>
      <c r="BU62" s="36">
        <f t="shared" si="439"/>
        <v>1.5849979025000001</v>
      </c>
      <c r="BV62" s="36">
        <f t="shared" si="439"/>
        <v>1.5849979025000001</v>
      </c>
      <c r="BW62" s="36">
        <f t="shared" si="439"/>
        <v>1.5849979025000001</v>
      </c>
      <c r="BX62" s="36">
        <f t="shared" si="439"/>
        <v>1.5849979025000001</v>
      </c>
      <c r="BY62" s="36">
        <f t="shared" si="439"/>
        <v>1.5849979025000001</v>
      </c>
      <c r="BZ62" s="36">
        <f t="shared" si="439"/>
        <v>1.5849979025000001</v>
      </c>
      <c r="CA62" s="36">
        <f t="shared" si="439"/>
        <v>1.5849979025000001</v>
      </c>
      <c r="CB62" s="36">
        <f t="shared" si="439"/>
        <v>1.5849979025000001</v>
      </c>
      <c r="CC62" s="36">
        <f t="shared" si="439"/>
        <v>1.5849979025000001</v>
      </c>
      <c r="CD62" s="36">
        <f t="shared" si="439"/>
        <v>1.5849979025000001</v>
      </c>
      <c r="CE62" s="36">
        <f t="shared" si="439"/>
        <v>1.5849979025000001</v>
      </c>
      <c r="CF62" s="36">
        <f t="shared" si="439"/>
        <v>1.5849979025000001</v>
      </c>
      <c r="CG62" s="36">
        <f t="shared" si="439"/>
        <v>1.5849979025000001</v>
      </c>
      <c r="CH62" s="36">
        <f t="shared" si="439"/>
        <v>1.5849979025000001</v>
      </c>
      <c r="CI62" s="36">
        <f t="shared" si="439"/>
        <v>1.5849979025000001</v>
      </c>
      <c r="CJ62" s="36">
        <f t="shared" si="439"/>
        <v>1.5849979025000001</v>
      </c>
      <c r="CK62" s="36">
        <f t="shared" si="436"/>
        <v>1.5849979025000001</v>
      </c>
      <c r="CL62" s="36">
        <f t="shared" si="436"/>
        <v>1.5849979025000001</v>
      </c>
      <c r="CM62" s="36">
        <f t="shared" si="436"/>
        <v>1.5849979025000001</v>
      </c>
      <c r="CN62" s="36">
        <f t="shared" si="436"/>
        <v>1.5849979025000001</v>
      </c>
      <c r="CO62" s="36">
        <f t="shared" si="436"/>
        <v>1.5849979025000001</v>
      </c>
      <c r="CP62" s="36">
        <f t="shared" si="436"/>
        <v>1.5849979025000001</v>
      </c>
      <c r="CQ62" s="36">
        <f t="shared" si="436"/>
        <v>1.5849979025000001</v>
      </c>
      <c r="CR62" s="36">
        <f t="shared" si="436"/>
        <v>1.5849979025000001</v>
      </c>
      <c r="CS62" s="36">
        <f t="shared" si="436"/>
        <v>1.5849979025000001</v>
      </c>
      <c r="CT62" s="36">
        <f t="shared" si="436"/>
        <v>1.5849979025000001</v>
      </c>
      <c r="CU62" s="36">
        <f t="shared" si="436"/>
        <v>1.5849979025000001</v>
      </c>
      <c r="CV62" s="36">
        <f t="shared" si="436"/>
        <v>1.5849979025000001</v>
      </c>
      <c r="CW62" s="36">
        <f t="shared" si="436"/>
        <v>1.5849979025000001</v>
      </c>
      <c r="CX62" s="36">
        <f t="shared" si="436"/>
        <v>1.5849979025000001</v>
      </c>
      <c r="CY62" s="36">
        <f t="shared" si="436"/>
        <v>1.5849979025000001</v>
      </c>
      <c r="CZ62" s="36">
        <f t="shared" si="437"/>
        <v>1.5849979025000001</v>
      </c>
      <c r="DA62" s="36">
        <f t="shared" si="437"/>
        <v>1.5849979025000001</v>
      </c>
      <c r="DB62" s="36">
        <f t="shared" si="437"/>
        <v>1.5849979025000001</v>
      </c>
      <c r="DC62" s="36">
        <f t="shared" si="437"/>
        <v>1.5849979025000001</v>
      </c>
      <c r="DD62" s="36">
        <f t="shared" si="437"/>
        <v>1.5849979025000001</v>
      </c>
      <c r="DE62" s="36">
        <f t="shared" si="437"/>
        <v>1.5849979025000001</v>
      </c>
      <c r="DF62" s="36">
        <f t="shared" si="437"/>
        <v>1.5849979025000001</v>
      </c>
      <c r="DG62" s="36">
        <f t="shared" si="437"/>
        <v>1.5849979025000001</v>
      </c>
      <c r="DH62" s="36">
        <f t="shared" si="437"/>
        <v>1.5849979025000001</v>
      </c>
      <c r="DI62" s="36">
        <f t="shared" si="437"/>
        <v>1.5849979025000001</v>
      </c>
      <c r="DJ62" s="36">
        <f t="shared" si="437"/>
        <v>1.5849979025000001</v>
      </c>
      <c r="DK62" s="36">
        <f t="shared" si="437"/>
        <v>1.5849979025000001</v>
      </c>
      <c r="DL62" s="36">
        <f t="shared" si="437"/>
        <v>1.5849979025000001</v>
      </c>
      <c r="DM62" s="36">
        <f t="shared" si="437"/>
        <v>1.5849979025000001</v>
      </c>
      <c r="DN62" s="36">
        <f t="shared" si="437"/>
        <v>1.5849979025000001</v>
      </c>
      <c r="DO62" s="36">
        <f t="shared" si="437"/>
        <v>1.5849979025000001</v>
      </c>
      <c r="DP62" s="36">
        <f t="shared" si="401"/>
        <v>1.5849979025000001</v>
      </c>
      <c r="DQ62" s="36">
        <f t="shared" si="442"/>
        <v>1.5849979025000001</v>
      </c>
      <c r="DR62" s="36">
        <f t="shared" si="442"/>
        <v>1.5849979025000001</v>
      </c>
      <c r="DS62" s="36">
        <f t="shared" si="442"/>
        <v>1.5849979025000001</v>
      </c>
      <c r="DT62" s="36">
        <f t="shared" si="442"/>
        <v>1.5849979025000001</v>
      </c>
      <c r="DU62" s="36">
        <f t="shared" si="442"/>
        <v>1.5849979025000001</v>
      </c>
      <c r="DV62" s="36">
        <f t="shared" si="442"/>
        <v>1.210052162123656</v>
      </c>
      <c r="DW62" s="36">
        <f t="shared" si="442"/>
        <v>0</v>
      </c>
      <c r="DX62" s="36">
        <f t="shared" si="442"/>
        <v>0</v>
      </c>
      <c r="DY62" s="36">
        <f t="shared" si="442"/>
        <v>0</v>
      </c>
      <c r="DZ62" s="36">
        <f t="shared" si="442"/>
        <v>0</v>
      </c>
      <c r="EA62" s="36">
        <f t="shared" si="442"/>
        <v>0</v>
      </c>
      <c r="EB62" s="36">
        <f t="shared" si="442"/>
        <v>0</v>
      </c>
      <c r="EC62" s="36">
        <f t="shared" si="442"/>
        <v>0</v>
      </c>
      <c r="ED62" s="36">
        <f t="shared" si="442"/>
        <v>0</v>
      </c>
      <c r="EE62" s="36">
        <f t="shared" si="442"/>
        <v>0</v>
      </c>
      <c r="EF62" s="36">
        <f t="shared" si="442"/>
        <v>0</v>
      </c>
      <c r="EG62" s="36">
        <f t="shared" si="487"/>
        <v>0</v>
      </c>
      <c r="EH62" s="36">
        <f t="shared" si="487"/>
        <v>0</v>
      </c>
      <c r="EI62" s="36">
        <f t="shared" si="487"/>
        <v>0</v>
      </c>
      <c r="EJ62" s="36">
        <f t="shared" si="487"/>
        <v>0</v>
      </c>
      <c r="EK62" s="36">
        <f t="shared" si="487"/>
        <v>0</v>
      </c>
      <c r="EL62" s="36">
        <f t="shared" si="487"/>
        <v>0</v>
      </c>
      <c r="EM62" s="36">
        <f t="shared" si="487"/>
        <v>0</v>
      </c>
      <c r="EN62" s="36">
        <f t="shared" si="487"/>
        <v>0</v>
      </c>
      <c r="EO62" s="36">
        <f t="shared" si="487"/>
        <v>0</v>
      </c>
      <c r="EP62" s="36">
        <f t="shared" si="487"/>
        <v>0</v>
      </c>
      <c r="EQ62" s="36">
        <f t="shared" si="487"/>
        <v>0</v>
      </c>
      <c r="ER62" s="36">
        <f t="shared" si="487"/>
        <v>0</v>
      </c>
      <c r="ES62" s="36">
        <f t="shared" si="487"/>
        <v>0</v>
      </c>
      <c r="ET62" s="36">
        <f t="shared" si="487"/>
        <v>0</v>
      </c>
      <c r="EU62" s="36">
        <f t="shared" si="487"/>
        <v>0</v>
      </c>
      <c r="EV62" s="36">
        <f t="shared" si="487"/>
        <v>0</v>
      </c>
      <c r="EW62" s="36">
        <f t="shared" si="484"/>
        <v>0</v>
      </c>
      <c r="EX62" s="36">
        <f t="shared" si="484"/>
        <v>0</v>
      </c>
      <c r="EY62" s="36">
        <f t="shared" si="484"/>
        <v>0</v>
      </c>
      <c r="EZ62" s="36">
        <f t="shared" si="484"/>
        <v>0</v>
      </c>
      <c r="FA62" s="36">
        <f t="shared" si="484"/>
        <v>0</v>
      </c>
      <c r="FB62" s="36">
        <f t="shared" si="484"/>
        <v>0</v>
      </c>
      <c r="FC62" s="36">
        <f t="shared" si="484"/>
        <v>0</v>
      </c>
      <c r="FD62" s="36">
        <f t="shared" si="484"/>
        <v>0</v>
      </c>
      <c r="FE62" s="36">
        <f t="shared" si="484"/>
        <v>0</v>
      </c>
      <c r="FF62" s="36">
        <f t="shared" si="484"/>
        <v>0</v>
      </c>
      <c r="FG62" s="36">
        <f t="shared" si="484"/>
        <v>0</v>
      </c>
      <c r="FH62" s="36">
        <f t="shared" si="484"/>
        <v>0</v>
      </c>
      <c r="FI62" s="36">
        <f t="shared" si="484"/>
        <v>0</v>
      </c>
      <c r="FJ62" s="36">
        <f t="shared" si="484"/>
        <v>0</v>
      </c>
      <c r="FK62" s="36">
        <f t="shared" si="484"/>
        <v>0</v>
      </c>
      <c r="FL62" s="36">
        <f t="shared" si="484"/>
        <v>0</v>
      </c>
      <c r="FM62" s="36">
        <f t="shared" si="485"/>
        <v>0</v>
      </c>
      <c r="FN62" s="36">
        <f t="shared" si="485"/>
        <v>0</v>
      </c>
      <c r="FO62" s="36">
        <f t="shared" si="485"/>
        <v>0</v>
      </c>
      <c r="FP62" s="36">
        <f t="shared" si="485"/>
        <v>0</v>
      </c>
      <c r="FQ62" s="36">
        <f t="shared" si="485"/>
        <v>0</v>
      </c>
      <c r="FR62" s="36">
        <f t="shared" si="485"/>
        <v>0</v>
      </c>
      <c r="FS62" s="36">
        <f t="shared" si="485"/>
        <v>0</v>
      </c>
      <c r="FT62" s="36">
        <f t="shared" si="485"/>
        <v>0</v>
      </c>
      <c r="FU62" s="36">
        <f t="shared" si="485"/>
        <v>0</v>
      </c>
      <c r="FV62" s="36">
        <f t="shared" si="485"/>
        <v>0</v>
      </c>
      <c r="FW62" s="36">
        <f t="shared" si="485"/>
        <v>0</v>
      </c>
      <c r="FX62" s="36">
        <f t="shared" si="485"/>
        <v>0</v>
      </c>
      <c r="FY62" s="36">
        <f t="shared" si="485"/>
        <v>0</v>
      </c>
      <c r="FZ62" s="36">
        <f t="shared" si="485"/>
        <v>0</v>
      </c>
      <c r="GA62" s="36">
        <f t="shared" si="485"/>
        <v>0</v>
      </c>
      <c r="GB62" s="36">
        <f t="shared" si="486"/>
        <v>0</v>
      </c>
      <c r="GC62" s="36">
        <f t="shared" si="486"/>
        <v>0</v>
      </c>
      <c r="GD62" s="36">
        <f t="shared" si="486"/>
        <v>0</v>
      </c>
      <c r="GE62" s="36">
        <f t="shared" si="486"/>
        <v>0</v>
      </c>
      <c r="GF62" s="36">
        <f t="shared" si="486"/>
        <v>0</v>
      </c>
      <c r="GG62" s="36">
        <f t="shared" si="486"/>
        <v>0</v>
      </c>
      <c r="GH62" s="36">
        <f t="shared" si="486"/>
        <v>0</v>
      </c>
      <c r="GI62" s="36">
        <f t="shared" si="486"/>
        <v>0</v>
      </c>
      <c r="GJ62" s="36">
        <f t="shared" si="486"/>
        <v>0</v>
      </c>
      <c r="GL62" s="29" t="str">
        <f t="shared" si="347"/>
        <v>014/2011</v>
      </c>
      <c r="GM62" s="471">
        <f t="shared" si="458"/>
        <v>0.52833263416666665</v>
      </c>
      <c r="GN62" s="471">
        <f t="shared" si="458"/>
        <v>0.52833263416666665</v>
      </c>
      <c r="GO62" s="471">
        <f t="shared" si="458"/>
        <v>0.52833263416666665</v>
      </c>
      <c r="GP62" s="471">
        <f t="shared" si="458"/>
        <v>0.52833263416666665</v>
      </c>
      <c r="GQ62" s="471">
        <f t="shared" si="458"/>
        <v>0.52833263416666665</v>
      </c>
      <c r="GR62" s="471">
        <f t="shared" si="458"/>
        <v>0.52833263416666665</v>
      </c>
      <c r="GS62" s="471">
        <f t="shared" si="458"/>
        <v>0.52833263416666665</v>
      </c>
      <c r="GT62" s="471">
        <f t="shared" si="458"/>
        <v>0.52833263416666665</v>
      </c>
      <c r="GU62" s="471">
        <f t="shared" si="458"/>
        <v>0.52833263416666665</v>
      </c>
      <c r="GV62" s="471">
        <f t="shared" si="458"/>
        <v>0.52833263416666665</v>
      </c>
      <c r="GW62" s="471">
        <f t="shared" si="458"/>
        <v>0.52833263416666665</v>
      </c>
      <c r="GX62" s="471">
        <f t="shared" si="458"/>
        <v>0.52833263416666665</v>
      </c>
      <c r="GY62" s="471">
        <f t="shared" si="458"/>
        <v>0.52833263416666665</v>
      </c>
      <c r="GZ62" s="471">
        <f t="shared" si="458"/>
        <v>0.52833263416666665</v>
      </c>
      <c r="HA62" s="471">
        <f t="shared" si="458"/>
        <v>0.52833263416666665</v>
      </c>
      <c r="HB62" s="471">
        <f t="shared" si="458"/>
        <v>0.52833263416666665</v>
      </c>
      <c r="HC62" s="471">
        <f t="shared" si="459"/>
        <v>0.52833263416666665</v>
      </c>
      <c r="HD62" s="471">
        <f t="shared" si="459"/>
        <v>0.52833263416666665</v>
      </c>
      <c r="HE62" s="471">
        <f t="shared" si="459"/>
        <v>0.52833263416666665</v>
      </c>
      <c r="HF62" s="471">
        <f t="shared" si="459"/>
        <v>0.52833263416666665</v>
      </c>
      <c r="HG62" s="471">
        <f t="shared" si="459"/>
        <v>0.52833263416666665</v>
      </c>
      <c r="HH62" s="471">
        <f t="shared" si="459"/>
        <v>0.52833263416666665</v>
      </c>
      <c r="HI62" s="471">
        <f t="shared" si="459"/>
        <v>0.52833263416666665</v>
      </c>
      <c r="HJ62" s="471">
        <f t="shared" si="459"/>
        <v>0.52833263416666665</v>
      </c>
      <c r="HK62" s="471">
        <f t="shared" si="459"/>
        <v>0.52833263416666665</v>
      </c>
      <c r="HL62" s="471">
        <f t="shared" si="459"/>
        <v>0.52833263416666665</v>
      </c>
      <c r="HM62" s="471">
        <f t="shared" si="459"/>
        <v>0.52833263416666665</v>
      </c>
      <c r="HN62" s="471">
        <f t="shared" si="459"/>
        <v>0.52833263416666665</v>
      </c>
      <c r="HO62" s="471">
        <f t="shared" si="459"/>
        <v>0.52833263416666665</v>
      </c>
      <c r="HP62" s="471">
        <f t="shared" si="459"/>
        <v>0.52833263416666665</v>
      </c>
      <c r="HQ62" s="471">
        <f t="shared" si="459"/>
        <v>0.52833263416666665</v>
      </c>
      <c r="HR62" s="471">
        <f t="shared" si="459"/>
        <v>0.52833263416666665</v>
      </c>
      <c r="HS62" s="471">
        <f t="shared" si="460"/>
        <v>0.52833263416666665</v>
      </c>
      <c r="HT62" s="471">
        <f t="shared" si="460"/>
        <v>0.52833263416666665</v>
      </c>
      <c r="HU62" s="471">
        <f t="shared" si="460"/>
        <v>0.52833263416666665</v>
      </c>
      <c r="HV62" s="471">
        <f t="shared" si="460"/>
        <v>0.52833263416666665</v>
      </c>
      <c r="HW62" s="471">
        <f t="shared" si="460"/>
        <v>0.52833263416666665</v>
      </c>
      <c r="HX62" s="471">
        <f t="shared" si="460"/>
        <v>0.52833263416666665</v>
      </c>
      <c r="HY62" s="471">
        <f t="shared" si="460"/>
        <v>0.52833263416666665</v>
      </c>
      <c r="HZ62" s="471">
        <f t="shared" si="460"/>
        <v>0.52833263416666665</v>
      </c>
      <c r="IA62" s="471">
        <f t="shared" si="460"/>
        <v>0.52833263416666665</v>
      </c>
      <c r="IB62" s="471">
        <f t="shared" si="460"/>
        <v>0.52833263416666665</v>
      </c>
      <c r="IC62" s="471">
        <f t="shared" si="460"/>
        <v>0.52833263416666665</v>
      </c>
      <c r="ID62" s="471">
        <f t="shared" si="460"/>
        <v>0.52833263416666665</v>
      </c>
      <c r="IE62" s="471">
        <f t="shared" si="460"/>
        <v>0.52833263416666665</v>
      </c>
      <c r="IF62" s="471">
        <f t="shared" si="460"/>
        <v>0.52833263416666665</v>
      </c>
      <c r="IG62" s="471">
        <f t="shared" si="460"/>
        <v>0.52833263416666665</v>
      </c>
      <c r="IH62" s="471">
        <f t="shared" si="460"/>
        <v>0.52833263416666665</v>
      </c>
      <c r="II62" s="471">
        <f t="shared" si="461"/>
        <v>0.52833263416666665</v>
      </c>
      <c r="IJ62" s="471">
        <f t="shared" si="461"/>
        <v>0.52833263416666665</v>
      </c>
      <c r="IK62" s="471">
        <f t="shared" si="461"/>
        <v>0.52833263416666665</v>
      </c>
      <c r="IL62" s="471">
        <f t="shared" si="461"/>
        <v>0.52833263416666665</v>
      </c>
      <c r="IM62" s="471">
        <f t="shared" si="461"/>
        <v>0.52833263416666665</v>
      </c>
      <c r="IN62" s="471">
        <f t="shared" si="461"/>
        <v>0.52833263416666665</v>
      </c>
      <c r="IO62" s="471">
        <f t="shared" si="461"/>
        <v>0.52833263416666665</v>
      </c>
      <c r="IP62" s="471">
        <f t="shared" si="461"/>
        <v>0.52833263416666665</v>
      </c>
      <c r="IQ62" s="471">
        <f t="shared" si="461"/>
        <v>0.52833263416666665</v>
      </c>
      <c r="IR62" s="471">
        <f t="shared" si="461"/>
        <v>0.52833263416666665</v>
      </c>
      <c r="IS62" s="471">
        <f t="shared" si="461"/>
        <v>0.52833263416666665</v>
      </c>
      <c r="IT62" s="471">
        <f t="shared" si="461"/>
        <v>0.52833263416666665</v>
      </c>
      <c r="IU62" s="471">
        <f t="shared" si="461"/>
        <v>0.52833263416666665</v>
      </c>
      <c r="IV62" s="471">
        <f t="shared" si="461"/>
        <v>0.52833263416666665</v>
      </c>
      <c r="IW62" s="471">
        <f t="shared" si="461"/>
        <v>0.52833263416666665</v>
      </c>
      <c r="IX62" s="471">
        <f t="shared" si="461"/>
        <v>0.52833263416666665</v>
      </c>
      <c r="IY62" s="471">
        <f t="shared" si="462"/>
        <v>0.52833263416666665</v>
      </c>
      <c r="IZ62" s="471">
        <f t="shared" si="462"/>
        <v>0.52833263416666665</v>
      </c>
      <c r="JA62" s="471">
        <f t="shared" si="462"/>
        <v>0.52833263416666665</v>
      </c>
      <c r="JB62" s="471">
        <f t="shared" si="462"/>
        <v>0.52833263416666665</v>
      </c>
      <c r="JC62" s="471">
        <f t="shared" si="462"/>
        <v>0.52833263416666665</v>
      </c>
      <c r="JD62" s="471">
        <f t="shared" si="462"/>
        <v>0.52833263416666665</v>
      </c>
      <c r="JE62" s="471">
        <f t="shared" si="462"/>
        <v>0.52833263416666665</v>
      </c>
      <c r="JF62" s="471">
        <f t="shared" si="462"/>
        <v>0.52833263416666665</v>
      </c>
      <c r="JG62" s="471">
        <f t="shared" si="462"/>
        <v>0.52833263416666665</v>
      </c>
      <c r="JH62" s="471">
        <f t="shared" si="462"/>
        <v>0.52833263416666665</v>
      </c>
      <c r="JI62" s="471">
        <f t="shared" si="462"/>
        <v>0.52833263416666665</v>
      </c>
      <c r="JJ62" s="471">
        <f t="shared" si="462"/>
        <v>0.52833263416666665</v>
      </c>
      <c r="JK62" s="471">
        <f t="shared" si="462"/>
        <v>0.52833263416666665</v>
      </c>
      <c r="JL62" s="471">
        <f t="shared" si="462"/>
        <v>0.52833263416666665</v>
      </c>
      <c r="JM62" s="471">
        <f t="shared" si="462"/>
        <v>0.52833263416666665</v>
      </c>
      <c r="JN62" s="471">
        <f t="shared" si="462"/>
        <v>0.52833263416666665</v>
      </c>
      <c r="JO62" s="471">
        <f t="shared" si="463"/>
        <v>0.52833263416666665</v>
      </c>
      <c r="JP62" s="471">
        <f t="shared" si="463"/>
        <v>0.52833263416666665</v>
      </c>
      <c r="JQ62" s="471">
        <f t="shared" si="463"/>
        <v>0.52833263416666665</v>
      </c>
      <c r="JR62" s="471">
        <f t="shared" si="463"/>
        <v>0.52833263416666665</v>
      </c>
      <c r="JS62" s="471">
        <f t="shared" si="463"/>
        <v>0.52833263416666665</v>
      </c>
      <c r="JT62" s="471">
        <f t="shared" si="463"/>
        <v>0.52833263416666665</v>
      </c>
      <c r="JU62" s="471">
        <f t="shared" si="463"/>
        <v>0.52833263416666665</v>
      </c>
      <c r="JV62" s="471">
        <f t="shared" si="463"/>
        <v>0.52833263416666665</v>
      </c>
      <c r="JW62" s="471">
        <f t="shared" si="463"/>
        <v>0.52833263416666665</v>
      </c>
      <c r="JX62" s="471">
        <f t="shared" si="463"/>
        <v>0.52833263416666665</v>
      </c>
      <c r="JY62" s="471">
        <f t="shared" si="463"/>
        <v>0.52833263416666665</v>
      </c>
      <c r="JZ62" s="471">
        <f t="shared" si="463"/>
        <v>0.52833263416666665</v>
      </c>
      <c r="KA62" s="471">
        <f t="shared" si="463"/>
        <v>0.52833263416666665</v>
      </c>
      <c r="KB62" s="471">
        <f t="shared" si="463"/>
        <v>0.52833263416666665</v>
      </c>
      <c r="KC62" s="471">
        <f t="shared" si="463"/>
        <v>0.52833263416666665</v>
      </c>
      <c r="KD62" s="471">
        <f t="shared" si="463"/>
        <v>0.52833263416666665</v>
      </c>
      <c r="KE62" s="471">
        <f t="shared" si="464"/>
        <v>0.52833263416666665</v>
      </c>
      <c r="KF62" s="471">
        <f t="shared" si="464"/>
        <v>0.52833263416666665</v>
      </c>
      <c r="KG62" s="471">
        <f t="shared" si="464"/>
        <v>0.52833263416666665</v>
      </c>
      <c r="KH62" s="471">
        <f t="shared" si="464"/>
        <v>0.52833263416666665</v>
      </c>
      <c r="KI62" s="471">
        <f t="shared" si="464"/>
        <v>0.52833263416666665</v>
      </c>
      <c r="KJ62" s="471">
        <f t="shared" si="464"/>
        <v>0.52833263416666665</v>
      </c>
      <c r="KK62" s="471">
        <f t="shared" si="464"/>
        <v>0.52833263416666665</v>
      </c>
      <c r="KL62" s="471">
        <f t="shared" si="464"/>
        <v>0.52833263416666665</v>
      </c>
      <c r="KM62" s="471">
        <f t="shared" si="464"/>
        <v>0.52833263416666665</v>
      </c>
      <c r="KN62" s="471">
        <f t="shared" si="464"/>
        <v>0.52833263416666665</v>
      </c>
      <c r="KO62" s="471">
        <f t="shared" si="464"/>
        <v>0.52833263416666665</v>
      </c>
      <c r="KP62" s="471">
        <f t="shared" si="464"/>
        <v>0.52833263416666665</v>
      </c>
      <c r="KQ62" s="471">
        <f t="shared" si="464"/>
        <v>0.52833263416666665</v>
      </c>
      <c r="KR62" s="471">
        <f t="shared" si="464"/>
        <v>0.52833263416666665</v>
      </c>
      <c r="KS62" s="471">
        <f t="shared" si="464"/>
        <v>0.52833263416666665</v>
      </c>
      <c r="KT62" s="471">
        <f t="shared" si="464"/>
        <v>0.52833263416666665</v>
      </c>
      <c r="KU62" s="471">
        <f t="shared" si="465"/>
        <v>0.52833263416666665</v>
      </c>
      <c r="KV62" s="471">
        <f t="shared" si="465"/>
        <v>0.52833263416666665</v>
      </c>
      <c r="KW62" s="471">
        <f t="shared" si="465"/>
        <v>0.52833263416666665</v>
      </c>
      <c r="KX62" s="471">
        <f t="shared" si="465"/>
        <v>0.52833263416666665</v>
      </c>
      <c r="KY62" s="471">
        <f t="shared" si="465"/>
        <v>0.52833263416666665</v>
      </c>
      <c r="KZ62" s="471">
        <f t="shared" si="465"/>
        <v>0.52833263416666665</v>
      </c>
      <c r="LA62" s="471">
        <f t="shared" si="465"/>
        <v>0.52833263416666665</v>
      </c>
      <c r="LB62" s="471">
        <f t="shared" si="465"/>
        <v>0.52833263416666665</v>
      </c>
      <c r="LC62" s="471">
        <f t="shared" si="465"/>
        <v>0.52833263416666665</v>
      </c>
      <c r="LD62" s="471">
        <f t="shared" si="465"/>
        <v>0.52833263416666665</v>
      </c>
      <c r="LE62" s="471">
        <f t="shared" si="465"/>
        <v>0.52833263416666665</v>
      </c>
      <c r="LF62" s="471">
        <f t="shared" si="465"/>
        <v>0.52833263416666665</v>
      </c>
      <c r="LG62" s="471">
        <f t="shared" si="465"/>
        <v>0.52833263416666665</v>
      </c>
      <c r="LH62" s="471">
        <f t="shared" si="465"/>
        <v>0.52833263416666665</v>
      </c>
      <c r="LI62" s="471">
        <f t="shared" si="465"/>
        <v>0.52833263416666665</v>
      </c>
      <c r="LJ62" s="471">
        <f t="shared" si="465"/>
        <v>0.52833263416666665</v>
      </c>
      <c r="LK62" s="471">
        <f t="shared" si="466"/>
        <v>0.52833263416666665</v>
      </c>
      <c r="LL62" s="471">
        <f t="shared" si="466"/>
        <v>0.52833263416666665</v>
      </c>
      <c r="LM62" s="471">
        <f t="shared" si="466"/>
        <v>0.52833263416666665</v>
      </c>
      <c r="LN62" s="471">
        <f t="shared" si="466"/>
        <v>0.52833263416666665</v>
      </c>
      <c r="LO62" s="471">
        <f t="shared" si="466"/>
        <v>0.52833263416666665</v>
      </c>
      <c r="LP62" s="471">
        <f t="shared" si="466"/>
        <v>0.52833263416666665</v>
      </c>
      <c r="LQ62" s="471">
        <f t="shared" si="466"/>
        <v>0.52833263416666665</v>
      </c>
      <c r="LR62" s="471">
        <f t="shared" si="466"/>
        <v>0.52833263416666665</v>
      </c>
      <c r="LS62" s="471">
        <f t="shared" si="466"/>
        <v>0.52833263416666665</v>
      </c>
      <c r="LT62" s="471">
        <f t="shared" si="466"/>
        <v>0.52833263416666665</v>
      </c>
      <c r="LU62" s="471">
        <f t="shared" si="466"/>
        <v>0.52833263416666665</v>
      </c>
      <c r="LV62" s="471">
        <f t="shared" si="466"/>
        <v>0.52833263416666665</v>
      </c>
      <c r="LW62" s="471">
        <f t="shared" si="466"/>
        <v>0.52833263416666665</v>
      </c>
      <c r="LX62" s="471">
        <f t="shared" si="466"/>
        <v>0.52833263416666665</v>
      </c>
      <c r="LY62" s="471">
        <f t="shared" si="466"/>
        <v>0.52833263416666665</v>
      </c>
      <c r="LZ62" s="471">
        <f t="shared" si="466"/>
        <v>0.52833263416666665</v>
      </c>
      <c r="MA62" s="471">
        <f t="shared" si="467"/>
        <v>0.52833263416666665</v>
      </c>
      <c r="MB62" s="471">
        <f t="shared" si="467"/>
        <v>0.52833263416666665</v>
      </c>
      <c r="MC62" s="471">
        <f t="shared" si="467"/>
        <v>0.52833263416666665</v>
      </c>
      <c r="MD62" s="471">
        <f t="shared" si="467"/>
        <v>0.52833263416666665</v>
      </c>
      <c r="ME62" s="471">
        <f t="shared" si="467"/>
        <v>0.52833263416666665</v>
      </c>
      <c r="MF62" s="471">
        <f t="shared" si="467"/>
        <v>0.52833263416666665</v>
      </c>
      <c r="MG62" s="471">
        <f t="shared" si="467"/>
        <v>0.52833263416666665</v>
      </c>
      <c r="MH62" s="471">
        <f t="shared" si="467"/>
        <v>0.52833263416666665</v>
      </c>
      <c r="MI62" s="471">
        <f t="shared" si="467"/>
        <v>0.52833263416666665</v>
      </c>
      <c r="MJ62" s="471">
        <f t="shared" si="467"/>
        <v>0.52833263416666665</v>
      </c>
      <c r="MK62" s="471">
        <f t="shared" si="467"/>
        <v>0.52833263416666665</v>
      </c>
      <c r="ML62" s="471">
        <f t="shared" si="467"/>
        <v>0.52833263416666665</v>
      </c>
      <c r="MM62" s="471">
        <f t="shared" si="467"/>
        <v>0.52833263416666665</v>
      </c>
      <c r="MN62" s="471">
        <f t="shared" si="467"/>
        <v>0.52833263416666665</v>
      </c>
      <c r="MO62" s="471">
        <f t="shared" si="467"/>
        <v>0.52833263416666665</v>
      </c>
      <c r="MP62" s="471">
        <f t="shared" si="467"/>
        <v>0.52833263416666665</v>
      </c>
      <c r="MQ62" s="471">
        <f t="shared" si="468"/>
        <v>0.52833263416666665</v>
      </c>
      <c r="MR62" s="471">
        <f t="shared" si="468"/>
        <v>0.52833263416666665</v>
      </c>
      <c r="MS62" s="471">
        <f t="shared" si="468"/>
        <v>0.52833263416666665</v>
      </c>
      <c r="MT62" s="471">
        <f t="shared" si="468"/>
        <v>0.52833263416666665</v>
      </c>
      <c r="MU62" s="471">
        <f t="shared" si="468"/>
        <v>0.52833263416666665</v>
      </c>
      <c r="MV62" s="471">
        <f t="shared" si="468"/>
        <v>0.52833263416666665</v>
      </c>
      <c r="MW62" s="471">
        <f t="shared" si="468"/>
        <v>0.52833263416666665</v>
      </c>
      <c r="MX62" s="471">
        <f t="shared" si="468"/>
        <v>0.52833263416666665</v>
      </c>
      <c r="MY62" s="471">
        <f t="shared" si="468"/>
        <v>0.52833263416666665</v>
      </c>
      <c r="MZ62" s="471">
        <f t="shared" si="468"/>
        <v>0.52833263416666665</v>
      </c>
      <c r="NA62" s="471">
        <f t="shared" si="468"/>
        <v>0.52833263416666665</v>
      </c>
      <c r="NB62" s="471">
        <f t="shared" si="468"/>
        <v>0.52833263416666665</v>
      </c>
      <c r="NC62" s="471">
        <f t="shared" si="468"/>
        <v>0.52833263416666665</v>
      </c>
      <c r="ND62" s="471">
        <f t="shared" si="468"/>
        <v>0.52833263416666665</v>
      </c>
      <c r="NE62" s="471">
        <f t="shared" si="468"/>
        <v>0.52833263416666665</v>
      </c>
      <c r="NF62" s="471">
        <f t="shared" si="468"/>
        <v>0.52833263416666665</v>
      </c>
      <c r="NG62" s="471">
        <f t="shared" si="469"/>
        <v>0.52833263416666665</v>
      </c>
      <c r="NH62" s="471">
        <f t="shared" si="469"/>
        <v>0.52833263416666665</v>
      </c>
      <c r="NI62" s="471">
        <f t="shared" si="469"/>
        <v>0.52833263416666665</v>
      </c>
      <c r="NJ62" s="471">
        <f t="shared" si="469"/>
        <v>0.52833263416666665</v>
      </c>
      <c r="NK62" s="471">
        <f t="shared" si="469"/>
        <v>0.52833263416666665</v>
      </c>
      <c r="NL62" s="471">
        <f t="shared" si="469"/>
        <v>0.52833263416666665</v>
      </c>
      <c r="NM62" s="471">
        <f t="shared" si="469"/>
        <v>0.52833263416666665</v>
      </c>
      <c r="NN62" s="471">
        <f t="shared" si="469"/>
        <v>0.52833263416666665</v>
      </c>
      <c r="NO62" s="471">
        <f t="shared" si="469"/>
        <v>0.52833263416666665</v>
      </c>
      <c r="NP62" s="471">
        <f t="shared" si="469"/>
        <v>0.52833263416666665</v>
      </c>
      <c r="NQ62" s="471">
        <f t="shared" si="469"/>
        <v>0.52833263416666665</v>
      </c>
      <c r="NR62" s="471">
        <f t="shared" si="469"/>
        <v>0.52833263416666665</v>
      </c>
      <c r="NS62" s="471">
        <f t="shared" si="469"/>
        <v>0.52833263416666665</v>
      </c>
      <c r="NT62" s="471">
        <f t="shared" si="469"/>
        <v>0.52833263416666665</v>
      </c>
      <c r="NU62" s="471">
        <f t="shared" si="469"/>
        <v>0.52833263416666665</v>
      </c>
      <c r="NV62" s="471">
        <f t="shared" si="469"/>
        <v>0.52833263416666665</v>
      </c>
      <c r="NW62" s="471">
        <f t="shared" si="470"/>
        <v>0.52833263416666665</v>
      </c>
      <c r="NX62" s="471">
        <f t="shared" si="470"/>
        <v>0.52833263416666665</v>
      </c>
      <c r="NY62" s="471">
        <f t="shared" si="470"/>
        <v>0.52833263416666665</v>
      </c>
      <c r="NZ62" s="471">
        <f t="shared" si="470"/>
        <v>0.52833263416666665</v>
      </c>
      <c r="OA62" s="471">
        <f t="shared" si="470"/>
        <v>0.52833263416666665</v>
      </c>
      <c r="OB62" s="471">
        <f t="shared" si="470"/>
        <v>0.15338689379032258</v>
      </c>
      <c r="OC62" s="471">
        <f t="shared" si="470"/>
        <v>0</v>
      </c>
      <c r="OD62" s="471">
        <f t="shared" si="470"/>
        <v>0</v>
      </c>
      <c r="OE62" s="471">
        <f t="shared" si="470"/>
        <v>0</v>
      </c>
      <c r="OF62" s="471">
        <f t="shared" si="470"/>
        <v>0</v>
      </c>
      <c r="OG62" s="471">
        <f t="shared" si="470"/>
        <v>0</v>
      </c>
      <c r="OH62" s="471">
        <f t="shared" si="470"/>
        <v>0</v>
      </c>
      <c r="OI62" s="471">
        <f t="shared" si="470"/>
        <v>0</v>
      </c>
      <c r="OJ62" s="471">
        <f t="shared" si="470"/>
        <v>0</v>
      </c>
      <c r="OK62" s="471">
        <f t="shared" si="470"/>
        <v>0</v>
      </c>
      <c r="OL62" s="471">
        <f t="shared" si="470"/>
        <v>0</v>
      </c>
      <c r="OM62" s="471">
        <f t="shared" si="471"/>
        <v>0</v>
      </c>
      <c r="ON62" s="471">
        <f t="shared" si="471"/>
        <v>0</v>
      </c>
      <c r="OO62" s="471">
        <f t="shared" si="471"/>
        <v>0</v>
      </c>
      <c r="OP62" s="471">
        <f t="shared" si="471"/>
        <v>0</v>
      </c>
      <c r="OQ62" s="471">
        <f t="shared" si="471"/>
        <v>0</v>
      </c>
      <c r="OR62" s="471">
        <f t="shared" si="471"/>
        <v>0</v>
      </c>
      <c r="OS62" s="471">
        <f t="shared" si="471"/>
        <v>0</v>
      </c>
      <c r="OT62" s="471">
        <f t="shared" si="471"/>
        <v>0</v>
      </c>
      <c r="OU62" s="471">
        <f t="shared" si="471"/>
        <v>0</v>
      </c>
      <c r="OV62" s="471">
        <f t="shared" si="471"/>
        <v>0</v>
      </c>
      <c r="OW62" s="471">
        <f t="shared" si="471"/>
        <v>0</v>
      </c>
      <c r="OX62" s="471">
        <f t="shared" si="471"/>
        <v>0</v>
      </c>
      <c r="OY62" s="471">
        <f t="shared" si="471"/>
        <v>0</v>
      </c>
      <c r="OZ62" s="471">
        <f t="shared" si="471"/>
        <v>0</v>
      </c>
      <c r="PA62" s="471">
        <f t="shared" si="471"/>
        <v>0</v>
      </c>
      <c r="PB62" s="471">
        <f t="shared" si="471"/>
        <v>0</v>
      </c>
      <c r="PC62" s="471">
        <f t="shared" si="472"/>
        <v>0</v>
      </c>
      <c r="PD62" s="471">
        <f t="shared" si="472"/>
        <v>0</v>
      </c>
      <c r="PE62" s="471">
        <f t="shared" si="472"/>
        <v>0</v>
      </c>
      <c r="PF62" s="471">
        <f t="shared" si="472"/>
        <v>0</v>
      </c>
      <c r="PG62" s="471">
        <f t="shared" si="472"/>
        <v>0</v>
      </c>
      <c r="PH62" s="471">
        <f t="shared" si="472"/>
        <v>0</v>
      </c>
      <c r="PI62" s="471">
        <f t="shared" si="472"/>
        <v>0</v>
      </c>
      <c r="PJ62" s="471">
        <f t="shared" si="472"/>
        <v>0</v>
      </c>
      <c r="PK62" s="471">
        <f t="shared" si="472"/>
        <v>0</v>
      </c>
      <c r="PL62" s="471">
        <f t="shared" si="472"/>
        <v>0</v>
      </c>
      <c r="PM62" s="471">
        <f t="shared" si="472"/>
        <v>0</v>
      </c>
      <c r="PN62" s="471">
        <f t="shared" si="472"/>
        <v>0</v>
      </c>
      <c r="PO62" s="471">
        <f t="shared" si="472"/>
        <v>0</v>
      </c>
      <c r="PP62" s="471">
        <f t="shared" si="472"/>
        <v>0</v>
      </c>
      <c r="PQ62" s="471">
        <f t="shared" si="472"/>
        <v>0</v>
      </c>
      <c r="PR62" s="471">
        <f t="shared" si="472"/>
        <v>0</v>
      </c>
      <c r="PS62" s="471">
        <f t="shared" si="473"/>
        <v>0</v>
      </c>
      <c r="PT62" s="471">
        <f t="shared" si="473"/>
        <v>0</v>
      </c>
      <c r="PU62" s="471">
        <f t="shared" si="473"/>
        <v>0</v>
      </c>
      <c r="PV62" s="471">
        <f t="shared" si="473"/>
        <v>0</v>
      </c>
      <c r="PW62" s="471">
        <f t="shared" si="473"/>
        <v>0</v>
      </c>
      <c r="PX62" s="471">
        <f t="shared" si="473"/>
        <v>0</v>
      </c>
      <c r="PY62" s="471">
        <f t="shared" si="473"/>
        <v>0</v>
      </c>
      <c r="PZ62" s="471">
        <f t="shared" si="473"/>
        <v>0</v>
      </c>
      <c r="QA62" s="471">
        <f t="shared" si="473"/>
        <v>0</v>
      </c>
      <c r="QB62" s="471">
        <f t="shared" si="473"/>
        <v>0</v>
      </c>
      <c r="QC62" s="471">
        <f t="shared" si="473"/>
        <v>0</v>
      </c>
      <c r="QD62" s="471">
        <f t="shared" si="473"/>
        <v>0</v>
      </c>
      <c r="QE62" s="471">
        <f t="shared" si="473"/>
        <v>0</v>
      </c>
      <c r="QF62" s="471">
        <f t="shared" si="473"/>
        <v>0</v>
      </c>
      <c r="QG62" s="471">
        <f t="shared" si="473"/>
        <v>0</v>
      </c>
      <c r="QH62" s="471">
        <f t="shared" si="473"/>
        <v>0</v>
      </c>
      <c r="QI62" s="471">
        <f t="shared" si="474"/>
        <v>0</v>
      </c>
      <c r="QJ62" s="471">
        <f t="shared" si="474"/>
        <v>0</v>
      </c>
      <c r="QK62" s="471">
        <f t="shared" si="474"/>
        <v>0</v>
      </c>
      <c r="QL62" s="471">
        <f t="shared" si="474"/>
        <v>0</v>
      </c>
      <c r="QM62" s="471">
        <f t="shared" si="474"/>
        <v>0</v>
      </c>
      <c r="QN62" s="471">
        <f t="shared" si="474"/>
        <v>0</v>
      </c>
      <c r="QO62" s="471">
        <f t="shared" si="474"/>
        <v>0</v>
      </c>
      <c r="QP62" s="471">
        <f t="shared" si="474"/>
        <v>0</v>
      </c>
      <c r="QQ62" s="471">
        <f t="shared" si="474"/>
        <v>0</v>
      </c>
      <c r="QR62" s="471">
        <f t="shared" si="474"/>
        <v>0</v>
      </c>
      <c r="QS62" s="471">
        <f t="shared" si="474"/>
        <v>0</v>
      </c>
      <c r="QT62" s="471">
        <f t="shared" si="474"/>
        <v>0</v>
      </c>
      <c r="QU62" s="471">
        <f t="shared" si="474"/>
        <v>0</v>
      </c>
      <c r="QV62" s="471">
        <f t="shared" si="474"/>
        <v>0</v>
      </c>
      <c r="QW62" s="471">
        <f t="shared" si="474"/>
        <v>0</v>
      </c>
      <c r="QX62" s="471">
        <f t="shared" si="474"/>
        <v>0</v>
      </c>
      <c r="QY62" s="471">
        <f t="shared" si="475"/>
        <v>0</v>
      </c>
      <c r="QZ62" s="471">
        <f t="shared" si="475"/>
        <v>0</v>
      </c>
      <c r="RA62" s="471">
        <f t="shared" si="475"/>
        <v>0</v>
      </c>
      <c r="RB62" s="471">
        <f t="shared" si="475"/>
        <v>0</v>
      </c>
      <c r="RC62" s="471">
        <f t="shared" si="475"/>
        <v>0</v>
      </c>
      <c r="RD62" s="471">
        <f t="shared" si="475"/>
        <v>0</v>
      </c>
      <c r="RE62" s="471">
        <f t="shared" si="475"/>
        <v>0</v>
      </c>
      <c r="RF62" s="471">
        <f t="shared" si="475"/>
        <v>0</v>
      </c>
      <c r="RG62" s="471">
        <f t="shared" si="475"/>
        <v>0</v>
      </c>
      <c r="RH62" s="471">
        <f t="shared" si="475"/>
        <v>0</v>
      </c>
      <c r="RI62" s="471">
        <f t="shared" si="475"/>
        <v>0</v>
      </c>
      <c r="RJ62" s="471">
        <f t="shared" si="475"/>
        <v>0</v>
      </c>
      <c r="RK62" s="471">
        <f t="shared" si="475"/>
        <v>0</v>
      </c>
      <c r="RL62" s="471">
        <f t="shared" si="475"/>
        <v>0</v>
      </c>
      <c r="RM62" s="471">
        <f t="shared" si="475"/>
        <v>0</v>
      </c>
      <c r="RN62" s="471">
        <f t="shared" si="475"/>
        <v>0</v>
      </c>
      <c r="RO62" s="471">
        <f t="shared" si="476"/>
        <v>0</v>
      </c>
      <c r="RP62" s="471">
        <f t="shared" si="476"/>
        <v>0</v>
      </c>
      <c r="RQ62" s="471">
        <f t="shared" si="476"/>
        <v>0</v>
      </c>
      <c r="RR62" s="471">
        <f t="shared" si="476"/>
        <v>0</v>
      </c>
      <c r="RS62" s="471">
        <f t="shared" si="476"/>
        <v>0</v>
      </c>
      <c r="RT62" s="471">
        <f t="shared" si="476"/>
        <v>0</v>
      </c>
      <c r="RU62" s="471">
        <f t="shared" si="476"/>
        <v>0</v>
      </c>
      <c r="RV62" s="471">
        <f t="shared" si="476"/>
        <v>0</v>
      </c>
      <c r="RW62" s="471">
        <f t="shared" si="476"/>
        <v>0</v>
      </c>
      <c r="RX62" s="471">
        <f t="shared" si="476"/>
        <v>0</v>
      </c>
      <c r="RY62" s="471">
        <f t="shared" si="476"/>
        <v>0</v>
      </c>
      <c r="RZ62" s="471">
        <f t="shared" si="476"/>
        <v>0</v>
      </c>
      <c r="SA62" s="471">
        <f t="shared" si="476"/>
        <v>0</v>
      </c>
      <c r="SB62" s="471">
        <f t="shared" si="476"/>
        <v>0</v>
      </c>
      <c r="SC62" s="471">
        <f t="shared" si="476"/>
        <v>0</v>
      </c>
      <c r="SD62" s="471">
        <f t="shared" si="476"/>
        <v>0</v>
      </c>
      <c r="SE62" s="471">
        <f t="shared" si="477"/>
        <v>0</v>
      </c>
      <c r="SF62" s="471">
        <f t="shared" si="477"/>
        <v>0</v>
      </c>
      <c r="SG62" s="471">
        <f t="shared" si="477"/>
        <v>0</v>
      </c>
      <c r="SH62" s="471">
        <f t="shared" si="477"/>
        <v>0</v>
      </c>
      <c r="SI62" s="471">
        <f t="shared" si="477"/>
        <v>0</v>
      </c>
      <c r="SJ62" s="471">
        <f t="shared" si="477"/>
        <v>0</v>
      </c>
      <c r="SK62" s="471">
        <f t="shared" si="477"/>
        <v>0</v>
      </c>
      <c r="SL62" s="471">
        <f t="shared" si="477"/>
        <v>0</v>
      </c>
      <c r="SM62" s="471">
        <f t="shared" si="477"/>
        <v>0</v>
      </c>
      <c r="SN62" s="471">
        <f t="shared" si="477"/>
        <v>0</v>
      </c>
      <c r="SO62" s="471">
        <f t="shared" si="477"/>
        <v>0</v>
      </c>
      <c r="SP62" s="471">
        <f t="shared" si="477"/>
        <v>0</v>
      </c>
      <c r="SQ62" s="471">
        <f t="shared" si="477"/>
        <v>0</v>
      </c>
      <c r="SR62" s="471">
        <f t="shared" si="477"/>
        <v>0</v>
      </c>
      <c r="SS62" s="471">
        <f t="shared" si="477"/>
        <v>0</v>
      </c>
      <c r="ST62" s="471">
        <f t="shared" si="477"/>
        <v>0</v>
      </c>
      <c r="SU62" s="471">
        <f t="shared" si="478"/>
        <v>0</v>
      </c>
      <c r="SV62" s="471">
        <f t="shared" si="478"/>
        <v>0</v>
      </c>
      <c r="SW62" s="471">
        <f t="shared" si="478"/>
        <v>0</v>
      </c>
      <c r="SX62" s="471">
        <f t="shared" si="478"/>
        <v>0</v>
      </c>
      <c r="SY62" s="471">
        <f t="shared" si="478"/>
        <v>0</v>
      </c>
      <c r="SZ62" s="471">
        <f t="shared" si="478"/>
        <v>0</v>
      </c>
      <c r="TA62" s="471">
        <f t="shared" si="478"/>
        <v>0</v>
      </c>
      <c r="TB62" s="471">
        <f t="shared" si="478"/>
        <v>0</v>
      </c>
      <c r="TC62" s="471">
        <f t="shared" si="478"/>
        <v>0</v>
      </c>
      <c r="TD62" s="471">
        <f t="shared" si="478"/>
        <v>0</v>
      </c>
      <c r="TE62" s="471">
        <f t="shared" si="478"/>
        <v>0</v>
      </c>
      <c r="TF62" s="471">
        <f t="shared" si="478"/>
        <v>0</v>
      </c>
      <c r="TG62" s="471">
        <f t="shared" si="478"/>
        <v>0</v>
      </c>
      <c r="TH62" s="471">
        <f t="shared" si="478"/>
        <v>0</v>
      </c>
      <c r="TI62" s="471">
        <f t="shared" si="478"/>
        <v>0</v>
      </c>
      <c r="TJ62" s="471">
        <f t="shared" si="478"/>
        <v>0</v>
      </c>
      <c r="TK62" s="471">
        <f t="shared" si="479"/>
        <v>0</v>
      </c>
      <c r="TL62" s="471">
        <f t="shared" si="479"/>
        <v>0</v>
      </c>
      <c r="TM62" s="471">
        <f t="shared" si="479"/>
        <v>0</v>
      </c>
      <c r="TN62" s="471">
        <f t="shared" si="479"/>
        <v>0</v>
      </c>
      <c r="TO62" s="471">
        <f t="shared" si="479"/>
        <v>0</v>
      </c>
      <c r="TP62" s="471">
        <f t="shared" si="479"/>
        <v>0</v>
      </c>
      <c r="TQ62" s="471">
        <f t="shared" si="479"/>
        <v>0</v>
      </c>
      <c r="TR62" s="471">
        <f t="shared" si="479"/>
        <v>0</v>
      </c>
      <c r="TS62" s="471">
        <f t="shared" si="479"/>
        <v>0</v>
      </c>
      <c r="TT62" s="471">
        <f t="shared" si="479"/>
        <v>0</v>
      </c>
      <c r="TU62" s="471">
        <f t="shared" si="479"/>
        <v>0</v>
      </c>
      <c r="TV62" s="471">
        <f t="shared" si="479"/>
        <v>0</v>
      </c>
      <c r="TW62" s="471">
        <f t="shared" si="479"/>
        <v>0</v>
      </c>
      <c r="TX62" s="471">
        <f t="shared" si="479"/>
        <v>0</v>
      </c>
      <c r="TY62" s="471">
        <f t="shared" si="479"/>
        <v>0</v>
      </c>
      <c r="TZ62" s="471">
        <f t="shared" si="479"/>
        <v>0</v>
      </c>
      <c r="UA62" s="471">
        <f t="shared" si="480"/>
        <v>0</v>
      </c>
      <c r="UB62" s="471">
        <f t="shared" si="480"/>
        <v>0</v>
      </c>
      <c r="UC62" s="471">
        <f t="shared" si="480"/>
        <v>0</v>
      </c>
      <c r="UD62" s="471">
        <f t="shared" si="480"/>
        <v>0</v>
      </c>
      <c r="UE62" s="471">
        <f t="shared" si="480"/>
        <v>0</v>
      </c>
      <c r="UF62" s="471">
        <f t="shared" si="480"/>
        <v>0</v>
      </c>
      <c r="UG62" s="471">
        <f t="shared" si="480"/>
        <v>0</v>
      </c>
      <c r="UH62" s="471">
        <f t="shared" si="480"/>
        <v>0</v>
      </c>
      <c r="UI62" s="471">
        <f t="shared" si="480"/>
        <v>0</v>
      </c>
      <c r="UJ62" s="471">
        <f t="shared" si="480"/>
        <v>0</v>
      </c>
      <c r="UK62" s="471">
        <f t="shared" si="480"/>
        <v>0</v>
      </c>
      <c r="UL62" s="471">
        <f t="shared" si="480"/>
        <v>0</v>
      </c>
      <c r="UM62" s="471">
        <f t="shared" si="480"/>
        <v>0</v>
      </c>
      <c r="UN62" s="471">
        <f t="shared" si="480"/>
        <v>0</v>
      </c>
      <c r="UO62" s="471">
        <f t="shared" si="480"/>
        <v>0</v>
      </c>
      <c r="UP62" s="471">
        <f t="shared" si="480"/>
        <v>0</v>
      </c>
      <c r="UQ62" s="471">
        <f t="shared" si="481"/>
        <v>0</v>
      </c>
      <c r="UR62" s="471">
        <f t="shared" si="481"/>
        <v>0</v>
      </c>
      <c r="US62" s="471">
        <f t="shared" si="481"/>
        <v>0</v>
      </c>
      <c r="UT62" s="471">
        <f t="shared" si="481"/>
        <v>0</v>
      </c>
      <c r="UU62" s="471">
        <f t="shared" si="481"/>
        <v>0</v>
      </c>
      <c r="UV62" s="471">
        <f t="shared" si="481"/>
        <v>0</v>
      </c>
      <c r="UW62" s="471">
        <f t="shared" si="481"/>
        <v>0</v>
      </c>
      <c r="UX62" s="471">
        <f t="shared" si="481"/>
        <v>0</v>
      </c>
      <c r="UY62" s="471">
        <f t="shared" si="481"/>
        <v>0</v>
      </c>
      <c r="UZ62" s="471">
        <f t="shared" si="481"/>
        <v>0</v>
      </c>
      <c r="VA62" s="471">
        <f t="shared" si="481"/>
        <v>0</v>
      </c>
      <c r="VB62" s="471">
        <f t="shared" si="481"/>
        <v>0</v>
      </c>
      <c r="VC62" s="471">
        <f t="shared" si="481"/>
        <v>0</v>
      </c>
      <c r="VD62" s="471">
        <f t="shared" si="481"/>
        <v>0</v>
      </c>
      <c r="VE62" s="471">
        <f t="shared" si="481"/>
        <v>0</v>
      </c>
      <c r="VF62" s="471">
        <f t="shared" si="481"/>
        <v>0</v>
      </c>
      <c r="VG62" s="471">
        <f t="shared" si="482"/>
        <v>0</v>
      </c>
      <c r="VH62" s="471">
        <f t="shared" si="482"/>
        <v>0</v>
      </c>
      <c r="VI62" s="471">
        <f t="shared" si="482"/>
        <v>0</v>
      </c>
      <c r="VJ62" s="471">
        <f t="shared" si="482"/>
        <v>0</v>
      </c>
      <c r="VK62" s="471">
        <f t="shared" si="482"/>
        <v>0</v>
      </c>
      <c r="VL62" s="471">
        <f t="shared" si="482"/>
        <v>0</v>
      </c>
      <c r="VM62" s="471">
        <f t="shared" si="482"/>
        <v>0</v>
      </c>
      <c r="VN62" s="471">
        <f t="shared" si="482"/>
        <v>0</v>
      </c>
      <c r="VO62" s="471">
        <f t="shared" si="482"/>
        <v>0</v>
      </c>
      <c r="VP62" s="471">
        <f t="shared" si="482"/>
        <v>0</v>
      </c>
      <c r="VQ62" s="471">
        <f t="shared" si="482"/>
        <v>0</v>
      </c>
      <c r="VR62" s="471">
        <f t="shared" si="482"/>
        <v>0</v>
      </c>
      <c r="VS62" s="471">
        <f t="shared" si="482"/>
        <v>0</v>
      </c>
      <c r="VT62" s="471">
        <f t="shared" si="482"/>
        <v>0</v>
      </c>
      <c r="VU62" s="471">
        <f t="shared" si="482"/>
        <v>0</v>
      </c>
      <c r="VV62" s="471">
        <f t="shared" si="482"/>
        <v>0</v>
      </c>
      <c r="VW62" s="471">
        <f t="shared" si="483"/>
        <v>0</v>
      </c>
      <c r="VX62" s="471">
        <f t="shared" si="483"/>
        <v>0</v>
      </c>
      <c r="VY62" s="471">
        <f t="shared" si="483"/>
        <v>0</v>
      </c>
      <c r="VZ62" s="471">
        <f t="shared" si="483"/>
        <v>0</v>
      </c>
      <c r="WA62" s="471">
        <f t="shared" si="483"/>
        <v>0</v>
      </c>
      <c r="WB62" s="471">
        <f t="shared" si="483"/>
        <v>0</v>
      </c>
      <c r="WC62" s="471">
        <f t="shared" si="483"/>
        <v>0</v>
      </c>
      <c r="WD62" s="471">
        <f t="shared" si="483"/>
        <v>0</v>
      </c>
    </row>
    <row r="63" spans="1:602" x14ac:dyDescent="0.35">
      <c r="A63" s="29"/>
      <c r="B63" s="29">
        <f t="shared" si="355"/>
        <v>32</v>
      </c>
      <c r="C63" s="29" t="s">
        <v>2</v>
      </c>
      <c r="D63" s="29" t="s">
        <v>97</v>
      </c>
      <c r="E63" s="69">
        <f>INDEX('Current RAP - 2025-26 Cycle'!$K:$K,MATCH('25-26 Projection - RAP Tendered'!$D63,'Current RAP - 2025-26 Cycle'!$C:$C,0),1)</f>
        <v>25171989.040000003</v>
      </c>
      <c r="F63" s="69">
        <f>INDEX('Current RAP - 2025-26 Cycle'!$G:$G,MATCH('25-26 Projection - RAP Tendered'!$D63,'Current RAP - 2025-26 Cycle'!$C:$C,0),1)</f>
        <v>14259623.780000001</v>
      </c>
      <c r="G63" s="69">
        <f t="shared" si="342"/>
        <v>10912365.260000002</v>
      </c>
      <c r="H63" s="69">
        <f t="shared" si="356"/>
        <v>14259623.780000001</v>
      </c>
      <c r="I63" s="32">
        <v>45839</v>
      </c>
      <c r="J63" s="32">
        <v>46203</v>
      </c>
      <c r="K63" s="29" t="str">
        <f>INDEX('Current RAP - 2025-26 Cycle'!$D:$D,MATCH('25-26 Projection - RAP Tendered'!$D63,'Current RAP - 2025-26 Cycle'!$C:$C,0),1)</f>
        <v>IPCA</v>
      </c>
      <c r="L63" s="32" t="s">
        <v>10</v>
      </c>
      <c r="M63" s="32" t="s">
        <v>10</v>
      </c>
      <c r="N63" s="81">
        <v>0</v>
      </c>
      <c r="O63" s="81">
        <v>0</v>
      </c>
      <c r="P63" s="69">
        <v>0</v>
      </c>
      <c r="Q63" s="32">
        <f>INDEX('Current RAP - 2025-26 Cycle'!$L:$L,MATCH('25-26 Projection - RAP Tendered'!$D63,'Current RAP - 2025-26 Cycle'!$C:$C,0),1)</f>
        <v>41039</v>
      </c>
      <c r="R63" s="32">
        <f>INDEX('Current RAP - 2025-26 Cycle'!$M:$M,MATCH('25-26 Projection - RAP Tendered'!$D63,'Current RAP - 2025-26 Cycle'!$C:$C,0),1)</f>
        <v>51996</v>
      </c>
      <c r="S63" s="29"/>
      <c r="T63" s="29" t="str">
        <f t="shared" si="343"/>
        <v>016/2012</v>
      </c>
      <c r="U63" s="36">
        <f t="shared" si="438"/>
        <v>25.17198904000001</v>
      </c>
      <c r="V63" s="36">
        <f t="shared" si="438"/>
        <v>25.17198904000001</v>
      </c>
      <c r="W63" s="36">
        <f t="shared" si="438"/>
        <v>25.17198904000001</v>
      </c>
      <c r="X63" s="36">
        <f t="shared" si="438"/>
        <v>25.17198904000001</v>
      </c>
      <c r="Y63" s="36">
        <f t="shared" si="438"/>
        <v>25.17198904000001</v>
      </c>
      <c r="Z63" s="36">
        <f t="shared" si="438"/>
        <v>25.17198904000001</v>
      </c>
      <c r="AA63" s="36">
        <f t="shared" si="438"/>
        <v>25.17198904000001</v>
      </c>
      <c r="AB63" s="36">
        <f t="shared" si="438"/>
        <v>25.17198904000001</v>
      </c>
      <c r="AC63" s="36">
        <f t="shared" si="438"/>
        <v>25.17198904000001</v>
      </c>
      <c r="AD63" s="36">
        <f t="shared" si="438"/>
        <v>25.17198904000001</v>
      </c>
      <c r="AE63" s="36">
        <f t="shared" si="438"/>
        <v>25.17198904000001</v>
      </c>
      <c r="AF63" s="36">
        <f t="shared" si="438"/>
        <v>25.17198904000001</v>
      </c>
      <c r="AG63" s="36">
        <f t="shared" si="438"/>
        <v>25.17198904000001</v>
      </c>
      <c r="AH63" s="36">
        <f t="shared" si="438"/>
        <v>25.17198904000001</v>
      </c>
      <c r="AI63" s="36">
        <f t="shared" si="438"/>
        <v>25.17198904000001</v>
      </c>
      <c r="AJ63" s="36">
        <f t="shared" si="438"/>
        <v>25.17198904000001</v>
      </c>
      <c r="AK63" s="36">
        <f t="shared" si="434"/>
        <v>25.17198904000001</v>
      </c>
      <c r="AL63" s="36">
        <f t="shared" si="434"/>
        <v>21.653323905376354</v>
      </c>
      <c r="AM63" s="36">
        <f t="shared" si="434"/>
        <v>0</v>
      </c>
      <c r="AN63" s="36">
        <f t="shared" si="434"/>
        <v>0</v>
      </c>
      <c r="AO63" s="36">
        <f t="shared" si="434"/>
        <v>0</v>
      </c>
      <c r="AP63" s="36">
        <f t="shared" si="434"/>
        <v>0</v>
      </c>
      <c r="AQ63" s="36">
        <f t="shared" si="434"/>
        <v>0</v>
      </c>
      <c r="AR63" s="36">
        <f t="shared" si="434"/>
        <v>0</v>
      </c>
      <c r="AS63" s="36">
        <f t="shared" si="441"/>
        <v>0</v>
      </c>
      <c r="AT63" s="36">
        <f t="shared" si="441"/>
        <v>0</v>
      </c>
      <c r="AU63" s="36">
        <f t="shared" si="441"/>
        <v>0</v>
      </c>
      <c r="AV63" s="36">
        <f t="shared" si="441"/>
        <v>0</v>
      </c>
      <c r="AW63" s="36">
        <f t="shared" si="441"/>
        <v>0</v>
      </c>
      <c r="AX63" s="36">
        <f t="shared" si="441"/>
        <v>0</v>
      </c>
      <c r="AY63" s="36">
        <f t="shared" si="441"/>
        <v>0</v>
      </c>
      <c r="AZ63" s="36">
        <f t="shared" si="441"/>
        <v>0</v>
      </c>
      <c r="BA63" s="36">
        <f t="shared" si="441"/>
        <v>0</v>
      </c>
      <c r="BB63" s="36">
        <f t="shared" si="441"/>
        <v>0</v>
      </c>
      <c r="BD63" s="29" t="str">
        <f t="shared" si="345"/>
        <v>016/2012</v>
      </c>
      <c r="BE63" s="36">
        <f t="shared" si="420"/>
        <v>0</v>
      </c>
      <c r="BF63" s="36">
        <f t="shared" si="420"/>
        <v>0</v>
      </c>
      <c r="BG63" s="36">
        <f t="shared" si="420"/>
        <v>0</v>
      </c>
      <c r="BH63" s="36">
        <f t="shared" si="420"/>
        <v>0</v>
      </c>
      <c r="BI63" s="36">
        <f t="shared" si="420"/>
        <v>6.2929972600000008</v>
      </c>
      <c r="BJ63" s="36">
        <f t="shared" si="420"/>
        <v>6.2929972600000008</v>
      </c>
      <c r="BK63" s="36">
        <f t="shared" si="420"/>
        <v>6.2929972600000008</v>
      </c>
      <c r="BL63" s="36">
        <f t="shared" si="420"/>
        <v>6.2929972600000008</v>
      </c>
      <c r="BM63" s="36">
        <f t="shared" si="420"/>
        <v>6.2929972600000008</v>
      </c>
      <c r="BN63" s="36">
        <f t="shared" si="420"/>
        <v>6.2929972600000008</v>
      </c>
      <c r="BO63" s="36">
        <f t="shared" si="420"/>
        <v>6.2929972600000008</v>
      </c>
      <c r="BP63" s="36">
        <f t="shared" si="420"/>
        <v>6.2929972600000008</v>
      </c>
      <c r="BQ63" s="36">
        <f t="shared" si="420"/>
        <v>6.2929972600000008</v>
      </c>
      <c r="BR63" s="36">
        <f t="shared" si="420"/>
        <v>6.2929972600000008</v>
      </c>
      <c r="BS63" s="36">
        <f t="shared" si="420"/>
        <v>6.2929972600000008</v>
      </c>
      <c r="BT63" s="36">
        <f t="shared" si="420"/>
        <v>6.2929972600000008</v>
      </c>
      <c r="BU63" s="36">
        <f t="shared" si="439"/>
        <v>6.2929972600000008</v>
      </c>
      <c r="BV63" s="36">
        <f t="shared" si="439"/>
        <v>6.2929972600000008</v>
      </c>
      <c r="BW63" s="36">
        <f t="shared" si="439"/>
        <v>6.2929972600000008</v>
      </c>
      <c r="BX63" s="36">
        <f t="shared" si="439"/>
        <v>6.2929972600000008</v>
      </c>
      <c r="BY63" s="36">
        <f t="shared" si="439"/>
        <v>6.2929972600000008</v>
      </c>
      <c r="BZ63" s="36">
        <f t="shared" si="439"/>
        <v>6.2929972600000008</v>
      </c>
      <c r="CA63" s="36">
        <f t="shared" si="439"/>
        <v>6.2929972600000008</v>
      </c>
      <c r="CB63" s="36">
        <f t="shared" si="439"/>
        <v>6.2929972600000008</v>
      </c>
      <c r="CC63" s="36">
        <f t="shared" si="439"/>
        <v>6.2929972600000008</v>
      </c>
      <c r="CD63" s="36">
        <f t="shared" si="439"/>
        <v>6.2929972600000008</v>
      </c>
      <c r="CE63" s="36">
        <f t="shared" si="439"/>
        <v>6.2929972600000008</v>
      </c>
      <c r="CF63" s="36">
        <f t="shared" si="439"/>
        <v>6.2929972600000008</v>
      </c>
      <c r="CG63" s="36">
        <f t="shared" si="439"/>
        <v>6.2929972600000008</v>
      </c>
      <c r="CH63" s="36">
        <f t="shared" si="439"/>
        <v>6.2929972600000008</v>
      </c>
      <c r="CI63" s="36">
        <f t="shared" si="439"/>
        <v>6.2929972600000008</v>
      </c>
      <c r="CJ63" s="36">
        <f t="shared" si="439"/>
        <v>6.2929972600000008</v>
      </c>
      <c r="CK63" s="36">
        <f t="shared" si="436"/>
        <v>6.2929972600000008</v>
      </c>
      <c r="CL63" s="36">
        <f t="shared" si="436"/>
        <v>6.2929972600000008</v>
      </c>
      <c r="CM63" s="36">
        <f t="shared" si="436"/>
        <v>6.2929972600000008</v>
      </c>
      <c r="CN63" s="36">
        <f t="shared" si="436"/>
        <v>6.2929972600000008</v>
      </c>
      <c r="CO63" s="36">
        <f t="shared" si="436"/>
        <v>6.2929972600000008</v>
      </c>
      <c r="CP63" s="36">
        <f t="shared" si="436"/>
        <v>6.2929972600000008</v>
      </c>
      <c r="CQ63" s="36">
        <f t="shared" si="436"/>
        <v>6.2929972600000008</v>
      </c>
      <c r="CR63" s="36">
        <f t="shared" si="436"/>
        <v>6.2929972600000008</v>
      </c>
      <c r="CS63" s="36">
        <f t="shared" si="436"/>
        <v>6.2929972600000008</v>
      </c>
      <c r="CT63" s="36">
        <f t="shared" si="436"/>
        <v>6.2929972600000008</v>
      </c>
      <c r="CU63" s="36">
        <f t="shared" si="436"/>
        <v>6.2929972600000008</v>
      </c>
      <c r="CV63" s="36">
        <f t="shared" si="436"/>
        <v>6.2929972600000008</v>
      </c>
      <c r="CW63" s="36">
        <f t="shared" si="436"/>
        <v>6.2929972600000008</v>
      </c>
      <c r="CX63" s="36">
        <f t="shared" si="436"/>
        <v>6.2929972600000008</v>
      </c>
      <c r="CY63" s="36">
        <f t="shared" si="436"/>
        <v>6.2929972600000008</v>
      </c>
      <c r="CZ63" s="36">
        <f t="shared" si="437"/>
        <v>6.2929972600000008</v>
      </c>
      <c r="DA63" s="36">
        <f t="shared" si="437"/>
        <v>6.2929972600000008</v>
      </c>
      <c r="DB63" s="36">
        <f t="shared" si="437"/>
        <v>6.2929972600000008</v>
      </c>
      <c r="DC63" s="36">
        <f t="shared" si="437"/>
        <v>6.2929972600000008</v>
      </c>
      <c r="DD63" s="36">
        <f t="shared" si="437"/>
        <v>6.2929972600000008</v>
      </c>
      <c r="DE63" s="36">
        <f t="shared" si="437"/>
        <v>6.2929972600000008</v>
      </c>
      <c r="DF63" s="36">
        <f t="shared" si="437"/>
        <v>6.2929972600000008</v>
      </c>
      <c r="DG63" s="36">
        <f t="shared" si="437"/>
        <v>6.2929972600000008</v>
      </c>
      <c r="DH63" s="36">
        <f t="shared" si="437"/>
        <v>6.2929972600000008</v>
      </c>
      <c r="DI63" s="36">
        <f t="shared" si="437"/>
        <v>6.2929972600000008</v>
      </c>
      <c r="DJ63" s="36">
        <f t="shared" si="437"/>
        <v>6.2929972600000008</v>
      </c>
      <c r="DK63" s="36">
        <f t="shared" si="437"/>
        <v>6.2929972600000008</v>
      </c>
      <c r="DL63" s="36">
        <f t="shared" si="437"/>
        <v>6.2929972600000008</v>
      </c>
      <c r="DM63" s="36">
        <f t="shared" si="437"/>
        <v>6.2929972600000008</v>
      </c>
      <c r="DN63" s="36">
        <f t="shared" si="437"/>
        <v>6.2929972600000008</v>
      </c>
      <c r="DO63" s="36">
        <f t="shared" si="437"/>
        <v>6.2929972600000008</v>
      </c>
      <c r="DP63" s="36">
        <f t="shared" si="401"/>
        <v>6.2929972600000008</v>
      </c>
      <c r="DQ63" s="36">
        <f t="shared" si="442"/>
        <v>6.2929972600000008</v>
      </c>
      <c r="DR63" s="36">
        <f t="shared" si="442"/>
        <v>6.2929972600000008</v>
      </c>
      <c r="DS63" s="36">
        <f t="shared" si="442"/>
        <v>6.2929972600000008</v>
      </c>
      <c r="DT63" s="36">
        <f t="shared" si="442"/>
        <v>6.2929972600000008</v>
      </c>
      <c r="DU63" s="36">
        <f t="shared" si="442"/>
        <v>6.2929972600000008</v>
      </c>
      <c r="DV63" s="36">
        <f t="shared" si="442"/>
        <v>6.2929972600000008</v>
      </c>
      <c r="DW63" s="36">
        <f t="shared" si="442"/>
        <v>6.2929972600000008</v>
      </c>
      <c r="DX63" s="36">
        <f t="shared" si="442"/>
        <v>2.7743321253763442</v>
      </c>
      <c r="DY63" s="36">
        <f t="shared" si="442"/>
        <v>0</v>
      </c>
      <c r="DZ63" s="36">
        <f t="shared" si="442"/>
        <v>0</v>
      </c>
      <c r="EA63" s="36">
        <f t="shared" si="442"/>
        <v>0</v>
      </c>
      <c r="EB63" s="36">
        <f t="shared" si="442"/>
        <v>0</v>
      </c>
      <c r="EC63" s="36">
        <f t="shared" si="442"/>
        <v>0</v>
      </c>
      <c r="ED63" s="36">
        <f t="shared" si="442"/>
        <v>0</v>
      </c>
      <c r="EE63" s="36">
        <f t="shared" si="442"/>
        <v>0</v>
      </c>
      <c r="EF63" s="36">
        <f t="shared" si="442"/>
        <v>0</v>
      </c>
      <c r="EG63" s="36">
        <f t="shared" si="487"/>
        <v>0</v>
      </c>
      <c r="EH63" s="36">
        <f t="shared" si="487"/>
        <v>0</v>
      </c>
      <c r="EI63" s="36">
        <f t="shared" si="487"/>
        <v>0</v>
      </c>
      <c r="EJ63" s="36">
        <f t="shared" si="487"/>
        <v>0</v>
      </c>
      <c r="EK63" s="36">
        <f t="shared" si="487"/>
        <v>0</v>
      </c>
      <c r="EL63" s="36">
        <f t="shared" si="487"/>
        <v>0</v>
      </c>
      <c r="EM63" s="36">
        <f t="shared" si="487"/>
        <v>0</v>
      </c>
      <c r="EN63" s="36">
        <f t="shared" si="487"/>
        <v>0</v>
      </c>
      <c r="EO63" s="36">
        <f t="shared" si="487"/>
        <v>0</v>
      </c>
      <c r="EP63" s="36">
        <f t="shared" si="487"/>
        <v>0</v>
      </c>
      <c r="EQ63" s="36">
        <f t="shared" si="487"/>
        <v>0</v>
      </c>
      <c r="ER63" s="36">
        <f t="shared" si="487"/>
        <v>0</v>
      </c>
      <c r="ES63" s="36">
        <f t="shared" si="487"/>
        <v>0</v>
      </c>
      <c r="ET63" s="36">
        <f t="shared" si="487"/>
        <v>0</v>
      </c>
      <c r="EU63" s="36">
        <f t="shared" si="487"/>
        <v>0</v>
      </c>
      <c r="EV63" s="36">
        <f t="shared" si="487"/>
        <v>0</v>
      </c>
      <c r="EW63" s="36">
        <f t="shared" si="484"/>
        <v>0</v>
      </c>
      <c r="EX63" s="36">
        <f t="shared" si="484"/>
        <v>0</v>
      </c>
      <c r="EY63" s="36">
        <f t="shared" si="484"/>
        <v>0</v>
      </c>
      <c r="EZ63" s="36">
        <f t="shared" si="484"/>
        <v>0</v>
      </c>
      <c r="FA63" s="36">
        <f t="shared" si="484"/>
        <v>0</v>
      </c>
      <c r="FB63" s="36">
        <f t="shared" si="484"/>
        <v>0</v>
      </c>
      <c r="FC63" s="36">
        <f t="shared" si="484"/>
        <v>0</v>
      </c>
      <c r="FD63" s="36">
        <f t="shared" si="484"/>
        <v>0</v>
      </c>
      <c r="FE63" s="36">
        <f t="shared" si="484"/>
        <v>0</v>
      </c>
      <c r="FF63" s="36">
        <f t="shared" si="484"/>
        <v>0</v>
      </c>
      <c r="FG63" s="36">
        <f t="shared" si="484"/>
        <v>0</v>
      </c>
      <c r="FH63" s="36">
        <f t="shared" si="484"/>
        <v>0</v>
      </c>
      <c r="FI63" s="36">
        <f t="shared" si="484"/>
        <v>0</v>
      </c>
      <c r="FJ63" s="36">
        <f t="shared" si="484"/>
        <v>0</v>
      </c>
      <c r="FK63" s="36">
        <f t="shared" si="484"/>
        <v>0</v>
      </c>
      <c r="FL63" s="36">
        <f t="shared" si="484"/>
        <v>0</v>
      </c>
      <c r="FM63" s="36">
        <f t="shared" si="485"/>
        <v>0</v>
      </c>
      <c r="FN63" s="36">
        <f t="shared" si="485"/>
        <v>0</v>
      </c>
      <c r="FO63" s="36">
        <f t="shared" si="485"/>
        <v>0</v>
      </c>
      <c r="FP63" s="36">
        <f t="shared" si="485"/>
        <v>0</v>
      </c>
      <c r="FQ63" s="36">
        <f t="shared" si="485"/>
        <v>0</v>
      </c>
      <c r="FR63" s="36">
        <f t="shared" si="485"/>
        <v>0</v>
      </c>
      <c r="FS63" s="36">
        <f t="shared" si="485"/>
        <v>0</v>
      </c>
      <c r="FT63" s="36">
        <f t="shared" si="485"/>
        <v>0</v>
      </c>
      <c r="FU63" s="36">
        <f t="shared" si="485"/>
        <v>0</v>
      </c>
      <c r="FV63" s="36">
        <f t="shared" si="485"/>
        <v>0</v>
      </c>
      <c r="FW63" s="36">
        <f t="shared" si="485"/>
        <v>0</v>
      </c>
      <c r="FX63" s="36">
        <f t="shared" si="485"/>
        <v>0</v>
      </c>
      <c r="FY63" s="36">
        <f t="shared" si="485"/>
        <v>0</v>
      </c>
      <c r="FZ63" s="36">
        <f t="shared" si="485"/>
        <v>0</v>
      </c>
      <c r="GA63" s="36">
        <f t="shared" si="485"/>
        <v>0</v>
      </c>
      <c r="GB63" s="36">
        <f t="shared" si="486"/>
        <v>0</v>
      </c>
      <c r="GC63" s="36">
        <f t="shared" si="486"/>
        <v>0</v>
      </c>
      <c r="GD63" s="36">
        <f t="shared" si="486"/>
        <v>0</v>
      </c>
      <c r="GE63" s="36">
        <f t="shared" si="486"/>
        <v>0</v>
      </c>
      <c r="GF63" s="36">
        <f t="shared" si="486"/>
        <v>0</v>
      </c>
      <c r="GG63" s="36">
        <f t="shared" si="486"/>
        <v>0</v>
      </c>
      <c r="GH63" s="36">
        <f t="shared" si="486"/>
        <v>0</v>
      </c>
      <c r="GI63" s="36">
        <f t="shared" si="486"/>
        <v>0</v>
      </c>
      <c r="GJ63" s="36">
        <f t="shared" si="486"/>
        <v>0</v>
      </c>
      <c r="GL63" s="29" t="str">
        <f t="shared" si="347"/>
        <v>016/2012</v>
      </c>
      <c r="GM63" s="471">
        <f t="shared" si="458"/>
        <v>2.0976657533333336</v>
      </c>
      <c r="GN63" s="471">
        <f t="shared" si="458"/>
        <v>2.0976657533333336</v>
      </c>
      <c r="GO63" s="471">
        <f t="shared" si="458"/>
        <v>2.0976657533333336</v>
      </c>
      <c r="GP63" s="471">
        <f t="shared" si="458"/>
        <v>2.0976657533333336</v>
      </c>
      <c r="GQ63" s="471">
        <f t="shared" si="458"/>
        <v>2.0976657533333336</v>
      </c>
      <c r="GR63" s="471">
        <f t="shared" si="458"/>
        <v>2.0976657533333336</v>
      </c>
      <c r="GS63" s="471">
        <f t="shared" si="458"/>
        <v>2.0976657533333336</v>
      </c>
      <c r="GT63" s="471">
        <f t="shared" si="458"/>
        <v>2.0976657533333336</v>
      </c>
      <c r="GU63" s="471">
        <f t="shared" si="458"/>
        <v>2.0976657533333336</v>
      </c>
      <c r="GV63" s="471">
        <f t="shared" si="458"/>
        <v>2.0976657533333336</v>
      </c>
      <c r="GW63" s="471">
        <f t="shared" si="458"/>
        <v>2.0976657533333336</v>
      </c>
      <c r="GX63" s="471">
        <f t="shared" si="458"/>
        <v>2.0976657533333336</v>
      </c>
      <c r="GY63" s="471">
        <f t="shared" si="458"/>
        <v>2.0976657533333336</v>
      </c>
      <c r="GZ63" s="471">
        <f t="shared" si="458"/>
        <v>2.0976657533333336</v>
      </c>
      <c r="HA63" s="471">
        <f t="shared" si="458"/>
        <v>2.0976657533333336</v>
      </c>
      <c r="HB63" s="471">
        <f t="shared" si="458"/>
        <v>2.0976657533333336</v>
      </c>
      <c r="HC63" s="471">
        <f t="shared" si="459"/>
        <v>2.0976657533333336</v>
      </c>
      <c r="HD63" s="471">
        <f t="shared" si="459"/>
        <v>2.0976657533333336</v>
      </c>
      <c r="HE63" s="471">
        <f t="shared" si="459"/>
        <v>2.0976657533333336</v>
      </c>
      <c r="HF63" s="471">
        <f t="shared" si="459"/>
        <v>2.0976657533333336</v>
      </c>
      <c r="HG63" s="471">
        <f t="shared" si="459"/>
        <v>2.0976657533333336</v>
      </c>
      <c r="HH63" s="471">
        <f t="shared" si="459"/>
        <v>2.0976657533333336</v>
      </c>
      <c r="HI63" s="471">
        <f t="shared" si="459"/>
        <v>2.0976657533333336</v>
      </c>
      <c r="HJ63" s="471">
        <f t="shared" si="459"/>
        <v>2.0976657533333336</v>
      </c>
      <c r="HK63" s="471">
        <f t="shared" si="459"/>
        <v>2.0976657533333336</v>
      </c>
      <c r="HL63" s="471">
        <f t="shared" si="459"/>
        <v>2.0976657533333336</v>
      </c>
      <c r="HM63" s="471">
        <f t="shared" si="459"/>
        <v>2.0976657533333336</v>
      </c>
      <c r="HN63" s="471">
        <f t="shared" si="459"/>
        <v>2.0976657533333336</v>
      </c>
      <c r="HO63" s="471">
        <f t="shared" si="459"/>
        <v>2.0976657533333336</v>
      </c>
      <c r="HP63" s="471">
        <f t="shared" si="459"/>
        <v>2.0976657533333336</v>
      </c>
      <c r="HQ63" s="471">
        <f t="shared" si="459"/>
        <v>2.0976657533333336</v>
      </c>
      <c r="HR63" s="471">
        <f t="shared" si="459"/>
        <v>2.0976657533333336</v>
      </c>
      <c r="HS63" s="471">
        <f t="shared" si="460"/>
        <v>2.0976657533333336</v>
      </c>
      <c r="HT63" s="471">
        <f t="shared" si="460"/>
        <v>2.0976657533333336</v>
      </c>
      <c r="HU63" s="471">
        <f t="shared" si="460"/>
        <v>2.0976657533333336</v>
      </c>
      <c r="HV63" s="471">
        <f t="shared" si="460"/>
        <v>2.0976657533333336</v>
      </c>
      <c r="HW63" s="471">
        <f t="shared" si="460"/>
        <v>2.0976657533333336</v>
      </c>
      <c r="HX63" s="471">
        <f t="shared" si="460"/>
        <v>2.0976657533333336</v>
      </c>
      <c r="HY63" s="471">
        <f t="shared" si="460"/>
        <v>2.0976657533333336</v>
      </c>
      <c r="HZ63" s="471">
        <f t="shared" si="460"/>
        <v>2.0976657533333336</v>
      </c>
      <c r="IA63" s="471">
        <f t="shared" si="460"/>
        <v>2.0976657533333336</v>
      </c>
      <c r="IB63" s="471">
        <f t="shared" si="460"/>
        <v>2.0976657533333336</v>
      </c>
      <c r="IC63" s="471">
        <f t="shared" si="460"/>
        <v>2.0976657533333336</v>
      </c>
      <c r="ID63" s="471">
        <f t="shared" si="460"/>
        <v>2.0976657533333336</v>
      </c>
      <c r="IE63" s="471">
        <f t="shared" si="460"/>
        <v>2.0976657533333336</v>
      </c>
      <c r="IF63" s="471">
        <f t="shared" si="460"/>
        <v>2.0976657533333336</v>
      </c>
      <c r="IG63" s="471">
        <f t="shared" si="460"/>
        <v>2.0976657533333336</v>
      </c>
      <c r="IH63" s="471">
        <f t="shared" si="460"/>
        <v>2.0976657533333336</v>
      </c>
      <c r="II63" s="471">
        <f t="shared" si="461"/>
        <v>2.0976657533333336</v>
      </c>
      <c r="IJ63" s="471">
        <f t="shared" si="461"/>
        <v>2.0976657533333336</v>
      </c>
      <c r="IK63" s="471">
        <f t="shared" si="461"/>
        <v>2.0976657533333336</v>
      </c>
      <c r="IL63" s="471">
        <f t="shared" si="461"/>
        <v>2.0976657533333336</v>
      </c>
      <c r="IM63" s="471">
        <f t="shared" si="461"/>
        <v>2.0976657533333336</v>
      </c>
      <c r="IN63" s="471">
        <f t="shared" si="461"/>
        <v>2.0976657533333336</v>
      </c>
      <c r="IO63" s="471">
        <f t="shared" si="461"/>
        <v>2.0976657533333336</v>
      </c>
      <c r="IP63" s="471">
        <f t="shared" si="461"/>
        <v>2.0976657533333336</v>
      </c>
      <c r="IQ63" s="471">
        <f t="shared" si="461"/>
        <v>2.0976657533333336</v>
      </c>
      <c r="IR63" s="471">
        <f t="shared" si="461"/>
        <v>2.0976657533333336</v>
      </c>
      <c r="IS63" s="471">
        <f t="shared" si="461"/>
        <v>2.0976657533333336</v>
      </c>
      <c r="IT63" s="471">
        <f t="shared" si="461"/>
        <v>2.0976657533333336</v>
      </c>
      <c r="IU63" s="471">
        <f t="shared" si="461"/>
        <v>2.0976657533333336</v>
      </c>
      <c r="IV63" s="471">
        <f t="shared" si="461"/>
        <v>2.0976657533333336</v>
      </c>
      <c r="IW63" s="471">
        <f t="shared" si="461"/>
        <v>2.0976657533333336</v>
      </c>
      <c r="IX63" s="471">
        <f t="shared" si="461"/>
        <v>2.0976657533333336</v>
      </c>
      <c r="IY63" s="471">
        <f t="shared" si="462"/>
        <v>2.0976657533333336</v>
      </c>
      <c r="IZ63" s="471">
        <f t="shared" si="462"/>
        <v>2.0976657533333336</v>
      </c>
      <c r="JA63" s="471">
        <f t="shared" si="462"/>
        <v>2.0976657533333336</v>
      </c>
      <c r="JB63" s="471">
        <f t="shared" si="462"/>
        <v>2.0976657533333336</v>
      </c>
      <c r="JC63" s="471">
        <f t="shared" si="462"/>
        <v>2.0976657533333336</v>
      </c>
      <c r="JD63" s="471">
        <f t="shared" si="462"/>
        <v>2.0976657533333336</v>
      </c>
      <c r="JE63" s="471">
        <f t="shared" si="462"/>
        <v>2.0976657533333336</v>
      </c>
      <c r="JF63" s="471">
        <f t="shared" si="462"/>
        <v>2.0976657533333336</v>
      </c>
      <c r="JG63" s="471">
        <f t="shared" si="462"/>
        <v>2.0976657533333336</v>
      </c>
      <c r="JH63" s="471">
        <f t="shared" si="462"/>
        <v>2.0976657533333336</v>
      </c>
      <c r="JI63" s="471">
        <f t="shared" si="462"/>
        <v>2.0976657533333336</v>
      </c>
      <c r="JJ63" s="471">
        <f t="shared" si="462"/>
        <v>2.0976657533333336</v>
      </c>
      <c r="JK63" s="471">
        <f t="shared" si="462"/>
        <v>2.0976657533333336</v>
      </c>
      <c r="JL63" s="471">
        <f t="shared" si="462"/>
        <v>2.0976657533333336</v>
      </c>
      <c r="JM63" s="471">
        <f t="shared" si="462"/>
        <v>2.0976657533333336</v>
      </c>
      <c r="JN63" s="471">
        <f t="shared" si="462"/>
        <v>2.0976657533333336</v>
      </c>
      <c r="JO63" s="471">
        <f t="shared" si="463"/>
        <v>2.0976657533333336</v>
      </c>
      <c r="JP63" s="471">
        <f t="shared" si="463"/>
        <v>2.0976657533333336</v>
      </c>
      <c r="JQ63" s="471">
        <f t="shared" si="463"/>
        <v>2.0976657533333336</v>
      </c>
      <c r="JR63" s="471">
        <f t="shared" si="463"/>
        <v>2.0976657533333336</v>
      </c>
      <c r="JS63" s="471">
        <f t="shared" si="463"/>
        <v>2.0976657533333336</v>
      </c>
      <c r="JT63" s="471">
        <f t="shared" si="463"/>
        <v>2.0976657533333336</v>
      </c>
      <c r="JU63" s="471">
        <f t="shared" si="463"/>
        <v>2.0976657533333336</v>
      </c>
      <c r="JV63" s="471">
        <f t="shared" si="463"/>
        <v>2.0976657533333336</v>
      </c>
      <c r="JW63" s="471">
        <f t="shared" si="463"/>
        <v>2.0976657533333336</v>
      </c>
      <c r="JX63" s="471">
        <f t="shared" si="463"/>
        <v>2.0976657533333336</v>
      </c>
      <c r="JY63" s="471">
        <f t="shared" si="463"/>
        <v>2.0976657533333336</v>
      </c>
      <c r="JZ63" s="471">
        <f t="shared" si="463"/>
        <v>2.0976657533333336</v>
      </c>
      <c r="KA63" s="471">
        <f t="shared" si="463"/>
        <v>2.0976657533333336</v>
      </c>
      <c r="KB63" s="471">
        <f t="shared" si="463"/>
        <v>2.0976657533333336</v>
      </c>
      <c r="KC63" s="471">
        <f t="shared" si="463"/>
        <v>2.0976657533333336</v>
      </c>
      <c r="KD63" s="471">
        <f t="shared" si="463"/>
        <v>2.0976657533333336</v>
      </c>
      <c r="KE63" s="471">
        <f t="shared" si="464"/>
        <v>2.0976657533333336</v>
      </c>
      <c r="KF63" s="471">
        <f t="shared" si="464"/>
        <v>2.0976657533333336</v>
      </c>
      <c r="KG63" s="471">
        <f t="shared" si="464"/>
        <v>2.0976657533333336</v>
      </c>
      <c r="KH63" s="471">
        <f t="shared" si="464"/>
        <v>2.0976657533333336</v>
      </c>
      <c r="KI63" s="471">
        <f t="shared" si="464"/>
        <v>2.0976657533333336</v>
      </c>
      <c r="KJ63" s="471">
        <f t="shared" si="464"/>
        <v>2.0976657533333336</v>
      </c>
      <c r="KK63" s="471">
        <f t="shared" si="464"/>
        <v>2.0976657533333336</v>
      </c>
      <c r="KL63" s="471">
        <f t="shared" si="464"/>
        <v>2.0976657533333336</v>
      </c>
      <c r="KM63" s="471">
        <f t="shared" si="464"/>
        <v>2.0976657533333336</v>
      </c>
      <c r="KN63" s="471">
        <f t="shared" si="464"/>
        <v>2.0976657533333336</v>
      </c>
      <c r="KO63" s="471">
        <f t="shared" si="464"/>
        <v>2.0976657533333336</v>
      </c>
      <c r="KP63" s="471">
        <f t="shared" si="464"/>
        <v>2.0976657533333336</v>
      </c>
      <c r="KQ63" s="471">
        <f t="shared" si="464"/>
        <v>2.0976657533333336</v>
      </c>
      <c r="KR63" s="471">
        <f t="shared" si="464"/>
        <v>2.0976657533333336</v>
      </c>
      <c r="KS63" s="471">
        <f t="shared" si="464"/>
        <v>2.0976657533333336</v>
      </c>
      <c r="KT63" s="471">
        <f t="shared" si="464"/>
        <v>2.0976657533333336</v>
      </c>
      <c r="KU63" s="471">
        <f t="shared" si="465"/>
        <v>2.0976657533333336</v>
      </c>
      <c r="KV63" s="471">
        <f t="shared" si="465"/>
        <v>2.0976657533333336</v>
      </c>
      <c r="KW63" s="471">
        <f t="shared" si="465"/>
        <v>2.0976657533333336</v>
      </c>
      <c r="KX63" s="471">
        <f t="shared" si="465"/>
        <v>2.0976657533333336</v>
      </c>
      <c r="KY63" s="471">
        <f t="shared" si="465"/>
        <v>2.0976657533333336</v>
      </c>
      <c r="KZ63" s="471">
        <f t="shared" si="465"/>
        <v>2.0976657533333336</v>
      </c>
      <c r="LA63" s="471">
        <f t="shared" si="465"/>
        <v>2.0976657533333336</v>
      </c>
      <c r="LB63" s="471">
        <f t="shared" si="465"/>
        <v>2.0976657533333336</v>
      </c>
      <c r="LC63" s="471">
        <f t="shared" si="465"/>
        <v>2.0976657533333336</v>
      </c>
      <c r="LD63" s="471">
        <f t="shared" si="465"/>
        <v>2.0976657533333336</v>
      </c>
      <c r="LE63" s="471">
        <f t="shared" si="465"/>
        <v>2.0976657533333336</v>
      </c>
      <c r="LF63" s="471">
        <f t="shared" si="465"/>
        <v>2.0976657533333336</v>
      </c>
      <c r="LG63" s="471">
        <f t="shared" si="465"/>
        <v>2.0976657533333336</v>
      </c>
      <c r="LH63" s="471">
        <f t="shared" si="465"/>
        <v>2.0976657533333336</v>
      </c>
      <c r="LI63" s="471">
        <f t="shared" si="465"/>
        <v>2.0976657533333336</v>
      </c>
      <c r="LJ63" s="471">
        <f t="shared" si="465"/>
        <v>2.0976657533333336</v>
      </c>
      <c r="LK63" s="471">
        <f t="shared" si="466"/>
        <v>2.0976657533333336</v>
      </c>
      <c r="LL63" s="471">
        <f t="shared" si="466"/>
        <v>2.0976657533333336</v>
      </c>
      <c r="LM63" s="471">
        <f t="shared" si="466"/>
        <v>2.0976657533333336</v>
      </c>
      <c r="LN63" s="471">
        <f t="shared" si="466"/>
        <v>2.0976657533333336</v>
      </c>
      <c r="LO63" s="471">
        <f t="shared" si="466"/>
        <v>2.0976657533333336</v>
      </c>
      <c r="LP63" s="471">
        <f t="shared" si="466"/>
        <v>2.0976657533333336</v>
      </c>
      <c r="LQ63" s="471">
        <f t="shared" si="466"/>
        <v>2.0976657533333336</v>
      </c>
      <c r="LR63" s="471">
        <f t="shared" si="466"/>
        <v>2.0976657533333336</v>
      </c>
      <c r="LS63" s="471">
        <f t="shared" si="466"/>
        <v>2.0976657533333336</v>
      </c>
      <c r="LT63" s="471">
        <f t="shared" si="466"/>
        <v>2.0976657533333336</v>
      </c>
      <c r="LU63" s="471">
        <f t="shared" si="466"/>
        <v>2.0976657533333336</v>
      </c>
      <c r="LV63" s="471">
        <f t="shared" si="466"/>
        <v>2.0976657533333336</v>
      </c>
      <c r="LW63" s="471">
        <f t="shared" si="466"/>
        <v>2.0976657533333336</v>
      </c>
      <c r="LX63" s="471">
        <f t="shared" si="466"/>
        <v>2.0976657533333336</v>
      </c>
      <c r="LY63" s="471">
        <f t="shared" si="466"/>
        <v>2.0976657533333336</v>
      </c>
      <c r="LZ63" s="471">
        <f t="shared" si="466"/>
        <v>2.0976657533333336</v>
      </c>
      <c r="MA63" s="471">
        <f t="shared" si="467"/>
        <v>2.0976657533333336</v>
      </c>
      <c r="MB63" s="471">
        <f t="shared" si="467"/>
        <v>2.0976657533333336</v>
      </c>
      <c r="MC63" s="471">
        <f t="shared" si="467"/>
        <v>2.0976657533333336</v>
      </c>
      <c r="MD63" s="471">
        <f t="shared" si="467"/>
        <v>2.0976657533333336</v>
      </c>
      <c r="ME63" s="471">
        <f t="shared" si="467"/>
        <v>2.0976657533333336</v>
      </c>
      <c r="MF63" s="471">
        <f t="shared" si="467"/>
        <v>2.0976657533333336</v>
      </c>
      <c r="MG63" s="471">
        <f t="shared" si="467"/>
        <v>2.0976657533333336</v>
      </c>
      <c r="MH63" s="471">
        <f t="shared" si="467"/>
        <v>2.0976657533333336</v>
      </c>
      <c r="MI63" s="471">
        <f t="shared" si="467"/>
        <v>2.0976657533333336</v>
      </c>
      <c r="MJ63" s="471">
        <f t="shared" si="467"/>
        <v>2.0976657533333336</v>
      </c>
      <c r="MK63" s="471">
        <f t="shared" si="467"/>
        <v>2.0976657533333336</v>
      </c>
      <c r="ML63" s="471">
        <f t="shared" si="467"/>
        <v>2.0976657533333336</v>
      </c>
      <c r="MM63" s="471">
        <f t="shared" si="467"/>
        <v>2.0976657533333336</v>
      </c>
      <c r="MN63" s="471">
        <f t="shared" si="467"/>
        <v>2.0976657533333336</v>
      </c>
      <c r="MO63" s="471">
        <f t="shared" si="467"/>
        <v>2.0976657533333336</v>
      </c>
      <c r="MP63" s="471">
        <f t="shared" si="467"/>
        <v>2.0976657533333336</v>
      </c>
      <c r="MQ63" s="471">
        <f t="shared" si="468"/>
        <v>2.0976657533333336</v>
      </c>
      <c r="MR63" s="471">
        <f t="shared" si="468"/>
        <v>2.0976657533333336</v>
      </c>
      <c r="MS63" s="471">
        <f t="shared" si="468"/>
        <v>2.0976657533333336</v>
      </c>
      <c r="MT63" s="471">
        <f t="shared" si="468"/>
        <v>2.0976657533333336</v>
      </c>
      <c r="MU63" s="471">
        <f t="shared" si="468"/>
        <v>2.0976657533333336</v>
      </c>
      <c r="MV63" s="471">
        <f t="shared" si="468"/>
        <v>2.0976657533333336</v>
      </c>
      <c r="MW63" s="471">
        <f t="shared" si="468"/>
        <v>2.0976657533333336</v>
      </c>
      <c r="MX63" s="471">
        <f t="shared" si="468"/>
        <v>2.0976657533333336</v>
      </c>
      <c r="MY63" s="471">
        <f t="shared" si="468"/>
        <v>2.0976657533333336</v>
      </c>
      <c r="MZ63" s="471">
        <f t="shared" si="468"/>
        <v>2.0976657533333336</v>
      </c>
      <c r="NA63" s="471">
        <f t="shared" si="468"/>
        <v>2.0976657533333336</v>
      </c>
      <c r="NB63" s="471">
        <f t="shared" si="468"/>
        <v>2.0976657533333336</v>
      </c>
      <c r="NC63" s="471">
        <f t="shared" si="468"/>
        <v>2.0976657533333336</v>
      </c>
      <c r="ND63" s="471">
        <f t="shared" si="468"/>
        <v>2.0976657533333336</v>
      </c>
      <c r="NE63" s="471">
        <f t="shared" si="468"/>
        <v>2.0976657533333336</v>
      </c>
      <c r="NF63" s="471">
        <f t="shared" si="468"/>
        <v>2.0976657533333336</v>
      </c>
      <c r="NG63" s="471">
        <f t="shared" si="469"/>
        <v>2.0976657533333336</v>
      </c>
      <c r="NH63" s="471">
        <f t="shared" si="469"/>
        <v>2.0976657533333336</v>
      </c>
      <c r="NI63" s="471">
        <f t="shared" si="469"/>
        <v>2.0976657533333336</v>
      </c>
      <c r="NJ63" s="471">
        <f t="shared" si="469"/>
        <v>2.0976657533333336</v>
      </c>
      <c r="NK63" s="471">
        <f t="shared" si="469"/>
        <v>2.0976657533333336</v>
      </c>
      <c r="NL63" s="471">
        <f t="shared" si="469"/>
        <v>2.0976657533333336</v>
      </c>
      <c r="NM63" s="471">
        <f t="shared" si="469"/>
        <v>2.0976657533333336</v>
      </c>
      <c r="NN63" s="471">
        <f t="shared" si="469"/>
        <v>2.0976657533333336</v>
      </c>
      <c r="NO63" s="471">
        <f t="shared" si="469"/>
        <v>2.0976657533333336</v>
      </c>
      <c r="NP63" s="471">
        <f t="shared" si="469"/>
        <v>2.0976657533333336</v>
      </c>
      <c r="NQ63" s="471">
        <f t="shared" si="469"/>
        <v>2.0976657533333336</v>
      </c>
      <c r="NR63" s="471">
        <f t="shared" si="469"/>
        <v>2.0976657533333336</v>
      </c>
      <c r="NS63" s="471">
        <f t="shared" si="469"/>
        <v>2.0976657533333336</v>
      </c>
      <c r="NT63" s="471">
        <f t="shared" si="469"/>
        <v>2.0976657533333336</v>
      </c>
      <c r="NU63" s="471">
        <f t="shared" si="469"/>
        <v>2.0976657533333336</v>
      </c>
      <c r="NV63" s="471">
        <f t="shared" si="469"/>
        <v>2.0976657533333336</v>
      </c>
      <c r="NW63" s="471">
        <f t="shared" si="470"/>
        <v>2.0976657533333336</v>
      </c>
      <c r="NX63" s="471">
        <f t="shared" si="470"/>
        <v>2.0976657533333336</v>
      </c>
      <c r="NY63" s="471">
        <f t="shared" si="470"/>
        <v>2.0976657533333336</v>
      </c>
      <c r="NZ63" s="471">
        <f t="shared" si="470"/>
        <v>2.0976657533333336</v>
      </c>
      <c r="OA63" s="471">
        <f t="shared" si="470"/>
        <v>2.0976657533333336</v>
      </c>
      <c r="OB63" s="471">
        <f t="shared" si="470"/>
        <v>2.0976657533333336</v>
      </c>
      <c r="OC63" s="471">
        <f t="shared" si="470"/>
        <v>2.0976657533333336</v>
      </c>
      <c r="OD63" s="471">
        <f t="shared" si="470"/>
        <v>2.0976657533333336</v>
      </c>
      <c r="OE63" s="471">
        <f t="shared" si="470"/>
        <v>2.0976657533333336</v>
      </c>
      <c r="OF63" s="471">
        <f t="shared" si="470"/>
        <v>2.0976657533333336</v>
      </c>
      <c r="OG63" s="471">
        <f t="shared" si="470"/>
        <v>0.67666637204301083</v>
      </c>
      <c r="OH63" s="471">
        <f t="shared" si="470"/>
        <v>0</v>
      </c>
      <c r="OI63" s="471">
        <f t="shared" si="470"/>
        <v>0</v>
      </c>
      <c r="OJ63" s="471">
        <f t="shared" si="470"/>
        <v>0</v>
      </c>
      <c r="OK63" s="471">
        <f t="shared" si="470"/>
        <v>0</v>
      </c>
      <c r="OL63" s="471">
        <f t="shared" si="470"/>
        <v>0</v>
      </c>
      <c r="OM63" s="471">
        <f t="shared" si="471"/>
        <v>0</v>
      </c>
      <c r="ON63" s="471">
        <f t="shared" si="471"/>
        <v>0</v>
      </c>
      <c r="OO63" s="471">
        <f t="shared" si="471"/>
        <v>0</v>
      </c>
      <c r="OP63" s="471">
        <f t="shared" si="471"/>
        <v>0</v>
      </c>
      <c r="OQ63" s="471">
        <f t="shared" si="471"/>
        <v>0</v>
      </c>
      <c r="OR63" s="471">
        <f t="shared" si="471"/>
        <v>0</v>
      </c>
      <c r="OS63" s="471">
        <f t="shared" si="471"/>
        <v>0</v>
      </c>
      <c r="OT63" s="471">
        <f t="shared" si="471"/>
        <v>0</v>
      </c>
      <c r="OU63" s="471">
        <f t="shared" si="471"/>
        <v>0</v>
      </c>
      <c r="OV63" s="471">
        <f t="shared" si="471"/>
        <v>0</v>
      </c>
      <c r="OW63" s="471">
        <f t="shared" si="471"/>
        <v>0</v>
      </c>
      <c r="OX63" s="471">
        <f t="shared" si="471"/>
        <v>0</v>
      </c>
      <c r="OY63" s="471">
        <f t="shared" si="471"/>
        <v>0</v>
      </c>
      <c r="OZ63" s="471">
        <f t="shared" si="471"/>
        <v>0</v>
      </c>
      <c r="PA63" s="471">
        <f t="shared" si="471"/>
        <v>0</v>
      </c>
      <c r="PB63" s="471">
        <f t="shared" si="471"/>
        <v>0</v>
      </c>
      <c r="PC63" s="471">
        <f t="shared" si="472"/>
        <v>0</v>
      </c>
      <c r="PD63" s="471">
        <f t="shared" si="472"/>
        <v>0</v>
      </c>
      <c r="PE63" s="471">
        <f t="shared" si="472"/>
        <v>0</v>
      </c>
      <c r="PF63" s="471">
        <f t="shared" si="472"/>
        <v>0</v>
      </c>
      <c r="PG63" s="471">
        <f t="shared" si="472"/>
        <v>0</v>
      </c>
      <c r="PH63" s="471">
        <f t="shared" si="472"/>
        <v>0</v>
      </c>
      <c r="PI63" s="471">
        <f t="shared" si="472"/>
        <v>0</v>
      </c>
      <c r="PJ63" s="471">
        <f t="shared" si="472"/>
        <v>0</v>
      </c>
      <c r="PK63" s="471">
        <f t="shared" si="472"/>
        <v>0</v>
      </c>
      <c r="PL63" s="471">
        <f t="shared" si="472"/>
        <v>0</v>
      </c>
      <c r="PM63" s="471">
        <f t="shared" si="472"/>
        <v>0</v>
      </c>
      <c r="PN63" s="471">
        <f t="shared" si="472"/>
        <v>0</v>
      </c>
      <c r="PO63" s="471">
        <f t="shared" si="472"/>
        <v>0</v>
      </c>
      <c r="PP63" s="471">
        <f t="shared" si="472"/>
        <v>0</v>
      </c>
      <c r="PQ63" s="471">
        <f t="shared" si="472"/>
        <v>0</v>
      </c>
      <c r="PR63" s="471">
        <f t="shared" si="472"/>
        <v>0</v>
      </c>
      <c r="PS63" s="471">
        <f t="shared" si="473"/>
        <v>0</v>
      </c>
      <c r="PT63" s="471">
        <f t="shared" si="473"/>
        <v>0</v>
      </c>
      <c r="PU63" s="471">
        <f t="shared" si="473"/>
        <v>0</v>
      </c>
      <c r="PV63" s="471">
        <f t="shared" si="473"/>
        <v>0</v>
      </c>
      <c r="PW63" s="471">
        <f t="shared" si="473"/>
        <v>0</v>
      </c>
      <c r="PX63" s="471">
        <f t="shared" si="473"/>
        <v>0</v>
      </c>
      <c r="PY63" s="471">
        <f t="shared" si="473"/>
        <v>0</v>
      </c>
      <c r="PZ63" s="471">
        <f t="shared" si="473"/>
        <v>0</v>
      </c>
      <c r="QA63" s="471">
        <f t="shared" si="473"/>
        <v>0</v>
      </c>
      <c r="QB63" s="471">
        <f t="shared" si="473"/>
        <v>0</v>
      </c>
      <c r="QC63" s="471">
        <f t="shared" si="473"/>
        <v>0</v>
      </c>
      <c r="QD63" s="471">
        <f t="shared" si="473"/>
        <v>0</v>
      </c>
      <c r="QE63" s="471">
        <f t="shared" si="473"/>
        <v>0</v>
      </c>
      <c r="QF63" s="471">
        <f t="shared" si="473"/>
        <v>0</v>
      </c>
      <c r="QG63" s="471">
        <f t="shared" si="473"/>
        <v>0</v>
      </c>
      <c r="QH63" s="471">
        <f t="shared" si="473"/>
        <v>0</v>
      </c>
      <c r="QI63" s="471">
        <f t="shared" si="474"/>
        <v>0</v>
      </c>
      <c r="QJ63" s="471">
        <f t="shared" si="474"/>
        <v>0</v>
      </c>
      <c r="QK63" s="471">
        <f t="shared" si="474"/>
        <v>0</v>
      </c>
      <c r="QL63" s="471">
        <f t="shared" si="474"/>
        <v>0</v>
      </c>
      <c r="QM63" s="471">
        <f t="shared" si="474"/>
        <v>0</v>
      </c>
      <c r="QN63" s="471">
        <f t="shared" si="474"/>
        <v>0</v>
      </c>
      <c r="QO63" s="471">
        <f t="shared" si="474"/>
        <v>0</v>
      </c>
      <c r="QP63" s="471">
        <f t="shared" si="474"/>
        <v>0</v>
      </c>
      <c r="QQ63" s="471">
        <f t="shared" si="474"/>
        <v>0</v>
      </c>
      <c r="QR63" s="471">
        <f t="shared" si="474"/>
        <v>0</v>
      </c>
      <c r="QS63" s="471">
        <f t="shared" si="474"/>
        <v>0</v>
      </c>
      <c r="QT63" s="471">
        <f t="shared" si="474"/>
        <v>0</v>
      </c>
      <c r="QU63" s="471">
        <f t="shared" si="474"/>
        <v>0</v>
      </c>
      <c r="QV63" s="471">
        <f t="shared" si="474"/>
        <v>0</v>
      </c>
      <c r="QW63" s="471">
        <f t="shared" si="474"/>
        <v>0</v>
      </c>
      <c r="QX63" s="471">
        <f t="shared" si="474"/>
        <v>0</v>
      </c>
      <c r="QY63" s="471">
        <f t="shared" si="475"/>
        <v>0</v>
      </c>
      <c r="QZ63" s="471">
        <f t="shared" si="475"/>
        <v>0</v>
      </c>
      <c r="RA63" s="471">
        <f t="shared" si="475"/>
        <v>0</v>
      </c>
      <c r="RB63" s="471">
        <f t="shared" si="475"/>
        <v>0</v>
      </c>
      <c r="RC63" s="471">
        <f t="shared" si="475"/>
        <v>0</v>
      </c>
      <c r="RD63" s="471">
        <f t="shared" si="475"/>
        <v>0</v>
      </c>
      <c r="RE63" s="471">
        <f t="shared" si="475"/>
        <v>0</v>
      </c>
      <c r="RF63" s="471">
        <f t="shared" si="475"/>
        <v>0</v>
      </c>
      <c r="RG63" s="471">
        <f t="shared" si="475"/>
        <v>0</v>
      </c>
      <c r="RH63" s="471">
        <f t="shared" si="475"/>
        <v>0</v>
      </c>
      <c r="RI63" s="471">
        <f t="shared" si="475"/>
        <v>0</v>
      </c>
      <c r="RJ63" s="471">
        <f t="shared" si="475"/>
        <v>0</v>
      </c>
      <c r="RK63" s="471">
        <f t="shared" si="475"/>
        <v>0</v>
      </c>
      <c r="RL63" s="471">
        <f t="shared" si="475"/>
        <v>0</v>
      </c>
      <c r="RM63" s="471">
        <f t="shared" si="475"/>
        <v>0</v>
      </c>
      <c r="RN63" s="471">
        <f t="shared" si="475"/>
        <v>0</v>
      </c>
      <c r="RO63" s="471">
        <f t="shared" si="476"/>
        <v>0</v>
      </c>
      <c r="RP63" s="471">
        <f t="shared" si="476"/>
        <v>0</v>
      </c>
      <c r="RQ63" s="471">
        <f t="shared" si="476"/>
        <v>0</v>
      </c>
      <c r="RR63" s="471">
        <f t="shared" si="476"/>
        <v>0</v>
      </c>
      <c r="RS63" s="471">
        <f t="shared" si="476"/>
        <v>0</v>
      </c>
      <c r="RT63" s="471">
        <f t="shared" si="476"/>
        <v>0</v>
      </c>
      <c r="RU63" s="471">
        <f t="shared" si="476"/>
        <v>0</v>
      </c>
      <c r="RV63" s="471">
        <f t="shared" si="476"/>
        <v>0</v>
      </c>
      <c r="RW63" s="471">
        <f t="shared" si="476"/>
        <v>0</v>
      </c>
      <c r="RX63" s="471">
        <f t="shared" si="476"/>
        <v>0</v>
      </c>
      <c r="RY63" s="471">
        <f t="shared" si="476"/>
        <v>0</v>
      </c>
      <c r="RZ63" s="471">
        <f t="shared" si="476"/>
        <v>0</v>
      </c>
      <c r="SA63" s="471">
        <f t="shared" si="476"/>
        <v>0</v>
      </c>
      <c r="SB63" s="471">
        <f t="shared" si="476"/>
        <v>0</v>
      </c>
      <c r="SC63" s="471">
        <f t="shared" si="476"/>
        <v>0</v>
      </c>
      <c r="SD63" s="471">
        <f t="shared" si="476"/>
        <v>0</v>
      </c>
      <c r="SE63" s="471">
        <f t="shared" si="477"/>
        <v>0</v>
      </c>
      <c r="SF63" s="471">
        <f t="shared" si="477"/>
        <v>0</v>
      </c>
      <c r="SG63" s="471">
        <f t="shared" si="477"/>
        <v>0</v>
      </c>
      <c r="SH63" s="471">
        <f t="shared" si="477"/>
        <v>0</v>
      </c>
      <c r="SI63" s="471">
        <f t="shared" si="477"/>
        <v>0</v>
      </c>
      <c r="SJ63" s="471">
        <f t="shared" si="477"/>
        <v>0</v>
      </c>
      <c r="SK63" s="471">
        <f t="shared" si="477"/>
        <v>0</v>
      </c>
      <c r="SL63" s="471">
        <f t="shared" si="477"/>
        <v>0</v>
      </c>
      <c r="SM63" s="471">
        <f t="shared" si="477"/>
        <v>0</v>
      </c>
      <c r="SN63" s="471">
        <f t="shared" si="477"/>
        <v>0</v>
      </c>
      <c r="SO63" s="471">
        <f t="shared" si="477"/>
        <v>0</v>
      </c>
      <c r="SP63" s="471">
        <f t="shared" si="477"/>
        <v>0</v>
      </c>
      <c r="SQ63" s="471">
        <f t="shared" si="477"/>
        <v>0</v>
      </c>
      <c r="SR63" s="471">
        <f t="shared" si="477"/>
        <v>0</v>
      </c>
      <c r="SS63" s="471">
        <f t="shared" si="477"/>
        <v>0</v>
      </c>
      <c r="ST63" s="471">
        <f t="shared" si="477"/>
        <v>0</v>
      </c>
      <c r="SU63" s="471">
        <f t="shared" si="478"/>
        <v>0</v>
      </c>
      <c r="SV63" s="471">
        <f t="shared" si="478"/>
        <v>0</v>
      </c>
      <c r="SW63" s="471">
        <f t="shared" si="478"/>
        <v>0</v>
      </c>
      <c r="SX63" s="471">
        <f t="shared" si="478"/>
        <v>0</v>
      </c>
      <c r="SY63" s="471">
        <f t="shared" si="478"/>
        <v>0</v>
      </c>
      <c r="SZ63" s="471">
        <f t="shared" si="478"/>
        <v>0</v>
      </c>
      <c r="TA63" s="471">
        <f t="shared" si="478"/>
        <v>0</v>
      </c>
      <c r="TB63" s="471">
        <f t="shared" si="478"/>
        <v>0</v>
      </c>
      <c r="TC63" s="471">
        <f t="shared" si="478"/>
        <v>0</v>
      </c>
      <c r="TD63" s="471">
        <f t="shared" si="478"/>
        <v>0</v>
      </c>
      <c r="TE63" s="471">
        <f t="shared" si="478"/>
        <v>0</v>
      </c>
      <c r="TF63" s="471">
        <f t="shared" si="478"/>
        <v>0</v>
      </c>
      <c r="TG63" s="471">
        <f t="shared" si="478"/>
        <v>0</v>
      </c>
      <c r="TH63" s="471">
        <f t="shared" si="478"/>
        <v>0</v>
      </c>
      <c r="TI63" s="471">
        <f t="shared" si="478"/>
        <v>0</v>
      </c>
      <c r="TJ63" s="471">
        <f t="shared" si="478"/>
        <v>0</v>
      </c>
      <c r="TK63" s="471">
        <f t="shared" si="479"/>
        <v>0</v>
      </c>
      <c r="TL63" s="471">
        <f t="shared" si="479"/>
        <v>0</v>
      </c>
      <c r="TM63" s="471">
        <f t="shared" si="479"/>
        <v>0</v>
      </c>
      <c r="TN63" s="471">
        <f t="shared" si="479"/>
        <v>0</v>
      </c>
      <c r="TO63" s="471">
        <f t="shared" si="479"/>
        <v>0</v>
      </c>
      <c r="TP63" s="471">
        <f t="shared" si="479"/>
        <v>0</v>
      </c>
      <c r="TQ63" s="471">
        <f t="shared" si="479"/>
        <v>0</v>
      </c>
      <c r="TR63" s="471">
        <f t="shared" si="479"/>
        <v>0</v>
      </c>
      <c r="TS63" s="471">
        <f t="shared" si="479"/>
        <v>0</v>
      </c>
      <c r="TT63" s="471">
        <f t="shared" si="479"/>
        <v>0</v>
      </c>
      <c r="TU63" s="471">
        <f t="shared" si="479"/>
        <v>0</v>
      </c>
      <c r="TV63" s="471">
        <f t="shared" si="479"/>
        <v>0</v>
      </c>
      <c r="TW63" s="471">
        <f t="shared" si="479"/>
        <v>0</v>
      </c>
      <c r="TX63" s="471">
        <f t="shared" si="479"/>
        <v>0</v>
      </c>
      <c r="TY63" s="471">
        <f t="shared" si="479"/>
        <v>0</v>
      </c>
      <c r="TZ63" s="471">
        <f t="shared" si="479"/>
        <v>0</v>
      </c>
      <c r="UA63" s="471">
        <f t="shared" si="480"/>
        <v>0</v>
      </c>
      <c r="UB63" s="471">
        <f t="shared" si="480"/>
        <v>0</v>
      </c>
      <c r="UC63" s="471">
        <f t="shared" si="480"/>
        <v>0</v>
      </c>
      <c r="UD63" s="471">
        <f t="shared" si="480"/>
        <v>0</v>
      </c>
      <c r="UE63" s="471">
        <f t="shared" si="480"/>
        <v>0</v>
      </c>
      <c r="UF63" s="471">
        <f t="shared" si="480"/>
        <v>0</v>
      </c>
      <c r="UG63" s="471">
        <f t="shared" si="480"/>
        <v>0</v>
      </c>
      <c r="UH63" s="471">
        <f t="shared" si="480"/>
        <v>0</v>
      </c>
      <c r="UI63" s="471">
        <f t="shared" si="480"/>
        <v>0</v>
      </c>
      <c r="UJ63" s="471">
        <f t="shared" si="480"/>
        <v>0</v>
      </c>
      <c r="UK63" s="471">
        <f t="shared" si="480"/>
        <v>0</v>
      </c>
      <c r="UL63" s="471">
        <f t="shared" si="480"/>
        <v>0</v>
      </c>
      <c r="UM63" s="471">
        <f t="shared" si="480"/>
        <v>0</v>
      </c>
      <c r="UN63" s="471">
        <f t="shared" si="480"/>
        <v>0</v>
      </c>
      <c r="UO63" s="471">
        <f t="shared" si="480"/>
        <v>0</v>
      </c>
      <c r="UP63" s="471">
        <f t="shared" si="480"/>
        <v>0</v>
      </c>
      <c r="UQ63" s="471">
        <f t="shared" si="481"/>
        <v>0</v>
      </c>
      <c r="UR63" s="471">
        <f t="shared" si="481"/>
        <v>0</v>
      </c>
      <c r="US63" s="471">
        <f t="shared" si="481"/>
        <v>0</v>
      </c>
      <c r="UT63" s="471">
        <f t="shared" si="481"/>
        <v>0</v>
      </c>
      <c r="UU63" s="471">
        <f t="shared" si="481"/>
        <v>0</v>
      </c>
      <c r="UV63" s="471">
        <f t="shared" si="481"/>
        <v>0</v>
      </c>
      <c r="UW63" s="471">
        <f t="shared" si="481"/>
        <v>0</v>
      </c>
      <c r="UX63" s="471">
        <f t="shared" si="481"/>
        <v>0</v>
      </c>
      <c r="UY63" s="471">
        <f t="shared" si="481"/>
        <v>0</v>
      </c>
      <c r="UZ63" s="471">
        <f t="shared" si="481"/>
        <v>0</v>
      </c>
      <c r="VA63" s="471">
        <f t="shared" si="481"/>
        <v>0</v>
      </c>
      <c r="VB63" s="471">
        <f t="shared" si="481"/>
        <v>0</v>
      </c>
      <c r="VC63" s="471">
        <f t="shared" si="481"/>
        <v>0</v>
      </c>
      <c r="VD63" s="471">
        <f t="shared" si="481"/>
        <v>0</v>
      </c>
      <c r="VE63" s="471">
        <f t="shared" si="481"/>
        <v>0</v>
      </c>
      <c r="VF63" s="471">
        <f t="shared" si="481"/>
        <v>0</v>
      </c>
      <c r="VG63" s="471">
        <f t="shared" si="482"/>
        <v>0</v>
      </c>
      <c r="VH63" s="471">
        <f t="shared" si="482"/>
        <v>0</v>
      </c>
      <c r="VI63" s="471">
        <f t="shared" si="482"/>
        <v>0</v>
      </c>
      <c r="VJ63" s="471">
        <f t="shared" si="482"/>
        <v>0</v>
      </c>
      <c r="VK63" s="471">
        <f t="shared" si="482"/>
        <v>0</v>
      </c>
      <c r="VL63" s="471">
        <f t="shared" si="482"/>
        <v>0</v>
      </c>
      <c r="VM63" s="471">
        <f t="shared" si="482"/>
        <v>0</v>
      </c>
      <c r="VN63" s="471">
        <f t="shared" si="482"/>
        <v>0</v>
      </c>
      <c r="VO63" s="471">
        <f t="shared" si="482"/>
        <v>0</v>
      </c>
      <c r="VP63" s="471">
        <f t="shared" si="482"/>
        <v>0</v>
      </c>
      <c r="VQ63" s="471">
        <f t="shared" si="482"/>
        <v>0</v>
      </c>
      <c r="VR63" s="471">
        <f t="shared" si="482"/>
        <v>0</v>
      </c>
      <c r="VS63" s="471">
        <f t="shared" si="482"/>
        <v>0</v>
      </c>
      <c r="VT63" s="471">
        <f t="shared" si="482"/>
        <v>0</v>
      </c>
      <c r="VU63" s="471">
        <f t="shared" si="482"/>
        <v>0</v>
      </c>
      <c r="VV63" s="471">
        <f t="shared" si="482"/>
        <v>0</v>
      </c>
      <c r="VW63" s="471">
        <f t="shared" si="483"/>
        <v>0</v>
      </c>
      <c r="VX63" s="471">
        <f t="shared" si="483"/>
        <v>0</v>
      </c>
      <c r="VY63" s="471">
        <f t="shared" si="483"/>
        <v>0</v>
      </c>
      <c r="VZ63" s="471">
        <f t="shared" si="483"/>
        <v>0</v>
      </c>
      <c r="WA63" s="471">
        <f t="shared" si="483"/>
        <v>0</v>
      </c>
      <c r="WB63" s="471">
        <f t="shared" si="483"/>
        <v>0</v>
      </c>
      <c r="WC63" s="471">
        <f t="shared" si="483"/>
        <v>0</v>
      </c>
      <c r="WD63" s="471">
        <f t="shared" si="483"/>
        <v>0</v>
      </c>
    </row>
    <row r="64" spans="1:602" x14ac:dyDescent="0.35">
      <c r="A64" s="29"/>
      <c r="B64" s="29">
        <f t="shared" si="355"/>
        <v>33</v>
      </c>
      <c r="C64" s="29" t="s">
        <v>3</v>
      </c>
      <c r="D64" s="29" t="s">
        <v>98</v>
      </c>
      <c r="E64" s="69">
        <f>INDEX('Current RAP - 2025-26 Cycle'!$K:$K,MATCH('25-26 Projection - RAP Tendered'!$D64,'Current RAP - 2025-26 Cycle'!$C:$C,0),1)</f>
        <v>15725853.900000002</v>
      </c>
      <c r="F64" s="69">
        <f>INDEX('Current RAP - 2025-26 Cycle'!$G:$G,MATCH('25-26 Projection - RAP Tendered'!$D64,'Current RAP - 2025-26 Cycle'!$C:$C,0),1)</f>
        <v>5219931.29</v>
      </c>
      <c r="G64" s="69">
        <f t="shared" si="342"/>
        <v>10505922.610000003</v>
      </c>
      <c r="H64" s="69">
        <f t="shared" si="356"/>
        <v>5219931.29</v>
      </c>
      <c r="I64" s="32">
        <v>45839</v>
      </c>
      <c r="J64" s="32">
        <v>46203</v>
      </c>
      <c r="K64" s="29" t="str">
        <f>INDEX('Current RAP - 2025-26 Cycle'!$D:$D,MATCH('25-26 Projection - RAP Tendered'!$D64,'Current RAP - 2025-26 Cycle'!$C:$C,0),1)</f>
        <v>IPCA</v>
      </c>
      <c r="L64" s="32" t="s">
        <v>10</v>
      </c>
      <c r="M64" s="32" t="s">
        <v>10</v>
      </c>
      <c r="N64" s="81">
        <v>0</v>
      </c>
      <c r="O64" s="81">
        <v>0</v>
      </c>
      <c r="P64" s="69">
        <v>0</v>
      </c>
      <c r="Q64" s="32">
        <f>INDEX('Current RAP - 2025-26 Cycle'!$L:$L,MATCH('25-26 Projection - RAP Tendered'!$D64,'Current RAP - 2025-26 Cycle'!$C:$C,0),1)</f>
        <v>39524</v>
      </c>
      <c r="R64" s="32">
        <f>INDEX('Current RAP - 2025-26 Cycle'!$M:$M,MATCH('25-26 Projection - RAP Tendered'!$D64,'Current RAP - 2025-26 Cycle'!$C:$C,0),1)</f>
        <v>50481</v>
      </c>
      <c r="S64" s="29"/>
      <c r="T64" s="29" t="str">
        <f t="shared" si="343"/>
        <v>007/2008</v>
      </c>
      <c r="U64" s="36">
        <f t="shared" si="438"/>
        <v>15.725853900000006</v>
      </c>
      <c r="V64" s="36">
        <f t="shared" si="438"/>
        <v>15.725853900000006</v>
      </c>
      <c r="W64" s="36">
        <f t="shared" si="438"/>
        <v>15.725853900000006</v>
      </c>
      <c r="X64" s="36">
        <f t="shared" si="438"/>
        <v>15.725853900000006</v>
      </c>
      <c r="Y64" s="36">
        <f t="shared" si="438"/>
        <v>15.725853900000006</v>
      </c>
      <c r="Z64" s="36">
        <f t="shared" si="438"/>
        <v>15.725853900000006</v>
      </c>
      <c r="AA64" s="36">
        <f t="shared" si="438"/>
        <v>15.725853900000006</v>
      </c>
      <c r="AB64" s="36">
        <f t="shared" si="438"/>
        <v>15.725853900000006</v>
      </c>
      <c r="AC64" s="36">
        <f t="shared" si="438"/>
        <v>15.725853900000006</v>
      </c>
      <c r="AD64" s="36">
        <f t="shared" si="438"/>
        <v>15.725853900000006</v>
      </c>
      <c r="AE64" s="36">
        <f t="shared" si="438"/>
        <v>15.725853900000006</v>
      </c>
      <c r="AF64" s="36">
        <f t="shared" si="438"/>
        <v>15.725853900000006</v>
      </c>
      <c r="AG64" s="36">
        <f t="shared" si="438"/>
        <v>15.725853900000006</v>
      </c>
      <c r="AH64" s="36">
        <f t="shared" si="438"/>
        <v>11.20255721370968</v>
      </c>
      <c r="AI64" s="36">
        <f t="shared" si="438"/>
        <v>0</v>
      </c>
      <c r="AJ64" s="36">
        <f t="shared" si="438"/>
        <v>0</v>
      </c>
      <c r="AK64" s="36">
        <f t="shared" si="434"/>
        <v>0</v>
      </c>
      <c r="AL64" s="36">
        <f t="shared" si="434"/>
        <v>0</v>
      </c>
      <c r="AM64" s="36">
        <f t="shared" si="434"/>
        <v>0</v>
      </c>
      <c r="AN64" s="36">
        <f t="shared" si="434"/>
        <v>0</v>
      </c>
      <c r="AO64" s="36">
        <f t="shared" si="434"/>
        <v>0</v>
      </c>
      <c r="AP64" s="36">
        <f t="shared" si="434"/>
        <v>0</v>
      </c>
      <c r="AQ64" s="36">
        <f t="shared" si="434"/>
        <v>0</v>
      </c>
      <c r="AR64" s="36">
        <f t="shared" si="434"/>
        <v>0</v>
      </c>
      <c r="AS64" s="36">
        <f t="shared" si="441"/>
        <v>0</v>
      </c>
      <c r="AT64" s="36">
        <f t="shared" si="441"/>
        <v>0</v>
      </c>
      <c r="AU64" s="36">
        <f t="shared" si="441"/>
        <v>0</v>
      </c>
      <c r="AV64" s="36">
        <f t="shared" si="441"/>
        <v>0</v>
      </c>
      <c r="AW64" s="36">
        <f t="shared" si="441"/>
        <v>0</v>
      </c>
      <c r="AX64" s="36">
        <f t="shared" si="441"/>
        <v>0</v>
      </c>
      <c r="AY64" s="36">
        <f t="shared" si="441"/>
        <v>0</v>
      </c>
      <c r="AZ64" s="36">
        <f t="shared" si="441"/>
        <v>0</v>
      </c>
      <c r="BA64" s="36">
        <f t="shared" si="441"/>
        <v>0</v>
      </c>
      <c r="BB64" s="36">
        <f t="shared" si="441"/>
        <v>0</v>
      </c>
      <c r="BD64" s="29" t="str">
        <f t="shared" si="345"/>
        <v>007/2008</v>
      </c>
      <c r="BE64" s="36">
        <f t="shared" si="420"/>
        <v>0</v>
      </c>
      <c r="BF64" s="36">
        <f t="shared" si="420"/>
        <v>0</v>
      </c>
      <c r="BG64" s="36">
        <f t="shared" si="420"/>
        <v>0</v>
      </c>
      <c r="BH64" s="36">
        <f t="shared" si="420"/>
        <v>0</v>
      </c>
      <c r="BI64" s="36">
        <f t="shared" si="420"/>
        <v>3.931463475000001</v>
      </c>
      <c r="BJ64" s="36">
        <f t="shared" si="420"/>
        <v>3.931463475000001</v>
      </c>
      <c r="BK64" s="36">
        <f t="shared" si="420"/>
        <v>3.931463475000001</v>
      </c>
      <c r="BL64" s="36">
        <f t="shared" si="420"/>
        <v>3.931463475000001</v>
      </c>
      <c r="BM64" s="36">
        <f t="shared" si="420"/>
        <v>3.931463475000001</v>
      </c>
      <c r="BN64" s="36">
        <f t="shared" si="420"/>
        <v>3.931463475000001</v>
      </c>
      <c r="BO64" s="36">
        <f t="shared" si="420"/>
        <v>3.931463475000001</v>
      </c>
      <c r="BP64" s="36">
        <f t="shared" si="420"/>
        <v>3.931463475000001</v>
      </c>
      <c r="BQ64" s="36">
        <f t="shared" si="420"/>
        <v>3.931463475000001</v>
      </c>
      <c r="BR64" s="36">
        <f t="shared" si="420"/>
        <v>3.931463475000001</v>
      </c>
      <c r="BS64" s="36">
        <f t="shared" si="420"/>
        <v>3.931463475000001</v>
      </c>
      <c r="BT64" s="36">
        <f t="shared" si="420"/>
        <v>3.931463475000001</v>
      </c>
      <c r="BU64" s="36">
        <f t="shared" si="439"/>
        <v>3.931463475000001</v>
      </c>
      <c r="BV64" s="36">
        <f t="shared" si="439"/>
        <v>3.931463475000001</v>
      </c>
      <c r="BW64" s="36">
        <f t="shared" si="439"/>
        <v>3.931463475000001</v>
      </c>
      <c r="BX64" s="36">
        <f t="shared" si="439"/>
        <v>3.931463475000001</v>
      </c>
      <c r="BY64" s="36">
        <f t="shared" si="439"/>
        <v>3.931463475000001</v>
      </c>
      <c r="BZ64" s="36">
        <f t="shared" si="439"/>
        <v>3.931463475000001</v>
      </c>
      <c r="CA64" s="36">
        <f t="shared" si="439"/>
        <v>3.931463475000001</v>
      </c>
      <c r="CB64" s="36">
        <f t="shared" si="439"/>
        <v>3.931463475000001</v>
      </c>
      <c r="CC64" s="36">
        <f t="shared" si="439"/>
        <v>3.931463475000001</v>
      </c>
      <c r="CD64" s="36">
        <f t="shared" si="439"/>
        <v>3.931463475000001</v>
      </c>
      <c r="CE64" s="36">
        <f t="shared" si="439"/>
        <v>3.931463475000001</v>
      </c>
      <c r="CF64" s="36">
        <f t="shared" si="439"/>
        <v>3.931463475000001</v>
      </c>
      <c r="CG64" s="36">
        <f t="shared" si="439"/>
        <v>3.931463475000001</v>
      </c>
      <c r="CH64" s="36">
        <f t="shared" si="439"/>
        <v>3.931463475000001</v>
      </c>
      <c r="CI64" s="36">
        <f t="shared" si="439"/>
        <v>3.931463475000001</v>
      </c>
      <c r="CJ64" s="36">
        <f t="shared" si="439"/>
        <v>3.931463475000001</v>
      </c>
      <c r="CK64" s="36">
        <f t="shared" si="436"/>
        <v>3.931463475000001</v>
      </c>
      <c r="CL64" s="36">
        <f t="shared" si="436"/>
        <v>3.931463475000001</v>
      </c>
      <c r="CM64" s="36">
        <f t="shared" si="436"/>
        <v>3.931463475000001</v>
      </c>
      <c r="CN64" s="36">
        <f t="shared" si="436"/>
        <v>3.931463475000001</v>
      </c>
      <c r="CO64" s="36">
        <f t="shared" si="436"/>
        <v>3.931463475000001</v>
      </c>
      <c r="CP64" s="36">
        <f t="shared" si="436"/>
        <v>3.931463475000001</v>
      </c>
      <c r="CQ64" s="36">
        <f t="shared" si="436"/>
        <v>3.931463475000001</v>
      </c>
      <c r="CR64" s="36">
        <f t="shared" si="436"/>
        <v>3.931463475000001</v>
      </c>
      <c r="CS64" s="36">
        <f t="shared" si="436"/>
        <v>3.931463475000001</v>
      </c>
      <c r="CT64" s="36">
        <f t="shared" si="436"/>
        <v>3.931463475000001</v>
      </c>
      <c r="CU64" s="36">
        <f t="shared" si="436"/>
        <v>3.931463475000001</v>
      </c>
      <c r="CV64" s="36">
        <f t="shared" si="436"/>
        <v>3.931463475000001</v>
      </c>
      <c r="CW64" s="36">
        <f t="shared" si="436"/>
        <v>3.931463475000001</v>
      </c>
      <c r="CX64" s="36">
        <f t="shared" si="436"/>
        <v>3.931463475000001</v>
      </c>
      <c r="CY64" s="36">
        <f t="shared" si="436"/>
        <v>3.931463475000001</v>
      </c>
      <c r="CZ64" s="36">
        <f t="shared" si="437"/>
        <v>3.931463475000001</v>
      </c>
      <c r="DA64" s="36">
        <f t="shared" si="437"/>
        <v>3.931463475000001</v>
      </c>
      <c r="DB64" s="36">
        <f t="shared" si="437"/>
        <v>3.931463475000001</v>
      </c>
      <c r="DC64" s="36">
        <f t="shared" si="437"/>
        <v>3.931463475000001</v>
      </c>
      <c r="DD64" s="36">
        <f t="shared" si="437"/>
        <v>3.931463475000001</v>
      </c>
      <c r="DE64" s="36">
        <f t="shared" si="437"/>
        <v>3.931463475000001</v>
      </c>
      <c r="DF64" s="36">
        <f t="shared" si="437"/>
        <v>3.931463475000001</v>
      </c>
      <c r="DG64" s="36">
        <f t="shared" si="437"/>
        <v>3.3396302637096777</v>
      </c>
      <c r="DH64" s="36">
        <f t="shared" si="437"/>
        <v>0</v>
      </c>
      <c r="DI64" s="36">
        <f t="shared" si="437"/>
        <v>0</v>
      </c>
      <c r="DJ64" s="36">
        <f t="shared" si="437"/>
        <v>0</v>
      </c>
      <c r="DK64" s="36">
        <f t="shared" si="437"/>
        <v>0</v>
      </c>
      <c r="DL64" s="36">
        <f t="shared" si="437"/>
        <v>0</v>
      </c>
      <c r="DM64" s="36">
        <f t="shared" si="437"/>
        <v>0</v>
      </c>
      <c r="DN64" s="36">
        <f t="shared" si="437"/>
        <v>0</v>
      </c>
      <c r="DO64" s="36">
        <f t="shared" si="437"/>
        <v>0</v>
      </c>
      <c r="DP64" s="36">
        <f t="shared" si="401"/>
        <v>0</v>
      </c>
      <c r="DQ64" s="36">
        <f t="shared" si="442"/>
        <v>0</v>
      </c>
      <c r="DR64" s="36">
        <f t="shared" si="442"/>
        <v>0</v>
      </c>
      <c r="DS64" s="36">
        <f t="shared" si="442"/>
        <v>0</v>
      </c>
      <c r="DT64" s="36">
        <f t="shared" si="442"/>
        <v>0</v>
      </c>
      <c r="DU64" s="36">
        <f t="shared" si="442"/>
        <v>0</v>
      </c>
      <c r="DV64" s="36">
        <f t="shared" si="442"/>
        <v>0</v>
      </c>
      <c r="DW64" s="36">
        <f t="shared" si="442"/>
        <v>0</v>
      </c>
      <c r="DX64" s="36">
        <f t="shared" si="442"/>
        <v>0</v>
      </c>
      <c r="DY64" s="36">
        <f t="shared" si="442"/>
        <v>0</v>
      </c>
      <c r="DZ64" s="36">
        <f t="shared" si="442"/>
        <v>0</v>
      </c>
      <c r="EA64" s="36">
        <f t="shared" si="442"/>
        <v>0</v>
      </c>
      <c r="EB64" s="36">
        <f t="shared" si="442"/>
        <v>0</v>
      </c>
      <c r="EC64" s="36">
        <f t="shared" si="442"/>
        <v>0</v>
      </c>
      <c r="ED64" s="36">
        <f t="shared" si="442"/>
        <v>0</v>
      </c>
      <c r="EE64" s="36">
        <f t="shared" si="442"/>
        <v>0</v>
      </c>
      <c r="EF64" s="36">
        <f t="shared" si="442"/>
        <v>0</v>
      </c>
      <c r="EG64" s="36">
        <f t="shared" si="487"/>
        <v>0</v>
      </c>
      <c r="EH64" s="36">
        <f t="shared" si="487"/>
        <v>0</v>
      </c>
      <c r="EI64" s="36">
        <f t="shared" si="487"/>
        <v>0</v>
      </c>
      <c r="EJ64" s="36">
        <f t="shared" si="487"/>
        <v>0</v>
      </c>
      <c r="EK64" s="36">
        <f t="shared" si="487"/>
        <v>0</v>
      </c>
      <c r="EL64" s="36">
        <f t="shared" si="487"/>
        <v>0</v>
      </c>
      <c r="EM64" s="36">
        <f t="shared" si="487"/>
        <v>0</v>
      </c>
      <c r="EN64" s="36">
        <f t="shared" si="487"/>
        <v>0</v>
      </c>
      <c r="EO64" s="36">
        <f t="shared" si="487"/>
        <v>0</v>
      </c>
      <c r="EP64" s="36">
        <f t="shared" si="487"/>
        <v>0</v>
      </c>
      <c r="EQ64" s="36">
        <f t="shared" si="487"/>
        <v>0</v>
      </c>
      <c r="ER64" s="36">
        <f t="shared" si="487"/>
        <v>0</v>
      </c>
      <c r="ES64" s="36">
        <f t="shared" si="487"/>
        <v>0</v>
      </c>
      <c r="ET64" s="36">
        <f t="shared" si="487"/>
        <v>0</v>
      </c>
      <c r="EU64" s="36">
        <f t="shared" si="487"/>
        <v>0</v>
      </c>
      <c r="EV64" s="36">
        <f t="shared" si="487"/>
        <v>0</v>
      </c>
      <c r="EW64" s="36">
        <f t="shared" si="484"/>
        <v>0</v>
      </c>
      <c r="EX64" s="36">
        <f t="shared" si="484"/>
        <v>0</v>
      </c>
      <c r="EY64" s="36">
        <f t="shared" si="484"/>
        <v>0</v>
      </c>
      <c r="EZ64" s="36">
        <f t="shared" si="484"/>
        <v>0</v>
      </c>
      <c r="FA64" s="36">
        <f t="shared" si="484"/>
        <v>0</v>
      </c>
      <c r="FB64" s="36">
        <f t="shared" si="484"/>
        <v>0</v>
      </c>
      <c r="FC64" s="36">
        <f t="shared" si="484"/>
        <v>0</v>
      </c>
      <c r="FD64" s="36">
        <f t="shared" si="484"/>
        <v>0</v>
      </c>
      <c r="FE64" s="36">
        <f t="shared" si="484"/>
        <v>0</v>
      </c>
      <c r="FF64" s="36">
        <f t="shared" si="484"/>
        <v>0</v>
      </c>
      <c r="FG64" s="36">
        <f t="shared" si="484"/>
        <v>0</v>
      </c>
      <c r="FH64" s="36">
        <f t="shared" si="484"/>
        <v>0</v>
      </c>
      <c r="FI64" s="36">
        <f t="shared" si="484"/>
        <v>0</v>
      </c>
      <c r="FJ64" s="36">
        <f t="shared" si="484"/>
        <v>0</v>
      </c>
      <c r="FK64" s="36">
        <f t="shared" si="484"/>
        <v>0</v>
      </c>
      <c r="FL64" s="36">
        <f t="shared" si="484"/>
        <v>0</v>
      </c>
      <c r="FM64" s="36">
        <f t="shared" si="485"/>
        <v>0</v>
      </c>
      <c r="FN64" s="36">
        <f t="shared" si="485"/>
        <v>0</v>
      </c>
      <c r="FO64" s="36">
        <f t="shared" si="485"/>
        <v>0</v>
      </c>
      <c r="FP64" s="36">
        <f t="shared" si="485"/>
        <v>0</v>
      </c>
      <c r="FQ64" s="36">
        <f t="shared" si="485"/>
        <v>0</v>
      </c>
      <c r="FR64" s="36">
        <f t="shared" si="485"/>
        <v>0</v>
      </c>
      <c r="FS64" s="36">
        <f t="shared" si="485"/>
        <v>0</v>
      </c>
      <c r="FT64" s="36">
        <f t="shared" si="485"/>
        <v>0</v>
      </c>
      <c r="FU64" s="36">
        <f t="shared" si="485"/>
        <v>0</v>
      </c>
      <c r="FV64" s="36">
        <f t="shared" si="485"/>
        <v>0</v>
      </c>
      <c r="FW64" s="36">
        <f t="shared" si="485"/>
        <v>0</v>
      </c>
      <c r="FX64" s="36">
        <f t="shared" si="485"/>
        <v>0</v>
      </c>
      <c r="FY64" s="36">
        <f t="shared" si="485"/>
        <v>0</v>
      </c>
      <c r="FZ64" s="36">
        <f t="shared" si="485"/>
        <v>0</v>
      </c>
      <c r="GA64" s="36">
        <f t="shared" si="485"/>
        <v>0</v>
      </c>
      <c r="GB64" s="36">
        <f t="shared" si="486"/>
        <v>0</v>
      </c>
      <c r="GC64" s="36">
        <f t="shared" si="486"/>
        <v>0</v>
      </c>
      <c r="GD64" s="36">
        <f t="shared" si="486"/>
        <v>0</v>
      </c>
      <c r="GE64" s="36">
        <f t="shared" si="486"/>
        <v>0</v>
      </c>
      <c r="GF64" s="36">
        <f t="shared" si="486"/>
        <v>0</v>
      </c>
      <c r="GG64" s="36">
        <f t="shared" si="486"/>
        <v>0</v>
      </c>
      <c r="GH64" s="36">
        <f t="shared" si="486"/>
        <v>0</v>
      </c>
      <c r="GI64" s="36">
        <f t="shared" si="486"/>
        <v>0</v>
      </c>
      <c r="GJ64" s="36">
        <f t="shared" si="486"/>
        <v>0</v>
      </c>
      <c r="GL64" s="29" t="str">
        <f t="shared" si="347"/>
        <v>007/2008</v>
      </c>
      <c r="GM64" s="471">
        <f t="shared" si="458"/>
        <v>1.3104878250000003</v>
      </c>
      <c r="GN64" s="471">
        <f t="shared" si="458"/>
        <v>1.3104878250000003</v>
      </c>
      <c r="GO64" s="471">
        <f t="shared" si="458"/>
        <v>1.3104878250000003</v>
      </c>
      <c r="GP64" s="471">
        <f t="shared" si="458"/>
        <v>1.3104878250000003</v>
      </c>
      <c r="GQ64" s="471">
        <f t="shared" si="458"/>
        <v>1.3104878250000003</v>
      </c>
      <c r="GR64" s="471">
        <f t="shared" si="458"/>
        <v>1.3104878250000003</v>
      </c>
      <c r="GS64" s="471">
        <f t="shared" si="458"/>
        <v>1.3104878250000003</v>
      </c>
      <c r="GT64" s="471">
        <f t="shared" si="458"/>
        <v>1.3104878250000003</v>
      </c>
      <c r="GU64" s="471">
        <f t="shared" si="458"/>
        <v>1.3104878250000003</v>
      </c>
      <c r="GV64" s="471">
        <f t="shared" si="458"/>
        <v>1.3104878250000003</v>
      </c>
      <c r="GW64" s="471">
        <f t="shared" si="458"/>
        <v>1.3104878250000003</v>
      </c>
      <c r="GX64" s="471">
        <f t="shared" si="458"/>
        <v>1.3104878250000003</v>
      </c>
      <c r="GY64" s="471">
        <f t="shared" si="458"/>
        <v>1.3104878250000003</v>
      </c>
      <c r="GZ64" s="471">
        <f t="shared" si="458"/>
        <v>1.3104878250000003</v>
      </c>
      <c r="HA64" s="471">
        <f t="shared" si="458"/>
        <v>1.3104878250000003</v>
      </c>
      <c r="HB64" s="471">
        <f t="shared" si="458"/>
        <v>1.3104878250000003</v>
      </c>
      <c r="HC64" s="471">
        <f t="shared" si="459"/>
        <v>1.3104878250000003</v>
      </c>
      <c r="HD64" s="471">
        <f t="shared" si="459"/>
        <v>1.3104878250000003</v>
      </c>
      <c r="HE64" s="471">
        <f t="shared" si="459"/>
        <v>1.3104878250000003</v>
      </c>
      <c r="HF64" s="471">
        <f t="shared" si="459"/>
        <v>1.3104878250000003</v>
      </c>
      <c r="HG64" s="471">
        <f t="shared" si="459"/>
        <v>1.3104878250000003</v>
      </c>
      <c r="HH64" s="471">
        <f t="shared" si="459"/>
        <v>1.3104878250000003</v>
      </c>
      <c r="HI64" s="471">
        <f t="shared" si="459"/>
        <v>1.3104878250000003</v>
      </c>
      <c r="HJ64" s="471">
        <f t="shared" si="459"/>
        <v>1.3104878250000003</v>
      </c>
      <c r="HK64" s="471">
        <f t="shared" si="459"/>
        <v>1.3104878250000003</v>
      </c>
      <c r="HL64" s="471">
        <f t="shared" si="459"/>
        <v>1.3104878250000003</v>
      </c>
      <c r="HM64" s="471">
        <f t="shared" si="459"/>
        <v>1.3104878250000003</v>
      </c>
      <c r="HN64" s="471">
        <f t="shared" si="459"/>
        <v>1.3104878250000003</v>
      </c>
      <c r="HO64" s="471">
        <f t="shared" si="459"/>
        <v>1.3104878250000003</v>
      </c>
      <c r="HP64" s="471">
        <f t="shared" si="459"/>
        <v>1.3104878250000003</v>
      </c>
      <c r="HQ64" s="471">
        <f t="shared" si="459"/>
        <v>1.3104878250000003</v>
      </c>
      <c r="HR64" s="471">
        <f t="shared" si="459"/>
        <v>1.3104878250000003</v>
      </c>
      <c r="HS64" s="471">
        <f t="shared" si="460"/>
        <v>1.3104878250000003</v>
      </c>
      <c r="HT64" s="471">
        <f t="shared" si="460"/>
        <v>1.3104878250000003</v>
      </c>
      <c r="HU64" s="471">
        <f t="shared" si="460"/>
        <v>1.3104878250000003</v>
      </c>
      <c r="HV64" s="471">
        <f t="shared" si="460"/>
        <v>1.3104878250000003</v>
      </c>
      <c r="HW64" s="471">
        <f t="shared" si="460"/>
        <v>1.3104878250000003</v>
      </c>
      <c r="HX64" s="471">
        <f t="shared" si="460"/>
        <v>1.3104878250000003</v>
      </c>
      <c r="HY64" s="471">
        <f t="shared" si="460"/>
        <v>1.3104878250000003</v>
      </c>
      <c r="HZ64" s="471">
        <f t="shared" si="460"/>
        <v>1.3104878250000003</v>
      </c>
      <c r="IA64" s="471">
        <f t="shared" si="460"/>
        <v>1.3104878250000003</v>
      </c>
      <c r="IB64" s="471">
        <f t="shared" si="460"/>
        <v>1.3104878250000003</v>
      </c>
      <c r="IC64" s="471">
        <f t="shared" si="460"/>
        <v>1.3104878250000003</v>
      </c>
      <c r="ID64" s="471">
        <f t="shared" si="460"/>
        <v>1.3104878250000003</v>
      </c>
      <c r="IE64" s="471">
        <f t="shared" si="460"/>
        <v>1.3104878250000003</v>
      </c>
      <c r="IF64" s="471">
        <f t="shared" si="460"/>
        <v>1.3104878250000003</v>
      </c>
      <c r="IG64" s="471">
        <f t="shared" si="460"/>
        <v>1.3104878250000003</v>
      </c>
      <c r="IH64" s="471">
        <f t="shared" si="460"/>
        <v>1.3104878250000003</v>
      </c>
      <c r="II64" s="471">
        <f t="shared" si="461"/>
        <v>1.3104878250000003</v>
      </c>
      <c r="IJ64" s="471">
        <f t="shared" si="461"/>
        <v>1.3104878250000003</v>
      </c>
      <c r="IK64" s="471">
        <f t="shared" si="461"/>
        <v>1.3104878250000003</v>
      </c>
      <c r="IL64" s="471">
        <f t="shared" si="461"/>
        <v>1.3104878250000003</v>
      </c>
      <c r="IM64" s="471">
        <f t="shared" si="461"/>
        <v>1.3104878250000003</v>
      </c>
      <c r="IN64" s="471">
        <f t="shared" si="461"/>
        <v>1.3104878250000003</v>
      </c>
      <c r="IO64" s="471">
        <f t="shared" si="461"/>
        <v>1.3104878250000003</v>
      </c>
      <c r="IP64" s="471">
        <f t="shared" si="461"/>
        <v>1.3104878250000003</v>
      </c>
      <c r="IQ64" s="471">
        <f t="shared" si="461"/>
        <v>1.3104878250000003</v>
      </c>
      <c r="IR64" s="471">
        <f t="shared" si="461"/>
        <v>1.3104878250000003</v>
      </c>
      <c r="IS64" s="471">
        <f t="shared" si="461"/>
        <v>1.3104878250000003</v>
      </c>
      <c r="IT64" s="471">
        <f t="shared" si="461"/>
        <v>1.3104878250000003</v>
      </c>
      <c r="IU64" s="471">
        <f t="shared" si="461"/>
        <v>1.3104878250000003</v>
      </c>
      <c r="IV64" s="471">
        <f t="shared" si="461"/>
        <v>1.3104878250000003</v>
      </c>
      <c r="IW64" s="471">
        <f t="shared" si="461"/>
        <v>1.3104878250000003</v>
      </c>
      <c r="IX64" s="471">
        <f t="shared" si="461"/>
        <v>1.3104878250000003</v>
      </c>
      <c r="IY64" s="471">
        <f t="shared" si="462"/>
        <v>1.3104878250000003</v>
      </c>
      <c r="IZ64" s="471">
        <f t="shared" si="462"/>
        <v>1.3104878250000003</v>
      </c>
      <c r="JA64" s="471">
        <f t="shared" si="462"/>
        <v>1.3104878250000003</v>
      </c>
      <c r="JB64" s="471">
        <f t="shared" si="462"/>
        <v>1.3104878250000003</v>
      </c>
      <c r="JC64" s="471">
        <f t="shared" si="462"/>
        <v>1.3104878250000003</v>
      </c>
      <c r="JD64" s="471">
        <f t="shared" si="462"/>
        <v>1.3104878250000003</v>
      </c>
      <c r="JE64" s="471">
        <f t="shared" si="462"/>
        <v>1.3104878250000003</v>
      </c>
      <c r="JF64" s="471">
        <f t="shared" si="462"/>
        <v>1.3104878250000003</v>
      </c>
      <c r="JG64" s="471">
        <f t="shared" si="462"/>
        <v>1.3104878250000003</v>
      </c>
      <c r="JH64" s="471">
        <f t="shared" si="462"/>
        <v>1.3104878250000003</v>
      </c>
      <c r="JI64" s="471">
        <f t="shared" si="462"/>
        <v>1.3104878250000003</v>
      </c>
      <c r="JJ64" s="471">
        <f t="shared" si="462"/>
        <v>1.3104878250000003</v>
      </c>
      <c r="JK64" s="471">
        <f t="shared" si="462"/>
        <v>1.3104878250000003</v>
      </c>
      <c r="JL64" s="471">
        <f t="shared" si="462"/>
        <v>1.3104878250000003</v>
      </c>
      <c r="JM64" s="471">
        <f t="shared" si="462"/>
        <v>1.3104878250000003</v>
      </c>
      <c r="JN64" s="471">
        <f t="shared" si="462"/>
        <v>1.3104878250000003</v>
      </c>
      <c r="JO64" s="471">
        <f t="shared" si="463"/>
        <v>1.3104878250000003</v>
      </c>
      <c r="JP64" s="471">
        <f t="shared" si="463"/>
        <v>1.3104878250000003</v>
      </c>
      <c r="JQ64" s="471">
        <f t="shared" si="463"/>
        <v>1.3104878250000003</v>
      </c>
      <c r="JR64" s="471">
        <f t="shared" si="463"/>
        <v>1.3104878250000003</v>
      </c>
      <c r="JS64" s="471">
        <f t="shared" si="463"/>
        <v>1.3104878250000003</v>
      </c>
      <c r="JT64" s="471">
        <f t="shared" si="463"/>
        <v>1.3104878250000003</v>
      </c>
      <c r="JU64" s="471">
        <f t="shared" si="463"/>
        <v>1.3104878250000003</v>
      </c>
      <c r="JV64" s="471">
        <f t="shared" si="463"/>
        <v>1.3104878250000003</v>
      </c>
      <c r="JW64" s="471">
        <f t="shared" si="463"/>
        <v>1.3104878250000003</v>
      </c>
      <c r="JX64" s="471">
        <f t="shared" si="463"/>
        <v>1.3104878250000003</v>
      </c>
      <c r="JY64" s="471">
        <f t="shared" si="463"/>
        <v>1.3104878250000003</v>
      </c>
      <c r="JZ64" s="471">
        <f t="shared" si="463"/>
        <v>1.3104878250000003</v>
      </c>
      <c r="KA64" s="471">
        <f t="shared" si="463"/>
        <v>1.3104878250000003</v>
      </c>
      <c r="KB64" s="471">
        <f t="shared" si="463"/>
        <v>1.3104878250000003</v>
      </c>
      <c r="KC64" s="471">
        <f t="shared" si="463"/>
        <v>1.3104878250000003</v>
      </c>
      <c r="KD64" s="471">
        <f t="shared" si="463"/>
        <v>1.3104878250000003</v>
      </c>
      <c r="KE64" s="471">
        <f t="shared" si="464"/>
        <v>1.3104878250000003</v>
      </c>
      <c r="KF64" s="471">
        <f t="shared" si="464"/>
        <v>1.3104878250000003</v>
      </c>
      <c r="KG64" s="471">
        <f t="shared" si="464"/>
        <v>1.3104878250000003</v>
      </c>
      <c r="KH64" s="471">
        <f t="shared" si="464"/>
        <v>1.3104878250000003</v>
      </c>
      <c r="KI64" s="471">
        <f t="shared" si="464"/>
        <v>1.3104878250000003</v>
      </c>
      <c r="KJ64" s="471">
        <f t="shared" si="464"/>
        <v>1.3104878250000003</v>
      </c>
      <c r="KK64" s="471">
        <f t="shared" si="464"/>
        <v>1.3104878250000003</v>
      </c>
      <c r="KL64" s="471">
        <f t="shared" si="464"/>
        <v>1.3104878250000003</v>
      </c>
      <c r="KM64" s="471">
        <f t="shared" si="464"/>
        <v>1.3104878250000003</v>
      </c>
      <c r="KN64" s="471">
        <f t="shared" si="464"/>
        <v>1.3104878250000003</v>
      </c>
      <c r="KO64" s="471">
        <f t="shared" si="464"/>
        <v>1.3104878250000003</v>
      </c>
      <c r="KP64" s="471">
        <f t="shared" si="464"/>
        <v>1.3104878250000003</v>
      </c>
      <c r="KQ64" s="471">
        <f t="shared" si="464"/>
        <v>1.3104878250000003</v>
      </c>
      <c r="KR64" s="471">
        <f t="shared" si="464"/>
        <v>1.3104878250000003</v>
      </c>
      <c r="KS64" s="471">
        <f t="shared" si="464"/>
        <v>1.3104878250000003</v>
      </c>
      <c r="KT64" s="471">
        <f t="shared" si="464"/>
        <v>1.3104878250000003</v>
      </c>
      <c r="KU64" s="471">
        <f t="shared" si="465"/>
        <v>1.3104878250000003</v>
      </c>
      <c r="KV64" s="471">
        <f t="shared" si="465"/>
        <v>1.3104878250000003</v>
      </c>
      <c r="KW64" s="471">
        <f t="shared" si="465"/>
        <v>1.3104878250000003</v>
      </c>
      <c r="KX64" s="471">
        <f t="shared" si="465"/>
        <v>1.3104878250000003</v>
      </c>
      <c r="KY64" s="471">
        <f t="shared" si="465"/>
        <v>1.3104878250000003</v>
      </c>
      <c r="KZ64" s="471">
        <f t="shared" si="465"/>
        <v>1.3104878250000003</v>
      </c>
      <c r="LA64" s="471">
        <f t="shared" si="465"/>
        <v>1.3104878250000003</v>
      </c>
      <c r="LB64" s="471">
        <f t="shared" si="465"/>
        <v>1.3104878250000003</v>
      </c>
      <c r="LC64" s="471">
        <f t="shared" si="465"/>
        <v>1.3104878250000003</v>
      </c>
      <c r="LD64" s="471">
        <f t="shared" si="465"/>
        <v>1.3104878250000003</v>
      </c>
      <c r="LE64" s="471">
        <f t="shared" si="465"/>
        <v>1.3104878250000003</v>
      </c>
      <c r="LF64" s="471">
        <f t="shared" si="465"/>
        <v>1.3104878250000003</v>
      </c>
      <c r="LG64" s="471">
        <f t="shared" si="465"/>
        <v>1.3104878250000003</v>
      </c>
      <c r="LH64" s="471">
        <f t="shared" si="465"/>
        <v>1.3104878250000003</v>
      </c>
      <c r="LI64" s="471">
        <f t="shared" si="465"/>
        <v>1.3104878250000003</v>
      </c>
      <c r="LJ64" s="471">
        <f t="shared" si="465"/>
        <v>1.3104878250000003</v>
      </c>
      <c r="LK64" s="471">
        <f t="shared" si="466"/>
        <v>1.3104878250000003</v>
      </c>
      <c r="LL64" s="471">
        <f t="shared" si="466"/>
        <v>1.3104878250000003</v>
      </c>
      <c r="LM64" s="471">
        <f t="shared" si="466"/>
        <v>1.3104878250000003</v>
      </c>
      <c r="LN64" s="471">
        <f t="shared" si="466"/>
        <v>1.3104878250000003</v>
      </c>
      <c r="LO64" s="471">
        <f t="shared" si="466"/>
        <v>1.3104878250000003</v>
      </c>
      <c r="LP64" s="471">
        <f t="shared" si="466"/>
        <v>1.3104878250000003</v>
      </c>
      <c r="LQ64" s="471">
        <f t="shared" si="466"/>
        <v>1.3104878250000003</v>
      </c>
      <c r="LR64" s="471">
        <f t="shared" si="466"/>
        <v>1.3104878250000003</v>
      </c>
      <c r="LS64" s="471">
        <f t="shared" si="466"/>
        <v>1.3104878250000003</v>
      </c>
      <c r="LT64" s="471">
        <f t="shared" si="466"/>
        <v>1.3104878250000003</v>
      </c>
      <c r="LU64" s="471">
        <f t="shared" si="466"/>
        <v>1.3104878250000003</v>
      </c>
      <c r="LV64" s="471">
        <f t="shared" si="466"/>
        <v>1.3104878250000003</v>
      </c>
      <c r="LW64" s="471">
        <f t="shared" si="466"/>
        <v>1.3104878250000003</v>
      </c>
      <c r="LX64" s="471">
        <f t="shared" si="466"/>
        <v>1.3104878250000003</v>
      </c>
      <c r="LY64" s="471">
        <f t="shared" si="466"/>
        <v>1.3104878250000003</v>
      </c>
      <c r="LZ64" s="471">
        <f t="shared" si="466"/>
        <v>1.3104878250000003</v>
      </c>
      <c r="MA64" s="471">
        <f t="shared" si="467"/>
        <v>1.3104878250000003</v>
      </c>
      <c r="MB64" s="471">
        <f t="shared" si="467"/>
        <v>1.3104878250000003</v>
      </c>
      <c r="MC64" s="471">
        <f t="shared" si="467"/>
        <v>1.3104878250000003</v>
      </c>
      <c r="MD64" s="471">
        <f t="shared" si="467"/>
        <v>1.3104878250000003</v>
      </c>
      <c r="ME64" s="471">
        <f t="shared" si="467"/>
        <v>1.3104878250000003</v>
      </c>
      <c r="MF64" s="471">
        <f t="shared" si="467"/>
        <v>1.3104878250000003</v>
      </c>
      <c r="MG64" s="471">
        <f t="shared" si="467"/>
        <v>1.3104878250000003</v>
      </c>
      <c r="MH64" s="471">
        <f t="shared" si="467"/>
        <v>1.3104878250000003</v>
      </c>
      <c r="MI64" s="471">
        <f t="shared" si="467"/>
        <v>0.71865461370967743</v>
      </c>
      <c r="MJ64" s="471">
        <f t="shared" si="467"/>
        <v>0</v>
      </c>
      <c r="MK64" s="471">
        <f t="shared" si="467"/>
        <v>0</v>
      </c>
      <c r="ML64" s="471">
        <f t="shared" si="467"/>
        <v>0</v>
      </c>
      <c r="MM64" s="471">
        <f t="shared" si="467"/>
        <v>0</v>
      </c>
      <c r="MN64" s="471">
        <f t="shared" si="467"/>
        <v>0</v>
      </c>
      <c r="MO64" s="471">
        <f t="shared" si="467"/>
        <v>0</v>
      </c>
      <c r="MP64" s="471">
        <f t="shared" si="467"/>
        <v>0</v>
      </c>
      <c r="MQ64" s="471">
        <f t="shared" si="468"/>
        <v>0</v>
      </c>
      <c r="MR64" s="471">
        <f t="shared" si="468"/>
        <v>0</v>
      </c>
      <c r="MS64" s="471">
        <f t="shared" si="468"/>
        <v>0</v>
      </c>
      <c r="MT64" s="471">
        <f t="shared" si="468"/>
        <v>0</v>
      </c>
      <c r="MU64" s="471">
        <f t="shared" si="468"/>
        <v>0</v>
      </c>
      <c r="MV64" s="471">
        <f t="shared" si="468"/>
        <v>0</v>
      </c>
      <c r="MW64" s="471">
        <f t="shared" si="468"/>
        <v>0</v>
      </c>
      <c r="MX64" s="471">
        <f t="shared" si="468"/>
        <v>0</v>
      </c>
      <c r="MY64" s="471">
        <f t="shared" si="468"/>
        <v>0</v>
      </c>
      <c r="MZ64" s="471">
        <f t="shared" si="468"/>
        <v>0</v>
      </c>
      <c r="NA64" s="471">
        <f t="shared" si="468"/>
        <v>0</v>
      </c>
      <c r="NB64" s="471">
        <f t="shared" si="468"/>
        <v>0</v>
      </c>
      <c r="NC64" s="471">
        <f t="shared" si="468"/>
        <v>0</v>
      </c>
      <c r="ND64" s="471">
        <f t="shared" si="468"/>
        <v>0</v>
      </c>
      <c r="NE64" s="471">
        <f t="shared" si="468"/>
        <v>0</v>
      </c>
      <c r="NF64" s="471">
        <f t="shared" si="468"/>
        <v>0</v>
      </c>
      <c r="NG64" s="471">
        <f t="shared" si="469"/>
        <v>0</v>
      </c>
      <c r="NH64" s="471">
        <f t="shared" si="469"/>
        <v>0</v>
      </c>
      <c r="NI64" s="471">
        <f t="shared" si="469"/>
        <v>0</v>
      </c>
      <c r="NJ64" s="471">
        <f t="shared" si="469"/>
        <v>0</v>
      </c>
      <c r="NK64" s="471">
        <f t="shared" si="469"/>
        <v>0</v>
      </c>
      <c r="NL64" s="471">
        <f t="shared" si="469"/>
        <v>0</v>
      </c>
      <c r="NM64" s="471">
        <f t="shared" si="469"/>
        <v>0</v>
      </c>
      <c r="NN64" s="471">
        <f t="shared" si="469"/>
        <v>0</v>
      </c>
      <c r="NO64" s="471">
        <f t="shared" si="469"/>
        <v>0</v>
      </c>
      <c r="NP64" s="471">
        <f t="shared" si="469"/>
        <v>0</v>
      </c>
      <c r="NQ64" s="471">
        <f t="shared" si="469"/>
        <v>0</v>
      </c>
      <c r="NR64" s="471">
        <f t="shared" si="469"/>
        <v>0</v>
      </c>
      <c r="NS64" s="471">
        <f t="shared" si="469"/>
        <v>0</v>
      </c>
      <c r="NT64" s="471">
        <f t="shared" si="469"/>
        <v>0</v>
      </c>
      <c r="NU64" s="471">
        <f t="shared" si="469"/>
        <v>0</v>
      </c>
      <c r="NV64" s="471">
        <f t="shared" si="469"/>
        <v>0</v>
      </c>
      <c r="NW64" s="471">
        <f t="shared" si="470"/>
        <v>0</v>
      </c>
      <c r="NX64" s="471">
        <f t="shared" si="470"/>
        <v>0</v>
      </c>
      <c r="NY64" s="471">
        <f t="shared" si="470"/>
        <v>0</v>
      </c>
      <c r="NZ64" s="471">
        <f t="shared" si="470"/>
        <v>0</v>
      </c>
      <c r="OA64" s="471">
        <f t="shared" si="470"/>
        <v>0</v>
      </c>
      <c r="OB64" s="471">
        <f t="shared" si="470"/>
        <v>0</v>
      </c>
      <c r="OC64" s="471">
        <f t="shared" si="470"/>
        <v>0</v>
      </c>
      <c r="OD64" s="471">
        <f t="shared" si="470"/>
        <v>0</v>
      </c>
      <c r="OE64" s="471">
        <f t="shared" si="470"/>
        <v>0</v>
      </c>
      <c r="OF64" s="471">
        <f t="shared" si="470"/>
        <v>0</v>
      </c>
      <c r="OG64" s="471">
        <f t="shared" si="470"/>
        <v>0</v>
      </c>
      <c r="OH64" s="471">
        <f t="shared" si="470"/>
        <v>0</v>
      </c>
      <c r="OI64" s="471">
        <f t="shared" si="470"/>
        <v>0</v>
      </c>
      <c r="OJ64" s="471">
        <f t="shared" si="470"/>
        <v>0</v>
      </c>
      <c r="OK64" s="471">
        <f t="shared" si="470"/>
        <v>0</v>
      </c>
      <c r="OL64" s="471">
        <f t="shared" si="470"/>
        <v>0</v>
      </c>
      <c r="OM64" s="471">
        <f t="shared" si="471"/>
        <v>0</v>
      </c>
      <c r="ON64" s="471">
        <f t="shared" si="471"/>
        <v>0</v>
      </c>
      <c r="OO64" s="471">
        <f t="shared" si="471"/>
        <v>0</v>
      </c>
      <c r="OP64" s="471">
        <f t="shared" si="471"/>
        <v>0</v>
      </c>
      <c r="OQ64" s="471">
        <f t="shared" si="471"/>
        <v>0</v>
      </c>
      <c r="OR64" s="471">
        <f t="shared" si="471"/>
        <v>0</v>
      </c>
      <c r="OS64" s="471">
        <f t="shared" si="471"/>
        <v>0</v>
      </c>
      <c r="OT64" s="471">
        <f t="shared" si="471"/>
        <v>0</v>
      </c>
      <c r="OU64" s="471">
        <f t="shared" si="471"/>
        <v>0</v>
      </c>
      <c r="OV64" s="471">
        <f t="shared" si="471"/>
        <v>0</v>
      </c>
      <c r="OW64" s="471">
        <f t="shared" si="471"/>
        <v>0</v>
      </c>
      <c r="OX64" s="471">
        <f t="shared" si="471"/>
        <v>0</v>
      </c>
      <c r="OY64" s="471">
        <f t="shared" si="471"/>
        <v>0</v>
      </c>
      <c r="OZ64" s="471">
        <f t="shared" si="471"/>
        <v>0</v>
      </c>
      <c r="PA64" s="471">
        <f t="shared" si="471"/>
        <v>0</v>
      </c>
      <c r="PB64" s="471">
        <f t="shared" si="471"/>
        <v>0</v>
      </c>
      <c r="PC64" s="471">
        <f t="shared" si="472"/>
        <v>0</v>
      </c>
      <c r="PD64" s="471">
        <f t="shared" si="472"/>
        <v>0</v>
      </c>
      <c r="PE64" s="471">
        <f t="shared" si="472"/>
        <v>0</v>
      </c>
      <c r="PF64" s="471">
        <f t="shared" si="472"/>
        <v>0</v>
      </c>
      <c r="PG64" s="471">
        <f t="shared" si="472"/>
        <v>0</v>
      </c>
      <c r="PH64" s="471">
        <f t="shared" si="472"/>
        <v>0</v>
      </c>
      <c r="PI64" s="471">
        <f t="shared" si="472"/>
        <v>0</v>
      </c>
      <c r="PJ64" s="471">
        <f t="shared" si="472"/>
        <v>0</v>
      </c>
      <c r="PK64" s="471">
        <f t="shared" si="472"/>
        <v>0</v>
      </c>
      <c r="PL64" s="471">
        <f t="shared" si="472"/>
        <v>0</v>
      </c>
      <c r="PM64" s="471">
        <f t="shared" si="472"/>
        <v>0</v>
      </c>
      <c r="PN64" s="471">
        <f t="shared" si="472"/>
        <v>0</v>
      </c>
      <c r="PO64" s="471">
        <f t="shared" si="472"/>
        <v>0</v>
      </c>
      <c r="PP64" s="471">
        <f t="shared" si="472"/>
        <v>0</v>
      </c>
      <c r="PQ64" s="471">
        <f t="shared" si="472"/>
        <v>0</v>
      </c>
      <c r="PR64" s="471">
        <f t="shared" si="472"/>
        <v>0</v>
      </c>
      <c r="PS64" s="471">
        <f t="shared" si="473"/>
        <v>0</v>
      </c>
      <c r="PT64" s="471">
        <f t="shared" si="473"/>
        <v>0</v>
      </c>
      <c r="PU64" s="471">
        <f t="shared" si="473"/>
        <v>0</v>
      </c>
      <c r="PV64" s="471">
        <f t="shared" si="473"/>
        <v>0</v>
      </c>
      <c r="PW64" s="471">
        <f t="shared" si="473"/>
        <v>0</v>
      </c>
      <c r="PX64" s="471">
        <f t="shared" si="473"/>
        <v>0</v>
      </c>
      <c r="PY64" s="471">
        <f t="shared" si="473"/>
        <v>0</v>
      </c>
      <c r="PZ64" s="471">
        <f t="shared" si="473"/>
        <v>0</v>
      </c>
      <c r="QA64" s="471">
        <f t="shared" si="473"/>
        <v>0</v>
      </c>
      <c r="QB64" s="471">
        <f t="shared" si="473"/>
        <v>0</v>
      </c>
      <c r="QC64" s="471">
        <f t="shared" si="473"/>
        <v>0</v>
      </c>
      <c r="QD64" s="471">
        <f t="shared" si="473"/>
        <v>0</v>
      </c>
      <c r="QE64" s="471">
        <f t="shared" si="473"/>
        <v>0</v>
      </c>
      <c r="QF64" s="471">
        <f t="shared" si="473"/>
        <v>0</v>
      </c>
      <c r="QG64" s="471">
        <f t="shared" si="473"/>
        <v>0</v>
      </c>
      <c r="QH64" s="471">
        <f t="shared" si="473"/>
        <v>0</v>
      </c>
      <c r="QI64" s="471">
        <f t="shared" si="474"/>
        <v>0</v>
      </c>
      <c r="QJ64" s="471">
        <f t="shared" si="474"/>
        <v>0</v>
      </c>
      <c r="QK64" s="471">
        <f t="shared" si="474"/>
        <v>0</v>
      </c>
      <c r="QL64" s="471">
        <f t="shared" si="474"/>
        <v>0</v>
      </c>
      <c r="QM64" s="471">
        <f t="shared" si="474"/>
        <v>0</v>
      </c>
      <c r="QN64" s="471">
        <f t="shared" si="474"/>
        <v>0</v>
      </c>
      <c r="QO64" s="471">
        <f t="shared" si="474"/>
        <v>0</v>
      </c>
      <c r="QP64" s="471">
        <f t="shared" si="474"/>
        <v>0</v>
      </c>
      <c r="QQ64" s="471">
        <f t="shared" si="474"/>
        <v>0</v>
      </c>
      <c r="QR64" s="471">
        <f t="shared" si="474"/>
        <v>0</v>
      </c>
      <c r="QS64" s="471">
        <f t="shared" si="474"/>
        <v>0</v>
      </c>
      <c r="QT64" s="471">
        <f t="shared" si="474"/>
        <v>0</v>
      </c>
      <c r="QU64" s="471">
        <f t="shared" si="474"/>
        <v>0</v>
      </c>
      <c r="QV64" s="471">
        <f t="shared" si="474"/>
        <v>0</v>
      </c>
      <c r="QW64" s="471">
        <f t="shared" si="474"/>
        <v>0</v>
      </c>
      <c r="QX64" s="471">
        <f t="shared" si="474"/>
        <v>0</v>
      </c>
      <c r="QY64" s="471">
        <f t="shared" si="475"/>
        <v>0</v>
      </c>
      <c r="QZ64" s="471">
        <f t="shared" si="475"/>
        <v>0</v>
      </c>
      <c r="RA64" s="471">
        <f t="shared" si="475"/>
        <v>0</v>
      </c>
      <c r="RB64" s="471">
        <f t="shared" si="475"/>
        <v>0</v>
      </c>
      <c r="RC64" s="471">
        <f t="shared" si="475"/>
        <v>0</v>
      </c>
      <c r="RD64" s="471">
        <f t="shared" si="475"/>
        <v>0</v>
      </c>
      <c r="RE64" s="471">
        <f t="shared" si="475"/>
        <v>0</v>
      </c>
      <c r="RF64" s="471">
        <f t="shared" si="475"/>
        <v>0</v>
      </c>
      <c r="RG64" s="471">
        <f t="shared" si="475"/>
        <v>0</v>
      </c>
      <c r="RH64" s="471">
        <f t="shared" si="475"/>
        <v>0</v>
      </c>
      <c r="RI64" s="471">
        <f t="shared" si="475"/>
        <v>0</v>
      </c>
      <c r="RJ64" s="471">
        <f t="shared" si="475"/>
        <v>0</v>
      </c>
      <c r="RK64" s="471">
        <f t="shared" si="475"/>
        <v>0</v>
      </c>
      <c r="RL64" s="471">
        <f t="shared" si="475"/>
        <v>0</v>
      </c>
      <c r="RM64" s="471">
        <f t="shared" si="475"/>
        <v>0</v>
      </c>
      <c r="RN64" s="471">
        <f t="shared" si="475"/>
        <v>0</v>
      </c>
      <c r="RO64" s="471">
        <f t="shared" si="476"/>
        <v>0</v>
      </c>
      <c r="RP64" s="471">
        <f t="shared" si="476"/>
        <v>0</v>
      </c>
      <c r="RQ64" s="471">
        <f t="shared" si="476"/>
        <v>0</v>
      </c>
      <c r="RR64" s="471">
        <f t="shared" si="476"/>
        <v>0</v>
      </c>
      <c r="RS64" s="471">
        <f t="shared" si="476"/>
        <v>0</v>
      </c>
      <c r="RT64" s="471">
        <f t="shared" si="476"/>
        <v>0</v>
      </c>
      <c r="RU64" s="471">
        <f t="shared" si="476"/>
        <v>0</v>
      </c>
      <c r="RV64" s="471">
        <f t="shared" si="476"/>
        <v>0</v>
      </c>
      <c r="RW64" s="471">
        <f t="shared" si="476"/>
        <v>0</v>
      </c>
      <c r="RX64" s="471">
        <f t="shared" si="476"/>
        <v>0</v>
      </c>
      <c r="RY64" s="471">
        <f t="shared" si="476"/>
        <v>0</v>
      </c>
      <c r="RZ64" s="471">
        <f t="shared" si="476"/>
        <v>0</v>
      </c>
      <c r="SA64" s="471">
        <f t="shared" si="476"/>
        <v>0</v>
      </c>
      <c r="SB64" s="471">
        <f t="shared" si="476"/>
        <v>0</v>
      </c>
      <c r="SC64" s="471">
        <f t="shared" si="476"/>
        <v>0</v>
      </c>
      <c r="SD64" s="471">
        <f t="shared" si="476"/>
        <v>0</v>
      </c>
      <c r="SE64" s="471">
        <f t="shared" si="477"/>
        <v>0</v>
      </c>
      <c r="SF64" s="471">
        <f t="shared" si="477"/>
        <v>0</v>
      </c>
      <c r="SG64" s="471">
        <f t="shared" si="477"/>
        <v>0</v>
      </c>
      <c r="SH64" s="471">
        <f t="shared" si="477"/>
        <v>0</v>
      </c>
      <c r="SI64" s="471">
        <f t="shared" si="477"/>
        <v>0</v>
      </c>
      <c r="SJ64" s="471">
        <f t="shared" si="477"/>
        <v>0</v>
      </c>
      <c r="SK64" s="471">
        <f t="shared" si="477"/>
        <v>0</v>
      </c>
      <c r="SL64" s="471">
        <f t="shared" si="477"/>
        <v>0</v>
      </c>
      <c r="SM64" s="471">
        <f t="shared" si="477"/>
        <v>0</v>
      </c>
      <c r="SN64" s="471">
        <f t="shared" si="477"/>
        <v>0</v>
      </c>
      <c r="SO64" s="471">
        <f t="shared" si="477"/>
        <v>0</v>
      </c>
      <c r="SP64" s="471">
        <f t="shared" si="477"/>
        <v>0</v>
      </c>
      <c r="SQ64" s="471">
        <f t="shared" si="477"/>
        <v>0</v>
      </c>
      <c r="SR64" s="471">
        <f t="shared" si="477"/>
        <v>0</v>
      </c>
      <c r="SS64" s="471">
        <f t="shared" si="477"/>
        <v>0</v>
      </c>
      <c r="ST64" s="471">
        <f t="shared" si="477"/>
        <v>0</v>
      </c>
      <c r="SU64" s="471">
        <f t="shared" si="478"/>
        <v>0</v>
      </c>
      <c r="SV64" s="471">
        <f t="shared" si="478"/>
        <v>0</v>
      </c>
      <c r="SW64" s="471">
        <f t="shared" si="478"/>
        <v>0</v>
      </c>
      <c r="SX64" s="471">
        <f t="shared" si="478"/>
        <v>0</v>
      </c>
      <c r="SY64" s="471">
        <f t="shared" si="478"/>
        <v>0</v>
      </c>
      <c r="SZ64" s="471">
        <f t="shared" si="478"/>
        <v>0</v>
      </c>
      <c r="TA64" s="471">
        <f t="shared" si="478"/>
        <v>0</v>
      </c>
      <c r="TB64" s="471">
        <f t="shared" si="478"/>
        <v>0</v>
      </c>
      <c r="TC64" s="471">
        <f t="shared" si="478"/>
        <v>0</v>
      </c>
      <c r="TD64" s="471">
        <f t="shared" si="478"/>
        <v>0</v>
      </c>
      <c r="TE64" s="471">
        <f t="shared" si="478"/>
        <v>0</v>
      </c>
      <c r="TF64" s="471">
        <f t="shared" si="478"/>
        <v>0</v>
      </c>
      <c r="TG64" s="471">
        <f t="shared" si="478"/>
        <v>0</v>
      </c>
      <c r="TH64" s="471">
        <f t="shared" si="478"/>
        <v>0</v>
      </c>
      <c r="TI64" s="471">
        <f t="shared" si="478"/>
        <v>0</v>
      </c>
      <c r="TJ64" s="471">
        <f t="shared" si="478"/>
        <v>0</v>
      </c>
      <c r="TK64" s="471">
        <f t="shared" si="479"/>
        <v>0</v>
      </c>
      <c r="TL64" s="471">
        <f t="shared" si="479"/>
        <v>0</v>
      </c>
      <c r="TM64" s="471">
        <f t="shared" si="479"/>
        <v>0</v>
      </c>
      <c r="TN64" s="471">
        <f t="shared" si="479"/>
        <v>0</v>
      </c>
      <c r="TO64" s="471">
        <f t="shared" si="479"/>
        <v>0</v>
      </c>
      <c r="TP64" s="471">
        <f t="shared" si="479"/>
        <v>0</v>
      </c>
      <c r="TQ64" s="471">
        <f t="shared" si="479"/>
        <v>0</v>
      </c>
      <c r="TR64" s="471">
        <f t="shared" si="479"/>
        <v>0</v>
      </c>
      <c r="TS64" s="471">
        <f t="shared" si="479"/>
        <v>0</v>
      </c>
      <c r="TT64" s="471">
        <f t="shared" si="479"/>
        <v>0</v>
      </c>
      <c r="TU64" s="471">
        <f t="shared" si="479"/>
        <v>0</v>
      </c>
      <c r="TV64" s="471">
        <f t="shared" si="479"/>
        <v>0</v>
      </c>
      <c r="TW64" s="471">
        <f t="shared" si="479"/>
        <v>0</v>
      </c>
      <c r="TX64" s="471">
        <f t="shared" si="479"/>
        <v>0</v>
      </c>
      <c r="TY64" s="471">
        <f t="shared" si="479"/>
        <v>0</v>
      </c>
      <c r="TZ64" s="471">
        <f t="shared" si="479"/>
        <v>0</v>
      </c>
      <c r="UA64" s="471">
        <f t="shared" si="480"/>
        <v>0</v>
      </c>
      <c r="UB64" s="471">
        <f t="shared" si="480"/>
        <v>0</v>
      </c>
      <c r="UC64" s="471">
        <f t="shared" si="480"/>
        <v>0</v>
      </c>
      <c r="UD64" s="471">
        <f t="shared" si="480"/>
        <v>0</v>
      </c>
      <c r="UE64" s="471">
        <f t="shared" si="480"/>
        <v>0</v>
      </c>
      <c r="UF64" s="471">
        <f t="shared" si="480"/>
        <v>0</v>
      </c>
      <c r="UG64" s="471">
        <f t="shared" si="480"/>
        <v>0</v>
      </c>
      <c r="UH64" s="471">
        <f t="shared" si="480"/>
        <v>0</v>
      </c>
      <c r="UI64" s="471">
        <f t="shared" si="480"/>
        <v>0</v>
      </c>
      <c r="UJ64" s="471">
        <f t="shared" si="480"/>
        <v>0</v>
      </c>
      <c r="UK64" s="471">
        <f t="shared" si="480"/>
        <v>0</v>
      </c>
      <c r="UL64" s="471">
        <f t="shared" si="480"/>
        <v>0</v>
      </c>
      <c r="UM64" s="471">
        <f t="shared" si="480"/>
        <v>0</v>
      </c>
      <c r="UN64" s="471">
        <f t="shared" si="480"/>
        <v>0</v>
      </c>
      <c r="UO64" s="471">
        <f t="shared" si="480"/>
        <v>0</v>
      </c>
      <c r="UP64" s="471">
        <f t="shared" si="480"/>
        <v>0</v>
      </c>
      <c r="UQ64" s="471">
        <f t="shared" si="481"/>
        <v>0</v>
      </c>
      <c r="UR64" s="471">
        <f t="shared" si="481"/>
        <v>0</v>
      </c>
      <c r="US64" s="471">
        <f t="shared" si="481"/>
        <v>0</v>
      </c>
      <c r="UT64" s="471">
        <f t="shared" si="481"/>
        <v>0</v>
      </c>
      <c r="UU64" s="471">
        <f t="shared" si="481"/>
        <v>0</v>
      </c>
      <c r="UV64" s="471">
        <f t="shared" si="481"/>
        <v>0</v>
      </c>
      <c r="UW64" s="471">
        <f t="shared" si="481"/>
        <v>0</v>
      </c>
      <c r="UX64" s="471">
        <f t="shared" si="481"/>
        <v>0</v>
      </c>
      <c r="UY64" s="471">
        <f t="shared" si="481"/>
        <v>0</v>
      </c>
      <c r="UZ64" s="471">
        <f t="shared" si="481"/>
        <v>0</v>
      </c>
      <c r="VA64" s="471">
        <f t="shared" si="481"/>
        <v>0</v>
      </c>
      <c r="VB64" s="471">
        <f t="shared" si="481"/>
        <v>0</v>
      </c>
      <c r="VC64" s="471">
        <f t="shared" si="481"/>
        <v>0</v>
      </c>
      <c r="VD64" s="471">
        <f t="shared" si="481"/>
        <v>0</v>
      </c>
      <c r="VE64" s="471">
        <f t="shared" si="481"/>
        <v>0</v>
      </c>
      <c r="VF64" s="471">
        <f t="shared" si="481"/>
        <v>0</v>
      </c>
      <c r="VG64" s="471">
        <f t="shared" si="482"/>
        <v>0</v>
      </c>
      <c r="VH64" s="471">
        <f t="shared" si="482"/>
        <v>0</v>
      </c>
      <c r="VI64" s="471">
        <f t="shared" si="482"/>
        <v>0</v>
      </c>
      <c r="VJ64" s="471">
        <f t="shared" si="482"/>
        <v>0</v>
      </c>
      <c r="VK64" s="471">
        <f t="shared" si="482"/>
        <v>0</v>
      </c>
      <c r="VL64" s="471">
        <f t="shared" si="482"/>
        <v>0</v>
      </c>
      <c r="VM64" s="471">
        <f t="shared" si="482"/>
        <v>0</v>
      </c>
      <c r="VN64" s="471">
        <f t="shared" si="482"/>
        <v>0</v>
      </c>
      <c r="VO64" s="471">
        <f t="shared" si="482"/>
        <v>0</v>
      </c>
      <c r="VP64" s="471">
        <f t="shared" si="482"/>
        <v>0</v>
      </c>
      <c r="VQ64" s="471">
        <f t="shared" si="482"/>
        <v>0</v>
      </c>
      <c r="VR64" s="471">
        <f t="shared" si="482"/>
        <v>0</v>
      </c>
      <c r="VS64" s="471">
        <f t="shared" si="482"/>
        <v>0</v>
      </c>
      <c r="VT64" s="471">
        <f t="shared" si="482"/>
        <v>0</v>
      </c>
      <c r="VU64" s="471">
        <f t="shared" si="482"/>
        <v>0</v>
      </c>
      <c r="VV64" s="471">
        <f t="shared" si="482"/>
        <v>0</v>
      </c>
      <c r="VW64" s="471">
        <f t="shared" si="483"/>
        <v>0</v>
      </c>
      <c r="VX64" s="471">
        <f t="shared" si="483"/>
        <v>0</v>
      </c>
      <c r="VY64" s="471">
        <f t="shared" si="483"/>
        <v>0</v>
      </c>
      <c r="VZ64" s="471">
        <f t="shared" si="483"/>
        <v>0</v>
      </c>
      <c r="WA64" s="471">
        <f t="shared" si="483"/>
        <v>0</v>
      </c>
      <c r="WB64" s="471">
        <f t="shared" si="483"/>
        <v>0</v>
      </c>
      <c r="WC64" s="471">
        <f t="shared" si="483"/>
        <v>0</v>
      </c>
      <c r="WD64" s="471">
        <f t="shared" si="483"/>
        <v>0</v>
      </c>
    </row>
    <row r="65" spans="1:602" x14ac:dyDescent="0.35">
      <c r="A65" s="29"/>
      <c r="B65" s="29">
        <f t="shared" si="355"/>
        <v>34</v>
      </c>
      <c r="C65" s="29" t="s">
        <v>3</v>
      </c>
      <c r="D65" s="29" t="s">
        <v>99</v>
      </c>
      <c r="E65" s="69">
        <f>INDEX('Current RAP - 2025-26 Cycle'!$K:$K,MATCH('25-26 Projection - RAP Tendered'!$D65,'Current RAP - 2025-26 Cycle'!$C:$C,0),1)</f>
        <v>33335516.259999998</v>
      </c>
      <c r="F65" s="69">
        <f>INDEX('Current RAP - 2025-26 Cycle'!$G:$G,MATCH('25-26 Projection - RAP Tendered'!$D65,'Current RAP - 2025-26 Cycle'!$C:$C,0),1)</f>
        <v>14079703.889999997</v>
      </c>
      <c r="G65" s="69">
        <f t="shared" si="342"/>
        <v>19255812.370000001</v>
      </c>
      <c r="H65" s="69">
        <f t="shared" si="356"/>
        <v>14079703.889999997</v>
      </c>
      <c r="I65" s="32">
        <v>45839</v>
      </c>
      <c r="J65" s="32">
        <v>46203</v>
      </c>
      <c r="K65" s="29" t="str">
        <f>INDEX('Current RAP - 2025-26 Cycle'!$D:$D,MATCH('25-26 Projection - RAP Tendered'!$D65,'Current RAP - 2025-26 Cycle'!$C:$C,0),1)</f>
        <v>IPCA</v>
      </c>
      <c r="L65" s="32" t="s">
        <v>10</v>
      </c>
      <c r="M65" s="32" t="s">
        <v>10</v>
      </c>
      <c r="N65" s="81">
        <v>0</v>
      </c>
      <c r="O65" s="81">
        <v>0</v>
      </c>
      <c r="P65" s="69">
        <v>0</v>
      </c>
      <c r="Q65" s="32">
        <f>INDEX('Current RAP - 2025-26 Cycle'!$L:$L,MATCH('25-26 Projection - RAP Tendered'!$D65,'Current RAP - 2025-26 Cycle'!$C:$C,0),1)</f>
        <v>39841</v>
      </c>
      <c r="R65" s="32">
        <f>INDEX('Current RAP - 2025-26 Cycle'!$M:$M,MATCH('25-26 Projection - RAP Tendered'!$D65,'Current RAP - 2025-26 Cycle'!$C:$C,0),1)</f>
        <v>50798</v>
      </c>
      <c r="S65" s="29"/>
      <c r="T65" s="29" t="str">
        <f t="shared" si="343"/>
        <v>001/2009</v>
      </c>
      <c r="U65" s="36">
        <f t="shared" si="438"/>
        <v>33.335516259999999</v>
      </c>
      <c r="V65" s="36">
        <f t="shared" si="438"/>
        <v>33.335516259999999</v>
      </c>
      <c r="W65" s="36">
        <f t="shared" si="438"/>
        <v>33.335516259999999</v>
      </c>
      <c r="X65" s="36">
        <f t="shared" si="438"/>
        <v>33.335516259999999</v>
      </c>
      <c r="Y65" s="36">
        <f t="shared" si="438"/>
        <v>33.335516259999999</v>
      </c>
      <c r="Z65" s="36">
        <f t="shared" si="438"/>
        <v>33.335516259999999</v>
      </c>
      <c r="AA65" s="36">
        <f t="shared" si="438"/>
        <v>33.335516259999999</v>
      </c>
      <c r="AB65" s="36">
        <f t="shared" si="438"/>
        <v>33.335516259999999</v>
      </c>
      <c r="AC65" s="36">
        <f t="shared" si="438"/>
        <v>33.335516259999999</v>
      </c>
      <c r="AD65" s="36">
        <f t="shared" si="438"/>
        <v>33.335516259999999</v>
      </c>
      <c r="AE65" s="36">
        <f t="shared" si="438"/>
        <v>33.335516259999999</v>
      </c>
      <c r="AF65" s="36">
        <f t="shared" si="438"/>
        <v>33.335516259999999</v>
      </c>
      <c r="AG65" s="36">
        <f t="shared" si="438"/>
        <v>33.335516259999999</v>
      </c>
      <c r="AH65" s="36">
        <f t="shared" si="438"/>
        <v>33.335516259999999</v>
      </c>
      <c r="AI65" s="36">
        <f t="shared" si="438"/>
        <v>19.176883009784945</v>
      </c>
      <c r="AJ65" s="36">
        <f t="shared" si="438"/>
        <v>0</v>
      </c>
      <c r="AK65" s="36">
        <f t="shared" si="434"/>
        <v>0</v>
      </c>
      <c r="AL65" s="36">
        <f t="shared" si="434"/>
        <v>0</v>
      </c>
      <c r="AM65" s="36">
        <f t="shared" si="434"/>
        <v>0</v>
      </c>
      <c r="AN65" s="36">
        <f t="shared" si="434"/>
        <v>0</v>
      </c>
      <c r="AO65" s="36">
        <f t="shared" si="434"/>
        <v>0</v>
      </c>
      <c r="AP65" s="36">
        <f t="shared" si="434"/>
        <v>0</v>
      </c>
      <c r="AQ65" s="36">
        <f t="shared" si="434"/>
        <v>0</v>
      </c>
      <c r="AR65" s="36">
        <f t="shared" si="434"/>
        <v>0</v>
      </c>
      <c r="AS65" s="36">
        <f t="shared" si="441"/>
        <v>0</v>
      </c>
      <c r="AT65" s="36">
        <f t="shared" si="441"/>
        <v>0</v>
      </c>
      <c r="AU65" s="36">
        <f t="shared" si="441"/>
        <v>0</v>
      </c>
      <c r="AV65" s="36">
        <f t="shared" si="441"/>
        <v>0</v>
      </c>
      <c r="AW65" s="36">
        <f t="shared" si="441"/>
        <v>0</v>
      </c>
      <c r="AX65" s="36">
        <f t="shared" si="441"/>
        <v>0</v>
      </c>
      <c r="AY65" s="36">
        <f t="shared" si="441"/>
        <v>0</v>
      </c>
      <c r="AZ65" s="36">
        <f t="shared" si="441"/>
        <v>0</v>
      </c>
      <c r="BA65" s="36">
        <f t="shared" si="441"/>
        <v>0</v>
      </c>
      <c r="BB65" s="36">
        <f t="shared" si="441"/>
        <v>0</v>
      </c>
      <c r="BD65" s="29" t="str">
        <f t="shared" si="345"/>
        <v>001/2009</v>
      </c>
      <c r="BE65" s="36">
        <f t="shared" si="420"/>
        <v>0</v>
      </c>
      <c r="BF65" s="36">
        <f t="shared" si="420"/>
        <v>0</v>
      </c>
      <c r="BG65" s="36">
        <f t="shared" si="420"/>
        <v>0</v>
      </c>
      <c r="BH65" s="36">
        <f t="shared" si="420"/>
        <v>0</v>
      </c>
      <c r="BI65" s="36">
        <f t="shared" si="420"/>
        <v>8.3338790650000014</v>
      </c>
      <c r="BJ65" s="36">
        <f t="shared" si="420"/>
        <v>8.3338790650000014</v>
      </c>
      <c r="BK65" s="36">
        <f t="shared" si="420"/>
        <v>8.3338790650000014</v>
      </c>
      <c r="BL65" s="36">
        <f t="shared" si="420"/>
        <v>8.3338790650000014</v>
      </c>
      <c r="BM65" s="36">
        <f t="shared" si="420"/>
        <v>8.3338790650000014</v>
      </c>
      <c r="BN65" s="36">
        <f t="shared" si="420"/>
        <v>8.3338790650000014</v>
      </c>
      <c r="BO65" s="36">
        <f t="shared" si="420"/>
        <v>8.3338790650000014</v>
      </c>
      <c r="BP65" s="36">
        <f t="shared" si="420"/>
        <v>8.3338790650000014</v>
      </c>
      <c r="BQ65" s="36">
        <f t="shared" si="420"/>
        <v>8.3338790650000014</v>
      </c>
      <c r="BR65" s="36">
        <f t="shared" si="420"/>
        <v>8.3338790650000014</v>
      </c>
      <c r="BS65" s="36">
        <f t="shared" si="420"/>
        <v>8.3338790650000014</v>
      </c>
      <c r="BT65" s="36">
        <f t="shared" si="420"/>
        <v>8.3338790650000014</v>
      </c>
      <c r="BU65" s="36">
        <f t="shared" si="439"/>
        <v>8.3338790650000014</v>
      </c>
      <c r="BV65" s="36">
        <f t="shared" si="439"/>
        <v>8.3338790650000014</v>
      </c>
      <c r="BW65" s="36">
        <f t="shared" si="439"/>
        <v>8.3338790650000014</v>
      </c>
      <c r="BX65" s="36">
        <f t="shared" si="439"/>
        <v>8.3338790650000014</v>
      </c>
      <c r="BY65" s="36">
        <f t="shared" si="439"/>
        <v>8.3338790650000014</v>
      </c>
      <c r="BZ65" s="36">
        <f t="shared" si="439"/>
        <v>8.3338790650000014</v>
      </c>
      <c r="CA65" s="36">
        <f t="shared" si="439"/>
        <v>8.3338790650000014</v>
      </c>
      <c r="CB65" s="36">
        <f t="shared" si="439"/>
        <v>8.3338790650000014</v>
      </c>
      <c r="CC65" s="36">
        <f t="shared" si="439"/>
        <v>8.3338790650000014</v>
      </c>
      <c r="CD65" s="36">
        <f t="shared" si="439"/>
        <v>8.3338790650000014</v>
      </c>
      <c r="CE65" s="36">
        <f t="shared" si="439"/>
        <v>8.3338790650000014</v>
      </c>
      <c r="CF65" s="36">
        <f t="shared" si="439"/>
        <v>8.3338790650000014</v>
      </c>
      <c r="CG65" s="36">
        <f t="shared" si="439"/>
        <v>8.3338790650000014</v>
      </c>
      <c r="CH65" s="36">
        <f t="shared" si="439"/>
        <v>8.3338790650000014</v>
      </c>
      <c r="CI65" s="36">
        <f t="shared" si="439"/>
        <v>8.3338790650000014</v>
      </c>
      <c r="CJ65" s="36">
        <f t="shared" si="439"/>
        <v>8.3338790650000014</v>
      </c>
      <c r="CK65" s="36">
        <f t="shared" si="436"/>
        <v>8.3338790650000014</v>
      </c>
      <c r="CL65" s="36">
        <f t="shared" si="436"/>
        <v>8.3338790650000014</v>
      </c>
      <c r="CM65" s="36">
        <f t="shared" si="436"/>
        <v>8.3338790650000014</v>
      </c>
      <c r="CN65" s="36">
        <f t="shared" si="436"/>
        <v>8.3338790650000014</v>
      </c>
      <c r="CO65" s="36">
        <f t="shared" si="436"/>
        <v>8.3338790650000014</v>
      </c>
      <c r="CP65" s="36">
        <f t="shared" si="436"/>
        <v>8.3338790650000014</v>
      </c>
      <c r="CQ65" s="36">
        <f t="shared" si="436"/>
        <v>8.3338790650000014</v>
      </c>
      <c r="CR65" s="36">
        <f t="shared" si="436"/>
        <v>8.3338790650000014</v>
      </c>
      <c r="CS65" s="36">
        <f t="shared" si="436"/>
        <v>8.3338790650000014</v>
      </c>
      <c r="CT65" s="36">
        <f t="shared" si="436"/>
        <v>8.3338790650000014</v>
      </c>
      <c r="CU65" s="36">
        <f t="shared" si="436"/>
        <v>8.3338790650000014</v>
      </c>
      <c r="CV65" s="36">
        <f t="shared" si="436"/>
        <v>8.3338790650000014</v>
      </c>
      <c r="CW65" s="36">
        <f t="shared" si="436"/>
        <v>8.3338790650000014</v>
      </c>
      <c r="CX65" s="36">
        <f t="shared" si="436"/>
        <v>8.3338790650000014</v>
      </c>
      <c r="CY65" s="36">
        <f t="shared" si="436"/>
        <v>8.3338790650000014</v>
      </c>
      <c r="CZ65" s="36">
        <f t="shared" si="437"/>
        <v>8.3338790650000014</v>
      </c>
      <c r="DA65" s="36">
        <f t="shared" si="437"/>
        <v>8.3338790650000014</v>
      </c>
      <c r="DB65" s="36">
        <f t="shared" si="437"/>
        <v>8.3338790650000014</v>
      </c>
      <c r="DC65" s="36">
        <f t="shared" si="437"/>
        <v>8.3338790650000014</v>
      </c>
      <c r="DD65" s="36">
        <f t="shared" si="437"/>
        <v>8.3338790650000014</v>
      </c>
      <c r="DE65" s="36">
        <f t="shared" si="437"/>
        <v>8.3338790650000014</v>
      </c>
      <c r="DF65" s="36">
        <f t="shared" si="437"/>
        <v>8.3338790650000014</v>
      </c>
      <c r="DG65" s="36">
        <f t="shared" si="437"/>
        <v>8.3338790650000014</v>
      </c>
      <c r="DH65" s="36">
        <f t="shared" si="437"/>
        <v>8.3338790650000014</v>
      </c>
      <c r="DI65" s="36">
        <f t="shared" si="437"/>
        <v>8.3338790650000014</v>
      </c>
      <c r="DJ65" s="36">
        <f t="shared" si="437"/>
        <v>8.3338790650000014</v>
      </c>
      <c r="DK65" s="36">
        <f t="shared" si="437"/>
        <v>2.5091248797849461</v>
      </c>
      <c r="DL65" s="36">
        <f t="shared" si="437"/>
        <v>0</v>
      </c>
      <c r="DM65" s="36">
        <f t="shared" si="437"/>
        <v>0</v>
      </c>
      <c r="DN65" s="36">
        <f t="shared" si="437"/>
        <v>0</v>
      </c>
      <c r="DO65" s="36">
        <f t="shared" si="437"/>
        <v>0</v>
      </c>
      <c r="DP65" s="36">
        <f t="shared" si="401"/>
        <v>0</v>
      </c>
      <c r="DQ65" s="36">
        <f t="shared" si="442"/>
        <v>0</v>
      </c>
      <c r="DR65" s="36">
        <f t="shared" si="442"/>
        <v>0</v>
      </c>
      <c r="DS65" s="36">
        <f t="shared" si="442"/>
        <v>0</v>
      </c>
      <c r="DT65" s="36">
        <f t="shared" si="442"/>
        <v>0</v>
      </c>
      <c r="DU65" s="36">
        <f t="shared" si="442"/>
        <v>0</v>
      </c>
      <c r="DV65" s="36">
        <f t="shared" si="442"/>
        <v>0</v>
      </c>
      <c r="DW65" s="36">
        <f t="shared" si="442"/>
        <v>0</v>
      </c>
      <c r="DX65" s="36">
        <f t="shared" si="442"/>
        <v>0</v>
      </c>
      <c r="DY65" s="36">
        <f t="shared" si="442"/>
        <v>0</v>
      </c>
      <c r="DZ65" s="36">
        <f t="shared" si="442"/>
        <v>0</v>
      </c>
      <c r="EA65" s="36">
        <f t="shared" si="442"/>
        <v>0</v>
      </c>
      <c r="EB65" s="36">
        <f t="shared" si="442"/>
        <v>0</v>
      </c>
      <c r="EC65" s="36">
        <f t="shared" si="442"/>
        <v>0</v>
      </c>
      <c r="ED65" s="36">
        <f t="shared" si="442"/>
        <v>0</v>
      </c>
      <c r="EE65" s="36">
        <f t="shared" si="442"/>
        <v>0</v>
      </c>
      <c r="EF65" s="36">
        <f t="shared" si="442"/>
        <v>0</v>
      </c>
      <c r="EG65" s="36">
        <f t="shared" si="487"/>
        <v>0</v>
      </c>
      <c r="EH65" s="36">
        <f t="shared" si="487"/>
        <v>0</v>
      </c>
      <c r="EI65" s="36">
        <f t="shared" si="487"/>
        <v>0</v>
      </c>
      <c r="EJ65" s="36">
        <f t="shared" si="487"/>
        <v>0</v>
      </c>
      <c r="EK65" s="36">
        <f t="shared" si="487"/>
        <v>0</v>
      </c>
      <c r="EL65" s="36">
        <f t="shared" si="487"/>
        <v>0</v>
      </c>
      <c r="EM65" s="36">
        <f t="shared" si="487"/>
        <v>0</v>
      </c>
      <c r="EN65" s="36">
        <f t="shared" si="487"/>
        <v>0</v>
      </c>
      <c r="EO65" s="36">
        <f t="shared" si="487"/>
        <v>0</v>
      </c>
      <c r="EP65" s="36">
        <f t="shared" si="487"/>
        <v>0</v>
      </c>
      <c r="EQ65" s="36">
        <f t="shared" si="487"/>
        <v>0</v>
      </c>
      <c r="ER65" s="36">
        <f t="shared" si="487"/>
        <v>0</v>
      </c>
      <c r="ES65" s="36">
        <f t="shared" si="487"/>
        <v>0</v>
      </c>
      <c r="ET65" s="36">
        <f t="shared" si="487"/>
        <v>0</v>
      </c>
      <c r="EU65" s="36">
        <f t="shared" si="487"/>
        <v>0</v>
      </c>
      <c r="EV65" s="36">
        <f t="shared" si="487"/>
        <v>0</v>
      </c>
      <c r="EW65" s="36">
        <f t="shared" si="484"/>
        <v>0</v>
      </c>
      <c r="EX65" s="36">
        <f t="shared" si="484"/>
        <v>0</v>
      </c>
      <c r="EY65" s="36">
        <f t="shared" si="484"/>
        <v>0</v>
      </c>
      <c r="EZ65" s="36">
        <f t="shared" si="484"/>
        <v>0</v>
      </c>
      <c r="FA65" s="36">
        <f t="shared" si="484"/>
        <v>0</v>
      </c>
      <c r="FB65" s="36">
        <f t="shared" si="484"/>
        <v>0</v>
      </c>
      <c r="FC65" s="36">
        <f t="shared" si="484"/>
        <v>0</v>
      </c>
      <c r="FD65" s="36">
        <f t="shared" si="484"/>
        <v>0</v>
      </c>
      <c r="FE65" s="36">
        <f t="shared" si="484"/>
        <v>0</v>
      </c>
      <c r="FF65" s="36">
        <f t="shared" si="484"/>
        <v>0</v>
      </c>
      <c r="FG65" s="36">
        <f t="shared" si="484"/>
        <v>0</v>
      </c>
      <c r="FH65" s="36">
        <f t="shared" si="484"/>
        <v>0</v>
      </c>
      <c r="FI65" s="36">
        <f t="shared" si="484"/>
        <v>0</v>
      </c>
      <c r="FJ65" s="36">
        <f t="shared" si="484"/>
        <v>0</v>
      </c>
      <c r="FK65" s="36">
        <f t="shared" si="484"/>
        <v>0</v>
      </c>
      <c r="FL65" s="36">
        <f t="shared" si="484"/>
        <v>0</v>
      </c>
      <c r="FM65" s="36">
        <f t="shared" si="485"/>
        <v>0</v>
      </c>
      <c r="FN65" s="36">
        <f t="shared" si="485"/>
        <v>0</v>
      </c>
      <c r="FO65" s="36">
        <f t="shared" si="485"/>
        <v>0</v>
      </c>
      <c r="FP65" s="36">
        <f t="shared" si="485"/>
        <v>0</v>
      </c>
      <c r="FQ65" s="36">
        <f t="shared" si="485"/>
        <v>0</v>
      </c>
      <c r="FR65" s="36">
        <f t="shared" si="485"/>
        <v>0</v>
      </c>
      <c r="FS65" s="36">
        <f t="shared" si="485"/>
        <v>0</v>
      </c>
      <c r="FT65" s="36">
        <f t="shared" si="485"/>
        <v>0</v>
      </c>
      <c r="FU65" s="36">
        <f t="shared" si="485"/>
        <v>0</v>
      </c>
      <c r="FV65" s="36">
        <f t="shared" si="485"/>
        <v>0</v>
      </c>
      <c r="FW65" s="36">
        <f t="shared" si="485"/>
        <v>0</v>
      </c>
      <c r="FX65" s="36">
        <f t="shared" si="485"/>
        <v>0</v>
      </c>
      <c r="FY65" s="36">
        <f t="shared" si="485"/>
        <v>0</v>
      </c>
      <c r="FZ65" s="36">
        <f t="shared" si="485"/>
        <v>0</v>
      </c>
      <c r="GA65" s="36">
        <f t="shared" si="485"/>
        <v>0</v>
      </c>
      <c r="GB65" s="36">
        <f t="shared" si="486"/>
        <v>0</v>
      </c>
      <c r="GC65" s="36">
        <f t="shared" si="486"/>
        <v>0</v>
      </c>
      <c r="GD65" s="36">
        <f t="shared" si="486"/>
        <v>0</v>
      </c>
      <c r="GE65" s="36">
        <f t="shared" si="486"/>
        <v>0</v>
      </c>
      <c r="GF65" s="36">
        <f t="shared" si="486"/>
        <v>0</v>
      </c>
      <c r="GG65" s="36">
        <f t="shared" si="486"/>
        <v>0</v>
      </c>
      <c r="GH65" s="36">
        <f t="shared" si="486"/>
        <v>0</v>
      </c>
      <c r="GI65" s="36">
        <f t="shared" si="486"/>
        <v>0</v>
      </c>
      <c r="GJ65" s="36">
        <f t="shared" si="486"/>
        <v>0</v>
      </c>
      <c r="GL65" s="29" t="str">
        <f t="shared" si="347"/>
        <v>001/2009</v>
      </c>
      <c r="GM65" s="471">
        <f t="shared" si="458"/>
        <v>2.7779596883333335</v>
      </c>
      <c r="GN65" s="471">
        <f t="shared" si="458"/>
        <v>2.7779596883333335</v>
      </c>
      <c r="GO65" s="471">
        <f t="shared" si="458"/>
        <v>2.7779596883333335</v>
      </c>
      <c r="GP65" s="471">
        <f t="shared" si="458"/>
        <v>2.7779596883333335</v>
      </c>
      <c r="GQ65" s="471">
        <f t="shared" si="458"/>
        <v>2.7779596883333335</v>
      </c>
      <c r="GR65" s="471">
        <f t="shared" si="458"/>
        <v>2.7779596883333335</v>
      </c>
      <c r="GS65" s="471">
        <f t="shared" si="458"/>
        <v>2.7779596883333335</v>
      </c>
      <c r="GT65" s="471">
        <f t="shared" si="458"/>
        <v>2.7779596883333335</v>
      </c>
      <c r="GU65" s="471">
        <f t="shared" si="458"/>
        <v>2.7779596883333335</v>
      </c>
      <c r="GV65" s="471">
        <f t="shared" si="458"/>
        <v>2.7779596883333335</v>
      </c>
      <c r="GW65" s="471">
        <f t="shared" si="458"/>
        <v>2.7779596883333335</v>
      </c>
      <c r="GX65" s="471">
        <f t="shared" si="458"/>
        <v>2.7779596883333335</v>
      </c>
      <c r="GY65" s="471">
        <f t="shared" si="458"/>
        <v>2.7779596883333335</v>
      </c>
      <c r="GZ65" s="471">
        <f t="shared" si="458"/>
        <v>2.7779596883333335</v>
      </c>
      <c r="HA65" s="471">
        <f t="shared" si="458"/>
        <v>2.7779596883333335</v>
      </c>
      <c r="HB65" s="471">
        <f t="shared" si="458"/>
        <v>2.7779596883333335</v>
      </c>
      <c r="HC65" s="471">
        <f t="shared" si="459"/>
        <v>2.7779596883333335</v>
      </c>
      <c r="HD65" s="471">
        <f t="shared" si="459"/>
        <v>2.7779596883333335</v>
      </c>
      <c r="HE65" s="471">
        <f t="shared" si="459"/>
        <v>2.7779596883333335</v>
      </c>
      <c r="HF65" s="471">
        <f t="shared" si="459"/>
        <v>2.7779596883333335</v>
      </c>
      <c r="HG65" s="471">
        <f t="shared" si="459"/>
        <v>2.7779596883333335</v>
      </c>
      <c r="HH65" s="471">
        <f t="shared" si="459"/>
        <v>2.7779596883333335</v>
      </c>
      <c r="HI65" s="471">
        <f t="shared" si="459"/>
        <v>2.7779596883333335</v>
      </c>
      <c r="HJ65" s="471">
        <f t="shared" si="459"/>
        <v>2.7779596883333335</v>
      </c>
      <c r="HK65" s="471">
        <f t="shared" si="459"/>
        <v>2.7779596883333335</v>
      </c>
      <c r="HL65" s="471">
        <f t="shared" si="459"/>
        <v>2.7779596883333335</v>
      </c>
      <c r="HM65" s="471">
        <f t="shared" si="459"/>
        <v>2.7779596883333335</v>
      </c>
      <c r="HN65" s="471">
        <f t="shared" si="459"/>
        <v>2.7779596883333335</v>
      </c>
      <c r="HO65" s="471">
        <f t="shared" si="459"/>
        <v>2.7779596883333335</v>
      </c>
      <c r="HP65" s="471">
        <f t="shared" si="459"/>
        <v>2.7779596883333335</v>
      </c>
      <c r="HQ65" s="471">
        <f t="shared" si="459"/>
        <v>2.7779596883333335</v>
      </c>
      <c r="HR65" s="471">
        <f t="shared" si="459"/>
        <v>2.7779596883333335</v>
      </c>
      <c r="HS65" s="471">
        <f t="shared" si="460"/>
        <v>2.7779596883333335</v>
      </c>
      <c r="HT65" s="471">
        <f t="shared" si="460"/>
        <v>2.7779596883333335</v>
      </c>
      <c r="HU65" s="471">
        <f t="shared" si="460"/>
        <v>2.7779596883333335</v>
      </c>
      <c r="HV65" s="471">
        <f t="shared" si="460"/>
        <v>2.7779596883333335</v>
      </c>
      <c r="HW65" s="471">
        <f t="shared" si="460"/>
        <v>2.7779596883333335</v>
      </c>
      <c r="HX65" s="471">
        <f t="shared" si="460"/>
        <v>2.7779596883333335</v>
      </c>
      <c r="HY65" s="471">
        <f t="shared" si="460"/>
        <v>2.7779596883333335</v>
      </c>
      <c r="HZ65" s="471">
        <f t="shared" si="460"/>
        <v>2.7779596883333335</v>
      </c>
      <c r="IA65" s="471">
        <f t="shared" si="460"/>
        <v>2.7779596883333335</v>
      </c>
      <c r="IB65" s="471">
        <f t="shared" si="460"/>
        <v>2.7779596883333335</v>
      </c>
      <c r="IC65" s="471">
        <f t="shared" si="460"/>
        <v>2.7779596883333335</v>
      </c>
      <c r="ID65" s="471">
        <f t="shared" si="460"/>
        <v>2.7779596883333335</v>
      </c>
      <c r="IE65" s="471">
        <f t="shared" si="460"/>
        <v>2.7779596883333335</v>
      </c>
      <c r="IF65" s="471">
        <f t="shared" si="460"/>
        <v>2.7779596883333335</v>
      </c>
      <c r="IG65" s="471">
        <f t="shared" si="460"/>
        <v>2.7779596883333335</v>
      </c>
      <c r="IH65" s="471">
        <f t="shared" si="460"/>
        <v>2.7779596883333335</v>
      </c>
      <c r="II65" s="471">
        <f t="shared" si="461"/>
        <v>2.7779596883333335</v>
      </c>
      <c r="IJ65" s="471">
        <f t="shared" si="461"/>
        <v>2.7779596883333335</v>
      </c>
      <c r="IK65" s="471">
        <f t="shared" si="461"/>
        <v>2.7779596883333335</v>
      </c>
      <c r="IL65" s="471">
        <f t="shared" si="461"/>
        <v>2.7779596883333335</v>
      </c>
      <c r="IM65" s="471">
        <f t="shared" si="461"/>
        <v>2.7779596883333335</v>
      </c>
      <c r="IN65" s="471">
        <f t="shared" si="461"/>
        <v>2.7779596883333335</v>
      </c>
      <c r="IO65" s="471">
        <f t="shared" si="461"/>
        <v>2.7779596883333335</v>
      </c>
      <c r="IP65" s="471">
        <f t="shared" si="461"/>
        <v>2.7779596883333335</v>
      </c>
      <c r="IQ65" s="471">
        <f t="shared" si="461"/>
        <v>2.7779596883333335</v>
      </c>
      <c r="IR65" s="471">
        <f t="shared" si="461"/>
        <v>2.7779596883333335</v>
      </c>
      <c r="IS65" s="471">
        <f t="shared" si="461"/>
        <v>2.7779596883333335</v>
      </c>
      <c r="IT65" s="471">
        <f t="shared" si="461"/>
        <v>2.7779596883333335</v>
      </c>
      <c r="IU65" s="471">
        <f t="shared" si="461"/>
        <v>2.7779596883333335</v>
      </c>
      <c r="IV65" s="471">
        <f t="shared" si="461"/>
        <v>2.7779596883333335</v>
      </c>
      <c r="IW65" s="471">
        <f t="shared" si="461"/>
        <v>2.7779596883333335</v>
      </c>
      <c r="IX65" s="471">
        <f t="shared" si="461"/>
        <v>2.7779596883333335</v>
      </c>
      <c r="IY65" s="471">
        <f t="shared" si="462"/>
        <v>2.7779596883333335</v>
      </c>
      <c r="IZ65" s="471">
        <f t="shared" si="462"/>
        <v>2.7779596883333335</v>
      </c>
      <c r="JA65" s="471">
        <f t="shared" si="462"/>
        <v>2.7779596883333335</v>
      </c>
      <c r="JB65" s="471">
        <f t="shared" si="462"/>
        <v>2.7779596883333335</v>
      </c>
      <c r="JC65" s="471">
        <f t="shared" si="462"/>
        <v>2.7779596883333335</v>
      </c>
      <c r="JD65" s="471">
        <f t="shared" si="462"/>
        <v>2.7779596883333335</v>
      </c>
      <c r="JE65" s="471">
        <f t="shared" si="462"/>
        <v>2.7779596883333335</v>
      </c>
      <c r="JF65" s="471">
        <f t="shared" si="462"/>
        <v>2.7779596883333335</v>
      </c>
      <c r="JG65" s="471">
        <f t="shared" si="462"/>
        <v>2.7779596883333335</v>
      </c>
      <c r="JH65" s="471">
        <f t="shared" si="462"/>
        <v>2.7779596883333335</v>
      </c>
      <c r="JI65" s="471">
        <f t="shared" si="462"/>
        <v>2.7779596883333335</v>
      </c>
      <c r="JJ65" s="471">
        <f t="shared" si="462"/>
        <v>2.7779596883333335</v>
      </c>
      <c r="JK65" s="471">
        <f t="shared" si="462"/>
        <v>2.7779596883333335</v>
      </c>
      <c r="JL65" s="471">
        <f t="shared" si="462"/>
        <v>2.7779596883333335</v>
      </c>
      <c r="JM65" s="471">
        <f t="shared" si="462"/>
        <v>2.7779596883333335</v>
      </c>
      <c r="JN65" s="471">
        <f t="shared" si="462"/>
        <v>2.7779596883333335</v>
      </c>
      <c r="JO65" s="471">
        <f t="shared" si="463"/>
        <v>2.7779596883333335</v>
      </c>
      <c r="JP65" s="471">
        <f t="shared" si="463"/>
        <v>2.7779596883333335</v>
      </c>
      <c r="JQ65" s="471">
        <f t="shared" si="463"/>
        <v>2.7779596883333335</v>
      </c>
      <c r="JR65" s="471">
        <f t="shared" si="463"/>
        <v>2.7779596883333335</v>
      </c>
      <c r="JS65" s="471">
        <f t="shared" si="463"/>
        <v>2.7779596883333335</v>
      </c>
      <c r="JT65" s="471">
        <f t="shared" si="463"/>
        <v>2.7779596883333335</v>
      </c>
      <c r="JU65" s="471">
        <f t="shared" si="463"/>
        <v>2.7779596883333335</v>
      </c>
      <c r="JV65" s="471">
        <f t="shared" si="463"/>
        <v>2.7779596883333335</v>
      </c>
      <c r="JW65" s="471">
        <f t="shared" si="463"/>
        <v>2.7779596883333335</v>
      </c>
      <c r="JX65" s="471">
        <f t="shared" si="463"/>
        <v>2.7779596883333335</v>
      </c>
      <c r="JY65" s="471">
        <f t="shared" si="463"/>
        <v>2.7779596883333335</v>
      </c>
      <c r="JZ65" s="471">
        <f t="shared" si="463"/>
        <v>2.7779596883333335</v>
      </c>
      <c r="KA65" s="471">
        <f t="shared" si="463"/>
        <v>2.7779596883333335</v>
      </c>
      <c r="KB65" s="471">
        <f t="shared" si="463"/>
        <v>2.7779596883333335</v>
      </c>
      <c r="KC65" s="471">
        <f t="shared" si="463"/>
        <v>2.7779596883333335</v>
      </c>
      <c r="KD65" s="471">
        <f t="shared" si="463"/>
        <v>2.7779596883333335</v>
      </c>
      <c r="KE65" s="471">
        <f t="shared" si="464"/>
        <v>2.7779596883333335</v>
      </c>
      <c r="KF65" s="471">
        <f t="shared" si="464"/>
        <v>2.7779596883333335</v>
      </c>
      <c r="KG65" s="471">
        <f t="shared" si="464"/>
        <v>2.7779596883333335</v>
      </c>
      <c r="KH65" s="471">
        <f t="shared" si="464"/>
        <v>2.7779596883333335</v>
      </c>
      <c r="KI65" s="471">
        <f t="shared" si="464"/>
        <v>2.7779596883333335</v>
      </c>
      <c r="KJ65" s="471">
        <f t="shared" si="464"/>
        <v>2.7779596883333335</v>
      </c>
      <c r="KK65" s="471">
        <f t="shared" si="464"/>
        <v>2.7779596883333335</v>
      </c>
      <c r="KL65" s="471">
        <f t="shared" si="464"/>
        <v>2.7779596883333335</v>
      </c>
      <c r="KM65" s="471">
        <f t="shared" si="464"/>
        <v>2.7779596883333335</v>
      </c>
      <c r="KN65" s="471">
        <f t="shared" si="464"/>
        <v>2.7779596883333335</v>
      </c>
      <c r="KO65" s="471">
        <f t="shared" si="464"/>
        <v>2.7779596883333335</v>
      </c>
      <c r="KP65" s="471">
        <f t="shared" si="464"/>
        <v>2.7779596883333335</v>
      </c>
      <c r="KQ65" s="471">
        <f t="shared" si="464"/>
        <v>2.7779596883333335</v>
      </c>
      <c r="KR65" s="471">
        <f t="shared" si="464"/>
        <v>2.7779596883333335</v>
      </c>
      <c r="KS65" s="471">
        <f t="shared" si="464"/>
        <v>2.7779596883333335</v>
      </c>
      <c r="KT65" s="471">
        <f t="shared" si="464"/>
        <v>2.7779596883333335</v>
      </c>
      <c r="KU65" s="471">
        <f t="shared" si="465"/>
        <v>2.7779596883333335</v>
      </c>
      <c r="KV65" s="471">
        <f t="shared" si="465"/>
        <v>2.7779596883333335</v>
      </c>
      <c r="KW65" s="471">
        <f t="shared" si="465"/>
        <v>2.7779596883333335</v>
      </c>
      <c r="KX65" s="471">
        <f t="shared" si="465"/>
        <v>2.7779596883333335</v>
      </c>
      <c r="KY65" s="471">
        <f t="shared" si="465"/>
        <v>2.7779596883333335</v>
      </c>
      <c r="KZ65" s="471">
        <f t="shared" si="465"/>
        <v>2.7779596883333335</v>
      </c>
      <c r="LA65" s="471">
        <f t="shared" si="465"/>
        <v>2.7779596883333335</v>
      </c>
      <c r="LB65" s="471">
        <f t="shared" si="465"/>
        <v>2.7779596883333335</v>
      </c>
      <c r="LC65" s="471">
        <f t="shared" si="465"/>
        <v>2.7779596883333335</v>
      </c>
      <c r="LD65" s="471">
        <f t="shared" si="465"/>
        <v>2.7779596883333335</v>
      </c>
      <c r="LE65" s="471">
        <f t="shared" si="465"/>
        <v>2.7779596883333335</v>
      </c>
      <c r="LF65" s="471">
        <f t="shared" si="465"/>
        <v>2.7779596883333335</v>
      </c>
      <c r="LG65" s="471">
        <f t="shared" si="465"/>
        <v>2.7779596883333335</v>
      </c>
      <c r="LH65" s="471">
        <f t="shared" si="465"/>
        <v>2.7779596883333335</v>
      </c>
      <c r="LI65" s="471">
        <f t="shared" si="465"/>
        <v>2.7779596883333335</v>
      </c>
      <c r="LJ65" s="471">
        <f t="shared" si="465"/>
        <v>2.7779596883333335</v>
      </c>
      <c r="LK65" s="471">
        <f t="shared" si="466"/>
        <v>2.7779596883333335</v>
      </c>
      <c r="LL65" s="471">
        <f t="shared" si="466"/>
        <v>2.7779596883333335</v>
      </c>
      <c r="LM65" s="471">
        <f t="shared" si="466"/>
        <v>2.7779596883333335</v>
      </c>
      <c r="LN65" s="471">
        <f t="shared" si="466"/>
        <v>2.7779596883333335</v>
      </c>
      <c r="LO65" s="471">
        <f t="shared" si="466"/>
        <v>2.7779596883333335</v>
      </c>
      <c r="LP65" s="471">
        <f t="shared" si="466"/>
        <v>2.7779596883333335</v>
      </c>
      <c r="LQ65" s="471">
        <f t="shared" si="466"/>
        <v>2.7779596883333335</v>
      </c>
      <c r="LR65" s="471">
        <f t="shared" si="466"/>
        <v>2.7779596883333335</v>
      </c>
      <c r="LS65" s="471">
        <f t="shared" si="466"/>
        <v>2.7779596883333335</v>
      </c>
      <c r="LT65" s="471">
        <f t="shared" si="466"/>
        <v>2.7779596883333335</v>
      </c>
      <c r="LU65" s="471">
        <f t="shared" si="466"/>
        <v>2.7779596883333335</v>
      </c>
      <c r="LV65" s="471">
        <f t="shared" si="466"/>
        <v>2.7779596883333335</v>
      </c>
      <c r="LW65" s="471">
        <f t="shared" si="466"/>
        <v>2.7779596883333335</v>
      </c>
      <c r="LX65" s="471">
        <f t="shared" si="466"/>
        <v>2.7779596883333335</v>
      </c>
      <c r="LY65" s="471">
        <f t="shared" si="466"/>
        <v>2.7779596883333335</v>
      </c>
      <c r="LZ65" s="471">
        <f t="shared" si="466"/>
        <v>2.7779596883333335</v>
      </c>
      <c r="MA65" s="471">
        <f t="shared" si="467"/>
        <v>2.7779596883333335</v>
      </c>
      <c r="MB65" s="471">
        <f t="shared" si="467"/>
        <v>2.7779596883333335</v>
      </c>
      <c r="MC65" s="471">
        <f t="shared" si="467"/>
        <v>2.7779596883333335</v>
      </c>
      <c r="MD65" s="471">
        <f t="shared" si="467"/>
        <v>2.7779596883333335</v>
      </c>
      <c r="ME65" s="471">
        <f t="shared" si="467"/>
        <v>2.7779596883333335</v>
      </c>
      <c r="MF65" s="471">
        <f t="shared" si="467"/>
        <v>2.7779596883333335</v>
      </c>
      <c r="MG65" s="471">
        <f t="shared" si="467"/>
        <v>2.7779596883333335</v>
      </c>
      <c r="MH65" s="471">
        <f t="shared" si="467"/>
        <v>2.7779596883333335</v>
      </c>
      <c r="MI65" s="471">
        <f t="shared" si="467"/>
        <v>2.7779596883333335</v>
      </c>
      <c r="MJ65" s="471">
        <f t="shared" si="467"/>
        <v>2.7779596883333335</v>
      </c>
      <c r="MK65" s="471">
        <f t="shared" si="467"/>
        <v>2.7779596883333335</v>
      </c>
      <c r="ML65" s="471">
        <f t="shared" si="467"/>
        <v>2.7779596883333335</v>
      </c>
      <c r="MM65" s="471">
        <f t="shared" si="467"/>
        <v>2.7779596883333335</v>
      </c>
      <c r="MN65" s="471">
        <f t="shared" si="467"/>
        <v>2.7779596883333335</v>
      </c>
      <c r="MO65" s="471">
        <f t="shared" si="467"/>
        <v>2.7779596883333335</v>
      </c>
      <c r="MP65" s="471">
        <f t="shared" si="467"/>
        <v>2.7779596883333335</v>
      </c>
      <c r="MQ65" s="471">
        <f t="shared" si="468"/>
        <v>2.7779596883333335</v>
      </c>
      <c r="MR65" s="471">
        <f t="shared" si="468"/>
        <v>2.7779596883333335</v>
      </c>
      <c r="MS65" s="471">
        <f t="shared" si="468"/>
        <v>2.5091248797849461</v>
      </c>
      <c r="MT65" s="471">
        <f t="shared" si="468"/>
        <v>0</v>
      </c>
      <c r="MU65" s="471">
        <f t="shared" si="468"/>
        <v>0</v>
      </c>
      <c r="MV65" s="471">
        <f t="shared" si="468"/>
        <v>0</v>
      </c>
      <c r="MW65" s="471">
        <f t="shared" si="468"/>
        <v>0</v>
      </c>
      <c r="MX65" s="471">
        <f t="shared" si="468"/>
        <v>0</v>
      </c>
      <c r="MY65" s="471">
        <f t="shared" si="468"/>
        <v>0</v>
      </c>
      <c r="MZ65" s="471">
        <f t="shared" si="468"/>
        <v>0</v>
      </c>
      <c r="NA65" s="471">
        <f t="shared" si="468"/>
        <v>0</v>
      </c>
      <c r="NB65" s="471">
        <f t="shared" si="468"/>
        <v>0</v>
      </c>
      <c r="NC65" s="471">
        <f t="shared" si="468"/>
        <v>0</v>
      </c>
      <c r="ND65" s="471">
        <f t="shared" si="468"/>
        <v>0</v>
      </c>
      <c r="NE65" s="471">
        <f t="shared" si="468"/>
        <v>0</v>
      </c>
      <c r="NF65" s="471">
        <f t="shared" si="468"/>
        <v>0</v>
      </c>
      <c r="NG65" s="471">
        <f t="shared" si="469"/>
        <v>0</v>
      </c>
      <c r="NH65" s="471">
        <f t="shared" si="469"/>
        <v>0</v>
      </c>
      <c r="NI65" s="471">
        <f t="shared" si="469"/>
        <v>0</v>
      </c>
      <c r="NJ65" s="471">
        <f t="shared" si="469"/>
        <v>0</v>
      </c>
      <c r="NK65" s="471">
        <f t="shared" si="469"/>
        <v>0</v>
      </c>
      <c r="NL65" s="471">
        <f t="shared" si="469"/>
        <v>0</v>
      </c>
      <c r="NM65" s="471">
        <f t="shared" si="469"/>
        <v>0</v>
      </c>
      <c r="NN65" s="471">
        <f t="shared" si="469"/>
        <v>0</v>
      </c>
      <c r="NO65" s="471">
        <f t="shared" si="469"/>
        <v>0</v>
      </c>
      <c r="NP65" s="471">
        <f t="shared" si="469"/>
        <v>0</v>
      </c>
      <c r="NQ65" s="471">
        <f t="shared" si="469"/>
        <v>0</v>
      </c>
      <c r="NR65" s="471">
        <f t="shared" si="469"/>
        <v>0</v>
      </c>
      <c r="NS65" s="471">
        <f t="shared" si="469"/>
        <v>0</v>
      </c>
      <c r="NT65" s="471">
        <f t="shared" si="469"/>
        <v>0</v>
      </c>
      <c r="NU65" s="471">
        <f t="shared" si="469"/>
        <v>0</v>
      </c>
      <c r="NV65" s="471">
        <f t="shared" si="469"/>
        <v>0</v>
      </c>
      <c r="NW65" s="471">
        <f t="shared" si="470"/>
        <v>0</v>
      </c>
      <c r="NX65" s="471">
        <f t="shared" si="470"/>
        <v>0</v>
      </c>
      <c r="NY65" s="471">
        <f t="shared" si="470"/>
        <v>0</v>
      </c>
      <c r="NZ65" s="471">
        <f t="shared" si="470"/>
        <v>0</v>
      </c>
      <c r="OA65" s="471">
        <f t="shared" si="470"/>
        <v>0</v>
      </c>
      <c r="OB65" s="471">
        <f t="shared" si="470"/>
        <v>0</v>
      </c>
      <c r="OC65" s="471">
        <f t="shared" si="470"/>
        <v>0</v>
      </c>
      <c r="OD65" s="471">
        <f t="shared" si="470"/>
        <v>0</v>
      </c>
      <c r="OE65" s="471">
        <f t="shared" si="470"/>
        <v>0</v>
      </c>
      <c r="OF65" s="471">
        <f t="shared" si="470"/>
        <v>0</v>
      </c>
      <c r="OG65" s="471">
        <f t="shared" si="470"/>
        <v>0</v>
      </c>
      <c r="OH65" s="471">
        <f t="shared" si="470"/>
        <v>0</v>
      </c>
      <c r="OI65" s="471">
        <f t="shared" si="470"/>
        <v>0</v>
      </c>
      <c r="OJ65" s="471">
        <f t="shared" si="470"/>
        <v>0</v>
      </c>
      <c r="OK65" s="471">
        <f t="shared" si="470"/>
        <v>0</v>
      </c>
      <c r="OL65" s="471">
        <f t="shared" si="470"/>
        <v>0</v>
      </c>
      <c r="OM65" s="471">
        <f t="shared" si="471"/>
        <v>0</v>
      </c>
      <c r="ON65" s="471">
        <f t="shared" si="471"/>
        <v>0</v>
      </c>
      <c r="OO65" s="471">
        <f t="shared" si="471"/>
        <v>0</v>
      </c>
      <c r="OP65" s="471">
        <f t="shared" si="471"/>
        <v>0</v>
      </c>
      <c r="OQ65" s="471">
        <f t="shared" si="471"/>
        <v>0</v>
      </c>
      <c r="OR65" s="471">
        <f t="shared" si="471"/>
        <v>0</v>
      </c>
      <c r="OS65" s="471">
        <f t="shared" si="471"/>
        <v>0</v>
      </c>
      <c r="OT65" s="471">
        <f t="shared" si="471"/>
        <v>0</v>
      </c>
      <c r="OU65" s="471">
        <f t="shared" si="471"/>
        <v>0</v>
      </c>
      <c r="OV65" s="471">
        <f t="shared" si="471"/>
        <v>0</v>
      </c>
      <c r="OW65" s="471">
        <f t="shared" si="471"/>
        <v>0</v>
      </c>
      <c r="OX65" s="471">
        <f t="shared" si="471"/>
        <v>0</v>
      </c>
      <c r="OY65" s="471">
        <f t="shared" si="471"/>
        <v>0</v>
      </c>
      <c r="OZ65" s="471">
        <f t="shared" si="471"/>
        <v>0</v>
      </c>
      <c r="PA65" s="471">
        <f t="shared" si="471"/>
        <v>0</v>
      </c>
      <c r="PB65" s="471">
        <f t="shared" si="471"/>
        <v>0</v>
      </c>
      <c r="PC65" s="471">
        <f t="shared" si="472"/>
        <v>0</v>
      </c>
      <c r="PD65" s="471">
        <f t="shared" si="472"/>
        <v>0</v>
      </c>
      <c r="PE65" s="471">
        <f t="shared" si="472"/>
        <v>0</v>
      </c>
      <c r="PF65" s="471">
        <f t="shared" si="472"/>
        <v>0</v>
      </c>
      <c r="PG65" s="471">
        <f t="shared" si="472"/>
        <v>0</v>
      </c>
      <c r="PH65" s="471">
        <f t="shared" si="472"/>
        <v>0</v>
      </c>
      <c r="PI65" s="471">
        <f t="shared" si="472"/>
        <v>0</v>
      </c>
      <c r="PJ65" s="471">
        <f t="shared" si="472"/>
        <v>0</v>
      </c>
      <c r="PK65" s="471">
        <f t="shared" si="472"/>
        <v>0</v>
      </c>
      <c r="PL65" s="471">
        <f t="shared" si="472"/>
        <v>0</v>
      </c>
      <c r="PM65" s="471">
        <f t="shared" si="472"/>
        <v>0</v>
      </c>
      <c r="PN65" s="471">
        <f t="shared" si="472"/>
        <v>0</v>
      </c>
      <c r="PO65" s="471">
        <f t="shared" si="472"/>
        <v>0</v>
      </c>
      <c r="PP65" s="471">
        <f t="shared" si="472"/>
        <v>0</v>
      </c>
      <c r="PQ65" s="471">
        <f t="shared" si="472"/>
        <v>0</v>
      </c>
      <c r="PR65" s="471">
        <f t="shared" si="472"/>
        <v>0</v>
      </c>
      <c r="PS65" s="471">
        <f t="shared" si="473"/>
        <v>0</v>
      </c>
      <c r="PT65" s="471">
        <f t="shared" si="473"/>
        <v>0</v>
      </c>
      <c r="PU65" s="471">
        <f t="shared" si="473"/>
        <v>0</v>
      </c>
      <c r="PV65" s="471">
        <f t="shared" si="473"/>
        <v>0</v>
      </c>
      <c r="PW65" s="471">
        <f t="shared" si="473"/>
        <v>0</v>
      </c>
      <c r="PX65" s="471">
        <f t="shared" si="473"/>
        <v>0</v>
      </c>
      <c r="PY65" s="471">
        <f t="shared" si="473"/>
        <v>0</v>
      </c>
      <c r="PZ65" s="471">
        <f t="shared" si="473"/>
        <v>0</v>
      </c>
      <c r="QA65" s="471">
        <f t="shared" si="473"/>
        <v>0</v>
      </c>
      <c r="QB65" s="471">
        <f t="shared" si="473"/>
        <v>0</v>
      </c>
      <c r="QC65" s="471">
        <f t="shared" si="473"/>
        <v>0</v>
      </c>
      <c r="QD65" s="471">
        <f t="shared" si="473"/>
        <v>0</v>
      </c>
      <c r="QE65" s="471">
        <f t="shared" si="473"/>
        <v>0</v>
      </c>
      <c r="QF65" s="471">
        <f t="shared" si="473"/>
        <v>0</v>
      </c>
      <c r="QG65" s="471">
        <f t="shared" si="473"/>
        <v>0</v>
      </c>
      <c r="QH65" s="471">
        <f t="shared" si="473"/>
        <v>0</v>
      </c>
      <c r="QI65" s="471">
        <f t="shared" si="474"/>
        <v>0</v>
      </c>
      <c r="QJ65" s="471">
        <f t="shared" si="474"/>
        <v>0</v>
      </c>
      <c r="QK65" s="471">
        <f t="shared" si="474"/>
        <v>0</v>
      </c>
      <c r="QL65" s="471">
        <f t="shared" si="474"/>
        <v>0</v>
      </c>
      <c r="QM65" s="471">
        <f t="shared" si="474"/>
        <v>0</v>
      </c>
      <c r="QN65" s="471">
        <f t="shared" si="474"/>
        <v>0</v>
      </c>
      <c r="QO65" s="471">
        <f t="shared" si="474"/>
        <v>0</v>
      </c>
      <c r="QP65" s="471">
        <f t="shared" si="474"/>
        <v>0</v>
      </c>
      <c r="QQ65" s="471">
        <f t="shared" si="474"/>
        <v>0</v>
      </c>
      <c r="QR65" s="471">
        <f t="shared" si="474"/>
        <v>0</v>
      </c>
      <c r="QS65" s="471">
        <f t="shared" si="474"/>
        <v>0</v>
      </c>
      <c r="QT65" s="471">
        <f t="shared" si="474"/>
        <v>0</v>
      </c>
      <c r="QU65" s="471">
        <f t="shared" si="474"/>
        <v>0</v>
      </c>
      <c r="QV65" s="471">
        <f t="shared" si="474"/>
        <v>0</v>
      </c>
      <c r="QW65" s="471">
        <f t="shared" si="474"/>
        <v>0</v>
      </c>
      <c r="QX65" s="471">
        <f t="shared" si="474"/>
        <v>0</v>
      </c>
      <c r="QY65" s="471">
        <f t="shared" si="475"/>
        <v>0</v>
      </c>
      <c r="QZ65" s="471">
        <f t="shared" si="475"/>
        <v>0</v>
      </c>
      <c r="RA65" s="471">
        <f t="shared" si="475"/>
        <v>0</v>
      </c>
      <c r="RB65" s="471">
        <f t="shared" si="475"/>
        <v>0</v>
      </c>
      <c r="RC65" s="471">
        <f t="shared" si="475"/>
        <v>0</v>
      </c>
      <c r="RD65" s="471">
        <f t="shared" si="475"/>
        <v>0</v>
      </c>
      <c r="RE65" s="471">
        <f t="shared" si="475"/>
        <v>0</v>
      </c>
      <c r="RF65" s="471">
        <f t="shared" si="475"/>
        <v>0</v>
      </c>
      <c r="RG65" s="471">
        <f t="shared" si="475"/>
        <v>0</v>
      </c>
      <c r="RH65" s="471">
        <f t="shared" si="475"/>
        <v>0</v>
      </c>
      <c r="RI65" s="471">
        <f t="shared" si="475"/>
        <v>0</v>
      </c>
      <c r="RJ65" s="471">
        <f t="shared" si="475"/>
        <v>0</v>
      </c>
      <c r="RK65" s="471">
        <f t="shared" si="475"/>
        <v>0</v>
      </c>
      <c r="RL65" s="471">
        <f t="shared" si="475"/>
        <v>0</v>
      </c>
      <c r="RM65" s="471">
        <f t="shared" si="475"/>
        <v>0</v>
      </c>
      <c r="RN65" s="471">
        <f t="shared" si="475"/>
        <v>0</v>
      </c>
      <c r="RO65" s="471">
        <f t="shared" si="476"/>
        <v>0</v>
      </c>
      <c r="RP65" s="471">
        <f t="shared" si="476"/>
        <v>0</v>
      </c>
      <c r="RQ65" s="471">
        <f t="shared" si="476"/>
        <v>0</v>
      </c>
      <c r="RR65" s="471">
        <f t="shared" si="476"/>
        <v>0</v>
      </c>
      <c r="RS65" s="471">
        <f t="shared" si="476"/>
        <v>0</v>
      </c>
      <c r="RT65" s="471">
        <f t="shared" si="476"/>
        <v>0</v>
      </c>
      <c r="RU65" s="471">
        <f t="shared" si="476"/>
        <v>0</v>
      </c>
      <c r="RV65" s="471">
        <f t="shared" si="476"/>
        <v>0</v>
      </c>
      <c r="RW65" s="471">
        <f t="shared" si="476"/>
        <v>0</v>
      </c>
      <c r="RX65" s="471">
        <f t="shared" si="476"/>
        <v>0</v>
      </c>
      <c r="RY65" s="471">
        <f t="shared" si="476"/>
        <v>0</v>
      </c>
      <c r="RZ65" s="471">
        <f t="shared" si="476"/>
        <v>0</v>
      </c>
      <c r="SA65" s="471">
        <f t="shared" si="476"/>
        <v>0</v>
      </c>
      <c r="SB65" s="471">
        <f t="shared" si="476"/>
        <v>0</v>
      </c>
      <c r="SC65" s="471">
        <f t="shared" si="476"/>
        <v>0</v>
      </c>
      <c r="SD65" s="471">
        <f t="shared" si="476"/>
        <v>0</v>
      </c>
      <c r="SE65" s="471">
        <f t="shared" si="477"/>
        <v>0</v>
      </c>
      <c r="SF65" s="471">
        <f t="shared" si="477"/>
        <v>0</v>
      </c>
      <c r="SG65" s="471">
        <f t="shared" si="477"/>
        <v>0</v>
      </c>
      <c r="SH65" s="471">
        <f t="shared" si="477"/>
        <v>0</v>
      </c>
      <c r="SI65" s="471">
        <f t="shared" si="477"/>
        <v>0</v>
      </c>
      <c r="SJ65" s="471">
        <f t="shared" si="477"/>
        <v>0</v>
      </c>
      <c r="SK65" s="471">
        <f t="shared" si="477"/>
        <v>0</v>
      </c>
      <c r="SL65" s="471">
        <f t="shared" si="477"/>
        <v>0</v>
      </c>
      <c r="SM65" s="471">
        <f t="shared" si="477"/>
        <v>0</v>
      </c>
      <c r="SN65" s="471">
        <f t="shared" si="477"/>
        <v>0</v>
      </c>
      <c r="SO65" s="471">
        <f t="shared" si="477"/>
        <v>0</v>
      </c>
      <c r="SP65" s="471">
        <f t="shared" si="477"/>
        <v>0</v>
      </c>
      <c r="SQ65" s="471">
        <f t="shared" si="477"/>
        <v>0</v>
      </c>
      <c r="SR65" s="471">
        <f t="shared" si="477"/>
        <v>0</v>
      </c>
      <c r="SS65" s="471">
        <f t="shared" si="477"/>
        <v>0</v>
      </c>
      <c r="ST65" s="471">
        <f t="shared" si="477"/>
        <v>0</v>
      </c>
      <c r="SU65" s="471">
        <f t="shared" si="478"/>
        <v>0</v>
      </c>
      <c r="SV65" s="471">
        <f t="shared" si="478"/>
        <v>0</v>
      </c>
      <c r="SW65" s="471">
        <f t="shared" si="478"/>
        <v>0</v>
      </c>
      <c r="SX65" s="471">
        <f t="shared" si="478"/>
        <v>0</v>
      </c>
      <c r="SY65" s="471">
        <f t="shared" si="478"/>
        <v>0</v>
      </c>
      <c r="SZ65" s="471">
        <f t="shared" si="478"/>
        <v>0</v>
      </c>
      <c r="TA65" s="471">
        <f t="shared" si="478"/>
        <v>0</v>
      </c>
      <c r="TB65" s="471">
        <f t="shared" si="478"/>
        <v>0</v>
      </c>
      <c r="TC65" s="471">
        <f t="shared" si="478"/>
        <v>0</v>
      </c>
      <c r="TD65" s="471">
        <f t="shared" si="478"/>
        <v>0</v>
      </c>
      <c r="TE65" s="471">
        <f t="shared" si="478"/>
        <v>0</v>
      </c>
      <c r="TF65" s="471">
        <f t="shared" si="478"/>
        <v>0</v>
      </c>
      <c r="TG65" s="471">
        <f t="shared" si="478"/>
        <v>0</v>
      </c>
      <c r="TH65" s="471">
        <f t="shared" si="478"/>
        <v>0</v>
      </c>
      <c r="TI65" s="471">
        <f t="shared" si="478"/>
        <v>0</v>
      </c>
      <c r="TJ65" s="471">
        <f t="shared" si="478"/>
        <v>0</v>
      </c>
      <c r="TK65" s="471">
        <f t="shared" si="479"/>
        <v>0</v>
      </c>
      <c r="TL65" s="471">
        <f t="shared" si="479"/>
        <v>0</v>
      </c>
      <c r="TM65" s="471">
        <f t="shared" si="479"/>
        <v>0</v>
      </c>
      <c r="TN65" s="471">
        <f t="shared" si="479"/>
        <v>0</v>
      </c>
      <c r="TO65" s="471">
        <f t="shared" si="479"/>
        <v>0</v>
      </c>
      <c r="TP65" s="471">
        <f t="shared" si="479"/>
        <v>0</v>
      </c>
      <c r="TQ65" s="471">
        <f t="shared" si="479"/>
        <v>0</v>
      </c>
      <c r="TR65" s="471">
        <f t="shared" si="479"/>
        <v>0</v>
      </c>
      <c r="TS65" s="471">
        <f t="shared" si="479"/>
        <v>0</v>
      </c>
      <c r="TT65" s="471">
        <f t="shared" si="479"/>
        <v>0</v>
      </c>
      <c r="TU65" s="471">
        <f t="shared" si="479"/>
        <v>0</v>
      </c>
      <c r="TV65" s="471">
        <f t="shared" si="479"/>
        <v>0</v>
      </c>
      <c r="TW65" s="471">
        <f t="shared" si="479"/>
        <v>0</v>
      </c>
      <c r="TX65" s="471">
        <f t="shared" si="479"/>
        <v>0</v>
      </c>
      <c r="TY65" s="471">
        <f t="shared" si="479"/>
        <v>0</v>
      </c>
      <c r="TZ65" s="471">
        <f t="shared" si="479"/>
        <v>0</v>
      </c>
      <c r="UA65" s="471">
        <f t="shared" si="480"/>
        <v>0</v>
      </c>
      <c r="UB65" s="471">
        <f t="shared" si="480"/>
        <v>0</v>
      </c>
      <c r="UC65" s="471">
        <f t="shared" si="480"/>
        <v>0</v>
      </c>
      <c r="UD65" s="471">
        <f t="shared" si="480"/>
        <v>0</v>
      </c>
      <c r="UE65" s="471">
        <f t="shared" si="480"/>
        <v>0</v>
      </c>
      <c r="UF65" s="471">
        <f t="shared" si="480"/>
        <v>0</v>
      </c>
      <c r="UG65" s="471">
        <f t="shared" si="480"/>
        <v>0</v>
      </c>
      <c r="UH65" s="471">
        <f t="shared" si="480"/>
        <v>0</v>
      </c>
      <c r="UI65" s="471">
        <f t="shared" si="480"/>
        <v>0</v>
      </c>
      <c r="UJ65" s="471">
        <f t="shared" si="480"/>
        <v>0</v>
      </c>
      <c r="UK65" s="471">
        <f t="shared" si="480"/>
        <v>0</v>
      </c>
      <c r="UL65" s="471">
        <f t="shared" si="480"/>
        <v>0</v>
      </c>
      <c r="UM65" s="471">
        <f t="shared" si="480"/>
        <v>0</v>
      </c>
      <c r="UN65" s="471">
        <f t="shared" si="480"/>
        <v>0</v>
      </c>
      <c r="UO65" s="471">
        <f t="shared" si="480"/>
        <v>0</v>
      </c>
      <c r="UP65" s="471">
        <f t="shared" si="480"/>
        <v>0</v>
      </c>
      <c r="UQ65" s="471">
        <f t="shared" si="481"/>
        <v>0</v>
      </c>
      <c r="UR65" s="471">
        <f t="shared" si="481"/>
        <v>0</v>
      </c>
      <c r="US65" s="471">
        <f t="shared" si="481"/>
        <v>0</v>
      </c>
      <c r="UT65" s="471">
        <f t="shared" si="481"/>
        <v>0</v>
      </c>
      <c r="UU65" s="471">
        <f t="shared" si="481"/>
        <v>0</v>
      </c>
      <c r="UV65" s="471">
        <f t="shared" si="481"/>
        <v>0</v>
      </c>
      <c r="UW65" s="471">
        <f t="shared" si="481"/>
        <v>0</v>
      </c>
      <c r="UX65" s="471">
        <f t="shared" si="481"/>
        <v>0</v>
      </c>
      <c r="UY65" s="471">
        <f t="shared" si="481"/>
        <v>0</v>
      </c>
      <c r="UZ65" s="471">
        <f t="shared" si="481"/>
        <v>0</v>
      </c>
      <c r="VA65" s="471">
        <f t="shared" si="481"/>
        <v>0</v>
      </c>
      <c r="VB65" s="471">
        <f t="shared" si="481"/>
        <v>0</v>
      </c>
      <c r="VC65" s="471">
        <f t="shared" si="481"/>
        <v>0</v>
      </c>
      <c r="VD65" s="471">
        <f t="shared" si="481"/>
        <v>0</v>
      </c>
      <c r="VE65" s="471">
        <f t="shared" si="481"/>
        <v>0</v>
      </c>
      <c r="VF65" s="471">
        <f t="shared" si="481"/>
        <v>0</v>
      </c>
      <c r="VG65" s="471">
        <f t="shared" si="482"/>
        <v>0</v>
      </c>
      <c r="VH65" s="471">
        <f t="shared" si="482"/>
        <v>0</v>
      </c>
      <c r="VI65" s="471">
        <f t="shared" si="482"/>
        <v>0</v>
      </c>
      <c r="VJ65" s="471">
        <f t="shared" si="482"/>
        <v>0</v>
      </c>
      <c r="VK65" s="471">
        <f t="shared" si="482"/>
        <v>0</v>
      </c>
      <c r="VL65" s="471">
        <f t="shared" si="482"/>
        <v>0</v>
      </c>
      <c r="VM65" s="471">
        <f t="shared" si="482"/>
        <v>0</v>
      </c>
      <c r="VN65" s="471">
        <f t="shared" si="482"/>
        <v>0</v>
      </c>
      <c r="VO65" s="471">
        <f t="shared" si="482"/>
        <v>0</v>
      </c>
      <c r="VP65" s="471">
        <f t="shared" si="482"/>
        <v>0</v>
      </c>
      <c r="VQ65" s="471">
        <f t="shared" si="482"/>
        <v>0</v>
      </c>
      <c r="VR65" s="471">
        <f t="shared" si="482"/>
        <v>0</v>
      </c>
      <c r="VS65" s="471">
        <f t="shared" si="482"/>
        <v>0</v>
      </c>
      <c r="VT65" s="471">
        <f t="shared" si="482"/>
        <v>0</v>
      </c>
      <c r="VU65" s="471">
        <f t="shared" si="482"/>
        <v>0</v>
      </c>
      <c r="VV65" s="471">
        <f t="shared" si="482"/>
        <v>0</v>
      </c>
      <c r="VW65" s="471">
        <f t="shared" si="483"/>
        <v>0</v>
      </c>
      <c r="VX65" s="471">
        <f t="shared" si="483"/>
        <v>0</v>
      </c>
      <c r="VY65" s="471">
        <f t="shared" si="483"/>
        <v>0</v>
      </c>
      <c r="VZ65" s="471">
        <f t="shared" si="483"/>
        <v>0</v>
      </c>
      <c r="WA65" s="471">
        <f t="shared" si="483"/>
        <v>0</v>
      </c>
      <c r="WB65" s="471">
        <f t="shared" si="483"/>
        <v>0</v>
      </c>
      <c r="WC65" s="471">
        <f t="shared" si="483"/>
        <v>0</v>
      </c>
      <c r="WD65" s="471">
        <f t="shared" si="483"/>
        <v>0</v>
      </c>
    </row>
    <row r="66" spans="1:602" x14ac:dyDescent="0.35">
      <c r="A66" s="29"/>
      <c r="B66" s="29">
        <f t="shared" si="355"/>
        <v>35</v>
      </c>
      <c r="C66" s="29" t="s">
        <v>3</v>
      </c>
      <c r="D66" s="29" t="s">
        <v>100</v>
      </c>
      <c r="E66" s="69">
        <f>INDEX('Current RAP - 2025-26 Cycle'!$K:$K,MATCH('25-26 Projection - RAP Tendered'!$D66,'Current RAP - 2025-26 Cycle'!$C:$C,0),1)</f>
        <v>23880845.619999997</v>
      </c>
      <c r="F66" s="69">
        <f>INDEX('Current RAP - 2025-26 Cycle'!$G:$G,MATCH('25-26 Projection - RAP Tendered'!$D66,'Current RAP - 2025-26 Cycle'!$C:$C,0),1)</f>
        <v>14619817.839999998</v>
      </c>
      <c r="G66" s="69">
        <f t="shared" si="342"/>
        <v>9261027.7799999993</v>
      </c>
      <c r="H66" s="69">
        <f t="shared" si="356"/>
        <v>14619817.839999998</v>
      </c>
      <c r="I66" s="32">
        <v>45839</v>
      </c>
      <c r="J66" s="32">
        <v>46203</v>
      </c>
      <c r="K66" s="29" t="str">
        <f>INDEX('Current RAP - 2025-26 Cycle'!$D:$D,MATCH('25-26 Projection - RAP Tendered'!$D66,'Current RAP - 2025-26 Cycle'!$C:$C,0),1)</f>
        <v>IPCA</v>
      </c>
      <c r="L66" s="32" t="s">
        <v>10</v>
      </c>
      <c r="M66" s="32" t="s">
        <v>10</v>
      </c>
      <c r="N66" s="81">
        <v>0</v>
      </c>
      <c r="O66" s="81">
        <v>0</v>
      </c>
      <c r="P66" s="69">
        <v>0</v>
      </c>
      <c r="Q66" s="32">
        <f>INDEX('Current RAP - 2025-26 Cycle'!$L:$L,MATCH('25-26 Projection - RAP Tendered'!$D66,'Current RAP - 2025-26 Cycle'!$C:$C,0),1)</f>
        <v>39841</v>
      </c>
      <c r="R66" s="32">
        <f>INDEX('Current RAP - 2025-26 Cycle'!$M:$M,MATCH('25-26 Projection - RAP Tendered'!$D66,'Current RAP - 2025-26 Cycle'!$C:$C,0),1)</f>
        <v>50798</v>
      </c>
      <c r="S66" s="29"/>
      <c r="T66" s="29" t="str">
        <f t="shared" si="343"/>
        <v>002/2009</v>
      </c>
      <c r="U66" s="36">
        <f t="shared" si="438"/>
        <v>23.880845619999992</v>
      </c>
      <c r="V66" s="36">
        <f t="shared" si="438"/>
        <v>23.880845619999992</v>
      </c>
      <c r="W66" s="36">
        <f t="shared" si="438"/>
        <v>23.880845619999992</v>
      </c>
      <c r="X66" s="36">
        <f t="shared" si="438"/>
        <v>23.880845619999992</v>
      </c>
      <c r="Y66" s="36">
        <f t="shared" si="438"/>
        <v>23.880845619999992</v>
      </c>
      <c r="Z66" s="36">
        <f t="shared" si="438"/>
        <v>23.880845619999992</v>
      </c>
      <c r="AA66" s="36">
        <f t="shared" si="438"/>
        <v>23.880845619999992</v>
      </c>
      <c r="AB66" s="36">
        <f t="shared" si="438"/>
        <v>23.880845619999992</v>
      </c>
      <c r="AC66" s="36">
        <f t="shared" si="438"/>
        <v>23.880845619999992</v>
      </c>
      <c r="AD66" s="36">
        <f t="shared" si="438"/>
        <v>23.880845619999992</v>
      </c>
      <c r="AE66" s="36">
        <f t="shared" si="438"/>
        <v>23.880845619999992</v>
      </c>
      <c r="AF66" s="36">
        <f t="shared" si="438"/>
        <v>23.880845619999992</v>
      </c>
      <c r="AG66" s="36">
        <f t="shared" si="438"/>
        <v>23.880845619999992</v>
      </c>
      <c r="AH66" s="36">
        <f t="shared" si="438"/>
        <v>23.880845619999992</v>
      </c>
      <c r="AI66" s="36">
        <f t="shared" si="438"/>
        <v>13.737905813655912</v>
      </c>
      <c r="AJ66" s="36">
        <f t="shared" si="438"/>
        <v>0</v>
      </c>
      <c r="AK66" s="36">
        <f t="shared" si="434"/>
        <v>0</v>
      </c>
      <c r="AL66" s="36">
        <f t="shared" si="434"/>
        <v>0</v>
      </c>
      <c r="AM66" s="36">
        <f t="shared" si="434"/>
        <v>0</v>
      </c>
      <c r="AN66" s="36">
        <f t="shared" si="434"/>
        <v>0</v>
      </c>
      <c r="AO66" s="36">
        <f t="shared" si="434"/>
        <v>0</v>
      </c>
      <c r="AP66" s="36">
        <f t="shared" si="434"/>
        <v>0</v>
      </c>
      <c r="AQ66" s="36">
        <f t="shared" si="434"/>
        <v>0</v>
      </c>
      <c r="AR66" s="36">
        <f t="shared" si="434"/>
        <v>0</v>
      </c>
      <c r="AS66" s="36">
        <f t="shared" si="441"/>
        <v>0</v>
      </c>
      <c r="AT66" s="36">
        <f t="shared" si="441"/>
        <v>0</v>
      </c>
      <c r="AU66" s="36">
        <f t="shared" si="441"/>
        <v>0</v>
      </c>
      <c r="AV66" s="36">
        <f t="shared" si="441"/>
        <v>0</v>
      </c>
      <c r="AW66" s="36">
        <f t="shared" si="441"/>
        <v>0</v>
      </c>
      <c r="AX66" s="36">
        <f t="shared" si="441"/>
        <v>0</v>
      </c>
      <c r="AY66" s="36">
        <f t="shared" si="441"/>
        <v>0</v>
      </c>
      <c r="AZ66" s="36">
        <f t="shared" si="441"/>
        <v>0</v>
      </c>
      <c r="BA66" s="36">
        <f t="shared" si="441"/>
        <v>0</v>
      </c>
      <c r="BB66" s="36">
        <f t="shared" si="441"/>
        <v>0</v>
      </c>
      <c r="BD66" s="29" t="str">
        <f t="shared" si="345"/>
        <v>002/2009</v>
      </c>
      <c r="BE66" s="36">
        <f t="shared" si="420"/>
        <v>0</v>
      </c>
      <c r="BF66" s="36">
        <f t="shared" si="420"/>
        <v>0</v>
      </c>
      <c r="BG66" s="36">
        <f t="shared" si="420"/>
        <v>0</v>
      </c>
      <c r="BH66" s="36">
        <f t="shared" si="420"/>
        <v>0</v>
      </c>
      <c r="BI66" s="36">
        <f t="shared" si="420"/>
        <v>5.9702114049999997</v>
      </c>
      <c r="BJ66" s="36">
        <f t="shared" si="420"/>
        <v>5.9702114049999997</v>
      </c>
      <c r="BK66" s="36">
        <f t="shared" si="420"/>
        <v>5.9702114049999997</v>
      </c>
      <c r="BL66" s="36">
        <f t="shared" si="420"/>
        <v>5.9702114049999997</v>
      </c>
      <c r="BM66" s="36">
        <f t="shared" si="420"/>
        <v>5.9702114049999997</v>
      </c>
      <c r="BN66" s="36">
        <f t="shared" si="420"/>
        <v>5.9702114049999997</v>
      </c>
      <c r="BO66" s="36">
        <f t="shared" si="420"/>
        <v>5.9702114049999997</v>
      </c>
      <c r="BP66" s="36">
        <f t="shared" si="420"/>
        <v>5.9702114049999997</v>
      </c>
      <c r="BQ66" s="36">
        <f t="shared" si="420"/>
        <v>5.9702114049999997</v>
      </c>
      <c r="BR66" s="36">
        <f t="shared" si="420"/>
        <v>5.9702114049999997</v>
      </c>
      <c r="BS66" s="36">
        <f t="shared" si="420"/>
        <v>5.9702114049999997</v>
      </c>
      <c r="BT66" s="36">
        <f t="shared" si="420"/>
        <v>5.9702114049999997</v>
      </c>
      <c r="BU66" s="36">
        <f t="shared" si="439"/>
        <v>5.9702114049999997</v>
      </c>
      <c r="BV66" s="36">
        <f t="shared" si="439"/>
        <v>5.9702114049999997</v>
      </c>
      <c r="BW66" s="36">
        <f t="shared" si="439"/>
        <v>5.9702114049999997</v>
      </c>
      <c r="BX66" s="36">
        <f t="shared" si="439"/>
        <v>5.9702114049999997</v>
      </c>
      <c r="BY66" s="36">
        <f t="shared" si="439"/>
        <v>5.9702114049999997</v>
      </c>
      <c r="BZ66" s="36">
        <f t="shared" si="439"/>
        <v>5.9702114049999997</v>
      </c>
      <c r="CA66" s="36">
        <f t="shared" si="439"/>
        <v>5.9702114049999997</v>
      </c>
      <c r="CB66" s="36">
        <f t="shared" si="439"/>
        <v>5.9702114049999997</v>
      </c>
      <c r="CC66" s="36">
        <f t="shared" si="439"/>
        <v>5.9702114049999997</v>
      </c>
      <c r="CD66" s="36">
        <f t="shared" si="439"/>
        <v>5.9702114049999997</v>
      </c>
      <c r="CE66" s="36">
        <f t="shared" si="439"/>
        <v>5.9702114049999997</v>
      </c>
      <c r="CF66" s="36">
        <f t="shared" si="439"/>
        <v>5.9702114049999997</v>
      </c>
      <c r="CG66" s="36">
        <f t="shared" si="439"/>
        <v>5.9702114049999997</v>
      </c>
      <c r="CH66" s="36">
        <f t="shared" si="439"/>
        <v>5.9702114049999997</v>
      </c>
      <c r="CI66" s="36">
        <f t="shared" si="439"/>
        <v>5.9702114049999997</v>
      </c>
      <c r="CJ66" s="36">
        <f t="shared" si="439"/>
        <v>5.9702114049999997</v>
      </c>
      <c r="CK66" s="36">
        <f t="shared" si="436"/>
        <v>5.9702114049999997</v>
      </c>
      <c r="CL66" s="36">
        <f t="shared" si="436"/>
        <v>5.9702114049999997</v>
      </c>
      <c r="CM66" s="36">
        <f t="shared" si="436"/>
        <v>5.9702114049999997</v>
      </c>
      <c r="CN66" s="36">
        <f t="shared" si="436"/>
        <v>5.9702114049999997</v>
      </c>
      <c r="CO66" s="36">
        <f t="shared" si="436"/>
        <v>5.9702114049999997</v>
      </c>
      <c r="CP66" s="36">
        <f t="shared" si="436"/>
        <v>5.9702114049999997</v>
      </c>
      <c r="CQ66" s="36">
        <f t="shared" si="436"/>
        <v>5.9702114049999997</v>
      </c>
      <c r="CR66" s="36">
        <f t="shared" si="436"/>
        <v>5.9702114049999997</v>
      </c>
      <c r="CS66" s="36">
        <f t="shared" si="436"/>
        <v>5.9702114049999997</v>
      </c>
      <c r="CT66" s="36">
        <f t="shared" si="436"/>
        <v>5.9702114049999997</v>
      </c>
      <c r="CU66" s="36">
        <f t="shared" si="436"/>
        <v>5.9702114049999997</v>
      </c>
      <c r="CV66" s="36">
        <f t="shared" si="436"/>
        <v>5.9702114049999997</v>
      </c>
      <c r="CW66" s="36">
        <f t="shared" si="436"/>
        <v>5.9702114049999997</v>
      </c>
      <c r="CX66" s="36">
        <f t="shared" si="436"/>
        <v>5.9702114049999997</v>
      </c>
      <c r="CY66" s="36">
        <f t="shared" si="436"/>
        <v>5.9702114049999997</v>
      </c>
      <c r="CZ66" s="36">
        <f t="shared" si="437"/>
        <v>5.9702114049999997</v>
      </c>
      <c r="DA66" s="36">
        <f t="shared" si="437"/>
        <v>5.9702114049999997</v>
      </c>
      <c r="DB66" s="36">
        <f t="shared" si="437"/>
        <v>5.9702114049999997</v>
      </c>
      <c r="DC66" s="36">
        <f t="shared" si="437"/>
        <v>5.9702114049999997</v>
      </c>
      <c r="DD66" s="36">
        <f t="shared" si="437"/>
        <v>5.9702114049999997</v>
      </c>
      <c r="DE66" s="36">
        <f t="shared" si="437"/>
        <v>5.9702114049999997</v>
      </c>
      <c r="DF66" s="36">
        <f t="shared" si="437"/>
        <v>5.9702114049999997</v>
      </c>
      <c r="DG66" s="36">
        <f t="shared" si="437"/>
        <v>5.9702114049999997</v>
      </c>
      <c r="DH66" s="36">
        <f t="shared" si="437"/>
        <v>5.9702114049999997</v>
      </c>
      <c r="DI66" s="36">
        <f t="shared" si="437"/>
        <v>5.9702114049999997</v>
      </c>
      <c r="DJ66" s="36">
        <f t="shared" si="437"/>
        <v>5.9702114049999997</v>
      </c>
      <c r="DK66" s="36">
        <f t="shared" si="437"/>
        <v>1.7974830036559137</v>
      </c>
      <c r="DL66" s="36">
        <f t="shared" si="437"/>
        <v>0</v>
      </c>
      <c r="DM66" s="36">
        <f t="shared" si="437"/>
        <v>0</v>
      </c>
      <c r="DN66" s="36">
        <f t="shared" si="437"/>
        <v>0</v>
      </c>
      <c r="DO66" s="36">
        <f t="shared" si="437"/>
        <v>0</v>
      </c>
      <c r="DP66" s="36">
        <f t="shared" si="401"/>
        <v>0</v>
      </c>
      <c r="DQ66" s="36">
        <f t="shared" si="442"/>
        <v>0</v>
      </c>
      <c r="DR66" s="36">
        <f t="shared" si="442"/>
        <v>0</v>
      </c>
      <c r="DS66" s="36">
        <f t="shared" si="442"/>
        <v>0</v>
      </c>
      <c r="DT66" s="36">
        <f t="shared" si="442"/>
        <v>0</v>
      </c>
      <c r="DU66" s="36">
        <f t="shared" si="442"/>
        <v>0</v>
      </c>
      <c r="DV66" s="36">
        <f t="shared" si="442"/>
        <v>0</v>
      </c>
      <c r="DW66" s="36">
        <f t="shared" si="442"/>
        <v>0</v>
      </c>
      <c r="DX66" s="36">
        <f t="shared" si="442"/>
        <v>0</v>
      </c>
      <c r="DY66" s="36">
        <f t="shared" si="442"/>
        <v>0</v>
      </c>
      <c r="DZ66" s="36">
        <f t="shared" si="442"/>
        <v>0</v>
      </c>
      <c r="EA66" s="36">
        <f t="shared" si="442"/>
        <v>0</v>
      </c>
      <c r="EB66" s="36">
        <f t="shared" si="442"/>
        <v>0</v>
      </c>
      <c r="EC66" s="36">
        <f t="shared" si="442"/>
        <v>0</v>
      </c>
      <c r="ED66" s="36">
        <f t="shared" si="442"/>
        <v>0</v>
      </c>
      <c r="EE66" s="36">
        <f t="shared" si="442"/>
        <v>0</v>
      </c>
      <c r="EF66" s="36">
        <f t="shared" si="442"/>
        <v>0</v>
      </c>
      <c r="EG66" s="36">
        <f t="shared" si="487"/>
        <v>0</v>
      </c>
      <c r="EH66" s="36">
        <f t="shared" si="487"/>
        <v>0</v>
      </c>
      <c r="EI66" s="36">
        <f t="shared" si="487"/>
        <v>0</v>
      </c>
      <c r="EJ66" s="36">
        <f t="shared" si="487"/>
        <v>0</v>
      </c>
      <c r="EK66" s="36">
        <f t="shared" si="487"/>
        <v>0</v>
      </c>
      <c r="EL66" s="36">
        <f t="shared" si="487"/>
        <v>0</v>
      </c>
      <c r="EM66" s="36">
        <f t="shared" si="487"/>
        <v>0</v>
      </c>
      <c r="EN66" s="36">
        <f t="shared" si="487"/>
        <v>0</v>
      </c>
      <c r="EO66" s="36">
        <f t="shared" si="487"/>
        <v>0</v>
      </c>
      <c r="EP66" s="36">
        <f t="shared" si="487"/>
        <v>0</v>
      </c>
      <c r="EQ66" s="36">
        <f t="shared" si="487"/>
        <v>0</v>
      </c>
      <c r="ER66" s="36">
        <f t="shared" si="487"/>
        <v>0</v>
      </c>
      <c r="ES66" s="36">
        <f t="shared" si="487"/>
        <v>0</v>
      </c>
      <c r="ET66" s="36">
        <f t="shared" si="487"/>
        <v>0</v>
      </c>
      <c r="EU66" s="36">
        <f t="shared" si="487"/>
        <v>0</v>
      </c>
      <c r="EV66" s="36">
        <f t="shared" si="487"/>
        <v>0</v>
      </c>
      <c r="EW66" s="36">
        <f t="shared" si="484"/>
        <v>0</v>
      </c>
      <c r="EX66" s="36">
        <f t="shared" si="484"/>
        <v>0</v>
      </c>
      <c r="EY66" s="36">
        <f t="shared" si="484"/>
        <v>0</v>
      </c>
      <c r="EZ66" s="36">
        <f t="shared" si="484"/>
        <v>0</v>
      </c>
      <c r="FA66" s="36">
        <f t="shared" si="484"/>
        <v>0</v>
      </c>
      <c r="FB66" s="36">
        <f t="shared" si="484"/>
        <v>0</v>
      </c>
      <c r="FC66" s="36">
        <f t="shared" si="484"/>
        <v>0</v>
      </c>
      <c r="FD66" s="36">
        <f t="shared" si="484"/>
        <v>0</v>
      </c>
      <c r="FE66" s="36">
        <f t="shared" si="484"/>
        <v>0</v>
      </c>
      <c r="FF66" s="36">
        <f t="shared" si="484"/>
        <v>0</v>
      </c>
      <c r="FG66" s="36">
        <f t="shared" si="484"/>
        <v>0</v>
      </c>
      <c r="FH66" s="36">
        <f t="shared" si="484"/>
        <v>0</v>
      </c>
      <c r="FI66" s="36">
        <f t="shared" si="484"/>
        <v>0</v>
      </c>
      <c r="FJ66" s="36">
        <f t="shared" si="484"/>
        <v>0</v>
      </c>
      <c r="FK66" s="36">
        <f t="shared" si="484"/>
        <v>0</v>
      </c>
      <c r="FL66" s="36">
        <f t="shared" si="484"/>
        <v>0</v>
      </c>
      <c r="FM66" s="36">
        <f t="shared" si="485"/>
        <v>0</v>
      </c>
      <c r="FN66" s="36">
        <f t="shared" si="485"/>
        <v>0</v>
      </c>
      <c r="FO66" s="36">
        <f t="shared" si="485"/>
        <v>0</v>
      </c>
      <c r="FP66" s="36">
        <f t="shared" si="485"/>
        <v>0</v>
      </c>
      <c r="FQ66" s="36">
        <f t="shared" si="485"/>
        <v>0</v>
      </c>
      <c r="FR66" s="36">
        <f t="shared" si="485"/>
        <v>0</v>
      </c>
      <c r="FS66" s="36">
        <f t="shared" si="485"/>
        <v>0</v>
      </c>
      <c r="FT66" s="36">
        <f t="shared" si="485"/>
        <v>0</v>
      </c>
      <c r="FU66" s="36">
        <f t="shared" si="485"/>
        <v>0</v>
      </c>
      <c r="FV66" s="36">
        <f t="shared" si="485"/>
        <v>0</v>
      </c>
      <c r="FW66" s="36">
        <f t="shared" si="485"/>
        <v>0</v>
      </c>
      <c r="FX66" s="36">
        <f t="shared" si="485"/>
        <v>0</v>
      </c>
      <c r="FY66" s="36">
        <f t="shared" si="485"/>
        <v>0</v>
      </c>
      <c r="FZ66" s="36">
        <f t="shared" si="485"/>
        <v>0</v>
      </c>
      <c r="GA66" s="36">
        <f t="shared" si="485"/>
        <v>0</v>
      </c>
      <c r="GB66" s="36">
        <f t="shared" si="486"/>
        <v>0</v>
      </c>
      <c r="GC66" s="36">
        <f t="shared" si="486"/>
        <v>0</v>
      </c>
      <c r="GD66" s="36">
        <f t="shared" si="486"/>
        <v>0</v>
      </c>
      <c r="GE66" s="36">
        <f t="shared" si="486"/>
        <v>0</v>
      </c>
      <c r="GF66" s="36">
        <f t="shared" si="486"/>
        <v>0</v>
      </c>
      <c r="GG66" s="36">
        <f t="shared" si="486"/>
        <v>0</v>
      </c>
      <c r="GH66" s="36">
        <f t="shared" si="486"/>
        <v>0</v>
      </c>
      <c r="GI66" s="36">
        <f t="shared" si="486"/>
        <v>0</v>
      </c>
      <c r="GJ66" s="36">
        <f t="shared" si="486"/>
        <v>0</v>
      </c>
      <c r="GL66" s="29" t="str">
        <f t="shared" si="347"/>
        <v>002/2009</v>
      </c>
      <c r="GM66" s="471">
        <f t="shared" si="458"/>
        <v>1.9900704683333332</v>
      </c>
      <c r="GN66" s="471">
        <f t="shared" si="458"/>
        <v>1.9900704683333332</v>
      </c>
      <c r="GO66" s="471">
        <f t="shared" si="458"/>
        <v>1.9900704683333332</v>
      </c>
      <c r="GP66" s="471">
        <f t="shared" si="458"/>
        <v>1.9900704683333332</v>
      </c>
      <c r="GQ66" s="471">
        <f t="shared" si="458"/>
        <v>1.9900704683333332</v>
      </c>
      <c r="GR66" s="471">
        <f t="shared" si="458"/>
        <v>1.9900704683333332</v>
      </c>
      <c r="GS66" s="471">
        <f t="shared" si="458"/>
        <v>1.9900704683333332</v>
      </c>
      <c r="GT66" s="471">
        <f t="shared" si="458"/>
        <v>1.9900704683333332</v>
      </c>
      <c r="GU66" s="471">
        <f t="shared" si="458"/>
        <v>1.9900704683333332</v>
      </c>
      <c r="GV66" s="471">
        <f t="shared" si="458"/>
        <v>1.9900704683333332</v>
      </c>
      <c r="GW66" s="471">
        <f t="shared" si="458"/>
        <v>1.9900704683333332</v>
      </c>
      <c r="GX66" s="471">
        <f t="shared" si="458"/>
        <v>1.9900704683333332</v>
      </c>
      <c r="GY66" s="471">
        <f t="shared" si="458"/>
        <v>1.9900704683333332</v>
      </c>
      <c r="GZ66" s="471">
        <f t="shared" si="458"/>
        <v>1.9900704683333332</v>
      </c>
      <c r="HA66" s="471">
        <f t="shared" si="458"/>
        <v>1.9900704683333332</v>
      </c>
      <c r="HB66" s="471">
        <f t="shared" si="458"/>
        <v>1.9900704683333332</v>
      </c>
      <c r="HC66" s="471">
        <f t="shared" si="459"/>
        <v>1.9900704683333332</v>
      </c>
      <c r="HD66" s="471">
        <f t="shared" si="459"/>
        <v>1.9900704683333332</v>
      </c>
      <c r="HE66" s="471">
        <f t="shared" si="459"/>
        <v>1.9900704683333332</v>
      </c>
      <c r="HF66" s="471">
        <f t="shared" si="459"/>
        <v>1.9900704683333332</v>
      </c>
      <c r="HG66" s="471">
        <f t="shared" si="459"/>
        <v>1.9900704683333332</v>
      </c>
      <c r="HH66" s="471">
        <f t="shared" si="459"/>
        <v>1.9900704683333332</v>
      </c>
      <c r="HI66" s="471">
        <f t="shared" si="459"/>
        <v>1.9900704683333332</v>
      </c>
      <c r="HJ66" s="471">
        <f t="shared" si="459"/>
        <v>1.9900704683333332</v>
      </c>
      <c r="HK66" s="471">
        <f t="shared" si="459"/>
        <v>1.9900704683333332</v>
      </c>
      <c r="HL66" s="471">
        <f t="shared" si="459"/>
        <v>1.9900704683333332</v>
      </c>
      <c r="HM66" s="471">
        <f t="shared" si="459"/>
        <v>1.9900704683333332</v>
      </c>
      <c r="HN66" s="471">
        <f t="shared" si="459"/>
        <v>1.9900704683333332</v>
      </c>
      <c r="HO66" s="471">
        <f t="shared" si="459"/>
        <v>1.9900704683333332</v>
      </c>
      <c r="HP66" s="471">
        <f t="shared" si="459"/>
        <v>1.9900704683333332</v>
      </c>
      <c r="HQ66" s="471">
        <f t="shared" si="459"/>
        <v>1.9900704683333332</v>
      </c>
      <c r="HR66" s="471">
        <f t="shared" si="459"/>
        <v>1.9900704683333332</v>
      </c>
      <c r="HS66" s="471">
        <f t="shared" si="460"/>
        <v>1.9900704683333332</v>
      </c>
      <c r="HT66" s="471">
        <f t="shared" si="460"/>
        <v>1.9900704683333332</v>
      </c>
      <c r="HU66" s="471">
        <f t="shared" si="460"/>
        <v>1.9900704683333332</v>
      </c>
      <c r="HV66" s="471">
        <f t="shared" si="460"/>
        <v>1.9900704683333332</v>
      </c>
      <c r="HW66" s="471">
        <f t="shared" si="460"/>
        <v>1.9900704683333332</v>
      </c>
      <c r="HX66" s="471">
        <f t="shared" si="460"/>
        <v>1.9900704683333332</v>
      </c>
      <c r="HY66" s="471">
        <f t="shared" si="460"/>
        <v>1.9900704683333332</v>
      </c>
      <c r="HZ66" s="471">
        <f t="shared" si="460"/>
        <v>1.9900704683333332</v>
      </c>
      <c r="IA66" s="471">
        <f t="shared" si="460"/>
        <v>1.9900704683333332</v>
      </c>
      <c r="IB66" s="471">
        <f t="shared" si="460"/>
        <v>1.9900704683333332</v>
      </c>
      <c r="IC66" s="471">
        <f t="shared" si="460"/>
        <v>1.9900704683333332</v>
      </c>
      <c r="ID66" s="471">
        <f t="shared" si="460"/>
        <v>1.9900704683333332</v>
      </c>
      <c r="IE66" s="471">
        <f t="shared" si="460"/>
        <v>1.9900704683333332</v>
      </c>
      <c r="IF66" s="471">
        <f t="shared" si="460"/>
        <v>1.9900704683333332</v>
      </c>
      <c r="IG66" s="471">
        <f t="shared" si="460"/>
        <v>1.9900704683333332</v>
      </c>
      <c r="IH66" s="471">
        <f t="shared" si="460"/>
        <v>1.9900704683333332</v>
      </c>
      <c r="II66" s="471">
        <f t="shared" si="461"/>
        <v>1.9900704683333332</v>
      </c>
      <c r="IJ66" s="471">
        <f t="shared" si="461"/>
        <v>1.9900704683333332</v>
      </c>
      <c r="IK66" s="471">
        <f t="shared" si="461"/>
        <v>1.9900704683333332</v>
      </c>
      <c r="IL66" s="471">
        <f t="shared" si="461"/>
        <v>1.9900704683333332</v>
      </c>
      <c r="IM66" s="471">
        <f t="shared" si="461"/>
        <v>1.9900704683333332</v>
      </c>
      <c r="IN66" s="471">
        <f t="shared" si="461"/>
        <v>1.9900704683333332</v>
      </c>
      <c r="IO66" s="471">
        <f t="shared" si="461"/>
        <v>1.9900704683333332</v>
      </c>
      <c r="IP66" s="471">
        <f t="shared" si="461"/>
        <v>1.9900704683333332</v>
      </c>
      <c r="IQ66" s="471">
        <f t="shared" si="461"/>
        <v>1.9900704683333332</v>
      </c>
      <c r="IR66" s="471">
        <f t="shared" si="461"/>
        <v>1.9900704683333332</v>
      </c>
      <c r="IS66" s="471">
        <f t="shared" si="461"/>
        <v>1.9900704683333332</v>
      </c>
      <c r="IT66" s="471">
        <f t="shared" si="461"/>
        <v>1.9900704683333332</v>
      </c>
      <c r="IU66" s="471">
        <f t="shared" si="461"/>
        <v>1.9900704683333332</v>
      </c>
      <c r="IV66" s="471">
        <f t="shared" si="461"/>
        <v>1.9900704683333332</v>
      </c>
      <c r="IW66" s="471">
        <f t="shared" si="461"/>
        <v>1.9900704683333332</v>
      </c>
      <c r="IX66" s="471">
        <f t="shared" si="461"/>
        <v>1.9900704683333332</v>
      </c>
      <c r="IY66" s="471">
        <f t="shared" si="462"/>
        <v>1.9900704683333332</v>
      </c>
      <c r="IZ66" s="471">
        <f t="shared" si="462"/>
        <v>1.9900704683333332</v>
      </c>
      <c r="JA66" s="471">
        <f t="shared" si="462"/>
        <v>1.9900704683333332</v>
      </c>
      <c r="JB66" s="471">
        <f t="shared" si="462"/>
        <v>1.9900704683333332</v>
      </c>
      <c r="JC66" s="471">
        <f t="shared" si="462"/>
        <v>1.9900704683333332</v>
      </c>
      <c r="JD66" s="471">
        <f t="shared" si="462"/>
        <v>1.9900704683333332</v>
      </c>
      <c r="JE66" s="471">
        <f t="shared" si="462"/>
        <v>1.9900704683333332</v>
      </c>
      <c r="JF66" s="471">
        <f t="shared" si="462"/>
        <v>1.9900704683333332</v>
      </c>
      <c r="JG66" s="471">
        <f t="shared" si="462"/>
        <v>1.9900704683333332</v>
      </c>
      <c r="JH66" s="471">
        <f t="shared" si="462"/>
        <v>1.9900704683333332</v>
      </c>
      <c r="JI66" s="471">
        <f t="shared" si="462"/>
        <v>1.9900704683333332</v>
      </c>
      <c r="JJ66" s="471">
        <f t="shared" si="462"/>
        <v>1.9900704683333332</v>
      </c>
      <c r="JK66" s="471">
        <f t="shared" si="462"/>
        <v>1.9900704683333332</v>
      </c>
      <c r="JL66" s="471">
        <f t="shared" si="462"/>
        <v>1.9900704683333332</v>
      </c>
      <c r="JM66" s="471">
        <f t="shared" si="462"/>
        <v>1.9900704683333332</v>
      </c>
      <c r="JN66" s="471">
        <f t="shared" si="462"/>
        <v>1.9900704683333332</v>
      </c>
      <c r="JO66" s="471">
        <f t="shared" si="463"/>
        <v>1.9900704683333332</v>
      </c>
      <c r="JP66" s="471">
        <f t="shared" si="463"/>
        <v>1.9900704683333332</v>
      </c>
      <c r="JQ66" s="471">
        <f t="shared" si="463"/>
        <v>1.9900704683333332</v>
      </c>
      <c r="JR66" s="471">
        <f t="shared" si="463"/>
        <v>1.9900704683333332</v>
      </c>
      <c r="JS66" s="471">
        <f t="shared" si="463"/>
        <v>1.9900704683333332</v>
      </c>
      <c r="JT66" s="471">
        <f t="shared" si="463"/>
        <v>1.9900704683333332</v>
      </c>
      <c r="JU66" s="471">
        <f t="shared" si="463"/>
        <v>1.9900704683333332</v>
      </c>
      <c r="JV66" s="471">
        <f t="shared" si="463"/>
        <v>1.9900704683333332</v>
      </c>
      <c r="JW66" s="471">
        <f t="shared" si="463"/>
        <v>1.9900704683333332</v>
      </c>
      <c r="JX66" s="471">
        <f t="shared" si="463"/>
        <v>1.9900704683333332</v>
      </c>
      <c r="JY66" s="471">
        <f t="shared" si="463"/>
        <v>1.9900704683333332</v>
      </c>
      <c r="JZ66" s="471">
        <f t="shared" si="463"/>
        <v>1.9900704683333332</v>
      </c>
      <c r="KA66" s="471">
        <f t="shared" si="463"/>
        <v>1.9900704683333332</v>
      </c>
      <c r="KB66" s="471">
        <f t="shared" si="463"/>
        <v>1.9900704683333332</v>
      </c>
      <c r="KC66" s="471">
        <f t="shared" si="463"/>
        <v>1.9900704683333332</v>
      </c>
      <c r="KD66" s="471">
        <f t="shared" si="463"/>
        <v>1.9900704683333332</v>
      </c>
      <c r="KE66" s="471">
        <f t="shared" si="464"/>
        <v>1.9900704683333332</v>
      </c>
      <c r="KF66" s="471">
        <f t="shared" si="464"/>
        <v>1.9900704683333332</v>
      </c>
      <c r="KG66" s="471">
        <f t="shared" si="464"/>
        <v>1.9900704683333332</v>
      </c>
      <c r="KH66" s="471">
        <f t="shared" si="464"/>
        <v>1.9900704683333332</v>
      </c>
      <c r="KI66" s="471">
        <f t="shared" si="464"/>
        <v>1.9900704683333332</v>
      </c>
      <c r="KJ66" s="471">
        <f t="shared" si="464"/>
        <v>1.9900704683333332</v>
      </c>
      <c r="KK66" s="471">
        <f t="shared" si="464"/>
        <v>1.9900704683333332</v>
      </c>
      <c r="KL66" s="471">
        <f t="shared" si="464"/>
        <v>1.9900704683333332</v>
      </c>
      <c r="KM66" s="471">
        <f t="shared" si="464"/>
        <v>1.9900704683333332</v>
      </c>
      <c r="KN66" s="471">
        <f t="shared" si="464"/>
        <v>1.9900704683333332</v>
      </c>
      <c r="KO66" s="471">
        <f t="shared" si="464"/>
        <v>1.9900704683333332</v>
      </c>
      <c r="KP66" s="471">
        <f t="shared" si="464"/>
        <v>1.9900704683333332</v>
      </c>
      <c r="KQ66" s="471">
        <f t="shared" si="464"/>
        <v>1.9900704683333332</v>
      </c>
      <c r="KR66" s="471">
        <f t="shared" si="464"/>
        <v>1.9900704683333332</v>
      </c>
      <c r="KS66" s="471">
        <f t="shared" si="464"/>
        <v>1.9900704683333332</v>
      </c>
      <c r="KT66" s="471">
        <f t="shared" si="464"/>
        <v>1.9900704683333332</v>
      </c>
      <c r="KU66" s="471">
        <f t="shared" si="465"/>
        <v>1.9900704683333332</v>
      </c>
      <c r="KV66" s="471">
        <f t="shared" si="465"/>
        <v>1.9900704683333332</v>
      </c>
      <c r="KW66" s="471">
        <f t="shared" si="465"/>
        <v>1.9900704683333332</v>
      </c>
      <c r="KX66" s="471">
        <f t="shared" si="465"/>
        <v>1.9900704683333332</v>
      </c>
      <c r="KY66" s="471">
        <f t="shared" si="465"/>
        <v>1.9900704683333332</v>
      </c>
      <c r="KZ66" s="471">
        <f t="shared" si="465"/>
        <v>1.9900704683333332</v>
      </c>
      <c r="LA66" s="471">
        <f t="shared" si="465"/>
        <v>1.9900704683333332</v>
      </c>
      <c r="LB66" s="471">
        <f t="shared" si="465"/>
        <v>1.9900704683333332</v>
      </c>
      <c r="LC66" s="471">
        <f t="shared" si="465"/>
        <v>1.9900704683333332</v>
      </c>
      <c r="LD66" s="471">
        <f t="shared" si="465"/>
        <v>1.9900704683333332</v>
      </c>
      <c r="LE66" s="471">
        <f t="shared" si="465"/>
        <v>1.9900704683333332</v>
      </c>
      <c r="LF66" s="471">
        <f t="shared" si="465"/>
        <v>1.9900704683333332</v>
      </c>
      <c r="LG66" s="471">
        <f t="shared" si="465"/>
        <v>1.9900704683333332</v>
      </c>
      <c r="LH66" s="471">
        <f t="shared" si="465"/>
        <v>1.9900704683333332</v>
      </c>
      <c r="LI66" s="471">
        <f t="shared" si="465"/>
        <v>1.9900704683333332</v>
      </c>
      <c r="LJ66" s="471">
        <f t="shared" si="465"/>
        <v>1.9900704683333332</v>
      </c>
      <c r="LK66" s="471">
        <f t="shared" si="466"/>
        <v>1.9900704683333332</v>
      </c>
      <c r="LL66" s="471">
        <f t="shared" si="466"/>
        <v>1.9900704683333332</v>
      </c>
      <c r="LM66" s="471">
        <f t="shared" si="466"/>
        <v>1.9900704683333332</v>
      </c>
      <c r="LN66" s="471">
        <f t="shared" si="466"/>
        <v>1.9900704683333332</v>
      </c>
      <c r="LO66" s="471">
        <f t="shared" si="466"/>
        <v>1.9900704683333332</v>
      </c>
      <c r="LP66" s="471">
        <f t="shared" si="466"/>
        <v>1.9900704683333332</v>
      </c>
      <c r="LQ66" s="471">
        <f t="shared" si="466"/>
        <v>1.9900704683333332</v>
      </c>
      <c r="LR66" s="471">
        <f t="shared" si="466"/>
        <v>1.9900704683333332</v>
      </c>
      <c r="LS66" s="471">
        <f t="shared" si="466"/>
        <v>1.9900704683333332</v>
      </c>
      <c r="LT66" s="471">
        <f t="shared" si="466"/>
        <v>1.9900704683333332</v>
      </c>
      <c r="LU66" s="471">
        <f t="shared" si="466"/>
        <v>1.9900704683333332</v>
      </c>
      <c r="LV66" s="471">
        <f t="shared" si="466"/>
        <v>1.9900704683333332</v>
      </c>
      <c r="LW66" s="471">
        <f t="shared" si="466"/>
        <v>1.9900704683333332</v>
      </c>
      <c r="LX66" s="471">
        <f t="shared" si="466"/>
        <v>1.9900704683333332</v>
      </c>
      <c r="LY66" s="471">
        <f t="shared" si="466"/>
        <v>1.9900704683333332</v>
      </c>
      <c r="LZ66" s="471">
        <f t="shared" si="466"/>
        <v>1.9900704683333332</v>
      </c>
      <c r="MA66" s="471">
        <f t="shared" si="467"/>
        <v>1.9900704683333332</v>
      </c>
      <c r="MB66" s="471">
        <f t="shared" si="467"/>
        <v>1.9900704683333332</v>
      </c>
      <c r="MC66" s="471">
        <f t="shared" si="467"/>
        <v>1.9900704683333332</v>
      </c>
      <c r="MD66" s="471">
        <f t="shared" si="467"/>
        <v>1.9900704683333332</v>
      </c>
      <c r="ME66" s="471">
        <f t="shared" si="467"/>
        <v>1.9900704683333332</v>
      </c>
      <c r="MF66" s="471">
        <f t="shared" si="467"/>
        <v>1.9900704683333332</v>
      </c>
      <c r="MG66" s="471">
        <f t="shared" si="467"/>
        <v>1.9900704683333332</v>
      </c>
      <c r="MH66" s="471">
        <f t="shared" si="467"/>
        <v>1.9900704683333332</v>
      </c>
      <c r="MI66" s="471">
        <f t="shared" si="467"/>
        <v>1.9900704683333332</v>
      </c>
      <c r="MJ66" s="471">
        <f t="shared" si="467"/>
        <v>1.9900704683333332</v>
      </c>
      <c r="MK66" s="471">
        <f t="shared" si="467"/>
        <v>1.9900704683333332</v>
      </c>
      <c r="ML66" s="471">
        <f t="shared" si="467"/>
        <v>1.9900704683333332</v>
      </c>
      <c r="MM66" s="471">
        <f t="shared" si="467"/>
        <v>1.9900704683333332</v>
      </c>
      <c r="MN66" s="471">
        <f t="shared" si="467"/>
        <v>1.9900704683333332</v>
      </c>
      <c r="MO66" s="471">
        <f t="shared" si="467"/>
        <v>1.9900704683333332</v>
      </c>
      <c r="MP66" s="471">
        <f t="shared" si="467"/>
        <v>1.9900704683333332</v>
      </c>
      <c r="MQ66" s="471">
        <f t="shared" si="468"/>
        <v>1.9900704683333332</v>
      </c>
      <c r="MR66" s="471">
        <f t="shared" si="468"/>
        <v>1.9900704683333332</v>
      </c>
      <c r="MS66" s="471">
        <f t="shared" si="468"/>
        <v>1.7974830036559137</v>
      </c>
      <c r="MT66" s="471">
        <f t="shared" si="468"/>
        <v>0</v>
      </c>
      <c r="MU66" s="471">
        <f t="shared" si="468"/>
        <v>0</v>
      </c>
      <c r="MV66" s="471">
        <f t="shared" si="468"/>
        <v>0</v>
      </c>
      <c r="MW66" s="471">
        <f t="shared" si="468"/>
        <v>0</v>
      </c>
      <c r="MX66" s="471">
        <f t="shared" si="468"/>
        <v>0</v>
      </c>
      <c r="MY66" s="471">
        <f t="shared" si="468"/>
        <v>0</v>
      </c>
      <c r="MZ66" s="471">
        <f t="shared" si="468"/>
        <v>0</v>
      </c>
      <c r="NA66" s="471">
        <f t="shared" si="468"/>
        <v>0</v>
      </c>
      <c r="NB66" s="471">
        <f t="shared" si="468"/>
        <v>0</v>
      </c>
      <c r="NC66" s="471">
        <f t="shared" si="468"/>
        <v>0</v>
      </c>
      <c r="ND66" s="471">
        <f t="shared" si="468"/>
        <v>0</v>
      </c>
      <c r="NE66" s="471">
        <f t="shared" si="468"/>
        <v>0</v>
      </c>
      <c r="NF66" s="471">
        <f t="shared" si="468"/>
        <v>0</v>
      </c>
      <c r="NG66" s="471">
        <f t="shared" si="469"/>
        <v>0</v>
      </c>
      <c r="NH66" s="471">
        <f t="shared" si="469"/>
        <v>0</v>
      </c>
      <c r="NI66" s="471">
        <f t="shared" si="469"/>
        <v>0</v>
      </c>
      <c r="NJ66" s="471">
        <f t="shared" si="469"/>
        <v>0</v>
      </c>
      <c r="NK66" s="471">
        <f t="shared" si="469"/>
        <v>0</v>
      </c>
      <c r="NL66" s="471">
        <f t="shared" si="469"/>
        <v>0</v>
      </c>
      <c r="NM66" s="471">
        <f t="shared" si="469"/>
        <v>0</v>
      </c>
      <c r="NN66" s="471">
        <f t="shared" si="469"/>
        <v>0</v>
      </c>
      <c r="NO66" s="471">
        <f t="shared" si="469"/>
        <v>0</v>
      </c>
      <c r="NP66" s="471">
        <f t="shared" si="469"/>
        <v>0</v>
      </c>
      <c r="NQ66" s="471">
        <f t="shared" si="469"/>
        <v>0</v>
      </c>
      <c r="NR66" s="471">
        <f t="shared" si="469"/>
        <v>0</v>
      </c>
      <c r="NS66" s="471">
        <f t="shared" si="469"/>
        <v>0</v>
      </c>
      <c r="NT66" s="471">
        <f t="shared" si="469"/>
        <v>0</v>
      </c>
      <c r="NU66" s="471">
        <f t="shared" si="469"/>
        <v>0</v>
      </c>
      <c r="NV66" s="471">
        <f t="shared" si="469"/>
        <v>0</v>
      </c>
      <c r="NW66" s="471">
        <f t="shared" si="470"/>
        <v>0</v>
      </c>
      <c r="NX66" s="471">
        <f t="shared" si="470"/>
        <v>0</v>
      </c>
      <c r="NY66" s="471">
        <f t="shared" si="470"/>
        <v>0</v>
      </c>
      <c r="NZ66" s="471">
        <f t="shared" si="470"/>
        <v>0</v>
      </c>
      <c r="OA66" s="471">
        <f t="shared" si="470"/>
        <v>0</v>
      </c>
      <c r="OB66" s="471">
        <f t="shared" si="470"/>
        <v>0</v>
      </c>
      <c r="OC66" s="471">
        <f t="shared" si="470"/>
        <v>0</v>
      </c>
      <c r="OD66" s="471">
        <f t="shared" si="470"/>
        <v>0</v>
      </c>
      <c r="OE66" s="471">
        <f t="shared" si="470"/>
        <v>0</v>
      </c>
      <c r="OF66" s="471">
        <f t="shared" si="470"/>
        <v>0</v>
      </c>
      <c r="OG66" s="471">
        <f t="shared" si="470"/>
        <v>0</v>
      </c>
      <c r="OH66" s="471">
        <f t="shared" si="470"/>
        <v>0</v>
      </c>
      <c r="OI66" s="471">
        <f t="shared" si="470"/>
        <v>0</v>
      </c>
      <c r="OJ66" s="471">
        <f t="shared" si="470"/>
        <v>0</v>
      </c>
      <c r="OK66" s="471">
        <f t="shared" si="470"/>
        <v>0</v>
      </c>
      <c r="OL66" s="471">
        <f t="shared" si="470"/>
        <v>0</v>
      </c>
      <c r="OM66" s="471">
        <f t="shared" si="471"/>
        <v>0</v>
      </c>
      <c r="ON66" s="471">
        <f t="shared" si="471"/>
        <v>0</v>
      </c>
      <c r="OO66" s="471">
        <f t="shared" si="471"/>
        <v>0</v>
      </c>
      <c r="OP66" s="471">
        <f t="shared" si="471"/>
        <v>0</v>
      </c>
      <c r="OQ66" s="471">
        <f t="shared" si="471"/>
        <v>0</v>
      </c>
      <c r="OR66" s="471">
        <f t="shared" si="471"/>
        <v>0</v>
      </c>
      <c r="OS66" s="471">
        <f t="shared" si="471"/>
        <v>0</v>
      </c>
      <c r="OT66" s="471">
        <f t="shared" si="471"/>
        <v>0</v>
      </c>
      <c r="OU66" s="471">
        <f t="shared" si="471"/>
        <v>0</v>
      </c>
      <c r="OV66" s="471">
        <f t="shared" si="471"/>
        <v>0</v>
      </c>
      <c r="OW66" s="471">
        <f t="shared" si="471"/>
        <v>0</v>
      </c>
      <c r="OX66" s="471">
        <f t="shared" si="471"/>
        <v>0</v>
      </c>
      <c r="OY66" s="471">
        <f t="shared" si="471"/>
        <v>0</v>
      </c>
      <c r="OZ66" s="471">
        <f t="shared" si="471"/>
        <v>0</v>
      </c>
      <c r="PA66" s="471">
        <f t="shared" si="471"/>
        <v>0</v>
      </c>
      <c r="PB66" s="471">
        <f t="shared" si="471"/>
        <v>0</v>
      </c>
      <c r="PC66" s="471">
        <f t="shared" si="472"/>
        <v>0</v>
      </c>
      <c r="PD66" s="471">
        <f t="shared" si="472"/>
        <v>0</v>
      </c>
      <c r="PE66" s="471">
        <f t="shared" si="472"/>
        <v>0</v>
      </c>
      <c r="PF66" s="471">
        <f t="shared" si="472"/>
        <v>0</v>
      </c>
      <c r="PG66" s="471">
        <f t="shared" si="472"/>
        <v>0</v>
      </c>
      <c r="PH66" s="471">
        <f t="shared" si="472"/>
        <v>0</v>
      </c>
      <c r="PI66" s="471">
        <f t="shared" si="472"/>
        <v>0</v>
      </c>
      <c r="PJ66" s="471">
        <f t="shared" si="472"/>
        <v>0</v>
      </c>
      <c r="PK66" s="471">
        <f t="shared" si="472"/>
        <v>0</v>
      </c>
      <c r="PL66" s="471">
        <f t="shared" si="472"/>
        <v>0</v>
      </c>
      <c r="PM66" s="471">
        <f t="shared" si="472"/>
        <v>0</v>
      </c>
      <c r="PN66" s="471">
        <f t="shared" si="472"/>
        <v>0</v>
      </c>
      <c r="PO66" s="471">
        <f t="shared" si="472"/>
        <v>0</v>
      </c>
      <c r="PP66" s="471">
        <f t="shared" si="472"/>
        <v>0</v>
      </c>
      <c r="PQ66" s="471">
        <f t="shared" si="472"/>
        <v>0</v>
      </c>
      <c r="PR66" s="471">
        <f t="shared" si="472"/>
        <v>0</v>
      </c>
      <c r="PS66" s="471">
        <f t="shared" si="473"/>
        <v>0</v>
      </c>
      <c r="PT66" s="471">
        <f t="shared" si="473"/>
        <v>0</v>
      </c>
      <c r="PU66" s="471">
        <f t="shared" si="473"/>
        <v>0</v>
      </c>
      <c r="PV66" s="471">
        <f t="shared" si="473"/>
        <v>0</v>
      </c>
      <c r="PW66" s="471">
        <f t="shared" si="473"/>
        <v>0</v>
      </c>
      <c r="PX66" s="471">
        <f t="shared" si="473"/>
        <v>0</v>
      </c>
      <c r="PY66" s="471">
        <f t="shared" si="473"/>
        <v>0</v>
      </c>
      <c r="PZ66" s="471">
        <f t="shared" si="473"/>
        <v>0</v>
      </c>
      <c r="QA66" s="471">
        <f t="shared" si="473"/>
        <v>0</v>
      </c>
      <c r="QB66" s="471">
        <f t="shared" si="473"/>
        <v>0</v>
      </c>
      <c r="QC66" s="471">
        <f t="shared" si="473"/>
        <v>0</v>
      </c>
      <c r="QD66" s="471">
        <f t="shared" si="473"/>
        <v>0</v>
      </c>
      <c r="QE66" s="471">
        <f t="shared" si="473"/>
        <v>0</v>
      </c>
      <c r="QF66" s="471">
        <f t="shared" si="473"/>
        <v>0</v>
      </c>
      <c r="QG66" s="471">
        <f t="shared" si="473"/>
        <v>0</v>
      </c>
      <c r="QH66" s="471">
        <f t="shared" si="473"/>
        <v>0</v>
      </c>
      <c r="QI66" s="471">
        <f t="shared" si="474"/>
        <v>0</v>
      </c>
      <c r="QJ66" s="471">
        <f t="shared" si="474"/>
        <v>0</v>
      </c>
      <c r="QK66" s="471">
        <f t="shared" si="474"/>
        <v>0</v>
      </c>
      <c r="QL66" s="471">
        <f t="shared" si="474"/>
        <v>0</v>
      </c>
      <c r="QM66" s="471">
        <f t="shared" si="474"/>
        <v>0</v>
      </c>
      <c r="QN66" s="471">
        <f t="shared" si="474"/>
        <v>0</v>
      </c>
      <c r="QO66" s="471">
        <f t="shared" si="474"/>
        <v>0</v>
      </c>
      <c r="QP66" s="471">
        <f t="shared" si="474"/>
        <v>0</v>
      </c>
      <c r="QQ66" s="471">
        <f t="shared" si="474"/>
        <v>0</v>
      </c>
      <c r="QR66" s="471">
        <f t="shared" si="474"/>
        <v>0</v>
      </c>
      <c r="QS66" s="471">
        <f t="shared" si="474"/>
        <v>0</v>
      </c>
      <c r="QT66" s="471">
        <f t="shared" si="474"/>
        <v>0</v>
      </c>
      <c r="QU66" s="471">
        <f t="shared" si="474"/>
        <v>0</v>
      </c>
      <c r="QV66" s="471">
        <f t="shared" si="474"/>
        <v>0</v>
      </c>
      <c r="QW66" s="471">
        <f t="shared" si="474"/>
        <v>0</v>
      </c>
      <c r="QX66" s="471">
        <f t="shared" si="474"/>
        <v>0</v>
      </c>
      <c r="QY66" s="471">
        <f t="shared" si="475"/>
        <v>0</v>
      </c>
      <c r="QZ66" s="471">
        <f t="shared" si="475"/>
        <v>0</v>
      </c>
      <c r="RA66" s="471">
        <f t="shared" si="475"/>
        <v>0</v>
      </c>
      <c r="RB66" s="471">
        <f t="shared" si="475"/>
        <v>0</v>
      </c>
      <c r="RC66" s="471">
        <f t="shared" si="475"/>
        <v>0</v>
      </c>
      <c r="RD66" s="471">
        <f t="shared" si="475"/>
        <v>0</v>
      </c>
      <c r="RE66" s="471">
        <f t="shared" si="475"/>
        <v>0</v>
      </c>
      <c r="RF66" s="471">
        <f t="shared" si="475"/>
        <v>0</v>
      </c>
      <c r="RG66" s="471">
        <f t="shared" si="475"/>
        <v>0</v>
      </c>
      <c r="RH66" s="471">
        <f t="shared" si="475"/>
        <v>0</v>
      </c>
      <c r="RI66" s="471">
        <f t="shared" si="475"/>
        <v>0</v>
      </c>
      <c r="RJ66" s="471">
        <f t="shared" si="475"/>
        <v>0</v>
      </c>
      <c r="RK66" s="471">
        <f t="shared" si="475"/>
        <v>0</v>
      </c>
      <c r="RL66" s="471">
        <f t="shared" si="475"/>
        <v>0</v>
      </c>
      <c r="RM66" s="471">
        <f t="shared" si="475"/>
        <v>0</v>
      </c>
      <c r="RN66" s="471">
        <f t="shared" si="475"/>
        <v>0</v>
      </c>
      <c r="RO66" s="471">
        <f t="shared" si="476"/>
        <v>0</v>
      </c>
      <c r="RP66" s="471">
        <f t="shared" si="476"/>
        <v>0</v>
      </c>
      <c r="RQ66" s="471">
        <f t="shared" si="476"/>
        <v>0</v>
      </c>
      <c r="RR66" s="471">
        <f t="shared" si="476"/>
        <v>0</v>
      </c>
      <c r="RS66" s="471">
        <f t="shared" si="476"/>
        <v>0</v>
      </c>
      <c r="RT66" s="471">
        <f t="shared" si="476"/>
        <v>0</v>
      </c>
      <c r="RU66" s="471">
        <f t="shared" si="476"/>
        <v>0</v>
      </c>
      <c r="RV66" s="471">
        <f t="shared" si="476"/>
        <v>0</v>
      </c>
      <c r="RW66" s="471">
        <f t="shared" si="476"/>
        <v>0</v>
      </c>
      <c r="RX66" s="471">
        <f t="shared" si="476"/>
        <v>0</v>
      </c>
      <c r="RY66" s="471">
        <f t="shared" si="476"/>
        <v>0</v>
      </c>
      <c r="RZ66" s="471">
        <f t="shared" si="476"/>
        <v>0</v>
      </c>
      <c r="SA66" s="471">
        <f t="shared" si="476"/>
        <v>0</v>
      </c>
      <c r="SB66" s="471">
        <f t="shared" si="476"/>
        <v>0</v>
      </c>
      <c r="SC66" s="471">
        <f t="shared" si="476"/>
        <v>0</v>
      </c>
      <c r="SD66" s="471">
        <f t="shared" si="476"/>
        <v>0</v>
      </c>
      <c r="SE66" s="471">
        <f t="shared" si="477"/>
        <v>0</v>
      </c>
      <c r="SF66" s="471">
        <f t="shared" si="477"/>
        <v>0</v>
      </c>
      <c r="SG66" s="471">
        <f t="shared" si="477"/>
        <v>0</v>
      </c>
      <c r="SH66" s="471">
        <f t="shared" si="477"/>
        <v>0</v>
      </c>
      <c r="SI66" s="471">
        <f t="shared" si="477"/>
        <v>0</v>
      </c>
      <c r="SJ66" s="471">
        <f t="shared" si="477"/>
        <v>0</v>
      </c>
      <c r="SK66" s="471">
        <f t="shared" si="477"/>
        <v>0</v>
      </c>
      <c r="SL66" s="471">
        <f t="shared" si="477"/>
        <v>0</v>
      </c>
      <c r="SM66" s="471">
        <f t="shared" si="477"/>
        <v>0</v>
      </c>
      <c r="SN66" s="471">
        <f t="shared" si="477"/>
        <v>0</v>
      </c>
      <c r="SO66" s="471">
        <f t="shared" si="477"/>
        <v>0</v>
      </c>
      <c r="SP66" s="471">
        <f t="shared" si="477"/>
        <v>0</v>
      </c>
      <c r="SQ66" s="471">
        <f t="shared" si="477"/>
        <v>0</v>
      </c>
      <c r="SR66" s="471">
        <f t="shared" si="477"/>
        <v>0</v>
      </c>
      <c r="SS66" s="471">
        <f t="shared" si="477"/>
        <v>0</v>
      </c>
      <c r="ST66" s="471">
        <f t="shared" si="477"/>
        <v>0</v>
      </c>
      <c r="SU66" s="471">
        <f t="shared" si="478"/>
        <v>0</v>
      </c>
      <c r="SV66" s="471">
        <f t="shared" si="478"/>
        <v>0</v>
      </c>
      <c r="SW66" s="471">
        <f t="shared" si="478"/>
        <v>0</v>
      </c>
      <c r="SX66" s="471">
        <f t="shared" si="478"/>
        <v>0</v>
      </c>
      <c r="SY66" s="471">
        <f t="shared" si="478"/>
        <v>0</v>
      </c>
      <c r="SZ66" s="471">
        <f t="shared" si="478"/>
        <v>0</v>
      </c>
      <c r="TA66" s="471">
        <f t="shared" si="478"/>
        <v>0</v>
      </c>
      <c r="TB66" s="471">
        <f t="shared" si="478"/>
        <v>0</v>
      </c>
      <c r="TC66" s="471">
        <f t="shared" si="478"/>
        <v>0</v>
      </c>
      <c r="TD66" s="471">
        <f t="shared" si="478"/>
        <v>0</v>
      </c>
      <c r="TE66" s="471">
        <f t="shared" si="478"/>
        <v>0</v>
      </c>
      <c r="TF66" s="471">
        <f t="shared" si="478"/>
        <v>0</v>
      </c>
      <c r="TG66" s="471">
        <f t="shared" si="478"/>
        <v>0</v>
      </c>
      <c r="TH66" s="471">
        <f t="shared" si="478"/>
        <v>0</v>
      </c>
      <c r="TI66" s="471">
        <f t="shared" si="478"/>
        <v>0</v>
      </c>
      <c r="TJ66" s="471">
        <f t="shared" si="478"/>
        <v>0</v>
      </c>
      <c r="TK66" s="471">
        <f t="shared" si="479"/>
        <v>0</v>
      </c>
      <c r="TL66" s="471">
        <f t="shared" si="479"/>
        <v>0</v>
      </c>
      <c r="TM66" s="471">
        <f t="shared" si="479"/>
        <v>0</v>
      </c>
      <c r="TN66" s="471">
        <f t="shared" si="479"/>
        <v>0</v>
      </c>
      <c r="TO66" s="471">
        <f t="shared" si="479"/>
        <v>0</v>
      </c>
      <c r="TP66" s="471">
        <f t="shared" si="479"/>
        <v>0</v>
      </c>
      <c r="TQ66" s="471">
        <f t="shared" si="479"/>
        <v>0</v>
      </c>
      <c r="TR66" s="471">
        <f t="shared" si="479"/>
        <v>0</v>
      </c>
      <c r="TS66" s="471">
        <f t="shared" si="479"/>
        <v>0</v>
      </c>
      <c r="TT66" s="471">
        <f t="shared" si="479"/>
        <v>0</v>
      </c>
      <c r="TU66" s="471">
        <f t="shared" si="479"/>
        <v>0</v>
      </c>
      <c r="TV66" s="471">
        <f t="shared" si="479"/>
        <v>0</v>
      </c>
      <c r="TW66" s="471">
        <f t="shared" si="479"/>
        <v>0</v>
      </c>
      <c r="TX66" s="471">
        <f t="shared" si="479"/>
        <v>0</v>
      </c>
      <c r="TY66" s="471">
        <f t="shared" si="479"/>
        <v>0</v>
      </c>
      <c r="TZ66" s="471">
        <f t="shared" si="479"/>
        <v>0</v>
      </c>
      <c r="UA66" s="471">
        <f t="shared" si="480"/>
        <v>0</v>
      </c>
      <c r="UB66" s="471">
        <f t="shared" si="480"/>
        <v>0</v>
      </c>
      <c r="UC66" s="471">
        <f t="shared" si="480"/>
        <v>0</v>
      </c>
      <c r="UD66" s="471">
        <f t="shared" si="480"/>
        <v>0</v>
      </c>
      <c r="UE66" s="471">
        <f t="shared" si="480"/>
        <v>0</v>
      </c>
      <c r="UF66" s="471">
        <f t="shared" si="480"/>
        <v>0</v>
      </c>
      <c r="UG66" s="471">
        <f t="shared" si="480"/>
        <v>0</v>
      </c>
      <c r="UH66" s="471">
        <f t="shared" si="480"/>
        <v>0</v>
      </c>
      <c r="UI66" s="471">
        <f t="shared" si="480"/>
        <v>0</v>
      </c>
      <c r="UJ66" s="471">
        <f t="shared" si="480"/>
        <v>0</v>
      </c>
      <c r="UK66" s="471">
        <f t="shared" si="480"/>
        <v>0</v>
      </c>
      <c r="UL66" s="471">
        <f t="shared" si="480"/>
        <v>0</v>
      </c>
      <c r="UM66" s="471">
        <f t="shared" si="480"/>
        <v>0</v>
      </c>
      <c r="UN66" s="471">
        <f t="shared" si="480"/>
        <v>0</v>
      </c>
      <c r="UO66" s="471">
        <f t="shared" si="480"/>
        <v>0</v>
      </c>
      <c r="UP66" s="471">
        <f t="shared" si="480"/>
        <v>0</v>
      </c>
      <c r="UQ66" s="471">
        <f t="shared" si="481"/>
        <v>0</v>
      </c>
      <c r="UR66" s="471">
        <f t="shared" si="481"/>
        <v>0</v>
      </c>
      <c r="US66" s="471">
        <f t="shared" si="481"/>
        <v>0</v>
      </c>
      <c r="UT66" s="471">
        <f t="shared" si="481"/>
        <v>0</v>
      </c>
      <c r="UU66" s="471">
        <f t="shared" si="481"/>
        <v>0</v>
      </c>
      <c r="UV66" s="471">
        <f t="shared" si="481"/>
        <v>0</v>
      </c>
      <c r="UW66" s="471">
        <f t="shared" si="481"/>
        <v>0</v>
      </c>
      <c r="UX66" s="471">
        <f t="shared" si="481"/>
        <v>0</v>
      </c>
      <c r="UY66" s="471">
        <f t="shared" si="481"/>
        <v>0</v>
      </c>
      <c r="UZ66" s="471">
        <f t="shared" si="481"/>
        <v>0</v>
      </c>
      <c r="VA66" s="471">
        <f t="shared" si="481"/>
        <v>0</v>
      </c>
      <c r="VB66" s="471">
        <f t="shared" si="481"/>
        <v>0</v>
      </c>
      <c r="VC66" s="471">
        <f t="shared" si="481"/>
        <v>0</v>
      </c>
      <c r="VD66" s="471">
        <f t="shared" si="481"/>
        <v>0</v>
      </c>
      <c r="VE66" s="471">
        <f t="shared" si="481"/>
        <v>0</v>
      </c>
      <c r="VF66" s="471">
        <f t="shared" si="481"/>
        <v>0</v>
      </c>
      <c r="VG66" s="471">
        <f t="shared" si="482"/>
        <v>0</v>
      </c>
      <c r="VH66" s="471">
        <f t="shared" si="482"/>
        <v>0</v>
      </c>
      <c r="VI66" s="471">
        <f t="shared" si="482"/>
        <v>0</v>
      </c>
      <c r="VJ66" s="471">
        <f t="shared" si="482"/>
        <v>0</v>
      </c>
      <c r="VK66" s="471">
        <f t="shared" si="482"/>
        <v>0</v>
      </c>
      <c r="VL66" s="471">
        <f t="shared" si="482"/>
        <v>0</v>
      </c>
      <c r="VM66" s="471">
        <f t="shared" si="482"/>
        <v>0</v>
      </c>
      <c r="VN66" s="471">
        <f t="shared" si="482"/>
        <v>0</v>
      </c>
      <c r="VO66" s="471">
        <f t="shared" si="482"/>
        <v>0</v>
      </c>
      <c r="VP66" s="471">
        <f t="shared" si="482"/>
        <v>0</v>
      </c>
      <c r="VQ66" s="471">
        <f t="shared" si="482"/>
        <v>0</v>
      </c>
      <c r="VR66" s="471">
        <f t="shared" si="482"/>
        <v>0</v>
      </c>
      <c r="VS66" s="471">
        <f t="shared" si="482"/>
        <v>0</v>
      </c>
      <c r="VT66" s="471">
        <f t="shared" si="482"/>
        <v>0</v>
      </c>
      <c r="VU66" s="471">
        <f t="shared" si="482"/>
        <v>0</v>
      </c>
      <c r="VV66" s="471">
        <f t="shared" si="482"/>
        <v>0</v>
      </c>
      <c r="VW66" s="471">
        <f t="shared" si="483"/>
        <v>0</v>
      </c>
      <c r="VX66" s="471">
        <f t="shared" si="483"/>
        <v>0</v>
      </c>
      <c r="VY66" s="471">
        <f t="shared" si="483"/>
        <v>0</v>
      </c>
      <c r="VZ66" s="471">
        <f t="shared" si="483"/>
        <v>0</v>
      </c>
      <c r="WA66" s="471">
        <f t="shared" si="483"/>
        <v>0</v>
      </c>
      <c r="WB66" s="471">
        <f t="shared" si="483"/>
        <v>0</v>
      </c>
      <c r="WC66" s="471">
        <f t="shared" si="483"/>
        <v>0</v>
      </c>
      <c r="WD66" s="471">
        <f t="shared" si="483"/>
        <v>0</v>
      </c>
    </row>
    <row r="67" spans="1:602" x14ac:dyDescent="0.35">
      <c r="A67" s="29"/>
      <c r="B67" s="29">
        <f t="shared" si="355"/>
        <v>36</v>
      </c>
      <c r="C67" s="29" t="s">
        <v>3</v>
      </c>
      <c r="D67" s="29" t="s">
        <v>101</v>
      </c>
      <c r="E67" s="69">
        <f>INDEX('Current RAP - 2025-26 Cycle'!$K:$K,MATCH('25-26 Projection - RAP Tendered'!$D67,'Current RAP - 2025-26 Cycle'!$C:$C,0),1)</f>
        <v>114617073.08000001</v>
      </c>
      <c r="F67" s="69">
        <f>INDEX('Current RAP - 2025-26 Cycle'!$G:$G,MATCH('25-26 Projection - RAP Tendered'!$D67,'Current RAP - 2025-26 Cycle'!$C:$C,0),1)</f>
        <v>103960229.69000001</v>
      </c>
      <c r="G67" s="69">
        <f t="shared" si="342"/>
        <v>10656843.390000001</v>
      </c>
      <c r="H67" s="69">
        <f t="shared" si="356"/>
        <v>103960229.69000001</v>
      </c>
      <c r="I67" s="32">
        <v>45839</v>
      </c>
      <c r="J67" s="32">
        <v>46203</v>
      </c>
      <c r="K67" s="29" t="str">
        <f>INDEX('Current RAP - 2025-26 Cycle'!$D:$D,MATCH('25-26 Projection - RAP Tendered'!$D67,'Current RAP - 2025-26 Cycle'!$C:$C,0),1)</f>
        <v>IPCA</v>
      </c>
      <c r="L67" s="32" t="s">
        <v>10</v>
      </c>
      <c r="M67" s="32" t="s">
        <v>10</v>
      </c>
      <c r="N67" s="81">
        <v>0</v>
      </c>
      <c r="O67" s="81">
        <v>0</v>
      </c>
      <c r="P67" s="69">
        <v>0</v>
      </c>
      <c r="Q67" s="32">
        <f>INDEX('Current RAP - 2025-26 Cycle'!$L:$L,MATCH('25-26 Projection - RAP Tendered'!$D67,'Current RAP - 2025-26 Cycle'!$C:$C,0),1)</f>
        <v>39870</v>
      </c>
      <c r="R67" s="32">
        <f>INDEX('Current RAP - 2025-26 Cycle'!$M:$M,MATCH('25-26 Projection - RAP Tendered'!$D67,'Current RAP - 2025-26 Cycle'!$C:$C,0),1)</f>
        <v>50827</v>
      </c>
      <c r="S67" s="29"/>
      <c r="T67" s="29" t="str">
        <f t="shared" si="343"/>
        <v>010/2009</v>
      </c>
      <c r="U67" s="36">
        <f t="shared" si="438"/>
        <v>114.61707308</v>
      </c>
      <c r="V67" s="36">
        <f t="shared" si="438"/>
        <v>114.61707308</v>
      </c>
      <c r="W67" s="36">
        <f t="shared" si="438"/>
        <v>114.61707308</v>
      </c>
      <c r="X67" s="36">
        <f t="shared" si="438"/>
        <v>114.61707308</v>
      </c>
      <c r="Y67" s="36">
        <f t="shared" si="438"/>
        <v>114.61707308</v>
      </c>
      <c r="Z67" s="36">
        <f t="shared" si="438"/>
        <v>114.61707308</v>
      </c>
      <c r="AA67" s="36">
        <f t="shared" si="438"/>
        <v>114.61707308</v>
      </c>
      <c r="AB67" s="36">
        <f t="shared" si="438"/>
        <v>114.61707308</v>
      </c>
      <c r="AC67" s="36">
        <f t="shared" si="438"/>
        <v>114.61707308</v>
      </c>
      <c r="AD67" s="36">
        <f t="shared" si="438"/>
        <v>114.61707308</v>
      </c>
      <c r="AE67" s="36">
        <f t="shared" si="438"/>
        <v>114.61707308</v>
      </c>
      <c r="AF67" s="36">
        <f t="shared" si="438"/>
        <v>114.61707308</v>
      </c>
      <c r="AG67" s="36">
        <f t="shared" si="438"/>
        <v>114.61707308</v>
      </c>
      <c r="AH67" s="36">
        <f t="shared" si="438"/>
        <v>114.61707308</v>
      </c>
      <c r="AI67" s="36">
        <f t="shared" si="438"/>
        <v>75.729137570714272</v>
      </c>
      <c r="AJ67" s="36">
        <f t="shared" si="438"/>
        <v>0</v>
      </c>
      <c r="AK67" s="36">
        <f t="shared" si="434"/>
        <v>0</v>
      </c>
      <c r="AL67" s="36">
        <f t="shared" si="434"/>
        <v>0</v>
      </c>
      <c r="AM67" s="36">
        <f t="shared" si="434"/>
        <v>0</v>
      </c>
      <c r="AN67" s="36">
        <f t="shared" si="434"/>
        <v>0</v>
      </c>
      <c r="AO67" s="36">
        <f t="shared" si="434"/>
        <v>0</v>
      </c>
      <c r="AP67" s="36">
        <f t="shared" si="434"/>
        <v>0</v>
      </c>
      <c r="AQ67" s="36">
        <f t="shared" si="434"/>
        <v>0</v>
      </c>
      <c r="AR67" s="36">
        <f t="shared" si="434"/>
        <v>0</v>
      </c>
      <c r="AS67" s="36">
        <f t="shared" si="441"/>
        <v>0</v>
      </c>
      <c r="AT67" s="36">
        <f t="shared" si="441"/>
        <v>0</v>
      </c>
      <c r="AU67" s="36">
        <f t="shared" si="441"/>
        <v>0</v>
      </c>
      <c r="AV67" s="36">
        <f t="shared" si="441"/>
        <v>0</v>
      </c>
      <c r="AW67" s="36">
        <f t="shared" si="441"/>
        <v>0</v>
      </c>
      <c r="AX67" s="36">
        <f t="shared" si="441"/>
        <v>0</v>
      </c>
      <c r="AY67" s="36">
        <f t="shared" si="441"/>
        <v>0</v>
      </c>
      <c r="AZ67" s="36">
        <f t="shared" si="441"/>
        <v>0</v>
      </c>
      <c r="BA67" s="36">
        <f t="shared" si="441"/>
        <v>0</v>
      </c>
      <c r="BB67" s="36">
        <f t="shared" si="441"/>
        <v>0</v>
      </c>
      <c r="BD67" s="29" t="str">
        <f t="shared" si="345"/>
        <v>010/2009</v>
      </c>
      <c r="BE67" s="36">
        <f t="shared" si="420"/>
        <v>0</v>
      </c>
      <c r="BF67" s="36">
        <f t="shared" si="420"/>
        <v>0</v>
      </c>
      <c r="BG67" s="36">
        <f t="shared" si="420"/>
        <v>0</v>
      </c>
      <c r="BH67" s="36">
        <f t="shared" si="420"/>
        <v>0</v>
      </c>
      <c r="BI67" s="36">
        <f t="shared" si="420"/>
        <v>28.654268269999996</v>
      </c>
      <c r="BJ67" s="36">
        <f t="shared" si="420"/>
        <v>28.654268269999996</v>
      </c>
      <c r="BK67" s="36">
        <f t="shared" si="420"/>
        <v>28.654268269999996</v>
      </c>
      <c r="BL67" s="36">
        <f t="shared" si="420"/>
        <v>28.654268269999996</v>
      </c>
      <c r="BM67" s="36">
        <f t="shared" si="420"/>
        <v>28.654268269999996</v>
      </c>
      <c r="BN67" s="36">
        <f t="shared" si="420"/>
        <v>28.654268269999996</v>
      </c>
      <c r="BO67" s="36">
        <f t="shared" si="420"/>
        <v>28.654268269999996</v>
      </c>
      <c r="BP67" s="36">
        <f t="shared" si="420"/>
        <v>28.654268269999996</v>
      </c>
      <c r="BQ67" s="36">
        <f t="shared" si="420"/>
        <v>28.654268269999996</v>
      </c>
      <c r="BR67" s="36">
        <f t="shared" si="420"/>
        <v>28.654268269999996</v>
      </c>
      <c r="BS67" s="36">
        <f t="shared" si="420"/>
        <v>28.654268269999996</v>
      </c>
      <c r="BT67" s="36">
        <f>SUMIFS($GM67:$WE67,$GM$29:$WE$29,BT$29)</f>
        <v>28.654268269999996</v>
      </c>
      <c r="BU67" s="36">
        <f t="shared" si="439"/>
        <v>28.654268269999996</v>
      </c>
      <c r="BV67" s="36">
        <f t="shared" si="439"/>
        <v>28.654268269999996</v>
      </c>
      <c r="BW67" s="36">
        <f t="shared" si="439"/>
        <v>28.654268269999996</v>
      </c>
      <c r="BX67" s="36">
        <f t="shared" si="439"/>
        <v>28.654268269999996</v>
      </c>
      <c r="BY67" s="36">
        <f t="shared" si="439"/>
        <v>28.654268269999996</v>
      </c>
      <c r="BZ67" s="36">
        <f t="shared" si="439"/>
        <v>28.654268269999996</v>
      </c>
      <c r="CA67" s="36">
        <f t="shared" si="439"/>
        <v>28.654268269999996</v>
      </c>
      <c r="CB67" s="36">
        <f t="shared" si="439"/>
        <v>28.654268269999996</v>
      </c>
      <c r="CC67" s="36">
        <f t="shared" si="439"/>
        <v>28.654268269999996</v>
      </c>
      <c r="CD67" s="36">
        <f t="shared" si="439"/>
        <v>28.654268269999996</v>
      </c>
      <c r="CE67" s="36">
        <f t="shared" si="439"/>
        <v>28.654268269999996</v>
      </c>
      <c r="CF67" s="36">
        <f t="shared" si="439"/>
        <v>28.654268269999996</v>
      </c>
      <c r="CG67" s="36">
        <f t="shared" si="439"/>
        <v>28.654268269999996</v>
      </c>
      <c r="CH67" s="36">
        <f t="shared" si="439"/>
        <v>28.654268269999996</v>
      </c>
      <c r="CI67" s="36">
        <f t="shared" si="439"/>
        <v>28.654268269999996</v>
      </c>
      <c r="CJ67" s="36">
        <f t="shared" si="439"/>
        <v>28.654268269999996</v>
      </c>
      <c r="CK67" s="36">
        <f t="shared" si="436"/>
        <v>28.654268269999996</v>
      </c>
      <c r="CL67" s="36">
        <f t="shared" si="436"/>
        <v>28.654268269999996</v>
      </c>
      <c r="CM67" s="36">
        <f t="shared" si="436"/>
        <v>28.654268269999996</v>
      </c>
      <c r="CN67" s="36">
        <f t="shared" si="436"/>
        <v>28.654268269999996</v>
      </c>
      <c r="CO67" s="36">
        <f t="shared" si="436"/>
        <v>28.654268269999996</v>
      </c>
      <c r="CP67" s="36">
        <f t="shared" si="436"/>
        <v>28.654268269999996</v>
      </c>
      <c r="CQ67" s="36">
        <f t="shared" si="436"/>
        <v>28.654268269999996</v>
      </c>
      <c r="CR67" s="36">
        <f t="shared" si="436"/>
        <v>28.654268269999996</v>
      </c>
      <c r="CS67" s="36">
        <f t="shared" si="436"/>
        <v>28.654268269999996</v>
      </c>
      <c r="CT67" s="36">
        <f t="shared" si="436"/>
        <v>28.654268269999996</v>
      </c>
      <c r="CU67" s="36">
        <f t="shared" si="436"/>
        <v>28.654268269999996</v>
      </c>
      <c r="CV67" s="36">
        <f t="shared" si="436"/>
        <v>28.654268269999996</v>
      </c>
      <c r="CW67" s="36">
        <f t="shared" si="436"/>
        <v>28.654268269999996</v>
      </c>
      <c r="CX67" s="36">
        <f t="shared" si="436"/>
        <v>28.654268269999996</v>
      </c>
      <c r="CY67" s="36">
        <f t="shared" si="436"/>
        <v>28.654268269999996</v>
      </c>
      <c r="CZ67" s="36">
        <f t="shared" si="437"/>
        <v>28.654268269999996</v>
      </c>
      <c r="DA67" s="36">
        <f t="shared" si="437"/>
        <v>28.654268269999996</v>
      </c>
      <c r="DB67" s="36">
        <f t="shared" si="437"/>
        <v>28.654268269999996</v>
      </c>
      <c r="DC67" s="36">
        <f t="shared" si="437"/>
        <v>28.654268269999996</v>
      </c>
      <c r="DD67" s="36">
        <f t="shared" si="437"/>
        <v>28.654268269999996</v>
      </c>
      <c r="DE67" s="36">
        <f t="shared" si="437"/>
        <v>28.654268269999996</v>
      </c>
      <c r="DF67" s="36">
        <f t="shared" si="437"/>
        <v>28.654268269999996</v>
      </c>
      <c r="DG67" s="36">
        <f t="shared" si="437"/>
        <v>28.654268269999996</v>
      </c>
      <c r="DH67" s="36">
        <f t="shared" si="437"/>
        <v>28.654268269999996</v>
      </c>
      <c r="DI67" s="36">
        <f t="shared" si="437"/>
        <v>28.654268269999996</v>
      </c>
      <c r="DJ67" s="36">
        <f t="shared" si="437"/>
        <v>28.654268269999996</v>
      </c>
      <c r="DK67" s="36">
        <f t="shared" si="437"/>
        <v>18.420601030714288</v>
      </c>
      <c r="DL67" s="36">
        <f t="shared" si="437"/>
        <v>0</v>
      </c>
      <c r="DM67" s="36">
        <f t="shared" si="437"/>
        <v>0</v>
      </c>
      <c r="DN67" s="36">
        <f t="shared" si="437"/>
        <v>0</v>
      </c>
      <c r="DO67" s="36">
        <f t="shared" si="437"/>
        <v>0</v>
      </c>
      <c r="DP67" s="36">
        <f t="shared" si="401"/>
        <v>0</v>
      </c>
      <c r="DQ67" s="36">
        <f t="shared" si="442"/>
        <v>0</v>
      </c>
      <c r="DR67" s="36">
        <f t="shared" si="442"/>
        <v>0</v>
      </c>
      <c r="DS67" s="36">
        <f t="shared" si="442"/>
        <v>0</v>
      </c>
      <c r="DT67" s="36">
        <f t="shared" si="442"/>
        <v>0</v>
      </c>
      <c r="DU67" s="36">
        <f t="shared" si="442"/>
        <v>0</v>
      </c>
      <c r="DV67" s="36">
        <f t="shared" si="442"/>
        <v>0</v>
      </c>
      <c r="DW67" s="36">
        <f t="shared" si="442"/>
        <v>0</v>
      </c>
      <c r="DX67" s="36">
        <f t="shared" si="442"/>
        <v>0</v>
      </c>
      <c r="DY67" s="36">
        <f t="shared" si="442"/>
        <v>0</v>
      </c>
      <c r="DZ67" s="36">
        <f t="shared" si="442"/>
        <v>0</v>
      </c>
      <c r="EA67" s="36">
        <f t="shared" si="442"/>
        <v>0</v>
      </c>
      <c r="EB67" s="36">
        <f t="shared" si="442"/>
        <v>0</v>
      </c>
      <c r="EC67" s="36">
        <f t="shared" si="442"/>
        <v>0</v>
      </c>
      <c r="ED67" s="36">
        <f t="shared" si="442"/>
        <v>0</v>
      </c>
      <c r="EE67" s="36">
        <f t="shared" si="442"/>
        <v>0</v>
      </c>
      <c r="EF67" s="36">
        <f t="shared" si="442"/>
        <v>0</v>
      </c>
      <c r="EG67" s="36">
        <f t="shared" si="487"/>
        <v>0</v>
      </c>
      <c r="EH67" s="36">
        <f t="shared" si="487"/>
        <v>0</v>
      </c>
      <c r="EI67" s="36">
        <f t="shared" si="487"/>
        <v>0</v>
      </c>
      <c r="EJ67" s="36">
        <f t="shared" si="487"/>
        <v>0</v>
      </c>
      <c r="EK67" s="36">
        <f t="shared" si="487"/>
        <v>0</v>
      </c>
      <c r="EL67" s="36">
        <f t="shared" si="487"/>
        <v>0</v>
      </c>
      <c r="EM67" s="36">
        <f t="shared" si="487"/>
        <v>0</v>
      </c>
      <c r="EN67" s="36">
        <f t="shared" si="487"/>
        <v>0</v>
      </c>
      <c r="EO67" s="36">
        <f t="shared" si="487"/>
        <v>0</v>
      </c>
      <c r="EP67" s="36">
        <f t="shared" si="487"/>
        <v>0</v>
      </c>
      <c r="EQ67" s="36">
        <f t="shared" si="487"/>
        <v>0</v>
      </c>
      <c r="ER67" s="36">
        <f t="shared" si="487"/>
        <v>0</v>
      </c>
      <c r="ES67" s="36">
        <f t="shared" si="487"/>
        <v>0</v>
      </c>
      <c r="ET67" s="36">
        <f t="shared" si="487"/>
        <v>0</v>
      </c>
      <c r="EU67" s="36">
        <f t="shared" si="487"/>
        <v>0</v>
      </c>
      <c r="EV67" s="36">
        <f t="shared" si="487"/>
        <v>0</v>
      </c>
      <c r="EW67" s="36">
        <f t="shared" si="484"/>
        <v>0</v>
      </c>
      <c r="EX67" s="36">
        <f t="shared" si="484"/>
        <v>0</v>
      </c>
      <c r="EY67" s="36">
        <f t="shared" si="484"/>
        <v>0</v>
      </c>
      <c r="EZ67" s="36">
        <f t="shared" si="484"/>
        <v>0</v>
      </c>
      <c r="FA67" s="36">
        <f t="shared" si="484"/>
        <v>0</v>
      </c>
      <c r="FB67" s="36">
        <f t="shared" si="484"/>
        <v>0</v>
      </c>
      <c r="FC67" s="36">
        <f t="shared" si="484"/>
        <v>0</v>
      </c>
      <c r="FD67" s="36">
        <f t="shared" si="484"/>
        <v>0</v>
      </c>
      <c r="FE67" s="36">
        <f t="shared" si="484"/>
        <v>0</v>
      </c>
      <c r="FF67" s="36">
        <f t="shared" si="484"/>
        <v>0</v>
      </c>
      <c r="FG67" s="36">
        <f t="shared" si="484"/>
        <v>0</v>
      </c>
      <c r="FH67" s="36">
        <f t="shared" si="484"/>
        <v>0</v>
      </c>
      <c r="FI67" s="36">
        <f t="shared" si="484"/>
        <v>0</v>
      </c>
      <c r="FJ67" s="36">
        <f t="shared" si="484"/>
        <v>0</v>
      </c>
      <c r="FK67" s="36">
        <f t="shared" si="484"/>
        <v>0</v>
      </c>
      <c r="FL67" s="36">
        <f t="shared" si="484"/>
        <v>0</v>
      </c>
      <c r="FM67" s="36">
        <f t="shared" si="485"/>
        <v>0</v>
      </c>
      <c r="FN67" s="36">
        <f t="shared" si="485"/>
        <v>0</v>
      </c>
      <c r="FO67" s="36">
        <f t="shared" si="485"/>
        <v>0</v>
      </c>
      <c r="FP67" s="36">
        <f t="shared" si="485"/>
        <v>0</v>
      </c>
      <c r="FQ67" s="36">
        <f t="shared" si="485"/>
        <v>0</v>
      </c>
      <c r="FR67" s="36">
        <f t="shared" si="485"/>
        <v>0</v>
      </c>
      <c r="FS67" s="36">
        <f t="shared" si="485"/>
        <v>0</v>
      </c>
      <c r="FT67" s="36">
        <f t="shared" si="485"/>
        <v>0</v>
      </c>
      <c r="FU67" s="36">
        <f t="shared" si="485"/>
        <v>0</v>
      </c>
      <c r="FV67" s="36">
        <f t="shared" si="485"/>
        <v>0</v>
      </c>
      <c r="FW67" s="36">
        <f t="shared" si="485"/>
        <v>0</v>
      </c>
      <c r="FX67" s="36">
        <f t="shared" si="485"/>
        <v>0</v>
      </c>
      <c r="FY67" s="36">
        <f t="shared" si="485"/>
        <v>0</v>
      </c>
      <c r="FZ67" s="36">
        <f t="shared" si="485"/>
        <v>0</v>
      </c>
      <c r="GA67" s="36">
        <f t="shared" si="485"/>
        <v>0</v>
      </c>
      <c r="GB67" s="36">
        <f t="shared" si="486"/>
        <v>0</v>
      </c>
      <c r="GC67" s="36">
        <f t="shared" si="486"/>
        <v>0</v>
      </c>
      <c r="GD67" s="36">
        <f t="shared" si="486"/>
        <v>0</v>
      </c>
      <c r="GE67" s="36">
        <f t="shared" si="486"/>
        <v>0</v>
      </c>
      <c r="GF67" s="36">
        <f t="shared" si="486"/>
        <v>0</v>
      </c>
      <c r="GG67" s="36">
        <f t="shared" si="486"/>
        <v>0</v>
      </c>
      <c r="GH67" s="36">
        <f t="shared" si="486"/>
        <v>0</v>
      </c>
      <c r="GI67" s="36">
        <f t="shared" si="486"/>
        <v>0</v>
      </c>
      <c r="GJ67" s="36">
        <f t="shared" si="486"/>
        <v>0</v>
      </c>
      <c r="GL67" s="29" t="str">
        <f t="shared" si="347"/>
        <v>010/2009</v>
      </c>
      <c r="GM67" s="471">
        <f t="shared" si="458"/>
        <v>9.5514227566666658</v>
      </c>
      <c r="GN67" s="471">
        <f t="shared" si="458"/>
        <v>9.5514227566666658</v>
      </c>
      <c r="GO67" s="471">
        <f t="shared" si="458"/>
        <v>9.5514227566666658</v>
      </c>
      <c r="GP67" s="471">
        <f t="shared" si="458"/>
        <v>9.5514227566666658</v>
      </c>
      <c r="GQ67" s="471">
        <f t="shared" si="458"/>
        <v>9.5514227566666658</v>
      </c>
      <c r="GR67" s="471">
        <f t="shared" si="458"/>
        <v>9.5514227566666658</v>
      </c>
      <c r="GS67" s="471">
        <f t="shared" si="458"/>
        <v>9.5514227566666658</v>
      </c>
      <c r="GT67" s="471">
        <f t="shared" si="458"/>
        <v>9.5514227566666658</v>
      </c>
      <c r="GU67" s="471">
        <f t="shared" si="458"/>
        <v>9.5514227566666658</v>
      </c>
      <c r="GV67" s="471">
        <f t="shared" si="458"/>
        <v>9.5514227566666658</v>
      </c>
      <c r="GW67" s="471">
        <f t="shared" si="458"/>
        <v>9.5514227566666658</v>
      </c>
      <c r="GX67" s="471">
        <f t="shared" si="458"/>
        <v>9.5514227566666658</v>
      </c>
      <c r="GY67" s="471">
        <f t="shared" si="458"/>
        <v>9.5514227566666658</v>
      </c>
      <c r="GZ67" s="471">
        <f t="shared" si="458"/>
        <v>9.5514227566666658</v>
      </c>
      <c r="HA67" s="471">
        <f t="shared" si="458"/>
        <v>9.5514227566666658</v>
      </c>
      <c r="HB67" s="471">
        <f t="shared" si="458"/>
        <v>9.5514227566666658</v>
      </c>
      <c r="HC67" s="471">
        <f t="shared" si="459"/>
        <v>9.5514227566666658</v>
      </c>
      <c r="HD67" s="471">
        <f t="shared" si="459"/>
        <v>9.5514227566666658</v>
      </c>
      <c r="HE67" s="471">
        <f t="shared" si="459"/>
        <v>9.5514227566666658</v>
      </c>
      <c r="HF67" s="471">
        <f t="shared" si="459"/>
        <v>9.5514227566666658</v>
      </c>
      <c r="HG67" s="471">
        <f t="shared" si="459"/>
        <v>9.5514227566666658</v>
      </c>
      <c r="HH67" s="471">
        <f t="shared" si="459"/>
        <v>9.5514227566666658</v>
      </c>
      <c r="HI67" s="471">
        <f t="shared" si="459"/>
        <v>9.5514227566666658</v>
      </c>
      <c r="HJ67" s="471">
        <f t="shared" si="459"/>
        <v>9.5514227566666658</v>
      </c>
      <c r="HK67" s="471">
        <f t="shared" si="459"/>
        <v>9.5514227566666658</v>
      </c>
      <c r="HL67" s="471">
        <f t="shared" si="459"/>
        <v>9.5514227566666658</v>
      </c>
      <c r="HM67" s="471">
        <f t="shared" si="459"/>
        <v>9.5514227566666658</v>
      </c>
      <c r="HN67" s="471">
        <f t="shared" si="459"/>
        <v>9.5514227566666658</v>
      </c>
      <c r="HO67" s="471">
        <f t="shared" si="459"/>
        <v>9.5514227566666658</v>
      </c>
      <c r="HP67" s="471">
        <f t="shared" si="459"/>
        <v>9.5514227566666658</v>
      </c>
      <c r="HQ67" s="471">
        <f t="shared" si="459"/>
        <v>9.5514227566666658</v>
      </c>
      <c r="HR67" s="471">
        <f t="shared" si="459"/>
        <v>9.5514227566666658</v>
      </c>
      <c r="HS67" s="471">
        <f t="shared" si="460"/>
        <v>9.5514227566666658</v>
      </c>
      <c r="HT67" s="471">
        <f t="shared" si="460"/>
        <v>9.5514227566666658</v>
      </c>
      <c r="HU67" s="471">
        <f t="shared" si="460"/>
        <v>9.5514227566666658</v>
      </c>
      <c r="HV67" s="471">
        <f t="shared" si="460"/>
        <v>9.5514227566666658</v>
      </c>
      <c r="HW67" s="471">
        <f t="shared" si="460"/>
        <v>9.5514227566666658</v>
      </c>
      <c r="HX67" s="471">
        <f t="shared" si="460"/>
        <v>9.5514227566666658</v>
      </c>
      <c r="HY67" s="471">
        <f t="shared" si="460"/>
        <v>9.5514227566666658</v>
      </c>
      <c r="HZ67" s="471">
        <f t="shared" si="460"/>
        <v>9.5514227566666658</v>
      </c>
      <c r="IA67" s="471">
        <f t="shared" si="460"/>
        <v>9.5514227566666658</v>
      </c>
      <c r="IB67" s="471">
        <f t="shared" si="460"/>
        <v>9.5514227566666658</v>
      </c>
      <c r="IC67" s="471">
        <f t="shared" si="460"/>
        <v>9.5514227566666658</v>
      </c>
      <c r="ID67" s="471">
        <f t="shared" si="460"/>
        <v>9.5514227566666658</v>
      </c>
      <c r="IE67" s="471">
        <f t="shared" si="460"/>
        <v>9.5514227566666658</v>
      </c>
      <c r="IF67" s="471">
        <f t="shared" si="460"/>
        <v>9.5514227566666658</v>
      </c>
      <c r="IG67" s="471">
        <f t="shared" si="460"/>
        <v>9.5514227566666658</v>
      </c>
      <c r="IH67" s="471">
        <f t="shared" si="460"/>
        <v>9.5514227566666658</v>
      </c>
      <c r="II67" s="471">
        <f t="shared" si="461"/>
        <v>9.5514227566666658</v>
      </c>
      <c r="IJ67" s="471">
        <f t="shared" si="461"/>
        <v>9.5514227566666658</v>
      </c>
      <c r="IK67" s="471">
        <f t="shared" si="461"/>
        <v>9.5514227566666658</v>
      </c>
      <c r="IL67" s="471">
        <f t="shared" si="461"/>
        <v>9.5514227566666658</v>
      </c>
      <c r="IM67" s="471">
        <f t="shared" si="461"/>
        <v>9.5514227566666658</v>
      </c>
      <c r="IN67" s="471">
        <f t="shared" si="461"/>
        <v>9.5514227566666658</v>
      </c>
      <c r="IO67" s="471">
        <f t="shared" si="461"/>
        <v>9.5514227566666658</v>
      </c>
      <c r="IP67" s="471">
        <f t="shared" si="461"/>
        <v>9.5514227566666658</v>
      </c>
      <c r="IQ67" s="471">
        <f t="shared" si="461"/>
        <v>9.5514227566666658</v>
      </c>
      <c r="IR67" s="471">
        <f t="shared" si="461"/>
        <v>9.5514227566666658</v>
      </c>
      <c r="IS67" s="471">
        <f t="shared" si="461"/>
        <v>9.5514227566666658</v>
      </c>
      <c r="IT67" s="471">
        <f t="shared" si="461"/>
        <v>9.5514227566666658</v>
      </c>
      <c r="IU67" s="471">
        <f t="shared" si="461"/>
        <v>9.5514227566666658</v>
      </c>
      <c r="IV67" s="471">
        <f t="shared" si="461"/>
        <v>9.5514227566666658</v>
      </c>
      <c r="IW67" s="471">
        <f t="shared" si="461"/>
        <v>9.5514227566666658</v>
      </c>
      <c r="IX67" s="471">
        <f t="shared" si="461"/>
        <v>9.5514227566666658</v>
      </c>
      <c r="IY67" s="471">
        <f t="shared" si="462"/>
        <v>9.5514227566666658</v>
      </c>
      <c r="IZ67" s="471">
        <f t="shared" si="462"/>
        <v>9.5514227566666658</v>
      </c>
      <c r="JA67" s="471">
        <f t="shared" si="462"/>
        <v>9.5514227566666658</v>
      </c>
      <c r="JB67" s="471">
        <f t="shared" si="462"/>
        <v>9.5514227566666658</v>
      </c>
      <c r="JC67" s="471">
        <f t="shared" si="462"/>
        <v>9.5514227566666658</v>
      </c>
      <c r="JD67" s="471">
        <f t="shared" si="462"/>
        <v>9.5514227566666658</v>
      </c>
      <c r="JE67" s="471">
        <f t="shared" si="462"/>
        <v>9.5514227566666658</v>
      </c>
      <c r="JF67" s="471">
        <f t="shared" si="462"/>
        <v>9.5514227566666658</v>
      </c>
      <c r="JG67" s="471">
        <f t="shared" si="462"/>
        <v>9.5514227566666658</v>
      </c>
      <c r="JH67" s="471">
        <f t="shared" si="462"/>
        <v>9.5514227566666658</v>
      </c>
      <c r="JI67" s="471">
        <f t="shared" si="462"/>
        <v>9.5514227566666658</v>
      </c>
      <c r="JJ67" s="471">
        <f t="shared" si="462"/>
        <v>9.5514227566666658</v>
      </c>
      <c r="JK67" s="471">
        <f t="shared" si="462"/>
        <v>9.5514227566666658</v>
      </c>
      <c r="JL67" s="471">
        <f t="shared" si="462"/>
        <v>9.5514227566666658</v>
      </c>
      <c r="JM67" s="471">
        <f t="shared" si="462"/>
        <v>9.5514227566666658</v>
      </c>
      <c r="JN67" s="471">
        <f t="shared" si="462"/>
        <v>9.5514227566666658</v>
      </c>
      <c r="JO67" s="471">
        <f t="shared" si="463"/>
        <v>9.5514227566666658</v>
      </c>
      <c r="JP67" s="471">
        <f t="shared" si="463"/>
        <v>9.5514227566666658</v>
      </c>
      <c r="JQ67" s="471">
        <f t="shared" si="463"/>
        <v>9.5514227566666658</v>
      </c>
      <c r="JR67" s="471">
        <f t="shared" si="463"/>
        <v>9.5514227566666658</v>
      </c>
      <c r="JS67" s="471">
        <f t="shared" si="463"/>
        <v>9.5514227566666658</v>
      </c>
      <c r="JT67" s="471">
        <f t="shared" si="463"/>
        <v>9.5514227566666658</v>
      </c>
      <c r="JU67" s="471">
        <f t="shared" si="463"/>
        <v>9.5514227566666658</v>
      </c>
      <c r="JV67" s="471">
        <f t="shared" si="463"/>
        <v>9.5514227566666658</v>
      </c>
      <c r="JW67" s="471">
        <f t="shared" si="463"/>
        <v>9.5514227566666658</v>
      </c>
      <c r="JX67" s="471">
        <f t="shared" si="463"/>
        <v>9.5514227566666658</v>
      </c>
      <c r="JY67" s="471">
        <f t="shared" si="463"/>
        <v>9.5514227566666658</v>
      </c>
      <c r="JZ67" s="471">
        <f t="shared" si="463"/>
        <v>9.5514227566666658</v>
      </c>
      <c r="KA67" s="471">
        <f t="shared" si="463"/>
        <v>9.5514227566666658</v>
      </c>
      <c r="KB67" s="471">
        <f t="shared" si="463"/>
        <v>9.5514227566666658</v>
      </c>
      <c r="KC67" s="471">
        <f t="shared" si="463"/>
        <v>9.5514227566666658</v>
      </c>
      <c r="KD67" s="471">
        <f t="shared" si="463"/>
        <v>9.5514227566666658</v>
      </c>
      <c r="KE67" s="471">
        <f t="shared" si="464"/>
        <v>9.5514227566666658</v>
      </c>
      <c r="KF67" s="471">
        <f t="shared" si="464"/>
        <v>9.5514227566666658</v>
      </c>
      <c r="KG67" s="471">
        <f t="shared" si="464"/>
        <v>9.5514227566666658</v>
      </c>
      <c r="KH67" s="471">
        <f t="shared" si="464"/>
        <v>9.5514227566666658</v>
      </c>
      <c r="KI67" s="471">
        <f t="shared" si="464"/>
        <v>9.5514227566666658</v>
      </c>
      <c r="KJ67" s="471">
        <f t="shared" si="464"/>
        <v>9.5514227566666658</v>
      </c>
      <c r="KK67" s="471">
        <f t="shared" si="464"/>
        <v>9.5514227566666658</v>
      </c>
      <c r="KL67" s="471">
        <f t="shared" si="464"/>
        <v>9.5514227566666658</v>
      </c>
      <c r="KM67" s="471">
        <f t="shared" si="464"/>
        <v>9.5514227566666658</v>
      </c>
      <c r="KN67" s="471">
        <f t="shared" si="464"/>
        <v>9.5514227566666658</v>
      </c>
      <c r="KO67" s="471">
        <f t="shared" si="464"/>
        <v>9.5514227566666658</v>
      </c>
      <c r="KP67" s="471">
        <f t="shared" si="464"/>
        <v>9.5514227566666658</v>
      </c>
      <c r="KQ67" s="471">
        <f t="shared" si="464"/>
        <v>9.5514227566666658</v>
      </c>
      <c r="KR67" s="471">
        <f t="shared" si="464"/>
        <v>9.5514227566666658</v>
      </c>
      <c r="KS67" s="471">
        <f t="shared" si="464"/>
        <v>9.5514227566666658</v>
      </c>
      <c r="KT67" s="471">
        <f t="shared" si="464"/>
        <v>9.5514227566666658</v>
      </c>
      <c r="KU67" s="471">
        <f t="shared" si="465"/>
        <v>9.5514227566666658</v>
      </c>
      <c r="KV67" s="471">
        <f t="shared" si="465"/>
        <v>9.5514227566666658</v>
      </c>
      <c r="KW67" s="471">
        <f t="shared" si="465"/>
        <v>9.5514227566666658</v>
      </c>
      <c r="KX67" s="471">
        <f t="shared" si="465"/>
        <v>9.5514227566666658</v>
      </c>
      <c r="KY67" s="471">
        <f t="shared" si="465"/>
        <v>9.5514227566666658</v>
      </c>
      <c r="KZ67" s="471">
        <f t="shared" si="465"/>
        <v>9.5514227566666658</v>
      </c>
      <c r="LA67" s="471">
        <f t="shared" si="465"/>
        <v>9.5514227566666658</v>
      </c>
      <c r="LB67" s="471">
        <f t="shared" si="465"/>
        <v>9.5514227566666658</v>
      </c>
      <c r="LC67" s="471">
        <f t="shared" si="465"/>
        <v>9.5514227566666658</v>
      </c>
      <c r="LD67" s="471">
        <f t="shared" si="465"/>
        <v>9.5514227566666658</v>
      </c>
      <c r="LE67" s="471">
        <f t="shared" si="465"/>
        <v>9.5514227566666658</v>
      </c>
      <c r="LF67" s="471">
        <f t="shared" si="465"/>
        <v>9.5514227566666658</v>
      </c>
      <c r="LG67" s="471">
        <f t="shared" si="465"/>
        <v>9.5514227566666658</v>
      </c>
      <c r="LH67" s="471">
        <f t="shared" si="465"/>
        <v>9.5514227566666658</v>
      </c>
      <c r="LI67" s="471">
        <f t="shared" si="465"/>
        <v>9.5514227566666658</v>
      </c>
      <c r="LJ67" s="471">
        <f t="shared" si="465"/>
        <v>9.5514227566666658</v>
      </c>
      <c r="LK67" s="471">
        <f t="shared" si="466"/>
        <v>9.5514227566666658</v>
      </c>
      <c r="LL67" s="471">
        <f t="shared" si="466"/>
        <v>9.5514227566666658</v>
      </c>
      <c r="LM67" s="471">
        <f t="shared" si="466"/>
        <v>9.5514227566666658</v>
      </c>
      <c r="LN67" s="471">
        <f t="shared" si="466"/>
        <v>9.5514227566666658</v>
      </c>
      <c r="LO67" s="471">
        <f t="shared" si="466"/>
        <v>9.5514227566666658</v>
      </c>
      <c r="LP67" s="471">
        <f t="shared" si="466"/>
        <v>9.5514227566666658</v>
      </c>
      <c r="LQ67" s="471">
        <f t="shared" si="466"/>
        <v>9.5514227566666658</v>
      </c>
      <c r="LR67" s="471">
        <f t="shared" si="466"/>
        <v>9.5514227566666658</v>
      </c>
      <c r="LS67" s="471">
        <f t="shared" si="466"/>
        <v>9.5514227566666658</v>
      </c>
      <c r="LT67" s="471">
        <f t="shared" si="466"/>
        <v>9.5514227566666658</v>
      </c>
      <c r="LU67" s="471">
        <f t="shared" si="466"/>
        <v>9.5514227566666658</v>
      </c>
      <c r="LV67" s="471">
        <f t="shared" si="466"/>
        <v>9.5514227566666658</v>
      </c>
      <c r="LW67" s="471">
        <f t="shared" si="466"/>
        <v>9.5514227566666658</v>
      </c>
      <c r="LX67" s="471">
        <f t="shared" si="466"/>
        <v>9.5514227566666658</v>
      </c>
      <c r="LY67" s="471">
        <f t="shared" si="466"/>
        <v>9.5514227566666658</v>
      </c>
      <c r="LZ67" s="471">
        <f t="shared" si="466"/>
        <v>9.5514227566666658</v>
      </c>
      <c r="MA67" s="471">
        <f t="shared" si="467"/>
        <v>9.5514227566666658</v>
      </c>
      <c r="MB67" s="471">
        <f t="shared" si="467"/>
        <v>9.5514227566666658</v>
      </c>
      <c r="MC67" s="471">
        <f t="shared" si="467"/>
        <v>9.5514227566666658</v>
      </c>
      <c r="MD67" s="471">
        <f t="shared" si="467"/>
        <v>9.5514227566666658</v>
      </c>
      <c r="ME67" s="471">
        <f t="shared" si="467"/>
        <v>9.5514227566666658</v>
      </c>
      <c r="MF67" s="471">
        <f t="shared" si="467"/>
        <v>9.5514227566666658</v>
      </c>
      <c r="MG67" s="471">
        <f t="shared" si="467"/>
        <v>9.5514227566666658</v>
      </c>
      <c r="MH67" s="471">
        <f t="shared" si="467"/>
        <v>9.5514227566666658</v>
      </c>
      <c r="MI67" s="471">
        <f t="shared" si="467"/>
        <v>9.5514227566666658</v>
      </c>
      <c r="MJ67" s="471">
        <f t="shared" si="467"/>
        <v>9.5514227566666658</v>
      </c>
      <c r="MK67" s="471">
        <f t="shared" si="467"/>
        <v>9.5514227566666658</v>
      </c>
      <c r="ML67" s="471">
        <f t="shared" si="467"/>
        <v>9.5514227566666658</v>
      </c>
      <c r="MM67" s="471">
        <f t="shared" si="467"/>
        <v>9.5514227566666658</v>
      </c>
      <c r="MN67" s="471">
        <f t="shared" si="467"/>
        <v>9.5514227566666658</v>
      </c>
      <c r="MO67" s="471">
        <f t="shared" si="467"/>
        <v>9.5514227566666658</v>
      </c>
      <c r="MP67" s="471">
        <f t="shared" si="467"/>
        <v>9.5514227566666658</v>
      </c>
      <c r="MQ67" s="471">
        <f t="shared" si="468"/>
        <v>9.5514227566666658</v>
      </c>
      <c r="MR67" s="471">
        <f t="shared" si="468"/>
        <v>9.5514227566666658</v>
      </c>
      <c r="MS67" s="471">
        <f t="shared" si="468"/>
        <v>9.5514227566666658</v>
      </c>
      <c r="MT67" s="471">
        <f t="shared" si="468"/>
        <v>8.8691782740476199</v>
      </c>
      <c r="MU67" s="471">
        <f t="shared" si="468"/>
        <v>0</v>
      </c>
      <c r="MV67" s="471">
        <f t="shared" si="468"/>
        <v>0</v>
      </c>
      <c r="MW67" s="471">
        <f t="shared" si="468"/>
        <v>0</v>
      </c>
      <c r="MX67" s="471">
        <f t="shared" si="468"/>
        <v>0</v>
      </c>
      <c r="MY67" s="471">
        <f t="shared" si="468"/>
        <v>0</v>
      </c>
      <c r="MZ67" s="471">
        <f t="shared" si="468"/>
        <v>0</v>
      </c>
      <c r="NA67" s="471">
        <f t="shared" si="468"/>
        <v>0</v>
      </c>
      <c r="NB67" s="471">
        <f t="shared" si="468"/>
        <v>0</v>
      </c>
      <c r="NC67" s="471">
        <f t="shared" si="468"/>
        <v>0</v>
      </c>
      <c r="ND67" s="471">
        <f t="shared" si="468"/>
        <v>0</v>
      </c>
      <c r="NE67" s="471">
        <f t="shared" si="468"/>
        <v>0</v>
      </c>
      <c r="NF67" s="471">
        <f t="shared" si="468"/>
        <v>0</v>
      </c>
      <c r="NG67" s="471">
        <f t="shared" si="469"/>
        <v>0</v>
      </c>
      <c r="NH67" s="471">
        <f t="shared" si="469"/>
        <v>0</v>
      </c>
      <c r="NI67" s="471">
        <f t="shared" si="469"/>
        <v>0</v>
      </c>
      <c r="NJ67" s="471">
        <f t="shared" si="469"/>
        <v>0</v>
      </c>
      <c r="NK67" s="471">
        <f t="shared" si="469"/>
        <v>0</v>
      </c>
      <c r="NL67" s="471">
        <f t="shared" si="469"/>
        <v>0</v>
      </c>
      <c r="NM67" s="471">
        <f t="shared" si="469"/>
        <v>0</v>
      </c>
      <c r="NN67" s="471">
        <f t="shared" si="469"/>
        <v>0</v>
      </c>
      <c r="NO67" s="471">
        <f t="shared" si="469"/>
        <v>0</v>
      </c>
      <c r="NP67" s="471">
        <f t="shared" si="469"/>
        <v>0</v>
      </c>
      <c r="NQ67" s="471">
        <f t="shared" si="469"/>
        <v>0</v>
      </c>
      <c r="NR67" s="471">
        <f t="shared" si="469"/>
        <v>0</v>
      </c>
      <c r="NS67" s="471">
        <f t="shared" si="469"/>
        <v>0</v>
      </c>
      <c r="NT67" s="471">
        <f t="shared" si="469"/>
        <v>0</v>
      </c>
      <c r="NU67" s="471">
        <f t="shared" si="469"/>
        <v>0</v>
      </c>
      <c r="NV67" s="471">
        <f t="shared" si="469"/>
        <v>0</v>
      </c>
      <c r="NW67" s="471">
        <f t="shared" si="470"/>
        <v>0</v>
      </c>
      <c r="NX67" s="471">
        <f t="shared" si="470"/>
        <v>0</v>
      </c>
      <c r="NY67" s="471">
        <f t="shared" si="470"/>
        <v>0</v>
      </c>
      <c r="NZ67" s="471">
        <f t="shared" si="470"/>
        <v>0</v>
      </c>
      <c r="OA67" s="471">
        <f t="shared" si="470"/>
        <v>0</v>
      </c>
      <c r="OB67" s="471">
        <f t="shared" si="470"/>
        <v>0</v>
      </c>
      <c r="OC67" s="471">
        <f t="shared" si="470"/>
        <v>0</v>
      </c>
      <c r="OD67" s="471">
        <f t="shared" si="470"/>
        <v>0</v>
      </c>
      <c r="OE67" s="471">
        <f t="shared" si="470"/>
        <v>0</v>
      </c>
      <c r="OF67" s="471">
        <f t="shared" si="470"/>
        <v>0</v>
      </c>
      <c r="OG67" s="471">
        <f t="shared" si="470"/>
        <v>0</v>
      </c>
      <c r="OH67" s="471">
        <f t="shared" si="470"/>
        <v>0</v>
      </c>
      <c r="OI67" s="471">
        <f t="shared" si="470"/>
        <v>0</v>
      </c>
      <c r="OJ67" s="471">
        <f t="shared" si="470"/>
        <v>0</v>
      </c>
      <c r="OK67" s="471">
        <f t="shared" si="470"/>
        <v>0</v>
      </c>
      <c r="OL67" s="471">
        <f t="shared" si="470"/>
        <v>0</v>
      </c>
      <c r="OM67" s="471">
        <f t="shared" si="471"/>
        <v>0</v>
      </c>
      <c r="ON67" s="471">
        <f t="shared" si="471"/>
        <v>0</v>
      </c>
      <c r="OO67" s="471">
        <f t="shared" si="471"/>
        <v>0</v>
      </c>
      <c r="OP67" s="471">
        <f t="shared" si="471"/>
        <v>0</v>
      </c>
      <c r="OQ67" s="471">
        <f t="shared" si="471"/>
        <v>0</v>
      </c>
      <c r="OR67" s="471">
        <f t="shared" si="471"/>
        <v>0</v>
      </c>
      <c r="OS67" s="471">
        <f t="shared" si="471"/>
        <v>0</v>
      </c>
      <c r="OT67" s="471">
        <f t="shared" si="471"/>
        <v>0</v>
      </c>
      <c r="OU67" s="471">
        <f t="shared" si="471"/>
        <v>0</v>
      </c>
      <c r="OV67" s="471">
        <f t="shared" si="471"/>
        <v>0</v>
      </c>
      <c r="OW67" s="471">
        <f t="shared" si="471"/>
        <v>0</v>
      </c>
      <c r="OX67" s="471">
        <f t="shared" si="471"/>
        <v>0</v>
      </c>
      <c r="OY67" s="471">
        <f t="shared" si="471"/>
        <v>0</v>
      </c>
      <c r="OZ67" s="471">
        <f t="shared" si="471"/>
        <v>0</v>
      </c>
      <c r="PA67" s="471">
        <f t="shared" si="471"/>
        <v>0</v>
      </c>
      <c r="PB67" s="471">
        <f t="shared" si="471"/>
        <v>0</v>
      </c>
      <c r="PC67" s="471">
        <f t="shared" si="472"/>
        <v>0</v>
      </c>
      <c r="PD67" s="471">
        <f t="shared" si="472"/>
        <v>0</v>
      </c>
      <c r="PE67" s="471">
        <f t="shared" si="472"/>
        <v>0</v>
      </c>
      <c r="PF67" s="471">
        <f t="shared" si="472"/>
        <v>0</v>
      </c>
      <c r="PG67" s="471">
        <f t="shared" si="472"/>
        <v>0</v>
      </c>
      <c r="PH67" s="471">
        <f t="shared" si="472"/>
        <v>0</v>
      </c>
      <c r="PI67" s="471">
        <f t="shared" si="472"/>
        <v>0</v>
      </c>
      <c r="PJ67" s="471">
        <f t="shared" si="472"/>
        <v>0</v>
      </c>
      <c r="PK67" s="471">
        <f t="shared" si="472"/>
        <v>0</v>
      </c>
      <c r="PL67" s="471">
        <f t="shared" si="472"/>
        <v>0</v>
      </c>
      <c r="PM67" s="471">
        <f t="shared" si="472"/>
        <v>0</v>
      </c>
      <c r="PN67" s="471">
        <f t="shared" si="472"/>
        <v>0</v>
      </c>
      <c r="PO67" s="471">
        <f t="shared" si="472"/>
        <v>0</v>
      </c>
      <c r="PP67" s="471">
        <f t="shared" si="472"/>
        <v>0</v>
      </c>
      <c r="PQ67" s="471">
        <f t="shared" si="472"/>
        <v>0</v>
      </c>
      <c r="PR67" s="471">
        <f t="shared" si="472"/>
        <v>0</v>
      </c>
      <c r="PS67" s="471">
        <f t="shared" si="473"/>
        <v>0</v>
      </c>
      <c r="PT67" s="471">
        <f t="shared" si="473"/>
        <v>0</v>
      </c>
      <c r="PU67" s="471">
        <f t="shared" si="473"/>
        <v>0</v>
      </c>
      <c r="PV67" s="471">
        <f t="shared" si="473"/>
        <v>0</v>
      </c>
      <c r="PW67" s="471">
        <f t="shared" si="473"/>
        <v>0</v>
      </c>
      <c r="PX67" s="471">
        <f t="shared" si="473"/>
        <v>0</v>
      </c>
      <c r="PY67" s="471">
        <f t="shared" si="473"/>
        <v>0</v>
      </c>
      <c r="PZ67" s="471">
        <f t="shared" si="473"/>
        <v>0</v>
      </c>
      <c r="QA67" s="471">
        <f t="shared" si="473"/>
        <v>0</v>
      </c>
      <c r="QB67" s="471">
        <f t="shared" si="473"/>
        <v>0</v>
      </c>
      <c r="QC67" s="471">
        <f t="shared" si="473"/>
        <v>0</v>
      </c>
      <c r="QD67" s="471">
        <f t="shared" si="473"/>
        <v>0</v>
      </c>
      <c r="QE67" s="471">
        <f t="shared" si="473"/>
        <v>0</v>
      </c>
      <c r="QF67" s="471">
        <f t="shared" si="473"/>
        <v>0</v>
      </c>
      <c r="QG67" s="471">
        <f t="shared" si="473"/>
        <v>0</v>
      </c>
      <c r="QH67" s="471">
        <f t="shared" si="473"/>
        <v>0</v>
      </c>
      <c r="QI67" s="471">
        <f t="shared" si="474"/>
        <v>0</v>
      </c>
      <c r="QJ67" s="471">
        <f t="shared" si="474"/>
        <v>0</v>
      </c>
      <c r="QK67" s="471">
        <f t="shared" si="474"/>
        <v>0</v>
      </c>
      <c r="QL67" s="471">
        <f t="shared" si="474"/>
        <v>0</v>
      </c>
      <c r="QM67" s="471">
        <f t="shared" si="474"/>
        <v>0</v>
      </c>
      <c r="QN67" s="471">
        <f t="shared" si="474"/>
        <v>0</v>
      </c>
      <c r="QO67" s="471">
        <f t="shared" si="474"/>
        <v>0</v>
      </c>
      <c r="QP67" s="471">
        <f t="shared" si="474"/>
        <v>0</v>
      </c>
      <c r="QQ67" s="471">
        <f t="shared" si="474"/>
        <v>0</v>
      </c>
      <c r="QR67" s="471">
        <f t="shared" si="474"/>
        <v>0</v>
      </c>
      <c r="QS67" s="471">
        <f t="shared" si="474"/>
        <v>0</v>
      </c>
      <c r="QT67" s="471">
        <f t="shared" si="474"/>
        <v>0</v>
      </c>
      <c r="QU67" s="471">
        <f t="shared" si="474"/>
        <v>0</v>
      </c>
      <c r="QV67" s="471">
        <f t="shared" si="474"/>
        <v>0</v>
      </c>
      <c r="QW67" s="471">
        <f t="shared" si="474"/>
        <v>0</v>
      </c>
      <c r="QX67" s="471">
        <f t="shared" si="474"/>
        <v>0</v>
      </c>
      <c r="QY67" s="471">
        <f t="shared" si="475"/>
        <v>0</v>
      </c>
      <c r="QZ67" s="471">
        <f t="shared" si="475"/>
        <v>0</v>
      </c>
      <c r="RA67" s="471">
        <f t="shared" si="475"/>
        <v>0</v>
      </c>
      <c r="RB67" s="471">
        <f t="shared" si="475"/>
        <v>0</v>
      </c>
      <c r="RC67" s="471">
        <f t="shared" si="475"/>
        <v>0</v>
      </c>
      <c r="RD67" s="471">
        <f t="shared" si="475"/>
        <v>0</v>
      </c>
      <c r="RE67" s="471">
        <f t="shared" si="475"/>
        <v>0</v>
      </c>
      <c r="RF67" s="471">
        <f t="shared" si="475"/>
        <v>0</v>
      </c>
      <c r="RG67" s="471">
        <f t="shared" si="475"/>
        <v>0</v>
      </c>
      <c r="RH67" s="471">
        <f t="shared" si="475"/>
        <v>0</v>
      </c>
      <c r="RI67" s="471">
        <f t="shared" si="475"/>
        <v>0</v>
      </c>
      <c r="RJ67" s="471">
        <f t="shared" si="475"/>
        <v>0</v>
      </c>
      <c r="RK67" s="471">
        <f t="shared" si="475"/>
        <v>0</v>
      </c>
      <c r="RL67" s="471">
        <f t="shared" si="475"/>
        <v>0</v>
      </c>
      <c r="RM67" s="471">
        <f t="shared" si="475"/>
        <v>0</v>
      </c>
      <c r="RN67" s="471">
        <f t="shared" si="475"/>
        <v>0</v>
      </c>
      <c r="RO67" s="471">
        <f t="shared" si="476"/>
        <v>0</v>
      </c>
      <c r="RP67" s="471">
        <f t="shared" si="476"/>
        <v>0</v>
      </c>
      <c r="RQ67" s="471">
        <f t="shared" si="476"/>
        <v>0</v>
      </c>
      <c r="RR67" s="471">
        <f t="shared" si="476"/>
        <v>0</v>
      </c>
      <c r="RS67" s="471">
        <f t="shared" si="476"/>
        <v>0</v>
      </c>
      <c r="RT67" s="471">
        <f t="shared" si="476"/>
        <v>0</v>
      </c>
      <c r="RU67" s="471">
        <f t="shared" si="476"/>
        <v>0</v>
      </c>
      <c r="RV67" s="471">
        <f t="shared" si="476"/>
        <v>0</v>
      </c>
      <c r="RW67" s="471">
        <f t="shared" si="476"/>
        <v>0</v>
      </c>
      <c r="RX67" s="471">
        <f t="shared" si="476"/>
        <v>0</v>
      </c>
      <c r="RY67" s="471">
        <f t="shared" si="476"/>
        <v>0</v>
      </c>
      <c r="RZ67" s="471">
        <f t="shared" si="476"/>
        <v>0</v>
      </c>
      <c r="SA67" s="471">
        <f t="shared" si="476"/>
        <v>0</v>
      </c>
      <c r="SB67" s="471">
        <f t="shared" si="476"/>
        <v>0</v>
      </c>
      <c r="SC67" s="471">
        <f t="shared" si="476"/>
        <v>0</v>
      </c>
      <c r="SD67" s="471">
        <f t="shared" si="476"/>
        <v>0</v>
      </c>
      <c r="SE67" s="471">
        <f t="shared" si="477"/>
        <v>0</v>
      </c>
      <c r="SF67" s="471">
        <f t="shared" si="477"/>
        <v>0</v>
      </c>
      <c r="SG67" s="471">
        <f t="shared" si="477"/>
        <v>0</v>
      </c>
      <c r="SH67" s="471">
        <f t="shared" si="477"/>
        <v>0</v>
      </c>
      <c r="SI67" s="471">
        <f t="shared" si="477"/>
        <v>0</v>
      </c>
      <c r="SJ67" s="471">
        <f t="shared" si="477"/>
        <v>0</v>
      </c>
      <c r="SK67" s="471">
        <f t="shared" si="477"/>
        <v>0</v>
      </c>
      <c r="SL67" s="471">
        <f t="shared" si="477"/>
        <v>0</v>
      </c>
      <c r="SM67" s="471">
        <f t="shared" si="477"/>
        <v>0</v>
      </c>
      <c r="SN67" s="471">
        <f t="shared" si="477"/>
        <v>0</v>
      </c>
      <c r="SO67" s="471">
        <f t="shared" si="477"/>
        <v>0</v>
      </c>
      <c r="SP67" s="471">
        <f t="shared" si="477"/>
        <v>0</v>
      </c>
      <c r="SQ67" s="471">
        <f t="shared" si="477"/>
        <v>0</v>
      </c>
      <c r="SR67" s="471">
        <f t="shared" si="477"/>
        <v>0</v>
      </c>
      <c r="SS67" s="471">
        <f t="shared" si="477"/>
        <v>0</v>
      </c>
      <c r="ST67" s="471">
        <f t="shared" si="477"/>
        <v>0</v>
      </c>
      <c r="SU67" s="471">
        <f t="shared" si="478"/>
        <v>0</v>
      </c>
      <c r="SV67" s="471">
        <f t="shared" si="478"/>
        <v>0</v>
      </c>
      <c r="SW67" s="471">
        <f t="shared" si="478"/>
        <v>0</v>
      </c>
      <c r="SX67" s="471">
        <f t="shared" si="478"/>
        <v>0</v>
      </c>
      <c r="SY67" s="471">
        <f t="shared" si="478"/>
        <v>0</v>
      </c>
      <c r="SZ67" s="471">
        <f t="shared" si="478"/>
        <v>0</v>
      </c>
      <c r="TA67" s="471">
        <f t="shared" si="478"/>
        <v>0</v>
      </c>
      <c r="TB67" s="471">
        <f t="shared" si="478"/>
        <v>0</v>
      </c>
      <c r="TC67" s="471">
        <f t="shared" si="478"/>
        <v>0</v>
      </c>
      <c r="TD67" s="471">
        <f t="shared" si="478"/>
        <v>0</v>
      </c>
      <c r="TE67" s="471">
        <f t="shared" si="478"/>
        <v>0</v>
      </c>
      <c r="TF67" s="471">
        <f t="shared" si="478"/>
        <v>0</v>
      </c>
      <c r="TG67" s="471">
        <f t="shared" si="478"/>
        <v>0</v>
      </c>
      <c r="TH67" s="471">
        <f t="shared" si="478"/>
        <v>0</v>
      </c>
      <c r="TI67" s="471">
        <f t="shared" si="478"/>
        <v>0</v>
      </c>
      <c r="TJ67" s="471">
        <f t="shared" si="478"/>
        <v>0</v>
      </c>
      <c r="TK67" s="471">
        <f t="shared" si="479"/>
        <v>0</v>
      </c>
      <c r="TL67" s="471">
        <f t="shared" si="479"/>
        <v>0</v>
      </c>
      <c r="TM67" s="471">
        <f t="shared" si="479"/>
        <v>0</v>
      </c>
      <c r="TN67" s="471">
        <f t="shared" si="479"/>
        <v>0</v>
      </c>
      <c r="TO67" s="471">
        <f t="shared" si="479"/>
        <v>0</v>
      </c>
      <c r="TP67" s="471">
        <f t="shared" si="479"/>
        <v>0</v>
      </c>
      <c r="TQ67" s="471">
        <f t="shared" si="479"/>
        <v>0</v>
      </c>
      <c r="TR67" s="471">
        <f t="shared" si="479"/>
        <v>0</v>
      </c>
      <c r="TS67" s="471">
        <f t="shared" si="479"/>
        <v>0</v>
      </c>
      <c r="TT67" s="471">
        <f t="shared" si="479"/>
        <v>0</v>
      </c>
      <c r="TU67" s="471">
        <f t="shared" si="479"/>
        <v>0</v>
      </c>
      <c r="TV67" s="471">
        <f t="shared" si="479"/>
        <v>0</v>
      </c>
      <c r="TW67" s="471">
        <f t="shared" si="479"/>
        <v>0</v>
      </c>
      <c r="TX67" s="471">
        <f t="shared" si="479"/>
        <v>0</v>
      </c>
      <c r="TY67" s="471">
        <f t="shared" si="479"/>
        <v>0</v>
      </c>
      <c r="TZ67" s="471">
        <f t="shared" si="479"/>
        <v>0</v>
      </c>
      <c r="UA67" s="471">
        <f t="shared" si="480"/>
        <v>0</v>
      </c>
      <c r="UB67" s="471">
        <f t="shared" si="480"/>
        <v>0</v>
      </c>
      <c r="UC67" s="471">
        <f t="shared" si="480"/>
        <v>0</v>
      </c>
      <c r="UD67" s="471">
        <f t="shared" si="480"/>
        <v>0</v>
      </c>
      <c r="UE67" s="471">
        <f t="shared" si="480"/>
        <v>0</v>
      </c>
      <c r="UF67" s="471">
        <f t="shared" si="480"/>
        <v>0</v>
      </c>
      <c r="UG67" s="471">
        <f t="shared" si="480"/>
        <v>0</v>
      </c>
      <c r="UH67" s="471">
        <f t="shared" si="480"/>
        <v>0</v>
      </c>
      <c r="UI67" s="471">
        <f t="shared" si="480"/>
        <v>0</v>
      </c>
      <c r="UJ67" s="471">
        <f t="shared" si="480"/>
        <v>0</v>
      </c>
      <c r="UK67" s="471">
        <f t="shared" si="480"/>
        <v>0</v>
      </c>
      <c r="UL67" s="471">
        <f t="shared" si="480"/>
        <v>0</v>
      </c>
      <c r="UM67" s="471">
        <f t="shared" si="480"/>
        <v>0</v>
      </c>
      <c r="UN67" s="471">
        <f t="shared" si="480"/>
        <v>0</v>
      </c>
      <c r="UO67" s="471">
        <f t="shared" si="480"/>
        <v>0</v>
      </c>
      <c r="UP67" s="471">
        <f t="shared" si="480"/>
        <v>0</v>
      </c>
      <c r="UQ67" s="471">
        <f t="shared" si="481"/>
        <v>0</v>
      </c>
      <c r="UR67" s="471">
        <f t="shared" si="481"/>
        <v>0</v>
      </c>
      <c r="US67" s="471">
        <f t="shared" si="481"/>
        <v>0</v>
      </c>
      <c r="UT67" s="471">
        <f t="shared" si="481"/>
        <v>0</v>
      </c>
      <c r="UU67" s="471">
        <f t="shared" si="481"/>
        <v>0</v>
      </c>
      <c r="UV67" s="471">
        <f t="shared" si="481"/>
        <v>0</v>
      </c>
      <c r="UW67" s="471">
        <f t="shared" si="481"/>
        <v>0</v>
      </c>
      <c r="UX67" s="471">
        <f t="shared" si="481"/>
        <v>0</v>
      </c>
      <c r="UY67" s="471">
        <f t="shared" si="481"/>
        <v>0</v>
      </c>
      <c r="UZ67" s="471">
        <f t="shared" si="481"/>
        <v>0</v>
      </c>
      <c r="VA67" s="471">
        <f t="shared" si="481"/>
        <v>0</v>
      </c>
      <c r="VB67" s="471">
        <f t="shared" si="481"/>
        <v>0</v>
      </c>
      <c r="VC67" s="471">
        <f t="shared" si="481"/>
        <v>0</v>
      </c>
      <c r="VD67" s="471">
        <f t="shared" si="481"/>
        <v>0</v>
      </c>
      <c r="VE67" s="471">
        <f t="shared" si="481"/>
        <v>0</v>
      </c>
      <c r="VF67" s="471">
        <f t="shared" si="481"/>
        <v>0</v>
      </c>
      <c r="VG67" s="471">
        <f t="shared" si="482"/>
        <v>0</v>
      </c>
      <c r="VH67" s="471">
        <f t="shared" si="482"/>
        <v>0</v>
      </c>
      <c r="VI67" s="471">
        <f t="shared" si="482"/>
        <v>0</v>
      </c>
      <c r="VJ67" s="471">
        <f t="shared" si="482"/>
        <v>0</v>
      </c>
      <c r="VK67" s="471">
        <f t="shared" si="482"/>
        <v>0</v>
      </c>
      <c r="VL67" s="471">
        <f t="shared" si="482"/>
        <v>0</v>
      </c>
      <c r="VM67" s="471">
        <f t="shared" si="482"/>
        <v>0</v>
      </c>
      <c r="VN67" s="471">
        <f t="shared" si="482"/>
        <v>0</v>
      </c>
      <c r="VO67" s="471">
        <f t="shared" si="482"/>
        <v>0</v>
      </c>
      <c r="VP67" s="471">
        <f t="shared" si="482"/>
        <v>0</v>
      </c>
      <c r="VQ67" s="471">
        <f t="shared" si="482"/>
        <v>0</v>
      </c>
      <c r="VR67" s="471">
        <f t="shared" si="482"/>
        <v>0</v>
      </c>
      <c r="VS67" s="471">
        <f t="shared" si="482"/>
        <v>0</v>
      </c>
      <c r="VT67" s="471">
        <f t="shared" si="482"/>
        <v>0</v>
      </c>
      <c r="VU67" s="471">
        <f t="shared" si="482"/>
        <v>0</v>
      </c>
      <c r="VV67" s="471">
        <f t="shared" si="482"/>
        <v>0</v>
      </c>
      <c r="VW67" s="471">
        <f t="shared" si="483"/>
        <v>0</v>
      </c>
      <c r="VX67" s="471">
        <f t="shared" si="483"/>
        <v>0</v>
      </c>
      <c r="VY67" s="471">
        <f t="shared" si="483"/>
        <v>0</v>
      </c>
      <c r="VZ67" s="471">
        <f t="shared" si="483"/>
        <v>0</v>
      </c>
      <c r="WA67" s="471">
        <f t="shared" si="483"/>
        <v>0</v>
      </c>
      <c r="WB67" s="471">
        <f t="shared" si="483"/>
        <v>0</v>
      </c>
      <c r="WC67" s="471">
        <f t="shared" si="483"/>
        <v>0</v>
      </c>
      <c r="WD67" s="471">
        <f t="shared" si="483"/>
        <v>0</v>
      </c>
    </row>
    <row r="68" spans="1:602" x14ac:dyDescent="0.35">
      <c r="A68" s="29"/>
      <c r="B68" s="29">
        <f t="shared" si="355"/>
        <v>37</v>
      </c>
      <c r="C68" s="29" t="s">
        <v>3</v>
      </c>
      <c r="D68" s="29" t="s">
        <v>102</v>
      </c>
      <c r="E68" s="69">
        <f>INDEX('Current RAP - 2025-26 Cycle'!$K:$K,MATCH('25-26 Projection - RAP Tendered'!$D68,'Current RAP - 2025-26 Cycle'!$C:$C,0),1)</f>
        <v>336441413.88</v>
      </c>
      <c r="F68" s="69">
        <f>INDEX('Current RAP - 2025-26 Cycle'!$G:$G,MATCH('25-26 Projection - RAP Tendered'!$D68,'Current RAP - 2025-26 Cycle'!$C:$C,0),1)</f>
        <v>336441413.88</v>
      </c>
      <c r="G68" s="69">
        <f t="shared" si="342"/>
        <v>0</v>
      </c>
      <c r="H68" s="69">
        <f t="shared" si="356"/>
        <v>336441413.88</v>
      </c>
      <c r="I68" s="32">
        <v>45839</v>
      </c>
      <c r="J68" s="32">
        <v>46203</v>
      </c>
      <c r="K68" s="29" t="str">
        <f>INDEX('Current RAP - 2025-26 Cycle'!$D:$D,MATCH('25-26 Projection - RAP Tendered'!$D68,'Current RAP - 2025-26 Cycle'!$C:$C,0),1)</f>
        <v>IPCA</v>
      </c>
      <c r="L68" s="32" t="s">
        <v>10</v>
      </c>
      <c r="M68" s="32" t="s">
        <v>10</v>
      </c>
      <c r="N68" s="81">
        <v>0</v>
      </c>
      <c r="O68" s="81">
        <v>0</v>
      </c>
      <c r="P68" s="69">
        <v>0</v>
      </c>
      <c r="Q68" s="32">
        <f>INDEX('Current RAP - 2025-26 Cycle'!$L:$L,MATCH('25-26 Projection - RAP Tendered'!$D68,'Current RAP - 2025-26 Cycle'!$C:$C,0),1)</f>
        <v>39870</v>
      </c>
      <c r="R68" s="32">
        <f>INDEX('Current RAP - 2025-26 Cycle'!$M:$M,MATCH('25-26 Projection - RAP Tendered'!$D68,'Current RAP - 2025-26 Cycle'!$C:$C,0),1)</f>
        <v>50827</v>
      </c>
      <c r="S68" s="29"/>
      <c r="T68" s="29" t="str">
        <f t="shared" si="343"/>
        <v>012/2009</v>
      </c>
      <c r="U68" s="36">
        <f t="shared" si="438"/>
        <v>336.44141387999997</v>
      </c>
      <c r="V68" s="36">
        <f t="shared" si="438"/>
        <v>336.44141387999997</v>
      </c>
      <c r="W68" s="36">
        <f t="shared" si="438"/>
        <v>336.44141387999997</v>
      </c>
      <c r="X68" s="36">
        <f t="shared" si="438"/>
        <v>336.44141387999997</v>
      </c>
      <c r="Y68" s="36">
        <f t="shared" si="438"/>
        <v>336.44141387999997</v>
      </c>
      <c r="Z68" s="36">
        <f t="shared" si="438"/>
        <v>336.44141387999997</v>
      </c>
      <c r="AA68" s="36">
        <f t="shared" si="438"/>
        <v>336.44141387999997</v>
      </c>
      <c r="AB68" s="36">
        <f t="shared" si="438"/>
        <v>336.44141387999997</v>
      </c>
      <c r="AC68" s="36">
        <f t="shared" si="438"/>
        <v>336.44141387999997</v>
      </c>
      <c r="AD68" s="36">
        <f t="shared" si="438"/>
        <v>336.44141387999997</v>
      </c>
      <c r="AE68" s="36">
        <f t="shared" si="438"/>
        <v>336.44141387999997</v>
      </c>
      <c r="AF68" s="36">
        <f t="shared" si="438"/>
        <v>336.44141387999997</v>
      </c>
      <c r="AG68" s="36">
        <f t="shared" si="438"/>
        <v>336.44141387999997</v>
      </c>
      <c r="AH68" s="36">
        <f t="shared" si="438"/>
        <v>336.44141387999997</v>
      </c>
      <c r="AI68" s="36">
        <f t="shared" si="438"/>
        <v>222.29164845642856</v>
      </c>
      <c r="AJ68" s="36">
        <f t="shared" si="438"/>
        <v>0</v>
      </c>
      <c r="AK68" s="36">
        <f t="shared" si="434"/>
        <v>0</v>
      </c>
      <c r="AL68" s="36">
        <f t="shared" si="434"/>
        <v>0</v>
      </c>
      <c r="AM68" s="36">
        <f t="shared" si="434"/>
        <v>0</v>
      </c>
      <c r="AN68" s="36">
        <f t="shared" si="434"/>
        <v>0</v>
      </c>
      <c r="AO68" s="36">
        <f t="shared" si="434"/>
        <v>0</v>
      </c>
      <c r="AP68" s="36">
        <f t="shared" si="434"/>
        <v>0</v>
      </c>
      <c r="AQ68" s="36">
        <f t="shared" si="434"/>
        <v>0</v>
      </c>
      <c r="AR68" s="36">
        <f t="shared" si="434"/>
        <v>0</v>
      </c>
      <c r="AS68" s="36">
        <f t="shared" si="441"/>
        <v>0</v>
      </c>
      <c r="AT68" s="36">
        <f t="shared" si="441"/>
        <v>0</v>
      </c>
      <c r="AU68" s="36">
        <f t="shared" si="441"/>
        <v>0</v>
      </c>
      <c r="AV68" s="36">
        <f t="shared" si="441"/>
        <v>0</v>
      </c>
      <c r="AW68" s="36">
        <f t="shared" si="441"/>
        <v>0</v>
      </c>
      <c r="AX68" s="36">
        <f t="shared" si="441"/>
        <v>0</v>
      </c>
      <c r="AY68" s="36">
        <f t="shared" si="441"/>
        <v>0</v>
      </c>
      <c r="AZ68" s="36">
        <f t="shared" si="441"/>
        <v>0</v>
      </c>
      <c r="BA68" s="36">
        <f t="shared" si="441"/>
        <v>0</v>
      </c>
      <c r="BB68" s="36">
        <f t="shared" si="441"/>
        <v>0</v>
      </c>
      <c r="BD68" s="29" t="str">
        <f t="shared" si="345"/>
        <v>012/2009</v>
      </c>
      <c r="BE68" s="36">
        <f t="shared" ref="BE68:BT83" si="488">SUMIFS($GM68:$WE68,$GM$29:$WE$29,BE$29)</f>
        <v>0</v>
      </c>
      <c r="BF68" s="36">
        <f t="shared" si="488"/>
        <v>0</v>
      </c>
      <c r="BG68" s="36">
        <f t="shared" si="488"/>
        <v>0</v>
      </c>
      <c r="BH68" s="36">
        <f t="shared" si="488"/>
        <v>0</v>
      </c>
      <c r="BI68" s="36">
        <f t="shared" si="488"/>
        <v>84.110353469999993</v>
      </c>
      <c r="BJ68" s="36">
        <f t="shared" si="488"/>
        <v>84.110353469999993</v>
      </c>
      <c r="BK68" s="36">
        <f t="shared" si="488"/>
        <v>84.110353469999993</v>
      </c>
      <c r="BL68" s="36">
        <f t="shared" si="488"/>
        <v>84.110353469999993</v>
      </c>
      <c r="BM68" s="36">
        <f t="shared" si="488"/>
        <v>84.110353469999993</v>
      </c>
      <c r="BN68" s="36">
        <f t="shared" si="488"/>
        <v>84.110353469999993</v>
      </c>
      <c r="BO68" s="36">
        <f t="shared" si="488"/>
        <v>84.110353469999993</v>
      </c>
      <c r="BP68" s="36">
        <f t="shared" si="488"/>
        <v>84.110353469999993</v>
      </c>
      <c r="BQ68" s="36">
        <f t="shared" si="488"/>
        <v>84.110353469999993</v>
      </c>
      <c r="BR68" s="36">
        <f t="shared" si="488"/>
        <v>84.110353469999993</v>
      </c>
      <c r="BS68" s="36">
        <f t="shared" si="488"/>
        <v>84.110353469999993</v>
      </c>
      <c r="BT68" s="36">
        <f t="shared" si="488"/>
        <v>84.110353469999993</v>
      </c>
      <c r="BU68" s="36">
        <f t="shared" si="439"/>
        <v>84.110353469999993</v>
      </c>
      <c r="BV68" s="36">
        <f t="shared" si="439"/>
        <v>84.110353469999993</v>
      </c>
      <c r="BW68" s="36">
        <f t="shared" si="439"/>
        <v>84.110353469999993</v>
      </c>
      <c r="BX68" s="36">
        <f t="shared" si="439"/>
        <v>84.110353469999993</v>
      </c>
      <c r="BY68" s="36">
        <f t="shared" si="439"/>
        <v>84.110353469999993</v>
      </c>
      <c r="BZ68" s="36">
        <f t="shared" si="439"/>
        <v>84.110353469999993</v>
      </c>
      <c r="CA68" s="36">
        <f t="shared" si="439"/>
        <v>84.110353469999993</v>
      </c>
      <c r="CB68" s="36">
        <f t="shared" si="439"/>
        <v>84.110353469999993</v>
      </c>
      <c r="CC68" s="36">
        <f t="shared" si="439"/>
        <v>84.110353469999993</v>
      </c>
      <c r="CD68" s="36">
        <f t="shared" si="439"/>
        <v>84.110353469999993</v>
      </c>
      <c r="CE68" s="36">
        <f t="shared" si="439"/>
        <v>84.110353469999993</v>
      </c>
      <c r="CF68" s="36">
        <f t="shared" si="439"/>
        <v>84.110353469999993</v>
      </c>
      <c r="CG68" s="36">
        <f t="shared" si="439"/>
        <v>84.110353469999993</v>
      </c>
      <c r="CH68" s="36">
        <f t="shared" si="439"/>
        <v>84.110353469999993</v>
      </c>
      <c r="CI68" s="36">
        <f t="shared" si="439"/>
        <v>84.110353469999993</v>
      </c>
      <c r="CJ68" s="36">
        <f t="shared" si="439"/>
        <v>84.110353469999993</v>
      </c>
      <c r="CK68" s="36">
        <f t="shared" si="436"/>
        <v>84.110353469999993</v>
      </c>
      <c r="CL68" s="36">
        <f t="shared" si="436"/>
        <v>84.110353469999993</v>
      </c>
      <c r="CM68" s="36">
        <f t="shared" si="436"/>
        <v>84.110353469999993</v>
      </c>
      <c r="CN68" s="36">
        <f t="shared" si="436"/>
        <v>84.110353469999993</v>
      </c>
      <c r="CO68" s="36">
        <f t="shared" si="436"/>
        <v>84.110353469999993</v>
      </c>
      <c r="CP68" s="36">
        <f t="shared" si="436"/>
        <v>84.110353469999993</v>
      </c>
      <c r="CQ68" s="36">
        <f t="shared" si="436"/>
        <v>84.110353469999993</v>
      </c>
      <c r="CR68" s="36">
        <f t="shared" si="436"/>
        <v>84.110353469999993</v>
      </c>
      <c r="CS68" s="36">
        <f t="shared" si="436"/>
        <v>84.110353469999993</v>
      </c>
      <c r="CT68" s="36">
        <f t="shared" si="436"/>
        <v>84.110353469999993</v>
      </c>
      <c r="CU68" s="36">
        <f t="shared" si="436"/>
        <v>84.110353469999993</v>
      </c>
      <c r="CV68" s="36">
        <f t="shared" si="436"/>
        <v>84.110353469999993</v>
      </c>
      <c r="CW68" s="36">
        <f t="shared" si="436"/>
        <v>84.110353469999993</v>
      </c>
      <c r="CX68" s="36">
        <f t="shared" si="436"/>
        <v>84.110353469999993</v>
      </c>
      <c r="CY68" s="36">
        <f t="shared" si="436"/>
        <v>84.110353469999993</v>
      </c>
      <c r="CZ68" s="36">
        <f t="shared" si="437"/>
        <v>84.110353469999993</v>
      </c>
      <c r="DA68" s="36">
        <f t="shared" si="437"/>
        <v>84.110353469999993</v>
      </c>
      <c r="DB68" s="36">
        <f t="shared" si="437"/>
        <v>84.110353469999993</v>
      </c>
      <c r="DC68" s="36">
        <f t="shared" si="437"/>
        <v>84.110353469999993</v>
      </c>
      <c r="DD68" s="36">
        <f t="shared" si="437"/>
        <v>84.110353469999993</v>
      </c>
      <c r="DE68" s="36">
        <f t="shared" si="437"/>
        <v>84.110353469999993</v>
      </c>
      <c r="DF68" s="36">
        <f t="shared" si="437"/>
        <v>84.110353469999993</v>
      </c>
      <c r="DG68" s="36">
        <f t="shared" si="437"/>
        <v>84.110353469999993</v>
      </c>
      <c r="DH68" s="36">
        <f t="shared" si="437"/>
        <v>84.110353469999993</v>
      </c>
      <c r="DI68" s="36">
        <f t="shared" si="437"/>
        <v>84.110353469999993</v>
      </c>
      <c r="DJ68" s="36">
        <f t="shared" si="437"/>
        <v>84.110353469999993</v>
      </c>
      <c r="DK68" s="36">
        <f t="shared" si="437"/>
        <v>54.070941516428569</v>
      </c>
      <c r="DL68" s="36">
        <f t="shared" si="437"/>
        <v>0</v>
      </c>
      <c r="DM68" s="36">
        <f t="shared" si="437"/>
        <v>0</v>
      </c>
      <c r="DN68" s="36">
        <f t="shared" si="437"/>
        <v>0</v>
      </c>
      <c r="DO68" s="36">
        <f t="shared" si="437"/>
        <v>0</v>
      </c>
      <c r="DP68" s="36">
        <f t="shared" si="401"/>
        <v>0</v>
      </c>
      <c r="DQ68" s="36">
        <f t="shared" si="442"/>
        <v>0</v>
      </c>
      <c r="DR68" s="36">
        <f t="shared" si="442"/>
        <v>0</v>
      </c>
      <c r="DS68" s="36">
        <f t="shared" si="442"/>
        <v>0</v>
      </c>
      <c r="DT68" s="36">
        <f t="shared" si="442"/>
        <v>0</v>
      </c>
      <c r="DU68" s="36">
        <f t="shared" si="442"/>
        <v>0</v>
      </c>
      <c r="DV68" s="36">
        <f t="shared" si="442"/>
        <v>0</v>
      </c>
      <c r="DW68" s="36">
        <f t="shared" si="442"/>
        <v>0</v>
      </c>
      <c r="DX68" s="36">
        <f t="shared" si="442"/>
        <v>0</v>
      </c>
      <c r="DY68" s="36">
        <f t="shared" si="442"/>
        <v>0</v>
      </c>
      <c r="DZ68" s="36">
        <f t="shared" si="442"/>
        <v>0</v>
      </c>
      <c r="EA68" s="36">
        <f t="shared" si="442"/>
        <v>0</v>
      </c>
      <c r="EB68" s="36">
        <f t="shared" si="442"/>
        <v>0</v>
      </c>
      <c r="EC68" s="36">
        <f t="shared" si="442"/>
        <v>0</v>
      </c>
      <c r="ED68" s="36">
        <f t="shared" si="442"/>
        <v>0</v>
      </c>
      <c r="EE68" s="36">
        <f t="shared" si="442"/>
        <v>0</v>
      </c>
      <c r="EF68" s="36">
        <f t="shared" si="442"/>
        <v>0</v>
      </c>
      <c r="EG68" s="36">
        <f t="shared" si="487"/>
        <v>0</v>
      </c>
      <c r="EH68" s="36">
        <f t="shared" si="487"/>
        <v>0</v>
      </c>
      <c r="EI68" s="36">
        <f t="shared" si="487"/>
        <v>0</v>
      </c>
      <c r="EJ68" s="36">
        <f t="shared" si="487"/>
        <v>0</v>
      </c>
      <c r="EK68" s="36">
        <f t="shared" si="487"/>
        <v>0</v>
      </c>
      <c r="EL68" s="36">
        <f t="shared" si="487"/>
        <v>0</v>
      </c>
      <c r="EM68" s="36">
        <f t="shared" si="487"/>
        <v>0</v>
      </c>
      <c r="EN68" s="36">
        <f t="shared" si="487"/>
        <v>0</v>
      </c>
      <c r="EO68" s="36">
        <f t="shared" si="487"/>
        <v>0</v>
      </c>
      <c r="EP68" s="36">
        <f t="shared" si="487"/>
        <v>0</v>
      </c>
      <c r="EQ68" s="36">
        <f t="shared" si="487"/>
        <v>0</v>
      </c>
      <c r="ER68" s="36">
        <f t="shared" si="487"/>
        <v>0</v>
      </c>
      <c r="ES68" s="36">
        <f t="shared" si="487"/>
        <v>0</v>
      </c>
      <c r="ET68" s="36">
        <f t="shared" si="487"/>
        <v>0</v>
      </c>
      <c r="EU68" s="36">
        <f t="shared" si="487"/>
        <v>0</v>
      </c>
      <c r="EV68" s="36">
        <f t="shared" si="487"/>
        <v>0</v>
      </c>
      <c r="EW68" s="36">
        <f t="shared" si="484"/>
        <v>0</v>
      </c>
      <c r="EX68" s="36">
        <f t="shared" si="484"/>
        <v>0</v>
      </c>
      <c r="EY68" s="36">
        <f t="shared" si="484"/>
        <v>0</v>
      </c>
      <c r="EZ68" s="36">
        <f t="shared" si="484"/>
        <v>0</v>
      </c>
      <c r="FA68" s="36">
        <f t="shared" si="484"/>
        <v>0</v>
      </c>
      <c r="FB68" s="36">
        <f t="shared" si="484"/>
        <v>0</v>
      </c>
      <c r="FC68" s="36">
        <f t="shared" si="484"/>
        <v>0</v>
      </c>
      <c r="FD68" s="36">
        <f t="shared" si="484"/>
        <v>0</v>
      </c>
      <c r="FE68" s="36">
        <f t="shared" si="484"/>
        <v>0</v>
      </c>
      <c r="FF68" s="36">
        <f t="shared" si="484"/>
        <v>0</v>
      </c>
      <c r="FG68" s="36">
        <f t="shared" si="484"/>
        <v>0</v>
      </c>
      <c r="FH68" s="36">
        <f t="shared" si="484"/>
        <v>0</v>
      </c>
      <c r="FI68" s="36">
        <f t="shared" si="484"/>
        <v>0</v>
      </c>
      <c r="FJ68" s="36">
        <f t="shared" si="484"/>
        <v>0</v>
      </c>
      <c r="FK68" s="36">
        <f t="shared" si="484"/>
        <v>0</v>
      </c>
      <c r="FL68" s="36">
        <f t="shared" si="484"/>
        <v>0</v>
      </c>
      <c r="FM68" s="36">
        <f t="shared" si="485"/>
        <v>0</v>
      </c>
      <c r="FN68" s="36">
        <f t="shared" si="485"/>
        <v>0</v>
      </c>
      <c r="FO68" s="36">
        <f t="shared" si="485"/>
        <v>0</v>
      </c>
      <c r="FP68" s="36">
        <f t="shared" si="485"/>
        <v>0</v>
      </c>
      <c r="FQ68" s="36">
        <f t="shared" si="485"/>
        <v>0</v>
      </c>
      <c r="FR68" s="36">
        <f t="shared" si="485"/>
        <v>0</v>
      </c>
      <c r="FS68" s="36">
        <f t="shared" si="485"/>
        <v>0</v>
      </c>
      <c r="FT68" s="36">
        <f t="shared" si="485"/>
        <v>0</v>
      </c>
      <c r="FU68" s="36">
        <f t="shared" si="485"/>
        <v>0</v>
      </c>
      <c r="FV68" s="36">
        <f t="shared" si="485"/>
        <v>0</v>
      </c>
      <c r="FW68" s="36">
        <f t="shared" si="485"/>
        <v>0</v>
      </c>
      <c r="FX68" s="36">
        <f t="shared" si="485"/>
        <v>0</v>
      </c>
      <c r="FY68" s="36">
        <f t="shared" si="485"/>
        <v>0</v>
      </c>
      <c r="FZ68" s="36">
        <f t="shared" si="485"/>
        <v>0</v>
      </c>
      <c r="GA68" s="36">
        <f t="shared" si="485"/>
        <v>0</v>
      </c>
      <c r="GB68" s="36">
        <f t="shared" si="486"/>
        <v>0</v>
      </c>
      <c r="GC68" s="36">
        <f t="shared" si="486"/>
        <v>0</v>
      </c>
      <c r="GD68" s="36">
        <f t="shared" si="486"/>
        <v>0</v>
      </c>
      <c r="GE68" s="36">
        <f t="shared" si="486"/>
        <v>0</v>
      </c>
      <c r="GF68" s="36">
        <f t="shared" si="486"/>
        <v>0</v>
      </c>
      <c r="GG68" s="36">
        <f t="shared" si="486"/>
        <v>0</v>
      </c>
      <c r="GH68" s="36">
        <f t="shared" si="486"/>
        <v>0</v>
      </c>
      <c r="GI68" s="36">
        <f t="shared" si="486"/>
        <v>0</v>
      </c>
      <c r="GJ68" s="36">
        <f t="shared" si="486"/>
        <v>0</v>
      </c>
      <c r="GL68" s="29" t="str">
        <f t="shared" si="347"/>
        <v>012/2009</v>
      </c>
      <c r="GM68" s="471">
        <f t="shared" si="458"/>
        <v>28.036784489999999</v>
      </c>
      <c r="GN68" s="471">
        <f t="shared" si="458"/>
        <v>28.036784489999999</v>
      </c>
      <c r="GO68" s="471">
        <f t="shared" si="458"/>
        <v>28.036784489999999</v>
      </c>
      <c r="GP68" s="471">
        <f t="shared" si="458"/>
        <v>28.036784489999999</v>
      </c>
      <c r="GQ68" s="471">
        <f t="shared" si="458"/>
        <v>28.036784489999999</v>
      </c>
      <c r="GR68" s="471">
        <f t="shared" si="458"/>
        <v>28.036784489999999</v>
      </c>
      <c r="GS68" s="471">
        <f t="shared" si="458"/>
        <v>28.036784489999999</v>
      </c>
      <c r="GT68" s="471">
        <f t="shared" si="458"/>
        <v>28.036784489999999</v>
      </c>
      <c r="GU68" s="471">
        <f t="shared" si="458"/>
        <v>28.036784489999999</v>
      </c>
      <c r="GV68" s="471">
        <f t="shared" si="458"/>
        <v>28.036784489999999</v>
      </c>
      <c r="GW68" s="471">
        <f t="shared" si="458"/>
        <v>28.036784489999999</v>
      </c>
      <c r="GX68" s="471">
        <f t="shared" si="458"/>
        <v>28.036784489999999</v>
      </c>
      <c r="GY68" s="471">
        <f t="shared" si="458"/>
        <v>28.036784489999999</v>
      </c>
      <c r="GZ68" s="471">
        <f t="shared" si="458"/>
        <v>28.036784489999999</v>
      </c>
      <c r="HA68" s="471">
        <f t="shared" si="458"/>
        <v>28.036784489999999</v>
      </c>
      <c r="HB68" s="471">
        <f t="shared" si="458"/>
        <v>28.036784489999999</v>
      </c>
      <c r="HC68" s="471">
        <f t="shared" si="459"/>
        <v>28.036784489999999</v>
      </c>
      <c r="HD68" s="471">
        <f t="shared" si="459"/>
        <v>28.036784489999999</v>
      </c>
      <c r="HE68" s="471">
        <f t="shared" si="459"/>
        <v>28.036784489999999</v>
      </c>
      <c r="HF68" s="471">
        <f t="shared" si="459"/>
        <v>28.036784489999999</v>
      </c>
      <c r="HG68" s="471">
        <f t="shared" si="459"/>
        <v>28.036784489999999</v>
      </c>
      <c r="HH68" s="471">
        <f t="shared" si="459"/>
        <v>28.036784489999999</v>
      </c>
      <c r="HI68" s="471">
        <f t="shared" si="459"/>
        <v>28.036784489999999</v>
      </c>
      <c r="HJ68" s="471">
        <f t="shared" si="459"/>
        <v>28.036784489999999</v>
      </c>
      <c r="HK68" s="471">
        <f t="shared" si="459"/>
        <v>28.036784489999999</v>
      </c>
      <c r="HL68" s="471">
        <f t="shared" si="459"/>
        <v>28.036784489999999</v>
      </c>
      <c r="HM68" s="471">
        <f t="shared" si="459"/>
        <v>28.036784489999999</v>
      </c>
      <c r="HN68" s="471">
        <f t="shared" si="459"/>
        <v>28.036784489999999</v>
      </c>
      <c r="HO68" s="471">
        <f t="shared" si="459"/>
        <v>28.036784489999999</v>
      </c>
      <c r="HP68" s="471">
        <f t="shared" si="459"/>
        <v>28.036784489999999</v>
      </c>
      <c r="HQ68" s="471">
        <f t="shared" si="459"/>
        <v>28.036784489999999</v>
      </c>
      <c r="HR68" s="471">
        <f t="shared" si="459"/>
        <v>28.036784489999999</v>
      </c>
      <c r="HS68" s="471">
        <f t="shared" si="460"/>
        <v>28.036784489999999</v>
      </c>
      <c r="HT68" s="471">
        <f t="shared" si="460"/>
        <v>28.036784489999999</v>
      </c>
      <c r="HU68" s="471">
        <f t="shared" si="460"/>
        <v>28.036784489999999</v>
      </c>
      <c r="HV68" s="471">
        <f t="shared" si="460"/>
        <v>28.036784489999999</v>
      </c>
      <c r="HW68" s="471">
        <f t="shared" si="460"/>
        <v>28.036784489999999</v>
      </c>
      <c r="HX68" s="471">
        <f t="shared" si="460"/>
        <v>28.036784489999999</v>
      </c>
      <c r="HY68" s="471">
        <f t="shared" si="460"/>
        <v>28.036784489999999</v>
      </c>
      <c r="HZ68" s="471">
        <f t="shared" si="460"/>
        <v>28.036784489999999</v>
      </c>
      <c r="IA68" s="471">
        <f t="shared" si="460"/>
        <v>28.036784489999999</v>
      </c>
      <c r="IB68" s="471">
        <f t="shared" si="460"/>
        <v>28.036784489999999</v>
      </c>
      <c r="IC68" s="471">
        <f t="shared" si="460"/>
        <v>28.036784489999999</v>
      </c>
      <c r="ID68" s="471">
        <f t="shared" si="460"/>
        <v>28.036784489999999</v>
      </c>
      <c r="IE68" s="471">
        <f t="shared" si="460"/>
        <v>28.036784489999999</v>
      </c>
      <c r="IF68" s="471">
        <f t="shared" si="460"/>
        <v>28.036784489999999</v>
      </c>
      <c r="IG68" s="471">
        <f t="shared" si="460"/>
        <v>28.036784489999999</v>
      </c>
      <c r="IH68" s="471">
        <f t="shared" si="460"/>
        <v>28.036784489999999</v>
      </c>
      <c r="II68" s="471">
        <f t="shared" si="461"/>
        <v>28.036784489999999</v>
      </c>
      <c r="IJ68" s="471">
        <f t="shared" si="461"/>
        <v>28.036784489999999</v>
      </c>
      <c r="IK68" s="471">
        <f t="shared" si="461"/>
        <v>28.036784489999999</v>
      </c>
      <c r="IL68" s="471">
        <f t="shared" si="461"/>
        <v>28.036784489999999</v>
      </c>
      <c r="IM68" s="471">
        <f t="shared" si="461"/>
        <v>28.036784489999999</v>
      </c>
      <c r="IN68" s="471">
        <f t="shared" si="461"/>
        <v>28.036784489999999</v>
      </c>
      <c r="IO68" s="471">
        <f t="shared" si="461"/>
        <v>28.036784489999999</v>
      </c>
      <c r="IP68" s="471">
        <f t="shared" si="461"/>
        <v>28.036784489999999</v>
      </c>
      <c r="IQ68" s="471">
        <f t="shared" si="461"/>
        <v>28.036784489999999</v>
      </c>
      <c r="IR68" s="471">
        <f t="shared" si="461"/>
        <v>28.036784489999999</v>
      </c>
      <c r="IS68" s="471">
        <f t="shared" si="461"/>
        <v>28.036784489999999</v>
      </c>
      <c r="IT68" s="471">
        <f t="shared" si="461"/>
        <v>28.036784489999999</v>
      </c>
      <c r="IU68" s="471">
        <f t="shared" si="461"/>
        <v>28.036784489999999</v>
      </c>
      <c r="IV68" s="471">
        <f t="shared" si="461"/>
        <v>28.036784489999999</v>
      </c>
      <c r="IW68" s="471">
        <f t="shared" si="461"/>
        <v>28.036784489999999</v>
      </c>
      <c r="IX68" s="471">
        <f t="shared" si="461"/>
        <v>28.036784489999999</v>
      </c>
      <c r="IY68" s="471">
        <f t="shared" si="462"/>
        <v>28.036784489999999</v>
      </c>
      <c r="IZ68" s="471">
        <f t="shared" si="462"/>
        <v>28.036784489999999</v>
      </c>
      <c r="JA68" s="471">
        <f t="shared" si="462"/>
        <v>28.036784489999999</v>
      </c>
      <c r="JB68" s="471">
        <f t="shared" si="462"/>
        <v>28.036784489999999</v>
      </c>
      <c r="JC68" s="471">
        <f t="shared" si="462"/>
        <v>28.036784489999999</v>
      </c>
      <c r="JD68" s="471">
        <f t="shared" si="462"/>
        <v>28.036784489999999</v>
      </c>
      <c r="JE68" s="471">
        <f t="shared" si="462"/>
        <v>28.036784489999999</v>
      </c>
      <c r="JF68" s="471">
        <f t="shared" si="462"/>
        <v>28.036784489999999</v>
      </c>
      <c r="JG68" s="471">
        <f t="shared" si="462"/>
        <v>28.036784489999999</v>
      </c>
      <c r="JH68" s="471">
        <f t="shared" si="462"/>
        <v>28.036784489999999</v>
      </c>
      <c r="JI68" s="471">
        <f t="shared" si="462"/>
        <v>28.036784489999999</v>
      </c>
      <c r="JJ68" s="471">
        <f t="shared" si="462"/>
        <v>28.036784489999999</v>
      </c>
      <c r="JK68" s="471">
        <f t="shared" si="462"/>
        <v>28.036784489999999</v>
      </c>
      <c r="JL68" s="471">
        <f t="shared" si="462"/>
        <v>28.036784489999999</v>
      </c>
      <c r="JM68" s="471">
        <f t="shared" si="462"/>
        <v>28.036784489999999</v>
      </c>
      <c r="JN68" s="471">
        <f t="shared" si="462"/>
        <v>28.036784489999999</v>
      </c>
      <c r="JO68" s="471">
        <f t="shared" si="463"/>
        <v>28.036784489999999</v>
      </c>
      <c r="JP68" s="471">
        <f t="shared" si="463"/>
        <v>28.036784489999999</v>
      </c>
      <c r="JQ68" s="471">
        <f t="shared" si="463"/>
        <v>28.036784489999999</v>
      </c>
      <c r="JR68" s="471">
        <f t="shared" si="463"/>
        <v>28.036784489999999</v>
      </c>
      <c r="JS68" s="471">
        <f t="shared" si="463"/>
        <v>28.036784489999999</v>
      </c>
      <c r="JT68" s="471">
        <f t="shared" si="463"/>
        <v>28.036784489999999</v>
      </c>
      <c r="JU68" s="471">
        <f t="shared" si="463"/>
        <v>28.036784489999999</v>
      </c>
      <c r="JV68" s="471">
        <f t="shared" si="463"/>
        <v>28.036784489999999</v>
      </c>
      <c r="JW68" s="471">
        <f t="shared" si="463"/>
        <v>28.036784489999999</v>
      </c>
      <c r="JX68" s="471">
        <f t="shared" si="463"/>
        <v>28.036784489999999</v>
      </c>
      <c r="JY68" s="471">
        <f t="shared" si="463"/>
        <v>28.036784489999999</v>
      </c>
      <c r="JZ68" s="471">
        <f t="shared" si="463"/>
        <v>28.036784489999999</v>
      </c>
      <c r="KA68" s="471">
        <f t="shared" si="463"/>
        <v>28.036784489999999</v>
      </c>
      <c r="KB68" s="471">
        <f t="shared" si="463"/>
        <v>28.036784489999999</v>
      </c>
      <c r="KC68" s="471">
        <f t="shared" si="463"/>
        <v>28.036784489999999</v>
      </c>
      <c r="KD68" s="471">
        <f t="shared" si="463"/>
        <v>28.036784489999999</v>
      </c>
      <c r="KE68" s="471">
        <f t="shared" si="464"/>
        <v>28.036784489999999</v>
      </c>
      <c r="KF68" s="471">
        <f t="shared" si="464"/>
        <v>28.036784489999999</v>
      </c>
      <c r="KG68" s="471">
        <f t="shared" si="464"/>
        <v>28.036784489999999</v>
      </c>
      <c r="KH68" s="471">
        <f t="shared" si="464"/>
        <v>28.036784489999999</v>
      </c>
      <c r="KI68" s="471">
        <f t="shared" si="464"/>
        <v>28.036784489999999</v>
      </c>
      <c r="KJ68" s="471">
        <f t="shared" si="464"/>
        <v>28.036784489999999</v>
      </c>
      <c r="KK68" s="471">
        <f t="shared" si="464"/>
        <v>28.036784489999999</v>
      </c>
      <c r="KL68" s="471">
        <f t="shared" si="464"/>
        <v>28.036784489999999</v>
      </c>
      <c r="KM68" s="471">
        <f t="shared" si="464"/>
        <v>28.036784489999999</v>
      </c>
      <c r="KN68" s="471">
        <f t="shared" si="464"/>
        <v>28.036784489999999</v>
      </c>
      <c r="KO68" s="471">
        <f t="shared" si="464"/>
        <v>28.036784489999999</v>
      </c>
      <c r="KP68" s="471">
        <f t="shared" si="464"/>
        <v>28.036784489999999</v>
      </c>
      <c r="KQ68" s="471">
        <f t="shared" si="464"/>
        <v>28.036784489999999</v>
      </c>
      <c r="KR68" s="471">
        <f t="shared" si="464"/>
        <v>28.036784489999999</v>
      </c>
      <c r="KS68" s="471">
        <f t="shared" si="464"/>
        <v>28.036784489999999</v>
      </c>
      <c r="KT68" s="471">
        <f t="shared" si="464"/>
        <v>28.036784489999999</v>
      </c>
      <c r="KU68" s="471">
        <f t="shared" si="465"/>
        <v>28.036784489999999</v>
      </c>
      <c r="KV68" s="471">
        <f t="shared" si="465"/>
        <v>28.036784489999999</v>
      </c>
      <c r="KW68" s="471">
        <f t="shared" si="465"/>
        <v>28.036784489999999</v>
      </c>
      <c r="KX68" s="471">
        <f t="shared" si="465"/>
        <v>28.036784489999999</v>
      </c>
      <c r="KY68" s="471">
        <f t="shared" si="465"/>
        <v>28.036784489999999</v>
      </c>
      <c r="KZ68" s="471">
        <f t="shared" si="465"/>
        <v>28.036784489999999</v>
      </c>
      <c r="LA68" s="471">
        <f t="shared" si="465"/>
        <v>28.036784489999999</v>
      </c>
      <c r="LB68" s="471">
        <f t="shared" si="465"/>
        <v>28.036784489999999</v>
      </c>
      <c r="LC68" s="471">
        <f t="shared" si="465"/>
        <v>28.036784489999999</v>
      </c>
      <c r="LD68" s="471">
        <f t="shared" si="465"/>
        <v>28.036784489999999</v>
      </c>
      <c r="LE68" s="471">
        <f t="shared" si="465"/>
        <v>28.036784489999999</v>
      </c>
      <c r="LF68" s="471">
        <f t="shared" si="465"/>
        <v>28.036784489999999</v>
      </c>
      <c r="LG68" s="471">
        <f t="shared" si="465"/>
        <v>28.036784489999999</v>
      </c>
      <c r="LH68" s="471">
        <f t="shared" si="465"/>
        <v>28.036784489999999</v>
      </c>
      <c r="LI68" s="471">
        <f t="shared" si="465"/>
        <v>28.036784489999999</v>
      </c>
      <c r="LJ68" s="471">
        <f t="shared" si="465"/>
        <v>28.036784489999999</v>
      </c>
      <c r="LK68" s="471">
        <f t="shared" si="466"/>
        <v>28.036784489999999</v>
      </c>
      <c r="LL68" s="471">
        <f t="shared" si="466"/>
        <v>28.036784489999999</v>
      </c>
      <c r="LM68" s="471">
        <f t="shared" si="466"/>
        <v>28.036784489999999</v>
      </c>
      <c r="LN68" s="471">
        <f t="shared" si="466"/>
        <v>28.036784489999999</v>
      </c>
      <c r="LO68" s="471">
        <f t="shared" si="466"/>
        <v>28.036784489999999</v>
      </c>
      <c r="LP68" s="471">
        <f t="shared" si="466"/>
        <v>28.036784489999999</v>
      </c>
      <c r="LQ68" s="471">
        <f t="shared" si="466"/>
        <v>28.036784489999999</v>
      </c>
      <c r="LR68" s="471">
        <f t="shared" si="466"/>
        <v>28.036784489999999</v>
      </c>
      <c r="LS68" s="471">
        <f t="shared" si="466"/>
        <v>28.036784489999999</v>
      </c>
      <c r="LT68" s="471">
        <f t="shared" si="466"/>
        <v>28.036784489999999</v>
      </c>
      <c r="LU68" s="471">
        <f t="shared" si="466"/>
        <v>28.036784489999999</v>
      </c>
      <c r="LV68" s="471">
        <f t="shared" si="466"/>
        <v>28.036784489999999</v>
      </c>
      <c r="LW68" s="471">
        <f t="shared" si="466"/>
        <v>28.036784489999999</v>
      </c>
      <c r="LX68" s="471">
        <f t="shared" si="466"/>
        <v>28.036784489999999</v>
      </c>
      <c r="LY68" s="471">
        <f t="shared" si="466"/>
        <v>28.036784489999999</v>
      </c>
      <c r="LZ68" s="471">
        <f t="shared" si="466"/>
        <v>28.036784489999999</v>
      </c>
      <c r="MA68" s="471">
        <f t="shared" si="467"/>
        <v>28.036784489999999</v>
      </c>
      <c r="MB68" s="471">
        <f t="shared" si="467"/>
        <v>28.036784489999999</v>
      </c>
      <c r="MC68" s="471">
        <f t="shared" si="467"/>
        <v>28.036784489999999</v>
      </c>
      <c r="MD68" s="471">
        <f t="shared" si="467"/>
        <v>28.036784489999999</v>
      </c>
      <c r="ME68" s="471">
        <f t="shared" si="467"/>
        <v>28.036784489999999</v>
      </c>
      <c r="MF68" s="471">
        <f t="shared" si="467"/>
        <v>28.036784489999999</v>
      </c>
      <c r="MG68" s="471">
        <f t="shared" si="467"/>
        <v>28.036784489999999</v>
      </c>
      <c r="MH68" s="471">
        <f t="shared" si="467"/>
        <v>28.036784489999999</v>
      </c>
      <c r="MI68" s="471">
        <f t="shared" si="467"/>
        <v>28.036784489999999</v>
      </c>
      <c r="MJ68" s="471">
        <f t="shared" si="467"/>
        <v>28.036784489999999</v>
      </c>
      <c r="MK68" s="471">
        <f t="shared" si="467"/>
        <v>28.036784489999999</v>
      </c>
      <c r="ML68" s="471">
        <f t="shared" si="467"/>
        <v>28.036784489999999</v>
      </c>
      <c r="MM68" s="471">
        <f t="shared" si="467"/>
        <v>28.036784489999999</v>
      </c>
      <c r="MN68" s="471">
        <f t="shared" si="467"/>
        <v>28.036784489999999</v>
      </c>
      <c r="MO68" s="471">
        <f t="shared" si="467"/>
        <v>28.036784489999999</v>
      </c>
      <c r="MP68" s="471">
        <f t="shared" si="467"/>
        <v>28.036784489999999</v>
      </c>
      <c r="MQ68" s="471">
        <f t="shared" si="468"/>
        <v>28.036784489999999</v>
      </c>
      <c r="MR68" s="471">
        <f t="shared" si="468"/>
        <v>28.036784489999999</v>
      </c>
      <c r="MS68" s="471">
        <f t="shared" si="468"/>
        <v>28.036784489999999</v>
      </c>
      <c r="MT68" s="471">
        <f t="shared" si="468"/>
        <v>26.03415702642857</v>
      </c>
      <c r="MU68" s="471">
        <f t="shared" si="468"/>
        <v>0</v>
      </c>
      <c r="MV68" s="471">
        <f t="shared" si="468"/>
        <v>0</v>
      </c>
      <c r="MW68" s="471">
        <f t="shared" si="468"/>
        <v>0</v>
      </c>
      <c r="MX68" s="471">
        <f t="shared" si="468"/>
        <v>0</v>
      </c>
      <c r="MY68" s="471">
        <f t="shared" si="468"/>
        <v>0</v>
      </c>
      <c r="MZ68" s="471">
        <f t="shared" si="468"/>
        <v>0</v>
      </c>
      <c r="NA68" s="471">
        <f t="shared" si="468"/>
        <v>0</v>
      </c>
      <c r="NB68" s="471">
        <f t="shared" si="468"/>
        <v>0</v>
      </c>
      <c r="NC68" s="471">
        <f t="shared" si="468"/>
        <v>0</v>
      </c>
      <c r="ND68" s="471">
        <f t="shared" si="468"/>
        <v>0</v>
      </c>
      <c r="NE68" s="471">
        <f t="shared" si="468"/>
        <v>0</v>
      </c>
      <c r="NF68" s="471">
        <f t="shared" si="468"/>
        <v>0</v>
      </c>
      <c r="NG68" s="471">
        <f t="shared" si="469"/>
        <v>0</v>
      </c>
      <c r="NH68" s="471">
        <f t="shared" si="469"/>
        <v>0</v>
      </c>
      <c r="NI68" s="471">
        <f t="shared" si="469"/>
        <v>0</v>
      </c>
      <c r="NJ68" s="471">
        <f t="shared" si="469"/>
        <v>0</v>
      </c>
      <c r="NK68" s="471">
        <f t="shared" si="469"/>
        <v>0</v>
      </c>
      <c r="NL68" s="471">
        <f t="shared" si="469"/>
        <v>0</v>
      </c>
      <c r="NM68" s="471">
        <f t="shared" si="469"/>
        <v>0</v>
      </c>
      <c r="NN68" s="471">
        <f t="shared" si="469"/>
        <v>0</v>
      </c>
      <c r="NO68" s="471">
        <f t="shared" si="469"/>
        <v>0</v>
      </c>
      <c r="NP68" s="471">
        <f t="shared" si="469"/>
        <v>0</v>
      </c>
      <c r="NQ68" s="471">
        <f t="shared" si="469"/>
        <v>0</v>
      </c>
      <c r="NR68" s="471">
        <f t="shared" si="469"/>
        <v>0</v>
      </c>
      <c r="NS68" s="471">
        <f t="shared" si="469"/>
        <v>0</v>
      </c>
      <c r="NT68" s="471">
        <f t="shared" si="469"/>
        <v>0</v>
      </c>
      <c r="NU68" s="471">
        <f t="shared" si="469"/>
        <v>0</v>
      </c>
      <c r="NV68" s="471">
        <f t="shared" si="469"/>
        <v>0</v>
      </c>
      <c r="NW68" s="471">
        <f t="shared" si="470"/>
        <v>0</v>
      </c>
      <c r="NX68" s="471">
        <f t="shared" si="470"/>
        <v>0</v>
      </c>
      <c r="NY68" s="471">
        <f t="shared" si="470"/>
        <v>0</v>
      </c>
      <c r="NZ68" s="471">
        <f t="shared" si="470"/>
        <v>0</v>
      </c>
      <c r="OA68" s="471">
        <f t="shared" si="470"/>
        <v>0</v>
      </c>
      <c r="OB68" s="471">
        <f t="shared" si="470"/>
        <v>0</v>
      </c>
      <c r="OC68" s="471">
        <f t="shared" si="470"/>
        <v>0</v>
      </c>
      <c r="OD68" s="471">
        <f t="shared" si="470"/>
        <v>0</v>
      </c>
      <c r="OE68" s="471">
        <f t="shared" si="470"/>
        <v>0</v>
      </c>
      <c r="OF68" s="471">
        <f t="shared" si="470"/>
        <v>0</v>
      </c>
      <c r="OG68" s="471">
        <f t="shared" si="470"/>
        <v>0</v>
      </c>
      <c r="OH68" s="471">
        <f t="shared" si="470"/>
        <v>0</v>
      </c>
      <c r="OI68" s="471">
        <f t="shared" si="470"/>
        <v>0</v>
      </c>
      <c r="OJ68" s="471">
        <f t="shared" si="470"/>
        <v>0</v>
      </c>
      <c r="OK68" s="471">
        <f t="shared" si="470"/>
        <v>0</v>
      </c>
      <c r="OL68" s="471">
        <f t="shared" si="470"/>
        <v>0</v>
      </c>
      <c r="OM68" s="471">
        <f t="shared" si="471"/>
        <v>0</v>
      </c>
      <c r="ON68" s="471">
        <f t="shared" si="471"/>
        <v>0</v>
      </c>
      <c r="OO68" s="471">
        <f t="shared" si="471"/>
        <v>0</v>
      </c>
      <c r="OP68" s="471">
        <f t="shared" si="471"/>
        <v>0</v>
      </c>
      <c r="OQ68" s="471">
        <f t="shared" si="471"/>
        <v>0</v>
      </c>
      <c r="OR68" s="471">
        <f t="shared" si="471"/>
        <v>0</v>
      </c>
      <c r="OS68" s="471">
        <f t="shared" si="471"/>
        <v>0</v>
      </c>
      <c r="OT68" s="471">
        <f t="shared" si="471"/>
        <v>0</v>
      </c>
      <c r="OU68" s="471">
        <f t="shared" si="471"/>
        <v>0</v>
      </c>
      <c r="OV68" s="471">
        <f t="shared" si="471"/>
        <v>0</v>
      </c>
      <c r="OW68" s="471">
        <f t="shared" si="471"/>
        <v>0</v>
      </c>
      <c r="OX68" s="471">
        <f t="shared" si="471"/>
        <v>0</v>
      </c>
      <c r="OY68" s="471">
        <f t="shared" si="471"/>
        <v>0</v>
      </c>
      <c r="OZ68" s="471">
        <f t="shared" si="471"/>
        <v>0</v>
      </c>
      <c r="PA68" s="471">
        <f t="shared" si="471"/>
        <v>0</v>
      </c>
      <c r="PB68" s="471">
        <f t="shared" si="471"/>
        <v>0</v>
      </c>
      <c r="PC68" s="471">
        <f t="shared" si="472"/>
        <v>0</v>
      </c>
      <c r="PD68" s="471">
        <f t="shared" si="472"/>
        <v>0</v>
      </c>
      <c r="PE68" s="471">
        <f t="shared" si="472"/>
        <v>0</v>
      </c>
      <c r="PF68" s="471">
        <f t="shared" si="472"/>
        <v>0</v>
      </c>
      <c r="PG68" s="471">
        <f t="shared" si="472"/>
        <v>0</v>
      </c>
      <c r="PH68" s="471">
        <f t="shared" si="472"/>
        <v>0</v>
      </c>
      <c r="PI68" s="471">
        <f t="shared" si="472"/>
        <v>0</v>
      </c>
      <c r="PJ68" s="471">
        <f t="shared" si="472"/>
        <v>0</v>
      </c>
      <c r="PK68" s="471">
        <f t="shared" si="472"/>
        <v>0</v>
      </c>
      <c r="PL68" s="471">
        <f t="shared" si="472"/>
        <v>0</v>
      </c>
      <c r="PM68" s="471">
        <f t="shared" si="472"/>
        <v>0</v>
      </c>
      <c r="PN68" s="471">
        <f t="shared" si="472"/>
        <v>0</v>
      </c>
      <c r="PO68" s="471">
        <f t="shared" si="472"/>
        <v>0</v>
      </c>
      <c r="PP68" s="471">
        <f t="shared" si="472"/>
        <v>0</v>
      </c>
      <c r="PQ68" s="471">
        <f t="shared" si="472"/>
        <v>0</v>
      </c>
      <c r="PR68" s="471">
        <f t="shared" si="472"/>
        <v>0</v>
      </c>
      <c r="PS68" s="471">
        <f t="shared" si="473"/>
        <v>0</v>
      </c>
      <c r="PT68" s="471">
        <f t="shared" si="473"/>
        <v>0</v>
      </c>
      <c r="PU68" s="471">
        <f t="shared" si="473"/>
        <v>0</v>
      </c>
      <c r="PV68" s="471">
        <f t="shared" si="473"/>
        <v>0</v>
      </c>
      <c r="PW68" s="471">
        <f t="shared" si="473"/>
        <v>0</v>
      </c>
      <c r="PX68" s="471">
        <f t="shared" si="473"/>
        <v>0</v>
      </c>
      <c r="PY68" s="471">
        <f t="shared" si="473"/>
        <v>0</v>
      </c>
      <c r="PZ68" s="471">
        <f t="shared" si="473"/>
        <v>0</v>
      </c>
      <c r="QA68" s="471">
        <f t="shared" si="473"/>
        <v>0</v>
      </c>
      <c r="QB68" s="471">
        <f t="shared" si="473"/>
        <v>0</v>
      </c>
      <c r="QC68" s="471">
        <f t="shared" si="473"/>
        <v>0</v>
      </c>
      <c r="QD68" s="471">
        <f t="shared" si="473"/>
        <v>0</v>
      </c>
      <c r="QE68" s="471">
        <f t="shared" si="473"/>
        <v>0</v>
      </c>
      <c r="QF68" s="471">
        <f t="shared" si="473"/>
        <v>0</v>
      </c>
      <c r="QG68" s="471">
        <f t="shared" si="473"/>
        <v>0</v>
      </c>
      <c r="QH68" s="471">
        <f t="shared" si="473"/>
        <v>0</v>
      </c>
      <c r="QI68" s="471">
        <f t="shared" si="474"/>
        <v>0</v>
      </c>
      <c r="QJ68" s="471">
        <f t="shared" si="474"/>
        <v>0</v>
      </c>
      <c r="QK68" s="471">
        <f t="shared" si="474"/>
        <v>0</v>
      </c>
      <c r="QL68" s="471">
        <f t="shared" si="474"/>
        <v>0</v>
      </c>
      <c r="QM68" s="471">
        <f t="shared" si="474"/>
        <v>0</v>
      </c>
      <c r="QN68" s="471">
        <f t="shared" si="474"/>
        <v>0</v>
      </c>
      <c r="QO68" s="471">
        <f t="shared" si="474"/>
        <v>0</v>
      </c>
      <c r="QP68" s="471">
        <f t="shared" si="474"/>
        <v>0</v>
      </c>
      <c r="QQ68" s="471">
        <f t="shared" si="474"/>
        <v>0</v>
      </c>
      <c r="QR68" s="471">
        <f t="shared" si="474"/>
        <v>0</v>
      </c>
      <c r="QS68" s="471">
        <f t="shared" si="474"/>
        <v>0</v>
      </c>
      <c r="QT68" s="471">
        <f t="shared" si="474"/>
        <v>0</v>
      </c>
      <c r="QU68" s="471">
        <f t="shared" si="474"/>
        <v>0</v>
      </c>
      <c r="QV68" s="471">
        <f t="shared" si="474"/>
        <v>0</v>
      </c>
      <c r="QW68" s="471">
        <f t="shared" si="474"/>
        <v>0</v>
      </c>
      <c r="QX68" s="471">
        <f t="shared" si="474"/>
        <v>0</v>
      </c>
      <c r="QY68" s="471">
        <f t="shared" si="475"/>
        <v>0</v>
      </c>
      <c r="QZ68" s="471">
        <f t="shared" si="475"/>
        <v>0</v>
      </c>
      <c r="RA68" s="471">
        <f t="shared" si="475"/>
        <v>0</v>
      </c>
      <c r="RB68" s="471">
        <f t="shared" si="475"/>
        <v>0</v>
      </c>
      <c r="RC68" s="471">
        <f t="shared" si="475"/>
        <v>0</v>
      </c>
      <c r="RD68" s="471">
        <f t="shared" si="475"/>
        <v>0</v>
      </c>
      <c r="RE68" s="471">
        <f t="shared" si="475"/>
        <v>0</v>
      </c>
      <c r="RF68" s="471">
        <f t="shared" si="475"/>
        <v>0</v>
      </c>
      <c r="RG68" s="471">
        <f t="shared" si="475"/>
        <v>0</v>
      </c>
      <c r="RH68" s="471">
        <f t="shared" si="475"/>
        <v>0</v>
      </c>
      <c r="RI68" s="471">
        <f t="shared" si="475"/>
        <v>0</v>
      </c>
      <c r="RJ68" s="471">
        <f t="shared" si="475"/>
        <v>0</v>
      </c>
      <c r="RK68" s="471">
        <f t="shared" si="475"/>
        <v>0</v>
      </c>
      <c r="RL68" s="471">
        <f t="shared" si="475"/>
        <v>0</v>
      </c>
      <c r="RM68" s="471">
        <f t="shared" si="475"/>
        <v>0</v>
      </c>
      <c r="RN68" s="471">
        <f t="shared" si="475"/>
        <v>0</v>
      </c>
      <c r="RO68" s="471">
        <f t="shared" si="476"/>
        <v>0</v>
      </c>
      <c r="RP68" s="471">
        <f t="shared" si="476"/>
        <v>0</v>
      </c>
      <c r="RQ68" s="471">
        <f t="shared" si="476"/>
        <v>0</v>
      </c>
      <c r="RR68" s="471">
        <f t="shared" si="476"/>
        <v>0</v>
      </c>
      <c r="RS68" s="471">
        <f t="shared" si="476"/>
        <v>0</v>
      </c>
      <c r="RT68" s="471">
        <f t="shared" si="476"/>
        <v>0</v>
      </c>
      <c r="RU68" s="471">
        <f t="shared" si="476"/>
        <v>0</v>
      </c>
      <c r="RV68" s="471">
        <f t="shared" si="476"/>
        <v>0</v>
      </c>
      <c r="RW68" s="471">
        <f t="shared" si="476"/>
        <v>0</v>
      </c>
      <c r="RX68" s="471">
        <f t="shared" si="476"/>
        <v>0</v>
      </c>
      <c r="RY68" s="471">
        <f t="shared" si="476"/>
        <v>0</v>
      </c>
      <c r="RZ68" s="471">
        <f t="shared" si="476"/>
        <v>0</v>
      </c>
      <c r="SA68" s="471">
        <f t="shared" si="476"/>
        <v>0</v>
      </c>
      <c r="SB68" s="471">
        <f t="shared" si="476"/>
        <v>0</v>
      </c>
      <c r="SC68" s="471">
        <f t="shared" si="476"/>
        <v>0</v>
      </c>
      <c r="SD68" s="471">
        <f t="shared" si="476"/>
        <v>0</v>
      </c>
      <c r="SE68" s="471">
        <f t="shared" si="477"/>
        <v>0</v>
      </c>
      <c r="SF68" s="471">
        <f t="shared" si="477"/>
        <v>0</v>
      </c>
      <c r="SG68" s="471">
        <f t="shared" si="477"/>
        <v>0</v>
      </c>
      <c r="SH68" s="471">
        <f t="shared" si="477"/>
        <v>0</v>
      </c>
      <c r="SI68" s="471">
        <f t="shared" si="477"/>
        <v>0</v>
      </c>
      <c r="SJ68" s="471">
        <f t="shared" si="477"/>
        <v>0</v>
      </c>
      <c r="SK68" s="471">
        <f t="shared" si="477"/>
        <v>0</v>
      </c>
      <c r="SL68" s="471">
        <f t="shared" si="477"/>
        <v>0</v>
      </c>
      <c r="SM68" s="471">
        <f t="shared" si="477"/>
        <v>0</v>
      </c>
      <c r="SN68" s="471">
        <f t="shared" si="477"/>
        <v>0</v>
      </c>
      <c r="SO68" s="471">
        <f t="shared" si="477"/>
        <v>0</v>
      </c>
      <c r="SP68" s="471">
        <f t="shared" si="477"/>
        <v>0</v>
      </c>
      <c r="SQ68" s="471">
        <f t="shared" si="477"/>
        <v>0</v>
      </c>
      <c r="SR68" s="471">
        <f t="shared" si="477"/>
        <v>0</v>
      </c>
      <c r="SS68" s="471">
        <f t="shared" si="477"/>
        <v>0</v>
      </c>
      <c r="ST68" s="471">
        <f t="shared" si="477"/>
        <v>0</v>
      </c>
      <c r="SU68" s="471">
        <f t="shared" si="478"/>
        <v>0</v>
      </c>
      <c r="SV68" s="471">
        <f t="shared" si="478"/>
        <v>0</v>
      </c>
      <c r="SW68" s="471">
        <f t="shared" si="478"/>
        <v>0</v>
      </c>
      <c r="SX68" s="471">
        <f t="shared" si="478"/>
        <v>0</v>
      </c>
      <c r="SY68" s="471">
        <f t="shared" si="478"/>
        <v>0</v>
      </c>
      <c r="SZ68" s="471">
        <f t="shared" si="478"/>
        <v>0</v>
      </c>
      <c r="TA68" s="471">
        <f t="shared" si="478"/>
        <v>0</v>
      </c>
      <c r="TB68" s="471">
        <f t="shared" si="478"/>
        <v>0</v>
      </c>
      <c r="TC68" s="471">
        <f t="shared" si="478"/>
        <v>0</v>
      </c>
      <c r="TD68" s="471">
        <f t="shared" si="478"/>
        <v>0</v>
      </c>
      <c r="TE68" s="471">
        <f t="shared" si="478"/>
        <v>0</v>
      </c>
      <c r="TF68" s="471">
        <f t="shared" si="478"/>
        <v>0</v>
      </c>
      <c r="TG68" s="471">
        <f t="shared" si="478"/>
        <v>0</v>
      </c>
      <c r="TH68" s="471">
        <f t="shared" si="478"/>
        <v>0</v>
      </c>
      <c r="TI68" s="471">
        <f t="shared" si="478"/>
        <v>0</v>
      </c>
      <c r="TJ68" s="471">
        <f t="shared" si="478"/>
        <v>0</v>
      </c>
      <c r="TK68" s="471">
        <f t="shared" si="479"/>
        <v>0</v>
      </c>
      <c r="TL68" s="471">
        <f t="shared" si="479"/>
        <v>0</v>
      </c>
      <c r="TM68" s="471">
        <f t="shared" si="479"/>
        <v>0</v>
      </c>
      <c r="TN68" s="471">
        <f t="shared" si="479"/>
        <v>0</v>
      </c>
      <c r="TO68" s="471">
        <f t="shared" si="479"/>
        <v>0</v>
      </c>
      <c r="TP68" s="471">
        <f t="shared" si="479"/>
        <v>0</v>
      </c>
      <c r="TQ68" s="471">
        <f t="shared" si="479"/>
        <v>0</v>
      </c>
      <c r="TR68" s="471">
        <f t="shared" si="479"/>
        <v>0</v>
      </c>
      <c r="TS68" s="471">
        <f t="shared" si="479"/>
        <v>0</v>
      </c>
      <c r="TT68" s="471">
        <f t="shared" si="479"/>
        <v>0</v>
      </c>
      <c r="TU68" s="471">
        <f t="shared" si="479"/>
        <v>0</v>
      </c>
      <c r="TV68" s="471">
        <f t="shared" si="479"/>
        <v>0</v>
      </c>
      <c r="TW68" s="471">
        <f t="shared" si="479"/>
        <v>0</v>
      </c>
      <c r="TX68" s="471">
        <f t="shared" si="479"/>
        <v>0</v>
      </c>
      <c r="TY68" s="471">
        <f t="shared" si="479"/>
        <v>0</v>
      </c>
      <c r="TZ68" s="471">
        <f t="shared" si="479"/>
        <v>0</v>
      </c>
      <c r="UA68" s="471">
        <f t="shared" si="480"/>
        <v>0</v>
      </c>
      <c r="UB68" s="471">
        <f t="shared" si="480"/>
        <v>0</v>
      </c>
      <c r="UC68" s="471">
        <f t="shared" si="480"/>
        <v>0</v>
      </c>
      <c r="UD68" s="471">
        <f t="shared" si="480"/>
        <v>0</v>
      </c>
      <c r="UE68" s="471">
        <f t="shared" si="480"/>
        <v>0</v>
      </c>
      <c r="UF68" s="471">
        <f t="shared" si="480"/>
        <v>0</v>
      </c>
      <c r="UG68" s="471">
        <f t="shared" si="480"/>
        <v>0</v>
      </c>
      <c r="UH68" s="471">
        <f t="shared" si="480"/>
        <v>0</v>
      </c>
      <c r="UI68" s="471">
        <f t="shared" si="480"/>
        <v>0</v>
      </c>
      <c r="UJ68" s="471">
        <f t="shared" si="480"/>
        <v>0</v>
      </c>
      <c r="UK68" s="471">
        <f t="shared" si="480"/>
        <v>0</v>
      </c>
      <c r="UL68" s="471">
        <f t="shared" si="480"/>
        <v>0</v>
      </c>
      <c r="UM68" s="471">
        <f t="shared" si="480"/>
        <v>0</v>
      </c>
      <c r="UN68" s="471">
        <f t="shared" si="480"/>
        <v>0</v>
      </c>
      <c r="UO68" s="471">
        <f t="shared" si="480"/>
        <v>0</v>
      </c>
      <c r="UP68" s="471">
        <f t="shared" si="480"/>
        <v>0</v>
      </c>
      <c r="UQ68" s="471">
        <f t="shared" si="481"/>
        <v>0</v>
      </c>
      <c r="UR68" s="471">
        <f t="shared" si="481"/>
        <v>0</v>
      </c>
      <c r="US68" s="471">
        <f t="shared" si="481"/>
        <v>0</v>
      </c>
      <c r="UT68" s="471">
        <f t="shared" si="481"/>
        <v>0</v>
      </c>
      <c r="UU68" s="471">
        <f t="shared" si="481"/>
        <v>0</v>
      </c>
      <c r="UV68" s="471">
        <f t="shared" si="481"/>
        <v>0</v>
      </c>
      <c r="UW68" s="471">
        <f t="shared" si="481"/>
        <v>0</v>
      </c>
      <c r="UX68" s="471">
        <f t="shared" si="481"/>
        <v>0</v>
      </c>
      <c r="UY68" s="471">
        <f t="shared" si="481"/>
        <v>0</v>
      </c>
      <c r="UZ68" s="471">
        <f t="shared" si="481"/>
        <v>0</v>
      </c>
      <c r="VA68" s="471">
        <f t="shared" si="481"/>
        <v>0</v>
      </c>
      <c r="VB68" s="471">
        <f t="shared" si="481"/>
        <v>0</v>
      </c>
      <c r="VC68" s="471">
        <f t="shared" si="481"/>
        <v>0</v>
      </c>
      <c r="VD68" s="471">
        <f t="shared" si="481"/>
        <v>0</v>
      </c>
      <c r="VE68" s="471">
        <f t="shared" si="481"/>
        <v>0</v>
      </c>
      <c r="VF68" s="471">
        <f t="shared" si="481"/>
        <v>0</v>
      </c>
      <c r="VG68" s="471">
        <f t="shared" si="482"/>
        <v>0</v>
      </c>
      <c r="VH68" s="471">
        <f t="shared" si="482"/>
        <v>0</v>
      </c>
      <c r="VI68" s="471">
        <f t="shared" si="482"/>
        <v>0</v>
      </c>
      <c r="VJ68" s="471">
        <f t="shared" si="482"/>
        <v>0</v>
      </c>
      <c r="VK68" s="471">
        <f t="shared" si="482"/>
        <v>0</v>
      </c>
      <c r="VL68" s="471">
        <f t="shared" si="482"/>
        <v>0</v>
      </c>
      <c r="VM68" s="471">
        <f t="shared" si="482"/>
        <v>0</v>
      </c>
      <c r="VN68" s="471">
        <f t="shared" si="482"/>
        <v>0</v>
      </c>
      <c r="VO68" s="471">
        <f t="shared" si="482"/>
        <v>0</v>
      </c>
      <c r="VP68" s="471">
        <f t="shared" si="482"/>
        <v>0</v>
      </c>
      <c r="VQ68" s="471">
        <f t="shared" si="482"/>
        <v>0</v>
      </c>
      <c r="VR68" s="471">
        <f t="shared" si="482"/>
        <v>0</v>
      </c>
      <c r="VS68" s="471">
        <f t="shared" si="482"/>
        <v>0</v>
      </c>
      <c r="VT68" s="471">
        <f t="shared" si="482"/>
        <v>0</v>
      </c>
      <c r="VU68" s="471">
        <f t="shared" si="482"/>
        <v>0</v>
      </c>
      <c r="VV68" s="471">
        <f t="shared" si="482"/>
        <v>0</v>
      </c>
      <c r="VW68" s="471">
        <f t="shared" si="483"/>
        <v>0</v>
      </c>
      <c r="VX68" s="471">
        <f t="shared" si="483"/>
        <v>0</v>
      </c>
      <c r="VY68" s="471">
        <f t="shared" si="483"/>
        <v>0</v>
      </c>
      <c r="VZ68" s="471">
        <f t="shared" si="483"/>
        <v>0</v>
      </c>
      <c r="WA68" s="471">
        <f t="shared" si="483"/>
        <v>0</v>
      </c>
      <c r="WB68" s="471">
        <f t="shared" si="483"/>
        <v>0</v>
      </c>
      <c r="WC68" s="471">
        <f t="shared" si="483"/>
        <v>0</v>
      </c>
      <c r="WD68" s="471">
        <f t="shared" si="483"/>
        <v>0</v>
      </c>
    </row>
    <row r="69" spans="1:602" x14ac:dyDescent="0.35">
      <c r="A69" s="29"/>
      <c r="B69" s="29">
        <f t="shared" si="355"/>
        <v>38</v>
      </c>
      <c r="C69" s="29" t="s">
        <v>3</v>
      </c>
      <c r="D69" s="29" t="s">
        <v>103</v>
      </c>
      <c r="E69" s="69">
        <f>INDEX('Current RAP - 2025-26 Cycle'!$K:$K,MATCH('25-26 Projection - RAP Tendered'!$D69,'Current RAP - 2025-26 Cycle'!$C:$C,0),1)</f>
        <v>105227111.20999996</v>
      </c>
      <c r="F69" s="69">
        <f>INDEX('Current RAP - 2025-26 Cycle'!$G:$G,MATCH('25-26 Projection - RAP Tendered'!$D69,'Current RAP - 2025-26 Cycle'!$C:$C,0),1)</f>
        <v>98526920.989999965</v>
      </c>
      <c r="G69" s="69">
        <f t="shared" si="342"/>
        <v>6700190.2199999988</v>
      </c>
      <c r="H69" s="69">
        <f t="shared" si="356"/>
        <v>98526920.989999965</v>
      </c>
      <c r="I69" s="32">
        <v>45839</v>
      </c>
      <c r="J69" s="32">
        <v>46203</v>
      </c>
      <c r="K69" s="29" t="str">
        <f>INDEX('Current RAP - 2025-26 Cycle'!$D:$D,MATCH('25-26 Projection - RAP Tendered'!$D69,'Current RAP - 2025-26 Cycle'!$C:$C,0),1)</f>
        <v>IPCA</v>
      </c>
      <c r="L69" s="32" t="s">
        <v>10</v>
      </c>
      <c r="M69" s="32" t="s">
        <v>10</v>
      </c>
      <c r="N69" s="81">
        <v>0</v>
      </c>
      <c r="O69" s="81">
        <v>0</v>
      </c>
      <c r="P69" s="69">
        <v>0</v>
      </c>
      <c r="Q69" s="32">
        <f>INDEX('Current RAP - 2025-26 Cycle'!$L:$L,MATCH('25-26 Projection - RAP Tendered'!$D69,'Current RAP - 2025-26 Cycle'!$C:$C,0),1)</f>
        <v>40136</v>
      </c>
      <c r="R69" s="32">
        <f>INDEX('Current RAP - 2025-26 Cycle'!$M:$M,MATCH('25-26 Projection - RAP Tendered'!$D69,'Current RAP - 2025-26 Cycle'!$C:$C,0),1)</f>
        <v>51093</v>
      </c>
      <c r="S69" s="29"/>
      <c r="T69" s="29" t="str">
        <f t="shared" si="343"/>
        <v>021/2009</v>
      </c>
      <c r="U69" s="36">
        <f t="shared" si="438"/>
        <v>105.22711120999993</v>
      </c>
      <c r="V69" s="36">
        <f t="shared" si="438"/>
        <v>105.22711120999993</v>
      </c>
      <c r="W69" s="36">
        <f t="shared" si="438"/>
        <v>105.22711120999993</v>
      </c>
      <c r="X69" s="36">
        <f t="shared" si="438"/>
        <v>105.22711120999993</v>
      </c>
      <c r="Y69" s="36">
        <f t="shared" si="438"/>
        <v>105.22711120999993</v>
      </c>
      <c r="Z69" s="36">
        <f t="shared" si="438"/>
        <v>105.22711120999993</v>
      </c>
      <c r="AA69" s="36">
        <f t="shared" si="438"/>
        <v>105.22711120999993</v>
      </c>
      <c r="AB69" s="36">
        <f t="shared" si="438"/>
        <v>105.22711120999993</v>
      </c>
      <c r="AC69" s="36">
        <f t="shared" si="438"/>
        <v>105.22711120999993</v>
      </c>
      <c r="AD69" s="36">
        <f t="shared" si="438"/>
        <v>105.22711120999993</v>
      </c>
      <c r="AE69" s="36">
        <f t="shared" si="438"/>
        <v>105.22711120999993</v>
      </c>
      <c r="AF69" s="36">
        <f t="shared" si="438"/>
        <v>105.22711120999993</v>
      </c>
      <c r="AG69" s="36">
        <f t="shared" si="438"/>
        <v>105.22711120999993</v>
      </c>
      <c r="AH69" s="36">
        <f t="shared" si="438"/>
        <v>105.22711120999993</v>
      </c>
      <c r="AI69" s="36">
        <f t="shared" si="438"/>
        <v>105.22711120999993</v>
      </c>
      <c r="AJ69" s="36">
        <f t="shared" si="438"/>
        <v>40.629356828305539</v>
      </c>
      <c r="AK69" s="36">
        <f t="shared" si="434"/>
        <v>0</v>
      </c>
      <c r="AL69" s="36">
        <f t="shared" si="434"/>
        <v>0</v>
      </c>
      <c r="AM69" s="36">
        <f t="shared" si="434"/>
        <v>0</v>
      </c>
      <c r="AN69" s="36">
        <f t="shared" si="434"/>
        <v>0</v>
      </c>
      <c r="AO69" s="36">
        <f t="shared" si="434"/>
        <v>0</v>
      </c>
      <c r="AP69" s="36">
        <f t="shared" si="434"/>
        <v>0</v>
      </c>
      <c r="AQ69" s="36">
        <f t="shared" si="434"/>
        <v>0</v>
      </c>
      <c r="AR69" s="36">
        <f t="shared" si="434"/>
        <v>0</v>
      </c>
      <c r="AS69" s="36">
        <f t="shared" si="441"/>
        <v>0</v>
      </c>
      <c r="AT69" s="36">
        <f t="shared" si="441"/>
        <v>0</v>
      </c>
      <c r="AU69" s="36">
        <f t="shared" si="441"/>
        <v>0</v>
      </c>
      <c r="AV69" s="36">
        <f t="shared" si="441"/>
        <v>0</v>
      </c>
      <c r="AW69" s="36">
        <f t="shared" si="441"/>
        <v>0</v>
      </c>
      <c r="AX69" s="36">
        <f t="shared" si="441"/>
        <v>0</v>
      </c>
      <c r="AY69" s="36">
        <f t="shared" si="441"/>
        <v>0</v>
      </c>
      <c r="AZ69" s="36">
        <f t="shared" si="441"/>
        <v>0</v>
      </c>
      <c r="BA69" s="36">
        <f t="shared" si="441"/>
        <v>0</v>
      </c>
      <c r="BB69" s="36">
        <f t="shared" si="441"/>
        <v>0</v>
      </c>
      <c r="BD69" s="29" t="str">
        <f t="shared" si="345"/>
        <v>021/2009</v>
      </c>
      <c r="BE69" s="36">
        <f t="shared" si="488"/>
        <v>0</v>
      </c>
      <c r="BF69" s="36">
        <f t="shared" si="488"/>
        <v>0</v>
      </c>
      <c r="BG69" s="36">
        <f t="shared" si="488"/>
        <v>0</v>
      </c>
      <c r="BH69" s="36">
        <f t="shared" si="488"/>
        <v>0</v>
      </c>
      <c r="BI69" s="36">
        <f t="shared" si="488"/>
        <v>26.30677780249999</v>
      </c>
      <c r="BJ69" s="36">
        <f t="shared" si="488"/>
        <v>26.30677780249999</v>
      </c>
      <c r="BK69" s="36">
        <f t="shared" si="488"/>
        <v>26.30677780249999</v>
      </c>
      <c r="BL69" s="36">
        <f t="shared" si="488"/>
        <v>26.30677780249999</v>
      </c>
      <c r="BM69" s="36">
        <f t="shared" si="488"/>
        <v>26.30677780249999</v>
      </c>
      <c r="BN69" s="36">
        <f t="shared" si="488"/>
        <v>26.30677780249999</v>
      </c>
      <c r="BO69" s="36">
        <f t="shared" si="488"/>
        <v>26.30677780249999</v>
      </c>
      <c r="BP69" s="36">
        <f t="shared" si="488"/>
        <v>26.30677780249999</v>
      </c>
      <c r="BQ69" s="36">
        <f t="shared" si="488"/>
        <v>26.30677780249999</v>
      </c>
      <c r="BR69" s="36">
        <f t="shared" si="488"/>
        <v>26.30677780249999</v>
      </c>
      <c r="BS69" s="36">
        <f t="shared" si="488"/>
        <v>26.30677780249999</v>
      </c>
      <c r="BT69" s="36">
        <f t="shared" si="488"/>
        <v>26.30677780249999</v>
      </c>
      <c r="BU69" s="36">
        <f t="shared" si="439"/>
        <v>26.30677780249999</v>
      </c>
      <c r="BV69" s="36">
        <f t="shared" si="439"/>
        <v>26.30677780249999</v>
      </c>
      <c r="BW69" s="36">
        <f t="shared" si="439"/>
        <v>26.30677780249999</v>
      </c>
      <c r="BX69" s="36">
        <f t="shared" si="439"/>
        <v>26.30677780249999</v>
      </c>
      <c r="BY69" s="36">
        <f t="shared" si="439"/>
        <v>26.30677780249999</v>
      </c>
      <c r="BZ69" s="36">
        <f t="shared" si="439"/>
        <v>26.30677780249999</v>
      </c>
      <c r="CA69" s="36">
        <f t="shared" si="439"/>
        <v>26.30677780249999</v>
      </c>
      <c r="CB69" s="36">
        <f t="shared" si="439"/>
        <v>26.30677780249999</v>
      </c>
      <c r="CC69" s="36">
        <f t="shared" si="439"/>
        <v>26.30677780249999</v>
      </c>
      <c r="CD69" s="36">
        <f t="shared" si="439"/>
        <v>26.30677780249999</v>
      </c>
      <c r="CE69" s="36">
        <f t="shared" si="439"/>
        <v>26.30677780249999</v>
      </c>
      <c r="CF69" s="36">
        <f t="shared" si="439"/>
        <v>26.30677780249999</v>
      </c>
      <c r="CG69" s="36">
        <f t="shared" si="439"/>
        <v>26.30677780249999</v>
      </c>
      <c r="CH69" s="36">
        <f t="shared" si="439"/>
        <v>26.30677780249999</v>
      </c>
      <c r="CI69" s="36">
        <f t="shared" si="439"/>
        <v>26.30677780249999</v>
      </c>
      <c r="CJ69" s="36">
        <f t="shared" si="439"/>
        <v>26.30677780249999</v>
      </c>
      <c r="CK69" s="36">
        <f t="shared" si="436"/>
        <v>26.30677780249999</v>
      </c>
      <c r="CL69" s="36">
        <f t="shared" si="436"/>
        <v>26.30677780249999</v>
      </c>
      <c r="CM69" s="36">
        <f t="shared" si="436"/>
        <v>26.30677780249999</v>
      </c>
      <c r="CN69" s="36">
        <f t="shared" si="436"/>
        <v>26.30677780249999</v>
      </c>
      <c r="CO69" s="36">
        <f t="shared" si="436"/>
        <v>26.30677780249999</v>
      </c>
      <c r="CP69" s="36">
        <f t="shared" si="436"/>
        <v>26.30677780249999</v>
      </c>
      <c r="CQ69" s="36">
        <f t="shared" si="436"/>
        <v>26.30677780249999</v>
      </c>
      <c r="CR69" s="36">
        <f t="shared" si="436"/>
        <v>26.30677780249999</v>
      </c>
      <c r="CS69" s="36">
        <f t="shared" si="436"/>
        <v>26.30677780249999</v>
      </c>
      <c r="CT69" s="36">
        <f t="shared" si="436"/>
        <v>26.30677780249999</v>
      </c>
      <c r="CU69" s="36">
        <f t="shared" si="436"/>
        <v>26.30677780249999</v>
      </c>
      <c r="CV69" s="36">
        <f t="shared" si="436"/>
        <v>26.30677780249999</v>
      </c>
      <c r="CW69" s="36">
        <f t="shared" si="436"/>
        <v>26.30677780249999</v>
      </c>
      <c r="CX69" s="36">
        <f t="shared" si="436"/>
        <v>26.30677780249999</v>
      </c>
      <c r="CY69" s="36">
        <f t="shared" si="436"/>
        <v>26.30677780249999</v>
      </c>
      <c r="CZ69" s="36">
        <f t="shared" si="437"/>
        <v>26.30677780249999</v>
      </c>
      <c r="DA69" s="36">
        <f t="shared" si="437"/>
        <v>26.30677780249999</v>
      </c>
      <c r="DB69" s="36">
        <f t="shared" si="437"/>
        <v>26.30677780249999</v>
      </c>
      <c r="DC69" s="36">
        <f t="shared" si="437"/>
        <v>26.30677780249999</v>
      </c>
      <c r="DD69" s="36">
        <f t="shared" si="437"/>
        <v>26.30677780249999</v>
      </c>
      <c r="DE69" s="36">
        <f t="shared" si="437"/>
        <v>26.30677780249999</v>
      </c>
      <c r="DF69" s="36">
        <f t="shared" si="437"/>
        <v>26.30677780249999</v>
      </c>
      <c r="DG69" s="36">
        <f t="shared" si="437"/>
        <v>26.30677780249999</v>
      </c>
      <c r="DH69" s="36">
        <f t="shared" si="437"/>
        <v>26.30677780249999</v>
      </c>
      <c r="DI69" s="36">
        <f t="shared" si="437"/>
        <v>26.30677780249999</v>
      </c>
      <c r="DJ69" s="36">
        <f t="shared" si="437"/>
        <v>26.30677780249999</v>
      </c>
      <c r="DK69" s="36">
        <f t="shared" si="437"/>
        <v>26.30677780249999</v>
      </c>
      <c r="DL69" s="36">
        <f t="shared" si="437"/>
        <v>26.30677780249999</v>
      </c>
      <c r="DM69" s="36">
        <f t="shared" si="437"/>
        <v>26.30677780249999</v>
      </c>
      <c r="DN69" s="36">
        <f t="shared" si="437"/>
        <v>14.322579025805549</v>
      </c>
      <c r="DO69" s="36">
        <f t="shared" si="437"/>
        <v>0</v>
      </c>
      <c r="DP69" s="36">
        <f t="shared" si="401"/>
        <v>0</v>
      </c>
      <c r="DQ69" s="36">
        <f t="shared" si="442"/>
        <v>0</v>
      </c>
      <c r="DR69" s="36">
        <f t="shared" si="442"/>
        <v>0</v>
      </c>
      <c r="DS69" s="36">
        <f t="shared" si="442"/>
        <v>0</v>
      </c>
      <c r="DT69" s="36">
        <f t="shared" si="442"/>
        <v>0</v>
      </c>
      <c r="DU69" s="36">
        <f t="shared" si="442"/>
        <v>0</v>
      </c>
      <c r="DV69" s="36">
        <f t="shared" si="442"/>
        <v>0</v>
      </c>
      <c r="DW69" s="36">
        <f t="shared" si="442"/>
        <v>0</v>
      </c>
      <c r="DX69" s="36">
        <f t="shared" si="442"/>
        <v>0</v>
      </c>
      <c r="DY69" s="36">
        <f t="shared" si="442"/>
        <v>0</v>
      </c>
      <c r="DZ69" s="36">
        <f t="shared" si="442"/>
        <v>0</v>
      </c>
      <c r="EA69" s="36">
        <f t="shared" si="442"/>
        <v>0</v>
      </c>
      <c r="EB69" s="36">
        <f t="shared" si="442"/>
        <v>0</v>
      </c>
      <c r="EC69" s="36">
        <f t="shared" si="442"/>
        <v>0</v>
      </c>
      <c r="ED69" s="36">
        <f t="shared" si="442"/>
        <v>0</v>
      </c>
      <c r="EE69" s="36">
        <f t="shared" si="442"/>
        <v>0</v>
      </c>
      <c r="EF69" s="36">
        <f t="shared" si="442"/>
        <v>0</v>
      </c>
      <c r="EG69" s="36">
        <f t="shared" si="487"/>
        <v>0</v>
      </c>
      <c r="EH69" s="36">
        <f t="shared" si="487"/>
        <v>0</v>
      </c>
      <c r="EI69" s="36">
        <f t="shared" si="487"/>
        <v>0</v>
      </c>
      <c r="EJ69" s="36">
        <f t="shared" si="487"/>
        <v>0</v>
      </c>
      <c r="EK69" s="36">
        <f t="shared" si="487"/>
        <v>0</v>
      </c>
      <c r="EL69" s="36">
        <f t="shared" si="487"/>
        <v>0</v>
      </c>
      <c r="EM69" s="36">
        <f t="shared" si="487"/>
        <v>0</v>
      </c>
      <c r="EN69" s="36">
        <f t="shared" si="487"/>
        <v>0</v>
      </c>
      <c r="EO69" s="36">
        <f t="shared" si="487"/>
        <v>0</v>
      </c>
      <c r="EP69" s="36">
        <f t="shared" si="487"/>
        <v>0</v>
      </c>
      <c r="EQ69" s="36">
        <f t="shared" si="487"/>
        <v>0</v>
      </c>
      <c r="ER69" s="36">
        <f t="shared" si="487"/>
        <v>0</v>
      </c>
      <c r="ES69" s="36">
        <f t="shared" si="487"/>
        <v>0</v>
      </c>
      <c r="ET69" s="36">
        <f t="shared" si="487"/>
        <v>0</v>
      </c>
      <c r="EU69" s="36">
        <f t="shared" si="487"/>
        <v>0</v>
      </c>
      <c r="EV69" s="36">
        <f t="shared" si="487"/>
        <v>0</v>
      </c>
      <c r="EW69" s="36">
        <f t="shared" si="484"/>
        <v>0</v>
      </c>
      <c r="EX69" s="36">
        <f t="shared" si="484"/>
        <v>0</v>
      </c>
      <c r="EY69" s="36">
        <f t="shared" si="484"/>
        <v>0</v>
      </c>
      <c r="EZ69" s="36">
        <f t="shared" si="484"/>
        <v>0</v>
      </c>
      <c r="FA69" s="36">
        <f t="shared" si="484"/>
        <v>0</v>
      </c>
      <c r="FB69" s="36">
        <f t="shared" si="484"/>
        <v>0</v>
      </c>
      <c r="FC69" s="36">
        <f t="shared" si="484"/>
        <v>0</v>
      </c>
      <c r="FD69" s="36">
        <f t="shared" si="484"/>
        <v>0</v>
      </c>
      <c r="FE69" s="36">
        <f t="shared" si="484"/>
        <v>0</v>
      </c>
      <c r="FF69" s="36">
        <f t="shared" si="484"/>
        <v>0</v>
      </c>
      <c r="FG69" s="36">
        <f t="shared" si="484"/>
        <v>0</v>
      </c>
      <c r="FH69" s="36">
        <f t="shared" si="484"/>
        <v>0</v>
      </c>
      <c r="FI69" s="36">
        <f t="shared" si="484"/>
        <v>0</v>
      </c>
      <c r="FJ69" s="36">
        <f t="shared" si="484"/>
        <v>0</v>
      </c>
      <c r="FK69" s="36">
        <f t="shared" si="484"/>
        <v>0</v>
      </c>
      <c r="FL69" s="36">
        <f t="shared" si="484"/>
        <v>0</v>
      </c>
      <c r="FM69" s="36">
        <f t="shared" si="485"/>
        <v>0</v>
      </c>
      <c r="FN69" s="36">
        <f t="shared" si="485"/>
        <v>0</v>
      </c>
      <c r="FO69" s="36">
        <f t="shared" si="485"/>
        <v>0</v>
      </c>
      <c r="FP69" s="36">
        <f t="shared" si="485"/>
        <v>0</v>
      </c>
      <c r="FQ69" s="36">
        <f t="shared" si="485"/>
        <v>0</v>
      </c>
      <c r="FR69" s="36">
        <f t="shared" si="485"/>
        <v>0</v>
      </c>
      <c r="FS69" s="36">
        <f t="shared" si="485"/>
        <v>0</v>
      </c>
      <c r="FT69" s="36">
        <f t="shared" si="485"/>
        <v>0</v>
      </c>
      <c r="FU69" s="36">
        <f t="shared" si="485"/>
        <v>0</v>
      </c>
      <c r="FV69" s="36">
        <f t="shared" si="485"/>
        <v>0</v>
      </c>
      <c r="FW69" s="36">
        <f t="shared" si="485"/>
        <v>0</v>
      </c>
      <c r="FX69" s="36">
        <f t="shared" si="485"/>
        <v>0</v>
      </c>
      <c r="FY69" s="36">
        <f t="shared" si="485"/>
        <v>0</v>
      </c>
      <c r="FZ69" s="36">
        <f t="shared" si="485"/>
        <v>0</v>
      </c>
      <c r="GA69" s="36">
        <f t="shared" si="485"/>
        <v>0</v>
      </c>
      <c r="GB69" s="36">
        <f t="shared" si="486"/>
        <v>0</v>
      </c>
      <c r="GC69" s="36">
        <f t="shared" si="486"/>
        <v>0</v>
      </c>
      <c r="GD69" s="36">
        <f t="shared" si="486"/>
        <v>0</v>
      </c>
      <c r="GE69" s="36">
        <f t="shared" si="486"/>
        <v>0</v>
      </c>
      <c r="GF69" s="36">
        <f t="shared" si="486"/>
        <v>0</v>
      </c>
      <c r="GG69" s="36">
        <f t="shared" si="486"/>
        <v>0</v>
      </c>
      <c r="GH69" s="36">
        <f t="shared" si="486"/>
        <v>0</v>
      </c>
      <c r="GI69" s="36">
        <f t="shared" si="486"/>
        <v>0</v>
      </c>
      <c r="GJ69" s="36">
        <f t="shared" si="486"/>
        <v>0</v>
      </c>
      <c r="GL69" s="29" t="str">
        <f t="shared" si="347"/>
        <v>021/2009</v>
      </c>
      <c r="GM69" s="471">
        <f t="shared" si="458"/>
        <v>8.7689259341666634</v>
      </c>
      <c r="GN69" s="471">
        <f t="shared" si="458"/>
        <v>8.7689259341666634</v>
      </c>
      <c r="GO69" s="471">
        <f t="shared" si="458"/>
        <v>8.7689259341666634</v>
      </c>
      <c r="GP69" s="471">
        <f t="shared" si="458"/>
        <v>8.7689259341666634</v>
      </c>
      <c r="GQ69" s="471">
        <f t="shared" si="458"/>
        <v>8.7689259341666634</v>
      </c>
      <c r="GR69" s="471">
        <f t="shared" si="458"/>
        <v>8.7689259341666634</v>
      </c>
      <c r="GS69" s="471">
        <f t="shared" si="458"/>
        <v>8.7689259341666634</v>
      </c>
      <c r="GT69" s="471">
        <f t="shared" si="458"/>
        <v>8.7689259341666634</v>
      </c>
      <c r="GU69" s="471">
        <f t="shared" si="458"/>
        <v>8.7689259341666634</v>
      </c>
      <c r="GV69" s="471">
        <f t="shared" si="458"/>
        <v>8.7689259341666634</v>
      </c>
      <c r="GW69" s="471">
        <f t="shared" si="458"/>
        <v>8.7689259341666634</v>
      </c>
      <c r="GX69" s="471">
        <f t="shared" si="458"/>
        <v>8.7689259341666634</v>
      </c>
      <c r="GY69" s="471">
        <f t="shared" si="458"/>
        <v>8.7689259341666634</v>
      </c>
      <c r="GZ69" s="471">
        <f t="shared" si="458"/>
        <v>8.7689259341666634</v>
      </c>
      <c r="HA69" s="471">
        <f t="shared" si="458"/>
        <v>8.7689259341666634</v>
      </c>
      <c r="HB69" s="471">
        <f t="shared" si="458"/>
        <v>8.7689259341666634</v>
      </c>
      <c r="HC69" s="471">
        <f t="shared" si="459"/>
        <v>8.7689259341666634</v>
      </c>
      <c r="HD69" s="471">
        <f t="shared" si="459"/>
        <v>8.7689259341666634</v>
      </c>
      <c r="HE69" s="471">
        <f t="shared" si="459"/>
        <v>8.7689259341666634</v>
      </c>
      <c r="HF69" s="471">
        <f t="shared" si="459"/>
        <v>8.7689259341666634</v>
      </c>
      <c r="HG69" s="471">
        <f t="shared" si="459"/>
        <v>8.7689259341666634</v>
      </c>
      <c r="HH69" s="471">
        <f t="shared" si="459"/>
        <v>8.7689259341666634</v>
      </c>
      <c r="HI69" s="471">
        <f t="shared" si="459"/>
        <v>8.7689259341666634</v>
      </c>
      <c r="HJ69" s="471">
        <f t="shared" si="459"/>
        <v>8.7689259341666634</v>
      </c>
      <c r="HK69" s="471">
        <f t="shared" si="459"/>
        <v>8.7689259341666634</v>
      </c>
      <c r="HL69" s="471">
        <f t="shared" si="459"/>
        <v>8.7689259341666634</v>
      </c>
      <c r="HM69" s="471">
        <f t="shared" si="459"/>
        <v>8.7689259341666634</v>
      </c>
      <c r="HN69" s="471">
        <f t="shared" si="459"/>
        <v>8.7689259341666634</v>
      </c>
      <c r="HO69" s="471">
        <f t="shared" si="459"/>
        <v>8.7689259341666634</v>
      </c>
      <c r="HP69" s="471">
        <f t="shared" si="459"/>
        <v>8.7689259341666634</v>
      </c>
      <c r="HQ69" s="471">
        <f t="shared" si="459"/>
        <v>8.7689259341666634</v>
      </c>
      <c r="HR69" s="471">
        <f t="shared" si="459"/>
        <v>8.7689259341666634</v>
      </c>
      <c r="HS69" s="471">
        <f t="shared" si="460"/>
        <v>8.7689259341666634</v>
      </c>
      <c r="HT69" s="471">
        <f t="shared" si="460"/>
        <v>8.7689259341666634</v>
      </c>
      <c r="HU69" s="471">
        <f t="shared" si="460"/>
        <v>8.7689259341666634</v>
      </c>
      <c r="HV69" s="471">
        <f t="shared" si="460"/>
        <v>8.7689259341666634</v>
      </c>
      <c r="HW69" s="471">
        <f t="shared" si="460"/>
        <v>8.7689259341666634</v>
      </c>
      <c r="HX69" s="471">
        <f t="shared" si="460"/>
        <v>8.7689259341666634</v>
      </c>
      <c r="HY69" s="471">
        <f t="shared" si="460"/>
        <v>8.7689259341666634</v>
      </c>
      <c r="HZ69" s="471">
        <f t="shared" si="460"/>
        <v>8.7689259341666634</v>
      </c>
      <c r="IA69" s="471">
        <f t="shared" si="460"/>
        <v>8.7689259341666634</v>
      </c>
      <c r="IB69" s="471">
        <f t="shared" si="460"/>
        <v>8.7689259341666634</v>
      </c>
      <c r="IC69" s="471">
        <f t="shared" si="460"/>
        <v>8.7689259341666634</v>
      </c>
      <c r="ID69" s="471">
        <f t="shared" si="460"/>
        <v>8.7689259341666634</v>
      </c>
      <c r="IE69" s="471">
        <f t="shared" si="460"/>
        <v>8.7689259341666634</v>
      </c>
      <c r="IF69" s="471">
        <f t="shared" si="460"/>
        <v>8.7689259341666634</v>
      </c>
      <c r="IG69" s="471">
        <f t="shared" si="460"/>
        <v>8.7689259341666634</v>
      </c>
      <c r="IH69" s="471">
        <f t="shared" si="460"/>
        <v>8.7689259341666634</v>
      </c>
      <c r="II69" s="471">
        <f t="shared" si="461"/>
        <v>8.7689259341666634</v>
      </c>
      <c r="IJ69" s="471">
        <f t="shared" si="461"/>
        <v>8.7689259341666634</v>
      </c>
      <c r="IK69" s="471">
        <f t="shared" si="461"/>
        <v>8.7689259341666634</v>
      </c>
      <c r="IL69" s="471">
        <f t="shared" si="461"/>
        <v>8.7689259341666634</v>
      </c>
      <c r="IM69" s="471">
        <f t="shared" si="461"/>
        <v>8.7689259341666634</v>
      </c>
      <c r="IN69" s="471">
        <f t="shared" si="461"/>
        <v>8.7689259341666634</v>
      </c>
      <c r="IO69" s="471">
        <f t="shared" si="461"/>
        <v>8.7689259341666634</v>
      </c>
      <c r="IP69" s="471">
        <f t="shared" si="461"/>
        <v>8.7689259341666634</v>
      </c>
      <c r="IQ69" s="471">
        <f t="shared" si="461"/>
        <v>8.7689259341666634</v>
      </c>
      <c r="IR69" s="471">
        <f t="shared" si="461"/>
        <v>8.7689259341666634</v>
      </c>
      <c r="IS69" s="471">
        <f t="shared" si="461"/>
        <v>8.7689259341666634</v>
      </c>
      <c r="IT69" s="471">
        <f t="shared" si="461"/>
        <v>8.7689259341666634</v>
      </c>
      <c r="IU69" s="471">
        <f t="shared" si="461"/>
        <v>8.7689259341666634</v>
      </c>
      <c r="IV69" s="471">
        <f t="shared" si="461"/>
        <v>8.7689259341666634</v>
      </c>
      <c r="IW69" s="471">
        <f t="shared" si="461"/>
        <v>8.7689259341666634</v>
      </c>
      <c r="IX69" s="471">
        <f t="shared" si="461"/>
        <v>8.7689259341666634</v>
      </c>
      <c r="IY69" s="471">
        <f t="shared" si="462"/>
        <v>8.7689259341666634</v>
      </c>
      <c r="IZ69" s="471">
        <f t="shared" si="462"/>
        <v>8.7689259341666634</v>
      </c>
      <c r="JA69" s="471">
        <f t="shared" si="462"/>
        <v>8.7689259341666634</v>
      </c>
      <c r="JB69" s="471">
        <f t="shared" si="462"/>
        <v>8.7689259341666634</v>
      </c>
      <c r="JC69" s="471">
        <f t="shared" si="462"/>
        <v>8.7689259341666634</v>
      </c>
      <c r="JD69" s="471">
        <f t="shared" si="462"/>
        <v>8.7689259341666634</v>
      </c>
      <c r="JE69" s="471">
        <f t="shared" si="462"/>
        <v>8.7689259341666634</v>
      </c>
      <c r="JF69" s="471">
        <f t="shared" si="462"/>
        <v>8.7689259341666634</v>
      </c>
      <c r="JG69" s="471">
        <f t="shared" si="462"/>
        <v>8.7689259341666634</v>
      </c>
      <c r="JH69" s="471">
        <f t="shared" si="462"/>
        <v>8.7689259341666634</v>
      </c>
      <c r="JI69" s="471">
        <f t="shared" si="462"/>
        <v>8.7689259341666634</v>
      </c>
      <c r="JJ69" s="471">
        <f t="shared" si="462"/>
        <v>8.7689259341666634</v>
      </c>
      <c r="JK69" s="471">
        <f t="shared" si="462"/>
        <v>8.7689259341666634</v>
      </c>
      <c r="JL69" s="471">
        <f t="shared" si="462"/>
        <v>8.7689259341666634</v>
      </c>
      <c r="JM69" s="471">
        <f t="shared" si="462"/>
        <v>8.7689259341666634</v>
      </c>
      <c r="JN69" s="471">
        <f t="shared" si="462"/>
        <v>8.7689259341666634</v>
      </c>
      <c r="JO69" s="471">
        <f t="shared" si="463"/>
        <v>8.7689259341666634</v>
      </c>
      <c r="JP69" s="471">
        <f t="shared" si="463"/>
        <v>8.7689259341666634</v>
      </c>
      <c r="JQ69" s="471">
        <f t="shared" si="463"/>
        <v>8.7689259341666634</v>
      </c>
      <c r="JR69" s="471">
        <f t="shared" si="463"/>
        <v>8.7689259341666634</v>
      </c>
      <c r="JS69" s="471">
        <f t="shared" si="463"/>
        <v>8.7689259341666634</v>
      </c>
      <c r="JT69" s="471">
        <f t="shared" si="463"/>
        <v>8.7689259341666634</v>
      </c>
      <c r="JU69" s="471">
        <f t="shared" si="463"/>
        <v>8.7689259341666634</v>
      </c>
      <c r="JV69" s="471">
        <f t="shared" si="463"/>
        <v>8.7689259341666634</v>
      </c>
      <c r="JW69" s="471">
        <f t="shared" si="463"/>
        <v>8.7689259341666634</v>
      </c>
      <c r="JX69" s="471">
        <f t="shared" si="463"/>
        <v>8.7689259341666634</v>
      </c>
      <c r="JY69" s="471">
        <f t="shared" si="463"/>
        <v>8.7689259341666634</v>
      </c>
      <c r="JZ69" s="471">
        <f t="shared" si="463"/>
        <v>8.7689259341666634</v>
      </c>
      <c r="KA69" s="471">
        <f t="shared" si="463"/>
        <v>8.7689259341666634</v>
      </c>
      <c r="KB69" s="471">
        <f t="shared" si="463"/>
        <v>8.7689259341666634</v>
      </c>
      <c r="KC69" s="471">
        <f t="shared" si="463"/>
        <v>8.7689259341666634</v>
      </c>
      <c r="KD69" s="471">
        <f t="shared" si="463"/>
        <v>8.7689259341666634</v>
      </c>
      <c r="KE69" s="471">
        <f t="shared" si="464"/>
        <v>8.7689259341666634</v>
      </c>
      <c r="KF69" s="471">
        <f t="shared" si="464"/>
        <v>8.7689259341666634</v>
      </c>
      <c r="KG69" s="471">
        <f t="shared" si="464"/>
        <v>8.7689259341666634</v>
      </c>
      <c r="KH69" s="471">
        <f t="shared" si="464"/>
        <v>8.7689259341666634</v>
      </c>
      <c r="KI69" s="471">
        <f t="shared" si="464"/>
        <v>8.7689259341666634</v>
      </c>
      <c r="KJ69" s="471">
        <f t="shared" si="464"/>
        <v>8.7689259341666634</v>
      </c>
      <c r="KK69" s="471">
        <f t="shared" si="464"/>
        <v>8.7689259341666634</v>
      </c>
      <c r="KL69" s="471">
        <f t="shared" si="464"/>
        <v>8.7689259341666634</v>
      </c>
      <c r="KM69" s="471">
        <f t="shared" si="464"/>
        <v>8.7689259341666634</v>
      </c>
      <c r="KN69" s="471">
        <f t="shared" si="464"/>
        <v>8.7689259341666634</v>
      </c>
      <c r="KO69" s="471">
        <f t="shared" si="464"/>
        <v>8.7689259341666634</v>
      </c>
      <c r="KP69" s="471">
        <f t="shared" si="464"/>
        <v>8.7689259341666634</v>
      </c>
      <c r="KQ69" s="471">
        <f t="shared" si="464"/>
        <v>8.7689259341666634</v>
      </c>
      <c r="KR69" s="471">
        <f t="shared" si="464"/>
        <v>8.7689259341666634</v>
      </c>
      <c r="KS69" s="471">
        <f t="shared" si="464"/>
        <v>8.7689259341666634</v>
      </c>
      <c r="KT69" s="471">
        <f t="shared" si="464"/>
        <v>8.7689259341666634</v>
      </c>
      <c r="KU69" s="471">
        <f t="shared" si="465"/>
        <v>8.7689259341666634</v>
      </c>
      <c r="KV69" s="471">
        <f t="shared" si="465"/>
        <v>8.7689259341666634</v>
      </c>
      <c r="KW69" s="471">
        <f t="shared" si="465"/>
        <v>8.7689259341666634</v>
      </c>
      <c r="KX69" s="471">
        <f t="shared" si="465"/>
        <v>8.7689259341666634</v>
      </c>
      <c r="KY69" s="471">
        <f t="shared" si="465"/>
        <v>8.7689259341666634</v>
      </c>
      <c r="KZ69" s="471">
        <f t="shared" si="465"/>
        <v>8.7689259341666634</v>
      </c>
      <c r="LA69" s="471">
        <f t="shared" si="465"/>
        <v>8.7689259341666634</v>
      </c>
      <c r="LB69" s="471">
        <f t="shared" si="465"/>
        <v>8.7689259341666634</v>
      </c>
      <c r="LC69" s="471">
        <f t="shared" si="465"/>
        <v>8.7689259341666634</v>
      </c>
      <c r="LD69" s="471">
        <f t="shared" si="465"/>
        <v>8.7689259341666634</v>
      </c>
      <c r="LE69" s="471">
        <f t="shared" si="465"/>
        <v>8.7689259341666634</v>
      </c>
      <c r="LF69" s="471">
        <f t="shared" si="465"/>
        <v>8.7689259341666634</v>
      </c>
      <c r="LG69" s="471">
        <f t="shared" si="465"/>
        <v>8.7689259341666634</v>
      </c>
      <c r="LH69" s="471">
        <f t="shared" si="465"/>
        <v>8.7689259341666634</v>
      </c>
      <c r="LI69" s="471">
        <f t="shared" si="465"/>
        <v>8.7689259341666634</v>
      </c>
      <c r="LJ69" s="471">
        <f t="shared" si="465"/>
        <v>8.7689259341666634</v>
      </c>
      <c r="LK69" s="471">
        <f t="shared" si="466"/>
        <v>8.7689259341666634</v>
      </c>
      <c r="LL69" s="471">
        <f t="shared" si="466"/>
        <v>8.7689259341666634</v>
      </c>
      <c r="LM69" s="471">
        <f t="shared" si="466"/>
        <v>8.7689259341666634</v>
      </c>
      <c r="LN69" s="471">
        <f t="shared" si="466"/>
        <v>8.7689259341666634</v>
      </c>
      <c r="LO69" s="471">
        <f t="shared" si="466"/>
        <v>8.7689259341666634</v>
      </c>
      <c r="LP69" s="471">
        <f t="shared" si="466"/>
        <v>8.7689259341666634</v>
      </c>
      <c r="LQ69" s="471">
        <f t="shared" si="466"/>
        <v>8.7689259341666634</v>
      </c>
      <c r="LR69" s="471">
        <f t="shared" si="466"/>
        <v>8.7689259341666634</v>
      </c>
      <c r="LS69" s="471">
        <f t="shared" si="466"/>
        <v>8.7689259341666634</v>
      </c>
      <c r="LT69" s="471">
        <f t="shared" si="466"/>
        <v>8.7689259341666634</v>
      </c>
      <c r="LU69" s="471">
        <f t="shared" si="466"/>
        <v>8.7689259341666634</v>
      </c>
      <c r="LV69" s="471">
        <f t="shared" si="466"/>
        <v>8.7689259341666634</v>
      </c>
      <c r="LW69" s="471">
        <f t="shared" si="466"/>
        <v>8.7689259341666634</v>
      </c>
      <c r="LX69" s="471">
        <f t="shared" si="466"/>
        <v>8.7689259341666634</v>
      </c>
      <c r="LY69" s="471">
        <f t="shared" si="466"/>
        <v>8.7689259341666634</v>
      </c>
      <c r="LZ69" s="471">
        <f t="shared" si="466"/>
        <v>8.7689259341666634</v>
      </c>
      <c r="MA69" s="471">
        <f t="shared" si="467"/>
        <v>8.7689259341666634</v>
      </c>
      <c r="MB69" s="471">
        <f t="shared" si="467"/>
        <v>8.7689259341666634</v>
      </c>
      <c r="MC69" s="471">
        <f t="shared" si="467"/>
        <v>8.7689259341666634</v>
      </c>
      <c r="MD69" s="471">
        <f t="shared" si="467"/>
        <v>8.7689259341666634</v>
      </c>
      <c r="ME69" s="471">
        <f t="shared" si="467"/>
        <v>8.7689259341666634</v>
      </c>
      <c r="MF69" s="471">
        <f t="shared" si="467"/>
        <v>8.7689259341666634</v>
      </c>
      <c r="MG69" s="471">
        <f t="shared" si="467"/>
        <v>8.7689259341666634</v>
      </c>
      <c r="MH69" s="471">
        <f t="shared" si="467"/>
        <v>8.7689259341666634</v>
      </c>
      <c r="MI69" s="471">
        <f t="shared" si="467"/>
        <v>8.7689259341666634</v>
      </c>
      <c r="MJ69" s="471">
        <f t="shared" si="467"/>
        <v>8.7689259341666634</v>
      </c>
      <c r="MK69" s="471">
        <f t="shared" si="467"/>
        <v>8.7689259341666634</v>
      </c>
      <c r="ML69" s="471">
        <f t="shared" si="467"/>
        <v>8.7689259341666634</v>
      </c>
      <c r="MM69" s="471">
        <f t="shared" si="467"/>
        <v>8.7689259341666634</v>
      </c>
      <c r="MN69" s="471">
        <f t="shared" si="467"/>
        <v>8.7689259341666634</v>
      </c>
      <c r="MO69" s="471">
        <f t="shared" si="467"/>
        <v>8.7689259341666634</v>
      </c>
      <c r="MP69" s="471">
        <f t="shared" si="467"/>
        <v>8.7689259341666634</v>
      </c>
      <c r="MQ69" s="471">
        <f t="shared" si="468"/>
        <v>8.7689259341666634</v>
      </c>
      <c r="MR69" s="471">
        <f t="shared" si="468"/>
        <v>8.7689259341666634</v>
      </c>
      <c r="MS69" s="471">
        <f t="shared" si="468"/>
        <v>8.7689259341666634</v>
      </c>
      <c r="MT69" s="471">
        <f t="shared" si="468"/>
        <v>8.7689259341666634</v>
      </c>
      <c r="MU69" s="471">
        <f t="shared" si="468"/>
        <v>8.7689259341666634</v>
      </c>
      <c r="MV69" s="471">
        <f t="shared" si="468"/>
        <v>8.7689259341666634</v>
      </c>
      <c r="MW69" s="471">
        <f t="shared" si="468"/>
        <v>8.7689259341666634</v>
      </c>
      <c r="MX69" s="471">
        <f t="shared" si="468"/>
        <v>8.7689259341666634</v>
      </c>
      <c r="MY69" s="471">
        <f t="shared" si="468"/>
        <v>8.7689259341666634</v>
      </c>
      <c r="MZ69" s="471">
        <f t="shared" si="468"/>
        <v>8.7689259341666634</v>
      </c>
      <c r="NA69" s="471">
        <f t="shared" si="468"/>
        <v>8.7689259341666634</v>
      </c>
      <c r="NB69" s="471">
        <f t="shared" si="468"/>
        <v>8.7689259341666634</v>
      </c>
      <c r="NC69" s="471">
        <f t="shared" si="468"/>
        <v>5.5536530916388864</v>
      </c>
      <c r="ND69" s="471">
        <f t="shared" si="468"/>
        <v>0</v>
      </c>
      <c r="NE69" s="471">
        <f t="shared" si="468"/>
        <v>0</v>
      </c>
      <c r="NF69" s="471">
        <f t="shared" si="468"/>
        <v>0</v>
      </c>
      <c r="NG69" s="471">
        <f t="shared" si="469"/>
        <v>0</v>
      </c>
      <c r="NH69" s="471">
        <f t="shared" si="469"/>
        <v>0</v>
      </c>
      <c r="NI69" s="471">
        <f t="shared" si="469"/>
        <v>0</v>
      </c>
      <c r="NJ69" s="471">
        <f t="shared" si="469"/>
        <v>0</v>
      </c>
      <c r="NK69" s="471">
        <f t="shared" si="469"/>
        <v>0</v>
      </c>
      <c r="NL69" s="471">
        <f t="shared" si="469"/>
        <v>0</v>
      </c>
      <c r="NM69" s="471">
        <f t="shared" si="469"/>
        <v>0</v>
      </c>
      <c r="NN69" s="471">
        <f t="shared" si="469"/>
        <v>0</v>
      </c>
      <c r="NO69" s="471">
        <f t="shared" si="469"/>
        <v>0</v>
      </c>
      <c r="NP69" s="471">
        <f t="shared" si="469"/>
        <v>0</v>
      </c>
      <c r="NQ69" s="471">
        <f t="shared" si="469"/>
        <v>0</v>
      </c>
      <c r="NR69" s="471">
        <f t="shared" si="469"/>
        <v>0</v>
      </c>
      <c r="NS69" s="471">
        <f t="shared" si="469"/>
        <v>0</v>
      </c>
      <c r="NT69" s="471">
        <f t="shared" si="469"/>
        <v>0</v>
      </c>
      <c r="NU69" s="471">
        <f t="shared" si="469"/>
        <v>0</v>
      </c>
      <c r="NV69" s="471">
        <f t="shared" si="469"/>
        <v>0</v>
      </c>
      <c r="NW69" s="471">
        <f t="shared" si="470"/>
        <v>0</v>
      </c>
      <c r="NX69" s="471">
        <f t="shared" si="470"/>
        <v>0</v>
      </c>
      <c r="NY69" s="471">
        <f t="shared" si="470"/>
        <v>0</v>
      </c>
      <c r="NZ69" s="471">
        <f t="shared" si="470"/>
        <v>0</v>
      </c>
      <c r="OA69" s="471">
        <f t="shared" si="470"/>
        <v>0</v>
      </c>
      <c r="OB69" s="471">
        <f t="shared" si="470"/>
        <v>0</v>
      </c>
      <c r="OC69" s="471">
        <f t="shared" si="470"/>
        <v>0</v>
      </c>
      <c r="OD69" s="471">
        <f t="shared" si="470"/>
        <v>0</v>
      </c>
      <c r="OE69" s="471">
        <f t="shared" si="470"/>
        <v>0</v>
      </c>
      <c r="OF69" s="471">
        <f t="shared" si="470"/>
        <v>0</v>
      </c>
      <c r="OG69" s="471">
        <f t="shared" si="470"/>
        <v>0</v>
      </c>
      <c r="OH69" s="471">
        <f t="shared" si="470"/>
        <v>0</v>
      </c>
      <c r="OI69" s="471">
        <f t="shared" si="470"/>
        <v>0</v>
      </c>
      <c r="OJ69" s="471">
        <f t="shared" si="470"/>
        <v>0</v>
      </c>
      <c r="OK69" s="471">
        <f t="shared" si="470"/>
        <v>0</v>
      </c>
      <c r="OL69" s="471">
        <f t="shared" si="470"/>
        <v>0</v>
      </c>
      <c r="OM69" s="471">
        <f t="shared" si="471"/>
        <v>0</v>
      </c>
      <c r="ON69" s="471">
        <f t="shared" si="471"/>
        <v>0</v>
      </c>
      <c r="OO69" s="471">
        <f t="shared" si="471"/>
        <v>0</v>
      </c>
      <c r="OP69" s="471">
        <f t="shared" si="471"/>
        <v>0</v>
      </c>
      <c r="OQ69" s="471">
        <f t="shared" si="471"/>
        <v>0</v>
      </c>
      <c r="OR69" s="471">
        <f t="shared" si="471"/>
        <v>0</v>
      </c>
      <c r="OS69" s="471">
        <f t="shared" si="471"/>
        <v>0</v>
      </c>
      <c r="OT69" s="471">
        <f t="shared" si="471"/>
        <v>0</v>
      </c>
      <c r="OU69" s="471">
        <f t="shared" si="471"/>
        <v>0</v>
      </c>
      <c r="OV69" s="471">
        <f t="shared" si="471"/>
        <v>0</v>
      </c>
      <c r="OW69" s="471">
        <f t="shared" si="471"/>
        <v>0</v>
      </c>
      <c r="OX69" s="471">
        <f t="shared" si="471"/>
        <v>0</v>
      </c>
      <c r="OY69" s="471">
        <f t="shared" si="471"/>
        <v>0</v>
      </c>
      <c r="OZ69" s="471">
        <f t="shared" si="471"/>
        <v>0</v>
      </c>
      <c r="PA69" s="471">
        <f t="shared" si="471"/>
        <v>0</v>
      </c>
      <c r="PB69" s="471">
        <f t="shared" si="471"/>
        <v>0</v>
      </c>
      <c r="PC69" s="471">
        <f t="shared" si="472"/>
        <v>0</v>
      </c>
      <c r="PD69" s="471">
        <f t="shared" si="472"/>
        <v>0</v>
      </c>
      <c r="PE69" s="471">
        <f t="shared" si="472"/>
        <v>0</v>
      </c>
      <c r="PF69" s="471">
        <f t="shared" si="472"/>
        <v>0</v>
      </c>
      <c r="PG69" s="471">
        <f t="shared" si="472"/>
        <v>0</v>
      </c>
      <c r="PH69" s="471">
        <f t="shared" si="472"/>
        <v>0</v>
      </c>
      <c r="PI69" s="471">
        <f t="shared" si="472"/>
        <v>0</v>
      </c>
      <c r="PJ69" s="471">
        <f t="shared" si="472"/>
        <v>0</v>
      </c>
      <c r="PK69" s="471">
        <f t="shared" si="472"/>
        <v>0</v>
      </c>
      <c r="PL69" s="471">
        <f t="shared" si="472"/>
        <v>0</v>
      </c>
      <c r="PM69" s="471">
        <f t="shared" si="472"/>
        <v>0</v>
      </c>
      <c r="PN69" s="471">
        <f t="shared" si="472"/>
        <v>0</v>
      </c>
      <c r="PO69" s="471">
        <f t="shared" si="472"/>
        <v>0</v>
      </c>
      <c r="PP69" s="471">
        <f t="shared" si="472"/>
        <v>0</v>
      </c>
      <c r="PQ69" s="471">
        <f t="shared" si="472"/>
        <v>0</v>
      </c>
      <c r="PR69" s="471">
        <f t="shared" si="472"/>
        <v>0</v>
      </c>
      <c r="PS69" s="471">
        <f t="shared" si="473"/>
        <v>0</v>
      </c>
      <c r="PT69" s="471">
        <f t="shared" si="473"/>
        <v>0</v>
      </c>
      <c r="PU69" s="471">
        <f t="shared" si="473"/>
        <v>0</v>
      </c>
      <c r="PV69" s="471">
        <f t="shared" si="473"/>
        <v>0</v>
      </c>
      <c r="PW69" s="471">
        <f t="shared" si="473"/>
        <v>0</v>
      </c>
      <c r="PX69" s="471">
        <f t="shared" si="473"/>
        <v>0</v>
      </c>
      <c r="PY69" s="471">
        <f t="shared" si="473"/>
        <v>0</v>
      </c>
      <c r="PZ69" s="471">
        <f t="shared" si="473"/>
        <v>0</v>
      </c>
      <c r="QA69" s="471">
        <f t="shared" si="473"/>
        <v>0</v>
      </c>
      <c r="QB69" s="471">
        <f t="shared" si="473"/>
        <v>0</v>
      </c>
      <c r="QC69" s="471">
        <f t="shared" si="473"/>
        <v>0</v>
      </c>
      <c r="QD69" s="471">
        <f t="shared" si="473"/>
        <v>0</v>
      </c>
      <c r="QE69" s="471">
        <f t="shared" si="473"/>
        <v>0</v>
      </c>
      <c r="QF69" s="471">
        <f t="shared" si="473"/>
        <v>0</v>
      </c>
      <c r="QG69" s="471">
        <f t="shared" si="473"/>
        <v>0</v>
      </c>
      <c r="QH69" s="471">
        <f t="shared" si="473"/>
        <v>0</v>
      </c>
      <c r="QI69" s="471">
        <f t="shared" si="474"/>
        <v>0</v>
      </c>
      <c r="QJ69" s="471">
        <f t="shared" si="474"/>
        <v>0</v>
      </c>
      <c r="QK69" s="471">
        <f t="shared" si="474"/>
        <v>0</v>
      </c>
      <c r="QL69" s="471">
        <f t="shared" si="474"/>
        <v>0</v>
      </c>
      <c r="QM69" s="471">
        <f t="shared" si="474"/>
        <v>0</v>
      </c>
      <c r="QN69" s="471">
        <f t="shared" si="474"/>
        <v>0</v>
      </c>
      <c r="QO69" s="471">
        <f t="shared" si="474"/>
        <v>0</v>
      </c>
      <c r="QP69" s="471">
        <f t="shared" si="474"/>
        <v>0</v>
      </c>
      <c r="QQ69" s="471">
        <f t="shared" si="474"/>
        <v>0</v>
      </c>
      <c r="QR69" s="471">
        <f t="shared" si="474"/>
        <v>0</v>
      </c>
      <c r="QS69" s="471">
        <f t="shared" si="474"/>
        <v>0</v>
      </c>
      <c r="QT69" s="471">
        <f t="shared" si="474"/>
        <v>0</v>
      </c>
      <c r="QU69" s="471">
        <f t="shared" si="474"/>
        <v>0</v>
      </c>
      <c r="QV69" s="471">
        <f t="shared" si="474"/>
        <v>0</v>
      </c>
      <c r="QW69" s="471">
        <f t="shared" si="474"/>
        <v>0</v>
      </c>
      <c r="QX69" s="471">
        <f t="shared" si="474"/>
        <v>0</v>
      </c>
      <c r="QY69" s="471">
        <f t="shared" si="475"/>
        <v>0</v>
      </c>
      <c r="QZ69" s="471">
        <f t="shared" si="475"/>
        <v>0</v>
      </c>
      <c r="RA69" s="471">
        <f t="shared" si="475"/>
        <v>0</v>
      </c>
      <c r="RB69" s="471">
        <f t="shared" si="475"/>
        <v>0</v>
      </c>
      <c r="RC69" s="471">
        <f t="shared" si="475"/>
        <v>0</v>
      </c>
      <c r="RD69" s="471">
        <f t="shared" si="475"/>
        <v>0</v>
      </c>
      <c r="RE69" s="471">
        <f t="shared" si="475"/>
        <v>0</v>
      </c>
      <c r="RF69" s="471">
        <f t="shared" si="475"/>
        <v>0</v>
      </c>
      <c r="RG69" s="471">
        <f t="shared" si="475"/>
        <v>0</v>
      </c>
      <c r="RH69" s="471">
        <f t="shared" si="475"/>
        <v>0</v>
      </c>
      <c r="RI69" s="471">
        <f t="shared" si="475"/>
        <v>0</v>
      </c>
      <c r="RJ69" s="471">
        <f t="shared" si="475"/>
        <v>0</v>
      </c>
      <c r="RK69" s="471">
        <f t="shared" si="475"/>
        <v>0</v>
      </c>
      <c r="RL69" s="471">
        <f t="shared" si="475"/>
        <v>0</v>
      </c>
      <c r="RM69" s="471">
        <f t="shared" si="475"/>
        <v>0</v>
      </c>
      <c r="RN69" s="471">
        <f t="shared" si="475"/>
        <v>0</v>
      </c>
      <c r="RO69" s="471">
        <f t="shared" si="476"/>
        <v>0</v>
      </c>
      <c r="RP69" s="471">
        <f t="shared" si="476"/>
        <v>0</v>
      </c>
      <c r="RQ69" s="471">
        <f t="shared" si="476"/>
        <v>0</v>
      </c>
      <c r="RR69" s="471">
        <f t="shared" si="476"/>
        <v>0</v>
      </c>
      <c r="RS69" s="471">
        <f t="shared" si="476"/>
        <v>0</v>
      </c>
      <c r="RT69" s="471">
        <f t="shared" si="476"/>
        <v>0</v>
      </c>
      <c r="RU69" s="471">
        <f t="shared" si="476"/>
        <v>0</v>
      </c>
      <c r="RV69" s="471">
        <f t="shared" si="476"/>
        <v>0</v>
      </c>
      <c r="RW69" s="471">
        <f t="shared" si="476"/>
        <v>0</v>
      </c>
      <c r="RX69" s="471">
        <f t="shared" si="476"/>
        <v>0</v>
      </c>
      <c r="RY69" s="471">
        <f t="shared" si="476"/>
        <v>0</v>
      </c>
      <c r="RZ69" s="471">
        <f t="shared" si="476"/>
        <v>0</v>
      </c>
      <c r="SA69" s="471">
        <f t="shared" si="476"/>
        <v>0</v>
      </c>
      <c r="SB69" s="471">
        <f t="shared" si="476"/>
        <v>0</v>
      </c>
      <c r="SC69" s="471">
        <f t="shared" si="476"/>
        <v>0</v>
      </c>
      <c r="SD69" s="471">
        <f t="shared" si="476"/>
        <v>0</v>
      </c>
      <c r="SE69" s="471">
        <f t="shared" si="477"/>
        <v>0</v>
      </c>
      <c r="SF69" s="471">
        <f t="shared" si="477"/>
        <v>0</v>
      </c>
      <c r="SG69" s="471">
        <f t="shared" si="477"/>
        <v>0</v>
      </c>
      <c r="SH69" s="471">
        <f t="shared" si="477"/>
        <v>0</v>
      </c>
      <c r="SI69" s="471">
        <f t="shared" si="477"/>
        <v>0</v>
      </c>
      <c r="SJ69" s="471">
        <f t="shared" si="477"/>
        <v>0</v>
      </c>
      <c r="SK69" s="471">
        <f t="shared" si="477"/>
        <v>0</v>
      </c>
      <c r="SL69" s="471">
        <f t="shared" si="477"/>
        <v>0</v>
      </c>
      <c r="SM69" s="471">
        <f t="shared" si="477"/>
        <v>0</v>
      </c>
      <c r="SN69" s="471">
        <f t="shared" si="477"/>
        <v>0</v>
      </c>
      <c r="SO69" s="471">
        <f t="shared" si="477"/>
        <v>0</v>
      </c>
      <c r="SP69" s="471">
        <f t="shared" si="477"/>
        <v>0</v>
      </c>
      <c r="SQ69" s="471">
        <f t="shared" si="477"/>
        <v>0</v>
      </c>
      <c r="SR69" s="471">
        <f t="shared" si="477"/>
        <v>0</v>
      </c>
      <c r="SS69" s="471">
        <f t="shared" si="477"/>
        <v>0</v>
      </c>
      <c r="ST69" s="471">
        <f t="shared" si="477"/>
        <v>0</v>
      </c>
      <c r="SU69" s="471">
        <f t="shared" si="478"/>
        <v>0</v>
      </c>
      <c r="SV69" s="471">
        <f t="shared" si="478"/>
        <v>0</v>
      </c>
      <c r="SW69" s="471">
        <f t="shared" si="478"/>
        <v>0</v>
      </c>
      <c r="SX69" s="471">
        <f t="shared" si="478"/>
        <v>0</v>
      </c>
      <c r="SY69" s="471">
        <f t="shared" si="478"/>
        <v>0</v>
      </c>
      <c r="SZ69" s="471">
        <f t="shared" si="478"/>
        <v>0</v>
      </c>
      <c r="TA69" s="471">
        <f t="shared" si="478"/>
        <v>0</v>
      </c>
      <c r="TB69" s="471">
        <f t="shared" si="478"/>
        <v>0</v>
      </c>
      <c r="TC69" s="471">
        <f t="shared" si="478"/>
        <v>0</v>
      </c>
      <c r="TD69" s="471">
        <f t="shared" si="478"/>
        <v>0</v>
      </c>
      <c r="TE69" s="471">
        <f t="shared" si="478"/>
        <v>0</v>
      </c>
      <c r="TF69" s="471">
        <f t="shared" si="478"/>
        <v>0</v>
      </c>
      <c r="TG69" s="471">
        <f t="shared" si="478"/>
        <v>0</v>
      </c>
      <c r="TH69" s="471">
        <f t="shared" si="478"/>
        <v>0</v>
      </c>
      <c r="TI69" s="471">
        <f t="shared" si="478"/>
        <v>0</v>
      </c>
      <c r="TJ69" s="471">
        <f t="shared" si="478"/>
        <v>0</v>
      </c>
      <c r="TK69" s="471">
        <f t="shared" si="479"/>
        <v>0</v>
      </c>
      <c r="TL69" s="471">
        <f t="shared" si="479"/>
        <v>0</v>
      </c>
      <c r="TM69" s="471">
        <f t="shared" si="479"/>
        <v>0</v>
      </c>
      <c r="TN69" s="471">
        <f t="shared" si="479"/>
        <v>0</v>
      </c>
      <c r="TO69" s="471">
        <f t="shared" si="479"/>
        <v>0</v>
      </c>
      <c r="TP69" s="471">
        <f t="shared" si="479"/>
        <v>0</v>
      </c>
      <c r="TQ69" s="471">
        <f t="shared" si="479"/>
        <v>0</v>
      </c>
      <c r="TR69" s="471">
        <f t="shared" si="479"/>
        <v>0</v>
      </c>
      <c r="TS69" s="471">
        <f t="shared" si="479"/>
        <v>0</v>
      </c>
      <c r="TT69" s="471">
        <f t="shared" si="479"/>
        <v>0</v>
      </c>
      <c r="TU69" s="471">
        <f t="shared" si="479"/>
        <v>0</v>
      </c>
      <c r="TV69" s="471">
        <f t="shared" si="479"/>
        <v>0</v>
      </c>
      <c r="TW69" s="471">
        <f t="shared" si="479"/>
        <v>0</v>
      </c>
      <c r="TX69" s="471">
        <f t="shared" si="479"/>
        <v>0</v>
      </c>
      <c r="TY69" s="471">
        <f t="shared" si="479"/>
        <v>0</v>
      </c>
      <c r="TZ69" s="471">
        <f t="shared" si="479"/>
        <v>0</v>
      </c>
      <c r="UA69" s="471">
        <f t="shared" si="480"/>
        <v>0</v>
      </c>
      <c r="UB69" s="471">
        <f t="shared" si="480"/>
        <v>0</v>
      </c>
      <c r="UC69" s="471">
        <f t="shared" si="480"/>
        <v>0</v>
      </c>
      <c r="UD69" s="471">
        <f t="shared" si="480"/>
        <v>0</v>
      </c>
      <c r="UE69" s="471">
        <f t="shared" si="480"/>
        <v>0</v>
      </c>
      <c r="UF69" s="471">
        <f t="shared" si="480"/>
        <v>0</v>
      </c>
      <c r="UG69" s="471">
        <f t="shared" si="480"/>
        <v>0</v>
      </c>
      <c r="UH69" s="471">
        <f t="shared" si="480"/>
        <v>0</v>
      </c>
      <c r="UI69" s="471">
        <f t="shared" si="480"/>
        <v>0</v>
      </c>
      <c r="UJ69" s="471">
        <f t="shared" si="480"/>
        <v>0</v>
      </c>
      <c r="UK69" s="471">
        <f t="shared" si="480"/>
        <v>0</v>
      </c>
      <c r="UL69" s="471">
        <f t="shared" si="480"/>
        <v>0</v>
      </c>
      <c r="UM69" s="471">
        <f t="shared" si="480"/>
        <v>0</v>
      </c>
      <c r="UN69" s="471">
        <f t="shared" si="480"/>
        <v>0</v>
      </c>
      <c r="UO69" s="471">
        <f t="shared" si="480"/>
        <v>0</v>
      </c>
      <c r="UP69" s="471">
        <f t="shared" si="480"/>
        <v>0</v>
      </c>
      <c r="UQ69" s="471">
        <f t="shared" si="481"/>
        <v>0</v>
      </c>
      <c r="UR69" s="471">
        <f t="shared" si="481"/>
        <v>0</v>
      </c>
      <c r="US69" s="471">
        <f t="shared" si="481"/>
        <v>0</v>
      </c>
      <c r="UT69" s="471">
        <f t="shared" si="481"/>
        <v>0</v>
      </c>
      <c r="UU69" s="471">
        <f t="shared" si="481"/>
        <v>0</v>
      </c>
      <c r="UV69" s="471">
        <f t="shared" si="481"/>
        <v>0</v>
      </c>
      <c r="UW69" s="471">
        <f t="shared" si="481"/>
        <v>0</v>
      </c>
      <c r="UX69" s="471">
        <f t="shared" si="481"/>
        <v>0</v>
      </c>
      <c r="UY69" s="471">
        <f t="shared" si="481"/>
        <v>0</v>
      </c>
      <c r="UZ69" s="471">
        <f t="shared" si="481"/>
        <v>0</v>
      </c>
      <c r="VA69" s="471">
        <f t="shared" si="481"/>
        <v>0</v>
      </c>
      <c r="VB69" s="471">
        <f t="shared" si="481"/>
        <v>0</v>
      </c>
      <c r="VC69" s="471">
        <f t="shared" si="481"/>
        <v>0</v>
      </c>
      <c r="VD69" s="471">
        <f t="shared" si="481"/>
        <v>0</v>
      </c>
      <c r="VE69" s="471">
        <f t="shared" si="481"/>
        <v>0</v>
      </c>
      <c r="VF69" s="471">
        <f t="shared" si="481"/>
        <v>0</v>
      </c>
      <c r="VG69" s="471">
        <f t="shared" si="482"/>
        <v>0</v>
      </c>
      <c r="VH69" s="471">
        <f t="shared" si="482"/>
        <v>0</v>
      </c>
      <c r="VI69" s="471">
        <f t="shared" si="482"/>
        <v>0</v>
      </c>
      <c r="VJ69" s="471">
        <f t="shared" si="482"/>
        <v>0</v>
      </c>
      <c r="VK69" s="471">
        <f t="shared" si="482"/>
        <v>0</v>
      </c>
      <c r="VL69" s="471">
        <f t="shared" si="482"/>
        <v>0</v>
      </c>
      <c r="VM69" s="471">
        <f t="shared" si="482"/>
        <v>0</v>
      </c>
      <c r="VN69" s="471">
        <f t="shared" si="482"/>
        <v>0</v>
      </c>
      <c r="VO69" s="471">
        <f t="shared" si="482"/>
        <v>0</v>
      </c>
      <c r="VP69" s="471">
        <f t="shared" si="482"/>
        <v>0</v>
      </c>
      <c r="VQ69" s="471">
        <f t="shared" si="482"/>
        <v>0</v>
      </c>
      <c r="VR69" s="471">
        <f t="shared" si="482"/>
        <v>0</v>
      </c>
      <c r="VS69" s="471">
        <f t="shared" si="482"/>
        <v>0</v>
      </c>
      <c r="VT69" s="471">
        <f t="shared" si="482"/>
        <v>0</v>
      </c>
      <c r="VU69" s="471">
        <f t="shared" si="482"/>
        <v>0</v>
      </c>
      <c r="VV69" s="471">
        <f t="shared" si="482"/>
        <v>0</v>
      </c>
      <c r="VW69" s="471">
        <f t="shared" si="483"/>
        <v>0</v>
      </c>
      <c r="VX69" s="471">
        <f t="shared" si="483"/>
        <v>0</v>
      </c>
      <c r="VY69" s="471">
        <f t="shared" si="483"/>
        <v>0</v>
      </c>
      <c r="VZ69" s="471">
        <f t="shared" si="483"/>
        <v>0</v>
      </c>
      <c r="WA69" s="471">
        <f t="shared" si="483"/>
        <v>0</v>
      </c>
      <c r="WB69" s="471">
        <f t="shared" si="483"/>
        <v>0</v>
      </c>
      <c r="WC69" s="471">
        <f t="shared" si="483"/>
        <v>0</v>
      </c>
      <c r="WD69" s="471">
        <f t="shared" si="483"/>
        <v>0</v>
      </c>
    </row>
    <row r="70" spans="1:602" x14ac:dyDescent="0.35">
      <c r="A70" s="29"/>
      <c r="B70" s="29">
        <f t="shared" si="355"/>
        <v>39</v>
      </c>
      <c r="C70" s="29" t="s">
        <v>3</v>
      </c>
      <c r="D70" s="29" t="s">
        <v>104</v>
      </c>
      <c r="E70" s="69">
        <f>INDEX('Current RAP - 2025-26 Cycle'!$K:$K,MATCH('25-26 Projection - RAP Tendered'!$D70,'Current RAP - 2025-26 Cycle'!$C:$C,0),1)</f>
        <v>58167068.069999993</v>
      </c>
      <c r="F70" s="69">
        <f>INDEX('Current RAP - 2025-26 Cycle'!$G:$G,MATCH('25-26 Projection - RAP Tendered'!$D70,'Current RAP - 2025-26 Cycle'!$C:$C,0),1)</f>
        <v>56254959.68999999</v>
      </c>
      <c r="G70" s="69">
        <f t="shared" si="342"/>
        <v>1912108.3800000027</v>
      </c>
      <c r="H70" s="69">
        <f t="shared" si="356"/>
        <v>56254959.68999999</v>
      </c>
      <c r="I70" s="32">
        <v>45839</v>
      </c>
      <c r="J70" s="32">
        <v>46203</v>
      </c>
      <c r="K70" s="29" t="str">
        <f>INDEX('Current RAP - 2025-26 Cycle'!$D:$D,MATCH('25-26 Projection - RAP Tendered'!$D70,'Current RAP - 2025-26 Cycle'!$C:$C,0),1)</f>
        <v>IPCA</v>
      </c>
      <c r="L70" s="32" t="s">
        <v>10</v>
      </c>
      <c r="M70" s="32" t="s">
        <v>10</v>
      </c>
      <c r="N70" s="81">
        <v>0</v>
      </c>
      <c r="O70" s="81">
        <v>0</v>
      </c>
      <c r="P70" s="69">
        <v>0</v>
      </c>
      <c r="Q70" s="32">
        <f>INDEX('Current RAP - 2025-26 Cycle'!$L:$L,MATCH('25-26 Projection - RAP Tendered'!$D70,'Current RAP - 2025-26 Cycle'!$C:$C,0),1)</f>
        <v>40136</v>
      </c>
      <c r="R70" s="32">
        <f>INDEX('Current RAP - 2025-26 Cycle'!$M:$M,MATCH('25-26 Projection - RAP Tendered'!$D70,'Current RAP - 2025-26 Cycle'!$C:$C,0),1)</f>
        <v>51093</v>
      </c>
      <c r="S70" s="29"/>
      <c r="T70" s="29" t="str">
        <f t="shared" si="343"/>
        <v>022/2009</v>
      </c>
      <c r="U70" s="36">
        <f t="shared" si="438"/>
        <v>58.167068069999978</v>
      </c>
      <c r="V70" s="36">
        <f t="shared" si="438"/>
        <v>58.167068069999978</v>
      </c>
      <c r="W70" s="36">
        <f t="shared" si="438"/>
        <v>58.167068069999978</v>
      </c>
      <c r="X70" s="36">
        <f t="shared" si="438"/>
        <v>58.167068069999978</v>
      </c>
      <c r="Y70" s="36">
        <f t="shared" si="438"/>
        <v>58.167068069999978</v>
      </c>
      <c r="Z70" s="36">
        <f t="shared" si="438"/>
        <v>58.167068069999978</v>
      </c>
      <c r="AA70" s="36">
        <f t="shared" si="438"/>
        <v>58.167068069999978</v>
      </c>
      <c r="AB70" s="36">
        <f t="shared" si="438"/>
        <v>58.167068069999978</v>
      </c>
      <c r="AC70" s="36">
        <f t="shared" si="438"/>
        <v>58.167068069999978</v>
      </c>
      <c r="AD70" s="36">
        <f t="shared" si="438"/>
        <v>58.167068069999978</v>
      </c>
      <c r="AE70" s="36">
        <f t="shared" si="438"/>
        <v>58.167068069999978</v>
      </c>
      <c r="AF70" s="36">
        <f t="shared" si="438"/>
        <v>58.167068069999978</v>
      </c>
      <c r="AG70" s="36">
        <f t="shared" si="438"/>
        <v>58.167068069999978</v>
      </c>
      <c r="AH70" s="36">
        <f t="shared" si="438"/>
        <v>58.167068069999978</v>
      </c>
      <c r="AI70" s="36">
        <f t="shared" si="438"/>
        <v>58.167068069999978</v>
      </c>
      <c r="AJ70" s="36">
        <f t="shared" si="438"/>
        <v>22.458951282583332</v>
      </c>
      <c r="AK70" s="36">
        <f t="shared" si="434"/>
        <v>0</v>
      </c>
      <c r="AL70" s="36">
        <f t="shared" si="434"/>
        <v>0</v>
      </c>
      <c r="AM70" s="36">
        <f t="shared" si="434"/>
        <v>0</v>
      </c>
      <c r="AN70" s="36">
        <f t="shared" si="434"/>
        <v>0</v>
      </c>
      <c r="AO70" s="36">
        <f t="shared" si="434"/>
        <v>0</v>
      </c>
      <c r="AP70" s="36">
        <f t="shared" si="434"/>
        <v>0</v>
      </c>
      <c r="AQ70" s="36">
        <f t="shared" si="434"/>
        <v>0</v>
      </c>
      <c r="AR70" s="36">
        <f t="shared" si="434"/>
        <v>0</v>
      </c>
      <c r="AS70" s="36">
        <f t="shared" si="441"/>
        <v>0</v>
      </c>
      <c r="AT70" s="36">
        <f t="shared" si="441"/>
        <v>0</v>
      </c>
      <c r="AU70" s="36">
        <f t="shared" si="441"/>
        <v>0</v>
      </c>
      <c r="AV70" s="36">
        <f t="shared" si="441"/>
        <v>0</v>
      </c>
      <c r="AW70" s="36">
        <f t="shared" si="441"/>
        <v>0</v>
      </c>
      <c r="AX70" s="36">
        <f t="shared" si="441"/>
        <v>0</v>
      </c>
      <c r="AY70" s="36">
        <f t="shared" si="441"/>
        <v>0</v>
      </c>
      <c r="AZ70" s="36">
        <f t="shared" si="441"/>
        <v>0</v>
      </c>
      <c r="BA70" s="36">
        <f t="shared" si="441"/>
        <v>0</v>
      </c>
      <c r="BB70" s="36">
        <f t="shared" si="441"/>
        <v>0</v>
      </c>
      <c r="BD70" s="29" t="str">
        <f t="shared" si="345"/>
        <v>022/2009</v>
      </c>
      <c r="BE70" s="36">
        <f t="shared" si="488"/>
        <v>0</v>
      </c>
      <c r="BF70" s="36">
        <f t="shared" si="488"/>
        <v>0</v>
      </c>
      <c r="BG70" s="36">
        <f t="shared" si="488"/>
        <v>0</v>
      </c>
      <c r="BH70" s="36">
        <f t="shared" si="488"/>
        <v>0</v>
      </c>
      <c r="BI70" s="36">
        <f t="shared" si="488"/>
        <v>14.541767017499998</v>
      </c>
      <c r="BJ70" s="36">
        <f t="shared" si="488"/>
        <v>14.541767017499998</v>
      </c>
      <c r="BK70" s="36">
        <f t="shared" si="488"/>
        <v>14.541767017499998</v>
      </c>
      <c r="BL70" s="36">
        <f t="shared" si="488"/>
        <v>14.541767017499998</v>
      </c>
      <c r="BM70" s="36">
        <f t="shared" si="488"/>
        <v>14.541767017499998</v>
      </c>
      <c r="BN70" s="36">
        <f t="shared" si="488"/>
        <v>14.541767017499998</v>
      </c>
      <c r="BO70" s="36">
        <f t="shared" si="488"/>
        <v>14.541767017499998</v>
      </c>
      <c r="BP70" s="36">
        <f t="shared" si="488"/>
        <v>14.541767017499998</v>
      </c>
      <c r="BQ70" s="36">
        <f t="shared" si="488"/>
        <v>14.541767017499998</v>
      </c>
      <c r="BR70" s="36">
        <f t="shared" si="488"/>
        <v>14.541767017499998</v>
      </c>
      <c r="BS70" s="36">
        <f t="shared" si="488"/>
        <v>14.541767017499998</v>
      </c>
      <c r="BT70" s="36">
        <f t="shared" si="488"/>
        <v>14.541767017499998</v>
      </c>
      <c r="BU70" s="36">
        <f t="shared" si="439"/>
        <v>14.541767017499998</v>
      </c>
      <c r="BV70" s="36">
        <f t="shared" si="439"/>
        <v>14.541767017499998</v>
      </c>
      <c r="BW70" s="36">
        <f t="shared" si="439"/>
        <v>14.541767017499998</v>
      </c>
      <c r="BX70" s="36">
        <f t="shared" si="439"/>
        <v>14.541767017499998</v>
      </c>
      <c r="BY70" s="36">
        <f t="shared" si="439"/>
        <v>14.541767017499998</v>
      </c>
      <c r="BZ70" s="36">
        <f t="shared" si="439"/>
        <v>14.541767017499998</v>
      </c>
      <c r="CA70" s="36">
        <f t="shared" si="439"/>
        <v>14.541767017499998</v>
      </c>
      <c r="CB70" s="36">
        <f t="shared" si="439"/>
        <v>14.541767017499998</v>
      </c>
      <c r="CC70" s="36">
        <f t="shared" si="439"/>
        <v>14.541767017499998</v>
      </c>
      <c r="CD70" s="36">
        <f t="shared" si="439"/>
        <v>14.541767017499998</v>
      </c>
      <c r="CE70" s="36">
        <f t="shared" si="439"/>
        <v>14.541767017499998</v>
      </c>
      <c r="CF70" s="36">
        <f t="shared" si="439"/>
        <v>14.541767017499998</v>
      </c>
      <c r="CG70" s="36">
        <f t="shared" si="439"/>
        <v>14.541767017499998</v>
      </c>
      <c r="CH70" s="36">
        <f t="shared" si="439"/>
        <v>14.541767017499998</v>
      </c>
      <c r="CI70" s="36">
        <f t="shared" si="439"/>
        <v>14.541767017499998</v>
      </c>
      <c r="CJ70" s="36">
        <f t="shared" si="439"/>
        <v>14.541767017499998</v>
      </c>
      <c r="CK70" s="36">
        <f t="shared" si="436"/>
        <v>14.541767017499998</v>
      </c>
      <c r="CL70" s="36">
        <f t="shared" si="436"/>
        <v>14.541767017499998</v>
      </c>
      <c r="CM70" s="36">
        <f t="shared" si="436"/>
        <v>14.541767017499998</v>
      </c>
      <c r="CN70" s="36">
        <f t="shared" si="436"/>
        <v>14.541767017499998</v>
      </c>
      <c r="CO70" s="36">
        <f t="shared" si="436"/>
        <v>14.541767017499998</v>
      </c>
      <c r="CP70" s="36">
        <f t="shared" si="436"/>
        <v>14.541767017499998</v>
      </c>
      <c r="CQ70" s="36">
        <f t="shared" si="436"/>
        <v>14.541767017499998</v>
      </c>
      <c r="CR70" s="36">
        <f t="shared" si="436"/>
        <v>14.541767017499998</v>
      </c>
      <c r="CS70" s="36">
        <f t="shared" si="436"/>
        <v>14.541767017499998</v>
      </c>
      <c r="CT70" s="36">
        <f t="shared" si="436"/>
        <v>14.541767017499998</v>
      </c>
      <c r="CU70" s="36">
        <f t="shared" si="436"/>
        <v>14.541767017499998</v>
      </c>
      <c r="CV70" s="36">
        <f t="shared" si="436"/>
        <v>14.541767017499998</v>
      </c>
      <c r="CW70" s="36">
        <f t="shared" si="436"/>
        <v>14.541767017499998</v>
      </c>
      <c r="CX70" s="36">
        <f t="shared" si="436"/>
        <v>14.541767017499998</v>
      </c>
      <c r="CY70" s="36">
        <f t="shared" si="436"/>
        <v>14.541767017499998</v>
      </c>
      <c r="CZ70" s="36">
        <f t="shared" si="437"/>
        <v>14.541767017499998</v>
      </c>
      <c r="DA70" s="36">
        <f t="shared" si="437"/>
        <v>14.541767017499998</v>
      </c>
      <c r="DB70" s="36">
        <f t="shared" si="437"/>
        <v>14.541767017499998</v>
      </c>
      <c r="DC70" s="36">
        <f t="shared" si="437"/>
        <v>14.541767017499998</v>
      </c>
      <c r="DD70" s="36">
        <f t="shared" si="437"/>
        <v>14.541767017499998</v>
      </c>
      <c r="DE70" s="36">
        <f t="shared" si="437"/>
        <v>14.541767017499998</v>
      </c>
      <c r="DF70" s="36">
        <f t="shared" si="437"/>
        <v>14.541767017499998</v>
      </c>
      <c r="DG70" s="36">
        <f t="shared" si="437"/>
        <v>14.541767017499998</v>
      </c>
      <c r="DH70" s="36">
        <f t="shared" si="437"/>
        <v>14.541767017499998</v>
      </c>
      <c r="DI70" s="36">
        <f t="shared" si="437"/>
        <v>14.541767017499998</v>
      </c>
      <c r="DJ70" s="36">
        <f t="shared" si="437"/>
        <v>14.541767017499998</v>
      </c>
      <c r="DK70" s="36">
        <f t="shared" si="437"/>
        <v>14.541767017499998</v>
      </c>
      <c r="DL70" s="36">
        <f t="shared" si="437"/>
        <v>14.541767017499998</v>
      </c>
      <c r="DM70" s="36">
        <f t="shared" si="437"/>
        <v>14.541767017499998</v>
      </c>
      <c r="DN70" s="36">
        <f t="shared" si="437"/>
        <v>7.917184265083332</v>
      </c>
      <c r="DO70" s="36">
        <f>SUMIFS($GM70:$WE70,$GM$29:$WE$29,DO$29)</f>
        <v>0</v>
      </c>
      <c r="DP70" s="36">
        <f>SUMIFS($GM70:$WE70,$GM$29:$WE$29,DP$29)</f>
        <v>0</v>
      </c>
      <c r="DQ70" s="36">
        <f>SUMIFS($GM70:$WE70,$GM$29:$WE$29,DQ$29)</f>
        <v>0</v>
      </c>
      <c r="DR70" s="36">
        <f t="shared" si="442"/>
        <v>0</v>
      </c>
      <c r="DS70" s="36">
        <f t="shared" si="442"/>
        <v>0</v>
      </c>
      <c r="DT70" s="36">
        <f t="shared" si="442"/>
        <v>0</v>
      </c>
      <c r="DU70" s="36">
        <f t="shared" si="442"/>
        <v>0</v>
      </c>
      <c r="DV70" s="36">
        <f t="shared" si="442"/>
        <v>0</v>
      </c>
      <c r="DW70" s="36">
        <f t="shared" si="442"/>
        <v>0</v>
      </c>
      <c r="DX70" s="36">
        <f t="shared" si="442"/>
        <v>0</v>
      </c>
      <c r="DY70" s="36">
        <f t="shared" si="442"/>
        <v>0</v>
      </c>
      <c r="DZ70" s="36">
        <f t="shared" si="442"/>
        <v>0</v>
      </c>
      <c r="EA70" s="36">
        <f t="shared" si="442"/>
        <v>0</v>
      </c>
      <c r="EB70" s="36">
        <f t="shared" si="442"/>
        <v>0</v>
      </c>
      <c r="EC70" s="36">
        <f t="shared" si="442"/>
        <v>0</v>
      </c>
      <c r="ED70" s="36">
        <f t="shared" si="442"/>
        <v>0</v>
      </c>
      <c r="EE70" s="36">
        <f t="shared" si="442"/>
        <v>0</v>
      </c>
      <c r="EF70" s="36">
        <f t="shared" si="442"/>
        <v>0</v>
      </c>
      <c r="EG70" s="36">
        <f t="shared" si="487"/>
        <v>0</v>
      </c>
      <c r="EH70" s="36">
        <f t="shared" si="487"/>
        <v>0</v>
      </c>
      <c r="EI70" s="36">
        <f t="shared" si="487"/>
        <v>0</v>
      </c>
      <c r="EJ70" s="36">
        <f t="shared" si="487"/>
        <v>0</v>
      </c>
      <c r="EK70" s="36">
        <f t="shared" si="487"/>
        <v>0</v>
      </c>
      <c r="EL70" s="36">
        <f t="shared" si="487"/>
        <v>0</v>
      </c>
      <c r="EM70" s="36">
        <f t="shared" si="487"/>
        <v>0</v>
      </c>
      <c r="EN70" s="36">
        <f t="shared" si="487"/>
        <v>0</v>
      </c>
      <c r="EO70" s="36">
        <f t="shared" si="487"/>
        <v>0</v>
      </c>
      <c r="EP70" s="36">
        <f t="shared" si="487"/>
        <v>0</v>
      </c>
      <c r="EQ70" s="36">
        <f t="shared" si="487"/>
        <v>0</v>
      </c>
      <c r="ER70" s="36">
        <f t="shared" si="487"/>
        <v>0</v>
      </c>
      <c r="ES70" s="36">
        <f t="shared" si="487"/>
        <v>0</v>
      </c>
      <c r="ET70" s="36">
        <f t="shared" si="487"/>
        <v>0</v>
      </c>
      <c r="EU70" s="36">
        <f t="shared" si="487"/>
        <v>0</v>
      </c>
      <c r="EV70" s="36">
        <f t="shared" si="487"/>
        <v>0</v>
      </c>
      <c r="EW70" s="36">
        <f t="shared" si="484"/>
        <v>0</v>
      </c>
      <c r="EX70" s="36">
        <f t="shared" si="484"/>
        <v>0</v>
      </c>
      <c r="EY70" s="36">
        <f t="shared" si="484"/>
        <v>0</v>
      </c>
      <c r="EZ70" s="36">
        <f t="shared" si="484"/>
        <v>0</v>
      </c>
      <c r="FA70" s="36">
        <f t="shared" si="484"/>
        <v>0</v>
      </c>
      <c r="FB70" s="36">
        <f t="shared" si="484"/>
        <v>0</v>
      </c>
      <c r="FC70" s="36">
        <f t="shared" si="484"/>
        <v>0</v>
      </c>
      <c r="FD70" s="36">
        <f t="shared" si="484"/>
        <v>0</v>
      </c>
      <c r="FE70" s="36">
        <f t="shared" si="484"/>
        <v>0</v>
      </c>
      <c r="FF70" s="36">
        <f t="shared" si="484"/>
        <v>0</v>
      </c>
      <c r="FG70" s="36">
        <f t="shared" si="484"/>
        <v>0</v>
      </c>
      <c r="FH70" s="36">
        <f t="shared" si="484"/>
        <v>0</v>
      </c>
      <c r="FI70" s="36">
        <f t="shared" si="484"/>
        <v>0</v>
      </c>
      <c r="FJ70" s="36">
        <f t="shared" si="484"/>
        <v>0</v>
      </c>
      <c r="FK70" s="36">
        <f>SUMIFS($GM70:$WE70,$GM$29:$WE$29,FK$29)</f>
        <v>0</v>
      </c>
      <c r="FL70" s="36">
        <f t="shared" si="484"/>
        <v>0</v>
      </c>
      <c r="FM70" s="36">
        <f t="shared" si="485"/>
        <v>0</v>
      </c>
      <c r="FN70" s="36">
        <f t="shared" si="485"/>
        <v>0</v>
      </c>
      <c r="FO70" s="36">
        <f t="shared" si="485"/>
        <v>0</v>
      </c>
      <c r="FP70" s="36">
        <f t="shared" si="485"/>
        <v>0</v>
      </c>
      <c r="FQ70" s="36">
        <f t="shared" si="485"/>
        <v>0</v>
      </c>
      <c r="FR70" s="36">
        <f t="shared" si="485"/>
        <v>0</v>
      </c>
      <c r="FS70" s="36">
        <f t="shared" si="485"/>
        <v>0</v>
      </c>
      <c r="FT70" s="36">
        <f t="shared" si="485"/>
        <v>0</v>
      </c>
      <c r="FU70" s="36">
        <f t="shared" si="485"/>
        <v>0</v>
      </c>
      <c r="FV70" s="36">
        <f t="shared" si="485"/>
        <v>0</v>
      </c>
      <c r="FW70" s="36">
        <f t="shared" si="485"/>
        <v>0</v>
      </c>
      <c r="FX70" s="36">
        <f t="shared" si="485"/>
        <v>0</v>
      </c>
      <c r="FY70" s="36">
        <f t="shared" si="485"/>
        <v>0</v>
      </c>
      <c r="FZ70" s="36">
        <f t="shared" si="485"/>
        <v>0</v>
      </c>
      <c r="GA70" s="36">
        <f t="shared" si="485"/>
        <v>0</v>
      </c>
      <c r="GB70" s="36">
        <f t="shared" si="486"/>
        <v>0</v>
      </c>
      <c r="GC70" s="36">
        <f t="shared" si="486"/>
        <v>0</v>
      </c>
      <c r="GD70" s="36">
        <f t="shared" si="486"/>
        <v>0</v>
      </c>
      <c r="GE70" s="36">
        <f t="shared" si="486"/>
        <v>0</v>
      </c>
      <c r="GF70" s="36">
        <f t="shared" si="486"/>
        <v>0</v>
      </c>
      <c r="GG70" s="36">
        <f t="shared" si="486"/>
        <v>0</v>
      </c>
      <c r="GH70" s="36">
        <f t="shared" si="486"/>
        <v>0</v>
      </c>
      <c r="GI70" s="36">
        <f t="shared" si="486"/>
        <v>0</v>
      </c>
      <c r="GJ70" s="36">
        <f t="shared" si="486"/>
        <v>0</v>
      </c>
      <c r="GL70" s="29" t="str">
        <f t="shared" si="347"/>
        <v>022/2009</v>
      </c>
      <c r="GM70" s="471">
        <f t="shared" si="458"/>
        <v>4.8472556724999993</v>
      </c>
      <c r="GN70" s="471">
        <f t="shared" si="458"/>
        <v>4.8472556724999993</v>
      </c>
      <c r="GO70" s="471">
        <f t="shared" si="458"/>
        <v>4.8472556724999993</v>
      </c>
      <c r="GP70" s="471">
        <f t="shared" si="458"/>
        <v>4.8472556724999993</v>
      </c>
      <c r="GQ70" s="471">
        <f t="shared" si="458"/>
        <v>4.8472556724999993</v>
      </c>
      <c r="GR70" s="471">
        <f t="shared" si="458"/>
        <v>4.8472556724999993</v>
      </c>
      <c r="GS70" s="471">
        <f t="shared" si="458"/>
        <v>4.8472556724999993</v>
      </c>
      <c r="GT70" s="471">
        <f t="shared" si="458"/>
        <v>4.8472556724999993</v>
      </c>
      <c r="GU70" s="471">
        <f t="shared" si="458"/>
        <v>4.8472556724999993</v>
      </c>
      <c r="GV70" s="471">
        <f t="shared" si="458"/>
        <v>4.8472556724999993</v>
      </c>
      <c r="GW70" s="471">
        <f t="shared" si="458"/>
        <v>4.8472556724999993</v>
      </c>
      <c r="GX70" s="471">
        <f t="shared" si="458"/>
        <v>4.8472556724999993</v>
      </c>
      <c r="GY70" s="471">
        <f t="shared" si="458"/>
        <v>4.8472556724999993</v>
      </c>
      <c r="GZ70" s="471">
        <f t="shared" si="458"/>
        <v>4.8472556724999993</v>
      </c>
      <c r="HA70" s="471">
        <f t="shared" si="458"/>
        <v>4.8472556724999993</v>
      </c>
      <c r="HB70" s="471">
        <f t="shared" si="458"/>
        <v>4.8472556724999993</v>
      </c>
      <c r="HC70" s="471">
        <f t="shared" si="459"/>
        <v>4.8472556724999993</v>
      </c>
      <c r="HD70" s="471">
        <f t="shared" si="459"/>
        <v>4.8472556724999993</v>
      </c>
      <c r="HE70" s="471">
        <f t="shared" si="459"/>
        <v>4.8472556724999993</v>
      </c>
      <c r="HF70" s="471">
        <f t="shared" si="459"/>
        <v>4.8472556724999993</v>
      </c>
      <c r="HG70" s="471">
        <f t="shared" si="459"/>
        <v>4.8472556724999993</v>
      </c>
      <c r="HH70" s="471">
        <f t="shared" si="459"/>
        <v>4.8472556724999993</v>
      </c>
      <c r="HI70" s="471">
        <f t="shared" si="459"/>
        <v>4.8472556724999993</v>
      </c>
      <c r="HJ70" s="471">
        <f t="shared" si="459"/>
        <v>4.8472556724999993</v>
      </c>
      <c r="HK70" s="471">
        <f t="shared" si="459"/>
        <v>4.8472556724999993</v>
      </c>
      <c r="HL70" s="471">
        <f t="shared" si="459"/>
        <v>4.8472556724999993</v>
      </c>
      <c r="HM70" s="471">
        <f t="shared" si="459"/>
        <v>4.8472556724999993</v>
      </c>
      <c r="HN70" s="471">
        <f t="shared" si="459"/>
        <v>4.8472556724999993</v>
      </c>
      <c r="HO70" s="471">
        <f t="shared" si="459"/>
        <v>4.8472556724999993</v>
      </c>
      <c r="HP70" s="471">
        <f t="shared" si="459"/>
        <v>4.8472556724999993</v>
      </c>
      <c r="HQ70" s="471">
        <f t="shared" si="459"/>
        <v>4.8472556724999993</v>
      </c>
      <c r="HR70" s="471">
        <f t="shared" si="459"/>
        <v>4.8472556724999993</v>
      </c>
      <c r="HS70" s="471">
        <f t="shared" si="460"/>
        <v>4.8472556724999993</v>
      </c>
      <c r="HT70" s="471">
        <f t="shared" si="460"/>
        <v>4.8472556724999993</v>
      </c>
      <c r="HU70" s="471">
        <f t="shared" si="460"/>
        <v>4.8472556724999993</v>
      </c>
      <c r="HV70" s="471">
        <f t="shared" si="460"/>
        <v>4.8472556724999993</v>
      </c>
      <c r="HW70" s="471">
        <f t="shared" si="460"/>
        <v>4.8472556724999993</v>
      </c>
      <c r="HX70" s="471">
        <f t="shared" si="460"/>
        <v>4.8472556724999993</v>
      </c>
      <c r="HY70" s="471">
        <f t="shared" si="460"/>
        <v>4.8472556724999993</v>
      </c>
      <c r="HZ70" s="471">
        <f t="shared" si="460"/>
        <v>4.8472556724999993</v>
      </c>
      <c r="IA70" s="471">
        <f t="shared" si="460"/>
        <v>4.8472556724999993</v>
      </c>
      <c r="IB70" s="471">
        <f t="shared" si="460"/>
        <v>4.8472556724999993</v>
      </c>
      <c r="IC70" s="471">
        <f t="shared" si="460"/>
        <v>4.8472556724999993</v>
      </c>
      <c r="ID70" s="471">
        <f t="shared" si="460"/>
        <v>4.8472556724999993</v>
      </c>
      <c r="IE70" s="471">
        <f t="shared" si="460"/>
        <v>4.8472556724999993</v>
      </c>
      <c r="IF70" s="471">
        <f t="shared" si="460"/>
        <v>4.8472556724999993</v>
      </c>
      <c r="IG70" s="471">
        <f t="shared" si="460"/>
        <v>4.8472556724999993</v>
      </c>
      <c r="IH70" s="471">
        <f t="shared" si="460"/>
        <v>4.8472556724999993</v>
      </c>
      <c r="II70" s="471">
        <f t="shared" si="461"/>
        <v>4.8472556724999993</v>
      </c>
      <c r="IJ70" s="471">
        <f t="shared" si="461"/>
        <v>4.8472556724999993</v>
      </c>
      <c r="IK70" s="471">
        <f t="shared" si="461"/>
        <v>4.8472556724999993</v>
      </c>
      <c r="IL70" s="471">
        <f t="shared" si="461"/>
        <v>4.8472556724999993</v>
      </c>
      <c r="IM70" s="471">
        <f t="shared" si="461"/>
        <v>4.8472556724999993</v>
      </c>
      <c r="IN70" s="471">
        <f t="shared" si="461"/>
        <v>4.8472556724999993</v>
      </c>
      <c r="IO70" s="471">
        <f t="shared" si="461"/>
        <v>4.8472556724999993</v>
      </c>
      <c r="IP70" s="471">
        <f t="shared" si="461"/>
        <v>4.8472556724999993</v>
      </c>
      <c r="IQ70" s="471">
        <f t="shared" si="461"/>
        <v>4.8472556724999993</v>
      </c>
      <c r="IR70" s="471">
        <f t="shared" si="461"/>
        <v>4.8472556724999993</v>
      </c>
      <c r="IS70" s="471">
        <f t="shared" si="461"/>
        <v>4.8472556724999993</v>
      </c>
      <c r="IT70" s="471">
        <f t="shared" si="461"/>
        <v>4.8472556724999993</v>
      </c>
      <c r="IU70" s="471">
        <f t="shared" si="461"/>
        <v>4.8472556724999993</v>
      </c>
      <c r="IV70" s="471">
        <f t="shared" si="461"/>
        <v>4.8472556724999993</v>
      </c>
      <c r="IW70" s="471">
        <f t="shared" si="461"/>
        <v>4.8472556724999993</v>
      </c>
      <c r="IX70" s="471">
        <f t="shared" si="461"/>
        <v>4.8472556724999993</v>
      </c>
      <c r="IY70" s="471">
        <f t="shared" si="462"/>
        <v>4.8472556724999993</v>
      </c>
      <c r="IZ70" s="471">
        <f t="shared" si="462"/>
        <v>4.8472556724999993</v>
      </c>
      <c r="JA70" s="471">
        <f t="shared" si="462"/>
        <v>4.8472556724999993</v>
      </c>
      <c r="JB70" s="471">
        <f t="shared" si="462"/>
        <v>4.8472556724999993</v>
      </c>
      <c r="JC70" s="471">
        <f t="shared" si="462"/>
        <v>4.8472556724999993</v>
      </c>
      <c r="JD70" s="471">
        <f t="shared" si="462"/>
        <v>4.8472556724999993</v>
      </c>
      <c r="JE70" s="471">
        <f t="shared" si="462"/>
        <v>4.8472556724999993</v>
      </c>
      <c r="JF70" s="471">
        <f t="shared" si="462"/>
        <v>4.8472556724999993</v>
      </c>
      <c r="JG70" s="471">
        <f t="shared" si="462"/>
        <v>4.8472556724999993</v>
      </c>
      <c r="JH70" s="471">
        <f t="shared" si="462"/>
        <v>4.8472556724999993</v>
      </c>
      <c r="JI70" s="471">
        <f t="shared" si="462"/>
        <v>4.8472556724999993</v>
      </c>
      <c r="JJ70" s="471">
        <f t="shared" si="462"/>
        <v>4.8472556724999993</v>
      </c>
      <c r="JK70" s="471">
        <f t="shared" si="462"/>
        <v>4.8472556724999993</v>
      </c>
      <c r="JL70" s="471">
        <f t="shared" si="462"/>
        <v>4.8472556724999993</v>
      </c>
      <c r="JM70" s="471">
        <f t="shared" si="462"/>
        <v>4.8472556724999993</v>
      </c>
      <c r="JN70" s="471">
        <f t="shared" si="462"/>
        <v>4.8472556724999993</v>
      </c>
      <c r="JO70" s="471">
        <f t="shared" si="463"/>
        <v>4.8472556724999993</v>
      </c>
      <c r="JP70" s="471">
        <f t="shared" si="463"/>
        <v>4.8472556724999993</v>
      </c>
      <c r="JQ70" s="471">
        <f t="shared" si="463"/>
        <v>4.8472556724999993</v>
      </c>
      <c r="JR70" s="471">
        <f t="shared" si="463"/>
        <v>4.8472556724999993</v>
      </c>
      <c r="JS70" s="471">
        <f t="shared" si="463"/>
        <v>4.8472556724999993</v>
      </c>
      <c r="JT70" s="471">
        <f t="shared" si="463"/>
        <v>4.8472556724999993</v>
      </c>
      <c r="JU70" s="471">
        <f t="shared" si="463"/>
        <v>4.8472556724999993</v>
      </c>
      <c r="JV70" s="471">
        <f t="shared" si="463"/>
        <v>4.8472556724999993</v>
      </c>
      <c r="JW70" s="471">
        <f t="shared" si="463"/>
        <v>4.8472556724999993</v>
      </c>
      <c r="JX70" s="471">
        <f t="shared" si="463"/>
        <v>4.8472556724999993</v>
      </c>
      <c r="JY70" s="471">
        <f t="shared" si="463"/>
        <v>4.8472556724999993</v>
      </c>
      <c r="JZ70" s="471">
        <f t="shared" si="463"/>
        <v>4.8472556724999993</v>
      </c>
      <c r="KA70" s="471">
        <f t="shared" si="463"/>
        <v>4.8472556724999993</v>
      </c>
      <c r="KB70" s="471">
        <f t="shared" si="463"/>
        <v>4.8472556724999993</v>
      </c>
      <c r="KC70" s="471">
        <f t="shared" si="463"/>
        <v>4.8472556724999993</v>
      </c>
      <c r="KD70" s="471">
        <f t="shared" si="463"/>
        <v>4.8472556724999993</v>
      </c>
      <c r="KE70" s="471">
        <f t="shared" si="464"/>
        <v>4.8472556724999993</v>
      </c>
      <c r="KF70" s="471">
        <f t="shared" si="464"/>
        <v>4.8472556724999993</v>
      </c>
      <c r="KG70" s="471">
        <f t="shared" si="464"/>
        <v>4.8472556724999993</v>
      </c>
      <c r="KH70" s="471">
        <f t="shared" si="464"/>
        <v>4.8472556724999993</v>
      </c>
      <c r="KI70" s="471">
        <f t="shared" si="464"/>
        <v>4.8472556724999993</v>
      </c>
      <c r="KJ70" s="471">
        <f t="shared" si="464"/>
        <v>4.8472556724999993</v>
      </c>
      <c r="KK70" s="471">
        <f t="shared" si="464"/>
        <v>4.8472556724999993</v>
      </c>
      <c r="KL70" s="471">
        <f t="shared" si="464"/>
        <v>4.8472556724999993</v>
      </c>
      <c r="KM70" s="471">
        <f t="shared" si="464"/>
        <v>4.8472556724999993</v>
      </c>
      <c r="KN70" s="471">
        <f t="shared" si="464"/>
        <v>4.8472556724999993</v>
      </c>
      <c r="KO70" s="471">
        <f t="shared" si="464"/>
        <v>4.8472556724999993</v>
      </c>
      <c r="KP70" s="471">
        <f t="shared" si="464"/>
        <v>4.8472556724999993</v>
      </c>
      <c r="KQ70" s="471">
        <f t="shared" si="464"/>
        <v>4.8472556724999993</v>
      </c>
      <c r="KR70" s="471">
        <f t="shared" si="464"/>
        <v>4.8472556724999993</v>
      </c>
      <c r="KS70" s="471">
        <f t="shared" si="464"/>
        <v>4.8472556724999993</v>
      </c>
      <c r="KT70" s="471">
        <f t="shared" si="464"/>
        <v>4.8472556724999993</v>
      </c>
      <c r="KU70" s="471">
        <f t="shared" si="465"/>
        <v>4.8472556724999993</v>
      </c>
      <c r="KV70" s="471">
        <f t="shared" si="465"/>
        <v>4.8472556724999993</v>
      </c>
      <c r="KW70" s="471">
        <f t="shared" si="465"/>
        <v>4.8472556724999993</v>
      </c>
      <c r="KX70" s="471">
        <f t="shared" si="465"/>
        <v>4.8472556724999993</v>
      </c>
      <c r="KY70" s="471">
        <f t="shared" si="465"/>
        <v>4.8472556724999993</v>
      </c>
      <c r="KZ70" s="471">
        <f t="shared" si="465"/>
        <v>4.8472556724999993</v>
      </c>
      <c r="LA70" s="471">
        <f t="shared" si="465"/>
        <v>4.8472556724999993</v>
      </c>
      <c r="LB70" s="471">
        <f t="shared" si="465"/>
        <v>4.8472556724999993</v>
      </c>
      <c r="LC70" s="471">
        <f t="shared" si="465"/>
        <v>4.8472556724999993</v>
      </c>
      <c r="LD70" s="471">
        <f t="shared" si="465"/>
        <v>4.8472556724999993</v>
      </c>
      <c r="LE70" s="471">
        <f t="shared" si="465"/>
        <v>4.8472556724999993</v>
      </c>
      <c r="LF70" s="471">
        <f t="shared" si="465"/>
        <v>4.8472556724999993</v>
      </c>
      <c r="LG70" s="471">
        <f t="shared" si="465"/>
        <v>4.8472556724999993</v>
      </c>
      <c r="LH70" s="471">
        <f t="shared" si="465"/>
        <v>4.8472556724999993</v>
      </c>
      <c r="LI70" s="471">
        <f t="shared" si="465"/>
        <v>4.8472556724999993</v>
      </c>
      <c r="LJ70" s="471">
        <f t="shared" si="465"/>
        <v>4.8472556724999993</v>
      </c>
      <c r="LK70" s="471">
        <f t="shared" si="466"/>
        <v>4.8472556724999993</v>
      </c>
      <c r="LL70" s="471">
        <f t="shared" si="466"/>
        <v>4.8472556724999993</v>
      </c>
      <c r="LM70" s="471">
        <f t="shared" si="466"/>
        <v>4.8472556724999993</v>
      </c>
      <c r="LN70" s="471">
        <f t="shared" si="466"/>
        <v>4.8472556724999993</v>
      </c>
      <c r="LO70" s="471">
        <f t="shared" si="466"/>
        <v>4.8472556724999993</v>
      </c>
      <c r="LP70" s="471">
        <f t="shared" si="466"/>
        <v>4.8472556724999993</v>
      </c>
      <c r="LQ70" s="471">
        <f t="shared" si="466"/>
        <v>4.8472556724999993</v>
      </c>
      <c r="LR70" s="471">
        <f t="shared" si="466"/>
        <v>4.8472556724999993</v>
      </c>
      <c r="LS70" s="471">
        <f t="shared" si="466"/>
        <v>4.8472556724999993</v>
      </c>
      <c r="LT70" s="471">
        <f t="shared" si="466"/>
        <v>4.8472556724999993</v>
      </c>
      <c r="LU70" s="471">
        <f t="shared" si="466"/>
        <v>4.8472556724999993</v>
      </c>
      <c r="LV70" s="471">
        <f t="shared" si="466"/>
        <v>4.8472556724999993</v>
      </c>
      <c r="LW70" s="471">
        <f t="shared" si="466"/>
        <v>4.8472556724999993</v>
      </c>
      <c r="LX70" s="471">
        <f t="shared" si="466"/>
        <v>4.8472556724999993</v>
      </c>
      <c r="LY70" s="471">
        <f t="shared" si="466"/>
        <v>4.8472556724999993</v>
      </c>
      <c r="LZ70" s="471">
        <f t="shared" si="466"/>
        <v>4.8472556724999993</v>
      </c>
      <c r="MA70" s="471">
        <f t="shared" si="467"/>
        <v>4.8472556724999993</v>
      </c>
      <c r="MB70" s="471">
        <f t="shared" si="467"/>
        <v>4.8472556724999993</v>
      </c>
      <c r="MC70" s="471">
        <f t="shared" si="467"/>
        <v>4.8472556724999993</v>
      </c>
      <c r="MD70" s="471">
        <f t="shared" si="467"/>
        <v>4.8472556724999993</v>
      </c>
      <c r="ME70" s="471">
        <f t="shared" si="467"/>
        <v>4.8472556724999993</v>
      </c>
      <c r="MF70" s="471">
        <f t="shared" si="467"/>
        <v>4.8472556724999993</v>
      </c>
      <c r="MG70" s="471">
        <f t="shared" si="467"/>
        <v>4.8472556724999993</v>
      </c>
      <c r="MH70" s="471">
        <f t="shared" si="467"/>
        <v>4.8472556724999993</v>
      </c>
      <c r="MI70" s="471">
        <f t="shared" si="467"/>
        <v>4.8472556724999993</v>
      </c>
      <c r="MJ70" s="471">
        <f t="shared" si="467"/>
        <v>4.8472556724999993</v>
      </c>
      <c r="MK70" s="471">
        <f t="shared" si="467"/>
        <v>4.8472556724999993</v>
      </c>
      <c r="ML70" s="471">
        <f t="shared" si="467"/>
        <v>4.8472556724999993</v>
      </c>
      <c r="MM70" s="471">
        <f t="shared" si="467"/>
        <v>4.8472556724999993</v>
      </c>
      <c r="MN70" s="471">
        <f t="shared" si="467"/>
        <v>4.8472556724999993</v>
      </c>
      <c r="MO70" s="471">
        <f t="shared" si="467"/>
        <v>4.8472556724999993</v>
      </c>
      <c r="MP70" s="471">
        <f t="shared" si="467"/>
        <v>4.8472556724999993</v>
      </c>
      <c r="MQ70" s="471">
        <f t="shared" si="468"/>
        <v>4.8472556724999993</v>
      </c>
      <c r="MR70" s="471">
        <f t="shared" si="468"/>
        <v>4.8472556724999993</v>
      </c>
      <c r="MS70" s="471">
        <f t="shared" si="468"/>
        <v>4.8472556724999993</v>
      </c>
      <c r="MT70" s="471">
        <f t="shared" si="468"/>
        <v>4.8472556724999993</v>
      </c>
      <c r="MU70" s="471">
        <f t="shared" si="468"/>
        <v>4.8472556724999993</v>
      </c>
      <c r="MV70" s="471">
        <f t="shared" si="468"/>
        <v>4.8472556724999993</v>
      </c>
      <c r="MW70" s="471">
        <f t="shared" si="468"/>
        <v>4.8472556724999993</v>
      </c>
      <c r="MX70" s="471">
        <f t="shared" si="468"/>
        <v>4.8472556724999993</v>
      </c>
      <c r="MY70" s="471">
        <f t="shared" si="468"/>
        <v>4.8472556724999993</v>
      </c>
      <c r="MZ70" s="471">
        <f t="shared" si="468"/>
        <v>4.8472556724999993</v>
      </c>
      <c r="NA70" s="471">
        <f t="shared" si="468"/>
        <v>4.8472556724999993</v>
      </c>
      <c r="NB70" s="471">
        <f t="shared" si="468"/>
        <v>4.8472556724999993</v>
      </c>
      <c r="NC70" s="471">
        <f t="shared" si="468"/>
        <v>3.0699285925833331</v>
      </c>
      <c r="ND70" s="471">
        <f t="shared" si="468"/>
        <v>0</v>
      </c>
      <c r="NE70" s="471">
        <f t="shared" si="468"/>
        <v>0</v>
      </c>
      <c r="NF70" s="471">
        <f t="shared" si="468"/>
        <v>0</v>
      </c>
      <c r="NG70" s="471">
        <f t="shared" si="469"/>
        <v>0</v>
      </c>
      <c r="NH70" s="471">
        <f t="shared" si="469"/>
        <v>0</v>
      </c>
      <c r="NI70" s="471">
        <f t="shared" si="469"/>
        <v>0</v>
      </c>
      <c r="NJ70" s="471">
        <f t="shared" si="469"/>
        <v>0</v>
      </c>
      <c r="NK70" s="471">
        <f t="shared" si="469"/>
        <v>0</v>
      </c>
      <c r="NL70" s="471">
        <f t="shared" si="469"/>
        <v>0</v>
      </c>
      <c r="NM70" s="471">
        <f t="shared" si="469"/>
        <v>0</v>
      </c>
      <c r="NN70" s="471">
        <f t="shared" si="469"/>
        <v>0</v>
      </c>
      <c r="NO70" s="471">
        <f t="shared" si="469"/>
        <v>0</v>
      </c>
      <c r="NP70" s="471">
        <f t="shared" si="469"/>
        <v>0</v>
      </c>
      <c r="NQ70" s="471">
        <f t="shared" si="469"/>
        <v>0</v>
      </c>
      <c r="NR70" s="471">
        <f t="shared" si="469"/>
        <v>0</v>
      </c>
      <c r="NS70" s="471">
        <f t="shared" si="469"/>
        <v>0</v>
      </c>
      <c r="NT70" s="471">
        <f t="shared" si="469"/>
        <v>0</v>
      </c>
      <c r="NU70" s="471">
        <f t="shared" si="469"/>
        <v>0</v>
      </c>
      <c r="NV70" s="471">
        <f t="shared" si="469"/>
        <v>0</v>
      </c>
      <c r="NW70" s="471">
        <f t="shared" si="470"/>
        <v>0</v>
      </c>
      <c r="NX70" s="471">
        <f t="shared" si="470"/>
        <v>0</v>
      </c>
      <c r="NY70" s="471">
        <f t="shared" si="470"/>
        <v>0</v>
      </c>
      <c r="NZ70" s="471">
        <f t="shared" si="470"/>
        <v>0</v>
      </c>
      <c r="OA70" s="471">
        <f t="shared" si="470"/>
        <v>0</v>
      </c>
      <c r="OB70" s="471">
        <f t="shared" si="470"/>
        <v>0</v>
      </c>
      <c r="OC70" s="471">
        <f t="shared" si="470"/>
        <v>0</v>
      </c>
      <c r="OD70" s="471">
        <f t="shared" si="470"/>
        <v>0</v>
      </c>
      <c r="OE70" s="471">
        <f t="shared" si="470"/>
        <v>0</v>
      </c>
      <c r="OF70" s="471">
        <f t="shared" si="470"/>
        <v>0</v>
      </c>
      <c r="OG70" s="471">
        <f t="shared" si="470"/>
        <v>0</v>
      </c>
      <c r="OH70" s="471">
        <f t="shared" si="470"/>
        <v>0</v>
      </c>
      <c r="OI70" s="471">
        <f t="shared" si="470"/>
        <v>0</v>
      </c>
      <c r="OJ70" s="471">
        <f t="shared" si="470"/>
        <v>0</v>
      </c>
      <c r="OK70" s="471">
        <f t="shared" si="470"/>
        <v>0</v>
      </c>
      <c r="OL70" s="471">
        <f t="shared" si="470"/>
        <v>0</v>
      </c>
      <c r="OM70" s="471">
        <f t="shared" si="471"/>
        <v>0</v>
      </c>
      <c r="ON70" s="471">
        <f t="shared" si="471"/>
        <v>0</v>
      </c>
      <c r="OO70" s="471">
        <f t="shared" si="471"/>
        <v>0</v>
      </c>
      <c r="OP70" s="471">
        <f t="shared" si="471"/>
        <v>0</v>
      </c>
      <c r="OQ70" s="471">
        <f t="shared" si="471"/>
        <v>0</v>
      </c>
      <c r="OR70" s="471">
        <f t="shared" si="471"/>
        <v>0</v>
      </c>
      <c r="OS70" s="471">
        <f t="shared" si="471"/>
        <v>0</v>
      </c>
      <c r="OT70" s="471">
        <f t="shared" si="471"/>
        <v>0</v>
      </c>
      <c r="OU70" s="471">
        <f t="shared" si="471"/>
        <v>0</v>
      </c>
      <c r="OV70" s="471">
        <f t="shared" si="471"/>
        <v>0</v>
      </c>
      <c r="OW70" s="471">
        <f t="shared" si="471"/>
        <v>0</v>
      </c>
      <c r="OX70" s="471">
        <f t="shared" si="471"/>
        <v>0</v>
      </c>
      <c r="OY70" s="471">
        <f t="shared" si="471"/>
        <v>0</v>
      </c>
      <c r="OZ70" s="471">
        <f t="shared" si="471"/>
        <v>0</v>
      </c>
      <c r="PA70" s="471">
        <f t="shared" si="471"/>
        <v>0</v>
      </c>
      <c r="PB70" s="471">
        <f t="shared" si="471"/>
        <v>0</v>
      </c>
      <c r="PC70" s="471">
        <f t="shared" si="472"/>
        <v>0</v>
      </c>
      <c r="PD70" s="471">
        <f t="shared" si="472"/>
        <v>0</v>
      </c>
      <c r="PE70" s="471">
        <f t="shared" si="472"/>
        <v>0</v>
      </c>
      <c r="PF70" s="471">
        <f t="shared" si="472"/>
        <v>0</v>
      </c>
      <c r="PG70" s="471">
        <f t="shared" si="472"/>
        <v>0</v>
      </c>
      <c r="PH70" s="471">
        <f t="shared" si="472"/>
        <v>0</v>
      </c>
      <c r="PI70" s="471">
        <f t="shared" si="472"/>
        <v>0</v>
      </c>
      <c r="PJ70" s="471">
        <f t="shared" si="472"/>
        <v>0</v>
      </c>
      <c r="PK70" s="471">
        <f t="shared" si="472"/>
        <v>0</v>
      </c>
      <c r="PL70" s="471">
        <f t="shared" si="472"/>
        <v>0</v>
      </c>
      <c r="PM70" s="471">
        <f t="shared" si="472"/>
        <v>0</v>
      </c>
      <c r="PN70" s="471">
        <f t="shared" si="472"/>
        <v>0</v>
      </c>
      <c r="PO70" s="471">
        <f t="shared" si="472"/>
        <v>0</v>
      </c>
      <c r="PP70" s="471">
        <f t="shared" si="472"/>
        <v>0</v>
      </c>
      <c r="PQ70" s="471">
        <f t="shared" si="472"/>
        <v>0</v>
      </c>
      <c r="PR70" s="471">
        <f t="shared" si="472"/>
        <v>0</v>
      </c>
      <c r="PS70" s="471">
        <f t="shared" si="473"/>
        <v>0</v>
      </c>
      <c r="PT70" s="471">
        <f t="shared" si="473"/>
        <v>0</v>
      </c>
      <c r="PU70" s="471">
        <f t="shared" si="473"/>
        <v>0</v>
      </c>
      <c r="PV70" s="471">
        <f t="shared" si="473"/>
        <v>0</v>
      </c>
      <c r="PW70" s="471">
        <f t="shared" si="473"/>
        <v>0</v>
      </c>
      <c r="PX70" s="471">
        <f t="shared" si="473"/>
        <v>0</v>
      </c>
      <c r="PY70" s="471">
        <f t="shared" si="473"/>
        <v>0</v>
      </c>
      <c r="PZ70" s="471">
        <f t="shared" si="473"/>
        <v>0</v>
      </c>
      <c r="QA70" s="471">
        <f t="shared" si="473"/>
        <v>0</v>
      </c>
      <c r="QB70" s="471">
        <f t="shared" si="473"/>
        <v>0</v>
      </c>
      <c r="QC70" s="471">
        <f t="shared" si="473"/>
        <v>0</v>
      </c>
      <c r="QD70" s="471">
        <f t="shared" si="473"/>
        <v>0</v>
      </c>
      <c r="QE70" s="471">
        <f t="shared" si="473"/>
        <v>0</v>
      </c>
      <c r="QF70" s="471">
        <f t="shared" si="473"/>
        <v>0</v>
      </c>
      <c r="QG70" s="471">
        <f t="shared" si="473"/>
        <v>0</v>
      </c>
      <c r="QH70" s="471">
        <f t="shared" si="473"/>
        <v>0</v>
      </c>
      <c r="QI70" s="471">
        <f t="shared" si="474"/>
        <v>0</v>
      </c>
      <c r="QJ70" s="471">
        <f t="shared" si="474"/>
        <v>0</v>
      </c>
      <c r="QK70" s="471">
        <f t="shared" si="474"/>
        <v>0</v>
      </c>
      <c r="QL70" s="471">
        <f t="shared" si="474"/>
        <v>0</v>
      </c>
      <c r="QM70" s="471">
        <f t="shared" si="474"/>
        <v>0</v>
      </c>
      <c r="QN70" s="471">
        <f t="shared" si="474"/>
        <v>0</v>
      </c>
      <c r="QO70" s="471">
        <f t="shared" si="474"/>
        <v>0</v>
      </c>
      <c r="QP70" s="471">
        <f t="shared" si="474"/>
        <v>0</v>
      </c>
      <c r="QQ70" s="471">
        <f t="shared" si="474"/>
        <v>0</v>
      </c>
      <c r="QR70" s="471">
        <f t="shared" si="474"/>
        <v>0</v>
      </c>
      <c r="QS70" s="471">
        <f t="shared" si="474"/>
        <v>0</v>
      </c>
      <c r="QT70" s="471">
        <f t="shared" si="474"/>
        <v>0</v>
      </c>
      <c r="QU70" s="471">
        <f t="shared" si="474"/>
        <v>0</v>
      </c>
      <c r="QV70" s="471">
        <f t="shared" si="474"/>
        <v>0</v>
      </c>
      <c r="QW70" s="471">
        <f t="shared" si="474"/>
        <v>0</v>
      </c>
      <c r="QX70" s="471">
        <f t="shared" si="474"/>
        <v>0</v>
      </c>
      <c r="QY70" s="471">
        <f t="shared" si="475"/>
        <v>0</v>
      </c>
      <c r="QZ70" s="471">
        <f t="shared" si="475"/>
        <v>0</v>
      </c>
      <c r="RA70" s="471">
        <f t="shared" si="475"/>
        <v>0</v>
      </c>
      <c r="RB70" s="471">
        <f t="shared" si="475"/>
        <v>0</v>
      </c>
      <c r="RC70" s="471">
        <f t="shared" si="475"/>
        <v>0</v>
      </c>
      <c r="RD70" s="471">
        <f t="shared" si="475"/>
        <v>0</v>
      </c>
      <c r="RE70" s="471">
        <f t="shared" si="475"/>
        <v>0</v>
      </c>
      <c r="RF70" s="471">
        <f t="shared" si="475"/>
        <v>0</v>
      </c>
      <c r="RG70" s="471">
        <f t="shared" si="475"/>
        <v>0</v>
      </c>
      <c r="RH70" s="471">
        <f t="shared" si="475"/>
        <v>0</v>
      </c>
      <c r="RI70" s="471">
        <f t="shared" si="475"/>
        <v>0</v>
      </c>
      <c r="RJ70" s="471">
        <f t="shared" si="475"/>
        <v>0</v>
      </c>
      <c r="RK70" s="471">
        <f t="shared" si="475"/>
        <v>0</v>
      </c>
      <c r="RL70" s="471">
        <f t="shared" si="475"/>
        <v>0</v>
      </c>
      <c r="RM70" s="471">
        <f t="shared" si="475"/>
        <v>0</v>
      </c>
      <c r="RN70" s="471">
        <f t="shared" si="475"/>
        <v>0</v>
      </c>
      <c r="RO70" s="471">
        <f t="shared" si="476"/>
        <v>0</v>
      </c>
      <c r="RP70" s="471">
        <f t="shared" si="476"/>
        <v>0</v>
      </c>
      <c r="RQ70" s="471">
        <f t="shared" si="476"/>
        <v>0</v>
      </c>
      <c r="RR70" s="471">
        <f t="shared" si="476"/>
        <v>0</v>
      </c>
      <c r="RS70" s="471">
        <f t="shared" si="476"/>
        <v>0</v>
      </c>
      <c r="RT70" s="471">
        <f t="shared" si="476"/>
        <v>0</v>
      </c>
      <c r="RU70" s="471">
        <f t="shared" si="476"/>
        <v>0</v>
      </c>
      <c r="RV70" s="471">
        <f t="shared" si="476"/>
        <v>0</v>
      </c>
      <c r="RW70" s="471">
        <f t="shared" si="476"/>
        <v>0</v>
      </c>
      <c r="RX70" s="471">
        <f t="shared" si="476"/>
        <v>0</v>
      </c>
      <c r="RY70" s="471">
        <f t="shared" si="476"/>
        <v>0</v>
      </c>
      <c r="RZ70" s="471">
        <f t="shared" si="476"/>
        <v>0</v>
      </c>
      <c r="SA70" s="471">
        <f t="shared" si="476"/>
        <v>0</v>
      </c>
      <c r="SB70" s="471">
        <f t="shared" si="476"/>
        <v>0</v>
      </c>
      <c r="SC70" s="471">
        <f t="shared" si="476"/>
        <v>0</v>
      </c>
      <c r="SD70" s="471">
        <f t="shared" si="476"/>
        <v>0</v>
      </c>
      <c r="SE70" s="471">
        <f t="shared" si="477"/>
        <v>0</v>
      </c>
      <c r="SF70" s="471">
        <f t="shared" si="477"/>
        <v>0</v>
      </c>
      <c r="SG70" s="471">
        <f t="shared" si="477"/>
        <v>0</v>
      </c>
      <c r="SH70" s="471">
        <f t="shared" si="477"/>
        <v>0</v>
      </c>
      <c r="SI70" s="471">
        <f t="shared" si="477"/>
        <v>0</v>
      </c>
      <c r="SJ70" s="471">
        <f t="shared" si="477"/>
        <v>0</v>
      </c>
      <c r="SK70" s="471">
        <f t="shared" si="477"/>
        <v>0</v>
      </c>
      <c r="SL70" s="471">
        <f t="shared" si="477"/>
        <v>0</v>
      </c>
      <c r="SM70" s="471">
        <f t="shared" si="477"/>
        <v>0</v>
      </c>
      <c r="SN70" s="471">
        <f t="shared" si="477"/>
        <v>0</v>
      </c>
      <c r="SO70" s="471">
        <f t="shared" si="477"/>
        <v>0</v>
      </c>
      <c r="SP70" s="471">
        <f t="shared" si="477"/>
        <v>0</v>
      </c>
      <c r="SQ70" s="471">
        <f t="shared" si="477"/>
        <v>0</v>
      </c>
      <c r="SR70" s="471">
        <f t="shared" si="477"/>
        <v>0</v>
      </c>
      <c r="SS70" s="471">
        <f t="shared" si="477"/>
        <v>0</v>
      </c>
      <c r="ST70" s="471">
        <f t="shared" si="477"/>
        <v>0</v>
      </c>
      <c r="SU70" s="471">
        <f t="shared" si="478"/>
        <v>0</v>
      </c>
      <c r="SV70" s="471">
        <f t="shared" si="478"/>
        <v>0</v>
      </c>
      <c r="SW70" s="471">
        <f t="shared" si="478"/>
        <v>0</v>
      </c>
      <c r="SX70" s="471">
        <f t="shared" si="478"/>
        <v>0</v>
      </c>
      <c r="SY70" s="471">
        <f t="shared" si="478"/>
        <v>0</v>
      </c>
      <c r="SZ70" s="471">
        <f t="shared" si="478"/>
        <v>0</v>
      </c>
      <c r="TA70" s="471">
        <f t="shared" si="478"/>
        <v>0</v>
      </c>
      <c r="TB70" s="471">
        <f t="shared" si="478"/>
        <v>0</v>
      </c>
      <c r="TC70" s="471">
        <f t="shared" si="478"/>
        <v>0</v>
      </c>
      <c r="TD70" s="471">
        <f t="shared" si="478"/>
        <v>0</v>
      </c>
      <c r="TE70" s="471">
        <f t="shared" si="478"/>
        <v>0</v>
      </c>
      <c r="TF70" s="471">
        <f t="shared" si="478"/>
        <v>0</v>
      </c>
      <c r="TG70" s="471">
        <f t="shared" si="478"/>
        <v>0</v>
      </c>
      <c r="TH70" s="471">
        <f t="shared" si="478"/>
        <v>0</v>
      </c>
      <c r="TI70" s="471">
        <f t="shared" si="478"/>
        <v>0</v>
      </c>
      <c r="TJ70" s="471">
        <f t="shared" si="478"/>
        <v>0</v>
      </c>
      <c r="TK70" s="471">
        <f t="shared" si="479"/>
        <v>0</v>
      </c>
      <c r="TL70" s="471">
        <f t="shared" si="479"/>
        <v>0</v>
      </c>
      <c r="TM70" s="471">
        <f t="shared" si="479"/>
        <v>0</v>
      </c>
      <c r="TN70" s="471">
        <f t="shared" si="479"/>
        <v>0</v>
      </c>
      <c r="TO70" s="471">
        <f t="shared" si="479"/>
        <v>0</v>
      </c>
      <c r="TP70" s="471">
        <f t="shared" si="479"/>
        <v>0</v>
      </c>
      <c r="TQ70" s="471">
        <f t="shared" si="479"/>
        <v>0</v>
      </c>
      <c r="TR70" s="471">
        <f t="shared" si="479"/>
        <v>0</v>
      </c>
      <c r="TS70" s="471">
        <f t="shared" si="479"/>
        <v>0</v>
      </c>
      <c r="TT70" s="471">
        <f t="shared" si="479"/>
        <v>0</v>
      </c>
      <c r="TU70" s="471">
        <f t="shared" si="479"/>
        <v>0</v>
      </c>
      <c r="TV70" s="471">
        <f t="shared" si="479"/>
        <v>0</v>
      </c>
      <c r="TW70" s="471">
        <f t="shared" si="479"/>
        <v>0</v>
      </c>
      <c r="TX70" s="471">
        <f t="shared" si="479"/>
        <v>0</v>
      </c>
      <c r="TY70" s="471">
        <f t="shared" si="479"/>
        <v>0</v>
      </c>
      <c r="TZ70" s="471">
        <f t="shared" si="479"/>
        <v>0</v>
      </c>
      <c r="UA70" s="471">
        <f t="shared" si="480"/>
        <v>0</v>
      </c>
      <c r="UB70" s="471">
        <f t="shared" si="480"/>
        <v>0</v>
      </c>
      <c r="UC70" s="471">
        <f t="shared" si="480"/>
        <v>0</v>
      </c>
      <c r="UD70" s="471">
        <f t="shared" si="480"/>
        <v>0</v>
      </c>
      <c r="UE70" s="471">
        <f t="shared" si="480"/>
        <v>0</v>
      </c>
      <c r="UF70" s="471">
        <f t="shared" si="480"/>
        <v>0</v>
      </c>
      <c r="UG70" s="471">
        <f t="shared" si="480"/>
        <v>0</v>
      </c>
      <c r="UH70" s="471">
        <f t="shared" si="480"/>
        <v>0</v>
      </c>
      <c r="UI70" s="471">
        <f t="shared" si="480"/>
        <v>0</v>
      </c>
      <c r="UJ70" s="471">
        <f t="shared" si="480"/>
        <v>0</v>
      </c>
      <c r="UK70" s="471">
        <f t="shared" si="480"/>
        <v>0</v>
      </c>
      <c r="UL70" s="471">
        <f t="shared" si="480"/>
        <v>0</v>
      </c>
      <c r="UM70" s="471">
        <f t="shared" si="480"/>
        <v>0</v>
      </c>
      <c r="UN70" s="471">
        <f t="shared" si="480"/>
        <v>0</v>
      </c>
      <c r="UO70" s="471">
        <f t="shared" si="480"/>
        <v>0</v>
      </c>
      <c r="UP70" s="471">
        <f t="shared" si="480"/>
        <v>0</v>
      </c>
      <c r="UQ70" s="471">
        <f t="shared" si="481"/>
        <v>0</v>
      </c>
      <c r="UR70" s="471">
        <f t="shared" si="481"/>
        <v>0</v>
      </c>
      <c r="US70" s="471">
        <f t="shared" si="481"/>
        <v>0</v>
      </c>
      <c r="UT70" s="471">
        <f t="shared" si="481"/>
        <v>0</v>
      </c>
      <c r="UU70" s="471">
        <f t="shared" si="481"/>
        <v>0</v>
      </c>
      <c r="UV70" s="471">
        <f t="shared" si="481"/>
        <v>0</v>
      </c>
      <c r="UW70" s="471">
        <f t="shared" si="481"/>
        <v>0</v>
      </c>
      <c r="UX70" s="471">
        <f t="shared" si="481"/>
        <v>0</v>
      </c>
      <c r="UY70" s="471">
        <f t="shared" si="481"/>
        <v>0</v>
      </c>
      <c r="UZ70" s="471">
        <f t="shared" si="481"/>
        <v>0</v>
      </c>
      <c r="VA70" s="471">
        <f t="shared" si="481"/>
        <v>0</v>
      </c>
      <c r="VB70" s="471">
        <f t="shared" si="481"/>
        <v>0</v>
      </c>
      <c r="VC70" s="471">
        <f t="shared" si="481"/>
        <v>0</v>
      </c>
      <c r="VD70" s="471">
        <f t="shared" si="481"/>
        <v>0</v>
      </c>
      <c r="VE70" s="471">
        <f t="shared" si="481"/>
        <v>0</v>
      </c>
      <c r="VF70" s="471">
        <f t="shared" si="481"/>
        <v>0</v>
      </c>
      <c r="VG70" s="471">
        <f t="shared" si="482"/>
        <v>0</v>
      </c>
      <c r="VH70" s="471">
        <f t="shared" si="482"/>
        <v>0</v>
      </c>
      <c r="VI70" s="471">
        <f t="shared" si="482"/>
        <v>0</v>
      </c>
      <c r="VJ70" s="471">
        <f t="shared" si="482"/>
        <v>0</v>
      </c>
      <c r="VK70" s="471">
        <f t="shared" si="482"/>
        <v>0</v>
      </c>
      <c r="VL70" s="471">
        <f t="shared" si="482"/>
        <v>0</v>
      </c>
      <c r="VM70" s="471">
        <f t="shared" si="482"/>
        <v>0</v>
      </c>
      <c r="VN70" s="471">
        <f t="shared" si="482"/>
        <v>0</v>
      </c>
      <c r="VO70" s="471">
        <f t="shared" si="482"/>
        <v>0</v>
      </c>
      <c r="VP70" s="471">
        <f t="shared" si="482"/>
        <v>0</v>
      </c>
      <c r="VQ70" s="471">
        <f t="shared" si="482"/>
        <v>0</v>
      </c>
      <c r="VR70" s="471">
        <f t="shared" si="482"/>
        <v>0</v>
      </c>
      <c r="VS70" s="471">
        <f t="shared" si="482"/>
        <v>0</v>
      </c>
      <c r="VT70" s="471">
        <f t="shared" si="482"/>
        <v>0</v>
      </c>
      <c r="VU70" s="471">
        <f t="shared" si="482"/>
        <v>0</v>
      </c>
      <c r="VV70" s="471">
        <f t="shared" si="482"/>
        <v>0</v>
      </c>
      <c r="VW70" s="471">
        <f t="shared" si="483"/>
        <v>0</v>
      </c>
      <c r="VX70" s="471">
        <f t="shared" si="483"/>
        <v>0</v>
      </c>
      <c r="VY70" s="471">
        <f t="shared" si="483"/>
        <v>0</v>
      </c>
      <c r="VZ70" s="471">
        <f t="shared" si="483"/>
        <v>0</v>
      </c>
      <c r="WA70" s="471">
        <f t="shared" si="483"/>
        <v>0</v>
      </c>
      <c r="WB70" s="471">
        <f t="shared" si="483"/>
        <v>0</v>
      </c>
      <c r="WC70" s="471">
        <f t="shared" si="483"/>
        <v>0</v>
      </c>
      <c r="WD70" s="471">
        <f t="shared" si="483"/>
        <v>0</v>
      </c>
    </row>
    <row r="71" spans="1:602" x14ac:dyDescent="0.35">
      <c r="A71" s="29"/>
      <c r="B71" s="29">
        <f t="shared" si="355"/>
        <v>40</v>
      </c>
      <c r="C71" s="29" t="s">
        <v>3</v>
      </c>
      <c r="D71" s="29" t="s">
        <v>105</v>
      </c>
      <c r="E71" s="69">
        <f>INDEX('Current RAP - 2025-26 Cycle'!$K:$K,MATCH('25-26 Projection - RAP Tendered'!$D71,'Current RAP - 2025-26 Cycle'!$C:$C,0),1)</f>
        <v>8387841.3399999999</v>
      </c>
      <c r="F71" s="69">
        <f>INDEX('Current RAP - 2025-26 Cycle'!$G:$G,MATCH('25-26 Projection - RAP Tendered'!$D71,'Current RAP - 2025-26 Cycle'!$C:$C,0),1)</f>
        <v>8387841.3399999999</v>
      </c>
      <c r="G71" s="69">
        <f t="shared" si="342"/>
        <v>0</v>
      </c>
      <c r="H71" s="69">
        <f t="shared" si="356"/>
        <v>8387841.3399999999</v>
      </c>
      <c r="I71" s="32">
        <v>45839</v>
      </c>
      <c r="J71" s="32">
        <v>46203</v>
      </c>
      <c r="K71" s="29" t="str">
        <f>INDEX('Current RAP - 2025-26 Cycle'!$D:$D,MATCH('25-26 Projection - RAP Tendered'!$D71,'Current RAP - 2025-26 Cycle'!$C:$C,0),1)</f>
        <v>IPCA</v>
      </c>
      <c r="L71" s="32" t="s">
        <v>10</v>
      </c>
      <c r="M71" s="32" t="s">
        <v>10</v>
      </c>
      <c r="N71" s="81">
        <v>0</v>
      </c>
      <c r="O71" s="81">
        <v>0</v>
      </c>
      <c r="P71" s="69">
        <v>0</v>
      </c>
      <c r="Q71" s="32">
        <f>INDEX('Current RAP - 2025-26 Cycle'!$L:$L,MATCH('25-26 Projection - RAP Tendered'!$D71,'Current RAP - 2025-26 Cycle'!$C:$C,0),1)</f>
        <v>40371</v>
      </c>
      <c r="R71" s="32">
        <f>INDEX('Current RAP - 2025-26 Cycle'!$M:$M,MATCH('25-26 Projection - RAP Tendered'!$D71,'Current RAP - 2025-26 Cycle'!$C:$C,0),1)</f>
        <v>51329</v>
      </c>
      <c r="S71" s="29"/>
      <c r="T71" s="29" t="str">
        <f t="shared" si="343"/>
        <v>009/2010</v>
      </c>
      <c r="U71" s="36">
        <f t="shared" si="438"/>
        <v>8.3878413399999996</v>
      </c>
      <c r="V71" s="36">
        <f t="shared" si="438"/>
        <v>8.3878413399999996</v>
      </c>
      <c r="W71" s="36">
        <f t="shared" si="438"/>
        <v>8.3878413399999996</v>
      </c>
      <c r="X71" s="36">
        <f t="shared" si="438"/>
        <v>8.3878413399999996</v>
      </c>
      <c r="Y71" s="36">
        <f t="shared" si="438"/>
        <v>8.3878413399999996</v>
      </c>
      <c r="Z71" s="36">
        <f t="shared" si="438"/>
        <v>8.3878413399999996</v>
      </c>
      <c r="AA71" s="36">
        <f t="shared" si="438"/>
        <v>8.3878413399999996</v>
      </c>
      <c r="AB71" s="36">
        <f t="shared" si="438"/>
        <v>8.3878413399999996</v>
      </c>
      <c r="AC71" s="36">
        <f t="shared" si="438"/>
        <v>8.3878413399999996</v>
      </c>
      <c r="AD71" s="36">
        <f t="shared" si="438"/>
        <v>8.3878413399999996</v>
      </c>
      <c r="AE71" s="36">
        <f t="shared" si="438"/>
        <v>8.3878413399999996</v>
      </c>
      <c r="AF71" s="36">
        <f t="shared" si="438"/>
        <v>8.3878413399999996</v>
      </c>
      <c r="AG71" s="36">
        <f t="shared" si="438"/>
        <v>8.3878413399999996</v>
      </c>
      <c r="AH71" s="36">
        <f t="shared" si="438"/>
        <v>8.3878413399999996</v>
      </c>
      <c r="AI71" s="36">
        <f t="shared" si="438"/>
        <v>8.3878413399999996</v>
      </c>
      <c r="AJ71" s="36">
        <f t="shared" ref="AJ71:AY86" si="489">SUMIFS($GM71:$WE71,$GM$26:$WE$26,AJ$26)</f>
        <v>8.3878413399999996</v>
      </c>
      <c r="AK71" s="36">
        <f t="shared" si="489"/>
        <v>0.27057552709677418</v>
      </c>
      <c r="AL71" s="36">
        <f t="shared" si="489"/>
        <v>0</v>
      </c>
      <c r="AM71" s="36">
        <f t="shared" si="489"/>
        <v>0</v>
      </c>
      <c r="AN71" s="36">
        <f t="shared" si="489"/>
        <v>0</v>
      </c>
      <c r="AO71" s="36">
        <f t="shared" si="489"/>
        <v>0</v>
      </c>
      <c r="AP71" s="36">
        <f t="shared" si="489"/>
        <v>0</v>
      </c>
      <c r="AQ71" s="36">
        <f t="shared" si="489"/>
        <v>0</v>
      </c>
      <c r="AR71" s="36">
        <f t="shared" si="489"/>
        <v>0</v>
      </c>
      <c r="AS71" s="36">
        <f t="shared" si="489"/>
        <v>0</v>
      </c>
      <c r="AT71" s="36">
        <f t="shared" si="489"/>
        <v>0</v>
      </c>
      <c r="AU71" s="36">
        <f t="shared" si="489"/>
        <v>0</v>
      </c>
      <c r="AV71" s="36">
        <f t="shared" si="489"/>
        <v>0</v>
      </c>
      <c r="AW71" s="36">
        <f t="shared" si="489"/>
        <v>0</v>
      </c>
      <c r="AX71" s="36">
        <f t="shared" si="489"/>
        <v>0</v>
      </c>
      <c r="AY71" s="36">
        <f t="shared" si="489"/>
        <v>0</v>
      </c>
      <c r="AZ71" s="36">
        <f t="shared" si="441"/>
        <v>0</v>
      </c>
      <c r="BA71" s="36">
        <f t="shared" si="441"/>
        <v>0</v>
      </c>
      <c r="BB71" s="36">
        <f t="shared" si="441"/>
        <v>0</v>
      </c>
      <c r="BD71" s="29" t="str">
        <f t="shared" si="345"/>
        <v>009/2010</v>
      </c>
      <c r="BE71" s="36">
        <f t="shared" si="488"/>
        <v>0</v>
      </c>
      <c r="BF71" s="36">
        <f t="shared" si="488"/>
        <v>0</v>
      </c>
      <c r="BG71" s="36">
        <f t="shared" si="488"/>
        <v>0</v>
      </c>
      <c r="BH71" s="36">
        <f t="shared" si="488"/>
        <v>0</v>
      </c>
      <c r="BI71" s="36">
        <f t="shared" si="488"/>
        <v>2.0969603349999999</v>
      </c>
      <c r="BJ71" s="36">
        <f t="shared" si="488"/>
        <v>2.0969603349999999</v>
      </c>
      <c r="BK71" s="36">
        <f t="shared" si="488"/>
        <v>2.0969603349999999</v>
      </c>
      <c r="BL71" s="36">
        <f t="shared" si="488"/>
        <v>2.0969603349999999</v>
      </c>
      <c r="BM71" s="36">
        <f t="shared" si="488"/>
        <v>2.0969603349999999</v>
      </c>
      <c r="BN71" s="36">
        <f t="shared" si="488"/>
        <v>2.0969603349999999</v>
      </c>
      <c r="BO71" s="36">
        <f t="shared" si="488"/>
        <v>2.0969603349999999</v>
      </c>
      <c r="BP71" s="36">
        <f t="shared" si="488"/>
        <v>2.0969603349999999</v>
      </c>
      <c r="BQ71" s="36">
        <f t="shared" si="488"/>
        <v>2.0969603349999999</v>
      </c>
      <c r="BR71" s="36">
        <f t="shared" si="488"/>
        <v>2.0969603349999999</v>
      </c>
      <c r="BS71" s="36">
        <f t="shared" si="488"/>
        <v>2.0969603349999999</v>
      </c>
      <c r="BT71" s="36">
        <f t="shared" si="488"/>
        <v>2.0969603349999999</v>
      </c>
      <c r="BU71" s="36">
        <f t="shared" si="439"/>
        <v>2.0969603349999999</v>
      </c>
      <c r="BV71" s="36">
        <f t="shared" si="439"/>
        <v>2.0969603349999999</v>
      </c>
      <c r="BW71" s="36">
        <f t="shared" si="439"/>
        <v>2.0969603349999999</v>
      </c>
      <c r="BX71" s="36">
        <f t="shared" si="439"/>
        <v>2.0969603349999999</v>
      </c>
      <c r="BY71" s="36">
        <f t="shared" si="439"/>
        <v>2.0969603349999999</v>
      </c>
      <c r="BZ71" s="36">
        <f t="shared" si="439"/>
        <v>2.0969603349999999</v>
      </c>
      <c r="CA71" s="36">
        <f t="shared" si="439"/>
        <v>2.0969603349999999</v>
      </c>
      <c r="CB71" s="36">
        <f t="shared" si="439"/>
        <v>2.0969603349999999</v>
      </c>
      <c r="CC71" s="36">
        <f t="shared" si="439"/>
        <v>2.0969603349999999</v>
      </c>
      <c r="CD71" s="36">
        <f t="shared" si="439"/>
        <v>2.0969603349999999</v>
      </c>
      <c r="CE71" s="36">
        <f t="shared" si="439"/>
        <v>2.0969603349999999</v>
      </c>
      <c r="CF71" s="36">
        <f t="shared" si="439"/>
        <v>2.0969603349999999</v>
      </c>
      <c r="CG71" s="36">
        <f t="shared" si="439"/>
        <v>2.0969603349999999</v>
      </c>
      <c r="CH71" s="36">
        <f t="shared" si="439"/>
        <v>2.0969603349999999</v>
      </c>
      <c r="CI71" s="36">
        <f t="shared" si="439"/>
        <v>2.0969603349999999</v>
      </c>
      <c r="CJ71" s="36">
        <f t="shared" si="436"/>
        <v>2.0969603349999999</v>
      </c>
      <c r="CK71" s="36">
        <f t="shared" si="436"/>
        <v>2.0969603349999999</v>
      </c>
      <c r="CL71" s="36">
        <f t="shared" si="436"/>
        <v>2.0969603349999999</v>
      </c>
      <c r="CM71" s="36">
        <f t="shared" si="436"/>
        <v>2.0969603349999999</v>
      </c>
      <c r="CN71" s="36">
        <f t="shared" si="436"/>
        <v>2.0969603349999999</v>
      </c>
      <c r="CO71" s="36">
        <f t="shared" si="436"/>
        <v>2.0969603349999999</v>
      </c>
      <c r="CP71" s="36">
        <f t="shared" si="436"/>
        <v>2.0969603349999999</v>
      </c>
      <c r="CQ71" s="36">
        <f t="shared" si="436"/>
        <v>2.0969603349999999</v>
      </c>
      <c r="CR71" s="36">
        <f t="shared" si="436"/>
        <v>2.0969603349999999</v>
      </c>
      <c r="CS71" s="36">
        <f t="shared" si="436"/>
        <v>2.0969603349999999</v>
      </c>
      <c r="CT71" s="36">
        <f t="shared" si="436"/>
        <v>2.0969603349999999</v>
      </c>
      <c r="CU71" s="36">
        <f t="shared" si="436"/>
        <v>2.0969603349999999</v>
      </c>
      <c r="CV71" s="36">
        <f t="shared" si="436"/>
        <v>2.0969603349999999</v>
      </c>
      <c r="CW71" s="36">
        <f t="shared" si="436"/>
        <v>2.0969603349999999</v>
      </c>
      <c r="CX71" s="36">
        <f t="shared" si="436"/>
        <v>2.0969603349999999</v>
      </c>
      <c r="CY71" s="36">
        <f t="shared" si="436"/>
        <v>2.0969603349999999</v>
      </c>
      <c r="CZ71" s="36">
        <f t="shared" ref="CZ71:DO86" si="490">SUMIFS($GM71:$WE71,$GM$29:$WE$29,CZ$29)</f>
        <v>2.0969603349999999</v>
      </c>
      <c r="DA71" s="36">
        <f t="shared" si="490"/>
        <v>2.0969603349999999</v>
      </c>
      <c r="DB71" s="36">
        <f t="shared" si="490"/>
        <v>2.0969603349999999</v>
      </c>
      <c r="DC71" s="36">
        <f t="shared" si="490"/>
        <v>2.0969603349999999</v>
      </c>
      <c r="DD71" s="36">
        <f t="shared" si="490"/>
        <v>2.0969603349999999</v>
      </c>
      <c r="DE71" s="36">
        <f t="shared" si="490"/>
        <v>2.0969603349999999</v>
      </c>
      <c r="DF71" s="36">
        <f t="shared" si="490"/>
        <v>2.0969603349999999</v>
      </c>
      <c r="DG71" s="36">
        <f t="shared" si="490"/>
        <v>2.0969603349999999</v>
      </c>
      <c r="DH71" s="36">
        <f t="shared" si="490"/>
        <v>2.0969603349999999</v>
      </c>
      <c r="DI71" s="36">
        <f t="shared" si="490"/>
        <v>2.0969603349999999</v>
      </c>
      <c r="DJ71" s="36">
        <f t="shared" si="490"/>
        <v>2.0969603349999999</v>
      </c>
      <c r="DK71" s="36">
        <f t="shared" si="490"/>
        <v>2.0969603349999999</v>
      </c>
      <c r="DL71" s="36">
        <f t="shared" si="490"/>
        <v>2.0969603349999999</v>
      </c>
      <c r="DM71" s="36">
        <f t="shared" si="490"/>
        <v>2.0969603349999999</v>
      </c>
      <c r="DN71" s="36">
        <f t="shared" si="490"/>
        <v>2.0969603349999999</v>
      </c>
      <c r="DO71" s="36">
        <f t="shared" si="490"/>
        <v>2.0969603349999999</v>
      </c>
      <c r="DP71" s="36">
        <f t="shared" ref="DP71:EE89" si="491">SUMIFS($GM71:$WE71,$GM$29:$WE$29,DP$29)</f>
        <v>2.0969603349999999</v>
      </c>
      <c r="DQ71" s="36">
        <f t="shared" si="491"/>
        <v>0.27057552709677418</v>
      </c>
      <c r="DR71" s="36">
        <f t="shared" si="442"/>
        <v>0</v>
      </c>
      <c r="DS71" s="36">
        <f t="shared" si="442"/>
        <v>0</v>
      </c>
      <c r="DT71" s="36">
        <f t="shared" si="442"/>
        <v>0</v>
      </c>
      <c r="DU71" s="36">
        <f t="shared" si="442"/>
        <v>0</v>
      </c>
      <c r="DV71" s="36">
        <f t="shared" si="442"/>
        <v>0</v>
      </c>
      <c r="DW71" s="36">
        <f t="shared" si="442"/>
        <v>0</v>
      </c>
      <c r="DX71" s="36">
        <f t="shared" si="442"/>
        <v>0</v>
      </c>
      <c r="DY71" s="36">
        <f t="shared" si="442"/>
        <v>0</v>
      </c>
      <c r="DZ71" s="36">
        <f t="shared" si="442"/>
        <v>0</v>
      </c>
      <c r="EA71" s="36">
        <f t="shared" si="442"/>
        <v>0</v>
      </c>
      <c r="EB71" s="36">
        <f t="shared" si="442"/>
        <v>0</v>
      </c>
      <c r="EC71" s="36">
        <f t="shared" si="442"/>
        <v>0</v>
      </c>
      <c r="ED71" s="36">
        <f t="shared" si="442"/>
        <v>0</v>
      </c>
      <c r="EE71" s="36">
        <f t="shared" si="442"/>
        <v>0</v>
      </c>
      <c r="EF71" s="36">
        <f t="shared" si="442"/>
        <v>0</v>
      </c>
      <c r="EG71" s="36">
        <f t="shared" si="487"/>
        <v>0</v>
      </c>
      <c r="EH71" s="36">
        <f t="shared" si="487"/>
        <v>0</v>
      </c>
      <c r="EI71" s="36">
        <f t="shared" si="487"/>
        <v>0</v>
      </c>
      <c r="EJ71" s="36">
        <f t="shared" si="487"/>
        <v>0</v>
      </c>
      <c r="EK71" s="36">
        <f t="shared" si="487"/>
        <v>0</v>
      </c>
      <c r="EL71" s="36">
        <f t="shared" si="487"/>
        <v>0</v>
      </c>
      <c r="EM71" s="36">
        <f t="shared" si="487"/>
        <v>0</v>
      </c>
      <c r="EN71" s="36">
        <f t="shared" si="487"/>
        <v>0</v>
      </c>
      <c r="EO71" s="36">
        <f t="shared" si="487"/>
        <v>0</v>
      </c>
      <c r="EP71" s="36">
        <f t="shared" si="487"/>
        <v>0</v>
      </c>
      <c r="EQ71" s="36">
        <f t="shared" si="487"/>
        <v>0</v>
      </c>
      <c r="ER71" s="36">
        <f t="shared" si="487"/>
        <v>0</v>
      </c>
      <c r="ES71" s="36">
        <f t="shared" si="487"/>
        <v>0</v>
      </c>
      <c r="ET71" s="36">
        <f t="shared" si="487"/>
        <v>0</v>
      </c>
      <c r="EU71" s="36">
        <f t="shared" si="487"/>
        <v>0</v>
      </c>
      <c r="EV71" s="36">
        <f t="shared" si="487"/>
        <v>0</v>
      </c>
      <c r="EW71" s="36">
        <f t="shared" si="484"/>
        <v>0</v>
      </c>
      <c r="EX71" s="36">
        <f t="shared" si="484"/>
        <v>0</v>
      </c>
      <c r="EY71" s="36">
        <f t="shared" si="484"/>
        <v>0</v>
      </c>
      <c r="EZ71" s="36">
        <f t="shared" si="484"/>
        <v>0</v>
      </c>
      <c r="FA71" s="36">
        <f t="shared" si="484"/>
        <v>0</v>
      </c>
      <c r="FB71" s="36">
        <f t="shared" si="484"/>
        <v>0</v>
      </c>
      <c r="FC71" s="36">
        <f t="shared" si="484"/>
        <v>0</v>
      </c>
      <c r="FD71" s="36">
        <f t="shared" si="484"/>
        <v>0</v>
      </c>
      <c r="FE71" s="36">
        <f t="shared" si="484"/>
        <v>0</v>
      </c>
      <c r="FF71" s="36">
        <f t="shared" si="484"/>
        <v>0</v>
      </c>
      <c r="FG71" s="36">
        <f t="shared" si="484"/>
        <v>0</v>
      </c>
      <c r="FH71" s="36">
        <f t="shared" si="484"/>
        <v>0</v>
      </c>
      <c r="FI71" s="36">
        <f t="shared" si="484"/>
        <v>0</v>
      </c>
      <c r="FJ71" s="36">
        <f t="shared" si="484"/>
        <v>0</v>
      </c>
      <c r="FK71" s="36">
        <f t="shared" si="484"/>
        <v>0</v>
      </c>
      <c r="FL71" s="36">
        <f t="shared" si="484"/>
        <v>0</v>
      </c>
      <c r="FM71" s="36">
        <f t="shared" si="485"/>
        <v>0</v>
      </c>
      <c r="FN71" s="36">
        <f t="shared" si="485"/>
        <v>0</v>
      </c>
      <c r="FO71" s="36">
        <f t="shared" si="485"/>
        <v>0</v>
      </c>
      <c r="FP71" s="36">
        <f t="shared" si="485"/>
        <v>0</v>
      </c>
      <c r="FQ71" s="36">
        <f t="shared" si="485"/>
        <v>0</v>
      </c>
      <c r="FR71" s="36">
        <f t="shared" si="485"/>
        <v>0</v>
      </c>
      <c r="FS71" s="36">
        <f t="shared" si="485"/>
        <v>0</v>
      </c>
      <c r="FT71" s="36">
        <f t="shared" si="485"/>
        <v>0</v>
      </c>
      <c r="FU71" s="36">
        <f t="shared" si="485"/>
        <v>0</v>
      </c>
      <c r="FV71" s="36">
        <f t="shared" si="485"/>
        <v>0</v>
      </c>
      <c r="FW71" s="36">
        <f t="shared" si="485"/>
        <v>0</v>
      </c>
      <c r="FX71" s="36">
        <f t="shared" si="485"/>
        <v>0</v>
      </c>
      <c r="FY71" s="36">
        <f t="shared" si="485"/>
        <v>0</v>
      </c>
      <c r="FZ71" s="36">
        <f t="shared" si="485"/>
        <v>0</v>
      </c>
      <c r="GA71" s="36">
        <f t="shared" si="485"/>
        <v>0</v>
      </c>
      <c r="GB71" s="36">
        <f t="shared" si="486"/>
        <v>0</v>
      </c>
      <c r="GC71" s="36">
        <f t="shared" si="486"/>
        <v>0</v>
      </c>
      <c r="GD71" s="36">
        <f t="shared" si="486"/>
        <v>0</v>
      </c>
      <c r="GE71" s="36">
        <f t="shared" si="486"/>
        <v>0</v>
      </c>
      <c r="GF71" s="36">
        <f t="shared" si="486"/>
        <v>0</v>
      </c>
      <c r="GG71" s="36">
        <f t="shared" si="486"/>
        <v>0</v>
      </c>
      <c r="GH71" s="36">
        <f t="shared" si="486"/>
        <v>0</v>
      </c>
      <c r="GI71" s="36">
        <f t="shared" si="486"/>
        <v>0</v>
      </c>
      <c r="GJ71" s="36">
        <f t="shared" si="486"/>
        <v>0</v>
      </c>
      <c r="GL71" s="29" t="str">
        <f t="shared" si="347"/>
        <v>009/2010</v>
      </c>
      <c r="GM71" s="471">
        <f t="shared" si="458"/>
        <v>0.69898677833333334</v>
      </c>
      <c r="GN71" s="471">
        <f t="shared" si="458"/>
        <v>0.69898677833333334</v>
      </c>
      <c r="GO71" s="471">
        <f t="shared" si="458"/>
        <v>0.69898677833333334</v>
      </c>
      <c r="GP71" s="471">
        <f t="shared" si="458"/>
        <v>0.69898677833333334</v>
      </c>
      <c r="GQ71" s="471">
        <f t="shared" si="458"/>
        <v>0.69898677833333334</v>
      </c>
      <c r="GR71" s="471">
        <f t="shared" si="458"/>
        <v>0.69898677833333334</v>
      </c>
      <c r="GS71" s="471">
        <f t="shared" si="458"/>
        <v>0.69898677833333334</v>
      </c>
      <c r="GT71" s="471">
        <f t="shared" si="458"/>
        <v>0.69898677833333334</v>
      </c>
      <c r="GU71" s="471">
        <f t="shared" si="458"/>
        <v>0.69898677833333334</v>
      </c>
      <c r="GV71" s="471">
        <f t="shared" si="458"/>
        <v>0.69898677833333334</v>
      </c>
      <c r="GW71" s="471">
        <f t="shared" si="458"/>
        <v>0.69898677833333334</v>
      </c>
      <c r="GX71" s="471">
        <f t="shared" si="458"/>
        <v>0.69898677833333334</v>
      </c>
      <c r="GY71" s="471">
        <f t="shared" si="458"/>
        <v>0.69898677833333334</v>
      </c>
      <c r="GZ71" s="471">
        <f t="shared" si="458"/>
        <v>0.69898677833333334</v>
      </c>
      <c r="HA71" s="471">
        <f t="shared" si="458"/>
        <v>0.69898677833333334</v>
      </c>
      <c r="HB71" s="471">
        <f t="shared" si="458"/>
        <v>0.69898677833333334</v>
      </c>
      <c r="HC71" s="471">
        <f t="shared" si="459"/>
        <v>0.69898677833333334</v>
      </c>
      <c r="HD71" s="471">
        <f t="shared" si="459"/>
        <v>0.69898677833333334</v>
      </c>
      <c r="HE71" s="471">
        <f t="shared" si="459"/>
        <v>0.69898677833333334</v>
      </c>
      <c r="HF71" s="471">
        <f t="shared" si="459"/>
        <v>0.69898677833333334</v>
      </c>
      <c r="HG71" s="471">
        <f t="shared" si="459"/>
        <v>0.69898677833333334</v>
      </c>
      <c r="HH71" s="471">
        <f t="shared" si="459"/>
        <v>0.69898677833333334</v>
      </c>
      <c r="HI71" s="471">
        <f t="shared" si="459"/>
        <v>0.69898677833333334</v>
      </c>
      <c r="HJ71" s="471">
        <f t="shared" si="459"/>
        <v>0.69898677833333334</v>
      </c>
      <c r="HK71" s="471">
        <f t="shared" si="459"/>
        <v>0.69898677833333334</v>
      </c>
      <c r="HL71" s="471">
        <f t="shared" si="459"/>
        <v>0.69898677833333334</v>
      </c>
      <c r="HM71" s="471">
        <f t="shared" si="459"/>
        <v>0.69898677833333334</v>
      </c>
      <c r="HN71" s="471">
        <f t="shared" si="459"/>
        <v>0.69898677833333334</v>
      </c>
      <c r="HO71" s="471">
        <f t="shared" si="459"/>
        <v>0.69898677833333334</v>
      </c>
      <c r="HP71" s="471">
        <f t="shared" si="459"/>
        <v>0.69898677833333334</v>
      </c>
      <c r="HQ71" s="471">
        <f t="shared" si="459"/>
        <v>0.69898677833333334</v>
      </c>
      <c r="HR71" s="471">
        <f t="shared" si="459"/>
        <v>0.69898677833333334</v>
      </c>
      <c r="HS71" s="471">
        <f t="shared" si="460"/>
        <v>0.69898677833333334</v>
      </c>
      <c r="HT71" s="471">
        <f t="shared" si="460"/>
        <v>0.69898677833333334</v>
      </c>
      <c r="HU71" s="471">
        <f t="shared" si="460"/>
        <v>0.69898677833333334</v>
      </c>
      <c r="HV71" s="471">
        <f t="shared" si="460"/>
        <v>0.69898677833333334</v>
      </c>
      <c r="HW71" s="471">
        <f t="shared" si="460"/>
        <v>0.69898677833333334</v>
      </c>
      <c r="HX71" s="471">
        <f t="shared" si="460"/>
        <v>0.69898677833333334</v>
      </c>
      <c r="HY71" s="471">
        <f t="shared" si="460"/>
        <v>0.69898677833333334</v>
      </c>
      <c r="HZ71" s="471">
        <f t="shared" si="460"/>
        <v>0.69898677833333334</v>
      </c>
      <c r="IA71" s="471">
        <f t="shared" si="460"/>
        <v>0.69898677833333334</v>
      </c>
      <c r="IB71" s="471">
        <f t="shared" si="460"/>
        <v>0.69898677833333334</v>
      </c>
      <c r="IC71" s="471">
        <f t="shared" si="460"/>
        <v>0.69898677833333334</v>
      </c>
      <c r="ID71" s="471">
        <f t="shared" si="460"/>
        <v>0.69898677833333334</v>
      </c>
      <c r="IE71" s="471">
        <f t="shared" si="460"/>
        <v>0.69898677833333334</v>
      </c>
      <c r="IF71" s="471">
        <f t="shared" si="460"/>
        <v>0.69898677833333334</v>
      </c>
      <c r="IG71" s="471">
        <f t="shared" si="460"/>
        <v>0.69898677833333334</v>
      </c>
      <c r="IH71" s="471">
        <f t="shared" si="460"/>
        <v>0.69898677833333334</v>
      </c>
      <c r="II71" s="471">
        <f t="shared" si="461"/>
        <v>0.69898677833333334</v>
      </c>
      <c r="IJ71" s="471">
        <f t="shared" si="461"/>
        <v>0.69898677833333334</v>
      </c>
      <c r="IK71" s="471">
        <f t="shared" si="461"/>
        <v>0.69898677833333334</v>
      </c>
      <c r="IL71" s="471">
        <f t="shared" si="461"/>
        <v>0.69898677833333334</v>
      </c>
      <c r="IM71" s="471">
        <f t="shared" si="461"/>
        <v>0.69898677833333334</v>
      </c>
      <c r="IN71" s="471">
        <f t="shared" si="461"/>
        <v>0.69898677833333334</v>
      </c>
      <c r="IO71" s="471">
        <f t="shared" si="461"/>
        <v>0.69898677833333334</v>
      </c>
      <c r="IP71" s="471">
        <f t="shared" si="461"/>
        <v>0.69898677833333334</v>
      </c>
      <c r="IQ71" s="471">
        <f t="shared" si="461"/>
        <v>0.69898677833333334</v>
      </c>
      <c r="IR71" s="471">
        <f t="shared" si="461"/>
        <v>0.69898677833333334</v>
      </c>
      <c r="IS71" s="471">
        <f t="shared" si="461"/>
        <v>0.69898677833333334</v>
      </c>
      <c r="IT71" s="471">
        <f t="shared" si="461"/>
        <v>0.69898677833333334</v>
      </c>
      <c r="IU71" s="471">
        <f t="shared" si="461"/>
        <v>0.69898677833333334</v>
      </c>
      <c r="IV71" s="471">
        <f t="shared" si="461"/>
        <v>0.69898677833333334</v>
      </c>
      <c r="IW71" s="471">
        <f t="shared" si="461"/>
        <v>0.69898677833333334</v>
      </c>
      <c r="IX71" s="471">
        <f t="shared" si="461"/>
        <v>0.69898677833333334</v>
      </c>
      <c r="IY71" s="471">
        <f t="shared" si="462"/>
        <v>0.69898677833333334</v>
      </c>
      <c r="IZ71" s="471">
        <f t="shared" si="462"/>
        <v>0.69898677833333334</v>
      </c>
      <c r="JA71" s="471">
        <f t="shared" si="462"/>
        <v>0.69898677833333334</v>
      </c>
      <c r="JB71" s="471">
        <f t="shared" si="462"/>
        <v>0.69898677833333334</v>
      </c>
      <c r="JC71" s="471">
        <f t="shared" si="462"/>
        <v>0.69898677833333334</v>
      </c>
      <c r="JD71" s="471">
        <f t="shared" si="462"/>
        <v>0.69898677833333334</v>
      </c>
      <c r="JE71" s="471">
        <f t="shared" si="462"/>
        <v>0.69898677833333334</v>
      </c>
      <c r="JF71" s="471">
        <f t="shared" si="462"/>
        <v>0.69898677833333334</v>
      </c>
      <c r="JG71" s="471">
        <f t="shared" si="462"/>
        <v>0.69898677833333334</v>
      </c>
      <c r="JH71" s="471">
        <f t="shared" si="462"/>
        <v>0.69898677833333334</v>
      </c>
      <c r="JI71" s="471">
        <f t="shared" si="462"/>
        <v>0.69898677833333334</v>
      </c>
      <c r="JJ71" s="471">
        <f t="shared" si="462"/>
        <v>0.69898677833333334</v>
      </c>
      <c r="JK71" s="471">
        <f t="shared" si="462"/>
        <v>0.69898677833333334</v>
      </c>
      <c r="JL71" s="471">
        <f t="shared" si="462"/>
        <v>0.69898677833333334</v>
      </c>
      <c r="JM71" s="471">
        <f t="shared" si="462"/>
        <v>0.69898677833333334</v>
      </c>
      <c r="JN71" s="471">
        <f t="shared" si="462"/>
        <v>0.69898677833333334</v>
      </c>
      <c r="JO71" s="471">
        <f t="shared" si="463"/>
        <v>0.69898677833333334</v>
      </c>
      <c r="JP71" s="471">
        <f t="shared" si="463"/>
        <v>0.69898677833333334</v>
      </c>
      <c r="JQ71" s="471">
        <f t="shared" si="463"/>
        <v>0.69898677833333334</v>
      </c>
      <c r="JR71" s="471">
        <f t="shared" si="463"/>
        <v>0.69898677833333334</v>
      </c>
      <c r="JS71" s="471">
        <f t="shared" si="463"/>
        <v>0.69898677833333334</v>
      </c>
      <c r="JT71" s="471">
        <f t="shared" si="463"/>
        <v>0.69898677833333334</v>
      </c>
      <c r="JU71" s="471">
        <f t="shared" si="463"/>
        <v>0.69898677833333334</v>
      </c>
      <c r="JV71" s="471">
        <f t="shared" si="463"/>
        <v>0.69898677833333334</v>
      </c>
      <c r="JW71" s="471">
        <f t="shared" si="463"/>
        <v>0.69898677833333334</v>
      </c>
      <c r="JX71" s="471">
        <f t="shared" si="463"/>
        <v>0.69898677833333334</v>
      </c>
      <c r="JY71" s="471">
        <f t="shared" si="463"/>
        <v>0.69898677833333334</v>
      </c>
      <c r="JZ71" s="471">
        <f t="shared" si="463"/>
        <v>0.69898677833333334</v>
      </c>
      <c r="KA71" s="471">
        <f t="shared" si="463"/>
        <v>0.69898677833333334</v>
      </c>
      <c r="KB71" s="471">
        <f t="shared" si="463"/>
        <v>0.69898677833333334</v>
      </c>
      <c r="KC71" s="471">
        <f t="shared" si="463"/>
        <v>0.69898677833333334</v>
      </c>
      <c r="KD71" s="471">
        <f t="shared" si="463"/>
        <v>0.69898677833333334</v>
      </c>
      <c r="KE71" s="471">
        <f t="shared" si="464"/>
        <v>0.69898677833333334</v>
      </c>
      <c r="KF71" s="471">
        <f t="shared" si="464"/>
        <v>0.69898677833333334</v>
      </c>
      <c r="KG71" s="471">
        <f t="shared" si="464"/>
        <v>0.69898677833333334</v>
      </c>
      <c r="KH71" s="471">
        <f t="shared" si="464"/>
        <v>0.69898677833333334</v>
      </c>
      <c r="KI71" s="471">
        <f t="shared" si="464"/>
        <v>0.69898677833333334</v>
      </c>
      <c r="KJ71" s="471">
        <f t="shared" si="464"/>
        <v>0.69898677833333334</v>
      </c>
      <c r="KK71" s="471">
        <f t="shared" si="464"/>
        <v>0.69898677833333334</v>
      </c>
      <c r="KL71" s="471">
        <f t="shared" si="464"/>
        <v>0.69898677833333334</v>
      </c>
      <c r="KM71" s="471">
        <f t="shared" si="464"/>
        <v>0.69898677833333334</v>
      </c>
      <c r="KN71" s="471">
        <f t="shared" si="464"/>
        <v>0.69898677833333334</v>
      </c>
      <c r="KO71" s="471">
        <f t="shared" si="464"/>
        <v>0.69898677833333334</v>
      </c>
      <c r="KP71" s="471">
        <f t="shared" si="464"/>
        <v>0.69898677833333334</v>
      </c>
      <c r="KQ71" s="471">
        <f t="shared" si="464"/>
        <v>0.69898677833333334</v>
      </c>
      <c r="KR71" s="471">
        <f t="shared" si="464"/>
        <v>0.69898677833333334</v>
      </c>
      <c r="KS71" s="471">
        <f t="shared" si="464"/>
        <v>0.69898677833333334</v>
      </c>
      <c r="KT71" s="471">
        <f t="shared" si="464"/>
        <v>0.69898677833333334</v>
      </c>
      <c r="KU71" s="471">
        <f t="shared" si="465"/>
        <v>0.69898677833333334</v>
      </c>
      <c r="KV71" s="471">
        <f t="shared" si="465"/>
        <v>0.69898677833333334</v>
      </c>
      <c r="KW71" s="471">
        <f t="shared" si="465"/>
        <v>0.69898677833333334</v>
      </c>
      <c r="KX71" s="471">
        <f t="shared" si="465"/>
        <v>0.69898677833333334</v>
      </c>
      <c r="KY71" s="471">
        <f t="shared" si="465"/>
        <v>0.69898677833333334</v>
      </c>
      <c r="KZ71" s="471">
        <f t="shared" si="465"/>
        <v>0.69898677833333334</v>
      </c>
      <c r="LA71" s="471">
        <f t="shared" si="465"/>
        <v>0.69898677833333334</v>
      </c>
      <c r="LB71" s="471">
        <f t="shared" si="465"/>
        <v>0.69898677833333334</v>
      </c>
      <c r="LC71" s="471">
        <f t="shared" si="465"/>
        <v>0.69898677833333334</v>
      </c>
      <c r="LD71" s="471">
        <f t="shared" si="465"/>
        <v>0.69898677833333334</v>
      </c>
      <c r="LE71" s="471">
        <f t="shared" si="465"/>
        <v>0.69898677833333334</v>
      </c>
      <c r="LF71" s="471">
        <f t="shared" si="465"/>
        <v>0.69898677833333334</v>
      </c>
      <c r="LG71" s="471">
        <f t="shared" si="465"/>
        <v>0.69898677833333334</v>
      </c>
      <c r="LH71" s="471">
        <f t="shared" si="465"/>
        <v>0.69898677833333334</v>
      </c>
      <c r="LI71" s="471">
        <f t="shared" si="465"/>
        <v>0.69898677833333334</v>
      </c>
      <c r="LJ71" s="471">
        <f t="shared" si="465"/>
        <v>0.69898677833333334</v>
      </c>
      <c r="LK71" s="471">
        <f t="shared" si="466"/>
        <v>0.69898677833333334</v>
      </c>
      <c r="LL71" s="471">
        <f t="shared" si="466"/>
        <v>0.69898677833333334</v>
      </c>
      <c r="LM71" s="471">
        <f t="shared" si="466"/>
        <v>0.69898677833333334</v>
      </c>
      <c r="LN71" s="471">
        <f t="shared" si="466"/>
        <v>0.69898677833333334</v>
      </c>
      <c r="LO71" s="471">
        <f t="shared" si="466"/>
        <v>0.69898677833333334</v>
      </c>
      <c r="LP71" s="471">
        <f t="shared" si="466"/>
        <v>0.69898677833333334</v>
      </c>
      <c r="LQ71" s="471">
        <f t="shared" si="466"/>
        <v>0.69898677833333334</v>
      </c>
      <c r="LR71" s="471">
        <f t="shared" si="466"/>
        <v>0.69898677833333334</v>
      </c>
      <c r="LS71" s="471">
        <f t="shared" si="466"/>
        <v>0.69898677833333334</v>
      </c>
      <c r="LT71" s="471">
        <f t="shared" si="466"/>
        <v>0.69898677833333334</v>
      </c>
      <c r="LU71" s="471">
        <f t="shared" si="466"/>
        <v>0.69898677833333334</v>
      </c>
      <c r="LV71" s="471">
        <f t="shared" si="466"/>
        <v>0.69898677833333334</v>
      </c>
      <c r="LW71" s="471">
        <f t="shared" si="466"/>
        <v>0.69898677833333334</v>
      </c>
      <c r="LX71" s="471">
        <f t="shared" si="466"/>
        <v>0.69898677833333334</v>
      </c>
      <c r="LY71" s="471">
        <f t="shared" si="466"/>
        <v>0.69898677833333334</v>
      </c>
      <c r="LZ71" s="471">
        <f t="shared" si="466"/>
        <v>0.69898677833333334</v>
      </c>
      <c r="MA71" s="471">
        <f t="shared" si="467"/>
        <v>0.69898677833333334</v>
      </c>
      <c r="MB71" s="471">
        <f t="shared" si="467"/>
        <v>0.69898677833333334</v>
      </c>
      <c r="MC71" s="471">
        <f t="shared" si="467"/>
        <v>0.69898677833333334</v>
      </c>
      <c r="MD71" s="471">
        <f t="shared" si="467"/>
        <v>0.69898677833333334</v>
      </c>
      <c r="ME71" s="471">
        <f t="shared" si="467"/>
        <v>0.69898677833333334</v>
      </c>
      <c r="MF71" s="471">
        <f t="shared" si="467"/>
        <v>0.69898677833333334</v>
      </c>
      <c r="MG71" s="471">
        <f t="shared" si="467"/>
        <v>0.69898677833333334</v>
      </c>
      <c r="MH71" s="471">
        <f t="shared" si="467"/>
        <v>0.69898677833333334</v>
      </c>
      <c r="MI71" s="471">
        <f t="shared" si="467"/>
        <v>0.69898677833333334</v>
      </c>
      <c r="MJ71" s="471">
        <f t="shared" si="467"/>
        <v>0.69898677833333334</v>
      </c>
      <c r="MK71" s="471">
        <f t="shared" si="467"/>
        <v>0.69898677833333334</v>
      </c>
      <c r="ML71" s="471">
        <f t="shared" si="467"/>
        <v>0.69898677833333334</v>
      </c>
      <c r="MM71" s="471">
        <f t="shared" si="467"/>
        <v>0.69898677833333334</v>
      </c>
      <c r="MN71" s="471">
        <f t="shared" si="467"/>
        <v>0.69898677833333334</v>
      </c>
      <c r="MO71" s="471">
        <f t="shared" si="467"/>
        <v>0.69898677833333334</v>
      </c>
      <c r="MP71" s="471">
        <f t="shared" si="467"/>
        <v>0.69898677833333334</v>
      </c>
      <c r="MQ71" s="471">
        <f t="shared" si="468"/>
        <v>0.69898677833333334</v>
      </c>
      <c r="MR71" s="471">
        <f t="shared" si="468"/>
        <v>0.69898677833333334</v>
      </c>
      <c r="MS71" s="471">
        <f t="shared" si="468"/>
        <v>0.69898677833333334</v>
      </c>
      <c r="MT71" s="471">
        <f t="shared" si="468"/>
        <v>0.69898677833333334</v>
      </c>
      <c r="MU71" s="471">
        <f t="shared" si="468"/>
        <v>0.69898677833333334</v>
      </c>
      <c r="MV71" s="471">
        <f t="shared" si="468"/>
        <v>0.69898677833333334</v>
      </c>
      <c r="MW71" s="471">
        <f t="shared" si="468"/>
        <v>0.69898677833333334</v>
      </c>
      <c r="MX71" s="471">
        <f t="shared" si="468"/>
        <v>0.69898677833333334</v>
      </c>
      <c r="MY71" s="471">
        <f t="shared" si="468"/>
        <v>0.69898677833333334</v>
      </c>
      <c r="MZ71" s="471">
        <f t="shared" si="468"/>
        <v>0.69898677833333334</v>
      </c>
      <c r="NA71" s="471">
        <f t="shared" si="468"/>
        <v>0.69898677833333334</v>
      </c>
      <c r="NB71" s="471">
        <f t="shared" si="468"/>
        <v>0.69898677833333334</v>
      </c>
      <c r="NC71" s="471">
        <f t="shared" si="468"/>
        <v>0.69898677833333334</v>
      </c>
      <c r="ND71" s="471">
        <f t="shared" si="468"/>
        <v>0.69898677833333334</v>
      </c>
      <c r="NE71" s="471">
        <f t="shared" si="468"/>
        <v>0.69898677833333334</v>
      </c>
      <c r="NF71" s="471">
        <f t="shared" si="468"/>
        <v>0.69898677833333334</v>
      </c>
      <c r="NG71" s="471">
        <f t="shared" si="469"/>
        <v>0.69898677833333334</v>
      </c>
      <c r="NH71" s="471">
        <f t="shared" si="469"/>
        <v>0.69898677833333334</v>
      </c>
      <c r="NI71" s="471">
        <f t="shared" si="469"/>
        <v>0.69898677833333334</v>
      </c>
      <c r="NJ71" s="471">
        <f t="shared" si="469"/>
        <v>0.69898677833333334</v>
      </c>
      <c r="NK71" s="471">
        <f t="shared" si="469"/>
        <v>0.27057552709677418</v>
      </c>
      <c r="NL71" s="471">
        <f t="shared" si="469"/>
        <v>0</v>
      </c>
      <c r="NM71" s="471">
        <f t="shared" si="469"/>
        <v>0</v>
      </c>
      <c r="NN71" s="471">
        <f t="shared" si="469"/>
        <v>0</v>
      </c>
      <c r="NO71" s="471">
        <f t="shared" si="469"/>
        <v>0</v>
      </c>
      <c r="NP71" s="471">
        <f t="shared" si="469"/>
        <v>0</v>
      </c>
      <c r="NQ71" s="471">
        <f t="shared" si="469"/>
        <v>0</v>
      </c>
      <c r="NR71" s="471">
        <f t="shared" si="469"/>
        <v>0</v>
      </c>
      <c r="NS71" s="471">
        <f t="shared" si="469"/>
        <v>0</v>
      </c>
      <c r="NT71" s="471">
        <f t="shared" si="469"/>
        <v>0</v>
      </c>
      <c r="NU71" s="471">
        <f t="shared" si="469"/>
        <v>0</v>
      </c>
      <c r="NV71" s="471">
        <f t="shared" si="469"/>
        <v>0</v>
      </c>
      <c r="NW71" s="471">
        <f t="shared" si="470"/>
        <v>0</v>
      </c>
      <c r="NX71" s="471">
        <f t="shared" si="470"/>
        <v>0</v>
      </c>
      <c r="NY71" s="471">
        <f t="shared" si="470"/>
        <v>0</v>
      </c>
      <c r="NZ71" s="471">
        <f t="shared" si="470"/>
        <v>0</v>
      </c>
      <c r="OA71" s="471">
        <f t="shared" si="470"/>
        <v>0</v>
      </c>
      <c r="OB71" s="471">
        <f t="shared" si="470"/>
        <v>0</v>
      </c>
      <c r="OC71" s="471">
        <f t="shared" si="470"/>
        <v>0</v>
      </c>
      <c r="OD71" s="471">
        <f t="shared" si="470"/>
        <v>0</v>
      </c>
      <c r="OE71" s="471">
        <f t="shared" si="470"/>
        <v>0</v>
      </c>
      <c r="OF71" s="471">
        <f t="shared" si="470"/>
        <v>0</v>
      </c>
      <c r="OG71" s="471">
        <f t="shared" si="470"/>
        <v>0</v>
      </c>
      <c r="OH71" s="471">
        <f t="shared" si="470"/>
        <v>0</v>
      </c>
      <c r="OI71" s="471">
        <f t="shared" si="470"/>
        <v>0</v>
      </c>
      <c r="OJ71" s="471">
        <f t="shared" si="470"/>
        <v>0</v>
      </c>
      <c r="OK71" s="471">
        <f t="shared" si="470"/>
        <v>0</v>
      </c>
      <c r="OL71" s="471">
        <f t="shared" si="470"/>
        <v>0</v>
      </c>
      <c r="OM71" s="471">
        <f t="shared" si="471"/>
        <v>0</v>
      </c>
      <c r="ON71" s="471">
        <f t="shared" si="471"/>
        <v>0</v>
      </c>
      <c r="OO71" s="471">
        <f t="shared" si="471"/>
        <v>0</v>
      </c>
      <c r="OP71" s="471">
        <f t="shared" si="471"/>
        <v>0</v>
      </c>
      <c r="OQ71" s="471">
        <f t="shared" si="471"/>
        <v>0</v>
      </c>
      <c r="OR71" s="471">
        <f t="shared" si="471"/>
        <v>0</v>
      </c>
      <c r="OS71" s="471">
        <f t="shared" si="471"/>
        <v>0</v>
      </c>
      <c r="OT71" s="471">
        <f t="shared" si="471"/>
        <v>0</v>
      </c>
      <c r="OU71" s="471">
        <f t="shared" si="471"/>
        <v>0</v>
      </c>
      <c r="OV71" s="471">
        <f t="shared" si="471"/>
        <v>0</v>
      </c>
      <c r="OW71" s="471">
        <f t="shared" si="471"/>
        <v>0</v>
      </c>
      <c r="OX71" s="471">
        <f t="shared" si="471"/>
        <v>0</v>
      </c>
      <c r="OY71" s="471">
        <f t="shared" si="471"/>
        <v>0</v>
      </c>
      <c r="OZ71" s="471">
        <f t="shared" si="471"/>
        <v>0</v>
      </c>
      <c r="PA71" s="471">
        <f t="shared" si="471"/>
        <v>0</v>
      </c>
      <c r="PB71" s="471">
        <f t="shared" si="471"/>
        <v>0</v>
      </c>
      <c r="PC71" s="471">
        <f t="shared" si="472"/>
        <v>0</v>
      </c>
      <c r="PD71" s="471">
        <f t="shared" si="472"/>
        <v>0</v>
      </c>
      <c r="PE71" s="471">
        <f t="shared" si="472"/>
        <v>0</v>
      </c>
      <c r="PF71" s="471">
        <f t="shared" si="472"/>
        <v>0</v>
      </c>
      <c r="PG71" s="471">
        <f t="shared" si="472"/>
        <v>0</v>
      </c>
      <c r="PH71" s="471">
        <f t="shared" si="472"/>
        <v>0</v>
      </c>
      <c r="PI71" s="471">
        <f t="shared" si="472"/>
        <v>0</v>
      </c>
      <c r="PJ71" s="471">
        <f t="shared" si="472"/>
        <v>0</v>
      </c>
      <c r="PK71" s="471">
        <f t="shared" si="472"/>
        <v>0</v>
      </c>
      <c r="PL71" s="471">
        <f t="shared" si="472"/>
        <v>0</v>
      </c>
      <c r="PM71" s="471">
        <f t="shared" si="472"/>
        <v>0</v>
      </c>
      <c r="PN71" s="471">
        <f t="shared" si="472"/>
        <v>0</v>
      </c>
      <c r="PO71" s="471">
        <f t="shared" si="472"/>
        <v>0</v>
      </c>
      <c r="PP71" s="471">
        <f t="shared" si="472"/>
        <v>0</v>
      </c>
      <c r="PQ71" s="471">
        <f t="shared" si="472"/>
        <v>0</v>
      </c>
      <c r="PR71" s="471">
        <f t="shared" si="472"/>
        <v>0</v>
      </c>
      <c r="PS71" s="471">
        <f t="shared" si="473"/>
        <v>0</v>
      </c>
      <c r="PT71" s="471">
        <f t="shared" si="473"/>
        <v>0</v>
      </c>
      <c r="PU71" s="471">
        <f t="shared" si="473"/>
        <v>0</v>
      </c>
      <c r="PV71" s="471">
        <f t="shared" si="473"/>
        <v>0</v>
      </c>
      <c r="PW71" s="471">
        <f t="shared" si="473"/>
        <v>0</v>
      </c>
      <c r="PX71" s="471">
        <f t="shared" si="473"/>
        <v>0</v>
      </c>
      <c r="PY71" s="471">
        <f t="shared" si="473"/>
        <v>0</v>
      </c>
      <c r="PZ71" s="471">
        <f t="shared" si="473"/>
        <v>0</v>
      </c>
      <c r="QA71" s="471">
        <f t="shared" si="473"/>
        <v>0</v>
      </c>
      <c r="QB71" s="471">
        <f t="shared" si="473"/>
        <v>0</v>
      </c>
      <c r="QC71" s="471">
        <f t="shared" si="473"/>
        <v>0</v>
      </c>
      <c r="QD71" s="471">
        <f t="shared" si="473"/>
        <v>0</v>
      </c>
      <c r="QE71" s="471">
        <f t="shared" si="473"/>
        <v>0</v>
      </c>
      <c r="QF71" s="471">
        <f t="shared" si="473"/>
        <v>0</v>
      </c>
      <c r="QG71" s="471">
        <f t="shared" si="473"/>
        <v>0</v>
      </c>
      <c r="QH71" s="471">
        <f t="shared" si="473"/>
        <v>0</v>
      </c>
      <c r="QI71" s="471">
        <f t="shared" si="474"/>
        <v>0</v>
      </c>
      <c r="QJ71" s="471">
        <f t="shared" si="474"/>
        <v>0</v>
      </c>
      <c r="QK71" s="471">
        <f t="shared" si="474"/>
        <v>0</v>
      </c>
      <c r="QL71" s="471">
        <f t="shared" si="474"/>
        <v>0</v>
      </c>
      <c r="QM71" s="471">
        <f t="shared" si="474"/>
        <v>0</v>
      </c>
      <c r="QN71" s="471">
        <f t="shared" si="474"/>
        <v>0</v>
      </c>
      <c r="QO71" s="471">
        <f t="shared" si="474"/>
        <v>0</v>
      </c>
      <c r="QP71" s="471">
        <f t="shared" si="474"/>
        <v>0</v>
      </c>
      <c r="QQ71" s="471">
        <f t="shared" si="474"/>
        <v>0</v>
      </c>
      <c r="QR71" s="471">
        <f t="shared" si="474"/>
        <v>0</v>
      </c>
      <c r="QS71" s="471">
        <f t="shared" si="474"/>
        <v>0</v>
      </c>
      <c r="QT71" s="471">
        <f t="shared" si="474"/>
        <v>0</v>
      </c>
      <c r="QU71" s="471">
        <f t="shared" si="474"/>
        <v>0</v>
      </c>
      <c r="QV71" s="471">
        <f t="shared" si="474"/>
        <v>0</v>
      </c>
      <c r="QW71" s="471">
        <f t="shared" si="474"/>
        <v>0</v>
      </c>
      <c r="QX71" s="471">
        <f t="shared" si="474"/>
        <v>0</v>
      </c>
      <c r="QY71" s="471">
        <f t="shared" si="475"/>
        <v>0</v>
      </c>
      <c r="QZ71" s="471">
        <f t="shared" si="475"/>
        <v>0</v>
      </c>
      <c r="RA71" s="471">
        <f t="shared" si="475"/>
        <v>0</v>
      </c>
      <c r="RB71" s="471">
        <f t="shared" si="475"/>
        <v>0</v>
      </c>
      <c r="RC71" s="471">
        <f t="shared" si="475"/>
        <v>0</v>
      </c>
      <c r="RD71" s="471">
        <f t="shared" si="475"/>
        <v>0</v>
      </c>
      <c r="RE71" s="471">
        <f t="shared" si="475"/>
        <v>0</v>
      </c>
      <c r="RF71" s="471">
        <f t="shared" si="475"/>
        <v>0</v>
      </c>
      <c r="RG71" s="471">
        <f t="shared" si="475"/>
        <v>0</v>
      </c>
      <c r="RH71" s="471">
        <f t="shared" si="475"/>
        <v>0</v>
      </c>
      <c r="RI71" s="471">
        <f t="shared" si="475"/>
        <v>0</v>
      </c>
      <c r="RJ71" s="471">
        <f t="shared" si="475"/>
        <v>0</v>
      </c>
      <c r="RK71" s="471">
        <f t="shared" si="475"/>
        <v>0</v>
      </c>
      <c r="RL71" s="471">
        <f t="shared" si="475"/>
        <v>0</v>
      </c>
      <c r="RM71" s="471">
        <f t="shared" si="475"/>
        <v>0</v>
      </c>
      <c r="RN71" s="471">
        <f t="shared" si="475"/>
        <v>0</v>
      </c>
      <c r="RO71" s="471">
        <f t="shared" si="476"/>
        <v>0</v>
      </c>
      <c r="RP71" s="471">
        <f t="shared" si="476"/>
        <v>0</v>
      </c>
      <c r="RQ71" s="471">
        <f t="shared" si="476"/>
        <v>0</v>
      </c>
      <c r="RR71" s="471">
        <f t="shared" si="476"/>
        <v>0</v>
      </c>
      <c r="RS71" s="471">
        <f t="shared" si="476"/>
        <v>0</v>
      </c>
      <c r="RT71" s="471">
        <f t="shared" si="476"/>
        <v>0</v>
      </c>
      <c r="RU71" s="471">
        <f t="shared" si="476"/>
        <v>0</v>
      </c>
      <c r="RV71" s="471">
        <f t="shared" si="476"/>
        <v>0</v>
      </c>
      <c r="RW71" s="471">
        <f t="shared" si="476"/>
        <v>0</v>
      </c>
      <c r="RX71" s="471">
        <f t="shared" si="476"/>
        <v>0</v>
      </c>
      <c r="RY71" s="471">
        <f t="shared" si="476"/>
        <v>0</v>
      </c>
      <c r="RZ71" s="471">
        <f t="shared" si="476"/>
        <v>0</v>
      </c>
      <c r="SA71" s="471">
        <f t="shared" si="476"/>
        <v>0</v>
      </c>
      <c r="SB71" s="471">
        <f t="shared" si="476"/>
        <v>0</v>
      </c>
      <c r="SC71" s="471">
        <f t="shared" si="476"/>
        <v>0</v>
      </c>
      <c r="SD71" s="471">
        <f t="shared" si="476"/>
        <v>0</v>
      </c>
      <c r="SE71" s="471">
        <f t="shared" si="477"/>
        <v>0</v>
      </c>
      <c r="SF71" s="471">
        <f t="shared" si="477"/>
        <v>0</v>
      </c>
      <c r="SG71" s="471">
        <f t="shared" si="477"/>
        <v>0</v>
      </c>
      <c r="SH71" s="471">
        <f t="shared" si="477"/>
        <v>0</v>
      </c>
      <c r="SI71" s="471">
        <f t="shared" si="477"/>
        <v>0</v>
      </c>
      <c r="SJ71" s="471">
        <f t="shared" si="477"/>
        <v>0</v>
      </c>
      <c r="SK71" s="471">
        <f t="shared" si="477"/>
        <v>0</v>
      </c>
      <c r="SL71" s="471">
        <f t="shared" si="477"/>
        <v>0</v>
      </c>
      <c r="SM71" s="471">
        <f t="shared" si="477"/>
        <v>0</v>
      </c>
      <c r="SN71" s="471">
        <f t="shared" si="477"/>
        <v>0</v>
      </c>
      <c r="SO71" s="471">
        <f t="shared" si="477"/>
        <v>0</v>
      </c>
      <c r="SP71" s="471">
        <f t="shared" si="477"/>
        <v>0</v>
      </c>
      <c r="SQ71" s="471">
        <f t="shared" si="477"/>
        <v>0</v>
      </c>
      <c r="SR71" s="471">
        <f t="shared" si="477"/>
        <v>0</v>
      </c>
      <c r="SS71" s="471">
        <f t="shared" si="477"/>
        <v>0</v>
      </c>
      <c r="ST71" s="471">
        <f t="shared" si="477"/>
        <v>0</v>
      </c>
      <c r="SU71" s="471">
        <f t="shared" si="478"/>
        <v>0</v>
      </c>
      <c r="SV71" s="471">
        <f t="shared" si="478"/>
        <v>0</v>
      </c>
      <c r="SW71" s="471">
        <f t="shared" si="478"/>
        <v>0</v>
      </c>
      <c r="SX71" s="471">
        <f t="shared" si="478"/>
        <v>0</v>
      </c>
      <c r="SY71" s="471">
        <f t="shared" si="478"/>
        <v>0</v>
      </c>
      <c r="SZ71" s="471">
        <f t="shared" si="478"/>
        <v>0</v>
      </c>
      <c r="TA71" s="471">
        <f t="shared" si="478"/>
        <v>0</v>
      </c>
      <c r="TB71" s="471">
        <f t="shared" si="478"/>
        <v>0</v>
      </c>
      <c r="TC71" s="471">
        <f t="shared" si="478"/>
        <v>0</v>
      </c>
      <c r="TD71" s="471">
        <f t="shared" si="478"/>
        <v>0</v>
      </c>
      <c r="TE71" s="471">
        <f t="shared" si="478"/>
        <v>0</v>
      </c>
      <c r="TF71" s="471">
        <f t="shared" si="478"/>
        <v>0</v>
      </c>
      <c r="TG71" s="471">
        <f t="shared" si="478"/>
        <v>0</v>
      </c>
      <c r="TH71" s="471">
        <f t="shared" si="478"/>
        <v>0</v>
      </c>
      <c r="TI71" s="471">
        <f t="shared" si="478"/>
        <v>0</v>
      </c>
      <c r="TJ71" s="471">
        <f t="shared" si="478"/>
        <v>0</v>
      </c>
      <c r="TK71" s="471">
        <f t="shared" si="479"/>
        <v>0</v>
      </c>
      <c r="TL71" s="471">
        <f t="shared" si="479"/>
        <v>0</v>
      </c>
      <c r="TM71" s="471">
        <f t="shared" si="479"/>
        <v>0</v>
      </c>
      <c r="TN71" s="471">
        <f t="shared" si="479"/>
        <v>0</v>
      </c>
      <c r="TO71" s="471">
        <f t="shared" si="479"/>
        <v>0</v>
      </c>
      <c r="TP71" s="471">
        <f t="shared" si="479"/>
        <v>0</v>
      </c>
      <c r="TQ71" s="471">
        <f t="shared" si="479"/>
        <v>0</v>
      </c>
      <c r="TR71" s="471">
        <f t="shared" si="479"/>
        <v>0</v>
      </c>
      <c r="TS71" s="471">
        <f t="shared" si="479"/>
        <v>0</v>
      </c>
      <c r="TT71" s="471">
        <f t="shared" si="479"/>
        <v>0</v>
      </c>
      <c r="TU71" s="471">
        <f t="shared" si="479"/>
        <v>0</v>
      </c>
      <c r="TV71" s="471">
        <f t="shared" si="479"/>
        <v>0</v>
      </c>
      <c r="TW71" s="471">
        <f t="shared" si="479"/>
        <v>0</v>
      </c>
      <c r="TX71" s="471">
        <f t="shared" si="479"/>
        <v>0</v>
      </c>
      <c r="TY71" s="471">
        <f t="shared" si="479"/>
        <v>0</v>
      </c>
      <c r="TZ71" s="471">
        <f t="shared" si="479"/>
        <v>0</v>
      </c>
      <c r="UA71" s="471">
        <f t="shared" si="480"/>
        <v>0</v>
      </c>
      <c r="UB71" s="471">
        <f t="shared" si="480"/>
        <v>0</v>
      </c>
      <c r="UC71" s="471">
        <f t="shared" si="480"/>
        <v>0</v>
      </c>
      <c r="UD71" s="471">
        <f t="shared" si="480"/>
        <v>0</v>
      </c>
      <c r="UE71" s="471">
        <f t="shared" si="480"/>
        <v>0</v>
      </c>
      <c r="UF71" s="471">
        <f t="shared" si="480"/>
        <v>0</v>
      </c>
      <c r="UG71" s="471">
        <f t="shared" si="480"/>
        <v>0</v>
      </c>
      <c r="UH71" s="471">
        <f t="shared" si="480"/>
        <v>0</v>
      </c>
      <c r="UI71" s="471">
        <f t="shared" si="480"/>
        <v>0</v>
      </c>
      <c r="UJ71" s="471">
        <f t="shared" si="480"/>
        <v>0</v>
      </c>
      <c r="UK71" s="471">
        <f t="shared" si="480"/>
        <v>0</v>
      </c>
      <c r="UL71" s="471">
        <f t="shared" si="480"/>
        <v>0</v>
      </c>
      <c r="UM71" s="471">
        <f t="shared" si="480"/>
        <v>0</v>
      </c>
      <c r="UN71" s="471">
        <f t="shared" si="480"/>
        <v>0</v>
      </c>
      <c r="UO71" s="471">
        <f t="shared" si="480"/>
        <v>0</v>
      </c>
      <c r="UP71" s="471">
        <f t="shared" si="480"/>
        <v>0</v>
      </c>
      <c r="UQ71" s="471">
        <f t="shared" si="481"/>
        <v>0</v>
      </c>
      <c r="UR71" s="471">
        <f t="shared" si="481"/>
        <v>0</v>
      </c>
      <c r="US71" s="471">
        <f t="shared" si="481"/>
        <v>0</v>
      </c>
      <c r="UT71" s="471">
        <f t="shared" si="481"/>
        <v>0</v>
      </c>
      <c r="UU71" s="471">
        <f t="shared" si="481"/>
        <v>0</v>
      </c>
      <c r="UV71" s="471">
        <f t="shared" si="481"/>
        <v>0</v>
      </c>
      <c r="UW71" s="471">
        <f t="shared" si="481"/>
        <v>0</v>
      </c>
      <c r="UX71" s="471">
        <f t="shared" si="481"/>
        <v>0</v>
      </c>
      <c r="UY71" s="471">
        <f t="shared" si="481"/>
        <v>0</v>
      </c>
      <c r="UZ71" s="471">
        <f t="shared" si="481"/>
        <v>0</v>
      </c>
      <c r="VA71" s="471">
        <f t="shared" si="481"/>
        <v>0</v>
      </c>
      <c r="VB71" s="471">
        <f t="shared" si="481"/>
        <v>0</v>
      </c>
      <c r="VC71" s="471">
        <f t="shared" si="481"/>
        <v>0</v>
      </c>
      <c r="VD71" s="471">
        <f t="shared" si="481"/>
        <v>0</v>
      </c>
      <c r="VE71" s="471">
        <f t="shared" si="481"/>
        <v>0</v>
      </c>
      <c r="VF71" s="471">
        <f t="shared" si="481"/>
        <v>0</v>
      </c>
      <c r="VG71" s="471">
        <f t="shared" si="482"/>
        <v>0</v>
      </c>
      <c r="VH71" s="471">
        <f t="shared" si="482"/>
        <v>0</v>
      </c>
      <c r="VI71" s="471">
        <f t="shared" si="482"/>
        <v>0</v>
      </c>
      <c r="VJ71" s="471">
        <f t="shared" si="482"/>
        <v>0</v>
      </c>
      <c r="VK71" s="471">
        <f t="shared" si="482"/>
        <v>0</v>
      </c>
      <c r="VL71" s="471">
        <f t="shared" si="482"/>
        <v>0</v>
      </c>
      <c r="VM71" s="471">
        <f t="shared" si="482"/>
        <v>0</v>
      </c>
      <c r="VN71" s="471">
        <f t="shared" si="482"/>
        <v>0</v>
      </c>
      <c r="VO71" s="471">
        <f t="shared" si="482"/>
        <v>0</v>
      </c>
      <c r="VP71" s="471">
        <f t="shared" si="482"/>
        <v>0</v>
      </c>
      <c r="VQ71" s="471">
        <f t="shared" si="482"/>
        <v>0</v>
      </c>
      <c r="VR71" s="471">
        <f t="shared" si="482"/>
        <v>0</v>
      </c>
      <c r="VS71" s="471">
        <f t="shared" si="482"/>
        <v>0</v>
      </c>
      <c r="VT71" s="471">
        <f t="shared" si="482"/>
        <v>0</v>
      </c>
      <c r="VU71" s="471">
        <f t="shared" si="482"/>
        <v>0</v>
      </c>
      <c r="VV71" s="471">
        <f t="shared" si="482"/>
        <v>0</v>
      </c>
      <c r="VW71" s="471">
        <f t="shared" si="483"/>
        <v>0</v>
      </c>
      <c r="VX71" s="471">
        <f t="shared" si="483"/>
        <v>0</v>
      </c>
      <c r="VY71" s="471">
        <f t="shared" si="483"/>
        <v>0</v>
      </c>
      <c r="VZ71" s="471">
        <f t="shared" si="483"/>
        <v>0</v>
      </c>
      <c r="WA71" s="471">
        <f t="shared" si="483"/>
        <v>0</v>
      </c>
      <c r="WB71" s="471">
        <f t="shared" si="483"/>
        <v>0</v>
      </c>
      <c r="WC71" s="471">
        <f t="shared" si="483"/>
        <v>0</v>
      </c>
      <c r="WD71" s="471">
        <f t="shared" si="483"/>
        <v>0</v>
      </c>
    </row>
    <row r="72" spans="1:602" x14ac:dyDescent="0.35">
      <c r="A72" s="29"/>
      <c r="B72" s="29">
        <f t="shared" si="355"/>
        <v>41</v>
      </c>
      <c r="C72" s="29" t="s">
        <v>3</v>
      </c>
      <c r="D72" s="29" t="s">
        <v>106</v>
      </c>
      <c r="E72" s="69">
        <f>INDEX('Current RAP - 2025-26 Cycle'!$K:$K,MATCH('25-26 Projection - RAP Tendered'!$D72,'Current RAP - 2025-26 Cycle'!$C:$C,0),1)</f>
        <v>9991510.5</v>
      </c>
      <c r="F72" s="69">
        <f>INDEX('Current RAP - 2025-26 Cycle'!$G:$G,MATCH('25-26 Projection - RAP Tendered'!$D72,'Current RAP - 2025-26 Cycle'!$C:$C,0),1)</f>
        <v>4421502.8899999997</v>
      </c>
      <c r="G72" s="69">
        <f t="shared" si="342"/>
        <v>5570007.6100000003</v>
      </c>
      <c r="H72" s="69">
        <f t="shared" si="356"/>
        <v>4421502.8899999997</v>
      </c>
      <c r="I72" s="32">
        <v>45839</v>
      </c>
      <c r="J72" s="32">
        <v>46203</v>
      </c>
      <c r="K72" s="29" t="str">
        <f>INDEX('Current RAP - 2025-26 Cycle'!$D:$D,MATCH('25-26 Projection - RAP Tendered'!$D72,'Current RAP - 2025-26 Cycle'!$C:$C,0),1)</f>
        <v>IPCA</v>
      </c>
      <c r="L72" s="32" t="s">
        <v>10</v>
      </c>
      <c r="M72" s="32" t="s">
        <v>10</v>
      </c>
      <c r="N72" s="81">
        <v>0</v>
      </c>
      <c r="O72" s="81">
        <v>0</v>
      </c>
      <c r="P72" s="69">
        <v>0</v>
      </c>
      <c r="Q72" s="32">
        <f>INDEX('Current RAP - 2025-26 Cycle'!$L:$L,MATCH('25-26 Projection - RAP Tendered'!$D72,'Current RAP - 2025-26 Cycle'!$C:$C,0),1)</f>
        <v>40722</v>
      </c>
      <c r="R72" s="32">
        <f>INDEX('Current RAP - 2025-26 Cycle'!$M:$M,MATCH('25-26 Projection - RAP Tendered'!$D72,'Current RAP - 2025-26 Cycle'!$C:$C,0),1)</f>
        <v>51680</v>
      </c>
      <c r="S72" s="29"/>
      <c r="T72" s="29" t="str">
        <f t="shared" si="343"/>
        <v>004/2011</v>
      </c>
      <c r="U72" s="36">
        <f t="shared" ref="U72:AJ87" si="492">SUMIFS($GM72:$WE72,$GM$26:$WE$26,U$26)</f>
        <v>9.9915104999999986</v>
      </c>
      <c r="V72" s="36">
        <f t="shared" si="492"/>
        <v>9.9915104999999986</v>
      </c>
      <c r="W72" s="36">
        <f t="shared" si="492"/>
        <v>9.9915104999999986</v>
      </c>
      <c r="X72" s="36">
        <f t="shared" si="492"/>
        <v>9.9915104999999986</v>
      </c>
      <c r="Y72" s="36">
        <f t="shared" si="492"/>
        <v>9.9915104999999986</v>
      </c>
      <c r="Z72" s="36">
        <f t="shared" si="492"/>
        <v>9.9915104999999986</v>
      </c>
      <c r="AA72" s="36">
        <f t="shared" si="492"/>
        <v>9.9915104999999986</v>
      </c>
      <c r="AB72" s="36">
        <f t="shared" si="492"/>
        <v>9.9915104999999986</v>
      </c>
      <c r="AC72" s="36">
        <f t="shared" si="492"/>
        <v>9.9915104999999986</v>
      </c>
      <c r="AD72" s="36">
        <f t="shared" si="492"/>
        <v>9.9915104999999986</v>
      </c>
      <c r="AE72" s="36">
        <f t="shared" si="492"/>
        <v>9.9915104999999986</v>
      </c>
      <c r="AF72" s="36">
        <f t="shared" si="492"/>
        <v>9.9915104999999986</v>
      </c>
      <c r="AG72" s="36">
        <f t="shared" si="492"/>
        <v>9.9915104999999986</v>
      </c>
      <c r="AH72" s="36">
        <f t="shared" si="492"/>
        <v>9.9915104999999986</v>
      </c>
      <c r="AI72" s="36">
        <f t="shared" si="492"/>
        <v>9.9915104999999986</v>
      </c>
      <c r="AJ72" s="36">
        <f t="shared" si="492"/>
        <v>9.9915104999999986</v>
      </c>
      <c r="AK72" s="36">
        <f t="shared" si="489"/>
        <v>9.9360021083333319</v>
      </c>
      <c r="AL72" s="36">
        <f t="shared" si="489"/>
        <v>0</v>
      </c>
      <c r="AM72" s="36">
        <f t="shared" si="489"/>
        <v>0</v>
      </c>
      <c r="AN72" s="36">
        <f t="shared" si="489"/>
        <v>0</v>
      </c>
      <c r="AO72" s="36">
        <f t="shared" si="489"/>
        <v>0</v>
      </c>
      <c r="AP72" s="36">
        <f t="shared" si="489"/>
        <v>0</v>
      </c>
      <c r="AQ72" s="36">
        <f t="shared" si="489"/>
        <v>0</v>
      </c>
      <c r="AR72" s="36">
        <f t="shared" si="489"/>
        <v>0</v>
      </c>
      <c r="AS72" s="36">
        <f t="shared" si="489"/>
        <v>0</v>
      </c>
      <c r="AT72" s="36">
        <f t="shared" si="489"/>
        <v>0</v>
      </c>
      <c r="AU72" s="36">
        <f t="shared" si="489"/>
        <v>0</v>
      </c>
      <c r="AV72" s="36">
        <f t="shared" si="489"/>
        <v>0</v>
      </c>
      <c r="AW72" s="36">
        <f t="shared" si="489"/>
        <v>0</v>
      </c>
      <c r="AX72" s="36">
        <f t="shared" si="489"/>
        <v>0</v>
      </c>
      <c r="AY72" s="36">
        <f t="shared" si="489"/>
        <v>0</v>
      </c>
      <c r="AZ72" s="36">
        <f t="shared" si="441"/>
        <v>0</v>
      </c>
      <c r="BA72" s="36">
        <f t="shared" si="441"/>
        <v>0</v>
      </c>
      <c r="BB72" s="36">
        <f t="shared" si="441"/>
        <v>0</v>
      </c>
      <c r="BD72" s="29" t="str">
        <f t="shared" si="345"/>
        <v>004/2011</v>
      </c>
      <c r="BE72" s="36">
        <f t="shared" si="488"/>
        <v>0</v>
      </c>
      <c r="BF72" s="36">
        <f t="shared" si="488"/>
        <v>0</v>
      </c>
      <c r="BG72" s="36">
        <f t="shared" si="488"/>
        <v>0</v>
      </c>
      <c r="BH72" s="36">
        <f t="shared" si="488"/>
        <v>0</v>
      </c>
      <c r="BI72" s="36">
        <f t="shared" si="488"/>
        <v>2.4978776250000001</v>
      </c>
      <c r="BJ72" s="36">
        <f t="shared" si="488"/>
        <v>2.4978776250000001</v>
      </c>
      <c r="BK72" s="36">
        <f t="shared" si="488"/>
        <v>2.4978776250000001</v>
      </c>
      <c r="BL72" s="36">
        <f t="shared" si="488"/>
        <v>2.4978776250000001</v>
      </c>
      <c r="BM72" s="36">
        <f t="shared" si="488"/>
        <v>2.4978776250000001</v>
      </c>
      <c r="BN72" s="36">
        <f t="shared" si="488"/>
        <v>2.4978776250000001</v>
      </c>
      <c r="BO72" s="36">
        <f t="shared" si="488"/>
        <v>2.4978776250000001</v>
      </c>
      <c r="BP72" s="36">
        <f t="shared" si="488"/>
        <v>2.4978776250000001</v>
      </c>
      <c r="BQ72" s="36">
        <f t="shared" si="488"/>
        <v>2.4978776250000001</v>
      </c>
      <c r="BR72" s="36">
        <f t="shared" si="488"/>
        <v>2.4978776250000001</v>
      </c>
      <c r="BS72" s="36">
        <f t="shared" si="488"/>
        <v>2.4978776250000001</v>
      </c>
      <c r="BT72" s="36">
        <f t="shared" si="488"/>
        <v>2.4978776250000001</v>
      </c>
      <c r="BU72" s="36">
        <f t="shared" ref="BU72:CJ87" si="493">SUMIFS($GM72:$WE72,$GM$29:$WE$29,BU$29)</f>
        <v>2.4978776250000001</v>
      </c>
      <c r="BV72" s="36">
        <f t="shared" si="493"/>
        <v>2.4978776250000001</v>
      </c>
      <c r="BW72" s="36">
        <f t="shared" si="493"/>
        <v>2.4978776250000001</v>
      </c>
      <c r="BX72" s="36">
        <f t="shared" si="493"/>
        <v>2.4978776250000001</v>
      </c>
      <c r="BY72" s="36">
        <f t="shared" si="493"/>
        <v>2.4978776250000001</v>
      </c>
      <c r="BZ72" s="36">
        <f t="shared" si="493"/>
        <v>2.4978776250000001</v>
      </c>
      <c r="CA72" s="36">
        <f t="shared" si="493"/>
        <v>2.4978776250000001</v>
      </c>
      <c r="CB72" s="36">
        <f t="shared" si="493"/>
        <v>2.4978776250000001</v>
      </c>
      <c r="CC72" s="36">
        <f t="shared" si="493"/>
        <v>2.4978776250000001</v>
      </c>
      <c r="CD72" s="36">
        <f t="shared" si="493"/>
        <v>2.4978776250000001</v>
      </c>
      <c r="CE72" s="36">
        <f t="shared" si="493"/>
        <v>2.4978776250000001</v>
      </c>
      <c r="CF72" s="36">
        <f t="shared" si="493"/>
        <v>2.4978776250000001</v>
      </c>
      <c r="CG72" s="36">
        <f t="shared" si="493"/>
        <v>2.4978776250000001</v>
      </c>
      <c r="CH72" s="36">
        <f t="shared" si="493"/>
        <v>2.4978776250000001</v>
      </c>
      <c r="CI72" s="36">
        <f t="shared" si="493"/>
        <v>2.4978776250000001</v>
      </c>
      <c r="CJ72" s="36">
        <f t="shared" si="493"/>
        <v>2.4978776250000001</v>
      </c>
      <c r="CK72" s="36">
        <f t="shared" ref="CK72:CZ87" si="494">SUMIFS($GM72:$WE72,$GM$29:$WE$29,CK$29)</f>
        <v>2.4978776250000001</v>
      </c>
      <c r="CL72" s="36">
        <f t="shared" si="494"/>
        <v>2.4978776250000001</v>
      </c>
      <c r="CM72" s="36">
        <f t="shared" si="494"/>
        <v>2.4978776250000001</v>
      </c>
      <c r="CN72" s="36">
        <f t="shared" si="494"/>
        <v>2.4978776250000001</v>
      </c>
      <c r="CO72" s="36">
        <f t="shared" si="494"/>
        <v>2.4978776250000001</v>
      </c>
      <c r="CP72" s="36">
        <f t="shared" si="494"/>
        <v>2.4978776250000001</v>
      </c>
      <c r="CQ72" s="36">
        <f t="shared" si="494"/>
        <v>2.4978776250000001</v>
      </c>
      <c r="CR72" s="36">
        <f t="shared" si="494"/>
        <v>2.4978776250000001</v>
      </c>
      <c r="CS72" s="36">
        <f t="shared" si="494"/>
        <v>2.4978776250000001</v>
      </c>
      <c r="CT72" s="36">
        <f t="shared" si="494"/>
        <v>2.4978776250000001</v>
      </c>
      <c r="CU72" s="36">
        <f t="shared" si="494"/>
        <v>2.4978776250000001</v>
      </c>
      <c r="CV72" s="36">
        <f t="shared" si="494"/>
        <v>2.4978776250000001</v>
      </c>
      <c r="CW72" s="36">
        <f t="shared" si="494"/>
        <v>2.4978776250000001</v>
      </c>
      <c r="CX72" s="36">
        <f t="shared" si="494"/>
        <v>2.4978776250000001</v>
      </c>
      <c r="CY72" s="36">
        <f t="shared" si="494"/>
        <v>2.4978776250000001</v>
      </c>
      <c r="CZ72" s="36">
        <f t="shared" si="490"/>
        <v>2.4978776250000001</v>
      </c>
      <c r="DA72" s="36">
        <f t="shared" si="490"/>
        <v>2.4978776250000001</v>
      </c>
      <c r="DB72" s="36">
        <f t="shared" si="490"/>
        <v>2.4978776250000001</v>
      </c>
      <c r="DC72" s="36">
        <f t="shared" si="490"/>
        <v>2.4978776250000001</v>
      </c>
      <c r="DD72" s="36">
        <f t="shared" si="490"/>
        <v>2.4978776250000001</v>
      </c>
      <c r="DE72" s="36">
        <f t="shared" si="490"/>
        <v>2.4978776250000001</v>
      </c>
      <c r="DF72" s="36">
        <f t="shared" si="490"/>
        <v>2.4978776250000001</v>
      </c>
      <c r="DG72" s="36">
        <f t="shared" si="490"/>
        <v>2.4978776250000001</v>
      </c>
      <c r="DH72" s="36">
        <f t="shared" si="490"/>
        <v>2.4978776250000001</v>
      </c>
      <c r="DI72" s="36">
        <f t="shared" si="490"/>
        <v>2.4978776250000001</v>
      </c>
      <c r="DJ72" s="36">
        <f t="shared" si="490"/>
        <v>2.4978776250000001</v>
      </c>
      <c r="DK72" s="36">
        <f t="shared" si="490"/>
        <v>2.4978776250000001</v>
      </c>
      <c r="DL72" s="36">
        <f t="shared" si="490"/>
        <v>2.4978776250000001</v>
      </c>
      <c r="DM72" s="36">
        <f t="shared" si="490"/>
        <v>2.4978776250000001</v>
      </c>
      <c r="DN72" s="36">
        <f t="shared" si="490"/>
        <v>2.4978776250000001</v>
      </c>
      <c r="DO72" s="36">
        <f t="shared" si="490"/>
        <v>2.4978776250000001</v>
      </c>
      <c r="DP72" s="36">
        <f t="shared" si="491"/>
        <v>2.4978776250000001</v>
      </c>
      <c r="DQ72" s="36">
        <f t="shared" si="491"/>
        <v>2.4978776250000001</v>
      </c>
      <c r="DR72" s="36">
        <f t="shared" si="442"/>
        <v>2.4978776250000001</v>
      </c>
      <c r="DS72" s="36">
        <f t="shared" si="442"/>
        <v>2.4978776250000001</v>
      </c>
      <c r="DT72" s="36">
        <f t="shared" si="442"/>
        <v>2.4423692333333333</v>
      </c>
      <c r="DU72" s="36">
        <f t="shared" si="442"/>
        <v>0</v>
      </c>
      <c r="DV72" s="36">
        <f t="shared" si="442"/>
        <v>0</v>
      </c>
      <c r="DW72" s="36">
        <f t="shared" si="442"/>
        <v>0</v>
      </c>
      <c r="DX72" s="36">
        <f t="shared" si="442"/>
        <v>0</v>
      </c>
      <c r="DY72" s="36">
        <f t="shared" si="442"/>
        <v>0</v>
      </c>
      <c r="DZ72" s="36">
        <f t="shared" si="442"/>
        <v>0</v>
      </c>
      <c r="EA72" s="36">
        <f t="shared" si="442"/>
        <v>0</v>
      </c>
      <c r="EB72" s="36">
        <f t="shared" si="442"/>
        <v>0</v>
      </c>
      <c r="EC72" s="36">
        <f t="shared" si="442"/>
        <v>0</v>
      </c>
      <c r="ED72" s="36">
        <f t="shared" si="442"/>
        <v>0</v>
      </c>
      <c r="EE72" s="36">
        <f t="shared" si="442"/>
        <v>0</v>
      </c>
      <c r="EF72" s="36">
        <f t="shared" si="442"/>
        <v>0</v>
      </c>
      <c r="EG72" s="36">
        <f t="shared" si="487"/>
        <v>0</v>
      </c>
      <c r="EH72" s="36">
        <f t="shared" si="487"/>
        <v>0</v>
      </c>
      <c r="EI72" s="36">
        <f t="shared" si="487"/>
        <v>0</v>
      </c>
      <c r="EJ72" s="36">
        <f t="shared" si="487"/>
        <v>0</v>
      </c>
      <c r="EK72" s="36">
        <f t="shared" si="487"/>
        <v>0</v>
      </c>
      <c r="EL72" s="36">
        <f t="shared" si="487"/>
        <v>0</v>
      </c>
      <c r="EM72" s="36">
        <f t="shared" si="487"/>
        <v>0</v>
      </c>
      <c r="EN72" s="36">
        <f t="shared" si="487"/>
        <v>0</v>
      </c>
      <c r="EO72" s="36">
        <f t="shared" si="487"/>
        <v>0</v>
      </c>
      <c r="EP72" s="36">
        <f t="shared" si="487"/>
        <v>0</v>
      </c>
      <c r="EQ72" s="36">
        <f t="shared" si="487"/>
        <v>0</v>
      </c>
      <c r="ER72" s="36">
        <f t="shared" si="487"/>
        <v>0</v>
      </c>
      <c r="ES72" s="36">
        <f t="shared" si="487"/>
        <v>0</v>
      </c>
      <c r="ET72" s="36">
        <f t="shared" si="487"/>
        <v>0</v>
      </c>
      <c r="EU72" s="36">
        <f t="shared" si="487"/>
        <v>0</v>
      </c>
      <c r="EV72" s="36">
        <f t="shared" si="487"/>
        <v>0</v>
      </c>
      <c r="EW72" s="36">
        <f t="shared" si="484"/>
        <v>0</v>
      </c>
      <c r="EX72" s="36">
        <f t="shared" si="484"/>
        <v>0</v>
      </c>
      <c r="EY72" s="36">
        <f t="shared" si="484"/>
        <v>0</v>
      </c>
      <c r="EZ72" s="36">
        <f t="shared" si="484"/>
        <v>0</v>
      </c>
      <c r="FA72" s="36">
        <f t="shared" si="484"/>
        <v>0</v>
      </c>
      <c r="FB72" s="36">
        <f t="shared" si="484"/>
        <v>0</v>
      </c>
      <c r="FC72" s="36">
        <f t="shared" si="484"/>
        <v>0</v>
      </c>
      <c r="FD72" s="36">
        <f t="shared" si="484"/>
        <v>0</v>
      </c>
      <c r="FE72" s="36">
        <f t="shared" si="484"/>
        <v>0</v>
      </c>
      <c r="FF72" s="36">
        <f t="shared" si="484"/>
        <v>0</v>
      </c>
      <c r="FG72" s="36">
        <f t="shared" si="484"/>
        <v>0</v>
      </c>
      <c r="FH72" s="36">
        <f t="shared" si="484"/>
        <v>0</v>
      </c>
      <c r="FI72" s="36">
        <f t="shared" si="484"/>
        <v>0</v>
      </c>
      <c r="FJ72" s="36">
        <f t="shared" si="484"/>
        <v>0</v>
      </c>
      <c r="FK72" s="36">
        <f t="shared" si="484"/>
        <v>0</v>
      </c>
      <c r="FL72" s="36">
        <f t="shared" si="484"/>
        <v>0</v>
      </c>
      <c r="FM72" s="36">
        <f t="shared" si="485"/>
        <v>0</v>
      </c>
      <c r="FN72" s="36">
        <f t="shared" si="485"/>
        <v>0</v>
      </c>
      <c r="FO72" s="36">
        <f t="shared" si="485"/>
        <v>0</v>
      </c>
      <c r="FP72" s="36">
        <f t="shared" si="485"/>
        <v>0</v>
      </c>
      <c r="FQ72" s="36">
        <f t="shared" si="485"/>
        <v>0</v>
      </c>
      <c r="FR72" s="36">
        <f t="shared" si="485"/>
        <v>0</v>
      </c>
      <c r="FS72" s="36">
        <f t="shared" si="485"/>
        <v>0</v>
      </c>
      <c r="FT72" s="36">
        <f t="shared" si="485"/>
        <v>0</v>
      </c>
      <c r="FU72" s="36">
        <f t="shared" si="485"/>
        <v>0</v>
      </c>
      <c r="FV72" s="36">
        <f t="shared" si="485"/>
        <v>0</v>
      </c>
      <c r="FW72" s="36">
        <f t="shared" si="485"/>
        <v>0</v>
      </c>
      <c r="FX72" s="36">
        <f t="shared" si="485"/>
        <v>0</v>
      </c>
      <c r="FY72" s="36">
        <f t="shared" si="485"/>
        <v>0</v>
      </c>
      <c r="FZ72" s="36">
        <f t="shared" si="485"/>
        <v>0</v>
      </c>
      <c r="GA72" s="36">
        <f t="shared" si="485"/>
        <v>0</v>
      </c>
      <c r="GB72" s="36">
        <f t="shared" si="486"/>
        <v>0</v>
      </c>
      <c r="GC72" s="36">
        <f t="shared" si="486"/>
        <v>0</v>
      </c>
      <c r="GD72" s="36">
        <f t="shared" si="486"/>
        <v>0</v>
      </c>
      <c r="GE72" s="36">
        <f t="shared" si="486"/>
        <v>0</v>
      </c>
      <c r="GF72" s="36">
        <f t="shared" si="486"/>
        <v>0</v>
      </c>
      <c r="GG72" s="36">
        <f t="shared" si="486"/>
        <v>0</v>
      </c>
      <c r="GH72" s="36">
        <f t="shared" si="486"/>
        <v>0</v>
      </c>
      <c r="GI72" s="36">
        <f t="shared" si="486"/>
        <v>0</v>
      </c>
      <c r="GJ72" s="36">
        <f t="shared" si="486"/>
        <v>0</v>
      </c>
      <c r="GL72" s="29" t="str">
        <f t="shared" si="347"/>
        <v>004/2011</v>
      </c>
      <c r="GM72" s="471">
        <f t="shared" si="458"/>
        <v>0.83262587499999996</v>
      </c>
      <c r="GN72" s="471">
        <f t="shared" si="458"/>
        <v>0.83262587499999996</v>
      </c>
      <c r="GO72" s="471">
        <f t="shared" si="458"/>
        <v>0.83262587499999996</v>
      </c>
      <c r="GP72" s="471">
        <f t="shared" si="458"/>
        <v>0.83262587499999996</v>
      </c>
      <c r="GQ72" s="471">
        <f t="shared" si="458"/>
        <v>0.83262587499999996</v>
      </c>
      <c r="GR72" s="471">
        <f t="shared" si="458"/>
        <v>0.83262587499999996</v>
      </c>
      <c r="GS72" s="471">
        <f t="shared" si="458"/>
        <v>0.83262587499999996</v>
      </c>
      <c r="GT72" s="471">
        <f t="shared" si="458"/>
        <v>0.83262587499999996</v>
      </c>
      <c r="GU72" s="471">
        <f t="shared" si="458"/>
        <v>0.83262587499999996</v>
      </c>
      <c r="GV72" s="471">
        <f t="shared" si="458"/>
        <v>0.83262587499999996</v>
      </c>
      <c r="GW72" s="471">
        <f t="shared" si="458"/>
        <v>0.83262587499999996</v>
      </c>
      <c r="GX72" s="471">
        <f t="shared" si="458"/>
        <v>0.83262587499999996</v>
      </c>
      <c r="GY72" s="471">
        <f t="shared" si="458"/>
        <v>0.83262587499999996</v>
      </c>
      <c r="GZ72" s="471">
        <f t="shared" si="458"/>
        <v>0.83262587499999996</v>
      </c>
      <c r="HA72" s="471">
        <f t="shared" si="458"/>
        <v>0.83262587499999996</v>
      </c>
      <c r="HB72" s="471">
        <f t="shared" si="458"/>
        <v>0.83262587499999996</v>
      </c>
      <c r="HC72" s="471">
        <f t="shared" si="459"/>
        <v>0.83262587499999996</v>
      </c>
      <c r="HD72" s="471">
        <f t="shared" si="459"/>
        <v>0.83262587499999996</v>
      </c>
      <c r="HE72" s="471">
        <f t="shared" si="459"/>
        <v>0.83262587499999996</v>
      </c>
      <c r="HF72" s="471">
        <f t="shared" si="459"/>
        <v>0.83262587499999996</v>
      </c>
      <c r="HG72" s="471">
        <f t="shared" si="459"/>
        <v>0.83262587499999996</v>
      </c>
      <c r="HH72" s="471">
        <f t="shared" si="459"/>
        <v>0.83262587499999996</v>
      </c>
      <c r="HI72" s="471">
        <f t="shared" si="459"/>
        <v>0.83262587499999996</v>
      </c>
      <c r="HJ72" s="471">
        <f t="shared" si="459"/>
        <v>0.83262587499999996</v>
      </c>
      <c r="HK72" s="471">
        <f t="shared" si="459"/>
        <v>0.83262587499999996</v>
      </c>
      <c r="HL72" s="471">
        <f t="shared" si="459"/>
        <v>0.83262587499999996</v>
      </c>
      <c r="HM72" s="471">
        <f t="shared" si="459"/>
        <v>0.83262587499999996</v>
      </c>
      <c r="HN72" s="471">
        <f t="shared" si="459"/>
        <v>0.83262587499999996</v>
      </c>
      <c r="HO72" s="471">
        <f t="shared" si="459"/>
        <v>0.83262587499999996</v>
      </c>
      <c r="HP72" s="471">
        <f t="shared" si="459"/>
        <v>0.83262587499999996</v>
      </c>
      <c r="HQ72" s="471">
        <f t="shared" si="459"/>
        <v>0.83262587499999996</v>
      </c>
      <c r="HR72" s="471">
        <f t="shared" si="459"/>
        <v>0.83262587499999996</v>
      </c>
      <c r="HS72" s="471">
        <f t="shared" si="460"/>
        <v>0.83262587499999996</v>
      </c>
      <c r="HT72" s="471">
        <f t="shared" si="460"/>
        <v>0.83262587499999996</v>
      </c>
      <c r="HU72" s="471">
        <f t="shared" si="460"/>
        <v>0.83262587499999996</v>
      </c>
      <c r="HV72" s="471">
        <f t="shared" si="460"/>
        <v>0.83262587499999996</v>
      </c>
      <c r="HW72" s="471">
        <f t="shared" si="460"/>
        <v>0.83262587499999996</v>
      </c>
      <c r="HX72" s="471">
        <f t="shared" si="460"/>
        <v>0.83262587499999996</v>
      </c>
      <c r="HY72" s="471">
        <f t="shared" si="460"/>
        <v>0.83262587499999996</v>
      </c>
      <c r="HZ72" s="471">
        <f t="shared" si="460"/>
        <v>0.83262587499999996</v>
      </c>
      <c r="IA72" s="471">
        <f t="shared" si="460"/>
        <v>0.83262587499999996</v>
      </c>
      <c r="IB72" s="471">
        <f t="shared" si="460"/>
        <v>0.83262587499999996</v>
      </c>
      <c r="IC72" s="471">
        <f t="shared" si="460"/>
        <v>0.83262587499999996</v>
      </c>
      <c r="ID72" s="471">
        <f t="shared" si="460"/>
        <v>0.83262587499999996</v>
      </c>
      <c r="IE72" s="471">
        <f t="shared" si="460"/>
        <v>0.83262587499999996</v>
      </c>
      <c r="IF72" s="471">
        <f t="shared" si="460"/>
        <v>0.83262587499999996</v>
      </c>
      <c r="IG72" s="471">
        <f t="shared" si="460"/>
        <v>0.83262587499999996</v>
      </c>
      <c r="IH72" s="471">
        <f t="shared" si="460"/>
        <v>0.83262587499999996</v>
      </c>
      <c r="II72" s="471">
        <f t="shared" si="461"/>
        <v>0.83262587499999996</v>
      </c>
      <c r="IJ72" s="471">
        <f t="shared" si="461"/>
        <v>0.83262587499999996</v>
      </c>
      <c r="IK72" s="471">
        <f t="shared" si="461"/>
        <v>0.83262587499999996</v>
      </c>
      <c r="IL72" s="471">
        <f t="shared" si="461"/>
        <v>0.83262587499999996</v>
      </c>
      <c r="IM72" s="471">
        <f t="shared" si="461"/>
        <v>0.83262587499999996</v>
      </c>
      <c r="IN72" s="471">
        <f t="shared" si="461"/>
        <v>0.83262587499999996</v>
      </c>
      <c r="IO72" s="471">
        <f t="shared" si="461"/>
        <v>0.83262587499999996</v>
      </c>
      <c r="IP72" s="471">
        <f t="shared" si="461"/>
        <v>0.83262587499999996</v>
      </c>
      <c r="IQ72" s="471">
        <f t="shared" si="461"/>
        <v>0.83262587499999996</v>
      </c>
      <c r="IR72" s="471">
        <f t="shared" si="461"/>
        <v>0.83262587499999996</v>
      </c>
      <c r="IS72" s="471">
        <f t="shared" si="461"/>
        <v>0.83262587499999996</v>
      </c>
      <c r="IT72" s="471">
        <f t="shared" si="461"/>
        <v>0.83262587499999996</v>
      </c>
      <c r="IU72" s="471">
        <f t="shared" si="461"/>
        <v>0.83262587499999996</v>
      </c>
      <c r="IV72" s="471">
        <f t="shared" si="461"/>
        <v>0.83262587499999996</v>
      </c>
      <c r="IW72" s="471">
        <f t="shared" si="461"/>
        <v>0.83262587499999996</v>
      </c>
      <c r="IX72" s="471">
        <f t="shared" si="461"/>
        <v>0.83262587499999996</v>
      </c>
      <c r="IY72" s="471">
        <f t="shared" si="462"/>
        <v>0.83262587499999996</v>
      </c>
      <c r="IZ72" s="471">
        <f t="shared" si="462"/>
        <v>0.83262587499999996</v>
      </c>
      <c r="JA72" s="471">
        <f t="shared" si="462"/>
        <v>0.83262587499999996</v>
      </c>
      <c r="JB72" s="471">
        <f t="shared" si="462"/>
        <v>0.83262587499999996</v>
      </c>
      <c r="JC72" s="471">
        <f t="shared" si="462"/>
        <v>0.83262587499999996</v>
      </c>
      <c r="JD72" s="471">
        <f t="shared" si="462"/>
        <v>0.83262587499999996</v>
      </c>
      <c r="JE72" s="471">
        <f t="shared" si="462"/>
        <v>0.83262587499999996</v>
      </c>
      <c r="JF72" s="471">
        <f t="shared" si="462"/>
        <v>0.83262587499999996</v>
      </c>
      <c r="JG72" s="471">
        <f t="shared" si="462"/>
        <v>0.83262587499999996</v>
      </c>
      <c r="JH72" s="471">
        <f t="shared" si="462"/>
        <v>0.83262587499999996</v>
      </c>
      <c r="JI72" s="471">
        <f t="shared" si="462"/>
        <v>0.83262587499999996</v>
      </c>
      <c r="JJ72" s="471">
        <f t="shared" si="462"/>
        <v>0.83262587499999996</v>
      </c>
      <c r="JK72" s="471">
        <f t="shared" si="462"/>
        <v>0.83262587499999996</v>
      </c>
      <c r="JL72" s="471">
        <f t="shared" si="462"/>
        <v>0.83262587499999996</v>
      </c>
      <c r="JM72" s="471">
        <f t="shared" si="462"/>
        <v>0.83262587499999996</v>
      </c>
      <c r="JN72" s="471">
        <f t="shared" si="462"/>
        <v>0.83262587499999996</v>
      </c>
      <c r="JO72" s="471">
        <f t="shared" si="463"/>
        <v>0.83262587499999996</v>
      </c>
      <c r="JP72" s="471">
        <f t="shared" si="463"/>
        <v>0.83262587499999996</v>
      </c>
      <c r="JQ72" s="471">
        <f t="shared" si="463"/>
        <v>0.83262587499999996</v>
      </c>
      <c r="JR72" s="471">
        <f t="shared" si="463"/>
        <v>0.83262587499999996</v>
      </c>
      <c r="JS72" s="471">
        <f t="shared" si="463"/>
        <v>0.83262587499999996</v>
      </c>
      <c r="JT72" s="471">
        <f t="shared" si="463"/>
        <v>0.83262587499999996</v>
      </c>
      <c r="JU72" s="471">
        <f t="shared" si="463"/>
        <v>0.83262587499999996</v>
      </c>
      <c r="JV72" s="471">
        <f t="shared" si="463"/>
        <v>0.83262587499999996</v>
      </c>
      <c r="JW72" s="471">
        <f t="shared" si="463"/>
        <v>0.83262587499999996</v>
      </c>
      <c r="JX72" s="471">
        <f t="shared" si="463"/>
        <v>0.83262587499999996</v>
      </c>
      <c r="JY72" s="471">
        <f t="shared" si="463"/>
        <v>0.83262587499999996</v>
      </c>
      <c r="JZ72" s="471">
        <f t="shared" si="463"/>
        <v>0.83262587499999996</v>
      </c>
      <c r="KA72" s="471">
        <f t="shared" si="463"/>
        <v>0.83262587499999996</v>
      </c>
      <c r="KB72" s="471">
        <f t="shared" si="463"/>
        <v>0.83262587499999996</v>
      </c>
      <c r="KC72" s="471">
        <f t="shared" si="463"/>
        <v>0.83262587499999996</v>
      </c>
      <c r="KD72" s="471">
        <f t="shared" si="463"/>
        <v>0.83262587499999996</v>
      </c>
      <c r="KE72" s="471">
        <f t="shared" si="464"/>
        <v>0.83262587499999996</v>
      </c>
      <c r="KF72" s="471">
        <f t="shared" si="464"/>
        <v>0.83262587499999996</v>
      </c>
      <c r="KG72" s="471">
        <f t="shared" si="464"/>
        <v>0.83262587499999996</v>
      </c>
      <c r="KH72" s="471">
        <f t="shared" si="464"/>
        <v>0.83262587499999996</v>
      </c>
      <c r="KI72" s="471">
        <f t="shared" si="464"/>
        <v>0.83262587499999996</v>
      </c>
      <c r="KJ72" s="471">
        <f t="shared" si="464"/>
        <v>0.83262587499999996</v>
      </c>
      <c r="KK72" s="471">
        <f t="shared" si="464"/>
        <v>0.83262587499999996</v>
      </c>
      <c r="KL72" s="471">
        <f t="shared" si="464"/>
        <v>0.83262587499999996</v>
      </c>
      <c r="KM72" s="471">
        <f t="shared" si="464"/>
        <v>0.83262587499999996</v>
      </c>
      <c r="KN72" s="471">
        <f t="shared" si="464"/>
        <v>0.83262587499999996</v>
      </c>
      <c r="KO72" s="471">
        <f t="shared" si="464"/>
        <v>0.83262587499999996</v>
      </c>
      <c r="KP72" s="471">
        <f t="shared" si="464"/>
        <v>0.83262587499999996</v>
      </c>
      <c r="KQ72" s="471">
        <f t="shared" si="464"/>
        <v>0.83262587499999996</v>
      </c>
      <c r="KR72" s="471">
        <f t="shared" si="464"/>
        <v>0.83262587499999996</v>
      </c>
      <c r="KS72" s="471">
        <f t="shared" si="464"/>
        <v>0.83262587499999996</v>
      </c>
      <c r="KT72" s="471">
        <f t="shared" si="464"/>
        <v>0.83262587499999996</v>
      </c>
      <c r="KU72" s="471">
        <f t="shared" si="465"/>
        <v>0.83262587499999996</v>
      </c>
      <c r="KV72" s="471">
        <f t="shared" si="465"/>
        <v>0.83262587499999996</v>
      </c>
      <c r="KW72" s="471">
        <f t="shared" si="465"/>
        <v>0.83262587499999996</v>
      </c>
      <c r="KX72" s="471">
        <f t="shared" si="465"/>
        <v>0.83262587499999996</v>
      </c>
      <c r="KY72" s="471">
        <f t="shared" si="465"/>
        <v>0.83262587499999996</v>
      </c>
      <c r="KZ72" s="471">
        <f t="shared" si="465"/>
        <v>0.83262587499999996</v>
      </c>
      <c r="LA72" s="471">
        <f t="shared" si="465"/>
        <v>0.83262587499999996</v>
      </c>
      <c r="LB72" s="471">
        <f t="shared" si="465"/>
        <v>0.83262587499999996</v>
      </c>
      <c r="LC72" s="471">
        <f t="shared" si="465"/>
        <v>0.83262587499999996</v>
      </c>
      <c r="LD72" s="471">
        <f t="shared" si="465"/>
        <v>0.83262587499999996</v>
      </c>
      <c r="LE72" s="471">
        <f t="shared" si="465"/>
        <v>0.83262587499999996</v>
      </c>
      <c r="LF72" s="471">
        <f t="shared" si="465"/>
        <v>0.83262587499999996</v>
      </c>
      <c r="LG72" s="471">
        <f t="shared" si="465"/>
        <v>0.83262587499999996</v>
      </c>
      <c r="LH72" s="471">
        <f t="shared" si="465"/>
        <v>0.83262587499999996</v>
      </c>
      <c r="LI72" s="471">
        <f t="shared" si="465"/>
        <v>0.83262587499999996</v>
      </c>
      <c r="LJ72" s="471">
        <f t="shared" si="465"/>
        <v>0.83262587499999996</v>
      </c>
      <c r="LK72" s="471">
        <f t="shared" si="466"/>
        <v>0.83262587499999996</v>
      </c>
      <c r="LL72" s="471">
        <f t="shared" si="466"/>
        <v>0.83262587499999996</v>
      </c>
      <c r="LM72" s="471">
        <f t="shared" si="466"/>
        <v>0.83262587499999996</v>
      </c>
      <c r="LN72" s="471">
        <f t="shared" si="466"/>
        <v>0.83262587499999996</v>
      </c>
      <c r="LO72" s="471">
        <f t="shared" si="466"/>
        <v>0.83262587499999996</v>
      </c>
      <c r="LP72" s="471">
        <f t="shared" si="466"/>
        <v>0.83262587499999996</v>
      </c>
      <c r="LQ72" s="471">
        <f t="shared" si="466"/>
        <v>0.83262587499999996</v>
      </c>
      <c r="LR72" s="471">
        <f t="shared" si="466"/>
        <v>0.83262587499999996</v>
      </c>
      <c r="LS72" s="471">
        <f t="shared" si="466"/>
        <v>0.83262587499999996</v>
      </c>
      <c r="LT72" s="471">
        <f t="shared" si="466"/>
        <v>0.83262587499999996</v>
      </c>
      <c r="LU72" s="471">
        <f t="shared" si="466"/>
        <v>0.83262587499999996</v>
      </c>
      <c r="LV72" s="471">
        <f t="shared" si="466"/>
        <v>0.83262587499999996</v>
      </c>
      <c r="LW72" s="471">
        <f t="shared" si="466"/>
        <v>0.83262587499999996</v>
      </c>
      <c r="LX72" s="471">
        <f t="shared" si="466"/>
        <v>0.83262587499999996</v>
      </c>
      <c r="LY72" s="471">
        <f t="shared" si="466"/>
        <v>0.83262587499999996</v>
      </c>
      <c r="LZ72" s="471">
        <f t="shared" si="466"/>
        <v>0.83262587499999996</v>
      </c>
      <c r="MA72" s="471">
        <f t="shared" si="467"/>
        <v>0.83262587499999996</v>
      </c>
      <c r="MB72" s="471">
        <f t="shared" si="467"/>
        <v>0.83262587499999996</v>
      </c>
      <c r="MC72" s="471">
        <f t="shared" si="467"/>
        <v>0.83262587499999996</v>
      </c>
      <c r="MD72" s="471">
        <f t="shared" si="467"/>
        <v>0.83262587499999996</v>
      </c>
      <c r="ME72" s="471">
        <f t="shared" si="467"/>
        <v>0.83262587499999996</v>
      </c>
      <c r="MF72" s="471">
        <f t="shared" si="467"/>
        <v>0.83262587499999996</v>
      </c>
      <c r="MG72" s="471">
        <f t="shared" si="467"/>
        <v>0.83262587499999996</v>
      </c>
      <c r="MH72" s="471">
        <f t="shared" si="467"/>
        <v>0.83262587499999996</v>
      </c>
      <c r="MI72" s="471">
        <f t="shared" si="467"/>
        <v>0.83262587499999996</v>
      </c>
      <c r="MJ72" s="471">
        <f t="shared" si="467"/>
        <v>0.83262587499999996</v>
      </c>
      <c r="MK72" s="471">
        <f t="shared" si="467"/>
        <v>0.83262587499999996</v>
      </c>
      <c r="ML72" s="471">
        <f t="shared" si="467"/>
        <v>0.83262587499999996</v>
      </c>
      <c r="MM72" s="471">
        <f t="shared" si="467"/>
        <v>0.83262587499999996</v>
      </c>
      <c r="MN72" s="471">
        <f t="shared" si="467"/>
        <v>0.83262587499999996</v>
      </c>
      <c r="MO72" s="471">
        <f t="shared" si="467"/>
        <v>0.83262587499999996</v>
      </c>
      <c r="MP72" s="471">
        <f t="shared" si="467"/>
        <v>0.83262587499999996</v>
      </c>
      <c r="MQ72" s="471">
        <f t="shared" si="468"/>
        <v>0.83262587499999996</v>
      </c>
      <c r="MR72" s="471">
        <f t="shared" si="468"/>
        <v>0.83262587499999996</v>
      </c>
      <c r="MS72" s="471">
        <f t="shared" si="468"/>
        <v>0.83262587499999996</v>
      </c>
      <c r="MT72" s="471">
        <f t="shared" si="468"/>
        <v>0.83262587499999996</v>
      </c>
      <c r="MU72" s="471">
        <f t="shared" si="468"/>
        <v>0.83262587499999996</v>
      </c>
      <c r="MV72" s="471">
        <f t="shared" si="468"/>
        <v>0.83262587499999996</v>
      </c>
      <c r="MW72" s="471">
        <f t="shared" si="468"/>
        <v>0.83262587499999996</v>
      </c>
      <c r="MX72" s="471">
        <f t="shared" si="468"/>
        <v>0.83262587499999996</v>
      </c>
      <c r="MY72" s="471">
        <f t="shared" si="468"/>
        <v>0.83262587499999996</v>
      </c>
      <c r="MZ72" s="471">
        <f t="shared" si="468"/>
        <v>0.83262587499999996</v>
      </c>
      <c r="NA72" s="471">
        <f t="shared" si="468"/>
        <v>0.83262587499999996</v>
      </c>
      <c r="NB72" s="471">
        <f t="shared" si="468"/>
        <v>0.83262587499999996</v>
      </c>
      <c r="NC72" s="471">
        <f t="shared" si="468"/>
        <v>0.83262587499999996</v>
      </c>
      <c r="ND72" s="471">
        <f t="shared" si="468"/>
        <v>0.83262587499999996</v>
      </c>
      <c r="NE72" s="471">
        <f t="shared" si="468"/>
        <v>0.83262587499999996</v>
      </c>
      <c r="NF72" s="471">
        <f t="shared" si="468"/>
        <v>0.83262587499999996</v>
      </c>
      <c r="NG72" s="471">
        <f t="shared" si="469"/>
        <v>0.83262587499999996</v>
      </c>
      <c r="NH72" s="471">
        <f t="shared" si="469"/>
        <v>0.83262587499999996</v>
      </c>
      <c r="NI72" s="471">
        <f t="shared" si="469"/>
        <v>0.83262587499999996</v>
      </c>
      <c r="NJ72" s="471">
        <f t="shared" si="469"/>
        <v>0.83262587499999996</v>
      </c>
      <c r="NK72" s="471">
        <f t="shared" si="469"/>
        <v>0.83262587499999996</v>
      </c>
      <c r="NL72" s="471">
        <f t="shared" si="469"/>
        <v>0.83262587499999996</v>
      </c>
      <c r="NM72" s="471">
        <f t="shared" si="469"/>
        <v>0.83262587499999996</v>
      </c>
      <c r="NN72" s="471">
        <f t="shared" si="469"/>
        <v>0.83262587499999996</v>
      </c>
      <c r="NO72" s="471">
        <f t="shared" si="469"/>
        <v>0.83262587499999996</v>
      </c>
      <c r="NP72" s="471">
        <f t="shared" si="469"/>
        <v>0.83262587499999996</v>
      </c>
      <c r="NQ72" s="471">
        <f t="shared" si="469"/>
        <v>0.83262587499999996</v>
      </c>
      <c r="NR72" s="471">
        <f t="shared" si="469"/>
        <v>0.83262587499999996</v>
      </c>
      <c r="NS72" s="471">
        <f t="shared" si="469"/>
        <v>0.83262587499999996</v>
      </c>
      <c r="NT72" s="471">
        <f t="shared" si="469"/>
        <v>0.83262587499999996</v>
      </c>
      <c r="NU72" s="471">
        <f t="shared" si="469"/>
        <v>0.83262587499999996</v>
      </c>
      <c r="NV72" s="471">
        <f t="shared" si="469"/>
        <v>0.7771174833333333</v>
      </c>
      <c r="NW72" s="471">
        <f t="shared" si="470"/>
        <v>0</v>
      </c>
      <c r="NX72" s="471">
        <f t="shared" si="470"/>
        <v>0</v>
      </c>
      <c r="NY72" s="471">
        <f t="shared" si="470"/>
        <v>0</v>
      </c>
      <c r="NZ72" s="471">
        <f t="shared" si="470"/>
        <v>0</v>
      </c>
      <c r="OA72" s="471">
        <f t="shared" si="470"/>
        <v>0</v>
      </c>
      <c r="OB72" s="471">
        <f t="shared" si="470"/>
        <v>0</v>
      </c>
      <c r="OC72" s="471">
        <f t="shared" si="470"/>
        <v>0</v>
      </c>
      <c r="OD72" s="471">
        <f t="shared" si="470"/>
        <v>0</v>
      </c>
      <c r="OE72" s="471">
        <f t="shared" si="470"/>
        <v>0</v>
      </c>
      <c r="OF72" s="471">
        <f t="shared" si="470"/>
        <v>0</v>
      </c>
      <c r="OG72" s="471">
        <f t="shared" si="470"/>
        <v>0</v>
      </c>
      <c r="OH72" s="471">
        <f t="shared" si="470"/>
        <v>0</v>
      </c>
      <c r="OI72" s="471">
        <f t="shared" si="470"/>
        <v>0</v>
      </c>
      <c r="OJ72" s="471">
        <f t="shared" si="470"/>
        <v>0</v>
      </c>
      <c r="OK72" s="471">
        <f t="shared" si="470"/>
        <v>0</v>
      </c>
      <c r="OL72" s="471">
        <f t="shared" si="470"/>
        <v>0</v>
      </c>
      <c r="OM72" s="471">
        <f t="shared" si="471"/>
        <v>0</v>
      </c>
      <c r="ON72" s="471">
        <f t="shared" si="471"/>
        <v>0</v>
      </c>
      <c r="OO72" s="471">
        <f t="shared" si="471"/>
        <v>0</v>
      </c>
      <c r="OP72" s="471">
        <f t="shared" si="471"/>
        <v>0</v>
      </c>
      <c r="OQ72" s="471">
        <f t="shared" si="471"/>
        <v>0</v>
      </c>
      <c r="OR72" s="471">
        <f t="shared" si="471"/>
        <v>0</v>
      </c>
      <c r="OS72" s="471">
        <f t="shared" si="471"/>
        <v>0</v>
      </c>
      <c r="OT72" s="471">
        <f t="shared" si="471"/>
        <v>0</v>
      </c>
      <c r="OU72" s="471">
        <f t="shared" si="471"/>
        <v>0</v>
      </c>
      <c r="OV72" s="471">
        <f t="shared" si="471"/>
        <v>0</v>
      </c>
      <c r="OW72" s="471">
        <f t="shared" si="471"/>
        <v>0</v>
      </c>
      <c r="OX72" s="471">
        <f t="shared" si="471"/>
        <v>0</v>
      </c>
      <c r="OY72" s="471">
        <f t="shared" si="471"/>
        <v>0</v>
      </c>
      <c r="OZ72" s="471">
        <f t="shared" si="471"/>
        <v>0</v>
      </c>
      <c r="PA72" s="471">
        <f t="shared" si="471"/>
        <v>0</v>
      </c>
      <c r="PB72" s="471">
        <f t="shared" si="471"/>
        <v>0</v>
      </c>
      <c r="PC72" s="471">
        <f t="shared" si="472"/>
        <v>0</v>
      </c>
      <c r="PD72" s="471">
        <f t="shared" si="472"/>
        <v>0</v>
      </c>
      <c r="PE72" s="471">
        <f t="shared" si="472"/>
        <v>0</v>
      </c>
      <c r="PF72" s="471">
        <f t="shared" si="472"/>
        <v>0</v>
      </c>
      <c r="PG72" s="471">
        <f t="shared" si="472"/>
        <v>0</v>
      </c>
      <c r="PH72" s="471">
        <f t="shared" si="472"/>
        <v>0</v>
      </c>
      <c r="PI72" s="471">
        <f t="shared" si="472"/>
        <v>0</v>
      </c>
      <c r="PJ72" s="471">
        <f t="shared" si="472"/>
        <v>0</v>
      </c>
      <c r="PK72" s="471">
        <f t="shared" si="472"/>
        <v>0</v>
      </c>
      <c r="PL72" s="471">
        <f t="shared" si="472"/>
        <v>0</v>
      </c>
      <c r="PM72" s="471">
        <f t="shared" si="472"/>
        <v>0</v>
      </c>
      <c r="PN72" s="471">
        <f t="shared" si="472"/>
        <v>0</v>
      </c>
      <c r="PO72" s="471">
        <f t="shared" si="472"/>
        <v>0</v>
      </c>
      <c r="PP72" s="471">
        <f t="shared" si="472"/>
        <v>0</v>
      </c>
      <c r="PQ72" s="471">
        <f t="shared" si="472"/>
        <v>0</v>
      </c>
      <c r="PR72" s="471">
        <f t="shared" si="472"/>
        <v>0</v>
      </c>
      <c r="PS72" s="471">
        <f t="shared" si="473"/>
        <v>0</v>
      </c>
      <c r="PT72" s="471">
        <f t="shared" si="473"/>
        <v>0</v>
      </c>
      <c r="PU72" s="471">
        <f t="shared" si="473"/>
        <v>0</v>
      </c>
      <c r="PV72" s="471">
        <f t="shared" si="473"/>
        <v>0</v>
      </c>
      <c r="PW72" s="471">
        <f t="shared" si="473"/>
        <v>0</v>
      </c>
      <c r="PX72" s="471">
        <f t="shared" si="473"/>
        <v>0</v>
      </c>
      <c r="PY72" s="471">
        <f t="shared" si="473"/>
        <v>0</v>
      </c>
      <c r="PZ72" s="471">
        <f t="shared" si="473"/>
        <v>0</v>
      </c>
      <c r="QA72" s="471">
        <f t="shared" si="473"/>
        <v>0</v>
      </c>
      <c r="QB72" s="471">
        <f t="shared" si="473"/>
        <v>0</v>
      </c>
      <c r="QC72" s="471">
        <f t="shared" si="473"/>
        <v>0</v>
      </c>
      <c r="QD72" s="471">
        <f t="shared" si="473"/>
        <v>0</v>
      </c>
      <c r="QE72" s="471">
        <f t="shared" si="473"/>
        <v>0</v>
      </c>
      <c r="QF72" s="471">
        <f t="shared" si="473"/>
        <v>0</v>
      </c>
      <c r="QG72" s="471">
        <f t="shared" si="473"/>
        <v>0</v>
      </c>
      <c r="QH72" s="471">
        <f t="shared" si="473"/>
        <v>0</v>
      </c>
      <c r="QI72" s="471">
        <f t="shared" si="474"/>
        <v>0</v>
      </c>
      <c r="QJ72" s="471">
        <f t="shared" si="474"/>
        <v>0</v>
      </c>
      <c r="QK72" s="471">
        <f t="shared" si="474"/>
        <v>0</v>
      </c>
      <c r="QL72" s="471">
        <f t="shared" si="474"/>
        <v>0</v>
      </c>
      <c r="QM72" s="471">
        <f t="shared" si="474"/>
        <v>0</v>
      </c>
      <c r="QN72" s="471">
        <f t="shared" si="474"/>
        <v>0</v>
      </c>
      <c r="QO72" s="471">
        <f t="shared" si="474"/>
        <v>0</v>
      </c>
      <c r="QP72" s="471">
        <f t="shared" si="474"/>
        <v>0</v>
      </c>
      <c r="QQ72" s="471">
        <f t="shared" si="474"/>
        <v>0</v>
      </c>
      <c r="QR72" s="471">
        <f t="shared" si="474"/>
        <v>0</v>
      </c>
      <c r="QS72" s="471">
        <f t="shared" si="474"/>
        <v>0</v>
      </c>
      <c r="QT72" s="471">
        <f t="shared" si="474"/>
        <v>0</v>
      </c>
      <c r="QU72" s="471">
        <f t="shared" si="474"/>
        <v>0</v>
      </c>
      <c r="QV72" s="471">
        <f t="shared" si="474"/>
        <v>0</v>
      </c>
      <c r="QW72" s="471">
        <f t="shared" si="474"/>
        <v>0</v>
      </c>
      <c r="QX72" s="471">
        <f t="shared" si="474"/>
        <v>0</v>
      </c>
      <c r="QY72" s="471">
        <f t="shared" si="475"/>
        <v>0</v>
      </c>
      <c r="QZ72" s="471">
        <f t="shared" si="475"/>
        <v>0</v>
      </c>
      <c r="RA72" s="471">
        <f t="shared" si="475"/>
        <v>0</v>
      </c>
      <c r="RB72" s="471">
        <f t="shared" si="475"/>
        <v>0</v>
      </c>
      <c r="RC72" s="471">
        <f t="shared" si="475"/>
        <v>0</v>
      </c>
      <c r="RD72" s="471">
        <f t="shared" si="475"/>
        <v>0</v>
      </c>
      <c r="RE72" s="471">
        <f t="shared" si="475"/>
        <v>0</v>
      </c>
      <c r="RF72" s="471">
        <f t="shared" si="475"/>
        <v>0</v>
      </c>
      <c r="RG72" s="471">
        <f t="shared" si="475"/>
        <v>0</v>
      </c>
      <c r="RH72" s="471">
        <f t="shared" si="475"/>
        <v>0</v>
      </c>
      <c r="RI72" s="471">
        <f t="shared" si="475"/>
        <v>0</v>
      </c>
      <c r="RJ72" s="471">
        <f t="shared" si="475"/>
        <v>0</v>
      </c>
      <c r="RK72" s="471">
        <f t="shared" si="475"/>
        <v>0</v>
      </c>
      <c r="RL72" s="471">
        <f t="shared" si="475"/>
        <v>0</v>
      </c>
      <c r="RM72" s="471">
        <f t="shared" si="475"/>
        <v>0</v>
      </c>
      <c r="RN72" s="471">
        <f t="shared" si="475"/>
        <v>0</v>
      </c>
      <c r="RO72" s="471">
        <f t="shared" si="476"/>
        <v>0</v>
      </c>
      <c r="RP72" s="471">
        <f t="shared" si="476"/>
        <v>0</v>
      </c>
      <c r="RQ72" s="471">
        <f t="shared" si="476"/>
        <v>0</v>
      </c>
      <c r="RR72" s="471">
        <f t="shared" si="476"/>
        <v>0</v>
      </c>
      <c r="RS72" s="471">
        <f t="shared" si="476"/>
        <v>0</v>
      </c>
      <c r="RT72" s="471">
        <f t="shared" si="476"/>
        <v>0</v>
      </c>
      <c r="RU72" s="471">
        <f t="shared" si="476"/>
        <v>0</v>
      </c>
      <c r="RV72" s="471">
        <f t="shared" si="476"/>
        <v>0</v>
      </c>
      <c r="RW72" s="471">
        <f t="shared" si="476"/>
        <v>0</v>
      </c>
      <c r="RX72" s="471">
        <f t="shared" si="476"/>
        <v>0</v>
      </c>
      <c r="RY72" s="471">
        <f t="shared" si="476"/>
        <v>0</v>
      </c>
      <c r="RZ72" s="471">
        <f t="shared" si="476"/>
        <v>0</v>
      </c>
      <c r="SA72" s="471">
        <f t="shared" si="476"/>
        <v>0</v>
      </c>
      <c r="SB72" s="471">
        <f t="shared" si="476"/>
        <v>0</v>
      </c>
      <c r="SC72" s="471">
        <f t="shared" si="476"/>
        <v>0</v>
      </c>
      <c r="SD72" s="471">
        <f t="shared" si="476"/>
        <v>0</v>
      </c>
      <c r="SE72" s="471">
        <f t="shared" si="477"/>
        <v>0</v>
      </c>
      <c r="SF72" s="471">
        <f t="shared" si="477"/>
        <v>0</v>
      </c>
      <c r="SG72" s="471">
        <f t="shared" si="477"/>
        <v>0</v>
      </c>
      <c r="SH72" s="471">
        <f t="shared" si="477"/>
        <v>0</v>
      </c>
      <c r="SI72" s="471">
        <f t="shared" si="477"/>
        <v>0</v>
      </c>
      <c r="SJ72" s="471">
        <f t="shared" si="477"/>
        <v>0</v>
      </c>
      <c r="SK72" s="471">
        <f t="shared" si="477"/>
        <v>0</v>
      </c>
      <c r="SL72" s="471">
        <f t="shared" si="477"/>
        <v>0</v>
      </c>
      <c r="SM72" s="471">
        <f t="shared" si="477"/>
        <v>0</v>
      </c>
      <c r="SN72" s="471">
        <f t="shared" si="477"/>
        <v>0</v>
      </c>
      <c r="SO72" s="471">
        <f t="shared" si="477"/>
        <v>0</v>
      </c>
      <c r="SP72" s="471">
        <f t="shared" si="477"/>
        <v>0</v>
      </c>
      <c r="SQ72" s="471">
        <f t="shared" si="477"/>
        <v>0</v>
      </c>
      <c r="SR72" s="471">
        <f t="shared" si="477"/>
        <v>0</v>
      </c>
      <c r="SS72" s="471">
        <f t="shared" si="477"/>
        <v>0</v>
      </c>
      <c r="ST72" s="471">
        <f t="shared" si="477"/>
        <v>0</v>
      </c>
      <c r="SU72" s="471">
        <f t="shared" si="478"/>
        <v>0</v>
      </c>
      <c r="SV72" s="471">
        <f t="shared" si="478"/>
        <v>0</v>
      </c>
      <c r="SW72" s="471">
        <f t="shared" si="478"/>
        <v>0</v>
      </c>
      <c r="SX72" s="471">
        <f t="shared" si="478"/>
        <v>0</v>
      </c>
      <c r="SY72" s="471">
        <f t="shared" si="478"/>
        <v>0</v>
      </c>
      <c r="SZ72" s="471">
        <f t="shared" si="478"/>
        <v>0</v>
      </c>
      <c r="TA72" s="471">
        <f t="shared" si="478"/>
        <v>0</v>
      </c>
      <c r="TB72" s="471">
        <f t="shared" si="478"/>
        <v>0</v>
      </c>
      <c r="TC72" s="471">
        <f t="shared" si="478"/>
        <v>0</v>
      </c>
      <c r="TD72" s="471">
        <f t="shared" si="478"/>
        <v>0</v>
      </c>
      <c r="TE72" s="471">
        <f t="shared" si="478"/>
        <v>0</v>
      </c>
      <c r="TF72" s="471">
        <f t="shared" si="478"/>
        <v>0</v>
      </c>
      <c r="TG72" s="471">
        <f t="shared" si="478"/>
        <v>0</v>
      </c>
      <c r="TH72" s="471">
        <f t="shared" si="478"/>
        <v>0</v>
      </c>
      <c r="TI72" s="471">
        <f t="shared" si="478"/>
        <v>0</v>
      </c>
      <c r="TJ72" s="471">
        <f t="shared" si="478"/>
        <v>0</v>
      </c>
      <c r="TK72" s="471">
        <f t="shared" si="479"/>
        <v>0</v>
      </c>
      <c r="TL72" s="471">
        <f t="shared" si="479"/>
        <v>0</v>
      </c>
      <c r="TM72" s="471">
        <f t="shared" si="479"/>
        <v>0</v>
      </c>
      <c r="TN72" s="471">
        <f t="shared" si="479"/>
        <v>0</v>
      </c>
      <c r="TO72" s="471">
        <f t="shared" si="479"/>
        <v>0</v>
      </c>
      <c r="TP72" s="471">
        <f t="shared" si="479"/>
        <v>0</v>
      </c>
      <c r="TQ72" s="471">
        <f t="shared" si="479"/>
        <v>0</v>
      </c>
      <c r="TR72" s="471">
        <f t="shared" si="479"/>
        <v>0</v>
      </c>
      <c r="TS72" s="471">
        <f t="shared" si="479"/>
        <v>0</v>
      </c>
      <c r="TT72" s="471">
        <f t="shared" si="479"/>
        <v>0</v>
      </c>
      <c r="TU72" s="471">
        <f t="shared" si="479"/>
        <v>0</v>
      </c>
      <c r="TV72" s="471">
        <f t="shared" si="479"/>
        <v>0</v>
      </c>
      <c r="TW72" s="471">
        <f t="shared" si="479"/>
        <v>0</v>
      </c>
      <c r="TX72" s="471">
        <f t="shared" si="479"/>
        <v>0</v>
      </c>
      <c r="TY72" s="471">
        <f t="shared" si="479"/>
        <v>0</v>
      </c>
      <c r="TZ72" s="471">
        <f t="shared" si="479"/>
        <v>0</v>
      </c>
      <c r="UA72" s="471">
        <f t="shared" si="480"/>
        <v>0</v>
      </c>
      <c r="UB72" s="471">
        <f t="shared" si="480"/>
        <v>0</v>
      </c>
      <c r="UC72" s="471">
        <f t="shared" si="480"/>
        <v>0</v>
      </c>
      <c r="UD72" s="471">
        <f t="shared" si="480"/>
        <v>0</v>
      </c>
      <c r="UE72" s="471">
        <f t="shared" si="480"/>
        <v>0</v>
      </c>
      <c r="UF72" s="471">
        <f t="shared" si="480"/>
        <v>0</v>
      </c>
      <c r="UG72" s="471">
        <f t="shared" si="480"/>
        <v>0</v>
      </c>
      <c r="UH72" s="471">
        <f t="shared" si="480"/>
        <v>0</v>
      </c>
      <c r="UI72" s="471">
        <f t="shared" si="480"/>
        <v>0</v>
      </c>
      <c r="UJ72" s="471">
        <f t="shared" si="480"/>
        <v>0</v>
      </c>
      <c r="UK72" s="471">
        <f t="shared" si="480"/>
        <v>0</v>
      </c>
      <c r="UL72" s="471">
        <f t="shared" si="480"/>
        <v>0</v>
      </c>
      <c r="UM72" s="471">
        <f t="shared" si="480"/>
        <v>0</v>
      </c>
      <c r="UN72" s="471">
        <f t="shared" si="480"/>
        <v>0</v>
      </c>
      <c r="UO72" s="471">
        <f t="shared" si="480"/>
        <v>0</v>
      </c>
      <c r="UP72" s="471">
        <f t="shared" si="480"/>
        <v>0</v>
      </c>
      <c r="UQ72" s="471">
        <f t="shared" si="481"/>
        <v>0</v>
      </c>
      <c r="UR72" s="471">
        <f t="shared" si="481"/>
        <v>0</v>
      </c>
      <c r="US72" s="471">
        <f t="shared" si="481"/>
        <v>0</v>
      </c>
      <c r="UT72" s="471">
        <f t="shared" si="481"/>
        <v>0</v>
      </c>
      <c r="UU72" s="471">
        <f t="shared" si="481"/>
        <v>0</v>
      </c>
      <c r="UV72" s="471">
        <f t="shared" si="481"/>
        <v>0</v>
      </c>
      <c r="UW72" s="471">
        <f t="shared" si="481"/>
        <v>0</v>
      </c>
      <c r="UX72" s="471">
        <f t="shared" si="481"/>
        <v>0</v>
      </c>
      <c r="UY72" s="471">
        <f t="shared" si="481"/>
        <v>0</v>
      </c>
      <c r="UZ72" s="471">
        <f t="shared" si="481"/>
        <v>0</v>
      </c>
      <c r="VA72" s="471">
        <f t="shared" si="481"/>
        <v>0</v>
      </c>
      <c r="VB72" s="471">
        <f t="shared" si="481"/>
        <v>0</v>
      </c>
      <c r="VC72" s="471">
        <f t="shared" si="481"/>
        <v>0</v>
      </c>
      <c r="VD72" s="471">
        <f t="shared" si="481"/>
        <v>0</v>
      </c>
      <c r="VE72" s="471">
        <f t="shared" si="481"/>
        <v>0</v>
      </c>
      <c r="VF72" s="471">
        <f t="shared" si="481"/>
        <v>0</v>
      </c>
      <c r="VG72" s="471">
        <f t="shared" si="482"/>
        <v>0</v>
      </c>
      <c r="VH72" s="471">
        <f t="shared" si="482"/>
        <v>0</v>
      </c>
      <c r="VI72" s="471">
        <f t="shared" si="482"/>
        <v>0</v>
      </c>
      <c r="VJ72" s="471">
        <f t="shared" si="482"/>
        <v>0</v>
      </c>
      <c r="VK72" s="471">
        <f t="shared" si="482"/>
        <v>0</v>
      </c>
      <c r="VL72" s="471">
        <f t="shared" si="482"/>
        <v>0</v>
      </c>
      <c r="VM72" s="471">
        <f t="shared" si="482"/>
        <v>0</v>
      </c>
      <c r="VN72" s="471">
        <f t="shared" si="482"/>
        <v>0</v>
      </c>
      <c r="VO72" s="471">
        <f t="shared" si="482"/>
        <v>0</v>
      </c>
      <c r="VP72" s="471">
        <f t="shared" si="482"/>
        <v>0</v>
      </c>
      <c r="VQ72" s="471">
        <f t="shared" si="482"/>
        <v>0</v>
      </c>
      <c r="VR72" s="471">
        <f t="shared" si="482"/>
        <v>0</v>
      </c>
      <c r="VS72" s="471">
        <f t="shared" si="482"/>
        <v>0</v>
      </c>
      <c r="VT72" s="471">
        <f t="shared" si="482"/>
        <v>0</v>
      </c>
      <c r="VU72" s="471">
        <f t="shared" si="482"/>
        <v>0</v>
      </c>
      <c r="VV72" s="471">
        <f t="shared" si="482"/>
        <v>0</v>
      </c>
      <c r="VW72" s="471">
        <f t="shared" si="483"/>
        <v>0</v>
      </c>
      <c r="VX72" s="471">
        <f t="shared" si="483"/>
        <v>0</v>
      </c>
      <c r="VY72" s="471">
        <f t="shared" si="483"/>
        <v>0</v>
      </c>
      <c r="VZ72" s="471">
        <f t="shared" si="483"/>
        <v>0</v>
      </c>
      <c r="WA72" s="471">
        <f t="shared" si="483"/>
        <v>0</v>
      </c>
      <c r="WB72" s="471">
        <f t="shared" si="483"/>
        <v>0</v>
      </c>
      <c r="WC72" s="471">
        <f t="shared" si="483"/>
        <v>0</v>
      </c>
      <c r="WD72" s="471">
        <f t="shared" si="483"/>
        <v>0</v>
      </c>
    </row>
    <row r="73" spans="1:602" x14ac:dyDescent="0.35">
      <c r="A73" s="29"/>
      <c r="B73" s="29">
        <f t="shared" si="355"/>
        <v>42</v>
      </c>
      <c r="C73" s="29" t="s">
        <v>3</v>
      </c>
      <c r="D73" s="29" t="s">
        <v>107</v>
      </c>
      <c r="E73" s="69">
        <f>INDEX('Current RAP - 2025-26 Cycle'!$K:$K,MATCH('25-26 Projection - RAP Tendered'!$D73,'Current RAP - 2025-26 Cycle'!$C:$C,0),1)</f>
        <v>9606019.4400000013</v>
      </c>
      <c r="F73" s="69">
        <f>INDEX('Current RAP - 2025-26 Cycle'!$G:$G,MATCH('25-26 Projection - RAP Tendered'!$D73,'Current RAP - 2025-26 Cycle'!$C:$C,0),1)</f>
        <v>9606019.4400000013</v>
      </c>
      <c r="G73" s="69">
        <f t="shared" si="342"/>
        <v>0</v>
      </c>
      <c r="H73" s="69">
        <f t="shared" si="356"/>
        <v>9606019.4400000013</v>
      </c>
      <c r="I73" s="32">
        <v>45839</v>
      </c>
      <c r="J73" s="32">
        <v>46203</v>
      </c>
      <c r="K73" s="29" t="str">
        <f>INDEX('Current RAP - 2025-26 Cycle'!$D:$D,MATCH('25-26 Projection - RAP Tendered'!$D73,'Current RAP - 2025-26 Cycle'!$C:$C,0),1)</f>
        <v>IPCA</v>
      </c>
      <c r="L73" s="32" t="s">
        <v>10</v>
      </c>
      <c r="M73" s="32" t="s">
        <v>10</v>
      </c>
      <c r="N73" s="81">
        <v>0</v>
      </c>
      <c r="O73" s="81">
        <v>0</v>
      </c>
      <c r="P73" s="69">
        <v>0</v>
      </c>
      <c r="Q73" s="32">
        <f>INDEX('Current RAP - 2025-26 Cycle'!$L:$L,MATCH('25-26 Projection - RAP Tendered'!$D73,'Current RAP - 2025-26 Cycle'!$C:$C,0),1)</f>
        <v>40886</v>
      </c>
      <c r="R73" s="32">
        <f>INDEX('Current RAP - 2025-26 Cycle'!$M:$M,MATCH('25-26 Projection - RAP Tendered'!$D73,'Current RAP - 2025-26 Cycle'!$C:$C,0),1)</f>
        <v>51844</v>
      </c>
      <c r="S73" s="29"/>
      <c r="T73" s="29" t="str">
        <f t="shared" si="343"/>
        <v>012/2011</v>
      </c>
      <c r="U73" s="36">
        <f t="shared" si="492"/>
        <v>9.6060194400000025</v>
      </c>
      <c r="V73" s="36">
        <f t="shared" si="492"/>
        <v>9.6060194400000025</v>
      </c>
      <c r="W73" s="36">
        <f t="shared" si="492"/>
        <v>9.6060194400000025</v>
      </c>
      <c r="X73" s="36">
        <f t="shared" si="492"/>
        <v>9.6060194400000025</v>
      </c>
      <c r="Y73" s="36">
        <f t="shared" si="492"/>
        <v>9.6060194400000025</v>
      </c>
      <c r="Z73" s="36">
        <f t="shared" si="492"/>
        <v>9.6060194400000025</v>
      </c>
      <c r="AA73" s="36">
        <f t="shared" si="492"/>
        <v>9.6060194400000025</v>
      </c>
      <c r="AB73" s="36">
        <f t="shared" si="492"/>
        <v>9.6060194400000025</v>
      </c>
      <c r="AC73" s="36">
        <f t="shared" si="492"/>
        <v>9.6060194400000025</v>
      </c>
      <c r="AD73" s="36">
        <f t="shared" si="492"/>
        <v>9.6060194400000025</v>
      </c>
      <c r="AE73" s="36">
        <f t="shared" si="492"/>
        <v>9.6060194400000025</v>
      </c>
      <c r="AF73" s="36">
        <f t="shared" si="492"/>
        <v>9.6060194400000025</v>
      </c>
      <c r="AG73" s="36">
        <f t="shared" si="492"/>
        <v>9.6060194400000025</v>
      </c>
      <c r="AH73" s="36">
        <f t="shared" si="492"/>
        <v>9.6060194400000025</v>
      </c>
      <c r="AI73" s="36">
        <f t="shared" si="492"/>
        <v>9.6060194400000025</v>
      </c>
      <c r="AJ73" s="36">
        <f t="shared" si="492"/>
        <v>9.6060194400000025</v>
      </c>
      <c r="AK73" s="36">
        <f t="shared" si="489"/>
        <v>9.6060194400000025</v>
      </c>
      <c r="AL73" s="36">
        <f t="shared" si="489"/>
        <v>4.2349117961290332</v>
      </c>
      <c r="AM73" s="36">
        <f t="shared" si="489"/>
        <v>0</v>
      </c>
      <c r="AN73" s="36">
        <f t="shared" si="489"/>
        <v>0</v>
      </c>
      <c r="AO73" s="36">
        <f t="shared" si="489"/>
        <v>0</v>
      </c>
      <c r="AP73" s="36">
        <f t="shared" si="489"/>
        <v>0</v>
      </c>
      <c r="AQ73" s="36">
        <f t="shared" si="489"/>
        <v>0</v>
      </c>
      <c r="AR73" s="36">
        <f t="shared" si="489"/>
        <v>0</v>
      </c>
      <c r="AS73" s="36">
        <f t="shared" si="489"/>
        <v>0</v>
      </c>
      <c r="AT73" s="36">
        <f t="shared" si="489"/>
        <v>0</v>
      </c>
      <c r="AU73" s="36">
        <f t="shared" si="489"/>
        <v>0</v>
      </c>
      <c r="AV73" s="36">
        <f t="shared" si="489"/>
        <v>0</v>
      </c>
      <c r="AW73" s="36">
        <f t="shared" si="489"/>
        <v>0</v>
      </c>
      <c r="AX73" s="36">
        <f t="shared" si="489"/>
        <v>0</v>
      </c>
      <c r="AY73" s="36">
        <f t="shared" si="489"/>
        <v>0</v>
      </c>
      <c r="AZ73" s="36">
        <f t="shared" si="441"/>
        <v>0</v>
      </c>
      <c r="BA73" s="36">
        <f t="shared" si="441"/>
        <v>0</v>
      </c>
      <c r="BB73" s="36">
        <f t="shared" si="441"/>
        <v>0</v>
      </c>
      <c r="BD73" s="29" t="str">
        <f t="shared" si="345"/>
        <v>012/2011</v>
      </c>
      <c r="BE73" s="36">
        <f t="shared" si="488"/>
        <v>0</v>
      </c>
      <c r="BF73" s="36">
        <f t="shared" si="488"/>
        <v>0</v>
      </c>
      <c r="BG73" s="36">
        <f t="shared" si="488"/>
        <v>0</v>
      </c>
      <c r="BH73" s="36">
        <f t="shared" si="488"/>
        <v>0</v>
      </c>
      <c r="BI73" s="36">
        <f t="shared" si="488"/>
        <v>2.4015048600000002</v>
      </c>
      <c r="BJ73" s="36">
        <f t="shared" si="488"/>
        <v>2.4015048600000002</v>
      </c>
      <c r="BK73" s="36">
        <f t="shared" si="488"/>
        <v>2.4015048600000002</v>
      </c>
      <c r="BL73" s="36">
        <f t="shared" si="488"/>
        <v>2.4015048600000002</v>
      </c>
      <c r="BM73" s="36">
        <f t="shared" si="488"/>
        <v>2.4015048600000002</v>
      </c>
      <c r="BN73" s="36">
        <f t="shared" si="488"/>
        <v>2.4015048600000002</v>
      </c>
      <c r="BO73" s="36">
        <f t="shared" si="488"/>
        <v>2.4015048600000002</v>
      </c>
      <c r="BP73" s="36">
        <f t="shared" si="488"/>
        <v>2.4015048600000002</v>
      </c>
      <c r="BQ73" s="36">
        <f t="shared" si="488"/>
        <v>2.4015048600000002</v>
      </c>
      <c r="BR73" s="36">
        <f t="shared" si="488"/>
        <v>2.4015048600000002</v>
      </c>
      <c r="BS73" s="36">
        <f t="shared" si="488"/>
        <v>2.4015048600000002</v>
      </c>
      <c r="BT73" s="36">
        <f t="shared" si="488"/>
        <v>2.4015048600000002</v>
      </c>
      <c r="BU73" s="36">
        <f t="shared" si="493"/>
        <v>2.4015048600000002</v>
      </c>
      <c r="BV73" s="36">
        <f t="shared" si="493"/>
        <v>2.4015048600000002</v>
      </c>
      <c r="BW73" s="36">
        <f t="shared" si="493"/>
        <v>2.4015048600000002</v>
      </c>
      <c r="BX73" s="36">
        <f t="shared" si="493"/>
        <v>2.4015048600000002</v>
      </c>
      <c r="BY73" s="36">
        <f t="shared" si="493"/>
        <v>2.4015048600000002</v>
      </c>
      <c r="BZ73" s="36">
        <f t="shared" si="493"/>
        <v>2.4015048600000002</v>
      </c>
      <c r="CA73" s="36">
        <f t="shared" si="493"/>
        <v>2.4015048600000002</v>
      </c>
      <c r="CB73" s="36">
        <f t="shared" si="493"/>
        <v>2.4015048600000002</v>
      </c>
      <c r="CC73" s="36">
        <f t="shared" si="493"/>
        <v>2.4015048600000002</v>
      </c>
      <c r="CD73" s="36">
        <f t="shared" si="493"/>
        <v>2.4015048600000002</v>
      </c>
      <c r="CE73" s="36">
        <f t="shared" si="493"/>
        <v>2.4015048600000002</v>
      </c>
      <c r="CF73" s="36">
        <f t="shared" si="493"/>
        <v>2.4015048600000002</v>
      </c>
      <c r="CG73" s="36">
        <f t="shared" si="493"/>
        <v>2.4015048600000002</v>
      </c>
      <c r="CH73" s="36">
        <f t="shared" si="493"/>
        <v>2.4015048600000002</v>
      </c>
      <c r="CI73" s="36">
        <f t="shared" si="493"/>
        <v>2.4015048600000002</v>
      </c>
      <c r="CJ73" s="36">
        <f t="shared" si="493"/>
        <v>2.4015048600000002</v>
      </c>
      <c r="CK73" s="36">
        <f t="shared" si="494"/>
        <v>2.4015048600000002</v>
      </c>
      <c r="CL73" s="36">
        <f t="shared" si="494"/>
        <v>2.4015048600000002</v>
      </c>
      <c r="CM73" s="36">
        <f t="shared" si="494"/>
        <v>2.4015048600000002</v>
      </c>
      <c r="CN73" s="36">
        <f t="shared" si="494"/>
        <v>2.4015048600000002</v>
      </c>
      <c r="CO73" s="36">
        <f t="shared" si="494"/>
        <v>2.4015048600000002</v>
      </c>
      <c r="CP73" s="36">
        <f t="shared" si="494"/>
        <v>2.4015048600000002</v>
      </c>
      <c r="CQ73" s="36">
        <f t="shared" si="494"/>
        <v>2.4015048600000002</v>
      </c>
      <c r="CR73" s="36">
        <f t="shared" si="494"/>
        <v>2.4015048600000002</v>
      </c>
      <c r="CS73" s="36">
        <f t="shared" si="494"/>
        <v>2.4015048600000002</v>
      </c>
      <c r="CT73" s="36">
        <f t="shared" si="494"/>
        <v>2.4015048600000002</v>
      </c>
      <c r="CU73" s="36">
        <f t="shared" si="494"/>
        <v>2.4015048600000002</v>
      </c>
      <c r="CV73" s="36">
        <f t="shared" si="494"/>
        <v>2.4015048600000002</v>
      </c>
      <c r="CW73" s="36">
        <f t="shared" si="494"/>
        <v>2.4015048600000002</v>
      </c>
      <c r="CX73" s="36">
        <f t="shared" si="494"/>
        <v>2.4015048600000002</v>
      </c>
      <c r="CY73" s="36">
        <f t="shared" si="494"/>
        <v>2.4015048600000002</v>
      </c>
      <c r="CZ73" s="36">
        <f t="shared" si="490"/>
        <v>2.4015048600000002</v>
      </c>
      <c r="DA73" s="36">
        <f t="shared" si="490"/>
        <v>2.4015048600000002</v>
      </c>
      <c r="DB73" s="36">
        <f t="shared" si="490"/>
        <v>2.4015048600000002</v>
      </c>
      <c r="DC73" s="36">
        <f t="shared" si="490"/>
        <v>2.4015048600000002</v>
      </c>
      <c r="DD73" s="36">
        <f t="shared" si="490"/>
        <v>2.4015048600000002</v>
      </c>
      <c r="DE73" s="36">
        <f t="shared" si="490"/>
        <v>2.4015048600000002</v>
      </c>
      <c r="DF73" s="36">
        <f t="shared" si="490"/>
        <v>2.4015048600000002</v>
      </c>
      <c r="DG73" s="36">
        <f t="shared" si="490"/>
        <v>2.4015048600000002</v>
      </c>
      <c r="DH73" s="36">
        <f t="shared" si="490"/>
        <v>2.4015048600000002</v>
      </c>
      <c r="DI73" s="36">
        <f t="shared" si="490"/>
        <v>2.4015048600000002</v>
      </c>
      <c r="DJ73" s="36">
        <f t="shared" si="490"/>
        <v>2.4015048600000002</v>
      </c>
      <c r="DK73" s="36">
        <f t="shared" si="490"/>
        <v>2.4015048600000002</v>
      </c>
      <c r="DL73" s="36">
        <f t="shared" si="490"/>
        <v>2.4015048600000002</v>
      </c>
      <c r="DM73" s="36">
        <f t="shared" si="490"/>
        <v>2.4015048600000002</v>
      </c>
      <c r="DN73" s="36">
        <f t="shared" si="490"/>
        <v>2.4015048600000002</v>
      </c>
      <c r="DO73" s="36">
        <f t="shared" si="490"/>
        <v>2.4015048600000002</v>
      </c>
      <c r="DP73" s="36">
        <f t="shared" si="491"/>
        <v>2.4015048600000002</v>
      </c>
      <c r="DQ73" s="36">
        <f t="shared" si="491"/>
        <v>2.4015048600000002</v>
      </c>
      <c r="DR73" s="36">
        <f t="shared" si="442"/>
        <v>2.4015048600000002</v>
      </c>
      <c r="DS73" s="36">
        <f t="shared" si="442"/>
        <v>2.4015048600000002</v>
      </c>
      <c r="DT73" s="36">
        <f t="shared" ref="DT73:EI88" si="495">SUMIFS($GM73:$WE73,$GM$29:$WE$29,DT$29)</f>
        <v>2.4015048600000002</v>
      </c>
      <c r="DU73" s="36">
        <f t="shared" si="495"/>
        <v>2.4015048600000002</v>
      </c>
      <c r="DV73" s="36">
        <f t="shared" si="495"/>
        <v>1.8334069361290326</v>
      </c>
      <c r="DW73" s="36">
        <f t="shared" si="495"/>
        <v>0</v>
      </c>
      <c r="DX73" s="36">
        <f t="shared" si="495"/>
        <v>0</v>
      </c>
      <c r="DY73" s="36">
        <f t="shared" si="495"/>
        <v>0</v>
      </c>
      <c r="DZ73" s="36">
        <f t="shared" si="495"/>
        <v>0</v>
      </c>
      <c r="EA73" s="36">
        <f t="shared" si="495"/>
        <v>0</v>
      </c>
      <c r="EB73" s="36">
        <f t="shared" si="495"/>
        <v>0</v>
      </c>
      <c r="EC73" s="36">
        <f t="shared" si="495"/>
        <v>0</v>
      </c>
      <c r="ED73" s="36">
        <f t="shared" si="495"/>
        <v>0</v>
      </c>
      <c r="EE73" s="36">
        <f t="shared" si="495"/>
        <v>0</v>
      </c>
      <c r="EF73" s="36">
        <f t="shared" si="495"/>
        <v>0</v>
      </c>
      <c r="EG73" s="36">
        <f t="shared" si="495"/>
        <v>0</v>
      </c>
      <c r="EH73" s="36">
        <f t="shared" si="495"/>
        <v>0</v>
      </c>
      <c r="EI73" s="36">
        <f t="shared" si="495"/>
        <v>0</v>
      </c>
      <c r="EJ73" s="36">
        <f t="shared" si="487"/>
        <v>0</v>
      </c>
      <c r="EK73" s="36">
        <f t="shared" si="487"/>
        <v>0</v>
      </c>
      <c r="EL73" s="36">
        <f t="shared" si="487"/>
        <v>0</v>
      </c>
      <c r="EM73" s="36">
        <f t="shared" si="487"/>
        <v>0</v>
      </c>
      <c r="EN73" s="36">
        <f t="shared" si="487"/>
        <v>0</v>
      </c>
      <c r="EO73" s="36">
        <f t="shared" si="487"/>
        <v>0</v>
      </c>
      <c r="EP73" s="36">
        <f t="shared" si="487"/>
        <v>0</v>
      </c>
      <c r="EQ73" s="36">
        <f t="shared" si="487"/>
        <v>0</v>
      </c>
      <c r="ER73" s="36">
        <f t="shared" si="487"/>
        <v>0</v>
      </c>
      <c r="ES73" s="36">
        <f t="shared" si="487"/>
        <v>0</v>
      </c>
      <c r="ET73" s="36">
        <f t="shared" si="487"/>
        <v>0</v>
      </c>
      <c r="EU73" s="36">
        <f t="shared" si="487"/>
        <v>0</v>
      </c>
      <c r="EV73" s="36">
        <f t="shared" si="487"/>
        <v>0</v>
      </c>
      <c r="EW73" s="36">
        <f t="shared" si="484"/>
        <v>0</v>
      </c>
      <c r="EX73" s="36">
        <f t="shared" si="484"/>
        <v>0</v>
      </c>
      <c r="EY73" s="36">
        <f t="shared" si="484"/>
        <v>0</v>
      </c>
      <c r="EZ73" s="36">
        <f t="shared" si="484"/>
        <v>0</v>
      </c>
      <c r="FA73" s="36">
        <f t="shared" si="484"/>
        <v>0</v>
      </c>
      <c r="FB73" s="36">
        <f t="shared" si="484"/>
        <v>0</v>
      </c>
      <c r="FC73" s="36">
        <f t="shared" si="484"/>
        <v>0</v>
      </c>
      <c r="FD73" s="36">
        <f t="shared" si="484"/>
        <v>0</v>
      </c>
      <c r="FE73" s="36">
        <f t="shared" si="484"/>
        <v>0</v>
      </c>
      <c r="FF73" s="36">
        <f t="shared" si="484"/>
        <v>0</v>
      </c>
      <c r="FG73" s="36">
        <f t="shared" si="484"/>
        <v>0</v>
      </c>
      <c r="FH73" s="36">
        <f t="shared" si="484"/>
        <v>0</v>
      </c>
      <c r="FI73" s="36">
        <f t="shared" si="484"/>
        <v>0</v>
      </c>
      <c r="FJ73" s="36">
        <f t="shared" si="484"/>
        <v>0</v>
      </c>
      <c r="FK73" s="36">
        <f t="shared" si="484"/>
        <v>0</v>
      </c>
      <c r="FL73" s="36">
        <f t="shared" si="484"/>
        <v>0</v>
      </c>
      <c r="FM73" s="36">
        <f t="shared" si="485"/>
        <v>0</v>
      </c>
      <c r="FN73" s="36">
        <f t="shared" si="485"/>
        <v>0</v>
      </c>
      <c r="FO73" s="36">
        <f t="shared" si="485"/>
        <v>0</v>
      </c>
      <c r="FP73" s="36">
        <f t="shared" si="485"/>
        <v>0</v>
      </c>
      <c r="FQ73" s="36">
        <f t="shared" si="485"/>
        <v>0</v>
      </c>
      <c r="FR73" s="36">
        <f t="shared" si="485"/>
        <v>0</v>
      </c>
      <c r="FS73" s="36">
        <f t="shared" si="485"/>
        <v>0</v>
      </c>
      <c r="FT73" s="36">
        <f t="shared" si="485"/>
        <v>0</v>
      </c>
      <c r="FU73" s="36">
        <f t="shared" si="485"/>
        <v>0</v>
      </c>
      <c r="FV73" s="36">
        <f t="shared" si="485"/>
        <v>0</v>
      </c>
      <c r="FW73" s="36">
        <f t="shared" si="485"/>
        <v>0</v>
      </c>
      <c r="FX73" s="36">
        <f t="shared" si="485"/>
        <v>0</v>
      </c>
      <c r="FY73" s="36">
        <f t="shared" si="485"/>
        <v>0</v>
      </c>
      <c r="FZ73" s="36">
        <f t="shared" si="485"/>
        <v>0</v>
      </c>
      <c r="GA73" s="36">
        <f t="shared" si="485"/>
        <v>0</v>
      </c>
      <c r="GB73" s="36">
        <f t="shared" si="486"/>
        <v>0</v>
      </c>
      <c r="GC73" s="36">
        <f t="shared" si="486"/>
        <v>0</v>
      </c>
      <c r="GD73" s="36">
        <f t="shared" si="486"/>
        <v>0</v>
      </c>
      <c r="GE73" s="36">
        <f t="shared" si="486"/>
        <v>0</v>
      </c>
      <c r="GF73" s="36">
        <f t="shared" si="486"/>
        <v>0</v>
      </c>
      <c r="GG73" s="36">
        <f t="shared" si="486"/>
        <v>0</v>
      </c>
      <c r="GH73" s="36">
        <f t="shared" si="486"/>
        <v>0</v>
      </c>
      <c r="GI73" s="36">
        <f t="shared" si="486"/>
        <v>0</v>
      </c>
      <c r="GJ73" s="36">
        <f t="shared" si="486"/>
        <v>0</v>
      </c>
      <c r="GL73" s="29" t="str">
        <f t="shared" si="347"/>
        <v>012/2011</v>
      </c>
      <c r="GM73" s="471">
        <f t="shared" si="458"/>
        <v>0.80050162000000014</v>
      </c>
      <c r="GN73" s="471">
        <f t="shared" si="458"/>
        <v>0.80050162000000014</v>
      </c>
      <c r="GO73" s="471">
        <f t="shared" si="458"/>
        <v>0.80050162000000014</v>
      </c>
      <c r="GP73" s="471">
        <f t="shared" si="458"/>
        <v>0.80050162000000014</v>
      </c>
      <c r="GQ73" s="471">
        <f t="shared" si="458"/>
        <v>0.80050162000000014</v>
      </c>
      <c r="GR73" s="471">
        <f t="shared" si="458"/>
        <v>0.80050162000000014</v>
      </c>
      <c r="GS73" s="471">
        <f t="shared" si="458"/>
        <v>0.80050162000000014</v>
      </c>
      <c r="GT73" s="471">
        <f t="shared" si="458"/>
        <v>0.80050162000000014</v>
      </c>
      <c r="GU73" s="471">
        <f t="shared" si="458"/>
        <v>0.80050162000000014</v>
      </c>
      <c r="GV73" s="471">
        <f t="shared" si="458"/>
        <v>0.80050162000000014</v>
      </c>
      <c r="GW73" s="471">
        <f t="shared" si="458"/>
        <v>0.80050162000000014</v>
      </c>
      <c r="GX73" s="471">
        <f t="shared" si="458"/>
        <v>0.80050162000000014</v>
      </c>
      <c r="GY73" s="471">
        <f t="shared" si="458"/>
        <v>0.80050162000000014</v>
      </c>
      <c r="GZ73" s="471">
        <f t="shared" si="458"/>
        <v>0.80050162000000014</v>
      </c>
      <c r="HA73" s="471">
        <f t="shared" si="458"/>
        <v>0.80050162000000014</v>
      </c>
      <c r="HB73" s="471">
        <f t="shared" si="458"/>
        <v>0.80050162000000014</v>
      </c>
      <c r="HC73" s="471">
        <f t="shared" si="459"/>
        <v>0.80050162000000014</v>
      </c>
      <c r="HD73" s="471">
        <f t="shared" si="459"/>
        <v>0.80050162000000014</v>
      </c>
      <c r="HE73" s="471">
        <f t="shared" si="459"/>
        <v>0.80050162000000014</v>
      </c>
      <c r="HF73" s="471">
        <f t="shared" si="459"/>
        <v>0.80050162000000014</v>
      </c>
      <c r="HG73" s="471">
        <f t="shared" si="459"/>
        <v>0.80050162000000014</v>
      </c>
      <c r="HH73" s="471">
        <f t="shared" si="459"/>
        <v>0.80050162000000014</v>
      </c>
      <c r="HI73" s="471">
        <f t="shared" si="459"/>
        <v>0.80050162000000014</v>
      </c>
      <c r="HJ73" s="471">
        <f t="shared" si="459"/>
        <v>0.80050162000000014</v>
      </c>
      <c r="HK73" s="471">
        <f t="shared" si="459"/>
        <v>0.80050162000000014</v>
      </c>
      <c r="HL73" s="471">
        <f t="shared" si="459"/>
        <v>0.80050162000000014</v>
      </c>
      <c r="HM73" s="471">
        <f t="shared" si="459"/>
        <v>0.80050162000000014</v>
      </c>
      <c r="HN73" s="471">
        <f t="shared" si="459"/>
        <v>0.80050162000000014</v>
      </c>
      <c r="HO73" s="471">
        <f t="shared" si="459"/>
        <v>0.80050162000000014</v>
      </c>
      <c r="HP73" s="471">
        <f t="shared" si="459"/>
        <v>0.80050162000000014</v>
      </c>
      <c r="HQ73" s="471">
        <f t="shared" si="459"/>
        <v>0.80050162000000014</v>
      </c>
      <c r="HR73" s="471">
        <f t="shared" si="459"/>
        <v>0.80050162000000014</v>
      </c>
      <c r="HS73" s="471">
        <f t="shared" si="460"/>
        <v>0.80050162000000014</v>
      </c>
      <c r="HT73" s="471">
        <f t="shared" si="460"/>
        <v>0.80050162000000014</v>
      </c>
      <c r="HU73" s="471">
        <f t="shared" si="460"/>
        <v>0.80050162000000014</v>
      </c>
      <c r="HV73" s="471">
        <f t="shared" si="460"/>
        <v>0.80050162000000014</v>
      </c>
      <c r="HW73" s="471">
        <f t="shared" si="460"/>
        <v>0.80050162000000014</v>
      </c>
      <c r="HX73" s="471">
        <f t="shared" si="460"/>
        <v>0.80050162000000014</v>
      </c>
      <c r="HY73" s="471">
        <f t="shared" si="460"/>
        <v>0.80050162000000014</v>
      </c>
      <c r="HZ73" s="471">
        <f t="shared" si="460"/>
        <v>0.80050162000000014</v>
      </c>
      <c r="IA73" s="471">
        <f t="shared" si="460"/>
        <v>0.80050162000000014</v>
      </c>
      <c r="IB73" s="471">
        <f t="shared" si="460"/>
        <v>0.80050162000000014</v>
      </c>
      <c r="IC73" s="471">
        <f t="shared" si="460"/>
        <v>0.80050162000000014</v>
      </c>
      <c r="ID73" s="471">
        <f t="shared" si="460"/>
        <v>0.80050162000000014</v>
      </c>
      <c r="IE73" s="471">
        <f t="shared" si="460"/>
        <v>0.80050162000000014</v>
      </c>
      <c r="IF73" s="471">
        <f t="shared" si="460"/>
        <v>0.80050162000000014</v>
      </c>
      <c r="IG73" s="471">
        <f t="shared" si="460"/>
        <v>0.80050162000000014</v>
      </c>
      <c r="IH73" s="471">
        <f t="shared" si="460"/>
        <v>0.80050162000000014</v>
      </c>
      <c r="II73" s="471">
        <f t="shared" si="461"/>
        <v>0.80050162000000014</v>
      </c>
      <c r="IJ73" s="471">
        <f t="shared" si="461"/>
        <v>0.80050162000000014</v>
      </c>
      <c r="IK73" s="471">
        <f t="shared" si="461"/>
        <v>0.80050162000000014</v>
      </c>
      <c r="IL73" s="471">
        <f t="shared" si="461"/>
        <v>0.80050162000000014</v>
      </c>
      <c r="IM73" s="471">
        <f t="shared" si="461"/>
        <v>0.80050162000000014</v>
      </c>
      <c r="IN73" s="471">
        <f t="shared" si="461"/>
        <v>0.80050162000000014</v>
      </c>
      <c r="IO73" s="471">
        <f t="shared" si="461"/>
        <v>0.80050162000000014</v>
      </c>
      <c r="IP73" s="471">
        <f t="shared" si="461"/>
        <v>0.80050162000000014</v>
      </c>
      <c r="IQ73" s="471">
        <f t="shared" si="461"/>
        <v>0.80050162000000014</v>
      </c>
      <c r="IR73" s="471">
        <f t="shared" si="461"/>
        <v>0.80050162000000014</v>
      </c>
      <c r="IS73" s="471">
        <f t="shared" si="461"/>
        <v>0.80050162000000014</v>
      </c>
      <c r="IT73" s="471">
        <f t="shared" si="461"/>
        <v>0.80050162000000014</v>
      </c>
      <c r="IU73" s="471">
        <f t="shared" si="461"/>
        <v>0.80050162000000014</v>
      </c>
      <c r="IV73" s="471">
        <f t="shared" si="461"/>
        <v>0.80050162000000014</v>
      </c>
      <c r="IW73" s="471">
        <f t="shared" si="461"/>
        <v>0.80050162000000014</v>
      </c>
      <c r="IX73" s="471">
        <f t="shared" si="461"/>
        <v>0.80050162000000014</v>
      </c>
      <c r="IY73" s="471">
        <f t="shared" si="462"/>
        <v>0.80050162000000014</v>
      </c>
      <c r="IZ73" s="471">
        <f t="shared" si="462"/>
        <v>0.80050162000000014</v>
      </c>
      <c r="JA73" s="471">
        <f t="shared" si="462"/>
        <v>0.80050162000000014</v>
      </c>
      <c r="JB73" s="471">
        <f t="shared" si="462"/>
        <v>0.80050162000000014</v>
      </c>
      <c r="JC73" s="471">
        <f t="shared" si="462"/>
        <v>0.80050162000000014</v>
      </c>
      <c r="JD73" s="471">
        <f t="shared" si="462"/>
        <v>0.80050162000000014</v>
      </c>
      <c r="JE73" s="471">
        <f t="shared" si="462"/>
        <v>0.80050162000000014</v>
      </c>
      <c r="JF73" s="471">
        <f t="shared" si="462"/>
        <v>0.80050162000000014</v>
      </c>
      <c r="JG73" s="471">
        <f t="shared" si="462"/>
        <v>0.80050162000000014</v>
      </c>
      <c r="JH73" s="471">
        <f t="shared" si="462"/>
        <v>0.80050162000000014</v>
      </c>
      <c r="JI73" s="471">
        <f t="shared" si="462"/>
        <v>0.80050162000000014</v>
      </c>
      <c r="JJ73" s="471">
        <f t="shared" si="462"/>
        <v>0.80050162000000014</v>
      </c>
      <c r="JK73" s="471">
        <f t="shared" si="462"/>
        <v>0.80050162000000014</v>
      </c>
      <c r="JL73" s="471">
        <f t="shared" si="462"/>
        <v>0.80050162000000014</v>
      </c>
      <c r="JM73" s="471">
        <f t="shared" si="462"/>
        <v>0.80050162000000014</v>
      </c>
      <c r="JN73" s="471">
        <f t="shared" si="462"/>
        <v>0.80050162000000014</v>
      </c>
      <c r="JO73" s="471">
        <f t="shared" si="463"/>
        <v>0.80050162000000014</v>
      </c>
      <c r="JP73" s="471">
        <f t="shared" si="463"/>
        <v>0.80050162000000014</v>
      </c>
      <c r="JQ73" s="471">
        <f t="shared" si="463"/>
        <v>0.80050162000000014</v>
      </c>
      <c r="JR73" s="471">
        <f t="shared" si="463"/>
        <v>0.80050162000000014</v>
      </c>
      <c r="JS73" s="471">
        <f t="shared" si="463"/>
        <v>0.80050162000000014</v>
      </c>
      <c r="JT73" s="471">
        <f t="shared" si="463"/>
        <v>0.80050162000000014</v>
      </c>
      <c r="JU73" s="471">
        <f t="shared" si="463"/>
        <v>0.80050162000000014</v>
      </c>
      <c r="JV73" s="471">
        <f t="shared" si="463"/>
        <v>0.80050162000000014</v>
      </c>
      <c r="JW73" s="471">
        <f t="shared" si="463"/>
        <v>0.80050162000000014</v>
      </c>
      <c r="JX73" s="471">
        <f t="shared" si="463"/>
        <v>0.80050162000000014</v>
      </c>
      <c r="JY73" s="471">
        <f t="shared" si="463"/>
        <v>0.80050162000000014</v>
      </c>
      <c r="JZ73" s="471">
        <f t="shared" si="463"/>
        <v>0.80050162000000014</v>
      </c>
      <c r="KA73" s="471">
        <f t="shared" si="463"/>
        <v>0.80050162000000014</v>
      </c>
      <c r="KB73" s="471">
        <f t="shared" si="463"/>
        <v>0.80050162000000014</v>
      </c>
      <c r="KC73" s="471">
        <f t="shared" si="463"/>
        <v>0.80050162000000014</v>
      </c>
      <c r="KD73" s="471">
        <f t="shared" si="463"/>
        <v>0.80050162000000014</v>
      </c>
      <c r="KE73" s="471">
        <f t="shared" si="464"/>
        <v>0.80050162000000014</v>
      </c>
      <c r="KF73" s="471">
        <f t="shared" si="464"/>
        <v>0.80050162000000014</v>
      </c>
      <c r="KG73" s="471">
        <f t="shared" si="464"/>
        <v>0.80050162000000014</v>
      </c>
      <c r="KH73" s="471">
        <f t="shared" si="464"/>
        <v>0.80050162000000014</v>
      </c>
      <c r="KI73" s="471">
        <f t="shared" si="464"/>
        <v>0.80050162000000014</v>
      </c>
      <c r="KJ73" s="471">
        <f t="shared" si="464"/>
        <v>0.80050162000000014</v>
      </c>
      <c r="KK73" s="471">
        <f t="shared" si="464"/>
        <v>0.80050162000000014</v>
      </c>
      <c r="KL73" s="471">
        <f t="shared" si="464"/>
        <v>0.80050162000000014</v>
      </c>
      <c r="KM73" s="471">
        <f t="shared" si="464"/>
        <v>0.80050162000000014</v>
      </c>
      <c r="KN73" s="471">
        <f t="shared" si="464"/>
        <v>0.80050162000000014</v>
      </c>
      <c r="KO73" s="471">
        <f t="shared" si="464"/>
        <v>0.80050162000000014</v>
      </c>
      <c r="KP73" s="471">
        <f t="shared" si="464"/>
        <v>0.80050162000000014</v>
      </c>
      <c r="KQ73" s="471">
        <f t="shared" si="464"/>
        <v>0.80050162000000014</v>
      </c>
      <c r="KR73" s="471">
        <f t="shared" si="464"/>
        <v>0.80050162000000014</v>
      </c>
      <c r="KS73" s="471">
        <f t="shared" si="464"/>
        <v>0.80050162000000014</v>
      </c>
      <c r="KT73" s="471">
        <f t="shared" si="464"/>
        <v>0.80050162000000014</v>
      </c>
      <c r="KU73" s="471">
        <f t="shared" si="465"/>
        <v>0.80050162000000014</v>
      </c>
      <c r="KV73" s="471">
        <f t="shared" si="465"/>
        <v>0.80050162000000014</v>
      </c>
      <c r="KW73" s="471">
        <f t="shared" si="465"/>
        <v>0.80050162000000014</v>
      </c>
      <c r="KX73" s="471">
        <f t="shared" si="465"/>
        <v>0.80050162000000014</v>
      </c>
      <c r="KY73" s="471">
        <f t="shared" si="465"/>
        <v>0.80050162000000014</v>
      </c>
      <c r="KZ73" s="471">
        <f t="shared" si="465"/>
        <v>0.80050162000000014</v>
      </c>
      <c r="LA73" s="471">
        <f t="shared" si="465"/>
        <v>0.80050162000000014</v>
      </c>
      <c r="LB73" s="471">
        <f t="shared" si="465"/>
        <v>0.80050162000000014</v>
      </c>
      <c r="LC73" s="471">
        <f t="shared" si="465"/>
        <v>0.80050162000000014</v>
      </c>
      <c r="LD73" s="471">
        <f t="shared" si="465"/>
        <v>0.80050162000000014</v>
      </c>
      <c r="LE73" s="471">
        <f t="shared" si="465"/>
        <v>0.80050162000000014</v>
      </c>
      <c r="LF73" s="471">
        <f t="shared" si="465"/>
        <v>0.80050162000000014</v>
      </c>
      <c r="LG73" s="471">
        <f t="shared" si="465"/>
        <v>0.80050162000000014</v>
      </c>
      <c r="LH73" s="471">
        <f t="shared" si="465"/>
        <v>0.80050162000000014</v>
      </c>
      <c r="LI73" s="471">
        <f t="shared" si="465"/>
        <v>0.80050162000000014</v>
      </c>
      <c r="LJ73" s="471">
        <f t="shared" si="465"/>
        <v>0.80050162000000014</v>
      </c>
      <c r="LK73" s="471">
        <f t="shared" si="466"/>
        <v>0.80050162000000014</v>
      </c>
      <c r="LL73" s="471">
        <f t="shared" si="466"/>
        <v>0.80050162000000014</v>
      </c>
      <c r="LM73" s="471">
        <f t="shared" si="466"/>
        <v>0.80050162000000014</v>
      </c>
      <c r="LN73" s="471">
        <f t="shared" si="466"/>
        <v>0.80050162000000014</v>
      </c>
      <c r="LO73" s="471">
        <f t="shared" si="466"/>
        <v>0.80050162000000014</v>
      </c>
      <c r="LP73" s="471">
        <f t="shared" si="466"/>
        <v>0.80050162000000014</v>
      </c>
      <c r="LQ73" s="471">
        <f t="shared" si="466"/>
        <v>0.80050162000000014</v>
      </c>
      <c r="LR73" s="471">
        <f t="shared" si="466"/>
        <v>0.80050162000000014</v>
      </c>
      <c r="LS73" s="471">
        <f t="shared" si="466"/>
        <v>0.80050162000000014</v>
      </c>
      <c r="LT73" s="471">
        <f t="shared" si="466"/>
        <v>0.80050162000000014</v>
      </c>
      <c r="LU73" s="471">
        <f t="shared" si="466"/>
        <v>0.80050162000000014</v>
      </c>
      <c r="LV73" s="471">
        <f t="shared" si="466"/>
        <v>0.80050162000000014</v>
      </c>
      <c r="LW73" s="471">
        <f t="shared" si="466"/>
        <v>0.80050162000000014</v>
      </c>
      <c r="LX73" s="471">
        <f t="shared" si="466"/>
        <v>0.80050162000000014</v>
      </c>
      <c r="LY73" s="471">
        <f t="shared" si="466"/>
        <v>0.80050162000000014</v>
      </c>
      <c r="LZ73" s="471">
        <f t="shared" si="466"/>
        <v>0.80050162000000014</v>
      </c>
      <c r="MA73" s="471">
        <f t="shared" si="467"/>
        <v>0.80050162000000014</v>
      </c>
      <c r="MB73" s="471">
        <f t="shared" si="467"/>
        <v>0.80050162000000014</v>
      </c>
      <c r="MC73" s="471">
        <f t="shared" si="467"/>
        <v>0.80050162000000014</v>
      </c>
      <c r="MD73" s="471">
        <f t="shared" si="467"/>
        <v>0.80050162000000014</v>
      </c>
      <c r="ME73" s="471">
        <f t="shared" si="467"/>
        <v>0.80050162000000014</v>
      </c>
      <c r="MF73" s="471">
        <f t="shared" si="467"/>
        <v>0.80050162000000014</v>
      </c>
      <c r="MG73" s="471">
        <f t="shared" si="467"/>
        <v>0.80050162000000014</v>
      </c>
      <c r="MH73" s="471">
        <f t="shared" si="467"/>
        <v>0.80050162000000014</v>
      </c>
      <c r="MI73" s="471">
        <f t="shared" si="467"/>
        <v>0.80050162000000014</v>
      </c>
      <c r="MJ73" s="471">
        <f t="shared" si="467"/>
        <v>0.80050162000000014</v>
      </c>
      <c r="MK73" s="471">
        <f t="shared" si="467"/>
        <v>0.80050162000000014</v>
      </c>
      <c r="ML73" s="471">
        <f t="shared" si="467"/>
        <v>0.80050162000000014</v>
      </c>
      <c r="MM73" s="471">
        <f t="shared" si="467"/>
        <v>0.80050162000000014</v>
      </c>
      <c r="MN73" s="471">
        <f t="shared" si="467"/>
        <v>0.80050162000000014</v>
      </c>
      <c r="MO73" s="471">
        <f t="shared" si="467"/>
        <v>0.80050162000000014</v>
      </c>
      <c r="MP73" s="471">
        <f t="shared" si="467"/>
        <v>0.80050162000000014</v>
      </c>
      <c r="MQ73" s="471">
        <f t="shared" si="468"/>
        <v>0.80050162000000014</v>
      </c>
      <c r="MR73" s="471">
        <f t="shared" si="468"/>
        <v>0.80050162000000014</v>
      </c>
      <c r="MS73" s="471">
        <f t="shared" si="468"/>
        <v>0.80050162000000014</v>
      </c>
      <c r="MT73" s="471">
        <f t="shared" si="468"/>
        <v>0.80050162000000014</v>
      </c>
      <c r="MU73" s="471">
        <f t="shared" si="468"/>
        <v>0.80050162000000014</v>
      </c>
      <c r="MV73" s="471">
        <f t="shared" si="468"/>
        <v>0.80050162000000014</v>
      </c>
      <c r="MW73" s="471">
        <f t="shared" si="468"/>
        <v>0.80050162000000014</v>
      </c>
      <c r="MX73" s="471">
        <f t="shared" si="468"/>
        <v>0.80050162000000014</v>
      </c>
      <c r="MY73" s="471">
        <f t="shared" si="468"/>
        <v>0.80050162000000014</v>
      </c>
      <c r="MZ73" s="471">
        <f t="shared" si="468"/>
        <v>0.80050162000000014</v>
      </c>
      <c r="NA73" s="471">
        <f t="shared" si="468"/>
        <v>0.80050162000000014</v>
      </c>
      <c r="NB73" s="471">
        <f t="shared" si="468"/>
        <v>0.80050162000000014</v>
      </c>
      <c r="NC73" s="471">
        <f t="shared" si="468"/>
        <v>0.80050162000000014</v>
      </c>
      <c r="ND73" s="471">
        <f t="shared" si="468"/>
        <v>0.80050162000000014</v>
      </c>
      <c r="NE73" s="471">
        <f t="shared" si="468"/>
        <v>0.80050162000000014</v>
      </c>
      <c r="NF73" s="471">
        <f t="shared" si="468"/>
        <v>0.80050162000000014</v>
      </c>
      <c r="NG73" s="471">
        <f t="shared" si="469"/>
        <v>0.80050162000000014</v>
      </c>
      <c r="NH73" s="471">
        <f t="shared" si="469"/>
        <v>0.80050162000000014</v>
      </c>
      <c r="NI73" s="471">
        <f t="shared" si="469"/>
        <v>0.80050162000000014</v>
      </c>
      <c r="NJ73" s="471">
        <f t="shared" si="469"/>
        <v>0.80050162000000014</v>
      </c>
      <c r="NK73" s="471">
        <f t="shared" si="469"/>
        <v>0.80050162000000014</v>
      </c>
      <c r="NL73" s="471">
        <f t="shared" si="469"/>
        <v>0.80050162000000014</v>
      </c>
      <c r="NM73" s="471">
        <f t="shared" si="469"/>
        <v>0.80050162000000014</v>
      </c>
      <c r="NN73" s="471">
        <f t="shared" si="469"/>
        <v>0.80050162000000014</v>
      </c>
      <c r="NO73" s="471">
        <f t="shared" si="469"/>
        <v>0.80050162000000014</v>
      </c>
      <c r="NP73" s="471">
        <f t="shared" si="469"/>
        <v>0.80050162000000014</v>
      </c>
      <c r="NQ73" s="471">
        <f t="shared" si="469"/>
        <v>0.80050162000000014</v>
      </c>
      <c r="NR73" s="471">
        <f t="shared" si="469"/>
        <v>0.80050162000000014</v>
      </c>
      <c r="NS73" s="471">
        <f t="shared" si="469"/>
        <v>0.80050162000000014</v>
      </c>
      <c r="NT73" s="471">
        <f t="shared" si="469"/>
        <v>0.80050162000000014</v>
      </c>
      <c r="NU73" s="471">
        <f t="shared" si="469"/>
        <v>0.80050162000000014</v>
      </c>
      <c r="NV73" s="471">
        <f t="shared" si="469"/>
        <v>0.80050162000000014</v>
      </c>
      <c r="NW73" s="471">
        <f t="shared" si="470"/>
        <v>0.80050162000000014</v>
      </c>
      <c r="NX73" s="471">
        <f t="shared" si="470"/>
        <v>0.80050162000000014</v>
      </c>
      <c r="NY73" s="471">
        <f t="shared" si="470"/>
        <v>0.80050162000000014</v>
      </c>
      <c r="NZ73" s="471">
        <f t="shared" si="470"/>
        <v>0.80050162000000014</v>
      </c>
      <c r="OA73" s="471">
        <f t="shared" si="470"/>
        <v>0.80050162000000014</v>
      </c>
      <c r="OB73" s="471">
        <f t="shared" si="470"/>
        <v>0.23240369612903231</v>
      </c>
      <c r="OC73" s="471">
        <f t="shared" si="470"/>
        <v>0</v>
      </c>
      <c r="OD73" s="471">
        <f t="shared" si="470"/>
        <v>0</v>
      </c>
      <c r="OE73" s="471">
        <f t="shared" si="470"/>
        <v>0</v>
      </c>
      <c r="OF73" s="471">
        <f t="shared" si="470"/>
        <v>0</v>
      </c>
      <c r="OG73" s="471">
        <f t="shared" si="470"/>
        <v>0</v>
      </c>
      <c r="OH73" s="471">
        <f t="shared" si="470"/>
        <v>0</v>
      </c>
      <c r="OI73" s="471">
        <f t="shared" si="470"/>
        <v>0</v>
      </c>
      <c r="OJ73" s="471">
        <f t="shared" si="470"/>
        <v>0</v>
      </c>
      <c r="OK73" s="471">
        <f t="shared" si="470"/>
        <v>0</v>
      </c>
      <c r="OL73" s="471">
        <f t="shared" si="470"/>
        <v>0</v>
      </c>
      <c r="OM73" s="471">
        <f t="shared" si="471"/>
        <v>0</v>
      </c>
      <c r="ON73" s="471">
        <f t="shared" si="471"/>
        <v>0</v>
      </c>
      <c r="OO73" s="471">
        <f t="shared" si="471"/>
        <v>0</v>
      </c>
      <c r="OP73" s="471">
        <f t="shared" si="471"/>
        <v>0</v>
      </c>
      <c r="OQ73" s="471">
        <f t="shared" si="471"/>
        <v>0</v>
      </c>
      <c r="OR73" s="471">
        <f t="shared" si="471"/>
        <v>0</v>
      </c>
      <c r="OS73" s="471">
        <f t="shared" si="471"/>
        <v>0</v>
      </c>
      <c r="OT73" s="471">
        <f t="shared" si="471"/>
        <v>0</v>
      </c>
      <c r="OU73" s="471">
        <f t="shared" si="471"/>
        <v>0</v>
      </c>
      <c r="OV73" s="471">
        <f t="shared" si="471"/>
        <v>0</v>
      </c>
      <c r="OW73" s="471">
        <f t="shared" si="471"/>
        <v>0</v>
      </c>
      <c r="OX73" s="471">
        <f t="shared" si="471"/>
        <v>0</v>
      </c>
      <c r="OY73" s="471">
        <f t="shared" si="471"/>
        <v>0</v>
      </c>
      <c r="OZ73" s="471">
        <f t="shared" si="471"/>
        <v>0</v>
      </c>
      <c r="PA73" s="471">
        <f t="shared" si="471"/>
        <v>0</v>
      </c>
      <c r="PB73" s="471">
        <f t="shared" si="471"/>
        <v>0</v>
      </c>
      <c r="PC73" s="471">
        <f t="shared" si="472"/>
        <v>0</v>
      </c>
      <c r="PD73" s="471">
        <f t="shared" si="472"/>
        <v>0</v>
      </c>
      <c r="PE73" s="471">
        <f t="shared" si="472"/>
        <v>0</v>
      </c>
      <c r="PF73" s="471">
        <f t="shared" si="472"/>
        <v>0</v>
      </c>
      <c r="PG73" s="471">
        <f t="shared" si="472"/>
        <v>0</v>
      </c>
      <c r="PH73" s="471">
        <f t="shared" si="472"/>
        <v>0</v>
      </c>
      <c r="PI73" s="471">
        <f t="shared" si="472"/>
        <v>0</v>
      </c>
      <c r="PJ73" s="471">
        <f t="shared" si="472"/>
        <v>0</v>
      </c>
      <c r="PK73" s="471">
        <f t="shared" si="472"/>
        <v>0</v>
      </c>
      <c r="PL73" s="471">
        <f t="shared" si="472"/>
        <v>0</v>
      </c>
      <c r="PM73" s="471">
        <f t="shared" si="472"/>
        <v>0</v>
      </c>
      <c r="PN73" s="471">
        <f t="shared" si="472"/>
        <v>0</v>
      </c>
      <c r="PO73" s="471">
        <f t="shared" si="472"/>
        <v>0</v>
      </c>
      <c r="PP73" s="471">
        <f t="shared" si="472"/>
        <v>0</v>
      </c>
      <c r="PQ73" s="471">
        <f t="shared" si="472"/>
        <v>0</v>
      </c>
      <c r="PR73" s="471">
        <f t="shared" si="472"/>
        <v>0</v>
      </c>
      <c r="PS73" s="471">
        <f t="shared" si="473"/>
        <v>0</v>
      </c>
      <c r="PT73" s="471">
        <f t="shared" si="473"/>
        <v>0</v>
      </c>
      <c r="PU73" s="471">
        <f t="shared" si="473"/>
        <v>0</v>
      </c>
      <c r="PV73" s="471">
        <f t="shared" si="473"/>
        <v>0</v>
      </c>
      <c r="PW73" s="471">
        <f t="shared" si="473"/>
        <v>0</v>
      </c>
      <c r="PX73" s="471">
        <f t="shared" si="473"/>
        <v>0</v>
      </c>
      <c r="PY73" s="471">
        <f t="shared" si="473"/>
        <v>0</v>
      </c>
      <c r="PZ73" s="471">
        <f t="shared" si="473"/>
        <v>0</v>
      </c>
      <c r="QA73" s="471">
        <f t="shared" si="473"/>
        <v>0</v>
      </c>
      <c r="QB73" s="471">
        <f t="shared" si="473"/>
        <v>0</v>
      </c>
      <c r="QC73" s="471">
        <f t="shared" si="473"/>
        <v>0</v>
      </c>
      <c r="QD73" s="471">
        <f t="shared" si="473"/>
        <v>0</v>
      </c>
      <c r="QE73" s="471">
        <f t="shared" si="473"/>
        <v>0</v>
      </c>
      <c r="QF73" s="471">
        <f t="shared" si="473"/>
        <v>0</v>
      </c>
      <c r="QG73" s="471">
        <f t="shared" si="473"/>
        <v>0</v>
      </c>
      <c r="QH73" s="471">
        <f t="shared" si="473"/>
        <v>0</v>
      </c>
      <c r="QI73" s="471">
        <f t="shared" si="474"/>
        <v>0</v>
      </c>
      <c r="QJ73" s="471">
        <f t="shared" si="474"/>
        <v>0</v>
      </c>
      <c r="QK73" s="471">
        <f t="shared" si="474"/>
        <v>0</v>
      </c>
      <c r="QL73" s="471">
        <f t="shared" si="474"/>
        <v>0</v>
      </c>
      <c r="QM73" s="471">
        <f t="shared" si="474"/>
        <v>0</v>
      </c>
      <c r="QN73" s="471">
        <f t="shared" si="474"/>
        <v>0</v>
      </c>
      <c r="QO73" s="471">
        <f t="shared" si="474"/>
        <v>0</v>
      </c>
      <c r="QP73" s="471">
        <f t="shared" si="474"/>
        <v>0</v>
      </c>
      <c r="QQ73" s="471">
        <f t="shared" si="474"/>
        <v>0</v>
      </c>
      <c r="QR73" s="471">
        <f t="shared" si="474"/>
        <v>0</v>
      </c>
      <c r="QS73" s="471">
        <f t="shared" si="474"/>
        <v>0</v>
      </c>
      <c r="QT73" s="471">
        <f t="shared" si="474"/>
        <v>0</v>
      </c>
      <c r="QU73" s="471">
        <f t="shared" si="474"/>
        <v>0</v>
      </c>
      <c r="QV73" s="471">
        <f t="shared" si="474"/>
        <v>0</v>
      </c>
      <c r="QW73" s="471">
        <f t="shared" si="474"/>
        <v>0</v>
      </c>
      <c r="QX73" s="471">
        <f t="shared" si="474"/>
        <v>0</v>
      </c>
      <c r="QY73" s="471">
        <f t="shared" si="475"/>
        <v>0</v>
      </c>
      <c r="QZ73" s="471">
        <f t="shared" si="475"/>
        <v>0</v>
      </c>
      <c r="RA73" s="471">
        <f t="shared" si="475"/>
        <v>0</v>
      </c>
      <c r="RB73" s="471">
        <f t="shared" si="475"/>
        <v>0</v>
      </c>
      <c r="RC73" s="471">
        <f t="shared" si="475"/>
        <v>0</v>
      </c>
      <c r="RD73" s="471">
        <f t="shared" si="475"/>
        <v>0</v>
      </c>
      <c r="RE73" s="471">
        <f t="shared" si="475"/>
        <v>0</v>
      </c>
      <c r="RF73" s="471">
        <f t="shared" si="475"/>
        <v>0</v>
      </c>
      <c r="RG73" s="471">
        <f t="shared" si="475"/>
        <v>0</v>
      </c>
      <c r="RH73" s="471">
        <f t="shared" si="475"/>
        <v>0</v>
      </c>
      <c r="RI73" s="471">
        <f t="shared" si="475"/>
        <v>0</v>
      </c>
      <c r="RJ73" s="471">
        <f t="shared" si="475"/>
        <v>0</v>
      </c>
      <c r="RK73" s="471">
        <f t="shared" si="475"/>
        <v>0</v>
      </c>
      <c r="RL73" s="471">
        <f t="shared" si="475"/>
        <v>0</v>
      </c>
      <c r="RM73" s="471">
        <f t="shared" si="475"/>
        <v>0</v>
      </c>
      <c r="RN73" s="471">
        <f t="shared" si="475"/>
        <v>0</v>
      </c>
      <c r="RO73" s="471">
        <f t="shared" si="476"/>
        <v>0</v>
      </c>
      <c r="RP73" s="471">
        <f t="shared" si="476"/>
        <v>0</v>
      </c>
      <c r="RQ73" s="471">
        <f t="shared" si="476"/>
        <v>0</v>
      </c>
      <c r="RR73" s="471">
        <f t="shared" si="476"/>
        <v>0</v>
      </c>
      <c r="RS73" s="471">
        <f t="shared" si="476"/>
        <v>0</v>
      </c>
      <c r="RT73" s="471">
        <f t="shared" si="476"/>
        <v>0</v>
      </c>
      <c r="RU73" s="471">
        <f t="shared" si="476"/>
        <v>0</v>
      </c>
      <c r="RV73" s="471">
        <f t="shared" si="476"/>
        <v>0</v>
      </c>
      <c r="RW73" s="471">
        <f t="shared" si="476"/>
        <v>0</v>
      </c>
      <c r="RX73" s="471">
        <f t="shared" si="476"/>
        <v>0</v>
      </c>
      <c r="RY73" s="471">
        <f t="shared" si="476"/>
        <v>0</v>
      </c>
      <c r="RZ73" s="471">
        <f t="shared" si="476"/>
        <v>0</v>
      </c>
      <c r="SA73" s="471">
        <f t="shared" si="476"/>
        <v>0</v>
      </c>
      <c r="SB73" s="471">
        <f t="shared" si="476"/>
        <v>0</v>
      </c>
      <c r="SC73" s="471">
        <f t="shared" si="476"/>
        <v>0</v>
      </c>
      <c r="SD73" s="471">
        <f t="shared" si="476"/>
        <v>0</v>
      </c>
      <c r="SE73" s="471">
        <f t="shared" si="477"/>
        <v>0</v>
      </c>
      <c r="SF73" s="471">
        <f t="shared" si="477"/>
        <v>0</v>
      </c>
      <c r="SG73" s="471">
        <f t="shared" si="477"/>
        <v>0</v>
      </c>
      <c r="SH73" s="471">
        <f t="shared" si="477"/>
        <v>0</v>
      </c>
      <c r="SI73" s="471">
        <f t="shared" si="477"/>
        <v>0</v>
      </c>
      <c r="SJ73" s="471">
        <f t="shared" si="477"/>
        <v>0</v>
      </c>
      <c r="SK73" s="471">
        <f t="shared" si="477"/>
        <v>0</v>
      </c>
      <c r="SL73" s="471">
        <f t="shared" si="477"/>
        <v>0</v>
      </c>
      <c r="SM73" s="471">
        <f t="shared" si="477"/>
        <v>0</v>
      </c>
      <c r="SN73" s="471">
        <f t="shared" si="477"/>
        <v>0</v>
      </c>
      <c r="SO73" s="471">
        <f t="shared" si="477"/>
        <v>0</v>
      </c>
      <c r="SP73" s="471">
        <f t="shared" si="477"/>
        <v>0</v>
      </c>
      <c r="SQ73" s="471">
        <f t="shared" si="477"/>
        <v>0</v>
      </c>
      <c r="SR73" s="471">
        <f t="shared" si="477"/>
        <v>0</v>
      </c>
      <c r="SS73" s="471">
        <f t="shared" si="477"/>
        <v>0</v>
      </c>
      <c r="ST73" s="471">
        <f t="shared" si="477"/>
        <v>0</v>
      </c>
      <c r="SU73" s="471">
        <f t="shared" si="478"/>
        <v>0</v>
      </c>
      <c r="SV73" s="471">
        <f t="shared" si="478"/>
        <v>0</v>
      </c>
      <c r="SW73" s="471">
        <f t="shared" si="478"/>
        <v>0</v>
      </c>
      <c r="SX73" s="471">
        <f t="shared" si="478"/>
        <v>0</v>
      </c>
      <c r="SY73" s="471">
        <f t="shared" si="478"/>
        <v>0</v>
      </c>
      <c r="SZ73" s="471">
        <f t="shared" si="478"/>
        <v>0</v>
      </c>
      <c r="TA73" s="471">
        <f t="shared" si="478"/>
        <v>0</v>
      </c>
      <c r="TB73" s="471">
        <f t="shared" si="478"/>
        <v>0</v>
      </c>
      <c r="TC73" s="471">
        <f t="shared" si="478"/>
        <v>0</v>
      </c>
      <c r="TD73" s="471">
        <f t="shared" si="478"/>
        <v>0</v>
      </c>
      <c r="TE73" s="471">
        <f t="shared" si="478"/>
        <v>0</v>
      </c>
      <c r="TF73" s="471">
        <f t="shared" si="478"/>
        <v>0</v>
      </c>
      <c r="TG73" s="471">
        <f t="shared" si="478"/>
        <v>0</v>
      </c>
      <c r="TH73" s="471">
        <f t="shared" si="478"/>
        <v>0</v>
      </c>
      <c r="TI73" s="471">
        <f t="shared" si="478"/>
        <v>0</v>
      </c>
      <c r="TJ73" s="471">
        <f t="shared" si="478"/>
        <v>0</v>
      </c>
      <c r="TK73" s="471">
        <f t="shared" si="479"/>
        <v>0</v>
      </c>
      <c r="TL73" s="471">
        <f t="shared" si="479"/>
        <v>0</v>
      </c>
      <c r="TM73" s="471">
        <f t="shared" si="479"/>
        <v>0</v>
      </c>
      <c r="TN73" s="471">
        <f t="shared" si="479"/>
        <v>0</v>
      </c>
      <c r="TO73" s="471">
        <f t="shared" si="479"/>
        <v>0</v>
      </c>
      <c r="TP73" s="471">
        <f t="shared" si="479"/>
        <v>0</v>
      </c>
      <c r="TQ73" s="471">
        <f t="shared" si="479"/>
        <v>0</v>
      </c>
      <c r="TR73" s="471">
        <f t="shared" si="479"/>
        <v>0</v>
      </c>
      <c r="TS73" s="471">
        <f t="shared" si="479"/>
        <v>0</v>
      </c>
      <c r="TT73" s="471">
        <f t="shared" si="479"/>
        <v>0</v>
      </c>
      <c r="TU73" s="471">
        <f t="shared" si="479"/>
        <v>0</v>
      </c>
      <c r="TV73" s="471">
        <f t="shared" si="479"/>
        <v>0</v>
      </c>
      <c r="TW73" s="471">
        <f t="shared" si="479"/>
        <v>0</v>
      </c>
      <c r="TX73" s="471">
        <f t="shared" si="479"/>
        <v>0</v>
      </c>
      <c r="TY73" s="471">
        <f t="shared" si="479"/>
        <v>0</v>
      </c>
      <c r="TZ73" s="471">
        <f t="shared" si="479"/>
        <v>0</v>
      </c>
      <c r="UA73" s="471">
        <f t="shared" si="480"/>
        <v>0</v>
      </c>
      <c r="UB73" s="471">
        <f t="shared" si="480"/>
        <v>0</v>
      </c>
      <c r="UC73" s="471">
        <f t="shared" si="480"/>
        <v>0</v>
      </c>
      <c r="UD73" s="471">
        <f t="shared" si="480"/>
        <v>0</v>
      </c>
      <c r="UE73" s="471">
        <f t="shared" si="480"/>
        <v>0</v>
      </c>
      <c r="UF73" s="471">
        <f t="shared" si="480"/>
        <v>0</v>
      </c>
      <c r="UG73" s="471">
        <f t="shared" si="480"/>
        <v>0</v>
      </c>
      <c r="UH73" s="471">
        <f t="shared" si="480"/>
        <v>0</v>
      </c>
      <c r="UI73" s="471">
        <f t="shared" si="480"/>
        <v>0</v>
      </c>
      <c r="UJ73" s="471">
        <f t="shared" si="480"/>
        <v>0</v>
      </c>
      <c r="UK73" s="471">
        <f t="shared" si="480"/>
        <v>0</v>
      </c>
      <c r="UL73" s="471">
        <f t="shared" si="480"/>
        <v>0</v>
      </c>
      <c r="UM73" s="471">
        <f t="shared" si="480"/>
        <v>0</v>
      </c>
      <c r="UN73" s="471">
        <f t="shared" si="480"/>
        <v>0</v>
      </c>
      <c r="UO73" s="471">
        <f t="shared" si="480"/>
        <v>0</v>
      </c>
      <c r="UP73" s="471">
        <f t="shared" si="480"/>
        <v>0</v>
      </c>
      <c r="UQ73" s="471">
        <f t="shared" si="481"/>
        <v>0</v>
      </c>
      <c r="UR73" s="471">
        <f t="shared" si="481"/>
        <v>0</v>
      </c>
      <c r="US73" s="471">
        <f t="shared" si="481"/>
        <v>0</v>
      </c>
      <c r="UT73" s="471">
        <f t="shared" si="481"/>
        <v>0</v>
      </c>
      <c r="UU73" s="471">
        <f t="shared" si="481"/>
        <v>0</v>
      </c>
      <c r="UV73" s="471">
        <f t="shared" si="481"/>
        <v>0</v>
      </c>
      <c r="UW73" s="471">
        <f t="shared" si="481"/>
        <v>0</v>
      </c>
      <c r="UX73" s="471">
        <f t="shared" si="481"/>
        <v>0</v>
      </c>
      <c r="UY73" s="471">
        <f t="shared" si="481"/>
        <v>0</v>
      </c>
      <c r="UZ73" s="471">
        <f t="shared" si="481"/>
        <v>0</v>
      </c>
      <c r="VA73" s="471">
        <f t="shared" si="481"/>
        <v>0</v>
      </c>
      <c r="VB73" s="471">
        <f t="shared" si="481"/>
        <v>0</v>
      </c>
      <c r="VC73" s="471">
        <f t="shared" si="481"/>
        <v>0</v>
      </c>
      <c r="VD73" s="471">
        <f t="shared" si="481"/>
        <v>0</v>
      </c>
      <c r="VE73" s="471">
        <f t="shared" si="481"/>
        <v>0</v>
      </c>
      <c r="VF73" s="471">
        <f t="shared" si="481"/>
        <v>0</v>
      </c>
      <c r="VG73" s="471">
        <f t="shared" si="482"/>
        <v>0</v>
      </c>
      <c r="VH73" s="471">
        <f t="shared" si="482"/>
        <v>0</v>
      </c>
      <c r="VI73" s="471">
        <f t="shared" si="482"/>
        <v>0</v>
      </c>
      <c r="VJ73" s="471">
        <f t="shared" si="482"/>
        <v>0</v>
      </c>
      <c r="VK73" s="471">
        <f t="shared" si="482"/>
        <v>0</v>
      </c>
      <c r="VL73" s="471">
        <f t="shared" si="482"/>
        <v>0</v>
      </c>
      <c r="VM73" s="471">
        <f t="shared" si="482"/>
        <v>0</v>
      </c>
      <c r="VN73" s="471">
        <f t="shared" si="482"/>
        <v>0</v>
      </c>
      <c r="VO73" s="471">
        <f t="shared" si="482"/>
        <v>0</v>
      </c>
      <c r="VP73" s="471">
        <f t="shared" si="482"/>
        <v>0</v>
      </c>
      <c r="VQ73" s="471">
        <f t="shared" si="482"/>
        <v>0</v>
      </c>
      <c r="VR73" s="471">
        <f t="shared" si="482"/>
        <v>0</v>
      </c>
      <c r="VS73" s="471">
        <f t="shared" si="482"/>
        <v>0</v>
      </c>
      <c r="VT73" s="471">
        <f t="shared" si="482"/>
        <v>0</v>
      </c>
      <c r="VU73" s="471">
        <f t="shared" si="482"/>
        <v>0</v>
      </c>
      <c r="VV73" s="471">
        <f t="shared" si="482"/>
        <v>0</v>
      </c>
      <c r="VW73" s="471">
        <f t="shared" si="483"/>
        <v>0</v>
      </c>
      <c r="VX73" s="471">
        <f t="shared" si="483"/>
        <v>0</v>
      </c>
      <c r="VY73" s="471">
        <f t="shared" si="483"/>
        <v>0</v>
      </c>
      <c r="VZ73" s="471">
        <f t="shared" si="483"/>
        <v>0</v>
      </c>
      <c r="WA73" s="471">
        <f t="shared" si="483"/>
        <v>0</v>
      </c>
      <c r="WB73" s="471">
        <f t="shared" si="483"/>
        <v>0</v>
      </c>
      <c r="WC73" s="471">
        <f t="shared" si="483"/>
        <v>0</v>
      </c>
      <c r="WD73" s="471">
        <f t="shared" si="483"/>
        <v>0</v>
      </c>
    </row>
    <row r="74" spans="1:602" x14ac:dyDescent="0.35">
      <c r="A74" s="29"/>
      <c r="B74" s="29">
        <f t="shared" si="355"/>
        <v>43</v>
      </c>
      <c r="C74" s="29" t="s">
        <v>3</v>
      </c>
      <c r="D74" s="29" t="s">
        <v>108</v>
      </c>
      <c r="E74" s="69">
        <f>INDEX('Current RAP - 2025-26 Cycle'!$K:$K,MATCH('25-26 Projection - RAP Tendered'!$D74,'Current RAP - 2025-26 Cycle'!$C:$C,0),1)</f>
        <v>3071555.34</v>
      </c>
      <c r="F74" s="69">
        <f>INDEX('Current RAP - 2025-26 Cycle'!$G:$G,MATCH('25-26 Projection - RAP Tendered'!$D74,'Current RAP - 2025-26 Cycle'!$C:$C,0),1)</f>
        <v>3071555.34</v>
      </c>
      <c r="G74" s="69">
        <f t="shared" si="342"/>
        <v>0</v>
      </c>
      <c r="H74" s="69">
        <f t="shared" si="356"/>
        <v>3071555.34</v>
      </c>
      <c r="I74" s="32">
        <v>45839</v>
      </c>
      <c r="J74" s="32">
        <v>46203</v>
      </c>
      <c r="K74" s="29" t="str">
        <f>INDEX('Current RAP - 2025-26 Cycle'!$D:$D,MATCH('25-26 Projection - RAP Tendered'!$D74,'Current RAP - 2025-26 Cycle'!$C:$C,0),1)</f>
        <v>IPCA</v>
      </c>
      <c r="L74" s="32" t="s">
        <v>10</v>
      </c>
      <c r="M74" s="32" t="s">
        <v>10</v>
      </c>
      <c r="N74" s="81">
        <v>0</v>
      </c>
      <c r="O74" s="81">
        <v>0</v>
      </c>
      <c r="P74" s="69">
        <v>0</v>
      </c>
      <c r="Q74" s="32">
        <f>INDEX('Current RAP - 2025-26 Cycle'!$L:$L,MATCH('25-26 Projection - RAP Tendered'!$D74,'Current RAP - 2025-26 Cycle'!$C:$C,0),1)</f>
        <v>40886</v>
      </c>
      <c r="R74" s="32">
        <f>INDEX('Current RAP - 2025-26 Cycle'!$M:$M,MATCH('25-26 Projection - RAP Tendered'!$D74,'Current RAP - 2025-26 Cycle'!$C:$C,0),1)</f>
        <v>51844</v>
      </c>
      <c r="S74" s="29"/>
      <c r="T74" s="29" t="str">
        <f t="shared" si="343"/>
        <v>013/2011</v>
      </c>
      <c r="U74" s="36">
        <f t="shared" si="492"/>
        <v>3.0715553399999993</v>
      </c>
      <c r="V74" s="36">
        <f t="shared" si="492"/>
        <v>3.0715553399999993</v>
      </c>
      <c r="W74" s="36">
        <f t="shared" si="492"/>
        <v>3.0715553399999993</v>
      </c>
      <c r="X74" s="36">
        <f t="shared" si="492"/>
        <v>3.0715553399999993</v>
      </c>
      <c r="Y74" s="36">
        <f t="shared" si="492"/>
        <v>3.0715553399999993</v>
      </c>
      <c r="Z74" s="36">
        <f t="shared" si="492"/>
        <v>3.0715553399999993</v>
      </c>
      <c r="AA74" s="36">
        <f t="shared" si="492"/>
        <v>3.0715553399999993</v>
      </c>
      <c r="AB74" s="36">
        <f t="shared" si="492"/>
        <v>3.0715553399999993</v>
      </c>
      <c r="AC74" s="36">
        <f t="shared" si="492"/>
        <v>3.0715553399999993</v>
      </c>
      <c r="AD74" s="36">
        <f t="shared" si="492"/>
        <v>3.0715553399999993</v>
      </c>
      <c r="AE74" s="36">
        <f t="shared" si="492"/>
        <v>3.0715553399999993</v>
      </c>
      <c r="AF74" s="36">
        <f t="shared" si="492"/>
        <v>3.0715553399999993</v>
      </c>
      <c r="AG74" s="36">
        <f t="shared" si="492"/>
        <v>3.0715553399999993</v>
      </c>
      <c r="AH74" s="36">
        <f t="shared" si="492"/>
        <v>3.0715553399999993</v>
      </c>
      <c r="AI74" s="36">
        <f t="shared" si="492"/>
        <v>3.0715553399999993</v>
      </c>
      <c r="AJ74" s="36">
        <f t="shared" si="492"/>
        <v>3.0715553399999993</v>
      </c>
      <c r="AK74" s="36">
        <f t="shared" si="489"/>
        <v>3.0715553399999993</v>
      </c>
      <c r="AL74" s="36">
        <f t="shared" si="489"/>
        <v>1.3541265477419355</v>
      </c>
      <c r="AM74" s="36">
        <f t="shared" si="489"/>
        <v>0</v>
      </c>
      <c r="AN74" s="36">
        <f t="shared" si="489"/>
        <v>0</v>
      </c>
      <c r="AO74" s="36">
        <f t="shared" si="489"/>
        <v>0</v>
      </c>
      <c r="AP74" s="36">
        <f t="shared" si="489"/>
        <v>0</v>
      </c>
      <c r="AQ74" s="36">
        <f t="shared" si="489"/>
        <v>0</v>
      </c>
      <c r="AR74" s="36">
        <f t="shared" si="489"/>
        <v>0</v>
      </c>
      <c r="AS74" s="36">
        <f t="shared" si="489"/>
        <v>0</v>
      </c>
      <c r="AT74" s="36">
        <f t="shared" si="489"/>
        <v>0</v>
      </c>
      <c r="AU74" s="36">
        <f t="shared" si="489"/>
        <v>0</v>
      </c>
      <c r="AV74" s="36">
        <f t="shared" si="489"/>
        <v>0</v>
      </c>
      <c r="AW74" s="36">
        <f t="shared" si="489"/>
        <v>0</v>
      </c>
      <c r="AX74" s="36">
        <f t="shared" si="489"/>
        <v>0</v>
      </c>
      <c r="AY74" s="36">
        <f t="shared" si="489"/>
        <v>0</v>
      </c>
      <c r="AZ74" s="36">
        <f t="shared" si="441"/>
        <v>0</v>
      </c>
      <c r="BA74" s="36">
        <f t="shared" si="441"/>
        <v>0</v>
      </c>
      <c r="BB74" s="36">
        <f t="shared" si="441"/>
        <v>0</v>
      </c>
      <c r="BD74" s="29" t="str">
        <f t="shared" si="345"/>
        <v>013/2011</v>
      </c>
      <c r="BE74" s="36">
        <f t="shared" si="488"/>
        <v>0</v>
      </c>
      <c r="BF74" s="36">
        <f t="shared" si="488"/>
        <v>0</v>
      </c>
      <c r="BG74" s="36">
        <f t="shared" si="488"/>
        <v>0</v>
      </c>
      <c r="BH74" s="36">
        <f t="shared" si="488"/>
        <v>0</v>
      </c>
      <c r="BI74" s="36">
        <f t="shared" si="488"/>
        <v>0.76788883499999994</v>
      </c>
      <c r="BJ74" s="36">
        <f t="shared" si="488"/>
        <v>0.76788883499999994</v>
      </c>
      <c r="BK74" s="36">
        <f t="shared" si="488"/>
        <v>0.76788883499999994</v>
      </c>
      <c r="BL74" s="36">
        <f t="shared" si="488"/>
        <v>0.76788883499999994</v>
      </c>
      <c r="BM74" s="36">
        <f t="shared" si="488"/>
        <v>0.76788883499999994</v>
      </c>
      <c r="BN74" s="36">
        <f t="shared" si="488"/>
        <v>0.76788883499999994</v>
      </c>
      <c r="BO74" s="36">
        <f t="shared" si="488"/>
        <v>0.76788883499999994</v>
      </c>
      <c r="BP74" s="36">
        <f t="shared" si="488"/>
        <v>0.76788883499999994</v>
      </c>
      <c r="BQ74" s="36">
        <f t="shared" si="488"/>
        <v>0.76788883499999994</v>
      </c>
      <c r="BR74" s="36">
        <f t="shared" si="488"/>
        <v>0.76788883499999994</v>
      </c>
      <c r="BS74" s="36">
        <f t="shared" si="488"/>
        <v>0.76788883499999994</v>
      </c>
      <c r="BT74" s="36">
        <f t="shared" si="488"/>
        <v>0.76788883499999994</v>
      </c>
      <c r="BU74" s="36">
        <f t="shared" si="493"/>
        <v>0.76788883499999994</v>
      </c>
      <c r="BV74" s="36">
        <f t="shared" si="493"/>
        <v>0.76788883499999994</v>
      </c>
      <c r="BW74" s="36">
        <f t="shared" si="493"/>
        <v>0.76788883499999994</v>
      </c>
      <c r="BX74" s="36">
        <f t="shared" si="493"/>
        <v>0.76788883499999994</v>
      </c>
      <c r="BY74" s="36">
        <f t="shared" si="493"/>
        <v>0.76788883499999994</v>
      </c>
      <c r="BZ74" s="36">
        <f t="shared" si="493"/>
        <v>0.76788883499999994</v>
      </c>
      <c r="CA74" s="36">
        <f t="shared" si="493"/>
        <v>0.76788883499999994</v>
      </c>
      <c r="CB74" s="36">
        <f t="shared" si="493"/>
        <v>0.76788883499999994</v>
      </c>
      <c r="CC74" s="36">
        <f t="shared" si="493"/>
        <v>0.76788883499999994</v>
      </c>
      <c r="CD74" s="36">
        <f t="shared" si="493"/>
        <v>0.76788883499999994</v>
      </c>
      <c r="CE74" s="36">
        <f t="shared" si="493"/>
        <v>0.76788883499999994</v>
      </c>
      <c r="CF74" s="36">
        <f t="shared" si="493"/>
        <v>0.76788883499999994</v>
      </c>
      <c r="CG74" s="36">
        <f t="shared" si="493"/>
        <v>0.76788883499999994</v>
      </c>
      <c r="CH74" s="36">
        <f t="shared" si="493"/>
        <v>0.76788883499999994</v>
      </c>
      <c r="CI74" s="36">
        <f t="shared" si="493"/>
        <v>0.76788883499999994</v>
      </c>
      <c r="CJ74" s="36">
        <f t="shared" si="493"/>
        <v>0.76788883499999994</v>
      </c>
      <c r="CK74" s="36">
        <f t="shared" si="494"/>
        <v>0.76788883499999994</v>
      </c>
      <c r="CL74" s="36">
        <f t="shared" si="494"/>
        <v>0.76788883499999994</v>
      </c>
      <c r="CM74" s="36">
        <f t="shared" si="494"/>
        <v>0.76788883499999994</v>
      </c>
      <c r="CN74" s="36">
        <f>SUMIFS($GM74:$WE74,$GM$29:$WE$29,CN$29)</f>
        <v>0.76788883499999994</v>
      </c>
      <c r="CO74" s="36">
        <f>SUMIFS($GM74:$WE74,$GM$29:$WE$29,CO$29)</f>
        <v>0.76788883499999994</v>
      </c>
      <c r="CP74" s="36">
        <f>SUMIFS($GM74:$WE74,$GM$29:$WE$29,CP$29)</f>
        <v>0.76788883499999994</v>
      </c>
      <c r="CQ74" s="36">
        <f>SUMIFS($GM74:$WE74,$GM$29:$WE$29,CQ$29)</f>
        <v>0.76788883499999994</v>
      </c>
      <c r="CR74" s="36">
        <f>SUMIFS($GM74:$WE74,$GM$29:$WE$29,CR$29)</f>
        <v>0.76788883499999994</v>
      </c>
      <c r="CS74" s="36">
        <f t="shared" si="494"/>
        <v>0.76788883499999994</v>
      </c>
      <c r="CT74" s="36">
        <f t="shared" si="494"/>
        <v>0.76788883499999994</v>
      </c>
      <c r="CU74" s="36">
        <f t="shared" si="494"/>
        <v>0.76788883499999994</v>
      </c>
      <c r="CV74" s="36">
        <f t="shared" si="494"/>
        <v>0.76788883499999994</v>
      </c>
      <c r="CW74" s="36">
        <f t="shared" si="494"/>
        <v>0.76788883499999994</v>
      </c>
      <c r="CX74" s="36">
        <f t="shared" si="494"/>
        <v>0.76788883499999994</v>
      </c>
      <c r="CY74" s="36">
        <f t="shared" si="494"/>
        <v>0.76788883499999994</v>
      </c>
      <c r="CZ74" s="36">
        <f t="shared" si="490"/>
        <v>0.76788883499999994</v>
      </c>
      <c r="DA74" s="36">
        <f t="shared" si="490"/>
        <v>0.76788883499999994</v>
      </c>
      <c r="DB74" s="36">
        <f t="shared" si="490"/>
        <v>0.76788883499999994</v>
      </c>
      <c r="DC74" s="36">
        <f t="shared" si="490"/>
        <v>0.76788883499999994</v>
      </c>
      <c r="DD74" s="36">
        <f t="shared" si="490"/>
        <v>0.76788883499999994</v>
      </c>
      <c r="DE74" s="36">
        <f t="shared" si="490"/>
        <v>0.76788883499999994</v>
      </c>
      <c r="DF74" s="36">
        <f t="shared" si="490"/>
        <v>0.76788883499999994</v>
      </c>
      <c r="DG74" s="36">
        <f t="shared" si="490"/>
        <v>0.76788883499999994</v>
      </c>
      <c r="DH74" s="36">
        <f t="shared" si="490"/>
        <v>0.76788883499999994</v>
      </c>
      <c r="DI74" s="36">
        <f t="shared" si="490"/>
        <v>0.76788883499999994</v>
      </c>
      <c r="DJ74" s="36">
        <f t="shared" si="490"/>
        <v>0.76788883499999994</v>
      </c>
      <c r="DK74" s="36">
        <f t="shared" si="490"/>
        <v>0.76788883499999994</v>
      </c>
      <c r="DL74" s="36">
        <f t="shared" si="490"/>
        <v>0.76788883499999994</v>
      </c>
      <c r="DM74" s="36">
        <f t="shared" si="490"/>
        <v>0.76788883499999994</v>
      </c>
      <c r="DN74" s="36">
        <f t="shared" si="490"/>
        <v>0.76788883499999994</v>
      </c>
      <c r="DO74" s="36">
        <f t="shared" si="490"/>
        <v>0.76788883499999994</v>
      </c>
      <c r="DP74" s="36">
        <f t="shared" si="491"/>
        <v>0.76788883499999994</v>
      </c>
      <c r="DQ74" s="36">
        <f t="shared" si="491"/>
        <v>0.76788883499999994</v>
      </c>
      <c r="DR74" s="36">
        <f t="shared" si="491"/>
        <v>0.76788883499999994</v>
      </c>
      <c r="DS74" s="36">
        <f t="shared" si="491"/>
        <v>0.76788883499999994</v>
      </c>
      <c r="DT74" s="36">
        <f t="shared" si="491"/>
        <v>0.76788883499999994</v>
      </c>
      <c r="DU74" s="36">
        <f t="shared" si="491"/>
        <v>0.76788883499999994</v>
      </c>
      <c r="DV74" s="36">
        <f t="shared" si="491"/>
        <v>0.58623771274193548</v>
      </c>
      <c r="DW74" s="36">
        <f t="shared" si="491"/>
        <v>0</v>
      </c>
      <c r="DX74" s="36">
        <f t="shared" si="491"/>
        <v>0</v>
      </c>
      <c r="DY74" s="36">
        <f t="shared" si="491"/>
        <v>0</v>
      </c>
      <c r="DZ74" s="36">
        <f t="shared" si="491"/>
        <v>0</v>
      </c>
      <c r="EA74" s="36">
        <f t="shared" si="491"/>
        <v>0</v>
      </c>
      <c r="EB74" s="36">
        <f t="shared" si="491"/>
        <v>0</v>
      </c>
      <c r="EC74" s="36">
        <f t="shared" si="491"/>
        <v>0</v>
      </c>
      <c r="ED74" s="36">
        <f t="shared" si="491"/>
        <v>0</v>
      </c>
      <c r="EE74" s="36">
        <f t="shared" si="495"/>
        <v>0</v>
      </c>
      <c r="EF74" s="36">
        <f t="shared" si="495"/>
        <v>0</v>
      </c>
      <c r="EG74" s="36">
        <f t="shared" si="495"/>
        <v>0</v>
      </c>
      <c r="EH74" s="36">
        <f t="shared" si="495"/>
        <v>0</v>
      </c>
      <c r="EI74" s="36">
        <f t="shared" si="495"/>
        <v>0</v>
      </c>
      <c r="EJ74" s="36">
        <f t="shared" si="487"/>
        <v>0</v>
      </c>
      <c r="EK74" s="36">
        <f t="shared" si="487"/>
        <v>0</v>
      </c>
      <c r="EL74" s="36">
        <f t="shared" si="487"/>
        <v>0</v>
      </c>
      <c r="EM74" s="36">
        <f t="shared" si="487"/>
        <v>0</v>
      </c>
      <c r="EN74" s="36">
        <f t="shared" si="487"/>
        <v>0</v>
      </c>
      <c r="EO74" s="36">
        <f t="shared" si="487"/>
        <v>0</v>
      </c>
      <c r="EP74" s="36">
        <f t="shared" si="487"/>
        <v>0</v>
      </c>
      <c r="EQ74" s="36">
        <f t="shared" si="487"/>
        <v>0</v>
      </c>
      <c r="ER74" s="36">
        <f t="shared" si="487"/>
        <v>0</v>
      </c>
      <c r="ES74" s="36">
        <f t="shared" si="487"/>
        <v>0</v>
      </c>
      <c r="ET74" s="36">
        <f t="shared" si="487"/>
        <v>0</v>
      </c>
      <c r="EU74" s="36">
        <f t="shared" si="487"/>
        <v>0</v>
      </c>
      <c r="EV74" s="36">
        <f t="shared" si="487"/>
        <v>0</v>
      </c>
      <c r="EW74" s="36">
        <f t="shared" si="484"/>
        <v>0</v>
      </c>
      <c r="EX74" s="36">
        <f t="shared" si="484"/>
        <v>0</v>
      </c>
      <c r="EY74" s="36">
        <f t="shared" si="484"/>
        <v>0</v>
      </c>
      <c r="EZ74" s="36">
        <f t="shared" si="484"/>
        <v>0</v>
      </c>
      <c r="FA74" s="36">
        <f t="shared" si="484"/>
        <v>0</v>
      </c>
      <c r="FB74" s="36">
        <f t="shared" si="484"/>
        <v>0</v>
      </c>
      <c r="FC74" s="36">
        <f t="shared" si="484"/>
        <v>0</v>
      </c>
      <c r="FD74" s="36">
        <f t="shared" si="484"/>
        <v>0</v>
      </c>
      <c r="FE74" s="36">
        <f t="shared" si="484"/>
        <v>0</v>
      </c>
      <c r="FF74" s="36">
        <f t="shared" si="484"/>
        <v>0</v>
      </c>
      <c r="FG74" s="36">
        <f t="shared" si="484"/>
        <v>0</v>
      </c>
      <c r="FH74" s="36">
        <f t="shared" si="484"/>
        <v>0</v>
      </c>
      <c r="FI74" s="36">
        <f t="shared" si="484"/>
        <v>0</v>
      </c>
      <c r="FJ74" s="36">
        <f t="shared" si="484"/>
        <v>0</v>
      </c>
      <c r="FK74" s="36">
        <f t="shared" si="484"/>
        <v>0</v>
      </c>
      <c r="FL74" s="36">
        <f t="shared" si="484"/>
        <v>0</v>
      </c>
      <c r="FM74" s="36">
        <f t="shared" si="485"/>
        <v>0</v>
      </c>
      <c r="FN74" s="36">
        <f t="shared" si="485"/>
        <v>0</v>
      </c>
      <c r="FO74" s="36">
        <f t="shared" si="485"/>
        <v>0</v>
      </c>
      <c r="FP74" s="36">
        <f t="shared" si="485"/>
        <v>0</v>
      </c>
      <c r="FQ74" s="36">
        <f t="shared" si="485"/>
        <v>0</v>
      </c>
      <c r="FR74" s="36">
        <f t="shared" si="485"/>
        <v>0</v>
      </c>
      <c r="FS74" s="36">
        <f t="shared" si="485"/>
        <v>0</v>
      </c>
      <c r="FT74" s="36">
        <f t="shared" si="485"/>
        <v>0</v>
      </c>
      <c r="FU74" s="36">
        <f t="shared" si="485"/>
        <v>0</v>
      </c>
      <c r="FV74" s="36">
        <f t="shared" si="485"/>
        <v>0</v>
      </c>
      <c r="FW74" s="36">
        <f t="shared" si="485"/>
        <v>0</v>
      </c>
      <c r="FX74" s="36">
        <f t="shared" si="485"/>
        <v>0</v>
      </c>
      <c r="FY74" s="36">
        <f t="shared" si="485"/>
        <v>0</v>
      </c>
      <c r="FZ74" s="36">
        <f t="shared" si="485"/>
        <v>0</v>
      </c>
      <c r="GA74" s="36">
        <f t="shared" si="485"/>
        <v>0</v>
      </c>
      <c r="GB74" s="36">
        <f t="shared" si="486"/>
        <v>0</v>
      </c>
      <c r="GC74" s="36">
        <f t="shared" si="486"/>
        <v>0</v>
      </c>
      <c r="GD74" s="36">
        <f t="shared" si="486"/>
        <v>0</v>
      </c>
      <c r="GE74" s="36">
        <f t="shared" si="486"/>
        <v>0</v>
      </c>
      <c r="GF74" s="36">
        <f t="shared" si="486"/>
        <v>0</v>
      </c>
      <c r="GG74" s="36">
        <f t="shared" si="486"/>
        <v>0</v>
      </c>
      <c r="GH74" s="36">
        <f t="shared" si="486"/>
        <v>0</v>
      </c>
      <c r="GI74" s="36">
        <f t="shared" si="486"/>
        <v>0</v>
      </c>
      <c r="GJ74" s="36">
        <f t="shared" si="486"/>
        <v>0</v>
      </c>
      <c r="GL74" s="29" t="str">
        <f t="shared" si="347"/>
        <v>013/2011</v>
      </c>
      <c r="GM74" s="471">
        <f t="shared" si="458"/>
        <v>0.255962945</v>
      </c>
      <c r="GN74" s="471">
        <f t="shared" si="458"/>
        <v>0.255962945</v>
      </c>
      <c r="GO74" s="471">
        <f t="shared" si="458"/>
        <v>0.255962945</v>
      </c>
      <c r="GP74" s="471">
        <f t="shared" si="458"/>
        <v>0.255962945</v>
      </c>
      <c r="GQ74" s="471">
        <f t="shared" si="458"/>
        <v>0.255962945</v>
      </c>
      <c r="GR74" s="471">
        <f t="shared" si="458"/>
        <v>0.255962945</v>
      </c>
      <c r="GS74" s="471">
        <f t="shared" si="458"/>
        <v>0.255962945</v>
      </c>
      <c r="GT74" s="471">
        <f t="shared" si="458"/>
        <v>0.255962945</v>
      </c>
      <c r="GU74" s="471">
        <f t="shared" si="458"/>
        <v>0.255962945</v>
      </c>
      <c r="GV74" s="471">
        <f t="shared" si="458"/>
        <v>0.255962945</v>
      </c>
      <c r="GW74" s="471">
        <f t="shared" si="458"/>
        <v>0.255962945</v>
      </c>
      <c r="GX74" s="471">
        <f t="shared" si="458"/>
        <v>0.255962945</v>
      </c>
      <c r="GY74" s="471">
        <f t="shared" si="458"/>
        <v>0.255962945</v>
      </c>
      <c r="GZ74" s="471">
        <f t="shared" si="458"/>
        <v>0.255962945</v>
      </c>
      <c r="HA74" s="471">
        <f t="shared" si="458"/>
        <v>0.255962945</v>
      </c>
      <c r="HB74" s="471">
        <f t="shared" ref="HB74:HQ89" si="496">((IF(AND(HB$24&gt;=$Q74,HB$25&lt;=$R74),HB$27,IF(AND(HB$25&gt;$Q74,HB$24&lt;$R74),(MIN(HB$25,$R74)-MAX(HB$24,$Q74)+1),0))/HB$27)*($H74/12)/1000000)+((IF(AND(HB$24&gt;=$Q74,HB$25&lt;=$R74),HB$27,IF(AND(HB$25&gt;$Q74,HB$24&lt;$R74),(MIN(HB$25,$R74)-MAX(HB$24,$Q74)+1),0))/HB$27)*($G74/12)/1000000)</f>
        <v>0.255962945</v>
      </c>
      <c r="HC74" s="471">
        <f t="shared" si="496"/>
        <v>0.255962945</v>
      </c>
      <c r="HD74" s="471">
        <f t="shared" si="496"/>
        <v>0.255962945</v>
      </c>
      <c r="HE74" s="471">
        <f t="shared" si="496"/>
        <v>0.255962945</v>
      </c>
      <c r="HF74" s="471">
        <f t="shared" si="496"/>
        <v>0.255962945</v>
      </c>
      <c r="HG74" s="471">
        <f t="shared" si="496"/>
        <v>0.255962945</v>
      </c>
      <c r="HH74" s="471">
        <f t="shared" si="496"/>
        <v>0.255962945</v>
      </c>
      <c r="HI74" s="471">
        <f t="shared" si="496"/>
        <v>0.255962945</v>
      </c>
      <c r="HJ74" s="471">
        <f t="shared" si="496"/>
        <v>0.255962945</v>
      </c>
      <c r="HK74" s="471">
        <f t="shared" si="496"/>
        <v>0.255962945</v>
      </c>
      <c r="HL74" s="471">
        <f t="shared" si="496"/>
        <v>0.255962945</v>
      </c>
      <c r="HM74" s="471">
        <f t="shared" si="496"/>
        <v>0.255962945</v>
      </c>
      <c r="HN74" s="471">
        <f t="shared" si="496"/>
        <v>0.255962945</v>
      </c>
      <c r="HO74" s="471">
        <f t="shared" si="496"/>
        <v>0.255962945</v>
      </c>
      <c r="HP74" s="471">
        <f t="shared" si="496"/>
        <v>0.255962945</v>
      </c>
      <c r="HQ74" s="471">
        <f t="shared" si="496"/>
        <v>0.255962945</v>
      </c>
      <c r="HR74" s="471">
        <f t="shared" si="459"/>
        <v>0.255962945</v>
      </c>
      <c r="HS74" s="471">
        <f t="shared" si="460"/>
        <v>0.255962945</v>
      </c>
      <c r="HT74" s="471">
        <f t="shared" si="460"/>
        <v>0.255962945</v>
      </c>
      <c r="HU74" s="471">
        <f t="shared" si="460"/>
        <v>0.255962945</v>
      </c>
      <c r="HV74" s="471">
        <f t="shared" si="460"/>
        <v>0.255962945</v>
      </c>
      <c r="HW74" s="471">
        <f t="shared" si="460"/>
        <v>0.255962945</v>
      </c>
      <c r="HX74" s="471">
        <f t="shared" si="460"/>
        <v>0.255962945</v>
      </c>
      <c r="HY74" s="471">
        <f t="shared" si="460"/>
        <v>0.255962945</v>
      </c>
      <c r="HZ74" s="471">
        <f t="shared" si="460"/>
        <v>0.255962945</v>
      </c>
      <c r="IA74" s="471">
        <f t="shared" si="460"/>
        <v>0.255962945</v>
      </c>
      <c r="IB74" s="471">
        <f t="shared" si="460"/>
        <v>0.255962945</v>
      </c>
      <c r="IC74" s="471">
        <f t="shared" si="460"/>
        <v>0.255962945</v>
      </c>
      <c r="ID74" s="471">
        <f t="shared" si="460"/>
        <v>0.255962945</v>
      </c>
      <c r="IE74" s="471">
        <f t="shared" si="460"/>
        <v>0.255962945</v>
      </c>
      <c r="IF74" s="471">
        <f t="shared" si="460"/>
        <v>0.255962945</v>
      </c>
      <c r="IG74" s="471">
        <f t="shared" si="460"/>
        <v>0.255962945</v>
      </c>
      <c r="IH74" s="471">
        <f t="shared" ref="IH74:IW88" si="497">((IF(AND(IH$24&gt;=$Q74,IH$25&lt;=$R74),IH$27,IF(AND(IH$25&gt;$Q74,IH$24&lt;$R74),(MIN(IH$25,$R74)-MAX(IH$24,$Q74)+1),0))/IH$27)*($H74/12)/1000000)+((IF(AND(IH$24&gt;=$Q74,IH$25&lt;=$R74),IH$27,IF(AND(IH$25&gt;$Q74,IH$24&lt;$R74),(MIN(IH$25,$R74)-MAX(IH$24,$Q74)+1),0))/IH$27)*($G74/12)/1000000)</f>
        <v>0.255962945</v>
      </c>
      <c r="II74" s="471">
        <f t="shared" si="497"/>
        <v>0.255962945</v>
      </c>
      <c r="IJ74" s="471">
        <f t="shared" si="497"/>
        <v>0.255962945</v>
      </c>
      <c r="IK74" s="471">
        <f t="shared" si="497"/>
        <v>0.255962945</v>
      </c>
      <c r="IL74" s="471">
        <f t="shared" si="497"/>
        <v>0.255962945</v>
      </c>
      <c r="IM74" s="471">
        <f t="shared" si="497"/>
        <v>0.255962945</v>
      </c>
      <c r="IN74" s="471">
        <f t="shared" si="497"/>
        <v>0.255962945</v>
      </c>
      <c r="IO74" s="471">
        <f t="shared" si="497"/>
        <v>0.255962945</v>
      </c>
      <c r="IP74" s="471">
        <f t="shared" si="497"/>
        <v>0.255962945</v>
      </c>
      <c r="IQ74" s="471">
        <f t="shared" si="497"/>
        <v>0.255962945</v>
      </c>
      <c r="IR74" s="471">
        <f t="shared" si="497"/>
        <v>0.255962945</v>
      </c>
      <c r="IS74" s="471">
        <f t="shared" si="497"/>
        <v>0.255962945</v>
      </c>
      <c r="IT74" s="471">
        <f t="shared" si="497"/>
        <v>0.255962945</v>
      </c>
      <c r="IU74" s="471">
        <f t="shared" si="497"/>
        <v>0.255962945</v>
      </c>
      <c r="IV74" s="471">
        <f t="shared" si="497"/>
        <v>0.255962945</v>
      </c>
      <c r="IW74" s="471">
        <f t="shared" si="497"/>
        <v>0.255962945</v>
      </c>
      <c r="IX74" s="471">
        <f t="shared" si="461"/>
        <v>0.255962945</v>
      </c>
      <c r="IY74" s="471">
        <f t="shared" si="462"/>
        <v>0.255962945</v>
      </c>
      <c r="IZ74" s="471">
        <f t="shared" si="462"/>
        <v>0.255962945</v>
      </c>
      <c r="JA74" s="471">
        <f t="shared" si="462"/>
        <v>0.255962945</v>
      </c>
      <c r="JB74" s="471">
        <f t="shared" si="462"/>
        <v>0.255962945</v>
      </c>
      <c r="JC74" s="471">
        <f t="shared" si="462"/>
        <v>0.255962945</v>
      </c>
      <c r="JD74" s="471">
        <f t="shared" si="462"/>
        <v>0.255962945</v>
      </c>
      <c r="JE74" s="471">
        <f t="shared" si="462"/>
        <v>0.255962945</v>
      </c>
      <c r="JF74" s="471">
        <f t="shared" si="462"/>
        <v>0.255962945</v>
      </c>
      <c r="JG74" s="471">
        <f t="shared" si="462"/>
        <v>0.255962945</v>
      </c>
      <c r="JH74" s="471">
        <f t="shared" si="462"/>
        <v>0.255962945</v>
      </c>
      <c r="JI74" s="471">
        <f t="shared" si="462"/>
        <v>0.255962945</v>
      </c>
      <c r="JJ74" s="471">
        <f t="shared" si="462"/>
        <v>0.255962945</v>
      </c>
      <c r="JK74" s="471">
        <f t="shared" si="462"/>
        <v>0.255962945</v>
      </c>
      <c r="JL74" s="471">
        <f t="shared" si="462"/>
        <v>0.255962945</v>
      </c>
      <c r="JM74" s="471">
        <f t="shared" si="462"/>
        <v>0.255962945</v>
      </c>
      <c r="JN74" s="471">
        <f t="shared" ref="JN74:KC89" si="498">((IF(AND(JN$24&gt;=$Q74,JN$25&lt;=$R74),JN$27,IF(AND(JN$25&gt;$Q74,JN$24&lt;$R74),(MIN(JN$25,$R74)-MAX(JN$24,$Q74)+1),0))/JN$27)*($H74/12)/1000000)+((IF(AND(JN$24&gt;=$Q74,JN$25&lt;=$R74),JN$27,IF(AND(JN$25&gt;$Q74,JN$24&lt;$R74),(MIN(JN$25,$R74)-MAX(JN$24,$Q74)+1),0))/JN$27)*($G74/12)/1000000)</f>
        <v>0.255962945</v>
      </c>
      <c r="JO74" s="471">
        <f t="shared" si="498"/>
        <v>0.255962945</v>
      </c>
      <c r="JP74" s="471">
        <f t="shared" si="498"/>
        <v>0.255962945</v>
      </c>
      <c r="JQ74" s="471">
        <f t="shared" si="498"/>
        <v>0.255962945</v>
      </c>
      <c r="JR74" s="471">
        <f t="shared" si="498"/>
        <v>0.255962945</v>
      </c>
      <c r="JS74" s="471">
        <f t="shared" si="498"/>
        <v>0.255962945</v>
      </c>
      <c r="JT74" s="471">
        <f t="shared" si="498"/>
        <v>0.255962945</v>
      </c>
      <c r="JU74" s="471">
        <f t="shared" si="498"/>
        <v>0.255962945</v>
      </c>
      <c r="JV74" s="471">
        <f t="shared" si="498"/>
        <v>0.255962945</v>
      </c>
      <c r="JW74" s="471">
        <f t="shared" si="498"/>
        <v>0.255962945</v>
      </c>
      <c r="JX74" s="471">
        <f t="shared" si="498"/>
        <v>0.255962945</v>
      </c>
      <c r="JY74" s="471">
        <f t="shared" si="498"/>
        <v>0.255962945</v>
      </c>
      <c r="JZ74" s="471">
        <f t="shared" si="498"/>
        <v>0.255962945</v>
      </c>
      <c r="KA74" s="471">
        <f t="shared" si="498"/>
        <v>0.255962945</v>
      </c>
      <c r="KB74" s="471">
        <f t="shared" si="498"/>
        <v>0.255962945</v>
      </c>
      <c r="KC74" s="471">
        <f t="shared" si="498"/>
        <v>0.255962945</v>
      </c>
      <c r="KD74" s="471">
        <f t="shared" si="463"/>
        <v>0.255962945</v>
      </c>
      <c r="KE74" s="471">
        <f t="shared" si="464"/>
        <v>0.255962945</v>
      </c>
      <c r="KF74" s="471">
        <f t="shared" si="464"/>
        <v>0.255962945</v>
      </c>
      <c r="KG74" s="471">
        <f t="shared" si="464"/>
        <v>0.255962945</v>
      </c>
      <c r="KH74" s="471">
        <f t="shared" si="464"/>
        <v>0.255962945</v>
      </c>
      <c r="KI74" s="471">
        <f t="shared" si="464"/>
        <v>0.255962945</v>
      </c>
      <c r="KJ74" s="471">
        <f t="shared" si="464"/>
        <v>0.255962945</v>
      </c>
      <c r="KK74" s="471">
        <f t="shared" si="464"/>
        <v>0.255962945</v>
      </c>
      <c r="KL74" s="471">
        <f t="shared" si="464"/>
        <v>0.255962945</v>
      </c>
      <c r="KM74" s="471">
        <f t="shared" si="464"/>
        <v>0.255962945</v>
      </c>
      <c r="KN74" s="471">
        <f t="shared" si="464"/>
        <v>0.255962945</v>
      </c>
      <c r="KO74" s="471">
        <f t="shared" si="464"/>
        <v>0.255962945</v>
      </c>
      <c r="KP74" s="471">
        <f t="shared" si="464"/>
        <v>0.255962945</v>
      </c>
      <c r="KQ74" s="471">
        <f t="shared" si="464"/>
        <v>0.255962945</v>
      </c>
      <c r="KR74" s="471">
        <f t="shared" si="464"/>
        <v>0.255962945</v>
      </c>
      <c r="KS74" s="471">
        <f t="shared" si="464"/>
        <v>0.255962945</v>
      </c>
      <c r="KT74" s="471">
        <f t="shared" ref="KT74:LI88" si="499">((IF(AND(KT$24&gt;=$Q74,KT$25&lt;=$R74),KT$27,IF(AND(KT$25&gt;$Q74,KT$24&lt;$R74),(MIN(KT$25,$R74)-MAX(KT$24,$Q74)+1),0))/KT$27)*($H74/12)/1000000)+((IF(AND(KT$24&gt;=$Q74,KT$25&lt;=$R74),KT$27,IF(AND(KT$25&gt;$Q74,KT$24&lt;$R74),(MIN(KT$25,$R74)-MAX(KT$24,$Q74)+1),0))/KT$27)*($G74/12)/1000000)</f>
        <v>0.255962945</v>
      </c>
      <c r="KU74" s="471">
        <f t="shared" si="499"/>
        <v>0.255962945</v>
      </c>
      <c r="KV74" s="471">
        <f t="shared" si="499"/>
        <v>0.255962945</v>
      </c>
      <c r="KW74" s="471">
        <f t="shared" si="499"/>
        <v>0.255962945</v>
      </c>
      <c r="KX74" s="471">
        <f t="shared" si="499"/>
        <v>0.255962945</v>
      </c>
      <c r="KY74" s="471">
        <f t="shared" si="499"/>
        <v>0.255962945</v>
      </c>
      <c r="KZ74" s="471">
        <f t="shared" si="499"/>
        <v>0.255962945</v>
      </c>
      <c r="LA74" s="471">
        <f t="shared" si="499"/>
        <v>0.255962945</v>
      </c>
      <c r="LB74" s="471">
        <f t="shared" si="499"/>
        <v>0.255962945</v>
      </c>
      <c r="LC74" s="471">
        <f t="shared" si="499"/>
        <v>0.255962945</v>
      </c>
      <c r="LD74" s="471">
        <f t="shared" si="499"/>
        <v>0.255962945</v>
      </c>
      <c r="LE74" s="471">
        <f t="shared" si="499"/>
        <v>0.255962945</v>
      </c>
      <c r="LF74" s="471">
        <f t="shared" si="499"/>
        <v>0.255962945</v>
      </c>
      <c r="LG74" s="471">
        <f t="shared" si="499"/>
        <v>0.255962945</v>
      </c>
      <c r="LH74" s="471">
        <f t="shared" si="499"/>
        <v>0.255962945</v>
      </c>
      <c r="LI74" s="471">
        <f t="shared" si="499"/>
        <v>0.255962945</v>
      </c>
      <c r="LJ74" s="471">
        <f t="shared" si="465"/>
        <v>0.255962945</v>
      </c>
      <c r="LK74" s="471">
        <f t="shared" si="466"/>
        <v>0.255962945</v>
      </c>
      <c r="LL74" s="471">
        <f t="shared" si="466"/>
        <v>0.255962945</v>
      </c>
      <c r="LM74" s="471">
        <f t="shared" si="466"/>
        <v>0.255962945</v>
      </c>
      <c r="LN74" s="471">
        <f t="shared" si="466"/>
        <v>0.255962945</v>
      </c>
      <c r="LO74" s="471">
        <f t="shared" si="466"/>
        <v>0.255962945</v>
      </c>
      <c r="LP74" s="471">
        <f t="shared" si="466"/>
        <v>0.255962945</v>
      </c>
      <c r="LQ74" s="471">
        <f t="shared" si="466"/>
        <v>0.255962945</v>
      </c>
      <c r="LR74" s="471">
        <f t="shared" si="466"/>
        <v>0.255962945</v>
      </c>
      <c r="LS74" s="471">
        <f t="shared" si="466"/>
        <v>0.255962945</v>
      </c>
      <c r="LT74" s="471">
        <f t="shared" si="466"/>
        <v>0.255962945</v>
      </c>
      <c r="LU74" s="471">
        <f t="shared" si="466"/>
        <v>0.255962945</v>
      </c>
      <c r="LV74" s="471">
        <f t="shared" si="466"/>
        <v>0.255962945</v>
      </c>
      <c r="LW74" s="471">
        <f t="shared" si="466"/>
        <v>0.255962945</v>
      </c>
      <c r="LX74" s="471">
        <f t="shared" si="466"/>
        <v>0.255962945</v>
      </c>
      <c r="LY74" s="471">
        <f t="shared" si="466"/>
        <v>0.255962945</v>
      </c>
      <c r="LZ74" s="471">
        <f t="shared" ref="LZ74:MO89" si="500">((IF(AND(LZ$24&gt;=$Q74,LZ$25&lt;=$R74),LZ$27,IF(AND(LZ$25&gt;$Q74,LZ$24&lt;$R74),(MIN(LZ$25,$R74)-MAX(LZ$24,$Q74)+1),0))/LZ$27)*($H74/12)/1000000)+((IF(AND(LZ$24&gt;=$Q74,LZ$25&lt;=$R74),LZ$27,IF(AND(LZ$25&gt;$Q74,LZ$24&lt;$R74),(MIN(LZ$25,$R74)-MAX(LZ$24,$Q74)+1),0))/LZ$27)*($G74/12)/1000000)</f>
        <v>0.255962945</v>
      </c>
      <c r="MA74" s="471">
        <f t="shared" si="500"/>
        <v>0.255962945</v>
      </c>
      <c r="MB74" s="471">
        <f t="shared" si="500"/>
        <v>0.255962945</v>
      </c>
      <c r="MC74" s="471">
        <f t="shared" si="500"/>
        <v>0.255962945</v>
      </c>
      <c r="MD74" s="471">
        <f t="shared" si="500"/>
        <v>0.255962945</v>
      </c>
      <c r="ME74" s="471">
        <f t="shared" si="500"/>
        <v>0.255962945</v>
      </c>
      <c r="MF74" s="471">
        <f t="shared" si="500"/>
        <v>0.255962945</v>
      </c>
      <c r="MG74" s="471">
        <f t="shared" si="500"/>
        <v>0.255962945</v>
      </c>
      <c r="MH74" s="471">
        <f t="shared" si="500"/>
        <v>0.255962945</v>
      </c>
      <c r="MI74" s="471">
        <f t="shared" si="500"/>
        <v>0.255962945</v>
      </c>
      <c r="MJ74" s="471">
        <f t="shared" si="500"/>
        <v>0.255962945</v>
      </c>
      <c r="MK74" s="471">
        <f t="shared" si="500"/>
        <v>0.255962945</v>
      </c>
      <c r="ML74" s="471">
        <f t="shared" si="500"/>
        <v>0.255962945</v>
      </c>
      <c r="MM74" s="471">
        <f t="shared" si="500"/>
        <v>0.255962945</v>
      </c>
      <c r="MN74" s="471">
        <f t="shared" si="500"/>
        <v>0.255962945</v>
      </c>
      <c r="MO74" s="471">
        <f t="shared" si="500"/>
        <v>0.255962945</v>
      </c>
      <c r="MP74" s="471">
        <f t="shared" si="467"/>
        <v>0.255962945</v>
      </c>
      <c r="MQ74" s="471">
        <f t="shared" si="468"/>
        <v>0.255962945</v>
      </c>
      <c r="MR74" s="471">
        <f t="shared" si="468"/>
        <v>0.255962945</v>
      </c>
      <c r="MS74" s="471">
        <f t="shared" si="468"/>
        <v>0.255962945</v>
      </c>
      <c r="MT74" s="471">
        <f t="shared" si="468"/>
        <v>0.255962945</v>
      </c>
      <c r="MU74" s="471">
        <f t="shared" si="468"/>
        <v>0.255962945</v>
      </c>
      <c r="MV74" s="471">
        <f t="shared" si="468"/>
        <v>0.255962945</v>
      </c>
      <c r="MW74" s="471">
        <f t="shared" si="468"/>
        <v>0.255962945</v>
      </c>
      <c r="MX74" s="471">
        <f t="shared" si="468"/>
        <v>0.255962945</v>
      </c>
      <c r="MY74" s="471">
        <f t="shared" si="468"/>
        <v>0.255962945</v>
      </c>
      <c r="MZ74" s="471">
        <f t="shared" si="468"/>
        <v>0.255962945</v>
      </c>
      <c r="NA74" s="471">
        <f t="shared" si="468"/>
        <v>0.255962945</v>
      </c>
      <c r="NB74" s="471">
        <f t="shared" si="468"/>
        <v>0.255962945</v>
      </c>
      <c r="NC74" s="471">
        <f t="shared" si="468"/>
        <v>0.255962945</v>
      </c>
      <c r="ND74" s="471">
        <f t="shared" si="468"/>
        <v>0.255962945</v>
      </c>
      <c r="NE74" s="471">
        <f t="shared" si="468"/>
        <v>0.255962945</v>
      </c>
      <c r="NF74" s="471">
        <f t="shared" ref="NF74:NU88" si="501">((IF(AND(NF$24&gt;=$Q74,NF$25&lt;=$R74),NF$27,IF(AND(NF$25&gt;$Q74,NF$24&lt;$R74),(MIN(NF$25,$R74)-MAX(NF$24,$Q74)+1),0))/NF$27)*($H74/12)/1000000)+((IF(AND(NF$24&gt;=$Q74,NF$25&lt;=$R74),NF$27,IF(AND(NF$25&gt;$Q74,NF$24&lt;$R74),(MIN(NF$25,$R74)-MAX(NF$24,$Q74)+1),0))/NF$27)*($G74/12)/1000000)</f>
        <v>0.255962945</v>
      </c>
      <c r="NG74" s="471">
        <f t="shared" si="501"/>
        <v>0.255962945</v>
      </c>
      <c r="NH74" s="471">
        <f t="shared" si="501"/>
        <v>0.255962945</v>
      </c>
      <c r="NI74" s="471">
        <f t="shared" si="501"/>
        <v>0.255962945</v>
      </c>
      <c r="NJ74" s="471">
        <f t="shared" si="501"/>
        <v>0.255962945</v>
      </c>
      <c r="NK74" s="471">
        <f t="shared" si="501"/>
        <v>0.255962945</v>
      </c>
      <c r="NL74" s="471">
        <f t="shared" si="501"/>
        <v>0.255962945</v>
      </c>
      <c r="NM74" s="471">
        <f t="shared" si="501"/>
        <v>0.255962945</v>
      </c>
      <c r="NN74" s="471">
        <f t="shared" si="501"/>
        <v>0.255962945</v>
      </c>
      <c r="NO74" s="471">
        <f t="shared" si="501"/>
        <v>0.255962945</v>
      </c>
      <c r="NP74" s="471">
        <f t="shared" si="501"/>
        <v>0.255962945</v>
      </c>
      <c r="NQ74" s="471">
        <f t="shared" si="501"/>
        <v>0.255962945</v>
      </c>
      <c r="NR74" s="471">
        <f t="shared" si="501"/>
        <v>0.255962945</v>
      </c>
      <c r="NS74" s="471">
        <f t="shared" si="501"/>
        <v>0.255962945</v>
      </c>
      <c r="NT74" s="471">
        <f t="shared" si="501"/>
        <v>0.255962945</v>
      </c>
      <c r="NU74" s="471">
        <f t="shared" si="501"/>
        <v>0.255962945</v>
      </c>
      <c r="NV74" s="471">
        <f t="shared" si="469"/>
        <v>0.255962945</v>
      </c>
      <c r="NW74" s="471">
        <f t="shared" si="470"/>
        <v>0.255962945</v>
      </c>
      <c r="NX74" s="471">
        <f t="shared" si="470"/>
        <v>0.255962945</v>
      </c>
      <c r="NY74" s="471">
        <f t="shared" si="470"/>
        <v>0.255962945</v>
      </c>
      <c r="NZ74" s="471">
        <f t="shared" si="470"/>
        <v>0.255962945</v>
      </c>
      <c r="OA74" s="471">
        <f t="shared" si="470"/>
        <v>0.255962945</v>
      </c>
      <c r="OB74" s="471">
        <f t="shared" si="470"/>
        <v>7.4311822741935485E-2</v>
      </c>
      <c r="OC74" s="471">
        <f t="shared" si="470"/>
        <v>0</v>
      </c>
      <c r="OD74" s="471">
        <f t="shared" si="470"/>
        <v>0</v>
      </c>
      <c r="OE74" s="471">
        <f t="shared" si="470"/>
        <v>0</v>
      </c>
      <c r="OF74" s="471">
        <f t="shared" si="470"/>
        <v>0</v>
      </c>
      <c r="OG74" s="471">
        <f t="shared" si="470"/>
        <v>0</v>
      </c>
      <c r="OH74" s="471">
        <f t="shared" si="470"/>
        <v>0</v>
      </c>
      <c r="OI74" s="471">
        <f t="shared" si="470"/>
        <v>0</v>
      </c>
      <c r="OJ74" s="471">
        <f t="shared" si="470"/>
        <v>0</v>
      </c>
      <c r="OK74" s="471">
        <f t="shared" si="470"/>
        <v>0</v>
      </c>
      <c r="OL74" s="471">
        <f t="shared" ref="OL74:PA89" si="502">((IF(AND(OL$24&gt;=$Q74,OL$25&lt;=$R74),OL$27,IF(AND(OL$25&gt;$Q74,OL$24&lt;$R74),(MIN(OL$25,$R74)-MAX(OL$24,$Q74)+1),0))/OL$27)*($H74/12)/1000000)+((IF(AND(OL$24&gt;=$Q74,OL$25&lt;=$R74),OL$27,IF(AND(OL$25&gt;$Q74,OL$24&lt;$R74),(MIN(OL$25,$R74)-MAX(OL$24,$Q74)+1),0))/OL$27)*($G74/12)/1000000)</f>
        <v>0</v>
      </c>
      <c r="OM74" s="471">
        <f t="shared" si="502"/>
        <v>0</v>
      </c>
      <c r="ON74" s="471">
        <f t="shared" si="502"/>
        <v>0</v>
      </c>
      <c r="OO74" s="471">
        <f t="shared" si="502"/>
        <v>0</v>
      </c>
      <c r="OP74" s="471">
        <f t="shared" si="502"/>
        <v>0</v>
      </c>
      <c r="OQ74" s="471">
        <f t="shared" si="502"/>
        <v>0</v>
      </c>
      <c r="OR74" s="471">
        <f t="shared" si="502"/>
        <v>0</v>
      </c>
      <c r="OS74" s="471">
        <f t="shared" si="502"/>
        <v>0</v>
      </c>
      <c r="OT74" s="471">
        <f t="shared" si="502"/>
        <v>0</v>
      </c>
      <c r="OU74" s="471">
        <f t="shared" si="502"/>
        <v>0</v>
      </c>
      <c r="OV74" s="471">
        <f t="shared" si="502"/>
        <v>0</v>
      </c>
      <c r="OW74" s="471">
        <f t="shared" si="502"/>
        <v>0</v>
      </c>
      <c r="OX74" s="471">
        <f t="shared" si="502"/>
        <v>0</v>
      </c>
      <c r="OY74" s="471">
        <f t="shared" si="502"/>
        <v>0</v>
      </c>
      <c r="OZ74" s="471">
        <f t="shared" si="502"/>
        <v>0</v>
      </c>
      <c r="PA74" s="471">
        <f t="shared" si="502"/>
        <v>0</v>
      </c>
      <c r="PB74" s="471">
        <f t="shared" si="471"/>
        <v>0</v>
      </c>
      <c r="PC74" s="471">
        <f t="shared" si="472"/>
        <v>0</v>
      </c>
      <c r="PD74" s="471">
        <f t="shared" si="472"/>
        <v>0</v>
      </c>
      <c r="PE74" s="471">
        <f t="shared" si="472"/>
        <v>0</v>
      </c>
      <c r="PF74" s="471">
        <f t="shared" si="472"/>
        <v>0</v>
      </c>
      <c r="PG74" s="471">
        <f t="shared" si="472"/>
        <v>0</v>
      </c>
      <c r="PH74" s="471">
        <f t="shared" si="472"/>
        <v>0</v>
      </c>
      <c r="PI74" s="471">
        <f t="shared" si="472"/>
        <v>0</v>
      </c>
      <c r="PJ74" s="471">
        <f t="shared" si="472"/>
        <v>0</v>
      </c>
      <c r="PK74" s="471">
        <f t="shared" si="472"/>
        <v>0</v>
      </c>
      <c r="PL74" s="471">
        <f t="shared" si="472"/>
        <v>0</v>
      </c>
      <c r="PM74" s="471">
        <f t="shared" si="472"/>
        <v>0</v>
      </c>
      <c r="PN74" s="471">
        <f t="shared" si="472"/>
        <v>0</v>
      </c>
      <c r="PO74" s="471">
        <f t="shared" si="472"/>
        <v>0</v>
      </c>
      <c r="PP74" s="471">
        <f t="shared" si="472"/>
        <v>0</v>
      </c>
      <c r="PQ74" s="471">
        <f t="shared" si="472"/>
        <v>0</v>
      </c>
      <c r="PR74" s="471">
        <f t="shared" ref="PR74:QG88" si="503">((IF(AND(PR$24&gt;=$Q74,PR$25&lt;=$R74),PR$27,IF(AND(PR$25&gt;$Q74,PR$24&lt;$R74),(MIN(PR$25,$R74)-MAX(PR$24,$Q74)+1),0))/PR$27)*($H74/12)/1000000)+((IF(AND(PR$24&gt;=$Q74,PR$25&lt;=$R74),PR$27,IF(AND(PR$25&gt;$Q74,PR$24&lt;$R74),(MIN(PR$25,$R74)-MAX(PR$24,$Q74)+1),0))/PR$27)*($G74/12)/1000000)</f>
        <v>0</v>
      </c>
      <c r="PS74" s="471">
        <f t="shared" si="503"/>
        <v>0</v>
      </c>
      <c r="PT74" s="471">
        <f t="shared" si="503"/>
        <v>0</v>
      </c>
      <c r="PU74" s="471">
        <f t="shared" si="503"/>
        <v>0</v>
      </c>
      <c r="PV74" s="471">
        <f t="shared" si="503"/>
        <v>0</v>
      </c>
      <c r="PW74" s="471">
        <f t="shared" si="503"/>
        <v>0</v>
      </c>
      <c r="PX74" s="471">
        <f t="shared" si="503"/>
        <v>0</v>
      </c>
      <c r="PY74" s="471">
        <f t="shared" si="503"/>
        <v>0</v>
      </c>
      <c r="PZ74" s="471">
        <f t="shared" si="503"/>
        <v>0</v>
      </c>
      <c r="QA74" s="471">
        <f t="shared" si="503"/>
        <v>0</v>
      </c>
      <c r="QB74" s="471">
        <f t="shared" si="503"/>
        <v>0</v>
      </c>
      <c r="QC74" s="471">
        <f t="shared" si="503"/>
        <v>0</v>
      </c>
      <c r="QD74" s="471">
        <f t="shared" si="503"/>
        <v>0</v>
      </c>
      <c r="QE74" s="471">
        <f t="shared" si="503"/>
        <v>0</v>
      </c>
      <c r="QF74" s="471">
        <f t="shared" si="503"/>
        <v>0</v>
      </c>
      <c r="QG74" s="471">
        <f t="shared" si="503"/>
        <v>0</v>
      </c>
      <c r="QH74" s="471">
        <f t="shared" si="473"/>
        <v>0</v>
      </c>
      <c r="QI74" s="471">
        <f t="shared" si="474"/>
        <v>0</v>
      </c>
      <c r="QJ74" s="471">
        <f t="shared" si="474"/>
        <v>0</v>
      </c>
      <c r="QK74" s="471">
        <f t="shared" si="474"/>
        <v>0</v>
      </c>
      <c r="QL74" s="471">
        <f t="shared" si="474"/>
        <v>0</v>
      </c>
      <c r="QM74" s="471">
        <f t="shared" si="474"/>
        <v>0</v>
      </c>
      <c r="QN74" s="471">
        <f t="shared" si="474"/>
        <v>0</v>
      </c>
      <c r="QO74" s="471">
        <f t="shared" si="474"/>
        <v>0</v>
      </c>
      <c r="QP74" s="471">
        <f t="shared" si="474"/>
        <v>0</v>
      </c>
      <c r="QQ74" s="471">
        <f t="shared" si="474"/>
        <v>0</v>
      </c>
      <c r="QR74" s="471">
        <f t="shared" si="474"/>
        <v>0</v>
      </c>
      <c r="QS74" s="471">
        <f t="shared" si="474"/>
        <v>0</v>
      </c>
      <c r="QT74" s="471">
        <f t="shared" si="474"/>
        <v>0</v>
      </c>
      <c r="QU74" s="471">
        <f t="shared" si="474"/>
        <v>0</v>
      </c>
      <c r="QV74" s="471">
        <f t="shared" si="474"/>
        <v>0</v>
      </c>
      <c r="QW74" s="471">
        <f t="shared" si="474"/>
        <v>0</v>
      </c>
      <c r="QX74" s="471">
        <f t="shared" ref="QX74:RM89" si="504">((IF(AND(QX$24&gt;=$Q74,QX$25&lt;=$R74),QX$27,IF(AND(QX$25&gt;$Q74,QX$24&lt;$R74),(MIN(QX$25,$R74)-MAX(QX$24,$Q74)+1),0))/QX$27)*($H74/12)/1000000)+((IF(AND(QX$24&gt;=$Q74,QX$25&lt;=$R74),QX$27,IF(AND(QX$25&gt;$Q74,QX$24&lt;$R74),(MIN(QX$25,$R74)-MAX(QX$24,$Q74)+1),0))/QX$27)*($G74/12)/1000000)</f>
        <v>0</v>
      </c>
      <c r="QY74" s="471">
        <f t="shared" si="504"/>
        <v>0</v>
      </c>
      <c r="QZ74" s="471">
        <f t="shared" si="504"/>
        <v>0</v>
      </c>
      <c r="RA74" s="471">
        <f t="shared" si="504"/>
        <v>0</v>
      </c>
      <c r="RB74" s="471">
        <f t="shared" si="504"/>
        <v>0</v>
      </c>
      <c r="RC74" s="471">
        <f t="shared" si="504"/>
        <v>0</v>
      </c>
      <c r="RD74" s="471">
        <f t="shared" si="504"/>
        <v>0</v>
      </c>
      <c r="RE74" s="471">
        <f t="shared" si="504"/>
        <v>0</v>
      </c>
      <c r="RF74" s="471">
        <f t="shared" si="504"/>
        <v>0</v>
      </c>
      <c r="RG74" s="471">
        <f t="shared" si="504"/>
        <v>0</v>
      </c>
      <c r="RH74" s="471">
        <f t="shared" si="504"/>
        <v>0</v>
      </c>
      <c r="RI74" s="471">
        <f t="shared" si="504"/>
        <v>0</v>
      </c>
      <c r="RJ74" s="471">
        <f t="shared" si="504"/>
        <v>0</v>
      </c>
      <c r="RK74" s="471">
        <f t="shared" si="504"/>
        <v>0</v>
      </c>
      <c r="RL74" s="471">
        <f t="shared" si="504"/>
        <v>0</v>
      </c>
      <c r="RM74" s="471">
        <f t="shared" si="504"/>
        <v>0</v>
      </c>
      <c r="RN74" s="471">
        <f t="shared" si="475"/>
        <v>0</v>
      </c>
      <c r="RO74" s="471">
        <f t="shared" si="476"/>
        <v>0</v>
      </c>
      <c r="RP74" s="471">
        <f t="shared" si="476"/>
        <v>0</v>
      </c>
      <c r="RQ74" s="471">
        <f t="shared" si="476"/>
        <v>0</v>
      </c>
      <c r="RR74" s="471">
        <f t="shared" si="476"/>
        <v>0</v>
      </c>
      <c r="RS74" s="471">
        <f t="shared" si="476"/>
        <v>0</v>
      </c>
      <c r="RT74" s="471">
        <f t="shared" si="476"/>
        <v>0</v>
      </c>
      <c r="RU74" s="471">
        <f t="shared" si="476"/>
        <v>0</v>
      </c>
      <c r="RV74" s="471">
        <f t="shared" si="476"/>
        <v>0</v>
      </c>
      <c r="RW74" s="471">
        <f t="shared" si="476"/>
        <v>0</v>
      </c>
      <c r="RX74" s="471">
        <f t="shared" si="476"/>
        <v>0</v>
      </c>
      <c r="RY74" s="471">
        <f t="shared" si="476"/>
        <v>0</v>
      </c>
      <c r="RZ74" s="471">
        <f t="shared" si="476"/>
        <v>0</v>
      </c>
      <c r="SA74" s="471">
        <f t="shared" si="476"/>
        <v>0</v>
      </c>
      <c r="SB74" s="471">
        <f t="shared" si="476"/>
        <v>0</v>
      </c>
      <c r="SC74" s="471">
        <f t="shared" si="476"/>
        <v>0</v>
      </c>
      <c r="SD74" s="471">
        <f t="shared" ref="SD74:SS88" si="505">((IF(AND(SD$24&gt;=$Q74,SD$25&lt;=$R74),SD$27,IF(AND(SD$25&gt;$Q74,SD$24&lt;$R74),(MIN(SD$25,$R74)-MAX(SD$24,$Q74)+1),0))/SD$27)*($H74/12)/1000000)+((IF(AND(SD$24&gt;=$Q74,SD$25&lt;=$R74),SD$27,IF(AND(SD$25&gt;$Q74,SD$24&lt;$R74),(MIN(SD$25,$R74)-MAX(SD$24,$Q74)+1),0))/SD$27)*($G74/12)/1000000)</f>
        <v>0</v>
      </c>
      <c r="SE74" s="471">
        <f t="shared" si="505"/>
        <v>0</v>
      </c>
      <c r="SF74" s="471">
        <f t="shared" si="505"/>
        <v>0</v>
      </c>
      <c r="SG74" s="471">
        <f t="shared" si="505"/>
        <v>0</v>
      </c>
      <c r="SH74" s="471">
        <f t="shared" si="505"/>
        <v>0</v>
      </c>
      <c r="SI74" s="471">
        <f t="shared" si="505"/>
        <v>0</v>
      </c>
      <c r="SJ74" s="471">
        <f t="shared" si="505"/>
        <v>0</v>
      </c>
      <c r="SK74" s="471">
        <f t="shared" si="505"/>
        <v>0</v>
      </c>
      <c r="SL74" s="471">
        <f t="shared" si="505"/>
        <v>0</v>
      </c>
      <c r="SM74" s="471">
        <f t="shared" si="505"/>
        <v>0</v>
      </c>
      <c r="SN74" s="471">
        <f t="shared" si="505"/>
        <v>0</v>
      </c>
      <c r="SO74" s="471">
        <f t="shared" si="505"/>
        <v>0</v>
      </c>
      <c r="SP74" s="471">
        <f t="shared" si="505"/>
        <v>0</v>
      </c>
      <c r="SQ74" s="471">
        <f t="shared" si="505"/>
        <v>0</v>
      </c>
      <c r="SR74" s="471">
        <f t="shared" si="505"/>
        <v>0</v>
      </c>
      <c r="SS74" s="471">
        <f t="shared" si="505"/>
        <v>0</v>
      </c>
      <c r="ST74" s="471">
        <f t="shared" si="477"/>
        <v>0</v>
      </c>
      <c r="SU74" s="471">
        <f t="shared" si="478"/>
        <v>0</v>
      </c>
      <c r="SV74" s="471">
        <f t="shared" si="478"/>
        <v>0</v>
      </c>
      <c r="SW74" s="471">
        <f t="shared" si="478"/>
        <v>0</v>
      </c>
      <c r="SX74" s="471">
        <f t="shared" si="478"/>
        <v>0</v>
      </c>
      <c r="SY74" s="471">
        <f t="shared" si="478"/>
        <v>0</v>
      </c>
      <c r="SZ74" s="471">
        <f t="shared" si="478"/>
        <v>0</v>
      </c>
      <c r="TA74" s="471">
        <f t="shared" si="478"/>
        <v>0</v>
      </c>
      <c r="TB74" s="471">
        <f t="shared" si="478"/>
        <v>0</v>
      </c>
      <c r="TC74" s="471">
        <f t="shared" si="478"/>
        <v>0</v>
      </c>
      <c r="TD74" s="471">
        <f t="shared" si="478"/>
        <v>0</v>
      </c>
      <c r="TE74" s="471">
        <f t="shared" si="478"/>
        <v>0</v>
      </c>
      <c r="TF74" s="471">
        <f t="shared" si="478"/>
        <v>0</v>
      </c>
      <c r="TG74" s="471">
        <f t="shared" si="478"/>
        <v>0</v>
      </c>
      <c r="TH74" s="471">
        <f t="shared" si="478"/>
        <v>0</v>
      </c>
      <c r="TI74" s="471">
        <f t="shared" si="478"/>
        <v>0</v>
      </c>
      <c r="TJ74" s="471">
        <f t="shared" ref="TJ74:TY89" si="506">((IF(AND(TJ$24&gt;=$Q74,TJ$25&lt;=$R74),TJ$27,IF(AND(TJ$25&gt;$Q74,TJ$24&lt;$R74),(MIN(TJ$25,$R74)-MAX(TJ$24,$Q74)+1),0))/TJ$27)*($H74/12)/1000000)+((IF(AND(TJ$24&gt;=$Q74,TJ$25&lt;=$R74),TJ$27,IF(AND(TJ$25&gt;$Q74,TJ$24&lt;$R74),(MIN(TJ$25,$R74)-MAX(TJ$24,$Q74)+1),0))/TJ$27)*($G74/12)/1000000)</f>
        <v>0</v>
      </c>
      <c r="TK74" s="471">
        <f t="shared" si="506"/>
        <v>0</v>
      </c>
      <c r="TL74" s="471">
        <f t="shared" si="506"/>
        <v>0</v>
      </c>
      <c r="TM74" s="471">
        <f t="shared" si="506"/>
        <v>0</v>
      </c>
      <c r="TN74" s="471">
        <f t="shared" si="506"/>
        <v>0</v>
      </c>
      <c r="TO74" s="471">
        <f t="shared" si="506"/>
        <v>0</v>
      </c>
      <c r="TP74" s="471">
        <f t="shared" si="506"/>
        <v>0</v>
      </c>
      <c r="TQ74" s="471">
        <f t="shared" si="506"/>
        <v>0</v>
      </c>
      <c r="TR74" s="471">
        <f t="shared" si="506"/>
        <v>0</v>
      </c>
      <c r="TS74" s="471">
        <f t="shared" si="506"/>
        <v>0</v>
      </c>
      <c r="TT74" s="471">
        <f t="shared" si="506"/>
        <v>0</v>
      </c>
      <c r="TU74" s="471">
        <f t="shared" si="506"/>
        <v>0</v>
      </c>
      <c r="TV74" s="471">
        <f t="shared" si="506"/>
        <v>0</v>
      </c>
      <c r="TW74" s="471">
        <f t="shared" si="506"/>
        <v>0</v>
      </c>
      <c r="TX74" s="471">
        <f t="shared" si="506"/>
        <v>0</v>
      </c>
      <c r="TY74" s="471">
        <f t="shared" si="506"/>
        <v>0</v>
      </c>
      <c r="TZ74" s="471">
        <f t="shared" si="479"/>
        <v>0</v>
      </c>
      <c r="UA74" s="471">
        <f t="shared" si="480"/>
        <v>0</v>
      </c>
      <c r="UB74" s="471">
        <f t="shared" si="480"/>
        <v>0</v>
      </c>
      <c r="UC74" s="471">
        <f t="shared" si="480"/>
        <v>0</v>
      </c>
      <c r="UD74" s="471">
        <f t="shared" si="480"/>
        <v>0</v>
      </c>
      <c r="UE74" s="471">
        <f t="shared" si="480"/>
        <v>0</v>
      </c>
      <c r="UF74" s="471">
        <f t="shared" si="480"/>
        <v>0</v>
      </c>
      <c r="UG74" s="471">
        <f t="shared" si="480"/>
        <v>0</v>
      </c>
      <c r="UH74" s="471">
        <f t="shared" si="480"/>
        <v>0</v>
      </c>
      <c r="UI74" s="471">
        <f t="shared" si="480"/>
        <v>0</v>
      </c>
      <c r="UJ74" s="471">
        <f t="shared" si="480"/>
        <v>0</v>
      </c>
      <c r="UK74" s="471">
        <f t="shared" si="480"/>
        <v>0</v>
      </c>
      <c r="UL74" s="471">
        <f t="shared" si="480"/>
        <v>0</v>
      </c>
      <c r="UM74" s="471">
        <f t="shared" si="480"/>
        <v>0</v>
      </c>
      <c r="UN74" s="471">
        <f t="shared" si="480"/>
        <v>0</v>
      </c>
      <c r="UO74" s="471">
        <f t="shared" si="480"/>
        <v>0</v>
      </c>
      <c r="UP74" s="471">
        <f t="shared" ref="UP74:VE88" si="507">((IF(AND(UP$24&gt;=$Q74,UP$25&lt;=$R74),UP$27,IF(AND(UP$25&gt;$Q74,UP$24&lt;$R74),(MIN(UP$25,$R74)-MAX(UP$24,$Q74)+1),0))/UP$27)*($H74/12)/1000000)+((IF(AND(UP$24&gt;=$Q74,UP$25&lt;=$R74),UP$27,IF(AND(UP$25&gt;$Q74,UP$24&lt;$R74),(MIN(UP$25,$R74)-MAX(UP$24,$Q74)+1),0))/UP$27)*($G74/12)/1000000)</f>
        <v>0</v>
      </c>
      <c r="UQ74" s="471">
        <f t="shared" si="507"/>
        <v>0</v>
      </c>
      <c r="UR74" s="471">
        <f t="shared" si="507"/>
        <v>0</v>
      </c>
      <c r="US74" s="471">
        <f t="shared" si="507"/>
        <v>0</v>
      </c>
      <c r="UT74" s="471">
        <f t="shared" si="507"/>
        <v>0</v>
      </c>
      <c r="UU74" s="471">
        <f t="shared" si="507"/>
        <v>0</v>
      </c>
      <c r="UV74" s="471">
        <f t="shared" si="507"/>
        <v>0</v>
      </c>
      <c r="UW74" s="471">
        <f t="shared" si="507"/>
        <v>0</v>
      </c>
      <c r="UX74" s="471">
        <f t="shared" si="507"/>
        <v>0</v>
      </c>
      <c r="UY74" s="471">
        <f t="shared" si="507"/>
        <v>0</v>
      </c>
      <c r="UZ74" s="471">
        <f t="shared" si="507"/>
        <v>0</v>
      </c>
      <c r="VA74" s="471">
        <f t="shared" si="507"/>
        <v>0</v>
      </c>
      <c r="VB74" s="471">
        <f t="shared" si="507"/>
        <v>0</v>
      </c>
      <c r="VC74" s="471">
        <f t="shared" si="507"/>
        <v>0</v>
      </c>
      <c r="VD74" s="471">
        <f t="shared" si="507"/>
        <v>0</v>
      </c>
      <c r="VE74" s="471">
        <f t="shared" si="507"/>
        <v>0</v>
      </c>
      <c r="VF74" s="471">
        <f t="shared" si="481"/>
        <v>0</v>
      </c>
      <c r="VG74" s="471">
        <f t="shared" si="482"/>
        <v>0</v>
      </c>
      <c r="VH74" s="471">
        <f t="shared" si="482"/>
        <v>0</v>
      </c>
      <c r="VI74" s="471">
        <f t="shared" si="482"/>
        <v>0</v>
      </c>
      <c r="VJ74" s="471">
        <f t="shared" si="482"/>
        <v>0</v>
      </c>
      <c r="VK74" s="471">
        <f t="shared" si="482"/>
        <v>0</v>
      </c>
      <c r="VL74" s="471">
        <f t="shared" si="482"/>
        <v>0</v>
      </c>
      <c r="VM74" s="471">
        <f t="shared" si="482"/>
        <v>0</v>
      </c>
      <c r="VN74" s="471">
        <f t="shared" si="482"/>
        <v>0</v>
      </c>
      <c r="VO74" s="471">
        <f t="shared" si="482"/>
        <v>0</v>
      </c>
      <c r="VP74" s="471">
        <f t="shared" si="482"/>
        <v>0</v>
      </c>
      <c r="VQ74" s="471">
        <f t="shared" si="482"/>
        <v>0</v>
      </c>
      <c r="VR74" s="471">
        <f t="shared" si="482"/>
        <v>0</v>
      </c>
      <c r="VS74" s="471">
        <f t="shared" si="482"/>
        <v>0</v>
      </c>
      <c r="VT74" s="471">
        <f t="shared" si="482"/>
        <v>0</v>
      </c>
      <c r="VU74" s="471">
        <f t="shared" si="482"/>
        <v>0</v>
      </c>
      <c r="VV74" s="471">
        <f t="shared" ref="VV74:WD89" si="508">((IF(AND(VV$24&gt;=$Q74,VV$25&lt;=$R74),VV$27,IF(AND(VV$25&gt;$Q74,VV$24&lt;$R74),(MIN(VV$25,$R74)-MAX(VV$24,$Q74)+1),0))/VV$27)*($H74/12)/1000000)+((IF(AND(VV$24&gt;=$Q74,VV$25&lt;=$R74),VV$27,IF(AND(VV$25&gt;$Q74,VV$24&lt;$R74),(MIN(VV$25,$R74)-MAX(VV$24,$Q74)+1),0))/VV$27)*($G74/12)/1000000)</f>
        <v>0</v>
      </c>
      <c r="VW74" s="471">
        <f t="shared" si="508"/>
        <v>0</v>
      </c>
      <c r="VX74" s="471">
        <f t="shared" si="508"/>
        <v>0</v>
      </c>
      <c r="VY74" s="471">
        <f t="shared" si="508"/>
        <v>0</v>
      </c>
      <c r="VZ74" s="471">
        <f t="shared" si="508"/>
        <v>0</v>
      </c>
      <c r="WA74" s="471">
        <f t="shared" si="508"/>
        <v>0</v>
      </c>
      <c r="WB74" s="471">
        <f t="shared" si="508"/>
        <v>0</v>
      </c>
      <c r="WC74" s="471">
        <f t="shared" si="508"/>
        <v>0</v>
      </c>
      <c r="WD74" s="471">
        <f t="shared" si="508"/>
        <v>0</v>
      </c>
    </row>
    <row r="75" spans="1:602" x14ac:dyDescent="0.35">
      <c r="A75" s="29"/>
      <c r="B75" s="29">
        <f t="shared" si="355"/>
        <v>44</v>
      </c>
      <c r="C75" s="29" t="s">
        <v>3</v>
      </c>
      <c r="D75" s="29" t="s">
        <v>109</v>
      </c>
      <c r="E75" s="69">
        <f>INDEX('Current RAP - 2025-26 Cycle'!$K:$K,MATCH('25-26 Projection - RAP Tendered'!$D75,'Current RAP - 2025-26 Cycle'!$C:$C,0),1)</f>
        <v>15388757.950000001</v>
      </c>
      <c r="F75" s="69">
        <f>INDEX('Current RAP - 2025-26 Cycle'!$G:$G,MATCH('25-26 Projection - RAP Tendered'!$D75,'Current RAP - 2025-26 Cycle'!$C:$C,0),1)</f>
        <v>15388757.950000001</v>
      </c>
      <c r="G75" s="69">
        <f t="shared" si="342"/>
        <v>0</v>
      </c>
      <c r="H75" s="69">
        <f t="shared" si="356"/>
        <v>15388757.950000001</v>
      </c>
      <c r="I75" s="32">
        <v>45839</v>
      </c>
      <c r="J75" s="32">
        <v>46203</v>
      </c>
      <c r="K75" s="29" t="str">
        <f>INDEX('Current RAP - 2025-26 Cycle'!$D:$D,MATCH('25-26 Projection - RAP Tendered'!$D75,'Current RAP - 2025-26 Cycle'!$C:$C,0),1)</f>
        <v>IPCA</v>
      </c>
      <c r="L75" s="32" t="s">
        <v>10</v>
      </c>
      <c r="M75" s="32" t="s">
        <v>10</v>
      </c>
      <c r="N75" s="81">
        <v>0</v>
      </c>
      <c r="O75" s="81">
        <v>0</v>
      </c>
      <c r="P75" s="69">
        <v>0</v>
      </c>
      <c r="Q75" s="32">
        <f>INDEX('Current RAP - 2025-26 Cycle'!$L:$L,MATCH('25-26 Projection - RAP Tendered'!$D75,'Current RAP - 2025-26 Cycle'!$C:$C,0),1)</f>
        <v>41036</v>
      </c>
      <c r="R75" s="32">
        <f>INDEX('Current RAP - 2025-26 Cycle'!$M:$M,MATCH('25-26 Projection - RAP Tendered'!$D75,'Current RAP - 2025-26 Cycle'!$C:$C,0),1)</f>
        <v>51993</v>
      </c>
      <c r="S75" s="29"/>
      <c r="T75" s="29" t="str">
        <f t="shared" si="343"/>
        <v>014/2012</v>
      </c>
      <c r="U75" s="36">
        <f t="shared" si="492"/>
        <v>15.388757950000004</v>
      </c>
      <c r="V75" s="36">
        <f t="shared" si="492"/>
        <v>15.388757950000004</v>
      </c>
      <c r="W75" s="36">
        <f t="shared" si="492"/>
        <v>15.388757950000004</v>
      </c>
      <c r="X75" s="36">
        <f t="shared" si="492"/>
        <v>15.388757950000004</v>
      </c>
      <c r="Y75" s="36">
        <f t="shared" si="492"/>
        <v>15.388757950000004</v>
      </c>
      <c r="Z75" s="36">
        <f t="shared" si="492"/>
        <v>15.388757950000004</v>
      </c>
      <c r="AA75" s="36">
        <f t="shared" si="492"/>
        <v>15.388757950000004</v>
      </c>
      <c r="AB75" s="36">
        <f t="shared" si="492"/>
        <v>15.388757950000004</v>
      </c>
      <c r="AC75" s="36">
        <f t="shared" si="492"/>
        <v>15.388757950000004</v>
      </c>
      <c r="AD75" s="36">
        <f t="shared" si="492"/>
        <v>15.388757950000004</v>
      </c>
      <c r="AE75" s="36">
        <f t="shared" si="492"/>
        <v>15.388757950000004</v>
      </c>
      <c r="AF75" s="36">
        <f t="shared" si="492"/>
        <v>15.388757950000004</v>
      </c>
      <c r="AG75" s="36">
        <f t="shared" si="492"/>
        <v>15.388757950000004</v>
      </c>
      <c r="AH75" s="36">
        <f t="shared" si="492"/>
        <v>15.388757950000004</v>
      </c>
      <c r="AI75" s="36">
        <f t="shared" si="492"/>
        <v>15.388757950000004</v>
      </c>
      <c r="AJ75" s="36">
        <f t="shared" si="492"/>
        <v>15.388757950000004</v>
      </c>
      <c r="AK75" s="36">
        <f t="shared" si="489"/>
        <v>15.388757950000004</v>
      </c>
      <c r="AL75" s="36">
        <f t="shared" si="489"/>
        <v>13.113538360618282</v>
      </c>
      <c r="AM75" s="36">
        <f t="shared" si="489"/>
        <v>0</v>
      </c>
      <c r="AN75" s="36">
        <f t="shared" si="489"/>
        <v>0</v>
      </c>
      <c r="AO75" s="36">
        <f t="shared" si="489"/>
        <v>0</v>
      </c>
      <c r="AP75" s="36">
        <f t="shared" si="489"/>
        <v>0</v>
      </c>
      <c r="AQ75" s="36">
        <f t="shared" si="489"/>
        <v>0</v>
      </c>
      <c r="AR75" s="36">
        <f t="shared" si="489"/>
        <v>0</v>
      </c>
      <c r="AS75" s="36">
        <f t="shared" si="489"/>
        <v>0</v>
      </c>
      <c r="AT75" s="36">
        <f t="shared" si="489"/>
        <v>0</v>
      </c>
      <c r="AU75" s="36">
        <f t="shared" si="489"/>
        <v>0</v>
      </c>
      <c r="AV75" s="36">
        <f t="shared" si="489"/>
        <v>0</v>
      </c>
      <c r="AW75" s="36">
        <f t="shared" si="489"/>
        <v>0</v>
      </c>
      <c r="AX75" s="36">
        <f t="shared" si="489"/>
        <v>0</v>
      </c>
      <c r="AY75" s="36">
        <f t="shared" si="489"/>
        <v>0</v>
      </c>
      <c r="AZ75" s="36">
        <f t="shared" si="441"/>
        <v>0</v>
      </c>
      <c r="BA75" s="36">
        <f t="shared" si="441"/>
        <v>0</v>
      </c>
      <c r="BB75" s="36">
        <f t="shared" si="441"/>
        <v>0</v>
      </c>
      <c r="BD75" s="29" t="str">
        <f t="shared" si="345"/>
        <v>014/2012</v>
      </c>
      <c r="BE75" s="36">
        <f t="shared" si="488"/>
        <v>0</v>
      </c>
      <c r="BF75" s="36">
        <f t="shared" si="488"/>
        <v>0</v>
      </c>
      <c r="BG75" s="36">
        <f t="shared" si="488"/>
        <v>0</v>
      </c>
      <c r="BH75" s="36">
        <f t="shared" si="488"/>
        <v>0</v>
      </c>
      <c r="BI75" s="36">
        <f t="shared" si="488"/>
        <v>3.8471894875000001</v>
      </c>
      <c r="BJ75" s="36">
        <f t="shared" si="488"/>
        <v>3.8471894875000001</v>
      </c>
      <c r="BK75" s="36">
        <f t="shared" si="488"/>
        <v>3.8471894875000001</v>
      </c>
      <c r="BL75" s="36">
        <f t="shared" si="488"/>
        <v>3.8471894875000001</v>
      </c>
      <c r="BM75" s="36">
        <f t="shared" si="488"/>
        <v>3.8471894875000001</v>
      </c>
      <c r="BN75" s="36">
        <f t="shared" si="488"/>
        <v>3.8471894875000001</v>
      </c>
      <c r="BO75" s="36">
        <f t="shared" si="488"/>
        <v>3.8471894875000001</v>
      </c>
      <c r="BP75" s="36">
        <f t="shared" si="488"/>
        <v>3.8471894875000001</v>
      </c>
      <c r="BQ75" s="36">
        <f t="shared" si="488"/>
        <v>3.8471894875000001</v>
      </c>
      <c r="BR75" s="36">
        <f t="shared" si="488"/>
        <v>3.8471894875000001</v>
      </c>
      <c r="BS75" s="36">
        <f t="shared" si="488"/>
        <v>3.8471894875000001</v>
      </c>
      <c r="BT75" s="36">
        <f t="shared" si="488"/>
        <v>3.8471894875000001</v>
      </c>
      <c r="BU75" s="36">
        <f t="shared" si="493"/>
        <v>3.8471894875000001</v>
      </c>
      <c r="BV75" s="36">
        <f t="shared" si="493"/>
        <v>3.8471894875000001</v>
      </c>
      <c r="BW75" s="36">
        <f t="shared" si="493"/>
        <v>3.8471894875000001</v>
      </c>
      <c r="BX75" s="36">
        <f t="shared" si="493"/>
        <v>3.8471894875000001</v>
      </c>
      <c r="BY75" s="36">
        <f t="shared" si="493"/>
        <v>3.8471894875000001</v>
      </c>
      <c r="BZ75" s="36">
        <f t="shared" si="493"/>
        <v>3.8471894875000001</v>
      </c>
      <c r="CA75" s="36">
        <f t="shared" si="493"/>
        <v>3.8471894875000001</v>
      </c>
      <c r="CB75" s="36">
        <f t="shared" si="493"/>
        <v>3.8471894875000001</v>
      </c>
      <c r="CC75" s="36">
        <f t="shared" si="493"/>
        <v>3.8471894875000001</v>
      </c>
      <c r="CD75" s="36">
        <f t="shared" si="493"/>
        <v>3.8471894875000001</v>
      </c>
      <c r="CE75" s="36">
        <f t="shared" si="493"/>
        <v>3.8471894875000001</v>
      </c>
      <c r="CF75" s="36">
        <f t="shared" si="493"/>
        <v>3.8471894875000001</v>
      </c>
      <c r="CG75" s="36">
        <f t="shared" si="493"/>
        <v>3.8471894875000001</v>
      </c>
      <c r="CH75" s="36">
        <f t="shared" si="493"/>
        <v>3.8471894875000001</v>
      </c>
      <c r="CI75" s="36">
        <f t="shared" si="493"/>
        <v>3.8471894875000001</v>
      </c>
      <c r="CJ75" s="36">
        <f t="shared" si="493"/>
        <v>3.8471894875000001</v>
      </c>
      <c r="CK75" s="36">
        <f t="shared" si="494"/>
        <v>3.8471894875000001</v>
      </c>
      <c r="CL75" s="36">
        <f t="shared" si="494"/>
        <v>3.8471894875000001</v>
      </c>
      <c r="CM75" s="36">
        <f t="shared" si="494"/>
        <v>3.8471894875000001</v>
      </c>
      <c r="CN75" s="36">
        <f t="shared" si="494"/>
        <v>3.8471894875000001</v>
      </c>
      <c r="CO75" s="36">
        <f t="shared" si="494"/>
        <v>3.8471894875000001</v>
      </c>
      <c r="CP75" s="36">
        <f t="shared" si="494"/>
        <v>3.8471894875000001</v>
      </c>
      <c r="CQ75" s="36">
        <f t="shared" si="494"/>
        <v>3.8471894875000001</v>
      </c>
      <c r="CR75" s="36">
        <f t="shared" si="494"/>
        <v>3.8471894875000001</v>
      </c>
      <c r="CS75" s="36">
        <f t="shared" si="494"/>
        <v>3.8471894875000001</v>
      </c>
      <c r="CT75" s="36">
        <f t="shared" si="494"/>
        <v>3.8471894875000001</v>
      </c>
      <c r="CU75" s="36">
        <f t="shared" si="494"/>
        <v>3.8471894875000001</v>
      </c>
      <c r="CV75" s="36">
        <f t="shared" si="494"/>
        <v>3.8471894875000001</v>
      </c>
      <c r="CW75" s="36">
        <f t="shared" si="494"/>
        <v>3.8471894875000001</v>
      </c>
      <c r="CX75" s="36">
        <f t="shared" si="494"/>
        <v>3.8471894875000001</v>
      </c>
      <c r="CY75" s="36">
        <f t="shared" si="494"/>
        <v>3.8471894875000001</v>
      </c>
      <c r="CZ75" s="36">
        <f t="shared" si="490"/>
        <v>3.8471894875000001</v>
      </c>
      <c r="DA75" s="36">
        <f t="shared" si="490"/>
        <v>3.8471894875000001</v>
      </c>
      <c r="DB75" s="36">
        <f t="shared" si="490"/>
        <v>3.8471894875000001</v>
      </c>
      <c r="DC75" s="36">
        <f t="shared" si="490"/>
        <v>3.8471894875000001</v>
      </c>
      <c r="DD75" s="36">
        <f t="shared" si="490"/>
        <v>3.8471894875000001</v>
      </c>
      <c r="DE75" s="36">
        <f t="shared" si="490"/>
        <v>3.8471894875000001</v>
      </c>
      <c r="DF75" s="36">
        <f t="shared" si="490"/>
        <v>3.8471894875000001</v>
      </c>
      <c r="DG75" s="36">
        <f t="shared" si="490"/>
        <v>3.8471894875000001</v>
      </c>
      <c r="DH75" s="36">
        <f t="shared" si="490"/>
        <v>3.8471894875000001</v>
      </c>
      <c r="DI75" s="36">
        <f t="shared" si="490"/>
        <v>3.8471894875000001</v>
      </c>
      <c r="DJ75" s="36">
        <f t="shared" si="490"/>
        <v>3.8471894875000001</v>
      </c>
      <c r="DK75" s="36">
        <f t="shared" si="490"/>
        <v>3.8471894875000001</v>
      </c>
      <c r="DL75" s="36">
        <f t="shared" si="490"/>
        <v>3.8471894875000001</v>
      </c>
      <c r="DM75" s="36">
        <f t="shared" si="490"/>
        <v>3.8471894875000001</v>
      </c>
      <c r="DN75" s="36">
        <f t="shared" si="490"/>
        <v>3.8471894875000001</v>
      </c>
      <c r="DO75" s="36">
        <f t="shared" si="490"/>
        <v>3.8471894875000001</v>
      </c>
      <c r="DP75" s="36">
        <f t="shared" si="491"/>
        <v>3.8471894875000001</v>
      </c>
      <c r="DQ75" s="36">
        <f t="shared" si="491"/>
        <v>3.8471894875000001</v>
      </c>
      <c r="DR75" s="36">
        <f t="shared" si="491"/>
        <v>3.8471894875000001</v>
      </c>
      <c r="DS75" s="36">
        <f t="shared" si="491"/>
        <v>3.8471894875000001</v>
      </c>
      <c r="DT75" s="36">
        <f t="shared" si="491"/>
        <v>3.8471894875000001</v>
      </c>
      <c r="DU75" s="36">
        <f t="shared" si="491"/>
        <v>3.8471894875000001</v>
      </c>
      <c r="DV75" s="36">
        <f t="shared" si="491"/>
        <v>3.8471894875000001</v>
      </c>
      <c r="DW75" s="36">
        <f t="shared" si="491"/>
        <v>3.8471894875000001</v>
      </c>
      <c r="DX75" s="36">
        <f t="shared" si="491"/>
        <v>1.5719698981182795</v>
      </c>
      <c r="DY75" s="36">
        <f t="shared" si="491"/>
        <v>0</v>
      </c>
      <c r="DZ75" s="36">
        <f t="shared" si="491"/>
        <v>0</v>
      </c>
      <c r="EA75" s="36">
        <f t="shared" si="491"/>
        <v>0</v>
      </c>
      <c r="EB75" s="36">
        <f t="shared" si="491"/>
        <v>0</v>
      </c>
      <c r="EC75" s="36">
        <f t="shared" si="491"/>
        <v>0</v>
      </c>
      <c r="ED75" s="36">
        <f t="shared" si="491"/>
        <v>0</v>
      </c>
      <c r="EE75" s="36">
        <f t="shared" si="495"/>
        <v>0</v>
      </c>
      <c r="EF75" s="36">
        <f t="shared" si="495"/>
        <v>0</v>
      </c>
      <c r="EG75" s="36">
        <f t="shared" si="495"/>
        <v>0</v>
      </c>
      <c r="EH75" s="36">
        <f t="shared" si="495"/>
        <v>0</v>
      </c>
      <c r="EI75" s="36">
        <f t="shared" si="495"/>
        <v>0</v>
      </c>
      <c r="EJ75" s="36">
        <f t="shared" si="487"/>
        <v>0</v>
      </c>
      <c r="EK75" s="36">
        <f t="shared" si="487"/>
        <v>0</v>
      </c>
      <c r="EL75" s="36">
        <f t="shared" si="487"/>
        <v>0</v>
      </c>
      <c r="EM75" s="36">
        <f t="shared" si="487"/>
        <v>0</v>
      </c>
      <c r="EN75" s="36">
        <f t="shared" si="487"/>
        <v>0</v>
      </c>
      <c r="EO75" s="36">
        <f t="shared" si="487"/>
        <v>0</v>
      </c>
      <c r="EP75" s="36">
        <f t="shared" si="487"/>
        <v>0</v>
      </c>
      <c r="EQ75" s="36">
        <f t="shared" si="487"/>
        <v>0</v>
      </c>
      <c r="ER75" s="36">
        <f t="shared" si="487"/>
        <v>0</v>
      </c>
      <c r="ES75" s="36">
        <f t="shared" si="487"/>
        <v>0</v>
      </c>
      <c r="ET75" s="36">
        <f t="shared" si="487"/>
        <v>0</v>
      </c>
      <c r="EU75" s="36">
        <f t="shared" si="487"/>
        <v>0</v>
      </c>
      <c r="EV75" s="36">
        <f t="shared" si="487"/>
        <v>0</v>
      </c>
      <c r="EW75" s="36">
        <f t="shared" si="484"/>
        <v>0</v>
      </c>
      <c r="EX75" s="36">
        <f t="shared" si="484"/>
        <v>0</v>
      </c>
      <c r="EY75" s="36">
        <f t="shared" si="484"/>
        <v>0</v>
      </c>
      <c r="EZ75" s="36">
        <f t="shared" si="484"/>
        <v>0</v>
      </c>
      <c r="FA75" s="36">
        <f t="shared" si="484"/>
        <v>0</v>
      </c>
      <c r="FB75" s="36">
        <f t="shared" si="484"/>
        <v>0</v>
      </c>
      <c r="FC75" s="36">
        <f t="shared" si="484"/>
        <v>0</v>
      </c>
      <c r="FD75" s="36">
        <f t="shared" si="484"/>
        <v>0</v>
      </c>
      <c r="FE75" s="36">
        <f t="shared" si="484"/>
        <v>0</v>
      </c>
      <c r="FF75" s="36">
        <f t="shared" si="484"/>
        <v>0</v>
      </c>
      <c r="FG75" s="36">
        <f t="shared" si="484"/>
        <v>0</v>
      </c>
      <c r="FH75" s="36">
        <f t="shared" si="484"/>
        <v>0</v>
      </c>
      <c r="FI75" s="36">
        <f t="shared" si="484"/>
        <v>0</v>
      </c>
      <c r="FJ75" s="36">
        <f t="shared" si="484"/>
        <v>0</v>
      </c>
      <c r="FK75" s="36">
        <f t="shared" si="484"/>
        <v>0</v>
      </c>
      <c r="FL75" s="36">
        <f t="shared" si="484"/>
        <v>0</v>
      </c>
      <c r="FM75" s="36">
        <f t="shared" si="485"/>
        <v>0</v>
      </c>
      <c r="FN75" s="36">
        <f t="shared" si="485"/>
        <v>0</v>
      </c>
      <c r="FO75" s="36">
        <f t="shared" si="485"/>
        <v>0</v>
      </c>
      <c r="FP75" s="36">
        <f t="shared" si="485"/>
        <v>0</v>
      </c>
      <c r="FQ75" s="36">
        <f t="shared" si="485"/>
        <v>0</v>
      </c>
      <c r="FR75" s="36">
        <f t="shared" si="485"/>
        <v>0</v>
      </c>
      <c r="FS75" s="36">
        <f t="shared" si="485"/>
        <v>0</v>
      </c>
      <c r="FT75" s="36">
        <f t="shared" si="485"/>
        <v>0</v>
      </c>
      <c r="FU75" s="36">
        <f t="shared" si="485"/>
        <v>0</v>
      </c>
      <c r="FV75" s="36">
        <f t="shared" si="485"/>
        <v>0</v>
      </c>
      <c r="FW75" s="36">
        <f t="shared" si="485"/>
        <v>0</v>
      </c>
      <c r="FX75" s="36">
        <f t="shared" si="485"/>
        <v>0</v>
      </c>
      <c r="FY75" s="36">
        <f t="shared" si="485"/>
        <v>0</v>
      </c>
      <c r="FZ75" s="36">
        <f t="shared" si="485"/>
        <v>0</v>
      </c>
      <c r="GA75" s="36">
        <f t="shared" si="485"/>
        <v>0</v>
      </c>
      <c r="GB75" s="36">
        <f t="shared" si="486"/>
        <v>0</v>
      </c>
      <c r="GC75" s="36">
        <f t="shared" si="486"/>
        <v>0</v>
      </c>
      <c r="GD75" s="36">
        <f t="shared" si="486"/>
        <v>0</v>
      </c>
      <c r="GE75" s="36">
        <f t="shared" si="486"/>
        <v>0</v>
      </c>
      <c r="GF75" s="36">
        <f t="shared" si="486"/>
        <v>0</v>
      </c>
      <c r="GG75" s="36">
        <f t="shared" si="486"/>
        <v>0</v>
      </c>
      <c r="GH75" s="36">
        <f t="shared" si="486"/>
        <v>0</v>
      </c>
      <c r="GI75" s="36">
        <f t="shared" si="486"/>
        <v>0</v>
      </c>
      <c r="GJ75" s="36">
        <f t="shared" si="486"/>
        <v>0</v>
      </c>
      <c r="GL75" s="29" t="str">
        <f t="shared" si="347"/>
        <v>014/2012</v>
      </c>
      <c r="GM75" s="471">
        <f t="shared" ref="GM75:HB89" si="509">((IF(AND(GM$24&gt;=$Q75,GM$25&lt;=$R75),GM$27,IF(AND(GM$25&gt;$Q75,GM$24&lt;$R75),(MIN(GM$25,$R75)-MAX(GM$24,$Q75)+1),0))/GM$27)*($H75/12)/1000000)+((IF(AND(GM$24&gt;=$Q75,GM$25&lt;=$R75),GM$27,IF(AND(GM$25&gt;$Q75,GM$24&lt;$R75),(MIN(GM$25,$R75)-MAX(GM$24,$Q75)+1),0))/GM$27)*($G75/12)/1000000)</f>
        <v>1.2823964958333334</v>
      </c>
      <c r="GN75" s="471">
        <f t="shared" si="509"/>
        <v>1.2823964958333334</v>
      </c>
      <c r="GO75" s="471">
        <f t="shared" si="509"/>
        <v>1.2823964958333334</v>
      </c>
      <c r="GP75" s="471">
        <f t="shared" si="509"/>
        <v>1.2823964958333334</v>
      </c>
      <c r="GQ75" s="471">
        <f t="shared" si="509"/>
        <v>1.2823964958333334</v>
      </c>
      <c r="GR75" s="471">
        <f t="shared" si="509"/>
        <v>1.2823964958333334</v>
      </c>
      <c r="GS75" s="471">
        <f t="shared" si="509"/>
        <v>1.2823964958333334</v>
      </c>
      <c r="GT75" s="471">
        <f t="shared" si="509"/>
        <v>1.2823964958333334</v>
      </c>
      <c r="GU75" s="471">
        <f t="shared" si="509"/>
        <v>1.2823964958333334</v>
      </c>
      <c r="GV75" s="471">
        <f t="shared" si="509"/>
        <v>1.2823964958333334</v>
      </c>
      <c r="GW75" s="471">
        <f t="shared" si="509"/>
        <v>1.2823964958333334</v>
      </c>
      <c r="GX75" s="471">
        <f t="shared" si="509"/>
        <v>1.2823964958333334</v>
      </c>
      <c r="GY75" s="471">
        <f t="shared" si="509"/>
        <v>1.2823964958333334</v>
      </c>
      <c r="GZ75" s="471">
        <f t="shared" si="509"/>
        <v>1.2823964958333334</v>
      </c>
      <c r="HA75" s="471">
        <f t="shared" si="509"/>
        <v>1.2823964958333334</v>
      </c>
      <c r="HB75" s="471">
        <f t="shared" si="509"/>
        <v>1.2823964958333334</v>
      </c>
      <c r="HC75" s="471">
        <f t="shared" si="496"/>
        <v>1.2823964958333334</v>
      </c>
      <c r="HD75" s="471">
        <f t="shared" si="496"/>
        <v>1.2823964958333334</v>
      </c>
      <c r="HE75" s="471">
        <f t="shared" si="496"/>
        <v>1.2823964958333334</v>
      </c>
      <c r="HF75" s="471">
        <f t="shared" si="496"/>
        <v>1.2823964958333334</v>
      </c>
      <c r="HG75" s="471">
        <f t="shared" si="496"/>
        <v>1.2823964958333334</v>
      </c>
      <c r="HH75" s="471">
        <f t="shared" si="496"/>
        <v>1.2823964958333334</v>
      </c>
      <c r="HI75" s="471">
        <f t="shared" si="496"/>
        <v>1.2823964958333334</v>
      </c>
      <c r="HJ75" s="471">
        <f t="shared" si="496"/>
        <v>1.2823964958333334</v>
      </c>
      <c r="HK75" s="471">
        <f t="shared" si="496"/>
        <v>1.2823964958333334</v>
      </c>
      <c r="HL75" s="471">
        <f t="shared" si="496"/>
        <v>1.2823964958333334</v>
      </c>
      <c r="HM75" s="471">
        <f t="shared" si="496"/>
        <v>1.2823964958333334</v>
      </c>
      <c r="HN75" s="471">
        <f t="shared" si="496"/>
        <v>1.2823964958333334</v>
      </c>
      <c r="HO75" s="471">
        <f t="shared" si="496"/>
        <v>1.2823964958333334</v>
      </c>
      <c r="HP75" s="471">
        <f t="shared" si="496"/>
        <v>1.2823964958333334</v>
      </c>
      <c r="HQ75" s="471">
        <f t="shared" si="496"/>
        <v>1.2823964958333334</v>
      </c>
      <c r="HR75" s="471">
        <f t="shared" si="459"/>
        <v>1.2823964958333334</v>
      </c>
      <c r="HS75" s="471">
        <f t="shared" ref="HS75:IH88" si="510">((IF(AND(HS$24&gt;=$Q75,HS$25&lt;=$R75),HS$27,IF(AND(HS$25&gt;$Q75,HS$24&lt;$R75),(MIN(HS$25,$R75)-MAX(HS$24,$Q75)+1),0))/HS$27)*($H75/12)/1000000)+((IF(AND(HS$24&gt;=$Q75,HS$25&lt;=$R75),HS$27,IF(AND(HS$25&gt;$Q75,HS$24&lt;$R75),(MIN(HS$25,$R75)-MAX(HS$24,$Q75)+1),0))/HS$27)*($G75/12)/1000000)</f>
        <v>1.2823964958333334</v>
      </c>
      <c r="HT75" s="471">
        <f t="shared" si="510"/>
        <v>1.2823964958333334</v>
      </c>
      <c r="HU75" s="471">
        <f t="shared" si="510"/>
        <v>1.2823964958333334</v>
      </c>
      <c r="HV75" s="471">
        <f t="shared" si="510"/>
        <v>1.2823964958333334</v>
      </c>
      <c r="HW75" s="471">
        <f t="shared" si="510"/>
        <v>1.2823964958333334</v>
      </c>
      <c r="HX75" s="471">
        <f t="shared" si="510"/>
        <v>1.2823964958333334</v>
      </c>
      <c r="HY75" s="471">
        <f t="shared" si="510"/>
        <v>1.2823964958333334</v>
      </c>
      <c r="HZ75" s="471">
        <f t="shared" si="510"/>
        <v>1.2823964958333334</v>
      </c>
      <c r="IA75" s="471">
        <f t="shared" si="510"/>
        <v>1.2823964958333334</v>
      </c>
      <c r="IB75" s="471">
        <f t="shared" si="510"/>
        <v>1.2823964958333334</v>
      </c>
      <c r="IC75" s="471">
        <f t="shared" si="510"/>
        <v>1.2823964958333334</v>
      </c>
      <c r="ID75" s="471">
        <f t="shared" si="510"/>
        <v>1.2823964958333334</v>
      </c>
      <c r="IE75" s="471">
        <f t="shared" si="510"/>
        <v>1.2823964958333334</v>
      </c>
      <c r="IF75" s="471">
        <f t="shared" si="510"/>
        <v>1.2823964958333334</v>
      </c>
      <c r="IG75" s="471">
        <f t="shared" si="510"/>
        <v>1.2823964958333334</v>
      </c>
      <c r="IH75" s="471">
        <f t="shared" si="510"/>
        <v>1.2823964958333334</v>
      </c>
      <c r="II75" s="471">
        <f t="shared" si="497"/>
        <v>1.2823964958333334</v>
      </c>
      <c r="IJ75" s="471">
        <f t="shared" si="497"/>
        <v>1.2823964958333334</v>
      </c>
      <c r="IK75" s="471">
        <f t="shared" si="497"/>
        <v>1.2823964958333334</v>
      </c>
      <c r="IL75" s="471">
        <f t="shared" si="497"/>
        <v>1.2823964958333334</v>
      </c>
      <c r="IM75" s="471">
        <f t="shared" si="497"/>
        <v>1.2823964958333334</v>
      </c>
      <c r="IN75" s="471">
        <f t="shared" si="497"/>
        <v>1.2823964958333334</v>
      </c>
      <c r="IO75" s="471">
        <f t="shared" si="497"/>
        <v>1.2823964958333334</v>
      </c>
      <c r="IP75" s="471">
        <f t="shared" si="497"/>
        <v>1.2823964958333334</v>
      </c>
      <c r="IQ75" s="471">
        <f t="shared" si="497"/>
        <v>1.2823964958333334</v>
      </c>
      <c r="IR75" s="471">
        <f t="shared" si="497"/>
        <v>1.2823964958333334</v>
      </c>
      <c r="IS75" s="471">
        <f t="shared" si="497"/>
        <v>1.2823964958333334</v>
      </c>
      <c r="IT75" s="471">
        <f t="shared" si="497"/>
        <v>1.2823964958333334</v>
      </c>
      <c r="IU75" s="471">
        <f t="shared" si="497"/>
        <v>1.2823964958333334</v>
      </c>
      <c r="IV75" s="471">
        <f t="shared" si="497"/>
        <v>1.2823964958333334</v>
      </c>
      <c r="IW75" s="471">
        <f t="shared" si="497"/>
        <v>1.2823964958333334</v>
      </c>
      <c r="IX75" s="471">
        <f t="shared" si="461"/>
        <v>1.2823964958333334</v>
      </c>
      <c r="IY75" s="471">
        <f t="shared" ref="IY75:JN89" si="511">((IF(AND(IY$24&gt;=$Q75,IY$25&lt;=$R75),IY$27,IF(AND(IY$25&gt;$Q75,IY$24&lt;$R75),(MIN(IY$25,$R75)-MAX(IY$24,$Q75)+1),0))/IY$27)*($H75/12)/1000000)+((IF(AND(IY$24&gt;=$Q75,IY$25&lt;=$R75),IY$27,IF(AND(IY$25&gt;$Q75,IY$24&lt;$R75),(MIN(IY$25,$R75)-MAX(IY$24,$Q75)+1),0))/IY$27)*($G75/12)/1000000)</f>
        <v>1.2823964958333334</v>
      </c>
      <c r="IZ75" s="471">
        <f t="shared" si="511"/>
        <v>1.2823964958333334</v>
      </c>
      <c r="JA75" s="471">
        <f t="shared" si="511"/>
        <v>1.2823964958333334</v>
      </c>
      <c r="JB75" s="471">
        <f t="shared" si="511"/>
        <v>1.2823964958333334</v>
      </c>
      <c r="JC75" s="471">
        <f t="shared" si="511"/>
        <v>1.2823964958333334</v>
      </c>
      <c r="JD75" s="471">
        <f t="shared" si="511"/>
        <v>1.2823964958333334</v>
      </c>
      <c r="JE75" s="471">
        <f t="shared" si="511"/>
        <v>1.2823964958333334</v>
      </c>
      <c r="JF75" s="471">
        <f t="shared" si="511"/>
        <v>1.2823964958333334</v>
      </c>
      <c r="JG75" s="471">
        <f t="shared" si="511"/>
        <v>1.2823964958333334</v>
      </c>
      <c r="JH75" s="471">
        <f t="shared" si="511"/>
        <v>1.2823964958333334</v>
      </c>
      <c r="JI75" s="471">
        <f t="shared" si="511"/>
        <v>1.2823964958333334</v>
      </c>
      <c r="JJ75" s="471">
        <f t="shared" si="511"/>
        <v>1.2823964958333334</v>
      </c>
      <c r="JK75" s="471">
        <f t="shared" si="511"/>
        <v>1.2823964958333334</v>
      </c>
      <c r="JL75" s="471">
        <f t="shared" si="511"/>
        <v>1.2823964958333334</v>
      </c>
      <c r="JM75" s="471">
        <f t="shared" si="511"/>
        <v>1.2823964958333334</v>
      </c>
      <c r="JN75" s="471">
        <f t="shared" si="511"/>
        <v>1.2823964958333334</v>
      </c>
      <c r="JO75" s="471">
        <f t="shared" si="498"/>
        <v>1.2823964958333334</v>
      </c>
      <c r="JP75" s="471">
        <f t="shared" si="498"/>
        <v>1.2823964958333334</v>
      </c>
      <c r="JQ75" s="471">
        <f t="shared" si="498"/>
        <v>1.2823964958333334</v>
      </c>
      <c r="JR75" s="471">
        <f t="shared" si="498"/>
        <v>1.2823964958333334</v>
      </c>
      <c r="JS75" s="471">
        <f t="shared" si="498"/>
        <v>1.2823964958333334</v>
      </c>
      <c r="JT75" s="471">
        <f t="shared" si="498"/>
        <v>1.2823964958333334</v>
      </c>
      <c r="JU75" s="471">
        <f t="shared" si="498"/>
        <v>1.2823964958333334</v>
      </c>
      <c r="JV75" s="471">
        <f t="shared" si="498"/>
        <v>1.2823964958333334</v>
      </c>
      <c r="JW75" s="471">
        <f t="shared" si="498"/>
        <v>1.2823964958333334</v>
      </c>
      <c r="JX75" s="471">
        <f t="shared" si="498"/>
        <v>1.2823964958333334</v>
      </c>
      <c r="JY75" s="471">
        <f t="shared" si="498"/>
        <v>1.2823964958333334</v>
      </c>
      <c r="JZ75" s="471">
        <f t="shared" si="498"/>
        <v>1.2823964958333334</v>
      </c>
      <c r="KA75" s="471">
        <f t="shared" si="498"/>
        <v>1.2823964958333334</v>
      </c>
      <c r="KB75" s="471">
        <f t="shared" si="498"/>
        <v>1.2823964958333334</v>
      </c>
      <c r="KC75" s="471">
        <f t="shared" si="498"/>
        <v>1.2823964958333334</v>
      </c>
      <c r="KD75" s="471">
        <f t="shared" si="463"/>
        <v>1.2823964958333334</v>
      </c>
      <c r="KE75" s="471">
        <f t="shared" ref="KE75:KT88" si="512">((IF(AND(KE$24&gt;=$Q75,KE$25&lt;=$R75),KE$27,IF(AND(KE$25&gt;$Q75,KE$24&lt;$R75),(MIN(KE$25,$R75)-MAX(KE$24,$Q75)+1),0))/KE$27)*($H75/12)/1000000)+((IF(AND(KE$24&gt;=$Q75,KE$25&lt;=$R75),KE$27,IF(AND(KE$25&gt;$Q75,KE$24&lt;$R75),(MIN(KE$25,$R75)-MAX(KE$24,$Q75)+1),0))/KE$27)*($G75/12)/1000000)</f>
        <v>1.2823964958333334</v>
      </c>
      <c r="KF75" s="471">
        <f t="shared" si="512"/>
        <v>1.2823964958333334</v>
      </c>
      <c r="KG75" s="471">
        <f t="shared" si="512"/>
        <v>1.2823964958333334</v>
      </c>
      <c r="KH75" s="471">
        <f t="shared" si="512"/>
        <v>1.2823964958333334</v>
      </c>
      <c r="KI75" s="471">
        <f t="shared" si="512"/>
        <v>1.2823964958333334</v>
      </c>
      <c r="KJ75" s="471">
        <f t="shared" si="512"/>
        <v>1.2823964958333334</v>
      </c>
      <c r="KK75" s="471">
        <f t="shared" si="512"/>
        <v>1.2823964958333334</v>
      </c>
      <c r="KL75" s="471">
        <f t="shared" si="512"/>
        <v>1.2823964958333334</v>
      </c>
      <c r="KM75" s="471">
        <f t="shared" si="512"/>
        <v>1.2823964958333334</v>
      </c>
      <c r="KN75" s="471">
        <f t="shared" si="512"/>
        <v>1.2823964958333334</v>
      </c>
      <c r="KO75" s="471">
        <f t="shared" si="512"/>
        <v>1.2823964958333334</v>
      </c>
      <c r="KP75" s="471">
        <f t="shared" si="512"/>
        <v>1.2823964958333334</v>
      </c>
      <c r="KQ75" s="471">
        <f t="shared" si="512"/>
        <v>1.2823964958333334</v>
      </c>
      <c r="KR75" s="471">
        <f t="shared" si="512"/>
        <v>1.2823964958333334</v>
      </c>
      <c r="KS75" s="471">
        <f t="shared" si="512"/>
        <v>1.2823964958333334</v>
      </c>
      <c r="KT75" s="471">
        <f t="shared" si="512"/>
        <v>1.2823964958333334</v>
      </c>
      <c r="KU75" s="471">
        <f t="shared" si="499"/>
        <v>1.2823964958333334</v>
      </c>
      <c r="KV75" s="471">
        <f t="shared" si="499"/>
        <v>1.2823964958333334</v>
      </c>
      <c r="KW75" s="471">
        <f t="shared" si="499"/>
        <v>1.2823964958333334</v>
      </c>
      <c r="KX75" s="471">
        <f t="shared" si="499"/>
        <v>1.2823964958333334</v>
      </c>
      <c r="KY75" s="471">
        <f t="shared" si="499"/>
        <v>1.2823964958333334</v>
      </c>
      <c r="KZ75" s="471">
        <f t="shared" si="499"/>
        <v>1.2823964958333334</v>
      </c>
      <c r="LA75" s="471">
        <f t="shared" si="499"/>
        <v>1.2823964958333334</v>
      </c>
      <c r="LB75" s="471">
        <f t="shared" si="499"/>
        <v>1.2823964958333334</v>
      </c>
      <c r="LC75" s="471">
        <f t="shared" si="499"/>
        <v>1.2823964958333334</v>
      </c>
      <c r="LD75" s="471">
        <f t="shared" si="499"/>
        <v>1.2823964958333334</v>
      </c>
      <c r="LE75" s="471">
        <f t="shared" si="499"/>
        <v>1.2823964958333334</v>
      </c>
      <c r="LF75" s="471">
        <f t="shared" si="499"/>
        <v>1.2823964958333334</v>
      </c>
      <c r="LG75" s="471">
        <f t="shared" si="499"/>
        <v>1.2823964958333334</v>
      </c>
      <c r="LH75" s="471">
        <f t="shared" si="499"/>
        <v>1.2823964958333334</v>
      </c>
      <c r="LI75" s="471">
        <f t="shared" si="499"/>
        <v>1.2823964958333334</v>
      </c>
      <c r="LJ75" s="471">
        <f t="shared" si="465"/>
        <v>1.2823964958333334</v>
      </c>
      <c r="LK75" s="471">
        <f t="shared" ref="LK75:LZ89" si="513">((IF(AND(LK$24&gt;=$Q75,LK$25&lt;=$R75),LK$27,IF(AND(LK$25&gt;$Q75,LK$24&lt;$R75),(MIN(LK$25,$R75)-MAX(LK$24,$Q75)+1),0))/LK$27)*($H75/12)/1000000)+((IF(AND(LK$24&gt;=$Q75,LK$25&lt;=$R75),LK$27,IF(AND(LK$25&gt;$Q75,LK$24&lt;$R75),(MIN(LK$25,$R75)-MAX(LK$24,$Q75)+1),0))/LK$27)*($G75/12)/1000000)</f>
        <v>1.2823964958333334</v>
      </c>
      <c r="LL75" s="471">
        <f t="shared" si="513"/>
        <v>1.2823964958333334</v>
      </c>
      <c r="LM75" s="471">
        <f t="shared" si="513"/>
        <v>1.2823964958333334</v>
      </c>
      <c r="LN75" s="471">
        <f t="shared" si="513"/>
        <v>1.2823964958333334</v>
      </c>
      <c r="LO75" s="471">
        <f t="shared" si="513"/>
        <v>1.2823964958333334</v>
      </c>
      <c r="LP75" s="471">
        <f t="shared" si="513"/>
        <v>1.2823964958333334</v>
      </c>
      <c r="LQ75" s="471">
        <f t="shared" si="513"/>
        <v>1.2823964958333334</v>
      </c>
      <c r="LR75" s="471">
        <f t="shared" si="513"/>
        <v>1.2823964958333334</v>
      </c>
      <c r="LS75" s="471">
        <f t="shared" si="513"/>
        <v>1.2823964958333334</v>
      </c>
      <c r="LT75" s="471">
        <f t="shared" si="513"/>
        <v>1.2823964958333334</v>
      </c>
      <c r="LU75" s="471">
        <f t="shared" si="513"/>
        <v>1.2823964958333334</v>
      </c>
      <c r="LV75" s="471">
        <f t="shared" si="513"/>
        <v>1.2823964958333334</v>
      </c>
      <c r="LW75" s="471">
        <f t="shared" si="513"/>
        <v>1.2823964958333334</v>
      </c>
      <c r="LX75" s="471">
        <f t="shared" si="513"/>
        <v>1.2823964958333334</v>
      </c>
      <c r="LY75" s="471">
        <f t="shared" si="513"/>
        <v>1.2823964958333334</v>
      </c>
      <c r="LZ75" s="471">
        <f t="shared" si="513"/>
        <v>1.2823964958333334</v>
      </c>
      <c r="MA75" s="471">
        <f t="shared" si="500"/>
        <v>1.2823964958333334</v>
      </c>
      <c r="MB75" s="471">
        <f t="shared" si="500"/>
        <v>1.2823964958333334</v>
      </c>
      <c r="MC75" s="471">
        <f t="shared" si="500"/>
        <v>1.2823964958333334</v>
      </c>
      <c r="MD75" s="471">
        <f t="shared" si="500"/>
        <v>1.2823964958333334</v>
      </c>
      <c r="ME75" s="471">
        <f t="shared" si="500"/>
        <v>1.2823964958333334</v>
      </c>
      <c r="MF75" s="471">
        <f t="shared" si="500"/>
        <v>1.2823964958333334</v>
      </c>
      <c r="MG75" s="471">
        <f t="shared" si="500"/>
        <v>1.2823964958333334</v>
      </c>
      <c r="MH75" s="471">
        <f t="shared" si="500"/>
        <v>1.2823964958333334</v>
      </c>
      <c r="MI75" s="471">
        <f t="shared" si="500"/>
        <v>1.2823964958333334</v>
      </c>
      <c r="MJ75" s="471">
        <f t="shared" si="500"/>
        <v>1.2823964958333334</v>
      </c>
      <c r="MK75" s="471">
        <f t="shared" si="500"/>
        <v>1.2823964958333334</v>
      </c>
      <c r="ML75" s="471">
        <f t="shared" si="500"/>
        <v>1.2823964958333334</v>
      </c>
      <c r="MM75" s="471">
        <f t="shared" si="500"/>
        <v>1.2823964958333334</v>
      </c>
      <c r="MN75" s="471">
        <f t="shared" si="500"/>
        <v>1.2823964958333334</v>
      </c>
      <c r="MO75" s="471">
        <f t="shared" si="500"/>
        <v>1.2823964958333334</v>
      </c>
      <c r="MP75" s="471">
        <f t="shared" si="467"/>
        <v>1.2823964958333334</v>
      </c>
      <c r="MQ75" s="471">
        <f t="shared" ref="MQ75:NF88" si="514">((IF(AND(MQ$24&gt;=$Q75,MQ$25&lt;=$R75),MQ$27,IF(AND(MQ$25&gt;$Q75,MQ$24&lt;$R75),(MIN(MQ$25,$R75)-MAX(MQ$24,$Q75)+1),0))/MQ$27)*($H75/12)/1000000)+((IF(AND(MQ$24&gt;=$Q75,MQ$25&lt;=$R75),MQ$27,IF(AND(MQ$25&gt;$Q75,MQ$24&lt;$R75),(MIN(MQ$25,$R75)-MAX(MQ$24,$Q75)+1),0))/MQ$27)*($G75/12)/1000000)</f>
        <v>1.2823964958333334</v>
      </c>
      <c r="MR75" s="471">
        <f t="shared" si="514"/>
        <v>1.2823964958333334</v>
      </c>
      <c r="MS75" s="471">
        <f t="shared" si="514"/>
        <v>1.2823964958333334</v>
      </c>
      <c r="MT75" s="471">
        <f t="shared" si="514"/>
        <v>1.2823964958333334</v>
      </c>
      <c r="MU75" s="471">
        <f t="shared" si="514"/>
        <v>1.2823964958333334</v>
      </c>
      <c r="MV75" s="471">
        <f t="shared" si="514"/>
        <v>1.2823964958333334</v>
      </c>
      <c r="MW75" s="471">
        <f t="shared" si="514"/>
        <v>1.2823964958333334</v>
      </c>
      <c r="MX75" s="471">
        <f t="shared" si="514"/>
        <v>1.2823964958333334</v>
      </c>
      <c r="MY75" s="471">
        <f t="shared" si="514"/>
        <v>1.2823964958333334</v>
      </c>
      <c r="MZ75" s="471">
        <f t="shared" si="514"/>
        <v>1.2823964958333334</v>
      </c>
      <c r="NA75" s="471">
        <f t="shared" si="514"/>
        <v>1.2823964958333334</v>
      </c>
      <c r="NB75" s="471">
        <f t="shared" si="514"/>
        <v>1.2823964958333334</v>
      </c>
      <c r="NC75" s="471">
        <f t="shared" si="514"/>
        <v>1.2823964958333334</v>
      </c>
      <c r="ND75" s="471">
        <f t="shared" si="514"/>
        <v>1.2823964958333334</v>
      </c>
      <c r="NE75" s="471">
        <f t="shared" si="514"/>
        <v>1.2823964958333334</v>
      </c>
      <c r="NF75" s="471">
        <f t="shared" si="514"/>
        <v>1.2823964958333334</v>
      </c>
      <c r="NG75" s="471">
        <f t="shared" si="501"/>
        <v>1.2823964958333334</v>
      </c>
      <c r="NH75" s="471">
        <f t="shared" si="501"/>
        <v>1.2823964958333334</v>
      </c>
      <c r="NI75" s="471">
        <f t="shared" si="501"/>
        <v>1.2823964958333334</v>
      </c>
      <c r="NJ75" s="471">
        <f t="shared" si="501"/>
        <v>1.2823964958333334</v>
      </c>
      <c r="NK75" s="471">
        <f t="shared" si="501"/>
        <v>1.2823964958333334</v>
      </c>
      <c r="NL75" s="471">
        <f t="shared" si="501"/>
        <v>1.2823964958333334</v>
      </c>
      <c r="NM75" s="471">
        <f t="shared" si="501"/>
        <v>1.2823964958333334</v>
      </c>
      <c r="NN75" s="471">
        <f t="shared" si="501"/>
        <v>1.2823964958333334</v>
      </c>
      <c r="NO75" s="471">
        <f t="shared" si="501"/>
        <v>1.2823964958333334</v>
      </c>
      <c r="NP75" s="471">
        <f t="shared" si="501"/>
        <v>1.2823964958333334</v>
      </c>
      <c r="NQ75" s="471">
        <f t="shared" si="501"/>
        <v>1.2823964958333334</v>
      </c>
      <c r="NR75" s="471">
        <f t="shared" si="501"/>
        <v>1.2823964958333334</v>
      </c>
      <c r="NS75" s="471">
        <f t="shared" si="501"/>
        <v>1.2823964958333334</v>
      </c>
      <c r="NT75" s="471">
        <f t="shared" si="501"/>
        <v>1.2823964958333334</v>
      </c>
      <c r="NU75" s="471">
        <f t="shared" si="501"/>
        <v>1.2823964958333334</v>
      </c>
      <c r="NV75" s="471">
        <f t="shared" si="469"/>
        <v>1.2823964958333334</v>
      </c>
      <c r="NW75" s="471">
        <f t="shared" ref="NW75:OL89" si="515">((IF(AND(NW$24&gt;=$Q75,NW$25&lt;=$R75),NW$27,IF(AND(NW$25&gt;$Q75,NW$24&lt;$R75),(MIN(NW$25,$R75)-MAX(NW$24,$Q75)+1),0))/NW$27)*($H75/12)/1000000)+((IF(AND(NW$24&gt;=$Q75,NW$25&lt;=$R75),NW$27,IF(AND(NW$25&gt;$Q75,NW$24&lt;$R75),(MIN(NW$25,$R75)-MAX(NW$24,$Q75)+1),0))/NW$27)*($G75/12)/1000000)</f>
        <v>1.2823964958333334</v>
      </c>
      <c r="NX75" s="471">
        <f t="shared" si="515"/>
        <v>1.2823964958333334</v>
      </c>
      <c r="NY75" s="471">
        <f t="shared" si="515"/>
        <v>1.2823964958333334</v>
      </c>
      <c r="NZ75" s="471">
        <f t="shared" si="515"/>
        <v>1.2823964958333334</v>
      </c>
      <c r="OA75" s="471">
        <f t="shared" si="515"/>
        <v>1.2823964958333334</v>
      </c>
      <c r="OB75" s="471">
        <f t="shared" si="515"/>
        <v>1.2823964958333334</v>
      </c>
      <c r="OC75" s="471">
        <f t="shared" si="515"/>
        <v>1.2823964958333334</v>
      </c>
      <c r="OD75" s="471">
        <f t="shared" si="515"/>
        <v>1.2823964958333334</v>
      </c>
      <c r="OE75" s="471">
        <f t="shared" si="515"/>
        <v>1.2823964958333334</v>
      </c>
      <c r="OF75" s="471">
        <f t="shared" si="515"/>
        <v>1.2823964958333334</v>
      </c>
      <c r="OG75" s="471">
        <f t="shared" si="515"/>
        <v>0.28957340228494621</v>
      </c>
      <c r="OH75" s="471">
        <f t="shared" si="515"/>
        <v>0</v>
      </c>
      <c r="OI75" s="471">
        <f t="shared" si="515"/>
        <v>0</v>
      </c>
      <c r="OJ75" s="471">
        <f t="shared" si="515"/>
        <v>0</v>
      </c>
      <c r="OK75" s="471">
        <f t="shared" si="515"/>
        <v>0</v>
      </c>
      <c r="OL75" s="471">
        <f t="shared" si="515"/>
        <v>0</v>
      </c>
      <c r="OM75" s="471">
        <f t="shared" si="502"/>
        <v>0</v>
      </c>
      <c r="ON75" s="471">
        <f t="shared" si="502"/>
        <v>0</v>
      </c>
      <c r="OO75" s="471">
        <f t="shared" si="502"/>
        <v>0</v>
      </c>
      <c r="OP75" s="471">
        <f t="shared" si="502"/>
        <v>0</v>
      </c>
      <c r="OQ75" s="471">
        <f t="shared" si="502"/>
        <v>0</v>
      </c>
      <c r="OR75" s="471">
        <f t="shared" si="502"/>
        <v>0</v>
      </c>
      <c r="OS75" s="471">
        <f t="shared" si="502"/>
        <v>0</v>
      </c>
      <c r="OT75" s="471">
        <f t="shared" si="502"/>
        <v>0</v>
      </c>
      <c r="OU75" s="471">
        <f t="shared" si="502"/>
        <v>0</v>
      </c>
      <c r="OV75" s="471">
        <f t="shared" si="502"/>
        <v>0</v>
      </c>
      <c r="OW75" s="471">
        <f t="shared" si="502"/>
        <v>0</v>
      </c>
      <c r="OX75" s="471">
        <f t="shared" si="502"/>
        <v>0</v>
      </c>
      <c r="OY75" s="471">
        <f t="shared" si="502"/>
        <v>0</v>
      </c>
      <c r="OZ75" s="471">
        <f t="shared" si="502"/>
        <v>0</v>
      </c>
      <c r="PA75" s="471">
        <f t="shared" si="502"/>
        <v>0</v>
      </c>
      <c r="PB75" s="471">
        <f t="shared" si="471"/>
        <v>0</v>
      </c>
      <c r="PC75" s="471">
        <f t="shared" ref="PC75:PR88" si="516">((IF(AND(PC$24&gt;=$Q75,PC$25&lt;=$R75),PC$27,IF(AND(PC$25&gt;$Q75,PC$24&lt;$R75),(MIN(PC$25,$R75)-MAX(PC$24,$Q75)+1),0))/PC$27)*($H75/12)/1000000)+((IF(AND(PC$24&gt;=$Q75,PC$25&lt;=$R75),PC$27,IF(AND(PC$25&gt;$Q75,PC$24&lt;$R75),(MIN(PC$25,$R75)-MAX(PC$24,$Q75)+1),0))/PC$27)*($G75/12)/1000000)</f>
        <v>0</v>
      </c>
      <c r="PD75" s="471">
        <f t="shared" si="516"/>
        <v>0</v>
      </c>
      <c r="PE75" s="471">
        <f t="shared" si="516"/>
        <v>0</v>
      </c>
      <c r="PF75" s="471">
        <f t="shared" si="516"/>
        <v>0</v>
      </c>
      <c r="PG75" s="471">
        <f t="shared" si="516"/>
        <v>0</v>
      </c>
      <c r="PH75" s="471">
        <f t="shared" si="516"/>
        <v>0</v>
      </c>
      <c r="PI75" s="471">
        <f t="shared" si="516"/>
        <v>0</v>
      </c>
      <c r="PJ75" s="471">
        <f t="shared" si="516"/>
        <v>0</v>
      </c>
      <c r="PK75" s="471">
        <f t="shared" si="516"/>
        <v>0</v>
      </c>
      <c r="PL75" s="471">
        <f t="shared" si="516"/>
        <v>0</v>
      </c>
      <c r="PM75" s="471">
        <f t="shared" si="516"/>
        <v>0</v>
      </c>
      <c r="PN75" s="471">
        <f t="shared" si="516"/>
        <v>0</v>
      </c>
      <c r="PO75" s="471">
        <f t="shared" si="516"/>
        <v>0</v>
      </c>
      <c r="PP75" s="471">
        <f t="shared" si="516"/>
        <v>0</v>
      </c>
      <c r="PQ75" s="471">
        <f t="shared" si="516"/>
        <v>0</v>
      </c>
      <c r="PR75" s="471">
        <f t="shared" si="516"/>
        <v>0</v>
      </c>
      <c r="PS75" s="471">
        <f t="shared" si="503"/>
        <v>0</v>
      </c>
      <c r="PT75" s="471">
        <f t="shared" si="503"/>
        <v>0</v>
      </c>
      <c r="PU75" s="471">
        <f t="shared" si="503"/>
        <v>0</v>
      </c>
      <c r="PV75" s="471">
        <f t="shared" si="503"/>
        <v>0</v>
      </c>
      <c r="PW75" s="471">
        <f t="shared" si="503"/>
        <v>0</v>
      </c>
      <c r="PX75" s="471">
        <f t="shared" si="503"/>
        <v>0</v>
      </c>
      <c r="PY75" s="471">
        <f t="shared" si="503"/>
        <v>0</v>
      </c>
      <c r="PZ75" s="471">
        <f t="shared" si="503"/>
        <v>0</v>
      </c>
      <c r="QA75" s="471">
        <f t="shared" si="503"/>
        <v>0</v>
      </c>
      <c r="QB75" s="471">
        <f t="shared" si="503"/>
        <v>0</v>
      </c>
      <c r="QC75" s="471">
        <f t="shared" si="503"/>
        <v>0</v>
      </c>
      <c r="QD75" s="471">
        <f t="shared" si="503"/>
        <v>0</v>
      </c>
      <c r="QE75" s="471">
        <f t="shared" si="503"/>
        <v>0</v>
      </c>
      <c r="QF75" s="471">
        <f t="shared" si="503"/>
        <v>0</v>
      </c>
      <c r="QG75" s="471">
        <f t="shared" si="503"/>
        <v>0</v>
      </c>
      <c r="QH75" s="471">
        <f t="shared" si="473"/>
        <v>0</v>
      </c>
      <c r="QI75" s="471">
        <f t="shared" ref="QI75:QX89" si="517">((IF(AND(QI$24&gt;=$Q75,QI$25&lt;=$R75),QI$27,IF(AND(QI$25&gt;$Q75,QI$24&lt;$R75),(MIN(QI$25,$R75)-MAX(QI$24,$Q75)+1),0))/QI$27)*($H75/12)/1000000)+((IF(AND(QI$24&gt;=$Q75,QI$25&lt;=$R75),QI$27,IF(AND(QI$25&gt;$Q75,QI$24&lt;$R75),(MIN(QI$25,$R75)-MAX(QI$24,$Q75)+1),0))/QI$27)*($G75/12)/1000000)</f>
        <v>0</v>
      </c>
      <c r="QJ75" s="471">
        <f t="shared" si="517"/>
        <v>0</v>
      </c>
      <c r="QK75" s="471">
        <f t="shared" si="517"/>
        <v>0</v>
      </c>
      <c r="QL75" s="471">
        <f t="shared" si="517"/>
        <v>0</v>
      </c>
      <c r="QM75" s="471">
        <f t="shared" si="517"/>
        <v>0</v>
      </c>
      <c r="QN75" s="471">
        <f t="shared" si="517"/>
        <v>0</v>
      </c>
      <c r="QO75" s="471">
        <f t="shared" si="517"/>
        <v>0</v>
      </c>
      <c r="QP75" s="471">
        <f t="shared" si="517"/>
        <v>0</v>
      </c>
      <c r="QQ75" s="471">
        <f t="shared" si="517"/>
        <v>0</v>
      </c>
      <c r="QR75" s="471">
        <f t="shared" si="517"/>
        <v>0</v>
      </c>
      <c r="QS75" s="471">
        <f t="shared" si="517"/>
        <v>0</v>
      </c>
      <c r="QT75" s="471">
        <f t="shared" si="517"/>
        <v>0</v>
      </c>
      <c r="QU75" s="471">
        <f t="shared" si="517"/>
        <v>0</v>
      </c>
      <c r="QV75" s="471">
        <f t="shared" si="517"/>
        <v>0</v>
      </c>
      <c r="QW75" s="471">
        <f t="shared" si="517"/>
        <v>0</v>
      </c>
      <c r="QX75" s="471">
        <f t="shared" si="517"/>
        <v>0</v>
      </c>
      <c r="QY75" s="471">
        <f t="shared" si="504"/>
        <v>0</v>
      </c>
      <c r="QZ75" s="471">
        <f t="shared" si="504"/>
        <v>0</v>
      </c>
      <c r="RA75" s="471">
        <f t="shared" si="504"/>
        <v>0</v>
      </c>
      <c r="RB75" s="471">
        <f t="shared" si="504"/>
        <v>0</v>
      </c>
      <c r="RC75" s="471">
        <f t="shared" si="504"/>
        <v>0</v>
      </c>
      <c r="RD75" s="471">
        <f t="shared" si="504"/>
        <v>0</v>
      </c>
      <c r="RE75" s="471">
        <f t="shared" si="504"/>
        <v>0</v>
      </c>
      <c r="RF75" s="471">
        <f t="shared" si="504"/>
        <v>0</v>
      </c>
      <c r="RG75" s="471">
        <f t="shared" si="504"/>
        <v>0</v>
      </c>
      <c r="RH75" s="471">
        <f t="shared" si="504"/>
        <v>0</v>
      </c>
      <c r="RI75" s="471">
        <f t="shared" si="504"/>
        <v>0</v>
      </c>
      <c r="RJ75" s="471">
        <f t="shared" si="504"/>
        <v>0</v>
      </c>
      <c r="RK75" s="471">
        <f t="shared" si="504"/>
        <v>0</v>
      </c>
      <c r="RL75" s="471">
        <f t="shared" si="504"/>
        <v>0</v>
      </c>
      <c r="RM75" s="471">
        <f t="shared" si="504"/>
        <v>0</v>
      </c>
      <c r="RN75" s="471">
        <f t="shared" si="475"/>
        <v>0</v>
      </c>
      <c r="RO75" s="471">
        <f t="shared" ref="RO75:SD88" si="518">((IF(AND(RO$24&gt;=$Q75,RO$25&lt;=$R75),RO$27,IF(AND(RO$25&gt;$Q75,RO$24&lt;$R75),(MIN(RO$25,$R75)-MAX(RO$24,$Q75)+1),0))/RO$27)*($H75/12)/1000000)+((IF(AND(RO$24&gt;=$Q75,RO$25&lt;=$R75),RO$27,IF(AND(RO$25&gt;$Q75,RO$24&lt;$R75),(MIN(RO$25,$R75)-MAX(RO$24,$Q75)+1),0))/RO$27)*($G75/12)/1000000)</f>
        <v>0</v>
      </c>
      <c r="RP75" s="471">
        <f t="shared" si="518"/>
        <v>0</v>
      </c>
      <c r="RQ75" s="471">
        <f t="shared" si="518"/>
        <v>0</v>
      </c>
      <c r="RR75" s="471">
        <f t="shared" si="518"/>
        <v>0</v>
      </c>
      <c r="RS75" s="471">
        <f t="shared" si="518"/>
        <v>0</v>
      </c>
      <c r="RT75" s="471">
        <f t="shared" si="518"/>
        <v>0</v>
      </c>
      <c r="RU75" s="471">
        <f t="shared" si="518"/>
        <v>0</v>
      </c>
      <c r="RV75" s="471">
        <f t="shared" si="518"/>
        <v>0</v>
      </c>
      <c r="RW75" s="471">
        <f t="shared" si="518"/>
        <v>0</v>
      </c>
      <c r="RX75" s="471">
        <f t="shared" si="518"/>
        <v>0</v>
      </c>
      <c r="RY75" s="471">
        <f t="shared" si="518"/>
        <v>0</v>
      </c>
      <c r="RZ75" s="471">
        <f t="shared" si="518"/>
        <v>0</v>
      </c>
      <c r="SA75" s="471">
        <f t="shared" si="518"/>
        <v>0</v>
      </c>
      <c r="SB75" s="471">
        <f t="shared" si="518"/>
        <v>0</v>
      </c>
      <c r="SC75" s="471">
        <f t="shared" si="518"/>
        <v>0</v>
      </c>
      <c r="SD75" s="471">
        <f t="shared" si="518"/>
        <v>0</v>
      </c>
      <c r="SE75" s="471">
        <f t="shared" si="505"/>
        <v>0</v>
      </c>
      <c r="SF75" s="471">
        <f t="shared" si="505"/>
        <v>0</v>
      </c>
      <c r="SG75" s="471">
        <f t="shared" si="505"/>
        <v>0</v>
      </c>
      <c r="SH75" s="471">
        <f t="shared" si="505"/>
        <v>0</v>
      </c>
      <c r="SI75" s="471">
        <f t="shared" si="505"/>
        <v>0</v>
      </c>
      <c r="SJ75" s="471">
        <f t="shared" si="505"/>
        <v>0</v>
      </c>
      <c r="SK75" s="471">
        <f t="shared" si="505"/>
        <v>0</v>
      </c>
      <c r="SL75" s="471">
        <f t="shared" si="505"/>
        <v>0</v>
      </c>
      <c r="SM75" s="471">
        <f t="shared" si="505"/>
        <v>0</v>
      </c>
      <c r="SN75" s="471">
        <f t="shared" si="505"/>
        <v>0</v>
      </c>
      <c r="SO75" s="471">
        <f t="shared" si="505"/>
        <v>0</v>
      </c>
      <c r="SP75" s="471">
        <f t="shared" si="505"/>
        <v>0</v>
      </c>
      <c r="SQ75" s="471">
        <f t="shared" si="505"/>
        <v>0</v>
      </c>
      <c r="SR75" s="471">
        <f t="shared" si="505"/>
        <v>0</v>
      </c>
      <c r="SS75" s="471">
        <f t="shared" si="505"/>
        <v>0</v>
      </c>
      <c r="ST75" s="471">
        <f t="shared" si="477"/>
        <v>0</v>
      </c>
      <c r="SU75" s="471">
        <f t="shared" ref="SU75:TJ89" si="519">((IF(AND(SU$24&gt;=$Q75,SU$25&lt;=$R75),SU$27,IF(AND(SU$25&gt;$Q75,SU$24&lt;$R75),(MIN(SU$25,$R75)-MAX(SU$24,$Q75)+1),0))/SU$27)*($H75/12)/1000000)+((IF(AND(SU$24&gt;=$Q75,SU$25&lt;=$R75),SU$27,IF(AND(SU$25&gt;$Q75,SU$24&lt;$R75),(MIN(SU$25,$R75)-MAX(SU$24,$Q75)+1),0))/SU$27)*($G75/12)/1000000)</f>
        <v>0</v>
      </c>
      <c r="SV75" s="471">
        <f t="shared" si="519"/>
        <v>0</v>
      </c>
      <c r="SW75" s="471">
        <f t="shared" si="519"/>
        <v>0</v>
      </c>
      <c r="SX75" s="471">
        <f t="shared" si="519"/>
        <v>0</v>
      </c>
      <c r="SY75" s="471">
        <f t="shared" si="519"/>
        <v>0</v>
      </c>
      <c r="SZ75" s="471">
        <f t="shared" si="519"/>
        <v>0</v>
      </c>
      <c r="TA75" s="471">
        <f t="shared" si="519"/>
        <v>0</v>
      </c>
      <c r="TB75" s="471">
        <f t="shared" si="519"/>
        <v>0</v>
      </c>
      <c r="TC75" s="471">
        <f t="shared" si="519"/>
        <v>0</v>
      </c>
      <c r="TD75" s="471">
        <f t="shared" si="519"/>
        <v>0</v>
      </c>
      <c r="TE75" s="471">
        <f t="shared" si="519"/>
        <v>0</v>
      </c>
      <c r="TF75" s="471">
        <f t="shared" si="519"/>
        <v>0</v>
      </c>
      <c r="TG75" s="471">
        <f t="shared" si="519"/>
        <v>0</v>
      </c>
      <c r="TH75" s="471">
        <f t="shared" si="519"/>
        <v>0</v>
      </c>
      <c r="TI75" s="471">
        <f t="shared" si="519"/>
        <v>0</v>
      </c>
      <c r="TJ75" s="471">
        <f t="shared" si="519"/>
        <v>0</v>
      </c>
      <c r="TK75" s="471">
        <f t="shared" si="506"/>
        <v>0</v>
      </c>
      <c r="TL75" s="471">
        <f t="shared" si="506"/>
        <v>0</v>
      </c>
      <c r="TM75" s="471">
        <f t="shared" si="506"/>
        <v>0</v>
      </c>
      <c r="TN75" s="471">
        <f t="shared" si="506"/>
        <v>0</v>
      </c>
      <c r="TO75" s="471">
        <f t="shared" si="506"/>
        <v>0</v>
      </c>
      <c r="TP75" s="471">
        <f t="shared" si="506"/>
        <v>0</v>
      </c>
      <c r="TQ75" s="471">
        <f t="shared" si="506"/>
        <v>0</v>
      </c>
      <c r="TR75" s="471">
        <f t="shared" si="506"/>
        <v>0</v>
      </c>
      <c r="TS75" s="471">
        <f t="shared" si="506"/>
        <v>0</v>
      </c>
      <c r="TT75" s="471">
        <f t="shared" si="506"/>
        <v>0</v>
      </c>
      <c r="TU75" s="471">
        <f t="shared" si="506"/>
        <v>0</v>
      </c>
      <c r="TV75" s="471">
        <f t="shared" si="506"/>
        <v>0</v>
      </c>
      <c r="TW75" s="471">
        <f t="shared" si="506"/>
        <v>0</v>
      </c>
      <c r="TX75" s="471">
        <f t="shared" si="506"/>
        <v>0</v>
      </c>
      <c r="TY75" s="471">
        <f t="shared" si="506"/>
        <v>0</v>
      </c>
      <c r="TZ75" s="471">
        <f t="shared" si="479"/>
        <v>0</v>
      </c>
      <c r="UA75" s="471">
        <f t="shared" ref="UA75:UP88" si="520">((IF(AND(UA$24&gt;=$Q75,UA$25&lt;=$R75),UA$27,IF(AND(UA$25&gt;$Q75,UA$24&lt;$R75),(MIN(UA$25,$R75)-MAX(UA$24,$Q75)+1),0))/UA$27)*($H75/12)/1000000)+((IF(AND(UA$24&gt;=$Q75,UA$25&lt;=$R75),UA$27,IF(AND(UA$25&gt;$Q75,UA$24&lt;$R75),(MIN(UA$25,$R75)-MAX(UA$24,$Q75)+1),0))/UA$27)*($G75/12)/1000000)</f>
        <v>0</v>
      </c>
      <c r="UB75" s="471">
        <f t="shared" si="520"/>
        <v>0</v>
      </c>
      <c r="UC75" s="471">
        <f t="shared" si="520"/>
        <v>0</v>
      </c>
      <c r="UD75" s="471">
        <f t="shared" si="520"/>
        <v>0</v>
      </c>
      <c r="UE75" s="471">
        <f t="shared" si="520"/>
        <v>0</v>
      </c>
      <c r="UF75" s="471">
        <f t="shared" si="520"/>
        <v>0</v>
      </c>
      <c r="UG75" s="471">
        <f t="shared" si="520"/>
        <v>0</v>
      </c>
      <c r="UH75" s="471">
        <f t="shared" si="520"/>
        <v>0</v>
      </c>
      <c r="UI75" s="471">
        <f t="shared" si="520"/>
        <v>0</v>
      </c>
      <c r="UJ75" s="471">
        <f t="shared" si="520"/>
        <v>0</v>
      </c>
      <c r="UK75" s="471">
        <f t="shared" si="520"/>
        <v>0</v>
      </c>
      <c r="UL75" s="471">
        <f t="shared" si="520"/>
        <v>0</v>
      </c>
      <c r="UM75" s="471">
        <f t="shared" si="520"/>
        <v>0</v>
      </c>
      <c r="UN75" s="471">
        <f t="shared" si="520"/>
        <v>0</v>
      </c>
      <c r="UO75" s="471">
        <f t="shared" si="520"/>
        <v>0</v>
      </c>
      <c r="UP75" s="471">
        <f t="shared" si="520"/>
        <v>0</v>
      </c>
      <c r="UQ75" s="471">
        <f t="shared" si="507"/>
        <v>0</v>
      </c>
      <c r="UR75" s="471">
        <f t="shared" si="507"/>
        <v>0</v>
      </c>
      <c r="US75" s="471">
        <f t="shared" si="507"/>
        <v>0</v>
      </c>
      <c r="UT75" s="471">
        <f t="shared" si="507"/>
        <v>0</v>
      </c>
      <c r="UU75" s="471">
        <f t="shared" si="507"/>
        <v>0</v>
      </c>
      <c r="UV75" s="471">
        <f t="shared" si="507"/>
        <v>0</v>
      </c>
      <c r="UW75" s="471">
        <f t="shared" si="507"/>
        <v>0</v>
      </c>
      <c r="UX75" s="471">
        <f t="shared" si="507"/>
        <v>0</v>
      </c>
      <c r="UY75" s="471">
        <f t="shared" si="507"/>
        <v>0</v>
      </c>
      <c r="UZ75" s="471">
        <f t="shared" si="507"/>
        <v>0</v>
      </c>
      <c r="VA75" s="471">
        <f t="shared" si="507"/>
        <v>0</v>
      </c>
      <c r="VB75" s="471">
        <f t="shared" si="507"/>
        <v>0</v>
      </c>
      <c r="VC75" s="471">
        <f t="shared" si="507"/>
        <v>0</v>
      </c>
      <c r="VD75" s="471">
        <f t="shared" si="507"/>
        <v>0</v>
      </c>
      <c r="VE75" s="471">
        <f t="shared" si="507"/>
        <v>0</v>
      </c>
      <c r="VF75" s="471">
        <f t="shared" si="481"/>
        <v>0</v>
      </c>
      <c r="VG75" s="471">
        <f t="shared" ref="VG75:VV89" si="521">((IF(AND(VG$24&gt;=$Q75,VG$25&lt;=$R75),VG$27,IF(AND(VG$25&gt;$Q75,VG$24&lt;$R75),(MIN(VG$25,$R75)-MAX(VG$24,$Q75)+1),0))/VG$27)*($H75/12)/1000000)+((IF(AND(VG$24&gt;=$Q75,VG$25&lt;=$R75),VG$27,IF(AND(VG$25&gt;$Q75,VG$24&lt;$R75),(MIN(VG$25,$R75)-MAX(VG$24,$Q75)+1),0))/VG$27)*($G75/12)/1000000)</f>
        <v>0</v>
      </c>
      <c r="VH75" s="471">
        <f t="shared" si="521"/>
        <v>0</v>
      </c>
      <c r="VI75" s="471">
        <f t="shared" si="521"/>
        <v>0</v>
      </c>
      <c r="VJ75" s="471">
        <f t="shared" si="521"/>
        <v>0</v>
      </c>
      <c r="VK75" s="471">
        <f t="shared" si="521"/>
        <v>0</v>
      </c>
      <c r="VL75" s="471">
        <f t="shared" si="521"/>
        <v>0</v>
      </c>
      <c r="VM75" s="471">
        <f t="shared" si="521"/>
        <v>0</v>
      </c>
      <c r="VN75" s="471">
        <f t="shared" si="521"/>
        <v>0</v>
      </c>
      <c r="VO75" s="471">
        <f t="shared" si="521"/>
        <v>0</v>
      </c>
      <c r="VP75" s="471">
        <f t="shared" si="521"/>
        <v>0</v>
      </c>
      <c r="VQ75" s="471">
        <f t="shared" si="521"/>
        <v>0</v>
      </c>
      <c r="VR75" s="471">
        <f t="shared" si="521"/>
        <v>0</v>
      </c>
      <c r="VS75" s="471">
        <f t="shared" si="521"/>
        <v>0</v>
      </c>
      <c r="VT75" s="471">
        <f t="shared" si="521"/>
        <v>0</v>
      </c>
      <c r="VU75" s="471">
        <f t="shared" si="521"/>
        <v>0</v>
      </c>
      <c r="VV75" s="471">
        <f t="shared" si="521"/>
        <v>0</v>
      </c>
      <c r="VW75" s="471">
        <f t="shared" si="508"/>
        <v>0</v>
      </c>
      <c r="VX75" s="471">
        <f t="shared" si="508"/>
        <v>0</v>
      </c>
      <c r="VY75" s="471">
        <f t="shared" si="508"/>
        <v>0</v>
      </c>
      <c r="VZ75" s="471">
        <f t="shared" si="508"/>
        <v>0</v>
      </c>
      <c r="WA75" s="471">
        <f t="shared" si="508"/>
        <v>0</v>
      </c>
      <c r="WB75" s="471">
        <f t="shared" si="508"/>
        <v>0</v>
      </c>
      <c r="WC75" s="471">
        <f t="shared" si="508"/>
        <v>0</v>
      </c>
      <c r="WD75" s="471">
        <f t="shared" si="508"/>
        <v>0</v>
      </c>
    </row>
    <row r="76" spans="1:602" x14ac:dyDescent="0.35">
      <c r="A76" s="29"/>
      <c r="B76" s="29">
        <f t="shared" si="355"/>
        <v>45</v>
      </c>
      <c r="C76" s="29" t="s">
        <v>5</v>
      </c>
      <c r="D76" s="29" t="s">
        <v>110</v>
      </c>
      <c r="E76" s="69">
        <f>INDEX('Current RAP - 2025-26 Cycle'!$K:$K,MATCH('25-26 Projection - RAP Tendered'!$D76,'Current RAP - 2025-26 Cycle'!$C:$C,0),1)</f>
        <v>89213157.37000002</v>
      </c>
      <c r="F76" s="69">
        <f>INDEX('Current RAP - 2025-26 Cycle'!$G:$G,MATCH('25-26 Projection - RAP Tendered'!$D76,'Current RAP - 2025-26 Cycle'!$C:$C,0),1)</f>
        <v>89199427.330000013</v>
      </c>
      <c r="G76" s="69">
        <f t="shared" si="342"/>
        <v>13730.040000006557</v>
      </c>
      <c r="H76" s="69">
        <f t="shared" si="356"/>
        <v>89199427.330000013</v>
      </c>
      <c r="I76" s="32">
        <v>45839</v>
      </c>
      <c r="J76" s="32">
        <v>46203</v>
      </c>
      <c r="K76" s="29" t="str">
        <f>INDEX('Current RAP - 2025-26 Cycle'!$D:$D,MATCH('25-26 Projection - RAP Tendered'!$D76,'Current RAP - 2025-26 Cycle'!$C:$C,0),1)</f>
        <v>IGPM</v>
      </c>
      <c r="L76" s="32" t="s">
        <v>10</v>
      </c>
      <c r="M76" s="32" t="s">
        <v>10</v>
      </c>
      <c r="N76" s="81">
        <v>0</v>
      </c>
      <c r="O76" s="81">
        <v>0</v>
      </c>
      <c r="P76" s="69">
        <v>0</v>
      </c>
      <c r="Q76" s="32">
        <f>INDEX('Current RAP - 2025-26 Cycle'!$L:$L,MATCH('25-26 Projection - RAP Tendered'!$D76,'Current RAP - 2025-26 Cycle'!$C:$C,0),1)</f>
        <v>38035</v>
      </c>
      <c r="R76" s="32">
        <f>INDEX('Current RAP - 2025-26 Cycle'!$M:$M,MATCH('25-26 Projection - RAP Tendered'!$D76,'Current RAP - 2025-26 Cycle'!$C:$C,0),1)</f>
        <v>48993</v>
      </c>
      <c r="S76" s="29"/>
      <c r="T76" s="29" t="str">
        <f t="shared" si="343"/>
        <v>004/2004</v>
      </c>
      <c r="U76" s="36">
        <f t="shared" si="492"/>
        <v>89.213157370000033</v>
      </c>
      <c r="V76" s="36">
        <f t="shared" si="492"/>
        <v>89.213157370000033</v>
      </c>
      <c r="W76" s="36">
        <f t="shared" si="492"/>
        <v>89.213157370000033</v>
      </c>
      <c r="X76" s="36">
        <f t="shared" si="492"/>
        <v>89.213157370000033</v>
      </c>
      <c r="Y76" s="36">
        <f t="shared" si="492"/>
        <v>89.213157370000033</v>
      </c>
      <c r="Z76" s="36">
        <f t="shared" si="492"/>
        <v>89.213157370000033</v>
      </c>
      <c r="AA76" s="36">
        <f t="shared" si="492"/>
        <v>89.213157370000033</v>
      </c>
      <c r="AB76" s="36">
        <f t="shared" si="492"/>
        <v>89.213157370000033</v>
      </c>
      <c r="AC76" s="36">
        <f t="shared" si="492"/>
        <v>89.213157370000033</v>
      </c>
      <c r="AD76" s="36">
        <f t="shared" si="492"/>
        <v>56.820284753511913</v>
      </c>
      <c r="AE76" s="36">
        <f t="shared" si="492"/>
        <v>0</v>
      </c>
      <c r="AF76" s="36">
        <f t="shared" si="492"/>
        <v>0</v>
      </c>
      <c r="AG76" s="36">
        <f t="shared" si="492"/>
        <v>0</v>
      </c>
      <c r="AH76" s="36">
        <f t="shared" si="492"/>
        <v>0</v>
      </c>
      <c r="AI76" s="36">
        <f t="shared" si="492"/>
        <v>0</v>
      </c>
      <c r="AJ76" s="36">
        <f t="shared" si="492"/>
        <v>0</v>
      </c>
      <c r="AK76" s="36">
        <f t="shared" si="489"/>
        <v>0</v>
      </c>
      <c r="AL76" s="36">
        <f t="shared" si="489"/>
        <v>0</v>
      </c>
      <c r="AM76" s="36">
        <f t="shared" si="489"/>
        <v>0</v>
      </c>
      <c r="AN76" s="36">
        <f t="shared" si="489"/>
        <v>0</v>
      </c>
      <c r="AO76" s="36">
        <f t="shared" si="489"/>
        <v>0</v>
      </c>
      <c r="AP76" s="36">
        <f t="shared" si="489"/>
        <v>0</v>
      </c>
      <c r="AQ76" s="36">
        <f t="shared" si="489"/>
        <v>0</v>
      </c>
      <c r="AR76" s="36">
        <f t="shared" si="489"/>
        <v>0</v>
      </c>
      <c r="AS76" s="36">
        <f t="shared" si="489"/>
        <v>0</v>
      </c>
      <c r="AT76" s="36">
        <f t="shared" si="489"/>
        <v>0</v>
      </c>
      <c r="AU76" s="36">
        <f t="shared" si="489"/>
        <v>0</v>
      </c>
      <c r="AV76" s="36">
        <f t="shared" si="489"/>
        <v>0</v>
      </c>
      <c r="AW76" s="36">
        <f t="shared" si="489"/>
        <v>0</v>
      </c>
      <c r="AX76" s="36">
        <f t="shared" si="489"/>
        <v>0</v>
      </c>
      <c r="AY76" s="36">
        <f t="shared" si="489"/>
        <v>0</v>
      </c>
      <c r="AZ76" s="36">
        <f t="shared" si="441"/>
        <v>0</v>
      </c>
      <c r="BA76" s="36">
        <f t="shared" si="441"/>
        <v>0</v>
      </c>
      <c r="BB76" s="36">
        <f t="shared" si="441"/>
        <v>0</v>
      </c>
      <c r="BD76" s="29" t="str">
        <f t="shared" si="345"/>
        <v>004/2004</v>
      </c>
      <c r="BE76" s="36">
        <f t="shared" si="488"/>
        <v>0</v>
      </c>
      <c r="BF76" s="36">
        <f t="shared" si="488"/>
        <v>0</v>
      </c>
      <c r="BG76" s="36">
        <f t="shared" si="488"/>
        <v>0</v>
      </c>
      <c r="BH76" s="36">
        <f t="shared" si="488"/>
        <v>0</v>
      </c>
      <c r="BI76" s="36">
        <f t="shared" si="488"/>
        <v>22.303289342500008</v>
      </c>
      <c r="BJ76" s="36">
        <f t="shared" si="488"/>
        <v>22.303289342500008</v>
      </c>
      <c r="BK76" s="36">
        <f t="shared" si="488"/>
        <v>22.303289342500008</v>
      </c>
      <c r="BL76" s="36">
        <f t="shared" si="488"/>
        <v>22.303289342500008</v>
      </c>
      <c r="BM76" s="36">
        <f t="shared" si="488"/>
        <v>22.303289342500008</v>
      </c>
      <c r="BN76" s="36">
        <f t="shared" si="488"/>
        <v>22.303289342500008</v>
      </c>
      <c r="BO76" s="36">
        <f t="shared" si="488"/>
        <v>22.303289342500008</v>
      </c>
      <c r="BP76" s="36">
        <f t="shared" si="488"/>
        <v>22.303289342500008</v>
      </c>
      <c r="BQ76" s="36">
        <f t="shared" si="488"/>
        <v>22.303289342500008</v>
      </c>
      <c r="BR76" s="36">
        <f t="shared" si="488"/>
        <v>22.303289342500008</v>
      </c>
      <c r="BS76" s="36">
        <f t="shared" si="488"/>
        <v>22.303289342500008</v>
      </c>
      <c r="BT76" s="36">
        <f t="shared" si="488"/>
        <v>22.303289342500008</v>
      </c>
      <c r="BU76" s="36">
        <f t="shared" si="493"/>
        <v>22.303289342500008</v>
      </c>
      <c r="BV76" s="36">
        <f t="shared" si="493"/>
        <v>22.303289342500008</v>
      </c>
      <c r="BW76" s="36">
        <f t="shared" si="493"/>
        <v>22.303289342500008</v>
      </c>
      <c r="BX76" s="36">
        <f t="shared" si="493"/>
        <v>22.303289342500008</v>
      </c>
      <c r="BY76" s="36">
        <f t="shared" si="493"/>
        <v>22.303289342500008</v>
      </c>
      <c r="BZ76" s="36">
        <f t="shared" si="493"/>
        <v>22.303289342500008</v>
      </c>
      <c r="CA76" s="36">
        <f t="shared" si="493"/>
        <v>22.303289342500008</v>
      </c>
      <c r="CB76" s="36">
        <f t="shared" si="493"/>
        <v>22.303289342500008</v>
      </c>
      <c r="CC76" s="36">
        <f t="shared" si="493"/>
        <v>22.303289342500008</v>
      </c>
      <c r="CD76" s="36">
        <f t="shared" si="493"/>
        <v>22.303289342500008</v>
      </c>
      <c r="CE76" s="36">
        <f t="shared" si="493"/>
        <v>22.303289342500008</v>
      </c>
      <c r="CF76" s="36">
        <f t="shared" si="493"/>
        <v>22.303289342500008</v>
      </c>
      <c r="CG76" s="36">
        <f t="shared" si="493"/>
        <v>22.303289342500008</v>
      </c>
      <c r="CH76" s="36">
        <f t="shared" si="493"/>
        <v>22.303289342500008</v>
      </c>
      <c r="CI76" s="36">
        <f t="shared" si="493"/>
        <v>22.303289342500008</v>
      </c>
      <c r="CJ76" s="36">
        <f t="shared" si="493"/>
        <v>22.303289342500008</v>
      </c>
      <c r="CK76" s="36">
        <f t="shared" si="494"/>
        <v>22.303289342500008</v>
      </c>
      <c r="CL76" s="36">
        <f t="shared" si="494"/>
        <v>22.303289342500008</v>
      </c>
      <c r="CM76" s="36">
        <f t="shared" si="494"/>
        <v>22.303289342500008</v>
      </c>
      <c r="CN76" s="36">
        <f t="shared" si="494"/>
        <v>22.303289342500008</v>
      </c>
      <c r="CO76" s="36">
        <f t="shared" si="494"/>
        <v>22.303289342500008</v>
      </c>
      <c r="CP76" s="36">
        <f t="shared" si="494"/>
        <v>22.303289342500008</v>
      </c>
      <c r="CQ76" s="36">
        <f t="shared" si="494"/>
        <v>12.213706068511909</v>
      </c>
      <c r="CR76" s="36">
        <f t="shared" si="494"/>
        <v>0</v>
      </c>
      <c r="CS76" s="36">
        <f t="shared" si="494"/>
        <v>0</v>
      </c>
      <c r="CT76" s="36">
        <f t="shared" si="494"/>
        <v>0</v>
      </c>
      <c r="CU76" s="36">
        <f t="shared" si="494"/>
        <v>0</v>
      </c>
      <c r="CV76" s="36">
        <f t="shared" si="494"/>
        <v>0</v>
      </c>
      <c r="CW76" s="36">
        <f t="shared" si="494"/>
        <v>0</v>
      </c>
      <c r="CX76" s="36">
        <f t="shared" si="494"/>
        <v>0</v>
      </c>
      <c r="CY76" s="36">
        <f t="shared" si="494"/>
        <v>0</v>
      </c>
      <c r="CZ76" s="36">
        <f t="shared" si="490"/>
        <v>0</v>
      </c>
      <c r="DA76" s="36">
        <f t="shared" si="490"/>
        <v>0</v>
      </c>
      <c r="DB76" s="36">
        <f t="shared" si="490"/>
        <v>0</v>
      </c>
      <c r="DC76" s="36">
        <f t="shared" si="490"/>
        <v>0</v>
      </c>
      <c r="DD76" s="36">
        <f t="shared" si="490"/>
        <v>0</v>
      </c>
      <c r="DE76" s="36">
        <f t="shared" si="490"/>
        <v>0</v>
      </c>
      <c r="DF76" s="36">
        <f t="shared" si="490"/>
        <v>0</v>
      </c>
      <c r="DG76" s="36">
        <f t="shared" si="490"/>
        <v>0</v>
      </c>
      <c r="DH76" s="36">
        <f t="shared" si="490"/>
        <v>0</v>
      </c>
      <c r="DI76" s="36">
        <f t="shared" si="490"/>
        <v>0</v>
      </c>
      <c r="DJ76" s="36">
        <f t="shared" si="490"/>
        <v>0</v>
      </c>
      <c r="DK76" s="36">
        <f t="shared" si="490"/>
        <v>0</v>
      </c>
      <c r="DL76" s="36">
        <f t="shared" si="490"/>
        <v>0</v>
      </c>
      <c r="DM76" s="36">
        <f t="shared" si="490"/>
        <v>0</v>
      </c>
      <c r="DN76" s="36">
        <f t="shared" si="490"/>
        <v>0</v>
      </c>
      <c r="DO76" s="36">
        <f t="shared" si="490"/>
        <v>0</v>
      </c>
      <c r="DP76" s="36">
        <f t="shared" si="491"/>
        <v>0</v>
      </c>
      <c r="DQ76" s="36">
        <f t="shared" si="491"/>
        <v>0</v>
      </c>
      <c r="DR76" s="36">
        <f t="shared" si="491"/>
        <v>0</v>
      </c>
      <c r="DS76" s="36">
        <f t="shared" si="491"/>
        <v>0</v>
      </c>
      <c r="DT76" s="36">
        <f t="shared" si="491"/>
        <v>0</v>
      </c>
      <c r="DU76" s="36">
        <f t="shared" si="491"/>
        <v>0</v>
      </c>
      <c r="DV76" s="36">
        <f t="shared" si="491"/>
        <v>0</v>
      </c>
      <c r="DW76" s="36">
        <f t="shared" si="491"/>
        <v>0</v>
      </c>
      <c r="DX76" s="36">
        <f t="shared" si="491"/>
        <v>0</v>
      </c>
      <c r="DY76" s="36">
        <f t="shared" si="491"/>
        <v>0</v>
      </c>
      <c r="DZ76" s="36">
        <f t="shared" si="491"/>
        <v>0</v>
      </c>
      <c r="EA76" s="36">
        <f t="shared" si="491"/>
        <v>0</v>
      </c>
      <c r="EB76" s="36">
        <f t="shared" si="491"/>
        <v>0</v>
      </c>
      <c r="EC76" s="36">
        <f t="shared" si="491"/>
        <v>0</v>
      </c>
      <c r="ED76" s="36">
        <f t="shared" si="491"/>
        <v>0</v>
      </c>
      <c r="EE76" s="36">
        <f t="shared" si="495"/>
        <v>0</v>
      </c>
      <c r="EF76" s="36">
        <f t="shared" si="495"/>
        <v>0</v>
      </c>
      <c r="EG76" s="36">
        <f t="shared" si="495"/>
        <v>0</v>
      </c>
      <c r="EH76" s="36">
        <f t="shared" si="495"/>
        <v>0</v>
      </c>
      <c r="EI76" s="36">
        <f t="shared" si="495"/>
        <v>0</v>
      </c>
      <c r="EJ76" s="36">
        <f t="shared" si="487"/>
        <v>0</v>
      </c>
      <c r="EK76" s="36">
        <f t="shared" si="487"/>
        <v>0</v>
      </c>
      <c r="EL76" s="36">
        <f t="shared" si="487"/>
        <v>0</v>
      </c>
      <c r="EM76" s="36">
        <f t="shared" si="487"/>
        <v>0</v>
      </c>
      <c r="EN76" s="36">
        <f t="shared" si="487"/>
        <v>0</v>
      </c>
      <c r="EO76" s="36">
        <f t="shared" si="487"/>
        <v>0</v>
      </c>
      <c r="EP76" s="36">
        <f t="shared" si="487"/>
        <v>0</v>
      </c>
      <c r="EQ76" s="36">
        <f t="shared" si="487"/>
        <v>0</v>
      </c>
      <c r="ER76" s="36">
        <f t="shared" si="487"/>
        <v>0</v>
      </c>
      <c r="ES76" s="36">
        <f t="shared" si="487"/>
        <v>0</v>
      </c>
      <c r="ET76" s="36">
        <f t="shared" si="487"/>
        <v>0</v>
      </c>
      <c r="EU76" s="36">
        <f t="shared" si="487"/>
        <v>0</v>
      </c>
      <c r="EV76" s="36">
        <f t="shared" si="487"/>
        <v>0</v>
      </c>
      <c r="EW76" s="36">
        <f t="shared" ref="EW76:GA84" si="522">SUMIFS($GM76:$WE76,$GM$29:$WE$29,EW$29)</f>
        <v>0</v>
      </c>
      <c r="EX76" s="36">
        <f t="shared" si="522"/>
        <v>0</v>
      </c>
      <c r="EY76" s="36">
        <f t="shared" si="522"/>
        <v>0</v>
      </c>
      <c r="EZ76" s="36">
        <f t="shared" si="522"/>
        <v>0</v>
      </c>
      <c r="FA76" s="36">
        <f t="shared" si="522"/>
        <v>0</v>
      </c>
      <c r="FB76" s="36">
        <f t="shared" si="522"/>
        <v>0</v>
      </c>
      <c r="FC76" s="36">
        <f t="shared" si="522"/>
        <v>0</v>
      </c>
      <c r="FD76" s="36">
        <f t="shared" si="522"/>
        <v>0</v>
      </c>
      <c r="FE76" s="36">
        <f t="shared" si="522"/>
        <v>0</v>
      </c>
      <c r="FF76" s="36">
        <f t="shared" si="522"/>
        <v>0</v>
      </c>
      <c r="FG76" s="36">
        <f t="shared" si="522"/>
        <v>0</v>
      </c>
      <c r="FH76" s="36">
        <f t="shared" si="522"/>
        <v>0</v>
      </c>
      <c r="FI76" s="36">
        <f t="shared" si="522"/>
        <v>0</v>
      </c>
      <c r="FJ76" s="36">
        <f t="shared" si="522"/>
        <v>0</v>
      </c>
      <c r="FK76" s="36">
        <f t="shared" si="522"/>
        <v>0</v>
      </c>
      <c r="FL76" s="36">
        <f t="shared" si="522"/>
        <v>0</v>
      </c>
      <c r="FM76" s="36">
        <f t="shared" si="522"/>
        <v>0</v>
      </c>
      <c r="FN76" s="36">
        <f t="shared" si="522"/>
        <v>0</v>
      </c>
      <c r="FO76" s="36">
        <f t="shared" si="522"/>
        <v>0</v>
      </c>
      <c r="FP76" s="36">
        <f t="shared" si="522"/>
        <v>0</v>
      </c>
      <c r="FQ76" s="36">
        <f t="shared" si="522"/>
        <v>0</v>
      </c>
      <c r="FR76" s="36">
        <f t="shared" si="522"/>
        <v>0</v>
      </c>
      <c r="FS76" s="36">
        <f t="shared" si="522"/>
        <v>0</v>
      </c>
      <c r="FT76" s="36">
        <f t="shared" si="522"/>
        <v>0</v>
      </c>
      <c r="FU76" s="36">
        <f t="shared" si="522"/>
        <v>0</v>
      </c>
      <c r="FV76" s="36">
        <f t="shared" si="522"/>
        <v>0</v>
      </c>
      <c r="FW76" s="36">
        <f t="shared" si="522"/>
        <v>0</v>
      </c>
      <c r="FX76" s="36">
        <f t="shared" si="522"/>
        <v>0</v>
      </c>
      <c r="FY76" s="36">
        <f t="shared" si="522"/>
        <v>0</v>
      </c>
      <c r="FZ76" s="36">
        <f t="shared" si="522"/>
        <v>0</v>
      </c>
      <c r="GA76" s="36">
        <f t="shared" si="522"/>
        <v>0</v>
      </c>
      <c r="GB76" s="36">
        <f t="shared" si="486"/>
        <v>0</v>
      </c>
      <c r="GC76" s="36">
        <f t="shared" si="486"/>
        <v>0</v>
      </c>
      <c r="GD76" s="36">
        <f t="shared" si="486"/>
        <v>0</v>
      </c>
      <c r="GE76" s="36">
        <f t="shared" si="486"/>
        <v>0</v>
      </c>
      <c r="GF76" s="36">
        <f t="shared" si="486"/>
        <v>0</v>
      </c>
      <c r="GG76" s="36">
        <f t="shared" si="486"/>
        <v>0</v>
      </c>
      <c r="GH76" s="36">
        <f t="shared" si="486"/>
        <v>0</v>
      </c>
      <c r="GI76" s="36">
        <f t="shared" si="486"/>
        <v>0</v>
      </c>
      <c r="GJ76" s="36">
        <f t="shared" si="486"/>
        <v>0</v>
      </c>
      <c r="GL76" s="29" t="str">
        <f t="shared" si="347"/>
        <v>004/2004</v>
      </c>
      <c r="GM76" s="471">
        <f t="shared" si="509"/>
        <v>7.4344297808333355</v>
      </c>
      <c r="GN76" s="471">
        <f t="shared" si="509"/>
        <v>7.4344297808333355</v>
      </c>
      <c r="GO76" s="471">
        <f t="shared" si="509"/>
        <v>7.4344297808333355</v>
      </c>
      <c r="GP76" s="471">
        <f t="shared" si="509"/>
        <v>7.4344297808333355</v>
      </c>
      <c r="GQ76" s="471">
        <f t="shared" si="509"/>
        <v>7.4344297808333355</v>
      </c>
      <c r="GR76" s="471">
        <f t="shared" si="509"/>
        <v>7.4344297808333355</v>
      </c>
      <c r="GS76" s="471">
        <f t="shared" si="509"/>
        <v>7.4344297808333355</v>
      </c>
      <c r="GT76" s="471">
        <f t="shared" si="509"/>
        <v>7.4344297808333355</v>
      </c>
      <c r="GU76" s="471">
        <f t="shared" si="509"/>
        <v>7.4344297808333355</v>
      </c>
      <c r="GV76" s="471">
        <f t="shared" si="509"/>
        <v>7.4344297808333355</v>
      </c>
      <c r="GW76" s="471">
        <f t="shared" si="509"/>
        <v>7.4344297808333355</v>
      </c>
      <c r="GX76" s="471">
        <f t="shared" si="509"/>
        <v>7.4344297808333355</v>
      </c>
      <c r="GY76" s="471">
        <f t="shared" si="509"/>
        <v>7.4344297808333355</v>
      </c>
      <c r="GZ76" s="471">
        <f t="shared" si="509"/>
        <v>7.4344297808333355</v>
      </c>
      <c r="HA76" s="471">
        <f t="shared" si="509"/>
        <v>7.4344297808333355</v>
      </c>
      <c r="HB76" s="471">
        <f t="shared" si="509"/>
        <v>7.4344297808333355</v>
      </c>
      <c r="HC76" s="471">
        <f t="shared" si="496"/>
        <v>7.4344297808333355</v>
      </c>
      <c r="HD76" s="471">
        <f t="shared" si="496"/>
        <v>7.4344297808333355</v>
      </c>
      <c r="HE76" s="471">
        <f t="shared" si="496"/>
        <v>7.4344297808333355</v>
      </c>
      <c r="HF76" s="471">
        <f t="shared" si="496"/>
        <v>7.4344297808333355</v>
      </c>
      <c r="HG76" s="471">
        <f t="shared" si="496"/>
        <v>7.4344297808333355</v>
      </c>
      <c r="HH76" s="471">
        <f t="shared" si="496"/>
        <v>7.4344297808333355</v>
      </c>
      <c r="HI76" s="471">
        <f t="shared" si="496"/>
        <v>7.4344297808333355</v>
      </c>
      <c r="HJ76" s="471">
        <f t="shared" si="496"/>
        <v>7.4344297808333355</v>
      </c>
      <c r="HK76" s="471">
        <f t="shared" si="496"/>
        <v>7.4344297808333355</v>
      </c>
      <c r="HL76" s="471">
        <f t="shared" si="496"/>
        <v>7.4344297808333355</v>
      </c>
      <c r="HM76" s="471">
        <f t="shared" si="496"/>
        <v>7.4344297808333355</v>
      </c>
      <c r="HN76" s="471">
        <f t="shared" si="496"/>
        <v>7.4344297808333355</v>
      </c>
      <c r="HO76" s="471">
        <f t="shared" si="496"/>
        <v>7.4344297808333355</v>
      </c>
      <c r="HP76" s="471">
        <f t="shared" si="496"/>
        <v>7.4344297808333355</v>
      </c>
      <c r="HQ76" s="471">
        <f t="shared" si="496"/>
        <v>7.4344297808333355</v>
      </c>
      <c r="HR76" s="471">
        <f t="shared" si="459"/>
        <v>7.4344297808333355</v>
      </c>
      <c r="HS76" s="471">
        <f t="shared" si="510"/>
        <v>7.4344297808333355</v>
      </c>
      <c r="HT76" s="471">
        <f t="shared" si="510"/>
        <v>7.4344297808333355</v>
      </c>
      <c r="HU76" s="471">
        <f t="shared" si="510"/>
        <v>7.4344297808333355</v>
      </c>
      <c r="HV76" s="471">
        <f t="shared" si="510"/>
        <v>7.4344297808333355</v>
      </c>
      <c r="HW76" s="471">
        <f t="shared" si="510"/>
        <v>7.4344297808333355</v>
      </c>
      <c r="HX76" s="471">
        <f t="shared" si="510"/>
        <v>7.4344297808333355</v>
      </c>
      <c r="HY76" s="471">
        <f t="shared" si="510"/>
        <v>7.4344297808333355</v>
      </c>
      <c r="HZ76" s="471">
        <f t="shared" si="510"/>
        <v>7.4344297808333355</v>
      </c>
      <c r="IA76" s="471">
        <f t="shared" si="510"/>
        <v>7.4344297808333355</v>
      </c>
      <c r="IB76" s="471">
        <f t="shared" si="510"/>
        <v>7.4344297808333355</v>
      </c>
      <c r="IC76" s="471">
        <f t="shared" si="510"/>
        <v>7.4344297808333355</v>
      </c>
      <c r="ID76" s="471">
        <f t="shared" si="510"/>
        <v>7.4344297808333355</v>
      </c>
      <c r="IE76" s="471">
        <f t="shared" si="510"/>
        <v>7.4344297808333355</v>
      </c>
      <c r="IF76" s="471">
        <f t="shared" si="510"/>
        <v>7.4344297808333355</v>
      </c>
      <c r="IG76" s="471">
        <f t="shared" si="510"/>
        <v>7.4344297808333355</v>
      </c>
      <c r="IH76" s="471">
        <f t="shared" si="510"/>
        <v>7.4344297808333355</v>
      </c>
      <c r="II76" s="471">
        <f t="shared" si="497"/>
        <v>7.4344297808333355</v>
      </c>
      <c r="IJ76" s="471">
        <f t="shared" si="497"/>
        <v>7.4344297808333355</v>
      </c>
      <c r="IK76" s="471">
        <f t="shared" si="497"/>
        <v>7.4344297808333355</v>
      </c>
      <c r="IL76" s="471">
        <f t="shared" si="497"/>
        <v>7.4344297808333355</v>
      </c>
      <c r="IM76" s="471">
        <f t="shared" si="497"/>
        <v>7.4344297808333355</v>
      </c>
      <c r="IN76" s="471">
        <f t="shared" si="497"/>
        <v>7.4344297808333355</v>
      </c>
      <c r="IO76" s="471">
        <f t="shared" si="497"/>
        <v>7.4344297808333355</v>
      </c>
      <c r="IP76" s="471">
        <f t="shared" si="497"/>
        <v>7.4344297808333355</v>
      </c>
      <c r="IQ76" s="471">
        <f t="shared" si="497"/>
        <v>7.4344297808333355</v>
      </c>
      <c r="IR76" s="471">
        <f t="shared" si="497"/>
        <v>7.4344297808333355</v>
      </c>
      <c r="IS76" s="471">
        <f t="shared" si="497"/>
        <v>7.4344297808333355</v>
      </c>
      <c r="IT76" s="471">
        <f t="shared" si="497"/>
        <v>7.4344297808333355</v>
      </c>
      <c r="IU76" s="471">
        <f t="shared" si="497"/>
        <v>7.4344297808333355</v>
      </c>
      <c r="IV76" s="471">
        <f t="shared" si="497"/>
        <v>7.4344297808333355</v>
      </c>
      <c r="IW76" s="471">
        <f t="shared" si="497"/>
        <v>7.4344297808333355</v>
      </c>
      <c r="IX76" s="471">
        <f t="shared" si="461"/>
        <v>7.4344297808333355</v>
      </c>
      <c r="IY76" s="471">
        <f t="shared" si="511"/>
        <v>7.4344297808333355</v>
      </c>
      <c r="IZ76" s="471">
        <f t="shared" si="511"/>
        <v>7.4344297808333355</v>
      </c>
      <c r="JA76" s="471">
        <f t="shared" si="511"/>
        <v>7.4344297808333355</v>
      </c>
      <c r="JB76" s="471">
        <f t="shared" si="511"/>
        <v>7.4344297808333355</v>
      </c>
      <c r="JC76" s="471">
        <f t="shared" si="511"/>
        <v>7.4344297808333355</v>
      </c>
      <c r="JD76" s="471">
        <f t="shared" si="511"/>
        <v>7.4344297808333355</v>
      </c>
      <c r="JE76" s="471">
        <f t="shared" si="511"/>
        <v>7.4344297808333355</v>
      </c>
      <c r="JF76" s="471">
        <f t="shared" si="511"/>
        <v>7.4344297808333355</v>
      </c>
      <c r="JG76" s="471">
        <f t="shared" si="511"/>
        <v>7.4344297808333355</v>
      </c>
      <c r="JH76" s="471">
        <f t="shared" si="511"/>
        <v>7.4344297808333355</v>
      </c>
      <c r="JI76" s="471">
        <f t="shared" si="511"/>
        <v>7.4344297808333355</v>
      </c>
      <c r="JJ76" s="471">
        <f t="shared" si="511"/>
        <v>7.4344297808333355</v>
      </c>
      <c r="JK76" s="471">
        <f t="shared" si="511"/>
        <v>7.4344297808333355</v>
      </c>
      <c r="JL76" s="471">
        <f t="shared" si="511"/>
        <v>7.4344297808333355</v>
      </c>
      <c r="JM76" s="471">
        <f t="shared" si="511"/>
        <v>7.4344297808333355</v>
      </c>
      <c r="JN76" s="471">
        <f t="shared" si="511"/>
        <v>7.4344297808333355</v>
      </c>
      <c r="JO76" s="471">
        <f t="shared" si="498"/>
        <v>7.4344297808333355</v>
      </c>
      <c r="JP76" s="471">
        <f t="shared" si="498"/>
        <v>7.4344297808333355</v>
      </c>
      <c r="JQ76" s="471">
        <f t="shared" si="498"/>
        <v>7.4344297808333355</v>
      </c>
      <c r="JR76" s="471">
        <f t="shared" si="498"/>
        <v>7.4344297808333355</v>
      </c>
      <c r="JS76" s="471">
        <f t="shared" si="498"/>
        <v>7.4344297808333355</v>
      </c>
      <c r="JT76" s="471">
        <f t="shared" si="498"/>
        <v>7.4344297808333355</v>
      </c>
      <c r="JU76" s="471">
        <f t="shared" si="498"/>
        <v>7.4344297808333355</v>
      </c>
      <c r="JV76" s="471">
        <f t="shared" si="498"/>
        <v>7.4344297808333355</v>
      </c>
      <c r="JW76" s="471">
        <f t="shared" si="498"/>
        <v>7.4344297808333355</v>
      </c>
      <c r="JX76" s="471">
        <f t="shared" si="498"/>
        <v>7.4344297808333355</v>
      </c>
      <c r="JY76" s="471">
        <f t="shared" si="498"/>
        <v>7.4344297808333355</v>
      </c>
      <c r="JZ76" s="471">
        <f t="shared" si="498"/>
        <v>7.4344297808333355</v>
      </c>
      <c r="KA76" s="471">
        <f t="shared" si="498"/>
        <v>7.4344297808333355</v>
      </c>
      <c r="KB76" s="471">
        <f t="shared" si="498"/>
        <v>7.4344297808333355</v>
      </c>
      <c r="KC76" s="471">
        <f t="shared" si="498"/>
        <v>7.4344297808333355</v>
      </c>
      <c r="KD76" s="471">
        <f t="shared" si="463"/>
        <v>7.4344297808333355</v>
      </c>
      <c r="KE76" s="471">
        <f t="shared" si="512"/>
        <v>7.4344297808333355</v>
      </c>
      <c r="KF76" s="471">
        <f t="shared" si="512"/>
        <v>7.4344297808333355</v>
      </c>
      <c r="KG76" s="471">
        <f t="shared" si="512"/>
        <v>7.4344297808333355</v>
      </c>
      <c r="KH76" s="471">
        <f t="shared" si="512"/>
        <v>7.4344297808333355</v>
      </c>
      <c r="KI76" s="471">
        <f t="shared" si="512"/>
        <v>7.4344297808333355</v>
      </c>
      <c r="KJ76" s="471">
        <f t="shared" si="512"/>
        <v>7.4344297808333355</v>
      </c>
      <c r="KK76" s="471">
        <f t="shared" si="512"/>
        <v>7.4344297808333355</v>
      </c>
      <c r="KL76" s="471">
        <f t="shared" si="512"/>
        <v>4.7792762876785737</v>
      </c>
      <c r="KM76" s="471">
        <f t="shared" si="512"/>
        <v>0</v>
      </c>
      <c r="KN76" s="471">
        <f t="shared" si="512"/>
        <v>0</v>
      </c>
      <c r="KO76" s="471">
        <f t="shared" si="512"/>
        <v>0</v>
      </c>
      <c r="KP76" s="471">
        <f t="shared" si="512"/>
        <v>0</v>
      </c>
      <c r="KQ76" s="471">
        <f t="shared" si="512"/>
        <v>0</v>
      </c>
      <c r="KR76" s="471">
        <f t="shared" si="512"/>
        <v>0</v>
      </c>
      <c r="KS76" s="471">
        <f t="shared" si="512"/>
        <v>0</v>
      </c>
      <c r="KT76" s="471">
        <f t="shared" si="512"/>
        <v>0</v>
      </c>
      <c r="KU76" s="471">
        <f t="shared" si="499"/>
        <v>0</v>
      </c>
      <c r="KV76" s="471">
        <f t="shared" si="499"/>
        <v>0</v>
      </c>
      <c r="KW76" s="471">
        <f t="shared" si="499"/>
        <v>0</v>
      </c>
      <c r="KX76" s="471">
        <f t="shared" si="499"/>
        <v>0</v>
      </c>
      <c r="KY76" s="471">
        <f t="shared" si="499"/>
        <v>0</v>
      </c>
      <c r="KZ76" s="471">
        <f t="shared" si="499"/>
        <v>0</v>
      </c>
      <c r="LA76" s="471">
        <f t="shared" si="499"/>
        <v>0</v>
      </c>
      <c r="LB76" s="471">
        <f t="shared" si="499"/>
        <v>0</v>
      </c>
      <c r="LC76" s="471">
        <f t="shared" si="499"/>
        <v>0</v>
      </c>
      <c r="LD76" s="471">
        <f t="shared" si="499"/>
        <v>0</v>
      </c>
      <c r="LE76" s="471">
        <f t="shared" si="499"/>
        <v>0</v>
      </c>
      <c r="LF76" s="471">
        <f t="shared" si="499"/>
        <v>0</v>
      </c>
      <c r="LG76" s="471">
        <f t="shared" si="499"/>
        <v>0</v>
      </c>
      <c r="LH76" s="471">
        <f t="shared" si="499"/>
        <v>0</v>
      </c>
      <c r="LI76" s="471">
        <f t="shared" si="499"/>
        <v>0</v>
      </c>
      <c r="LJ76" s="471">
        <f t="shared" si="465"/>
        <v>0</v>
      </c>
      <c r="LK76" s="471">
        <f t="shared" si="513"/>
        <v>0</v>
      </c>
      <c r="LL76" s="471">
        <f t="shared" si="513"/>
        <v>0</v>
      </c>
      <c r="LM76" s="471">
        <f t="shared" si="513"/>
        <v>0</v>
      </c>
      <c r="LN76" s="471">
        <f t="shared" si="513"/>
        <v>0</v>
      </c>
      <c r="LO76" s="471">
        <f t="shared" si="513"/>
        <v>0</v>
      </c>
      <c r="LP76" s="471">
        <f t="shared" si="513"/>
        <v>0</v>
      </c>
      <c r="LQ76" s="471">
        <f t="shared" si="513"/>
        <v>0</v>
      </c>
      <c r="LR76" s="471">
        <f t="shared" si="513"/>
        <v>0</v>
      </c>
      <c r="LS76" s="471">
        <f t="shared" si="513"/>
        <v>0</v>
      </c>
      <c r="LT76" s="471">
        <f t="shared" si="513"/>
        <v>0</v>
      </c>
      <c r="LU76" s="471">
        <f t="shared" si="513"/>
        <v>0</v>
      </c>
      <c r="LV76" s="471">
        <f t="shared" si="513"/>
        <v>0</v>
      </c>
      <c r="LW76" s="471">
        <f t="shared" si="513"/>
        <v>0</v>
      </c>
      <c r="LX76" s="471">
        <f t="shared" si="513"/>
        <v>0</v>
      </c>
      <c r="LY76" s="471">
        <f t="shared" si="513"/>
        <v>0</v>
      </c>
      <c r="LZ76" s="471">
        <f t="shared" si="513"/>
        <v>0</v>
      </c>
      <c r="MA76" s="471">
        <f t="shared" si="500"/>
        <v>0</v>
      </c>
      <c r="MB76" s="471">
        <f t="shared" si="500"/>
        <v>0</v>
      </c>
      <c r="MC76" s="471">
        <f t="shared" si="500"/>
        <v>0</v>
      </c>
      <c r="MD76" s="471">
        <f t="shared" si="500"/>
        <v>0</v>
      </c>
      <c r="ME76" s="471">
        <f t="shared" si="500"/>
        <v>0</v>
      </c>
      <c r="MF76" s="471">
        <f t="shared" si="500"/>
        <v>0</v>
      </c>
      <c r="MG76" s="471">
        <f t="shared" si="500"/>
        <v>0</v>
      </c>
      <c r="MH76" s="471">
        <f t="shared" si="500"/>
        <v>0</v>
      </c>
      <c r="MI76" s="471">
        <f t="shared" si="500"/>
        <v>0</v>
      </c>
      <c r="MJ76" s="471">
        <f t="shared" si="500"/>
        <v>0</v>
      </c>
      <c r="MK76" s="471">
        <f t="shared" si="500"/>
        <v>0</v>
      </c>
      <c r="ML76" s="471">
        <f t="shared" si="500"/>
        <v>0</v>
      </c>
      <c r="MM76" s="471">
        <f t="shared" si="500"/>
        <v>0</v>
      </c>
      <c r="MN76" s="471">
        <f t="shared" si="500"/>
        <v>0</v>
      </c>
      <c r="MO76" s="471">
        <f t="shared" si="500"/>
        <v>0</v>
      </c>
      <c r="MP76" s="471">
        <f t="shared" si="467"/>
        <v>0</v>
      </c>
      <c r="MQ76" s="471">
        <f t="shared" si="514"/>
        <v>0</v>
      </c>
      <c r="MR76" s="471">
        <f t="shared" si="514"/>
        <v>0</v>
      </c>
      <c r="MS76" s="471">
        <f t="shared" si="514"/>
        <v>0</v>
      </c>
      <c r="MT76" s="471">
        <f t="shared" si="514"/>
        <v>0</v>
      </c>
      <c r="MU76" s="471">
        <f t="shared" si="514"/>
        <v>0</v>
      </c>
      <c r="MV76" s="471">
        <f t="shared" si="514"/>
        <v>0</v>
      </c>
      <c r="MW76" s="471">
        <f t="shared" si="514"/>
        <v>0</v>
      </c>
      <c r="MX76" s="471">
        <f t="shared" si="514"/>
        <v>0</v>
      </c>
      <c r="MY76" s="471">
        <f t="shared" si="514"/>
        <v>0</v>
      </c>
      <c r="MZ76" s="471">
        <f t="shared" si="514"/>
        <v>0</v>
      </c>
      <c r="NA76" s="471">
        <f t="shared" si="514"/>
        <v>0</v>
      </c>
      <c r="NB76" s="471">
        <f t="shared" si="514"/>
        <v>0</v>
      </c>
      <c r="NC76" s="471">
        <f t="shared" si="514"/>
        <v>0</v>
      </c>
      <c r="ND76" s="471">
        <f t="shared" si="514"/>
        <v>0</v>
      </c>
      <c r="NE76" s="471">
        <f t="shared" si="514"/>
        <v>0</v>
      </c>
      <c r="NF76" s="471">
        <f t="shared" si="514"/>
        <v>0</v>
      </c>
      <c r="NG76" s="471">
        <f t="shared" si="501"/>
        <v>0</v>
      </c>
      <c r="NH76" s="471">
        <f t="shared" si="501"/>
        <v>0</v>
      </c>
      <c r="NI76" s="471">
        <f t="shared" si="501"/>
        <v>0</v>
      </c>
      <c r="NJ76" s="471">
        <f t="shared" si="501"/>
        <v>0</v>
      </c>
      <c r="NK76" s="471">
        <f t="shared" si="501"/>
        <v>0</v>
      </c>
      <c r="NL76" s="471">
        <f t="shared" si="501"/>
        <v>0</v>
      </c>
      <c r="NM76" s="471">
        <f t="shared" si="501"/>
        <v>0</v>
      </c>
      <c r="NN76" s="471">
        <f t="shared" si="501"/>
        <v>0</v>
      </c>
      <c r="NO76" s="471">
        <f t="shared" si="501"/>
        <v>0</v>
      </c>
      <c r="NP76" s="471">
        <f t="shared" si="501"/>
        <v>0</v>
      </c>
      <c r="NQ76" s="471">
        <f t="shared" si="501"/>
        <v>0</v>
      </c>
      <c r="NR76" s="471">
        <f t="shared" si="501"/>
        <v>0</v>
      </c>
      <c r="NS76" s="471">
        <f t="shared" si="501"/>
        <v>0</v>
      </c>
      <c r="NT76" s="471">
        <f t="shared" si="501"/>
        <v>0</v>
      </c>
      <c r="NU76" s="471">
        <f t="shared" si="501"/>
        <v>0</v>
      </c>
      <c r="NV76" s="471">
        <f t="shared" si="469"/>
        <v>0</v>
      </c>
      <c r="NW76" s="471">
        <f t="shared" si="515"/>
        <v>0</v>
      </c>
      <c r="NX76" s="471">
        <f t="shared" si="515"/>
        <v>0</v>
      </c>
      <c r="NY76" s="471">
        <f t="shared" si="515"/>
        <v>0</v>
      </c>
      <c r="NZ76" s="471">
        <f t="shared" si="515"/>
        <v>0</v>
      </c>
      <c r="OA76" s="471">
        <f t="shared" si="515"/>
        <v>0</v>
      </c>
      <c r="OB76" s="471">
        <f t="shared" si="515"/>
        <v>0</v>
      </c>
      <c r="OC76" s="471">
        <f t="shared" si="515"/>
        <v>0</v>
      </c>
      <c r="OD76" s="471">
        <f t="shared" si="515"/>
        <v>0</v>
      </c>
      <c r="OE76" s="471">
        <f t="shared" si="515"/>
        <v>0</v>
      </c>
      <c r="OF76" s="471">
        <f t="shared" si="515"/>
        <v>0</v>
      </c>
      <c r="OG76" s="471">
        <f t="shared" si="515"/>
        <v>0</v>
      </c>
      <c r="OH76" s="471">
        <f t="shared" si="515"/>
        <v>0</v>
      </c>
      <c r="OI76" s="471">
        <f t="shared" si="515"/>
        <v>0</v>
      </c>
      <c r="OJ76" s="471">
        <f t="shared" si="515"/>
        <v>0</v>
      </c>
      <c r="OK76" s="471">
        <f t="shared" si="515"/>
        <v>0</v>
      </c>
      <c r="OL76" s="471">
        <f t="shared" si="515"/>
        <v>0</v>
      </c>
      <c r="OM76" s="471">
        <f t="shared" si="502"/>
        <v>0</v>
      </c>
      <c r="ON76" s="471">
        <f t="shared" si="502"/>
        <v>0</v>
      </c>
      <c r="OO76" s="471">
        <f t="shared" si="502"/>
        <v>0</v>
      </c>
      <c r="OP76" s="471">
        <f t="shared" si="502"/>
        <v>0</v>
      </c>
      <c r="OQ76" s="471">
        <f t="shared" si="502"/>
        <v>0</v>
      </c>
      <c r="OR76" s="471">
        <f t="shared" si="502"/>
        <v>0</v>
      </c>
      <c r="OS76" s="471">
        <f t="shared" si="502"/>
        <v>0</v>
      </c>
      <c r="OT76" s="471">
        <f t="shared" si="502"/>
        <v>0</v>
      </c>
      <c r="OU76" s="471">
        <f t="shared" si="502"/>
        <v>0</v>
      </c>
      <c r="OV76" s="471">
        <f t="shared" si="502"/>
        <v>0</v>
      </c>
      <c r="OW76" s="471">
        <f t="shared" si="502"/>
        <v>0</v>
      </c>
      <c r="OX76" s="471">
        <f t="shared" si="502"/>
        <v>0</v>
      </c>
      <c r="OY76" s="471">
        <f t="shared" si="502"/>
        <v>0</v>
      </c>
      <c r="OZ76" s="471">
        <f t="shared" si="502"/>
        <v>0</v>
      </c>
      <c r="PA76" s="471">
        <f t="shared" si="502"/>
        <v>0</v>
      </c>
      <c r="PB76" s="471">
        <f t="shared" si="471"/>
        <v>0</v>
      </c>
      <c r="PC76" s="471">
        <f t="shared" si="516"/>
        <v>0</v>
      </c>
      <c r="PD76" s="471">
        <f t="shared" si="516"/>
        <v>0</v>
      </c>
      <c r="PE76" s="471">
        <f t="shared" si="516"/>
        <v>0</v>
      </c>
      <c r="PF76" s="471">
        <f t="shared" si="516"/>
        <v>0</v>
      </c>
      <c r="PG76" s="471">
        <f t="shared" si="516"/>
        <v>0</v>
      </c>
      <c r="PH76" s="471">
        <f t="shared" si="516"/>
        <v>0</v>
      </c>
      <c r="PI76" s="471">
        <f t="shared" si="516"/>
        <v>0</v>
      </c>
      <c r="PJ76" s="471">
        <f t="shared" si="516"/>
        <v>0</v>
      </c>
      <c r="PK76" s="471">
        <f t="shared" si="516"/>
        <v>0</v>
      </c>
      <c r="PL76" s="471">
        <f t="shared" si="516"/>
        <v>0</v>
      </c>
      <c r="PM76" s="471">
        <f t="shared" si="516"/>
        <v>0</v>
      </c>
      <c r="PN76" s="471">
        <f t="shared" si="516"/>
        <v>0</v>
      </c>
      <c r="PO76" s="471">
        <f t="shared" si="516"/>
        <v>0</v>
      </c>
      <c r="PP76" s="471">
        <f t="shared" si="516"/>
        <v>0</v>
      </c>
      <c r="PQ76" s="471">
        <f t="shared" si="516"/>
        <v>0</v>
      </c>
      <c r="PR76" s="471">
        <f t="shared" si="516"/>
        <v>0</v>
      </c>
      <c r="PS76" s="471">
        <f t="shared" si="503"/>
        <v>0</v>
      </c>
      <c r="PT76" s="471">
        <f t="shared" si="503"/>
        <v>0</v>
      </c>
      <c r="PU76" s="471">
        <f t="shared" si="503"/>
        <v>0</v>
      </c>
      <c r="PV76" s="471">
        <f t="shared" si="503"/>
        <v>0</v>
      </c>
      <c r="PW76" s="471">
        <f t="shared" si="503"/>
        <v>0</v>
      </c>
      <c r="PX76" s="471">
        <f t="shared" si="503"/>
        <v>0</v>
      </c>
      <c r="PY76" s="471">
        <f t="shared" si="503"/>
        <v>0</v>
      </c>
      <c r="PZ76" s="471">
        <f t="shared" si="503"/>
        <v>0</v>
      </c>
      <c r="QA76" s="471">
        <f t="shared" si="503"/>
        <v>0</v>
      </c>
      <c r="QB76" s="471">
        <f t="shared" si="503"/>
        <v>0</v>
      </c>
      <c r="QC76" s="471">
        <f t="shared" si="503"/>
        <v>0</v>
      </c>
      <c r="QD76" s="471">
        <f t="shared" si="503"/>
        <v>0</v>
      </c>
      <c r="QE76" s="471">
        <f t="shared" si="503"/>
        <v>0</v>
      </c>
      <c r="QF76" s="471">
        <f t="shared" si="503"/>
        <v>0</v>
      </c>
      <c r="QG76" s="471">
        <f t="shared" si="503"/>
        <v>0</v>
      </c>
      <c r="QH76" s="471">
        <f t="shared" si="473"/>
        <v>0</v>
      </c>
      <c r="QI76" s="471">
        <f t="shared" si="517"/>
        <v>0</v>
      </c>
      <c r="QJ76" s="471">
        <f t="shared" si="517"/>
        <v>0</v>
      </c>
      <c r="QK76" s="471">
        <f t="shared" si="517"/>
        <v>0</v>
      </c>
      <c r="QL76" s="471">
        <f t="shared" si="517"/>
        <v>0</v>
      </c>
      <c r="QM76" s="471">
        <f t="shared" si="517"/>
        <v>0</v>
      </c>
      <c r="QN76" s="471">
        <f t="shared" si="517"/>
        <v>0</v>
      </c>
      <c r="QO76" s="471">
        <f t="shared" si="517"/>
        <v>0</v>
      </c>
      <c r="QP76" s="471">
        <f t="shared" si="517"/>
        <v>0</v>
      </c>
      <c r="QQ76" s="471">
        <f t="shared" si="517"/>
        <v>0</v>
      </c>
      <c r="QR76" s="471">
        <f t="shared" si="517"/>
        <v>0</v>
      </c>
      <c r="QS76" s="471">
        <f t="shared" si="517"/>
        <v>0</v>
      </c>
      <c r="QT76" s="471">
        <f t="shared" si="517"/>
        <v>0</v>
      </c>
      <c r="QU76" s="471">
        <f t="shared" si="517"/>
        <v>0</v>
      </c>
      <c r="QV76" s="471">
        <f t="shared" si="517"/>
        <v>0</v>
      </c>
      <c r="QW76" s="471">
        <f t="shared" si="517"/>
        <v>0</v>
      </c>
      <c r="QX76" s="471">
        <f t="shared" si="517"/>
        <v>0</v>
      </c>
      <c r="QY76" s="471">
        <f t="shared" si="504"/>
        <v>0</v>
      </c>
      <c r="QZ76" s="471">
        <f t="shared" si="504"/>
        <v>0</v>
      </c>
      <c r="RA76" s="471">
        <f t="shared" si="504"/>
        <v>0</v>
      </c>
      <c r="RB76" s="471">
        <f t="shared" si="504"/>
        <v>0</v>
      </c>
      <c r="RC76" s="471">
        <f t="shared" si="504"/>
        <v>0</v>
      </c>
      <c r="RD76" s="471">
        <f t="shared" si="504"/>
        <v>0</v>
      </c>
      <c r="RE76" s="471">
        <f t="shared" si="504"/>
        <v>0</v>
      </c>
      <c r="RF76" s="471">
        <f t="shared" si="504"/>
        <v>0</v>
      </c>
      <c r="RG76" s="471">
        <f t="shared" si="504"/>
        <v>0</v>
      </c>
      <c r="RH76" s="471">
        <f t="shared" si="504"/>
        <v>0</v>
      </c>
      <c r="RI76" s="471">
        <f t="shared" si="504"/>
        <v>0</v>
      </c>
      <c r="RJ76" s="471">
        <f t="shared" si="504"/>
        <v>0</v>
      </c>
      <c r="RK76" s="471">
        <f t="shared" si="504"/>
        <v>0</v>
      </c>
      <c r="RL76" s="471">
        <f t="shared" si="504"/>
        <v>0</v>
      </c>
      <c r="RM76" s="471">
        <f t="shared" si="504"/>
        <v>0</v>
      </c>
      <c r="RN76" s="471">
        <f t="shared" si="475"/>
        <v>0</v>
      </c>
      <c r="RO76" s="471">
        <f t="shared" si="518"/>
        <v>0</v>
      </c>
      <c r="RP76" s="471">
        <f t="shared" si="518"/>
        <v>0</v>
      </c>
      <c r="RQ76" s="471">
        <f t="shared" si="518"/>
        <v>0</v>
      </c>
      <c r="RR76" s="471">
        <f t="shared" si="518"/>
        <v>0</v>
      </c>
      <c r="RS76" s="471">
        <f t="shared" si="518"/>
        <v>0</v>
      </c>
      <c r="RT76" s="471">
        <f t="shared" si="518"/>
        <v>0</v>
      </c>
      <c r="RU76" s="471">
        <f t="shared" si="518"/>
        <v>0</v>
      </c>
      <c r="RV76" s="471">
        <f t="shared" si="518"/>
        <v>0</v>
      </c>
      <c r="RW76" s="471">
        <f t="shared" si="518"/>
        <v>0</v>
      </c>
      <c r="RX76" s="471">
        <f t="shared" si="518"/>
        <v>0</v>
      </c>
      <c r="RY76" s="471">
        <f t="shared" si="518"/>
        <v>0</v>
      </c>
      <c r="RZ76" s="471">
        <f t="shared" si="518"/>
        <v>0</v>
      </c>
      <c r="SA76" s="471">
        <f t="shared" si="518"/>
        <v>0</v>
      </c>
      <c r="SB76" s="471">
        <f t="shared" si="518"/>
        <v>0</v>
      </c>
      <c r="SC76" s="471">
        <f t="shared" si="518"/>
        <v>0</v>
      </c>
      <c r="SD76" s="471">
        <f t="shared" si="518"/>
        <v>0</v>
      </c>
      <c r="SE76" s="471">
        <f t="shared" si="505"/>
        <v>0</v>
      </c>
      <c r="SF76" s="471">
        <f t="shared" si="505"/>
        <v>0</v>
      </c>
      <c r="SG76" s="471">
        <f t="shared" si="505"/>
        <v>0</v>
      </c>
      <c r="SH76" s="471">
        <f t="shared" si="505"/>
        <v>0</v>
      </c>
      <c r="SI76" s="471">
        <f t="shared" si="505"/>
        <v>0</v>
      </c>
      <c r="SJ76" s="471">
        <f t="shared" si="505"/>
        <v>0</v>
      </c>
      <c r="SK76" s="471">
        <f t="shared" si="505"/>
        <v>0</v>
      </c>
      <c r="SL76" s="471">
        <f t="shared" si="505"/>
        <v>0</v>
      </c>
      <c r="SM76" s="471">
        <f t="shared" si="505"/>
        <v>0</v>
      </c>
      <c r="SN76" s="471">
        <f t="shared" si="505"/>
        <v>0</v>
      </c>
      <c r="SO76" s="471">
        <f t="shared" si="505"/>
        <v>0</v>
      </c>
      <c r="SP76" s="471">
        <f t="shared" si="505"/>
        <v>0</v>
      </c>
      <c r="SQ76" s="471">
        <f t="shared" si="505"/>
        <v>0</v>
      </c>
      <c r="SR76" s="471">
        <f t="shared" si="505"/>
        <v>0</v>
      </c>
      <c r="SS76" s="471">
        <f t="shared" si="505"/>
        <v>0</v>
      </c>
      <c r="ST76" s="471">
        <f t="shared" si="477"/>
        <v>0</v>
      </c>
      <c r="SU76" s="471">
        <f t="shared" si="519"/>
        <v>0</v>
      </c>
      <c r="SV76" s="471">
        <f t="shared" si="519"/>
        <v>0</v>
      </c>
      <c r="SW76" s="471">
        <f t="shared" si="519"/>
        <v>0</v>
      </c>
      <c r="SX76" s="471">
        <f t="shared" si="519"/>
        <v>0</v>
      </c>
      <c r="SY76" s="471">
        <f t="shared" si="519"/>
        <v>0</v>
      </c>
      <c r="SZ76" s="471">
        <f t="shared" si="519"/>
        <v>0</v>
      </c>
      <c r="TA76" s="471">
        <f t="shared" si="519"/>
        <v>0</v>
      </c>
      <c r="TB76" s="471">
        <f t="shared" si="519"/>
        <v>0</v>
      </c>
      <c r="TC76" s="471">
        <f t="shared" si="519"/>
        <v>0</v>
      </c>
      <c r="TD76" s="471">
        <f t="shared" si="519"/>
        <v>0</v>
      </c>
      <c r="TE76" s="471">
        <f t="shared" si="519"/>
        <v>0</v>
      </c>
      <c r="TF76" s="471">
        <f t="shared" si="519"/>
        <v>0</v>
      </c>
      <c r="TG76" s="471">
        <f t="shared" si="519"/>
        <v>0</v>
      </c>
      <c r="TH76" s="471">
        <f t="shared" si="519"/>
        <v>0</v>
      </c>
      <c r="TI76" s="471">
        <f t="shared" si="519"/>
        <v>0</v>
      </c>
      <c r="TJ76" s="471">
        <f t="shared" si="519"/>
        <v>0</v>
      </c>
      <c r="TK76" s="471">
        <f t="shared" si="506"/>
        <v>0</v>
      </c>
      <c r="TL76" s="471">
        <f t="shared" si="506"/>
        <v>0</v>
      </c>
      <c r="TM76" s="471">
        <f t="shared" si="506"/>
        <v>0</v>
      </c>
      <c r="TN76" s="471">
        <f t="shared" si="506"/>
        <v>0</v>
      </c>
      <c r="TO76" s="471">
        <f t="shared" si="506"/>
        <v>0</v>
      </c>
      <c r="TP76" s="471">
        <f t="shared" si="506"/>
        <v>0</v>
      </c>
      <c r="TQ76" s="471">
        <f t="shared" si="506"/>
        <v>0</v>
      </c>
      <c r="TR76" s="471">
        <f t="shared" si="506"/>
        <v>0</v>
      </c>
      <c r="TS76" s="471">
        <f t="shared" si="506"/>
        <v>0</v>
      </c>
      <c r="TT76" s="471">
        <f t="shared" si="506"/>
        <v>0</v>
      </c>
      <c r="TU76" s="471">
        <f t="shared" si="506"/>
        <v>0</v>
      </c>
      <c r="TV76" s="471">
        <f t="shared" si="506"/>
        <v>0</v>
      </c>
      <c r="TW76" s="471">
        <f t="shared" si="506"/>
        <v>0</v>
      </c>
      <c r="TX76" s="471">
        <f t="shared" si="506"/>
        <v>0</v>
      </c>
      <c r="TY76" s="471">
        <f t="shared" si="506"/>
        <v>0</v>
      </c>
      <c r="TZ76" s="471">
        <f t="shared" si="479"/>
        <v>0</v>
      </c>
      <c r="UA76" s="471">
        <f t="shared" si="520"/>
        <v>0</v>
      </c>
      <c r="UB76" s="471">
        <f t="shared" si="520"/>
        <v>0</v>
      </c>
      <c r="UC76" s="471">
        <f t="shared" si="520"/>
        <v>0</v>
      </c>
      <c r="UD76" s="471">
        <f t="shared" si="520"/>
        <v>0</v>
      </c>
      <c r="UE76" s="471">
        <f t="shared" si="520"/>
        <v>0</v>
      </c>
      <c r="UF76" s="471">
        <f t="shared" si="520"/>
        <v>0</v>
      </c>
      <c r="UG76" s="471">
        <f t="shared" si="520"/>
        <v>0</v>
      </c>
      <c r="UH76" s="471">
        <f t="shared" si="520"/>
        <v>0</v>
      </c>
      <c r="UI76" s="471">
        <f t="shared" si="520"/>
        <v>0</v>
      </c>
      <c r="UJ76" s="471">
        <f t="shared" si="520"/>
        <v>0</v>
      </c>
      <c r="UK76" s="471">
        <f t="shared" si="520"/>
        <v>0</v>
      </c>
      <c r="UL76" s="471">
        <f t="shared" si="520"/>
        <v>0</v>
      </c>
      <c r="UM76" s="471">
        <f t="shared" si="520"/>
        <v>0</v>
      </c>
      <c r="UN76" s="471">
        <f t="shared" si="520"/>
        <v>0</v>
      </c>
      <c r="UO76" s="471">
        <f t="shared" si="520"/>
        <v>0</v>
      </c>
      <c r="UP76" s="471">
        <f t="shared" si="520"/>
        <v>0</v>
      </c>
      <c r="UQ76" s="471">
        <f t="shared" si="507"/>
        <v>0</v>
      </c>
      <c r="UR76" s="471">
        <f t="shared" si="507"/>
        <v>0</v>
      </c>
      <c r="US76" s="471">
        <f t="shared" si="507"/>
        <v>0</v>
      </c>
      <c r="UT76" s="471">
        <f t="shared" si="507"/>
        <v>0</v>
      </c>
      <c r="UU76" s="471">
        <f t="shared" si="507"/>
        <v>0</v>
      </c>
      <c r="UV76" s="471">
        <f t="shared" si="507"/>
        <v>0</v>
      </c>
      <c r="UW76" s="471">
        <f t="shared" si="507"/>
        <v>0</v>
      </c>
      <c r="UX76" s="471">
        <f t="shared" si="507"/>
        <v>0</v>
      </c>
      <c r="UY76" s="471">
        <f t="shared" si="507"/>
        <v>0</v>
      </c>
      <c r="UZ76" s="471">
        <f t="shared" si="507"/>
        <v>0</v>
      </c>
      <c r="VA76" s="471">
        <f t="shared" si="507"/>
        <v>0</v>
      </c>
      <c r="VB76" s="471">
        <f t="shared" si="507"/>
        <v>0</v>
      </c>
      <c r="VC76" s="471">
        <f t="shared" si="507"/>
        <v>0</v>
      </c>
      <c r="VD76" s="471">
        <f t="shared" si="507"/>
        <v>0</v>
      </c>
      <c r="VE76" s="471">
        <f t="shared" si="507"/>
        <v>0</v>
      </c>
      <c r="VF76" s="471">
        <f t="shared" si="481"/>
        <v>0</v>
      </c>
      <c r="VG76" s="471">
        <f t="shared" si="521"/>
        <v>0</v>
      </c>
      <c r="VH76" s="471">
        <f t="shared" si="521"/>
        <v>0</v>
      </c>
      <c r="VI76" s="471">
        <f t="shared" si="521"/>
        <v>0</v>
      </c>
      <c r="VJ76" s="471">
        <f t="shared" si="521"/>
        <v>0</v>
      </c>
      <c r="VK76" s="471">
        <f t="shared" si="521"/>
        <v>0</v>
      </c>
      <c r="VL76" s="471">
        <f t="shared" si="521"/>
        <v>0</v>
      </c>
      <c r="VM76" s="471">
        <f t="shared" si="521"/>
        <v>0</v>
      </c>
      <c r="VN76" s="471">
        <f t="shared" si="521"/>
        <v>0</v>
      </c>
      <c r="VO76" s="471">
        <f t="shared" si="521"/>
        <v>0</v>
      </c>
      <c r="VP76" s="471">
        <f t="shared" si="521"/>
        <v>0</v>
      </c>
      <c r="VQ76" s="471">
        <f t="shared" si="521"/>
        <v>0</v>
      </c>
      <c r="VR76" s="471">
        <f t="shared" si="521"/>
        <v>0</v>
      </c>
      <c r="VS76" s="471">
        <f t="shared" si="521"/>
        <v>0</v>
      </c>
      <c r="VT76" s="471">
        <f t="shared" si="521"/>
        <v>0</v>
      </c>
      <c r="VU76" s="471">
        <f t="shared" si="521"/>
        <v>0</v>
      </c>
      <c r="VV76" s="471">
        <f t="shared" si="521"/>
        <v>0</v>
      </c>
      <c r="VW76" s="471">
        <f t="shared" si="508"/>
        <v>0</v>
      </c>
      <c r="VX76" s="471">
        <f t="shared" si="508"/>
        <v>0</v>
      </c>
      <c r="VY76" s="471">
        <f t="shared" si="508"/>
        <v>0</v>
      </c>
      <c r="VZ76" s="471">
        <f t="shared" si="508"/>
        <v>0</v>
      </c>
      <c r="WA76" s="471">
        <f t="shared" si="508"/>
        <v>0</v>
      </c>
      <c r="WB76" s="471">
        <f t="shared" si="508"/>
        <v>0</v>
      </c>
      <c r="WC76" s="471">
        <f t="shared" si="508"/>
        <v>0</v>
      </c>
      <c r="WD76" s="471">
        <f t="shared" si="508"/>
        <v>0</v>
      </c>
    </row>
    <row r="77" spans="1:602" x14ac:dyDescent="0.35">
      <c r="A77" s="29"/>
      <c r="B77" s="29">
        <f t="shared" si="355"/>
        <v>46</v>
      </c>
      <c r="C77" s="29" t="s">
        <v>5</v>
      </c>
      <c r="D77" s="29" t="s">
        <v>111</v>
      </c>
      <c r="E77" s="69">
        <f>INDEX('Current RAP - 2025-26 Cycle'!$K:$K,MATCH('25-26 Projection - RAP Tendered'!$D77,'Current RAP - 2025-26 Cycle'!$C:$C,0),1)</f>
        <v>164368836.69000003</v>
      </c>
      <c r="F77" s="69">
        <f>INDEX('Current RAP - 2025-26 Cycle'!$G:$G,MATCH('25-26 Projection - RAP Tendered'!$D77,'Current RAP - 2025-26 Cycle'!$C:$C,0),1)</f>
        <v>78833426.950000003</v>
      </c>
      <c r="G77" s="69">
        <f t="shared" si="342"/>
        <v>85535409.740000024</v>
      </c>
      <c r="H77" s="69">
        <f t="shared" si="356"/>
        <v>78833426.950000003</v>
      </c>
      <c r="I77" s="32">
        <v>45839</v>
      </c>
      <c r="J77" s="32">
        <v>46203</v>
      </c>
      <c r="K77" s="29" t="str">
        <f>INDEX('Current RAP - 2025-26 Cycle'!$D:$D,MATCH('25-26 Projection - RAP Tendered'!$D77,'Current RAP - 2025-26 Cycle'!$C:$C,0),1)</f>
        <v>IGPM</v>
      </c>
      <c r="L77" s="32" t="s">
        <v>10</v>
      </c>
      <c r="M77" s="32" t="s">
        <v>10</v>
      </c>
      <c r="N77" s="81">
        <v>0</v>
      </c>
      <c r="O77" s="81">
        <v>0</v>
      </c>
      <c r="P77" s="69">
        <v>0</v>
      </c>
      <c r="Q77" s="32">
        <f>INDEX('Current RAP - 2025-26 Cycle'!$L:$L,MATCH('25-26 Projection - RAP Tendered'!$D77,'Current RAP - 2025-26 Cycle'!$C:$C,0),1)</f>
        <v>38415</v>
      </c>
      <c r="R77" s="32">
        <f>INDEX('Current RAP - 2025-26 Cycle'!$M:$M,MATCH('25-26 Projection - RAP Tendered'!$D77,'Current RAP - 2025-26 Cycle'!$C:$C,0),1)</f>
        <v>49372</v>
      </c>
      <c r="S77" s="29"/>
      <c r="T77" s="29" t="str">
        <f t="shared" si="343"/>
        <v>010/2005</v>
      </c>
      <c r="U77" s="36">
        <f t="shared" si="492"/>
        <v>164.36883668999999</v>
      </c>
      <c r="V77" s="36">
        <f t="shared" si="492"/>
        <v>164.36883668999999</v>
      </c>
      <c r="W77" s="36">
        <f t="shared" si="492"/>
        <v>164.36883668999999</v>
      </c>
      <c r="X77" s="36">
        <f t="shared" si="492"/>
        <v>164.36883668999999</v>
      </c>
      <c r="Y77" s="36">
        <f t="shared" si="492"/>
        <v>164.36883668999999</v>
      </c>
      <c r="Z77" s="36">
        <f t="shared" si="492"/>
        <v>164.36883668999999</v>
      </c>
      <c r="AA77" s="36">
        <f t="shared" si="492"/>
        <v>164.36883668999999</v>
      </c>
      <c r="AB77" s="36">
        <f t="shared" si="492"/>
        <v>164.36883668999999</v>
      </c>
      <c r="AC77" s="36">
        <f t="shared" si="492"/>
        <v>164.36883668999999</v>
      </c>
      <c r="AD77" s="36">
        <f t="shared" si="492"/>
        <v>164.36883668999999</v>
      </c>
      <c r="AE77" s="36">
        <f t="shared" si="492"/>
        <v>111.34663130612903</v>
      </c>
      <c r="AF77" s="36">
        <f t="shared" si="492"/>
        <v>0</v>
      </c>
      <c r="AG77" s="36">
        <f t="shared" si="492"/>
        <v>0</v>
      </c>
      <c r="AH77" s="36">
        <f t="shared" si="492"/>
        <v>0</v>
      </c>
      <c r="AI77" s="36">
        <f t="shared" si="492"/>
        <v>0</v>
      </c>
      <c r="AJ77" s="36">
        <f t="shared" si="492"/>
        <v>0</v>
      </c>
      <c r="AK77" s="36">
        <f t="shared" si="489"/>
        <v>0</v>
      </c>
      <c r="AL77" s="36">
        <f t="shared" si="489"/>
        <v>0</v>
      </c>
      <c r="AM77" s="36">
        <f t="shared" si="489"/>
        <v>0</v>
      </c>
      <c r="AN77" s="36">
        <f t="shared" si="489"/>
        <v>0</v>
      </c>
      <c r="AO77" s="36">
        <f t="shared" si="489"/>
        <v>0</v>
      </c>
      <c r="AP77" s="36">
        <f t="shared" si="489"/>
        <v>0</v>
      </c>
      <c r="AQ77" s="36">
        <f t="shared" si="489"/>
        <v>0</v>
      </c>
      <c r="AR77" s="36">
        <f t="shared" si="489"/>
        <v>0</v>
      </c>
      <c r="AS77" s="36">
        <f t="shared" si="489"/>
        <v>0</v>
      </c>
      <c r="AT77" s="36">
        <f t="shared" si="489"/>
        <v>0</v>
      </c>
      <c r="AU77" s="36">
        <f t="shared" si="489"/>
        <v>0</v>
      </c>
      <c r="AV77" s="36">
        <f t="shared" si="489"/>
        <v>0</v>
      </c>
      <c r="AW77" s="36">
        <f t="shared" si="489"/>
        <v>0</v>
      </c>
      <c r="AX77" s="36">
        <f t="shared" si="489"/>
        <v>0</v>
      </c>
      <c r="AY77" s="36">
        <f t="shared" si="489"/>
        <v>0</v>
      </c>
      <c r="AZ77" s="36">
        <f t="shared" si="441"/>
        <v>0</v>
      </c>
      <c r="BA77" s="36">
        <f t="shared" si="441"/>
        <v>0</v>
      </c>
      <c r="BB77" s="36">
        <f t="shared" si="441"/>
        <v>0</v>
      </c>
      <c r="BD77" s="29" t="str">
        <f t="shared" si="345"/>
        <v>010/2005</v>
      </c>
      <c r="BE77" s="36">
        <f t="shared" si="488"/>
        <v>0</v>
      </c>
      <c r="BF77" s="36">
        <f t="shared" si="488"/>
        <v>0</v>
      </c>
      <c r="BG77" s="36">
        <f t="shared" si="488"/>
        <v>0</v>
      </c>
      <c r="BH77" s="36">
        <f t="shared" si="488"/>
        <v>0</v>
      </c>
      <c r="BI77" s="36">
        <f t="shared" si="488"/>
        <v>41.092209172500006</v>
      </c>
      <c r="BJ77" s="36">
        <f t="shared" si="488"/>
        <v>41.092209172500006</v>
      </c>
      <c r="BK77" s="36">
        <f t="shared" si="488"/>
        <v>41.092209172500006</v>
      </c>
      <c r="BL77" s="36">
        <f t="shared" si="488"/>
        <v>41.092209172500006</v>
      </c>
      <c r="BM77" s="36">
        <f t="shared" si="488"/>
        <v>41.092209172500006</v>
      </c>
      <c r="BN77" s="36">
        <f t="shared" si="488"/>
        <v>41.092209172500006</v>
      </c>
      <c r="BO77" s="36">
        <f t="shared" si="488"/>
        <v>41.092209172500006</v>
      </c>
      <c r="BP77" s="36">
        <f t="shared" si="488"/>
        <v>41.092209172500006</v>
      </c>
      <c r="BQ77" s="36">
        <f t="shared" si="488"/>
        <v>41.092209172500006</v>
      </c>
      <c r="BR77" s="36">
        <f t="shared" si="488"/>
        <v>41.092209172500006</v>
      </c>
      <c r="BS77" s="36">
        <f t="shared" si="488"/>
        <v>41.092209172500006</v>
      </c>
      <c r="BT77" s="36">
        <f t="shared" si="488"/>
        <v>41.092209172500006</v>
      </c>
      <c r="BU77" s="36">
        <f t="shared" si="493"/>
        <v>41.092209172500006</v>
      </c>
      <c r="BV77" s="36">
        <f t="shared" si="493"/>
        <v>41.092209172500006</v>
      </c>
      <c r="BW77" s="36">
        <f t="shared" si="493"/>
        <v>41.092209172500006</v>
      </c>
      <c r="BX77" s="36">
        <f t="shared" si="493"/>
        <v>41.092209172500006</v>
      </c>
      <c r="BY77" s="36">
        <f t="shared" si="493"/>
        <v>41.092209172500006</v>
      </c>
      <c r="BZ77" s="36">
        <f t="shared" si="493"/>
        <v>41.092209172500006</v>
      </c>
      <c r="CA77" s="36">
        <f t="shared" si="493"/>
        <v>41.092209172500006</v>
      </c>
      <c r="CB77" s="36">
        <f t="shared" si="493"/>
        <v>41.092209172500006</v>
      </c>
      <c r="CC77" s="36">
        <f t="shared" si="493"/>
        <v>41.092209172500006</v>
      </c>
      <c r="CD77" s="36">
        <f t="shared" si="493"/>
        <v>41.092209172500006</v>
      </c>
      <c r="CE77" s="36">
        <f t="shared" si="493"/>
        <v>41.092209172500006</v>
      </c>
      <c r="CF77" s="36">
        <f t="shared" si="493"/>
        <v>41.092209172500006</v>
      </c>
      <c r="CG77" s="36">
        <f t="shared" si="493"/>
        <v>41.092209172500006</v>
      </c>
      <c r="CH77" s="36">
        <f t="shared" si="493"/>
        <v>41.092209172500006</v>
      </c>
      <c r="CI77" s="36">
        <f t="shared" si="493"/>
        <v>41.092209172500006</v>
      </c>
      <c r="CJ77" s="36">
        <f t="shared" si="493"/>
        <v>41.092209172500006</v>
      </c>
      <c r="CK77" s="36">
        <f t="shared" si="494"/>
        <v>41.092209172500006</v>
      </c>
      <c r="CL77" s="36">
        <f t="shared" si="494"/>
        <v>41.092209172500006</v>
      </c>
      <c r="CM77" s="36">
        <f t="shared" si="494"/>
        <v>41.092209172500006</v>
      </c>
      <c r="CN77" s="36">
        <f t="shared" si="494"/>
        <v>41.092209172500006</v>
      </c>
      <c r="CO77" s="36">
        <f t="shared" si="494"/>
        <v>41.092209172500006</v>
      </c>
      <c r="CP77" s="36">
        <f t="shared" si="494"/>
        <v>41.092209172500006</v>
      </c>
      <c r="CQ77" s="36">
        <f t="shared" si="494"/>
        <v>41.092209172500006</v>
      </c>
      <c r="CR77" s="36">
        <f t="shared" si="494"/>
        <v>41.092209172500006</v>
      </c>
      <c r="CS77" s="36">
        <f t="shared" si="494"/>
        <v>41.092209172500006</v>
      </c>
      <c r="CT77" s="36">
        <f t="shared" si="494"/>
        <v>41.092209172500006</v>
      </c>
      <c r="CU77" s="36">
        <f t="shared" si="494"/>
        <v>29.162212961129033</v>
      </c>
      <c r="CV77" s="36">
        <f t="shared" si="494"/>
        <v>0</v>
      </c>
      <c r="CW77" s="36">
        <f t="shared" si="494"/>
        <v>0</v>
      </c>
      <c r="CX77" s="36">
        <f t="shared" si="494"/>
        <v>0</v>
      </c>
      <c r="CY77" s="36">
        <f t="shared" si="494"/>
        <v>0</v>
      </c>
      <c r="CZ77" s="36">
        <f t="shared" si="490"/>
        <v>0</v>
      </c>
      <c r="DA77" s="36">
        <f t="shared" si="490"/>
        <v>0</v>
      </c>
      <c r="DB77" s="36">
        <f t="shared" si="490"/>
        <v>0</v>
      </c>
      <c r="DC77" s="36">
        <f t="shared" si="490"/>
        <v>0</v>
      </c>
      <c r="DD77" s="36">
        <f t="shared" si="490"/>
        <v>0</v>
      </c>
      <c r="DE77" s="36">
        <f t="shared" si="490"/>
        <v>0</v>
      </c>
      <c r="DF77" s="36">
        <f t="shared" si="490"/>
        <v>0</v>
      </c>
      <c r="DG77" s="36">
        <f t="shared" si="490"/>
        <v>0</v>
      </c>
      <c r="DH77" s="36">
        <f t="shared" si="490"/>
        <v>0</v>
      </c>
      <c r="DI77" s="36">
        <f t="shared" si="490"/>
        <v>0</v>
      </c>
      <c r="DJ77" s="36">
        <f t="shared" si="490"/>
        <v>0</v>
      </c>
      <c r="DK77" s="36">
        <f t="shared" si="490"/>
        <v>0</v>
      </c>
      <c r="DL77" s="36">
        <f t="shared" si="490"/>
        <v>0</v>
      </c>
      <c r="DM77" s="36">
        <f t="shared" si="490"/>
        <v>0</v>
      </c>
      <c r="DN77" s="36">
        <f t="shared" si="490"/>
        <v>0</v>
      </c>
      <c r="DO77" s="36">
        <f t="shared" si="490"/>
        <v>0</v>
      </c>
      <c r="DP77" s="36">
        <f t="shared" si="491"/>
        <v>0</v>
      </c>
      <c r="DQ77" s="36">
        <f t="shared" si="491"/>
        <v>0</v>
      </c>
      <c r="DR77" s="36">
        <f t="shared" si="491"/>
        <v>0</v>
      </c>
      <c r="DS77" s="36">
        <f t="shared" si="491"/>
        <v>0</v>
      </c>
      <c r="DT77" s="36">
        <f t="shared" si="491"/>
        <v>0</v>
      </c>
      <c r="DU77" s="36">
        <f t="shared" si="491"/>
        <v>0</v>
      </c>
      <c r="DV77" s="36">
        <f t="shared" si="491"/>
        <v>0</v>
      </c>
      <c r="DW77" s="36">
        <f t="shared" si="491"/>
        <v>0</v>
      </c>
      <c r="DX77" s="36">
        <f t="shared" si="491"/>
        <v>0</v>
      </c>
      <c r="DY77" s="36">
        <f t="shared" si="491"/>
        <v>0</v>
      </c>
      <c r="DZ77" s="36">
        <f t="shared" si="491"/>
        <v>0</v>
      </c>
      <c r="EA77" s="36">
        <f t="shared" si="491"/>
        <v>0</v>
      </c>
      <c r="EB77" s="36">
        <f t="shared" si="491"/>
        <v>0</v>
      </c>
      <c r="EC77" s="36">
        <f t="shared" si="491"/>
        <v>0</v>
      </c>
      <c r="ED77" s="36">
        <f t="shared" si="491"/>
        <v>0</v>
      </c>
      <c r="EE77" s="36">
        <f t="shared" si="495"/>
        <v>0</v>
      </c>
      <c r="EF77" s="36">
        <f t="shared" si="495"/>
        <v>0</v>
      </c>
      <c r="EG77" s="36">
        <f t="shared" si="495"/>
        <v>0</v>
      </c>
      <c r="EH77" s="36">
        <f t="shared" si="495"/>
        <v>0</v>
      </c>
      <c r="EI77" s="36">
        <f t="shared" si="495"/>
        <v>0</v>
      </c>
      <c r="EJ77" s="36">
        <f t="shared" si="487"/>
        <v>0</v>
      </c>
      <c r="EK77" s="36">
        <f t="shared" si="487"/>
        <v>0</v>
      </c>
      <c r="EL77" s="36">
        <f t="shared" si="487"/>
        <v>0</v>
      </c>
      <c r="EM77" s="36">
        <f t="shared" si="487"/>
        <v>0</v>
      </c>
      <c r="EN77" s="36">
        <f t="shared" si="487"/>
        <v>0</v>
      </c>
      <c r="EO77" s="36">
        <f t="shared" si="487"/>
        <v>0</v>
      </c>
      <c r="EP77" s="36">
        <f t="shared" si="487"/>
        <v>0</v>
      </c>
      <c r="EQ77" s="36">
        <f t="shared" si="487"/>
        <v>0</v>
      </c>
      <c r="ER77" s="36">
        <f t="shared" si="487"/>
        <v>0</v>
      </c>
      <c r="ES77" s="36">
        <f t="shared" si="487"/>
        <v>0</v>
      </c>
      <c r="ET77" s="36">
        <f t="shared" si="487"/>
        <v>0</v>
      </c>
      <c r="EU77" s="36">
        <f>SUMIFS($GM77:$WE77,$GM$29:$WE$29,EU$29)</f>
        <v>0</v>
      </c>
      <c r="EV77" s="36">
        <f>SUMIFS($GM77:$WE77,$GM$29:$WE$29,EV$29)</f>
        <v>0</v>
      </c>
      <c r="EW77" s="36">
        <f>SUMIFS($GM77:$WE77,$GM$29:$WE$29,EW$29)</f>
        <v>0</v>
      </c>
      <c r="EX77" s="36">
        <f>SUMIFS($GM77:$WE77,$GM$29:$WE$29,EX$29)</f>
        <v>0</v>
      </c>
      <c r="EY77" s="36">
        <f>SUMIFS($GM77:$WE77,$GM$29:$WE$29,EY$29)</f>
        <v>0</v>
      </c>
      <c r="EZ77" s="36">
        <f t="shared" si="522"/>
        <v>0</v>
      </c>
      <c r="FA77" s="36">
        <f t="shared" si="522"/>
        <v>0</v>
      </c>
      <c r="FB77" s="36">
        <f t="shared" si="522"/>
        <v>0</v>
      </c>
      <c r="FC77" s="36">
        <f t="shared" si="522"/>
        <v>0</v>
      </c>
      <c r="FD77" s="36">
        <f t="shared" si="522"/>
        <v>0</v>
      </c>
      <c r="FE77" s="36">
        <f t="shared" si="522"/>
        <v>0</v>
      </c>
      <c r="FF77" s="36">
        <f t="shared" si="522"/>
        <v>0</v>
      </c>
      <c r="FG77" s="36">
        <f t="shared" si="522"/>
        <v>0</v>
      </c>
      <c r="FH77" s="36">
        <f t="shared" si="522"/>
        <v>0</v>
      </c>
      <c r="FI77" s="36">
        <f t="shared" si="522"/>
        <v>0</v>
      </c>
      <c r="FJ77" s="36">
        <f t="shared" si="522"/>
        <v>0</v>
      </c>
      <c r="FK77" s="36">
        <f t="shared" si="522"/>
        <v>0</v>
      </c>
      <c r="FL77" s="36">
        <f t="shared" si="522"/>
        <v>0</v>
      </c>
      <c r="FM77" s="36">
        <f t="shared" si="522"/>
        <v>0</v>
      </c>
      <c r="FN77" s="36">
        <f t="shared" si="522"/>
        <v>0</v>
      </c>
      <c r="FO77" s="36">
        <f t="shared" si="522"/>
        <v>0</v>
      </c>
      <c r="FP77" s="36">
        <f t="shared" si="522"/>
        <v>0</v>
      </c>
      <c r="FQ77" s="36">
        <f t="shared" si="522"/>
        <v>0</v>
      </c>
      <c r="FR77" s="36">
        <f t="shared" si="522"/>
        <v>0</v>
      </c>
      <c r="FS77" s="36">
        <f t="shared" si="522"/>
        <v>0</v>
      </c>
      <c r="FT77" s="36">
        <f t="shared" si="522"/>
        <v>0</v>
      </c>
      <c r="FU77" s="36">
        <f t="shared" si="522"/>
        <v>0</v>
      </c>
      <c r="FV77" s="36">
        <f t="shared" si="522"/>
        <v>0</v>
      </c>
      <c r="FW77" s="36">
        <f t="shared" si="522"/>
        <v>0</v>
      </c>
      <c r="FX77" s="36">
        <f t="shared" si="522"/>
        <v>0</v>
      </c>
      <c r="FY77" s="36">
        <f t="shared" si="522"/>
        <v>0</v>
      </c>
      <c r="FZ77" s="36">
        <f t="shared" si="522"/>
        <v>0</v>
      </c>
      <c r="GA77" s="36">
        <f t="shared" si="522"/>
        <v>0</v>
      </c>
      <c r="GB77" s="36">
        <f t="shared" si="486"/>
        <v>0</v>
      </c>
      <c r="GC77" s="36">
        <f t="shared" si="486"/>
        <v>0</v>
      </c>
      <c r="GD77" s="36">
        <f t="shared" si="486"/>
        <v>0</v>
      </c>
      <c r="GE77" s="36">
        <f t="shared" si="486"/>
        <v>0</v>
      </c>
      <c r="GF77" s="36">
        <f t="shared" si="486"/>
        <v>0</v>
      </c>
      <c r="GG77" s="36">
        <f t="shared" si="486"/>
        <v>0</v>
      </c>
      <c r="GH77" s="36">
        <f t="shared" si="486"/>
        <v>0</v>
      </c>
      <c r="GI77" s="36">
        <f t="shared" si="486"/>
        <v>0</v>
      </c>
      <c r="GJ77" s="36">
        <f t="shared" si="486"/>
        <v>0</v>
      </c>
      <c r="GL77" s="29" t="str">
        <f t="shared" si="347"/>
        <v>010/2005</v>
      </c>
      <c r="GM77" s="471">
        <f t="shared" si="509"/>
        <v>13.697403057500001</v>
      </c>
      <c r="GN77" s="471">
        <f t="shared" si="509"/>
        <v>13.697403057500001</v>
      </c>
      <c r="GO77" s="471">
        <f t="shared" si="509"/>
        <v>13.697403057500001</v>
      </c>
      <c r="GP77" s="471">
        <f t="shared" si="509"/>
        <v>13.697403057500001</v>
      </c>
      <c r="GQ77" s="471">
        <f t="shared" si="509"/>
        <v>13.697403057500001</v>
      </c>
      <c r="GR77" s="471">
        <f t="shared" si="509"/>
        <v>13.697403057500001</v>
      </c>
      <c r="GS77" s="471">
        <f t="shared" si="509"/>
        <v>13.697403057500001</v>
      </c>
      <c r="GT77" s="471">
        <f t="shared" si="509"/>
        <v>13.697403057500001</v>
      </c>
      <c r="GU77" s="471">
        <f t="shared" si="509"/>
        <v>13.697403057500001</v>
      </c>
      <c r="GV77" s="471">
        <f t="shared" si="509"/>
        <v>13.697403057500001</v>
      </c>
      <c r="GW77" s="471">
        <f t="shared" si="509"/>
        <v>13.697403057500001</v>
      </c>
      <c r="GX77" s="471">
        <f t="shared" si="509"/>
        <v>13.697403057500001</v>
      </c>
      <c r="GY77" s="471">
        <f t="shared" si="509"/>
        <v>13.697403057500001</v>
      </c>
      <c r="GZ77" s="471">
        <f t="shared" si="509"/>
        <v>13.697403057500001</v>
      </c>
      <c r="HA77" s="471">
        <f t="shared" si="509"/>
        <v>13.697403057500001</v>
      </c>
      <c r="HB77" s="471">
        <f t="shared" si="509"/>
        <v>13.697403057500001</v>
      </c>
      <c r="HC77" s="471">
        <f t="shared" si="496"/>
        <v>13.697403057500001</v>
      </c>
      <c r="HD77" s="471">
        <f t="shared" si="496"/>
        <v>13.697403057500001</v>
      </c>
      <c r="HE77" s="471">
        <f t="shared" si="496"/>
        <v>13.697403057500001</v>
      </c>
      <c r="HF77" s="471">
        <f t="shared" si="496"/>
        <v>13.697403057500001</v>
      </c>
      <c r="HG77" s="471">
        <f t="shared" si="496"/>
        <v>13.697403057500001</v>
      </c>
      <c r="HH77" s="471">
        <f t="shared" si="496"/>
        <v>13.697403057500001</v>
      </c>
      <c r="HI77" s="471">
        <f t="shared" si="496"/>
        <v>13.697403057500001</v>
      </c>
      <c r="HJ77" s="471">
        <f t="shared" si="496"/>
        <v>13.697403057500001</v>
      </c>
      <c r="HK77" s="471">
        <f t="shared" si="496"/>
        <v>13.697403057500001</v>
      </c>
      <c r="HL77" s="471">
        <f t="shared" si="496"/>
        <v>13.697403057500001</v>
      </c>
      <c r="HM77" s="471">
        <f t="shared" si="496"/>
        <v>13.697403057500001</v>
      </c>
      <c r="HN77" s="471">
        <f t="shared" si="496"/>
        <v>13.697403057500001</v>
      </c>
      <c r="HO77" s="471">
        <f t="shared" si="496"/>
        <v>13.697403057500001</v>
      </c>
      <c r="HP77" s="471">
        <f t="shared" si="496"/>
        <v>13.697403057500001</v>
      </c>
      <c r="HQ77" s="471">
        <f t="shared" si="496"/>
        <v>13.697403057500001</v>
      </c>
      <c r="HR77" s="471">
        <f t="shared" si="459"/>
        <v>13.697403057500001</v>
      </c>
      <c r="HS77" s="471">
        <f t="shared" si="510"/>
        <v>13.697403057500001</v>
      </c>
      <c r="HT77" s="471">
        <f t="shared" si="510"/>
        <v>13.697403057500001</v>
      </c>
      <c r="HU77" s="471">
        <f t="shared" si="510"/>
        <v>13.697403057500001</v>
      </c>
      <c r="HV77" s="471">
        <f t="shared" si="510"/>
        <v>13.697403057500001</v>
      </c>
      <c r="HW77" s="471">
        <f t="shared" si="510"/>
        <v>13.697403057500001</v>
      </c>
      <c r="HX77" s="471">
        <f t="shared" si="510"/>
        <v>13.697403057500001</v>
      </c>
      <c r="HY77" s="471">
        <f t="shared" si="510"/>
        <v>13.697403057500001</v>
      </c>
      <c r="HZ77" s="471">
        <f t="shared" si="510"/>
        <v>13.697403057500001</v>
      </c>
      <c r="IA77" s="471">
        <f t="shared" si="510"/>
        <v>13.697403057500001</v>
      </c>
      <c r="IB77" s="471">
        <f t="shared" si="510"/>
        <v>13.697403057500001</v>
      </c>
      <c r="IC77" s="471">
        <f t="shared" si="510"/>
        <v>13.697403057500001</v>
      </c>
      <c r="ID77" s="471">
        <f t="shared" si="510"/>
        <v>13.697403057500001</v>
      </c>
      <c r="IE77" s="471">
        <f t="shared" si="510"/>
        <v>13.697403057500001</v>
      </c>
      <c r="IF77" s="471">
        <f t="shared" si="510"/>
        <v>13.697403057500001</v>
      </c>
      <c r="IG77" s="471">
        <f t="shared" si="510"/>
        <v>13.697403057500001</v>
      </c>
      <c r="IH77" s="471">
        <f t="shared" si="510"/>
        <v>13.697403057500001</v>
      </c>
      <c r="II77" s="471">
        <f t="shared" si="497"/>
        <v>13.697403057500001</v>
      </c>
      <c r="IJ77" s="471">
        <f t="shared" si="497"/>
        <v>13.697403057500001</v>
      </c>
      <c r="IK77" s="471">
        <f t="shared" si="497"/>
        <v>13.697403057500001</v>
      </c>
      <c r="IL77" s="471">
        <f t="shared" si="497"/>
        <v>13.697403057500001</v>
      </c>
      <c r="IM77" s="471">
        <f t="shared" si="497"/>
        <v>13.697403057500001</v>
      </c>
      <c r="IN77" s="471">
        <f t="shared" si="497"/>
        <v>13.697403057500001</v>
      </c>
      <c r="IO77" s="471">
        <f t="shared" si="497"/>
        <v>13.697403057500001</v>
      </c>
      <c r="IP77" s="471">
        <f t="shared" si="497"/>
        <v>13.697403057500001</v>
      </c>
      <c r="IQ77" s="471">
        <f t="shared" si="497"/>
        <v>13.697403057500001</v>
      </c>
      <c r="IR77" s="471">
        <f t="shared" si="497"/>
        <v>13.697403057500001</v>
      </c>
      <c r="IS77" s="471">
        <f t="shared" si="497"/>
        <v>13.697403057500001</v>
      </c>
      <c r="IT77" s="471">
        <f t="shared" si="497"/>
        <v>13.697403057500001</v>
      </c>
      <c r="IU77" s="471">
        <f t="shared" si="497"/>
        <v>13.697403057500001</v>
      </c>
      <c r="IV77" s="471">
        <f t="shared" si="497"/>
        <v>13.697403057500001</v>
      </c>
      <c r="IW77" s="471">
        <f t="shared" si="497"/>
        <v>13.697403057500001</v>
      </c>
      <c r="IX77" s="471">
        <f t="shared" si="461"/>
        <v>13.697403057500001</v>
      </c>
      <c r="IY77" s="471">
        <f t="shared" si="511"/>
        <v>13.697403057500001</v>
      </c>
      <c r="IZ77" s="471">
        <f t="shared" si="511"/>
        <v>13.697403057500001</v>
      </c>
      <c r="JA77" s="471">
        <f t="shared" si="511"/>
        <v>13.697403057500001</v>
      </c>
      <c r="JB77" s="471">
        <f t="shared" si="511"/>
        <v>13.697403057500001</v>
      </c>
      <c r="JC77" s="471">
        <f t="shared" si="511"/>
        <v>13.697403057500001</v>
      </c>
      <c r="JD77" s="471">
        <f t="shared" si="511"/>
        <v>13.697403057500001</v>
      </c>
      <c r="JE77" s="471">
        <f t="shared" si="511"/>
        <v>13.697403057500001</v>
      </c>
      <c r="JF77" s="471">
        <f t="shared" si="511"/>
        <v>13.697403057500001</v>
      </c>
      <c r="JG77" s="471">
        <f t="shared" si="511"/>
        <v>13.697403057500001</v>
      </c>
      <c r="JH77" s="471">
        <f t="shared" si="511"/>
        <v>13.697403057500001</v>
      </c>
      <c r="JI77" s="471">
        <f t="shared" si="511"/>
        <v>13.697403057500001</v>
      </c>
      <c r="JJ77" s="471">
        <f t="shared" si="511"/>
        <v>13.697403057500001</v>
      </c>
      <c r="JK77" s="471">
        <f t="shared" si="511"/>
        <v>13.697403057500001</v>
      </c>
      <c r="JL77" s="471">
        <f t="shared" si="511"/>
        <v>13.697403057500001</v>
      </c>
      <c r="JM77" s="471">
        <f t="shared" si="511"/>
        <v>13.697403057500001</v>
      </c>
      <c r="JN77" s="471">
        <f t="shared" si="511"/>
        <v>13.697403057500001</v>
      </c>
      <c r="JO77" s="471">
        <f t="shared" si="498"/>
        <v>13.697403057500001</v>
      </c>
      <c r="JP77" s="471">
        <f t="shared" si="498"/>
        <v>13.697403057500001</v>
      </c>
      <c r="JQ77" s="471">
        <f t="shared" si="498"/>
        <v>13.697403057500001</v>
      </c>
      <c r="JR77" s="471">
        <f t="shared" si="498"/>
        <v>13.697403057500001</v>
      </c>
      <c r="JS77" s="471">
        <f t="shared" si="498"/>
        <v>13.697403057500001</v>
      </c>
      <c r="JT77" s="471">
        <f t="shared" si="498"/>
        <v>13.697403057500001</v>
      </c>
      <c r="JU77" s="471">
        <f t="shared" si="498"/>
        <v>13.697403057500001</v>
      </c>
      <c r="JV77" s="471">
        <f t="shared" si="498"/>
        <v>13.697403057500001</v>
      </c>
      <c r="JW77" s="471">
        <f t="shared" si="498"/>
        <v>13.697403057500001</v>
      </c>
      <c r="JX77" s="471">
        <f t="shared" si="498"/>
        <v>13.697403057500001</v>
      </c>
      <c r="JY77" s="471">
        <f t="shared" si="498"/>
        <v>13.697403057500001</v>
      </c>
      <c r="JZ77" s="471">
        <f t="shared" si="498"/>
        <v>13.697403057500001</v>
      </c>
      <c r="KA77" s="471">
        <f t="shared" si="498"/>
        <v>13.697403057500001</v>
      </c>
      <c r="KB77" s="471">
        <f t="shared" si="498"/>
        <v>13.697403057500001</v>
      </c>
      <c r="KC77" s="471">
        <f t="shared" si="498"/>
        <v>13.697403057500001</v>
      </c>
      <c r="KD77" s="471">
        <f t="shared" si="463"/>
        <v>13.697403057500001</v>
      </c>
      <c r="KE77" s="471">
        <f t="shared" si="512"/>
        <v>13.697403057500001</v>
      </c>
      <c r="KF77" s="471">
        <f t="shared" si="512"/>
        <v>13.697403057500001</v>
      </c>
      <c r="KG77" s="471">
        <f t="shared" si="512"/>
        <v>13.697403057500001</v>
      </c>
      <c r="KH77" s="471">
        <f t="shared" si="512"/>
        <v>13.697403057500001</v>
      </c>
      <c r="KI77" s="471">
        <f t="shared" si="512"/>
        <v>13.697403057500001</v>
      </c>
      <c r="KJ77" s="471">
        <f t="shared" si="512"/>
        <v>13.697403057500001</v>
      </c>
      <c r="KK77" s="471">
        <f t="shared" si="512"/>
        <v>13.697403057500001</v>
      </c>
      <c r="KL77" s="471">
        <f t="shared" si="512"/>
        <v>13.697403057500001</v>
      </c>
      <c r="KM77" s="471">
        <f t="shared" si="512"/>
        <v>13.697403057500001</v>
      </c>
      <c r="KN77" s="471">
        <f t="shared" si="512"/>
        <v>13.697403057500001</v>
      </c>
      <c r="KO77" s="471">
        <f t="shared" si="512"/>
        <v>13.697403057500001</v>
      </c>
      <c r="KP77" s="471">
        <f t="shared" si="512"/>
        <v>13.697403057500001</v>
      </c>
      <c r="KQ77" s="471">
        <f t="shared" si="512"/>
        <v>13.697403057500001</v>
      </c>
      <c r="KR77" s="471">
        <f t="shared" si="512"/>
        <v>13.697403057500001</v>
      </c>
      <c r="KS77" s="471">
        <f t="shared" si="512"/>
        <v>13.697403057500001</v>
      </c>
      <c r="KT77" s="471">
        <f t="shared" si="512"/>
        <v>13.697403057500001</v>
      </c>
      <c r="KU77" s="471">
        <f t="shared" si="499"/>
        <v>13.697403057500001</v>
      </c>
      <c r="KV77" s="471">
        <f t="shared" si="499"/>
        <v>13.697403057500001</v>
      </c>
      <c r="KW77" s="471">
        <f t="shared" si="499"/>
        <v>13.697403057500001</v>
      </c>
      <c r="KX77" s="471">
        <f t="shared" si="499"/>
        <v>13.697403057500001</v>
      </c>
      <c r="KY77" s="471">
        <f t="shared" si="499"/>
        <v>1.7674068461290324</v>
      </c>
      <c r="KZ77" s="471">
        <f t="shared" si="499"/>
        <v>0</v>
      </c>
      <c r="LA77" s="471">
        <f t="shared" si="499"/>
        <v>0</v>
      </c>
      <c r="LB77" s="471">
        <f t="shared" si="499"/>
        <v>0</v>
      </c>
      <c r="LC77" s="471">
        <f t="shared" si="499"/>
        <v>0</v>
      </c>
      <c r="LD77" s="471">
        <f t="shared" si="499"/>
        <v>0</v>
      </c>
      <c r="LE77" s="471">
        <f t="shared" si="499"/>
        <v>0</v>
      </c>
      <c r="LF77" s="471">
        <f t="shared" si="499"/>
        <v>0</v>
      </c>
      <c r="LG77" s="471">
        <f t="shared" si="499"/>
        <v>0</v>
      </c>
      <c r="LH77" s="471">
        <f t="shared" si="499"/>
        <v>0</v>
      </c>
      <c r="LI77" s="471">
        <f t="shared" si="499"/>
        <v>0</v>
      </c>
      <c r="LJ77" s="471">
        <f t="shared" si="465"/>
        <v>0</v>
      </c>
      <c r="LK77" s="471">
        <f t="shared" si="513"/>
        <v>0</v>
      </c>
      <c r="LL77" s="471">
        <f t="shared" si="513"/>
        <v>0</v>
      </c>
      <c r="LM77" s="471">
        <f t="shared" si="513"/>
        <v>0</v>
      </c>
      <c r="LN77" s="471">
        <f t="shared" si="513"/>
        <v>0</v>
      </c>
      <c r="LO77" s="471">
        <f t="shared" si="513"/>
        <v>0</v>
      </c>
      <c r="LP77" s="471">
        <f t="shared" si="513"/>
        <v>0</v>
      </c>
      <c r="LQ77" s="471">
        <f t="shared" si="513"/>
        <v>0</v>
      </c>
      <c r="LR77" s="471">
        <f t="shared" si="513"/>
        <v>0</v>
      </c>
      <c r="LS77" s="471">
        <f t="shared" si="513"/>
        <v>0</v>
      </c>
      <c r="LT77" s="471">
        <f t="shared" si="513"/>
        <v>0</v>
      </c>
      <c r="LU77" s="471">
        <f t="shared" si="513"/>
        <v>0</v>
      </c>
      <c r="LV77" s="471">
        <f t="shared" si="513"/>
        <v>0</v>
      </c>
      <c r="LW77" s="471">
        <f t="shared" si="513"/>
        <v>0</v>
      </c>
      <c r="LX77" s="471">
        <f t="shared" si="513"/>
        <v>0</v>
      </c>
      <c r="LY77" s="471">
        <f t="shared" si="513"/>
        <v>0</v>
      </c>
      <c r="LZ77" s="471">
        <f t="shared" si="513"/>
        <v>0</v>
      </c>
      <c r="MA77" s="471">
        <f t="shared" si="500"/>
        <v>0</v>
      </c>
      <c r="MB77" s="471">
        <f t="shared" si="500"/>
        <v>0</v>
      </c>
      <c r="MC77" s="471">
        <f t="shared" si="500"/>
        <v>0</v>
      </c>
      <c r="MD77" s="471">
        <f t="shared" si="500"/>
        <v>0</v>
      </c>
      <c r="ME77" s="471">
        <f t="shared" si="500"/>
        <v>0</v>
      </c>
      <c r="MF77" s="471">
        <f t="shared" si="500"/>
        <v>0</v>
      </c>
      <c r="MG77" s="471">
        <f t="shared" si="500"/>
        <v>0</v>
      </c>
      <c r="MH77" s="471">
        <f t="shared" si="500"/>
        <v>0</v>
      </c>
      <c r="MI77" s="471">
        <f t="shared" si="500"/>
        <v>0</v>
      </c>
      <c r="MJ77" s="471">
        <f t="shared" si="500"/>
        <v>0</v>
      </c>
      <c r="MK77" s="471">
        <f t="shared" si="500"/>
        <v>0</v>
      </c>
      <c r="ML77" s="471">
        <f t="shared" si="500"/>
        <v>0</v>
      </c>
      <c r="MM77" s="471">
        <f t="shared" si="500"/>
        <v>0</v>
      </c>
      <c r="MN77" s="471">
        <f t="shared" si="500"/>
        <v>0</v>
      </c>
      <c r="MO77" s="471">
        <f t="shared" si="500"/>
        <v>0</v>
      </c>
      <c r="MP77" s="471">
        <f t="shared" si="467"/>
        <v>0</v>
      </c>
      <c r="MQ77" s="471">
        <f t="shared" si="514"/>
        <v>0</v>
      </c>
      <c r="MR77" s="471">
        <f t="shared" si="514"/>
        <v>0</v>
      </c>
      <c r="MS77" s="471">
        <f t="shared" si="514"/>
        <v>0</v>
      </c>
      <c r="MT77" s="471">
        <f t="shared" si="514"/>
        <v>0</v>
      </c>
      <c r="MU77" s="471">
        <f t="shared" si="514"/>
        <v>0</v>
      </c>
      <c r="MV77" s="471">
        <f t="shared" si="514"/>
        <v>0</v>
      </c>
      <c r="MW77" s="471">
        <f t="shared" si="514"/>
        <v>0</v>
      </c>
      <c r="MX77" s="471">
        <f t="shared" si="514"/>
        <v>0</v>
      </c>
      <c r="MY77" s="471">
        <f t="shared" si="514"/>
        <v>0</v>
      </c>
      <c r="MZ77" s="471">
        <f t="shared" si="514"/>
        <v>0</v>
      </c>
      <c r="NA77" s="471">
        <f t="shared" si="514"/>
        <v>0</v>
      </c>
      <c r="NB77" s="471">
        <f t="shared" si="514"/>
        <v>0</v>
      </c>
      <c r="NC77" s="471">
        <f t="shared" si="514"/>
        <v>0</v>
      </c>
      <c r="ND77" s="471">
        <f t="shared" si="514"/>
        <v>0</v>
      </c>
      <c r="NE77" s="471">
        <f t="shared" si="514"/>
        <v>0</v>
      </c>
      <c r="NF77" s="471">
        <f t="shared" si="514"/>
        <v>0</v>
      </c>
      <c r="NG77" s="471">
        <f t="shared" si="501"/>
        <v>0</v>
      </c>
      <c r="NH77" s="471">
        <f t="shared" si="501"/>
        <v>0</v>
      </c>
      <c r="NI77" s="471">
        <f t="shared" si="501"/>
        <v>0</v>
      </c>
      <c r="NJ77" s="471">
        <f t="shared" si="501"/>
        <v>0</v>
      </c>
      <c r="NK77" s="471">
        <f t="shared" si="501"/>
        <v>0</v>
      </c>
      <c r="NL77" s="471">
        <f t="shared" si="501"/>
        <v>0</v>
      </c>
      <c r="NM77" s="471">
        <f t="shared" si="501"/>
        <v>0</v>
      </c>
      <c r="NN77" s="471">
        <f t="shared" si="501"/>
        <v>0</v>
      </c>
      <c r="NO77" s="471">
        <f t="shared" si="501"/>
        <v>0</v>
      </c>
      <c r="NP77" s="471">
        <f t="shared" si="501"/>
        <v>0</v>
      </c>
      <c r="NQ77" s="471">
        <f t="shared" si="501"/>
        <v>0</v>
      </c>
      <c r="NR77" s="471">
        <f t="shared" si="501"/>
        <v>0</v>
      </c>
      <c r="NS77" s="471">
        <f t="shared" si="501"/>
        <v>0</v>
      </c>
      <c r="NT77" s="471">
        <f t="shared" si="501"/>
        <v>0</v>
      </c>
      <c r="NU77" s="471">
        <f t="shared" si="501"/>
        <v>0</v>
      </c>
      <c r="NV77" s="471">
        <f t="shared" si="469"/>
        <v>0</v>
      </c>
      <c r="NW77" s="471">
        <f t="shared" si="515"/>
        <v>0</v>
      </c>
      <c r="NX77" s="471">
        <f t="shared" si="515"/>
        <v>0</v>
      </c>
      <c r="NY77" s="471">
        <f t="shared" si="515"/>
        <v>0</v>
      </c>
      <c r="NZ77" s="471">
        <f t="shared" si="515"/>
        <v>0</v>
      </c>
      <c r="OA77" s="471">
        <f t="shared" si="515"/>
        <v>0</v>
      </c>
      <c r="OB77" s="471">
        <f t="shared" si="515"/>
        <v>0</v>
      </c>
      <c r="OC77" s="471">
        <f t="shared" si="515"/>
        <v>0</v>
      </c>
      <c r="OD77" s="471">
        <f t="shared" si="515"/>
        <v>0</v>
      </c>
      <c r="OE77" s="471">
        <f t="shared" si="515"/>
        <v>0</v>
      </c>
      <c r="OF77" s="471">
        <f t="shared" si="515"/>
        <v>0</v>
      </c>
      <c r="OG77" s="471">
        <f t="shared" si="515"/>
        <v>0</v>
      </c>
      <c r="OH77" s="471">
        <f t="shared" si="515"/>
        <v>0</v>
      </c>
      <c r="OI77" s="471">
        <f t="shared" si="515"/>
        <v>0</v>
      </c>
      <c r="OJ77" s="471">
        <f t="shared" si="515"/>
        <v>0</v>
      </c>
      <c r="OK77" s="471">
        <f t="shared" si="515"/>
        <v>0</v>
      </c>
      <c r="OL77" s="471">
        <f t="shared" si="515"/>
        <v>0</v>
      </c>
      <c r="OM77" s="471">
        <f t="shared" si="502"/>
        <v>0</v>
      </c>
      <c r="ON77" s="471">
        <f t="shared" si="502"/>
        <v>0</v>
      </c>
      <c r="OO77" s="471">
        <f t="shared" si="502"/>
        <v>0</v>
      </c>
      <c r="OP77" s="471">
        <f t="shared" si="502"/>
        <v>0</v>
      </c>
      <c r="OQ77" s="471">
        <f t="shared" si="502"/>
        <v>0</v>
      </c>
      <c r="OR77" s="471">
        <f t="shared" si="502"/>
        <v>0</v>
      </c>
      <c r="OS77" s="471">
        <f t="shared" si="502"/>
        <v>0</v>
      </c>
      <c r="OT77" s="471">
        <f t="shared" si="502"/>
        <v>0</v>
      </c>
      <c r="OU77" s="471">
        <f t="shared" si="502"/>
        <v>0</v>
      </c>
      <c r="OV77" s="471">
        <f t="shared" si="502"/>
        <v>0</v>
      </c>
      <c r="OW77" s="471">
        <f t="shared" si="502"/>
        <v>0</v>
      </c>
      <c r="OX77" s="471">
        <f t="shared" si="502"/>
        <v>0</v>
      </c>
      <c r="OY77" s="471">
        <f t="shared" si="502"/>
        <v>0</v>
      </c>
      <c r="OZ77" s="471">
        <f t="shared" si="502"/>
        <v>0</v>
      </c>
      <c r="PA77" s="471">
        <f t="shared" si="502"/>
        <v>0</v>
      </c>
      <c r="PB77" s="471">
        <f t="shared" si="471"/>
        <v>0</v>
      </c>
      <c r="PC77" s="471">
        <f t="shared" si="516"/>
        <v>0</v>
      </c>
      <c r="PD77" s="471">
        <f t="shared" si="516"/>
        <v>0</v>
      </c>
      <c r="PE77" s="471">
        <f t="shared" si="516"/>
        <v>0</v>
      </c>
      <c r="PF77" s="471">
        <f t="shared" si="516"/>
        <v>0</v>
      </c>
      <c r="PG77" s="471">
        <f t="shared" si="516"/>
        <v>0</v>
      </c>
      <c r="PH77" s="471">
        <f t="shared" si="516"/>
        <v>0</v>
      </c>
      <c r="PI77" s="471">
        <f t="shared" si="516"/>
        <v>0</v>
      </c>
      <c r="PJ77" s="471">
        <f t="shared" si="516"/>
        <v>0</v>
      </c>
      <c r="PK77" s="471">
        <f t="shared" si="516"/>
        <v>0</v>
      </c>
      <c r="PL77" s="471">
        <f t="shared" si="516"/>
        <v>0</v>
      </c>
      <c r="PM77" s="471">
        <f t="shared" si="516"/>
        <v>0</v>
      </c>
      <c r="PN77" s="471">
        <f t="shared" si="516"/>
        <v>0</v>
      </c>
      <c r="PO77" s="471">
        <f t="shared" si="516"/>
        <v>0</v>
      </c>
      <c r="PP77" s="471">
        <f t="shared" si="516"/>
        <v>0</v>
      </c>
      <c r="PQ77" s="471">
        <f t="shared" si="516"/>
        <v>0</v>
      </c>
      <c r="PR77" s="471">
        <f t="shared" si="516"/>
        <v>0</v>
      </c>
      <c r="PS77" s="471">
        <f t="shared" si="503"/>
        <v>0</v>
      </c>
      <c r="PT77" s="471">
        <f t="shared" si="503"/>
        <v>0</v>
      </c>
      <c r="PU77" s="471">
        <f t="shared" si="503"/>
        <v>0</v>
      </c>
      <c r="PV77" s="471">
        <f t="shared" si="503"/>
        <v>0</v>
      </c>
      <c r="PW77" s="471">
        <f t="shared" si="503"/>
        <v>0</v>
      </c>
      <c r="PX77" s="471">
        <f t="shared" si="503"/>
        <v>0</v>
      </c>
      <c r="PY77" s="471">
        <f t="shared" si="503"/>
        <v>0</v>
      </c>
      <c r="PZ77" s="471">
        <f t="shared" si="503"/>
        <v>0</v>
      </c>
      <c r="QA77" s="471">
        <f t="shared" si="503"/>
        <v>0</v>
      </c>
      <c r="QB77" s="471">
        <f t="shared" si="503"/>
        <v>0</v>
      </c>
      <c r="QC77" s="471">
        <f t="shared" si="503"/>
        <v>0</v>
      </c>
      <c r="QD77" s="471">
        <f t="shared" si="503"/>
        <v>0</v>
      </c>
      <c r="QE77" s="471">
        <f t="shared" si="503"/>
        <v>0</v>
      </c>
      <c r="QF77" s="471">
        <f t="shared" si="503"/>
        <v>0</v>
      </c>
      <c r="QG77" s="471">
        <f t="shared" si="503"/>
        <v>0</v>
      </c>
      <c r="QH77" s="471">
        <f t="shared" si="473"/>
        <v>0</v>
      </c>
      <c r="QI77" s="471">
        <f t="shared" si="517"/>
        <v>0</v>
      </c>
      <c r="QJ77" s="471">
        <f t="shared" si="517"/>
        <v>0</v>
      </c>
      <c r="QK77" s="471">
        <f t="shared" si="517"/>
        <v>0</v>
      </c>
      <c r="QL77" s="471">
        <f t="shared" si="517"/>
        <v>0</v>
      </c>
      <c r="QM77" s="471">
        <f t="shared" si="517"/>
        <v>0</v>
      </c>
      <c r="QN77" s="471">
        <f t="shared" si="517"/>
        <v>0</v>
      </c>
      <c r="QO77" s="471">
        <f t="shared" si="517"/>
        <v>0</v>
      </c>
      <c r="QP77" s="471">
        <f t="shared" si="517"/>
        <v>0</v>
      </c>
      <c r="QQ77" s="471">
        <f t="shared" si="517"/>
        <v>0</v>
      </c>
      <c r="QR77" s="471">
        <f t="shared" si="517"/>
        <v>0</v>
      </c>
      <c r="QS77" s="471">
        <f t="shared" si="517"/>
        <v>0</v>
      </c>
      <c r="QT77" s="471">
        <f t="shared" si="517"/>
        <v>0</v>
      </c>
      <c r="QU77" s="471">
        <f t="shared" si="517"/>
        <v>0</v>
      </c>
      <c r="QV77" s="471">
        <f t="shared" si="517"/>
        <v>0</v>
      </c>
      <c r="QW77" s="471">
        <f t="shared" si="517"/>
        <v>0</v>
      </c>
      <c r="QX77" s="471">
        <f t="shared" si="517"/>
        <v>0</v>
      </c>
      <c r="QY77" s="471">
        <f t="shared" si="504"/>
        <v>0</v>
      </c>
      <c r="QZ77" s="471">
        <f t="shared" si="504"/>
        <v>0</v>
      </c>
      <c r="RA77" s="471">
        <f t="shared" si="504"/>
        <v>0</v>
      </c>
      <c r="RB77" s="471">
        <f t="shared" si="504"/>
        <v>0</v>
      </c>
      <c r="RC77" s="471">
        <f t="shared" si="504"/>
        <v>0</v>
      </c>
      <c r="RD77" s="471">
        <f t="shared" si="504"/>
        <v>0</v>
      </c>
      <c r="RE77" s="471">
        <f t="shared" si="504"/>
        <v>0</v>
      </c>
      <c r="RF77" s="471">
        <f t="shared" si="504"/>
        <v>0</v>
      </c>
      <c r="RG77" s="471">
        <f t="shared" si="504"/>
        <v>0</v>
      </c>
      <c r="RH77" s="471">
        <f t="shared" si="504"/>
        <v>0</v>
      </c>
      <c r="RI77" s="471">
        <f t="shared" si="504"/>
        <v>0</v>
      </c>
      <c r="RJ77" s="471">
        <f t="shared" si="504"/>
        <v>0</v>
      </c>
      <c r="RK77" s="471">
        <f t="shared" si="504"/>
        <v>0</v>
      </c>
      <c r="RL77" s="471">
        <f t="shared" si="504"/>
        <v>0</v>
      </c>
      <c r="RM77" s="471">
        <f t="shared" si="504"/>
        <v>0</v>
      </c>
      <c r="RN77" s="471">
        <f t="shared" si="475"/>
        <v>0</v>
      </c>
      <c r="RO77" s="471">
        <f t="shared" si="518"/>
        <v>0</v>
      </c>
      <c r="RP77" s="471">
        <f t="shared" si="518"/>
        <v>0</v>
      </c>
      <c r="RQ77" s="471">
        <f t="shared" si="518"/>
        <v>0</v>
      </c>
      <c r="RR77" s="471">
        <f t="shared" si="518"/>
        <v>0</v>
      </c>
      <c r="RS77" s="471">
        <f t="shared" si="518"/>
        <v>0</v>
      </c>
      <c r="RT77" s="471">
        <f t="shared" si="518"/>
        <v>0</v>
      </c>
      <c r="RU77" s="471">
        <f t="shared" si="518"/>
        <v>0</v>
      </c>
      <c r="RV77" s="471">
        <f t="shared" si="518"/>
        <v>0</v>
      </c>
      <c r="RW77" s="471">
        <f t="shared" si="518"/>
        <v>0</v>
      </c>
      <c r="RX77" s="471">
        <f t="shared" si="518"/>
        <v>0</v>
      </c>
      <c r="RY77" s="471">
        <f t="shared" si="518"/>
        <v>0</v>
      </c>
      <c r="RZ77" s="471">
        <f t="shared" si="518"/>
        <v>0</v>
      </c>
      <c r="SA77" s="471">
        <f t="shared" si="518"/>
        <v>0</v>
      </c>
      <c r="SB77" s="471">
        <f t="shared" si="518"/>
        <v>0</v>
      </c>
      <c r="SC77" s="471">
        <f t="shared" si="518"/>
        <v>0</v>
      </c>
      <c r="SD77" s="471">
        <f t="shared" si="518"/>
        <v>0</v>
      </c>
      <c r="SE77" s="471">
        <f t="shared" si="505"/>
        <v>0</v>
      </c>
      <c r="SF77" s="471">
        <f t="shared" si="505"/>
        <v>0</v>
      </c>
      <c r="SG77" s="471">
        <f t="shared" si="505"/>
        <v>0</v>
      </c>
      <c r="SH77" s="471">
        <f t="shared" si="505"/>
        <v>0</v>
      </c>
      <c r="SI77" s="471">
        <f t="shared" si="505"/>
        <v>0</v>
      </c>
      <c r="SJ77" s="471">
        <f t="shared" si="505"/>
        <v>0</v>
      </c>
      <c r="SK77" s="471">
        <f t="shared" si="505"/>
        <v>0</v>
      </c>
      <c r="SL77" s="471">
        <f t="shared" si="505"/>
        <v>0</v>
      </c>
      <c r="SM77" s="471">
        <f t="shared" si="505"/>
        <v>0</v>
      </c>
      <c r="SN77" s="471">
        <f t="shared" si="505"/>
        <v>0</v>
      </c>
      <c r="SO77" s="471">
        <f t="shared" si="505"/>
        <v>0</v>
      </c>
      <c r="SP77" s="471">
        <f t="shared" si="505"/>
        <v>0</v>
      </c>
      <c r="SQ77" s="471">
        <f t="shared" si="505"/>
        <v>0</v>
      </c>
      <c r="SR77" s="471">
        <f t="shared" si="505"/>
        <v>0</v>
      </c>
      <c r="SS77" s="471">
        <f t="shared" si="505"/>
        <v>0</v>
      </c>
      <c r="ST77" s="471">
        <f t="shared" si="477"/>
        <v>0</v>
      </c>
      <c r="SU77" s="471">
        <f t="shared" si="519"/>
        <v>0</v>
      </c>
      <c r="SV77" s="471">
        <f t="shared" si="519"/>
        <v>0</v>
      </c>
      <c r="SW77" s="471">
        <f t="shared" si="519"/>
        <v>0</v>
      </c>
      <c r="SX77" s="471">
        <f t="shared" si="519"/>
        <v>0</v>
      </c>
      <c r="SY77" s="471">
        <f t="shared" si="519"/>
        <v>0</v>
      </c>
      <c r="SZ77" s="471">
        <f t="shared" si="519"/>
        <v>0</v>
      </c>
      <c r="TA77" s="471">
        <f t="shared" si="519"/>
        <v>0</v>
      </c>
      <c r="TB77" s="471">
        <f t="shared" si="519"/>
        <v>0</v>
      </c>
      <c r="TC77" s="471">
        <f t="shared" si="519"/>
        <v>0</v>
      </c>
      <c r="TD77" s="471">
        <f t="shared" si="519"/>
        <v>0</v>
      </c>
      <c r="TE77" s="471">
        <f t="shared" si="519"/>
        <v>0</v>
      </c>
      <c r="TF77" s="471">
        <f t="shared" si="519"/>
        <v>0</v>
      </c>
      <c r="TG77" s="471">
        <f t="shared" si="519"/>
        <v>0</v>
      </c>
      <c r="TH77" s="471">
        <f t="shared" si="519"/>
        <v>0</v>
      </c>
      <c r="TI77" s="471">
        <f t="shared" si="519"/>
        <v>0</v>
      </c>
      <c r="TJ77" s="471">
        <f t="shared" si="519"/>
        <v>0</v>
      </c>
      <c r="TK77" s="471">
        <f t="shared" si="506"/>
        <v>0</v>
      </c>
      <c r="TL77" s="471">
        <f t="shared" si="506"/>
        <v>0</v>
      </c>
      <c r="TM77" s="471">
        <f t="shared" si="506"/>
        <v>0</v>
      </c>
      <c r="TN77" s="471">
        <f t="shared" si="506"/>
        <v>0</v>
      </c>
      <c r="TO77" s="471">
        <f t="shared" si="506"/>
        <v>0</v>
      </c>
      <c r="TP77" s="471">
        <f t="shared" si="506"/>
        <v>0</v>
      </c>
      <c r="TQ77" s="471">
        <f t="shared" si="506"/>
        <v>0</v>
      </c>
      <c r="TR77" s="471">
        <f t="shared" si="506"/>
        <v>0</v>
      </c>
      <c r="TS77" s="471">
        <f t="shared" si="506"/>
        <v>0</v>
      </c>
      <c r="TT77" s="471">
        <f t="shared" si="506"/>
        <v>0</v>
      </c>
      <c r="TU77" s="471">
        <f t="shared" si="506"/>
        <v>0</v>
      </c>
      <c r="TV77" s="471">
        <f t="shared" si="506"/>
        <v>0</v>
      </c>
      <c r="TW77" s="471">
        <f t="shared" si="506"/>
        <v>0</v>
      </c>
      <c r="TX77" s="471">
        <f t="shared" si="506"/>
        <v>0</v>
      </c>
      <c r="TY77" s="471">
        <f t="shared" si="506"/>
        <v>0</v>
      </c>
      <c r="TZ77" s="471">
        <f t="shared" si="479"/>
        <v>0</v>
      </c>
      <c r="UA77" s="471">
        <f t="shared" si="520"/>
        <v>0</v>
      </c>
      <c r="UB77" s="471">
        <f t="shared" si="520"/>
        <v>0</v>
      </c>
      <c r="UC77" s="471">
        <f t="shared" si="520"/>
        <v>0</v>
      </c>
      <c r="UD77" s="471">
        <f t="shared" si="520"/>
        <v>0</v>
      </c>
      <c r="UE77" s="471">
        <f t="shared" si="520"/>
        <v>0</v>
      </c>
      <c r="UF77" s="471">
        <f t="shared" si="520"/>
        <v>0</v>
      </c>
      <c r="UG77" s="471">
        <f t="shared" si="520"/>
        <v>0</v>
      </c>
      <c r="UH77" s="471">
        <f t="shared" si="520"/>
        <v>0</v>
      </c>
      <c r="UI77" s="471">
        <f t="shared" si="520"/>
        <v>0</v>
      </c>
      <c r="UJ77" s="471">
        <f t="shared" si="520"/>
        <v>0</v>
      </c>
      <c r="UK77" s="471">
        <f t="shared" si="520"/>
        <v>0</v>
      </c>
      <c r="UL77" s="471">
        <f t="shared" si="520"/>
        <v>0</v>
      </c>
      <c r="UM77" s="471">
        <f t="shared" si="520"/>
        <v>0</v>
      </c>
      <c r="UN77" s="471">
        <f t="shared" si="520"/>
        <v>0</v>
      </c>
      <c r="UO77" s="471">
        <f t="shared" si="520"/>
        <v>0</v>
      </c>
      <c r="UP77" s="471">
        <f t="shared" si="520"/>
        <v>0</v>
      </c>
      <c r="UQ77" s="471">
        <f t="shared" si="507"/>
        <v>0</v>
      </c>
      <c r="UR77" s="471">
        <f t="shared" si="507"/>
        <v>0</v>
      </c>
      <c r="US77" s="471">
        <f t="shared" si="507"/>
        <v>0</v>
      </c>
      <c r="UT77" s="471">
        <f t="shared" si="507"/>
        <v>0</v>
      </c>
      <c r="UU77" s="471">
        <f t="shared" si="507"/>
        <v>0</v>
      </c>
      <c r="UV77" s="471">
        <f t="shared" si="507"/>
        <v>0</v>
      </c>
      <c r="UW77" s="471">
        <f t="shared" si="507"/>
        <v>0</v>
      </c>
      <c r="UX77" s="471">
        <f t="shared" si="507"/>
        <v>0</v>
      </c>
      <c r="UY77" s="471">
        <f t="shared" si="507"/>
        <v>0</v>
      </c>
      <c r="UZ77" s="471">
        <f t="shared" si="507"/>
        <v>0</v>
      </c>
      <c r="VA77" s="471">
        <f t="shared" si="507"/>
        <v>0</v>
      </c>
      <c r="VB77" s="471">
        <f t="shared" si="507"/>
        <v>0</v>
      </c>
      <c r="VC77" s="471">
        <f t="shared" si="507"/>
        <v>0</v>
      </c>
      <c r="VD77" s="471">
        <f t="shared" si="507"/>
        <v>0</v>
      </c>
      <c r="VE77" s="471">
        <f t="shared" si="507"/>
        <v>0</v>
      </c>
      <c r="VF77" s="471">
        <f t="shared" si="481"/>
        <v>0</v>
      </c>
      <c r="VG77" s="471">
        <f t="shared" si="521"/>
        <v>0</v>
      </c>
      <c r="VH77" s="471">
        <f t="shared" si="521"/>
        <v>0</v>
      </c>
      <c r="VI77" s="471">
        <f t="shared" si="521"/>
        <v>0</v>
      </c>
      <c r="VJ77" s="471">
        <f t="shared" si="521"/>
        <v>0</v>
      </c>
      <c r="VK77" s="471">
        <f t="shared" si="521"/>
        <v>0</v>
      </c>
      <c r="VL77" s="471">
        <f t="shared" si="521"/>
        <v>0</v>
      </c>
      <c r="VM77" s="471">
        <f t="shared" si="521"/>
        <v>0</v>
      </c>
      <c r="VN77" s="471">
        <f t="shared" si="521"/>
        <v>0</v>
      </c>
      <c r="VO77" s="471">
        <f t="shared" si="521"/>
        <v>0</v>
      </c>
      <c r="VP77" s="471">
        <f t="shared" si="521"/>
        <v>0</v>
      </c>
      <c r="VQ77" s="471">
        <f t="shared" si="521"/>
        <v>0</v>
      </c>
      <c r="VR77" s="471">
        <f t="shared" si="521"/>
        <v>0</v>
      </c>
      <c r="VS77" s="471">
        <f t="shared" si="521"/>
        <v>0</v>
      </c>
      <c r="VT77" s="471">
        <f t="shared" si="521"/>
        <v>0</v>
      </c>
      <c r="VU77" s="471">
        <f t="shared" si="521"/>
        <v>0</v>
      </c>
      <c r="VV77" s="471">
        <f t="shared" si="521"/>
        <v>0</v>
      </c>
      <c r="VW77" s="471">
        <f t="shared" si="508"/>
        <v>0</v>
      </c>
      <c r="VX77" s="471">
        <f t="shared" si="508"/>
        <v>0</v>
      </c>
      <c r="VY77" s="471">
        <f t="shared" si="508"/>
        <v>0</v>
      </c>
      <c r="VZ77" s="471">
        <f t="shared" si="508"/>
        <v>0</v>
      </c>
      <c r="WA77" s="471">
        <f t="shared" si="508"/>
        <v>0</v>
      </c>
      <c r="WB77" s="471">
        <f t="shared" si="508"/>
        <v>0</v>
      </c>
      <c r="WC77" s="471">
        <f t="shared" si="508"/>
        <v>0</v>
      </c>
      <c r="WD77" s="471">
        <f t="shared" si="508"/>
        <v>0</v>
      </c>
    </row>
    <row r="78" spans="1:602" x14ac:dyDescent="0.35">
      <c r="A78" s="29"/>
      <c r="B78" s="29">
        <f t="shared" si="355"/>
        <v>47</v>
      </c>
      <c r="C78" s="29" t="s">
        <v>5</v>
      </c>
      <c r="D78" s="29" t="s">
        <v>113</v>
      </c>
      <c r="E78" s="69">
        <f>INDEX('Current RAP - 2025-26 Cycle'!$K:$K,MATCH('25-26 Projection - RAP Tendered'!$D78,'Current RAP - 2025-26 Cycle'!$C:$C,0),1)</f>
        <v>31691758.84</v>
      </c>
      <c r="F78" s="69">
        <f>INDEX('Current RAP - 2025-26 Cycle'!$G:$G,MATCH('25-26 Projection - RAP Tendered'!$D78,'Current RAP - 2025-26 Cycle'!$C:$C,0),1)</f>
        <v>31681298.390000001</v>
      </c>
      <c r="G78" s="69">
        <f t="shared" si="342"/>
        <v>10460.449999999255</v>
      </c>
      <c r="H78" s="69">
        <f t="shared" si="356"/>
        <v>31681298.390000001</v>
      </c>
      <c r="I78" s="32">
        <v>45839</v>
      </c>
      <c r="J78" s="32">
        <v>46203</v>
      </c>
      <c r="K78" s="29" t="str">
        <f>INDEX('Current RAP - 2025-26 Cycle'!$D:$D,MATCH('25-26 Projection - RAP Tendered'!$D78,'Current RAP - 2025-26 Cycle'!$C:$C,0),1)</f>
        <v>IPCA</v>
      </c>
      <c r="L78" s="32" t="s">
        <v>10</v>
      </c>
      <c r="M78" s="32" t="s">
        <v>10</v>
      </c>
      <c r="N78" s="81">
        <v>0</v>
      </c>
      <c r="O78" s="81">
        <v>0</v>
      </c>
      <c r="P78" s="69">
        <v>0</v>
      </c>
      <c r="Q78" s="32">
        <f>INDEX('Current RAP - 2025-26 Cycle'!$L:$L,MATCH('25-26 Projection - RAP Tendered'!$D78,'Current RAP - 2025-26 Cycle'!$C:$C,0),1)</f>
        <v>38834</v>
      </c>
      <c r="R78" s="32">
        <f>INDEX('Current RAP - 2025-26 Cycle'!$M:$M,MATCH('25-26 Projection - RAP Tendered'!$D78,'Current RAP - 2025-26 Cycle'!$C:$C,0),1)</f>
        <v>49792</v>
      </c>
      <c r="S78" s="29"/>
      <c r="T78" s="29" t="str">
        <f t="shared" si="343"/>
        <v>005/2006</v>
      </c>
      <c r="U78" s="36">
        <f t="shared" si="492"/>
        <v>31.691758840000009</v>
      </c>
      <c r="V78" s="36">
        <f t="shared" si="492"/>
        <v>31.691758840000009</v>
      </c>
      <c r="W78" s="36">
        <f t="shared" si="492"/>
        <v>31.691758840000009</v>
      </c>
      <c r="X78" s="36">
        <f t="shared" si="492"/>
        <v>31.691758840000009</v>
      </c>
      <c r="Y78" s="36">
        <f t="shared" si="492"/>
        <v>31.691758840000009</v>
      </c>
      <c r="Z78" s="36">
        <f t="shared" si="492"/>
        <v>31.691758840000009</v>
      </c>
      <c r="AA78" s="36">
        <f t="shared" si="492"/>
        <v>31.691758840000009</v>
      </c>
      <c r="AB78" s="36">
        <f t="shared" si="492"/>
        <v>31.691758840000009</v>
      </c>
      <c r="AC78" s="36">
        <f t="shared" si="492"/>
        <v>31.691758840000009</v>
      </c>
      <c r="AD78" s="36">
        <f t="shared" si="492"/>
        <v>31.691758840000009</v>
      </c>
      <c r="AE78" s="36">
        <f t="shared" si="492"/>
        <v>31.691758840000009</v>
      </c>
      <c r="AF78" s="36">
        <f t="shared" si="492"/>
        <v>26.145701043000006</v>
      </c>
      <c r="AG78" s="36">
        <f t="shared" si="492"/>
        <v>0</v>
      </c>
      <c r="AH78" s="36">
        <f t="shared" si="492"/>
        <v>0</v>
      </c>
      <c r="AI78" s="36">
        <f t="shared" si="492"/>
        <v>0</v>
      </c>
      <c r="AJ78" s="36">
        <f t="shared" si="492"/>
        <v>0</v>
      </c>
      <c r="AK78" s="36">
        <f t="shared" si="489"/>
        <v>0</v>
      </c>
      <c r="AL78" s="36">
        <f t="shared" si="489"/>
        <v>0</v>
      </c>
      <c r="AM78" s="36">
        <f t="shared" si="489"/>
        <v>0</v>
      </c>
      <c r="AN78" s="36">
        <f t="shared" si="489"/>
        <v>0</v>
      </c>
      <c r="AO78" s="36">
        <f t="shared" si="489"/>
        <v>0</v>
      </c>
      <c r="AP78" s="36">
        <f t="shared" si="489"/>
        <v>0</v>
      </c>
      <c r="AQ78" s="36">
        <f t="shared" si="489"/>
        <v>0</v>
      </c>
      <c r="AR78" s="36">
        <f t="shared" si="489"/>
        <v>0</v>
      </c>
      <c r="AS78" s="36">
        <f t="shared" si="489"/>
        <v>0</v>
      </c>
      <c r="AT78" s="36">
        <f t="shared" si="489"/>
        <v>0</v>
      </c>
      <c r="AU78" s="36">
        <f t="shared" si="489"/>
        <v>0</v>
      </c>
      <c r="AV78" s="36">
        <f t="shared" si="489"/>
        <v>0</v>
      </c>
      <c r="AW78" s="36">
        <f t="shared" si="489"/>
        <v>0</v>
      </c>
      <c r="AX78" s="36">
        <f t="shared" si="489"/>
        <v>0</v>
      </c>
      <c r="AY78" s="36">
        <f t="shared" si="489"/>
        <v>0</v>
      </c>
      <c r="AZ78" s="36">
        <f t="shared" si="441"/>
        <v>0</v>
      </c>
      <c r="BA78" s="36">
        <f t="shared" si="441"/>
        <v>0</v>
      </c>
      <c r="BB78" s="36">
        <f t="shared" si="441"/>
        <v>0</v>
      </c>
      <c r="BD78" s="29" t="str">
        <f t="shared" si="345"/>
        <v>005/2006</v>
      </c>
      <c r="BE78" s="36">
        <f t="shared" si="488"/>
        <v>0</v>
      </c>
      <c r="BF78" s="36">
        <f t="shared" si="488"/>
        <v>0</v>
      </c>
      <c r="BG78" s="36">
        <f t="shared" si="488"/>
        <v>0</v>
      </c>
      <c r="BH78" s="36">
        <f t="shared" si="488"/>
        <v>0</v>
      </c>
      <c r="BI78" s="36">
        <f t="shared" si="488"/>
        <v>7.9229397100000014</v>
      </c>
      <c r="BJ78" s="36">
        <f t="shared" si="488"/>
        <v>7.9229397100000014</v>
      </c>
      <c r="BK78" s="36">
        <f t="shared" si="488"/>
        <v>7.9229397100000014</v>
      </c>
      <c r="BL78" s="36">
        <f t="shared" si="488"/>
        <v>7.9229397100000014</v>
      </c>
      <c r="BM78" s="36">
        <f t="shared" si="488"/>
        <v>7.9229397100000014</v>
      </c>
      <c r="BN78" s="36">
        <f t="shared" si="488"/>
        <v>7.9229397100000014</v>
      </c>
      <c r="BO78" s="36">
        <f t="shared" si="488"/>
        <v>7.9229397100000014</v>
      </c>
      <c r="BP78" s="36">
        <f t="shared" si="488"/>
        <v>7.9229397100000014</v>
      </c>
      <c r="BQ78" s="36">
        <f t="shared" si="488"/>
        <v>7.9229397100000014</v>
      </c>
      <c r="BR78" s="36">
        <f t="shared" si="488"/>
        <v>7.9229397100000014</v>
      </c>
      <c r="BS78" s="36">
        <f t="shared" si="488"/>
        <v>7.9229397100000014</v>
      </c>
      <c r="BT78" s="36">
        <f t="shared" si="488"/>
        <v>7.9229397100000014</v>
      </c>
      <c r="BU78" s="36">
        <f t="shared" si="493"/>
        <v>7.9229397100000014</v>
      </c>
      <c r="BV78" s="36">
        <f t="shared" si="493"/>
        <v>7.9229397100000014</v>
      </c>
      <c r="BW78" s="36">
        <f t="shared" si="493"/>
        <v>7.9229397100000014</v>
      </c>
      <c r="BX78" s="36">
        <f t="shared" si="493"/>
        <v>7.9229397100000014</v>
      </c>
      <c r="BY78" s="36">
        <f t="shared" si="493"/>
        <v>7.9229397100000014</v>
      </c>
      <c r="BZ78" s="36">
        <f t="shared" si="493"/>
        <v>7.9229397100000014</v>
      </c>
      <c r="CA78" s="36">
        <f t="shared" si="493"/>
        <v>7.9229397100000014</v>
      </c>
      <c r="CB78" s="36">
        <f t="shared" si="493"/>
        <v>7.9229397100000014</v>
      </c>
      <c r="CC78" s="36">
        <f t="shared" si="493"/>
        <v>7.9229397100000014</v>
      </c>
      <c r="CD78" s="36">
        <f t="shared" si="493"/>
        <v>7.9229397100000014</v>
      </c>
      <c r="CE78" s="36">
        <f t="shared" si="493"/>
        <v>7.9229397100000014</v>
      </c>
      <c r="CF78" s="36">
        <f t="shared" si="493"/>
        <v>7.9229397100000014</v>
      </c>
      <c r="CG78" s="36">
        <f t="shared" si="493"/>
        <v>7.9229397100000014</v>
      </c>
      <c r="CH78" s="36">
        <f t="shared" si="493"/>
        <v>7.9229397100000014</v>
      </c>
      <c r="CI78" s="36">
        <f t="shared" si="493"/>
        <v>7.9229397100000014</v>
      </c>
      <c r="CJ78" s="36">
        <f t="shared" si="493"/>
        <v>7.9229397100000014</v>
      </c>
      <c r="CK78" s="36">
        <f t="shared" si="494"/>
        <v>7.9229397100000014</v>
      </c>
      <c r="CL78" s="36">
        <f t="shared" si="494"/>
        <v>7.9229397100000014</v>
      </c>
      <c r="CM78" s="36">
        <f t="shared" si="494"/>
        <v>7.9229397100000014</v>
      </c>
      <c r="CN78" s="36">
        <f t="shared" si="494"/>
        <v>7.9229397100000014</v>
      </c>
      <c r="CO78" s="36">
        <f t="shared" si="494"/>
        <v>7.9229397100000014</v>
      </c>
      <c r="CP78" s="36">
        <f t="shared" si="494"/>
        <v>7.9229397100000014</v>
      </c>
      <c r="CQ78" s="36">
        <f t="shared" si="494"/>
        <v>7.9229397100000014</v>
      </c>
      <c r="CR78" s="36">
        <f t="shared" si="494"/>
        <v>7.9229397100000014</v>
      </c>
      <c r="CS78" s="36">
        <f t="shared" si="494"/>
        <v>7.9229397100000014</v>
      </c>
      <c r="CT78" s="36">
        <f t="shared" si="494"/>
        <v>7.9229397100000014</v>
      </c>
      <c r="CU78" s="36">
        <f t="shared" si="494"/>
        <v>7.9229397100000014</v>
      </c>
      <c r="CV78" s="36">
        <f t="shared" si="494"/>
        <v>7.9229397100000014</v>
      </c>
      <c r="CW78" s="36">
        <f t="shared" si="494"/>
        <v>7.9229397100000014</v>
      </c>
      <c r="CX78" s="36">
        <f t="shared" si="494"/>
        <v>7.9229397100000014</v>
      </c>
      <c r="CY78" s="36">
        <f t="shared" si="494"/>
        <v>7.9229397100000014</v>
      </c>
      <c r="CZ78" s="36">
        <f t="shared" si="490"/>
        <v>2.3768819130000005</v>
      </c>
      <c r="DA78" s="36">
        <f t="shared" si="490"/>
        <v>0</v>
      </c>
      <c r="DB78" s="36">
        <f t="shared" si="490"/>
        <v>0</v>
      </c>
      <c r="DC78" s="36">
        <f t="shared" si="490"/>
        <v>0</v>
      </c>
      <c r="DD78" s="36">
        <f t="shared" si="490"/>
        <v>0</v>
      </c>
      <c r="DE78" s="36">
        <f t="shared" si="490"/>
        <v>0</v>
      </c>
      <c r="DF78" s="36">
        <f t="shared" si="490"/>
        <v>0</v>
      </c>
      <c r="DG78" s="36">
        <f t="shared" si="490"/>
        <v>0</v>
      </c>
      <c r="DH78" s="36">
        <f t="shared" si="490"/>
        <v>0</v>
      </c>
      <c r="DI78" s="36">
        <f t="shared" si="490"/>
        <v>0</v>
      </c>
      <c r="DJ78" s="36">
        <f t="shared" si="490"/>
        <v>0</v>
      </c>
      <c r="DK78" s="36">
        <f t="shared" si="490"/>
        <v>0</v>
      </c>
      <c r="DL78" s="36">
        <f t="shared" si="490"/>
        <v>0</v>
      </c>
      <c r="DM78" s="36">
        <f t="shared" si="490"/>
        <v>0</v>
      </c>
      <c r="DN78" s="36">
        <f t="shared" si="490"/>
        <v>0</v>
      </c>
      <c r="DO78" s="36">
        <f t="shared" si="490"/>
        <v>0</v>
      </c>
      <c r="DP78" s="36">
        <f t="shared" si="491"/>
        <v>0</v>
      </c>
      <c r="DQ78" s="36">
        <f t="shared" si="491"/>
        <v>0</v>
      </c>
      <c r="DR78" s="36">
        <f t="shared" si="491"/>
        <v>0</v>
      </c>
      <c r="DS78" s="36">
        <f t="shared" si="491"/>
        <v>0</v>
      </c>
      <c r="DT78" s="36">
        <f t="shared" si="491"/>
        <v>0</v>
      </c>
      <c r="DU78" s="36">
        <f t="shared" si="491"/>
        <v>0</v>
      </c>
      <c r="DV78" s="36">
        <f t="shared" si="491"/>
        <v>0</v>
      </c>
      <c r="DW78" s="36">
        <f t="shared" si="491"/>
        <v>0</v>
      </c>
      <c r="DX78" s="36">
        <f t="shared" si="491"/>
        <v>0</v>
      </c>
      <c r="DY78" s="36">
        <f t="shared" si="491"/>
        <v>0</v>
      </c>
      <c r="DZ78" s="36">
        <f t="shared" si="491"/>
        <v>0</v>
      </c>
      <c r="EA78" s="36">
        <f t="shared" si="491"/>
        <v>0</v>
      </c>
      <c r="EB78" s="36">
        <f t="shared" si="491"/>
        <v>0</v>
      </c>
      <c r="EC78" s="36">
        <f t="shared" si="491"/>
        <v>0</v>
      </c>
      <c r="ED78" s="36">
        <f t="shared" si="491"/>
        <v>0</v>
      </c>
      <c r="EE78" s="36">
        <f t="shared" si="495"/>
        <v>0</v>
      </c>
      <c r="EF78" s="36">
        <f t="shared" si="495"/>
        <v>0</v>
      </c>
      <c r="EG78" s="36">
        <f t="shared" si="495"/>
        <v>0</v>
      </c>
      <c r="EH78" s="36">
        <f t="shared" si="495"/>
        <v>0</v>
      </c>
      <c r="EI78" s="36">
        <f t="shared" si="495"/>
        <v>0</v>
      </c>
      <c r="EJ78" s="36">
        <f t="shared" ref="EJ78:EY89" si="523">SUMIFS($GM78:$WE78,$GM$29:$WE$29,EJ$29)</f>
        <v>0</v>
      </c>
      <c r="EK78" s="36">
        <f t="shared" si="523"/>
        <v>0</v>
      </c>
      <c r="EL78" s="36">
        <f t="shared" si="523"/>
        <v>0</v>
      </c>
      <c r="EM78" s="36">
        <f t="shared" si="523"/>
        <v>0</v>
      </c>
      <c r="EN78" s="36">
        <f t="shared" si="523"/>
        <v>0</v>
      </c>
      <c r="EO78" s="36">
        <f t="shared" si="523"/>
        <v>0</v>
      </c>
      <c r="EP78" s="36">
        <f t="shared" si="523"/>
        <v>0</v>
      </c>
      <c r="EQ78" s="36">
        <f t="shared" si="523"/>
        <v>0</v>
      </c>
      <c r="ER78" s="36">
        <f t="shared" si="523"/>
        <v>0</v>
      </c>
      <c r="ES78" s="36">
        <f t="shared" si="523"/>
        <v>0</v>
      </c>
      <c r="ET78" s="36">
        <f t="shared" si="523"/>
        <v>0</v>
      </c>
      <c r="EU78" s="36">
        <f t="shared" si="523"/>
        <v>0</v>
      </c>
      <c r="EV78" s="36">
        <f t="shared" si="523"/>
        <v>0</v>
      </c>
      <c r="EW78" s="36">
        <f t="shared" si="523"/>
        <v>0</v>
      </c>
      <c r="EX78" s="36">
        <f t="shared" si="523"/>
        <v>0</v>
      </c>
      <c r="EY78" s="36">
        <f t="shared" si="523"/>
        <v>0</v>
      </c>
      <c r="EZ78" s="36">
        <f t="shared" si="522"/>
        <v>0</v>
      </c>
      <c r="FA78" s="36">
        <f t="shared" si="522"/>
        <v>0</v>
      </c>
      <c r="FB78" s="36">
        <f t="shared" si="522"/>
        <v>0</v>
      </c>
      <c r="FC78" s="36">
        <f t="shared" si="522"/>
        <v>0</v>
      </c>
      <c r="FD78" s="36">
        <f t="shared" si="522"/>
        <v>0</v>
      </c>
      <c r="FE78" s="36">
        <f t="shared" si="522"/>
        <v>0</v>
      </c>
      <c r="FF78" s="36">
        <f t="shared" si="522"/>
        <v>0</v>
      </c>
      <c r="FG78" s="36">
        <f t="shared" si="522"/>
        <v>0</v>
      </c>
      <c r="FH78" s="36">
        <f t="shared" si="522"/>
        <v>0</v>
      </c>
      <c r="FI78" s="36">
        <f t="shared" si="522"/>
        <v>0</v>
      </c>
      <c r="FJ78" s="36">
        <f t="shared" si="522"/>
        <v>0</v>
      </c>
      <c r="FK78" s="36">
        <f t="shared" si="522"/>
        <v>0</v>
      </c>
      <c r="FL78" s="36">
        <f t="shared" si="522"/>
        <v>0</v>
      </c>
      <c r="FM78" s="36">
        <f t="shared" si="522"/>
        <v>0</v>
      </c>
      <c r="FN78" s="36">
        <f t="shared" si="522"/>
        <v>0</v>
      </c>
      <c r="FO78" s="36">
        <f t="shared" si="522"/>
        <v>0</v>
      </c>
      <c r="FP78" s="36">
        <f t="shared" si="522"/>
        <v>0</v>
      </c>
      <c r="FQ78" s="36">
        <f t="shared" si="522"/>
        <v>0</v>
      </c>
      <c r="FR78" s="36">
        <f t="shared" si="522"/>
        <v>0</v>
      </c>
      <c r="FS78" s="36">
        <f t="shared" si="522"/>
        <v>0</v>
      </c>
      <c r="FT78" s="36">
        <f t="shared" si="522"/>
        <v>0</v>
      </c>
      <c r="FU78" s="36">
        <f t="shared" si="522"/>
        <v>0</v>
      </c>
      <c r="FV78" s="36">
        <f t="shared" si="522"/>
        <v>0</v>
      </c>
      <c r="FW78" s="36">
        <f t="shared" si="522"/>
        <v>0</v>
      </c>
      <c r="FX78" s="36">
        <f t="shared" si="522"/>
        <v>0</v>
      </c>
      <c r="FY78" s="36">
        <f t="shared" si="522"/>
        <v>0</v>
      </c>
      <c r="FZ78" s="36">
        <f t="shared" si="522"/>
        <v>0</v>
      </c>
      <c r="GA78" s="36">
        <f t="shared" si="522"/>
        <v>0</v>
      </c>
      <c r="GB78" s="36">
        <f t="shared" si="486"/>
        <v>0</v>
      </c>
      <c r="GC78" s="36">
        <f t="shared" si="486"/>
        <v>0</v>
      </c>
      <c r="GD78" s="36">
        <f t="shared" si="486"/>
        <v>0</v>
      </c>
      <c r="GE78" s="36">
        <f t="shared" si="486"/>
        <v>0</v>
      </c>
      <c r="GF78" s="36">
        <f t="shared" si="486"/>
        <v>0</v>
      </c>
      <c r="GG78" s="36">
        <f t="shared" si="486"/>
        <v>0</v>
      </c>
      <c r="GH78" s="36">
        <f t="shared" si="486"/>
        <v>0</v>
      </c>
      <c r="GI78" s="36">
        <f t="shared" si="486"/>
        <v>0</v>
      </c>
      <c r="GJ78" s="36">
        <f t="shared" si="486"/>
        <v>0</v>
      </c>
      <c r="GL78" s="29" t="str">
        <f t="shared" si="347"/>
        <v>005/2006</v>
      </c>
      <c r="GM78" s="471">
        <f t="shared" si="509"/>
        <v>2.6409799033333337</v>
      </c>
      <c r="GN78" s="471">
        <f t="shared" si="509"/>
        <v>2.6409799033333337</v>
      </c>
      <c r="GO78" s="471">
        <f t="shared" si="509"/>
        <v>2.6409799033333337</v>
      </c>
      <c r="GP78" s="471">
        <f t="shared" si="509"/>
        <v>2.6409799033333337</v>
      </c>
      <c r="GQ78" s="471">
        <f t="shared" si="509"/>
        <v>2.6409799033333337</v>
      </c>
      <c r="GR78" s="471">
        <f t="shared" si="509"/>
        <v>2.6409799033333337</v>
      </c>
      <c r="GS78" s="471">
        <f t="shared" si="509"/>
        <v>2.6409799033333337</v>
      </c>
      <c r="GT78" s="471">
        <f t="shared" si="509"/>
        <v>2.6409799033333337</v>
      </c>
      <c r="GU78" s="471">
        <f t="shared" si="509"/>
        <v>2.6409799033333337</v>
      </c>
      <c r="GV78" s="471">
        <f t="shared" si="509"/>
        <v>2.6409799033333337</v>
      </c>
      <c r="GW78" s="471">
        <f t="shared" si="509"/>
        <v>2.6409799033333337</v>
      </c>
      <c r="GX78" s="471">
        <f t="shared" si="509"/>
        <v>2.6409799033333337</v>
      </c>
      <c r="GY78" s="471">
        <f t="shared" si="509"/>
        <v>2.6409799033333337</v>
      </c>
      <c r="GZ78" s="471">
        <f t="shared" si="509"/>
        <v>2.6409799033333337</v>
      </c>
      <c r="HA78" s="471">
        <f t="shared" si="509"/>
        <v>2.6409799033333337</v>
      </c>
      <c r="HB78" s="471">
        <f t="shared" si="509"/>
        <v>2.6409799033333337</v>
      </c>
      <c r="HC78" s="471">
        <f t="shared" si="496"/>
        <v>2.6409799033333337</v>
      </c>
      <c r="HD78" s="471">
        <f t="shared" si="496"/>
        <v>2.6409799033333337</v>
      </c>
      <c r="HE78" s="471">
        <f t="shared" si="496"/>
        <v>2.6409799033333337</v>
      </c>
      <c r="HF78" s="471">
        <f t="shared" si="496"/>
        <v>2.6409799033333337</v>
      </c>
      <c r="HG78" s="471">
        <f t="shared" si="496"/>
        <v>2.6409799033333337</v>
      </c>
      <c r="HH78" s="471">
        <f t="shared" si="496"/>
        <v>2.6409799033333337</v>
      </c>
      <c r="HI78" s="471">
        <f t="shared" si="496"/>
        <v>2.6409799033333337</v>
      </c>
      <c r="HJ78" s="471">
        <f t="shared" si="496"/>
        <v>2.6409799033333337</v>
      </c>
      <c r="HK78" s="471">
        <f t="shared" si="496"/>
        <v>2.6409799033333337</v>
      </c>
      <c r="HL78" s="471">
        <f t="shared" si="496"/>
        <v>2.6409799033333337</v>
      </c>
      <c r="HM78" s="471">
        <f t="shared" si="496"/>
        <v>2.6409799033333337</v>
      </c>
      <c r="HN78" s="471">
        <f t="shared" si="496"/>
        <v>2.6409799033333337</v>
      </c>
      <c r="HO78" s="471">
        <f t="shared" si="496"/>
        <v>2.6409799033333337</v>
      </c>
      <c r="HP78" s="471">
        <f t="shared" si="496"/>
        <v>2.6409799033333337</v>
      </c>
      <c r="HQ78" s="471">
        <f t="shared" si="496"/>
        <v>2.6409799033333337</v>
      </c>
      <c r="HR78" s="471">
        <f t="shared" si="459"/>
        <v>2.6409799033333337</v>
      </c>
      <c r="HS78" s="471">
        <f t="shared" si="510"/>
        <v>2.6409799033333337</v>
      </c>
      <c r="HT78" s="471">
        <f t="shared" si="510"/>
        <v>2.6409799033333337</v>
      </c>
      <c r="HU78" s="471">
        <f t="shared" si="510"/>
        <v>2.6409799033333337</v>
      </c>
      <c r="HV78" s="471">
        <f t="shared" si="510"/>
        <v>2.6409799033333337</v>
      </c>
      <c r="HW78" s="471">
        <f t="shared" si="510"/>
        <v>2.6409799033333337</v>
      </c>
      <c r="HX78" s="471">
        <f t="shared" si="510"/>
        <v>2.6409799033333337</v>
      </c>
      <c r="HY78" s="471">
        <f t="shared" si="510"/>
        <v>2.6409799033333337</v>
      </c>
      <c r="HZ78" s="471">
        <f t="shared" si="510"/>
        <v>2.6409799033333337</v>
      </c>
      <c r="IA78" s="471">
        <f t="shared" si="510"/>
        <v>2.6409799033333337</v>
      </c>
      <c r="IB78" s="471">
        <f t="shared" si="510"/>
        <v>2.6409799033333337</v>
      </c>
      <c r="IC78" s="471">
        <f t="shared" si="510"/>
        <v>2.6409799033333337</v>
      </c>
      <c r="ID78" s="471">
        <f t="shared" si="510"/>
        <v>2.6409799033333337</v>
      </c>
      <c r="IE78" s="471">
        <f t="shared" si="510"/>
        <v>2.6409799033333337</v>
      </c>
      <c r="IF78" s="471">
        <f t="shared" si="510"/>
        <v>2.6409799033333337</v>
      </c>
      <c r="IG78" s="471">
        <f t="shared" si="510"/>
        <v>2.6409799033333337</v>
      </c>
      <c r="IH78" s="471">
        <f t="shared" si="510"/>
        <v>2.6409799033333337</v>
      </c>
      <c r="II78" s="471">
        <f t="shared" si="497"/>
        <v>2.6409799033333337</v>
      </c>
      <c r="IJ78" s="471">
        <f t="shared" si="497"/>
        <v>2.6409799033333337</v>
      </c>
      <c r="IK78" s="471">
        <f t="shared" si="497"/>
        <v>2.6409799033333337</v>
      </c>
      <c r="IL78" s="471">
        <f t="shared" si="497"/>
        <v>2.6409799033333337</v>
      </c>
      <c r="IM78" s="471">
        <f t="shared" si="497"/>
        <v>2.6409799033333337</v>
      </c>
      <c r="IN78" s="471">
        <f t="shared" si="497"/>
        <v>2.6409799033333337</v>
      </c>
      <c r="IO78" s="471">
        <f t="shared" si="497"/>
        <v>2.6409799033333337</v>
      </c>
      <c r="IP78" s="471">
        <f t="shared" si="497"/>
        <v>2.6409799033333337</v>
      </c>
      <c r="IQ78" s="471">
        <f t="shared" si="497"/>
        <v>2.6409799033333337</v>
      </c>
      <c r="IR78" s="471">
        <f t="shared" si="497"/>
        <v>2.6409799033333337</v>
      </c>
      <c r="IS78" s="471">
        <f t="shared" si="497"/>
        <v>2.6409799033333337</v>
      </c>
      <c r="IT78" s="471">
        <f t="shared" si="497"/>
        <v>2.6409799033333337</v>
      </c>
      <c r="IU78" s="471">
        <f t="shared" si="497"/>
        <v>2.6409799033333337</v>
      </c>
      <c r="IV78" s="471">
        <f t="shared" si="497"/>
        <v>2.6409799033333337</v>
      </c>
      <c r="IW78" s="471">
        <f t="shared" si="497"/>
        <v>2.6409799033333337</v>
      </c>
      <c r="IX78" s="471">
        <f t="shared" si="461"/>
        <v>2.6409799033333337</v>
      </c>
      <c r="IY78" s="471">
        <f t="shared" si="511"/>
        <v>2.6409799033333337</v>
      </c>
      <c r="IZ78" s="471">
        <f t="shared" si="511"/>
        <v>2.6409799033333337</v>
      </c>
      <c r="JA78" s="471">
        <f t="shared" si="511"/>
        <v>2.6409799033333337</v>
      </c>
      <c r="JB78" s="471">
        <f t="shared" si="511"/>
        <v>2.6409799033333337</v>
      </c>
      <c r="JC78" s="471">
        <f t="shared" si="511"/>
        <v>2.6409799033333337</v>
      </c>
      <c r="JD78" s="471">
        <f t="shared" si="511"/>
        <v>2.6409799033333337</v>
      </c>
      <c r="JE78" s="471">
        <f t="shared" si="511"/>
        <v>2.6409799033333337</v>
      </c>
      <c r="JF78" s="471">
        <f t="shared" si="511"/>
        <v>2.6409799033333337</v>
      </c>
      <c r="JG78" s="471">
        <f t="shared" si="511"/>
        <v>2.6409799033333337</v>
      </c>
      <c r="JH78" s="471">
        <f t="shared" si="511"/>
        <v>2.6409799033333337</v>
      </c>
      <c r="JI78" s="471">
        <f t="shared" si="511"/>
        <v>2.6409799033333337</v>
      </c>
      <c r="JJ78" s="471">
        <f t="shared" si="511"/>
        <v>2.6409799033333337</v>
      </c>
      <c r="JK78" s="471">
        <f t="shared" si="511"/>
        <v>2.6409799033333337</v>
      </c>
      <c r="JL78" s="471">
        <f t="shared" si="511"/>
        <v>2.6409799033333337</v>
      </c>
      <c r="JM78" s="471">
        <f t="shared" si="511"/>
        <v>2.6409799033333337</v>
      </c>
      <c r="JN78" s="471">
        <f t="shared" si="511"/>
        <v>2.6409799033333337</v>
      </c>
      <c r="JO78" s="471">
        <f t="shared" si="498"/>
        <v>2.6409799033333337</v>
      </c>
      <c r="JP78" s="471">
        <f t="shared" si="498"/>
        <v>2.6409799033333337</v>
      </c>
      <c r="JQ78" s="471">
        <f t="shared" si="498"/>
        <v>2.6409799033333337</v>
      </c>
      <c r="JR78" s="471">
        <f t="shared" si="498"/>
        <v>2.6409799033333337</v>
      </c>
      <c r="JS78" s="471">
        <f t="shared" si="498"/>
        <v>2.6409799033333337</v>
      </c>
      <c r="JT78" s="471">
        <f t="shared" si="498"/>
        <v>2.6409799033333337</v>
      </c>
      <c r="JU78" s="471">
        <f t="shared" si="498"/>
        <v>2.6409799033333337</v>
      </c>
      <c r="JV78" s="471">
        <f t="shared" si="498"/>
        <v>2.6409799033333337</v>
      </c>
      <c r="JW78" s="471">
        <f t="shared" si="498"/>
        <v>2.6409799033333337</v>
      </c>
      <c r="JX78" s="471">
        <f t="shared" si="498"/>
        <v>2.6409799033333337</v>
      </c>
      <c r="JY78" s="471">
        <f t="shared" si="498"/>
        <v>2.6409799033333337</v>
      </c>
      <c r="JZ78" s="471">
        <f t="shared" si="498"/>
        <v>2.6409799033333337</v>
      </c>
      <c r="KA78" s="471">
        <f t="shared" si="498"/>
        <v>2.6409799033333337</v>
      </c>
      <c r="KB78" s="471">
        <f t="shared" si="498"/>
        <v>2.6409799033333337</v>
      </c>
      <c r="KC78" s="471">
        <f t="shared" si="498"/>
        <v>2.6409799033333337</v>
      </c>
      <c r="KD78" s="471">
        <f t="shared" si="463"/>
        <v>2.6409799033333337</v>
      </c>
      <c r="KE78" s="471">
        <f t="shared" si="512"/>
        <v>2.6409799033333337</v>
      </c>
      <c r="KF78" s="471">
        <f t="shared" si="512"/>
        <v>2.6409799033333337</v>
      </c>
      <c r="KG78" s="471">
        <f t="shared" si="512"/>
        <v>2.6409799033333337</v>
      </c>
      <c r="KH78" s="471">
        <f t="shared" si="512"/>
        <v>2.6409799033333337</v>
      </c>
      <c r="KI78" s="471">
        <f t="shared" si="512"/>
        <v>2.6409799033333337</v>
      </c>
      <c r="KJ78" s="471">
        <f t="shared" si="512"/>
        <v>2.6409799033333337</v>
      </c>
      <c r="KK78" s="471">
        <f t="shared" si="512"/>
        <v>2.6409799033333337</v>
      </c>
      <c r="KL78" s="471">
        <f t="shared" si="512"/>
        <v>2.6409799033333337</v>
      </c>
      <c r="KM78" s="471">
        <f t="shared" si="512"/>
        <v>2.6409799033333337</v>
      </c>
      <c r="KN78" s="471">
        <f t="shared" si="512"/>
        <v>2.6409799033333337</v>
      </c>
      <c r="KO78" s="471">
        <f t="shared" si="512"/>
        <v>2.6409799033333337</v>
      </c>
      <c r="KP78" s="471">
        <f t="shared" si="512"/>
        <v>2.6409799033333337</v>
      </c>
      <c r="KQ78" s="471">
        <f t="shared" si="512"/>
        <v>2.6409799033333337</v>
      </c>
      <c r="KR78" s="471">
        <f t="shared" si="512"/>
        <v>2.6409799033333337</v>
      </c>
      <c r="KS78" s="471">
        <f t="shared" si="512"/>
        <v>2.6409799033333337</v>
      </c>
      <c r="KT78" s="471">
        <f t="shared" si="512"/>
        <v>2.6409799033333337</v>
      </c>
      <c r="KU78" s="471">
        <f t="shared" si="499"/>
        <v>2.6409799033333337</v>
      </c>
      <c r="KV78" s="471">
        <f t="shared" si="499"/>
        <v>2.6409799033333337</v>
      </c>
      <c r="KW78" s="471">
        <f t="shared" si="499"/>
        <v>2.6409799033333337</v>
      </c>
      <c r="KX78" s="471">
        <f t="shared" si="499"/>
        <v>2.6409799033333337</v>
      </c>
      <c r="KY78" s="471">
        <f t="shared" si="499"/>
        <v>2.6409799033333337</v>
      </c>
      <c r="KZ78" s="471">
        <f t="shared" si="499"/>
        <v>2.6409799033333337</v>
      </c>
      <c r="LA78" s="471">
        <f t="shared" si="499"/>
        <v>2.6409799033333337</v>
      </c>
      <c r="LB78" s="471">
        <f t="shared" si="499"/>
        <v>2.6409799033333337</v>
      </c>
      <c r="LC78" s="471">
        <f t="shared" si="499"/>
        <v>2.6409799033333337</v>
      </c>
      <c r="LD78" s="471">
        <f t="shared" si="499"/>
        <v>2.6409799033333337</v>
      </c>
      <c r="LE78" s="471">
        <f t="shared" si="499"/>
        <v>2.6409799033333337</v>
      </c>
      <c r="LF78" s="471">
        <f t="shared" si="499"/>
        <v>2.6409799033333337</v>
      </c>
      <c r="LG78" s="471">
        <f t="shared" si="499"/>
        <v>2.6409799033333337</v>
      </c>
      <c r="LH78" s="471">
        <f t="shared" si="499"/>
        <v>2.6409799033333337</v>
      </c>
      <c r="LI78" s="471">
        <f t="shared" si="499"/>
        <v>2.6409799033333337</v>
      </c>
      <c r="LJ78" s="471">
        <f t="shared" si="465"/>
        <v>2.6409799033333337</v>
      </c>
      <c r="LK78" s="471">
        <f t="shared" si="513"/>
        <v>2.6409799033333337</v>
      </c>
      <c r="LL78" s="471">
        <f t="shared" si="513"/>
        <v>2.3768819130000005</v>
      </c>
      <c r="LM78" s="471">
        <f t="shared" si="513"/>
        <v>0</v>
      </c>
      <c r="LN78" s="471">
        <f t="shared" si="513"/>
        <v>0</v>
      </c>
      <c r="LO78" s="471">
        <f t="shared" si="513"/>
        <v>0</v>
      </c>
      <c r="LP78" s="471">
        <f t="shared" si="513"/>
        <v>0</v>
      </c>
      <c r="LQ78" s="471">
        <f t="shared" si="513"/>
        <v>0</v>
      </c>
      <c r="LR78" s="471">
        <f t="shared" si="513"/>
        <v>0</v>
      </c>
      <c r="LS78" s="471">
        <f t="shared" si="513"/>
        <v>0</v>
      </c>
      <c r="LT78" s="471">
        <f t="shared" si="513"/>
        <v>0</v>
      </c>
      <c r="LU78" s="471">
        <f t="shared" si="513"/>
        <v>0</v>
      </c>
      <c r="LV78" s="471">
        <f t="shared" si="513"/>
        <v>0</v>
      </c>
      <c r="LW78" s="471">
        <f t="shared" si="513"/>
        <v>0</v>
      </c>
      <c r="LX78" s="471">
        <f t="shared" si="513"/>
        <v>0</v>
      </c>
      <c r="LY78" s="471">
        <f t="shared" si="513"/>
        <v>0</v>
      </c>
      <c r="LZ78" s="471">
        <f t="shared" si="513"/>
        <v>0</v>
      </c>
      <c r="MA78" s="471">
        <f t="shared" si="500"/>
        <v>0</v>
      </c>
      <c r="MB78" s="471">
        <f t="shared" si="500"/>
        <v>0</v>
      </c>
      <c r="MC78" s="471">
        <f t="shared" si="500"/>
        <v>0</v>
      </c>
      <c r="MD78" s="471">
        <f t="shared" si="500"/>
        <v>0</v>
      </c>
      <c r="ME78" s="471">
        <f t="shared" si="500"/>
        <v>0</v>
      </c>
      <c r="MF78" s="471">
        <f t="shared" si="500"/>
        <v>0</v>
      </c>
      <c r="MG78" s="471">
        <f t="shared" si="500"/>
        <v>0</v>
      </c>
      <c r="MH78" s="471">
        <f t="shared" si="500"/>
        <v>0</v>
      </c>
      <c r="MI78" s="471">
        <f t="shared" si="500"/>
        <v>0</v>
      </c>
      <c r="MJ78" s="471">
        <f t="shared" si="500"/>
        <v>0</v>
      </c>
      <c r="MK78" s="471">
        <f t="shared" si="500"/>
        <v>0</v>
      </c>
      <c r="ML78" s="471">
        <f t="shared" si="500"/>
        <v>0</v>
      </c>
      <c r="MM78" s="471">
        <f t="shared" si="500"/>
        <v>0</v>
      </c>
      <c r="MN78" s="471">
        <f t="shared" si="500"/>
        <v>0</v>
      </c>
      <c r="MO78" s="471">
        <f t="shared" si="500"/>
        <v>0</v>
      </c>
      <c r="MP78" s="471">
        <f t="shared" si="467"/>
        <v>0</v>
      </c>
      <c r="MQ78" s="471">
        <f t="shared" si="514"/>
        <v>0</v>
      </c>
      <c r="MR78" s="471">
        <f t="shared" si="514"/>
        <v>0</v>
      </c>
      <c r="MS78" s="471">
        <f t="shared" si="514"/>
        <v>0</v>
      </c>
      <c r="MT78" s="471">
        <f t="shared" si="514"/>
        <v>0</v>
      </c>
      <c r="MU78" s="471">
        <f t="shared" si="514"/>
        <v>0</v>
      </c>
      <c r="MV78" s="471">
        <f t="shared" si="514"/>
        <v>0</v>
      </c>
      <c r="MW78" s="471">
        <f t="shared" si="514"/>
        <v>0</v>
      </c>
      <c r="MX78" s="471">
        <f t="shared" si="514"/>
        <v>0</v>
      </c>
      <c r="MY78" s="471">
        <f t="shared" si="514"/>
        <v>0</v>
      </c>
      <c r="MZ78" s="471">
        <f t="shared" si="514"/>
        <v>0</v>
      </c>
      <c r="NA78" s="471">
        <f t="shared" si="514"/>
        <v>0</v>
      </c>
      <c r="NB78" s="471">
        <f t="shared" si="514"/>
        <v>0</v>
      </c>
      <c r="NC78" s="471">
        <f t="shared" si="514"/>
        <v>0</v>
      </c>
      <c r="ND78" s="471">
        <f t="shared" si="514"/>
        <v>0</v>
      </c>
      <c r="NE78" s="471">
        <f t="shared" si="514"/>
        <v>0</v>
      </c>
      <c r="NF78" s="471">
        <f t="shared" si="514"/>
        <v>0</v>
      </c>
      <c r="NG78" s="471">
        <f t="shared" si="501"/>
        <v>0</v>
      </c>
      <c r="NH78" s="471">
        <f t="shared" si="501"/>
        <v>0</v>
      </c>
      <c r="NI78" s="471">
        <f t="shared" si="501"/>
        <v>0</v>
      </c>
      <c r="NJ78" s="471">
        <f t="shared" si="501"/>
        <v>0</v>
      </c>
      <c r="NK78" s="471">
        <f t="shared" si="501"/>
        <v>0</v>
      </c>
      <c r="NL78" s="471">
        <f t="shared" si="501"/>
        <v>0</v>
      </c>
      <c r="NM78" s="471">
        <f t="shared" si="501"/>
        <v>0</v>
      </c>
      <c r="NN78" s="471">
        <f t="shared" si="501"/>
        <v>0</v>
      </c>
      <c r="NO78" s="471">
        <f t="shared" si="501"/>
        <v>0</v>
      </c>
      <c r="NP78" s="471">
        <f t="shared" si="501"/>
        <v>0</v>
      </c>
      <c r="NQ78" s="471">
        <f t="shared" si="501"/>
        <v>0</v>
      </c>
      <c r="NR78" s="471">
        <f t="shared" si="501"/>
        <v>0</v>
      </c>
      <c r="NS78" s="471">
        <f t="shared" si="501"/>
        <v>0</v>
      </c>
      <c r="NT78" s="471">
        <f t="shared" si="501"/>
        <v>0</v>
      </c>
      <c r="NU78" s="471">
        <f t="shared" si="501"/>
        <v>0</v>
      </c>
      <c r="NV78" s="471">
        <f t="shared" si="469"/>
        <v>0</v>
      </c>
      <c r="NW78" s="471">
        <f t="shared" si="515"/>
        <v>0</v>
      </c>
      <c r="NX78" s="471">
        <f t="shared" si="515"/>
        <v>0</v>
      </c>
      <c r="NY78" s="471">
        <f t="shared" si="515"/>
        <v>0</v>
      </c>
      <c r="NZ78" s="471">
        <f t="shared" si="515"/>
        <v>0</v>
      </c>
      <c r="OA78" s="471">
        <f t="shared" si="515"/>
        <v>0</v>
      </c>
      <c r="OB78" s="471">
        <f t="shared" si="515"/>
        <v>0</v>
      </c>
      <c r="OC78" s="471">
        <f t="shared" si="515"/>
        <v>0</v>
      </c>
      <c r="OD78" s="471">
        <f t="shared" si="515"/>
        <v>0</v>
      </c>
      <c r="OE78" s="471">
        <f t="shared" si="515"/>
        <v>0</v>
      </c>
      <c r="OF78" s="471">
        <f t="shared" si="515"/>
        <v>0</v>
      </c>
      <c r="OG78" s="471">
        <f t="shared" si="515"/>
        <v>0</v>
      </c>
      <c r="OH78" s="471">
        <f t="shared" si="515"/>
        <v>0</v>
      </c>
      <c r="OI78" s="471">
        <f t="shared" si="515"/>
        <v>0</v>
      </c>
      <c r="OJ78" s="471">
        <f t="shared" si="515"/>
        <v>0</v>
      </c>
      <c r="OK78" s="471">
        <f t="shared" si="515"/>
        <v>0</v>
      </c>
      <c r="OL78" s="471">
        <f t="shared" si="515"/>
        <v>0</v>
      </c>
      <c r="OM78" s="471">
        <f t="shared" si="502"/>
        <v>0</v>
      </c>
      <c r="ON78" s="471">
        <f t="shared" si="502"/>
        <v>0</v>
      </c>
      <c r="OO78" s="471">
        <f t="shared" si="502"/>
        <v>0</v>
      </c>
      <c r="OP78" s="471">
        <f t="shared" si="502"/>
        <v>0</v>
      </c>
      <c r="OQ78" s="471">
        <f t="shared" si="502"/>
        <v>0</v>
      </c>
      <c r="OR78" s="471">
        <f t="shared" si="502"/>
        <v>0</v>
      </c>
      <c r="OS78" s="471">
        <f t="shared" si="502"/>
        <v>0</v>
      </c>
      <c r="OT78" s="471">
        <f t="shared" si="502"/>
        <v>0</v>
      </c>
      <c r="OU78" s="471">
        <f t="shared" si="502"/>
        <v>0</v>
      </c>
      <c r="OV78" s="471">
        <f t="shared" si="502"/>
        <v>0</v>
      </c>
      <c r="OW78" s="471">
        <f t="shared" si="502"/>
        <v>0</v>
      </c>
      <c r="OX78" s="471">
        <f t="shared" si="502"/>
        <v>0</v>
      </c>
      <c r="OY78" s="471">
        <f t="shared" si="502"/>
        <v>0</v>
      </c>
      <c r="OZ78" s="471">
        <f t="shared" si="502"/>
        <v>0</v>
      </c>
      <c r="PA78" s="471">
        <f t="shared" si="502"/>
        <v>0</v>
      </c>
      <c r="PB78" s="471">
        <f t="shared" si="471"/>
        <v>0</v>
      </c>
      <c r="PC78" s="471">
        <f t="shared" si="516"/>
        <v>0</v>
      </c>
      <c r="PD78" s="471">
        <f t="shared" si="516"/>
        <v>0</v>
      </c>
      <c r="PE78" s="471">
        <f t="shared" si="516"/>
        <v>0</v>
      </c>
      <c r="PF78" s="471">
        <f t="shared" si="516"/>
        <v>0</v>
      </c>
      <c r="PG78" s="471">
        <f t="shared" si="516"/>
        <v>0</v>
      </c>
      <c r="PH78" s="471">
        <f t="shared" si="516"/>
        <v>0</v>
      </c>
      <c r="PI78" s="471">
        <f t="shared" si="516"/>
        <v>0</v>
      </c>
      <c r="PJ78" s="471">
        <f t="shared" si="516"/>
        <v>0</v>
      </c>
      <c r="PK78" s="471">
        <f t="shared" si="516"/>
        <v>0</v>
      </c>
      <c r="PL78" s="471">
        <f t="shared" si="516"/>
        <v>0</v>
      </c>
      <c r="PM78" s="471">
        <f t="shared" si="516"/>
        <v>0</v>
      </c>
      <c r="PN78" s="471">
        <f t="shared" si="516"/>
        <v>0</v>
      </c>
      <c r="PO78" s="471">
        <f t="shared" si="516"/>
        <v>0</v>
      </c>
      <c r="PP78" s="471">
        <f t="shared" si="516"/>
        <v>0</v>
      </c>
      <c r="PQ78" s="471">
        <f t="shared" si="516"/>
        <v>0</v>
      </c>
      <c r="PR78" s="471">
        <f t="shared" si="516"/>
        <v>0</v>
      </c>
      <c r="PS78" s="471">
        <f t="shared" si="503"/>
        <v>0</v>
      </c>
      <c r="PT78" s="471">
        <f t="shared" si="503"/>
        <v>0</v>
      </c>
      <c r="PU78" s="471">
        <f t="shared" si="503"/>
        <v>0</v>
      </c>
      <c r="PV78" s="471">
        <f t="shared" si="503"/>
        <v>0</v>
      </c>
      <c r="PW78" s="471">
        <f t="shared" si="503"/>
        <v>0</v>
      </c>
      <c r="PX78" s="471">
        <f t="shared" si="503"/>
        <v>0</v>
      </c>
      <c r="PY78" s="471">
        <f t="shared" si="503"/>
        <v>0</v>
      </c>
      <c r="PZ78" s="471">
        <f t="shared" si="503"/>
        <v>0</v>
      </c>
      <c r="QA78" s="471">
        <f t="shared" si="503"/>
        <v>0</v>
      </c>
      <c r="QB78" s="471">
        <f t="shared" si="503"/>
        <v>0</v>
      </c>
      <c r="QC78" s="471">
        <f t="shared" si="503"/>
        <v>0</v>
      </c>
      <c r="QD78" s="471">
        <f t="shared" si="503"/>
        <v>0</v>
      </c>
      <c r="QE78" s="471">
        <f t="shared" si="503"/>
        <v>0</v>
      </c>
      <c r="QF78" s="471">
        <f t="shared" si="503"/>
        <v>0</v>
      </c>
      <c r="QG78" s="471">
        <f t="shared" si="503"/>
        <v>0</v>
      </c>
      <c r="QH78" s="471">
        <f t="shared" si="473"/>
        <v>0</v>
      </c>
      <c r="QI78" s="471">
        <f t="shared" si="517"/>
        <v>0</v>
      </c>
      <c r="QJ78" s="471">
        <f t="shared" si="517"/>
        <v>0</v>
      </c>
      <c r="QK78" s="471">
        <f t="shared" si="517"/>
        <v>0</v>
      </c>
      <c r="QL78" s="471">
        <f t="shared" si="517"/>
        <v>0</v>
      </c>
      <c r="QM78" s="471">
        <f t="shared" si="517"/>
        <v>0</v>
      </c>
      <c r="QN78" s="471">
        <f t="shared" si="517"/>
        <v>0</v>
      </c>
      <c r="QO78" s="471">
        <f t="shared" si="517"/>
        <v>0</v>
      </c>
      <c r="QP78" s="471">
        <f t="shared" si="517"/>
        <v>0</v>
      </c>
      <c r="QQ78" s="471">
        <f t="shared" si="517"/>
        <v>0</v>
      </c>
      <c r="QR78" s="471">
        <f t="shared" si="517"/>
        <v>0</v>
      </c>
      <c r="QS78" s="471">
        <f t="shared" si="517"/>
        <v>0</v>
      </c>
      <c r="QT78" s="471">
        <f t="shared" si="517"/>
        <v>0</v>
      </c>
      <c r="QU78" s="471">
        <f t="shared" si="517"/>
        <v>0</v>
      </c>
      <c r="QV78" s="471">
        <f t="shared" si="517"/>
        <v>0</v>
      </c>
      <c r="QW78" s="471">
        <f t="shared" si="517"/>
        <v>0</v>
      </c>
      <c r="QX78" s="471">
        <f t="shared" si="517"/>
        <v>0</v>
      </c>
      <c r="QY78" s="471">
        <f t="shared" si="504"/>
        <v>0</v>
      </c>
      <c r="QZ78" s="471">
        <f t="shared" si="504"/>
        <v>0</v>
      </c>
      <c r="RA78" s="471">
        <f t="shared" si="504"/>
        <v>0</v>
      </c>
      <c r="RB78" s="471">
        <f t="shared" si="504"/>
        <v>0</v>
      </c>
      <c r="RC78" s="471">
        <f t="shared" si="504"/>
        <v>0</v>
      </c>
      <c r="RD78" s="471">
        <f t="shared" si="504"/>
        <v>0</v>
      </c>
      <c r="RE78" s="471">
        <f t="shared" si="504"/>
        <v>0</v>
      </c>
      <c r="RF78" s="471">
        <f t="shared" si="504"/>
        <v>0</v>
      </c>
      <c r="RG78" s="471">
        <f t="shared" si="504"/>
        <v>0</v>
      </c>
      <c r="RH78" s="471">
        <f t="shared" si="504"/>
        <v>0</v>
      </c>
      <c r="RI78" s="471">
        <f t="shared" si="504"/>
        <v>0</v>
      </c>
      <c r="RJ78" s="471">
        <f t="shared" si="504"/>
        <v>0</v>
      </c>
      <c r="RK78" s="471">
        <f t="shared" si="504"/>
        <v>0</v>
      </c>
      <c r="RL78" s="471">
        <f t="shared" si="504"/>
        <v>0</v>
      </c>
      <c r="RM78" s="471">
        <f t="shared" si="504"/>
        <v>0</v>
      </c>
      <c r="RN78" s="471">
        <f t="shared" si="475"/>
        <v>0</v>
      </c>
      <c r="RO78" s="471">
        <f t="shared" si="518"/>
        <v>0</v>
      </c>
      <c r="RP78" s="471">
        <f t="shared" si="518"/>
        <v>0</v>
      </c>
      <c r="RQ78" s="471">
        <f t="shared" si="518"/>
        <v>0</v>
      </c>
      <c r="RR78" s="471">
        <f t="shared" si="518"/>
        <v>0</v>
      </c>
      <c r="RS78" s="471">
        <f t="shared" si="518"/>
        <v>0</v>
      </c>
      <c r="RT78" s="471">
        <f t="shared" si="518"/>
        <v>0</v>
      </c>
      <c r="RU78" s="471">
        <f t="shared" si="518"/>
        <v>0</v>
      </c>
      <c r="RV78" s="471">
        <f t="shared" si="518"/>
        <v>0</v>
      </c>
      <c r="RW78" s="471">
        <f t="shared" si="518"/>
        <v>0</v>
      </c>
      <c r="RX78" s="471">
        <f t="shared" si="518"/>
        <v>0</v>
      </c>
      <c r="RY78" s="471">
        <f t="shared" si="518"/>
        <v>0</v>
      </c>
      <c r="RZ78" s="471">
        <f t="shared" si="518"/>
        <v>0</v>
      </c>
      <c r="SA78" s="471">
        <f t="shared" si="518"/>
        <v>0</v>
      </c>
      <c r="SB78" s="471">
        <f t="shared" si="518"/>
        <v>0</v>
      </c>
      <c r="SC78" s="471">
        <f t="shared" si="518"/>
        <v>0</v>
      </c>
      <c r="SD78" s="471">
        <f t="shared" si="518"/>
        <v>0</v>
      </c>
      <c r="SE78" s="471">
        <f t="shared" si="505"/>
        <v>0</v>
      </c>
      <c r="SF78" s="471">
        <f t="shared" si="505"/>
        <v>0</v>
      </c>
      <c r="SG78" s="471">
        <f t="shared" si="505"/>
        <v>0</v>
      </c>
      <c r="SH78" s="471">
        <f t="shared" si="505"/>
        <v>0</v>
      </c>
      <c r="SI78" s="471">
        <f t="shared" si="505"/>
        <v>0</v>
      </c>
      <c r="SJ78" s="471">
        <f t="shared" si="505"/>
        <v>0</v>
      </c>
      <c r="SK78" s="471">
        <f t="shared" si="505"/>
        <v>0</v>
      </c>
      <c r="SL78" s="471">
        <f t="shared" si="505"/>
        <v>0</v>
      </c>
      <c r="SM78" s="471">
        <f t="shared" si="505"/>
        <v>0</v>
      </c>
      <c r="SN78" s="471">
        <f t="shared" si="505"/>
        <v>0</v>
      </c>
      <c r="SO78" s="471">
        <f t="shared" si="505"/>
        <v>0</v>
      </c>
      <c r="SP78" s="471">
        <f t="shared" si="505"/>
        <v>0</v>
      </c>
      <c r="SQ78" s="471">
        <f t="shared" si="505"/>
        <v>0</v>
      </c>
      <c r="SR78" s="471">
        <f t="shared" si="505"/>
        <v>0</v>
      </c>
      <c r="SS78" s="471">
        <f t="shared" si="505"/>
        <v>0</v>
      </c>
      <c r="ST78" s="471">
        <f t="shared" si="477"/>
        <v>0</v>
      </c>
      <c r="SU78" s="471">
        <f t="shared" si="519"/>
        <v>0</v>
      </c>
      <c r="SV78" s="471">
        <f t="shared" si="519"/>
        <v>0</v>
      </c>
      <c r="SW78" s="471">
        <f t="shared" si="519"/>
        <v>0</v>
      </c>
      <c r="SX78" s="471">
        <f t="shared" si="519"/>
        <v>0</v>
      </c>
      <c r="SY78" s="471">
        <f t="shared" si="519"/>
        <v>0</v>
      </c>
      <c r="SZ78" s="471">
        <f t="shared" si="519"/>
        <v>0</v>
      </c>
      <c r="TA78" s="471">
        <f t="shared" si="519"/>
        <v>0</v>
      </c>
      <c r="TB78" s="471">
        <f t="shared" si="519"/>
        <v>0</v>
      </c>
      <c r="TC78" s="471">
        <f t="shared" si="519"/>
        <v>0</v>
      </c>
      <c r="TD78" s="471">
        <f t="shared" si="519"/>
        <v>0</v>
      </c>
      <c r="TE78" s="471">
        <f t="shared" si="519"/>
        <v>0</v>
      </c>
      <c r="TF78" s="471">
        <f t="shared" si="519"/>
        <v>0</v>
      </c>
      <c r="TG78" s="471">
        <f t="shared" si="519"/>
        <v>0</v>
      </c>
      <c r="TH78" s="471">
        <f t="shared" si="519"/>
        <v>0</v>
      </c>
      <c r="TI78" s="471">
        <f t="shared" si="519"/>
        <v>0</v>
      </c>
      <c r="TJ78" s="471">
        <f t="shared" si="519"/>
        <v>0</v>
      </c>
      <c r="TK78" s="471">
        <f t="shared" si="506"/>
        <v>0</v>
      </c>
      <c r="TL78" s="471">
        <f t="shared" si="506"/>
        <v>0</v>
      </c>
      <c r="TM78" s="471">
        <f t="shared" si="506"/>
        <v>0</v>
      </c>
      <c r="TN78" s="471">
        <f t="shared" si="506"/>
        <v>0</v>
      </c>
      <c r="TO78" s="471">
        <f t="shared" si="506"/>
        <v>0</v>
      </c>
      <c r="TP78" s="471">
        <f t="shared" si="506"/>
        <v>0</v>
      </c>
      <c r="TQ78" s="471">
        <f t="shared" si="506"/>
        <v>0</v>
      </c>
      <c r="TR78" s="471">
        <f t="shared" si="506"/>
        <v>0</v>
      </c>
      <c r="TS78" s="471">
        <f t="shared" si="506"/>
        <v>0</v>
      </c>
      <c r="TT78" s="471">
        <f t="shared" si="506"/>
        <v>0</v>
      </c>
      <c r="TU78" s="471">
        <f t="shared" si="506"/>
        <v>0</v>
      </c>
      <c r="TV78" s="471">
        <f t="shared" si="506"/>
        <v>0</v>
      </c>
      <c r="TW78" s="471">
        <f t="shared" si="506"/>
        <v>0</v>
      </c>
      <c r="TX78" s="471">
        <f t="shared" si="506"/>
        <v>0</v>
      </c>
      <c r="TY78" s="471">
        <f t="shared" si="506"/>
        <v>0</v>
      </c>
      <c r="TZ78" s="471">
        <f t="shared" si="479"/>
        <v>0</v>
      </c>
      <c r="UA78" s="471">
        <f t="shared" si="520"/>
        <v>0</v>
      </c>
      <c r="UB78" s="471">
        <f t="shared" si="520"/>
        <v>0</v>
      </c>
      <c r="UC78" s="471">
        <f t="shared" si="520"/>
        <v>0</v>
      </c>
      <c r="UD78" s="471">
        <f t="shared" si="520"/>
        <v>0</v>
      </c>
      <c r="UE78" s="471">
        <f t="shared" si="520"/>
        <v>0</v>
      </c>
      <c r="UF78" s="471">
        <f t="shared" si="520"/>
        <v>0</v>
      </c>
      <c r="UG78" s="471">
        <f t="shared" si="520"/>
        <v>0</v>
      </c>
      <c r="UH78" s="471">
        <f t="shared" si="520"/>
        <v>0</v>
      </c>
      <c r="UI78" s="471">
        <f t="shared" si="520"/>
        <v>0</v>
      </c>
      <c r="UJ78" s="471">
        <f t="shared" si="520"/>
        <v>0</v>
      </c>
      <c r="UK78" s="471">
        <f t="shared" si="520"/>
        <v>0</v>
      </c>
      <c r="UL78" s="471">
        <f t="shared" si="520"/>
        <v>0</v>
      </c>
      <c r="UM78" s="471">
        <f t="shared" si="520"/>
        <v>0</v>
      </c>
      <c r="UN78" s="471">
        <f t="shared" si="520"/>
        <v>0</v>
      </c>
      <c r="UO78" s="471">
        <f t="shared" si="520"/>
        <v>0</v>
      </c>
      <c r="UP78" s="471">
        <f t="shared" si="520"/>
        <v>0</v>
      </c>
      <c r="UQ78" s="471">
        <f t="shared" si="507"/>
        <v>0</v>
      </c>
      <c r="UR78" s="471">
        <f t="shared" si="507"/>
        <v>0</v>
      </c>
      <c r="US78" s="471">
        <f t="shared" si="507"/>
        <v>0</v>
      </c>
      <c r="UT78" s="471">
        <f t="shared" si="507"/>
        <v>0</v>
      </c>
      <c r="UU78" s="471">
        <f t="shared" si="507"/>
        <v>0</v>
      </c>
      <c r="UV78" s="471">
        <f t="shared" si="507"/>
        <v>0</v>
      </c>
      <c r="UW78" s="471">
        <f t="shared" si="507"/>
        <v>0</v>
      </c>
      <c r="UX78" s="471">
        <f t="shared" si="507"/>
        <v>0</v>
      </c>
      <c r="UY78" s="471">
        <f t="shared" si="507"/>
        <v>0</v>
      </c>
      <c r="UZ78" s="471">
        <f t="shared" si="507"/>
        <v>0</v>
      </c>
      <c r="VA78" s="471">
        <f t="shared" si="507"/>
        <v>0</v>
      </c>
      <c r="VB78" s="471">
        <f t="shared" si="507"/>
        <v>0</v>
      </c>
      <c r="VC78" s="471">
        <f t="shared" si="507"/>
        <v>0</v>
      </c>
      <c r="VD78" s="471">
        <f t="shared" si="507"/>
        <v>0</v>
      </c>
      <c r="VE78" s="471">
        <f t="shared" si="507"/>
        <v>0</v>
      </c>
      <c r="VF78" s="471">
        <f t="shared" si="481"/>
        <v>0</v>
      </c>
      <c r="VG78" s="471">
        <f t="shared" si="521"/>
        <v>0</v>
      </c>
      <c r="VH78" s="471">
        <f t="shared" si="521"/>
        <v>0</v>
      </c>
      <c r="VI78" s="471">
        <f t="shared" si="521"/>
        <v>0</v>
      </c>
      <c r="VJ78" s="471">
        <f t="shared" si="521"/>
        <v>0</v>
      </c>
      <c r="VK78" s="471">
        <f t="shared" si="521"/>
        <v>0</v>
      </c>
      <c r="VL78" s="471">
        <f t="shared" si="521"/>
        <v>0</v>
      </c>
      <c r="VM78" s="471">
        <f t="shared" si="521"/>
        <v>0</v>
      </c>
      <c r="VN78" s="471">
        <f t="shared" si="521"/>
        <v>0</v>
      </c>
      <c r="VO78" s="471">
        <f t="shared" si="521"/>
        <v>0</v>
      </c>
      <c r="VP78" s="471">
        <f t="shared" si="521"/>
        <v>0</v>
      </c>
      <c r="VQ78" s="471">
        <f t="shared" si="521"/>
        <v>0</v>
      </c>
      <c r="VR78" s="471">
        <f t="shared" si="521"/>
        <v>0</v>
      </c>
      <c r="VS78" s="471">
        <f t="shared" si="521"/>
        <v>0</v>
      </c>
      <c r="VT78" s="471">
        <f t="shared" si="521"/>
        <v>0</v>
      </c>
      <c r="VU78" s="471">
        <f t="shared" si="521"/>
        <v>0</v>
      </c>
      <c r="VV78" s="471">
        <f t="shared" si="521"/>
        <v>0</v>
      </c>
      <c r="VW78" s="471">
        <f t="shared" si="508"/>
        <v>0</v>
      </c>
      <c r="VX78" s="471">
        <f t="shared" si="508"/>
        <v>0</v>
      </c>
      <c r="VY78" s="471">
        <f t="shared" si="508"/>
        <v>0</v>
      </c>
      <c r="VZ78" s="471">
        <f t="shared" si="508"/>
        <v>0</v>
      </c>
      <c r="WA78" s="471">
        <f t="shared" si="508"/>
        <v>0</v>
      </c>
      <c r="WB78" s="471">
        <f t="shared" si="508"/>
        <v>0</v>
      </c>
      <c r="WC78" s="471">
        <f t="shared" si="508"/>
        <v>0</v>
      </c>
      <c r="WD78" s="471">
        <f t="shared" si="508"/>
        <v>0</v>
      </c>
    </row>
    <row r="79" spans="1:602" x14ac:dyDescent="0.35">
      <c r="A79" s="29"/>
      <c r="B79" s="29">
        <f t="shared" si="355"/>
        <v>48</v>
      </c>
      <c r="C79" s="29" t="s">
        <v>5</v>
      </c>
      <c r="D79" s="29" t="s">
        <v>115</v>
      </c>
      <c r="E79" s="69">
        <f>INDEX('Current RAP - 2025-26 Cycle'!$K:$K,MATCH('25-26 Projection - RAP Tendered'!$D79,'Current RAP - 2025-26 Cycle'!$C:$C,0),1)</f>
        <v>9504237.3000000007</v>
      </c>
      <c r="F79" s="69">
        <f>INDEX('Current RAP - 2025-26 Cycle'!$G:$G,MATCH('25-26 Projection - RAP Tendered'!$D79,'Current RAP - 2025-26 Cycle'!$C:$C,0),1)</f>
        <v>9491992.1699999999</v>
      </c>
      <c r="G79" s="69">
        <f t="shared" si="342"/>
        <v>12245.13000000082</v>
      </c>
      <c r="H79" s="69">
        <f t="shared" si="356"/>
        <v>9491992.1699999999</v>
      </c>
      <c r="I79" s="32">
        <v>45839</v>
      </c>
      <c r="J79" s="32">
        <v>46203</v>
      </c>
      <c r="K79" s="29" t="str">
        <f>INDEX('Current RAP - 2025-26 Cycle'!$D:$D,MATCH('25-26 Projection - RAP Tendered'!$D79,'Current RAP - 2025-26 Cycle'!$C:$C,0),1)</f>
        <v>IPCA</v>
      </c>
      <c r="L79" s="32" t="s">
        <v>10</v>
      </c>
      <c r="M79" s="32" t="s">
        <v>10</v>
      </c>
      <c r="N79" s="81">
        <v>0</v>
      </c>
      <c r="O79" s="81">
        <v>0</v>
      </c>
      <c r="P79" s="69">
        <v>0</v>
      </c>
      <c r="Q79" s="32">
        <f>INDEX('Current RAP - 2025-26 Cycle'!$L:$L,MATCH('25-26 Projection - RAP Tendered'!$D79,'Current RAP - 2025-26 Cycle'!$C:$C,0),1)</f>
        <v>39524</v>
      </c>
      <c r="R79" s="32">
        <f>INDEX('Current RAP - 2025-26 Cycle'!$M:$M,MATCH('25-26 Projection - RAP Tendered'!$D79,'Current RAP - 2025-26 Cycle'!$C:$C,0),1)</f>
        <v>50481</v>
      </c>
      <c r="S79" s="29"/>
      <c r="T79" s="29" t="str">
        <f t="shared" si="343"/>
        <v>004/2008</v>
      </c>
      <c r="U79" s="36">
        <f t="shared" si="492"/>
        <v>9.5042373000000016</v>
      </c>
      <c r="V79" s="36">
        <f t="shared" si="492"/>
        <v>9.5042373000000016</v>
      </c>
      <c r="W79" s="36">
        <f t="shared" si="492"/>
        <v>9.5042373000000016</v>
      </c>
      <c r="X79" s="36">
        <f t="shared" si="492"/>
        <v>9.5042373000000016</v>
      </c>
      <c r="Y79" s="36">
        <f t="shared" si="492"/>
        <v>9.5042373000000016</v>
      </c>
      <c r="Z79" s="36">
        <f t="shared" si="492"/>
        <v>9.5042373000000016</v>
      </c>
      <c r="AA79" s="36">
        <f t="shared" si="492"/>
        <v>9.5042373000000016</v>
      </c>
      <c r="AB79" s="36">
        <f t="shared" si="492"/>
        <v>9.5042373000000016</v>
      </c>
      <c r="AC79" s="36">
        <f t="shared" si="492"/>
        <v>9.5042373000000016</v>
      </c>
      <c r="AD79" s="36">
        <f t="shared" si="492"/>
        <v>9.5042373000000016</v>
      </c>
      <c r="AE79" s="36">
        <f t="shared" si="492"/>
        <v>9.5042373000000016</v>
      </c>
      <c r="AF79" s="36">
        <f t="shared" si="492"/>
        <v>9.5042373000000016</v>
      </c>
      <c r="AG79" s="36">
        <f t="shared" si="492"/>
        <v>9.5042373000000016</v>
      </c>
      <c r="AH79" s="36">
        <f t="shared" si="492"/>
        <v>6.7704916250000009</v>
      </c>
      <c r="AI79" s="36">
        <f t="shared" si="492"/>
        <v>0</v>
      </c>
      <c r="AJ79" s="36">
        <f t="shared" si="492"/>
        <v>0</v>
      </c>
      <c r="AK79" s="36">
        <f t="shared" si="489"/>
        <v>0</v>
      </c>
      <c r="AL79" s="36">
        <f t="shared" si="489"/>
        <v>0</v>
      </c>
      <c r="AM79" s="36">
        <f t="shared" si="489"/>
        <v>0</v>
      </c>
      <c r="AN79" s="36">
        <f t="shared" si="489"/>
        <v>0</v>
      </c>
      <c r="AO79" s="36">
        <f t="shared" si="489"/>
        <v>0</v>
      </c>
      <c r="AP79" s="36">
        <f t="shared" si="489"/>
        <v>0</v>
      </c>
      <c r="AQ79" s="36">
        <f t="shared" si="489"/>
        <v>0</v>
      </c>
      <c r="AR79" s="36">
        <f t="shared" si="489"/>
        <v>0</v>
      </c>
      <c r="AS79" s="36">
        <f t="shared" si="489"/>
        <v>0</v>
      </c>
      <c r="AT79" s="36">
        <f t="shared" si="489"/>
        <v>0</v>
      </c>
      <c r="AU79" s="36">
        <f t="shared" si="489"/>
        <v>0</v>
      </c>
      <c r="AV79" s="36">
        <f t="shared" si="489"/>
        <v>0</v>
      </c>
      <c r="AW79" s="36">
        <f t="shared" si="489"/>
        <v>0</v>
      </c>
      <c r="AX79" s="36">
        <f t="shared" si="489"/>
        <v>0</v>
      </c>
      <c r="AY79" s="36">
        <f t="shared" si="489"/>
        <v>0</v>
      </c>
      <c r="AZ79" s="36">
        <f t="shared" si="441"/>
        <v>0</v>
      </c>
      <c r="BA79" s="36">
        <f t="shared" si="441"/>
        <v>0</v>
      </c>
      <c r="BB79" s="36">
        <f t="shared" si="441"/>
        <v>0</v>
      </c>
      <c r="BD79" s="29" t="str">
        <f t="shared" si="345"/>
        <v>004/2008</v>
      </c>
      <c r="BE79" s="36">
        <f t="shared" si="488"/>
        <v>0</v>
      </c>
      <c r="BF79" s="36">
        <f t="shared" si="488"/>
        <v>0</v>
      </c>
      <c r="BG79" s="36">
        <f t="shared" si="488"/>
        <v>0</v>
      </c>
      <c r="BH79" s="36">
        <f t="shared" si="488"/>
        <v>0</v>
      </c>
      <c r="BI79" s="36">
        <f t="shared" si="488"/>
        <v>2.3760593250000004</v>
      </c>
      <c r="BJ79" s="36">
        <f t="shared" si="488"/>
        <v>2.3760593250000004</v>
      </c>
      <c r="BK79" s="36">
        <f t="shared" si="488"/>
        <v>2.3760593250000004</v>
      </c>
      <c r="BL79" s="36">
        <f t="shared" si="488"/>
        <v>2.3760593250000004</v>
      </c>
      <c r="BM79" s="36">
        <f t="shared" si="488"/>
        <v>2.3760593250000004</v>
      </c>
      <c r="BN79" s="36">
        <f t="shared" si="488"/>
        <v>2.3760593250000004</v>
      </c>
      <c r="BO79" s="36">
        <f t="shared" si="488"/>
        <v>2.3760593250000004</v>
      </c>
      <c r="BP79" s="36">
        <f t="shared" si="488"/>
        <v>2.3760593250000004</v>
      </c>
      <c r="BQ79" s="36">
        <f t="shared" si="488"/>
        <v>2.3760593250000004</v>
      </c>
      <c r="BR79" s="36">
        <f t="shared" si="488"/>
        <v>2.3760593250000004</v>
      </c>
      <c r="BS79" s="36">
        <f t="shared" si="488"/>
        <v>2.3760593250000004</v>
      </c>
      <c r="BT79" s="36">
        <f t="shared" si="488"/>
        <v>2.3760593250000004</v>
      </c>
      <c r="BU79" s="36">
        <f t="shared" si="493"/>
        <v>2.3760593250000004</v>
      </c>
      <c r="BV79" s="36">
        <f t="shared" si="493"/>
        <v>2.3760593250000004</v>
      </c>
      <c r="BW79" s="36">
        <f t="shared" si="493"/>
        <v>2.3760593250000004</v>
      </c>
      <c r="BX79" s="36">
        <f t="shared" si="493"/>
        <v>2.3760593250000004</v>
      </c>
      <c r="BY79" s="36">
        <f t="shared" si="493"/>
        <v>2.3760593250000004</v>
      </c>
      <c r="BZ79" s="36">
        <f t="shared" si="493"/>
        <v>2.3760593250000004</v>
      </c>
      <c r="CA79" s="36">
        <f t="shared" si="493"/>
        <v>2.3760593250000004</v>
      </c>
      <c r="CB79" s="36">
        <f t="shared" si="493"/>
        <v>2.3760593250000004</v>
      </c>
      <c r="CC79" s="36">
        <f t="shared" si="493"/>
        <v>2.3760593250000004</v>
      </c>
      <c r="CD79" s="36">
        <f t="shared" si="493"/>
        <v>2.3760593250000004</v>
      </c>
      <c r="CE79" s="36">
        <f t="shared" si="493"/>
        <v>2.3760593250000004</v>
      </c>
      <c r="CF79" s="36">
        <f t="shared" si="493"/>
        <v>2.3760593250000004</v>
      </c>
      <c r="CG79" s="36">
        <f t="shared" si="493"/>
        <v>2.3760593250000004</v>
      </c>
      <c r="CH79" s="36">
        <f t="shared" si="493"/>
        <v>2.3760593250000004</v>
      </c>
      <c r="CI79" s="36">
        <f t="shared" si="493"/>
        <v>2.3760593250000004</v>
      </c>
      <c r="CJ79" s="36">
        <f t="shared" si="493"/>
        <v>2.3760593250000004</v>
      </c>
      <c r="CK79" s="36">
        <f t="shared" si="494"/>
        <v>2.3760593250000004</v>
      </c>
      <c r="CL79" s="36">
        <f t="shared" si="494"/>
        <v>2.3760593250000004</v>
      </c>
      <c r="CM79" s="36">
        <f t="shared" si="494"/>
        <v>2.3760593250000004</v>
      </c>
      <c r="CN79" s="36">
        <f t="shared" si="494"/>
        <v>2.3760593250000004</v>
      </c>
      <c r="CO79" s="36">
        <f t="shared" si="494"/>
        <v>2.3760593250000004</v>
      </c>
      <c r="CP79" s="36">
        <f t="shared" si="494"/>
        <v>2.3760593250000004</v>
      </c>
      <c r="CQ79" s="36">
        <f t="shared" si="494"/>
        <v>2.3760593250000004</v>
      </c>
      <c r="CR79" s="36">
        <f t="shared" si="494"/>
        <v>2.3760593250000004</v>
      </c>
      <c r="CS79" s="36">
        <f t="shared" si="494"/>
        <v>2.3760593250000004</v>
      </c>
      <c r="CT79" s="36">
        <f t="shared" si="494"/>
        <v>2.3760593250000004</v>
      </c>
      <c r="CU79" s="36">
        <f t="shared" si="494"/>
        <v>2.3760593250000004</v>
      </c>
      <c r="CV79" s="36">
        <f t="shared" si="494"/>
        <v>2.3760593250000004</v>
      </c>
      <c r="CW79" s="36">
        <f t="shared" si="494"/>
        <v>2.3760593250000004</v>
      </c>
      <c r="CX79" s="36">
        <f t="shared" si="494"/>
        <v>2.3760593250000004</v>
      </c>
      <c r="CY79" s="36">
        <f t="shared" si="494"/>
        <v>2.3760593250000004</v>
      </c>
      <c r="CZ79" s="36">
        <f t="shared" si="490"/>
        <v>2.3760593250000004</v>
      </c>
      <c r="DA79" s="36">
        <f t="shared" si="490"/>
        <v>2.3760593250000004</v>
      </c>
      <c r="DB79" s="36">
        <f t="shared" si="490"/>
        <v>2.3760593250000004</v>
      </c>
      <c r="DC79" s="36">
        <f t="shared" si="490"/>
        <v>2.3760593250000004</v>
      </c>
      <c r="DD79" s="36">
        <f t="shared" si="490"/>
        <v>2.3760593250000004</v>
      </c>
      <c r="DE79" s="36">
        <f t="shared" si="490"/>
        <v>2.3760593250000004</v>
      </c>
      <c r="DF79" s="36">
        <f t="shared" si="490"/>
        <v>2.3760593250000004</v>
      </c>
      <c r="DG79" s="36">
        <f t="shared" si="490"/>
        <v>2.0183729750000001</v>
      </c>
      <c r="DH79" s="36">
        <f t="shared" si="490"/>
        <v>0</v>
      </c>
      <c r="DI79" s="36">
        <f t="shared" si="490"/>
        <v>0</v>
      </c>
      <c r="DJ79" s="36">
        <f t="shared" si="490"/>
        <v>0</v>
      </c>
      <c r="DK79" s="36">
        <f t="shared" si="490"/>
        <v>0</v>
      </c>
      <c r="DL79" s="36">
        <f t="shared" si="490"/>
        <v>0</v>
      </c>
      <c r="DM79" s="36">
        <f t="shared" si="490"/>
        <v>0</v>
      </c>
      <c r="DN79" s="36">
        <f t="shared" si="490"/>
        <v>0</v>
      </c>
      <c r="DO79" s="36">
        <f t="shared" si="490"/>
        <v>0</v>
      </c>
      <c r="DP79" s="36">
        <f t="shared" si="491"/>
        <v>0</v>
      </c>
      <c r="DQ79" s="36">
        <f t="shared" si="491"/>
        <v>0</v>
      </c>
      <c r="DR79" s="36">
        <f t="shared" si="491"/>
        <v>0</v>
      </c>
      <c r="DS79" s="36">
        <f t="shared" si="491"/>
        <v>0</v>
      </c>
      <c r="DT79" s="36">
        <f t="shared" si="491"/>
        <v>0</v>
      </c>
      <c r="DU79" s="36">
        <f t="shared" si="491"/>
        <v>0</v>
      </c>
      <c r="DV79" s="36">
        <f t="shared" si="491"/>
        <v>0</v>
      </c>
      <c r="DW79" s="36">
        <f t="shared" si="491"/>
        <v>0</v>
      </c>
      <c r="DX79" s="36">
        <f t="shared" si="491"/>
        <v>0</v>
      </c>
      <c r="DY79" s="36">
        <f t="shared" si="491"/>
        <v>0</v>
      </c>
      <c r="DZ79" s="36">
        <f t="shared" si="491"/>
        <v>0</v>
      </c>
      <c r="EA79" s="36">
        <f t="shared" si="491"/>
        <v>0</v>
      </c>
      <c r="EB79" s="36">
        <f t="shared" si="491"/>
        <v>0</v>
      </c>
      <c r="EC79" s="36">
        <f t="shared" si="491"/>
        <v>0</v>
      </c>
      <c r="ED79" s="36">
        <f t="shared" si="491"/>
        <v>0</v>
      </c>
      <c r="EE79" s="36">
        <f t="shared" si="495"/>
        <v>0</v>
      </c>
      <c r="EF79" s="36">
        <f t="shared" si="495"/>
        <v>0</v>
      </c>
      <c r="EG79" s="36">
        <f t="shared" si="495"/>
        <v>0</v>
      </c>
      <c r="EH79" s="36">
        <f t="shared" si="495"/>
        <v>0</v>
      </c>
      <c r="EI79" s="36">
        <f t="shared" si="495"/>
        <v>0</v>
      </c>
      <c r="EJ79" s="36">
        <f t="shared" si="523"/>
        <v>0</v>
      </c>
      <c r="EK79" s="36">
        <f t="shared" si="523"/>
        <v>0</v>
      </c>
      <c r="EL79" s="36">
        <f t="shared" si="523"/>
        <v>0</v>
      </c>
      <c r="EM79" s="36">
        <f t="shared" si="523"/>
        <v>0</v>
      </c>
      <c r="EN79" s="36">
        <f t="shared" si="523"/>
        <v>0</v>
      </c>
      <c r="EO79" s="36">
        <f t="shared" si="523"/>
        <v>0</v>
      </c>
      <c r="EP79" s="36">
        <f t="shared" si="523"/>
        <v>0</v>
      </c>
      <c r="EQ79" s="36">
        <f t="shared" si="523"/>
        <v>0</v>
      </c>
      <c r="ER79" s="36">
        <f t="shared" si="523"/>
        <v>0</v>
      </c>
      <c r="ES79" s="36">
        <f t="shared" si="523"/>
        <v>0</v>
      </c>
      <c r="ET79" s="36">
        <f t="shared" si="523"/>
        <v>0</v>
      </c>
      <c r="EU79" s="36">
        <f t="shared" si="523"/>
        <v>0</v>
      </c>
      <c r="EV79" s="36">
        <f t="shared" si="523"/>
        <v>0</v>
      </c>
      <c r="EW79" s="36">
        <f t="shared" si="523"/>
        <v>0</v>
      </c>
      <c r="EX79" s="36">
        <f t="shared" si="523"/>
        <v>0</v>
      </c>
      <c r="EY79" s="36">
        <f t="shared" si="523"/>
        <v>0</v>
      </c>
      <c r="EZ79" s="36">
        <f t="shared" si="522"/>
        <v>0</v>
      </c>
      <c r="FA79" s="36">
        <f t="shared" si="522"/>
        <v>0</v>
      </c>
      <c r="FB79" s="36">
        <f t="shared" si="522"/>
        <v>0</v>
      </c>
      <c r="FC79" s="36">
        <f t="shared" si="522"/>
        <v>0</v>
      </c>
      <c r="FD79" s="36">
        <f t="shared" si="522"/>
        <v>0</v>
      </c>
      <c r="FE79" s="36">
        <f t="shared" si="522"/>
        <v>0</v>
      </c>
      <c r="FF79" s="36">
        <f t="shared" si="522"/>
        <v>0</v>
      </c>
      <c r="FG79" s="36">
        <f t="shared" si="522"/>
        <v>0</v>
      </c>
      <c r="FH79" s="36">
        <f t="shared" si="522"/>
        <v>0</v>
      </c>
      <c r="FI79" s="36">
        <f t="shared" si="522"/>
        <v>0</v>
      </c>
      <c r="FJ79" s="36">
        <f t="shared" si="522"/>
        <v>0</v>
      </c>
      <c r="FK79" s="36">
        <f t="shared" si="522"/>
        <v>0</v>
      </c>
      <c r="FL79" s="36">
        <f t="shared" si="522"/>
        <v>0</v>
      </c>
      <c r="FM79" s="36">
        <f t="shared" si="522"/>
        <v>0</v>
      </c>
      <c r="FN79" s="36">
        <f t="shared" si="522"/>
        <v>0</v>
      </c>
      <c r="FO79" s="36">
        <f t="shared" si="522"/>
        <v>0</v>
      </c>
      <c r="FP79" s="36">
        <f t="shared" si="522"/>
        <v>0</v>
      </c>
      <c r="FQ79" s="36">
        <f t="shared" si="522"/>
        <v>0</v>
      </c>
      <c r="FR79" s="36">
        <f t="shared" si="522"/>
        <v>0</v>
      </c>
      <c r="FS79" s="36">
        <f t="shared" si="522"/>
        <v>0</v>
      </c>
      <c r="FT79" s="36">
        <f t="shared" si="522"/>
        <v>0</v>
      </c>
      <c r="FU79" s="36">
        <f t="shared" si="522"/>
        <v>0</v>
      </c>
      <c r="FV79" s="36">
        <f t="shared" si="522"/>
        <v>0</v>
      </c>
      <c r="FW79" s="36">
        <f t="shared" si="522"/>
        <v>0</v>
      </c>
      <c r="FX79" s="36">
        <f t="shared" si="522"/>
        <v>0</v>
      </c>
      <c r="FY79" s="36">
        <f t="shared" si="522"/>
        <v>0</v>
      </c>
      <c r="FZ79" s="36">
        <f t="shared" si="522"/>
        <v>0</v>
      </c>
      <c r="GA79" s="36">
        <f t="shared" si="522"/>
        <v>0</v>
      </c>
      <c r="GB79" s="36">
        <f t="shared" si="486"/>
        <v>0</v>
      </c>
      <c r="GC79" s="36">
        <f t="shared" si="486"/>
        <v>0</v>
      </c>
      <c r="GD79" s="36">
        <f t="shared" si="486"/>
        <v>0</v>
      </c>
      <c r="GE79" s="36">
        <f t="shared" si="486"/>
        <v>0</v>
      </c>
      <c r="GF79" s="36">
        <f t="shared" si="486"/>
        <v>0</v>
      </c>
      <c r="GG79" s="36">
        <f t="shared" si="486"/>
        <v>0</v>
      </c>
      <c r="GH79" s="36">
        <f t="shared" si="486"/>
        <v>0</v>
      </c>
      <c r="GI79" s="36">
        <f t="shared" si="486"/>
        <v>0</v>
      </c>
      <c r="GJ79" s="36">
        <f t="shared" si="486"/>
        <v>0</v>
      </c>
      <c r="GL79" s="29" t="str">
        <f t="shared" si="347"/>
        <v>004/2008</v>
      </c>
      <c r="GM79" s="471">
        <f t="shared" si="509"/>
        <v>0.79201977500000009</v>
      </c>
      <c r="GN79" s="471">
        <f t="shared" si="509"/>
        <v>0.79201977500000009</v>
      </c>
      <c r="GO79" s="471">
        <f t="shared" si="509"/>
        <v>0.79201977500000009</v>
      </c>
      <c r="GP79" s="471">
        <f t="shared" si="509"/>
        <v>0.79201977500000009</v>
      </c>
      <c r="GQ79" s="471">
        <f t="shared" si="509"/>
        <v>0.79201977500000009</v>
      </c>
      <c r="GR79" s="471">
        <f t="shared" si="509"/>
        <v>0.79201977500000009</v>
      </c>
      <c r="GS79" s="471">
        <f t="shared" si="509"/>
        <v>0.79201977500000009</v>
      </c>
      <c r="GT79" s="471">
        <f t="shared" si="509"/>
        <v>0.79201977500000009</v>
      </c>
      <c r="GU79" s="471">
        <f t="shared" si="509"/>
        <v>0.79201977500000009</v>
      </c>
      <c r="GV79" s="471">
        <f t="shared" si="509"/>
        <v>0.79201977500000009</v>
      </c>
      <c r="GW79" s="471">
        <f t="shared" si="509"/>
        <v>0.79201977500000009</v>
      </c>
      <c r="GX79" s="471">
        <f t="shared" si="509"/>
        <v>0.79201977500000009</v>
      </c>
      <c r="GY79" s="471">
        <f t="shared" si="509"/>
        <v>0.79201977500000009</v>
      </c>
      <c r="GZ79" s="471">
        <f t="shared" si="509"/>
        <v>0.79201977500000009</v>
      </c>
      <c r="HA79" s="471">
        <f t="shared" si="509"/>
        <v>0.79201977500000009</v>
      </c>
      <c r="HB79" s="471">
        <f t="shared" si="509"/>
        <v>0.79201977500000009</v>
      </c>
      <c r="HC79" s="471">
        <f t="shared" si="496"/>
        <v>0.79201977500000009</v>
      </c>
      <c r="HD79" s="471">
        <f t="shared" si="496"/>
        <v>0.79201977500000009</v>
      </c>
      <c r="HE79" s="471">
        <f t="shared" si="496"/>
        <v>0.79201977500000009</v>
      </c>
      <c r="HF79" s="471">
        <f t="shared" si="496"/>
        <v>0.79201977500000009</v>
      </c>
      <c r="HG79" s="471">
        <f t="shared" si="496"/>
        <v>0.79201977500000009</v>
      </c>
      <c r="HH79" s="471">
        <f t="shared" si="496"/>
        <v>0.79201977500000009</v>
      </c>
      <c r="HI79" s="471">
        <f t="shared" si="496"/>
        <v>0.79201977500000009</v>
      </c>
      <c r="HJ79" s="471">
        <f t="shared" si="496"/>
        <v>0.79201977500000009</v>
      </c>
      <c r="HK79" s="471">
        <f t="shared" si="496"/>
        <v>0.79201977500000009</v>
      </c>
      <c r="HL79" s="471">
        <f t="shared" si="496"/>
        <v>0.79201977500000009</v>
      </c>
      <c r="HM79" s="471">
        <f t="shared" si="496"/>
        <v>0.79201977500000009</v>
      </c>
      <c r="HN79" s="471">
        <f t="shared" si="496"/>
        <v>0.79201977500000009</v>
      </c>
      <c r="HO79" s="471">
        <f t="shared" si="496"/>
        <v>0.79201977500000009</v>
      </c>
      <c r="HP79" s="471">
        <f t="shared" si="496"/>
        <v>0.79201977500000009</v>
      </c>
      <c r="HQ79" s="471">
        <f t="shared" si="496"/>
        <v>0.79201977500000009</v>
      </c>
      <c r="HR79" s="471">
        <f t="shared" si="459"/>
        <v>0.79201977500000009</v>
      </c>
      <c r="HS79" s="471">
        <f t="shared" si="510"/>
        <v>0.79201977500000009</v>
      </c>
      <c r="HT79" s="471">
        <f t="shared" si="510"/>
        <v>0.79201977500000009</v>
      </c>
      <c r="HU79" s="471">
        <f t="shared" si="510"/>
        <v>0.79201977500000009</v>
      </c>
      <c r="HV79" s="471">
        <f t="shared" si="510"/>
        <v>0.79201977500000009</v>
      </c>
      <c r="HW79" s="471">
        <f t="shared" si="510"/>
        <v>0.79201977500000009</v>
      </c>
      <c r="HX79" s="471">
        <f t="shared" si="510"/>
        <v>0.79201977500000009</v>
      </c>
      <c r="HY79" s="471">
        <f t="shared" si="510"/>
        <v>0.79201977500000009</v>
      </c>
      <c r="HZ79" s="471">
        <f t="shared" si="510"/>
        <v>0.79201977500000009</v>
      </c>
      <c r="IA79" s="471">
        <f t="shared" si="510"/>
        <v>0.79201977500000009</v>
      </c>
      <c r="IB79" s="471">
        <f t="shared" si="510"/>
        <v>0.79201977500000009</v>
      </c>
      <c r="IC79" s="471">
        <f t="shared" si="510"/>
        <v>0.79201977500000009</v>
      </c>
      <c r="ID79" s="471">
        <f t="shared" si="510"/>
        <v>0.79201977500000009</v>
      </c>
      <c r="IE79" s="471">
        <f t="shared" si="510"/>
        <v>0.79201977500000009</v>
      </c>
      <c r="IF79" s="471">
        <f t="shared" si="510"/>
        <v>0.79201977500000009</v>
      </c>
      <c r="IG79" s="471">
        <f t="shared" si="510"/>
        <v>0.79201977500000009</v>
      </c>
      <c r="IH79" s="471">
        <f t="shared" si="510"/>
        <v>0.79201977500000009</v>
      </c>
      <c r="II79" s="471">
        <f t="shared" si="497"/>
        <v>0.79201977500000009</v>
      </c>
      <c r="IJ79" s="471">
        <f t="shared" si="497"/>
        <v>0.79201977500000009</v>
      </c>
      <c r="IK79" s="471">
        <f t="shared" si="497"/>
        <v>0.79201977500000009</v>
      </c>
      <c r="IL79" s="471">
        <f t="shared" si="497"/>
        <v>0.79201977500000009</v>
      </c>
      <c r="IM79" s="471">
        <f t="shared" si="497"/>
        <v>0.79201977500000009</v>
      </c>
      <c r="IN79" s="471">
        <f t="shared" si="497"/>
        <v>0.79201977500000009</v>
      </c>
      <c r="IO79" s="471">
        <f t="shared" si="497"/>
        <v>0.79201977500000009</v>
      </c>
      <c r="IP79" s="471">
        <f t="shared" si="497"/>
        <v>0.79201977500000009</v>
      </c>
      <c r="IQ79" s="471">
        <f t="shared" si="497"/>
        <v>0.79201977500000009</v>
      </c>
      <c r="IR79" s="471">
        <f t="shared" si="497"/>
        <v>0.79201977500000009</v>
      </c>
      <c r="IS79" s="471">
        <f t="shared" si="497"/>
        <v>0.79201977500000009</v>
      </c>
      <c r="IT79" s="471">
        <f t="shared" si="497"/>
        <v>0.79201977500000009</v>
      </c>
      <c r="IU79" s="471">
        <f t="shared" si="497"/>
        <v>0.79201977500000009</v>
      </c>
      <c r="IV79" s="471">
        <f t="shared" si="497"/>
        <v>0.79201977500000009</v>
      </c>
      <c r="IW79" s="471">
        <f t="shared" si="497"/>
        <v>0.79201977500000009</v>
      </c>
      <c r="IX79" s="471">
        <f t="shared" si="461"/>
        <v>0.79201977500000009</v>
      </c>
      <c r="IY79" s="471">
        <f t="shared" si="511"/>
        <v>0.79201977500000009</v>
      </c>
      <c r="IZ79" s="471">
        <f t="shared" si="511"/>
        <v>0.79201977500000009</v>
      </c>
      <c r="JA79" s="471">
        <f t="shared" si="511"/>
        <v>0.79201977500000009</v>
      </c>
      <c r="JB79" s="471">
        <f t="shared" si="511"/>
        <v>0.79201977500000009</v>
      </c>
      <c r="JC79" s="471">
        <f t="shared" si="511"/>
        <v>0.79201977500000009</v>
      </c>
      <c r="JD79" s="471">
        <f t="shared" si="511"/>
        <v>0.79201977500000009</v>
      </c>
      <c r="JE79" s="471">
        <f t="shared" si="511"/>
        <v>0.79201977500000009</v>
      </c>
      <c r="JF79" s="471">
        <f t="shared" si="511"/>
        <v>0.79201977500000009</v>
      </c>
      <c r="JG79" s="471">
        <f t="shared" si="511"/>
        <v>0.79201977500000009</v>
      </c>
      <c r="JH79" s="471">
        <f t="shared" si="511"/>
        <v>0.79201977500000009</v>
      </c>
      <c r="JI79" s="471">
        <f t="shared" si="511"/>
        <v>0.79201977500000009</v>
      </c>
      <c r="JJ79" s="471">
        <f t="shared" si="511"/>
        <v>0.79201977500000009</v>
      </c>
      <c r="JK79" s="471">
        <f t="shared" si="511"/>
        <v>0.79201977500000009</v>
      </c>
      <c r="JL79" s="471">
        <f t="shared" si="511"/>
        <v>0.79201977500000009</v>
      </c>
      <c r="JM79" s="471">
        <f t="shared" si="511"/>
        <v>0.79201977500000009</v>
      </c>
      <c r="JN79" s="471">
        <f t="shared" si="511"/>
        <v>0.79201977500000009</v>
      </c>
      <c r="JO79" s="471">
        <f t="shared" si="498"/>
        <v>0.79201977500000009</v>
      </c>
      <c r="JP79" s="471">
        <f t="shared" si="498"/>
        <v>0.79201977500000009</v>
      </c>
      <c r="JQ79" s="471">
        <f t="shared" si="498"/>
        <v>0.79201977500000009</v>
      </c>
      <c r="JR79" s="471">
        <f t="shared" si="498"/>
        <v>0.79201977500000009</v>
      </c>
      <c r="JS79" s="471">
        <f t="shared" si="498"/>
        <v>0.79201977500000009</v>
      </c>
      <c r="JT79" s="471">
        <f t="shared" si="498"/>
        <v>0.79201977500000009</v>
      </c>
      <c r="JU79" s="471">
        <f t="shared" si="498"/>
        <v>0.79201977500000009</v>
      </c>
      <c r="JV79" s="471">
        <f t="shared" si="498"/>
        <v>0.79201977500000009</v>
      </c>
      <c r="JW79" s="471">
        <f t="shared" si="498"/>
        <v>0.79201977500000009</v>
      </c>
      <c r="JX79" s="471">
        <f t="shared" si="498"/>
        <v>0.79201977500000009</v>
      </c>
      <c r="JY79" s="471">
        <f t="shared" si="498"/>
        <v>0.79201977500000009</v>
      </c>
      <c r="JZ79" s="471">
        <f t="shared" si="498"/>
        <v>0.79201977500000009</v>
      </c>
      <c r="KA79" s="471">
        <f t="shared" si="498"/>
        <v>0.79201977500000009</v>
      </c>
      <c r="KB79" s="471">
        <f t="shared" si="498"/>
        <v>0.79201977500000009</v>
      </c>
      <c r="KC79" s="471">
        <f t="shared" si="498"/>
        <v>0.79201977500000009</v>
      </c>
      <c r="KD79" s="471">
        <f t="shared" si="463"/>
        <v>0.79201977500000009</v>
      </c>
      <c r="KE79" s="471">
        <f t="shared" si="512"/>
        <v>0.79201977500000009</v>
      </c>
      <c r="KF79" s="471">
        <f t="shared" si="512"/>
        <v>0.79201977500000009</v>
      </c>
      <c r="KG79" s="471">
        <f t="shared" si="512"/>
        <v>0.79201977500000009</v>
      </c>
      <c r="KH79" s="471">
        <f t="shared" si="512"/>
        <v>0.79201977500000009</v>
      </c>
      <c r="KI79" s="471">
        <f t="shared" si="512"/>
        <v>0.79201977500000009</v>
      </c>
      <c r="KJ79" s="471">
        <f t="shared" si="512"/>
        <v>0.79201977500000009</v>
      </c>
      <c r="KK79" s="471">
        <f t="shared" si="512"/>
        <v>0.79201977500000009</v>
      </c>
      <c r="KL79" s="471">
        <f t="shared" si="512"/>
        <v>0.79201977500000009</v>
      </c>
      <c r="KM79" s="471">
        <f t="shared" si="512"/>
        <v>0.79201977500000009</v>
      </c>
      <c r="KN79" s="471">
        <f t="shared" si="512"/>
        <v>0.79201977500000009</v>
      </c>
      <c r="KO79" s="471">
        <f t="shared" si="512"/>
        <v>0.79201977500000009</v>
      </c>
      <c r="KP79" s="471">
        <f t="shared" si="512"/>
        <v>0.79201977500000009</v>
      </c>
      <c r="KQ79" s="471">
        <f t="shared" si="512"/>
        <v>0.79201977500000009</v>
      </c>
      <c r="KR79" s="471">
        <f t="shared" si="512"/>
        <v>0.79201977500000009</v>
      </c>
      <c r="KS79" s="471">
        <f t="shared" si="512"/>
        <v>0.79201977500000009</v>
      </c>
      <c r="KT79" s="471">
        <f t="shared" si="512"/>
        <v>0.79201977500000009</v>
      </c>
      <c r="KU79" s="471">
        <f t="shared" si="499"/>
        <v>0.79201977500000009</v>
      </c>
      <c r="KV79" s="471">
        <f t="shared" si="499"/>
        <v>0.79201977500000009</v>
      </c>
      <c r="KW79" s="471">
        <f t="shared" si="499"/>
        <v>0.79201977500000009</v>
      </c>
      <c r="KX79" s="471">
        <f t="shared" si="499"/>
        <v>0.79201977500000009</v>
      </c>
      <c r="KY79" s="471">
        <f t="shared" si="499"/>
        <v>0.79201977500000009</v>
      </c>
      <c r="KZ79" s="471">
        <f t="shared" si="499"/>
        <v>0.79201977500000009</v>
      </c>
      <c r="LA79" s="471">
        <f t="shared" si="499"/>
        <v>0.79201977500000009</v>
      </c>
      <c r="LB79" s="471">
        <f t="shared" si="499"/>
        <v>0.79201977500000009</v>
      </c>
      <c r="LC79" s="471">
        <f t="shared" si="499"/>
        <v>0.79201977500000009</v>
      </c>
      <c r="LD79" s="471">
        <f t="shared" si="499"/>
        <v>0.79201977500000009</v>
      </c>
      <c r="LE79" s="471">
        <f t="shared" si="499"/>
        <v>0.79201977500000009</v>
      </c>
      <c r="LF79" s="471">
        <f t="shared" si="499"/>
        <v>0.79201977500000009</v>
      </c>
      <c r="LG79" s="471">
        <f t="shared" si="499"/>
        <v>0.79201977500000009</v>
      </c>
      <c r="LH79" s="471">
        <f t="shared" si="499"/>
        <v>0.79201977500000009</v>
      </c>
      <c r="LI79" s="471">
        <f t="shared" si="499"/>
        <v>0.79201977500000009</v>
      </c>
      <c r="LJ79" s="471">
        <f t="shared" si="465"/>
        <v>0.79201977500000009</v>
      </c>
      <c r="LK79" s="471">
        <f t="shared" si="513"/>
        <v>0.79201977500000009</v>
      </c>
      <c r="LL79" s="471">
        <f t="shared" si="513"/>
        <v>0.79201977500000009</v>
      </c>
      <c r="LM79" s="471">
        <f t="shared" si="513"/>
        <v>0.79201977500000009</v>
      </c>
      <c r="LN79" s="471">
        <f t="shared" si="513"/>
        <v>0.79201977500000009</v>
      </c>
      <c r="LO79" s="471">
        <f t="shared" si="513"/>
        <v>0.79201977500000009</v>
      </c>
      <c r="LP79" s="471">
        <f t="shared" si="513"/>
        <v>0.79201977500000009</v>
      </c>
      <c r="LQ79" s="471">
        <f t="shared" si="513"/>
        <v>0.79201977500000009</v>
      </c>
      <c r="LR79" s="471">
        <f t="shared" si="513"/>
        <v>0.79201977500000009</v>
      </c>
      <c r="LS79" s="471">
        <f t="shared" si="513"/>
        <v>0.79201977500000009</v>
      </c>
      <c r="LT79" s="471">
        <f t="shared" si="513"/>
        <v>0.79201977500000009</v>
      </c>
      <c r="LU79" s="471">
        <f t="shared" si="513"/>
        <v>0.79201977500000009</v>
      </c>
      <c r="LV79" s="471">
        <f t="shared" si="513"/>
        <v>0.79201977500000009</v>
      </c>
      <c r="LW79" s="471">
        <f t="shared" si="513"/>
        <v>0.79201977500000009</v>
      </c>
      <c r="LX79" s="471">
        <f t="shared" si="513"/>
        <v>0.79201977500000009</v>
      </c>
      <c r="LY79" s="471">
        <f t="shared" si="513"/>
        <v>0.79201977500000009</v>
      </c>
      <c r="LZ79" s="471">
        <f t="shared" si="513"/>
        <v>0.79201977500000009</v>
      </c>
      <c r="MA79" s="471">
        <f t="shared" si="500"/>
        <v>0.79201977500000009</v>
      </c>
      <c r="MB79" s="471">
        <f t="shared" si="500"/>
        <v>0.79201977500000009</v>
      </c>
      <c r="MC79" s="471">
        <f t="shared" si="500"/>
        <v>0.79201977500000009</v>
      </c>
      <c r="MD79" s="471">
        <f t="shared" si="500"/>
        <v>0.79201977500000009</v>
      </c>
      <c r="ME79" s="471">
        <f t="shared" si="500"/>
        <v>0.79201977500000009</v>
      </c>
      <c r="MF79" s="471">
        <f t="shared" si="500"/>
        <v>0.79201977500000009</v>
      </c>
      <c r="MG79" s="471">
        <f t="shared" si="500"/>
        <v>0.79201977500000009</v>
      </c>
      <c r="MH79" s="471">
        <f t="shared" si="500"/>
        <v>0.79201977500000009</v>
      </c>
      <c r="MI79" s="471">
        <f t="shared" si="500"/>
        <v>0.434333425</v>
      </c>
      <c r="MJ79" s="471">
        <f t="shared" si="500"/>
        <v>0</v>
      </c>
      <c r="MK79" s="471">
        <f t="shared" si="500"/>
        <v>0</v>
      </c>
      <c r="ML79" s="471">
        <f t="shared" si="500"/>
        <v>0</v>
      </c>
      <c r="MM79" s="471">
        <f t="shared" si="500"/>
        <v>0</v>
      </c>
      <c r="MN79" s="471">
        <f t="shared" si="500"/>
        <v>0</v>
      </c>
      <c r="MO79" s="471">
        <f t="shared" si="500"/>
        <v>0</v>
      </c>
      <c r="MP79" s="471">
        <f t="shared" si="467"/>
        <v>0</v>
      </c>
      <c r="MQ79" s="471">
        <f t="shared" si="514"/>
        <v>0</v>
      </c>
      <c r="MR79" s="471">
        <f t="shared" si="514"/>
        <v>0</v>
      </c>
      <c r="MS79" s="471">
        <f t="shared" si="514"/>
        <v>0</v>
      </c>
      <c r="MT79" s="471">
        <f t="shared" si="514"/>
        <v>0</v>
      </c>
      <c r="MU79" s="471">
        <f t="shared" si="514"/>
        <v>0</v>
      </c>
      <c r="MV79" s="471">
        <f t="shared" si="514"/>
        <v>0</v>
      </c>
      <c r="MW79" s="471">
        <f t="shared" si="514"/>
        <v>0</v>
      </c>
      <c r="MX79" s="471">
        <f t="shared" si="514"/>
        <v>0</v>
      </c>
      <c r="MY79" s="471">
        <f t="shared" si="514"/>
        <v>0</v>
      </c>
      <c r="MZ79" s="471">
        <f t="shared" si="514"/>
        <v>0</v>
      </c>
      <c r="NA79" s="471">
        <f t="shared" si="514"/>
        <v>0</v>
      </c>
      <c r="NB79" s="471">
        <f t="shared" si="514"/>
        <v>0</v>
      </c>
      <c r="NC79" s="471">
        <f t="shared" si="514"/>
        <v>0</v>
      </c>
      <c r="ND79" s="471">
        <f t="shared" si="514"/>
        <v>0</v>
      </c>
      <c r="NE79" s="471">
        <f t="shared" si="514"/>
        <v>0</v>
      </c>
      <c r="NF79" s="471">
        <f t="shared" si="514"/>
        <v>0</v>
      </c>
      <c r="NG79" s="471">
        <f t="shared" si="501"/>
        <v>0</v>
      </c>
      <c r="NH79" s="471">
        <f t="shared" si="501"/>
        <v>0</v>
      </c>
      <c r="NI79" s="471">
        <f t="shared" si="501"/>
        <v>0</v>
      </c>
      <c r="NJ79" s="471">
        <f t="shared" si="501"/>
        <v>0</v>
      </c>
      <c r="NK79" s="471">
        <f t="shared" si="501"/>
        <v>0</v>
      </c>
      <c r="NL79" s="471">
        <f t="shared" si="501"/>
        <v>0</v>
      </c>
      <c r="NM79" s="471">
        <f t="shared" si="501"/>
        <v>0</v>
      </c>
      <c r="NN79" s="471">
        <f t="shared" si="501"/>
        <v>0</v>
      </c>
      <c r="NO79" s="471">
        <f t="shared" si="501"/>
        <v>0</v>
      </c>
      <c r="NP79" s="471">
        <f t="shared" si="501"/>
        <v>0</v>
      </c>
      <c r="NQ79" s="471">
        <f t="shared" si="501"/>
        <v>0</v>
      </c>
      <c r="NR79" s="471">
        <f t="shared" si="501"/>
        <v>0</v>
      </c>
      <c r="NS79" s="471">
        <f t="shared" si="501"/>
        <v>0</v>
      </c>
      <c r="NT79" s="471">
        <f t="shared" si="501"/>
        <v>0</v>
      </c>
      <c r="NU79" s="471">
        <f t="shared" si="501"/>
        <v>0</v>
      </c>
      <c r="NV79" s="471">
        <f t="shared" si="469"/>
        <v>0</v>
      </c>
      <c r="NW79" s="471">
        <f t="shared" si="515"/>
        <v>0</v>
      </c>
      <c r="NX79" s="471">
        <f t="shared" si="515"/>
        <v>0</v>
      </c>
      <c r="NY79" s="471">
        <f t="shared" si="515"/>
        <v>0</v>
      </c>
      <c r="NZ79" s="471">
        <f t="shared" si="515"/>
        <v>0</v>
      </c>
      <c r="OA79" s="471">
        <f t="shared" si="515"/>
        <v>0</v>
      </c>
      <c r="OB79" s="471">
        <f t="shared" si="515"/>
        <v>0</v>
      </c>
      <c r="OC79" s="471">
        <f t="shared" si="515"/>
        <v>0</v>
      </c>
      <c r="OD79" s="471">
        <f t="shared" si="515"/>
        <v>0</v>
      </c>
      <c r="OE79" s="471">
        <f t="shared" si="515"/>
        <v>0</v>
      </c>
      <c r="OF79" s="471">
        <f t="shared" si="515"/>
        <v>0</v>
      </c>
      <c r="OG79" s="471">
        <f t="shared" si="515"/>
        <v>0</v>
      </c>
      <c r="OH79" s="471">
        <f t="shared" si="515"/>
        <v>0</v>
      </c>
      <c r="OI79" s="471">
        <f t="shared" si="515"/>
        <v>0</v>
      </c>
      <c r="OJ79" s="471">
        <f t="shared" si="515"/>
        <v>0</v>
      </c>
      <c r="OK79" s="471">
        <f t="shared" si="515"/>
        <v>0</v>
      </c>
      <c r="OL79" s="471">
        <f t="shared" si="515"/>
        <v>0</v>
      </c>
      <c r="OM79" s="471">
        <f t="shared" si="502"/>
        <v>0</v>
      </c>
      <c r="ON79" s="471">
        <f t="shared" si="502"/>
        <v>0</v>
      </c>
      <c r="OO79" s="471">
        <f t="shared" si="502"/>
        <v>0</v>
      </c>
      <c r="OP79" s="471">
        <f t="shared" si="502"/>
        <v>0</v>
      </c>
      <c r="OQ79" s="471">
        <f t="shared" si="502"/>
        <v>0</v>
      </c>
      <c r="OR79" s="471">
        <f t="shared" si="502"/>
        <v>0</v>
      </c>
      <c r="OS79" s="471">
        <f t="shared" si="502"/>
        <v>0</v>
      </c>
      <c r="OT79" s="471">
        <f t="shared" si="502"/>
        <v>0</v>
      </c>
      <c r="OU79" s="471">
        <f t="shared" si="502"/>
        <v>0</v>
      </c>
      <c r="OV79" s="471">
        <f t="shared" si="502"/>
        <v>0</v>
      </c>
      <c r="OW79" s="471">
        <f t="shared" si="502"/>
        <v>0</v>
      </c>
      <c r="OX79" s="471">
        <f t="shared" si="502"/>
        <v>0</v>
      </c>
      <c r="OY79" s="471">
        <f t="shared" si="502"/>
        <v>0</v>
      </c>
      <c r="OZ79" s="471">
        <f t="shared" si="502"/>
        <v>0</v>
      </c>
      <c r="PA79" s="471">
        <f t="shared" si="502"/>
        <v>0</v>
      </c>
      <c r="PB79" s="471">
        <f t="shared" si="471"/>
        <v>0</v>
      </c>
      <c r="PC79" s="471">
        <f t="shared" si="516"/>
        <v>0</v>
      </c>
      <c r="PD79" s="471">
        <f t="shared" si="516"/>
        <v>0</v>
      </c>
      <c r="PE79" s="471">
        <f t="shared" si="516"/>
        <v>0</v>
      </c>
      <c r="PF79" s="471">
        <f t="shared" si="516"/>
        <v>0</v>
      </c>
      <c r="PG79" s="471">
        <f t="shared" si="516"/>
        <v>0</v>
      </c>
      <c r="PH79" s="471">
        <f t="shared" si="516"/>
        <v>0</v>
      </c>
      <c r="PI79" s="471">
        <f t="shared" si="516"/>
        <v>0</v>
      </c>
      <c r="PJ79" s="471">
        <f t="shared" si="516"/>
        <v>0</v>
      </c>
      <c r="PK79" s="471">
        <f t="shared" si="516"/>
        <v>0</v>
      </c>
      <c r="PL79" s="471">
        <f t="shared" si="516"/>
        <v>0</v>
      </c>
      <c r="PM79" s="471">
        <f t="shared" si="516"/>
        <v>0</v>
      </c>
      <c r="PN79" s="471">
        <f t="shared" si="516"/>
        <v>0</v>
      </c>
      <c r="PO79" s="471">
        <f t="shared" si="516"/>
        <v>0</v>
      </c>
      <c r="PP79" s="471">
        <f t="shared" si="516"/>
        <v>0</v>
      </c>
      <c r="PQ79" s="471">
        <f t="shared" si="516"/>
        <v>0</v>
      </c>
      <c r="PR79" s="471">
        <f t="shared" si="516"/>
        <v>0</v>
      </c>
      <c r="PS79" s="471">
        <f t="shared" si="503"/>
        <v>0</v>
      </c>
      <c r="PT79" s="471">
        <f t="shared" si="503"/>
        <v>0</v>
      </c>
      <c r="PU79" s="471">
        <f t="shared" si="503"/>
        <v>0</v>
      </c>
      <c r="PV79" s="471">
        <f t="shared" si="503"/>
        <v>0</v>
      </c>
      <c r="PW79" s="471">
        <f t="shared" si="503"/>
        <v>0</v>
      </c>
      <c r="PX79" s="471">
        <f t="shared" si="503"/>
        <v>0</v>
      </c>
      <c r="PY79" s="471">
        <f t="shared" si="503"/>
        <v>0</v>
      </c>
      <c r="PZ79" s="471">
        <f t="shared" si="503"/>
        <v>0</v>
      </c>
      <c r="QA79" s="471">
        <f t="shared" si="503"/>
        <v>0</v>
      </c>
      <c r="QB79" s="471">
        <f t="shared" si="503"/>
        <v>0</v>
      </c>
      <c r="QC79" s="471">
        <f t="shared" si="503"/>
        <v>0</v>
      </c>
      <c r="QD79" s="471">
        <f t="shared" si="503"/>
        <v>0</v>
      </c>
      <c r="QE79" s="471">
        <f t="shared" si="503"/>
        <v>0</v>
      </c>
      <c r="QF79" s="471">
        <f t="shared" si="503"/>
        <v>0</v>
      </c>
      <c r="QG79" s="471">
        <f t="shared" si="503"/>
        <v>0</v>
      </c>
      <c r="QH79" s="471">
        <f t="shared" si="473"/>
        <v>0</v>
      </c>
      <c r="QI79" s="471">
        <f t="shared" si="517"/>
        <v>0</v>
      </c>
      <c r="QJ79" s="471">
        <f t="shared" si="517"/>
        <v>0</v>
      </c>
      <c r="QK79" s="471">
        <f t="shared" si="517"/>
        <v>0</v>
      </c>
      <c r="QL79" s="471">
        <f t="shared" si="517"/>
        <v>0</v>
      </c>
      <c r="QM79" s="471">
        <f t="shared" si="517"/>
        <v>0</v>
      </c>
      <c r="QN79" s="471">
        <f t="shared" si="517"/>
        <v>0</v>
      </c>
      <c r="QO79" s="471">
        <f t="shared" si="517"/>
        <v>0</v>
      </c>
      <c r="QP79" s="471">
        <f t="shared" si="517"/>
        <v>0</v>
      </c>
      <c r="QQ79" s="471">
        <f t="shared" si="517"/>
        <v>0</v>
      </c>
      <c r="QR79" s="471">
        <f t="shared" si="517"/>
        <v>0</v>
      </c>
      <c r="QS79" s="471">
        <f t="shared" si="517"/>
        <v>0</v>
      </c>
      <c r="QT79" s="471">
        <f t="shared" si="517"/>
        <v>0</v>
      </c>
      <c r="QU79" s="471">
        <f t="shared" si="517"/>
        <v>0</v>
      </c>
      <c r="QV79" s="471">
        <f t="shared" si="517"/>
        <v>0</v>
      </c>
      <c r="QW79" s="471">
        <f t="shared" si="517"/>
        <v>0</v>
      </c>
      <c r="QX79" s="471">
        <f t="shared" si="517"/>
        <v>0</v>
      </c>
      <c r="QY79" s="471">
        <f t="shared" si="504"/>
        <v>0</v>
      </c>
      <c r="QZ79" s="471">
        <f t="shared" si="504"/>
        <v>0</v>
      </c>
      <c r="RA79" s="471">
        <f t="shared" si="504"/>
        <v>0</v>
      </c>
      <c r="RB79" s="471">
        <f t="shared" si="504"/>
        <v>0</v>
      </c>
      <c r="RC79" s="471">
        <f t="shared" si="504"/>
        <v>0</v>
      </c>
      <c r="RD79" s="471">
        <f t="shared" si="504"/>
        <v>0</v>
      </c>
      <c r="RE79" s="471">
        <f t="shared" si="504"/>
        <v>0</v>
      </c>
      <c r="RF79" s="471">
        <f t="shared" si="504"/>
        <v>0</v>
      </c>
      <c r="RG79" s="471">
        <f t="shared" si="504"/>
        <v>0</v>
      </c>
      <c r="RH79" s="471">
        <f t="shared" si="504"/>
        <v>0</v>
      </c>
      <c r="RI79" s="471">
        <f t="shared" si="504"/>
        <v>0</v>
      </c>
      <c r="RJ79" s="471">
        <f t="shared" si="504"/>
        <v>0</v>
      </c>
      <c r="RK79" s="471">
        <f t="shared" si="504"/>
        <v>0</v>
      </c>
      <c r="RL79" s="471">
        <f t="shared" si="504"/>
        <v>0</v>
      </c>
      <c r="RM79" s="471">
        <f t="shared" si="504"/>
        <v>0</v>
      </c>
      <c r="RN79" s="471">
        <f t="shared" si="475"/>
        <v>0</v>
      </c>
      <c r="RO79" s="471">
        <f t="shared" si="518"/>
        <v>0</v>
      </c>
      <c r="RP79" s="471">
        <f t="shared" si="518"/>
        <v>0</v>
      </c>
      <c r="RQ79" s="471">
        <f t="shared" si="518"/>
        <v>0</v>
      </c>
      <c r="RR79" s="471">
        <f t="shared" si="518"/>
        <v>0</v>
      </c>
      <c r="RS79" s="471">
        <f t="shared" si="518"/>
        <v>0</v>
      </c>
      <c r="RT79" s="471">
        <f t="shared" si="518"/>
        <v>0</v>
      </c>
      <c r="RU79" s="471">
        <f t="shared" si="518"/>
        <v>0</v>
      </c>
      <c r="RV79" s="471">
        <f t="shared" si="518"/>
        <v>0</v>
      </c>
      <c r="RW79" s="471">
        <f t="shared" si="518"/>
        <v>0</v>
      </c>
      <c r="RX79" s="471">
        <f t="shared" si="518"/>
        <v>0</v>
      </c>
      <c r="RY79" s="471">
        <f t="shared" si="518"/>
        <v>0</v>
      </c>
      <c r="RZ79" s="471">
        <f t="shared" si="518"/>
        <v>0</v>
      </c>
      <c r="SA79" s="471">
        <f t="shared" si="518"/>
        <v>0</v>
      </c>
      <c r="SB79" s="471">
        <f t="shared" si="518"/>
        <v>0</v>
      </c>
      <c r="SC79" s="471">
        <f t="shared" si="518"/>
        <v>0</v>
      </c>
      <c r="SD79" s="471">
        <f t="shared" si="518"/>
        <v>0</v>
      </c>
      <c r="SE79" s="471">
        <f t="shared" si="505"/>
        <v>0</v>
      </c>
      <c r="SF79" s="471">
        <f t="shared" si="505"/>
        <v>0</v>
      </c>
      <c r="SG79" s="471">
        <f t="shared" si="505"/>
        <v>0</v>
      </c>
      <c r="SH79" s="471">
        <f t="shared" si="505"/>
        <v>0</v>
      </c>
      <c r="SI79" s="471">
        <f t="shared" si="505"/>
        <v>0</v>
      </c>
      <c r="SJ79" s="471">
        <f t="shared" si="505"/>
        <v>0</v>
      </c>
      <c r="SK79" s="471">
        <f t="shared" si="505"/>
        <v>0</v>
      </c>
      <c r="SL79" s="471">
        <f t="shared" si="505"/>
        <v>0</v>
      </c>
      <c r="SM79" s="471">
        <f t="shared" si="505"/>
        <v>0</v>
      </c>
      <c r="SN79" s="471">
        <f t="shared" si="505"/>
        <v>0</v>
      </c>
      <c r="SO79" s="471">
        <f t="shared" si="505"/>
        <v>0</v>
      </c>
      <c r="SP79" s="471">
        <f t="shared" si="505"/>
        <v>0</v>
      </c>
      <c r="SQ79" s="471">
        <f t="shared" si="505"/>
        <v>0</v>
      </c>
      <c r="SR79" s="471">
        <f t="shared" si="505"/>
        <v>0</v>
      </c>
      <c r="SS79" s="471">
        <f t="shared" si="505"/>
        <v>0</v>
      </c>
      <c r="ST79" s="471">
        <f t="shared" si="477"/>
        <v>0</v>
      </c>
      <c r="SU79" s="471">
        <f t="shared" si="519"/>
        <v>0</v>
      </c>
      <c r="SV79" s="471">
        <f t="shared" si="519"/>
        <v>0</v>
      </c>
      <c r="SW79" s="471">
        <f t="shared" si="519"/>
        <v>0</v>
      </c>
      <c r="SX79" s="471">
        <f t="shared" si="519"/>
        <v>0</v>
      </c>
      <c r="SY79" s="471">
        <f t="shared" si="519"/>
        <v>0</v>
      </c>
      <c r="SZ79" s="471">
        <f t="shared" si="519"/>
        <v>0</v>
      </c>
      <c r="TA79" s="471">
        <f t="shared" si="519"/>
        <v>0</v>
      </c>
      <c r="TB79" s="471">
        <f t="shared" si="519"/>
        <v>0</v>
      </c>
      <c r="TC79" s="471">
        <f t="shared" si="519"/>
        <v>0</v>
      </c>
      <c r="TD79" s="471">
        <f t="shared" si="519"/>
        <v>0</v>
      </c>
      <c r="TE79" s="471">
        <f t="shared" si="519"/>
        <v>0</v>
      </c>
      <c r="TF79" s="471">
        <f t="shared" si="519"/>
        <v>0</v>
      </c>
      <c r="TG79" s="471">
        <f t="shared" si="519"/>
        <v>0</v>
      </c>
      <c r="TH79" s="471">
        <f t="shared" si="519"/>
        <v>0</v>
      </c>
      <c r="TI79" s="471">
        <f t="shared" si="519"/>
        <v>0</v>
      </c>
      <c r="TJ79" s="471">
        <f t="shared" si="519"/>
        <v>0</v>
      </c>
      <c r="TK79" s="471">
        <f t="shared" si="506"/>
        <v>0</v>
      </c>
      <c r="TL79" s="471">
        <f t="shared" si="506"/>
        <v>0</v>
      </c>
      <c r="TM79" s="471">
        <f t="shared" si="506"/>
        <v>0</v>
      </c>
      <c r="TN79" s="471">
        <f t="shared" si="506"/>
        <v>0</v>
      </c>
      <c r="TO79" s="471">
        <f t="shared" si="506"/>
        <v>0</v>
      </c>
      <c r="TP79" s="471">
        <f t="shared" si="506"/>
        <v>0</v>
      </c>
      <c r="TQ79" s="471">
        <f t="shared" si="506"/>
        <v>0</v>
      </c>
      <c r="TR79" s="471">
        <f t="shared" si="506"/>
        <v>0</v>
      </c>
      <c r="TS79" s="471">
        <f t="shared" si="506"/>
        <v>0</v>
      </c>
      <c r="TT79" s="471">
        <f t="shared" si="506"/>
        <v>0</v>
      </c>
      <c r="TU79" s="471">
        <f t="shared" si="506"/>
        <v>0</v>
      </c>
      <c r="TV79" s="471">
        <f t="shared" si="506"/>
        <v>0</v>
      </c>
      <c r="TW79" s="471">
        <f t="shared" si="506"/>
        <v>0</v>
      </c>
      <c r="TX79" s="471">
        <f t="shared" si="506"/>
        <v>0</v>
      </c>
      <c r="TY79" s="471">
        <f t="shared" si="506"/>
        <v>0</v>
      </c>
      <c r="TZ79" s="471">
        <f t="shared" si="479"/>
        <v>0</v>
      </c>
      <c r="UA79" s="471">
        <f t="shared" si="520"/>
        <v>0</v>
      </c>
      <c r="UB79" s="471">
        <f t="shared" si="520"/>
        <v>0</v>
      </c>
      <c r="UC79" s="471">
        <f t="shared" si="520"/>
        <v>0</v>
      </c>
      <c r="UD79" s="471">
        <f t="shared" si="520"/>
        <v>0</v>
      </c>
      <c r="UE79" s="471">
        <f t="shared" si="520"/>
        <v>0</v>
      </c>
      <c r="UF79" s="471">
        <f t="shared" si="520"/>
        <v>0</v>
      </c>
      <c r="UG79" s="471">
        <f t="shared" si="520"/>
        <v>0</v>
      </c>
      <c r="UH79" s="471">
        <f t="shared" si="520"/>
        <v>0</v>
      </c>
      <c r="UI79" s="471">
        <f t="shared" si="520"/>
        <v>0</v>
      </c>
      <c r="UJ79" s="471">
        <f t="shared" si="520"/>
        <v>0</v>
      </c>
      <c r="UK79" s="471">
        <f t="shared" si="520"/>
        <v>0</v>
      </c>
      <c r="UL79" s="471">
        <f t="shared" si="520"/>
        <v>0</v>
      </c>
      <c r="UM79" s="471">
        <f t="shared" si="520"/>
        <v>0</v>
      </c>
      <c r="UN79" s="471">
        <f t="shared" si="520"/>
        <v>0</v>
      </c>
      <c r="UO79" s="471">
        <f t="shared" si="520"/>
        <v>0</v>
      </c>
      <c r="UP79" s="471">
        <f t="shared" si="520"/>
        <v>0</v>
      </c>
      <c r="UQ79" s="471">
        <f t="shared" si="507"/>
        <v>0</v>
      </c>
      <c r="UR79" s="471">
        <f t="shared" si="507"/>
        <v>0</v>
      </c>
      <c r="US79" s="471">
        <f t="shared" si="507"/>
        <v>0</v>
      </c>
      <c r="UT79" s="471">
        <f t="shared" si="507"/>
        <v>0</v>
      </c>
      <c r="UU79" s="471">
        <f t="shared" si="507"/>
        <v>0</v>
      </c>
      <c r="UV79" s="471">
        <f t="shared" si="507"/>
        <v>0</v>
      </c>
      <c r="UW79" s="471">
        <f t="shared" si="507"/>
        <v>0</v>
      </c>
      <c r="UX79" s="471">
        <f t="shared" si="507"/>
        <v>0</v>
      </c>
      <c r="UY79" s="471">
        <f t="shared" si="507"/>
        <v>0</v>
      </c>
      <c r="UZ79" s="471">
        <f t="shared" si="507"/>
        <v>0</v>
      </c>
      <c r="VA79" s="471">
        <f t="shared" si="507"/>
        <v>0</v>
      </c>
      <c r="VB79" s="471">
        <f t="shared" si="507"/>
        <v>0</v>
      </c>
      <c r="VC79" s="471">
        <f t="shared" si="507"/>
        <v>0</v>
      </c>
      <c r="VD79" s="471">
        <f t="shared" si="507"/>
        <v>0</v>
      </c>
      <c r="VE79" s="471">
        <f t="shared" si="507"/>
        <v>0</v>
      </c>
      <c r="VF79" s="471">
        <f t="shared" si="481"/>
        <v>0</v>
      </c>
      <c r="VG79" s="471">
        <f t="shared" si="521"/>
        <v>0</v>
      </c>
      <c r="VH79" s="471">
        <f t="shared" si="521"/>
        <v>0</v>
      </c>
      <c r="VI79" s="471">
        <f t="shared" si="521"/>
        <v>0</v>
      </c>
      <c r="VJ79" s="471">
        <f t="shared" si="521"/>
        <v>0</v>
      </c>
      <c r="VK79" s="471">
        <f t="shared" si="521"/>
        <v>0</v>
      </c>
      <c r="VL79" s="471">
        <f t="shared" si="521"/>
        <v>0</v>
      </c>
      <c r="VM79" s="471">
        <f t="shared" si="521"/>
        <v>0</v>
      </c>
      <c r="VN79" s="471">
        <f t="shared" si="521"/>
        <v>0</v>
      </c>
      <c r="VO79" s="471">
        <f t="shared" si="521"/>
        <v>0</v>
      </c>
      <c r="VP79" s="471">
        <f t="shared" si="521"/>
        <v>0</v>
      </c>
      <c r="VQ79" s="471">
        <f t="shared" si="521"/>
        <v>0</v>
      </c>
      <c r="VR79" s="471">
        <f t="shared" si="521"/>
        <v>0</v>
      </c>
      <c r="VS79" s="471">
        <f t="shared" si="521"/>
        <v>0</v>
      </c>
      <c r="VT79" s="471">
        <f t="shared" si="521"/>
        <v>0</v>
      </c>
      <c r="VU79" s="471">
        <f t="shared" si="521"/>
        <v>0</v>
      </c>
      <c r="VV79" s="471">
        <f t="shared" si="521"/>
        <v>0</v>
      </c>
      <c r="VW79" s="471">
        <f t="shared" si="508"/>
        <v>0</v>
      </c>
      <c r="VX79" s="471">
        <f t="shared" si="508"/>
        <v>0</v>
      </c>
      <c r="VY79" s="471">
        <f t="shared" si="508"/>
        <v>0</v>
      </c>
      <c r="VZ79" s="471">
        <f t="shared" si="508"/>
        <v>0</v>
      </c>
      <c r="WA79" s="471">
        <f t="shared" si="508"/>
        <v>0</v>
      </c>
      <c r="WB79" s="471">
        <f t="shared" si="508"/>
        <v>0</v>
      </c>
      <c r="WC79" s="471">
        <f t="shared" si="508"/>
        <v>0</v>
      </c>
      <c r="WD79" s="471">
        <f t="shared" si="508"/>
        <v>0</v>
      </c>
    </row>
    <row r="80" spans="1:602" x14ac:dyDescent="0.35">
      <c r="A80" s="29"/>
      <c r="B80" s="29">
        <f t="shared" si="355"/>
        <v>49</v>
      </c>
      <c r="C80" s="29" t="s">
        <v>5</v>
      </c>
      <c r="D80" s="29" t="s">
        <v>116</v>
      </c>
      <c r="E80" s="69">
        <f>INDEX('Current RAP - 2025-26 Cycle'!$K:$K,MATCH('25-26 Projection - RAP Tendered'!$D80,'Current RAP - 2025-26 Cycle'!$C:$C,0),1)</f>
        <v>8182145.3000000007</v>
      </c>
      <c r="F80" s="69">
        <f>INDEX('Current RAP - 2025-26 Cycle'!$G:$G,MATCH('25-26 Projection - RAP Tendered'!$D80,'Current RAP - 2025-26 Cycle'!$C:$C,0),1)</f>
        <v>7547718.290000001</v>
      </c>
      <c r="G80" s="69">
        <f t="shared" si="342"/>
        <v>634427.00999999978</v>
      </c>
      <c r="H80" s="69">
        <f t="shared" si="356"/>
        <v>7547718.290000001</v>
      </c>
      <c r="I80" s="32">
        <v>45839</v>
      </c>
      <c r="J80" s="32">
        <v>46203</v>
      </c>
      <c r="K80" s="29" t="str">
        <f>INDEX('Current RAP - 2025-26 Cycle'!$D:$D,MATCH('25-26 Projection - RAP Tendered'!$D80,'Current RAP - 2025-26 Cycle'!$C:$C,0),1)</f>
        <v>IPCA</v>
      </c>
      <c r="L80" s="32" t="s">
        <v>10</v>
      </c>
      <c r="M80" s="32" t="s">
        <v>10</v>
      </c>
      <c r="N80" s="81">
        <v>0</v>
      </c>
      <c r="O80" s="81">
        <v>0</v>
      </c>
      <c r="P80" s="69">
        <v>0</v>
      </c>
      <c r="Q80" s="32">
        <f>INDEX('Current RAP - 2025-26 Cycle'!$L:$L,MATCH('25-26 Projection - RAP Tendered'!$D80,'Current RAP - 2025-26 Cycle'!$C:$C,0),1)</f>
        <v>39841</v>
      </c>
      <c r="R80" s="32">
        <f>INDEX('Current RAP - 2025-26 Cycle'!$M:$M,MATCH('25-26 Projection - RAP Tendered'!$D80,'Current RAP - 2025-26 Cycle'!$C:$C,0),1)</f>
        <v>50798</v>
      </c>
      <c r="S80" s="29"/>
      <c r="T80" s="29" t="str">
        <f t="shared" si="343"/>
        <v>005/2009</v>
      </c>
      <c r="U80" s="36">
        <f t="shared" si="492"/>
        <v>8.182145300000002</v>
      </c>
      <c r="V80" s="36">
        <f t="shared" si="492"/>
        <v>8.182145300000002</v>
      </c>
      <c r="W80" s="36">
        <f t="shared" si="492"/>
        <v>8.182145300000002</v>
      </c>
      <c r="X80" s="36">
        <f t="shared" si="492"/>
        <v>8.182145300000002</v>
      </c>
      <c r="Y80" s="36">
        <f t="shared" si="492"/>
        <v>8.182145300000002</v>
      </c>
      <c r="Z80" s="36">
        <f t="shared" si="492"/>
        <v>8.182145300000002</v>
      </c>
      <c r="AA80" s="36">
        <f t="shared" si="492"/>
        <v>8.182145300000002</v>
      </c>
      <c r="AB80" s="36">
        <f t="shared" si="492"/>
        <v>8.182145300000002</v>
      </c>
      <c r="AC80" s="36">
        <f t="shared" si="492"/>
        <v>8.182145300000002</v>
      </c>
      <c r="AD80" s="36">
        <f t="shared" si="492"/>
        <v>8.182145300000002</v>
      </c>
      <c r="AE80" s="36">
        <f t="shared" si="492"/>
        <v>8.182145300000002</v>
      </c>
      <c r="AF80" s="36">
        <f t="shared" si="492"/>
        <v>8.182145300000002</v>
      </c>
      <c r="AG80" s="36">
        <f t="shared" si="492"/>
        <v>8.182145300000002</v>
      </c>
      <c r="AH80" s="36">
        <f t="shared" si="492"/>
        <v>8.182145300000002</v>
      </c>
      <c r="AI80" s="36">
        <f t="shared" si="492"/>
        <v>4.7069330489247321</v>
      </c>
      <c r="AJ80" s="36">
        <f t="shared" si="492"/>
        <v>0</v>
      </c>
      <c r="AK80" s="36">
        <f t="shared" si="489"/>
        <v>0</v>
      </c>
      <c r="AL80" s="36">
        <f t="shared" si="489"/>
        <v>0</v>
      </c>
      <c r="AM80" s="36">
        <f t="shared" si="489"/>
        <v>0</v>
      </c>
      <c r="AN80" s="36">
        <f t="shared" si="489"/>
        <v>0</v>
      </c>
      <c r="AO80" s="36">
        <f t="shared" si="489"/>
        <v>0</v>
      </c>
      <c r="AP80" s="36">
        <f t="shared" si="489"/>
        <v>0</v>
      </c>
      <c r="AQ80" s="36">
        <f t="shared" si="489"/>
        <v>0</v>
      </c>
      <c r="AR80" s="36">
        <f t="shared" si="489"/>
        <v>0</v>
      </c>
      <c r="AS80" s="36">
        <f t="shared" si="489"/>
        <v>0</v>
      </c>
      <c r="AT80" s="36">
        <f t="shared" si="489"/>
        <v>0</v>
      </c>
      <c r="AU80" s="36">
        <f t="shared" si="489"/>
        <v>0</v>
      </c>
      <c r="AV80" s="36">
        <f t="shared" si="489"/>
        <v>0</v>
      </c>
      <c r="AW80" s="36">
        <f t="shared" si="489"/>
        <v>0</v>
      </c>
      <c r="AX80" s="36">
        <f t="shared" si="489"/>
        <v>0</v>
      </c>
      <c r="AY80" s="36">
        <f t="shared" si="489"/>
        <v>0</v>
      </c>
      <c r="AZ80" s="36">
        <f t="shared" si="441"/>
        <v>0</v>
      </c>
      <c r="BA80" s="36">
        <f t="shared" si="441"/>
        <v>0</v>
      </c>
      <c r="BB80" s="36">
        <f t="shared" si="441"/>
        <v>0</v>
      </c>
      <c r="BD80" s="29" t="str">
        <f t="shared" si="345"/>
        <v>005/2009</v>
      </c>
      <c r="BE80" s="36">
        <f t="shared" si="488"/>
        <v>0</v>
      </c>
      <c r="BF80" s="36">
        <f t="shared" si="488"/>
        <v>0</v>
      </c>
      <c r="BG80" s="36">
        <f t="shared" si="488"/>
        <v>0</v>
      </c>
      <c r="BH80" s="36">
        <f t="shared" si="488"/>
        <v>0</v>
      </c>
      <c r="BI80" s="36">
        <f t="shared" si="488"/>
        <v>2.0455363250000005</v>
      </c>
      <c r="BJ80" s="36">
        <f t="shared" si="488"/>
        <v>2.0455363250000005</v>
      </c>
      <c r="BK80" s="36">
        <f t="shared" si="488"/>
        <v>2.0455363250000005</v>
      </c>
      <c r="BL80" s="36">
        <f t="shared" si="488"/>
        <v>2.0455363250000005</v>
      </c>
      <c r="BM80" s="36">
        <f t="shared" si="488"/>
        <v>2.0455363250000005</v>
      </c>
      <c r="BN80" s="36">
        <f t="shared" si="488"/>
        <v>2.0455363250000005</v>
      </c>
      <c r="BO80" s="36">
        <f t="shared" si="488"/>
        <v>2.0455363250000005</v>
      </c>
      <c r="BP80" s="36">
        <f t="shared" si="488"/>
        <v>2.0455363250000005</v>
      </c>
      <c r="BQ80" s="36">
        <f t="shared" si="488"/>
        <v>2.0455363250000005</v>
      </c>
      <c r="BR80" s="36">
        <f t="shared" si="488"/>
        <v>2.0455363250000005</v>
      </c>
      <c r="BS80" s="36">
        <f t="shared" si="488"/>
        <v>2.0455363250000005</v>
      </c>
      <c r="BT80" s="36">
        <f t="shared" si="488"/>
        <v>2.0455363250000005</v>
      </c>
      <c r="BU80" s="36">
        <f t="shared" si="493"/>
        <v>2.0455363250000005</v>
      </c>
      <c r="BV80" s="36">
        <f t="shared" si="493"/>
        <v>2.0455363250000005</v>
      </c>
      <c r="BW80" s="36">
        <f t="shared" si="493"/>
        <v>2.0455363250000005</v>
      </c>
      <c r="BX80" s="36">
        <f t="shared" si="493"/>
        <v>2.0455363250000005</v>
      </c>
      <c r="BY80" s="36">
        <f t="shared" si="493"/>
        <v>2.0455363250000005</v>
      </c>
      <c r="BZ80" s="36">
        <f t="shared" si="493"/>
        <v>2.0455363250000005</v>
      </c>
      <c r="CA80" s="36">
        <f t="shared" si="493"/>
        <v>2.0455363250000005</v>
      </c>
      <c r="CB80" s="36">
        <f t="shared" si="493"/>
        <v>2.0455363250000005</v>
      </c>
      <c r="CC80" s="36">
        <f t="shared" si="493"/>
        <v>2.0455363250000005</v>
      </c>
      <c r="CD80" s="36">
        <f t="shared" si="493"/>
        <v>2.0455363250000005</v>
      </c>
      <c r="CE80" s="36">
        <f t="shared" si="493"/>
        <v>2.0455363250000005</v>
      </c>
      <c r="CF80" s="36">
        <f t="shared" si="493"/>
        <v>2.0455363250000005</v>
      </c>
      <c r="CG80" s="36">
        <f t="shared" si="493"/>
        <v>2.0455363250000005</v>
      </c>
      <c r="CH80" s="36">
        <f t="shared" si="493"/>
        <v>2.0455363250000005</v>
      </c>
      <c r="CI80" s="36">
        <f t="shared" si="493"/>
        <v>2.0455363250000005</v>
      </c>
      <c r="CJ80" s="36">
        <f t="shared" si="493"/>
        <v>2.0455363250000005</v>
      </c>
      <c r="CK80" s="36">
        <f t="shared" si="494"/>
        <v>2.0455363250000005</v>
      </c>
      <c r="CL80" s="36">
        <f t="shared" si="494"/>
        <v>2.0455363250000005</v>
      </c>
      <c r="CM80" s="36">
        <f t="shared" si="494"/>
        <v>2.0455363250000005</v>
      </c>
      <c r="CN80" s="36">
        <f t="shared" si="494"/>
        <v>2.0455363250000005</v>
      </c>
      <c r="CO80" s="36">
        <f t="shared" si="494"/>
        <v>2.0455363250000005</v>
      </c>
      <c r="CP80" s="36">
        <f t="shared" si="494"/>
        <v>2.0455363250000005</v>
      </c>
      <c r="CQ80" s="36">
        <f t="shared" si="494"/>
        <v>2.0455363250000005</v>
      </c>
      <c r="CR80" s="36">
        <f t="shared" si="494"/>
        <v>2.0455363250000005</v>
      </c>
      <c r="CS80" s="36">
        <f t="shared" si="494"/>
        <v>2.0455363250000005</v>
      </c>
      <c r="CT80" s="36">
        <f t="shared" si="494"/>
        <v>2.0455363250000005</v>
      </c>
      <c r="CU80" s="36">
        <f t="shared" si="494"/>
        <v>2.0455363250000005</v>
      </c>
      <c r="CV80" s="36">
        <f t="shared" si="494"/>
        <v>2.0455363250000005</v>
      </c>
      <c r="CW80" s="36">
        <f t="shared" si="494"/>
        <v>2.0455363250000005</v>
      </c>
      <c r="CX80" s="36">
        <f t="shared" si="494"/>
        <v>2.0455363250000005</v>
      </c>
      <c r="CY80" s="36">
        <f t="shared" si="494"/>
        <v>2.0455363250000005</v>
      </c>
      <c r="CZ80" s="36">
        <f t="shared" si="490"/>
        <v>2.0455363250000005</v>
      </c>
      <c r="DA80" s="36">
        <f t="shared" si="490"/>
        <v>2.0455363250000005</v>
      </c>
      <c r="DB80" s="36">
        <f t="shared" si="490"/>
        <v>2.0455363250000005</v>
      </c>
      <c r="DC80" s="36">
        <f t="shared" si="490"/>
        <v>2.0455363250000005</v>
      </c>
      <c r="DD80" s="36">
        <f t="shared" si="490"/>
        <v>2.0455363250000005</v>
      </c>
      <c r="DE80" s="36">
        <f t="shared" si="490"/>
        <v>2.0455363250000005</v>
      </c>
      <c r="DF80" s="36">
        <f t="shared" si="490"/>
        <v>2.0455363250000005</v>
      </c>
      <c r="DG80" s="36">
        <f t="shared" si="490"/>
        <v>2.0455363250000005</v>
      </c>
      <c r="DH80" s="36">
        <f t="shared" si="490"/>
        <v>2.0455363250000005</v>
      </c>
      <c r="DI80" s="36">
        <f t="shared" si="490"/>
        <v>2.0455363250000005</v>
      </c>
      <c r="DJ80" s="36">
        <f t="shared" si="490"/>
        <v>2.0455363250000005</v>
      </c>
      <c r="DK80" s="36">
        <f t="shared" si="490"/>
        <v>0.61586039892473121</v>
      </c>
      <c r="DL80" s="36">
        <f t="shared" si="490"/>
        <v>0</v>
      </c>
      <c r="DM80" s="36">
        <f t="shared" si="490"/>
        <v>0</v>
      </c>
      <c r="DN80" s="36">
        <f t="shared" si="490"/>
        <v>0</v>
      </c>
      <c r="DO80" s="36">
        <f t="shared" si="490"/>
        <v>0</v>
      </c>
      <c r="DP80" s="36">
        <f t="shared" si="491"/>
        <v>0</v>
      </c>
      <c r="DQ80" s="36">
        <f t="shared" si="491"/>
        <v>0</v>
      </c>
      <c r="DR80" s="36">
        <f t="shared" si="491"/>
        <v>0</v>
      </c>
      <c r="DS80" s="36">
        <f t="shared" si="491"/>
        <v>0</v>
      </c>
      <c r="DT80" s="36">
        <f t="shared" si="491"/>
        <v>0</v>
      </c>
      <c r="DU80" s="36">
        <f t="shared" si="491"/>
        <v>0</v>
      </c>
      <c r="DV80" s="36">
        <f t="shared" si="491"/>
        <v>0</v>
      </c>
      <c r="DW80" s="36">
        <f t="shared" si="491"/>
        <v>0</v>
      </c>
      <c r="DX80" s="36">
        <f t="shared" si="491"/>
        <v>0</v>
      </c>
      <c r="DY80" s="36">
        <f t="shared" si="491"/>
        <v>0</v>
      </c>
      <c r="DZ80" s="36">
        <f t="shared" si="491"/>
        <v>0</v>
      </c>
      <c r="EA80" s="36">
        <f t="shared" si="491"/>
        <v>0</v>
      </c>
      <c r="EB80" s="36">
        <f t="shared" si="491"/>
        <v>0</v>
      </c>
      <c r="EC80" s="36">
        <f t="shared" si="491"/>
        <v>0</v>
      </c>
      <c r="ED80" s="36">
        <f t="shared" si="491"/>
        <v>0</v>
      </c>
      <c r="EE80" s="36">
        <f t="shared" si="495"/>
        <v>0</v>
      </c>
      <c r="EF80" s="36">
        <f t="shared" si="495"/>
        <v>0</v>
      </c>
      <c r="EG80" s="36">
        <f t="shared" si="495"/>
        <v>0</v>
      </c>
      <c r="EH80" s="36">
        <f t="shared" si="495"/>
        <v>0</v>
      </c>
      <c r="EI80" s="36">
        <f t="shared" si="495"/>
        <v>0</v>
      </c>
      <c r="EJ80" s="36">
        <f t="shared" si="523"/>
        <v>0</v>
      </c>
      <c r="EK80" s="36">
        <f t="shared" si="523"/>
        <v>0</v>
      </c>
      <c r="EL80" s="36">
        <f t="shared" si="523"/>
        <v>0</v>
      </c>
      <c r="EM80" s="36">
        <f t="shared" si="523"/>
        <v>0</v>
      </c>
      <c r="EN80" s="36">
        <f t="shared" si="523"/>
        <v>0</v>
      </c>
      <c r="EO80" s="36">
        <f t="shared" si="523"/>
        <v>0</v>
      </c>
      <c r="EP80" s="36">
        <f t="shared" si="523"/>
        <v>0</v>
      </c>
      <c r="EQ80" s="36">
        <f t="shared" si="523"/>
        <v>0</v>
      </c>
      <c r="ER80" s="36">
        <f t="shared" si="523"/>
        <v>0</v>
      </c>
      <c r="ES80" s="36">
        <f t="shared" si="523"/>
        <v>0</v>
      </c>
      <c r="ET80" s="36">
        <f t="shared" si="523"/>
        <v>0</v>
      </c>
      <c r="EU80" s="36">
        <f t="shared" si="523"/>
        <v>0</v>
      </c>
      <c r="EV80" s="36">
        <f t="shared" si="523"/>
        <v>0</v>
      </c>
      <c r="EW80" s="36">
        <f t="shared" si="523"/>
        <v>0</v>
      </c>
      <c r="EX80" s="36">
        <f t="shared" si="523"/>
        <v>0</v>
      </c>
      <c r="EY80" s="36">
        <f t="shared" si="523"/>
        <v>0</v>
      </c>
      <c r="EZ80" s="36">
        <f t="shared" si="522"/>
        <v>0</v>
      </c>
      <c r="FA80" s="36">
        <f t="shared" si="522"/>
        <v>0</v>
      </c>
      <c r="FB80" s="36">
        <f t="shared" si="522"/>
        <v>0</v>
      </c>
      <c r="FC80" s="36">
        <f t="shared" si="522"/>
        <v>0</v>
      </c>
      <c r="FD80" s="36">
        <f t="shared" si="522"/>
        <v>0</v>
      </c>
      <c r="FE80" s="36">
        <f t="shared" si="522"/>
        <v>0</v>
      </c>
      <c r="FF80" s="36">
        <f t="shared" si="522"/>
        <v>0</v>
      </c>
      <c r="FG80" s="36">
        <f t="shared" si="522"/>
        <v>0</v>
      </c>
      <c r="FH80" s="36">
        <f t="shared" si="522"/>
        <v>0</v>
      </c>
      <c r="FI80" s="36">
        <f t="shared" si="522"/>
        <v>0</v>
      </c>
      <c r="FJ80" s="36">
        <f t="shared" si="522"/>
        <v>0</v>
      </c>
      <c r="FK80" s="36">
        <f t="shared" si="522"/>
        <v>0</v>
      </c>
      <c r="FL80" s="36">
        <f t="shared" si="522"/>
        <v>0</v>
      </c>
      <c r="FM80" s="36">
        <f t="shared" si="522"/>
        <v>0</v>
      </c>
      <c r="FN80" s="36">
        <f t="shared" si="522"/>
        <v>0</v>
      </c>
      <c r="FO80" s="36">
        <f t="shared" si="522"/>
        <v>0</v>
      </c>
      <c r="FP80" s="36">
        <f t="shared" si="522"/>
        <v>0</v>
      </c>
      <c r="FQ80" s="36">
        <f t="shared" si="522"/>
        <v>0</v>
      </c>
      <c r="FR80" s="36">
        <f t="shared" si="522"/>
        <v>0</v>
      </c>
      <c r="FS80" s="36">
        <f t="shared" si="522"/>
        <v>0</v>
      </c>
      <c r="FT80" s="36">
        <f t="shared" si="522"/>
        <v>0</v>
      </c>
      <c r="FU80" s="36">
        <f t="shared" si="522"/>
        <v>0</v>
      </c>
      <c r="FV80" s="36">
        <f t="shared" si="522"/>
        <v>0</v>
      </c>
      <c r="FW80" s="36">
        <f t="shared" si="522"/>
        <v>0</v>
      </c>
      <c r="FX80" s="36">
        <f t="shared" si="522"/>
        <v>0</v>
      </c>
      <c r="FY80" s="36">
        <f t="shared" si="522"/>
        <v>0</v>
      </c>
      <c r="FZ80" s="36">
        <f t="shared" si="522"/>
        <v>0</v>
      </c>
      <c r="GA80" s="36">
        <f t="shared" si="522"/>
        <v>0</v>
      </c>
      <c r="GB80" s="36">
        <f t="shared" si="486"/>
        <v>0</v>
      </c>
      <c r="GC80" s="36">
        <f t="shared" si="486"/>
        <v>0</v>
      </c>
      <c r="GD80" s="36">
        <f t="shared" si="486"/>
        <v>0</v>
      </c>
      <c r="GE80" s="36">
        <f t="shared" si="486"/>
        <v>0</v>
      </c>
      <c r="GF80" s="36">
        <f t="shared" si="486"/>
        <v>0</v>
      </c>
      <c r="GG80" s="36">
        <f t="shared" si="486"/>
        <v>0</v>
      </c>
      <c r="GH80" s="36">
        <f t="shared" si="486"/>
        <v>0</v>
      </c>
      <c r="GI80" s="36">
        <f t="shared" si="486"/>
        <v>0</v>
      </c>
      <c r="GJ80" s="36">
        <f t="shared" si="486"/>
        <v>0</v>
      </c>
      <c r="GL80" s="29" t="str">
        <f t="shared" si="347"/>
        <v>005/2009</v>
      </c>
      <c r="GM80" s="471">
        <f t="shared" si="509"/>
        <v>0.68184544166666683</v>
      </c>
      <c r="GN80" s="471">
        <f t="shared" si="509"/>
        <v>0.68184544166666683</v>
      </c>
      <c r="GO80" s="471">
        <f t="shared" si="509"/>
        <v>0.68184544166666683</v>
      </c>
      <c r="GP80" s="471">
        <f t="shared" si="509"/>
        <v>0.68184544166666683</v>
      </c>
      <c r="GQ80" s="471">
        <f t="shared" si="509"/>
        <v>0.68184544166666683</v>
      </c>
      <c r="GR80" s="471">
        <f t="shared" si="509"/>
        <v>0.68184544166666683</v>
      </c>
      <c r="GS80" s="471">
        <f t="shared" si="509"/>
        <v>0.68184544166666683</v>
      </c>
      <c r="GT80" s="471">
        <f t="shared" si="509"/>
        <v>0.68184544166666683</v>
      </c>
      <c r="GU80" s="471">
        <f t="shared" si="509"/>
        <v>0.68184544166666683</v>
      </c>
      <c r="GV80" s="471">
        <f t="shared" si="509"/>
        <v>0.68184544166666683</v>
      </c>
      <c r="GW80" s="471">
        <f t="shared" si="509"/>
        <v>0.68184544166666683</v>
      </c>
      <c r="GX80" s="471">
        <f t="shared" si="509"/>
        <v>0.68184544166666683</v>
      </c>
      <c r="GY80" s="471">
        <f t="shared" si="509"/>
        <v>0.68184544166666683</v>
      </c>
      <c r="GZ80" s="471">
        <f t="shared" si="509"/>
        <v>0.68184544166666683</v>
      </c>
      <c r="HA80" s="471">
        <f t="shared" si="509"/>
        <v>0.68184544166666683</v>
      </c>
      <c r="HB80" s="471">
        <f t="shared" si="509"/>
        <v>0.68184544166666683</v>
      </c>
      <c r="HC80" s="471">
        <f t="shared" si="496"/>
        <v>0.68184544166666683</v>
      </c>
      <c r="HD80" s="471">
        <f t="shared" si="496"/>
        <v>0.68184544166666683</v>
      </c>
      <c r="HE80" s="471">
        <f t="shared" si="496"/>
        <v>0.68184544166666683</v>
      </c>
      <c r="HF80" s="471">
        <f t="shared" si="496"/>
        <v>0.68184544166666683</v>
      </c>
      <c r="HG80" s="471">
        <f t="shared" si="496"/>
        <v>0.68184544166666683</v>
      </c>
      <c r="HH80" s="471">
        <f t="shared" si="496"/>
        <v>0.68184544166666683</v>
      </c>
      <c r="HI80" s="471">
        <f t="shared" si="496"/>
        <v>0.68184544166666683</v>
      </c>
      <c r="HJ80" s="471">
        <f t="shared" si="496"/>
        <v>0.68184544166666683</v>
      </c>
      <c r="HK80" s="471">
        <f t="shared" si="496"/>
        <v>0.68184544166666683</v>
      </c>
      <c r="HL80" s="471">
        <f t="shared" si="496"/>
        <v>0.68184544166666683</v>
      </c>
      <c r="HM80" s="471">
        <f t="shared" si="496"/>
        <v>0.68184544166666683</v>
      </c>
      <c r="HN80" s="471">
        <f t="shared" si="496"/>
        <v>0.68184544166666683</v>
      </c>
      <c r="HO80" s="471">
        <f t="shared" si="496"/>
        <v>0.68184544166666683</v>
      </c>
      <c r="HP80" s="471">
        <f t="shared" si="496"/>
        <v>0.68184544166666683</v>
      </c>
      <c r="HQ80" s="471">
        <f t="shared" si="496"/>
        <v>0.68184544166666683</v>
      </c>
      <c r="HR80" s="471">
        <f t="shared" si="459"/>
        <v>0.68184544166666683</v>
      </c>
      <c r="HS80" s="471">
        <f t="shared" si="510"/>
        <v>0.68184544166666683</v>
      </c>
      <c r="HT80" s="471">
        <f t="shared" si="510"/>
        <v>0.68184544166666683</v>
      </c>
      <c r="HU80" s="471">
        <f t="shared" si="510"/>
        <v>0.68184544166666683</v>
      </c>
      <c r="HV80" s="471">
        <f t="shared" si="510"/>
        <v>0.68184544166666683</v>
      </c>
      <c r="HW80" s="471">
        <f t="shared" si="510"/>
        <v>0.68184544166666683</v>
      </c>
      <c r="HX80" s="471">
        <f t="shared" si="510"/>
        <v>0.68184544166666683</v>
      </c>
      <c r="HY80" s="471">
        <f t="shared" si="510"/>
        <v>0.68184544166666683</v>
      </c>
      <c r="HZ80" s="471">
        <f t="shared" si="510"/>
        <v>0.68184544166666683</v>
      </c>
      <c r="IA80" s="471">
        <f t="shared" si="510"/>
        <v>0.68184544166666683</v>
      </c>
      <c r="IB80" s="471">
        <f t="shared" si="510"/>
        <v>0.68184544166666683</v>
      </c>
      <c r="IC80" s="471">
        <f t="shared" si="510"/>
        <v>0.68184544166666683</v>
      </c>
      <c r="ID80" s="471">
        <f t="shared" si="510"/>
        <v>0.68184544166666683</v>
      </c>
      <c r="IE80" s="471">
        <f t="shared" si="510"/>
        <v>0.68184544166666683</v>
      </c>
      <c r="IF80" s="471">
        <f t="shared" si="510"/>
        <v>0.68184544166666683</v>
      </c>
      <c r="IG80" s="471">
        <f t="shared" si="510"/>
        <v>0.68184544166666683</v>
      </c>
      <c r="IH80" s="471">
        <f t="shared" si="510"/>
        <v>0.68184544166666683</v>
      </c>
      <c r="II80" s="471">
        <f t="shared" si="497"/>
        <v>0.68184544166666683</v>
      </c>
      <c r="IJ80" s="471">
        <f t="shared" si="497"/>
        <v>0.68184544166666683</v>
      </c>
      <c r="IK80" s="471">
        <f t="shared" si="497"/>
        <v>0.68184544166666683</v>
      </c>
      <c r="IL80" s="471">
        <f t="shared" si="497"/>
        <v>0.68184544166666683</v>
      </c>
      <c r="IM80" s="471">
        <f t="shared" si="497"/>
        <v>0.68184544166666683</v>
      </c>
      <c r="IN80" s="471">
        <f t="shared" si="497"/>
        <v>0.68184544166666683</v>
      </c>
      <c r="IO80" s="471">
        <f t="shared" si="497"/>
        <v>0.68184544166666683</v>
      </c>
      <c r="IP80" s="471">
        <f t="shared" si="497"/>
        <v>0.68184544166666683</v>
      </c>
      <c r="IQ80" s="471">
        <f t="shared" si="497"/>
        <v>0.68184544166666683</v>
      </c>
      <c r="IR80" s="471">
        <f t="shared" si="497"/>
        <v>0.68184544166666683</v>
      </c>
      <c r="IS80" s="471">
        <f t="shared" si="497"/>
        <v>0.68184544166666683</v>
      </c>
      <c r="IT80" s="471">
        <f t="shared" si="497"/>
        <v>0.68184544166666683</v>
      </c>
      <c r="IU80" s="471">
        <f t="shared" si="497"/>
        <v>0.68184544166666683</v>
      </c>
      <c r="IV80" s="471">
        <f t="shared" si="497"/>
        <v>0.68184544166666683</v>
      </c>
      <c r="IW80" s="471">
        <f t="shared" si="497"/>
        <v>0.68184544166666683</v>
      </c>
      <c r="IX80" s="471">
        <f t="shared" si="461"/>
        <v>0.68184544166666683</v>
      </c>
      <c r="IY80" s="471">
        <f t="shared" si="511"/>
        <v>0.68184544166666683</v>
      </c>
      <c r="IZ80" s="471">
        <f t="shared" si="511"/>
        <v>0.68184544166666683</v>
      </c>
      <c r="JA80" s="471">
        <f t="shared" si="511"/>
        <v>0.68184544166666683</v>
      </c>
      <c r="JB80" s="471">
        <f t="shared" si="511"/>
        <v>0.68184544166666683</v>
      </c>
      <c r="JC80" s="471">
        <f t="shared" si="511"/>
        <v>0.68184544166666683</v>
      </c>
      <c r="JD80" s="471">
        <f t="shared" si="511"/>
        <v>0.68184544166666683</v>
      </c>
      <c r="JE80" s="471">
        <f t="shared" si="511"/>
        <v>0.68184544166666683</v>
      </c>
      <c r="JF80" s="471">
        <f t="shared" si="511"/>
        <v>0.68184544166666683</v>
      </c>
      <c r="JG80" s="471">
        <f t="shared" si="511"/>
        <v>0.68184544166666683</v>
      </c>
      <c r="JH80" s="471">
        <f t="shared" si="511"/>
        <v>0.68184544166666683</v>
      </c>
      <c r="JI80" s="471">
        <f t="shared" si="511"/>
        <v>0.68184544166666683</v>
      </c>
      <c r="JJ80" s="471">
        <f t="shared" si="511"/>
        <v>0.68184544166666683</v>
      </c>
      <c r="JK80" s="471">
        <f t="shared" si="511"/>
        <v>0.68184544166666683</v>
      </c>
      <c r="JL80" s="471">
        <f t="shared" si="511"/>
        <v>0.68184544166666683</v>
      </c>
      <c r="JM80" s="471">
        <f t="shared" si="511"/>
        <v>0.68184544166666683</v>
      </c>
      <c r="JN80" s="471">
        <f t="shared" si="511"/>
        <v>0.68184544166666683</v>
      </c>
      <c r="JO80" s="471">
        <f t="shared" si="498"/>
        <v>0.68184544166666683</v>
      </c>
      <c r="JP80" s="471">
        <f t="shared" si="498"/>
        <v>0.68184544166666683</v>
      </c>
      <c r="JQ80" s="471">
        <f t="shared" si="498"/>
        <v>0.68184544166666683</v>
      </c>
      <c r="JR80" s="471">
        <f t="shared" si="498"/>
        <v>0.68184544166666683</v>
      </c>
      <c r="JS80" s="471">
        <f t="shared" si="498"/>
        <v>0.68184544166666683</v>
      </c>
      <c r="JT80" s="471">
        <f t="shared" si="498"/>
        <v>0.68184544166666683</v>
      </c>
      <c r="JU80" s="471">
        <f t="shared" si="498"/>
        <v>0.68184544166666683</v>
      </c>
      <c r="JV80" s="471">
        <f t="shared" si="498"/>
        <v>0.68184544166666683</v>
      </c>
      <c r="JW80" s="471">
        <f t="shared" si="498"/>
        <v>0.68184544166666683</v>
      </c>
      <c r="JX80" s="471">
        <f t="shared" si="498"/>
        <v>0.68184544166666683</v>
      </c>
      <c r="JY80" s="471">
        <f t="shared" si="498"/>
        <v>0.68184544166666683</v>
      </c>
      <c r="JZ80" s="471">
        <f t="shared" si="498"/>
        <v>0.68184544166666683</v>
      </c>
      <c r="KA80" s="471">
        <f t="shared" si="498"/>
        <v>0.68184544166666683</v>
      </c>
      <c r="KB80" s="471">
        <f t="shared" si="498"/>
        <v>0.68184544166666683</v>
      </c>
      <c r="KC80" s="471">
        <f t="shared" si="498"/>
        <v>0.68184544166666683</v>
      </c>
      <c r="KD80" s="471">
        <f t="shared" si="463"/>
        <v>0.68184544166666683</v>
      </c>
      <c r="KE80" s="471">
        <f t="shared" si="512"/>
        <v>0.68184544166666683</v>
      </c>
      <c r="KF80" s="471">
        <f t="shared" si="512"/>
        <v>0.68184544166666683</v>
      </c>
      <c r="KG80" s="471">
        <f t="shared" si="512"/>
        <v>0.68184544166666683</v>
      </c>
      <c r="KH80" s="471">
        <f t="shared" si="512"/>
        <v>0.68184544166666683</v>
      </c>
      <c r="KI80" s="471">
        <f t="shared" si="512"/>
        <v>0.68184544166666683</v>
      </c>
      <c r="KJ80" s="471">
        <f t="shared" si="512"/>
        <v>0.68184544166666683</v>
      </c>
      <c r="KK80" s="471">
        <f t="shared" si="512"/>
        <v>0.68184544166666683</v>
      </c>
      <c r="KL80" s="471">
        <f t="shared" si="512"/>
        <v>0.68184544166666683</v>
      </c>
      <c r="KM80" s="471">
        <f t="shared" si="512"/>
        <v>0.68184544166666683</v>
      </c>
      <c r="KN80" s="471">
        <f t="shared" si="512"/>
        <v>0.68184544166666683</v>
      </c>
      <c r="KO80" s="471">
        <f t="shared" si="512"/>
        <v>0.68184544166666683</v>
      </c>
      <c r="KP80" s="471">
        <f t="shared" si="512"/>
        <v>0.68184544166666683</v>
      </c>
      <c r="KQ80" s="471">
        <f t="shared" si="512"/>
        <v>0.68184544166666683</v>
      </c>
      <c r="KR80" s="471">
        <f t="shared" si="512"/>
        <v>0.68184544166666683</v>
      </c>
      <c r="KS80" s="471">
        <f t="shared" si="512"/>
        <v>0.68184544166666683</v>
      </c>
      <c r="KT80" s="471">
        <f t="shared" si="512"/>
        <v>0.68184544166666683</v>
      </c>
      <c r="KU80" s="471">
        <f t="shared" si="499"/>
        <v>0.68184544166666683</v>
      </c>
      <c r="KV80" s="471">
        <f t="shared" si="499"/>
        <v>0.68184544166666683</v>
      </c>
      <c r="KW80" s="471">
        <f t="shared" si="499"/>
        <v>0.68184544166666683</v>
      </c>
      <c r="KX80" s="471">
        <f t="shared" si="499"/>
        <v>0.68184544166666683</v>
      </c>
      <c r="KY80" s="471">
        <f t="shared" si="499"/>
        <v>0.68184544166666683</v>
      </c>
      <c r="KZ80" s="471">
        <f t="shared" si="499"/>
        <v>0.68184544166666683</v>
      </c>
      <c r="LA80" s="471">
        <f t="shared" si="499"/>
        <v>0.68184544166666683</v>
      </c>
      <c r="LB80" s="471">
        <f t="shared" si="499"/>
        <v>0.68184544166666683</v>
      </c>
      <c r="LC80" s="471">
        <f t="shared" si="499"/>
        <v>0.68184544166666683</v>
      </c>
      <c r="LD80" s="471">
        <f t="shared" si="499"/>
        <v>0.68184544166666683</v>
      </c>
      <c r="LE80" s="471">
        <f t="shared" si="499"/>
        <v>0.68184544166666683</v>
      </c>
      <c r="LF80" s="471">
        <f t="shared" si="499"/>
        <v>0.68184544166666683</v>
      </c>
      <c r="LG80" s="471">
        <f t="shared" si="499"/>
        <v>0.68184544166666683</v>
      </c>
      <c r="LH80" s="471">
        <f t="shared" si="499"/>
        <v>0.68184544166666683</v>
      </c>
      <c r="LI80" s="471">
        <f t="shared" si="499"/>
        <v>0.68184544166666683</v>
      </c>
      <c r="LJ80" s="471">
        <f t="shared" si="465"/>
        <v>0.68184544166666683</v>
      </c>
      <c r="LK80" s="471">
        <f t="shared" si="513"/>
        <v>0.68184544166666683</v>
      </c>
      <c r="LL80" s="471">
        <f t="shared" si="513"/>
        <v>0.68184544166666683</v>
      </c>
      <c r="LM80" s="471">
        <f t="shared" si="513"/>
        <v>0.68184544166666683</v>
      </c>
      <c r="LN80" s="471">
        <f t="shared" si="513"/>
        <v>0.68184544166666683</v>
      </c>
      <c r="LO80" s="471">
        <f t="shared" si="513"/>
        <v>0.68184544166666683</v>
      </c>
      <c r="LP80" s="471">
        <f t="shared" si="513"/>
        <v>0.68184544166666683</v>
      </c>
      <c r="LQ80" s="471">
        <f t="shared" si="513"/>
        <v>0.68184544166666683</v>
      </c>
      <c r="LR80" s="471">
        <f t="shared" si="513"/>
        <v>0.68184544166666683</v>
      </c>
      <c r="LS80" s="471">
        <f t="shared" si="513"/>
        <v>0.68184544166666683</v>
      </c>
      <c r="LT80" s="471">
        <f t="shared" si="513"/>
        <v>0.68184544166666683</v>
      </c>
      <c r="LU80" s="471">
        <f t="shared" si="513"/>
        <v>0.68184544166666683</v>
      </c>
      <c r="LV80" s="471">
        <f t="shared" si="513"/>
        <v>0.68184544166666683</v>
      </c>
      <c r="LW80" s="471">
        <f t="shared" si="513"/>
        <v>0.68184544166666683</v>
      </c>
      <c r="LX80" s="471">
        <f t="shared" si="513"/>
        <v>0.68184544166666683</v>
      </c>
      <c r="LY80" s="471">
        <f t="shared" si="513"/>
        <v>0.68184544166666683</v>
      </c>
      <c r="LZ80" s="471">
        <f t="shared" si="513"/>
        <v>0.68184544166666683</v>
      </c>
      <c r="MA80" s="471">
        <f t="shared" si="500"/>
        <v>0.68184544166666683</v>
      </c>
      <c r="MB80" s="471">
        <f t="shared" si="500"/>
        <v>0.68184544166666683</v>
      </c>
      <c r="MC80" s="471">
        <f t="shared" si="500"/>
        <v>0.68184544166666683</v>
      </c>
      <c r="MD80" s="471">
        <f t="shared" si="500"/>
        <v>0.68184544166666683</v>
      </c>
      <c r="ME80" s="471">
        <f t="shared" si="500"/>
        <v>0.68184544166666683</v>
      </c>
      <c r="MF80" s="471">
        <f t="shared" si="500"/>
        <v>0.68184544166666683</v>
      </c>
      <c r="MG80" s="471">
        <f t="shared" si="500"/>
        <v>0.68184544166666683</v>
      </c>
      <c r="MH80" s="471">
        <f t="shared" si="500"/>
        <v>0.68184544166666683</v>
      </c>
      <c r="MI80" s="471">
        <f t="shared" si="500"/>
        <v>0.68184544166666683</v>
      </c>
      <c r="MJ80" s="471">
        <f t="shared" si="500"/>
        <v>0.68184544166666683</v>
      </c>
      <c r="MK80" s="471">
        <f t="shared" si="500"/>
        <v>0.68184544166666683</v>
      </c>
      <c r="ML80" s="471">
        <f t="shared" si="500"/>
        <v>0.68184544166666683</v>
      </c>
      <c r="MM80" s="471">
        <f t="shared" si="500"/>
        <v>0.68184544166666683</v>
      </c>
      <c r="MN80" s="471">
        <f t="shared" si="500"/>
        <v>0.68184544166666683</v>
      </c>
      <c r="MO80" s="471">
        <f t="shared" si="500"/>
        <v>0.68184544166666683</v>
      </c>
      <c r="MP80" s="471">
        <f t="shared" si="467"/>
        <v>0.68184544166666683</v>
      </c>
      <c r="MQ80" s="471">
        <f t="shared" si="514"/>
        <v>0.68184544166666683</v>
      </c>
      <c r="MR80" s="471">
        <f t="shared" si="514"/>
        <v>0.68184544166666683</v>
      </c>
      <c r="MS80" s="471">
        <f t="shared" si="514"/>
        <v>0.61586039892473121</v>
      </c>
      <c r="MT80" s="471">
        <f t="shared" si="514"/>
        <v>0</v>
      </c>
      <c r="MU80" s="471">
        <f t="shared" si="514"/>
        <v>0</v>
      </c>
      <c r="MV80" s="471">
        <f t="shared" si="514"/>
        <v>0</v>
      </c>
      <c r="MW80" s="471">
        <f t="shared" si="514"/>
        <v>0</v>
      </c>
      <c r="MX80" s="471">
        <f t="shared" si="514"/>
        <v>0</v>
      </c>
      <c r="MY80" s="471">
        <f t="shared" si="514"/>
        <v>0</v>
      </c>
      <c r="MZ80" s="471">
        <f t="shared" si="514"/>
        <v>0</v>
      </c>
      <c r="NA80" s="471">
        <f t="shared" si="514"/>
        <v>0</v>
      </c>
      <c r="NB80" s="471">
        <f t="shared" si="514"/>
        <v>0</v>
      </c>
      <c r="NC80" s="471">
        <f t="shared" si="514"/>
        <v>0</v>
      </c>
      <c r="ND80" s="471">
        <f t="shared" si="514"/>
        <v>0</v>
      </c>
      <c r="NE80" s="471">
        <f t="shared" si="514"/>
        <v>0</v>
      </c>
      <c r="NF80" s="471">
        <f t="shared" si="514"/>
        <v>0</v>
      </c>
      <c r="NG80" s="471">
        <f t="shared" si="501"/>
        <v>0</v>
      </c>
      <c r="NH80" s="471">
        <f t="shared" si="501"/>
        <v>0</v>
      </c>
      <c r="NI80" s="471">
        <f t="shared" si="501"/>
        <v>0</v>
      </c>
      <c r="NJ80" s="471">
        <f t="shared" si="501"/>
        <v>0</v>
      </c>
      <c r="NK80" s="471">
        <f t="shared" si="501"/>
        <v>0</v>
      </c>
      <c r="NL80" s="471">
        <f t="shared" si="501"/>
        <v>0</v>
      </c>
      <c r="NM80" s="471">
        <f t="shared" si="501"/>
        <v>0</v>
      </c>
      <c r="NN80" s="471">
        <f t="shared" si="501"/>
        <v>0</v>
      </c>
      <c r="NO80" s="471">
        <f t="shared" si="501"/>
        <v>0</v>
      </c>
      <c r="NP80" s="471">
        <f t="shared" si="501"/>
        <v>0</v>
      </c>
      <c r="NQ80" s="471">
        <f t="shared" si="501"/>
        <v>0</v>
      </c>
      <c r="NR80" s="471">
        <f t="shared" si="501"/>
        <v>0</v>
      </c>
      <c r="NS80" s="471">
        <f t="shared" si="501"/>
        <v>0</v>
      </c>
      <c r="NT80" s="471">
        <f t="shared" si="501"/>
        <v>0</v>
      </c>
      <c r="NU80" s="471">
        <f t="shared" si="501"/>
        <v>0</v>
      </c>
      <c r="NV80" s="471">
        <f t="shared" si="469"/>
        <v>0</v>
      </c>
      <c r="NW80" s="471">
        <f t="shared" si="515"/>
        <v>0</v>
      </c>
      <c r="NX80" s="471">
        <f t="shared" si="515"/>
        <v>0</v>
      </c>
      <c r="NY80" s="471">
        <f t="shared" si="515"/>
        <v>0</v>
      </c>
      <c r="NZ80" s="471">
        <f t="shared" si="515"/>
        <v>0</v>
      </c>
      <c r="OA80" s="471">
        <f t="shared" si="515"/>
        <v>0</v>
      </c>
      <c r="OB80" s="471">
        <f t="shared" si="515"/>
        <v>0</v>
      </c>
      <c r="OC80" s="471">
        <f t="shared" si="515"/>
        <v>0</v>
      </c>
      <c r="OD80" s="471">
        <f t="shared" si="515"/>
        <v>0</v>
      </c>
      <c r="OE80" s="471">
        <f t="shared" si="515"/>
        <v>0</v>
      </c>
      <c r="OF80" s="471">
        <f t="shared" si="515"/>
        <v>0</v>
      </c>
      <c r="OG80" s="471">
        <f t="shared" si="515"/>
        <v>0</v>
      </c>
      <c r="OH80" s="471">
        <f t="shared" si="515"/>
        <v>0</v>
      </c>
      <c r="OI80" s="471">
        <f t="shared" si="515"/>
        <v>0</v>
      </c>
      <c r="OJ80" s="471">
        <f t="shared" si="515"/>
        <v>0</v>
      </c>
      <c r="OK80" s="471">
        <f t="shared" si="515"/>
        <v>0</v>
      </c>
      <c r="OL80" s="471">
        <f t="shared" si="515"/>
        <v>0</v>
      </c>
      <c r="OM80" s="471">
        <f t="shared" si="502"/>
        <v>0</v>
      </c>
      <c r="ON80" s="471">
        <f t="shared" si="502"/>
        <v>0</v>
      </c>
      <c r="OO80" s="471">
        <f t="shared" si="502"/>
        <v>0</v>
      </c>
      <c r="OP80" s="471">
        <f t="shared" si="502"/>
        <v>0</v>
      </c>
      <c r="OQ80" s="471">
        <f t="shared" si="502"/>
        <v>0</v>
      </c>
      <c r="OR80" s="471">
        <f t="shared" si="502"/>
        <v>0</v>
      </c>
      <c r="OS80" s="471">
        <f t="shared" si="502"/>
        <v>0</v>
      </c>
      <c r="OT80" s="471">
        <f t="shared" si="502"/>
        <v>0</v>
      </c>
      <c r="OU80" s="471">
        <f t="shared" si="502"/>
        <v>0</v>
      </c>
      <c r="OV80" s="471">
        <f t="shared" si="502"/>
        <v>0</v>
      </c>
      <c r="OW80" s="471">
        <f t="shared" si="502"/>
        <v>0</v>
      </c>
      <c r="OX80" s="471">
        <f t="shared" si="502"/>
        <v>0</v>
      </c>
      <c r="OY80" s="471">
        <f t="shared" si="502"/>
        <v>0</v>
      </c>
      <c r="OZ80" s="471">
        <f t="shared" si="502"/>
        <v>0</v>
      </c>
      <c r="PA80" s="471">
        <f t="shared" si="502"/>
        <v>0</v>
      </c>
      <c r="PB80" s="471">
        <f t="shared" si="471"/>
        <v>0</v>
      </c>
      <c r="PC80" s="471">
        <f t="shared" si="516"/>
        <v>0</v>
      </c>
      <c r="PD80" s="471">
        <f t="shared" si="516"/>
        <v>0</v>
      </c>
      <c r="PE80" s="471">
        <f t="shared" si="516"/>
        <v>0</v>
      </c>
      <c r="PF80" s="471">
        <f t="shared" si="516"/>
        <v>0</v>
      </c>
      <c r="PG80" s="471">
        <f t="shared" si="516"/>
        <v>0</v>
      </c>
      <c r="PH80" s="471">
        <f t="shared" si="516"/>
        <v>0</v>
      </c>
      <c r="PI80" s="471">
        <f t="shared" si="516"/>
        <v>0</v>
      </c>
      <c r="PJ80" s="471">
        <f t="shared" si="516"/>
        <v>0</v>
      </c>
      <c r="PK80" s="471">
        <f t="shared" si="516"/>
        <v>0</v>
      </c>
      <c r="PL80" s="471">
        <f t="shared" si="516"/>
        <v>0</v>
      </c>
      <c r="PM80" s="471">
        <f t="shared" si="516"/>
        <v>0</v>
      </c>
      <c r="PN80" s="471">
        <f t="shared" si="516"/>
        <v>0</v>
      </c>
      <c r="PO80" s="471">
        <f t="shared" si="516"/>
        <v>0</v>
      </c>
      <c r="PP80" s="471">
        <f t="shared" si="516"/>
        <v>0</v>
      </c>
      <c r="PQ80" s="471">
        <f t="shared" si="516"/>
        <v>0</v>
      </c>
      <c r="PR80" s="471">
        <f t="shared" si="516"/>
        <v>0</v>
      </c>
      <c r="PS80" s="471">
        <f t="shared" si="503"/>
        <v>0</v>
      </c>
      <c r="PT80" s="471">
        <f t="shared" si="503"/>
        <v>0</v>
      </c>
      <c r="PU80" s="471">
        <f t="shared" si="503"/>
        <v>0</v>
      </c>
      <c r="PV80" s="471">
        <f t="shared" si="503"/>
        <v>0</v>
      </c>
      <c r="PW80" s="471">
        <f t="shared" si="503"/>
        <v>0</v>
      </c>
      <c r="PX80" s="471">
        <f t="shared" si="503"/>
        <v>0</v>
      </c>
      <c r="PY80" s="471">
        <f t="shared" si="503"/>
        <v>0</v>
      </c>
      <c r="PZ80" s="471">
        <f t="shared" si="503"/>
        <v>0</v>
      </c>
      <c r="QA80" s="471">
        <f t="shared" si="503"/>
        <v>0</v>
      </c>
      <c r="QB80" s="471">
        <f t="shared" si="503"/>
        <v>0</v>
      </c>
      <c r="QC80" s="471">
        <f t="shared" si="503"/>
        <v>0</v>
      </c>
      <c r="QD80" s="471">
        <f t="shared" si="503"/>
        <v>0</v>
      </c>
      <c r="QE80" s="471">
        <f t="shared" si="503"/>
        <v>0</v>
      </c>
      <c r="QF80" s="471">
        <f t="shared" si="503"/>
        <v>0</v>
      </c>
      <c r="QG80" s="471">
        <f t="shared" si="503"/>
        <v>0</v>
      </c>
      <c r="QH80" s="471">
        <f t="shared" si="473"/>
        <v>0</v>
      </c>
      <c r="QI80" s="471">
        <f t="shared" si="517"/>
        <v>0</v>
      </c>
      <c r="QJ80" s="471">
        <f t="shared" si="517"/>
        <v>0</v>
      </c>
      <c r="QK80" s="471">
        <f t="shared" si="517"/>
        <v>0</v>
      </c>
      <c r="QL80" s="471">
        <f t="shared" si="517"/>
        <v>0</v>
      </c>
      <c r="QM80" s="471">
        <f t="shared" si="517"/>
        <v>0</v>
      </c>
      <c r="QN80" s="471">
        <f t="shared" si="517"/>
        <v>0</v>
      </c>
      <c r="QO80" s="471">
        <f t="shared" si="517"/>
        <v>0</v>
      </c>
      <c r="QP80" s="471">
        <f t="shared" si="517"/>
        <v>0</v>
      </c>
      <c r="QQ80" s="471">
        <f t="shared" si="517"/>
        <v>0</v>
      </c>
      <c r="QR80" s="471">
        <f t="shared" si="517"/>
        <v>0</v>
      </c>
      <c r="QS80" s="471">
        <f t="shared" si="517"/>
        <v>0</v>
      </c>
      <c r="QT80" s="471">
        <f t="shared" si="517"/>
        <v>0</v>
      </c>
      <c r="QU80" s="471">
        <f t="shared" si="517"/>
        <v>0</v>
      </c>
      <c r="QV80" s="471">
        <f t="shared" si="517"/>
        <v>0</v>
      </c>
      <c r="QW80" s="471">
        <f t="shared" si="517"/>
        <v>0</v>
      </c>
      <c r="QX80" s="471">
        <f t="shared" si="517"/>
        <v>0</v>
      </c>
      <c r="QY80" s="471">
        <f t="shared" si="504"/>
        <v>0</v>
      </c>
      <c r="QZ80" s="471">
        <f t="shared" si="504"/>
        <v>0</v>
      </c>
      <c r="RA80" s="471">
        <f t="shared" si="504"/>
        <v>0</v>
      </c>
      <c r="RB80" s="471">
        <f t="shared" si="504"/>
        <v>0</v>
      </c>
      <c r="RC80" s="471">
        <f t="shared" si="504"/>
        <v>0</v>
      </c>
      <c r="RD80" s="471">
        <f t="shared" si="504"/>
        <v>0</v>
      </c>
      <c r="RE80" s="471">
        <f t="shared" si="504"/>
        <v>0</v>
      </c>
      <c r="RF80" s="471">
        <f t="shared" si="504"/>
        <v>0</v>
      </c>
      <c r="RG80" s="471">
        <f t="shared" si="504"/>
        <v>0</v>
      </c>
      <c r="RH80" s="471">
        <f t="shared" si="504"/>
        <v>0</v>
      </c>
      <c r="RI80" s="471">
        <f t="shared" si="504"/>
        <v>0</v>
      </c>
      <c r="RJ80" s="471">
        <f t="shared" si="504"/>
        <v>0</v>
      </c>
      <c r="RK80" s="471">
        <f t="shared" si="504"/>
        <v>0</v>
      </c>
      <c r="RL80" s="471">
        <f t="shared" si="504"/>
        <v>0</v>
      </c>
      <c r="RM80" s="471">
        <f t="shared" si="504"/>
        <v>0</v>
      </c>
      <c r="RN80" s="471">
        <f t="shared" si="475"/>
        <v>0</v>
      </c>
      <c r="RO80" s="471">
        <f t="shared" si="518"/>
        <v>0</v>
      </c>
      <c r="RP80" s="471">
        <f t="shared" si="518"/>
        <v>0</v>
      </c>
      <c r="RQ80" s="471">
        <f t="shared" si="518"/>
        <v>0</v>
      </c>
      <c r="RR80" s="471">
        <f t="shared" si="518"/>
        <v>0</v>
      </c>
      <c r="RS80" s="471">
        <f t="shared" si="518"/>
        <v>0</v>
      </c>
      <c r="RT80" s="471">
        <f t="shared" si="518"/>
        <v>0</v>
      </c>
      <c r="RU80" s="471">
        <f t="shared" si="518"/>
        <v>0</v>
      </c>
      <c r="RV80" s="471">
        <f t="shared" si="518"/>
        <v>0</v>
      </c>
      <c r="RW80" s="471">
        <f t="shared" si="518"/>
        <v>0</v>
      </c>
      <c r="RX80" s="471">
        <f t="shared" si="518"/>
        <v>0</v>
      </c>
      <c r="RY80" s="471">
        <f t="shared" si="518"/>
        <v>0</v>
      </c>
      <c r="RZ80" s="471">
        <f t="shared" si="518"/>
        <v>0</v>
      </c>
      <c r="SA80" s="471">
        <f t="shared" si="518"/>
        <v>0</v>
      </c>
      <c r="SB80" s="471">
        <f t="shared" si="518"/>
        <v>0</v>
      </c>
      <c r="SC80" s="471">
        <f t="shared" si="518"/>
        <v>0</v>
      </c>
      <c r="SD80" s="471">
        <f t="shared" si="518"/>
        <v>0</v>
      </c>
      <c r="SE80" s="471">
        <f t="shared" si="505"/>
        <v>0</v>
      </c>
      <c r="SF80" s="471">
        <f t="shared" si="505"/>
        <v>0</v>
      </c>
      <c r="SG80" s="471">
        <f t="shared" si="505"/>
        <v>0</v>
      </c>
      <c r="SH80" s="471">
        <f t="shared" si="505"/>
        <v>0</v>
      </c>
      <c r="SI80" s="471">
        <f t="shared" si="505"/>
        <v>0</v>
      </c>
      <c r="SJ80" s="471">
        <f t="shared" si="505"/>
        <v>0</v>
      </c>
      <c r="SK80" s="471">
        <f t="shared" si="505"/>
        <v>0</v>
      </c>
      <c r="SL80" s="471">
        <f t="shared" si="505"/>
        <v>0</v>
      </c>
      <c r="SM80" s="471">
        <f t="shared" si="505"/>
        <v>0</v>
      </c>
      <c r="SN80" s="471">
        <f t="shared" si="505"/>
        <v>0</v>
      </c>
      <c r="SO80" s="471">
        <f t="shared" si="505"/>
        <v>0</v>
      </c>
      <c r="SP80" s="471">
        <f t="shared" si="505"/>
        <v>0</v>
      </c>
      <c r="SQ80" s="471">
        <f t="shared" si="505"/>
        <v>0</v>
      </c>
      <c r="SR80" s="471">
        <f t="shared" si="505"/>
        <v>0</v>
      </c>
      <c r="SS80" s="471">
        <f t="shared" si="505"/>
        <v>0</v>
      </c>
      <c r="ST80" s="471">
        <f t="shared" si="477"/>
        <v>0</v>
      </c>
      <c r="SU80" s="471">
        <f t="shared" si="519"/>
        <v>0</v>
      </c>
      <c r="SV80" s="471">
        <f t="shared" si="519"/>
        <v>0</v>
      </c>
      <c r="SW80" s="471">
        <f t="shared" si="519"/>
        <v>0</v>
      </c>
      <c r="SX80" s="471">
        <f t="shared" si="519"/>
        <v>0</v>
      </c>
      <c r="SY80" s="471">
        <f t="shared" si="519"/>
        <v>0</v>
      </c>
      <c r="SZ80" s="471">
        <f t="shared" si="519"/>
        <v>0</v>
      </c>
      <c r="TA80" s="471">
        <f t="shared" si="519"/>
        <v>0</v>
      </c>
      <c r="TB80" s="471">
        <f t="shared" si="519"/>
        <v>0</v>
      </c>
      <c r="TC80" s="471">
        <f t="shared" si="519"/>
        <v>0</v>
      </c>
      <c r="TD80" s="471">
        <f t="shared" si="519"/>
        <v>0</v>
      </c>
      <c r="TE80" s="471">
        <f t="shared" si="519"/>
        <v>0</v>
      </c>
      <c r="TF80" s="471">
        <f t="shared" si="519"/>
        <v>0</v>
      </c>
      <c r="TG80" s="471">
        <f t="shared" si="519"/>
        <v>0</v>
      </c>
      <c r="TH80" s="471">
        <f t="shared" si="519"/>
        <v>0</v>
      </c>
      <c r="TI80" s="471">
        <f t="shared" si="519"/>
        <v>0</v>
      </c>
      <c r="TJ80" s="471">
        <f t="shared" si="519"/>
        <v>0</v>
      </c>
      <c r="TK80" s="471">
        <f t="shared" si="506"/>
        <v>0</v>
      </c>
      <c r="TL80" s="471">
        <f t="shared" si="506"/>
        <v>0</v>
      </c>
      <c r="TM80" s="471">
        <f t="shared" si="506"/>
        <v>0</v>
      </c>
      <c r="TN80" s="471">
        <f t="shared" si="506"/>
        <v>0</v>
      </c>
      <c r="TO80" s="471">
        <f t="shared" si="506"/>
        <v>0</v>
      </c>
      <c r="TP80" s="471">
        <f t="shared" si="506"/>
        <v>0</v>
      </c>
      <c r="TQ80" s="471">
        <f t="shared" si="506"/>
        <v>0</v>
      </c>
      <c r="TR80" s="471">
        <f t="shared" si="506"/>
        <v>0</v>
      </c>
      <c r="TS80" s="471">
        <f t="shared" si="506"/>
        <v>0</v>
      </c>
      <c r="TT80" s="471">
        <f t="shared" si="506"/>
        <v>0</v>
      </c>
      <c r="TU80" s="471">
        <f t="shared" si="506"/>
        <v>0</v>
      </c>
      <c r="TV80" s="471">
        <f t="shared" si="506"/>
        <v>0</v>
      </c>
      <c r="TW80" s="471">
        <f t="shared" si="506"/>
        <v>0</v>
      </c>
      <c r="TX80" s="471">
        <f t="shared" si="506"/>
        <v>0</v>
      </c>
      <c r="TY80" s="471">
        <f t="shared" si="506"/>
        <v>0</v>
      </c>
      <c r="TZ80" s="471">
        <f t="shared" si="479"/>
        <v>0</v>
      </c>
      <c r="UA80" s="471">
        <f t="shared" si="520"/>
        <v>0</v>
      </c>
      <c r="UB80" s="471">
        <f t="shared" si="520"/>
        <v>0</v>
      </c>
      <c r="UC80" s="471">
        <f t="shared" si="520"/>
        <v>0</v>
      </c>
      <c r="UD80" s="471">
        <f t="shared" si="520"/>
        <v>0</v>
      </c>
      <c r="UE80" s="471">
        <f t="shared" si="520"/>
        <v>0</v>
      </c>
      <c r="UF80" s="471">
        <f t="shared" si="520"/>
        <v>0</v>
      </c>
      <c r="UG80" s="471">
        <f t="shared" si="520"/>
        <v>0</v>
      </c>
      <c r="UH80" s="471">
        <f t="shared" si="520"/>
        <v>0</v>
      </c>
      <c r="UI80" s="471">
        <f t="shared" si="520"/>
        <v>0</v>
      </c>
      <c r="UJ80" s="471">
        <f t="shared" si="520"/>
        <v>0</v>
      </c>
      <c r="UK80" s="471">
        <f t="shared" si="520"/>
        <v>0</v>
      </c>
      <c r="UL80" s="471">
        <f t="shared" si="520"/>
        <v>0</v>
      </c>
      <c r="UM80" s="471">
        <f t="shared" si="520"/>
        <v>0</v>
      </c>
      <c r="UN80" s="471">
        <f t="shared" si="520"/>
        <v>0</v>
      </c>
      <c r="UO80" s="471">
        <f t="shared" si="520"/>
        <v>0</v>
      </c>
      <c r="UP80" s="471">
        <f t="shared" si="520"/>
        <v>0</v>
      </c>
      <c r="UQ80" s="471">
        <f t="shared" si="507"/>
        <v>0</v>
      </c>
      <c r="UR80" s="471">
        <f t="shared" si="507"/>
        <v>0</v>
      </c>
      <c r="US80" s="471">
        <f t="shared" si="507"/>
        <v>0</v>
      </c>
      <c r="UT80" s="471">
        <f t="shared" si="507"/>
        <v>0</v>
      </c>
      <c r="UU80" s="471">
        <f t="shared" si="507"/>
        <v>0</v>
      </c>
      <c r="UV80" s="471">
        <f t="shared" si="507"/>
        <v>0</v>
      </c>
      <c r="UW80" s="471">
        <f t="shared" si="507"/>
        <v>0</v>
      </c>
      <c r="UX80" s="471">
        <f t="shared" si="507"/>
        <v>0</v>
      </c>
      <c r="UY80" s="471">
        <f t="shared" si="507"/>
        <v>0</v>
      </c>
      <c r="UZ80" s="471">
        <f t="shared" si="507"/>
        <v>0</v>
      </c>
      <c r="VA80" s="471">
        <f t="shared" si="507"/>
        <v>0</v>
      </c>
      <c r="VB80" s="471">
        <f t="shared" si="507"/>
        <v>0</v>
      </c>
      <c r="VC80" s="471">
        <f t="shared" si="507"/>
        <v>0</v>
      </c>
      <c r="VD80" s="471">
        <f t="shared" si="507"/>
        <v>0</v>
      </c>
      <c r="VE80" s="471">
        <f t="shared" si="507"/>
        <v>0</v>
      </c>
      <c r="VF80" s="471">
        <f t="shared" si="481"/>
        <v>0</v>
      </c>
      <c r="VG80" s="471">
        <f t="shared" si="521"/>
        <v>0</v>
      </c>
      <c r="VH80" s="471">
        <f t="shared" si="521"/>
        <v>0</v>
      </c>
      <c r="VI80" s="471">
        <f t="shared" si="521"/>
        <v>0</v>
      </c>
      <c r="VJ80" s="471">
        <f t="shared" si="521"/>
        <v>0</v>
      </c>
      <c r="VK80" s="471">
        <f t="shared" si="521"/>
        <v>0</v>
      </c>
      <c r="VL80" s="471">
        <f t="shared" si="521"/>
        <v>0</v>
      </c>
      <c r="VM80" s="471">
        <f t="shared" si="521"/>
        <v>0</v>
      </c>
      <c r="VN80" s="471">
        <f t="shared" si="521"/>
        <v>0</v>
      </c>
      <c r="VO80" s="471">
        <f t="shared" si="521"/>
        <v>0</v>
      </c>
      <c r="VP80" s="471">
        <f t="shared" si="521"/>
        <v>0</v>
      </c>
      <c r="VQ80" s="471">
        <f t="shared" si="521"/>
        <v>0</v>
      </c>
      <c r="VR80" s="471">
        <f t="shared" si="521"/>
        <v>0</v>
      </c>
      <c r="VS80" s="471">
        <f t="shared" si="521"/>
        <v>0</v>
      </c>
      <c r="VT80" s="471">
        <f t="shared" si="521"/>
        <v>0</v>
      </c>
      <c r="VU80" s="471">
        <f t="shared" si="521"/>
        <v>0</v>
      </c>
      <c r="VV80" s="471">
        <f t="shared" si="521"/>
        <v>0</v>
      </c>
      <c r="VW80" s="471">
        <f t="shared" si="508"/>
        <v>0</v>
      </c>
      <c r="VX80" s="471">
        <f t="shared" si="508"/>
        <v>0</v>
      </c>
      <c r="VY80" s="471">
        <f t="shared" si="508"/>
        <v>0</v>
      </c>
      <c r="VZ80" s="471">
        <f t="shared" si="508"/>
        <v>0</v>
      </c>
      <c r="WA80" s="471">
        <f t="shared" si="508"/>
        <v>0</v>
      </c>
      <c r="WB80" s="471">
        <f t="shared" si="508"/>
        <v>0</v>
      </c>
      <c r="WC80" s="471">
        <f t="shared" si="508"/>
        <v>0</v>
      </c>
      <c r="WD80" s="471">
        <f t="shared" si="508"/>
        <v>0</v>
      </c>
    </row>
    <row r="81" spans="1:604" x14ac:dyDescent="0.35">
      <c r="A81" s="29"/>
      <c r="B81" s="29">
        <f t="shared" si="355"/>
        <v>50</v>
      </c>
      <c r="C81" s="29" t="s">
        <v>5</v>
      </c>
      <c r="D81" s="29" t="s">
        <v>117</v>
      </c>
      <c r="E81" s="69">
        <f>INDEX('Current RAP - 2025-26 Cycle'!$K:$K,MATCH('25-26 Projection - RAP Tendered'!$D81,'Current RAP - 2025-26 Cycle'!$C:$C,0),1)</f>
        <v>31730816.200000003</v>
      </c>
      <c r="F81" s="69">
        <f>INDEX('Current RAP - 2025-26 Cycle'!$G:$G,MATCH('25-26 Projection - RAP Tendered'!$D81,'Current RAP - 2025-26 Cycle'!$C:$C,0),1)</f>
        <v>19633457.940000001</v>
      </c>
      <c r="G81" s="69">
        <f t="shared" si="342"/>
        <v>12097358.260000002</v>
      </c>
      <c r="H81" s="69">
        <f t="shared" si="356"/>
        <v>19633457.940000001</v>
      </c>
      <c r="I81" s="32">
        <v>45839</v>
      </c>
      <c r="J81" s="32">
        <v>46203</v>
      </c>
      <c r="K81" s="29" t="str">
        <f>INDEX('Current RAP - 2025-26 Cycle'!$D:$D,MATCH('25-26 Projection - RAP Tendered'!$D81,'Current RAP - 2025-26 Cycle'!$C:$C,0),1)</f>
        <v>IPCA</v>
      </c>
      <c r="L81" s="32" t="s">
        <v>10</v>
      </c>
      <c r="M81" s="32" t="s">
        <v>10</v>
      </c>
      <c r="N81" s="81">
        <v>0</v>
      </c>
      <c r="O81" s="81">
        <v>0</v>
      </c>
      <c r="P81" s="69">
        <v>0</v>
      </c>
      <c r="Q81" s="32">
        <f>INDEX('Current RAP - 2025-26 Cycle'!$L:$L,MATCH('25-26 Projection - RAP Tendered'!$D81,'Current RAP - 2025-26 Cycle'!$C:$C,0),1)</f>
        <v>40457</v>
      </c>
      <c r="R81" s="32">
        <f>INDEX('Current RAP - 2025-26 Cycle'!$M:$M,MATCH('25-26 Projection - RAP Tendered'!$D81,'Current RAP - 2025-26 Cycle'!$C:$C,0),1)</f>
        <v>51415</v>
      </c>
      <c r="S81" s="29"/>
      <c r="T81" s="29" t="str">
        <f t="shared" si="343"/>
        <v>011/2010</v>
      </c>
      <c r="U81" s="36">
        <f t="shared" si="492"/>
        <v>31.730816200000003</v>
      </c>
      <c r="V81" s="36">
        <f t="shared" si="492"/>
        <v>31.730816200000003</v>
      </c>
      <c r="W81" s="36">
        <f t="shared" si="492"/>
        <v>31.730816200000003</v>
      </c>
      <c r="X81" s="36">
        <f t="shared" si="492"/>
        <v>31.730816200000003</v>
      </c>
      <c r="Y81" s="36">
        <f t="shared" si="492"/>
        <v>31.730816200000003</v>
      </c>
      <c r="Z81" s="36">
        <f t="shared" si="492"/>
        <v>31.730816200000003</v>
      </c>
      <c r="AA81" s="36">
        <f t="shared" si="492"/>
        <v>31.730816200000003</v>
      </c>
      <c r="AB81" s="36">
        <f t="shared" si="492"/>
        <v>31.730816200000003</v>
      </c>
      <c r="AC81" s="36">
        <f t="shared" si="492"/>
        <v>31.730816200000003</v>
      </c>
      <c r="AD81" s="36">
        <f t="shared" si="492"/>
        <v>31.730816200000003</v>
      </c>
      <c r="AE81" s="36">
        <f t="shared" si="492"/>
        <v>31.730816200000003</v>
      </c>
      <c r="AF81" s="36">
        <f t="shared" si="492"/>
        <v>31.730816200000003</v>
      </c>
      <c r="AG81" s="36">
        <f t="shared" si="492"/>
        <v>31.730816200000003</v>
      </c>
      <c r="AH81" s="36">
        <f t="shared" si="492"/>
        <v>31.730816200000003</v>
      </c>
      <c r="AI81" s="36">
        <f t="shared" si="492"/>
        <v>31.730816200000003</v>
      </c>
      <c r="AJ81" s="36">
        <f t="shared" si="492"/>
        <v>31.730816200000003</v>
      </c>
      <c r="AK81" s="36">
        <f t="shared" si="489"/>
        <v>8.4444914080645166</v>
      </c>
      <c r="AL81" s="36">
        <f t="shared" si="489"/>
        <v>0</v>
      </c>
      <c r="AM81" s="36">
        <f t="shared" si="489"/>
        <v>0</v>
      </c>
      <c r="AN81" s="36">
        <f t="shared" si="489"/>
        <v>0</v>
      </c>
      <c r="AO81" s="36">
        <f t="shared" si="489"/>
        <v>0</v>
      </c>
      <c r="AP81" s="36">
        <f t="shared" si="489"/>
        <v>0</v>
      </c>
      <c r="AQ81" s="36">
        <f t="shared" si="489"/>
        <v>0</v>
      </c>
      <c r="AR81" s="36">
        <f t="shared" si="489"/>
        <v>0</v>
      </c>
      <c r="AS81" s="36">
        <f t="shared" si="489"/>
        <v>0</v>
      </c>
      <c r="AT81" s="36">
        <f t="shared" si="489"/>
        <v>0</v>
      </c>
      <c r="AU81" s="36">
        <f t="shared" si="489"/>
        <v>0</v>
      </c>
      <c r="AV81" s="36">
        <f t="shared" si="489"/>
        <v>0</v>
      </c>
      <c r="AW81" s="36">
        <f t="shared" si="489"/>
        <v>0</v>
      </c>
      <c r="AX81" s="36">
        <f t="shared" si="489"/>
        <v>0</v>
      </c>
      <c r="AY81" s="36">
        <f t="shared" si="489"/>
        <v>0</v>
      </c>
      <c r="AZ81" s="36">
        <f t="shared" si="441"/>
        <v>0</v>
      </c>
      <c r="BA81" s="36">
        <f t="shared" si="441"/>
        <v>0</v>
      </c>
      <c r="BB81" s="36">
        <f t="shared" si="441"/>
        <v>0</v>
      </c>
      <c r="BD81" s="29" t="str">
        <f t="shared" si="345"/>
        <v>011/2010</v>
      </c>
      <c r="BE81" s="36">
        <f t="shared" si="488"/>
        <v>0</v>
      </c>
      <c r="BF81" s="36">
        <f t="shared" si="488"/>
        <v>0</v>
      </c>
      <c r="BG81" s="36">
        <f t="shared" si="488"/>
        <v>0</v>
      </c>
      <c r="BH81" s="36">
        <f t="shared" si="488"/>
        <v>0</v>
      </c>
      <c r="BI81" s="36">
        <f t="shared" si="488"/>
        <v>7.9327040499999999</v>
      </c>
      <c r="BJ81" s="36">
        <f t="shared" si="488"/>
        <v>7.9327040499999999</v>
      </c>
      <c r="BK81" s="36">
        <f t="shared" si="488"/>
        <v>7.9327040499999999</v>
      </c>
      <c r="BL81" s="36">
        <f t="shared" si="488"/>
        <v>7.9327040499999999</v>
      </c>
      <c r="BM81" s="36">
        <f t="shared" si="488"/>
        <v>7.9327040499999999</v>
      </c>
      <c r="BN81" s="36">
        <f t="shared" si="488"/>
        <v>7.9327040499999999</v>
      </c>
      <c r="BO81" s="36">
        <f t="shared" si="488"/>
        <v>7.9327040499999999</v>
      </c>
      <c r="BP81" s="36">
        <f t="shared" si="488"/>
        <v>7.9327040499999999</v>
      </c>
      <c r="BQ81" s="36">
        <f t="shared" si="488"/>
        <v>7.9327040499999999</v>
      </c>
      <c r="BR81" s="36">
        <f t="shared" si="488"/>
        <v>7.9327040499999999</v>
      </c>
      <c r="BS81" s="36">
        <f t="shared" si="488"/>
        <v>7.9327040499999999</v>
      </c>
      <c r="BT81" s="36">
        <f t="shared" si="488"/>
        <v>7.9327040499999999</v>
      </c>
      <c r="BU81" s="36">
        <f t="shared" si="493"/>
        <v>7.9327040499999999</v>
      </c>
      <c r="BV81" s="36">
        <f t="shared" si="493"/>
        <v>7.9327040499999999</v>
      </c>
      <c r="BW81" s="36">
        <f t="shared" si="493"/>
        <v>7.9327040499999999</v>
      </c>
      <c r="BX81" s="36">
        <f t="shared" si="493"/>
        <v>7.9327040499999999</v>
      </c>
      <c r="BY81" s="36">
        <f t="shared" si="493"/>
        <v>7.9327040499999999</v>
      </c>
      <c r="BZ81" s="36">
        <f t="shared" si="493"/>
        <v>7.9327040499999999</v>
      </c>
      <c r="CA81" s="36">
        <f t="shared" si="493"/>
        <v>7.9327040499999999</v>
      </c>
      <c r="CB81" s="36">
        <f t="shared" si="493"/>
        <v>7.9327040499999999</v>
      </c>
      <c r="CC81" s="36">
        <f t="shared" si="493"/>
        <v>7.9327040499999999</v>
      </c>
      <c r="CD81" s="36">
        <f t="shared" si="493"/>
        <v>7.9327040499999999</v>
      </c>
      <c r="CE81" s="36">
        <f t="shared" si="493"/>
        <v>7.9327040499999999</v>
      </c>
      <c r="CF81" s="36">
        <f t="shared" si="493"/>
        <v>7.9327040499999999</v>
      </c>
      <c r="CG81" s="36">
        <f t="shared" si="493"/>
        <v>7.9327040499999999</v>
      </c>
      <c r="CH81" s="36">
        <f t="shared" si="493"/>
        <v>7.9327040499999999</v>
      </c>
      <c r="CI81" s="36">
        <f t="shared" si="493"/>
        <v>7.9327040499999999</v>
      </c>
      <c r="CJ81" s="36">
        <f t="shared" si="493"/>
        <v>7.9327040499999999</v>
      </c>
      <c r="CK81" s="36">
        <f t="shared" si="494"/>
        <v>7.9327040499999999</v>
      </c>
      <c r="CL81" s="36">
        <f t="shared" si="494"/>
        <v>7.9327040499999999</v>
      </c>
      <c r="CM81" s="36">
        <f t="shared" si="494"/>
        <v>7.9327040499999999</v>
      </c>
      <c r="CN81" s="36">
        <f t="shared" si="494"/>
        <v>7.9327040499999999</v>
      </c>
      <c r="CO81" s="36">
        <f t="shared" si="494"/>
        <v>7.9327040499999999</v>
      </c>
      <c r="CP81" s="36">
        <f t="shared" si="494"/>
        <v>7.9327040499999999</v>
      </c>
      <c r="CQ81" s="36">
        <f t="shared" si="494"/>
        <v>7.9327040499999999</v>
      </c>
      <c r="CR81" s="36">
        <f t="shared" si="494"/>
        <v>7.9327040499999999</v>
      </c>
      <c r="CS81" s="36">
        <f t="shared" si="494"/>
        <v>7.9327040499999999</v>
      </c>
      <c r="CT81" s="36">
        <f t="shared" si="494"/>
        <v>7.9327040499999999</v>
      </c>
      <c r="CU81" s="36">
        <f t="shared" si="494"/>
        <v>7.9327040499999999</v>
      </c>
      <c r="CV81" s="36">
        <f t="shared" si="494"/>
        <v>7.9327040499999999</v>
      </c>
      <c r="CW81" s="36">
        <f t="shared" si="494"/>
        <v>7.9327040499999999</v>
      </c>
      <c r="CX81" s="36">
        <f t="shared" si="494"/>
        <v>7.9327040499999999</v>
      </c>
      <c r="CY81" s="36">
        <f t="shared" si="494"/>
        <v>7.9327040499999999</v>
      </c>
      <c r="CZ81" s="36">
        <f t="shared" si="490"/>
        <v>7.9327040499999999</v>
      </c>
      <c r="DA81" s="36">
        <f t="shared" si="490"/>
        <v>7.9327040499999999</v>
      </c>
      <c r="DB81" s="36">
        <f t="shared" si="490"/>
        <v>7.9327040499999999</v>
      </c>
      <c r="DC81" s="36">
        <f t="shared" si="490"/>
        <v>7.9327040499999999</v>
      </c>
      <c r="DD81" s="36">
        <f t="shared" si="490"/>
        <v>7.9327040499999999</v>
      </c>
      <c r="DE81" s="36">
        <f t="shared" si="490"/>
        <v>7.9327040499999999</v>
      </c>
      <c r="DF81" s="36">
        <f t="shared" si="490"/>
        <v>7.9327040499999999</v>
      </c>
      <c r="DG81" s="36">
        <f t="shared" si="490"/>
        <v>7.9327040499999999</v>
      </c>
      <c r="DH81" s="36">
        <f t="shared" si="490"/>
        <v>7.9327040499999999</v>
      </c>
      <c r="DI81" s="36">
        <f t="shared" si="490"/>
        <v>7.9327040499999999</v>
      </c>
      <c r="DJ81" s="36">
        <f t="shared" si="490"/>
        <v>7.9327040499999999</v>
      </c>
      <c r="DK81" s="36">
        <f t="shared" si="490"/>
        <v>7.9327040499999999</v>
      </c>
      <c r="DL81" s="36">
        <f t="shared" si="490"/>
        <v>7.9327040499999999</v>
      </c>
      <c r="DM81" s="36">
        <f t="shared" si="490"/>
        <v>7.9327040499999999</v>
      </c>
      <c r="DN81" s="36">
        <f t="shared" si="490"/>
        <v>7.9327040499999999</v>
      </c>
      <c r="DO81" s="36">
        <f t="shared" si="490"/>
        <v>7.9327040499999999</v>
      </c>
      <c r="DP81" s="36">
        <f t="shared" si="491"/>
        <v>7.9327040499999999</v>
      </c>
      <c r="DQ81" s="36">
        <f t="shared" si="491"/>
        <v>7.9327040499999999</v>
      </c>
      <c r="DR81" s="36">
        <f t="shared" si="491"/>
        <v>0.51178735806451614</v>
      </c>
      <c r="DS81" s="36">
        <f t="shared" si="491"/>
        <v>0</v>
      </c>
      <c r="DT81" s="36">
        <f t="shared" si="491"/>
        <v>0</v>
      </c>
      <c r="DU81" s="36">
        <f t="shared" si="491"/>
        <v>0</v>
      </c>
      <c r="DV81" s="36">
        <f t="shared" si="491"/>
        <v>0</v>
      </c>
      <c r="DW81" s="36">
        <f t="shared" si="491"/>
        <v>0</v>
      </c>
      <c r="DX81" s="36">
        <f t="shared" si="491"/>
        <v>0</v>
      </c>
      <c r="DY81" s="36">
        <f t="shared" si="491"/>
        <v>0</v>
      </c>
      <c r="DZ81" s="36">
        <f t="shared" si="491"/>
        <v>0</v>
      </c>
      <c r="EA81" s="36">
        <f t="shared" si="491"/>
        <v>0</v>
      </c>
      <c r="EB81" s="36">
        <f t="shared" si="491"/>
        <v>0</v>
      </c>
      <c r="EC81" s="36">
        <f t="shared" si="491"/>
        <v>0</v>
      </c>
      <c r="ED81" s="36">
        <f t="shared" si="491"/>
        <v>0</v>
      </c>
      <c r="EE81" s="36">
        <f t="shared" si="495"/>
        <v>0</v>
      </c>
      <c r="EF81" s="36">
        <f t="shared" si="495"/>
        <v>0</v>
      </c>
      <c r="EG81" s="36">
        <f t="shared" si="495"/>
        <v>0</v>
      </c>
      <c r="EH81" s="36">
        <f t="shared" si="495"/>
        <v>0</v>
      </c>
      <c r="EI81" s="36">
        <f t="shared" si="495"/>
        <v>0</v>
      </c>
      <c r="EJ81" s="36">
        <f t="shared" si="523"/>
        <v>0</v>
      </c>
      <c r="EK81" s="36">
        <f t="shared" si="523"/>
        <v>0</v>
      </c>
      <c r="EL81" s="36">
        <f t="shared" si="523"/>
        <v>0</v>
      </c>
      <c r="EM81" s="36">
        <f t="shared" si="523"/>
        <v>0</v>
      </c>
      <c r="EN81" s="36">
        <f t="shared" si="523"/>
        <v>0</v>
      </c>
      <c r="EO81" s="36">
        <f t="shared" si="523"/>
        <v>0</v>
      </c>
      <c r="EP81" s="36">
        <f t="shared" si="523"/>
        <v>0</v>
      </c>
      <c r="EQ81" s="36">
        <f t="shared" si="523"/>
        <v>0</v>
      </c>
      <c r="ER81" s="36">
        <f t="shared" si="523"/>
        <v>0</v>
      </c>
      <c r="ES81" s="36">
        <f t="shared" si="523"/>
        <v>0</v>
      </c>
      <c r="ET81" s="36">
        <f t="shared" si="523"/>
        <v>0</v>
      </c>
      <c r="EU81" s="36">
        <f t="shared" si="523"/>
        <v>0</v>
      </c>
      <c r="EV81" s="36">
        <f t="shared" si="523"/>
        <v>0</v>
      </c>
      <c r="EW81" s="36">
        <f t="shared" si="523"/>
        <v>0</v>
      </c>
      <c r="EX81" s="36">
        <f t="shared" si="523"/>
        <v>0</v>
      </c>
      <c r="EY81" s="36">
        <f t="shared" si="523"/>
        <v>0</v>
      </c>
      <c r="EZ81" s="36">
        <f t="shared" si="522"/>
        <v>0</v>
      </c>
      <c r="FA81" s="36">
        <f t="shared" si="522"/>
        <v>0</v>
      </c>
      <c r="FB81" s="36">
        <f t="shared" si="522"/>
        <v>0</v>
      </c>
      <c r="FC81" s="36">
        <f t="shared" si="522"/>
        <v>0</v>
      </c>
      <c r="FD81" s="36">
        <f t="shared" si="522"/>
        <v>0</v>
      </c>
      <c r="FE81" s="36">
        <f t="shared" si="522"/>
        <v>0</v>
      </c>
      <c r="FF81" s="36">
        <f t="shared" si="522"/>
        <v>0</v>
      </c>
      <c r="FG81" s="36">
        <f t="shared" si="522"/>
        <v>0</v>
      </c>
      <c r="FH81" s="36">
        <f t="shared" si="522"/>
        <v>0</v>
      </c>
      <c r="FI81" s="36">
        <f t="shared" si="522"/>
        <v>0</v>
      </c>
      <c r="FJ81" s="36">
        <f t="shared" si="522"/>
        <v>0</v>
      </c>
      <c r="FK81" s="36">
        <f t="shared" si="522"/>
        <v>0</v>
      </c>
      <c r="FL81" s="36">
        <f t="shared" si="522"/>
        <v>0</v>
      </c>
      <c r="FM81" s="36">
        <f t="shared" si="522"/>
        <v>0</v>
      </c>
      <c r="FN81" s="36">
        <f t="shared" si="522"/>
        <v>0</v>
      </c>
      <c r="FO81" s="36">
        <f t="shared" si="522"/>
        <v>0</v>
      </c>
      <c r="FP81" s="36">
        <f t="shared" si="522"/>
        <v>0</v>
      </c>
      <c r="FQ81" s="36">
        <f t="shared" si="522"/>
        <v>0</v>
      </c>
      <c r="FR81" s="36">
        <f t="shared" si="522"/>
        <v>0</v>
      </c>
      <c r="FS81" s="36">
        <f t="shared" si="522"/>
        <v>0</v>
      </c>
      <c r="FT81" s="36">
        <f t="shared" si="522"/>
        <v>0</v>
      </c>
      <c r="FU81" s="36">
        <f t="shared" si="522"/>
        <v>0</v>
      </c>
      <c r="FV81" s="36">
        <f t="shared" si="522"/>
        <v>0</v>
      </c>
      <c r="FW81" s="36">
        <f t="shared" si="522"/>
        <v>0</v>
      </c>
      <c r="FX81" s="36">
        <f t="shared" si="522"/>
        <v>0</v>
      </c>
      <c r="FY81" s="36">
        <f t="shared" si="522"/>
        <v>0</v>
      </c>
      <c r="FZ81" s="36">
        <f t="shared" si="522"/>
        <v>0</v>
      </c>
      <c r="GA81" s="36">
        <f t="shared" si="522"/>
        <v>0</v>
      </c>
      <c r="GB81" s="36">
        <f t="shared" si="486"/>
        <v>0</v>
      </c>
      <c r="GC81" s="36">
        <f t="shared" si="486"/>
        <v>0</v>
      </c>
      <c r="GD81" s="36">
        <f t="shared" si="486"/>
        <v>0</v>
      </c>
      <c r="GE81" s="36">
        <f t="shared" si="486"/>
        <v>0</v>
      </c>
      <c r="GF81" s="36">
        <f t="shared" si="486"/>
        <v>0</v>
      </c>
      <c r="GG81" s="36">
        <f t="shared" si="486"/>
        <v>0</v>
      </c>
      <c r="GH81" s="36">
        <f t="shared" si="486"/>
        <v>0</v>
      </c>
      <c r="GI81" s="36">
        <f t="shared" si="486"/>
        <v>0</v>
      </c>
      <c r="GJ81" s="36">
        <f t="shared" si="486"/>
        <v>0</v>
      </c>
      <c r="GL81" s="29" t="str">
        <f t="shared" si="347"/>
        <v>011/2010</v>
      </c>
      <c r="GM81" s="471">
        <f t="shared" si="509"/>
        <v>2.6442346833333334</v>
      </c>
      <c r="GN81" s="471">
        <f t="shared" si="509"/>
        <v>2.6442346833333334</v>
      </c>
      <c r="GO81" s="471">
        <f t="shared" si="509"/>
        <v>2.6442346833333334</v>
      </c>
      <c r="GP81" s="471">
        <f t="shared" si="509"/>
        <v>2.6442346833333334</v>
      </c>
      <c r="GQ81" s="471">
        <f t="shared" si="509"/>
        <v>2.6442346833333334</v>
      </c>
      <c r="GR81" s="471">
        <f t="shared" si="509"/>
        <v>2.6442346833333334</v>
      </c>
      <c r="GS81" s="471">
        <f t="shared" si="509"/>
        <v>2.6442346833333334</v>
      </c>
      <c r="GT81" s="471">
        <f t="shared" si="509"/>
        <v>2.6442346833333334</v>
      </c>
      <c r="GU81" s="471">
        <f t="shared" si="509"/>
        <v>2.6442346833333334</v>
      </c>
      <c r="GV81" s="471">
        <f t="shared" si="509"/>
        <v>2.6442346833333334</v>
      </c>
      <c r="GW81" s="471">
        <f t="shared" si="509"/>
        <v>2.6442346833333334</v>
      </c>
      <c r="GX81" s="471">
        <f t="shared" si="509"/>
        <v>2.6442346833333334</v>
      </c>
      <c r="GY81" s="471">
        <f t="shared" si="509"/>
        <v>2.6442346833333334</v>
      </c>
      <c r="GZ81" s="471">
        <f t="shared" si="509"/>
        <v>2.6442346833333334</v>
      </c>
      <c r="HA81" s="471">
        <f t="shared" si="509"/>
        <v>2.6442346833333334</v>
      </c>
      <c r="HB81" s="471">
        <f t="shared" si="509"/>
        <v>2.6442346833333334</v>
      </c>
      <c r="HC81" s="471">
        <f t="shared" si="496"/>
        <v>2.6442346833333334</v>
      </c>
      <c r="HD81" s="471">
        <f t="shared" si="496"/>
        <v>2.6442346833333334</v>
      </c>
      <c r="HE81" s="471">
        <f t="shared" si="496"/>
        <v>2.6442346833333334</v>
      </c>
      <c r="HF81" s="471">
        <f t="shared" si="496"/>
        <v>2.6442346833333334</v>
      </c>
      <c r="HG81" s="471">
        <f t="shared" si="496"/>
        <v>2.6442346833333334</v>
      </c>
      <c r="HH81" s="471">
        <f t="shared" si="496"/>
        <v>2.6442346833333334</v>
      </c>
      <c r="HI81" s="471">
        <f t="shared" si="496"/>
        <v>2.6442346833333334</v>
      </c>
      <c r="HJ81" s="471">
        <f t="shared" si="496"/>
        <v>2.6442346833333334</v>
      </c>
      <c r="HK81" s="471">
        <f t="shared" si="496"/>
        <v>2.6442346833333334</v>
      </c>
      <c r="HL81" s="471">
        <f t="shared" si="496"/>
        <v>2.6442346833333334</v>
      </c>
      <c r="HM81" s="471">
        <f t="shared" si="496"/>
        <v>2.6442346833333334</v>
      </c>
      <c r="HN81" s="471">
        <f t="shared" si="496"/>
        <v>2.6442346833333334</v>
      </c>
      <c r="HO81" s="471">
        <f t="shared" si="496"/>
        <v>2.6442346833333334</v>
      </c>
      <c r="HP81" s="471">
        <f t="shared" si="496"/>
        <v>2.6442346833333334</v>
      </c>
      <c r="HQ81" s="471">
        <f t="shared" si="496"/>
        <v>2.6442346833333334</v>
      </c>
      <c r="HR81" s="471">
        <f t="shared" si="459"/>
        <v>2.6442346833333334</v>
      </c>
      <c r="HS81" s="471">
        <f t="shared" si="510"/>
        <v>2.6442346833333334</v>
      </c>
      <c r="HT81" s="471">
        <f t="shared" si="510"/>
        <v>2.6442346833333334</v>
      </c>
      <c r="HU81" s="471">
        <f t="shared" si="510"/>
        <v>2.6442346833333334</v>
      </c>
      <c r="HV81" s="471">
        <f t="shared" si="510"/>
        <v>2.6442346833333334</v>
      </c>
      <c r="HW81" s="471">
        <f t="shared" si="510"/>
        <v>2.6442346833333334</v>
      </c>
      <c r="HX81" s="471">
        <f t="shared" si="510"/>
        <v>2.6442346833333334</v>
      </c>
      <c r="HY81" s="471">
        <f t="shared" si="510"/>
        <v>2.6442346833333334</v>
      </c>
      <c r="HZ81" s="471">
        <f t="shared" si="510"/>
        <v>2.6442346833333334</v>
      </c>
      <c r="IA81" s="471">
        <f t="shared" si="510"/>
        <v>2.6442346833333334</v>
      </c>
      <c r="IB81" s="471">
        <f t="shared" si="510"/>
        <v>2.6442346833333334</v>
      </c>
      <c r="IC81" s="471">
        <f t="shared" si="510"/>
        <v>2.6442346833333334</v>
      </c>
      <c r="ID81" s="471">
        <f t="shared" si="510"/>
        <v>2.6442346833333334</v>
      </c>
      <c r="IE81" s="471">
        <f t="shared" si="510"/>
        <v>2.6442346833333334</v>
      </c>
      <c r="IF81" s="471">
        <f t="shared" si="510"/>
        <v>2.6442346833333334</v>
      </c>
      <c r="IG81" s="471">
        <f t="shared" si="510"/>
        <v>2.6442346833333334</v>
      </c>
      <c r="IH81" s="471">
        <f t="shared" si="510"/>
        <v>2.6442346833333334</v>
      </c>
      <c r="II81" s="471">
        <f t="shared" si="497"/>
        <v>2.6442346833333334</v>
      </c>
      <c r="IJ81" s="471">
        <f t="shared" si="497"/>
        <v>2.6442346833333334</v>
      </c>
      <c r="IK81" s="471">
        <f t="shared" si="497"/>
        <v>2.6442346833333334</v>
      </c>
      <c r="IL81" s="471">
        <f t="shared" si="497"/>
        <v>2.6442346833333334</v>
      </c>
      <c r="IM81" s="471">
        <f t="shared" si="497"/>
        <v>2.6442346833333334</v>
      </c>
      <c r="IN81" s="471">
        <f t="shared" si="497"/>
        <v>2.6442346833333334</v>
      </c>
      <c r="IO81" s="471">
        <f t="shared" si="497"/>
        <v>2.6442346833333334</v>
      </c>
      <c r="IP81" s="471">
        <f t="shared" si="497"/>
        <v>2.6442346833333334</v>
      </c>
      <c r="IQ81" s="471">
        <f t="shared" si="497"/>
        <v>2.6442346833333334</v>
      </c>
      <c r="IR81" s="471">
        <f t="shared" si="497"/>
        <v>2.6442346833333334</v>
      </c>
      <c r="IS81" s="471">
        <f t="shared" si="497"/>
        <v>2.6442346833333334</v>
      </c>
      <c r="IT81" s="471">
        <f t="shared" si="497"/>
        <v>2.6442346833333334</v>
      </c>
      <c r="IU81" s="471">
        <f t="shared" si="497"/>
        <v>2.6442346833333334</v>
      </c>
      <c r="IV81" s="471">
        <f t="shared" si="497"/>
        <v>2.6442346833333334</v>
      </c>
      <c r="IW81" s="471">
        <f t="shared" si="497"/>
        <v>2.6442346833333334</v>
      </c>
      <c r="IX81" s="471">
        <f t="shared" si="461"/>
        <v>2.6442346833333334</v>
      </c>
      <c r="IY81" s="471">
        <f t="shared" si="511"/>
        <v>2.6442346833333334</v>
      </c>
      <c r="IZ81" s="471">
        <f t="shared" si="511"/>
        <v>2.6442346833333334</v>
      </c>
      <c r="JA81" s="471">
        <f t="shared" si="511"/>
        <v>2.6442346833333334</v>
      </c>
      <c r="JB81" s="471">
        <f t="shared" si="511"/>
        <v>2.6442346833333334</v>
      </c>
      <c r="JC81" s="471">
        <f t="shared" si="511"/>
        <v>2.6442346833333334</v>
      </c>
      <c r="JD81" s="471">
        <f t="shared" si="511"/>
        <v>2.6442346833333334</v>
      </c>
      <c r="JE81" s="471">
        <f t="shared" si="511"/>
        <v>2.6442346833333334</v>
      </c>
      <c r="JF81" s="471">
        <f t="shared" si="511"/>
        <v>2.6442346833333334</v>
      </c>
      <c r="JG81" s="471">
        <f t="shared" si="511"/>
        <v>2.6442346833333334</v>
      </c>
      <c r="JH81" s="471">
        <f t="shared" si="511"/>
        <v>2.6442346833333334</v>
      </c>
      <c r="JI81" s="471">
        <f t="shared" si="511"/>
        <v>2.6442346833333334</v>
      </c>
      <c r="JJ81" s="471">
        <f t="shared" si="511"/>
        <v>2.6442346833333334</v>
      </c>
      <c r="JK81" s="471">
        <f t="shared" si="511"/>
        <v>2.6442346833333334</v>
      </c>
      <c r="JL81" s="471">
        <f t="shared" si="511"/>
        <v>2.6442346833333334</v>
      </c>
      <c r="JM81" s="471">
        <f t="shared" si="511"/>
        <v>2.6442346833333334</v>
      </c>
      <c r="JN81" s="471">
        <f t="shared" si="511"/>
        <v>2.6442346833333334</v>
      </c>
      <c r="JO81" s="471">
        <f t="shared" si="498"/>
        <v>2.6442346833333334</v>
      </c>
      <c r="JP81" s="471">
        <f t="shared" si="498"/>
        <v>2.6442346833333334</v>
      </c>
      <c r="JQ81" s="471">
        <f t="shared" si="498"/>
        <v>2.6442346833333334</v>
      </c>
      <c r="JR81" s="471">
        <f t="shared" si="498"/>
        <v>2.6442346833333334</v>
      </c>
      <c r="JS81" s="471">
        <f t="shared" si="498"/>
        <v>2.6442346833333334</v>
      </c>
      <c r="JT81" s="471">
        <f t="shared" si="498"/>
        <v>2.6442346833333334</v>
      </c>
      <c r="JU81" s="471">
        <f t="shared" si="498"/>
        <v>2.6442346833333334</v>
      </c>
      <c r="JV81" s="471">
        <f t="shared" si="498"/>
        <v>2.6442346833333334</v>
      </c>
      <c r="JW81" s="471">
        <f t="shared" si="498"/>
        <v>2.6442346833333334</v>
      </c>
      <c r="JX81" s="471">
        <f t="shared" si="498"/>
        <v>2.6442346833333334</v>
      </c>
      <c r="JY81" s="471">
        <f t="shared" si="498"/>
        <v>2.6442346833333334</v>
      </c>
      <c r="JZ81" s="471">
        <f t="shared" si="498"/>
        <v>2.6442346833333334</v>
      </c>
      <c r="KA81" s="471">
        <f t="shared" si="498"/>
        <v>2.6442346833333334</v>
      </c>
      <c r="KB81" s="471">
        <f t="shared" si="498"/>
        <v>2.6442346833333334</v>
      </c>
      <c r="KC81" s="471">
        <f t="shared" si="498"/>
        <v>2.6442346833333334</v>
      </c>
      <c r="KD81" s="471">
        <f t="shared" si="463"/>
        <v>2.6442346833333334</v>
      </c>
      <c r="KE81" s="471">
        <f t="shared" si="512"/>
        <v>2.6442346833333334</v>
      </c>
      <c r="KF81" s="471">
        <f t="shared" si="512"/>
        <v>2.6442346833333334</v>
      </c>
      <c r="KG81" s="471">
        <f t="shared" si="512"/>
        <v>2.6442346833333334</v>
      </c>
      <c r="KH81" s="471">
        <f t="shared" si="512"/>
        <v>2.6442346833333334</v>
      </c>
      <c r="KI81" s="471">
        <f t="shared" si="512"/>
        <v>2.6442346833333334</v>
      </c>
      <c r="KJ81" s="471">
        <f t="shared" si="512"/>
        <v>2.6442346833333334</v>
      </c>
      <c r="KK81" s="471">
        <f t="shared" si="512"/>
        <v>2.6442346833333334</v>
      </c>
      <c r="KL81" s="471">
        <f t="shared" si="512"/>
        <v>2.6442346833333334</v>
      </c>
      <c r="KM81" s="471">
        <f t="shared" si="512"/>
        <v>2.6442346833333334</v>
      </c>
      <c r="KN81" s="471">
        <f t="shared" si="512"/>
        <v>2.6442346833333334</v>
      </c>
      <c r="KO81" s="471">
        <f t="shared" si="512"/>
        <v>2.6442346833333334</v>
      </c>
      <c r="KP81" s="471">
        <f t="shared" si="512"/>
        <v>2.6442346833333334</v>
      </c>
      <c r="KQ81" s="471">
        <f t="shared" si="512"/>
        <v>2.6442346833333334</v>
      </c>
      <c r="KR81" s="471">
        <f t="shared" si="512"/>
        <v>2.6442346833333334</v>
      </c>
      <c r="KS81" s="471">
        <f t="shared" si="512"/>
        <v>2.6442346833333334</v>
      </c>
      <c r="KT81" s="471">
        <f t="shared" si="512"/>
        <v>2.6442346833333334</v>
      </c>
      <c r="KU81" s="471">
        <f t="shared" si="499"/>
        <v>2.6442346833333334</v>
      </c>
      <c r="KV81" s="471">
        <f t="shared" si="499"/>
        <v>2.6442346833333334</v>
      </c>
      <c r="KW81" s="471">
        <f t="shared" si="499"/>
        <v>2.6442346833333334</v>
      </c>
      <c r="KX81" s="471">
        <f t="shared" si="499"/>
        <v>2.6442346833333334</v>
      </c>
      <c r="KY81" s="471">
        <f t="shared" si="499"/>
        <v>2.6442346833333334</v>
      </c>
      <c r="KZ81" s="471">
        <f t="shared" si="499"/>
        <v>2.6442346833333334</v>
      </c>
      <c r="LA81" s="471">
        <f t="shared" si="499"/>
        <v>2.6442346833333334</v>
      </c>
      <c r="LB81" s="471">
        <f t="shared" si="499"/>
        <v>2.6442346833333334</v>
      </c>
      <c r="LC81" s="471">
        <f t="shared" si="499"/>
        <v>2.6442346833333334</v>
      </c>
      <c r="LD81" s="471">
        <f t="shared" si="499"/>
        <v>2.6442346833333334</v>
      </c>
      <c r="LE81" s="471">
        <f t="shared" si="499"/>
        <v>2.6442346833333334</v>
      </c>
      <c r="LF81" s="471">
        <f t="shared" si="499"/>
        <v>2.6442346833333334</v>
      </c>
      <c r="LG81" s="471">
        <f t="shared" si="499"/>
        <v>2.6442346833333334</v>
      </c>
      <c r="LH81" s="471">
        <f t="shared" si="499"/>
        <v>2.6442346833333334</v>
      </c>
      <c r="LI81" s="471">
        <f t="shared" si="499"/>
        <v>2.6442346833333334</v>
      </c>
      <c r="LJ81" s="471">
        <f t="shared" si="465"/>
        <v>2.6442346833333334</v>
      </c>
      <c r="LK81" s="471">
        <f t="shared" si="513"/>
        <v>2.6442346833333334</v>
      </c>
      <c r="LL81" s="471">
        <f t="shared" si="513"/>
        <v>2.6442346833333334</v>
      </c>
      <c r="LM81" s="471">
        <f t="shared" si="513"/>
        <v>2.6442346833333334</v>
      </c>
      <c r="LN81" s="471">
        <f t="shared" si="513"/>
        <v>2.6442346833333334</v>
      </c>
      <c r="LO81" s="471">
        <f t="shared" si="513"/>
        <v>2.6442346833333334</v>
      </c>
      <c r="LP81" s="471">
        <f t="shared" si="513"/>
        <v>2.6442346833333334</v>
      </c>
      <c r="LQ81" s="471">
        <f t="shared" si="513"/>
        <v>2.6442346833333334</v>
      </c>
      <c r="LR81" s="471">
        <f t="shared" si="513"/>
        <v>2.6442346833333334</v>
      </c>
      <c r="LS81" s="471">
        <f t="shared" si="513"/>
        <v>2.6442346833333334</v>
      </c>
      <c r="LT81" s="471">
        <f t="shared" si="513"/>
        <v>2.6442346833333334</v>
      </c>
      <c r="LU81" s="471">
        <f t="shared" si="513"/>
        <v>2.6442346833333334</v>
      </c>
      <c r="LV81" s="471">
        <f t="shared" si="513"/>
        <v>2.6442346833333334</v>
      </c>
      <c r="LW81" s="471">
        <f t="shared" si="513"/>
        <v>2.6442346833333334</v>
      </c>
      <c r="LX81" s="471">
        <f t="shared" si="513"/>
        <v>2.6442346833333334</v>
      </c>
      <c r="LY81" s="471">
        <f t="shared" si="513"/>
        <v>2.6442346833333334</v>
      </c>
      <c r="LZ81" s="471">
        <f t="shared" si="513"/>
        <v>2.6442346833333334</v>
      </c>
      <c r="MA81" s="471">
        <f t="shared" si="500"/>
        <v>2.6442346833333334</v>
      </c>
      <c r="MB81" s="471">
        <f t="shared" si="500"/>
        <v>2.6442346833333334</v>
      </c>
      <c r="MC81" s="471">
        <f t="shared" si="500"/>
        <v>2.6442346833333334</v>
      </c>
      <c r="MD81" s="471">
        <f t="shared" si="500"/>
        <v>2.6442346833333334</v>
      </c>
      <c r="ME81" s="471">
        <f t="shared" si="500"/>
        <v>2.6442346833333334</v>
      </c>
      <c r="MF81" s="471">
        <f t="shared" si="500"/>
        <v>2.6442346833333334</v>
      </c>
      <c r="MG81" s="471">
        <f t="shared" si="500"/>
        <v>2.6442346833333334</v>
      </c>
      <c r="MH81" s="471">
        <f t="shared" si="500"/>
        <v>2.6442346833333334</v>
      </c>
      <c r="MI81" s="471">
        <f t="shared" si="500"/>
        <v>2.6442346833333334</v>
      </c>
      <c r="MJ81" s="471">
        <f t="shared" si="500"/>
        <v>2.6442346833333334</v>
      </c>
      <c r="MK81" s="471">
        <f t="shared" si="500"/>
        <v>2.6442346833333334</v>
      </c>
      <c r="ML81" s="471">
        <f t="shared" si="500"/>
        <v>2.6442346833333334</v>
      </c>
      <c r="MM81" s="471">
        <f t="shared" si="500"/>
        <v>2.6442346833333334</v>
      </c>
      <c r="MN81" s="471">
        <f t="shared" si="500"/>
        <v>2.6442346833333334</v>
      </c>
      <c r="MO81" s="471">
        <f t="shared" si="500"/>
        <v>2.6442346833333334</v>
      </c>
      <c r="MP81" s="471">
        <f t="shared" si="467"/>
        <v>2.6442346833333334</v>
      </c>
      <c r="MQ81" s="471">
        <f t="shared" si="514"/>
        <v>2.6442346833333334</v>
      </c>
      <c r="MR81" s="471">
        <f t="shared" si="514"/>
        <v>2.6442346833333334</v>
      </c>
      <c r="MS81" s="471">
        <f t="shared" si="514"/>
        <v>2.6442346833333334</v>
      </c>
      <c r="MT81" s="471">
        <f t="shared" si="514"/>
        <v>2.6442346833333334</v>
      </c>
      <c r="MU81" s="471">
        <f t="shared" si="514"/>
        <v>2.6442346833333334</v>
      </c>
      <c r="MV81" s="471">
        <f t="shared" si="514"/>
        <v>2.6442346833333334</v>
      </c>
      <c r="MW81" s="471">
        <f t="shared" si="514"/>
        <v>2.6442346833333334</v>
      </c>
      <c r="MX81" s="471">
        <f t="shared" si="514"/>
        <v>2.6442346833333334</v>
      </c>
      <c r="MY81" s="471">
        <f t="shared" si="514"/>
        <v>2.6442346833333334</v>
      </c>
      <c r="MZ81" s="471">
        <f t="shared" si="514"/>
        <v>2.6442346833333334</v>
      </c>
      <c r="NA81" s="471">
        <f t="shared" si="514"/>
        <v>2.6442346833333334</v>
      </c>
      <c r="NB81" s="471">
        <f t="shared" si="514"/>
        <v>2.6442346833333334</v>
      </c>
      <c r="NC81" s="471">
        <f t="shared" si="514"/>
        <v>2.6442346833333334</v>
      </c>
      <c r="ND81" s="471">
        <f t="shared" si="514"/>
        <v>2.6442346833333334</v>
      </c>
      <c r="NE81" s="471">
        <f t="shared" si="514"/>
        <v>2.6442346833333334</v>
      </c>
      <c r="NF81" s="471">
        <f t="shared" si="514"/>
        <v>2.6442346833333334</v>
      </c>
      <c r="NG81" s="471">
        <f t="shared" si="501"/>
        <v>2.6442346833333334</v>
      </c>
      <c r="NH81" s="471">
        <f t="shared" si="501"/>
        <v>2.6442346833333334</v>
      </c>
      <c r="NI81" s="471">
        <f t="shared" si="501"/>
        <v>2.6442346833333334</v>
      </c>
      <c r="NJ81" s="471">
        <f t="shared" si="501"/>
        <v>2.6442346833333334</v>
      </c>
      <c r="NK81" s="471">
        <f t="shared" si="501"/>
        <v>2.6442346833333334</v>
      </c>
      <c r="NL81" s="471">
        <f t="shared" si="501"/>
        <v>2.6442346833333334</v>
      </c>
      <c r="NM81" s="471">
        <f t="shared" si="501"/>
        <v>2.6442346833333334</v>
      </c>
      <c r="NN81" s="471">
        <f t="shared" si="501"/>
        <v>0.51178735806451614</v>
      </c>
      <c r="NO81" s="471">
        <f t="shared" si="501"/>
        <v>0</v>
      </c>
      <c r="NP81" s="471">
        <f t="shared" si="501"/>
        <v>0</v>
      </c>
      <c r="NQ81" s="471">
        <f t="shared" si="501"/>
        <v>0</v>
      </c>
      <c r="NR81" s="471">
        <f t="shared" si="501"/>
        <v>0</v>
      </c>
      <c r="NS81" s="471">
        <f t="shared" si="501"/>
        <v>0</v>
      </c>
      <c r="NT81" s="471">
        <f t="shared" si="501"/>
        <v>0</v>
      </c>
      <c r="NU81" s="471">
        <f t="shared" si="501"/>
        <v>0</v>
      </c>
      <c r="NV81" s="471">
        <f t="shared" si="469"/>
        <v>0</v>
      </c>
      <c r="NW81" s="471">
        <f t="shared" si="515"/>
        <v>0</v>
      </c>
      <c r="NX81" s="471">
        <f t="shared" si="515"/>
        <v>0</v>
      </c>
      <c r="NY81" s="471">
        <f t="shared" si="515"/>
        <v>0</v>
      </c>
      <c r="NZ81" s="471">
        <f t="shared" si="515"/>
        <v>0</v>
      </c>
      <c r="OA81" s="471">
        <f t="shared" si="515"/>
        <v>0</v>
      </c>
      <c r="OB81" s="471">
        <f t="shared" si="515"/>
        <v>0</v>
      </c>
      <c r="OC81" s="471">
        <f t="shared" si="515"/>
        <v>0</v>
      </c>
      <c r="OD81" s="471">
        <f t="shared" si="515"/>
        <v>0</v>
      </c>
      <c r="OE81" s="471">
        <f t="shared" si="515"/>
        <v>0</v>
      </c>
      <c r="OF81" s="471">
        <f t="shared" si="515"/>
        <v>0</v>
      </c>
      <c r="OG81" s="471">
        <f t="shared" si="515"/>
        <v>0</v>
      </c>
      <c r="OH81" s="471">
        <f t="shared" si="515"/>
        <v>0</v>
      </c>
      <c r="OI81" s="471">
        <f t="shared" si="515"/>
        <v>0</v>
      </c>
      <c r="OJ81" s="471">
        <f t="shared" si="515"/>
        <v>0</v>
      </c>
      <c r="OK81" s="471">
        <f t="shared" si="515"/>
        <v>0</v>
      </c>
      <c r="OL81" s="471">
        <f t="shared" si="515"/>
        <v>0</v>
      </c>
      <c r="OM81" s="471">
        <f t="shared" si="502"/>
        <v>0</v>
      </c>
      <c r="ON81" s="471">
        <f t="shared" si="502"/>
        <v>0</v>
      </c>
      <c r="OO81" s="471">
        <f t="shared" si="502"/>
        <v>0</v>
      </c>
      <c r="OP81" s="471">
        <f t="shared" si="502"/>
        <v>0</v>
      </c>
      <c r="OQ81" s="471">
        <f t="shared" si="502"/>
        <v>0</v>
      </c>
      <c r="OR81" s="471">
        <f t="shared" si="502"/>
        <v>0</v>
      </c>
      <c r="OS81" s="471">
        <f t="shared" si="502"/>
        <v>0</v>
      </c>
      <c r="OT81" s="471">
        <f t="shared" si="502"/>
        <v>0</v>
      </c>
      <c r="OU81" s="471">
        <f t="shared" si="502"/>
        <v>0</v>
      </c>
      <c r="OV81" s="471">
        <f t="shared" si="502"/>
        <v>0</v>
      </c>
      <c r="OW81" s="471">
        <f t="shared" si="502"/>
        <v>0</v>
      </c>
      <c r="OX81" s="471">
        <f t="shared" si="502"/>
        <v>0</v>
      </c>
      <c r="OY81" s="471">
        <f t="shared" si="502"/>
        <v>0</v>
      </c>
      <c r="OZ81" s="471">
        <f t="shared" si="502"/>
        <v>0</v>
      </c>
      <c r="PA81" s="471">
        <f t="shared" si="502"/>
        <v>0</v>
      </c>
      <c r="PB81" s="471">
        <f t="shared" si="471"/>
        <v>0</v>
      </c>
      <c r="PC81" s="471">
        <f t="shared" si="516"/>
        <v>0</v>
      </c>
      <c r="PD81" s="471">
        <f t="shared" si="516"/>
        <v>0</v>
      </c>
      <c r="PE81" s="471">
        <f t="shared" si="516"/>
        <v>0</v>
      </c>
      <c r="PF81" s="471">
        <f t="shared" si="516"/>
        <v>0</v>
      </c>
      <c r="PG81" s="471">
        <f t="shared" si="516"/>
        <v>0</v>
      </c>
      <c r="PH81" s="471">
        <f t="shared" si="516"/>
        <v>0</v>
      </c>
      <c r="PI81" s="471">
        <f t="shared" si="516"/>
        <v>0</v>
      </c>
      <c r="PJ81" s="471">
        <f t="shared" si="516"/>
        <v>0</v>
      </c>
      <c r="PK81" s="471">
        <f t="shared" si="516"/>
        <v>0</v>
      </c>
      <c r="PL81" s="471">
        <f t="shared" si="516"/>
        <v>0</v>
      </c>
      <c r="PM81" s="471">
        <f t="shared" si="516"/>
        <v>0</v>
      </c>
      <c r="PN81" s="471">
        <f t="shared" si="516"/>
        <v>0</v>
      </c>
      <c r="PO81" s="471">
        <f t="shared" si="516"/>
        <v>0</v>
      </c>
      <c r="PP81" s="471">
        <f t="shared" si="516"/>
        <v>0</v>
      </c>
      <c r="PQ81" s="471">
        <f t="shared" si="516"/>
        <v>0</v>
      </c>
      <c r="PR81" s="471">
        <f t="shared" si="516"/>
        <v>0</v>
      </c>
      <c r="PS81" s="471">
        <f t="shared" si="503"/>
        <v>0</v>
      </c>
      <c r="PT81" s="471">
        <f t="shared" si="503"/>
        <v>0</v>
      </c>
      <c r="PU81" s="471">
        <f t="shared" si="503"/>
        <v>0</v>
      </c>
      <c r="PV81" s="471">
        <f t="shared" si="503"/>
        <v>0</v>
      </c>
      <c r="PW81" s="471">
        <f t="shared" si="503"/>
        <v>0</v>
      </c>
      <c r="PX81" s="471">
        <f t="shared" si="503"/>
        <v>0</v>
      </c>
      <c r="PY81" s="471">
        <f t="shared" si="503"/>
        <v>0</v>
      </c>
      <c r="PZ81" s="471">
        <f t="shared" si="503"/>
        <v>0</v>
      </c>
      <c r="QA81" s="471">
        <f t="shared" si="503"/>
        <v>0</v>
      </c>
      <c r="QB81" s="471">
        <f t="shared" si="503"/>
        <v>0</v>
      </c>
      <c r="QC81" s="471">
        <f t="shared" si="503"/>
        <v>0</v>
      </c>
      <c r="QD81" s="471">
        <f t="shared" si="503"/>
        <v>0</v>
      </c>
      <c r="QE81" s="471">
        <f t="shared" si="503"/>
        <v>0</v>
      </c>
      <c r="QF81" s="471">
        <f t="shared" si="503"/>
        <v>0</v>
      </c>
      <c r="QG81" s="471">
        <f t="shared" si="503"/>
        <v>0</v>
      </c>
      <c r="QH81" s="471">
        <f t="shared" si="473"/>
        <v>0</v>
      </c>
      <c r="QI81" s="471">
        <f t="shared" si="517"/>
        <v>0</v>
      </c>
      <c r="QJ81" s="471">
        <f t="shared" si="517"/>
        <v>0</v>
      </c>
      <c r="QK81" s="471">
        <f t="shared" si="517"/>
        <v>0</v>
      </c>
      <c r="QL81" s="471">
        <f t="shared" si="517"/>
        <v>0</v>
      </c>
      <c r="QM81" s="471">
        <f t="shared" si="517"/>
        <v>0</v>
      </c>
      <c r="QN81" s="471">
        <f t="shared" si="517"/>
        <v>0</v>
      </c>
      <c r="QO81" s="471">
        <f t="shared" si="517"/>
        <v>0</v>
      </c>
      <c r="QP81" s="471">
        <f t="shared" si="517"/>
        <v>0</v>
      </c>
      <c r="QQ81" s="471">
        <f t="shared" si="517"/>
        <v>0</v>
      </c>
      <c r="QR81" s="471">
        <f t="shared" si="517"/>
        <v>0</v>
      </c>
      <c r="QS81" s="471">
        <f t="shared" si="517"/>
        <v>0</v>
      </c>
      <c r="QT81" s="471">
        <f t="shared" si="517"/>
        <v>0</v>
      </c>
      <c r="QU81" s="471">
        <f t="shared" si="517"/>
        <v>0</v>
      </c>
      <c r="QV81" s="471">
        <f t="shared" si="517"/>
        <v>0</v>
      </c>
      <c r="QW81" s="471">
        <f t="shared" si="517"/>
        <v>0</v>
      </c>
      <c r="QX81" s="471">
        <f t="shared" si="517"/>
        <v>0</v>
      </c>
      <c r="QY81" s="471">
        <f t="shared" si="504"/>
        <v>0</v>
      </c>
      <c r="QZ81" s="471">
        <f t="shared" si="504"/>
        <v>0</v>
      </c>
      <c r="RA81" s="471">
        <f t="shared" si="504"/>
        <v>0</v>
      </c>
      <c r="RB81" s="471">
        <f t="shared" si="504"/>
        <v>0</v>
      </c>
      <c r="RC81" s="471">
        <f t="shared" si="504"/>
        <v>0</v>
      </c>
      <c r="RD81" s="471">
        <f t="shared" si="504"/>
        <v>0</v>
      </c>
      <c r="RE81" s="471">
        <f t="shared" si="504"/>
        <v>0</v>
      </c>
      <c r="RF81" s="471">
        <f t="shared" si="504"/>
        <v>0</v>
      </c>
      <c r="RG81" s="471">
        <f t="shared" si="504"/>
        <v>0</v>
      </c>
      <c r="RH81" s="471">
        <f t="shared" si="504"/>
        <v>0</v>
      </c>
      <c r="RI81" s="471">
        <f t="shared" si="504"/>
        <v>0</v>
      </c>
      <c r="RJ81" s="471">
        <f t="shared" si="504"/>
        <v>0</v>
      </c>
      <c r="RK81" s="471">
        <f t="shared" si="504"/>
        <v>0</v>
      </c>
      <c r="RL81" s="471">
        <f t="shared" si="504"/>
        <v>0</v>
      </c>
      <c r="RM81" s="471">
        <f t="shared" si="504"/>
        <v>0</v>
      </c>
      <c r="RN81" s="471">
        <f t="shared" si="475"/>
        <v>0</v>
      </c>
      <c r="RO81" s="471">
        <f t="shared" si="518"/>
        <v>0</v>
      </c>
      <c r="RP81" s="471">
        <f t="shared" si="518"/>
        <v>0</v>
      </c>
      <c r="RQ81" s="471">
        <f t="shared" si="518"/>
        <v>0</v>
      </c>
      <c r="RR81" s="471">
        <f t="shared" si="518"/>
        <v>0</v>
      </c>
      <c r="RS81" s="471">
        <f t="shared" si="518"/>
        <v>0</v>
      </c>
      <c r="RT81" s="471">
        <f t="shared" si="518"/>
        <v>0</v>
      </c>
      <c r="RU81" s="471">
        <f t="shared" si="518"/>
        <v>0</v>
      </c>
      <c r="RV81" s="471">
        <f t="shared" si="518"/>
        <v>0</v>
      </c>
      <c r="RW81" s="471">
        <f t="shared" si="518"/>
        <v>0</v>
      </c>
      <c r="RX81" s="471">
        <f t="shared" si="518"/>
        <v>0</v>
      </c>
      <c r="RY81" s="471">
        <f t="shared" si="518"/>
        <v>0</v>
      </c>
      <c r="RZ81" s="471">
        <f t="shared" si="518"/>
        <v>0</v>
      </c>
      <c r="SA81" s="471">
        <f t="shared" si="518"/>
        <v>0</v>
      </c>
      <c r="SB81" s="471">
        <f t="shared" si="518"/>
        <v>0</v>
      </c>
      <c r="SC81" s="471">
        <f t="shared" si="518"/>
        <v>0</v>
      </c>
      <c r="SD81" s="471">
        <f t="shared" si="518"/>
        <v>0</v>
      </c>
      <c r="SE81" s="471">
        <f t="shared" si="505"/>
        <v>0</v>
      </c>
      <c r="SF81" s="471">
        <f t="shared" si="505"/>
        <v>0</v>
      </c>
      <c r="SG81" s="471">
        <f t="shared" si="505"/>
        <v>0</v>
      </c>
      <c r="SH81" s="471">
        <f t="shared" si="505"/>
        <v>0</v>
      </c>
      <c r="SI81" s="471">
        <f t="shared" si="505"/>
        <v>0</v>
      </c>
      <c r="SJ81" s="471">
        <f t="shared" si="505"/>
        <v>0</v>
      </c>
      <c r="SK81" s="471">
        <f t="shared" si="505"/>
        <v>0</v>
      </c>
      <c r="SL81" s="471">
        <f t="shared" si="505"/>
        <v>0</v>
      </c>
      <c r="SM81" s="471">
        <f t="shared" si="505"/>
        <v>0</v>
      </c>
      <c r="SN81" s="471">
        <f t="shared" si="505"/>
        <v>0</v>
      </c>
      <c r="SO81" s="471">
        <f t="shared" si="505"/>
        <v>0</v>
      </c>
      <c r="SP81" s="471">
        <f t="shared" si="505"/>
        <v>0</v>
      </c>
      <c r="SQ81" s="471">
        <f t="shared" si="505"/>
        <v>0</v>
      </c>
      <c r="SR81" s="471">
        <f t="shared" si="505"/>
        <v>0</v>
      </c>
      <c r="SS81" s="471">
        <f t="shared" si="505"/>
        <v>0</v>
      </c>
      <c r="ST81" s="471">
        <f t="shared" si="477"/>
        <v>0</v>
      </c>
      <c r="SU81" s="471">
        <f t="shared" si="519"/>
        <v>0</v>
      </c>
      <c r="SV81" s="471">
        <f t="shared" si="519"/>
        <v>0</v>
      </c>
      <c r="SW81" s="471">
        <f t="shared" si="519"/>
        <v>0</v>
      </c>
      <c r="SX81" s="471">
        <f t="shared" si="519"/>
        <v>0</v>
      </c>
      <c r="SY81" s="471">
        <f t="shared" si="519"/>
        <v>0</v>
      </c>
      <c r="SZ81" s="471">
        <f t="shared" si="519"/>
        <v>0</v>
      </c>
      <c r="TA81" s="471">
        <f t="shared" si="519"/>
        <v>0</v>
      </c>
      <c r="TB81" s="471">
        <f t="shared" si="519"/>
        <v>0</v>
      </c>
      <c r="TC81" s="471">
        <f t="shared" si="519"/>
        <v>0</v>
      </c>
      <c r="TD81" s="471">
        <f t="shared" si="519"/>
        <v>0</v>
      </c>
      <c r="TE81" s="471">
        <f t="shared" si="519"/>
        <v>0</v>
      </c>
      <c r="TF81" s="471">
        <f t="shared" si="519"/>
        <v>0</v>
      </c>
      <c r="TG81" s="471">
        <f t="shared" si="519"/>
        <v>0</v>
      </c>
      <c r="TH81" s="471">
        <f t="shared" si="519"/>
        <v>0</v>
      </c>
      <c r="TI81" s="471">
        <f t="shared" si="519"/>
        <v>0</v>
      </c>
      <c r="TJ81" s="471">
        <f t="shared" si="519"/>
        <v>0</v>
      </c>
      <c r="TK81" s="471">
        <f t="shared" si="506"/>
        <v>0</v>
      </c>
      <c r="TL81" s="471">
        <f t="shared" si="506"/>
        <v>0</v>
      </c>
      <c r="TM81" s="471">
        <f t="shared" si="506"/>
        <v>0</v>
      </c>
      <c r="TN81" s="471">
        <f t="shared" si="506"/>
        <v>0</v>
      </c>
      <c r="TO81" s="471">
        <f t="shared" si="506"/>
        <v>0</v>
      </c>
      <c r="TP81" s="471">
        <f t="shared" si="506"/>
        <v>0</v>
      </c>
      <c r="TQ81" s="471">
        <f t="shared" si="506"/>
        <v>0</v>
      </c>
      <c r="TR81" s="471">
        <f t="shared" si="506"/>
        <v>0</v>
      </c>
      <c r="TS81" s="471">
        <f t="shared" si="506"/>
        <v>0</v>
      </c>
      <c r="TT81" s="471">
        <f t="shared" si="506"/>
        <v>0</v>
      </c>
      <c r="TU81" s="471">
        <f t="shared" si="506"/>
        <v>0</v>
      </c>
      <c r="TV81" s="471">
        <f t="shared" si="506"/>
        <v>0</v>
      </c>
      <c r="TW81" s="471">
        <f t="shared" si="506"/>
        <v>0</v>
      </c>
      <c r="TX81" s="471">
        <f t="shared" si="506"/>
        <v>0</v>
      </c>
      <c r="TY81" s="471">
        <f t="shared" si="506"/>
        <v>0</v>
      </c>
      <c r="TZ81" s="471">
        <f t="shared" si="479"/>
        <v>0</v>
      </c>
      <c r="UA81" s="471">
        <f t="shared" si="520"/>
        <v>0</v>
      </c>
      <c r="UB81" s="471">
        <f t="shared" si="520"/>
        <v>0</v>
      </c>
      <c r="UC81" s="471">
        <f t="shared" si="520"/>
        <v>0</v>
      </c>
      <c r="UD81" s="471">
        <f t="shared" si="520"/>
        <v>0</v>
      </c>
      <c r="UE81" s="471">
        <f t="shared" si="520"/>
        <v>0</v>
      </c>
      <c r="UF81" s="471">
        <f t="shared" si="520"/>
        <v>0</v>
      </c>
      <c r="UG81" s="471">
        <f t="shared" si="520"/>
        <v>0</v>
      </c>
      <c r="UH81" s="471">
        <f t="shared" si="520"/>
        <v>0</v>
      </c>
      <c r="UI81" s="471">
        <f t="shared" si="520"/>
        <v>0</v>
      </c>
      <c r="UJ81" s="471">
        <f t="shared" si="520"/>
        <v>0</v>
      </c>
      <c r="UK81" s="471">
        <f t="shared" si="520"/>
        <v>0</v>
      </c>
      <c r="UL81" s="471">
        <f t="shared" si="520"/>
        <v>0</v>
      </c>
      <c r="UM81" s="471">
        <f t="shared" si="520"/>
        <v>0</v>
      </c>
      <c r="UN81" s="471">
        <f t="shared" si="520"/>
        <v>0</v>
      </c>
      <c r="UO81" s="471">
        <f t="shared" si="520"/>
        <v>0</v>
      </c>
      <c r="UP81" s="471">
        <f t="shared" si="520"/>
        <v>0</v>
      </c>
      <c r="UQ81" s="471">
        <f t="shared" si="507"/>
        <v>0</v>
      </c>
      <c r="UR81" s="471">
        <f t="shared" si="507"/>
        <v>0</v>
      </c>
      <c r="US81" s="471">
        <f t="shared" si="507"/>
        <v>0</v>
      </c>
      <c r="UT81" s="471">
        <f t="shared" si="507"/>
        <v>0</v>
      </c>
      <c r="UU81" s="471">
        <f t="shared" si="507"/>
        <v>0</v>
      </c>
      <c r="UV81" s="471">
        <f t="shared" si="507"/>
        <v>0</v>
      </c>
      <c r="UW81" s="471">
        <f t="shared" si="507"/>
        <v>0</v>
      </c>
      <c r="UX81" s="471">
        <f t="shared" si="507"/>
        <v>0</v>
      </c>
      <c r="UY81" s="471">
        <f t="shared" si="507"/>
        <v>0</v>
      </c>
      <c r="UZ81" s="471">
        <f t="shared" si="507"/>
        <v>0</v>
      </c>
      <c r="VA81" s="471">
        <f t="shared" si="507"/>
        <v>0</v>
      </c>
      <c r="VB81" s="471">
        <f t="shared" si="507"/>
        <v>0</v>
      </c>
      <c r="VC81" s="471">
        <f t="shared" si="507"/>
        <v>0</v>
      </c>
      <c r="VD81" s="471">
        <f t="shared" si="507"/>
        <v>0</v>
      </c>
      <c r="VE81" s="471">
        <f t="shared" si="507"/>
        <v>0</v>
      </c>
      <c r="VF81" s="471">
        <f t="shared" si="481"/>
        <v>0</v>
      </c>
      <c r="VG81" s="471">
        <f t="shared" si="521"/>
        <v>0</v>
      </c>
      <c r="VH81" s="471">
        <f t="shared" si="521"/>
        <v>0</v>
      </c>
      <c r="VI81" s="471">
        <f t="shared" si="521"/>
        <v>0</v>
      </c>
      <c r="VJ81" s="471">
        <f t="shared" si="521"/>
        <v>0</v>
      </c>
      <c r="VK81" s="471">
        <f t="shared" si="521"/>
        <v>0</v>
      </c>
      <c r="VL81" s="471">
        <f t="shared" si="521"/>
        <v>0</v>
      </c>
      <c r="VM81" s="471">
        <f t="shared" si="521"/>
        <v>0</v>
      </c>
      <c r="VN81" s="471">
        <f t="shared" si="521"/>
        <v>0</v>
      </c>
      <c r="VO81" s="471">
        <f t="shared" si="521"/>
        <v>0</v>
      </c>
      <c r="VP81" s="471">
        <f t="shared" si="521"/>
        <v>0</v>
      </c>
      <c r="VQ81" s="471">
        <f t="shared" si="521"/>
        <v>0</v>
      </c>
      <c r="VR81" s="471">
        <f t="shared" si="521"/>
        <v>0</v>
      </c>
      <c r="VS81" s="471">
        <f t="shared" si="521"/>
        <v>0</v>
      </c>
      <c r="VT81" s="471">
        <f t="shared" si="521"/>
        <v>0</v>
      </c>
      <c r="VU81" s="471">
        <f t="shared" si="521"/>
        <v>0</v>
      </c>
      <c r="VV81" s="471">
        <f t="shared" si="521"/>
        <v>0</v>
      </c>
      <c r="VW81" s="471">
        <f t="shared" si="508"/>
        <v>0</v>
      </c>
      <c r="VX81" s="471">
        <f t="shared" si="508"/>
        <v>0</v>
      </c>
      <c r="VY81" s="471">
        <f t="shared" si="508"/>
        <v>0</v>
      </c>
      <c r="VZ81" s="471">
        <f t="shared" si="508"/>
        <v>0</v>
      </c>
      <c r="WA81" s="471">
        <f t="shared" si="508"/>
        <v>0</v>
      </c>
      <c r="WB81" s="471">
        <f t="shared" si="508"/>
        <v>0</v>
      </c>
      <c r="WC81" s="471">
        <f t="shared" si="508"/>
        <v>0</v>
      </c>
      <c r="WD81" s="471">
        <f t="shared" si="508"/>
        <v>0</v>
      </c>
    </row>
    <row r="82" spans="1:604" x14ac:dyDescent="0.35">
      <c r="A82" s="29"/>
      <c r="B82" s="29">
        <f t="shared" si="355"/>
        <v>51</v>
      </c>
      <c r="C82" s="29" t="s">
        <v>5</v>
      </c>
      <c r="D82" s="29" t="s">
        <v>118</v>
      </c>
      <c r="E82" s="69">
        <f>INDEX('Current RAP - 2025-26 Cycle'!$K:$K,MATCH('25-26 Projection - RAP Tendered'!$D82,'Current RAP - 2025-26 Cycle'!$C:$C,0),1)</f>
        <v>5889717.0100000007</v>
      </c>
      <c r="F82" s="69">
        <f>INDEX('Current RAP - 2025-26 Cycle'!$G:$G,MATCH('25-26 Projection - RAP Tendered'!$D82,'Current RAP - 2025-26 Cycle'!$C:$C,0),1)</f>
        <v>5293559.2700000005</v>
      </c>
      <c r="G82" s="69">
        <f t="shared" si="342"/>
        <v>596157.74000000022</v>
      </c>
      <c r="H82" s="69">
        <f t="shared" si="356"/>
        <v>5293559.2700000005</v>
      </c>
      <c r="I82" s="32">
        <v>45839</v>
      </c>
      <c r="J82" s="32">
        <v>46203</v>
      </c>
      <c r="K82" s="29" t="str">
        <f>INDEX('Current RAP - 2025-26 Cycle'!$D:$D,MATCH('25-26 Projection - RAP Tendered'!$D82,'Current RAP - 2025-26 Cycle'!$C:$C,0),1)</f>
        <v>IPCA</v>
      </c>
      <c r="L82" s="32" t="s">
        <v>10</v>
      </c>
      <c r="M82" s="32" t="s">
        <v>10</v>
      </c>
      <c r="N82" s="81">
        <v>0</v>
      </c>
      <c r="O82" s="81">
        <v>0</v>
      </c>
      <c r="P82" s="69">
        <v>0</v>
      </c>
      <c r="Q82" s="32">
        <f>INDEX('Current RAP - 2025-26 Cycle'!$L:$L,MATCH('25-26 Projection - RAP Tendered'!$D82,'Current RAP - 2025-26 Cycle'!$C:$C,0),1)</f>
        <v>40457</v>
      </c>
      <c r="R82" s="32">
        <f>INDEX('Current RAP - 2025-26 Cycle'!$M:$M,MATCH('25-26 Projection - RAP Tendered'!$D82,'Current RAP - 2025-26 Cycle'!$C:$C,0),1)</f>
        <v>51415</v>
      </c>
      <c r="S82" s="29"/>
      <c r="T82" s="29" t="str">
        <f t="shared" si="343"/>
        <v>012/2010</v>
      </c>
      <c r="U82" s="36">
        <f t="shared" si="492"/>
        <v>5.8897170100000018</v>
      </c>
      <c r="V82" s="36">
        <f t="shared" si="492"/>
        <v>5.8897170100000018</v>
      </c>
      <c r="W82" s="36">
        <f t="shared" si="492"/>
        <v>5.8897170100000018</v>
      </c>
      <c r="X82" s="36">
        <f t="shared" si="492"/>
        <v>5.8897170100000018</v>
      </c>
      <c r="Y82" s="36">
        <f t="shared" si="492"/>
        <v>5.8897170100000018</v>
      </c>
      <c r="Z82" s="36">
        <f t="shared" si="492"/>
        <v>5.8897170100000018</v>
      </c>
      <c r="AA82" s="36">
        <f t="shared" si="492"/>
        <v>5.8897170100000018</v>
      </c>
      <c r="AB82" s="36">
        <f t="shared" si="492"/>
        <v>5.8897170100000018</v>
      </c>
      <c r="AC82" s="36">
        <f t="shared" si="492"/>
        <v>5.8897170100000018</v>
      </c>
      <c r="AD82" s="36">
        <f t="shared" si="492"/>
        <v>5.8897170100000018</v>
      </c>
      <c r="AE82" s="36">
        <f t="shared" si="492"/>
        <v>5.8897170100000018</v>
      </c>
      <c r="AF82" s="36">
        <f t="shared" si="492"/>
        <v>5.8897170100000018</v>
      </c>
      <c r="AG82" s="36">
        <f t="shared" si="492"/>
        <v>5.8897170100000018</v>
      </c>
      <c r="AH82" s="36">
        <f t="shared" si="492"/>
        <v>5.8897170100000018</v>
      </c>
      <c r="AI82" s="36">
        <f t="shared" si="492"/>
        <v>5.8897170100000018</v>
      </c>
      <c r="AJ82" s="36">
        <f t="shared" si="492"/>
        <v>5.8897170100000018</v>
      </c>
      <c r="AK82" s="36">
        <f t="shared" si="489"/>
        <v>1.5674246881451614</v>
      </c>
      <c r="AL82" s="36">
        <f t="shared" si="489"/>
        <v>0</v>
      </c>
      <c r="AM82" s="36">
        <f t="shared" si="489"/>
        <v>0</v>
      </c>
      <c r="AN82" s="36">
        <f t="shared" si="489"/>
        <v>0</v>
      </c>
      <c r="AO82" s="36">
        <f t="shared" si="489"/>
        <v>0</v>
      </c>
      <c r="AP82" s="36">
        <f t="shared" si="489"/>
        <v>0</v>
      </c>
      <c r="AQ82" s="36">
        <f t="shared" si="489"/>
        <v>0</v>
      </c>
      <c r="AR82" s="36">
        <f t="shared" si="489"/>
        <v>0</v>
      </c>
      <c r="AS82" s="36">
        <f t="shared" si="489"/>
        <v>0</v>
      </c>
      <c r="AT82" s="36">
        <f t="shared" si="489"/>
        <v>0</v>
      </c>
      <c r="AU82" s="36">
        <f t="shared" si="489"/>
        <v>0</v>
      </c>
      <c r="AV82" s="36">
        <f t="shared" si="489"/>
        <v>0</v>
      </c>
      <c r="AW82" s="36">
        <f t="shared" si="489"/>
        <v>0</v>
      </c>
      <c r="AX82" s="36">
        <f t="shared" si="489"/>
        <v>0</v>
      </c>
      <c r="AY82" s="36">
        <f t="shared" si="489"/>
        <v>0</v>
      </c>
      <c r="AZ82" s="36">
        <f t="shared" si="441"/>
        <v>0</v>
      </c>
      <c r="BA82" s="36">
        <f t="shared" si="441"/>
        <v>0</v>
      </c>
      <c r="BB82" s="36">
        <f t="shared" si="441"/>
        <v>0</v>
      </c>
      <c r="BD82" s="29" t="str">
        <f t="shared" si="345"/>
        <v>012/2010</v>
      </c>
      <c r="BE82" s="36">
        <f t="shared" si="488"/>
        <v>0</v>
      </c>
      <c r="BF82" s="36">
        <f t="shared" si="488"/>
        <v>0</v>
      </c>
      <c r="BG82" s="36">
        <f t="shared" si="488"/>
        <v>0</v>
      </c>
      <c r="BH82" s="36">
        <f t="shared" si="488"/>
        <v>0</v>
      </c>
      <c r="BI82" s="36">
        <f t="shared" si="488"/>
        <v>1.4724292525000002</v>
      </c>
      <c r="BJ82" s="36">
        <f t="shared" si="488"/>
        <v>1.4724292525000002</v>
      </c>
      <c r="BK82" s="36">
        <f t="shared" si="488"/>
        <v>1.4724292525000002</v>
      </c>
      <c r="BL82" s="36">
        <f t="shared" si="488"/>
        <v>1.4724292525000002</v>
      </c>
      <c r="BM82" s="36">
        <f t="shared" si="488"/>
        <v>1.4724292525000002</v>
      </c>
      <c r="BN82" s="36">
        <f t="shared" si="488"/>
        <v>1.4724292525000002</v>
      </c>
      <c r="BO82" s="36">
        <f t="shared" si="488"/>
        <v>1.4724292525000002</v>
      </c>
      <c r="BP82" s="36">
        <f t="shared" si="488"/>
        <v>1.4724292525000002</v>
      </c>
      <c r="BQ82" s="36">
        <f t="shared" si="488"/>
        <v>1.4724292525000002</v>
      </c>
      <c r="BR82" s="36">
        <f t="shared" si="488"/>
        <v>1.4724292525000002</v>
      </c>
      <c r="BS82" s="36">
        <f t="shared" si="488"/>
        <v>1.4724292525000002</v>
      </c>
      <c r="BT82" s="36">
        <f t="shared" si="488"/>
        <v>1.4724292525000002</v>
      </c>
      <c r="BU82" s="36">
        <f t="shared" si="493"/>
        <v>1.4724292525000002</v>
      </c>
      <c r="BV82" s="36">
        <f t="shared" si="493"/>
        <v>1.4724292525000002</v>
      </c>
      <c r="BW82" s="36">
        <f t="shared" si="493"/>
        <v>1.4724292525000002</v>
      </c>
      <c r="BX82" s="36">
        <f t="shared" si="493"/>
        <v>1.4724292525000002</v>
      </c>
      <c r="BY82" s="36">
        <f t="shared" si="493"/>
        <v>1.4724292525000002</v>
      </c>
      <c r="BZ82" s="36">
        <f t="shared" si="493"/>
        <v>1.4724292525000002</v>
      </c>
      <c r="CA82" s="36">
        <f t="shared" si="493"/>
        <v>1.4724292525000002</v>
      </c>
      <c r="CB82" s="36">
        <f t="shared" si="493"/>
        <v>1.4724292525000002</v>
      </c>
      <c r="CC82" s="36">
        <f t="shared" si="493"/>
        <v>1.4724292525000002</v>
      </c>
      <c r="CD82" s="36">
        <f t="shared" si="493"/>
        <v>1.4724292525000002</v>
      </c>
      <c r="CE82" s="36">
        <f t="shared" si="493"/>
        <v>1.4724292525000002</v>
      </c>
      <c r="CF82" s="36">
        <f t="shared" si="493"/>
        <v>1.4724292525000002</v>
      </c>
      <c r="CG82" s="36">
        <f t="shared" si="493"/>
        <v>1.4724292525000002</v>
      </c>
      <c r="CH82" s="36">
        <f t="shared" si="493"/>
        <v>1.4724292525000002</v>
      </c>
      <c r="CI82" s="36">
        <f t="shared" si="493"/>
        <v>1.4724292525000002</v>
      </c>
      <c r="CJ82" s="36">
        <f t="shared" si="493"/>
        <v>1.4724292525000002</v>
      </c>
      <c r="CK82" s="36">
        <f t="shared" si="494"/>
        <v>1.4724292525000002</v>
      </c>
      <c r="CL82" s="36">
        <f t="shared" si="494"/>
        <v>1.4724292525000002</v>
      </c>
      <c r="CM82" s="36">
        <f t="shared" si="494"/>
        <v>1.4724292525000002</v>
      </c>
      <c r="CN82" s="36">
        <f t="shared" si="494"/>
        <v>1.4724292525000002</v>
      </c>
      <c r="CO82" s="36">
        <f t="shared" si="494"/>
        <v>1.4724292525000002</v>
      </c>
      <c r="CP82" s="36">
        <f t="shared" si="494"/>
        <v>1.4724292525000002</v>
      </c>
      <c r="CQ82" s="36">
        <f t="shared" si="494"/>
        <v>1.4724292525000002</v>
      </c>
      <c r="CR82" s="36">
        <f t="shared" si="494"/>
        <v>1.4724292525000002</v>
      </c>
      <c r="CS82" s="36">
        <f t="shared" si="494"/>
        <v>1.4724292525000002</v>
      </c>
      <c r="CT82" s="36">
        <f t="shared" si="494"/>
        <v>1.4724292525000002</v>
      </c>
      <c r="CU82" s="36">
        <f t="shared" si="494"/>
        <v>1.4724292525000002</v>
      </c>
      <c r="CV82" s="36">
        <f t="shared" si="494"/>
        <v>1.4724292525000002</v>
      </c>
      <c r="CW82" s="36">
        <f t="shared" si="494"/>
        <v>1.4724292525000002</v>
      </c>
      <c r="CX82" s="36">
        <f t="shared" si="494"/>
        <v>1.4724292525000002</v>
      </c>
      <c r="CY82" s="36">
        <f t="shared" si="494"/>
        <v>1.4724292525000002</v>
      </c>
      <c r="CZ82" s="36">
        <f t="shared" si="490"/>
        <v>1.4724292525000002</v>
      </c>
      <c r="DA82" s="36">
        <f t="shared" si="490"/>
        <v>1.4724292525000002</v>
      </c>
      <c r="DB82" s="36">
        <f t="shared" si="490"/>
        <v>1.4724292525000002</v>
      </c>
      <c r="DC82" s="36">
        <f t="shared" si="490"/>
        <v>1.4724292525000002</v>
      </c>
      <c r="DD82" s="36">
        <f t="shared" si="490"/>
        <v>1.4724292525000002</v>
      </c>
      <c r="DE82" s="36">
        <f t="shared" si="490"/>
        <v>1.4724292525000002</v>
      </c>
      <c r="DF82" s="36">
        <f t="shared" si="490"/>
        <v>1.4724292525000002</v>
      </c>
      <c r="DG82" s="36">
        <f t="shared" si="490"/>
        <v>1.4724292525000002</v>
      </c>
      <c r="DH82" s="36">
        <f t="shared" si="490"/>
        <v>1.4724292525000002</v>
      </c>
      <c r="DI82" s="36">
        <f t="shared" si="490"/>
        <v>1.4724292525000002</v>
      </c>
      <c r="DJ82" s="36">
        <f t="shared" si="490"/>
        <v>1.4724292525000002</v>
      </c>
      <c r="DK82" s="36">
        <f t="shared" si="490"/>
        <v>1.4724292525000002</v>
      </c>
      <c r="DL82" s="36">
        <f t="shared" si="490"/>
        <v>1.4724292525000002</v>
      </c>
      <c r="DM82" s="36">
        <f t="shared" si="490"/>
        <v>1.4724292525000002</v>
      </c>
      <c r="DN82" s="36">
        <f t="shared" si="490"/>
        <v>1.4724292525000002</v>
      </c>
      <c r="DO82" s="36">
        <f t="shared" si="490"/>
        <v>1.4724292525000002</v>
      </c>
      <c r="DP82" s="36">
        <f t="shared" si="491"/>
        <v>1.4724292525000002</v>
      </c>
      <c r="DQ82" s="36">
        <f t="shared" si="491"/>
        <v>1.4724292525000002</v>
      </c>
      <c r="DR82" s="36">
        <f t="shared" si="491"/>
        <v>9.4995435645161302E-2</v>
      </c>
      <c r="DS82" s="36">
        <f t="shared" si="491"/>
        <v>0</v>
      </c>
      <c r="DT82" s="36">
        <f t="shared" si="491"/>
        <v>0</v>
      </c>
      <c r="DU82" s="36">
        <f t="shared" si="491"/>
        <v>0</v>
      </c>
      <c r="DV82" s="36">
        <f t="shared" si="491"/>
        <v>0</v>
      </c>
      <c r="DW82" s="36">
        <f t="shared" si="491"/>
        <v>0</v>
      </c>
      <c r="DX82" s="36">
        <f t="shared" si="491"/>
        <v>0</v>
      </c>
      <c r="DY82" s="36">
        <f t="shared" si="491"/>
        <v>0</v>
      </c>
      <c r="DZ82" s="36">
        <f t="shared" si="491"/>
        <v>0</v>
      </c>
      <c r="EA82" s="36">
        <f t="shared" si="491"/>
        <v>0</v>
      </c>
      <c r="EB82" s="36">
        <f t="shared" si="491"/>
        <v>0</v>
      </c>
      <c r="EC82" s="36">
        <f t="shared" si="491"/>
        <v>0</v>
      </c>
      <c r="ED82" s="36">
        <f t="shared" si="491"/>
        <v>0</v>
      </c>
      <c r="EE82" s="36">
        <f t="shared" si="495"/>
        <v>0</v>
      </c>
      <c r="EF82" s="36">
        <f t="shared" si="495"/>
        <v>0</v>
      </c>
      <c r="EG82" s="36">
        <f t="shared" si="495"/>
        <v>0</v>
      </c>
      <c r="EH82" s="36">
        <f t="shared" si="495"/>
        <v>0</v>
      </c>
      <c r="EI82" s="36">
        <f t="shared" si="495"/>
        <v>0</v>
      </c>
      <c r="EJ82" s="36">
        <f t="shared" si="523"/>
        <v>0</v>
      </c>
      <c r="EK82" s="36">
        <f t="shared" si="523"/>
        <v>0</v>
      </c>
      <c r="EL82" s="36">
        <f t="shared" si="523"/>
        <v>0</v>
      </c>
      <c r="EM82" s="36">
        <f t="shared" si="523"/>
        <v>0</v>
      </c>
      <c r="EN82" s="36">
        <f t="shared" si="523"/>
        <v>0</v>
      </c>
      <c r="EO82" s="36">
        <f t="shared" si="523"/>
        <v>0</v>
      </c>
      <c r="EP82" s="36">
        <f t="shared" si="523"/>
        <v>0</v>
      </c>
      <c r="EQ82" s="36">
        <f t="shared" si="523"/>
        <v>0</v>
      </c>
      <c r="ER82" s="36">
        <f t="shared" si="523"/>
        <v>0</v>
      </c>
      <c r="ES82" s="36">
        <f t="shared" si="523"/>
        <v>0</v>
      </c>
      <c r="ET82" s="36">
        <f t="shared" si="523"/>
        <v>0</v>
      </c>
      <c r="EU82" s="36">
        <f t="shared" si="523"/>
        <v>0</v>
      </c>
      <c r="EV82" s="36">
        <f t="shared" si="523"/>
        <v>0</v>
      </c>
      <c r="EW82" s="36">
        <f t="shared" si="523"/>
        <v>0</v>
      </c>
      <c r="EX82" s="36">
        <f t="shared" si="523"/>
        <v>0</v>
      </c>
      <c r="EY82" s="36">
        <f t="shared" si="523"/>
        <v>0</v>
      </c>
      <c r="EZ82" s="36">
        <f t="shared" si="522"/>
        <v>0</v>
      </c>
      <c r="FA82" s="36">
        <f t="shared" si="522"/>
        <v>0</v>
      </c>
      <c r="FB82" s="36">
        <f t="shared" si="522"/>
        <v>0</v>
      </c>
      <c r="FC82" s="36">
        <f t="shared" si="522"/>
        <v>0</v>
      </c>
      <c r="FD82" s="36">
        <f t="shared" si="522"/>
        <v>0</v>
      </c>
      <c r="FE82" s="36">
        <f t="shared" si="522"/>
        <v>0</v>
      </c>
      <c r="FF82" s="36">
        <f t="shared" si="522"/>
        <v>0</v>
      </c>
      <c r="FG82" s="36">
        <f t="shared" si="522"/>
        <v>0</v>
      </c>
      <c r="FH82" s="36">
        <f t="shared" si="522"/>
        <v>0</v>
      </c>
      <c r="FI82" s="36">
        <f t="shared" si="522"/>
        <v>0</v>
      </c>
      <c r="FJ82" s="36">
        <f t="shared" si="522"/>
        <v>0</v>
      </c>
      <c r="FK82" s="36">
        <f t="shared" si="522"/>
        <v>0</v>
      </c>
      <c r="FL82" s="36">
        <f t="shared" si="522"/>
        <v>0</v>
      </c>
      <c r="FM82" s="36">
        <f t="shared" si="522"/>
        <v>0</v>
      </c>
      <c r="FN82" s="36">
        <f t="shared" si="522"/>
        <v>0</v>
      </c>
      <c r="FO82" s="36">
        <f t="shared" si="522"/>
        <v>0</v>
      </c>
      <c r="FP82" s="36">
        <f t="shared" si="522"/>
        <v>0</v>
      </c>
      <c r="FQ82" s="36">
        <f t="shared" si="522"/>
        <v>0</v>
      </c>
      <c r="FR82" s="36">
        <f t="shared" si="522"/>
        <v>0</v>
      </c>
      <c r="FS82" s="36">
        <f t="shared" si="522"/>
        <v>0</v>
      </c>
      <c r="FT82" s="36">
        <f t="shared" si="522"/>
        <v>0</v>
      </c>
      <c r="FU82" s="36">
        <f t="shared" si="522"/>
        <v>0</v>
      </c>
      <c r="FV82" s="36">
        <f t="shared" si="522"/>
        <v>0</v>
      </c>
      <c r="FW82" s="36">
        <f t="shared" si="522"/>
        <v>0</v>
      </c>
      <c r="FX82" s="36">
        <f t="shared" si="522"/>
        <v>0</v>
      </c>
      <c r="FY82" s="36">
        <f t="shared" si="522"/>
        <v>0</v>
      </c>
      <c r="FZ82" s="36">
        <f t="shared" si="522"/>
        <v>0</v>
      </c>
      <c r="GA82" s="36">
        <f t="shared" si="522"/>
        <v>0</v>
      </c>
      <c r="GB82" s="36">
        <f t="shared" si="486"/>
        <v>0</v>
      </c>
      <c r="GC82" s="36">
        <f t="shared" si="486"/>
        <v>0</v>
      </c>
      <c r="GD82" s="36">
        <f t="shared" si="486"/>
        <v>0</v>
      </c>
      <c r="GE82" s="36">
        <f t="shared" si="486"/>
        <v>0</v>
      </c>
      <c r="GF82" s="36">
        <f t="shared" si="486"/>
        <v>0</v>
      </c>
      <c r="GG82" s="36">
        <f t="shared" si="486"/>
        <v>0</v>
      </c>
      <c r="GH82" s="36">
        <f t="shared" si="486"/>
        <v>0</v>
      </c>
      <c r="GI82" s="36">
        <f t="shared" si="486"/>
        <v>0</v>
      </c>
      <c r="GJ82" s="36">
        <f t="shared" si="486"/>
        <v>0</v>
      </c>
      <c r="GL82" s="29" t="str">
        <f t="shared" si="347"/>
        <v>012/2010</v>
      </c>
      <c r="GM82" s="471">
        <f t="shared" si="509"/>
        <v>0.49080975083333339</v>
      </c>
      <c r="GN82" s="471">
        <f t="shared" si="509"/>
        <v>0.49080975083333339</v>
      </c>
      <c r="GO82" s="471">
        <f t="shared" si="509"/>
        <v>0.49080975083333339</v>
      </c>
      <c r="GP82" s="471">
        <f t="shared" si="509"/>
        <v>0.49080975083333339</v>
      </c>
      <c r="GQ82" s="471">
        <f t="shared" si="509"/>
        <v>0.49080975083333339</v>
      </c>
      <c r="GR82" s="471">
        <f t="shared" si="509"/>
        <v>0.49080975083333339</v>
      </c>
      <c r="GS82" s="471">
        <f t="shared" si="509"/>
        <v>0.49080975083333339</v>
      </c>
      <c r="GT82" s="471">
        <f t="shared" si="509"/>
        <v>0.49080975083333339</v>
      </c>
      <c r="GU82" s="471">
        <f t="shared" si="509"/>
        <v>0.49080975083333339</v>
      </c>
      <c r="GV82" s="471">
        <f t="shared" si="509"/>
        <v>0.49080975083333339</v>
      </c>
      <c r="GW82" s="471">
        <f t="shared" si="509"/>
        <v>0.49080975083333339</v>
      </c>
      <c r="GX82" s="471">
        <f t="shared" si="509"/>
        <v>0.49080975083333339</v>
      </c>
      <c r="GY82" s="471">
        <f t="shared" si="509"/>
        <v>0.49080975083333339</v>
      </c>
      <c r="GZ82" s="471">
        <f t="shared" si="509"/>
        <v>0.49080975083333339</v>
      </c>
      <c r="HA82" s="471">
        <f t="shared" si="509"/>
        <v>0.49080975083333339</v>
      </c>
      <c r="HB82" s="471">
        <f t="shared" si="509"/>
        <v>0.49080975083333339</v>
      </c>
      <c r="HC82" s="471">
        <f t="shared" si="496"/>
        <v>0.49080975083333339</v>
      </c>
      <c r="HD82" s="471">
        <f t="shared" si="496"/>
        <v>0.49080975083333339</v>
      </c>
      <c r="HE82" s="471">
        <f t="shared" si="496"/>
        <v>0.49080975083333339</v>
      </c>
      <c r="HF82" s="471">
        <f t="shared" si="496"/>
        <v>0.49080975083333339</v>
      </c>
      <c r="HG82" s="471">
        <f t="shared" si="496"/>
        <v>0.49080975083333339</v>
      </c>
      <c r="HH82" s="471">
        <f t="shared" si="496"/>
        <v>0.49080975083333339</v>
      </c>
      <c r="HI82" s="471">
        <f t="shared" si="496"/>
        <v>0.49080975083333339</v>
      </c>
      <c r="HJ82" s="471">
        <f t="shared" si="496"/>
        <v>0.49080975083333339</v>
      </c>
      <c r="HK82" s="471">
        <f t="shared" si="496"/>
        <v>0.49080975083333339</v>
      </c>
      <c r="HL82" s="471">
        <f t="shared" si="496"/>
        <v>0.49080975083333339</v>
      </c>
      <c r="HM82" s="471">
        <f t="shared" si="496"/>
        <v>0.49080975083333339</v>
      </c>
      <c r="HN82" s="471">
        <f t="shared" si="496"/>
        <v>0.49080975083333339</v>
      </c>
      <c r="HO82" s="471">
        <f t="shared" si="496"/>
        <v>0.49080975083333339</v>
      </c>
      <c r="HP82" s="471">
        <f t="shared" si="496"/>
        <v>0.49080975083333339</v>
      </c>
      <c r="HQ82" s="471">
        <f t="shared" si="496"/>
        <v>0.49080975083333339</v>
      </c>
      <c r="HR82" s="471">
        <f t="shared" si="459"/>
        <v>0.49080975083333339</v>
      </c>
      <c r="HS82" s="471">
        <f t="shared" si="510"/>
        <v>0.49080975083333339</v>
      </c>
      <c r="HT82" s="471">
        <f t="shared" si="510"/>
        <v>0.49080975083333339</v>
      </c>
      <c r="HU82" s="471">
        <f t="shared" si="510"/>
        <v>0.49080975083333339</v>
      </c>
      <c r="HV82" s="471">
        <f t="shared" si="510"/>
        <v>0.49080975083333339</v>
      </c>
      <c r="HW82" s="471">
        <f t="shared" si="510"/>
        <v>0.49080975083333339</v>
      </c>
      <c r="HX82" s="471">
        <f t="shared" si="510"/>
        <v>0.49080975083333339</v>
      </c>
      <c r="HY82" s="471">
        <f t="shared" si="510"/>
        <v>0.49080975083333339</v>
      </c>
      <c r="HZ82" s="471">
        <f t="shared" si="510"/>
        <v>0.49080975083333339</v>
      </c>
      <c r="IA82" s="471">
        <f t="shared" si="510"/>
        <v>0.49080975083333339</v>
      </c>
      <c r="IB82" s="471">
        <f t="shared" si="510"/>
        <v>0.49080975083333339</v>
      </c>
      <c r="IC82" s="471">
        <f t="shared" si="510"/>
        <v>0.49080975083333339</v>
      </c>
      <c r="ID82" s="471">
        <f t="shared" si="510"/>
        <v>0.49080975083333339</v>
      </c>
      <c r="IE82" s="471">
        <f t="shared" si="510"/>
        <v>0.49080975083333339</v>
      </c>
      <c r="IF82" s="471">
        <f t="shared" si="510"/>
        <v>0.49080975083333339</v>
      </c>
      <c r="IG82" s="471">
        <f t="shared" si="510"/>
        <v>0.49080975083333339</v>
      </c>
      <c r="IH82" s="471">
        <f t="shared" si="510"/>
        <v>0.49080975083333339</v>
      </c>
      <c r="II82" s="471">
        <f t="shared" si="497"/>
        <v>0.49080975083333339</v>
      </c>
      <c r="IJ82" s="471">
        <f t="shared" si="497"/>
        <v>0.49080975083333339</v>
      </c>
      <c r="IK82" s="471">
        <f t="shared" si="497"/>
        <v>0.49080975083333339</v>
      </c>
      <c r="IL82" s="471">
        <f t="shared" si="497"/>
        <v>0.49080975083333339</v>
      </c>
      <c r="IM82" s="471">
        <f t="shared" si="497"/>
        <v>0.49080975083333339</v>
      </c>
      <c r="IN82" s="471">
        <f t="shared" si="497"/>
        <v>0.49080975083333339</v>
      </c>
      <c r="IO82" s="471">
        <f t="shared" si="497"/>
        <v>0.49080975083333339</v>
      </c>
      <c r="IP82" s="471">
        <f t="shared" si="497"/>
        <v>0.49080975083333339</v>
      </c>
      <c r="IQ82" s="471">
        <f t="shared" si="497"/>
        <v>0.49080975083333339</v>
      </c>
      <c r="IR82" s="471">
        <f t="shared" si="497"/>
        <v>0.49080975083333339</v>
      </c>
      <c r="IS82" s="471">
        <f t="shared" si="497"/>
        <v>0.49080975083333339</v>
      </c>
      <c r="IT82" s="471">
        <f t="shared" si="497"/>
        <v>0.49080975083333339</v>
      </c>
      <c r="IU82" s="471">
        <f t="shared" si="497"/>
        <v>0.49080975083333339</v>
      </c>
      <c r="IV82" s="471">
        <f t="shared" si="497"/>
        <v>0.49080975083333339</v>
      </c>
      <c r="IW82" s="471">
        <f t="shared" si="497"/>
        <v>0.49080975083333339</v>
      </c>
      <c r="IX82" s="471">
        <f t="shared" si="461"/>
        <v>0.49080975083333339</v>
      </c>
      <c r="IY82" s="471">
        <f t="shared" si="511"/>
        <v>0.49080975083333339</v>
      </c>
      <c r="IZ82" s="471">
        <f t="shared" si="511"/>
        <v>0.49080975083333339</v>
      </c>
      <c r="JA82" s="471">
        <f t="shared" si="511"/>
        <v>0.49080975083333339</v>
      </c>
      <c r="JB82" s="471">
        <f t="shared" si="511"/>
        <v>0.49080975083333339</v>
      </c>
      <c r="JC82" s="471">
        <f t="shared" si="511"/>
        <v>0.49080975083333339</v>
      </c>
      <c r="JD82" s="471">
        <f t="shared" si="511"/>
        <v>0.49080975083333339</v>
      </c>
      <c r="JE82" s="471">
        <f t="shared" si="511"/>
        <v>0.49080975083333339</v>
      </c>
      <c r="JF82" s="471">
        <f t="shared" si="511"/>
        <v>0.49080975083333339</v>
      </c>
      <c r="JG82" s="471">
        <f t="shared" si="511"/>
        <v>0.49080975083333339</v>
      </c>
      <c r="JH82" s="471">
        <f t="shared" si="511"/>
        <v>0.49080975083333339</v>
      </c>
      <c r="JI82" s="471">
        <f t="shared" si="511"/>
        <v>0.49080975083333339</v>
      </c>
      <c r="JJ82" s="471">
        <f t="shared" si="511"/>
        <v>0.49080975083333339</v>
      </c>
      <c r="JK82" s="471">
        <f t="shared" si="511"/>
        <v>0.49080975083333339</v>
      </c>
      <c r="JL82" s="471">
        <f t="shared" si="511"/>
        <v>0.49080975083333339</v>
      </c>
      <c r="JM82" s="471">
        <f t="shared" si="511"/>
        <v>0.49080975083333339</v>
      </c>
      <c r="JN82" s="471">
        <f t="shared" si="511"/>
        <v>0.49080975083333339</v>
      </c>
      <c r="JO82" s="471">
        <f t="shared" si="498"/>
        <v>0.49080975083333339</v>
      </c>
      <c r="JP82" s="471">
        <f t="shared" si="498"/>
        <v>0.49080975083333339</v>
      </c>
      <c r="JQ82" s="471">
        <f t="shared" si="498"/>
        <v>0.49080975083333339</v>
      </c>
      <c r="JR82" s="471">
        <f t="shared" si="498"/>
        <v>0.49080975083333339</v>
      </c>
      <c r="JS82" s="471">
        <f t="shared" si="498"/>
        <v>0.49080975083333339</v>
      </c>
      <c r="JT82" s="471">
        <f t="shared" si="498"/>
        <v>0.49080975083333339</v>
      </c>
      <c r="JU82" s="471">
        <f t="shared" si="498"/>
        <v>0.49080975083333339</v>
      </c>
      <c r="JV82" s="471">
        <f t="shared" si="498"/>
        <v>0.49080975083333339</v>
      </c>
      <c r="JW82" s="471">
        <f t="shared" si="498"/>
        <v>0.49080975083333339</v>
      </c>
      <c r="JX82" s="471">
        <f t="shared" si="498"/>
        <v>0.49080975083333339</v>
      </c>
      <c r="JY82" s="471">
        <f t="shared" si="498"/>
        <v>0.49080975083333339</v>
      </c>
      <c r="JZ82" s="471">
        <f t="shared" si="498"/>
        <v>0.49080975083333339</v>
      </c>
      <c r="KA82" s="471">
        <f t="shared" si="498"/>
        <v>0.49080975083333339</v>
      </c>
      <c r="KB82" s="471">
        <f t="shared" si="498"/>
        <v>0.49080975083333339</v>
      </c>
      <c r="KC82" s="471">
        <f t="shared" si="498"/>
        <v>0.49080975083333339</v>
      </c>
      <c r="KD82" s="471">
        <f t="shared" si="463"/>
        <v>0.49080975083333339</v>
      </c>
      <c r="KE82" s="471">
        <f t="shared" si="512"/>
        <v>0.49080975083333339</v>
      </c>
      <c r="KF82" s="471">
        <f t="shared" si="512"/>
        <v>0.49080975083333339</v>
      </c>
      <c r="KG82" s="471">
        <f t="shared" si="512"/>
        <v>0.49080975083333339</v>
      </c>
      <c r="KH82" s="471">
        <f t="shared" si="512"/>
        <v>0.49080975083333339</v>
      </c>
      <c r="KI82" s="471">
        <f t="shared" si="512"/>
        <v>0.49080975083333339</v>
      </c>
      <c r="KJ82" s="471">
        <f t="shared" si="512"/>
        <v>0.49080975083333339</v>
      </c>
      <c r="KK82" s="471">
        <f t="shared" si="512"/>
        <v>0.49080975083333339</v>
      </c>
      <c r="KL82" s="471">
        <f t="shared" si="512"/>
        <v>0.49080975083333339</v>
      </c>
      <c r="KM82" s="471">
        <f t="shared" si="512"/>
        <v>0.49080975083333339</v>
      </c>
      <c r="KN82" s="471">
        <f t="shared" si="512"/>
        <v>0.49080975083333339</v>
      </c>
      <c r="KO82" s="471">
        <f t="shared" si="512"/>
        <v>0.49080975083333339</v>
      </c>
      <c r="KP82" s="471">
        <f t="shared" si="512"/>
        <v>0.49080975083333339</v>
      </c>
      <c r="KQ82" s="471">
        <f t="shared" si="512"/>
        <v>0.49080975083333339</v>
      </c>
      <c r="KR82" s="471">
        <f t="shared" si="512"/>
        <v>0.49080975083333339</v>
      </c>
      <c r="KS82" s="471">
        <f t="shared" si="512"/>
        <v>0.49080975083333339</v>
      </c>
      <c r="KT82" s="471">
        <f t="shared" si="512"/>
        <v>0.49080975083333339</v>
      </c>
      <c r="KU82" s="471">
        <f t="shared" si="499"/>
        <v>0.49080975083333339</v>
      </c>
      <c r="KV82" s="471">
        <f t="shared" si="499"/>
        <v>0.49080975083333339</v>
      </c>
      <c r="KW82" s="471">
        <f t="shared" si="499"/>
        <v>0.49080975083333339</v>
      </c>
      <c r="KX82" s="471">
        <f t="shared" si="499"/>
        <v>0.49080975083333339</v>
      </c>
      <c r="KY82" s="471">
        <f t="shared" si="499"/>
        <v>0.49080975083333339</v>
      </c>
      <c r="KZ82" s="471">
        <f t="shared" si="499"/>
        <v>0.49080975083333339</v>
      </c>
      <c r="LA82" s="471">
        <f t="shared" si="499"/>
        <v>0.49080975083333339</v>
      </c>
      <c r="LB82" s="471">
        <f t="shared" si="499"/>
        <v>0.49080975083333339</v>
      </c>
      <c r="LC82" s="471">
        <f t="shared" si="499"/>
        <v>0.49080975083333339</v>
      </c>
      <c r="LD82" s="471">
        <f t="shared" si="499"/>
        <v>0.49080975083333339</v>
      </c>
      <c r="LE82" s="471">
        <f t="shared" si="499"/>
        <v>0.49080975083333339</v>
      </c>
      <c r="LF82" s="471">
        <f t="shared" si="499"/>
        <v>0.49080975083333339</v>
      </c>
      <c r="LG82" s="471">
        <f t="shared" si="499"/>
        <v>0.49080975083333339</v>
      </c>
      <c r="LH82" s="471">
        <f t="shared" si="499"/>
        <v>0.49080975083333339</v>
      </c>
      <c r="LI82" s="471">
        <f t="shared" si="499"/>
        <v>0.49080975083333339</v>
      </c>
      <c r="LJ82" s="471">
        <f t="shared" si="465"/>
        <v>0.49080975083333339</v>
      </c>
      <c r="LK82" s="471">
        <f t="shared" si="513"/>
        <v>0.49080975083333339</v>
      </c>
      <c r="LL82" s="471">
        <f t="shared" si="513"/>
        <v>0.49080975083333339</v>
      </c>
      <c r="LM82" s="471">
        <f t="shared" si="513"/>
        <v>0.49080975083333339</v>
      </c>
      <c r="LN82" s="471">
        <f t="shared" si="513"/>
        <v>0.49080975083333339</v>
      </c>
      <c r="LO82" s="471">
        <f t="shared" si="513"/>
        <v>0.49080975083333339</v>
      </c>
      <c r="LP82" s="471">
        <f t="shared" si="513"/>
        <v>0.49080975083333339</v>
      </c>
      <c r="LQ82" s="471">
        <f t="shared" si="513"/>
        <v>0.49080975083333339</v>
      </c>
      <c r="LR82" s="471">
        <f t="shared" si="513"/>
        <v>0.49080975083333339</v>
      </c>
      <c r="LS82" s="471">
        <f t="shared" si="513"/>
        <v>0.49080975083333339</v>
      </c>
      <c r="LT82" s="471">
        <f t="shared" si="513"/>
        <v>0.49080975083333339</v>
      </c>
      <c r="LU82" s="471">
        <f t="shared" si="513"/>
        <v>0.49080975083333339</v>
      </c>
      <c r="LV82" s="471">
        <f t="shared" si="513"/>
        <v>0.49080975083333339</v>
      </c>
      <c r="LW82" s="471">
        <f t="shared" si="513"/>
        <v>0.49080975083333339</v>
      </c>
      <c r="LX82" s="471">
        <f t="shared" si="513"/>
        <v>0.49080975083333339</v>
      </c>
      <c r="LY82" s="471">
        <f t="shared" si="513"/>
        <v>0.49080975083333339</v>
      </c>
      <c r="LZ82" s="471">
        <f t="shared" si="513"/>
        <v>0.49080975083333339</v>
      </c>
      <c r="MA82" s="471">
        <f t="shared" si="500"/>
        <v>0.49080975083333339</v>
      </c>
      <c r="MB82" s="471">
        <f t="shared" si="500"/>
        <v>0.49080975083333339</v>
      </c>
      <c r="MC82" s="471">
        <f t="shared" si="500"/>
        <v>0.49080975083333339</v>
      </c>
      <c r="MD82" s="471">
        <f t="shared" si="500"/>
        <v>0.49080975083333339</v>
      </c>
      <c r="ME82" s="471">
        <f t="shared" si="500"/>
        <v>0.49080975083333339</v>
      </c>
      <c r="MF82" s="471">
        <f t="shared" si="500"/>
        <v>0.49080975083333339</v>
      </c>
      <c r="MG82" s="471">
        <f t="shared" si="500"/>
        <v>0.49080975083333339</v>
      </c>
      <c r="MH82" s="471">
        <f t="shared" si="500"/>
        <v>0.49080975083333339</v>
      </c>
      <c r="MI82" s="471">
        <f t="shared" si="500"/>
        <v>0.49080975083333339</v>
      </c>
      <c r="MJ82" s="471">
        <f t="shared" si="500"/>
        <v>0.49080975083333339</v>
      </c>
      <c r="MK82" s="471">
        <f t="shared" si="500"/>
        <v>0.49080975083333339</v>
      </c>
      <c r="ML82" s="471">
        <f t="shared" si="500"/>
        <v>0.49080975083333339</v>
      </c>
      <c r="MM82" s="471">
        <f t="shared" si="500"/>
        <v>0.49080975083333339</v>
      </c>
      <c r="MN82" s="471">
        <f t="shared" si="500"/>
        <v>0.49080975083333339</v>
      </c>
      <c r="MO82" s="471">
        <f t="shared" si="500"/>
        <v>0.49080975083333339</v>
      </c>
      <c r="MP82" s="471">
        <f t="shared" si="467"/>
        <v>0.49080975083333339</v>
      </c>
      <c r="MQ82" s="471">
        <f t="shared" si="514"/>
        <v>0.49080975083333339</v>
      </c>
      <c r="MR82" s="471">
        <f t="shared" si="514"/>
        <v>0.49080975083333339</v>
      </c>
      <c r="MS82" s="471">
        <f t="shared" si="514"/>
        <v>0.49080975083333339</v>
      </c>
      <c r="MT82" s="471">
        <f t="shared" si="514"/>
        <v>0.49080975083333339</v>
      </c>
      <c r="MU82" s="471">
        <f t="shared" si="514"/>
        <v>0.49080975083333339</v>
      </c>
      <c r="MV82" s="471">
        <f t="shared" si="514"/>
        <v>0.49080975083333339</v>
      </c>
      <c r="MW82" s="471">
        <f t="shared" si="514"/>
        <v>0.49080975083333339</v>
      </c>
      <c r="MX82" s="471">
        <f t="shared" si="514"/>
        <v>0.49080975083333339</v>
      </c>
      <c r="MY82" s="471">
        <f t="shared" si="514"/>
        <v>0.49080975083333339</v>
      </c>
      <c r="MZ82" s="471">
        <f t="shared" si="514"/>
        <v>0.49080975083333339</v>
      </c>
      <c r="NA82" s="471">
        <f t="shared" si="514"/>
        <v>0.49080975083333339</v>
      </c>
      <c r="NB82" s="471">
        <f t="shared" si="514"/>
        <v>0.49080975083333339</v>
      </c>
      <c r="NC82" s="471">
        <f t="shared" si="514"/>
        <v>0.49080975083333339</v>
      </c>
      <c r="ND82" s="471">
        <f t="shared" si="514"/>
        <v>0.49080975083333339</v>
      </c>
      <c r="NE82" s="471">
        <f t="shared" si="514"/>
        <v>0.49080975083333339</v>
      </c>
      <c r="NF82" s="471">
        <f t="shared" si="514"/>
        <v>0.49080975083333339</v>
      </c>
      <c r="NG82" s="471">
        <f t="shared" si="501"/>
        <v>0.49080975083333339</v>
      </c>
      <c r="NH82" s="471">
        <f t="shared" si="501"/>
        <v>0.49080975083333339</v>
      </c>
      <c r="NI82" s="471">
        <f t="shared" si="501"/>
        <v>0.49080975083333339</v>
      </c>
      <c r="NJ82" s="471">
        <f t="shared" si="501"/>
        <v>0.49080975083333339</v>
      </c>
      <c r="NK82" s="471">
        <f t="shared" si="501"/>
        <v>0.49080975083333339</v>
      </c>
      <c r="NL82" s="471">
        <f t="shared" si="501"/>
        <v>0.49080975083333339</v>
      </c>
      <c r="NM82" s="471">
        <f t="shared" si="501"/>
        <v>0.49080975083333339</v>
      </c>
      <c r="NN82" s="471">
        <f t="shared" si="501"/>
        <v>9.4995435645161302E-2</v>
      </c>
      <c r="NO82" s="471">
        <f t="shared" si="501"/>
        <v>0</v>
      </c>
      <c r="NP82" s="471">
        <f t="shared" si="501"/>
        <v>0</v>
      </c>
      <c r="NQ82" s="471">
        <f t="shared" si="501"/>
        <v>0</v>
      </c>
      <c r="NR82" s="471">
        <f t="shared" si="501"/>
        <v>0</v>
      </c>
      <c r="NS82" s="471">
        <f t="shared" si="501"/>
        <v>0</v>
      </c>
      <c r="NT82" s="471">
        <f t="shared" si="501"/>
        <v>0</v>
      </c>
      <c r="NU82" s="471">
        <f t="shared" si="501"/>
        <v>0</v>
      </c>
      <c r="NV82" s="471">
        <f t="shared" si="469"/>
        <v>0</v>
      </c>
      <c r="NW82" s="471">
        <f t="shared" si="515"/>
        <v>0</v>
      </c>
      <c r="NX82" s="471">
        <f t="shared" si="515"/>
        <v>0</v>
      </c>
      <c r="NY82" s="471">
        <f t="shared" si="515"/>
        <v>0</v>
      </c>
      <c r="NZ82" s="471">
        <f t="shared" si="515"/>
        <v>0</v>
      </c>
      <c r="OA82" s="471">
        <f t="shared" si="515"/>
        <v>0</v>
      </c>
      <c r="OB82" s="471">
        <f t="shared" si="515"/>
        <v>0</v>
      </c>
      <c r="OC82" s="471">
        <f t="shared" si="515"/>
        <v>0</v>
      </c>
      <c r="OD82" s="471">
        <f t="shared" si="515"/>
        <v>0</v>
      </c>
      <c r="OE82" s="471">
        <f t="shared" si="515"/>
        <v>0</v>
      </c>
      <c r="OF82" s="471">
        <f t="shared" si="515"/>
        <v>0</v>
      </c>
      <c r="OG82" s="471">
        <f t="shared" si="515"/>
        <v>0</v>
      </c>
      <c r="OH82" s="471">
        <f t="shared" si="515"/>
        <v>0</v>
      </c>
      <c r="OI82" s="471">
        <f t="shared" si="515"/>
        <v>0</v>
      </c>
      <c r="OJ82" s="471">
        <f t="shared" si="515"/>
        <v>0</v>
      </c>
      <c r="OK82" s="471">
        <f t="shared" si="515"/>
        <v>0</v>
      </c>
      <c r="OL82" s="471">
        <f t="shared" si="515"/>
        <v>0</v>
      </c>
      <c r="OM82" s="471">
        <f t="shared" si="502"/>
        <v>0</v>
      </c>
      <c r="ON82" s="471">
        <f t="shared" si="502"/>
        <v>0</v>
      </c>
      <c r="OO82" s="471">
        <f t="shared" si="502"/>
        <v>0</v>
      </c>
      <c r="OP82" s="471">
        <f t="shared" si="502"/>
        <v>0</v>
      </c>
      <c r="OQ82" s="471">
        <f t="shared" si="502"/>
        <v>0</v>
      </c>
      <c r="OR82" s="471">
        <f t="shared" si="502"/>
        <v>0</v>
      </c>
      <c r="OS82" s="471">
        <f t="shared" si="502"/>
        <v>0</v>
      </c>
      <c r="OT82" s="471">
        <f t="shared" si="502"/>
        <v>0</v>
      </c>
      <c r="OU82" s="471">
        <f t="shared" si="502"/>
        <v>0</v>
      </c>
      <c r="OV82" s="471">
        <f t="shared" si="502"/>
        <v>0</v>
      </c>
      <c r="OW82" s="471">
        <f t="shared" si="502"/>
        <v>0</v>
      </c>
      <c r="OX82" s="471">
        <f t="shared" si="502"/>
        <v>0</v>
      </c>
      <c r="OY82" s="471">
        <f t="shared" si="502"/>
        <v>0</v>
      </c>
      <c r="OZ82" s="471">
        <f t="shared" si="502"/>
        <v>0</v>
      </c>
      <c r="PA82" s="471">
        <f t="shared" si="502"/>
        <v>0</v>
      </c>
      <c r="PB82" s="471">
        <f t="shared" si="471"/>
        <v>0</v>
      </c>
      <c r="PC82" s="471">
        <f t="shared" si="516"/>
        <v>0</v>
      </c>
      <c r="PD82" s="471">
        <f t="shared" si="516"/>
        <v>0</v>
      </c>
      <c r="PE82" s="471">
        <f t="shared" si="516"/>
        <v>0</v>
      </c>
      <c r="PF82" s="471">
        <f t="shared" si="516"/>
        <v>0</v>
      </c>
      <c r="PG82" s="471">
        <f t="shared" si="516"/>
        <v>0</v>
      </c>
      <c r="PH82" s="471">
        <f t="shared" si="516"/>
        <v>0</v>
      </c>
      <c r="PI82" s="471">
        <f t="shared" si="516"/>
        <v>0</v>
      </c>
      <c r="PJ82" s="471">
        <f t="shared" si="516"/>
        <v>0</v>
      </c>
      <c r="PK82" s="471">
        <f t="shared" si="516"/>
        <v>0</v>
      </c>
      <c r="PL82" s="471">
        <f t="shared" si="516"/>
        <v>0</v>
      </c>
      <c r="PM82" s="471">
        <f t="shared" si="516"/>
        <v>0</v>
      </c>
      <c r="PN82" s="471">
        <f t="shared" si="516"/>
        <v>0</v>
      </c>
      <c r="PO82" s="471">
        <f t="shared" si="516"/>
        <v>0</v>
      </c>
      <c r="PP82" s="471">
        <f t="shared" si="516"/>
        <v>0</v>
      </c>
      <c r="PQ82" s="471">
        <f t="shared" si="516"/>
        <v>0</v>
      </c>
      <c r="PR82" s="471">
        <f t="shared" si="516"/>
        <v>0</v>
      </c>
      <c r="PS82" s="471">
        <f t="shared" si="503"/>
        <v>0</v>
      </c>
      <c r="PT82" s="471">
        <f t="shared" si="503"/>
        <v>0</v>
      </c>
      <c r="PU82" s="471">
        <f t="shared" si="503"/>
        <v>0</v>
      </c>
      <c r="PV82" s="471">
        <f t="shared" si="503"/>
        <v>0</v>
      </c>
      <c r="PW82" s="471">
        <f t="shared" si="503"/>
        <v>0</v>
      </c>
      <c r="PX82" s="471">
        <f t="shared" si="503"/>
        <v>0</v>
      </c>
      <c r="PY82" s="471">
        <f t="shared" si="503"/>
        <v>0</v>
      </c>
      <c r="PZ82" s="471">
        <f t="shared" si="503"/>
        <v>0</v>
      </c>
      <c r="QA82" s="471">
        <f t="shared" si="503"/>
        <v>0</v>
      </c>
      <c r="QB82" s="471">
        <f t="shared" si="503"/>
        <v>0</v>
      </c>
      <c r="QC82" s="471">
        <f t="shared" si="503"/>
        <v>0</v>
      </c>
      <c r="QD82" s="471">
        <f t="shared" si="503"/>
        <v>0</v>
      </c>
      <c r="QE82" s="471">
        <f t="shared" si="503"/>
        <v>0</v>
      </c>
      <c r="QF82" s="471">
        <f t="shared" si="503"/>
        <v>0</v>
      </c>
      <c r="QG82" s="471">
        <f t="shared" si="503"/>
        <v>0</v>
      </c>
      <c r="QH82" s="471">
        <f t="shared" si="473"/>
        <v>0</v>
      </c>
      <c r="QI82" s="471">
        <f t="shared" si="517"/>
        <v>0</v>
      </c>
      <c r="QJ82" s="471">
        <f t="shared" si="517"/>
        <v>0</v>
      </c>
      <c r="QK82" s="471">
        <f t="shared" si="517"/>
        <v>0</v>
      </c>
      <c r="QL82" s="471">
        <f t="shared" si="517"/>
        <v>0</v>
      </c>
      <c r="QM82" s="471">
        <f t="shared" si="517"/>
        <v>0</v>
      </c>
      <c r="QN82" s="471">
        <f t="shared" si="517"/>
        <v>0</v>
      </c>
      <c r="QO82" s="471">
        <f t="shared" si="517"/>
        <v>0</v>
      </c>
      <c r="QP82" s="471">
        <f t="shared" si="517"/>
        <v>0</v>
      </c>
      <c r="QQ82" s="471">
        <f t="shared" si="517"/>
        <v>0</v>
      </c>
      <c r="QR82" s="471">
        <f t="shared" si="517"/>
        <v>0</v>
      </c>
      <c r="QS82" s="471">
        <f t="shared" si="517"/>
        <v>0</v>
      </c>
      <c r="QT82" s="471">
        <f t="shared" si="517"/>
        <v>0</v>
      </c>
      <c r="QU82" s="471">
        <f t="shared" si="517"/>
        <v>0</v>
      </c>
      <c r="QV82" s="471">
        <f t="shared" si="517"/>
        <v>0</v>
      </c>
      <c r="QW82" s="471">
        <f t="shared" si="517"/>
        <v>0</v>
      </c>
      <c r="QX82" s="471">
        <f t="shared" si="517"/>
        <v>0</v>
      </c>
      <c r="QY82" s="471">
        <f t="shared" si="504"/>
        <v>0</v>
      </c>
      <c r="QZ82" s="471">
        <f t="shared" si="504"/>
        <v>0</v>
      </c>
      <c r="RA82" s="471">
        <f t="shared" si="504"/>
        <v>0</v>
      </c>
      <c r="RB82" s="471">
        <f t="shared" si="504"/>
        <v>0</v>
      </c>
      <c r="RC82" s="471">
        <f t="shared" si="504"/>
        <v>0</v>
      </c>
      <c r="RD82" s="471">
        <f t="shared" si="504"/>
        <v>0</v>
      </c>
      <c r="RE82" s="471">
        <f t="shared" si="504"/>
        <v>0</v>
      </c>
      <c r="RF82" s="471">
        <f t="shared" si="504"/>
        <v>0</v>
      </c>
      <c r="RG82" s="471">
        <f t="shared" si="504"/>
        <v>0</v>
      </c>
      <c r="RH82" s="471">
        <f t="shared" si="504"/>
        <v>0</v>
      </c>
      <c r="RI82" s="471">
        <f t="shared" si="504"/>
        <v>0</v>
      </c>
      <c r="RJ82" s="471">
        <f t="shared" si="504"/>
        <v>0</v>
      </c>
      <c r="RK82" s="471">
        <f t="shared" si="504"/>
        <v>0</v>
      </c>
      <c r="RL82" s="471">
        <f t="shared" si="504"/>
        <v>0</v>
      </c>
      <c r="RM82" s="471">
        <f t="shared" si="504"/>
        <v>0</v>
      </c>
      <c r="RN82" s="471">
        <f t="shared" si="475"/>
        <v>0</v>
      </c>
      <c r="RO82" s="471">
        <f t="shared" si="518"/>
        <v>0</v>
      </c>
      <c r="RP82" s="471">
        <f t="shared" si="518"/>
        <v>0</v>
      </c>
      <c r="RQ82" s="471">
        <f t="shared" si="518"/>
        <v>0</v>
      </c>
      <c r="RR82" s="471">
        <f t="shared" si="518"/>
        <v>0</v>
      </c>
      <c r="RS82" s="471">
        <f t="shared" si="518"/>
        <v>0</v>
      </c>
      <c r="RT82" s="471">
        <f t="shared" si="518"/>
        <v>0</v>
      </c>
      <c r="RU82" s="471">
        <f t="shared" si="518"/>
        <v>0</v>
      </c>
      <c r="RV82" s="471">
        <f t="shared" si="518"/>
        <v>0</v>
      </c>
      <c r="RW82" s="471">
        <f t="shared" si="518"/>
        <v>0</v>
      </c>
      <c r="RX82" s="471">
        <f t="shared" si="518"/>
        <v>0</v>
      </c>
      <c r="RY82" s="471">
        <f t="shared" si="518"/>
        <v>0</v>
      </c>
      <c r="RZ82" s="471">
        <f t="shared" si="518"/>
        <v>0</v>
      </c>
      <c r="SA82" s="471">
        <f t="shared" si="518"/>
        <v>0</v>
      </c>
      <c r="SB82" s="471">
        <f t="shared" si="518"/>
        <v>0</v>
      </c>
      <c r="SC82" s="471">
        <f t="shared" si="518"/>
        <v>0</v>
      </c>
      <c r="SD82" s="471">
        <f t="shared" si="518"/>
        <v>0</v>
      </c>
      <c r="SE82" s="471">
        <f t="shared" si="505"/>
        <v>0</v>
      </c>
      <c r="SF82" s="471">
        <f t="shared" si="505"/>
        <v>0</v>
      </c>
      <c r="SG82" s="471">
        <f t="shared" si="505"/>
        <v>0</v>
      </c>
      <c r="SH82" s="471">
        <f t="shared" si="505"/>
        <v>0</v>
      </c>
      <c r="SI82" s="471">
        <f t="shared" si="505"/>
        <v>0</v>
      </c>
      <c r="SJ82" s="471">
        <f t="shared" si="505"/>
        <v>0</v>
      </c>
      <c r="SK82" s="471">
        <f t="shared" si="505"/>
        <v>0</v>
      </c>
      <c r="SL82" s="471">
        <f t="shared" si="505"/>
        <v>0</v>
      </c>
      <c r="SM82" s="471">
        <f t="shared" si="505"/>
        <v>0</v>
      </c>
      <c r="SN82" s="471">
        <f t="shared" si="505"/>
        <v>0</v>
      </c>
      <c r="SO82" s="471">
        <f t="shared" si="505"/>
        <v>0</v>
      </c>
      <c r="SP82" s="471">
        <f t="shared" si="505"/>
        <v>0</v>
      </c>
      <c r="SQ82" s="471">
        <f t="shared" si="505"/>
        <v>0</v>
      </c>
      <c r="SR82" s="471">
        <f t="shared" si="505"/>
        <v>0</v>
      </c>
      <c r="SS82" s="471">
        <f t="shared" si="505"/>
        <v>0</v>
      </c>
      <c r="ST82" s="471">
        <f t="shared" si="477"/>
        <v>0</v>
      </c>
      <c r="SU82" s="471">
        <f t="shared" si="519"/>
        <v>0</v>
      </c>
      <c r="SV82" s="471">
        <f t="shared" si="519"/>
        <v>0</v>
      </c>
      <c r="SW82" s="471">
        <f t="shared" si="519"/>
        <v>0</v>
      </c>
      <c r="SX82" s="471">
        <f t="shared" si="519"/>
        <v>0</v>
      </c>
      <c r="SY82" s="471">
        <f t="shared" si="519"/>
        <v>0</v>
      </c>
      <c r="SZ82" s="471">
        <f t="shared" si="519"/>
        <v>0</v>
      </c>
      <c r="TA82" s="471">
        <f t="shared" si="519"/>
        <v>0</v>
      </c>
      <c r="TB82" s="471">
        <f t="shared" si="519"/>
        <v>0</v>
      </c>
      <c r="TC82" s="471">
        <f t="shared" si="519"/>
        <v>0</v>
      </c>
      <c r="TD82" s="471">
        <f t="shared" si="519"/>
        <v>0</v>
      </c>
      <c r="TE82" s="471">
        <f t="shared" si="519"/>
        <v>0</v>
      </c>
      <c r="TF82" s="471">
        <f t="shared" si="519"/>
        <v>0</v>
      </c>
      <c r="TG82" s="471">
        <f t="shared" si="519"/>
        <v>0</v>
      </c>
      <c r="TH82" s="471">
        <f t="shared" si="519"/>
        <v>0</v>
      </c>
      <c r="TI82" s="471">
        <f t="shared" si="519"/>
        <v>0</v>
      </c>
      <c r="TJ82" s="471">
        <f t="shared" si="519"/>
        <v>0</v>
      </c>
      <c r="TK82" s="471">
        <f t="shared" si="506"/>
        <v>0</v>
      </c>
      <c r="TL82" s="471">
        <f t="shared" si="506"/>
        <v>0</v>
      </c>
      <c r="TM82" s="471">
        <f t="shared" si="506"/>
        <v>0</v>
      </c>
      <c r="TN82" s="471">
        <f t="shared" si="506"/>
        <v>0</v>
      </c>
      <c r="TO82" s="471">
        <f t="shared" si="506"/>
        <v>0</v>
      </c>
      <c r="TP82" s="471">
        <f t="shared" si="506"/>
        <v>0</v>
      </c>
      <c r="TQ82" s="471">
        <f t="shared" si="506"/>
        <v>0</v>
      </c>
      <c r="TR82" s="471">
        <f t="shared" si="506"/>
        <v>0</v>
      </c>
      <c r="TS82" s="471">
        <f t="shared" si="506"/>
        <v>0</v>
      </c>
      <c r="TT82" s="471">
        <f t="shared" si="506"/>
        <v>0</v>
      </c>
      <c r="TU82" s="471">
        <f t="shared" si="506"/>
        <v>0</v>
      </c>
      <c r="TV82" s="471">
        <f t="shared" si="506"/>
        <v>0</v>
      </c>
      <c r="TW82" s="471">
        <f t="shared" si="506"/>
        <v>0</v>
      </c>
      <c r="TX82" s="471">
        <f t="shared" si="506"/>
        <v>0</v>
      </c>
      <c r="TY82" s="471">
        <f t="shared" si="506"/>
        <v>0</v>
      </c>
      <c r="TZ82" s="471">
        <f t="shared" si="479"/>
        <v>0</v>
      </c>
      <c r="UA82" s="471">
        <f t="shared" si="520"/>
        <v>0</v>
      </c>
      <c r="UB82" s="471">
        <f t="shared" si="520"/>
        <v>0</v>
      </c>
      <c r="UC82" s="471">
        <f t="shared" si="520"/>
        <v>0</v>
      </c>
      <c r="UD82" s="471">
        <f t="shared" si="520"/>
        <v>0</v>
      </c>
      <c r="UE82" s="471">
        <f t="shared" si="520"/>
        <v>0</v>
      </c>
      <c r="UF82" s="471">
        <f t="shared" si="520"/>
        <v>0</v>
      </c>
      <c r="UG82" s="471">
        <f t="shared" si="520"/>
        <v>0</v>
      </c>
      <c r="UH82" s="471">
        <f t="shared" si="520"/>
        <v>0</v>
      </c>
      <c r="UI82" s="471">
        <f t="shared" si="520"/>
        <v>0</v>
      </c>
      <c r="UJ82" s="471">
        <f t="shared" si="520"/>
        <v>0</v>
      </c>
      <c r="UK82" s="471">
        <f t="shared" si="520"/>
        <v>0</v>
      </c>
      <c r="UL82" s="471">
        <f t="shared" si="520"/>
        <v>0</v>
      </c>
      <c r="UM82" s="471">
        <f t="shared" si="520"/>
        <v>0</v>
      </c>
      <c r="UN82" s="471">
        <f t="shared" si="520"/>
        <v>0</v>
      </c>
      <c r="UO82" s="471">
        <f t="shared" si="520"/>
        <v>0</v>
      </c>
      <c r="UP82" s="471">
        <f t="shared" si="520"/>
        <v>0</v>
      </c>
      <c r="UQ82" s="471">
        <f t="shared" si="507"/>
        <v>0</v>
      </c>
      <c r="UR82" s="471">
        <f t="shared" si="507"/>
        <v>0</v>
      </c>
      <c r="US82" s="471">
        <f t="shared" si="507"/>
        <v>0</v>
      </c>
      <c r="UT82" s="471">
        <f t="shared" si="507"/>
        <v>0</v>
      </c>
      <c r="UU82" s="471">
        <f t="shared" si="507"/>
        <v>0</v>
      </c>
      <c r="UV82" s="471">
        <f t="shared" si="507"/>
        <v>0</v>
      </c>
      <c r="UW82" s="471">
        <f t="shared" si="507"/>
        <v>0</v>
      </c>
      <c r="UX82" s="471">
        <f t="shared" si="507"/>
        <v>0</v>
      </c>
      <c r="UY82" s="471">
        <f t="shared" si="507"/>
        <v>0</v>
      </c>
      <c r="UZ82" s="471">
        <f t="shared" si="507"/>
        <v>0</v>
      </c>
      <c r="VA82" s="471">
        <f t="shared" si="507"/>
        <v>0</v>
      </c>
      <c r="VB82" s="471">
        <f t="shared" si="507"/>
        <v>0</v>
      </c>
      <c r="VC82" s="471">
        <f t="shared" si="507"/>
        <v>0</v>
      </c>
      <c r="VD82" s="471">
        <f t="shared" si="507"/>
        <v>0</v>
      </c>
      <c r="VE82" s="471">
        <f t="shared" si="507"/>
        <v>0</v>
      </c>
      <c r="VF82" s="471">
        <f t="shared" si="481"/>
        <v>0</v>
      </c>
      <c r="VG82" s="471">
        <f t="shared" si="521"/>
        <v>0</v>
      </c>
      <c r="VH82" s="471">
        <f t="shared" si="521"/>
        <v>0</v>
      </c>
      <c r="VI82" s="471">
        <f t="shared" si="521"/>
        <v>0</v>
      </c>
      <c r="VJ82" s="471">
        <f t="shared" si="521"/>
        <v>0</v>
      </c>
      <c r="VK82" s="471">
        <f t="shared" si="521"/>
        <v>0</v>
      </c>
      <c r="VL82" s="471">
        <f t="shared" si="521"/>
        <v>0</v>
      </c>
      <c r="VM82" s="471">
        <f t="shared" si="521"/>
        <v>0</v>
      </c>
      <c r="VN82" s="471">
        <f t="shared" si="521"/>
        <v>0</v>
      </c>
      <c r="VO82" s="471">
        <f t="shared" si="521"/>
        <v>0</v>
      </c>
      <c r="VP82" s="471">
        <f t="shared" si="521"/>
        <v>0</v>
      </c>
      <c r="VQ82" s="471">
        <f t="shared" si="521"/>
        <v>0</v>
      </c>
      <c r="VR82" s="471">
        <f t="shared" si="521"/>
        <v>0</v>
      </c>
      <c r="VS82" s="471">
        <f t="shared" si="521"/>
        <v>0</v>
      </c>
      <c r="VT82" s="471">
        <f t="shared" si="521"/>
        <v>0</v>
      </c>
      <c r="VU82" s="471">
        <f t="shared" si="521"/>
        <v>0</v>
      </c>
      <c r="VV82" s="471">
        <f t="shared" si="521"/>
        <v>0</v>
      </c>
      <c r="VW82" s="471">
        <f t="shared" si="508"/>
        <v>0</v>
      </c>
      <c r="VX82" s="471">
        <f t="shared" si="508"/>
        <v>0</v>
      </c>
      <c r="VY82" s="471">
        <f t="shared" si="508"/>
        <v>0</v>
      </c>
      <c r="VZ82" s="471">
        <f t="shared" si="508"/>
        <v>0</v>
      </c>
      <c r="WA82" s="471">
        <f t="shared" si="508"/>
        <v>0</v>
      </c>
      <c r="WB82" s="471">
        <f t="shared" si="508"/>
        <v>0</v>
      </c>
      <c r="WC82" s="471">
        <f t="shared" si="508"/>
        <v>0</v>
      </c>
      <c r="WD82" s="471">
        <f t="shared" si="508"/>
        <v>0</v>
      </c>
    </row>
    <row r="83" spans="1:604" x14ac:dyDescent="0.35">
      <c r="A83" s="29"/>
      <c r="B83" s="29">
        <f t="shared" si="355"/>
        <v>52</v>
      </c>
      <c r="C83" s="29" t="s">
        <v>5</v>
      </c>
      <c r="D83" s="29" t="s">
        <v>28</v>
      </c>
      <c r="E83" s="69">
        <f>INDEX('Current RAP - 2025-26 Cycle'!$K:$K,MATCH('25-26 Projection - RAP Tendered'!$D83,'Current RAP - 2025-26 Cycle'!$C:$C,0),1)</f>
        <v>15262461.890000001</v>
      </c>
      <c r="F83" s="69">
        <f>INDEX('Current RAP - 2025-26 Cycle'!$G:$G,MATCH('25-26 Projection - RAP Tendered'!$D83,'Current RAP - 2025-26 Cycle'!$C:$C,0),1)</f>
        <v>4283917.4600000009</v>
      </c>
      <c r="G83" s="69">
        <f t="shared" si="342"/>
        <v>10978544.43</v>
      </c>
      <c r="H83" s="69">
        <f t="shared" si="356"/>
        <v>4283917.4600000009</v>
      </c>
      <c r="I83" s="32">
        <v>45839</v>
      </c>
      <c r="J83" s="32">
        <v>46203</v>
      </c>
      <c r="K83" s="29" t="str">
        <f>INDEX('Current RAP - 2025-26 Cycle'!$D:$D,MATCH('25-26 Projection - RAP Tendered'!$D83,'Current RAP - 2025-26 Cycle'!$C:$C,0),1)</f>
        <v>IPCA</v>
      </c>
      <c r="L83" s="32" t="s">
        <v>10</v>
      </c>
      <c r="M83" s="32" t="s">
        <v>10</v>
      </c>
      <c r="N83" s="81">
        <v>0</v>
      </c>
      <c r="O83" s="81">
        <v>0</v>
      </c>
      <c r="P83" s="69">
        <v>0</v>
      </c>
      <c r="Q83" s="32">
        <f>INDEX('Current RAP - 2025-26 Cycle'!$L:$L,MATCH('25-26 Projection - RAP Tendered'!$D83,'Current RAP - 2025-26 Cycle'!$C:$C,0),1)</f>
        <v>40710</v>
      </c>
      <c r="R83" s="32">
        <f>INDEX('Current RAP - 2025-26 Cycle'!$M:$M,MATCH('25-26 Projection - RAP Tendered'!$D83,'Current RAP - 2025-26 Cycle'!$C:$C,0),1)</f>
        <v>51668</v>
      </c>
      <c r="S83" s="29"/>
      <c r="T83" s="29" t="str">
        <f t="shared" si="343"/>
        <v>002/2011</v>
      </c>
      <c r="U83" s="36">
        <f t="shared" si="492"/>
        <v>15.262461889999999</v>
      </c>
      <c r="V83" s="36">
        <f t="shared" si="492"/>
        <v>15.262461889999999</v>
      </c>
      <c r="W83" s="36">
        <f t="shared" si="492"/>
        <v>15.262461889999999</v>
      </c>
      <c r="X83" s="36">
        <f t="shared" si="492"/>
        <v>15.262461889999999</v>
      </c>
      <c r="Y83" s="36">
        <f t="shared" si="492"/>
        <v>15.262461889999999</v>
      </c>
      <c r="Z83" s="36">
        <f t="shared" si="492"/>
        <v>15.262461889999999</v>
      </c>
      <c r="AA83" s="36">
        <f t="shared" si="492"/>
        <v>15.262461889999999</v>
      </c>
      <c r="AB83" s="36">
        <f t="shared" si="492"/>
        <v>15.262461889999999</v>
      </c>
      <c r="AC83" s="36">
        <f t="shared" si="492"/>
        <v>15.262461889999999</v>
      </c>
      <c r="AD83" s="36">
        <f t="shared" si="492"/>
        <v>15.262461889999999</v>
      </c>
      <c r="AE83" s="36">
        <f t="shared" si="492"/>
        <v>15.262461889999999</v>
      </c>
      <c r="AF83" s="36">
        <f t="shared" si="492"/>
        <v>15.262461889999999</v>
      </c>
      <c r="AG83" s="36">
        <f t="shared" si="492"/>
        <v>15.262461889999999</v>
      </c>
      <c r="AH83" s="36">
        <f t="shared" si="492"/>
        <v>15.262461889999999</v>
      </c>
      <c r="AI83" s="36">
        <f t="shared" si="492"/>
        <v>15.262461889999999</v>
      </c>
      <c r="AJ83" s="36">
        <f t="shared" si="492"/>
        <v>15.262461889999999</v>
      </c>
      <c r="AK83" s="36">
        <f t="shared" si="489"/>
        <v>14.668921705388888</v>
      </c>
      <c r="AL83" s="36">
        <f t="shared" si="489"/>
        <v>0</v>
      </c>
      <c r="AM83" s="36">
        <f t="shared" si="489"/>
        <v>0</v>
      </c>
      <c r="AN83" s="36">
        <f t="shared" si="489"/>
        <v>0</v>
      </c>
      <c r="AO83" s="36">
        <f t="shared" si="489"/>
        <v>0</v>
      </c>
      <c r="AP83" s="36">
        <f t="shared" si="489"/>
        <v>0</v>
      </c>
      <c r="AQ83" s="36">
        <f t="shared" si="489"/>
        <v>0</v>
      </c>
      <c r="AR83" s="36">
        <f t="shared" si="489"/>
        <v>0</v>
      </c>
      <c r="AS83" s="36">
        <f t="shared" si="489"/>
        <v>0</v>
      </c>
      <c r="AT83" s="36">
        <f t="shared" si="489"/>
        <v>0</v>
      </c>
      <c r="AU83" s="36">
        <f t="shared" si="489"/>
        <v>0</v>
      </c>
      <c r="AV83" s="36">
        <f t="shared" si="489"/>
        <v>0</v>
      </c>
      <c r="AW83" s="36">
        <f t="shared" si="489"/>
        <v>0</v>
      </c>
      <c r="AX83" s="36">
        <f t="shared" si="489"/>
        <v>0</v>
      </c>
      <c r="AY83" s="36">
        <f t="shared" si="489"/>
        <v>0</v>
      </c>
      <c r="AZ83" s="36">
        <f t="shared" si="441"/>
        <v>0</v>
      </c>
      <c r="BA83" s="36">
        <f t="shared" si="441"/>
        <v>0</v>
      </c>
      <c r="BB83" s="36">
        <f t="shared" si="441"/>
        <v>0</v>
      </c>
      <c r="BD83" s="29" t="str">
        <f t="shared" si="345"/>
        <v>002/2011</v>
      </c>
      <c r="BE83" s="36">
        <f t="shared" si="488"/>
        <v>0</v>
      </c>
      <c r="BF83" s="36">
        <f t="shared" si="488"/>
        <v>0</v>
      </c>
      <c r="BG83" s="36">
        <f t="shared" si="488"/>
        <v>0</v>
      </c>
      <c r="BH83" s="36">
        <f t="shared" si="488"/>
        <v>0</v>
      </c>
      <c r="BI83" s="36">
        <f t="shared" si="488"/>
        <v>3.8156154725000007</v>
      </c>
      <c r="BJ83" s="36">
        <f t="shared" si="488"/>
        <v>3.8156154725000007</v>
      </c>
      <c r="BK83" s="36">
        <f t="shared" si="488"/>
        <v>3.8156154725000007</v>
      </c>
      <c r="BL83" s="36">
        <f t="shared" si="488"/>
        <v>3.8156154725000007</v>
      </c>
      <c r="BM83" s="36">
        <f t="shared" si="488"/>
        <v>3.8156154725000007</v>
      </c>
      <c r="BN83" s="36">
        <f t="shared" si="488"/>
        <v>3.8156154725000007</v>
      </c>
      <c r="BO83" s="36">
        <f t="shared" si="488"/>
        <v>3.8156154725000007</v>
      </c>
      <c r="BP83" s="36">
        <f t="shared" si="488"/>
        <v>3.8156154725000007</v>
      </c>
      <c r="BQ83" s="36">
        <f t="shared" si="488"/>
        <v>3.8156154725000007</v>
      </c>
      <c r="BR83" s="36">
        <f t="shared" si="488"/>
        <v>3.8156154725000007</v>
      </c>
      <c r="BS83" s="36">
        <f t="shared" si="488"/>
        <v>3.8156154725000007</v>
      </c>
      <c r="BT83" s="36">
        <f>SUMIFS($GM83:$WE83,$GM$29:$WE$29,BT$29)</f>
        <v>3.8156154725000007</v>
      </c>
      <c r="BU83" s="36">
        <f t="shared" si="493"/>
        <v>3.8156154725000007</v>
      </c>
      <c r="BV83" s="36">
        <f t="shared" si="493"/>
        <v>3.8156154725000007</v>
      </c>
      <c r="BW83" s="36">
        <f t="shared" si="493"/>
        <v>3.8156154725000007</v>
      </c>
      <c r="BX83" s="36">
        <f t="shared" si="493"/>
        <v>3.8156154725000007</v>
      </c>
      <c r="BY83" s="36">
        <f t="shared" si="493"/>
        <v>3.8156154725000007</v>
      </c>
      <c r="BZ83" s="36">
        <f t="shared" si="493"/>
        <v>3.8156154725000007</v>
      </c>
      <c r="CA83" s="36">
        <f t="shared" si="493"/>
        <v>3.8156154725000007</v>
      </c>
      <c r="CB83" s="36">
        <f t="shared" si="493"/>
        <v>3.8156154725000007</v>
      </c>
      <c r="CC83" s="36">
        <f t="shared" si="493"/>
        <v>3.8156154725000007</v>
      </c>
      <c r="CD83" s="36">
        <f t="shared" si="493"/>
        <v>3.8156154725000007</v>
      </c>
      <c r="CE83" s="36">
        <f t="shared" si="493"/>
        <v>3.8156154725000007</v>
      </c>
      <c r="CF83" s="36">
        <f t="shared" si="493"/>
        <v>3.8156154725000007</v>
      </c>
      <c r="CG83" s="36">
        <f t="shared" si="493"/>
        <v>3.8156154725000007</v>
      </c>
      <c r="CH83" s="36">
        <f t="shared" si="493"/>
        <v>3.8156154725000007</v>
      </c>
      <c r="CI83" s="36">
        <f t="shared" si="493"/>
        <v>3.8156154725000007</v>
      </c>
      <c r="CJ83" s="36">
        <f t="shared" si="493"/>
        <v>3.8156154725000007</v>
      </c>
      <c r="CK83" s="36">
        <f t="shared" si="494"/>
        <v>3.8156154725000007</v>
      </c>
      <c r="CL83" s="36">
        <f t="shared" si="494"/>
        <v>3.8156154725000007</v>
      </c>
      <c r="CM83" s="36">
        <f t="shared" si="494"/>
        <v>3.8156154725000007</v>
      </c>
      <c r="CN83" s="36">
        <f t="shared" si="494"/>
        <v>3.8156154725000007</v>
      </c>
      <c r="CO83" s="36">
        <f t="shared" si="494"/>
        <v>3.8156154725000007</v>
      </c>
      <c r="CP83" s="36">
        <f t="shared" si="494"/>
        <v>3.8156154725000007</v>
      </c>
      <c r="CQ83" s="36">
        <f t="shared" si="494"/>
        <v>3.8156154725000007</v>
      </c>
      <c r="CR83" s="36">
        <f t="shared" si="494"/>
        <v>3.8156154725000007</v>
      </c>
      <c r="CS83" s="36">
        <f t="shared" si="494"/>
        <v>3.8156154725000007</v>
      </c>
      <c r="CT83" s="36">
        <f t="shared" si="494"/>
        <v>3.8156154725000007</v>
      </c>
      <c r="CU83" s="36">
        <f t="shared" si="494"/>
        <v>3.8156154725000007</v>
      </c>
      <c r="CV83" s="36">
        <f t="shared" si="494"/>
        <v>3.8156154725000007</v>
      </c>
      <c r="CW83" s="36">
        <f t="shared" si="494"/>
        <v>3.8156154725000007</v>
      </c>
      <c r="CX83" s="36">
        <f t="shared" si="494"/>
        <v>3.8156154725000007</v>
      </c>
      <c r="CY83" s="36">
        <f t="shared" si="494"/>
        <v>3.8156154725000007</v>
      </c>
      <c r="CZ83" s="36">
        <f t="shared" si="490"/>
        <v>3.8156154725000007</v>
      </c>
      <c r="DA83" s="36">
        <f t="shared" si="490"/>
        <v>3.8156154725000007</v>
      </c>
      <c r="DB83" s="36">
        <f t="shared" si="490"/>
        <v>3.8156154725000007</v>
      </c>
      <c r="DC83" s="36">
        <f t="shared" si="490"/>
        <v>3.8156154725000007</v>
      </c>
      <c r="DD83" s="36">
        <f t="shared" si="490"/>
        <v>3.8156154725000007</v>
      </c>
      <c r="DE83" s="36">
        <f t="shared" si="490"/>
        <v>3.8156154725000007</v>
      </c>
      <c r="DF83" s="36">
        <f t="shared" si="490"/>
        <v>3.8156154725000007</v>
      </c>
      <c r="DG83" s="36">
        <f t="shared" si="490"/>
        <v>3.8156154725000007</v>
      </c>
      <c r="DH83" s="36">
        <f t="shared" si="490"/>
        <v>3.8156154725000007</v>
      </c>
      <c r="DI83" s="36">
        <f t="shared" si="490"/>
        <v>3.8156154725000007</v>
      </c>
      <c r="DJ83" s="36">
        <f t="shared" si="490"/>
        <v>3.8156154725000007</v>
      </c>
      <c r="DK83" s="36">
        <f t="shared" si="490"/>
        <v>3.8156154725000007</v>
      </c>
      <c r="DL83" s="36">
        <f t="shared" si="490"/>
        <v>3.8156154725000007</v>
      </c>
      <c r="DM83" s="36">
        <f t="shared" si="490"/>
        <v>3.8156154725000007</v>
      </c>
      <c r="DN83" s="36">
        <f t="shared" si="490"/>
        <v>3.8156154725000007</v>
      </c>
      <c r="DO83" s="36">
        <f t="shared" si="490"/>
        <v>3.8156154725000007</v>
      </c>
      <c r="DP83" s="36">
        <f t="shared" si="491"/>
        <v>3.8156154725000007</v>
      </c>
      <c r="DQ83" s="36">
        <f t="shared" si="491"/>
        <v>3.8156154725000007</v>
      </c>
      <c r="DR83" s="36">
        <f t="shared" si="491"/>
        <v>3.8156154725000007</v>
      </c>
      <c r="DS83" s="36">
        <f t="shared" si="491"/>
        <v>3.8156154725000007</v>
      </c>
      <c r="DT83" s="36">
        <f t="shared" si="491"/>
        <v>3.2220752878888894</v>
      </c>
      <c r="DU83" s="36">
        <f t="shared" si="491"/>
        <v>0</v>
      </c>
      <c r="DV83" s="36">
        <f t="shared" si="491"/>
        <v>0</v>
      </c>
      <c r="DW83" s="36">
        <f t="shared" si="491"/>
        <v>0</v>
      </c>
      <c r="DX83" s="36">
        <f t="shared" si="491"/>
        <v>0</v>
      </c>
      <c r="DY83" s="36">
        <f t="shared" si="491"/>
        <v>0</v>
      </c>
      <c r="DZ83" s="36">
        <f t="shared" si="491"/>
        <v>0</v>
      </c>
      <c r="EA83" s="36">
        <f t="shared" si="491"/>
        <v>0</v>
      </c>
      <c r="EB83" s="36">
        <f t="shared" si="491"/>
        <v>0</v>
      </c>
      <c r="EC83" s="36">
        <f t="shared" si="491"/>
        <v>0</v>
      </c>
      <c r="ED83" s="36">
        <f t="shared" si="491"/>
        <v>0</v>
      </c>
      <c r="EE83" s="36">
        <f t="shared" si="495"/>
        <v>0</v>
      </c>
      <c r="EF83" s="36">
        <f t="shared" si="495"/>
        <v>0</v>
      </c>
      <c r="EG83" s="36">
        <f t="shared" si="495"/>
        <v>0</v>
      </c>
      <c r="EH83" s="36">
        <f t="shared" si="495"/>
        <v>0</v>
      </c>
      <c r="EI83" s="36">
        <f t="shared" si="495"/>
        <v>0</v>
      </c>
      <c r="EJ83" s="36">
        <f t="shared" si="523"/>
        <v>0</v>
      </c>
      <c r="EK83" s="36">
        <f t="shared" si="523"/>
        <v>0</v>
      </c>
      <c r="EL83" s="36">
        <f t="shared" si="523"/>
        <v>0</v>
      </c>
      <c r="EM83" s="36">
        <f t="shared" si="523"/>
        <v>0</v>
      </c>
      <c r="EN83" s="36">
        <f t="shared" si="523"/>
        <v>0</v>
      </c>
      <c r="EO83" s="36">
        <f t="shared" si="523"/>
        <v>0</v>
      </c>
      <c r="EP83" s="36">
        <f t="shared" si="523"/>
        <v>0</v>
      </c>
      <c r="EQ83" s="36">
        <f t="shared" si="523"/>
        <v>0</v>
      </c>
      <c r="ER83" s="36">
        <f t="shared" si="523"/>
        <v>0</v>
      </c>
      <c r="ES83" s="36">
        <f t="shared" si="523"/>
        <v>0</v>
      </c>
      <c r="ET83" s="36">
        <f t="shared" si="523"/>
        <v>0</v>
      </c>
      <c r="EU83" s="36">
        <f t="shared" si="523"/>
        <v>0</v>
      </c>
      <c r="EV83" s="36">
        <f t="shared" si="523"/>
        <v>0</v>
      </c>
      <c r="EW83" s="36">
        <f t="shared" si="523"/>
        <v>0</v>
      </c>
      <c r="EX83" s="36">
        <f t="shared" si="523"/>
        <v>0</v>
      </c>
      <c r="EY83" s="36">
        <f t="shared" si="523"/>
        <v>0</v>
      </c>
      <c r="EZ83" s="36">
        <f t="shared" si="522"/>
        <v>0</v>
      </c>
      <c r="FA83" s="36">
        <f t="shared" si="522"/>
        <v>0</v>
      </c>
      <c r="FB83" s="36">
        <f t="shared" si="522"/>
        <v>0</v>
      </c>
      <c r="FC83" s="36">
        <f t="shared" si="522"/>
        <v>0</v>
      </c>
      <c r="FD83" s="36">
        <f t="shared" si="522"/>
        <v>0</v>
      </c>
      <c r="FE83" s="36">
        <f t="shared" si="522"/>
        <v>0</v>
      </c>
      <c r="FF83" s="36">
        <f t="shared" si="522"/>
        <v>0</v>
      </c>
      <c r="FG83" s="36">
        <f t="shared" si="522"/>
        <v>0</v>
      </c>
      <c r="FH83" s="36">
        <f t="shared" si="522"/>
        <v>0</v>
      </c>
      <c r="FI83" s="36">
        <f t="shared" si="522"/>
        <v>0</v>
      </c>
      <c r="FJ83" s="36">
        <f t="shared" si="522"/>
        <v>0</v>
      </c>
      <c r="FK83" s="36">
        <f t="shared" si="522"/>
        <v>0</v>
      </c>
      <c r="FL83" s="36">
        <f t="shared" si="522"/>
        <v>0</v>
      </c>
      <c r="FM83" s="36">
        <f t="shared" si="522"/>
        <v>0</v>
      </c>
      <c r="FN83" s="36">
        <f t="shared" si="522"/>
        <v>0</v>
      </c>
      <c r="FO83" s="36">
        <f t="shared" si="522"/>
        <v>0</v>
      </c>
      <c r="FP83" s="36">
        <f t="shared" si="522"/>
        <v>0</v>
      </c>
      <c r="FQ83" s="36">
        <f t="shared" si="522"/>
        <v>0</v>
      </c>
      <c r="FR83" s="36">
        <f t="shared" si="522"/>
        <v>0</v>
      </c>
      <c r="FS83" s="36">
        <f t="shared" si="522"/>
        <v>0</v>
      </c>
      <c r="FT83" s="36">
        <f t="shared" si="522"/>
        <v>0</v>
      </c>
      <c r="FU83" s="36">
        <f t="shared" si="522"/>
        <v>0</v>
      </c>
      <c r="FV83" s="36">
        <f t="shared" si="522"/>
        <v>0</v>
      </c>
      <c r="FW83" s="36">
        <f t="shared" si="522"/>
        <v>0</v>
      </c>
      <c r="FX83" s="36">
        <f t="shared" si="522"/>
        <v>0</v>
      </c>
      <c r="FY83" s="36">
        <f t="shared" si="522"/>
        <v>0</v>
      </c>
      <c r="FZ83" s="36">
        <f t="shared" si="522"/>
        <v>0</v>
      </c>
      <c r="GA83" s="36">
        <f t="shared" si="522"/>
        <v>0</v>
      </c>
      <c r="GB83" s="36">
        <f t="shared" si="486"/>
        <v>0</v>
      </c>
      <c r="GC83" s="36">
        <f t="shared" si="486"/>
        <v>0</v>
      </c>
      <c r="GD83" s="36">
        <f t="shared" si="486"/>
        <v>0</v>
      </c>
      <c r="GE83" s="36">
        <f t="shared" si="486"/>
        <v>0</v>
      </c>
      <c r="GF83" s="36">
        <f t="shared" si="486"/>
        <v>0</v>
      </c>
      <c r="GG83" s="36">
        <f t="shared" si="486"/>
        <v>0</v>
      </c>
      <c r="GH83" s="36">
        <f t="shared" si="486"/>
        <v>0</v>
      </c>
      <c r="GI83" s="36">
        <f t="shared" si="486"/>
        <v>0</v>
      </c>
      <c r="GJ83" s="36">
        <f t="shared" si="486"/>
        <v>0</v>
      </c>
      <c r="GL83" s="29" t="str">
        <f t="shared" si="347"/>
        <v>002/2011</v>
      </c>
      <c r="GM83" s="471">
        <f t="shared" si="509"/>
        <v>1.2718718241666669</v>
      </c>
      <c r="GN83" s="471">
        <f t="shared" si="509"/>
        <v>1.2718718241666669</v>
      </c>
      <c r="GO83" s="471">
        <f t="shared" si="509"/>
        <v>1.2718718241666669</v>
      </c>
      <c r="GP83" s="471">
        <f t="shared" si="509"/>
        <v>1.2718718241666669</v>
      </c>
      <c r="GQ83" s="471">
        <f t="shared" si="509"/>
        <v>1.2718718241666669</v>
      </c>
      <c r="GR83" s="471">
        <f t="shared" si="509"/>
        <v>1.2718718241666669</v>
      </c>
      <c r="GS83" s="471">
        <f t="shared" si="509"/>
        <v>1.2718718241666669</v>
      </c>
      <c r="GT83" s="471">
        <f t="shared" si="509"/>
        <v>1.2718718241666669</v>
      </c>
      <c r="GU83" s="471">
        <f t="shared" si="509"/>
        <v>1.2718718241666669</v>
      </c>
      <c r="GV83" s="471">
        <f t="shared" si="509"/>
        <v>1.2718718241666669</v>
      </c>
      <c r="GW83" s="471">
        <f t="shared" si="509"/>
        <v>1.2718718241666669</v>
      </c>
      <c r="GX83" s="471">
        <f t="shared" si="509"/>
        <v>1.2718718241666669</v>
      </c>
      <c r="GY83" s="471">
        <f t="shared" si="509"/>
        <v>1.2718718241666669</v>
      </c>
      <c r="GZ83" s="471">
        <f t="shared" si="509"/>
        <v>1.2718718241666669</v>
      </c>
      <c r="HA83" s="471">
        <f t="shared" si="509"/>
        <v>1.2718718241666669</v>
      </c>
      <c r="HB83" s="471">
        <f t="shared" si="509"/>
        <v>1.2718718241666669</v>
      </c>
      <c r="HC83" s="471">
        <f t="shared" si="496"/>
        <v>1.2718718241666669</v>
      </c>
      <c r="HD83" s="471">
        <f t="shared" si="496"/>
        <v>1.2718718241666669</v>
      </c>
      <c r="HE83" s="471">
        <f t="shared" si="496"/>
        <v>1.2718718241666669</v>
      </c>
      <c r="HF83" s="471">
        <f t="shared" si="496"/>
        <v>1.2718718241666669</v>
      </c>
      <c r="HG83" s="471">
        <f t="shared" si="496"/>
        <v>1.2718718241666669</v>
      </c>
      <c r="HH83" s="471">
        <f t="shared" si="496"/>
        <v>1.2718718241666669</v>
      </c>
      <c r="HI83" s="471">
        <f t="shared" si="496"/>
        <v>1.2718718241666669</v>
      </c>
      <c r="HJ83" s="471">
        <f t="shared" si="496"/>
        <v>1.2718718241666669</v>
      </c>
      <c r="HK83" s="471">
        <f t="shared" si="496"/>
        <v>1.2718718241666669</v>
      </c>
      <c r="HL83" s="471">
        <f t="shared" si="496"/>
        <v>1.2718718241666669</v>
      </c>
      <c r="HM83" s="471">
        <f t="shared" si="496"/>
        <v>1.2718718241666669</v>
      </c>
      <c r="HN83" s="471">
        <f t="shared" si="496"/>
        <v>1.2718718241666669</v>
      </c>
      <c r="HO83" s="471">
        <f t="shared" si="496"/>
        <v>1.2718718241666669</v>
      </c>
      <c r="HP83" s="471">
        <f t="shared" si="496"/>
        <v>1.2718718241666669</v>
      </c>
      <c r="HQ83" s="471">
        <f t="shared" si="496"/>
        <v>1.2718718241666669</v>
      </c>
      <c r="HR83" s="471">
        <f t="shared" si="459"/>
        <v>1.2718718241666669</v>
      </c>
      <c r="HS83" s="471">
        <f t="shared" si="510"/>
        <v>1.2718718241666669</v>
      </c>
      <c r="HT83" s="471">
        <f t="shared" si="510"/>
        <v>1.2718718241666669</v>
      </c>
      <c r="HU83" s="471">
        <f t="shared" si="510"/>
        <v>1.2718718241666669</v>
      </c>
      <c r="HV83" s="471">
        <f t="shared" si="510"/>
        <v>1.2718718241666669</v>
      </c>
      <c r="HW83" s="471">
        <f t="shared" si="510"/>
        <v>1.2718718241666669</v>
      </c>
      <c r="HX83" s="471">
        <f t="shared" si="510"/>
        <v>1.2718718241666669</v>
      </c>
      <c r="HY83" s="471">
        <f t="shared" si="510"/>
        <v>1.2718718241666669</v>
      </c>
      <c r="HZ83" s="471">
        <f t="shared" si="510"/>
        <v>1.2718718241666669</v>
      </c>
      <c r="IA83" s="471">
        <f t="shared" si="510"/>
        <v>1.2718718241666669</v>
      </c>
      <c r="IB83" s="471">
        <f t="shared" si="510"/>
        <v>1.2718718241666669</v>
      </c>
      <c r="IC83" s="471">
        <f t="shared" si="510"/>
        <v>1.2718718241666669</v>
      </c>
      <c r="ID83" s="471">
        <f t="shared" si="510"/>
        <v>1.2718718241666669</v>
      </c>
      <c r="IE83" s="471">
        <f t="shared" si="510"/>
        <v>1.2718718241666669</v>
      </c>
      <c r="IF83" s="471">
        <f t="shared" si="510"/>
        <v>1.2718718241666669</v>
      </c>
      <c r="IG83" s="471">
        <f t="shared" si="510"/>
        <v>1.2718718241666669</v>
      </c>
      <c r="IH83" s="471">
        <f t="shared" si="510"/>
        <v>1.2718718241666669</v>
      </c>
      <c r="II83" s="471">
        <f t="shared" si="497"/>
        <v>1.2718718241666669</v>
      </c>
      <c r="IJ83" s="471">
        <f t="shared" si="497"/>
        <v>1.2718718241666669</v>
      </c>
      <c r="IK83" s="471">
        <f t="shared" si="497"/>
        <v>1.2718718241666669</v>
      </c>
      <c r="IL83" s="471">
        <f t="shared" si="497"/>
        <v>1.2718718241666669</v>
      </c>
      <c r="IM83" s="471">
        <f t="shared" si="497"/>
        <v>1.2718718241666669</v>
      </c>
      <c r="IN83" s="471">
        <f t="shared" si="497"/>
        <v>1.2718718241666669</v>
      </c>
      <c r="IO83" s="471">
        <f t="shared" si="497"/>
        <v>1.2718718241666669</v>
      </c>
      <c r="IP83" s="471">
        <f t="shared" si="497"/>
        <v>1.2718718241666669</v>
      </c>
      <c r="IQ83" s="471">
        <f t="shared" si="497"/>
        <v>1.2718718241666669</v>
      </c>
      <c r="IR83" s="471">
        <f t="shared" si="497"/>
        <v>1.2718718241666669</v>
      </c>
      <c r="IS83" s="471">
        <f t="shared" si="497"/>
        <v>1.2718718241666669</v>
      </c>
      <c r="IT83" s="471">
        <f t="shared" si="497"/>
        <v>1.2718718241666669</v>
      </c>
      <c r="IU83" s="471">
        <f t="shared" si="497"/>
        <v>1.2718718241666669</v>
      </c>
      <c r="IV83" s="471">
        <f t="shared" si="497"/>
        <v>1.2718718241666669</v>
      </c>
      <c r="IW83" s="471">
        <f t="shared" si="497"/>
        <v>1.2718718241666669</v>
      </c>
      <c r="IX83" s="471">
        <f t="shared" si="461"/>
        <v>1.2718718241666669</v>
      </c>
      <c r="IY83" s="471">
        <f t="shared" si="511"/>
        <v>1.2718718241666669</v>
      </c>
      <c r="IZ83" s="471">
        <f t="shared" si="511"/>
        <v>1.2718718241666669</v>
      </c>
      <c r="JA83" s="471">
        <f t="shared" si="511"/>
        <v>1.2718718241666669</v>
      </c>
      <c r="JB83" s="471">
        <f t="shared" si="511"/>
        <v>1.2718718241666669</v>
      </c>
      <c r="JC83" s="471">
        <f t="shared" si="511"/>
        <v>1.2718718241666669</v>
      </c>
      <c r="JD83" s="471">
        <f t="shared" si="511"/>
        <v>1.2718718241666669</v>
      </c>
      <c r="JE83" s="471">
        <f t="shared" si="511"/>
        <v>1.2718718241666669</v>
      </c>
      <c r="JF83" s="471">
        <f t="shared" si="511"/>
        <v>1.2718718241666669</v>
      </c>
      <c r="JG83" s="471">
        <f t="shared" si="511"/>
        <v>1.2718718241666669</v>
      </c>
      <c r="JH83" s="471">
        <f t="shared" si="511"/>
        <v>1.2718718241666669</v>
      </c>
      <c r="JI83" s="471">
        <f t="shared" si="511"/>
        <v>1.2718718241666669</v>
      </c>
      <c r="JJ83" s="471">
        <f t="shared" si="511"/>
        <v>1.2718718241666669</v>
      </c>
      <c r="JK83" s="471">
        <f t="shared" si="511"/>
        <v>1.2718718241666669</v>
      </c>
      <c r="JL83" s="471">
        <f t="shared" si="511"/>
        <v>1.2718718241666669</v>
      </c>
      <c r="JM83" s="471">
        <f t="shared" si="511"/>
        <v>1.2718718241666669</v>
      </c>
      <c r="JN83" s="471">
        <f t="shared" si="511"/>
        <v>1.2718718241666669</v>
      </c>
      <c r="JO83" s="471">
        <f t="shared" si="498"/>
        <v>1.2718718241666669</v>
      </c>
      <c r="JP83" s="471">
        <f t="shared" si="498"/>
        <v>1.2718718241666669</v>
      </c>
      <c r="JQ83" s="471">
        <f t="shared" si="498"/>
        <v>1.2718718241666669</v>
      </c>
      <c r="JR83" s="471">
        <f t="shared" si="498"/>
        <v>1.2718718241666669</v>
      </c>
      <c r="JS83" s="471">
        <f t="shared" si="498"/>
        <v>1.2718718241666669</v>
      </c>
      <c r="JT83" s="471">
        <f t="shared" si="498"/>
        <v>1.2718718241666669</v>
      </c>
      <c r="JU83" s="471">
        <f t="shared" si="498"/>
        <v>1.2718718241666669</v>
      </c>
      <c r="JV83" s="471">
        <f t="shared" si="498"/>
        <v>1.2718718241666669</v>
      </c>
      <c r="JW83" s="471">
        <f t="shared" si="498"/>
        <v>1.2718718241666669</v>
      </c>
      <c r="JX83" s="471">
        <f t="shared" si="498"/>
        <v>1.2718718241666669</v>
      </c>
      <c r="JY83" s="471">
        <f t="shared" si="498"/>
        <v>1.2718718241666669</v>
      </c>
      <c r="JZ83" s="471">
        <f t="shared" si="498"/>
        <v>1.2718718241666669</v>
      </c>
      <c r="KA83" s="471">
        <f t="shared" si="498"/>
        <v>1.2718718241666669</v>
      </c>
      <c r="KB83" s="471">
        <f t="shared" si="498"/>
        <v>1.2718718241666669</v>
      </c>
      <c r="KC83" s="471">
        <f t="shared" si="498"/>
        <v>1.2718718241666669</v>
      </c>
      <c r="KD83" s="471">
        <f t="shared" si="463"/>
        <v>1.2718718241666669</v>
      </c>
      <c r="KE83" s="471">
        <f t="shared" si="512"/>
        <v>1.2718718241666669</v>
      </c>
      <c r="KF83" s="471">
        <f t="shared" si="512"/>
        <v>1.2718718241666669</v>
      </c>
      <c r="KG83" s="471">
        <f t="shared" si="512"/>
        <v>1.2718718241666669</v>
      </c>
      <c r="KH83" s="471">
        <f t="shared" si="512"/>
        <v>1.2718718241666669</v>
      </c>
      <c r="KI83" s="471">
        <f t="shared" si="512"/>
        <v>1.2718718241666669</v>
      </c>
      <c r="KJ83" s="471">
        <f t="shared" si="512"/>
        <v>1.2718718241666669</v>
      </c>
      <c r="KK83" s="471">
        <f t="shared" si="512"/>
        <v>1.2718718241666669</v>
      </c>
      <c r="KL83" s="471">
        <f t="shared" si="512"/>
        <v>1.2718718241666669</v>
      </c>
      <c r="KM83" s="471">
        <f t="shared" si="512"/>
        <v>1.2718718241666669</v>
      </c>
      <c r="KN83" s="471">
        <f t="shared" si="512"/>
        <v>1.2718718241666669</v>
      </c>
      <c r="KO83" s="471">
        <f t="shared" si="512"/>
        <v>1.2718718241666669</v>
      </c>
      <c r="KP83" s="471">
        <f t="shared" si="512"/>
        <v>1.2718718241666669</v>
      </c>
      <c r="KQ83" s="471">
        <f t="shared" si="512"/>
        <v>1.2718718241666669</v>
      </c>
      <c r="KR83" s="471">
        <f t="shared" si="512"/>
        <v>1.2718718241666669</v>
      </c>
      <c r="KS83" s="471">
        <f t="shared" si="512"/>
        <v>1.2718718241666669</v>
      </c>
      <c r="KT83" s="471">
        <f t="shared" si="512"/>
        <v>1.2718718241666669</v>
      </c>
      <c r="KU83" s="471">
        <f t="shared" si="499"/>
        <v>1.2718718241666669</v>
      </c>
      <c r="KV83" s="471">
        <f t="shared" si="499"/>
        <v>1.2718718241666669</v>
      </c>
      <c r="KW83" s="471">
        <f t="shared" si="499"/>
        <v>1.2718718241666669</v>
      </c>
      <c r="KX83" s="471">
        <f t="shared" si="499"/>
        <v>1.2718718241666669</v>
      </c>
      <c r="KY83" s="471">
        <f t="shared" si="499"/>
        <v>1.2718718241666669</v>
      </c>
      <c r="KZ83" s="471">
        <f t="shared" si="499"/>
        <v>1.2718718241666669</v>
      </c>
      <c r="LA83" s="471">
        <f t="shared" si="499"/>
        <v>1.2718718241666669</v>
      </c>
      <c r="LB83" s="471">
        <f t="shared" si="499"/>
        <v>1.2718718241666669</v>
      </c>
      <c r="LC83" s="471">
        <f t="shared" si="499"/>
        <v>1.2718718241666669</v>
      </c>
      <c r="LD83" s="471">
        <f t="shared" si="499"/>
        <v>1.2718718241666669</v>
      </c>
      <c r="LE83" s="471">
        <f t="shared" si="499"/>
        <v>1.2718718241666669</v>
      </c>
      <c r="LF83" s="471">
        <f t="shared" si="499"/>
        <v>1.2718718241666669</v>
      </c>
      <c r="LG83" s="471">
        <f t="shared" si="499"/>
        <v>1.2718718241666669</v>
      </c>
      <c r="LH83" s="471">
        <f t="shared" si="499"/>
        <v>1.2718718241666669</v>
      </c>
      <c r="LI83" s="471">
        <f t="shared" si="499"/>
        <v>1.2718718241666669</v>
      </c>
      <c r="LJ83" s="471">
        <f t="shared" si="465"/>
        <v>1.2718718241666669</v>
      </c>
      <c r="LK83" s="471">
        <f t="shared" si="513"/>
        <v>1.2718718241666669</v>
      </c>
      <c r="LL83" s="471">
        <f t="shared" si="513"/>
        <v>1.2718718241666669</v>
      </c>
      <c r="LM83" s="471">
        <f t="shared" si="513"/>
        <v>1.2718718241666669</v>
      </c>
      <c r="LN83" s="471">
        <f t="shared" si="513"/>
        <v>1.2718718241666669</v>
      </c>
      <c r="LO83" s="471">
        <f t="shared" si="513"/>
        <v>1.2718718241666669</v>
      </c>
      <c r="LP83" s="471">
        <f t="shared" si="513"/>
        <v>1.2718718241666669</v>
      </c>
      <c r="LQ83" s="471">
        <f t="shared" si="513"/>
        <v>1.2718718241666669</v>
      </c>
      <c r="LR83" s="471">
        <f t="shared" si="513"/>
        <v>1.2718718241666669</v>
      </c>
      <c r="LS83" s="471">
        <f t="shared" si="513"/>
        <v>1.2718718241666669</v>
      </c>
      <c r="LT83" s="471">
        <f t="shared" si="513"/>
        <v>1.2718718241666669</v>
      </c>
      <c r="LU83" s="471">
        <f t="shared" si="513"/>
        <v>1.2718718241666669</v>
      </c>
      <c r="LV83" s="471">
        <f t="shared" si="513"/>
        <v>1.2718718241666669</v>
      </c>
      <c r="LW83" s="471">
        <f t="shared" si="513"/>
        <v>1.2718718241666669</v>
      </c>
      <c r="LX83" s="471">
        <f t="shared" si="513"/>
        <v>1.2718718241666669</v>
      </c>
      <c r="LY83" s="471">
        <f t="shared" si="513"/>
        <v>1.2718718241666669</v>
      </c>
      <c r="LZ83" s="471">
        <f t="shared" si="513"/>
        <v>1.2718718241666669</v>
      </c>
      <c r="MA83" s="471">
        <f t="shared" si="500"/>
        <v>1.2718718241666669</v>
      </c>
      <c r="MB83" s="471">
        <f t="shared" si="500"/>
        <v>1.2718718241666669</v>
      </c>
      <c r="MC83" s="471">
        <f t="shared" si="500"/>
        <v>1.2718718241666669</v>
      </c>
      <c r="MD83" s="471">
        <f t="shared" si="500"/>
        <v>1.2718718241666669</v>
      </c>
      <c r="ME83" s="471">
        <f t="shared" si="500"/>
        <v>1.2718718241666669</v>
      </c>
      <c r="MF83" s="471">
        <f t="shared" si="500"/>
        <v>1.2718718241666669</v>
      </c>
      <c r="MG83" s="471">
        <f t="shared" si="500"/>
        <v>1.2718718241666669</v>
      </c>
      <c r="MH83" s="471">
        <f t="shared" si="500"/>
        <v>1.2718718241666669</v>
      </c>
      <c r="MI83" s="471">
        <f t="shared" si="500"/>
        <v>1.2718718241666669</v>
      </c>
      <c r="MJ83" s="471">
        <f t="shared" si="500"/>
        <v>1.2718718241666669</v>
      </c>
      <c r="MK83" s="471">
        <f t="shared" si="500"/>
        <v>1.2718718241666669</v>
      </c>
      <c r="ML83" s="471">
        <f t="shared" si="500"/>
        <v>1.2718718241666669</v>
      </c>
      <c r="MM83" s="471">
        <f t="shared" si="500"/>
        <v>1.2718718241666669</v>
      </c>
      <c r="MN83" s="471">
        <f t="shared" si="500"/>
        <v>1.2718718241666669</v>
      </c>
      <c r="MO83" s="471">
        <f t="shared" si="500"/>
        <v>1.2718718241666669</v>
      </c>
      <c r="MP83" s="471">
        <f t="shared" si="467"/>
        <v>1.2718718241666669</v>
      </c>
      <c r="MQ83" s="471">
        <f t="shared" si="514"/>
        <v>1.2718718241666669</v>
      </c>
      <c r="MR83" s="471">
        <f t="shared" si="514"/>
        <v>1.2718718241666669</v>
      </c>
      <c r="MS83" s="471">
        <f t="shared" si="514"/>
        <v>1.2718718241666669</v>
      </c>
      <c r="MT83" s="471">
        <f t="shared" si="514"/>
        <v>1.2718718241666669</v>
      </c>
      <c r="MU83" s="471">
        <f t="shared" si="514"/>
        <v>1.2718718241666669</v>
      </c>
      <c r="MV83" s="471">
        <f t="shared" si="514"/>
        <v>1.2718718241666669</v>
      </c>
      <c r="MW83" s="471">
        <f t="shared" si="514"/>
        <v>1.2718718241666669</v>
      </c>
      <c r="MX83" s="471">
        <f t="shared" si="514"/>
        <v>1.2718718241666669</v>
      </c>
      <c r="MY83" s="471">
        <f t="shared" si="514"/>
        <v>1.2718718241666669</v>
      </c>
      <c r="MZ83" s="471">
        <f t="shared" si="514"/>
        <v>1.2718718241666669</v>
      </c>
      <c r="NA83" s="471">
        <f t="shared" si="514"/>
        <v>1.2718718241666669</v>
      </c>
      <c r="NB83" s="471">
        <f t="shared" si="514"/>
        <v>1.2718718241666669</v>
      </c>
      <c r="NC83" s="471">
        <f t="shared" si="514"/>
        <v>1.2718718241666669</v>
      </c>
      <c r="ND83" s="471">
        <f t="shared" si="514"/>
        <v>1.2718718241666669</v>
      </c>
      <c r="NE83" s="471">
        <f t="shared" si="514"/>
        <v>1.2718718241666669</v>
      </c>
      <c r="NF83" s="471">
        <f t="shared" si="514"/>
        <v>1.2718718241666669</v>
      </c>
      <c r="NG83" s="471">
        <f t="shared" si="501"/>
        <v>1.2718718241666669</v>
      </c>
      <c r="NH83" s="471">
        <f t="shared" si="501"/>
        <v>1.2718718241666669</v>
      </c>
      <c r="NI83" s="471">
        <f t="shared" si="501"/>
        <v>1.2718718241666669</v>
      </c>
      <c r="NJ83" s="471">
        <f t="shared" si="501"/>
        <v>1.2718718241666669</v>
      </c>
      <c r="NK83" s="471">
        <f t="shared" si="501"/>
        <v>1.2718718241666669</v>
      </c>
      <c r="NL83" s="471">
        <f t="shared" si="501"/>
        <v>1.2718718241666669</v>
      </c>
      <c r="NM83" s="471">
        <f t="shared" si="501"/>
        <v>1.2718718241666669</v>
      </c>
      <c r="NN83" s="471">
        <f t="shared" si="501"/>
        <v>1.2718718241666669</v>
      </c>
      <c r="NO83" s="471">
        <f t="shared" si="501"/>
        <v>1.2718718241666669</v>
      </c>
      <c r="NP83" s="471">
        <f t="shared" si="501"/>
        <v>1.2718718241666669</v>
      </c>
      <c r="NQ83" s="471">
        <f t="shared" si="501"/>
        <v>1.2718718241666669</v>
      </c>
      <c r="NR83" s="471">
        <f t="shared" si="501"/>
        <v>1.2718718241666669</v>
      </c>
      <c r="NS83" s="471">
        <f t="shared" si="501"/>
        <v>1.2718718241666669</v>
      </c>
      <c r="NT83" s="471">
        <f t="shared" si="501"/>
        <v>1.2718718241666669</v>
      </c>
      <c r="NU83" s="471">
        <f t="shared" si="501"/>
        <v>1.2718718241666669</v>
      </c>
      <c r="NV83" s="471">
        <f t="shared" si="469"/>
        <v>0.67833163955555564</v>
      </c>
      <c r="NW83" s="471">
        <f t="shared" si="515"/>
        <v>0</v>
      </c>
      <c r="NX83" s="471">
        <f t="shared" si="515"/>
        <v>0</v>
      </c>
      <c r="NY83" s="471">
        <f t="shared" si="515"/>
        <v>0</v>
      </c>
      <c r="NZ83" s="471">
        <f t="shared" si="515"/>
        <v>0</v>
      </c>
      <c r="OA83" s="471">
        <f t="shared" si="515"/>
        <v>0</v>
      </c>
      <c r="OB83" s="471">
        <f t="shared" si="515"/>
        <v>0</v>
      </c>
      <c r="OC83" s="471">
        <f t="shared" si="515"/>
        <v>0</v>
      </c>
      <c r="OD83" s="471">
        <f t="shared" si="515"/>
        <v>0</v>
      </c>
      <c r="OE83" s="471">
        <f t="shared" si="515"/>
        <v>0</v>
      </c>
      <c r="OF83" s="471">
        <f t="shared" si="515"/>
        <v>0</v>
      </c>
      <c r="OG83" s="471">
        <f t="shared" si="515"/>
        <v>0</v>
      </c>
      <c r="OH83" s="471">
        <f t="shared" si="515"/>
        <v>0</v>
      </c>
      <c r="OI83" s="471">
        <f t="shared" si="515"/>
        <v>0</v>
      </c>
      <c r="OJ83" s="471">
        <f t="shared" si="515"/>
        <v>0</v>
      </c>
      <c r="OK83" s="471">
        <f t="shared" si="515"/>
        <v>0</v>
      </c>
      <c r="OL83" s="471">
        <f t="shared" si="515"/>
        <v>0</v>
      </c>
      <c r="OM83" s="471">
        <f t="shared" si="502"/>
        <v>0</v>
      </c>
      <c r="ON83" s="471">
        <f t="shared" si="502"/>
        <v>0</v>
      </c>
      <c r="OO83" s="471">
        <f t="shared" si="502"/>
        <v>0</v>
      </c>
      <c r="OP83" s="471">
        <f t="shared" si="502"/>
        <v>0</v>
      </c>
      <c r="OQ83" s="471">
        <f t="shared" si="502"/>
        <v>0</v>
      </c>
      <c r="OR83" s="471">
        <f t="shared" si="502"/>
        <v>0</v>
      </c>
      <c r="OS83" s="471">
        <f t="shared" si="502"/>
        <v>0</v>
      </c>
      <c r="OT83" s="471">
        <f t="shared" si="502"/>
        <v>0</v>
      </c>
      <c r="OU83" s="471">
        <f t="shared" si="502"/>
        <v>0</v>
      </c>
      <c r="OV83" s="471">
        <f t="shared" si="502"/>
        <v>0</v>
      </c>
      <c r="OW83" s="471">
        <f t="shared" si="502"/>
        <v>0</v>
      </c>
      <c r="OX83" s="471">
        <f t="shared" si="502"/>
        <v>0</v>
      </c>
      <c r="OY83" s="471">
        <f t="shared" si="502"/>
        <v>0</v>
      </c>
      <c r="OZ83" s="471">
        <f t="shared" si="502"/>
        <v>0</v>
      </c>
      <c r="PA83" s="471">
        <f t="shared" si="502"/>
        <v>0</v>
      </c>
      <c r="PB83" s="471">
        <f t="shared" si="471"/>
        <v>0</v>
      </c>
      <c r="PC83" s="471">
        <f t="shared" si="516"/>
        <v>0</v>
      </c>
      <c r="PD83" s="471">
        <f t="shared" si="516"/>
        <v>0</v>
      </c>
      <c r="PE83" s="471">
        <f t="shared" si="516"/>
        <v>0</v>
      </c>
      <c r="PF83" s="471">
        <f t="shared" si="516"/>
        <v>0</v>
      </c>
      <c r="PG83" s="471">
        <f t="shared" si="516"/>
        <v>0</v>
      </c>
      <c r="PH83" s="471">
        <f t="shared" si="516"/>
        <v>0</v>
      </c>
      <c r="PI83" s="471">
        <f t="shared" si="516"/>
        <v>0</v>
      </c>
      <c r="PJ83" s="471">
        <f t="shared" si="516"/>
        <v>0</v>
      </c>
      <c r="PK83" s="471">
        <f t="shared" si="516"/>
        <v>0</v>
      </c>
      <c r="PL83" s="471">
        <f t="shared" si="516"/>
        <v>0</v>
      </c>
      <c r="PM83" s="471">
        <f t="shared" si="516"/>
        <v>0</v>
      </c>
      <c r="PN83" s="471">
        <f t="shared" si="516"/>
        <v>0</v>
      </c>
      <c r="PO83" s="471">
        <f t="shared" si="516"/>
        <v>0</v>
      </c>
      <c r="PP83" s="471">
        <f t="shared" si="516"/>
        <v>0</v>
      </c>
      <c r="PQ83" s="471">
        <f t="shared" si="516"/>
        <v>0</v>
      </c>
      <c r="PR83" s="471">
        <f t="shared" si="516"/>
        <v>0</v>
      </c>
      <c r="PS83" s="471">
        <f t="shared" si="503"/>
        <v>0</v>
      </c>
      <c r="PT83" s="471">
        <f t="shared" si="503"/>
        <v>0</v>
      </c>
      <c r="PU83" s="471">
        <f t="shared" si="503"/>
        <v>0</v>
      </c>
      <c r="PV83" s="471">
        <f t="shared" si="503"/>
        <v>0</v>
      </c>
      <c r="PW83" s="471">
        <f t="shared" si="503"/>
        <v>0</v>
      </c>
      <c r="PX83" s="471">
        <f t="shared" si="503"/>
        <v>0</v>
      </c>
      <c r="PY83" s="471">
        <f t="shared" si="503"/>
        <v>0</v>
      </c>
      <c r="PZ83" s="471">
        <f t="shared" si="503"/>
        <v>0</v>
      </c>
      <c r="QA83" s="471">
        <f t="shared" si="503"/>
        <v>0</v>
      </c>
      <c r="QB83" s="471">
        <f t="shared" si="503"/>
        <v>0</v>
      </c>
      <c r="QC83" s="471">
        <f t="shared" si="503"/>
        <v>0</v>
      </c>
      <c r="QD83" s="471">
        <f t="shared" si="503"/>
        <v>0</v>
      </c>
      <c r="QE83" s="471">
        <f t="shared" si="503"/>
        <v>0</v>
      </c>
      <c r="QF83" s="471">
        <f t="shared" si="503"/>
        <v>0</v>
      </c>
      <c r="QG83" s="471">
        <f t="shared" si="503"/>
        <v>0</v>
      </c>
      <c r="QH83" s="471">
        <f t="shared" si="473"/>
        <v>0</v>
      </c>
      <c r="QI83" s="471">
        <f t="shared" si="517"/>
        <v>0</v>
      </c>
      <c r="QJ83" s="471">
        <f t="shared" si="517"/>
        <v>0</v>
      </c>
      <c r="QK83" s="471">
        <f t="shared" si="517"/>
        <v>0</v>
      </c>
      <c r="QL83" s="471">
        <f t="shared" si="517"/>
        <v>0</v>
      </c>
      <c r="QM83" s="471">
        <f t="shared" si="517"/>
        <v>0</v>
      </c>
      <c r="QN83" s="471">
        <f t="shared" si="517"/>
        <v>0</v>
      </c>
      <c r="QO83" s="471">
        <f t="shared" si="517"/>
        <v>0</v>
      </c>
      <c r="QP83" s="471">
        <f t="shared" si="517"/>
        <v>0</v>
      </c>
      <c r="QQ83" s="471">
        <f t="shared" si="517"/>
        <v>0</v>
      </c>
      <c r="QR83" s="471">
        <f t="shared" si="517"/>
        <v>0</v>
      </c>
      <c r="QS83" s="471">
        <f t="shared" si="517"/>
        <v>0</v>
      </c>
      <c r="QT83" s="471">
        <f t="shared" si="517"/>
        <v>0</v>
      </c>
      <c r="QU83" s="471">
        <f t="shared" si="517"/>
        <v>0</v>
      </c>
      <c r="QV83" s="471">
        <f t="shared" si="517"/>
        <v>0</v>
      </c>
      <c r="QW83" s="471">
        <f t="shared" si="517"/>
        <v>0</v>
      </c>
      <c r="QX83" s="471">
        <f t="shared" si="517"/>
        <v>0</v>
      </c>
      <c r="QY83" s="471">
        <f t="shared" si="504"/>
        <v>0</v>
      </c>
      <c r="QZ83" s="471">
        <f t="shared" si="504"/>
        <v>0</v>
      </c>
      <c r="RA83" s="471">
        <f t="shared" si="504"/>
        <v>0</v>
      </c>
      <c r="RB83" s="471">
        <f t="shared" si="504"/>
        <v>0</v>
      </c>
      <c r="RC83" s="471">
        <f t="shared" si="504"/>
        <v>0</v>
      </c>
      <c r="RD83" s="471">
        <f t="shared" si="504"/>
        <v>0</v>
      </c>
      <c r="RE83" s="471">
        <f t="shared" si="504"/>
        <v>0</v>
      </c>
      <c r="RF83" s="471">
        <f t="shared" si="504"/>
        <v>0</v>
      </c>
      <c r="RG83" s="471">
        <f t="shared" si="504"/>
        <v>0</v>
      </c>
      <c r="RH83" s="471">
        <f t="shared" si="504"/>
        <v>0</v>
      </c>
      <c r="RI83" s="471">
        <f t="shared" si="504"/>
        <v>0</v>
      </c>
      <c r="RJ83" s="471">
        <f t="shared" si="504"/>
        <v>0</v>
      </c>
      <c r="RK83" s="471">
        <f t="shared" si="504"/>
        <v>0</v>
      </c>
      <c r="RL83" s="471">
        <f t="shared" si="504"/>
        <v>0</v>
      </c>
      <c r="RM83" s="471">
        <f t="shared" si="504"/>
        <v>0</v>
      </c>
      <c r="RN83" s="471">
        <f t="shared" si="475"/>
        <v>0</v>
      </c>
      <c r="RO83" s="471">
        <f t="shared" si="518"/>
        <v>0</v>
      </c>
      <c r="RP83" s="471">
        <f t="shared" si="518"/>
        <v>0</v>
      </c>
      <c r="RQ83" s="471">
        <f t="shared" si="518"/>
        <v>0</v>
      </c>
      <c r="RR83" s="471">
        <f t="shared" si="518"/>
        <v>0</v>
      </c>
      <c r="RS83" s="471">
        <f t="shared" si="518"/>
        <v>0</v>
      </c>
      <c r="RT83" s="471">
        <f t="shared" si="518"/>
        <v>0</v>
      </c>
      <c r="RU83" s="471">
        <f t="shared" si="518"/>
        <v>0</v>
      </c>
      <c r="RV83" s="471">
        <f t="shared" si="518"/>
        <v>0</v>
      </c>
      <c r="RW83" s="471">
        <f t="shared" si="518"/>
        <v>0</v>
      </c>
      <c r="RX83" s="471">
        <f t="shared" si="518"/>
        <v>0</v>
      </c>
      <c r="RY83" s="471">
        <f t="shared" si="518"/>
        <v>0</v>
      </c>
      <c r="RZ83" s="471">
        <f t="shared" si="518"/>
        <v>0</v>
      </c>
      <c r="SA83" s="471">
        <f t="shared" si="518"/>
        <v>0</v>
      </c>
      <c r="SB83" s="471">
        <f t="shared" si="518"/>
        <v>0</v>
      </c>
      <c r="SC83" s="471">
        <f t="shared" si="518"/>
        <v>0</v>
      </c>
      <c r="SD83" s="471">
        <f t="shared" si="518"/>
        <v>0</v>
      </c>
      <c r="SE83" s="471">
        <f t="shared" si="505"/>
        <v>0</v>
      </c>
      <c r="SF83" s="471">
        <f t="shared" si="505"/>
        <v>0</v>
      </c>
      <c r="SG83" s="471">
        <f t="shared" si="505"/>
        <v>0</v>
      </c>
      <c r="SH83" s="471">
        <f t="shared" si="505"/>
        <v>0</v>
      </c>
      <c r="SI83" s="471">
        <f t="shared" si="505"/>
        <v>0</v>
      </c>
      <c r="SJ83" s="471">
        <f t="shared" si="505"/>
        <v>0</v>
      </c>
      <c r="SK83" s="471">
        <f t="shared" si="505"/>
        <v>0</v>
      </c>
      <c r="SL83" s="471">
        <f t="shared" si="505"/>
        <v>0</v>
      </c>
      <c r="SM83" s="471">
        <f t="shared" si="505"/>
        <v>0</v>
      </c>
      <c r="SN83" s="471">
        <f t="shared" si="505"/>
        <v>0</v>
      </c>
      <c r="SO83" s="471">
        <f t="shared" si="505"/>
        <v>0</v>
      </c>
      <c r="SP83" s="471">
        <f t="shared" si="505"/>
        <v>0</v>
      </c>
      <c r="SQ83" s="471">
        <f t="shared" si="505"/>
        <v>0</v>
      </c>
      <c r="SR83" s="471">
        <f t="shared" si="505"/>
        <v>0</v>
      </c>
      <c r="SS83" s="471">
        <f t="shared" si="505"/>
        <v>0</v>
      </c>
      <c r="ST83" s="471">
        <f t="shared" si="477"/>
        <v>0</v>
      </c>
      <c r="SU83" s="471">
        <f t="shared" si="519"/>
        <v>0</v>
      </c>
      <c r="SV83" s="471">
        <f t="shared" si="519"/>
        <v>0</v>
      </c>
      <c r="SW83" s="471">
        <f t="shared" si="519"/>
        <v>0</v>
      </c>
      <c r="SX83" s="471">
        <f t="shared" si="519"/>
        <v>0</v>
      </c>
      <c r="SY83" s="471">
        <f t="shared" si="519"/>
        <v>0</v>
      </c>
      <c r="SZ83" s="471">
        <f t="shared" si="519"/>
        <v>0</v>
      </c>
      <c r="TA83" s="471">
        <f t="shared" si="519"/>
        <v>0</v>
      </c>
      <c r="TB83" s="471">
        <f t="shared" si="519"/>
        <v>0</v>
      </c>
      <c r="TC83" s="471">
        <f t="shared" si="519"/>
        <v>0</v>
      </c>
      <c r="TD83" s="471">
        <f t="shared" si="519"/>
        <v>0</v>
      </c>
      <c r="TE83" s="471">
        <f t="shared" si="519"/>
        <v>0</v>
      </c>
      <c r="TF83" s="471">
        <f t="shared" si="519"/>
        <v>0</v>
      </c>
      <c r="TG83" s="471">
        <f t="shared" si="519"/>
        <v>0</v>
      </c>
      <c r="TH83" s="471">
        <f t="shared" si="519"/>
        <v>0</v>
      </c>
      <c r="TI83" s="471">
        <f t="shared" si="519"/>
        <v>0</v>
      </c>
      <c r="TJ83" s="471">
        <f t="shared" si="519"/>
        <v>0</v>
      </c>
      <c r="TK83" s="471">
        <f t="shared" si="506"/>
        <v>0</v>
      </c>
      <c r="TL83" s="471">
        <f t="shared" si="506"/>
        <v>0</v>
      </c>
      <c r="TM83" s="471">
        <f t="shared" si="506"/>
        <v>0</v>
      </c>
      <c r="TN83" s="471">
        <f t="shared" si="506"/>
        <v>0</v>
      </c>
      <c r="TO83" s="471">
        <f t="shared" si="506"/>
        <v>0</v>
      </c>
      <c r="TP83" s="471">
        <f t="shared" si="506"/>
        <v>0</v>
      </c>
      <c r="TQ83" s="471">
        <f t="shared" si="506"/>
        <v>0</v>
      </c>
      <c r="TR83" s="471">
        <f t="shared" si="506"/>
        <v>0</v>
      </c>
      <c r="TS83" s="471">
        <f t="shared" si="506"/>
        <v>0</v>
      </c>
      <c r="TT83" s="471">
        <f t="shared" si="506"/>
        <v>0</v>
      </c>
      <c r="TU83" s="471">
        <f t="shared" si="506"/>
        <v>0</v>
      </c>
      <c r="TV83" s="471">
        <f t="shared" si="506"/>
        <v>0</v>
      </c>
      <c r="TW83" s="471">
        <f t="shared" si="506"/>
        <v>0</v>
      </c>
      <c r="TX83" s="471">
        <f t="shared" si="506"/>
        <v>0</v>
      </c>
      <c r="TY83" s="471">
        <f t="shared" si="506"/>
        <v>0</v>
      </c>
      <c r="TZ83" s="471">
        <f t="shared" si="479"/>
        <v>0</v>
      </c>
      <c r="UA83" s="471">
        <f t="shared" si="520"/>
        <v>0</v>
      </c>
      <c r="UB83" s="471">
        <f t="shared" si="520"/>
        <v>0</v>
      </c>
      <c r="UC83" s="471">
        <f t="shared" si="520"/>
        <v>0</v>
      </c>
      <c r="UD83" s="471">
        <f t="shared" si="520"/>
        <v>0</v>
      </c>
      <c r="UE83" s="471">
        <f t="shared" si="520"/>
        <v>0</v>
      </c>
      <c r="UF83" s="471">
        <f t="shared" si="520"/>
        <v>0</v>
      </c>
      <c r="UG83" s="471">
        <f t="shared" si="520"/>
        <v>0</v>
      </c>
      <c r="UH83" s="471">
        <f t="shared" si="520"/>
        <v>0</v>
      </c>
      <c r="UI83" s="471">
        <f t="shared" si="520"/>
        <v>0</v>
      </c>
      <c r="UJ83" s="471">
        <f t="shared" si="520"/>
        <v>0</v>
      </c>
      <c r="UK83" s="471">
        <f t="shared" si="520"/>
        <v>0</v>
      </c>
      <c r="UL83" s="471">
        <f t="shared" si="520"/>
        <v>0</v>
      </c>
      <c r="UM83" s="471">
        <f t="shared" si="520"/>
        <v>0</v>
      </c>
      <c r="UN83" s="471">
        <f t="shared" si="520"/>
        <v>0</v>
      </c>
      <c r="UO83" s="471">
        <f t="shared" si="520"/>
        <v>0</v>
      </c>
      <c r="UP83" s="471">
        <f t="shared" si="520"/>
        <v>0</v>
      </c>
      <c r="UQ83" s="471">
        <f t="shared" si="507"/>
        <v>0</v>
      </c>
      <c r="UR83" s="471">
        <f t="shared" si="507"/>
        <v>0</v>
      </c>
      <c r="US83" s="471">
        <f t="shared" si="507"/>
        <v>0</v>
      </c>
      <c r="UT83" s="471">
        <f t="shared" si="507"/>
        <v>0</v>
      </c>
      <c r="UU83" s="471">
        <f t="shared" si="507"/>
        <v>0</v>
      </c>
      <c r="UV83" s="471">
        <f t="shared" si="507"/>
        <v>0</v>
      </c>
      <c r="UW83" s="471">
        <f t="shared" si="507"/>
        <v>0</v>
      </c>
      <c r="UX83" s="471">
        <f t="shared" si="507"/>
        <v>0</v>
      </c>
      <c r="UY83" s="471">
        <f t="shared" si="507"/>
        <v>0</v>
      </c>
      <c r="UZ83" s="471">
        <f t="shared" si="507"/>
        <v>0</v>
      </c>
      <c r="VA83" s="471">
        <f t="shared" si="507"/>
        <v>0</v>
      </c>
      <c r="VB83" s="471">
        <f t="shared" si="507"/>
        <v>0</v>
      </c>
      <c r="VC83" s="471">
        <f t="shared" si="507"/>
        <v>0</v>
      </c>
      <c r="VD83" s="471">
        <f t="shared" si="507"/>
        <v>0</v>
      </c>
      <c r="VE83" s="471">
        <f t="shared" si="507"/>
        <v>0</v>
      </c>
      <c r="VF83" s="471">
        <f t="shared" si="481"/>
        <v>0</v>
      </c>
      <c r="VG83" s="471">
        <f t="shared" si="521"/>
        <v>0</v>
      </c>
      <c r="VH83" s="471">
        <f t="shared" si="521"/>
        <v>0</v>
      </c>
      <c r="VI83" s="471">
        <f t="shared" si="521"/>
        <v>0</v>
      </c>
      <c r="VJ83" s="471">
        <f t="shared" si="521"/>
        <v>0</v>
      </c>
      <c r="VK83" s="471">
        <f t="shared" si="521"/>
        <v>0</v>
      </c>
      <c r="VL83" s="471">
        <f t="shared" si="521"/>
        <v>0</v>
      </c>
      <c r="VM83" s="471">
        <f t="shared" si="521"/>
        <v>0</v>
      </c>
      <c r="VN83" s="471">
        <f t="shared" si="521"/>
        <v>0</v>
      </c>
      <c r="VO83" s="471">
        <f t="shared" si="521"/>
        <v>0</v>
      </c>
      <c r="VP83" s="471">
        <f t="shared" si="521"/>
        <v>0</v>
      </c>
      <c r="VQ83" s="471">
        <f t="shared" si="521"/>
        <v>0</v>
      </c>
      <c r="VR83" s="471">
        <f t="shared" si="521"/>
        <v>0</v>
      </c>
      <c r="VS83" s="471">
        <f t="shared" si="521"/>
        <v>0</v>
      </c>
      <c r="VT83" s="471">
        <f t="shared" si="521"/>
        <v>0</v>
      </c>
      <c r="VU83" s="471">
        <f t="shared" si="521"/>
        <v>0</v>
      </c>
      <c r="VV83" s="471">
        <f t="shared" si="521"/>
        <v>0</v>
      </c>
      <c r="VW83" s="471">
        <f t="shared" si="508"/>
        <v>0</v>
      </c>
      <c r="VX83" s="471">
        <f t="shared" si="508"/>
        <v>0</v>
      </c>
      <c r="VY83" s="471">
        <f t="shared" si="508"/>
        <v>0</v>
      </c>
      <c r="VZ83" s="471">
        <f t="shared" si="508"/>
        <v>0</v>
      </c>
      <c r="WA83" s="471">
        <f t="shared" si="508"/>
        <v>0</v>
      </c>
      <c r="WB83" s="471">
        <f t="shared" si="508"/>
        <v>0</v>
      </c>
      <c r="WC83" s="471">
        <f t="shared" si="508"/>
        <v>0</v>
      </c>
      <c r="WD83" s="471">
        <f t="shared" si="508"/>
        <v>0</v>
      </c>
    </row>
    <row r="84" spans="1:604" x14ac:dyDescent="0.35">
      <c r="A84" s="29"/>
      <c r="B84" s="29">
        <f t="shared" si="355"/>
        <v>53</v>
      </c>
      <c r="C84" s="29" t="s">
        <v>5</v>
      </c>
      <c r="D84" s="29" t="s">
        <v>119</v>
      </c>
      <c r="E84" s="69">
        <f>INDEX('Current RAP - 2025-26 Cycle'!$K:$K,MATCH('25-26 Projection - RAP Tendered'!$D84,'Current RAP - 2025-26 Cycle'!$C:$C,0),1)</f>
        <v>102838143</v>
      </c>
      <c r="F84" s="69">
        <f>INDEX('Current RAP - 2025-26 Cycle'!$G:$G,MATCH('25-26 Projection - RAP Tendered'!$D84,'Current RAP - 2025-26 Cycle'!$C:$C,0),1)</f>
        <v>102060606.14</v>
      </c>
      <c r="G84" s="69">
        <f t="shared" si="342"/>
        <v>777536.8599999994</v>
      </c>
      <c r="H84" s="69">
        <f t="shared" si="356"/>
        <v>102060606.14</v>
      </c>
      <c r="I84" s="32">
        <v>45839</v>
      </c>
      <c r="J84" s="32">
        <v>46203</v>
      </c>
      <c r="K84" s="29" t="str">
        <f>INDEX('Current RAP - 2025-26 Cycle'!$D:$D,MATCH('25-26 Projection - RAP Tendered'!$D84,'Current RAP - 2025-26 Cycle'!$C:$C,0),1)</f>
        <v>IPCA</v>
      </c>
      <c r="L84" s="32" t="s">
        <v>10</v>
      </c>
      <c r="M84" s="32" t="s">
        <v>10</v>
      </c>
      <c r="N84" s="81">
        <v>0</v>
      </c>
      <c r="O84" s="81">
        <v>0</v>
      </c>
      <c r="P84" s="69">
        <v>0</v>
      </c>
      <c r="Q84" s="32">
        <f>INDEX('Current RAP - 2025-26 Cycle'!$L:$L,MATCH('25-26 Projection - RAP Tendered'!$D84,'Current RAP - 2025-26 Cycle'!$C:$C,0),1)</f>
        <v>41039</v>
      </c>
      <c r="R84" s="32">
        <f>INDEX('Current RAP - 2025-26 Cycle'!$M:$M,MATCH('25-26 Projection - RAP Tendered'!$D84,'Current RAP - 2025-26 Cycle'!$C:$C,0),1)</f>
        <v>51996</v>
      </c>
      <c r="S84" s="29"/>
      <c r="T84" s="29" t="str">
        <f t="shared" si="343"/>
        <v>004/2012</v>
      </c>
      <c r="U84" s="36">
        <f t="shared" si="492"/>
        <v>102.838143</v>
      </c>
      <c r="V84" s="36">
        <f t="shared" si="492"/>
        <v>102.838143</v>
      </c>
      <c r="W84" s="36">
        <f t="shared" si="492"/>
        <v>102.838143</v>
      </c>
      <c r="X84" s="36">
        <f t="shared" si="492"/>
        <v>102.838143</v>
      </c>
      <c r="Y84" s="36">
        <f t="shared" si="492"/>
        <v>102.838143</v>
      </c>
      <c r="Z84" s="36">
        <f t="shared" si="492"/>
        <v>102.838143</v>
      </c>
      <c r="AA84" s="36">
        <f t="shared" si="492"/>
        <v>102.838143</v>
      </c>
      <c r="AB84" s="36">
        <f t="shared" si="492"/>
        <v>102.838143</v>
      </c>
      <c r="AC84" s="36">
        <f t="shared" si="492"/>
        <v>102.838143</v>
      </c>
      <c r="AD84" s="36">
        <f t="shared" si="492"/>
        <v>102.838143</v>
      </c>
      <c r="AE84" s="36">
        <f t="shared" si="492"/>
        <v>102.838143</v>
      </c>
      <c r="AF84" s="36">
        <f t="shared" si="492"/>
        <v>102.838143</v>
      </c>
      <c r="AG84" s="36">
        <f t="shared" si="492"/>
        <v>102.838143</v>
      </c>
      <c r="AH84" s="36">
        <f t="shared" si="492"/>
        <v>102.838143</v>
      </c>
      <c r="AI84" s="36">
        <f t="shared" si="492"/>
        <v>102.838143</v>
      </c>
      <c r="AJ84" s="36">
        <f t="shared" si="492"/>
        <v>102.838143</v>
      </c>
      <c r="AK84" s="36">
        <f t="shared" si="489"/>
        <v>102.838143</v>
      </c>
      <c r="AL84" s="36">
        <f t="shared" si="489"/>
        <v>88.462918709677425</v>
      </c>
      <c r="AM84" s="36">
        <f t="shared" si="489"/>
        <v>0</v>
      </c>
      <c r="AN84" s="36">
        <f t="shared" si="489"/>
        <v>0</v>
      </c>
      <c r="AO84" s="36">
        <f t="shared" si="489"/>
        <v>0</v>
      </c>
      <c r="AP84" s="36">
        <f t="shared" si="489"/>
        <v>0</v>
      </c>
      <c r="AQ84" s="36">
        <f t="shared" si="489"/>
        <v>0</v>
      </c>
      <c r="AR84" s="36">
        <f t="shared" si="489"/>
        <v>0</v>
      </c>
      <c r="AS84" s="36">
        <f t="shared" si="489"/>
        <v>0</v>
      </c>
      <c r="AT84" s="36">
        <f t="shared" si="489"/>
        <v>0</v>
      </c>
      <c r="AU84" s="36">
        <f t="shared" si="489"/>
        <v>0</v>
      </c>
      <c r="AV84" s="36">
        <f t="shared" si="489"/>
        <v>0</v>
      </c>
      <c r="AW84" s="36">
        <f t="shared" si="489"/>
        <v>0</v>
      </c>
      <c r="AX84" s="36">
        <f t="shared" si="489"/>
        <v>0</v>
      </c>
      <c r="AY84" s="36">
        <f t="shared" si="489"/>
        <v>0</v>
      </c>
      <c r="AZ84" s="36">
        <f t="shared" si="441"/>
        <v>0</v>
      </c>
      <c r="BA84" s="36">
        <f t="shared" si="441"/>
        <v>0</v>
      </c>
      <c r="BB84" s="36">
        <f t="shared" si="441"/>
        <v>0</v>
      </c>
      <c r="BD84" s="29" t="str">
        <f t="shared" si="345"/>
        <v>004/2012</v>
      </c>
      <c r="BE84" s="36">
        <f t="shared" ref="BE84:BT89" si="524">SUMIFS($GM84:$WE84,$GM$29:$WE$29,BE$29)</f>
        <v>0</v>
      </c>
      <c r="BF84" s="36">
        <f t="shared" si="524"/>
        <v>0</v>
      </c>
      <c r="BG84" s="36">
        <f t="shared" si="524"/>
        <v>0</v>
      </c>
      <c r="BH84" s="36">
        <f t="shared" si="524"/>
        <v>0</v>
      </c>
      <c r="BI84" s="36">
        <f t="shared" si="524"/>
        <v>25.709535750000001</v>
      </c>
      <c r="BJ84" s="36">
        <f t="shared" si="524"/>
        <v>25.709535750000001</v>
      </c>
      <c r="BK84" s="36">
        <f t="shared" si="524"/>
        <v>25.709535750000001</v>
      </c>
      <c r="BL84" s="36">
        <f t="shared" si="524"/>
        <v>25.709535750000001</v>
      </c>
      <c r="BM84" s="36">
        <f t="shared" si="524"/>
        <v>25.709535750000001</v>
      </c>
      <c r="BN84" s="36">
        <f t="shared" si="524"/>
        <v>25.709535750000001</v>
      </c>
      <c r="BO84" s="36">
        <f t="shared" si="524"/>
        <v>25.709535750000001</v>
      </c>
      <c r="BP84" s="36">
        <f t="shared" si="524"/>
        <v>25.709535750000001</v>
      </c>
      <c r="BQ84" s="36">
        <f t="shared" si="524"/>
        <v>25.709535750000001</v>
      </c>
      <c r="BR84" s="36">
        <f t="shared" si="524"/>
        <v>25.709535750000001</v>
      </c>
      <c r="BS84" s="36">
        <f t="shared" si="524"/>
        <v>25.709535750000001</v>
      </c>
      <c r="BT84" s="36">
        <f t="shared" si="524"/>
        <v>25.709535750000001</v>
      </c>
      <c r="BU84" s="36">
        <f t="shared" si="493"/>
        <v>25.709535750000001</v>
      </c>
      <c r="BV84" s="36">
        <f t="shared" si="493"/>
        <v>25.709535750000001</v>
      </c>
      <c r="BW84" s="36">
        <f t="shared" si="493"/>
        <v>25.709535750000001</v>
      </c>
      <c r="BX84" s="36">
        <f t="shared" si="493"/>
        <v>25.709535750000001</v>
      </c>
      <c r="BY84" s="36">
        <f t="shared" si="493"/>
        <v>25.709535750000001</v>
      </c>
      <c r="BZ84" s="36">
        <f t="shared" si="493"/>
        <v>25.709535750000001</v>
      </c>
      <c r="CA84" s="36">
        <f t="shared" si="493"/>
        <v>25.709535750000001</v>
      </c>
      <c r="CB84" s="36">
        <f t="shared" si="493"/>
        <v>25.709535750000001</v>
      </c>
      <c r="CC84" s="36">
        <f t="shared" si="493"/>
        <v>25.709535750000001</v>
      </c>
      <c r="CD84" s="36">
        <f t="shared" si="493"/>
        <v>25.709535750000001</v>
      </c>
      <c r="CE84" s="36">
        <f t="shared" si="493"/>
        <v>25.709535750000001</v>
      </c>
      <c r="CF84" s="36">
        <f t="shared" si="493"/>
        <v>25.709535750000001</v>
      </c>
      <c r="CG84" s="36">
        <f t="shared" si="493"/>
        <v>25.709535750000001</v>
      </c>
      <c r="CH84" s="36">
        <f t="shared" si="493"/>
        <v>25.709535750000001</v>
      </c>
      <c r="CI84" s="36">
        <f t="shared" si="493"/>
        <v>25.709535750000001</v>
      </c>
      <c r="CJ84" s="36">
        <f t="shared" si="493"/>
        <v>25.709535750000001</v>
      </c>
      <c r="CK84" s="36">
        <f t="shared" si="494"/>
        <v>25.709535750000001</v>
      </c>
      <c r="CL84" s="36">
        <f t="shared" si="494"/>
        <v>25.709535750000001</v>
      </c>
      <c r="CM84" s="36">
        <f t="shared" si="494"/>
        <v>25.709535750000001</v>
      </c>
      <c r="CN84" s="36">
        <f t="shared" si="494"/>
        <v>25.709535750000001</v>
      </c>
      <c r="CO84" s="36">
        <f t="shared" si="494"/>
        <v>25.709535750000001</v>
      </c>
      <c r="CP84" s="36">
        <f t="shared" si="494"/>
        <v>25.709535750000001</v>
      </c>
      <c r="CQ84" s="36">
        <f t="shared" si="494"/>
        <v>25.709535750000001</v>
      </c>
      <c r="CR84" s="36">
        <f t="shared" si="494"/>
        <v>25.709535750000001</v>
      </c>
      <c r="CS84" s="36">
        <f t="shared" si="494"/>
        <v>25.709535750000001</v>
      </c>
      <c r="CT84" s="36">
        <f t="shared" si="494"/>
        <v>25.709535750000001</v>
      </c>
      <c r="CU84" s="36">
        <f t="shared" si="494"/>
        <v>25.709535750000001</v>
      </c>
      <c r="CV84" s="36">
        <f t="shared" si="494"/>
        <v>25.709535750000001</v>
      </c>
      <c r="CW84" s="36">
        <f t="shared" si="494"/>
        <v>25.709535750000001</v>
      </c>
      <c r="CX84" s="36">
        <f t="shared" si="494"/>
        <v>25.709535750000001</v>
      </c>
      <c r="CY84" s="36">
        <f t="shared" si="494"/>
        <v>25.709535750000001</v>
      </c>
      <c r="CZ84" s="36">
        <f t="shared" si="490"/>
        <v>25.709535750000001</v>
      </c>
      <c r="DA84" s="36">
        <f t="shared" si="490"/>
        <v>25.709535750000001</v>
      </c>
      <c r="DB84" s="36">
        <f t="shared" si="490"/>
        <v>25.709535750000001</v>
      </c>
      <c r="DC84" s="36">
        <f t="shared" si="490"/>
        <v>25.709535750000001</v>
      </c>
      <c r="DD84" s="36">
        <f t="shared" si="490"/>
        <v>25.709535750000001</v>
      </c>
      <c r="DE84" s="36">
        <f t="shared" si="490"/>
        <v>25.709535750000001</v>
      </c>
      <c r="DF84" s="36">
        <f t="shared" si="490"/>
        <v>25.709535750000001</v>
      </c>
      <c r="DG84" s="36">
        <f t="shared" si="490"/>
        <v>25.709535750000001</v>
      </c>
      <c r="DH84" s="36">
        <f t="shared" si="490"/>
        <v>25.709535750000001</v>
      </c>
      <c r="DI84" s="36">
        <f t="shared" si="490"/>
        <v>25.709535750000001</v>
      </c>
      <c r="DJ84" s="36">
        <f t="shared" si="490"/>
        <v>25.709535750000001</v>
      </c>
      <c r="DK84" s="36">
        <f t="shared" si="490"/>
        <v>25.709535750000001</v>
      </c>
      <c r="DL84" s="36">
        <f t="shared" si="490"/>
        <v>25.709535750000001</v>
      </c>
      <c r="DM84" s="36">
        <f t="shared" si="490"/>
        <v>25.709535750000001</v>
      </c>
      <c r="DN84" s="36">
        <f t="shared" si="490"/>
        <v>25.709535750000001</v>
      </c>
      <c r="DO84" s="36">
        <f t="shared" si="490"/>
        <v>25.709535750000001</v>
      </c>
      <c r="DP84" s="36">
        <f t="shared" si="491"/>
        <v>25.709535750000001</v>
      </c>
      <c r="DQ84" s="36">
        <f t="shared" si="491"/>
        <v>25.709535750000001</v>
      </c>
      <c r="DR84" s="36">
        <f t="shared" si="491"/>
        <v>25.709535750000001</v>
      </c>
      <c r="DS84" s="36">
        <f t="shared" si="491"/>
        <v>25.709535750000001</v>
      </c>
      <c r="DT84" s="36">
        <f t="shared" si="491"/>
        <v>25.709535750000001</v>
      </c>
      <c r="DU84" s="36">
        <f t="shared" si="491"/>
        <v>25.709535750000001</v>
      </c>
      <c r="DV84" s="36">
        <f t="shared" si="491"/>
        <v>25.709535750000001</v>
      </c>
      <c r="DW84" s="36">
        <f t="shared" si="491"/>
        <v>25.709535750000001</v>
      </c>
      <c r="DX84" s="36">
        <f t="shared" si="491"/>
        <v>11.334311459677419</v>
      </c>
      <c r="DY84" s="36">
        <f t="shared" si="491"/>
        <v>0</v>
      </c>
      <c r="DZ84" s="36">
        <f t="shared" si="491"/>
        <v>0</v>
      </c>
      <c r="EA84" s="36">
        <f t="shared" si="491"/>
        <v>0</v>
      </c>
      <c r="EB84" s="36">
        <f t="shared" si="491"/>
        <v>0</v>
      </c>
      <c r="EC84" s="36">
        <f t="shared" si="491"/>
        <v>0</v>
      </c>
      <c r="ED84" s="36">
        <f t="shared" si="491"/>
        <v>0</v>
      </c>
      <c r="EE84" s="36">
        <f t="shared" si="495"/>
        <v>0</v>
      </c>
      <c r="EF84" s="36">
        <f t="shared" si="495"/>
        <v>0</v>
      </c>
      <c r="EG84" s="36">
        <f t="shared" si="495"/>
        <v>0</v>
      </c>
      <c r="EH84" s="36">
        <f t="shared" si="495"/>
        <v>0</v>
      </c>
      <c r="EI84" s="36">
        <f t="shared" si="495"/>
        <v>0</v>
      </c>
      <c r="EJ84" s="36">
        <f t="shared" si="523"/>
        <v>0</v>
      </c>
      <c r="EK84" s="36">
        <f t="shared" si="523"/>
        <v>0</v>
      </c>
      <c r="EL84" s="36">
        <f t="shared" si="523"/>
        <v>0</v>
      </c>
      <c r="EM84" s="36">
        <f t="shared" si="523"/>
        <v>0</v>
      </c>
      <c r="EN84" s="36">
        <f t="shared" si="523"/>
        <v>0</v>
      </c>
      <c r="EO84" s="36">
        <f t="shared" si="523"/>
        <v>0</v>
      </c>
      <c r="EP84" s="36">
        <f t="shared" si="523"/>
        <v>0</v>
      </c>
      <c r="EQ84" s="36">
        <f t="shared" si="523"/>
        <v>0</v>
      </c>
      <c r="ER84" s="36">
        <f t="shared" si="523"/>
        <v>0</v>
      </c>
      <c r="ES84" s="36">
        <f t="shared" si="523"/>
        <v>0</v>
      </c>
      <c r="ET84" s="36">
        <f t="shared" si="523"/>
        <v>0</v>
      </c>
      <c r="EU84" s="36">
        <f t="shared" si="523"/>
        <v>0</v>
      </c>
      <c r="EV84" s="36">
        <f t="shared" si="523"/>
        <v>0</v>
      </c>
      <c r="EW84" s="36">
        <f t="shared" si="523"/>
        <v>0</v>
      </c>
      <c r="EX84" s="36">
        <f t="shared" si="523"/>
        <v>0</v>
      </c>
      <c r="EY84" s="36">
        <f t="shared" si="523"/>
        <v>0</v>
      </c>
      <c r="EZ84" s="36">
        <f t="shared" si="522"/>
        <v>0</v>
      </c>
      <c r="FA84" s="36">
        <f t="shared" si="522"/>
        <v>0</v>
      </c>
      <c r="FB84" s="36">
        <f t="shared" si="522"/>
        <v>0</v>
      </c>
      <c r="FC84" s="36">
        <f t="shared" si="522"/>
        <v>0</v>
      </c>
      <c r="FD84" s="36">
        <f t="shared" si="522"/>
        <v>0</v>
      </c>
      <c r="FE84" s="36">
        <f t="shared" si="522"/>
        <v>0</v>
      </c>
      <c r="FF84" s="36">
        <f t="shared" si="522"/>
        <v>0</v>
      </c>
      <c r="FG84" s="36">
        <f t="shared" si="522"/>
        <v>0</v>
      </c>
      <c r="FH84" s="36">
        <f t="shared" si="522"/>
        <v>0</v>
      </c>
      <c r="FI84" s="36">
        <f t="shared" si="522"/>
        <v>0</v>
      </c>
      <c r="FJ84" s="36">
        <f t="shared" si="522"/>
        <v>0</v>
      </c>
      <c r="FK84" s="36">
        <f t="shared" si="522"/>
        <v>0</v>
      </c>
      <c r="FL84" s="36">
        <f t="shared" si="522"/>
        <v>0</v>
      </c>
      <c r="FM84" s="36">
        <f t="shared" si="522"/>
        <v>0</v>
      </c>
      <c r="FN84" s="36">
        <f t="shared" si="522"/>
        <v>0</v>
      </c>
      <c r="FO84" s="36">
        <f t="shared" si="522"/>
        <v>0</v>
      </c>
      <c r="FP84" s="36">
        <f t="shared" si="522"/>
        <v>0</v>
      </c>
      <c r="FQ84" s="36">
        <f t="shared" si="522"/>
        <v>0</v>
      </c>
      <c r="FR84" s="36">
        <f t="shared" si="522"/>
        <v>0</v>
      </c>
      <c r="FS84" s="36">
        <f t="shared" si="522"/>
        <v>0</v>
      </c>
      <c r="FT84" s="36">
        <f t="shared" si="522"/>
        <v>0</v>
      </c>
      <c r="FU84" s="36">
        <f t="shared" si="522"/>
        <v>0</v>
      </c>
      <c r="FV84" s="36">
        <f t="shared" si="522"/>
        <v>0</v>
      </c>
      <c r="FW84" s="36">
        <f t="shared" si="522"/>
        <v>0</v>
      </c>
      <c r="FX84" s="36">
        <f t="shared" si="522"/>
        <v>0</v>
      </c>
      <c r="FY84" s="36">
        <f t="shared" si="522"/>
        <v>0</v>
      </c>
      <c r="FZ84" s="36">
        <f t="shared" si="522"/>
        <v>0</v>
      </c>
      <c r="GA84" s="36">
        <f t="shared" si="522"/>
        <v>0</v>
      </c>
      <c r="GB84" s="36">
        <f t="shared" si="486"/>
        <v>0</v>
      </c>
      <c r="GC84" s="36">
        <f t="shared" si="486"/>
        <v>0</v>
      </c>
      <c r="GD84" s="36">
        <f t="shared" si="486"/>
        <v>0</v>
      </c>
      <c r="GE84" s="36">
        <f t="shared" si="486"/>
        <v>0</v>
      </c>
      <c r="GF84" s="36">
        <f t="shared" si="486"/>
        <v>0</v>
      </c>
      <c r="GG84" s="36">
        <f t="shared" si="486"/>
        <v>0</v>
      </c>
      <c r="GH84" s="36">
        <f t="shared" si="486"/>
        <v>0</v>
      </c>
      <c r="GI84" s="36">
        <f t="shared" si="486"/>
        <v>0</v>
      </c>
      <c r="GJ84" s="36">
        <f t="shared" si="486"/>
        <v>0</v>
      </c>
      <c r="GL84" s="29" t="str">
        <f t="shared" si="347"/>
        <v>004/2012</v>
      </c>
      <c r="GM84" s="471">
        <f t="shared" si="509"/>
        <v>8.5698452500000002</v>
      </c>
      <c r="GN84" s="471">
        <f t="shared" si="509"/>
        <v>8.5698452500000002</v>
      </c>
      <c r="GO84" s="471">
        <f t="shared" si="509"/>
        <v>8.5698452500000002</v>
      </c>
      <c r="GP84" s="471">
        <f t="shared" si="509"/>
        <v>8.5698452500000002</v>
      </c>
      <c r="GQ84" s="471">
        <f t="shared" si="509"/>
        <v>8.5698452500000002</v>
      </c>
      <c r="GR84" s="471">
        <f t="shared" si="509"/>
        <v>8.5698452500000002</v>
      </c>
      <c r="GS84" s="471">
        <f t="shared" si="509"/>
        <v>8.5698452500000002</v>
      </c>
      <c r="GT84" s="471">
        <f t="shared" si="509"/>
        <v>8.5698452500000002</v>
      </c>
      <c r="GU84" s="471">
        <f t="shared" si="509"/>
        <v>8.5698452500000002</v>
      </c>
      <c r="GV84" s="471">
        <f t="shared" si="509"/>
        <v>8.5698452500000002</v>
      </c>
      <c r="GW84" s="471">
        <f t="shared" si="509"/>
        <v>8.5698452500000002</v>
      </c>
      <c r="GX84" s="471">
        <f t="shared" si="509"/>
        <v>8.5698452500000002</v>
      </c>
      <c r="GY84" s="471">
        <f t="shared" si="509"/>
        <v>8.5698452500000002</v>
      </c>
      <c r="GZ84" s="471">
        <f t="shared" si="509"/>
        <v>8.5698452500000002</v>
      </c>
      <c r="HA84" s="471">
        <f t="shared" si="509"/>
        <v>8.5698452500000002</v>
      </c>
      <c r="HB84" s="471">
        <f t="shared" si="509"/>
        <v>8.5698452500000002</v>
      </c>
      <c r="HC84" s="471">
        <f t="shared" si="496"/>
        <v>8.5698452500000002</v>
      </c>
      <c r="HD84" s="471">
        <f t="shared" si="496"/>
        <v>8.5698452500000002</v>
      </c>
      <c r="HE84" s="471">
        <f t="shared" si="496"/>
        <v>8.5698452500000002</v>
      </c>
      <c r="HF84" s="471">
        <f t="shared" si="496"/>
        <v>8.5698452500000002</v>
      </c>
      <c r="HG84" s="471">
        <f t="shared" si="496"/>
        <v>8.5698452500000002</v>
      </c>
      <c r="HH84" s="471">
        <f t="shared" si="496"/>
        <v>8.5698452500000002</v>
      </c>
      <c r="HI84" s="471">
        <f t="shared" si="496"/>
        <v>8.5698452500000002</v>
      </c>
      <c r="HJ84" s="471">
        <f t="shared" si="496"/>
        <v>8.5698452500000002</v>
      </c>
      <c r="HK84" s="471">
        <f t="shared" si="496"/>
        <v>8.5698452500000002</v>
      </c>
      <c r="HL84" s="471">
        <f t="shared" si="496"/>
        <v>8.5698452500000002</v>
      </c>
      <c r="HM84" s="471">
        <f t="shared" si="496"/>
        <v>8.5698452500000002</v>
      </c>
      <c r="HN84" s="471">
        <f t="shared" si="496"/>
        <v>8.5698452500000002</v>
      </c>
      <c r="HO84" s="471">
        <f t="shared" si="496"/>
        <v>8.5698452500000002</v>
      </c>
      <c r="HP84" s="471">
        <f t="shared" si="496"/>
        <v>8.5698452500000002</v>
      </c>
      <c r="HQ84" s="471">
        <f t="shared" si="496"/>
        <v>8.5698452500000002</v>
      </c>
      <c r="HR84" s="471">
        <f t="shared" si="459"/>
        <v>8.5698452500000002</v>
      </c>
      <c r="HS84" s="471">
        <f t="shared" si="510"/>
        <v>8.5698452500000002</v>
      </c>
      <c r="HT84" s="471">
        <f t="shared" si="510"/>
        <v>8.5698452500000002</v>
      </c>
      <c r="HU84" s="471">
        <f t="shared" si="510"/>
        <v>8.5698452500000002</v>
      </c>
      <c r="HV84" s="471">
        <f t="shared" si="510"/>
        <v>8.5698452500000002</v>
      </c>
      <c r="HW84" s="471">
        <f t="shared" si="510"/>
        <v>8.5698452500000002</v>
      </c>
      <c r="HX84" s="471">
        <f t="shared" si="510"/>
        <v>8.5698452500000002</v>
      </c>
      <c r="HY84" s="471">
        <f t="shared" si="510"/>
        <v>8.5698452500000002</v>
      </c>
      <c r="HZ84" s="471">
        <f t="shared" si="510"/>
        <v>8.5698452500000002</v>
      </c>
      <c r="IA84" s="471">
        <f t="shared" si="510"/>
        <v>8.5698452500000002</v>
      </c>
      <c r="IB84" s="471">
        <f t="shared" si="510"/>
        <v>8.5698452500000002</v>
      </c>
      <c r="IC84" s="471">
        <f t="shared" si="510"/>
        <v>8.5698452500000002</v>
      </c>
      <c r="ID84" s="471">
        <f t="shared" si="510"/>
        <v>8.5698452500000002</v>
      </c>
      <c r="IE84" s="471">
        <f t="shared" si="510"/>
        <v>8.5698452500000002</v>
      </c>
      <c r="IF84" s="471">
        <f t="shared" si="510"/>
        <v>8.5698452500000002</v>
      </c>
      <c r="IG84" s="471">
        <f t="shared" si="510"/>
        <v>8.5698452500000002</v>
      </c>
      <c r="IH84" s="471">
        <f t="shared" si="510"/>
        <v>8.5698452500000002</v>
      </c>
      <c r="II84" s="471">
        <f t="shared" si="497"/>
        <v>8.5698452500000002</v>
      </c>
      <c r="IJ84" s="471">
        <f t="shared" si="497"/>
        <v>8.5698452500000002</v>
      </c>
      <c r="IK84" s="471">
        <f t="shared" si="497"/>
        <v>8.5698452500000002</v>
      </c>
      <c r="IL84" s="471">
        <f t="shared" si="497"/>
        <v>8.5698452500000002</v>
      </c>
      <c r="IM84" s="471">
        <f t="shared" si="497"/>
        <v>8.5698452500000002</v>
      </c>
      <c r="IN84" s="471">
        <f t="shared" si="497"/>
        <v>8.5698452500000002</v>
      </c>
      <c r="IO84" s="471">
        <f t="shared" si="497"/>
        <v>8.5698452500000002</v>
      </c>
      <c r="IP84" s="471">
        <f t="shared" si="497"/>
        <v>8.5698452500000002</v>
      </c>
      <c r="IQ84" s="471">
        <f t="shared" si="497"/>
        <v>8.5698452500000002</v>
      </c>
      <c r="IR84" s="471">
        <f t="shared" si="497"/>
        <v>8.5698452500000002</v>
      </c>
      <c r="IS84" s="471">
        <f t="shared" si="497"/>
        <v>8.5698452500000002</v>
      </c>
      <c r="IT84" s="471">
        <f t="shared" si="497"/>
        <v>8.5698452500000002</v>
      </c>
      <c r="IU84" s="471">
        <f t="shared" si="497"/>
        <v>8.5698452500000002</v>
      </c>
      <c r="IV84" s="471">
        <f t="shared" si="497"/>
        <v>8.5698452500000002</v>
      </c>
      <c r="IW84" s="471">
        <f t="shared" si="497"/>
        <v>8.5698452500000002</v>
      </c>
      <c r="IX84" s="471">
        <f t="shared" si="461"/>
        <v>8.5698452500000002</v>
      </c>
      <c r="IY84" s="471">
        <f t="shared" si="511"/>
        <v>8.5698452500000002</v>
      </c>
      <c r="IZ84" s="471">
        <f t="shared" si="511"/>
        <v>8.5698452500000002</v>
      </c>
      <c r="JA84" s="471">
        <f t="shared" si="511"/>
        <v>8.5698452500000002</v>
      </c>
      <c r="JB84" s="471">
        <f t="shared" si="511"/>
        <v>8.5698452500000002</v>
      </c>
      <c r="JC84" s="471">
        <f t="shared" si="511"/>
        <v>8.5698452500000002</v>
      </c>
      <c r="JD84" s="471">
        <f t="shared" si="511"/>
        <v>8.5698452500000002</v>
      </c>
      <c r="JE84" s="471">
        <f t="shared" si="511"/>
        <v>8.5698452500000002</v>
      </c>
      <c r="JF84" s="471">
        <f t="shared" si="511"/>
        <v>8.5698452500000002</v>
      </c>
      <c r="JG84" s="471">
        <f t="shared" si="511"/>
        <v>8.5698452500000002</v>
      </c>
      <c r="JH84" s="471">
        <f t="shared" si="511"/>
        <v>8.5698452500000002</v>
      </c>
      <c r="JI84" s="471">
        <f t="shared" si="511"/>
        <v>8.5698452500000002</v>
      </c>
      <c r="JJ84" s="471">
        <f t="shared" si="511"/>
        <v>8.5698452500000002</v>
      </c>
      <c r="JK84" s="471">
        <f t="shared" si="511"/>
        <v>8.5698452500000002</v>
      </c>
      <c r="JL84" s="471">
        <f t="shared" si="511"/>
        <v>8.5698452500000002</v>
      </c>
      <c r="JM84" s="471">
        <f t="shared" si="511"/>
        <v>8.5698452500000002</v>
      </c>
      <c r="JN84" s="471">
        <f t="shared" si="511"/>
        <v>8.5698452500000002</v>
      </c>
      <c r="JO84" s="471">
        <f t="shared" si="498"/>
        <v>8.5698452500000002</v>
      </c>
      <c r="JP84" s="471">
        <f t="shared" si="498"/>
        <v>8.5698452500000002</v>
      </c>
      <c r="JQ84" s="471">
        <f t="shared" si="498"/>
        <v>8.5698452500000002</v>
      </c>
      <c r="JR84" s="471">
        <f t="shared" si="498"/>
        <v>8.5698452500000002</v>
      </c>
      <c r="JS84" s="471">
        <f t="shared" si="498"/>
        <v>8.5698452500000002</v>
      </c>
      <c r="JT84" s="471">
        <f t="shared" si="498"/>
        <v>8.5698452500000002</v>
      </c>
      <c r="JU84" s="471">
        <f t="shared" si="498"/>
        <v>8.5698452500000002</v>
      </c>
      <c r="JV84" s="471">
        <f t="shared" si="498"/>
        <v>8.5698452500000002</v>
      </c>
      <c r="JW84" s="471">
        <f t="shared" si="498"/>
        <v>8.5698452500000002</v>
      </c>
      <c r="JX84" s="471">
        <f t="shared" si="498"/>
        <v>8.5698452500000002</v>
      </c>
      <c r="JY84" s="471">
        <f t="shared" si="498"/>
        <v>8.5698452500000002</v>
      </c>
      <c r="JZ84" s="471">
        <f t="shared" si="498"/>
        <v>8.5698452500000002</v>
      </c>
      <c r="KA84" s="471">
        <f t="shared" si="498"/>
        <v>8.5698452500000002</v>
      </c>
      <c r="KB84" s="471">
        <f t="shared" si="498"/>
        <v>8.5698452500000002</v>
      </c>
      <c r="KC84" s="471">
        <f t="shared" si="498"/>
        <v>8.5698452500000002</v>
      </c>
      <c r="KD84" s="471">
        <f t="shared" si="463"/>
        <v>8.5698452500000002</v>
      </c>
      <c r="KE84" s="471">
        <f t="shared" si="512"/>
        <v>8.5698452500000002</v>
      </c>
      <c r="KF84" s="471">
        <f t="shared" si="512"/>
        <v>8.5698452500000002</v>
      </c>
      <c r="KG84" s="471">
        <f t="shared" si="512"/>
        <v>8.5698452500000002</v>
      </c>
      <c r="KH84" s="471">
        <f t="shared" si="512"/>
        <v>8.5698452500000002</v>
      </c>
      <c r="KI84" s="471">
        <f t="shared" si="512"/>
        <v>8.5698452500000002</v>
      </c>
      <c r="KJ84" s="471">
        <f t="shared" si="512"/>
        <v>8.5698452500000002</v>
      </c>
      <c r="KK84" s="471">
        <f t="shared" si="512"/>
        <v>8.5698452500000002</v>
      </c>
      <c r="KL84" s="471">
        <f t="shared" si="512"/>
        <v>8.5698452500000002</v>
      </c>
      <c r="KM84" s="471">
        <f t="shared" si="512"/>
        <v>8.5698452500000002</v>
      </c>
      <c r="KN84" s="471">
        <f t="shared" si="512"/>
        <v>8.5698452500000002</v>
      </c>
      <c r="KO84" s="471">
        <f t="shared" si="512"/>
        <v>8.5698452500000002</v>
      </c>
      <c r="KP84" s="471">
        <f t="shared" si="512"/>
        <v>8.5698452500000002</v>
      </c>
      <c r="KQ84" s="471">
        <f t="shared" si="512"/>
        <v>8.5698452500000002</v>
      </c>
      <c r="KR84" s="471">
        <f t="shared" si="512"/>
        <v>8.5698452500000002</v>
      </c>
      <c r="KS84" s="471">
        <f t="shared" si="512"/>
        <v>8.5698452500000002</v>
      </c>
      <c r="KT84" s="471">
        <f t="shared" si="512"/>
        <v>8.5698452500000002</v>
      </c>
      <c r="KU84" s="471">
        <f t="shared" si="499"/>
        <v>8.5698452500000002</v>
      </c>
      <c r="KV84" s="471">
        <f t="shared" si="499"/>
        <v>8.5698452500000002</v>
      </c>
      <c r="KW84" s="471">
        <f t="shared" si="499"/>
        <v>8.5698452500000002</v>
      </c>
      <c r="KX84" s="471">
        <f t="shared" si="499"/>
        <v>8.5698452500000002</v>
      </c>
      <c r="KY84" s="471">
        <f t="shared" si="499"/>
        <v>8.5698452500000002</v>
      </c>
      <c r="KZ84" s="471">
        <f t="shared" si="499"/>
        <v>8.5698452500000002</v>
      </c>
      <c r="LA84" s="471">
        <f t="shared" si="499"/>
        <v>8.5698452500000002</v>
      </c>
      <c r="LB84" s="471">
        <f t="shared" si="499"/>
        <v>8.5698452500000002</v>
      </c>
      <c r="LC84" s="471">
        <f t="shared" si="499"/>
        <v>8.5698452500000002</v>
      </c>
      <c r="LD84" s="471">
        <f t="shared" si="499"/>
        <v>8.5698452500000002</v>
      </c>
      <c r="LE84" s="471">
        <f t="shared" si="499"/>
        <v>8.5698452500000002</v>
      </c>
      <c r="LF84" s="471">
        <f t="shared" si="499"/>
        <v>8.5698452500000002</v>
      </c>
      <c r="LG84" s="471">
        <f t="shared" si="499"/>
        <v>8.5698452500000002</v>
      </c>
      <c r="LH84" s="471">
        <f t="shared" si="499"/>
        <v>8.5698452500000002</v>
      </c>
      <c r="LI84" s="471">
        <f t="shared" si="499"/>
        <v>8.5698452500000002</v>
      </c>
      <c r="LJ84" s="471">
        <f t="shared" si="465"/>
        <v>8.5698452500000002</v>
      </c>
      <c r="LK84" s="471">
        <f t="shared" si="513"/>
        <v>8.5698452500000002</v>
      </c>
      <c r="LL84" s="471">
        <f t="shared" si="513"/>
        <v>8.5698452500000002</v>
      </c>
      <c r="LM84" s="471">
        <f t="shared" si="513"/>
        <v>8.5698452500000002</v>
      </c>
      <c r="LN84" s="471">
        <f t="shared" si="513"/>
        <v>8.5698452500000002</v>
      </c>
      <c r="LO84" s="471">
        <f t="shared" si="513"/>
        <v>8.5698452500000002</v>
      </c>
      <c r="LP84" s="471">
        <f t="shared" si="513"/>
        <v>8.5698452500000002</v>
      </c>
      <c r="LQ84" s="471">
        <f t="shared" si="513"/>
        <v>8.5698452500000002</v>
      </c>
      <c r="LR84" s="471">
        <f t="shared" si="513"/>
        <v>8.5698452500000002</v>
      </c>
      <c r="LS84" s="471">
        <f t="shared" si="513"/>
        <v>8.5698452500000002</v>
      </c>
      <c r="LT84" s="471">
        <f t="shared" si="513"/>
        <v>8.5698452500000002</v>
      </c>
      <c r="LU84" s="471">
        <f t="shared" si="513"/>
        <v>8.5698452500000002</v>
      </c>
      <c r="LV84" s="471">
        <f t="shared" si="513"/>
        <v>8.5698452500000002</v>
      </c>
      <c r="LW84" s="471">
        <f t="shared" si="513"/>
        <v>8.5698452500000002</v>
      </c>
      <c r="LX84" s="471">
        <f t="shared" si="513"/>
        <v>8.5698452500000002</v>
      </c>
      <c r="LY84" s="471">
        <f t="shared" si="513"/>
        <v>8.5698452500000002</v>
      </c>
      <c r="LZ84" s="471">
        <f t="shared" si="513"/>
        <v>8.5698452500000002</v>
      </c>
      <c r="MA84" s="471">
        <f t="shared" si="500"/>
        <v>8.5698452500000002</v>
      </c>
      <c r="MB84" s="471">
        <f t="shared" si="500"/>
        <v>8.5698452500000002</v>
      </c>
      <c r="MC84" s="471">
        <f t="shared" si="500"/>
        <v>8.5698452500000002</v>
      </c>
      <c r="MD84" s="471">
        <f t="shared" si="500"/>
        <v>8.5698452500000002</v>
      </c>
      <c r="ME84" s="471">
        <f t="shared" si="500"/>
        <v>8.5698452500000002</v>
      </c>
      <c r="MF84" s="471">
        <f t="shared" si="500"/>
        <v>8.5698452500000002</v>
      </c>
      <c r="MG84" s="471">
        <f t="shared" si="500"/>
        <v>8.5698452500000002</v>
      </c>
      <c r="MH84" s="471">
        <f t="shared" si="500"/>
        <v>8.5698452500000002</v>
      </c>
      <c r="MI84" s="471">
        <f t="shared" si="500"/>
        <v>8.5698452500000002</v>
      </c>
      <c r="MJ84" s="471">
        <f t="shared" si="500"/>
        <v>8.5698452500000002</v>
      </c>
      <c r="MK84" s="471">
        <f t="shared" si="500"/>
        <v>8.5698452500000002</v>
      </c>
      <c r="ML84" s="471">
        <f t="shared" si="500"/>
        <v>8.5698452500000002</v>
      </c>
      <c r="MM84" s="471">
        <f t="shared" si="500"/>
        <v>8.5698452500000002</v>
      </c>
      <c r="MN84" s="471">
        <f t="shared" si="500"/>
        <v>8.5698452500000002</v>
      </c>
      <c r="MO84" s="471">
        <f t="shared" si="500"/>
        <v>8.5698452500000002</v>
      </c>
      <c r="MP84" s="471">
        <f t="shared" si="467"/>
        <v>8.5698452500000002</v>
      </c>
      <c r="MQ84" s="471">
        <f t="shared" si="514"/>
        <v>8.5698452500000002</v>
      </c>
      <c r="MR84" s="471">
        <f t="shared" si="514"/>
        <v>8.5698452500000002</v>
      </c>
      <c r="MS84" s="471">
        <f t="shared" si="514"/>
        <v>8.5698452500000002</v>
      </c>
      <c r="MT84" s="471">
        <f t="shared" si="514"/>
        <v>8.5698452500000002</v>
      </c>
      <c r="MU84" s="471">
        <f t="shared" si="514"/>
        <v>8.5698452500000002</v>
      </c>
      <c r="MV84" s="471">
        <f t="shared" si="514"/>
        <v>8.5698452500000002</v>
      </c>
      <c r="MW84" s="471">
        <f t="shared" si="514"/>
        <v>8.5698452500000002</v>
      </c>
      <c r="MX84" s="471">
        <f t="shared" si="514"/>
        <v>8.5698452500000002</v>
      </c>
      <c r="MY84" s="471">
        <f t="shared" si="514"/>
        <v>8.5698452500000002</v>
      </c>
      <c r="MZ84" s="471">
        <f t="shared" si="514"/>
        <v>8.5698452500000002</v>
      </c>
      <c r="NA84" s="471">
        <f t="shared" si="514"/>
        <v>8.5698452500000002</v>
      </c>
      <c r="NB84" s="471">
        <f t="shared" si="514"/>
        <v>8.5698452500000002</v>
      </c>
      <c r="NC84" s="471">
        <f t="shared" si="514"/>
        <v>8.5698452500000002</v>
      </c>
      <c r="ND84" s="471">
        <f t="shared" si="514"/>
        <v>8.5698452500000002</v>
      </c>
      <c r="NE84" s="471">
        <f t="shared" si="514"/>
        <v>8.5698452500000002</v>
      </c>
      <c r="NF84" s="471">
        <f t="shared" si="514"/>
        <v>8.5698452500000002</v>
      </c>
      <c r="NG84" s="471">
        <f t="shared" si="501"/>
        <v>8.5698452500000002</v>
      </c>
      <c r="NH84" s="471">
        <f t="shared" si="501"/>
        <v>8.5698452500000002</v>
      </c>
      <c r="NI84" s="471">
        <f t="shared" si="501"/>
        <v>8.5698452500000002</v>
      </c>
      <c r="NJ84" s="471">
        <f t="shared" si="501"/>
        <v>8.5698452500000002</v>
      </c>
      <c r="NK84" s="471">
        <f t="shared" si="501"/>
        <v>8.5698452500000002</v>
      </c>
      <c r="NL84" s="471">
        <f t="shared" si="501"/>
        <v>8.5698452500000002</v>
      </c>
      <c r="NM84" s="471">
        <f t="shared" si="501"/>
        <v>8.5698452500000002</v>
      </c>
      <c r="NN84" s="471">
        <f t="shared" si="501"/>
        <v>8.5698452500000002</v>
      </c>
      <c r="NO84" s="471">
        <f t="shared" si="501"/>
        <v>8.5698452500000002</v>
      </c>
      <c r="NP84" s="471">
        <f t="shared" si="501"/>
        <v>8.5698452500000002</v>
      </c>
      <c r="NQ84" s="471">
        <f t="shared" si="501"/>
        <v>8.5698452500000002</v>
      </c>
      <c r="NR84" s="471">
        <f t="shared" si="501"/>
        <v>8.5698452500000002</v>
      </c>
      <c r="NS84" s="471">
        <f t="shared" si="501"/>
        <v>8.5698452500000002</v>
      </c>
      <c r="NT84" s="471">
        <f t="shared" si="501"/>
        <v>8.5698452500000002</v>
      </c>
      <c r="NU84" s="471">
        <f t="shared" si="501"/>
        <v>8.5698452500000002</v>
      </c>
      <c r="NV84" s="471">
        <f t="shared" si="469"/>
        <v>8.5698452500000002</v>
      </c>
      <c r="NW84" s="471">
        <f t="shared" si="515"/>
        <v>8.5698452500000002</v>
      </c>
      <c r="NX84" s="471">
        <f t="shared" si="515"/>
        <v>8.5698452500000002</v>
      </c>
      <c r="NY84" s="471">
        <f t="shared" si="515"/>
        <v>8.5698452500000002</v>
      </c>
      <c r="NZ84" s="471">
        <f t="shared" si="515"/>
        <v>8.5698452500000002</v>
      </c>
      <c r="OA84" s="471">
        <f t="shared" si="515"/>
        <v>8.5698452500000002</v>
      </c>
      <c r="OB84" s="471">
        <f t="shared" si="515"/>
        <v>8.5698452500000002</v>
      </c>
      <c r="OC84" s="471">
        <f t="shared" si="515"/>
        <v>8.5698452500000002</v>
      </c>
      <c r="OD84" s="471">
        <f t="shared" si="515"/>
        <v>8.5698452500000002</v>
      </c>
      <c r="OE84" s="471">
        <f t="shared" si="515"/>
        <v>8.5698452500000002</v>
      </c>
      <c r="OF84" s="471">
        <f t="shared" si="515"/>
        <v>8.5698452500000002</v>
      </c>
      <c r="OG84" s="471">
        <f t="shared" si="515"/>
        <v>2.7644662096774191</v>
      </c>
      <c r="OH84" s="471">
        <f t="shared" si="515"/>
        <v>0</v>
      </c>
      <c r="OI84" s="471">
        <f t="shared" si="515"/>
        <v>0</v>
      </c>
      <c r="OJ84" s="471">
        <f t="shared" si="515"/>
        <v>0</v>
      </c>
      <c r="OK84" s="471">
        <f t="shared" si="515"/>
        <v>0</v>
      </c>
      <c r="OL84" s="471">
        <f t="shared" si="515"/>
        <v>0</v>
      </c>
      <c r="OM84" s="471">
        <f t="shared" si="502"/>
        <v>0</v>
      </c>
      <c r="ON84" s="471">
        <f t="shared" si="502"/>
        <v>0</v>
      </c>
      <c r="OO84" s="471">
        <f t="shared" si="502"/>
        <v>0</v>
      </c>
      <c r="OP84" s="471">
        <f t="shared" si="502"/>
        <v>0</v>
      </c>
      <c r="OQ84" s="471">
        <f t="shared" si="502"/>
        <v>0</v>
      </c>
      <c r="OR84" s="471">
        <f t="shared" si="502"/>
        <v>0</v>
      </c>
      <c r="OS84" s="471">
        <f t="shared" si="502"/>
        <v>0</v>
      </c>
      <c r="OT84" s="471">
        <f t="shared" si="502"/>
        <v>0</v>
      </c>
      <c r="OU84" s="471">
        <f t="shared" si="502"/>
        <v>0</v>
      </c>
      <c r="OV84" s="471">
        <f t="shared" si="502"/>
        <v>0</v>
      </c>
      <c r="OW84" s="471">
        <f t="shared" si="502"/>
        <v>0</v>
      </c>
      <c r="OX84" s="471">
        <f t="shared" si="502"/>
        <v>0</v>
      </c>
      <c r="OY84" s="471">
        <f t="shared" si="502"/>
        <v>0</v>
      </c>
      <c r="OZ84" s="471">
        <f t="shared" si="502"/>
        <v>0</v>
      </c>
      <c r="PA84" s="471">
        <f t="shared" si="502"/>
        <v>0</v>
      </c>
      <c r="PB84" s="471">
        <f t="shared" si="471"/>
        <v>0</v>
      </c>
      <c r="PC84" s="471">
        <f t="shared" si="516"/>
        <v>0</v>
      </c>
      <c r="PD84" s="471">
        <f t="shared" si="516"/>
        <v>0</v>
      </c>
      <c r="PE84" s="471">
        <f t="shared" si="516"/>
        <v>0</v>
      </c>
      <c r="PF84" s="471">
        <f t="shared" si="516"/>
        <v>0</v>
      </c>
      <c r="PG84" s="471">
        <f t="shared" si="516"/>
        <v>0</v>
      </c>
      <c r="PH84" s="471">
        <f t="shared" si="516"/>
        <v>0</v>
      </c>
      <c r="PI84" s="471">
        <f t="shared" si="516"/>
        <v>0</v>
      </c>
      <c r="PJ84" s="471">
        <f t="shared" si="516"/>
        <v>0</v>
      </c>
      <c r="PK84" s="471">
        <f t="shared" si="516"/>
        <v>0</v>
      </c>
      <c r="PL84" s="471">
        <f t="shared" si="516"/>
        <v>0</v>
      </c>
      <c r="PM84" s="471">
        <f t="shared" si="516"/>
        <v>0</v>
      </c>
      <c r="PN84" s="471">
        <f t="shared" si="516"/>
        <v>0</v>
      </c>
      <c r="PO84" s="471">
        <f t="shared" si="516"/>
        <v>0</v>
      </c>
      <c r="PP84" s="471">
        <f t="shared" si="516"/>
        <v>0</v>
      </c>
      <c r="PQ84" s="471">
        <f t="shared" si="516"/>
        <v>0</v>
      </c>
      <c r="PR84" s="471">
        <f t="shared" si="516"/>
        <v>0</v>
      </c>
      <c r="PS84" s="471">
        <f t="shared" si="503"/>
        <v>0</v>
      </c>
      <c r="PT84" s="471">
        <f t="shared" si="503"/>
        <v>0</v>
      </c>
      <c r="PU84" s="471">
        <f t="shared" si="503"/>
        <v>0</v>
      </c>
      <c r="PV84" s="471">
        <f t="shared" si="503"/>
        <v>0</v>
      </c>
      <c r="PW84" s="471">
        <f t="shared" si="503"/>
        <v>0</v>
      </c>
      <c r="PX84" s="471">
        <f t="shared" si="503"/>
        <v>0</v>
      </c>
      <c r="PY84" s="471">
        <f t="shared" si="503"/>
        <v>0</v>
      </c>
      <c r="PZ84" s="471">
        <f t="shared" si="503"/>
        <v>0</v>
      </c>
      <c r="QA84" s="471">
        <f t="shared" si="503"/>
        <v>0</v>
      </c>
      <c r="QB84" s="471">
        <f t="shared" si="503"/>
        <v>0</v>
      </c>
      <c r="QC84" s="471">
        <f t="shared" si="503"/>
        <v>0</v>
      </c>
      <c r="QD84" s="471">
        <f t="shared" si="503"/>
        <v>0</v>
      </c>
      <c r="QE84" s="471">
        <f t="shared" si="503"/>
        <v>0</v>
      </c>
      <c r="QF84" s="471">
        <f t="shared" si="503"/>
        <v>0</v>
      </c>
      <c r="QG84" s="471">
        <f t="shared" si="503"/>
        <v>0</v>
      </c>
      <c r="QH84" s="471">
        <f t="shared" si="473"/>
        <v>0</v>
      </c>
      <c r="QI84" s="471">
        <f t="shared" si="517"/>
        <v>0</v>
      </c>
      <c r="QJ84" s="471">
        <f t="shared" si="517"/>
        <v>0</v>
      </c>
      <c r="QK84" s="471">
        <f t="shared" si="517"/>
        <v>0</v>
      </c>
      <c r="QL84" s="471">
        <f t="shared" si="517"/>
        <v>0</v>
      </c>
      <c r="QM84" s="471">
        <f t="shared" si="517"/>
        <v>0</v>
      </c>
      <c r="QN84" s="471">
        <f t="shared" si="517"/>
        <v>0</v>
      </c>
      <c r="QO84" s="471">
        <f t="shared" si="517"/>
        <v>0</v>
      </c>
      <c r="QP84" s="471">
        <f t="shared" si="517"/>
        <v>0</v>
      </c>
      <c r="QQ84" s="471">
        <f t="shared" si="517"/>
        <v>0</v>
      </c>
      <c r="QR84" s="471">
        <f t="shared" si="517"/>
        <v>0</v>
      </c>
      <c r="QS84" s="471">
        <f t="shared" si="517"/>
        <v>0</v>
      </c>
      <c r="QT84" s="471">
        <f t="shared" si="517"/>
        <v>0</v>
      </c>
      <c r="QU84" s="471">
        <f t="shared" si="517"/>
        <v>0</v>
      </c>
      <c r="QV84" s="471">
        <f t="shared" si="517"/>
        <v>0</v>
      </c>
      <c r="QW84" s="471">
        <f t="shared" si="517"/>
        <v>0</v>
      </c>
      <c r="QX84" s="471">
        <f t="shared" si="517"/>
        <v>0</v>
      </c>
      <c r="QY84" s="471">
        <f t="shared" si="504"/>
        <v>0</v>
      </c>
      <c r="QZ84" s="471">
        <f t="shared" si="504"/>
        <v>0</v>
      </c>
      <c r="RA84" s="471">
        <f t="shared" si="504"/>
        <v>0</v>
      </c>
      <c r="RB84" s="471">
        <f t="shared" si="504"/>
        <v>0</v>
      </c>
      <c r="RC84" s="471">
        <f t="shared" si="504"/>
        <v>0</v>
      </c>
      <c r="RD84" s="471">
        <f t="shared" si="504"/>
        <v>0</v>
      </c>
      <c r="RE84" s="471">
        <f t="shared" si="504"/>
        <v>0</v>
      </c>
      <c r="RF84" s="471">
        <f t="shared" si="504"/>
        <v>0</v>
      </c>
      <c r="RG84" s="471">
        <f t="shared" si="504"/>
        <v>0</v>
      </c>
      <c r="RH84" s="471">
        <f t="shared" si="504"/>
        <v>0</v>
      </c>
      <c r="RI84" s="471">
        <f t="shared" si="504"/>
        <v>0</v>
      </c>
      <c r="RJ84" s="471">
        <f t="shared" si="504"/>
        <v>0</v>
      </c>
      <c r="RK84" s="471">
        <f t="shared" si="504"/>
        <v>0</v>
      </c>
      <c r="RL84" s="471">
        <f t="shared" si="504"/>
        <v>0</v>
      </c>
      <c r="RM84" s="471">
        <f t="shared" si="504"/>
        <v>0</v>
      </c>
      <c r="RN84" s="471">
        <f t="shared" si="475"/>
        <v>0</v>
      </c>
      <c r="RO84" s="471">
        <f t="shared" si="518"/>
        <v>0</v>
      </c>
      <c r="RP84" s="471">
        <f t="shared" si="518"/>
        <v>0</v>
      </c>
      <c r="RQ84" s="471">
        <f t="shared" si="518"/>
        <v>0</v>
      </c>
      <c r="RR84" s="471">
        <f t="shared" si="518"/>
        <v>0</v>
      </c>
      <c r="RS84" s="471">
        <f t="shared" si="518"/>
        <v>0</v>
      </c>
      <c r="RT84" s="471">
        <f t="shared" si="518"/>
        <v>0</v>
      </c>
      <c r="RU84" s="471">
        <f t="shared" si="518"/>
        <v>0</v>
      </c>
      <c r="RV84" s="471">
        <f t="shared" si="518"/>
        <v>0</v>
      </c>
      <c r="RW84" s="471">
        <f t="shared" si="518"/>
        <v>0</v>
      </c>
      <c r="RX84" s="471">
        <f t="shared" si="518"/>
        <v>0</v>
      </c>
      <c r="RY84" s="471">
        <f t="shared" si="518"/>
        <v>0</v>
      </c>
      <c r="RZ84" s="471">
        <f t="shared" si="518"/>
        <v>0</v>
      </c>
      <c r="SA84" s="471">
        <f t="shared" si="518"/>
        <v>0</v>
      </c>
      <c r="SB84" s="471">
        <f t="shared" si="518"/>
        <v>0</v>
      </c>
      <c r="SC84" s="471">
        <f t="shared" si="518"/>
        <v>0</v>
      </c>
      <c r="SD84" s="471">
        <f t="shared" si="518"/>
        <v>0</v>
      </c>
      <c r="SE84" s="471">
        <f t="shared" si="505"/>
        <v>0</v>
      </c>
      <c r="SF84" s="471">
        <f t="shared" si="505"/>
        <v>0</v>
      </c>
      <c r="SG84" s="471">
        <f t="shared" si="505"/>
        <v>0</v>
      </c>
      <c r="SH84" s="471">
        <f t="shared" si="505"/>
        <v>0</v>
      </c>
      <c r="SI84" s="471">
        <f t="shared" si="505"/>
        <v>0</v>
      </c>
      <c r="SJ84" s="471">
        <f t="shared" si="505"/>
        <v>0</v>
      </c>
      <c r="SK84" s="471">
        <f t="shared" si="505"/>
        <v>0</v>
      </c>
      <c r="SL84" s="471">
        <f t="shared" si="505"/>
        <v>0</v>
      </c>
      <c r="SM84" s="471">
        <f t="shared" si="505"/>
        <v>0</v>
      </c>
      <c r="SN84" s="471">
        <f t="shared" si="505"/>
        <v>0</v>
      </c>
      <c r="SO84" s="471">
        <f t="shared" si="505"/>
        <v>0</v>
      </c>
      <c r="SP84" s="471">
        <f t="shared" si="505"/>
        <v>0</v>
      </c>
      <c r="SQ84" s="471">
        <f t="shared" si="505"/>
        <v>0</v>
      </c>
      <c r="SR84" s="471">
        <f t="shared" si="505"/>
        <v>0</v>
      </c>
      <c r="SS84" s="471">
        <f t="shared" si="505"/>
        <v>0</v>
      </c>
      <c r="ST84" s="471">
        <f t="shared" si="477"/>
        <v>0</v>
      </c>
      <c r="SU84" s="471">
        <f t="shared" si="519"/>
        <v>0</v>
      </c>
      <c r="SV84" s="471">
        <f t="shared" si="519"/>
        <v>0</v>
      </c>
      <c r="SW84" s="471">
        <f t="shared" si="519"/>
        <v>0</v>
      </c>
      <c r="SX84" s="471">
        <f t="shared" si="519"/>
        <v>0</v>
      </c>
      <c r="SY84" s="471">
        <f t="shared" si="519"/>
        <v>0</v>
      </c>
      <c r="SZ84" s="471">
        <f t="shared" si="519"/>
        <v>0</v>
      </c>
      <c r="TA84" s="471">
        <f t="shared" si="519"/>
        <v>0</v>
      </c>
      <c r="TB84" s="471">
        <f t="shared" si="519"/>
        <v>0</v>
      </c>
      <c r="TC84" s="471">
        <f t="shared" si="519"/>
        <v>0</v>
      </c>
      <c r="TD84" s="471">
        <f t="shared" si="519"/>
        <v>0</v>
      </c>
      <c r="TE84" s="471">
        <f t="shared" si="519"/>
        <v>0</v>
      </c>
      <c r="TF84" s="471">
        <f t="shared" si="519"/>
        <v>0</v>
      </c>
      <c r="TG84" s="471">
        <f t="shared" si="519"/>
        <v>0</v>
      </c>
      <c r="TH84" s="471">
        <f t="shared" si="519"/>
        <v>0</v>
      </c>
      <c r="TI84" s="471">
        <f t="shared" si="519"/>
        <v>0</v>
      </c>
      <c r="TJ84" s="471">
        <f t="shared" si="519"/>
        <v>0</v>
      </c>
      <c r="TK84" s="471">
        <f t="shared" si="506"/>
        <v>0</v>
      </c>
      <c r="TL84" s="471">
        <f t="shared" si="506"/>
        <v>0</v>
      </c>
      <c r="TM84" s="471">
        <f t="shared" si="506"/>
        <v>0</v>
      </c>
      <c r="TN84" s="471">
        <f t="shared" si="506"/>
        <v>0</v>
      </c>
      <c r="TO84" s="471">
        <f t="shared" si="506"/>
        <v>0</v>
      </c>
      <c r="TP84" s="471">
        <f t="shared" si="506"/>
        <v>0</v>
      </c>
      <c r="TQ84" s="471">
        <f t="shared" si="506"/>
        <v>0</v>
      </c>
      <c r="TR84" s="471">
        <f t="shared" si="506"/>
        <v>0</v>
      </c>
      <c r="TS84" s="471">
        <f t="shared" si="506"/>
        <v>0</v>
      </c>
      <c r="TT84" s="471">
        <f t="shared" si="506"/>
        <v>0</v>
      </c>
      <c r="TU84" s="471">
        <f t="shared" si="506"/>
        <v>0</v>
      </c>
      <c r="TV84" s="471">
        <f t="shared" si="506"/>
        <v>0</v>
      </c>
      <c r="TW84" s="471">
        <f t="shared" si="506"/>
        <v>0</v>
      </c>
      <c r="TX84" s="471">
        <f t="shared" si="506"/>
        <v>0</v>
      </c>
      <c r="TY84" s="471">
        <f t="shared" si="506"/>
        <v>0</v>
      </c>
      <c r="TZ84" s="471">
        <f t="shared" si="479"/>
        <v>0</v>
      </c>
      <c r="UA84" s="471">
        <f t="shared" si="520"/>
        <v>0</v>
      </c>
      <c r="UB84" s="471">
        <f t="shared" si="520"/>
        <v>0</v>
      </c>
      <c r="UC84" s="471">
        <f t="shared" si="520"/>
        <v>0</v>
      </c>
      <c r="UD84" s="471">
        <f t="shared" si="520"/>
        <v>0</v>
      </c>
      <c r="UE84" s="471">
        <f t="shared" si="520"/>
        <v>0</v>
      </c>
      <c r="UF84" s="471">
        <f t="shared" si="520"/>
        <v>0</v>
      </c>
      <c r="UG84" s="471">
        <f t="shared" si="520"/>
        <v>0</v>
      </c>
      <c r="UH84" s="471">
        <f t="shared" si="520"/>
        <v>0</v>
      </c>
      <c r="UI84" s="471">
        <f t="shared" si="520"/>
        <v>0</v>
      </c>
      <c r="UJ84" s="471">
        <f t="shared" si="520"/>
        <v>0</v>
      </c>
      <c r="UK84" s="471">
        <f t="shared" si="520"/>
        <v>0</v>
      </c>
      <c r="UL84" s="471">
        <f t="shared" si="520"/>
        <v>0</v>
      </c>
      <c r="UM84" s="471">
        <f t="shared" si="520"/>
        <v>0</v>
      </c>
      <c r="UN84" s="471">
        <f t="shared" si="520"/>
        <v>0</v>
      </c>
      <c r="UO84" s="471">
        <f t="shared" si="520"/>
        <v>0</v>
      </c>
      <c r="UP84" s="471">
        <f t="shared" si="520"/>
        <v>0</v>
      </c>
      <c r="UQ84" s="471">
        <f t="shared" si="507"/>
        <v>0</v>
      </c>
      <c r="UR84" s="471">
        <f t="shared" si="507"/>
        <v>0</v>
      </c>
      <c r="US84" s="471">
        <f t="shared" si="507"/>
        <v>0</v>
      </c>
      <c r="UT84" s="471">
        <f t="shared" si="507"/>
        <v>0</v>
      </c>
      <c r="UU84" s="471">
        <f t="shared" si="507"/>
        <v>0</v>
      </c>
      <c r="UV84" s="471">
        <f t="shared" si="507"/>
        <v>0</v>
      </c>
      <c r="UW84" s="471">
        <f t="shared" si="507"/>
        <v>0</v>
      </c>
      <c r="UX84" s="471">
        <f t="shared" si="507"/>
        <v>0</v>
      </c>
      <c r="UY84" s="471">
        <f t="shared" si="507"/>
        <v>0</v>
      </c>
      <c r="UZ84" s="471">
        <f t="shared" si="507"/>
        <v>0</v>
      </c>
      <c r="VA84" s="471">
        <f t="shared" si="507"/>
        <v>0</v>
      </c>
      <c r="VB84" s="471">
        <f t="shared" si="507"/>
        <v>0</v>
      </c>
      <c r="VC84" s="471">
        <f t="shared" si="507"/>
        <v>0</v>
      </c>
      <c r="VD84" s="471">
        <f t="shared" si="507"/>
        <v>0</v>
      </c>
      <c r="VE84" s="471">
        <f t="shared" si="507"/>
        <v>0</v>
      </c>
      <c r="VF84" s="471">
        <f t="shared" si="481"/>
        <v>0</v>
      </c>
      <c r="VG84" s="471">
        <f t="shared" si="521"/>
        <v>0</v>
      </c>
      <c r="VH84" s="471">
        <f t="shared" si="521"/>
        <v>0</v>
      </c>
      <c r="VI84" s="471">
        <f t="shared" si="521"/>
        <v>0</v>
      </c>
      <c r="VJ84" s="471">
        <f t="shared" si="521"/>
        <v>0</v>
      </c>
      <c r="VK84" s="471">
        <f t="shared" si="521"/>
        <v>0</v>
      </c>
      <c r="VL84" s="471">
        <f t="shared" si="521"/>
        <v>0</v>
      </c>
      <c r="VM84" s="471">
        <f t="shared" si="521"/>
        <v>0</v>
      </c>
      <c r="VN84" s="471">
        <f t="shared" si="521"/>
        <v>0</v>
      </c>
      <c r="VO84" s="471">
        <f t="shared" si="521"/>
        <v>0</v>
      </c>
      <c r="VP84" s="471">
        <f t="shared" si="521"/>
        <v>0</v>
      </c>
      <c r="VQ84" s="471">
        <f t="shared" si="521"/>
        <v>0</v>
      </c>
      <c r="VR84" s="471">
        <f t="shared" si="521"/>
        <v>0</v>
      </c>
      <c r="VS84" s="471">
        <f t="shared" si="521"/>
        <v>0</v>
      </c>
      <c r="VT84" s="471">
        <f t="shared" si="521"/>
        <v>0</v>
      </c>
      <c r="VU84" s="471">
        <f t="shared" si="521"/>
        <v>0</v>
      </c>
      <c r="VV84" s="471">
        <f t="shared" si="521"/>
        <v>0</v>
      </c>
      <c r="VW84" s="471">
        <f t="shared" si="508"/>
        <v>0</v>
      </c>
      <c r="VX84" s="471">
        <f t="shared" si="508"/>
        <v>0</v>
      </c>
      <c r="VY84" s="471">
        <f t="shared" si="508"/>
        <v>0</v>
      </c>
      <c r="VZ84" s="471">
        <f t="shared" si="508"/>
        <v>0</v>
      </c>
      <c r="WA84" s="471">
        <f t="shared" si="508"/>
        <v>0</v>
      </c>
      <c r="WB84" s="471">
        <f t="shared" si="508"/>
        <v>0</v>
      </c>
      <c r="WC84" s="471">
        <f t="shared" si="508"/>
        <v>0</v>
      </c>
      <c r="WD84" s="471">
        <f t="shared" si="508"/>
        <v>0</v>
      </c>
    </row>
    <row r="85" spans="1:604" x14ac:dyDescent="0.35">
      <c r="A85" s="29"/>
      <c r="B85" s="29">
        <f t="shared" si="355"/>
        <v>54</v>
      </c>
      <c r="C85" s="29" t="s">
        <v>5</v>
      </c>
      <c r="D85" s="29" t="s">
        <v>120</v>
      </c>
      <c r="E85" s="69">
        <f>INDEX('Current RAP - 2025-26 Cycle'!$K:$K,MATCH('25-26 Projection - RAP Tendered'!$D85,'Current RAP - 2025-26 Cycle'!$C:$C,0),1)</f>
        <v>174766567.91000006</v>
      </c>
      <c r="F85" s="69">
        <f>INDEX('Current RAP - 2025-26 Cycle'!$G:$G,MATCH('25-26 Projection - RAP Tendered'!$D85,'Current RAP - 2025-26 Cycle'!$C:$C,0),1)</f>
        <v>157255434.38000005</v>
      </c>
      <c r="G85" s="69">
        <f t="shared" si="342"/>
        <v>17511133.530000001</v>
      </c>
      <c r="H85" s="69">
        <f t="shared" si="356"/>
        <v>157255434.38000005</v>
      </c>
      <c r="I85" s="32">
        <v>45839</v>
      </c>
      <c r="J85" s="32">
        <v>46203</v>
      </c>
      <c r="K85" s="29" t="str">
        <f>INDEX('Current RAP - 2025-26 Cycle'!$D:$D,MATCH('25-26 Projection - RAP Tendered'!$D85,'Current RAP - 2025-26 Cycle'!$C:$C,0),1)</f>
        <v>IPCA</v>
      </c>
      <c r="L85" s="32" t="s">
        <v>10</v>
      </c>
      <c r="M85" s="32" t="s">
        <v>10</v>
      </c>
      <c r="N85" s="81">
        <v>0</v>
      </c>
      <c r="O85" s="81">
        <v>0</v>
      </c>
      <c r="P85" s="69">
        <v>0</v>
      </c>
      <c r="Q85" s="32">
        <f>INDEX('Current RAP - 2025-26 Cycle'!$L:$L,MATCH('25-26 Projection - RAP Tendered'!$D85,'Current RAP - 2025-26 Cycle'!$C:$C,0),1)</f>
        <v>41148</v>
      </c>
      <c r="R85" s="32">
        <f>INDEX('Current RAP - 2025-26 Cycle'!$M:$M,MATCH('25-26 Projection - RAP Tendered'!$D85,'Current RAP - 2025-26 Cycle'!$C:$C,0),1)</f>
        <v>52147</v>
      </c>
      <c r="S85" s="29"/>
      <c r="T85" s="29" t="str">
        <f t="shared" si="343"/>
        <v>020/2012</v>
      </c>
      <c r="U85" s="36">
        <f t="shared" si="492"/>
        <v>174.76656791000005</v>
      </c>
      <c r="V85" s="36">
        <f t="shared" si="492"/>
        <v>174.76656791000005</v>
      </c>
      <c r="W85" s="36">
        <f t="shared" si="492"/>
        <v>174.76656791000005</v>
      </c>
      <c r="X85" s="36">
        <f t="shared" si="492"/>
        <v>174.76656791000005</v>
      </c>
      <c r="Y85" s="36">
        <f t="shared" si="492"/>
        <v>174.76656791000005</v>
      </c>
      <c r="Z85" s="36">
        <f t="shared" si="492"/>
        <v>174.76656791000005</v>
      </c>
      <c r="AA85" s="36">
        <f t="shared" si="492"/>
        <v>174.76656791000005</v>
      </c>
      <c r="AB85" s="36">
        <f t="shared" si="492"/>
        <v>174.76656791000005</v>
      </c>
      <c r="AC85" s="36">
        <f t="shared" si="492"/>
        <v>174.76656791000005</v>
      </c>
      <c r="AD85" s="36">
        <f t="shared" si="492"/>
        <v>174.76656791000005</v>
      </c>
      <c r="AE85" s="36">
        <f t="shared" si="492"/>
        <v>174.76656791000005</v>
      </c>
      <c r="AF85" s="36">
        <f t="shared" si="492"/>
        <v>174.76656791000005</v>
      </c>
      <c r="AG85" s="36">
        <f t="shared" si="492"/>
        <v>174.76656791000005</v>
      </c>
      <c r="AH85" s="36">
        <f t="shared" si="492"/>
        <v>174.76656791000005</v>
      </c>
      <c r="AI85" s="36">
        <f t="shared" si="492"/>
        <v>174.76656791000005</v>
      </c>
      <c r="AJ85" s="36">
        <f t="shared" si="492"/>
        <v>174.76656791000005</v>
      </c>
      <c r="AK85" s="36">
        <f t="shared" si="489"/>
        <v>174.76656791000005</v>
      </c>
      <c r="AL85" s="36">
        <f t="shared" si="489"/>
        <v>174.76656791000005</v>
      </c>
      <c r="AM85" s="36">
        <f t="shared" si="489"/>
        <v>47.450062792768833</v>
      </c>
      <c r="AN85" s="36">
        <f t="shared" si="489"/>
        <v>0</v>
      </c>
      <c r="AO85" s="36">
        <f t="shared" si="489"/>
        <v>0</v>
      </c>
      <c r="AP85" s="36">
        <f t="shared" si="489"/>
        <v>0</v>
      </c>
      <c r="AQ85" s="36">
        <f t="shared" si="489"/>
        <v>0</v>
      </c>
      <c r="AR85" s="36">
        <f t="shared" si="489"/>
        <v>0</v>
      </c>
      <c r="AS85" s="36">
        <f t="shared" si="489"/>
        <v>0</v>
      </c>
      <c r="AT85" s="36">
        <f t="shared" si="489"/>
        <v>0</v>
      </c>
      <c r="AU85" s="36">
        <f t="shared" si="489"/>
        <v>0</v>
      </c>
      <c r="AV85" s="36">
        <f t="shared" si="489"/>
        <v>0</v>
      </c>
      <c r="AW85" s="36">
        <f t="shared" si="489"/>
        <v>0</v>
      </c>
      <c r="AX85" s="36">
        <f t="shared" si="489"/>
        <v>0</v>
      </c>
      <c r="AY85" s="36">
        <f t="shared" si="489"/>
        <v>0</v>
      </c>
      <c r="AZ85" s="36">
        <f t="shared" si="441"/>
        <v>0</v>
      </c>
      <c r="BA85" s="36">
        <f t="shared" si="441"/>
        <v>0</v>
      </c>
      <c r="BB85" s="36">
        <f t="shared" si="441"/>
        <v>0</v>
      </c>
      <c r="BD85" s="29" t="str">
        <f t="shared" si="345"/>
        <v>020/2012</v>
      </c>
      <c r="BE85" s="36">
        <f t="shared" si="524"/>
        <v>0</v>
      </c>
      <c r="BF85" s="36">
        <f t="shared" si="524"/>
        <v>0</v>
      </c>
      <c r="BG85" s="36">
        <f t="shared" si="524"/>
        <v>0</v>
      </c>
      <c r="BH85" s="36">
        <f t="shared" si="524"/>
        <v>0</v>
      </c>
      <c r="BI85" s="36">
        <f t="shared" si="524"/>
        <v>43.691641977500012</v>
      </c>
      <c r="BJ85" s="36">
        <f t="shared" si="524"/>
        <v>43.691641977500012</v>
      </c>
      <c r="BK85" s="36">
        <f t="shared" si="524"/>
        <v>43.691641977500012</v>
      </c>
      <c r="BL85" s="36">
        <f t="shared" si="524"/>
        <v>43.691641977500012</v>
      </c>
      <c r="BM85" s="36">
        <f t="shared" si="524"/>
        <v>43.691641977500012</v>
      </c>
      <c r="BN85" s="36">
        <f t="shared" si="524"/>
        <v>43.691641977500012</v>
      </c>
      <c r="BO85" s="36">
        <f t="shared" si="524"/>
        <v>43.691641977500012</v>
      </c>
      <c r="BP85" s="36">
        <f t="shared" si="524"/>
        <v>43.691641977500012</v>
      </c>
      <c r="BQ85" s="36">
        <f t="shared" si="524"/>
        <v>43.691641977500012</v>
      </c>
      <c r="BR85" s="36">
        <f t="shared" si="524"/>
        <v>43.691641977500012</v>
      </c>
      <c r="BS85" s="36">
        <f t="shared" si="524"/>
        <v>43.691641977500012</v>
      </c>
      <c r="BT85" s="36">
        <f t="shared" si="524"/>
        <v>43.691641977500012</v>
      </c>
      <c r="BU85" s="36">
        <f t="shared" si="493"/>
        <v>43.691641977500012</v>
      </c>
      <c r="BV85" s="36">
        <f t="shared" si="493"/>
        <v>43.691641977500012</v>
      </c>
      <c r="BW85" s="36">
        <f t="shared" si="493"/>
        <v>43.691641977500012</v>
      </c>
      <c r="BX85" s="36">
        <f t="shared" si="493"/>
        <v>43.691641977500012</v>
      </c>
      <c r="BY85" s="36">
        <f t="shared" si="493"/>
        <v>43.691641977500012</v>
      </c>
      <c r="BZ85" s="36">
        <f t="shared" si="493"/>
        <v>43.691641977500012</v>
      </c>
      <c r="CA85" s="36">
        <f t="shared" si="493"/>
        <v>43.691641977500012</v>
      </c>
      <c r="CB85" s="36">
        <f t="shared" si="493"/>
        <v>43.691641977500012</v>
      </c>
      <c r="CC85" s="36">
        <f t="shared" si="493"/>
        <v>43.691641977500012</v>
      </c>
      <c r="CD85" s="36">
        <f t="shared" si="493"/>
        <v>43.691641977500012</v>
      </c>
      <c r="CE85" s="36">
        <f t="shared" si="493"/>
        <v>43.691641977500012</v>
      </c>
      <c r="CF85" s="36">
        <f t="shared" si="493"/>
        <v>43.691641977500012</v>
      </c>
      <c r="CG85" s="36">
        <f t="shared" si="493"/>
        <v>43.691641977500012</v>
      </c>
      <c r="CH85" s="36">
        <f t="shared" si="493"/>
        <v>43.691641977500012</v>
      </c>
      <c r="CI85" s="36">
        <f t="shared" si="493"/>
        <v>43.691641977500012</v>
      </c>
      <c r="CJ85" s="36">
        <f t="shared" si="493"/>
        <v>43.691641977500012</v>
      </c>
      <c r="CK85" s="36">
        <f t="shared" si="494"/>
        <v>43.691641977500012</v>
      </c>
      <c r="CL85" s="36">
        <f t="shared" si="494"/>
        <v>43.691641977500012</v>
      </c>
      <c r="CM85" s="36">
        <f t="shared" si="494"/>
        <v>43.691641977500012</v>
      </c>
      <c r="CN85" s="36">
        <f t="shared" si="494"/>
        <v>43.691641977500012</v>
      </c>
      <c r="CO85" s="36">
        <f t="shared" si="494"/>
        <v>43.691641977500012</v>
      </c>
      <c r="CP85" s="36">
        <f t="shared" si="494"/>
        <v>43.691641977500012</v>
      </c>
      <c r="CQ85" s="36">
        <f t="shared" si="494"/>
        <v>43.691641977500012</v>
      </c>
      <c r="CR85" s="36">
        <f t="shared" si="494"/>
        <v>43.691641977500012</v>
      </c>
      <c r="CS85" s="36">
        <f t="shared" si="494"/>
        <v>43.691641977500012</v>
      </c>
      <c r="CT85" s="36">
        <f t="shared" si="494"/>
        <v>43.691641977500012</v>
      </c>
      <c r="CU85" s="36">
        <f t="shared" si="494"/>
        <v>43.691641977500012</v>
      </c>
      <c r="CV85" s="36">
        <f t="shared" si="494"/>
        <v>43.691641977500012</v>
      </c>
      <c r="CW85" s="36">
        <f t="shared" si="494"/>
        <v>43.691641977500012</v>
      </c>
      <c r="CX85" s="36">
        <f t="shared" si="494"/>
        <v>43.691641977500012</v>
      </c>
      <c r="CY85" s="36">
        <f t="shared" si="494"/>
        <v>43.691641977500012</v>
      </c>
      <c r="CZ85" s="36">
        <f t="shared" si="490"/>
        <v>43.691641977500012</v>
      </c>
      <c r="DA85" s="36">
        <f t="shared" si="490"/>
        <v>43.691641977500012</v>
      </c>
      <c r="DB85" s="36">
        <f t="shared" si="490"/>
        <v>43.691641977500012</v>
      </c>
      <c r="DC85" s="36">
        <f t="shared" si="490"/>
        <v>43.691641977500012</v>
      </c>
      <c r="DD85" s="36">
        <f t="shared" si="490"/>
        <v>43.691641977500012</v>
      </c>
      <c r="DE85" s="36">
        <f t="shared" si="490"/>
        <v>43.691641977500012</v>
      </c>
      <c r="DF85" s="36">
        <f t="shared" si="490"/>
        <v>43.691641977500012</v>
      </c>
      <c r="DG85" s="36">
        <f t="shared" si="490"/>
        <v>43.691641977500012</v>
      </c>
      <c r="DH85" s="36">
        <f t="shared" si="490"/>
        <v>43.691641977500012</v>
      </c>
      <c r="DI85" s="36">
        <f t="shared" si="490"/>
        <v>43.691641977500012</v>
      </c>
      <c r="DJ85" s="36">
        <f t="shared" si="490"/>
        <v>43.691641977500012</v>
      </c>
      <c r="DK85" s="36">
        <f t="shared" si="490"/>
        <v>43.691641977500012</v>
      </c>
      <c r="DL85" s="36">
        <f t="shared" si="490"/>
        <v>43.691641977500012</v>
      </c>
      <c r="DM85" s="36">
        <f t="shared" si="490"/>
        <v>43.691641977500012</v>
      </c>
      <c r="DN85" s="36">
        <f t="shared" si="490"/>
        <v>43.691641977500012</v>
      </c>
      <c r="DO85" s="36">
        <f t="shared" si="490"/>
        <v>43.691641977500012</v>
      </c>
      <c r="DP85" s="36">
        <f t="shared" si="491"/>
        <v>43.691641977500012</v>
      </c>
      <c r="DQ85" s="36">
        <f t="shared" si="491"/>
        <v>43.691641977500012</v>
      </c>
      <c r="DR85" s="36">
        <f t="shared" si="491"/>
        <v>43.691641977500012</v>
      </c>
      <c r="DS85" s="36">
        <f t="shared" si="491"/>
        <v>43.691641977500012</v>
      </c>
      <c r="DT85" s="36">
        <f t="shared" si="491"/>
        <v>43.691641977500012</v>
      </c>
      <c r="DU85" s="36">
        <f t="shared" si="491"/>
        <v>43.691641977500012</v>
      </c>
      <c r="DV85" s="36">
        <f t="shared" si="491"/>
        <v>43.691641977500012</v>
      </c>
      <c r="DW85" s="36">
        <f t="shared" si="491"/>
        <v>43.691641977500012</v>
      </c>
      <c r="DX85" s="36">
        <f t="shared" si="491"/>
        <v>43.691641977500012</v>
      </c>
      <c r="DY85" s="36">
        <f t="shared" si="491"/>
        <v>43.691641977500012</v>
      </c>
      <c r="DZ85" s="36">
        <f t="shared" si="491"/>
        <v>3.7584208152688188</v>
      </c>
      <c r="EA85" s="36">
        <f t="shared" si="491"/>
        <v>0</v>
      </c>
      <c r="EB85" s="36">
        <f t="shared" si="491"/>
        <v>0</v>
      </c>
      <c r="EC85" s="36">
        <f t="shared" si="491"/>
        <v>0</v>
      </c>
      <c r="ED85" s="36">
        <f t="shared" si="491"/>
        <v>0</v>
      </c>
      <c r="EE85" s="36">
        <f t="shared" si="495"/>
        <v>0</v>
      </c>
      <c r="EF85" s="36">
        <f t="shared" si="495"/>
        <v>0</v>
      </c>
      <c r="EG85" s="36">
        <f t="shared" si="495"/>
        <v>0</v>
      </c>
      <c r="EH85" s="36">
        <f t="shared" si="495"/>
        <v>0</v>
      </c>
      <c r="EI85" s="36">
        <f t="shared" si="495"/>
        <v>0</v>
      </c>
      <c r="EJ85" s="36">
        <f t="shared" si="523"/>
        <v>0</v>
      </c>
      <c r="EK85" s="36">
        <f t="shared" si="523"/>
        <v>0</v>
      </c>
      <c r="EL85" s="36">
        <f t="shared" si="523"/>
        <v>0</v>
      </c>
      <c r="EM85" s="36">
        <f t="shared" si="523"/>
        <v>0</v>
      </c>
      <c r="EN85" s="36">
        <f t="shared" si="523"/>
        <v>0</v>
      </c>
      <c r="EO85" s="36">
        <f t="shared" si="523"/>
        <v>0</v>
      </c>
      <c r="EP85" s="36">
        <f t="shared" si="523"/>
        <v>0</v>
      </c>
      <c r="EQ85" s="36">
        <f t="shared" si="523"/>
        <v>0</v>
      </c>
      <c r="ER85" s="36">
        <f t="shared" si="523"/>
        <v>0</v>
      </c>
      <c r="ES85" s="36">
        <f t="shared" si="523"/>
        <v>0</v>
      </c>
      <c r="ET85" s="36">
        <f t="shared" si="523"/>
        <v>0</v>
      </c>
      <c r="EU85" s="36">
        <f t="shared" si="523"/>
        <v>0</v>
      </c>
      <c r="EV85" s="36">
        <f t="shared" si="523"/>
        <v>0</v>
      </c>
      <c r="EW85" s="36">
        <f t="shared" si="523"/>
        <v>0</v>
      </c>
      <c r="EX85" s="36">
        <f t="shared" si="523"/>
        <v>0</v>
      </c>
      <c r="EY85" s="36">
        <f t="shared" si="523"/>
        <v>0</v>
      </c>
      <c r="EZ85" s="36">
        <f t="shared" ref="EZ85:FO89" si="525">SUMIFS($GM85:$WE85,$GM$29:$WE$29,EZ$29)</f>
        <v>0</v>
      </c>
      <c r="FA85" s="36">
        <f t="shared" si="525"/>
        <v>0</v>
      </c>
      <c r="FB85" s="36">
        <f t="shared" si="525"/>
        <v>0</v>
      </c>
      <c r="FC85" s="36">
        <f t="shared" si="525"/>
        <v>0</v>
      </c>
      <c r="FD85" s="36">
        <f t="shared" si="525"/>
        <v>0</v>
      </c>
      <c r="FE85" s="36">
        <f t="shared" si="525"/>
        <v>0</v>
      </c>
      <c r="FF85" s="36">
        <f t="shared" si="525"/>
        <v>0</v>
      </c>
      <c r="FG85" s="36">
        <f t="shared" si="525"/>
        <v>0</v>
      </c>
      <c r="FH85" s="36">
        <f t="shared" si="525"/>
        <v>0</v>
      </c>
      <c r="FI85" s="36">
        <f t="shared" si="525"/>
        <v>0</v>
      </c>
      <c r="FJ85" s="36">
        <f t="shared" si="525"/>
        <v>0</v>
      </c>
      <c r="FK85" s="36">
        <f t="shared" si="525"/>
        <v>0</v>
      </c>
      <c r="FL85" s="36">
        <f t="shared" si="525"/>
        <v>0</v>
      </c>
      <c r="FM85" s="36">
        <f t="shared" si="525"/>
        <v>0</v>
      </c>
      <c r="FN85" s="36">
        <f t="shared" si="525"/>
        <v>0</v>
      </c>
      <c r="FO85" s="36">
        <f t="shared" si="525"/>
        <v>0</v>
      </c>
      <c r="FP85" s="36">
        <f t="shared" ref="FP85:GA89" si="526">SUMIFS($GM85:$WE85,$GM$29:$WE$29,FP$29)</f>
        <v>0</v>
      </c>
      <c r="FQ85" s="36">
        <f t="shared" si="526"/>
        <v>0</v>
      </c>
      <c r="FR85" s="36">
        <f t="shared" si="526"/>
        <v>0</v>
      </c>
      <c r="FS85" s="36">
        <f t="shared" si="526"/>
        <v>0</v>
      </c>
      <c r="FT85" s="36">
        <f t="shared" si="526"/>
        <v>0</v>
      </c>
      <c r="FU85" s="36">
        <f t="shared" si="526"/>
        <v>0</v>
      </c>
      <c r="FV85" s="36">
        <f t="shared" si="526"/>
        <v>0</v>
      </c>
      <c r="FW85" s="36">
        <f t="shared" si="526"/>
        <v>0</v>
      </c>
      <c r="FX85" s="36">
        <f t="shared" si="526"/>
        <v>0</v>
      </c>
      <c r="FY85" s="36">
        <f t="shared" si="526"/>
        <v>0</v>
      </c>
      <c r="FZ85" s="36">
        <f t="shared" si="526"/>
        <v>0</v>
      </c>
      <c r="GA85" s="36">
        <f t="shared" si="526"/>
        <v>0</v>
      </c>
      <c r="GB85" s="36">
        <f t="shared" si="486"/>
        <v>0</v>
      </c>
      <c r="GC85" s="36">
        <f t="shared" si="486"/>
        <v>0</v>
      </c>
      <c r="GD85" s="36">
        <f t="shared" si="486"/>
        <v>0</v>
      </c>
      <c r="GE85" s="36">
        <f t="shared" si="486"/>
        <v>0</v>
      </c>
      <c r="GF85" s="36">
        <f t="shared" si="486"/>
        <v>0</v>
      </c>
      <c r="GG85" s="36">
        <f t="shared" si="486"/>
        <v>0</v>
      </c>
      <c r="GH85" s="36">
        <f t="shared" si="486"/>
        <v>0</v>
      </c>
      <c r="GI85" s="36">
        <f t="shared" si="486"/>
        <v>0</v>
      </c>
      <c r="GJ85" s="36">
        <f t="shared" si="486"/>
        <v>0</v>
      </c>
      <c r="GL85" s="29" t="str">
        <f t="shared" si="347"/>
        <v>020/2012</v>
      </c>
      <c r="GM85" s="471">
        <f t="shared" si="509"/>
        <v>14.563880659166671</v>
      </c>
      <c r="GN85" s="471">
        <f t="shared" si="509"/>
        <v>14.563880659166671</v>
      </c>
      <c r="GO85" s="471">
        <f t="shared" si="509"/>
        <v>14.563880659166671</v>
      </c>
      <c r="GP85" s="471">
        <f t="shared" si="509"/>
        <v>14.563880659166671</v>
      </c>
      <c r="GQ85" s="471">
        <f t="shared" si="509"/>
        <v>14.563880659166671</v>
      </c>
      <c r="GR85" s="471">
        <f t="shared" si="509"/>
        <v>14.563880659166671</v>
      </c>
      <c r="GS85" s="471">
        <f t="shared" si="509"/>
        <v>14.563880659166671</v>
      </c>
      <c r="GT85" s="471">
        <f t="shared" si="509"/>
        <v>14.563880659166671</v>
      </c>
      <c r="GU85" s="471">
        <f t="shared" si="509"/>
        <v>14.563880659166671</v>
      </c>
      <c r="GV85" s="471">
        <f t="shared" si="509"/>
        <v>14.563880659166671</v>
      </c>
      <c r="GW85" s="471">
        <f t="shared" si="509"/>
        <v>14.563880659166671</v>
      </c>
      <c r="GX85" s="471">
        <f t="shared" si="509"/>
        <v>14.563880659166671</v>
      </c>
      <c r="GY85" s="471">
        <f t="shared" si="509"/>
        <v>14.563880659166671</v>
      </c>
      <c r="GZ85" s="471">
        <f t="shared" si="509"/>
        <v>14.563880659166671</v>
      </c>
      <c r="HA85" s="471">
        <f t="shared" si="509"/>
        <v>14.563880659166671</v>
      </c>
      <c r="HB85" s="471">
        <f t="shared" si="509"/>
        <v>14.563880659166671</v>
      </c>
      <c r="HC85" s="471">
        <f t="shared" si="496"/>
        <v>14.563880659166671</v>
      </c>
      <c r="HD85" s="471">
        <f t="shared" si="496"/>
        <v>14.563880659166671</v>
      </c>
      <c r="HE85" s="471">
        <f t="shared" si="496"/>
        <v>14.563880659166671</v>
      </c>
      <c r="HF85" s="471">
        <f t="shared" si="496"/>
        <v>14.563880659166671</v>
      </c>
      <c r="HG85" s="471">
        <f t="shared" si="496"/>
        <v>14.563880659166671</v>
      </c>
      <c r="HH85" s="471">
        <f t="shared" si="496"/>
        <v>14.563880659166671</v>
      </c>
      <c r="HI85" s="471">
        <f t="shared" si="496"/>
        <v>14.563880659166671</v>
      </c>
      <c r="HJ85" s="471">
        <f t="shared" si="496"/>
        <v>14.563880659166671</v>
      </c>
      <c r="HK85" s="471">
        <f t="shared" si="496"/>
        <v>14.563880659166671</v>
      </c>
      <c r="HL85" s="471">
        <f t="shared" si="496"/>
        <v>14.563880659166671</v>
      </c>
      <c r="HM85" s="471">
        <f t="shared" si="496"/>
        <v>14.563880659166671</v>
      </c>
      <c r="HN85" s="471">
        <f t="shared" si="496"/>
        <v>14.563880659166671</v>
      </c>
      <c r="HO85" s="471">
        <f t="shared" si="496"/>
        <v>14.563880659166671</v>
      </c>
      <c r="HP85" s="471">
        <f t="shared" si="496"/>
        <v>14.563880659166671</v>
      </c>
      <c r="HQ85" s="471">
        <f t="shared" si="496"/>
        <v>14.563880659166671</v>
      </c>
      <c r="HR85" s="471">
        <f t="shared" si="459"/>
        <v>14.563880659166671</v>
      </c>
      <c r="HS85" s="471">
        <f t="shared" si="510"/>
        <v>14.563880659166671</v>
      </c>
      <c r="HT85" s="471">
        <f t="shared" si="510"/>
        <v>14.563880659166671</v>
      </c>
      <c r="HU85" s="471">
        <f t="shared" si="510"/>
        <v>14.563880659166671</v>
      </c>
      <c r="HV85" s="471">
        <f t="shared" si="510"/>
        <v>14.563880659166671</v>
      </c>
      <c r="HW85" s="471">
        <f t="shared" si="510"/>
        <v>14.563880659166671</v>
      </c>
      <c r="HX85" s="471">
        <f t="shared" si="510"/>
        <v>14.563880659166671</v>
      </c>
      <c r="HY85" s="471">
        <f t="shared" si="510"/>
        <v>14.563880659166671</v>
      </c>
      <c r="HZ85" s="471">
        <f t="shared" si="510"/>
        <v>14.563880659166671</v>
      </c>
      <c r="IA85" s="471">
        <f t="shared" si="510"/>
        <v>14.563880659166671</v>
      </c>
      <c r="IB85" s="471">
        <f t="shared" si="510"/>
        <v>14.563880659166671</v>
      </c>
      <c r="IC85" s="471">
        <f t="shared" si="510"/>
        <v>14.563880659166671</v>
      </c>
      <c r="ID85" s="471">
        <f t="shared" si="510"/>
        <v>14.563880659166671</v>
      </c>
      <c r="IE85" s="471">
        <f t="shared" si="510"/>
        <v>14.563880659166671</v>
      </c>
      <c r="IF85" s="471">
        <f t="shared" si="510"/>
        <v>14.563880659166671</v>
      </c>
      <c r="IG85" s="471">
        <f t="shared" si="510"/>
        <v>14.563880659166671</v>
      </c>
      <c r="IH85" s="471">
        <f t="shared" si="510"/>
        <v>14.563880659166671</v>
      </c>
      <c r="II85" s="471">
        <f t="shared" si="497"/>
        <v>14.563880659166671</v>
      </c>
      <c r="IJ85" s="471">
        <f t="shared" si="497"/>
        <v>14.563880659166671</v>
      </c>
      <c r="IK85" s="471">
        <f t="shared" si="497"/>
        <v>14.563880659166671</v>
      </c>
      <c r="IL85" s="471">
        <f t="shared" si="497"/>
        <v>14.563880659166671</v>
      </c>
      <c r="IM85" s="471">
        <f t="shared" si="497"/>
        <v>14.563880659166671</v>
      </c>
      <c r="IN85" s="471">
        <f t="shared" si="497"/>
        <v>14.563880659166671</v>
      </c>
      <c r="IO85" s="471">
        <f t="shared" si="497"/>
        <v>14.563880659166671</v>
      </c>
      <c r="IP85" s="471">
        <f t="shared" si="497"/>
        <v>14.563880659166671</v>
      </c>
      <c r="IQ85" s="471">
        <f t="shared" si="497"/>
        <v>14.563880659166671</v>
      </c>
      <c r="IR85" s="471">
        <f t="shared" si="497"/>
        <v>14.563880659166671</v>
      </c>
      <c r="IS85" s="471">
        <f t="shared" si="497"/>
        <v>14.563880659166671</v>
      </c>
      <c r="IT85" s="471">
        <f t="shared" si="497"/>
        <v>14.563880659166671</v>
      </c>
      <c r="IU85" s="471">
        <f t="shared" si="497"/>
        <v>14.563880659166671</v>
      </c>
      <c r="IV85" s="471">
        <f t="shared" si="497"/>
        <v>14.563880659166671</v>
      </c>
      <c r="IW85" s="471">
        <f t="shared" si="497"/>
        <v>14.563880659166671</v>
      </c>
      <c r="IX85" s="471">
        <f t="shared" si="461"/>
        <v>14.563880659166671</v>
      </c>
      <c r="IY85" s="471">
        <f t="shared" si="511"/>
        <v>14.563880659166671</v>
      </c>
      <c r="IZ85" s="471">
        <f t="shared" si="511"/>
        <v>14.563880659166671</v>
      </c>
      <c r="JA85" s="471">
        <f t="shared" si="511"/>
        <v>14.563880659166671</v>
      </c>
      <c r="JB85" s="471">
        <f t="shared" si="511"/>
        <v>14.563880659166671</v>
      </c>
      <c r="JC85" s="471">
        <f t="shared" si="511"/>
        <v>14.563880659166671</v>
      </c>
      <c r="JD85" s="471">
        <f t="shared" si="511"/>
        <v>14.563880659166671</v>
      </c>
      <c r="JE85" s="471">
        <f t="shared" si="511"/>
        <v>14.563880659166671</v>
      </c>
      <c r="JF85" s="471">
        <f t="shared" si="511"/>
        <v>14.563880659166671</v>
      </c>
      <c r="JG85" s="471">
        <f t="shared" si="511"/>
        <v>14.563880659166671</v>
      </c>
      <c r="JH85" s="471">
        <f t="shared" si="511"/>
        <v>14.563880659166671</v>
      </c>
      <c r="JI85" s="471">
        <f t="shared" si="511"/>
        <v>14.563880659166671</v>
      </c>
      <c r="JJ85" s="471">
        <f t="shared" si="511"/>
        <v>14.563880659166671</v>
      </c>
      <c r="JK85" s="471">
        <f t="shared" si="511"/>
        <v>14.563880659166671</v>
      </c>
      <c r="JL85" s="471">
        <f t="shared" si="511"/>
        <v>14.563880659166671</v>
      </c>
      <c r="JM85" s="471">
        <f t="shared" si="511"/>
        <v>14.563880659166671</v>
      </c>
      <c r="JN85" s="471">
        <f t="shared" si="511"/>
        <v>14.563880659166671</v>
      </c>
      <c r="JO85" s="471">
        <f t="shared" si="498"/>
        <v>14.563880659166671</v>
      </c>
      <c r="JP85" s="471">
        <f t="shared" si="498"/>
        <v>14.563880659166671</v>
      </c>
      <c r="JQ85" s="471">
        <f t="shared" si="498"/>
        <v>14.563880659166671</v>
      </c>
      <c r="JR85" s="471">
        <f t="shared" si="498"/>
        <v>14.563880659166671</v>
      </c>
      <c r="JS85" s="471">
        <f t="shared" si="498"/>
        <v>14.563880659166671</v>
      </c>
      <c r="JT85" s="471">
        <f t="shared" si="498"/>
        <v>14.563880659166671</v>
      </c>
      <c r="JU85" s="471">
        <f t="shared" si="498"/>
        <v>14.563880659166671</v>
      </c>
      <c r="JV85" s="471">
        <f t="shared" si="498"/>
        <v>14.563880659166671</v>
      </c>
      <c r="JW85" s="471">
        <f t="shared" si="498"/>
        <v>14.563880659166671</v>
      </c>
      <c r="JX85" s="471">
        <f t="shared" si="498"/>
        <v>14.563880659166671</v>
      </c>
      <c r="JY85" s="471">
        <f t="shared" si="498"/>
        <v>14.563880659166671</v>
      </c>
      <c r="JZ85" s="471">
        <f t="shared" si="498"/>
        <v>14.563880659166671</v>
      </c>
      <c r="KA85" s="471">
        <f t="shared" si="498"/>
        <v>14.563880659166671</v>
      </c>
      <c r="KB85" s="471">
        <f t="shared" si="498"/>
        <v>14.563880659166671</v>
      </c>
      <c r="KC85" s="471">
        <f t="shared" si="498"/>
        <v>14.563880659166671</v>
      </c>
      <c r="KD85" s="471">
        <f t="shared" si="463"/>
        <v>14.563880659166671</v>
      </c>
      <c r="KE85" s="471">
        <f t="shared" si="512"/>
        <v>14.563880659166671</v>
      </c>
      <c r="KF85" s="471">
        <f t="shared" si="512"/>
        <v>14.563880659166671</v>
      </c>
      <c r="KG85" s="471">
        <f t="shared" si="512"/>
        <v>14.563880659166671</v>
      </c>
      <c r="KH85" s="471">
        <f t="shared" si="512"/>
        <v>14.563880659166671</v>
      </c>
      <c r="KI85" s="471">
        <f t="shared" si="512"/>
        <v>14.563880659166671</v>
      </c>
      <c r="KJ85" s="471">
        <f t="shared" si="512"/>
        <v>14.563880659166671</v>
      </c>
      <c r="KK85" s="471">
        <f t="shared" si="512"/>
        <v>14.563880659166671</v>
      </c>
      <c r="KL85" s="471">
        <f t="shared" si="512"/>
        <v>14.563880659166671</v>
      </c>
      <c r="KM85" s="471">
        <f t="shared" si="512"/>
        <v>14.563880659166671</v>
      </c>
      <c r="KN85" s="471">
        <f t="shared" si="512"/>
        <v>14.563880659166671</v>
      </c>
      <c r="KO85" s="471">
        <f t="shared" si="512"/>
        <v>14.563880659166671</v>
      </c>
      <c r="KP85" s="471">
        <f t="shared" si="512"/>
        <v>14.563880659166671</v>
      </c>
      <c r="KQ85" s="471">
        <f t="shared" si="512"/>
        <v>14.563880659166671</v>
      </c>
      <c r="KR85" s="471">
        <f t="shared" si="512"/>
        <v>14.563880659166671</v>
      </c>
      <c r="KS85" s="471">
        <f t="shared" si="512"/>
        <v>14.563880659166671</v>
      </c>
      <c r="KT85" s="471">
        <f t="shared" si="512"/>
        <v>14.563880659166671</v>
      </c>
      <c r="KU85" s="471">
        <f t="shared" si="499"/>
        <v>14.563880659166671</v>
      </c>
      <c r="KV85" s="471">
        <f t="shared" si="499"/>
        <v>14.563880659166671</v>
      </c>
      <c r="KW85" s="471">
        <f t="shared" si="499"/>
        <v>14.563880659166671</v>
      </c>
      <c r="KX85" s="471">
        <f t="shared" si="499"/>
        <v>14.563880659166671</v>
      </c>
      <c r="KY85" s="471">
        <f t="shared" si="499"/>
        <v>14.563880659166671</v>
      </c>
      <c r="KZ85" s="471">
        <f t="shared" si="499"/>
        <v>14.563880659166671</v>
      </c>
      <c r="LA85" s="471">
        <f t="shared" si="499"/>
        <v>14.563880659166671</v>
      </c>
      <c r="LB85" s="471">
        <f t="shared" si="499"/>
        <v>14.563880659166671</v>
      </c>
      <c r="LC85" s="471">
        <f t="shared" si="499"/>
        <v>14.563880659166671</v>
      </c>
      <c r="LD85" s="471">
        <f t="shared" si="499"/>
        <v>14.563880659166671</v>
      </c>
      <c r="LE85" s="471">
        <f t="shared" si="499"/>
        <v>14.563880659166671</v>
      </c>
      <c r="LF85" s="471">
        <f t="shared" si="499"/>
        <v>14.563880659166671</v>
      </c>
      <c r="LG85" s="471">
        <f t="shared" si="499"/>
        <v>14.563880659166671</v>
      </c>
      <c r="LH85" s="471">
        <f t="shared" si="499"/>
        <v>14.563880659166671</v>
      </c>
      <c r="LI85" s="471">
        <f t="shared" si="499"/>
        <v>14.563880659166671</v>
      </c>
      <c r="LJ85" s="471">
        <f t="shared" si="465"/>
        <v>14.563880659166671</v>
      </c>
      <c r="LK85" s="471">
        <f t="shared" si="513"/>
        <v>14.563880659166671</v>
      </c>
      <c r="LL85" s="471">
        <f t="shared" si="513"/>
        <v>14.563880659166671</v>
      </c>
      <c r="LM85" s="471">
        <f t="shared" si="513"/>
        <v>14.563880659166671</v>
      </c>
      <c r="LN85" s="471">
        <f t="shared" si="513"/>
        <v>14.563880659166671</v>
      </c>
      <c r="LO85" s="471">
        <f t="shared" si="513"/>
        <v>14.563880659166671</v>
      </c>
      <c r="LP85" s="471">
        <f t="shared" si="513"/>
        <v>14.563880659166671</v>
      </c>
      <c r="LQ85" s="471">
        <f t="shared" si="513"/>
        <v>14.563880659166671</v>
      </c>
      <c r="LR85" s="471">
        <f t="shared" si="513"/>
        <v>14.563880659166671</v>
      </c>
      <c r="LS85" s="471">
        <f t="shared" si="513"/>
        <v>14.563880659166671</v>
      </c>
      <c r="LT85" s="471">
        <f t="shared" si="513"/>
        <v>14.563880659166671</v>
      </c>
      <c r="LU85" s="471">
        <f t="shared" si="513"/>
        <v>14.563880659166671</v>
      </c>
      <c r="LV85" s="471">
        <f t="shared" si="513"/>
        <v>14.563880659166671</v>
      </c>
      <c r="LW85" s="471">
        <f t="shared" si="513"/>
        <v>14.563880659166671</v>
      </c>
      <c r="LX85" s="471">
        <f t="shared" si="513"/>
        <v>14.563880659166671</v>
      </c>
      <c r="LY85" s="471">
        <f t="shared" si="513"/>
        <v>14.563880659166671</v>
      </c>
      <c r="LZ85" s="471">
        <f t="shared" si="513"/>
        <v>14.563880659166671</v>
      </c>
      <c r="MA85" s="471">
        <f t="shared" si="500"/>
        <v>14.563880659166671</v>
      </c>
      <c r="MB85" s="471">
        <f t="shared" si="500"/>
        <v>14.563880659166671</v>
      </c>
      <c r="MC85" s="471">
        <f t="shared" si="500"/>
        <v>14.563880659166671</v>
      </c>
      <c r="MD85" s="471">
        <f t="shared" si="500"/>
        <v>14.563880659166671</v>
      </c>
      <c r="ME85" s="471">
        <f t="shared" si="500"/>
        <v>14.563880659166671</v>
      </c>
      <c r="MF85" s="471">
        <f t="shared" si="500"/>
        <v>14.563880659166671</v>
      </c>
      <c r="MG85" s="471">
        <f t="shared" si="500"/>
        <v>14.563880659166671</v>
      </c>
      <c r="MH85" s="471">
        <f t="shared" si="500"/>
        <v>14.563880659166671</v>
      </c>
      <c r="MI85" s="471">
        <f t="shared" si="500"/>
        <v>14.563880659166671</v>
      </c>
      <c r="MJ85" s="471">
        <f t="shared" si="500"/>
        <v>14.563880659166671</v>
      </c>
      <c r="MK85" s="471">
        <f t="shared" si="500"/>
        <v>14.563880659166671</v>
      </c>
      <c r="ML85" s="471">
        <f t="shared" si="500"/>
        <v>14.563880659166671</v>
      </c>
      <c r="MM85" s="471">
        <f t="shared" si="500"/>
        <v>14.563880659166671</v>
      </c>
      <c r="MN85" s="471">
        <f t="shared" si="500"/>
        <v>14.563880659166671</v>
      </c>
      <c r="MO85" s="471">
        <f t="shared" si="500"/>
        <v>14.563880659166671</v>
      </c>
      <c r="MP85" s="471">
        <f t="shared" si="467"/>
        <v>14.563880659166671</v>
      </c>
      <c r="MQ85" s="471">
        <f t="shared" si="514"/>
        <v>14.563880659166671</v>
      </c>
      <c r="MR85" s="471">
        <f t="shared" si="514"/>
        <v>14.563880659166671</v>
      </c>
      <c r="MS85" s="471">
        <f t="shared" si="514"/>
        <v>14.563880659166671</v>
      </c>
      <c r="MT85" s="471">
        <f t="shared" si="514"/>
        <v>14.563880659166671</v>
      </c>
      <c r="MU85" s="471">
        <f t="shared" si="514"/>
        <v>14.563880659166671</v>
      </c>
      <c r="MV85" s="471">
        <f t="shared" si="514"/>
        <v>14.563880659166671</v>
      </c>
      <c r="MW85" s="471">
        <f t="shared" si="514"/>
        <v>14.563880659166671</v>
      </c>
      <c r="MX85" s="471">
        <f t="shared" si="514"/>
        <v>14.563880659166671</v>
      </c>
      <c r="MY85" s="471">
        <f t="shared" si="514"/>
        <v>14.563880659166671</v>
      </c>
      <c r="MZ85" s="471">
        <f t="shared" si="514"/>
        <v>14.563880659166671</v>
      </c>
      <c r="NA85" s="471">
        <f t="shared" si="514"/>
        <v>14.563880659166671</v>
      </c>
      <c r="NB85" s="471">
        <f t="shared" si="514"/>
        <v>14.563880659166671</v>
      </c>
      <c r="NC85" s="471">
        <f t="shared" si="514"/>
        <v>14.563880659166671</v>
      </c>
      <c r="ND85" s="471">
        <f t="shared" si="514"/>
        <v>14.563880659166671</v>
      </c>
      <c r="NE85" s="471">
        <f t="shared" si="514"/>
        <v>14.563880659166671</v>
      </c>
      <c r="NF85" s="471">
        <f t="shared" si="514"/>
        <v>14.563880659166671</v>
      </c>
      <c r="NG85" s="471">
        <f t="shared" si="501"/>
        <v>14.563880659166671</v>
      </c>
      <c r="NH85" s="471">
        <f t="shared" si="501"/>
        <v>14.563880659166671</v>
      </c>
      <c r="NI85" s="471">
        <f t="shared" si="501"/>
        <v>14.563880659166671</v>
      </c>
      <c r="NJ85" s="471">
        <f t="shared" si="501"/>
        <v>14.563880659166671</v>
      </c>
      <c r="NK85" s="471">
        <f t="shared" si="501"/>
        <v>14.563880659166671</v>
      </c>
      <c r="NL85" s="471">
        <f t="shared" si="501"/>
        <v>14.563880659166671</v>
      </c>
      <c r="NM85" s="471">
        <f t="shared" si="501"/>
        <v>14.563880659166671</v>
      </c>
      <c r="NN85" s="471">
        <f t="shared" si="501"/>
        <v>14.563880659166671</v>
      </c>
      <c r="NO85" s="471">
        <f t="shared" si="501"/>
        <v>14.563880659166671</v>
      </c>
      <c r="NP85" s="471">
        <f t="shared" si="501"/>
        <v>14.563880659166671</v>
      </c>
      <c r="NQ85" s="471">
        <f t="shared" si="501"/>
        <v>14.563880659166671</v>
      </c>
      <c r="NR85" s="471">
        <f t="shared" si="501"/>
        <v>14.563880659166671</v>
      </c>
      <c r="NS85" s="471">
        <f t="shared" si="501"/>
        <v>14.563880659166671</v>
      </c>
      <c r="NT85" s="471">
        <f t="shared" si="501"/>
        <v>14.563880659166671</v>
      </c>
      <c r="NU85" s="471">
        <f t="shared" si="501"/>
        <v>14.563880659166671</v>
      </c>
      <c r="NV85" s="471">
        <f t="shared" si="469"/>
        <v>14.563880659166671</v>
      </c>
      <c r="NW85" s="471">
        <f t="shared" si="515"/>
        <v>14.563880659166671</v>
      </c>
      <c r="NX85" s="471">
        <f t="shared" si="515"/>
        <v>14.563880659166671</v>
      </c>
      <c r="NY85" s="471">
        <f t="shared" si="515"/>
        <v>14.563880659166671</v>
      </c>
      <c r="NZ85" s="471">
        <f t="shared" si="515"/>
        <v>14.563880659166671</v>
      </c>
      <c r="OA85" s="471">
        <f t="shared" si="515"/>
        <v>14.563880659166671</v>
      </c>
      <c r="OB85" s="471">
        <f t="shared" si="515"/>
        <v>14.563880659166671</v>
      </c>
      <c r="OC85" s="471">
        <f t="shared" si="515"/>
        <v>14.563880659166671</v>
      </c>
      <c r="OD85" s="471">
        <f t="shared" si="515"/>
        <v>14.563880659166671</v>
      </c>
      <c r="OE85" s="471">
        <f t="shared" si="515"/>
        <v>14.563880659166671</v>
      </c>
      <c r="OF85" s="471">
        <f t="shared" si="515"/>
        <v>14.563880659166671</v>
      </c>
      <c r="OG85" s="471">
        <f t="shared" si="515"/>
        <v>14.563880659166671</v>
      </c>
      <c r="OH85" s="471">
        <f t="shared" si="515"/>
        <v>14.563880659166671</v>
      </c>
      <c r="OI85" s="471">
        <f t="shared" si="515"/>
        <v>14.563880659166671</v>
      </c>
      <c r="OJ85" s="471">
        <f t="shared" si="515"/>
        <v>14.563880659166671</v>
      </c>
      <c r="OK85" s="471">
        <f t="shared" si="515"/>
        <v>14.563880659166671</v>
      </c>
      <c r="OL85" s="471">
        <f t="shared" si="515"/>
        <v>3.7584208152688188</v>
      </c>
      <c r="OM85" s="471">
        <f t="shared" si="502"/>
        <v>0</v>
      </c>
      <c r="ON85" s="471">
        <f t="shared" si="502"/>
        <v>0</v>
      </c>
      <c r="OO85" s="471">
        <f t="shared" si="502"/>
        <v>0</v>
      </c>
      <c r="OP85" s="471">
        <f t="shared" si="502"/>
        <v>0</v>
      </c>
      <c r="OQ85" s="471">
        <f t="shared" si="502"/>
        <v>0</v>
      </c>
      <c r="OR85" s="471">
        <f t="shared" si="502"/>
        <v>0</v>
      </c>
      <c r="OS85" s="471">
        <f t="shared" si="502"/>
        <v>0</v>
      </c>
      <c r="OT85" s="471">
        <f t="shared" si="502"/>
        <v>0</v>
      </c>
      <c r="OU85" s="471">
        <f t="shared" si="502"/>
        <v>0</v>
      </c>
      <c r="OV85" s="471">
        <f t="shared" si="502"/>
        <v>0</v>
      </c>
      <c r="OW85" s="471">
        <f t="shared" si="502"/>
        <v>0</v>
      </c>
      <c r="OX85" s="471">
        <f t="shared" si="502"/>
        <v>0</v>
      </c>
      <c r="OY85" s="471">
        <f t="shared" si="502"/>
        <v>0</v>
      </c>
      <c r="OZ85" s="471">
        <f t="shared" si="502"/>
        <v>0</v>
      </c>
      <c r="PA85" s="471">
        <f t="shared" si="502"/>
        <v>0</v>
      </c>
      <c r="PB85" s="471">
        <f t="shared" si="471"/>
        <v>0</v>
      </c>
      <c r="PC85" s="471">
        <f t="shared" si="516"/>
        <v>0</v>
      </c>
      <c r="PD85" s="471">
        <f t="shared" si="516"/>
        <v>0</v>
      </c>
      <c r="PE85" s="471">
        <f t="shared" si="516"/>
        <v>0</v>
      </c>
      <c r="PF85" s="471">
        <f t="shared" si="516"/>
        <v>0</v>
      </c>
      <c r="PG85" s="471">
        <f t="shared" si="516"/>
        <v>0</v>
      </c>
      <c r="PH85" s="471">
        <f t="shared" si="516"/>
        <v>0</v>
      </c>
      <c r="PI85" s="471">
        <f t="shared" si="516"/>
        <v>0</v>
      </c>
      <c r="PJ85" s="471">
        <f t="shared" si="516"/>
        <v>0</v>
      </c>
      <c r="PK85" s="471">
        <f t="shared" si="516"/>
        <v>0</v>
      </c>
      <c r="PL85" s="471">
        <f t="shared" si="516"/>
        <v>0</v>
      </c>
      <c r="PM85" s="471">
        <f t="shared" si="516"/>
        <v>0</v>
      </c>
      <c r="PN85" s="471">
        <f t="shared" si="516"/>
        <v>0</v>
      </c>
      <c r="PO85" s="471">
        <f t="shared" si="516"/>
        <v>0</v>
      </c>
      <c r="PP85" s="471">
        <f t="shared" si="516"/>
        <v>0</v>
      </c>
      <c r="PQ85" s="471">
        <f t="shared" si="516"/>
        <v>0</v>
      </c>
      <c r="PR85" s="471">
        <f t="shared" si="516"/>
        <v>0</v>
      </c>
      <c r="PS85" s="471">
        <f t="shared" si="503"/>
        <v>0</v>
      </c>
      <c r="PT85" s="471">
        <f t="shared" si="503"/>
        <v>0</v>
      </c>
      <c r="PU85" s="471">
        <f t="shared" si="503"/>
        <v>0</v>
      </c>
      <c r="PV85" s="471">
        <f t="shared" si="503"/>
        <v>0</v>
      </c>
      <c r="PW85" s="471">
        <f t="shared" si="503"/>
        <v>0</v>
      </c>
      <c r="PX85" s="471">
        <f t="shared" si="503"/>
        <v>0</v>
      </c>
      <c r="PY85" s="471">
        <f t="shared" si="503"/>
        <v>0</v>
      </c>
      <c r="PZ85" s="471">
        <f t="shared" si="503"/>
        <v>0</v>
      </c>
      <c r="QA85" s="471">
        <f t="shared" si="503"/>
        <v>0</v>
      </c>
      <c r="QB85" s="471">
        <f t="shared" si="503"/>
        <v>0</v>
      </c>
      <c r="QC85" s="471">
        <f t="shared" si="503"/>
        <v>0</v>
      </c>
      <c r="QD85" s="471">
        <f t="shared" si="503"/>
        <v>0</v>
      </c>
      <c r="QE85" s="471">
        <f t="shared" si="503"/>
        <v>0</v>
      </c>
      <c r="QF85" s="471">
        <f t="shared" si="503"/>
        <v>0</v>
      </c>
      <c r="QG85" s="471">
        <f t="shared" si="503"/>
        <v>0</v>
      </c>
      <c r="QH85" s="471">
        <f t="shared" si="473"/>
        <v>0</v>
      </c>
      <c r="QI85" s="471">
        <f t="shared" si="517"/>
        <v>0</v>
      </c>
      <c r="QJ85" s="471">
        <f t="shared" si="517"/>
        <v>0</v>
      </c>
      <c r="QK85" s="471">
        <f t="shared" si="517"/>
        <v>0</v>
      </c>
      <c r="QL85" s="471">
        <f t="shared" si="517"/>
        <v>0</v>
      </c>
      <c r="QM85" s="471">
        <f t="shared" si="517"/>
        <v>0</v>
      </c>
      <c r="QN85" s="471">
        <f t="shared" si="517"/>
        <v>0</v>
      </c>
      <c r="QO85" s="471">
        <f t="shared" si="517"/>
        <v>0</v>
      </c>
      <c r="QP85" s="471">
        <f t="shared" si="517"/>
        <v>0</v>
      </c>
      <c r="QQ85" s="471">
        <f t="shared" si="517"/>
        <v>0</v>
      </c>
      <c r="QR85" s="471">
        <f t="shared" si="517"/>
        <v>0</v>
      </c>
      <c r="QS85" s="471">
        <f t="shared" si="517"/>
        <v>0</v>
      </c>
      <c r="QT85" s="471">
        <f t="shared" si="517"/>
        <v>0</v>
      </c>
      <c r="QU85" s="471">
        <f t="shared" si="517"/>
        <v>0</v>
      </c>
      <c r="QV85" s="471">
        <f t="shared" si="517"/>
        <v>0</v>
      </c>
      <c r="QW85" s="471">
        <f t="shared" si="517"/>
        <v>0</v>
      </c>
      <c r="QX85" s="471">
        <f t="shared" si="517"/>
        <v>0</v>
      </c>
      <c r="QY85" s="471">
        <f t="shared" si="504"/>
        <v>0</v>
      </c>
      <c r="QZ85" s="471">
        <f t="shared" si="504"/>
        <v>0</v>
      </c>
      <c r="RA85" s="471">
        <f t="shared" si="504"/>
        <v>0</v>
      </c>
      <c r="RB85" s="471">
        <f t="shared" si="504"/>
        <v>0</v>
      </c>
      <c r="RC85" s="471">
        <f t="shared" si="504"/>
        <v>0</v>
      </c>
      <c r="RD85" s="471">
        <f t="shared" si="504"/>
        <v>0</v>
      </c>
      <c r="RE85" s="471">
        <f t="shared" si="504"/>
        <v>0</v>
      </c>
      <c r="RF85" s="471">
        <f t="shared" si="504"/>
        <v>0</v>
      </c>
      <c r="RG85" s="471">
        <f t="shared" si="504"/>
        <v>0</v>
      </c>
      <c r="RH85" s="471">
        <f t="shared" si="504"/>
        <v>0</v>
      </c>
      <c r="RI85" s="471">
        <f t="shared" si="504"/>
        <v>0</v>
      </c>
      <c r="RJ85" s="471">
        <f t="shared" si="504"/>
        <v>0</v>
      </c>
      <c r="RK85" s="471">
        <f t="shared" si="504"/>
        <v>0</v>
      </c>
      <c r="RL85" s="471">
        <f t="shared" si="504"/>
        <v>0</v>
      </c>
      <c r="RM85" s="471">
        <f t="shared" si="504"/>
        <v>0</v>
      </c>
      <c r="RN85" s="471">
        <f t="shared" si="475"/>
        <v>0</v>
      </c>
      <c r="RO85" s="471">
        <f t="shared" si="518"/>
        <v>0</v>
      </c>
      <c r="RP85" s="471">
        <f t="shared" si="518"/>
        <v>0</v>
      </c>
      <c r="RQ85" s="471">
        <f t="shared" si="518"/>
        <v>0</v>
      </c>
      <c r="RR85" s="471">
        <f t="shared" si="518"/>
        <v>0</v>
      </c>
      <c r="RS85" s="471">
        <f t="shared" si="518"/>
        <v>0</v>
      </c>
      <c r="RT85" s="471">
        <f t="shared" si="518"/>
        <v>0</v>
      </c>
      <c r="RU85" s="471">
        <f t="shared" si="518"/>
        <v>0</v>
      </c>
      <c r="RV85" s="471">
        <f t="shared" si="518"/>
        <v>0</v>
      </c>
      <c r="RW85" s="471">
        <f t="shared" si="518"/>
        <v>0</v>
      </c>
      <c r="RX85" s="471">
        <f t="shared" si="518"/>
        <v>0</v>
      </c>
      <c r="RY85" s="471">
        <f t="shared" si="518"/>
        <v>0</v>
      </c>
      <c r="RZ85" s="471">
        <f t="shared" si="518"/>
        <v>0</v>
      </c>
      <c r="SA85" s="471">
        <f t="shared" si="518"/>
        <v>0</v>
      </c>
      <c r="SB85" s="471">
        <f t="shared" si="518"/>
        <v>0</v>
      </c>
      <c r="SC85" s="471">
        <f t="shared" si="518"/>
        <v>0</v>
      </c>
      <c r="SD85" s="471">
        <f t="shared" si="518"/>
        <v>0</v>
      </c>
      <c r="SE85" s="471">
        <f t="shared" si="505"/>
        <v>0</v>
      </c>
      <c r="SF85" s="471">
        <f t="shared" si="505"/>
        <v>0</v>
      </c>
      <c r="SG85" s="471">
        <f t="shared" si="505"/>
        <v>0</v>
      </c>
      <c r="SH85" s="471">
        <f t="shared" si="505"/>
        <v>0</v>
      </c>
      <c r="SI85" s="471">
        <f t="shared" si="505"/>
        <v>0</v>
      </c>
      <c r="SJ85" s="471">
        <f t="shared" si="505"/>
        <v>0</v>
      </c>
      <c r="SK85" s="471">
        <f t="shared" si="505"/>
        <v>0</v>
      </c>
      <c r="SL85" s="471">
        <f t="shared" si="505"/>
        <v>0</v>
      </c>
      <c r="SM85" s="471">
        <f t="shared" si="505"/>
        <v>0</v>
      </c>
      <c r="SN85" s="471">
        <f t="shared" si="505"/>
        <v>0</v>
      </c>
      <c r="SO85" s="471">
        <f t="shared" si="505"/>
        <v>0</v>
      </c>
      <c r="SP85" s="471">
        <f t="shared" si="505"/>
        <v>0</v>
      </c>
      <c r="SQ85" s="471">
        <f t="shared" si="505"/>
        <v>0</v>
      </c>
      <c r="SR85" s="471">
        <f t="shared" si="505"/>
        <v>0</v>
      </c>
      <c r="SS85" s="471">
        <f t="shared" si="505"/>
        <v>0</v>
      </c>
      <c r="ST85" s="471">
        <f t="shared" si="477"/>
        <v>0</v>
      </c>
      <c r="SU85" s="471">
        <f t="shared" si="519"/>
        <v>0</v>
      </c>
      <c r="SV85" s="471">
        <f t="shared" si="519"/>
        <v>0</v>
      </c>
      <c r="SW85" s="471">
        <f t="shared" si="519"/>
        <v>0</v>
      </c>
      <c r="SX85" s="471">
        <f t="shared" si="519"/>
        <v>0</v>
      </c>
      <c r="SY85" s="471">
        <f t="shared" si="519"/>
        <v>0</v>
      </c>
      <c r="SZ85" s="471">
        <f t="shared" si="519"/>
        <v>0</v>
      </c>
      <c r="TA85" s="471">
        <f t="shared" si="519"/>
        <v>0</v>
      </c>
      <c r="TB85" s="471">
        <f t="shared" si="519"/>
        <v>0</v>
      </c>
      <c r="TC85" s="471">
        <f t="shared" si="519"/>
        <v>0</v>
      </c>
      <c r="TD85" s="471">
        <f t="shared" si="519"/>
        <v>0</v>
      </c>
      <c r="TE85" s="471">
        <f t="shared" si="519"/>
        <v>0</v>
      </c>
      <c r="TF85" s="471">
        <f t="shared" si="519"/>
        <v>0</v>
      </c>
      <c r="TG85" s="471">
        <f t="shared" si="519"/>
        <v>0</v>
      </c>
      <c r="TH85" s="471">
        <f t="shared" si="519"/>
        <v>0</v>
      </c>
      <c r="TI85" s="471">
        <f t="shared" si="519"/>
        <v>0</v>
      </c>
      <c r="TJ85" s="471">
        <f t="shared" si="519"/>
        <v>0</v>
      </c>
      <c r="TK85" s="471">
        <f t="shared" si="506"/>
        <v>0</v>
      </c>
      <c r="TL85" s="471">
        <f t="shared" si="506"/>
        <v>0</v>
      </c>
      <c r="TM85" s="471">
        <f t="shared" si="506"/>
        <v>0</v>
      </c>
      <c r="TN85" s="471">
        <f t="shared" si="506"/>
        <v>0</v>
      </c>
      <c r="TO85" s="471">
        <f t="shared" si="506"/>
        <v>0</v>
      </c>
      <c r="TP85" s="471">
        <f t="shared" si="506"/>
        <v>0</v>
      </c>
      <c r="TQ85" s="471">
        <f t="shared" si="506"/>
        <v>0</v>
      </c>
      <c r="TR85" s="471">
        <f t="shared" si="506"/>
        <v>0</v>
      </c>
      <c r="TS85" s="471">
        <f t="shared" si="506"/>
        <v>0</v>
      </c>
      <c r="TT85" s="471">
        <f t="shared" si="506"/>
        <v>0</v>
      </c>
      <c r="TU85" s="471">
        <f t="shared" si="506"/>
        <v>0</v>
      </c>
      <c r="TV85" s="471">
        <f t="shared" si="506"/>
        <v>0</v>
      </c>
      <c r="TW85" s="471">
        <f t="shared" si="506"/>
        <v>0</v>
      </c>
      <c r="TX85" s="471">
        <f t="shared" si="506"/>
        <v>0</v>
      </c>
      <c r="TY85" s="471">
        <f t="shared" si="506"/>
        <v>0</v>
      </c>
      <c r="TZ85" s="471">
        <f t="shared" si="479"/>
        <v>0</v>
      </c>
      <c r="UA85" s="471">
        <f t="shared" si="520"/>
        <v>0</v>
      </c>
      <c r="UB85" s="471">
        <f t="shared" si="520"/>
        <v>0</v>
      </c>
      <c r="UC85" s="471">
        <f t="shared" si="520"/>
        <v>0</v>
      </c>
      <c r="UD85" s="471">
        <f t="shared" si="520"/>
        <v>0</v>
      </c>
      <c r="UE85" s="471">
        <f t="shared" si="520"/>
        <v>0</v>
      </c>
      <c r="UF85" s="471">
        <f t="shared" si="520"/>
        <v>0</v>
      </c>
      <c r="UG85" s="471">
        <f t="shared" si="520"/>
        <v>0</v>
      </c>
      <c r="UH85" s="471">
        <f t="shared" si="520"/>
        <v>0</v>
      </c>
      <c r="UI85" s="471">
        <f t="shared" si="520"/>
        <v>0</v>
      </c>
      <c r="UJ85" s="471">
        <f t="shared" si="520"/>
        <v>0</v>
      </c>
      <c r="UK85" s="471">
        <f t="shared" si="520"/>
        <v>0</v>
      </c>
      <c r="UL85" s="471">
        <f t="shared" si="520"/>
        <v>0</v>
      </c>
      <c r="UM85" s="471">
        <f t="shared" si="520"/>
        <v>0</v>
      </c>
      <c r="UN85" s="471">
        <f t="shared" si="520"/>
        <v>0</v>
      </c>
      <c r="UO85" s="471">
        <f t="shared" si="520"/>
        <v>0</v>
      </c>
      <c r="UP85" s="471">
        <f t="shared" si="520"/>
        <v>0</v>
      </c>
      <c r="UQ85" s="471">
        <f t="shared" si="507"/>
        <v>0</v>
      </c>
      <c r="UR85" s="471">
        <f t="shared" si="507"/>
        <v>0</v>
      </c>
      <c r="US85" s="471">
        <f t="shared" si="507"/>
        <v>0</v>
      </c>
      <c r="UT85" s="471">
        <f t="shared" si="507"/>
        <v>0</v>
      </c>
      <c r="UU85" s="471">
        <f t="shared" si="507"/>
        <v>0</v>
      </c>
      <c r="UV85" s="471">
        <f t="shared" si="507"/>
        <v>0</v>
      </c>
      <c r="UW85" s="471">
        <f t="shared" si="507"/>
        <v>0</v>
      </c>
      <c r="UX85" s="471">
        <f t="shared" si="507"/>
        <v>0</v>
      </c>
      <c r="UY85" s="471">
        <f t="shared" si="507"/>
        <v>0</v>
      </c>
      <c r="UZ85" s="471">
        <f t="shared" si="507"/>
        <v>0</v>
      </c>
      <c r="VA85" s="471">
        <f t="shared" si="507"/>
        <v>0</v>
      </c>
      <c r="VB85" s="471">
        <f t="shared" si="507"/>
        <v>0</v>
      </c>
      <c r="VC85" s="471">
        <f t="shared" si="507"/>
        <v>0</v>
      </c>
      <c r="VD85" s="471">
        <f t="shared" si="507"/>
        <v>0</v>
      </c>
      <c r="VE85" s="471">
        <f t="shared" si="507"/>
        <v>0</v>
      </c>
      <c r="VF85" s="471">
        <f t="shared" si="481"/>
        <v>0</v>
      </c>
      <c r="VG85" s="471">
        <f t="shared" si="521"/>
        <v>0</v>
      </c>
      <c r="VH85" s="471">
        <f t="shared" si="521"/>
        <v>0</v>
      </c>
      <c r="VI85" s="471">
        <f t="shared" si="521"/>
        <v>0</v>
      </c>
      <c r="VJ85" s="471">
        <f t="shared" si="521"/>
        <v>0</v>
      </c>
      <c r="VK85" s="471">
        <f t="shared" si="521"/>
        <v>0</v>
      </c>
      <c r="VL85" s="471">
        <f t="shared" si="521"/>
        <v>0</v>
      </c>
      <c r="VM85" s="471">
        <f t="shared" si="521"/>
        <v>0</v>
      </c>
      <c r="VN85" s="471">
        <f t="shared" si="521"/>
        <v>0</v>
      </c>
      <c r="VO85" s="471">
        <f t="shared" si="521"/>
        <v>0</v>
      </c>
      <c r="VP85" s="471">
        <f t="shared" si="521"/>
        <v>0</v>
      </c>
      <c r="VQ85" s="471">
        <f t="shared" si="521"/>
        <v>0</v>
      </c>
      <c r="VR85" s="471">
        <f t="shared" si="521"/>
        <v>0</v>
      </c>
      <c r="VS85" s="471">
        <f t="shared" si="521"/>
        <v>0</v>
      </c>
      <c r="VT85" s="471">
        <f t="shared" si="521"/>
        <v>0</v>
      </c>
      <c r="VU85" s="471">
        <f t="shared" si="521"/>
        <v>0</v>
      </c>
      <c r="VV85" s="471">
        <f t="shared" si="521"/>
        <v>0</v>
      </c>
      <c r="VW85" s="471">
        <f t="shared" si="508"/>
        <v>0</v>
      </c>
      <c r="VX85" s="471">
        <f t="shared" si="508"/>
        <v>0</v>
      </c>
      <c r="VY85" s="471">
        <f t="shared" si="508"/>
        <v>0</v>
      </c>
      <c r="VZ85" s="471">
        <f t="shared" si="508"/>
        <v>0</v>
      </c>
      <c r="WA85" s="471">
        <f t="shared" si="508"/>
        <v>0</v>
      </c>
      <c r="WB85" s="471">
        <f t="shared" si="508"/>
        <v>0</v>
      </c>
      <c r="WC85" s="471">
        <f t="shared" si="508"/>
        <v>0</v>
      </c>
      <c r="WD85" s="471">
        <f t="shared" si="508"/>
        <v>0</v>
      </c>
    </row>
    <row r="86" spans="1:604" x14ac:dyDescent="0.35">
      <c r="A86" s="29"/>
      <c r="B86" s="29">
        <f t="shared" si="355"/>
        <v>55</v>
      </c>
      <c r="C86" s="29" t="s">
        <v>5</v>
      </c>
      <c r="D86" s="29" t="s">
        <v>121</v>
      </c>
      <c r="E86" s="69">
        <f>INDEX('Current RAP - 2025-26 Cycle'!$K:$K,MATCH('25-26 Projection - RAP Tendered'!$D86,'Current RAP - 2025-26 Cycle'!$C:$C,0),1)</f>
        <v>32169524.440000013</v>
      </c>
      <c r="F86" s="69">
        <f>INDEX('Current RAP - 2025-26 Cycle'!$G:$G,MATCH('25-26 Projection - RAP Tendered'!$D86,'Current RAP - 2025-26 Cycle'!$C:$C,0),1)</f>
        <v>31606858.530000012</v>
      </c>
      <c r="G86" s="69">
        <f t="shared" si="342"/>
        <v>562665.91000000015</v>
      </c>
      <c r="H86" s="69">
        <f t="shared" si="356"/>
        <v>31606858.530000012</v>
      </c>
      <c r="I86" s="32">
        <v>45839</v>
      </c>
      <c r="J86" s="32">
        <v>46203</v>
      </c>
      <c r="K86" s="29" t="str">
        <f>INDEX('Current RAP - 2025-26 Cycle'!$D:$D,MATCH('25-26 Projection - RAP Tendered'!$D86,'Current RAP - 2025-26 Cycle'!$C:$C,0),1)</f>
        <v>IPCA</v>
      </c>
      <c r="L86" s="32" t="s">
        <v>10</v>
      </c>
      <c r="M86" s="32" t="s">
        <v>10</v>
      </c>
      <c r="N86" s="81">
        <v>0</v>
      </c>
      <c r="O86" s="81">
        <v>0</v>
      </c>
      <c r="P86" s="69">
        <v>0</v>
      </c>
      <c r="Q86" s="32">
        <f>INDEX('Current RAP - 2025-26 Cycle'!$L:$L,MATCH('25-26 Projection - RAP Tendered'!$D86,'Current RAP - 2025-26 Cycle'!$C:$C,0),1)</f>
        <v>41668</v>
      </c>
      <c r="R86" s="32">
        <f>INDEX('Current RAP - 2025-26 Cycle'!$M:$M,MATCH('25-26 Projection - RAP Tendered'!$D86,'Current RAP - 2025-26 Cycle'!$C:$C,0),1)</f>
        <v>52625</v>
      </c>
      <c r="S86" s="29"/>
      <c r="T86" s="29" t="str">
        <f t="shared" si="343"/>
        <v>007/2014</v>
      </c>
      <c r="U86" s="36">
        <f t="shared" si="492"/>
        <v>32.169524440000018</v>
      </c>
      <c r="V86" s="36">
        <f t="shared" si="492"/>
        <v>32.169524440000018</v>
      </c>
      <c r="W86" s="36">
        <f t="shared" si="492"/>
        <v>32.169524440000018</v>
      </c>
      <c r="X86" s="36">
        <f t="shared" si="492"/>
        <v>32.169524440000018</v>
      </c>
      <c r="Y86" s="36">
        <f t="shared" si="492"/>
        <v>32.169524440000018</v>
      </c>
      <c r="Z86" s="36">
        <f t="shared" si="492"/>
        <v>32.169524440000018</v>
      </c>
      <c r="AA86" s="36">
        <f t="shared" si="492"/>
        <v>32.169524440000018</v>
      </c>
      <c r="AB86" s="36">
        <f t="shared" si="492"/>
        <v>32.169524440000018</v>
      </c>
      <c r="AC86" s="36">
        <f t="shared" si="492"/>
        <v>32.169524440000018</v>
      </c>
      <c r="AD86" s="36">
        <f t="shared" si="492"/>
        <v>32.169524440000018</v>
      </c>
      <c r="AE86" s="36">
        <f t="shared" si="492"/>
        <v>32.169524440000018</v>
      </c>
      <c r="AF86" s="36">
        <f t="shared" si="492"/>
        <v>32.169524440000018</v>
      </c>
      <c r="AG86" s="36">
        <f t="shared" si="492"/>
        <v>32.169524440000018</v>
      </c>
      <c r="AH86" s="36">
        <f t="shared" si="492"/>
        <v>32.169524440000018</v>
      </c>
      <c r="AI86" s="36">
        <f t="shared" si="492"/>
        <v>32.169524440000018</v>
      </c>
      <c r="AJ86" s="36">
        <f t="shared" si="492"/>
        <v>32.169524440000018</v>
      </c>
      <c r="AK86" s="36">
        <f t="shared" si="489"/>
        <v>32.169524440000018</v>
      </c>
      <c r="AL86" s="36">
        <f t="shared" si="489"/>
        <v>32.169524440000018</v>
      </c>
      <c r="AM86" s="36">
        <f t="shared" si="489"/>
        <v>32.169524440000018</v>
      </c>
      <c r="AN86" s="36">
        <f t="shared" si="489"/>
        <v>18.592601490860222</v>
      </c>
      <c r="AO86" s="36">
        <f t="shared" si="489"/>
        <v>0</v>
      </c>
      <c r="AP86" s="36">
        <f t="shared" si="489"/>
        <v>0</v>
      </c>
      <c r="AQ86" s="36">
        <f t="shared" si="489"/>
        <v>0</v>
      </c>
      <c r="AR86" s="36">
        <f t="shared" si="489"/>
        <v>0</v>
      </c>
      <c r="AS86" s="36">
        <f t="shared" si="489"/>
        <v>0</v>
      </c>
      <c r="AT86" s="36">
        <f t="shared" si="489"/>
        <v>0</v>
      </c>
      <c r="AU86" s="36">
        <f t="shared" si="489"/>
        <v>0</v>
      </c>
      <c r="AV86" s="36">
        <f t="shared" si="489"/>
        <v>0</v>
      </c>
      <c r="AW86" s="36">
        <f t="shared" si="489"/>
        <v>0</v>
      </c>
      <c r="AX86" s="36">
        <f t="shared" si="489"/>
        <v>0</v>
      </c>
      <c r="AY86" s="36">
        <f t="shared" si="489"/>
        <v>0</v>
      </c>
      <c r="AZ86" s="36">
        <f t="shared" si="441"/>
        <v>0</v>
      </c>
      <c r="BA86" s="36">
        <f t="shared" si="441"/>
        <v>0</v>
      </c>
      <c r="BB86" s="36">
        <f t="shared" si="441"/>
        <v>0</v>
      </c>
      <c r="BD86" s="29" t="str">
        <f t="shared" si="345"/>
        <v>007/2014</v>
      </c>
      <c r="BE86" s="36">
        <f t="shared" si="524"/>
        <v>0</v>
      </c>
      <c r="BF86" s="36">
        <f t="shared" si="524"/>
        <v>0</v>
      </c>
      <c r="BG86" s="36">
        <f t="shared" si="524"/>
        <v>0</v>
      </c>
      <c r="BH86" s="36">
        <f t="shared" si="524"/>
        <v>0</v>
      </c>
      <c r="BI86" s="36">
        <f t="shared" si="524"/>
        <v>8.0423811100000027</v>
      </c>
      <c r="BJ86" s="36">
        <f t="shared" si="524"/>
        <v>8.0423811100000027</v>
      </c>
      <c r="BK86" s="36">
        <f t="shared" si="524"/>
        <v>8.0423811100000027</v>
      </c>
      <c r="BL86" s="36">
        <f t="shared" si="524"/>
        <v>8.0423811100000027</v>
      </c>
      <c r="BM86" s="36">
        <f t="shared" si="524"/>
        <v>8.0423811100000027</v>
      </c>
      <c r="BN86" s="36">
        <f t="shared" si="524"/>
        <v>8.0423811100000027</v>
      </c>
      <c r="BO86" s="36">
        <f t="shared" si="524"/>
        <v>8.0423811100000027</v>
      </c>
      <c r="BP86" s="36">
        <f t="shared" si="524"/>
        <v>8.0423811100000027</v>
      </c>
      <c r="BQ86" s="36">
        <f t="shared" si="524"/>
        <v>8.0423811100000027</v>
      </c>
      <c r="BR86" s="36">
        <f t="shared" si="524"/>
        <v>8.0423811100000027</v>
      </c>
      <c r="BS86" s="36">
        <f t="shared" si="524"/>
        <v>8.0423811100000027</v>
      </c>
      <c r="BT86" s="36">
        <f t="shared" si="524"/>
        <v>8.0423811100000027</v>
      </c>
      <c r="BU86" s="36">
        <f t="shared" si="493"/>
        <v>8.0423811100000027</v>
      </c>
      <c r="BV86" s="36">
        <f t="shared" si="493"/>
        <v>8.0423811100000027</v>
      </c>
      <c r="BW86" s="36">
        <f t="shared" si="493"/>
        <v>8.0423811100000027</v>
      </c>
      <c r="BX86" s="36">
        <f t="shared" si="493"/>
        <v>8.0423811100000027</v>
      </c>
      <c r="BY86" s="36">
        <f t="shared" si="493"/>
        <v>8.0423811100000027</v>
      </c>
      <c r="BZ86" s="36">
        <f t="shared" si="493"/>
        <v>8.0423811100000027</v>
      </c>
      <c r="CA86" s="36">
        <f t="shared" si="493"/>
        <v>8.0423811100000027</v>
      </c>
      <c r="CB86" s="36">
        <f t="shared" si="493"/>
        <v>8.0423811100000027</v>
      </c>
      <c r="CC86" s="36">
        <f t="shared" si="493"/>
        <v>8.0423811100000027</v>
      </c>
      <c r="CD86" s="36">
        <f t="shared" si="493"/>
        <v>8.0423811100000027</v>
      </c>
      <c r="CE86" s="36">
        <f t="shared" si="493"/>
        <v>8.0423811100000027</v>
      </c>
      <c r="CF86" s="36">
        <f t="shared" si="493"/>
        <v>8.0423811100000027</v>
      </c>
      <c r="CG86" s="36">
        <f t="shared" si="493"/>
        <v>8.0423811100000027</v>
      </c>
      <c r="CH86" s="36">
        <f t="shared" si="493"/>
        <v>8.0423811100000027</v>
      </c>
      <c r="CI86" s="36">
        <f t="shared" si="493"/>
        <v>8.0423811100000027</v>
      </c>
      <c r="CJ86" s="36">
        <f t="shared" si="493"/>
        <v>8.0423811100000027</v>
      </c>
      <c r="CK86" s="36">
        <f t="shared" si="494"/>
        <v>8.0423811100000027</v>
      </c>
      <c r="CL86" s="36">
        <f t="shared" si="494"/>
        <v>8.0423811100000027</v>
      </c>
      <c r="CM86" s="36">
        <f t="shared" si="494"/>
        <v>8.0423811100000027</v>
      </c>
      <c r="CN86" s="36">
        <f t="shared" si="494"/>
        <v>8.0423811100000027</v>
      </c>
      <c r="CO86" s="36">
        <f t="shared" si="494"/>
        <v>8.0423811100000027</v>
      </c>
      <c r="CP86" s="36">
        <f t="shared" si="494"/>
        <v>8.0423811100000027</v>
      </c>
      <c r="CQ86" s="36">
        <f t="shared" si="494"/>
        <v>8.0423811100000027</v>
      </c>
      <c r="CR86" s="36">
        <f t="shared" si="494"/>
        <v>8.0423811100000027</v>
      </c>
      <c r="CS86" s="36">
        <f t="shared" si="494"/>
        <v>8.0423811100000027</v>
      </c>
      <c r="CT86" s="36">
        <f t="shared" si="494"/>
        <v>8.0423811100000027</v>
      </c>
      <c r="CU86" s="36">
        <f t="shared" si="494"/>
        <v>8.0423811100000027</v>
      </c>
      <c r="CV86" s="36">
        <f t="shared" si="494"/>
        <v>8.0423811100000027</v>
      </c>
      <c r="CW86" s="36">
        <f t="shared" si="494"/>
        <v>8.0423811100000027</v>
      </c>
      <c r="CX86" s="36">
        <f t="shared" si="494"/>
        <v>8.0423811100000027</v>
      </c>
      <c r="CY86" s="36">
        <f t="shared" si="494"/>
        <v>8.0423811100000027</v>
      </c>
      <c r="CZ86" s="36">
        <f t="shared" si="490"/>
        <v>8.0423811100000027</v>
      </c>
      <c r="DA86" s="36">
        <f t="shared" si="490"/>
        <v>8.0423811100000027</v>
      </c>
      <c r="DB86" s="36">
        <f t="shared" si="490"/>
        <v>8.0423811100000027</v>
      </c>
      <c r="DC86" s="36">
        <f t="shared" si="490"/>
        <v>8.0423811100000027</v>
      </c>
      <c r="DD86" s="36">
        <f t="shared" si="490"/>
        <v>8.0423811100000027</v>
      </c>
      <c r="DE86" s="36">
        <f t="shared" si="490"/>
        <v>8.0423811100000027</v>
      </c>
      <c r="DF86" s="36">
        <f t="shared" si="490"/>
        <v>8.0423811100000027</v>
      </c>
      <c r="DG86" s="36">
        <f t="shared" si="490"/>
        <v>8.0423811100000027</v>
      </c>
      <c r="DH86" s="36">
        <f t="shared" si="490"/>
        <v>8.0423811100000027</v>
      </c>
      <c r="DI86" s="36">
        <f t="shared" si="490"/>
        <v>8.0423811100000027</v>
      </c>
      <c r="DJ86" s="36">
        <f t="shared" si="490"/>
        <v>8.0423811100000027</v>
      </c>
      <c r="DK86" s="36">
        <f t="shared" si="490"/>
        <v>8.0423811100000027</v>
      </c>
      <c r="DL86" s="36">
        <f t="shared" si="490"/>
        <v>8.0423811100000027</v>
      </c>
      <c r="DM86" s="36">
        <f t="shared" si="490"/>
        <v>8.0423811100000027</v>
      </c>
      <c r="DN86" s="36">
        <f t="shared" si="490"/>
        <v>8.0423811100000027</v>
      </c>
      <c r="DO86" s="36">
        <f>SUMIFS($GM86:$WE86,$GM$29:$WE$29,DO$29)</f>
        <v>8.0423811100000027</v>
      </c>
      <c r="DP86" s="36">
        <f t="shared" si="491"/>
        <v>8.0423811100000027</v>
      </c>
      <c r="DQ86" s="36">
        <f t="shared" si="491"/>
        <v>8.0423811100000027</v>
      </c>
      <c r="DR86" s="36">
        <f t="shared" si="491"/>
        <v>8.0423811100000027</v>
      </c>
      <c r="DS86" s="36">
        <f t="shared" si="491"/>
        <v>8.0423811100000027</v>
      </c>
      <c r="DT86" s="36">
        <f t="shared" si="491"/>
        <v>8.0423811100000027</v>
      </c>
      <c r="DU86" s="36">
        <f t="shared" si="491"/>
        <v>8.0423811100000027</v>
      </c>
      <c r="DV86" s="36">
        <f t="shared" si="491"/>
        <v>8.0423811100000027</v>
      </c>
      <c r="DW86" s="36">
        <f t="shared" si="491"/>
        <v>8.0423811100000027</v>
      </c>
      <c r="DX86" s="36">
        <f t="shared" si="491"/>
        <v>8.0423811100000027</v>
      </c>
      <c r="DY86" s="36">
        <f t="shared" si="491"/>
        <v>8.0423811100000027</v>
      </c>
      <c r="DZ86" s="36">
        <f t="shared" si="491"/>
        <v>8.0423811100000027</v>
      </c>
      <c r="EA86" s="36">
        <f t="shared" si="491"/>
        <v>8.0423811100000027</v>
      </c>
      <c r="EB86" s="36">
        <f t="shared" si="491"/>
        <v>8.0423811100000027</v>
      </c>
      <c r="EC86" s="36">
        <f t="shared" si="491"/>
        <v>8.0423811100000027</v>
      </c>
      <c r="ED86" s="36">
        <f t="shared" si="491"/>
        <v>8.0423811100000027</v>
      </c>
      <c r="EE86" s="36">
        <f t="shared" si="495"/>
        <v>2.5078392708602157</v>
      </c>
      <c r="EF86" s="36">
        <f t="shared" si="495"/>
        <v>0</v>
      </c>
      <c r="EG86" s="36">
        <f t="shared" si="495"/>
        <v>0</v>
      </c>
      <c r="EH86" s="36">
        <f t="shared" si="495"/>
        <v>0</v>
      </c>
      <c r="EI86" s="36">
        <f t="shared" si="495"/>
        <v>0</v>
      </c>
      <c r="EJ86" s="36">
        <f t="shared" si="523"/>
        <v>0</v>
      </c>
      <c r="EK86" s="36">
        <f t="shared" si="523"/>
        <v>0</v>
      </c>
      <c r="EL86" s="36">
        <f t="shared" si="523"/>
        <v>0</v>
      </c>
      <c r="EM86" s="36">
        <f t="shared" si="523"/>
        <v>0</v>
      </c>
      <c r="EN86" s="36">
        <f t="shared" si="523"/>
        <v>0</v>
      </c>
      <c r="EO86" s="36">
        <f t="shared" si="523"/>
        <v>0</v>
      </c>
      <c r="EP86" s="36">
        <f t="shared" si="523"/>
        <v>0</v>
      </c>
      <c r="EQ86" s="36">
        <f t="shared" si="523"/>
        <v>0</v>
      </c>
      <c r="ER86" s="36">
        <f t="shared" si="523"/>
        <v>0</v>
      </c>
      <c r="ES86" s="36">
        <f t="shared" si="523"/>
        <v>0</v>
      </c>
      <c r="ET86" s="36">
        <f t="shared" si="523"/>
        <v>0</v>
      </c>
      <c r="EU86" s="36">
        <f t="shared" si="523"/>
        <v>0</v>
      </c>
      <c r="EV86" s="36">
        <f t="shared" si="523"/>
        <v>0</v>
      </c>
      <c r="EW86" s="36">
        <f t="shared" si="523"/>
        <v>0</v>
      </c>
      <c r="EX86" s="36">
        <f t="shared" si="523"/>
        <v>0</v>
      </c>
      <c r="EY86" s="36">
        <f t="shared" si="523"/>
        <v>0</v>
      </c>
      <c r="EZ86" s="36">
        <f t="shared" si="525"/>
        <v>0</v>
      </c>
      <c r="FA86" s="36">
        <f t="shared" si="525"/>
        <v>0</v>
      </c>
      <c r="FB86" s="36">
        <f t="shared" si="525"/>
        <v>0</v>
      </c>
      <c r="FC86" s="36">
        <f t="shared" si="525"/>
        <v>0</v>
      </c>
      <c r="FD86" s="36">
        <f t="shared" si="525"/>
        <v>0</v>
      </c>
      <c r="FE86" s="36">
        <f t="shared" si="525"/>
        <v>0</v>
      </c>
      <c r="FF86" s="36">
        <f t="shared" si="525"/>
        <v>0</v>
      </c>
      <c r="FG86" s="36">
        <f t="shared" si="525"/>
        <v>0</v>
      </c>
      <c r="FH86" s="36">
        <f t="shared" si="525"/>
        <v>0</v>
      </c>
      <c r="FI86" s="36">
        <f t="shared" si="525"/>
        <v>0</v>
      </c>
      <c r="FJ86" s="36">
        <f t="shared" si="525"/>
        <v>0</v>
      </c>
      <c r="FK86" s="36">
        <f t="shared" si="525"/>
        <v>0</v>
      </c>
      <c r="FL86" s="36">
        <f t="shared" si="525"/>
        <v>0</v>
      </c>
      <c r="FM86" s="36">
        <f t="shared" si="525"/>
        <v>0</v>
      </c>
      <c r="FN86" s="36">
        <f t="shared" si="525"/>
        <v>0</v>
      </c>
      <c r="FO86" s="36">
        <f t="shared" si="525"/>
        <v>0</v>
      </c>
      <c r="FP86" s="36">
        <f t="shared" si="526"/>
        <v>0</v>
      </c>
      <c r="FQ86" s="36">
        <f t="shared" si="526"/>
        <v>0</v>
      </c>
      <c r="FR86" s="36">
        <f t="shared" si="526"/>
        <v>0</v>
      </c>
      <c r="FS86" s="36">
        <f t="shared" si="526"/>
        <v>0</v>
      </c>
      <c r="FT86" s="36">
        <f t="shared" si="526"/>
        <v>0</v>
      </c>
      <c r="FU86" s="36">
        <f t="shared" si="526"/>
        <v>0</v>
      </c>
      <c r="FV86" s="36">
        <f t="shared" si="526"/>
        <v>0</v>
      </c>
      <c r="FW86" s="36">
        <f t="shared" si="526"/>
        <v>0</v>
      </c>
      <c r="FX86" s="36">
        <f t="shared" si="526"/>
        <v>0</v>
      </c>
      <c r="FY86" s="36">
        <f t="shared" si="526"/>
        <v>0</v>
      </c>
      <c r="FZ86" s="36">
        <f t="shared" si="526"/>
        <v>0</v>
      </c>
      <c r="GA86" s="36">
        <f t="shared" si="526"/>
        <v>0</v>
      </c>
      <c r="GB86" s="36">
        <f t="shared" si="486"/>
        <v>0</v>
      </c>
      <c r="GC86" s="36">
        <f t="shared" si="486"/>
        <v>0</v>
      </c>
      <c r="GD86" s="36">
        <f t="shared" si="486"/>
        <v>0</v>
      </c>
      <c r="GE86" s="36">
        <f t="shared" si="486"/>
        <v>0</v>
      </c>
      <c r="GF86" s="36">
        <f t="shared" si="486"/>
        <v>0</v>
      </c>
      <c r="GG86" s="36">
        <f t="shared" si="486"/>
        <v>0</v>
      </c>
      <c r="GH86" s="36">
        <f t="shared" si="486"/>
        <v>0</v>
      </c>
      <c r="GI86" s="36">
        <f t="shared" si="486"/>
        <v>0</v>
      </c>
      <c r="GJ86" s="36">
        <f t="shared" si="486"/>
        <v>0</v>
      </c>
      <c r="GL86" s="29" t="str">
        <f t="shared" si="347"/>
        <v>007/2014</v>
      </c>
      <c r="GM86" s="471">
        <f t="shared" si="509"/>
        <v>2.6807937033333342</v>
      </c>
      <c r="GN86" s="471">
        <f t="shared" si="509"/>
        <v>2.6807937033333342</v>
      </c>
      <c r="GO86" s="471">
        <f t="shared" si="509"/>
        <v>2.6807937033333342</v>
      </c>
      <c r="GP86" s="471">
        <f t="shared" si="509"/>
        <v>2.6807937033333342</v>
      </c>
      <c r="GQ86" s="471">
        <f t="shared" si="509"/>
        <v>2.6807937033333342</v>
      </c>
      <c r="GR86" s="471">
        <f t="shared" si="509"/>
        <v>2.6807937033333342</v>
      </c>
      <c r="GS86" s="471">
        <f t="shared" si="509"/>
        <v>2.6807937033333342</v>
      </c>
      <c r="GT86" s="471">
        <f t="shared" si="509"/>
        <v>2.6807937033333342</v>
      </c>
      <c r="GU86" s="471">
        <f t="shared" si="509"/>
        <v>2.6807937033333342</v>
      </c>
      <c r="GV86" s="471">
        <f t="shared" si="509"/>
        <v>2.6807937033333342</v>
      </c>
      <c r="GW86" s="471">
        <f t="shared" si="509"/>
        <v>2.6807937033333342</v>
      </c>
      <c r="GX86" s="471">
        <f t="shared" si="509"/>
        <v>2.6807937033333342</v>
      </c>
      <c r="GY86" s="471">
        <f t="shared" si="509"/>
        <v>2.6807937033333342</v>
      </c>
      <c r="GZ86" s="471">
        <f t="shared" si="509"/>
        <v>2.6807937033333342</v>
      </c>
      <c r="HA86" s="471">
        <f t="shared" si="509"/>
        <v>2.6807937033333342</v>
      </c>
      <c r="HB86" s="471">
        <f t="shared" si="509"/>
        <v>2.6807937033333342</v>
      </c>
      <c r="HC86" s="471">
        <f t="shared" si="496"/>
        <v>2.6807937033333342</v>
      </c>
      <c r="HD86" s="471">
        <f t="shared" si="496"/>
        <v>2.6807937033333342</v>
      </c>
      <c r="HE86" s="471">
        <f t="shared" si="496"/>
        <v>2.6807937033333342</v>
      </c>
      <c r="HF86" s="471">
        <f t="shared" si="496"/>
        <v>2.6807937033333342</v>
      </c>
      <c r="HG86" s="471">
        <f t="shared" si="496"/>
        <v>2.6807937033333342</v>
      </c>
      <c r="HH86" s="471">
        <f t="shared" si="496"/>
        <v>2.6807937033333342</v>
      </c>
      <c r="HI86" s="471">
        <f t="shared" si="496"/>
        <v>2.6807937033333342</v>
      </c>
      <c r="HJ86" s="471">
        <f t="shared" si="496"/>
        <v>2.6807937033333342</v>
      </c>
      <c r="HK86" s="471">
        <f t="shared" si="496"/>
        <v>2.6807937033333342</v>
      </c>
      <c r="HL86" s="471">
        <f t="shared" si="496"/>
        <v>2.6807937033333342</v>
      </c>
      <c r="HM86" s="471">
        <f t="shared" si="496"/>
        <v>2.6807937033333342</v>
      </c>
      <c r="HN86" s="471">
        <f t="shared" si="496"/>
        <v>2.6807937033333342</v>
      </c>
      <c r="HO86" s="471">
        <f t="shared" si="496"/>
        <v>2.6807937033333342</v>
      </c>
      <c r="HP86" s="471">
        <f t="shared" si="496"/>
        <v>2.6807937033333342</v>
      </c>
      <c r="HQ86" s="471">
        <f t="shared" si="496"/>
        <v>2.6807937033333342</v>
      </c>
      <c r="HR86" s="471">
        <f t="shared" si="459"/>
        <v>2.6807937033333342</v>
      </c>
      <c r="HS86" s="471">
        <f t="shared" si="510"/>
        <v>2.6807937033333342</v>
      </c>
      <c r="HT86" s="471">
        <f t="shared" si="510"/>
        <v>2.6807937033333342</v>
      </c>
      <c r="HU86" s="471">
        <f t="shared" si="510"/>
        <v>2.6807937033333342</v>
      </c>
      <c r="HV86" s="471">
        <f t="shared" si="510"/>
        <v>2.6807937033333342</v>
      </c>
      <c r="HW86" s="471">
        <f t="shared" si="510"/>
        <v>2.6807937033333342</v>
      </c>
      <c r="HX86" s="471">
        <f t="shared" si="510"/>
        <v>2.6807937033333342</v>
      </c>
      <c r="HY86" s="471">
        <f t="shared" si="510"/>
        <v>2.6807937033333342</v>
      </c>
      <c r="HZ86" s="471">
        <f t="shared" si="510"/>
        <v>2.6807937033333342</v>
      </c>
      <c r="IA86" s="471">
        <f t="shared" si="510"/>
        <v>2.6807937033333342</v>
      </c>
      <c r="IB86" s="471">
        <f t="shared" si="510"/>
        <v>2.6807937033333342</v>
      </c>
      <c r="IC86" s="471">
        <f t="shared" si="510"/>
        <v>2.6807937033333342</v>
      </c>
      <c r="ID86" s="471">
        <f t="shared" si="510"/>
        <v>2.6807937033333342</v>
      </c>
      <c r="IE86" s="471">
        <f t="shared" si="510"/>
        <v>2.6807937033333342</v>
      </c>
      <c r="IF86" s="471">
        <f t="shared" si="510"/>
        <v>2.6807937033333342</v>
      </c>
      <c r="IG86" s="471">
        <f t="shared" si="510"/>
        <v>2.6807937033333342</v>
      </c>
      <c r="IH86" s="471">
        <f t="shared" si="510"/>
        <v>2.6807937033333342</v>
      </c>
      <c r="II86" s="471">
        <f t="shared" si="497"/>
        <v>2.6807937033333342</v>
      </c>
      <c r="IJ86" s="471">
        <f t="shared" si="497"/>
        <v>2.6807937033333342</v>
      </c>
      <c r="IK86" s="471">
        <f t="shared" si="497"/>
        <v>2.6807937033333342</v>
      </c>
      <c r="IL86" s="471">
        <f t="shared" si="497"/>
        <v>2.6807937033333342</v>
      </c>
      <c r="IM86" s="471">
        <f t="shared" si="497"/>
        <v>2.6807937033333342</v>
      </c>
      <c r="IN86" s="471">
        <f t="shared" si="497"/>
        <v>2.6807937033333342</v>
      </c>
      <c r="IO86" s="471">
        <f t="shared" si="497"/>
        <v>2.6807937033333342</v>
      </c>
      <c r="IP86" s="471">
        <f t="shared" si="497"/>
        <v>2.6807937033333342</v>
      </c>
      <c r="IQ86" s="471">
        <f t="shared" si="497"/>
        <v>2.6807937033333342</v>
      </c>
      <c r="IR86" s="471">
        <f t="shared" si="497"/>
        <v>2.6807937033333342</v>
      </c>
      <c r="IS86" s="471">
        <f t="shared" si="497"/>
        <v>2.6807937033333342</v>
      </c>
      <c r="IT86" s="471">
        <f t="shared" si="497"/>
        <v>2.6807937033333342</v>
      </c>
      <c r="IU86" s="471">
        <f t="shared" si="497"/>
        <v>2.6807937033333342</v>
      </c>
      <c r="IV86" s="471">
        <f t="shared" si="497"/>
        <v>2.6807937033333342</v>
      </c>
      <c r="IW86" s="471">
        <f t="shared" si="497"/>
        <v>2.6807937033333342</v>
      </c>
      <c r="IX86" s="471">
        <f t="shared" si="461"/>
        <v>2.6807937033333342</v>
      </c>
      <c r="IY86" s="471">
        <f t="shared" si="511"/>
        <v>2.6807937033333342</v>
      </c>
      <c r="IZ86" s="471">
        <f t="shared" si="511"/>
        <v>2.6807937033333342</v>
      </c>
      <c r="JA86" s="471">
        <f t="shared" si="511"/>
        <v>2.6807937033333342</v>
      </c>
      <c r="JB86" s="471">
        <f t="shared" si="511"/>
        <v>2.6807937033333342</v>
      </c>
      <c r="JC86" s="471">
        <f t="shared" si="511"/>
        <v>2.6807937033333342</v>
      </c>
      <c r="JD86" s="471">
        <f t="shared" si="511"/>
        <v>2.6807937033333342</v>
      </c>
      <c r="JE86" s="471">
        <f t="shared" si="511"/>
        <v>2.6807937033333342</v>
      </c>
      <c r="JF86" s="471">
        <f t="shared" si="511"/>
        <v>2.6807937033333342</v>
      </c>
      <c r="JG86" s="471">
        <f t="shared" si="511"/>
        <v>2.6807937033333342</v>
      </c>
      <c r="JH86" s="471">
        <f t="shared" si="511"/>
        <v>2.6807937033333342</v>
      </c>
      <c r="JI86" s="471">
        <f t="shared" si="511"/>
        <v>2.6807937033333342</v>
      </c>
      <c r="JJ86" s="471">
        <f t="shared" si="511"/>
        <v>2.6807937033333342</v>
      </c>
      <c r="JK86" s="471">
        <f t="shared" si="511"/>
        <v>2.6807937033333342</v>
      </c>
      <c r="JL86" s="471">
        <f t="shared" si="511"/>
        <v>2.6807937033333342</v>
      </c>
      <c r="JM86" s="471">
        <f t="shared" si="511"/>
        <v>2.6807937033333342</v>
      </c>
      <c r="JN86" s="471">
        <f t="shared" si="511"/>
        <v>2.6807937033333342</v>
      </c>
      <c r="JO86" s="471">
        <f t="shared" si="498"/>
        <v>2.6807937033333342</v>
      </c>
      <c r="JP86" s="471">
        <f t="shared" si="498"/>
        <v>2.6807937033333342</v>
      </c>
      <c r="JQ86" s="471">
        <f t="shared" si="498"/>
        <v>2.6807937033333342</v>
      </c>
      <c r="JR86" s="471">
        <f t="shared" si="498"/>
        <v>2.6807937033333342</v>
      </c>
      <c r="JS86" s="471">
        <f t="shared" si="498"/>
        <v>2.6807937033333342</v>
      </c>
      <c r="JT86" s="471">
        <f t="shared" si="498"/>
        <v>2.6807937033333342</v>
      </c>
      <c r="JU86" s="471">
        <f t="shared" si="498"/>
        <v>2.6807937033333342</v>
      </c>
      <c r="JV86" s="471">
        <f t="shared" si="498"/>
        <v>2.6807937033333342</v>
      </c>
      <c r="JW86" s="471">
        <f t="shared" si="498"/>
        <v>2.6807937033333342</v>
      </c>
      <c r="JX86" s="471">
        <f t="shared" si="498"/>
        <v>2.6807937033333342</v>
      </c>
      <c r="JY86" s="471">
        <f t="shared" si="498"/>
        <v>2.6807937033333342</v>
      </c>
      <c r="JZ86" s="471">
        <f t="shared" si="498"/>
        <v>2.6807937033333342</v>
      </c>
      <c r="KA86" s="471">
        <f t="shared" si="498"/>
        <v>2.6807937033333342</v>
      </c>
      <c r="KB86" s="471">
        <f t="shared" si="498"/>
        <v>2.6807937033333342</v>
      </c>
      <c r="KC86" s="471">
        <f t="shared" si="498"/>
        <v>2.6807937033333342</v>
      </c>
      <c r="KD86" s="471">
        <f t="shared" si="463"/>
        <v>2.6807937033333342</v>
      </c>
      <c r="KE86" s="471">
        <f t="shared" si="512"/>
        <v>2.6807937033333342</v>
      </c>
      <c r="KF86" s="471">
        <f t="shared" si="512"/>
        <v>2.6807937033333342</v>
      </c>
      <c r="KG86" s="471">
        <f t="shared" si="512"/>
        <v>2.6807937033333342</v>
      </c>
      <c r="KH86" s="471">
        <f t="shared" si="512"/>
        <v>2.6807937033333342</v>
      </c>
      <c r="KI86" s="471">
        <f t="shared" si="512"/>
        <v>2.6807937033333342</v>
      </c>
      <c r="KJ86" s="471">
        <f t="shared" si="512"/>
        <v>2.6807937033333342</v>
      </c>
      <c r="KK86" s="471">
        <f t="shared" si="512"/>
        <v>2.6807937033333342</v>
      </c>
      <c r="KL86" s="471">
        <f t="shared" si="512"/>
        <v>2.6807937033333342</v>
      </c>
      <c r="KM86" s="471">
        <f t="shared" si="512"/>
        <v>2.6807937033333342</v>
      </c>
      <c r="KN86" s="471">
        <f t="shared" si="512"/>
        <v>2.6807937033333342</v>
      </c>
      <c r="KO86" s="471">
        <f t="shared" si="512"/>
        <v>2.6807937033333342</v>
      </c>
      <c r="KP86" s="471">
        <f t="shared" si="512"/>
        <v>2.6807937033333342</v>
      </c>
      <c r="KQ86" s="471">
        <f t="shared" si="512"/>
        <v>2.6807937033333342</v>
      </c>
      <c r="KR86" s="471">
        <f t="shared" si="512"/>
        <v>2.6807937033333342</v>
      </c>
      <c r="KS86" s="471">
        <f t="shared" si="512"/>
        <v>2.6807937033333342</v>
      </c>
      <c r="KT86" s="471">
        <f t="shared" si="512"/>
        <v>2.6807937033333342</v>
      </c>
      <c r="KU86" s="471">
        <f t="shared" si="499"/>
        <v>2.6807937033333342</v>
      </c>
      <c r="KV86" s="471">
        <f t="shared" si="499"/>
        <v>2.6807937033333342</v>
      </c>
      <c r="KW86" s="471">
        <f t="shared" si="499"/>
        <v>2.6807937033333342</v>
      </c>
      <c r="KX86" s="471">
        <f t="shared" si="499"/>
        <v>2.6807937033333342</v>
      </c>
      <c r="KY86" s="471">
        <f t="shared" si="499"/>
        <v>2.6807937033333342</v>
      </c>
      <c r="KZ86" s="471">
        <f t="shared" si="499"/>
        <v>2.6807937033333342</v>
      </c>
      <c r="LA86" s="471">
        <f t="shared" si="499"/>
        <v>2.6807937033333342</v>
      </c>
      <c r="LB86" s="471">
        <f t="shared" si="499"/>
        <v>2.6807937033333342</v>
      </c>
      <c r="LC86" s="471">
        <f t="shared" si="499"/>
        <v>2.6807937033333342</v>
      </c>
      <c r="LD86" s="471">
        <f t="shared" si="499"/>
        <v>2.6807937033333342</v>
      </c>
      <c r="LE86" s="471">
        <f t="shared" si="499"/>
        <v>2.6807937033333342</v>
      </c>
      <c r="LF86" s="471">
        <f t="shared" si="499"/>
        <v>2.6807937033333342</v>
      </c>
      <c r="LG86" s="471">
        <f t="shared" si="499"/>
        <v>2.6807937033333342</v>
      </c>
      <c r="LH86" s="471">
        <f t="shared" si="499"/>
        <v>2.6807937033333342</v>
      </c>
      <c r="LI86" s="471">
        <f t="shared" si="499"/>
        <v>2.6807937033333342</v>
      </c>
      <c r="LJ86" s="471">
        <f t="shared" si="465"/>
        <v>2.6807937033333342</v>
      </c>
      <c r="LK86" s="471">
        <f t="shared" si="513"/>
        <v>2.6807937033333342</v>
      </c>
      <c r="LL86" s="471">
        <f t="shared" si="513"/>
        <v>2.6807937033333342</v>
      </c>
      <c r="LM86" s="471">
        <f t="shared" si="513"/>
        <v>2.6807937033333342</v>
      </c>
      <c r="LN86" s="471">
        <f t="shared" si="513"/>
        <v>2.6807937033333342</v>
      </c>
      <c r="LO86" s="471">
        <f t="shared" si="513"/>
        <v>2.6807937033333342</v>
      </c>
      <c r="LP86" s="471">
        <f t="shared" si="513"/>
        <v>2.6807937033333342</v>
      </c>
      <c r="LQ86" s="471">
        <f t="shared" si="513"/>
        <v>2.6807937033333342</v>
      </c>
      <c r="LR86" s="471">
        <f t="shared" si="513"/>
        <v>2.6807937033333342</v>
      </c>
      <c r="LS86" s="471">
        <f t="shared" si="513"/>
        <v>2.6807937033333342</v>
      </c>
      <c r="LT86" s="471">
        <f t="shared" si="513"/>
        <v>2.6807937033333342</v>
      </c>
      <c r="LU86" s="471">
        <f t="shared" si="513"/>
        <v>2.6807937033333342</v>
      </c>
      <c r="LV86" s="471">
        <f t="shared" si="513"/>
        <v>2.6807937033333342</v>
      </c>
      <c r="LW86" s="471">
        <f t="shared" si="513"/>
        <v>2.6807937033333342</v>
      </c>
      <c r="LX86" s="471">
        <f t="shared" si="513"/>
        <v>2.6807937033333342</v>
      </c>
      <c r="LY86" s="471">
        <f t="shared" si="513"/>
        <v>2.6807937033333342</v>
      </c>
      <c r="LZ86" s="471">
        <f t="shared" si="513"/>
        <v>2.6807937033333342</v>
      </c>
      <c r="MA86" s="471">
        <f t="shared" si="500"/>
        <v>2.6807937033333342</v>
      </c>
      <c r="MB86" s="471">
        <f t="shared" si="500"/>
        <v>2.6807937033333342</v>
      </c>
      <c r="MC86" s="471">
        <f t="shared" si="500"/>
        <v>2.6807937033333342</v>
      </c>
      <c r="MD86" s="471">
        <f t="shared" si="500"/>
        <v>2.6807937033333342</v>
      </c>
      <c r="ME86" s="471">
        <f t="shared" si="500"/>
        <v>2.6807937033333342</v>
      </c>
      <c r="MF86" s="471">
        <f t="shared" si="500"/>
        <v>2.6807937033333342</v>
      </c>
      <c r="MG86" s="471">
        <f t="shared" si="500"/>
        <v>2.6807937033333342</v>
      </c>
      <c r="MH86" s="471">
        <f t="shared" si="500"/>
        <v>2.6807937033333342</v>
      </c>
      <c r="MI86" s="471">
        <f t="shared" si="500"/>
        <v>2.6807937033333342</v>
      </c>
      <c r="MJ86" s="471">
        <f t="shared" si="500"/>
        <v>2.6807937033333342</v>
      </c>
      <c r="MK86" s="471">
        <f t="shared" si="500"/>
        <v>2.6807937033333342</v>
      </c>
      <c r="ML86" s="471">
        <f t="shared" si="500"/>
        <v>2.6807937033333342</v>
      </c>
      <c r="MM86" s="471">
        <f t="shared" si="500"/>
        <v>2.6807937033333342</v>
      </c>
      <c r="MN86" s="471">
        <f t="shared" si="500"/>
        <v>2.6807937033333342</v>
      </c>
      <c r="MO86" s="471">
        <f t="shared" si="500"/>
        <v>2.6807937033333342</v>
      </c>
      <c r="MP86" s="471">
        <f t="shared" si="467"/>
        <v>2.6807937033333342</v>
      </c>
      <c r="MQ86" s="471">
        <f t="shared" si="514"/>
        <v>2.6807937033333342</v>
      </c>
      <c r="MR86" s="471">
        <f t="shared" si="514"/>
        <v>2.6807937033333342</v>
      </c>
      <c r="MS86" s="471">
        <f t="shared" si="514"/>
        <v>2.6807937033333342</v>
      </c>
      <c r="MT86" s="471">
        <f t="shared" si="514"/>
        <v>2.6807937033333342</v>
      </c>
      <c r="MU86" s="471">
        <f t="shared" si="514"/>
        <v>2.6807937033333342</v>
      </c>
      <c r="MV86" s="471">
        <f t="shared" si="514"/>
        <v>2.6807937033333342</v>
      </c>
      <c r="MW86" s="471">
        <f t="shared" si="514"/>
        <v>2.6807937033333342</v>
      </c>
      <c r="MX86" s="471">
        <f t="shared" si="514"/>
        <v>2.6807937033333342</v>
      </c>
      <c r="MY86" s="471">
        <f t="shared" si="514"/>
        <v>2.6807937033333342</v>
      </c>
      <c r="MZ86" s="471">
        <f t="shared" si="514"/>
        <v>2.6807937033333342</v>
      </c>
      <c r="NA86" s="471">
        <f t="shared" si="514"/>
        <v>2.6807937033333342</v>
      </c>
      <c r="NB86" s="471">
        <f t="shared" si="514"/>
        <v>2.6807937033333342</v>
      </c>
      <c r="NC86" s="471">
        <f t="shared" si="514"/>
        <v>2.6807937033333342</v>
      </c>
      <c r="ND86" s="471">
        <f t="shared" si="514"/>
        <v>2.6807937033333342</v>
      </c>
      <c r="NE86" s="471">
        <f t="shared" si="514"/>
        <v>2.6807937033333342</v>
      </c>
      <c r="NF86" s="471">
        <f t="shared" si="514"/>
        <v>2.6807937033333342</v>
      </c>
      <c r="NG86" s="471">
        <f t="shared" si="501"/>
        <v>2.6807937033333342</v>
      </c>
      <c r="NH86" s="471">
        <f t="shared" si="501"/>
        <v>2.6807937033333342</v>
      </c>
      <c r="NI86" s="471">
        <f t="shared" si="501"/>
        <v>2.6807937033333342</v>
      </c>
      <c r="NJ86" s="471">
        <f t="shared" si="501"/>
        <v>2.6807937033333342</v>
      </c>
      <c r="NK86" s="471">
        <f t="shared" si="501"/>
        <v>2.6807937033333342</v>
      </c>
      <c r="NL86" s="471">
        <f t="shared" si="501"/>
        <v>2.6807937033333342</v>
      </c>
      <c r="NM86" s="471">
        <f t="shared" si="501"/>
        <v>2.6807937033333342</v>
      </c>
      <c r="NN86" s="471">
        <f t="shared" si="501"/>
        <v>2.6807937033333342</v>
      </c>
      <c r="NO86" s="471">
        <f t="shared" si="501"/>
        <v>2.6807937033333342</v>
      </c>
      <c r="NP86" s="471">
        <f t="shared" si="501"/>
        <v>2.6807937033333342</v>
      </c>
      <c r="NQ86" s="471">
        <f t="shared" si="501"/>
        <v>2.6807937033333342</v>
      </c>
      <c r="NR86" s="471">
        <f t="shared" si="501"/>
        <v>2.6807937033333342</v>
      </c>
      <c r="NS86" s="471">
        <f t="shared" si="501"/>
        <v>2.6807937033333342</v>
      </c>
      <c r="NT86" s="471">
        <f t="shared" si="501"/>
        <v>2.6807937033333342</v>
      </c>
      <c r="NU86" s="471">
        <f t="shared" si="501"/>
        <v>2.6807937033333342</v>
      </c>
      <c r="NV86" s="471">
        <f t="shared" si="469"/>
        <v>2.6807937033333342</v>
      </c>
      <c r="NW86" s="471">
        <f t="shared" si="515"/>
        <v>2.6807937033333342</v>
      </c>
      <c r="NX86" s="471">
        <f t="shared" si="515"/>
        <v>2.6807937033333342</v>
      </c>
      <c r="NY86" s="471">
        <f t="shared" si="515"/>
        <v>2.6807937033333342</v>
      </c>
      <c r="NZ86" s="471">
        <f t="shared" si="515"/>
        <v>2.6807937033333342</v>
      </c>
      <c r="OA86" s="471">
        <f t="shared" si="515"/>
        <v>2.6807937033333342</v>
      </c>
      <c r="OB86" s="471">
        <f t="shared" si="515"/>
        <v>2.6807937033333342</v>
      </c>
      <c r="OC86" s="471">
        <f t="shared" si="515"/>
        <v>2.6807937033333342</v>
      </c>
      <c r="OD86" s="471">
        <f t="shared" si="515"/>
        <v>2.6807937033333342</v>
      </c>
      <c r="OE86" s="471">
        <f t="shared" si="515"/>
        <v>2.6807937033333342</v>
      </c>
      <c r="OF86" s="471">
        <f t="shared" si="515"/>
        <v>2.6807937033333342</v>
      </c>
      <c r="OG86" s="471">
        <f t="shared" si="515"/>
        <v>2.6807937033333342</v>
      </c>
      <c r="OH86" s="471">
        <f t="shared" si="515"/>
        <v>2.6807937033333342</v>
      </c>
      <c r="OI86" s="471">
        <f t="shared" si="515"/>
        <v>2.6807937033333342</v>
      </c>
      <c r="OJ86" s="471">
        <f t="shared" si="515"/>
        <v>2.6807937033333342</v>
      </c>
      <c r="OK86" s="471">
        <f t="shared" si="515"/>
        <v>2.6807937033333342</v>
      </c>
      <c r="OL86" s="471">
        <f t="shared" si="515"/>
        <v>2.6807937033333342</v>
      </c>
      <c r="OM86" s="471">
        <f t="shared" si="502"/>
        <v>2.6807937033333342</v>
      </c>
      <c r="ON86" s="471">
        <f t="shared" si="502"/>
        <v>2.6807937033333342</v>
      </c>
      <c r="OO86" s="471">
        <f t="shared" si="502"/>
        <v>2.6807937033333342</v>
      </c>
      <c r="OP86" s="471">
        <f t="shared" si="502"/>
        <v>2.6807937033333342</v>
      </c>
      <c r="OQ86" s="471">
        <f t="shared" si="502"/>
        <v>2.6807937033333342</v>
      </c>
      <c r="OR86" s="471">
        <f t="shared" si="502"/>
        <v>2.6807937033333342</v>
      </c>
      <c r="OS86" s="471">
        <f t="shared" si="502"/>
        <v>2.6807937033333342</v>
      </c>
      <c r="OT86" s="471">
        <f t="shared" si="502"/>
        <v>2.6807937033333342</v>
      </c>
      <c r="OU86" s="471">
        <f t="shared" si="502"/>
        <v>2.6807937033333342</v>
      </c>
      <c r="OV86" s="471">
        <f t="shared" si="502"/>
        <v>2.6807937033333342</v>
      </c>
      <c r="OW86" s="471">
        <f t="shared" si="502"/>
        <v>2.6807937033333342</v>
      </c>
      <c r="OX86" s="471">
        <f t="shared" si="502"/>
        <v>2.6807937033333342</v>
      </c>
      <c r="OY86" s="471">
        <f t="shared" si="502"/>
        <v>2.6807937033333342</v>
      </c>
      <c r="OZ86" s="471">
        <f t="shared" si="502"/>
        <v>2.6807937033333342</v>
      </c>
      <c r="PA86" s="471">
        <f t="shared" si="502"/>
        <v>2.5078392708602157</v>
      </c>
      <c r="PB86" s="471">
        <f t="shared" si="471"/>
        <v>0</v>
      </c>
      <c r="PC86" s="471">
        <f t="shared" si="516"/>
        <v>0</v>
      </c>
      <c r="PD86" s="471">
        <f t="shared" si="516"/>
        <v>0</v>
      </c>
      <c r="PE86" s="471">
        <f t="shared" si="516"/>
        <v>0</v>
      </c>
      <c r="PF86" s="471">
        <f t="shared" si="516"/>
        <v>0</v>
      </c>
      <c r="PG86" s="471">
        <f t="shared" si="516"/>
        <v>0</v>
      </c>
      <c r="PH86" s="471">
        <f t="shared" si="516"/>
        <v>0</v>
      </c>
      <c r="PI86" s="471">
        <f t="shared" si="516"/>
        <v>0</v>
      </c>
      <c r="PJ86" s="471">
        <f t="shared" si="516"/>
        <v>0</v>
      </c>
      <c r="PK86" s="471">
        <f t="shared" si="516"/>
        <v>0</v>
      </c>
      <c r="PL86" s="471">
        <f t="shared" si="516"/>
        <v>0</v>
      </c>
      <c r="PM86" s="471">
        <f t="shared" si="516"/>
        <v>0</v>
      </c>
      <c r="PN86" s="471">
        <f t="shared" si="516"/>
        <v>0</v>
      </c>
      <c r="PO86" s="471">
        <f t="shared" si="516"/>
        <v>0</v>
      </c>
      <c r="PP86" s="471">
        <f t="shared" si="516"/>
        <v>0</v>
      </c>
      <c r="PQ86" s="471">
        <f t="shared" si="516"/>
        <v>0</v>
      </c>
      <c r="PR86" s="471">
        <f t="shared" si="516"/>
        <v>0</v>
      </c>
      <c r="PS86" s="471">
        <f t="shared" si="503"/>
        <v>0</v>
      </c>
      <c r="PT86" s="471">
        <f t="shared" si="503"/>
        <v>0</v>
      </c>
      <c r="PU86" s="471">
        <f t="shared" si="503"/>
        <v>0</v>
      </c>
      <c r="PV86" s="471">
        <f t="shared" si="503"/>
        <v>0</v>
      </c>
      <c r="PW86" s="471">
        <f t="shared" si="503"/>
        <v>0</v>
      </c>
      <c r="PX86" s="471">
        <f t="shared" si="503"/>
        <v>0</v>
      </c>
      <c r="PY86" s="471">
        <f t="shared" si="503"/>
        <v>0</v>
      </c>
      <c r="PZ86" s="471">
        <f t="shared" si="503"/>
        <v>0</v>
      </c>
      <c r="QA86" s="471">
        <f t="shared" si="503"/>
        <v>0</v>
      </c>
      <c r="QB86" s="471">
        <f t="shared" si="503"/>
        <v>0</v>
      </c>
      <c r="QC86" s="471">
        <f t="shared" si="503"/>
        <v>0</v>
      </c>
      <c r="QD86" s="471">
        <f t="shared" si="503"/>
        <v>0</v>
      </c>
      <c r="QE86" s="471">
        <f t="shared" si="503"/>
        <v>0</v>
      </c>
      <c r="QF86" s="471">
        <f t="shared" si="503"/>
        <v>0</v>
      </c>
      <c r="QG86" s="471">
        <f t="shared" si="503"/>
        <v>0</v>
      </c>
      <c r="QH86" s="471">
        <f t="shared" si="473"/>
        <v>0</v>
      </c>
      <c r="QI86" s="471">
        <f t="shared" si="517"/>
        <v>0</v>
      </c>
      <c r="QJ86" s="471">
        <f t="shared" si="517"/>
        <v>0</v>
      </c>
      <c r="QK86" s="471">
        <f t="shared" si="517"/>
        <v>0</v>
      </c>
      <c r="QL86" s="471">
        <f t="shared" si="517"/>
        <v>0</v>
      </c>
      <c r="QM86" s="471">
        <f t="shared" si="517"/>
        <v>0</v>
      </c>
      <c r="QN86" s="471">
        <f t="shared" si="517"/>
        <v>0</v>
      </c>
      <c r="QO86" s="471">
        <f t="shared" si="517"/>
        <v>0</v>
      </c>
      <c r="QP86" s="471">
        <f t="shared" si="517"/>
        <v>0</v>
      </c>
      <c r="QQ86" s="471">
        <f t="shared" si="517"/>
        <v>0</v>
      </c>
      <c r="QR86" s="471">
        <f t="shared" si="517"/>
        <v>0</v>
      </c>
      <c r="QS86" s="471">
        <f t="shared" si="517"/>
        <v>0</v>
      </c>
      <c r="QT86" s="471">
        <f t="shared" si="517"/>
        <v>0</v>
      </c>
      <c r="QU86" s="471">
        <f t="shared" si="517"/>
        <v>0</v>
      </c>
      <c r="QV86" s="471">
        <f t="shared" si="517"/>
        <v>0</v>
      </c>
      <c r="QW86" s="471">
        <f t="shared" si="517"/>
        <v>0</v>
      </c>
      <c r="QX86" s="471">
        <f t="shared" si="517"/>
        <v>0</v>
      </c>
      <c r="QY86" s="471">
        <f t="shared" si="504"/>
        <v>0</v>
      </c>
      <c r="QZ86" s="471">
        <f t="shared" si="504"/>
        <v>0</v>
      </c>
      <c r="RA86" s="471">
        <f t="shared" si="504"/>
        <v>0</v>
      </c>
      <c r="RB86" s="471">
        <f t="shared" si="504"/>
        <v>0</v>
      </c>
      <c r="RC86" s="471">
        <f t="shared" si="504"/>
        <v>0</v>
      </c>
      <c r="RD86" s="471">
        <f t="shared" si="504"/>
        <v>0</v>
      </c>
      <c r="RE86" s="471">
        <f t="shared" si="504"/>
        <v>0</v>
      </c>
      <c r="RF86" s="471">
        <f t="shared" si="504"/>
        <v>0</v>
      </c>
      <c r="RG86" s="471">
        <f t="shared" si="504"/>
        <v>0</v>
      </c>
      <c r="RH86" s="471">
        <f t="shared" si="504"/>
        <v>0</v>
      </c>
      <c r="RI86" s="471">
        <f t="shared" si="504"/>
        <v>0</v>
      </c>
      <c r="RJ86" s="471">
        <f t="shared" si="504"/>
        <v>0</v>
      </c>
      <c r="RK86" s="471">
        <f t="shared" si="504"/>
        <v>0</v>
      </c>
      <c r="RL86" s="471">
        <f t="shared" si="504"/>
        <v>0</v>
      </c>
      <c r="RM86" s="471">
        <f t="shared" si="504"/>
        <v>0</v>
      </c>
      <c r="RN86" s="471">
        <f t="shared" si="475"/>
        <v>0</v>
      </c>
      <c r="RO86" s="471">
        <f t="shared" si="518"/>
        <v>0</v>
      </c>
      <c r="RP86" s="471">
        <f t="shared" si="518"/>
        <v>0</v>
      </c>
      <c r="RQ86" s="471">
        <f t="shared" si="518"/>
        <v>0</v>
      </c>
      <c r="RR86" s="471">
        <f t="shared" si="518"/>
        <v>0</v>
      </c>
      <c r="RS86" s="471">
        <f t="shared" si="518"/>
        <v>0</v>
      </c>
      <c r="RT86" s="471">
        <f t="shared" si="518"/>
        <v>0</v>
      </c>
      <c r="RU86" s="471">
        <f t="shared" si="518"/>
        <v>0</v>
      </c>
      <c r="RV86" s="471">
        <f t="shared" si="518"/>
        <v>0</v>
      </c>
      <c r="RW86" s="471">
        <f t="shared" si="518"/>
        <v>0</v>
      </c>
      <c r="RX86" s="471">
        <f t="shared" si="518"/>
        <v>0</v>
      </c>
      <c r="RY86" s="471">
        <f t="shared" si="518"/>
        <v>0</v>
      </c>
      <c r="RZ86" s="471">
        <f t="shared" si="518"/>
        <v>0</v>
      </c>
      <c r="SA86" s="471">
        <f t="shared" si="518"/>
        <v>0</v>
      </c>
      <c r="SB86" s="471">
        <f t="shared" si="518"/>
        <v>0</v>
      </c>
      <c r="SC86" s="471">
        <f t="shared" si="518"/>
        <v>0</v>
      </c>
      <c r="SD86" s="471">
        <f t="shared" si="518"/>
        <v>0</v>
      </c>
      <c r="SE86" s="471">
        <f t="shared" si="505"/>
        <v>0</v>
      </c>
      <c r="SF86" s="471">
        <f t="shared" si="505"/>
        <v>0</v>
      </c>
      <c r="SG86" s="471">
        <f t="shared" si="505"/>
        <v>0</v>
      </c>
      <c r="SH86" s="471">
        <f t="shared" si="505"/>
        <v>0</v>
      </c>
      <c r="SI86" s="471">
        <f t="shared" si="505"/>
        <v>0</v>
      </c>
      <c r="SJ86" s="471">
        <f t="shared" si="505"/>
        <v>0</v>
      </c>
      <c r="SK86" s="471">
        <f t="shared" si="505"/>
        <v>0</v>
      </c>
      <c r="SL86" s="471">
        <f t="shared" si="505"/>
        <v>0</v>
      </c>
      <c r="SM86" s="471">
        <f t="shared" si="505"/>
        <v>0</v>
      </c>
      <c r="SN86" s="471">
        <f t="shared" si="505"/>
        <v>0</v>
      </c>
      <c r="SO86" s="471">
        <f t="shared" si="505"/>
        <v>0</v>
      </c>
      <c r="SP86" s="471">
        <f t="shared" si="505"/>
        <v>0</v>
      </c>
      <c r="SQ86" s="471">
        <f t="shared" si="505"/>
        <v>0</v>
      </c>
      <c r="SR86" s="471">
        <f t="shared" si="505"/>
        <v>0</v>
      </c>
      <c r="SS86" s="471">
        <f t="shared" si="505"/>
        <v>0</v>
      </c>
      <c r="ST86" s="471">
        <f t="shared" si="477"/>
        <v>0</v>
      </c>
      <c r="SU86" s="471">
        <f t="shared" si="519"/>
        <v>0</v>
      </c>
      <c r="SV86" s="471">
        <f t="shared" si="519"/>
        <v>0</v>
      </c>
      <c r="SW86" s="471">
        <f t="shared" si="519"/>
        <v>0</v>
      </c>
      <c r="SX86" s="471">
        <f t="shared" si="519"/>
        <v>0</v>
      </c>
      <c r="SY86" s="471">
        <f t="shared" si="519"/>
        <v>0</v>
      </c>
      <c r="SZ86" s="471">
        <f t="shared" si="519"/>
        <v>0</v>
      </c>
      <c r="TA86" s="471">
        <f t="shared" si="519"/>
        <v>0</v>
      </c>
      <c r="TB86" s="471">
        <f t="shared" si="519"/>
        <v>0</v>
      </c>
      <c r="TC86" s="471">
        <f t="shared" si="519"/>
        <v>0</v>
      </c>
      <c r="TD86" s="471">
        <f t="shared" si="519"/>
        <v>0</v>
      </c>
      <c r="TE86" s="471">
        <f t="shared" si="519"/>
        <v>0</v>
      </c>
      <c r="TF86" s="471">
        <f t="shared" si="519"/>
        <v>0</v>
      </c>
      <c r="TG86" s="471">
        <f t="shared" si="519"/>
        <v>0</v>
      </c>
      <c r="TH86" s="471">
        <f t="shared" si="519"/>
        <v>0</v>
      </c>
      <c r="TI86" s="471">
        <f t="shared" si="519"/>
        <v>0</v>
      </c>
      <c r="TJ86" s="471">
        <f t="shared" si="519"/>
        <v>0</v>
      </c>
      <c r="TK86" s="471">
        <f t="shared" si="506"/>
        <v>0</v>
      </c>
      <c r="TL86" s="471">
        <f t="shared" si="506"/>
        <v>0</v>
      </c>
      <c r="TM86" s="471">
        <f t="shared" si="506"/>
        <v>0</v>
      </c>
      <c r="TN86" s="471">
        <f t="shared" si="506"/>
        <v>0</v>
      </c>
      <c r="TO86" s="471">
        <f t="shared" si="506"/>
        <v>0</v>
      </c>
      <c r="TP86" s="471">
        <f t="shared" si="506"/>
        <v>0</v>
      </c>
      <c r="TQ86" s="471">
        <f t="shared" si="506"/>
        <v>0</v>
      </c>
      <c r="TR86" s="471">
        <f t="shared" si="506"/>
        <v>0</v>
      </c>
      <c r="TS86" s="471">
        <f t="shared" si="506"/>
        <v>0</v>
      </c>
      <c r="TT86" s="471">
        <f t="shared" si="506"/>
        <v>0</v>
      </c>
      <c r="TU86" s="471">
        <f t="shared" si="506"/>
        <v>0</v>
      </c>
      <c r="TV86" s="471">
        <f t="shared" si="506"/>
        <v>0</v>
      </c>
      <c r="TW86" s="471">
        <f t="shared" si="506"/>
        <v>0</v>
      </c>
      <c r="TX86" s="471">
        <f t="shared" si="506"/>
        <v>0</v>
      </c>
      <c r="TY86" s="471">
        <f t="shared" si="506"/>
        <v>0</v>
      </c>
      <c r="TZ86" s="471">
        <f t="shared" si="479"/>
        <v>0</v>
      </c>
      <c r="UA86" s="471">
        <f t="shared" si="520"/>
        <v>0</v>
      </c>
      <c r="UB86" s="471">
        <f t="shared" si="520"/>
        <v>0</v>
      </c>
      <c r="UC86" s="471">
        <f t="shared" si="520"/>
        <v>0</v>
      </c>
      <c r="UD86" s="471">
        <f t="shared" si="520"/>
        <v>0</v>
      </c>
      <c r="UE86" s="471">
        <f t="shared" si="520"/>
        <v>0</v>
      </c>
      <c r="UF86" s="471">
        <f t="shared" si="520"/>
        <v>0</v>
      </c>
      <c r="UG86" s="471">
        <f t="shared" si="520"/>
        <v>0</v>
      </c>
      <c r="UH86" s="471">
        <f t="shared" si="520"/>
        <v>0</v>
      </c>
      <c r="UI86" s="471">
        <f t="shared" si="520"/>
        <v>0</v>
      </c>
      <c r="UJ86" s="471">
        <f t="shared" si="520"/>
        <v>0</v>
      </c>
      <c r="UK86" s="471">
        <f t="shared" si="520"/>
        <v>0</v>
      </c>
      <c r="UL86" s="471">
        <f t="shared" si="520"/>
        <v>0</v>
      </c>
      <c r="UM86" s="471">
        <f t="shared" si="520"/>
        <v>0</v>
      </c>
      <c r="UN86" s="471">
        <f t="shared" si="520"/>
        <v>0</v>
      </c>
      <c r="UO86" s="471">
        <f t="shared" si="520"/>
        <v>0</v>
      </c>
      <c r="UP86" s="471">
        <f t="shared" si="520"/>
        <v>0</v>
      </c>
      <c r="UQ86" s="471">
        <f t="shared" si="507"/>
        <v>0</v>
      </c>
      <c r="UR86" s="471">
        <f t="shared" si="507"/>
        <v>0</v>
      </c>
      <c r="US86" s="471">
        <f t="shared" si="507"/>
        <v>0</v>
      </c>
      <c r="UT86" s="471">
        <f t="shared" si="507"/>
        <v>0</v>
      </c>
      <c r="UU86" s="471">
        <f t="shared" si="507"/>
        <v>0</v>
      </c>
      <c r="UV86" s="471">
        <f t="shared" si="507"/>
        <v>0</v>
      </c>
      <c r="UW86" s="471">
        <f t="shared" si="507"/>
        <v>0</v>
      </c>
      <c r="UX86" s="471">
        <f t="shared" si="507"/>
        <v>0</v>
      </c>
      <c r="UY86" s="471">
        <f t="shared" si="507"/>
        <v>0</v>
      </c>
      <c r="UZ86" s="471">
        <f t="shared" si="507"/>
        <v>0</v>
      </c>
      <c r="VA86" s="471">
        <f t="shared" si="507"/>
        <v>0</v>
      </c>
      <c r="VB86" s="471">
        <f t="shared" si="507"/>
        <v>0</v>
      </c>
      <c r="VC86" s="471">
        <f t="shared" si="507"/>
        <v>0</v>
      </c>
      <c r="VD86" s="471">
        <f t="shared" si="507"/>
        <v>0</v>
      </c>
      <c r="VE86" s="471">
        <f t="shared" si="507"/>
        <v>0</v>
      </c>
      <c r="VF86" s="471">
        <f t="shared" si="481"/>
        <v>0</v>
      </c>
      <c r="VG86" s="471">
        <f t="shared" si="521"/>
        <v>0</v>
      </c>
      <c r="VH86" s="471">
        <f t="shared" si="521"/>
        <v>0</v>
      </c>
      <c r="VI86" s="471">
        <f t="shared" si="521"/>
        <v>0</v>
      </c>
      <c r="VJ86" s="471">
        <f t="shared" si="521"/>
        <v>0</v>
      </c>
      <c r="VK86" s="471">
        <f t="shared" si="521"/>
        <v>0</v>
      </c>
      <c r="VL86" s="471">
        <f t="shared" si="521"/>
        <v>0</v>
      </c>
      <c r="VM86" s="471">
        <f t="shared" si="521"/>
        <v>0</v>
      </c>
      <c r="VN86" s="471">
        <f t="shared" si="521"/>
        <v>0</v>
      </c>
      <c r="VO86" s="471">
        <f t="shared" si="521"/>
        <v>0</v>
      </c>
      <c r="VP86" s="471">
        <f t="shared" si="521"/>
        <v>0</v>
      </c>
      <c r="VQ86" s="471">
        <f t="shared" si="521"/>
        <v>0</v>
      </c>
      <c r="VR86" s="471">
        <f t="shared" si="521"/>
        <v>0</v>
      </c>
      <c r="VS86" s="471">
        <f t="shared" si="521"/>
        <v>0</v>
      </c>
      <c r="VT86" s="471">
        <f t="shared" si="521"/>
        <v>0</v>
      </c>
      <c r="VU86" s="471">
        <f t="shared" si="521"/>
        <v>0</v>
      </c>
      <c r="VV86" s="471">
        <f t="shared" si="521"/>
        <v>0</v>
      </c>
      <c r="VW86" s="471">
        <f t="shared" si="508"/>
        <v>0</v>
      </c>
      <c r="VX86" s="471">
        <f t="shared" si="508"/>
        <v>0</v>
      </c>
      <c r="VY86" s="471">
        <f t="shared" si="508"/>
        <v>0</v>
      </c>
      <c r="VZ86" s="471">
        <f t="shared" si="508"/>
        <v>0</v>
      </c>
      <c r="WA86" s="471">
        <f t="shared" si="508"/>
        <v>0</v>
      </c>
      <c r="WB86" s="471">
        <f t="shared" si="508"/>
        <v>0</v>
      </c>
      <c r="WC86" s="471">
        <f t="shared" si="508"/>
        <v>0</v>
      </c>
      <c r="WD86" s="471">
        <f t="shared" si="508"/>
        <v>0</v>
      </c>
    </row>
    <row r="87" spans="1:604" x14ac:dyDescent="0.35">
      <c r="A87" s="29"/>
      <c r="B87" s="29">
        <f t="shared" si="355"/>
        <v>56</v>
      </c>
      <c r="C87" s="29" t="s">
        <v>5</v>
      </c>
      <c r="D87" s="29" t="s">
        <v>122</v>
      </c>
      <c r="E87" s="69">
        <f>INDEX('Current RAP - 2025-26 Cycle'!$K:$K,MATCH('25-26 Projection - RAP Tendered'!$D87,'Current RAP - 2025-26 Cycle'!$C:$C,0),1)</f>
        <v>4918575.879999999</v>
      </c>
      <c r="F87" s="69">
        <f>INDEX('Current RAP - 2025-26 Cycle'!$G:$G,MATCH('25-26 Projection - RAP Tendered'!$D87,'Current RAP - 2025-26 Cycle'!$C:$C,0),1)</f>
        <v>4918575.879999999</v>
      </c>
      <c r="G87" s="69">
        <f t="shared" si="342"/>
        <v>0</v>
      </c>
      <c r="H87" s="69">
        <f t="shared" si="356"/>
        <v>4918575.879999999</v>
      </c>
      <c r="I87" s="32">
        <v>45839</v>
      </c>
      <c r="J87" s="32">
        <v>46203</v>
      </c>
      <c r="K87" s="29" t="str">
        <f>INDEX('Current RAP - 2025-26 Cycle'!$D:$D,MATCH('25-26 Projection - RAP Tendered'!$D87,'Current RAP - 2025-26 Cycle'!$C:$C,0),1)</f>
        <v>IPCA</v>
      </c>
      <c r="L87" s="32" t="s">
        <v>10</v>
      </c>
      <c r="M87" s="32" t="s">
        <v>10</v>
      </c>
      <c r="N87" s="81">
        <v>0</v>
      </c>
      <c r="O87" s="81">
        <v>0</v>
      </c>
      <c r="P87" s="69">
        <v>0</v>
      </c>
      <c r="Q87" s="32">
        <f>INDEX('Current RAP - 2025-26 Cycle'!$L:$L,MATCH('25-26 Projection - RAP Tendered'!$D87,'Current RAP - 2025-26 Cycle'!$C:$C,0),1)</f>
        <v>41668</v>
      </c>
      <c r="R87" s="32">
        <f>INDEX('Current RAP - 2025-26 Cycle'!$M:$M,MATCH('25-26 Projection - RAP Tendered'!$D87,'Current RAP - 2025-26 Cycle'!$C:$C,0),1)</f>
        <v>52625</v>
      </c>
      <c r="S87" s="29"/>
      <c r="T87" s="29" t="str">
        <f t="shared" si="343"/>
        <v>008/2014</v>
      </c>
      <c r="U87" s="36">
        <f t="shared" si="492"/>
        <v>4.9185758799999988</v>
      </c>
      <c r="V87" s="36">
        <f t="shared" si="492"/>
        <v>4.9185758799999988</v>
      </c>
      <c r="W87" s="36">
        <f t="shared" si="492"/>
        <v>4.9185758799999988</v>
      </c>
      <c r="X87" s="36">
        <f t="shared" si="492"/>
        <v>4.9185758799999988</v>
      </c>
      <c r="Y87" s="36">
        <f t="shared" si="492"/>
        <v>4.9185758799999988</v>
      </c>
      <c r="Z87" s="36">
        <f t="shared" si="492"/>
        <v>4.9185758799999988</v>
      </c>
      <c r="AA87" s="36">
        <f t="shared" si="492"/>
        <v>4.9185758799999988</v>
      </c>
      <c r="AB87" s="36">
        <f t="shared" si="492"/>
        <v>4.9185758799999988</v>
      </c>
      <c r="AC87" s="36">
        <f t="shared" si="492"/>
        <v>4.9185758799999988</v>
      </c>
      <c r="AD87" s="36">
        <f t="shared" si="492"/>
        <v>4.9185758799999988</v>
      </c>
      <c r="AE87" s="36">
        <f t="shared" si="492"/>
        <v>4.9185758799999988</v>
      </c>
      <c r="AF87" s="36">
        <f t="shared" si="492"/>
        <v>4.9185758799999988</v>
      </c>
      <c r="AG87" s="36">
        <f t="shared" si="492"/>
        <v>4.9185758799999988</v>
      </c>
      <c r="AH87" s="36">
        <f t="shared" si="492"/>
        <v>4.9185758799999988</v>
      </c>
      <c r="AI87" s="36">
        <f t="shared" si="492"/>
        <v>4.9185758799999988</v>
      </c>
      <c r="AJ87" s="36">
        <f t="shared" ref="AJ87:AY89" si="527">SUMIFS($GM87:$WE87,$GM$26:$WE$26,AJ$26)</f>
        <v>4.9185758799999988</v>
      </c>
      <c r="AK87" s="36">
        <f t="shared" si="527"/>
        <v>4.9185758799999988</v>
      </c>
      <c r="AL87" s="36">
        <f t="shared" si="527"/>
        <v>4.9185758799999988</v>
      </c>
      <c r="AM87" s="36">
        <f t="shared" si="527"/>
        <v>4.9185758799999988</v>
      </c>
      <c r="AN87" s="36">
        <f t="shared" si="527"/>
        <v>2.8427253069892471</v>
      </c>
      <c r="AO87" s="36">
        <f t="shared" si="527"/>
        <v>0</v>
      </c>
      <c r="AP87" s="36">
        <f t="shared" si="527"/>
        <v>0</v>
      </c>
      <c r="AQ87" s="36">
        <f t="shared" si="527"/>
        <v>0</v>
      </c>
      <c r="AR87" s="36">
        <f t="shared" si="527"/>
        <v>0</v>
      </c>
      <c r="AS87" s="36">
        <f t="shared" si="527"/>
        <v>0</v>
      </c>
      <c r="AT87" s="36">
        <f t="shared" si="527"/>
        <v>0</v>
      </c>
      <c r="AU87" s="36">
        <f t="shared" si="527"/>
        <v>0</v>
      </c>
      <c r="AV87" s="36">
        <f t="shared" si="527"/>
        <v>0</v>
      </c>
      <c r="AW87" s="36">
        <f t="shared" si="527"/>
        <v>0</v>
      </c>
      <c r="AX87" s="36">
        <f t="shared" si="527"/>
        <v>0</v>
      </c>
      <c r="AY87" s="36">
        <f t="shared" si="527"/>
        <v>0</v>
      </c>
      <c r="AZ87" s="36">
        <f t="shared" si="441"/>
        <v>0</v>
      </c>
      <c r="BA87" s="36">
        <f t="shared" si="441"/>
        <v>0</v>
      </c>
      <c r="BB87" s="36">
        <f t="shared" si="441"/>
        <v>0</v>
      </c>
      <c r="BD87" s="29" t="str">
        <f t="shared" si="345"/>
        <v>008/2014</v>
      </c>
      <c r="BE87" s="36">
        <f t="shared" si="524"/>
        <v>0</v>
      </c>
      <c r="BF87" s="36">
        <f t="shared" si="524"/>
        <v>0</v>
      </c>
      <c r="BG87" s="36">
        <f t="shared" si="524"/>
        <v>0</v>
      </c>
      <c r="BH87" s="36">
        <f t="shared" si="524"/>
        <v>0</v>
      </c>
      <c r="BI87" s="36">
        <f t="shared" si="524"/>
        <v>1.2296439699999997</v>
      </c>
      <c r="BJ87" s="36">
        <f t="shared" si="524"/>
        <v>1.2296439699999997</v>
      </c>
      <c r="BK87" s="36">
        <f t="shared" si="524"/>
        <v>1.2296439699999997</v>
      </c>
      <c r="BL87" s="36">
        <f t="shared" si="524"/>
        <v>1.2296439699999997</v>
      </c>
      <c r="BM87" s="36">
        <f t="shared" si="524"/>
        <v>1.2296439699999997</v>
      </c>
      <c r="BN87" s="36">
        <f t="shared" si="524"/>
        <v>1.2296439699999997</v>
      </c>
      <c r="BO87" s="36">
        <f t="shared" si="524"/>
        <v>1.2296439699999997</v>
      </c>
      <c r="BP87" s="36">
        <f t="shared" si="524"/>
        <v>1.2296439699999997</v>
      </c>
      <c r="BQ87" s="36">
        <f t="shared" si="524"/>
        <v>1.2296439699999997</v>
      </c>
      <c r="BR87" s="36">
        <f t="shared" si="524"/>
        <v>1.2296439699999997</v>
      </c>
      <c r="BS87" s="36">
        <f t="shared" si="524"/>
        <v>1.2296439699999997</v>
      </c>
      <c r="BT87" s="36">
        <f t="shared" si="524"/>
        <v>1.2296439699999997</v>
      </c>
      <c r="BU87" s="36">
        <f t="shared" si="493"/>
        <v>1.2296439699999997</v>
      </c>
      <c r="BV87" s="36">
        <f t="shared" si="493"/>
        <v>1.2296439699999997</v>
      </c>
      <c r="BW87" s="36">
        <f t="shared" si="493"/>
        <v>1.2296439699999997</v>
      </c>
      <c r="BX87" s="36">
        <f t="shared" si="493"/>
        <v>1.2296439699999997</v>
      </c>
      <c r="BY87" s="36">
        <f t="shared" si="493"/>
        <v>1.2296439699999997</v>
      </c>
      <c r="BZ87" s="36">
        <f t="shared" si="493"/>
        <v>1.2296439699999997</v>
      </c>
      <c r="CA87" s="36">
        <f t="shared" si="493"/>
        <v>1.2296439699999997</v>
      </c>
      <c r="CB87" s="36">
        <f t="shared" si="493"/>
        <v>1.2296439699999997</v>
      </c>
      <c r="CC87" s="36">
        <f t="shared" si="493"/>
        <v>1.2296439699999997</v>
      </c>
      <c r="CD87" s="36">
        <f t="shared" si="493"/>
        <v>1.2296439699999997</v>
      </c>
      <c r="CE87" s="36">
        <f t="shared" si="493"/>
        <v>1.2296439699999997</v>
      </c>
      <c r="CF87" s="36">
        <f t="shared" si="493"/>
        <v>1.2296439699999997</v>
      </c>
      <c r="CG87" s="36">
        <f t="shared" si="493"/>
        <v>1.2296439699999997</v>
      </c>
      <c r="CH87" s="36">
        <f t="shared" si="493"/>
        <v>1.2296439699999997</v>
      </c>
      <c r="CI87" s="36">
        <f t="shared" si="493"/>
        <v>1.2296439699999997</v>
      </c>
      <c r="CJ87" s="36">
        <f t="shared" ref="CJ87:CY89" si="528">SUMIFS($GM87:$WE87,$GM$29:$WE$29,CJ$29)</f>
        <v>1.2296439699999997</v>
      </c>
      <c r="CK87" s="36">
        <f t="shared" si="528"/>
        <v>1.2296439699999997</v>
      </c>
      <c r="CL87" s="36">
        <f t="shared" si="528"/>
        <v>1.2296439699999997</v>
      </c>
      <c r="CM87" s="36">
        <f t="shared" si="528"/>
        <v>1.2296439699999997</v>
      </c>
      <c r="CN87" s="36">
        <f t="shared" si="528"/>
        <v>1.2296439699999997</v>
      </c>
      <c r="CO87" s="36">
        <f t="shared" si="528"/>
        <v>1.2296439699999997</v>
      </c>
      <c r="CP87" s="36">
        <f t="shared" si="528"/>
        <v>1.2296439699999997</v>
      </c>
      <c r="CQ87" s="36">
        <f t="shared" si="528"/>
        <v>1.2296439699999997</v>
      </c>
      <c r="CR87" s="36">
        <f t="shared" si="528"/>
        <v>1.2296439699999997</v>
      </c>
      <c r="CS87" s="36">
        <f t="shared" si="528"/>
        <v>1.2296439699999997</v>
      </c>
      <c r="CT87" s="36">
        <f t="shared" si="494"/>
        <v>1.2296439699999997</v>
      </c>
      <c r="CU87" s="36">
        <f t="shared" si="494"/>
        <v>1.2296439699999997</v>
      </c>
      <c r="CV87" s="36">
        <f t="shared" si="494"/>
        <v>1.2296439699999997</v>
      </c>
      <c r="CW87" s="36">
        <f t="shared" si="494"/>
        <v>1.2296439699999997</v>
      </c>
      <c r="CX87" s="36">
        <f t="shared" si="494"/>
        <v>1.2296439699999997</v>
      </c>
      <c r="CY87" s="36">
        <f t="shared" si="494"/>
        <v>1.2296439699999997</v>
      </c>
      <c r="CZ87" s="36">
        <f t="shared" si="494"/>
        <v>1.2296439699999997</v>
      </c>
      <c r="DA87" s="36">
        <f t="shared" ref="DA87:DO89" si="529">SUMIFS($GM87:$WE87,$GM$29:$WE$29,DA$29)</f>
        <v>1.2296439699999997</v>
      </c>
      <c r="DB87" s="36">
        <f t="shared" si="529"/>
        <v>1.2296439699999997</v>
      </c>
      <c r="DC87" s="36">
        <f t="shared" si="529"/>
        <v>1.2296439699999997</v>
      </c>
      <c r="DD87" s="36">
        <f t="shared" si="529"/>
        <v>1.2296439699999997</v>
      </c>
      <c r="DE87" s="36">
        <f t="shared" si="529"/>
        <v>1.2296439699999997</v>
      </c>
      <c r="DF87" s="36">
        <f t="shared" si="529"/>
        <v>1.2296439699999997</v>
      </c>
      <c r="DG87" s="36">
        <f t="shared" si="529"/>
        <v>1.2296439699999997</v>
      </c>
      <c r="DH87" s="36">
        <f t="shared" si="529"/>
        <v>1.2296439699999997</v>
      </c>
      <c r="DI87" s="36">
        <f t="shared" si="529"/>
        <v>1.2296439699999997</v>
      </c>
      <c r="DJ87" s="36">
        <f t="shared" si="529"/>
        <v>1.2296439699999997</v>
      </c>
      <c r="DK87" s="36">
        <f t="shared" si="529"/>
        <v>1.2296439699999997</v>
      </c>
      <c r="DL87" s="36">
        <f t="shared" si="529"/>
        <v>1.2296439699999997</v>
      </c>
      <c r="DM87" s="36">
        <f t="shared" si="529"/>
        <v>1.2296439699999997</v>
      </c>
      <c r="DN87" s="36">
        <f t="shared" si="529"/>
        <v>1.2296439699999997</v>
      </c>
      <c r="DO87" s="36">
        <f t="shared" si="529"/>
        <v>1.2296439699999997</v>
      </c>
      <c r="DP87" s="36">
        <f t="shared" si="491"/>
        <v>1.2296439699999997</v>
      </c>
      <c r="DQ87" s="36">
        <f t="shared" si="491"/>
        <v>1.2296439699999997</v>
      </c>
      <c r="DR87" s="36">
        <f t="shared" si="491"/>
        <v>1.2296439699999997</v>
      </c>
      <c r="DS87" s="36">
        <f t="shared" si="491"/>
        <v>1.2296439699999997</v>
      </c>
      <c r="DT87" s="36">
        <f t="shared" si="491"/>
        <v>1.2296439699999997</v>
      </c>
      <c r="DU87" s="36">
        <f t="shared" si="491"/>
        <v>1.2296439699999997</v>
      </c>
      <c r="DV87" s="36">
        <f t="shared" si="491"/>
        <v>1.2296439699999997</v>
      </c>
      <c r="DW87" s="36">
        <f t="shared" si="491"/>
        <v>1.2296439699999997</v>
      </c>
      <c r="DX87" s="36">
        <f t="shared" si="491"/>
        <v>1.2296439699999997</v>
      </c>
      <c r="DY87" s="36">
        <f t="shared" si="491"/>
        <v>1.2296439699999997</v>
      </c>
      <c r="DZ87" s="36">
        <f t="shared" si="491"/>
        <v>1.2296439699999997</v>
      </c>
      <c r="EA87" s="36">
        <f t="shared" si="491"/>
        <v>1.2296439699999997</v>
      </c>
      <c r="EB87" s="36">
        <f t="shared" si="491"/>
        <v>1.2296439699999997</v>
      </c>
      <c r="EC87" s="36">
        <f t="shared" si="491"/>
        <v>1.2296439699999997</v>
      </c>
      <c r="ED87" s="36">
        <f t="shared" si="491"/>
        <v>1.2296439699999997</v>
      </c>
      <c r="EE87" s="36">
        <f t="shared" si="495"/>
        <v>0.38343736698924719</v>
      </c>
      <c r="EF87" s="36">
        <f t="shared" si="495"/>
        <v>0</v>
      </c>
      <c r="EG87" s="36">
        <f t="shared" si="495"/>
        <v>0</v>
      </c>
      <c r="EH87" s="36">
        <f t="shared" si="495"/>
        <v>0</v>
      </c>
      <c r="EI87" s="36">
        <f t="shared" si="495"/>
        <v>0</v>
      </c>
      <c r="EJ87" s="36">
        <f t="shared" si="523"/>
        <v>0</v>
      </c>
      <c r="EK87" s="36">
        <f t="shared" si="523"/>
        <v>0</v>
      </c>
      <c r="EL87" s="36">
        <f t="shared" si="523"/>
        <v>0</v>
      </c>
      <c r="EM87" s="36">
        <f t="shared" si="523"/>
        <v>0</v>
      </c>
      <c r="EN87" s="36">
        <f t="shared" si="523"/>
        <v>0</v>
      </c>
      <c r="EO87" s="36">
        <f t="shared" si="523"/>
        <v>0</v>
      </c>
      <c r="EP87" s="36">
        <f t="shared" si="523"/>
        <v>0</v>
      </c>
      <c r="EQ87" s="36">
        <f t="shared" si="523"/>
        <v>0</v>
      </c>
      <c r="ER87" s="36">
        <f t="shared" si="523"/>
        <v>0</v>
      </c>
      <c r="ES87" s="36">
        <f t="shared" si="523"/>
        <v>0</v>
      </c>
      <c r="ET87" s="36">
        <f t="shared" si="523"/>
        <v>0</v>
      </c>
      <c r="EU87" s="36">
        <f t="shared" si="523"/>
        <v>0</v>
      </c>
      <c r="EV87" s="36">
        <f t="shared" si="523"/>
        <v>0</v>
      </c>
      <c r="EW87" s="36">
        <f t="shared" si="523"/>
        <v>0</v>
      </c>
      <c r="EX87" s="36">
        <f t="shared" si="523"/>
        <v>0</v>
      </c>
      <c r="EY87" s="36">
        <f t="shared" si="523"/>
        <v>0</v>
      </c>
      <c r="EZ87" s="36">
        <f t="shared" si="525"/>
        <v>0</v>
      </c>
      <c r="FA87" s="36">
        <f t="shared" si="525"/>
        <v>0</v>
      </c>
      <c r="FB87" s="36">
        <f t="shared" si="525"/>
        <v>0</v>
      </c>
      <c r="FC87" s="36">
        <f t="shared" si="525"/>
        <v>0</v>
      </c>
      <c r="FD87" s="36">
        <f t="shared" si="525"/>
        <v>0</v>
      </c>
      <c r="FE87" s="36">
        <f t="shared" si="525"/>
        <v>0</v>
      </c>
      <c r="FF87" s="36">
        <f t="shared" si="525"/>
        <v>0</v>
      </c>
      <c r="FG87" s="36">
        <f t="shared" si="525"/>
        <v>0</v>
      </c>
      <c r="FH87" s="36">
        <f t="shared" si="525"/>
        <v>0</v>
      </c>
      <c r="FI87" s="36">
        <f t="shared" si="525"/>
        <v>0</v>
      </c>
      <c r="FJ87" s="36">
        <f t="shared" si="525"/>
        <v>0</v>
      </c>
      <c r="FK87" s="36">
        <f t="shared" si="525"/>
        <v>0</v>
      </c>
      <c r="FL87" s="36">
        <f t="shared" si="525"/>
        <v>0</v>
      </c>
      <c r="FM87" s="36">
        <f t="shared" si="525"/>
        <v>0</v>
      </c>
      <c r="FN87" s="36">
        <f t="shared" si="525"/>
        <v>0</v>
      </c>
      <c r="FO87" s="36">
        <f t="shared" si="525"/>
        <v>0</v>
      </c>
      <c r="FP87" s="36">
        <f t="shared" si="526"/>
        <v>0</v>
      </c>
      <c r="FQ87" s="36">
        <f t="shared" si="526"/>
        <v>0</v>
      </c>
      <c r="FR87" s="36">
        <f t="shared" si="526"/>
        <v>0</v>
      </c>
      <c r="FS87" s="36">
        <f t="shared" si="526"/>
        <v>0</v>
      </c>
      <c r="FT87" s="36">
        <f t="shared" si="526"/>
        <v>0</v>
      </c>
      <c r="FU87" s="36">
        <f t="shared" si="526"/>
        <v>0</v>
      </c>
      <c r="FV87" s="36">
        <f t="shared" si="526"/>
        <v>0</v>
      </c>
      <c r="FW87" s="36">
        <f t="shared" si="526"/>
        <v>0</v>
      </c>
      <c r="FX87" s="36">
        <f t="shared" si="526"/>
        <v>0</v>
      </c>
      <c r="FY87" s="36">
        <f t="shared" si="526"/>
        <v>0</v>
      </c>
      <c r="FZ87" s="36">
        <f t="shared" si="526"/>
        <v>0</v>
      </c>
      <c r="GA87" s="36">
        <f t="shared" si="526"/>
        <v>0</v>
      </c>
      <c r="GB87" s="36">
        <f>SUMIFS($GM87:$WE87,$GM$29:$WE$29,GB$29)</f>
        <v>0</v>
      </c>
      <c r="GC87" s="36">
        <f t="shared" si="486"/>
        <v>0</v>
      </c>
      <c r="GD87" s="36">
        <f t="shared" si="486"/>
        <v>0</v>
      </c>
      <c r="GE87" s="36">
        <f t="shared" si="486"/>
        <v>0</v>
      </c>
      <c r="GF87" s="36">
        <f t="shared" si="486"/>
        <v>0</v>
      </c>
      <c r="GG87" s="36">
        <f t="shared" si="486"/>
        <v>0</v>
      </c>
      <c r="GH87" s="36">
        <f t="shared" si="486"/>
        <v>0</v>
      </c>
      <c r="GI87" s="36">
        <f t="shared" si="486"/>
        <v>0</v>
      </c>
      <c r="GJ87" s="36">
        <f t="shared" si="486"/>
        <v>0</v>
      </c>
      <c r="GL87" s="29" t="str">
        <f t="shared" si="347"/>
        <v>008/2014</v>
      </c>
      <c r="GM87" s="471">
        <f t="shared" si="509"/>
        <v>0.40988132333333327</v>
      </c>
      <c r="GN87" s="471">
        <f t="shared" si="509"/>
        <v>0.40988132333333327</v>
      </c>
      <c r="GO87" s="471">
        <f t="shared" si="509"/>
        <v>0.40988132333333327</v>
      </c>
      <c r="GP87" s="471">
        <f t="shared" si="509"/>
        <v>0.40988132333333327</v>
      </c>
      <c r="GQ87" s="471">
        <f t="shared" si="509"/>
        <v>0.40988132333333327</v>
      </c>
      <c r="GR87" s="471">
        <f t="shared" si="509"/>
        <v>0.40988132333333327</v>
      </c>
      <c r="GS87" s="471">
        <f t="shared" si="509"/>
        <v>0.40988132333333327</v>
      </c>
      <c r="GT87" s="471">
        <f t="shared" si="509"/>
        <v>0.40988132333333327</v>
      </c>
      <c r="GU87" s="471">
        <f t="shared" si="509"/>
        <v>0.40988132333333327</v>
      </c>
      <c r="GV87" s="471">
        <f t="shared" si="509"/>
        <v>0.40988132333333327</v>
      </c>
      <c r="GW87" s="471">
        <f t="shared" si="509"/>
        <v>0.40988132333333327</v>
      </c>
      <c r="GX87" s="471">
        <f t="shared" si="509"/>
        <v>0.40988132333333327</v>
      </c>
      <c r="GY87" s="471">
        <f t="shared" si="509"/>
        <v>0.40988132333333327</v>
      </c>
      <c r="GZ87" s="471">
        <f t="shared" si="509"/>
        <v>0.40988132333333327</v>
      </c>
      <c r="HA87" s="471">
        <f t="shared" si="509"/>
        <v>0.40988132333333327</v>
      </c>
      <c r="HB87" s="471">
        <f t="shared" si="509"/>
        <v>0.40988132333333327</v>
      </c>
      <c r="HC87" s="471">
        <f t="shared" si="496"/>
        <v>0.40988132333333327</v>
      </c>
      <c r="HD87" s="471">
        <f t="shared" si="496"/>
        <v>0.40988132333333327</v>
      </c>
      <c r="HE87" s="471">
        <f t="shared" si="496"/>
        <v>0.40988132333333327</v>
      </c>
      <c r="HF87" s="471">
        <f t="shared" si="496"/>
        <v>0.40988132333333327</v>
      </c>
      <c r="HG87" s="471">
        <f t="shared" si="496"/>
        <v>0.40988132333333327</v>
      </c>
      <c r="HH87" s="471">
        <f t="shared" si="496"/>
        <v>0.40988132333333327</v>
      </c>
      <c r="HI87" s="471">
        <f t="shared" si="496"/>
        <v>0.40988132333333327</v>
      </c>
      <c r="HJ87" s="471">
        <f t="shared" si="496"/>
        <v>0.40988132333333327</v>
      </c>
      <c r="HK87" s="471">
        <f t="shared" si="496"/>
        <v>0.40988132333333327</v>
      </c>
      <c r="HL87" s="471">
        <f t="shared" si="496"/>
        <v>0.40988132333333327</v>
      </c>
      <c r="HM87" s="471">
        <f t="shared" si="496"/>
        <v>0.40988132333333327</v>
      </c>
      <c r="HN87" s="471">
        <f t="shared" si="496"/>
        <v>0.40988132333333327</v>
      </c>
      <c r="HO87" s="471">
        <f t="shared" si="496"/>
        <v>0.40988132333333327</v>
      </c>
      <c r="HP87" s="471">
        <f t="shared" si="496"/>
        <v>0.40988132333333327</v>
      </c>
      <c r="HQ87" s="471">
        <f t="shared" si="496"/>
        <v>0.40988132333333327</v>
      </c>
      <c r="HR87" s="471">
        <f t="shared" si="459"/>
        <v>0.40988132333333327</v>
      </c>
      <c r="HS87" s="471">
        <f t="shared" si="510"/>
        <v>0.40988132333333327</v>
      </c>
      <c r="HT87" s="471">
        <f t="shared" si="510"/>
        <v>0.40988132333333327</v>
      </c>
      <c r="HU87" s="471">
        <f t="shared" si="510"/>
        <v>0.40988132333333327</v>
      </c>
      <c r="HV87" s="471">
        <f t="shared" si="510"/>
        <v>0.40988132333333327</v>
      </c>
      <c r="HW87" s="471">
        <f t="shared" si="510"/>
        <v>0.40988132333333327</v>
      </c>
      <c r="HX87" s="471">
        <f t="shared" si="510"/>
        <v>0.40988132333333327</v>
      </c>
      <c r="HY87" s="471">
        <f t="shared" si="510"/>
        <v>0.40988132333333327</v>
      </c>
      <c r="HZ87" s="471">
        <f t="shared" si="510"/>
        <v>0.40988132333333327</v>
      </c>
      <c r="IA87" s="471">
        <f t="shared" si="510"/>
        <v>0.40988132333333327</v>
      </c>
      <c r="IB87" s="471">
        <f t="shared" si="510"/>
        <v>0.40988132333333327</v>
      </c>
      <c r="IC87" s="471">
        <f t="shared" si="510"/>
        <v>0.40988132333333327</v>
      </c>
      <c r="ID87" s="471">
        <f t="shared" si="510"/>
        <v>0.40988132333333327</v>
      </c>
      <c r="IE87" s="471">
        <f t="shared" si="510"/>
        <v>0.40988132333333327</v>
      </c>
      <c r="IF87" s="471">
        <f t="shared" si="510"/>
        <v>0.40988132333333327</v>
      </c>
      <c r="IG87" s="471">
        <f t="shared" si="510"/>
        <v>0.40988132333333327</v>
      </c>
      <c r="IH87" s="471">
        <f t="shared" si="510"/>
        <v>0.40988132333333327</v>
      </c>
      <c r="II87" s="471">
        <f t="shared" si="497"/>
        <v>0.40988132333333327</v>
      </c>
      <c r="IJ87" s="471">
        <f t="shared" si="497"/>
        <v>0.40988132333333327</v>
      </c>
      <c r="IK87" s="471">
        <f t="shared" si="497"/>
        <v>0.40988132333333327</v>
      </c>
      <c r="IL87" s="471">
        <f t="shared" si="497"/>
        <v>0.40988132333333327</v>
      </c>
      <c r="IM87" s="471">
        <f t="shared" si="497"/>
        <v>0.40988132333333327</v>
      </c>
      <c r="IN87" s="471">
        <f t="shared" si="497"/>
        <v>0.40988132333333327</v>
      </c>
      <c r="IO87" s="471">
        <f t="shared" si="497"/>
        <v>0.40988132333333327</v>
      </c>
      <c r="IP87" s="471">
        <f t="shared" si="497"/>
        <v>0.40988132333333327</v>
      </c>
      <c r="IQ87" s="471">
        <f t="shared" si="497"/>
        <v>0.40988132333333327</v>
      </c>
      <c r="IR87" s="471">
        <f t="shared" si="497"/>
        <v>0.40988132333333327</v>
      </c>
      <c r="IS87" s="471">
        <f t="shared" si="497"/>
        <v>0.40988132333333327</v>
      </c>
      <c r="IT87" s="471">
        <f t="shared" si="497"/>
        <v>0.40988132333333327</v>
      </c>
      <c r="IU87" s="471">
        <f t="shared" si="497"/>
        <v>0.40988132333333327</v>
      </c>
      <c r="IV87" s="471">
        <f t="shared" si="497"/>
        <v>0.40988132333333327</v>
      </c>
      <c r="IW87" s="471">
        <f t="shared" si="497"/>
        <v>0.40988132333333327</v>
      </c>
      <c r="IX87" s="471">
        <f t="shared" si="461"/>
        <v>0.40988132333333327</v>
      </c>
      <c r="IY87" s="471">
        <f t="shared" si="511"/>
        <v>0.40988132333333327</v>
      </c>
      <c r="IZ87" s="471">
        <f t="shared" si="511"/>
        <v>0.40988132333333327</v>
      </c>
      <c r="JA87" s="471">
        <f t="shared" si="511"/>
        <v>0.40988132333333327</v>
      </c>
      <c r="JB87" s="471">
        <f t="shared" si="511"/>
        <v>0.40988132333333327</v>
      </c>
      <c r="JC87" s="471">
        <f t="shared" si="511"/>
        <v>0.40988132333333327</v>
      </c>
      <c r="JD87" s="471">
        <f t="shared" si="511"/>
        <v>0.40988132333333327</v>
      </c>
      <c r="JE87" s="471">
        <f t="shared" si="511"/>
        <v>0.40988132333333327</v>
      </c>
      <c r="JF87" s="471">
        <f t="shared" si="511"/>
        <v>0.40988132333333327</v>
      </c>
      <c r="JG87" s="471">
        <f t="shared" si="511"/>
        <v>0.40988132333333327</v>
      </c>
      <c r="JH87" s="471">
        <f t="shared" si="511"/>
        <v>0.40988132333333327</v>
      </c>
      <c r="JI87" s="471">
        <f t="shared" si="511"/>
        <v>0.40988132333333327</v>
      </c>
      <c r="JJ87" s="471">
        <f t="shared" si="511"/>
        <v>0.40988132333333327</v>
      </c>
      <c r="JK87" s="471">
        <f t="shared" si="511"/>
        <v>0.40988132333333327</v>
      </c>
      <c r="JL87" s="471">
        <f t="shared" si="511"/>
        <v>0.40988132333333327</v>
      </c>
      <c r="JM87" s="471">
        <f t="shared" si="511"/>
        <v>0.40988132333333327</v>
      </c>
      <c r="JN87" s="471">
        <f t="shared" si="511"/>
        <v>0.40988132333333327</v>
      </c>
      <c r="JO87" s="471">
        <f t="shared" si="498"/>
        <v>0.40988132333333327</v>
      </c>
      <c r="JP87" s="471">
        <f t="shared" si="498"/>
        <v>0.40988132333333327</v>
      </c>
      <c r="JQ87" s="471">
        <f t="shared" si="498"/>
        <v>0.40988132333333327</v>
      </c>
      <c r="JR87" s="471">
        <f t="shared" si="498"/>
        <v>0.40988132333333327</v>
      </c>
      <c r="JS87" s="471">
        <f t="shared" si="498"/>
        <v>0.40988132333333327</v>
      </c>
      <c r="JT87" s="471">
        <f t="shared" si="498"/>
        <v>0.40988132333333327</v>
      </c>
      <c r="JU87" s="471">
        <f t="shared" si="498"/>
        <v>0.40988132333333327</v>
      </c>
      <c r="JV87" s="471">
        <f t="shared" si="498"/>
        <v>0.40988132333333327</v>
      </c>
      <c r="JW87" s="471">
        <f t="shared" si="498"/>
        <v>0.40988132333333327</v>
      </c>
      <c r="JX87" s="471">
        <f t="shared" si="498"/>
        <v>0.40988132333333327</v>
      </c>
      <c r="JY87" s="471">
        <f t="shared" si="498"/>
        <v>0.40988132333333327</v>
      </c>
      <c r="JZ87" s="471">
        <f t="shared" si="498"/>
        <v>0.40988132333333327</v>
      </c>
      <c r="KA87" s="471">
        <f t="shared" si="498"/>
        <v>0.40988132333333327</v>
      </c>
      <c r="KB87" s="471">
        <f t="shared" si="498"/>
        <v>0.40988132333333327</v>
      </c>
      <c r="KC87" s="471">
        <f t="shared" si="498"/>
        <v>0.40988132333333327</v>
      </c>
      <c r="KD87" s="471">
        <f t="shared" si="463"/>
        <v>0.40988132333333327</v>
      </c>
      <c r="KE87" s="471">
        <f t="shared" si="512"/>
        <v>0.40988132333333327</v>
      </c>
      <c r="KF87" s="471">
        <f t="shared" si="512"/>
        <v>0.40988132333333327</v>
      </c>
      <c r="KG87" s="471">
        <f t="shared" si="512"/>
        <v>0.40988132333333327</v>
      </c>
      <c r="KH87" s="471">
        <f t="shared" si="512"/>
        <v>0.40988132333333327</v>
      </c>
      <c r="KI87" s="471">
        <f t="shared" si="512"/>
        <v>0.40988132333333327</v>
      </c>
      <c r="KJ87" s="471">
        <f t="shared" si="512"/>
        <v>0.40988132333333327</v>
      </c>
      <c r="KK87" s="471">
        <f t="shared" si="512"/>
        <v>0.40988132333333327</v>
      </c>
      <c r="KL87" s="471">
        <f t="shared" si="512"/>
        <v>0.40988132333333327</v>
      </c>
      <c r="KM87" s="471">
        <f t="shared" si="512"/>
        <v>0.40988132333333327</v>
      </c>
      <c r="KN87" s="471">
        <f t="shared" si="512"/>
        <v>0.40988132333333327</v>
      </c>
      <c r="KO87" s="471">
        <f t="shared" si="512"/>
        <v>0.40988132333333327</v>
      </c>
      <c r="KP87" s="471">
        <f t="shared" si="512"/>
        <v>0.40988132333333327</v>
      </c>
      <c r="KQ87" s="471">
        <f t="shared" si="512"/>
        <v>0.40988132333333327</v>
      </c>
      <c r="KR87" s="471">
        <f t="shared" si="512"/>
        <v>0.40988132333333327</v>
      </c>
      <c r="KS87" s="471">
        <f t="shared" si="512"/>
        <v>0.40988132333333327</v>
      </c>
      <c r="KT87" s="471">
        <f t="shared" si="512"/>
        <v>0.40988132333333327</v>
      </c>
      <c r="KU87" s="471">
        <f t="shared" si="499"/>
        <v>0.40988132333333327</v>
      </c>
      <c r="KV87" s="471">
        <f t="shared" si="499"/>
        <v>0.40988132333333327</v>
      </c>
      <c r="KW87" s="471">
        <f t="shared" si="499"/>
        <v>0.40988132333333327</v>
      </c>
      <c r="KX87" s="471">
        <f t="shared" si="499"/>
        <v>0.40988132333333327</v>
      </c>
      <c r="KY87" s="471">
        <f t="shared" si="499"/>
        <v>0.40988132333333327</v>
      </c>
      <c r="KZ87" s="471">
        <f t="shared" si="499"/>
        <v>0.40988132333333327</v>
      </c>
      <c r="LA87" s="471">
        <f t="shared" si="499"/>
        <v>0.40988132333333327</v>
      </c>
      <c r="LB87" s="471">
        <f t="shared" si="499"/>
        <v>0.40988132333333327</v>
      </c>
      <c r="LC87" s="471">
        <f t="shared" si="499"/>
        <v>0.40988132333333327</v>
      </c>
      <c r="LD87" s="471">
        <f t="shared" si="499"/>
        <v>0.40988132333333327</v>
      </c>
      <c r="LE87" s="471">
        <f t="shared" si="499"/>
        <v>0.40988132333333327</v>
      </c>
      <c r="LF87" s="471">
        <f t="shared" si="499"/>
        <v>0.40988132333333327</v>
      </c>
      <c r="LG87" s="471">
        <f t="shared" si="499"/>
        <v>0.40988132333333327</v>
      </c>
      <c r="LH87" s="471">
        <f t="shared" si="499"/>
        <v>0.40988132333333327</v>
      </c>
      <c r="LI87" s="471">
        <f t="shared" si="499"/>
        <v>0.40988132333333327</v>
      </c>
      <c r="LJ87" s="471">
        <f t="shared" si="465"/>
        <v>0.40988132333333327</v>
      </c>
      <c r="LK87" s="471">
        <f t="shared" si="513"/>
        <v>0.40988132333333327</v>
      </c>
      <c r="LL87" s="471">
        <f t="shared" si="513"/>
        <v>0.40988132333333327</v>
      </c>
      <c r="LM87" s="471">
        <f t="shared" si="513"/>
        <v>0.40988132333333327</v>
      </c>
      <c r="LN87" s="471">
        <f t="shared" si="513"/>
        <v>0.40988132333333327</v>
      </c>
      <c r="LO87" s="471">
        <f t="shared" si="513"/>
        <v>0.40988132333333327</v>
      </c>
      <c r="LP87" s="471">
        <f t="shared" si="513"/>
        <v>0.40988132333333327</v>
      </c>
      <c r="LQ87" s="471">
        <f t="shared" si="513"/>
        <v>0.40988132333333327</v>
      </c>
      <c r="LR87" s="471">
        <f t="shared" si="513"/>
        <v>0.40988132333333327</v>
      </c>
      <c r="LS87" s="471">
        <f t="shared" si="513"/>
        <v>0.40988132333333327</v>
      </c>
      <c r="LT87" s="471">
        <f t="shared" si="513"/>
        <v>0.40988132333333327</v>
      </c>
      <c r="LU87" s="471">
        <f t="shared" si="513"/>
        <v>0.40988132333333327</v>
      </c>
      <c r="LV87" s="471">
        <f t="shared" si="513"/>
        <v>0.40988132333333327</v>
      </c>
      <c r="LW87" s="471">
        <f t="shared" si="513"/>
        <v>0.40988132333333327</v>
      </c>
      <c r="LX87" s="471">
        <f t="shared" si="513"/>
        <v>0.40988132333333327</v>
      </c>
      <c r="LY87" s="471">
        <f t="shared" si="513"/>
        <v>0.40988132333333327</v>
      </c>
      <c r="LZ87" s="471">
        <f t="shared" si="513"/>
        <v>0.40988132333333327</v>
      </c>
      <c r="MA87" s="471">
        <f t="shared" si="500"/>
        <v>0.40988132333333327</v>
      </c>
      <c r="MB87" s="471">
        <f t="shared" si="500"/>
        <v>0.40988132333333327</v>
      </c>
      <c r="MC87" s="471">
        <f t="shared" si="500"/>
        <v>0.40988132333333327</v>
      </c>
      <c r="MD87" s="471">
        <f t="shared" si="500"/>
        <v>0.40988132333333327</v>
      </c>
      <c r="ME87" s="471">
        <f t="shared" si="500"/>
        <v>0.40988132333333327</v>
      </c>
      <c r="MF87" s="471">
        <f t="shared" si="500"/>
        <v>0.40988132333333327</v>
      </c>
      <c r="MG87" s="471">
        <f t="shared" si="500"/>
        <v>0.40988132333333327</v>
      </c>
      <c r="MH87" s="471">
        <f t="shared" si="500"/>
        <v>0.40988132333333327</v>
      </c>
      <c r="MI87" s="471">
        <f t="shared" si="500"/>
        <v>0.40988132333333327</v>
      </c>
      <c r="MJ87" s="471">
        <f t="shared" si="500"/>
        <v>0.40988132333333327</v>
      </c>
      <c r="MK87" s="471">
        <f t="shared" si="500"/>
        <v>0.40988132333333327</v>
      </c>
      <c r="ML87" s="471">
        <f t="shared" si="500"/>
        <v>0.40988132333333327</v>
      </c>
      <c r="MM87" s="471">
        <f t="shared" si="500"/>
        <v>0.40988132333333327</v>
      </c>
      <c r="MN87" s="471">
        <f t="shared" si="500"/>
        <v>0.40988132333333327</v>
      </c>
      <c r="MO87" s="471">
        <f t="shared" si="500"/>
        <v>0.40988132333333327</v>
      </c>
      <c r="MP87" s="471">
        <f t="shared" si="467"/>
        <v>0.40988132333333327</v>
      </c>
      <c r="MQ87" s="471">
        <f t="shared" si="514"/>
        <v>0.40988132333333327</v>
      </c>
      <c r="MR87" s="471">
        <f t="shared" si="514"/>
        <v>0.40988132333333327</v>
      </c>
      <c r="MS87" s="471">
        <f t="shared" si="514"/>
        <v>0.40988132333333327</v>
      </c>
      <c r="MT87" s="471">
        <f t="shared" si="514"/>
        <v>0.40988132333333327</v>
      </c>
      <c r="MU87" s="471">
        <f t="shared" si="514"/>
        <v>0.40988132333333327</v>
      </c>
      <c r="MV87" s="471">
        <f t="shared" si="514"/>
        <v>0.40988132333333327</v>
      </c>
      <c r="MW87" s="471">
        <f t="shared" si="514"/>
        <v>0.40988132333333327</v>
      </c>
      <c r="MX87" s="471">
        <f t="shared" si="514"/>
        <v>0.40988132333333327</v>
      </c>
      <c r="MY87" s="471">
        <f t="shared" si="514"/>
        <v>0.40988132333333327</v>
      </c>
      <c r="MZ87" s="471">
        <f t="shared" si="514"/>
        <v>0.40988132333333327</v>
      </c>
      <c r="NA87" s="471">
        <f t="shared" si="514"/>
        <v>0.40988132333333327</v>
      </c>
      <c r="NB87" s="471">
        <f t="shared" si="514"/>
        <v>0.40988132333333327</v>
      </c>
      <c r="NC87" s="471">
        <f t="shared" si="514"/>
        <v>0.40988132333333327</v>
      </c>
      <c r="ND87" s="471">
        <f t="shared" si="514"/>
        <v>0.40988132333333327</v>
      </c>
      <c r="NE87" s="471">
        <f t="shared" si="514"/>
        <v>0.40988132333333327</v>
      </c>
      <c r="NF87" s="471">
        <f t="shared" si="514"/>
        <v>0.40988132333333327</v>
      </c>
      <c r="NG87" s="471">
        <f t="shared" si="501"/>
        <v>0.40988132333333327</v>
      </c>
      <c r="NH87" s="471">
        <f t="shared" si="501"/>
        <v>0.40988132333333327</v>
      </c>
      <c r="NI87" s="471">
        <f t="shared" si="501"/>
        <v>0.40988132333333327</v>
      </c>
      <c r="NJ87" s="471">
        <f t="shared" si="501"/>
        <v>0.40988132333333327</v>
      </c>
      <c r="NK87" s="471">
        <f t="shared" si="501"/>
        <v>0.40988132333333327</v>
      </c>
      <c r="NL87" s="471">
        <f t="shared" si="501"/>
        <v>0.40988132333333327</v>
      </c>
      <c r="NM87" s="471">
        <f t="shared" si="501"/>
        <v>0.40988132333333327</v>
      </c>
      <c r="NN87" s="471">
        <f t="shared" si="501"/>
        <v>0.40988132333333327</v>
      </c>
      <c r="NO87" s="471">
        <f t="shared" si="501"/>
        <v>0.40988132333333327</v>
      </c>
      <c r="NP87" s="471">
        <f t="shared" si="501"/>
        <v>0.40988132333333327</v>
      </c>
      <c r="NQ87" s="471">
        <f t="shared" si="501"/>
        <v>0.40988132333333327</v>
      </c>
      <c r="NR87" s="471">
        <f t="shared" si="501"/>
        <v>0.40988132333333327</v>
      </c>
      <c r="NS87" s="471">
        <f t="shared" si="501"/>
        <v>0.40988132333333327</v>
      </c>
      <c r="NT87" s="471">
        <f t="shared" si="501"/>
        <v>0.40988132333333327</v>
      </c>
      <c r="NU87" s="471">
        <f t="shared" si="501"/>
        <v>0.40988132333333327</v>
      </c>
      <c r="NV87" s="471">
        <f t="shared" si="469"/>
        <v>0.40988132333333327</v>
      </c>
      <c r="NW87" s="471">
        <f t="shared" si="515"/>
        <v>0.40988132333333327</v>
      </c>
      <c r="NX87" s="471">
        <f t="shared" si="515"/>
        <v>0.40988132333333327</v>
      </c>
      <c r="NY87" s="471">
        <f t="shared" si="515"/>
        <v>0.40988132333333327</v>
      </c>
      <c r="NZ87" s="471">
        <f t="shared" si="515"/>
        <v>0.40988132333333327</v>
      </c>
      <c r="OA87" s="471">
        <f t="shared" si="515"/>
        <v>0.40988132333333327</v>
      </c>
      <c r="OB87" s="471">
        <f t="shared" si="515"/>
        <v>0.40988132333333327</v>
      </c>
      <c r="OC87" s="471">
        <f t="shared" si="515"/>
        <v>0.40988132333333327</v>
      </c>
      <c r="OD87" s="471">
        <f t="shared" si="515"/>
        <v>0.40988132333333327</v>
      </c>
      <c r="OE87" s="471">
        <f t="shared" si="515"/>
        <v>0.40988132333333327</v>
      </c>
      <c r="OF87" s="471">
        <f t="shared" si="515"/>
        <v>0.40988132333333327</v>
      </c>
      <c r="OG87" s="471">
        <f t="shared" si="515"/>
        <v>0.40988132333333327</v>
      </c>
      <c r="OH87" s="471">
        <f t="shared" si="515"/>
        <v>0.40988132333333327</v>
      </c>
      <c r="OI87" s="471">
        <f t="shared" si="515"/>
        <v>0.40988132333333327</v>
      </c>
      <c r="OJ87" s="471">
        <f t="shared" si="515"/>
        <v>0.40988132333333327</v>
      </c>
      <c r="OK87" s="471">
        <f t="shared" si="515"/>
        <v>0.40988132333333327</v>
      </c>
      <c r="OL87" s="471">
        <f t="shared" si="515"/>
        <v>0.40988132333333327</v>
      </c>
      <c r="OM87" s="471">
        <f t="shared" si="502"/>
        <v>0.40988132333333327</v>
      </c>
      <c r="ON87" s="471">
        <f t="shared" si="502"/>
        <v>0.40988132333333327</v>
      </c>
      <c r="OO87" s="471">
        <f t="shared" si="502"/>
        <v>0.40988132333333327</v>
      </c>
      <c r="OP87" s="471">
        <f t="shared" si="502"/>
        <v>0.40988132333333327</v>
      </c>
      <c r="OQ87" s="471">
        <f t="shared" si="502"/>
        <v>0.40988132333333327</v>
      </c>
      <c r="OR87" s="471">
        <f t="shared" si="502"/>
        <v>0.40988132333333327</v>
      </c>
      <c r="OS87" s="471">
        <f t="shared" si="502"/>
        <v>0.40988132333333327</v>
      </c>
      <c r="OT87" s="471">
        <f t="shared" si="502"/>
        <v>0.40988132333333327</v>
      </c>
      <c r="OU87" s="471">
        <f t="shared" si="502"/>
        <v>0.40988132333333327</v>
      </c>
      <c r="OV87" s="471">
        <f t="shared" si="502"/>
        <v>0.40988132333333327</v>
      </c>
      <c r="OW87" s="471">
        <f t="shared" si="502"/>
        <v>0.40988132333333327</v>
      </c>
      <c r="OX87" s="471">
        <f t="shared" si="502"/>
        <v>0.40988132333333327</v>
      </c>
      <c r="OY87" s="471">
        <f t="shared" si="502"/>
        <v>0.40988132333333327</v>
      </c>
      <c r="OZ87" s="471">
        <f t="shared" si="502"/>
        <v>0.40988132333333327</v>
      </c>
      <c r="PA87" s="471">
        <f t="shared" si="502"/>
        <v>0.38343736698924719</v>
      </c>
      <c r="PB87" s="471">
        <f t="shared" si="471"/>
        <v>0</v>
      </c>
      <c r="PC87" s="471">
        <f t="shared" si="516"/>
        <v>0</v>
      </c>
      <c r="PD87" s="471">
        <f t="shared" si="516"/>
        <v>0</v>
      </c>
      <c r="PE87" s="471">
        <f t="shared" si="516"/>
        <v>0</v>
      </c>
      <c r="PF87" s="471">
        <f t="shared" si="516"/>
        <v>0</v>
      </c>
      <c r="PG87" s="471">
        <f t="shared" si="516"/>
        <v>0</v>
      </c>
      <c r="PH87" s="471">
        <f t="shared" si="516"/>
        <v>0</v>
      </c>
      <c r="PI87" s="471">
        <f t="shared" si="516"/>
        <v>0</v>
      </c>
      <c r="PJ87" s="471">
        <f t="shared" si="516"/>
        <v>0</v>
      </c>
      <c r="PK87" s="471">
        <f t="shared" si="516"/>
        <v>0</v>
      </c>
      <c r="PL87" s="471">
        <f t="shared" si="516"/>
        <v>0</v>
      </c>
      <c r="PM87" s="471">
        <f t="shared" si="516"/>
        <v>0</v>
      </c>
      <c r="PN87" s="471">
        <f t="shared" si="516"/>
        <v>0</v>
      </c>
      <c r="PO87" s="471">
        <f t="shared" si="516"/>
        <v>0</v>
      </c>
      <c r="PP87" s="471">
        <f t="shared" si="516"/>
        <v>0</v>
      </c>
      <c r="PQ87" s="471">
        <f t="shared" si="516"/>
        <v>0</v>
      </c>
      <c r="PR87" s="471">
        <f t="shared" si="516"/>
        <v>0</v>
      </c>
      <c r="PS87" s="471">
        <f t="shared" si="503"/>
        <v>0</v>
      </c>
      <c r="PT87" s="471">
        <f t="shared" si="503"/>
        <v>0</v>
      </c>
      <c r="PU87" s="471">
        <f t="shared" si="503"/>
        <v>0</v>
      </c>
      <c r="PV87" s="471">
        <f t="shared" si="503"/>
        <v>0</v>
      </c>
      <c r="PW87" s="471">
        <f t="shared" si="503"/>
        <v>0</v>
      </c>
      <c r="PX87" s="471">
        <f t="shared" si="503"/>
        <v>0</v>
      </c>
      <c r="PY87" s="471">
        <f t="shared" si="503"/>
        <v>0</v>
      </c>
      <c r="PZ87" s="471">
        <f t="shared" si="503"/>
        <v>0</v>
      </c>
      <c r="QA87" s="471">
        <f t="shared" si="503"/>
        <v>0</v>
      </c>
      <c r="QB87" s="471">
        <f t="shared" si="503"/>
        <v>0</v>
      </c>
      <c r="QC87" s="471">
        <f t="shared" si="503"/>
        <v>0</v>
      </c>
      <c r="QD87" s="471">
        <f t="shared" si="503"/>
        <v>0</v>
      </c>
      <c r="QE87" s="471">
        <f t="shared" si="503"/>
        <v>0</v>
      </c>
      <c r="QF87" s="471">
        <f t="shared" si="503"/>
        <v>0</v>
      </c>
      <c r="QG87" s="471">
        <f t="shared" si="503"/>
        <v>0</v>
      </c>
      <c r="QH87" s="471">
        <f t="shared" si="473"/>
        <v>0</v>
      </c>
      <c r="QI87" s="471">
        <f t="shared" si="517"/>
        <v>0</v>
      </c>
      <c r="QJ87" s="471">
        <f t="shared" si="517"/>
        <v>0</v>
      </c>
      <c r="QK87" s="471">
        <f t="shared" si="517"/>
        <v>0</v>
      </c>
      <c r="QL87" s="471">
        <f t="shared" si="517"/>
        <v>0</v>
      </c>
      <c r="QM87" s="471">
        <f t="shared" si="517"/>
        <v>0</v>
      </c>
      <c r="QN87" s="471">
        <f t="shared" si="517"/>
        <v>0</v>
      </c>
      <c r="QO87" s="471">
        <f t="shared" si="517"/>
        <v>0</v>
      </c>
      <c r="QP87" s="471">
        <f t="shared" si="517"/>
        <v>0</v>
      </c>
      <c r="QQ87" s="471">
        <f t="shared" si="517"/>
        <v>0</v>
      </c>
      <c r="QR87" s="471">
        <f t="shared" si="517"/>
        <v>0</v>
      </c>
      <c r="QS87" s="471">
        <f t="shared" si="517"/>
        <v>0</v>
      </c>
      <c r="QT87" s="471">
        <f t="shared" si="517"/>
        <v>0</v>
      </c>
      <c r="QU87" s="471">
        <f t="shared" si="517"/>
        <v>0</v>
      </c>
      <c r="QV87" s="471">
        <f t="shared" si="517"/>
        <v>0</v>
      </c>
      <c r="QW87" s="471">
        <f t="shared" si="517"/>
        <v>0</v>
      </c>
      <c r="QX87" s="471">
        <f t="shared" si="517"/>
        <v>0</v>
      </c>
      <c r="QY87" s="471">
        <f t="shared" si="504"/>
        <v>0</v>
      </c>
      <c r="QZ87" s="471">
        <f t="shared" si="504"/>
        <v>0</v>
      </c>
      <c r="RA87" s="471">
        <f t="shared" si="504"/>
        <v>0</v>
      </c>
      <c r="RB87" s="471">
        <f t="shared" si="504"/>
        <v>0</v>
      </c>
      <c r="RC87" s="471">
        <f t="shared" si="504"/>
        <v>0</v>
      </c>
      <c r="RD87" s="471">
        <f t="shared" si="504"/>
        <v>0</v>
      </c>
      <c r="RE87" s="471">
        <f t="shared" si="504"/>
        <v>0</v>
      </c>
      <c r="RF87" s="471">
        <f t="shared" si="504"/>
        <v>0</v>
      </c>
      <c r="RG87" s="471">
        <f t="shared" si="504"/>
        <v>0</v>
      </c>
      <c r="RH87" s="471">
        <f t="shared" si="504"/>
        <v>0</v>
      </c>
      <c r="RI87" s="471">
        <f t="shared" si="504"/>
        <v>0</v>
      </c>
      <c r="RJ87" s="471">
        <f t="shared" si="504"/>
        <v>0</v>
      </c>
      <c r="RK87" s="471">
        <f t="shared" si="504"/>
        <v>0</v>
      </c>
      <c r="RL87" s="471">
        <f t="shared" si="504"/>
        <v>0</v>
      </c>
      <c r="RM87" s="471">
        <f t="shared" si="504"/>
        <v>0</v>
      </c>
      <c r="RN87" s="471">
        <f t="shared" si="475"/>
        <v>0</v>
      </c>
      <c r="RO87" s="471">
        <f t="shared" si="518"/>
        <v>0</v>
      </c>
      <c r="RP87" s="471">
        <f t="shared" si="518"/>
        <v>0</v>
      </c>
      <c r="RQ87" s="471">
        <f t="shared" si="518"/>
        <v>0</v>
      </c>
      <c r="RR87" s="471">
        <f t="shared" si="518"/>
        <v>0</v>
      </c>
      <c r="RS87" s="471">
        <f t="shared" si="518"/>
        <v>0</v>
      </c>
      <c r="RT87" s="471">
        <f t="shared" si="518"/>
        <v>0</v>
      </c>
      <c r="RU87" s="471">
        <f t="shared" si="518"/>
        <v>0</v>
      </c>
      <c r="RV87" s="471">
        <f t="shared" si="518"/>
        <v>0</v>
      </c>
      <c r="RW87" s="471">
        <f t="shared" si="518"/>
        <v>0</v>
      </c>
      <c r="RX87" s="471">
        <f t="shared" si="518"/>
        <v>0</v>
      </c>
      <c r="RY87" s="471">
        <f t="shared" si="518"/>
        <v>0</v>
      </c>
      <c r="RZ87" s="471">
        <f t="shared" si="518"/>
        <v>0</v>
      </c>
      <c r="SA87" s="471">
        <f t="shared" si="518"/>
        <v>0</v>
      </c>
      <c r="SB87" s="471">
        <f t="shared" si="518"/>
        <v>0</v>
      </c>
      <c r="SC87" s="471">
        <f t="shared" si="518"/>
        <v>0</v>
      </c>
      <c r="SD87" s="471">
        <f t="shared" si="518"/>
        <v>0</v>
      </c>
      <c r="SE87" s="471">
        <f t="shared" si="505"/>
        <v>0</v>
      </c>
      <c r="SF87" s="471">
        <f t="shared" si="505"/>
        <v>0</v>
      </c>
      <c r="SG87" s="471">
        <f t="shared" si="505"/>
        <v>0</v>
      </c>
      <c r="SH87" s="471">
        <f t="shared" si="505"/>
        <v>0</v>
      </c>
      <c r="SI87" s="471">
        <f t="shared" si="505"/>
        <v>0</v>
      </c>
      <c r="SJ87" s="471">
        <f t="shared" si="505"/>
        <v>0</v>
      </c>
      <c r="SK87" s="471">
        <f t="shared" si="505"/>
        <v>0</v>
      </c>
      <c r="SL87" s="471">
        <f t="shared" si="505"/>
        <v>0</v>
      </c>
      <c r="SM87" s="471">
        <f t="shared" si="505"/>
        <v>0</v>
      </c>
      <c r="SN87" s="471">
        <f t="shared" si="505"/>
        <v>0</v>
      </c>
      <c r="SO87" s="471">
        <f t="shared" si="505"/>
        <v>0</v>
      </c>
      <c r="SP87" s="471">
        <f t="shared" si="505"/>
        <v>0</v>
      </c>
      <c r="SQ87" s="471">
        <f t="shared" si="505"/>
        <v>0</v>
      </c>
      <c r="SR87" s="471">
        <f t="shared" si="505"/>
        <v>0</v>
      </c>
      <c r="SS87" s="471">
        <f t="shared" si="505"/>
        <v>0</v>
      </c>
      <c r="ST87" s="471">
        <f t="shared" si="477"/>
        <v>0</v>
      </c>
      <c r="SU87" s="471">
        <f t="shared" si="519"/>
        <v>0</v>
      </c>
      <c r="SV87" s="471">
        <f t="shared" si="519"/>
        <v>0</v>
      </c>
      <c r="SW87" s="471">
        <f t="shared" si="519"/>
        <v>0</v>
      </c>
      <c r="SX87" s="471">
        <f t="shared" si="519"/>
        <v>0</v>
      </c>
      <c r="SY87" s="471">
        <f t="shared" si="519"/>
        <v>0</v>
      </c>
      <c r="SZ87" s="471">
        <f t="shared" si="519"/>
        <v>0</v>
      </c>
      <c r="TA87" s="471">
        <f t="shared" si="519"/>
        <v>0</v>
      </c>
      <c r="TB87" s="471">
        <f t="shared" si="519"/>
        <v>0</v>
      </c>
      <c r="TC87" s="471">
        <f t="shared" si="519"/>
        <v>0</v>
      </c>
      <c r="TD87" s="471">
        <f t="shared" si="519"/>
        <v>0</v>
      </c>
      <c r="TE87" s="471">
        <f t="shared" si="519"/>
        <v>0</v>
      </c>
      <c r="TF87" s="471">
        <f t="shared" si="519"/>
        <v>0</v>
      </c>
      <c r="TG87" s="471">
        <f t="shared" si="519"/>
        <v>0</v>
      </c>
      <c r="TH87" s="471">
        <f t="shared" si="519"/>
        <v>0</v>
      </c>
      <c r="TI87" s="471">
        <f t="shared" si="519"/>
        <v>0</v>
      </c>
      <c r="TJ87" s="471">
        <f t="shared" si="519"/>
        <v>0</v>
      </c>
      <c r="TK87" s="471">
        <f t="shared" si="506"/>
        <v>0</v>
      </c>
      <c r="TL87" s="471">
        <f t="shared" si="506"/>
        <v>0</v>
      </c>
      <c r="TM87" s="471">
        <f t="shared" si="506"/>
        <v>0</v>
      </c>
      <c r="TN87" s="471">
        <f t="shared" si="506"/>
        <v>0</v>
      </c>
      <c r="TO87" s="471">
        <f t="shared" si="506"/>
        <v>0</v>
      </c>
      <c r="TP87" s="471">
        <f t="shared" si="506"/>
        <v>0</v>
      </c>
      <c r="TQ87" s="471">
        <f t="shared" si="506"/>
        <v>0</v>
      </c>
      <c r="TR87" s="471">
        <f t="shared" si="506"/>
        <v>0</v>
      </c>
      <c r="TS87" s="471">
        <f t="shared" si="506"/>
        <v>0</v>
      </c>
      <c r="TT87" s="471">
        <f t="shared" si="506"/>
        <v>0</v>
      </c>
      <c r="TU87" s="471">
        <f t="shared" si="506"/>
        <v>0</v>
      </c>
      <c r="TV87" s="471">
        <f t="shared" si="506"/>
        <v>0</v>
      </c>
      <c r="TW87" s="471">
        <f t="shared" si="506"/>
        <v>0</v>
      </c>
      <c r="TX87" s="471">
        <f t="shared" si="506"/>
        <v>0</v>
      </c>
      <c r="TY87" s="471">
        <f t="shared" si="506"/>
        <v>0</v>
      </c>
      <c r="TZ87" s="471">
        <f t="shared" si="479"/>
        <v>0</v>
      </c>
      <c r="UA87" s="471">
        <f t="shared" si="520"/>
        <v>0</v>
      </c>
      <c r="UB87" s="471">
        <f t="shared" si="520"/>
        <v>0</v>
      </c>
      <c r="UC87" s="471">
        <f t="shared" si="520"/>
        <v>0</v>
      </c>
      <c r="UD87" s="471">
        <f t="shared" si="520"/>
        <v>0</v>
      </c>
      <c r="UE87" s="471">
        <f t="shared" si="520"/>
        <v>0</v>
      </c>
      <c r="UF87" s="471">
        <f t="shared" si="520"/>
        <v>0</v>
      </c>
      <c r="UG87" s="471">
        <f t="shared" si="520"/>
        <v>0</v>
      </c>
      <c r="UH87" s="471">
        <f t="shared" si="520"/>
        <v>0</v>
      </c>
      <c r="UI87" s="471">
        <f t="shared" si="520"/>
        <v>0</v>
      </c>
      <c r="UJ87" s="471">
        <f t="shared" si="520"/>
        <v>0</v>
      </c>
      <c r="UK87" s="471">
        <f t="shared" si="520"/>
        <v>0</v>
      </c>
      <c r="UL87" s="471">
        <f t="shared" si="520"/>
        <v>0</v>
      </c>
      <c r="UM87" s="471">
        <f t="shared" si="520"/>
        <v>0</v>
      </c>
      <c r="UN87" s="471">
        <f t="shared" si="520"/>
        <v>0</v>
      </c>
      <c r="UO87" s="471">
        <f t="shared" si="520"/>
        <v>0</v>
      </c>
      <c r="UP87" s="471">
        <f t="shared" si="520"/>
        <v>0</v>
      </c>
      <c r="UQ87" s="471">
        <f t="shared" si="507"/>
        <v>0</v>
      </c>
      <c r="UR87" s="471">
        <f t="shared" si="507"/>
        <v>0</v>
      </c>
      <c r="US87" s="471">
        <f t="shared" si="507"/>
        <v>0</v>
      </c>
      <c r="UT87" s="471">
        <f t="shared" si="507"/>
        <v>0</v>
      </c>
      <c r="UU87" s="471">
        <f t="shared" si="507"/>
        <v>0</v>
      </c>
      <c r="UV87" s="471">
        <f t="shared" si="507"/>
        <v>0</v>
      </c>
      <c r="UW87" s="471">
        <f t="shared" si="507"/>
        <v>0</v>
      </c>
      <c r="UX87" s="471">
        <f t="shared" si="507"/>
        <v>0</v>
      </c>
      <c r="UY87" s="471">
        <f t="shared" si="507"/>
        <v>0</v>
      </c>
      <c r="UZ87" s="471">
        <f t="shared" si="507"/>
        <v>0</v>
      </c>
      <c r="VA87" s="471">
        <f t="shared" si="507"/>
        <v>0</v>
      </c>
      <c r="VB87" s="471">
        <f t="shared" si="507"/>
        <v>0</v>
      </c>
      <c r="VC87" s="471">
        <f t="shared" si="507"/>
        <v>0</v>
      </c>
      <c r="VD87" s="471">
        <f t="shared" si="507"/>
        <v>0</v>
      </c>
      <c r="VE87" s="471">
        <f t="shared" si="507"/>
        <v>0</v>
      </c>
      <c r="VF87" s="471">
        <f t="shared" si="481"/>
        <v>0</v>
      </c>
      <c r="VG87" s="471">
        <f t="shared" si="521"/>
        <v>0</v>
      </c>
      <c r="VH87" s="471">
        <f t="shared" si="521"/>
        <v>0</v>
      </c>
      <c r="VI87" s="471">
        <f t="shared" si="521"/>
        <v>0</v>
      </c>
      <c r="VJ87" s="471">
        <f t="shared" si="521"/>
        <v>0</v>
      </c>
      <c r="VK87" s="471">
        <f t="shared" si="521"/>
        <v>0</v>
      </c>
      <c r="VL87" s="471">
        <f t="shared" si="521"/>
        <v>0</v>
      </c>
      <c r="VM87" s="471">
        <f t="shared" si="521"/>
        <v>0</v>
      </c>
      <c r="VN87" s="471">
        <f t="shared" si="521"/>
        <v>0</v>
      </c>
      <c r="VO87" s="471">
        <f t="shared" si="521"/>
        <v>0</v>
      </c>
      <c r="VP87" s="471">
        <f t="shared" si="521"/>
        <v>0</v>
      </c>
      <c r="VQ87" s="471">
        <f t="shared" si="521"/>
        <v>0</v>
      </c>
      <c r="VR87" s="471">
        <f t="shared" si="521"/>
        <v>0</v>
      </c>
      <c r="VS87" s="471">
        <f t="shared" si="521"/>
        <v>0</v>
      </c>
      <c r="VT87" s="471">
        <f t="shared" si="521"/>
        <v>0</v>
      </c>
      <c r="VU87" s="471">
        <f t="shared" si="521"/>
        <v>0</v>
      </c>
      <c r="VV87" s="471">
        <f t="shared" si="521"/>
        <v>0</v>
      </c>
      <c r="VW87" s="471">
        <f t="shared" si="508"/>
        <v>0</v>
      </c>
      <c r="VX87" s="471">
        <f t="shared" si="508"/>
        <v>0</v>
      </c>
      <c r="VY87" s="471">
        <f t="shared" si="508"/>
        <v>0</v>
      </c>
      <c r="VZ87" s="471">
        <f t="shared" si="508"/>
        <v>0</v>
      </c>
      <c r="WA87" s="471">
        <f t="shared" si="508"/>
        <v>0</v>
      </c>
      <c r="WB87" s="471">
        <f t="shared" si="508"/>
        <v>0</v>
      </c>
      <c r="WC87" s="471">
        <f t="shared" si="508"/>
        <v>0</v>
      </c>
      <c r="WD87" s="471">
        <f t="shared" si="508"/>
        <v>0</v>
      </c>
    </row>
    <row r="88" spans="1:604" x14ac:dyDescent="0.35">
      <c r="A88" s="29"/>
      <c r="B88" s="29">
        <f t="shared" si="355"/>
        <v>57</v>
      </c>
      <c r="C88" s="29" t="s">
        <v>2</v>
      </c>
      <c r="D88" s="29" t="s">
        <v>124</v>
      </c>
      <c r="E88" s="69">
        <f>INDEX('Current RAP - 2025-26 Cycle'!$K:$K,MATCH('25-26 Projection - RAP Tendered'!$D88,'Current RAP - 2025-26 Cycle'!$C:$C,0),1)</f>
        <v>57541863.00999999</v>
      </c>
      <c r="F88" s="69">
        <f>INDEX('Current RAP - 2025-26 Cycle'!$G:$G,MATCH('25-26 Projection - RAP Tendered'!$D88,'Current RAP - 2025-26 Cycle'!$C:$C,0),1)</f>
        <v>57541863.00999999</v>
      </c>
      <c r="G88" s="69">
        <f t="shared" si="342"/>
        <v>0</v>
      </c>
      <c r="H88" s="69">
        <f t="shared" si="356"/>
        <v>57541863.00999999</v>
      </c>
      <c r="I88" s="32">
        <v>45839</v>
      </c>
      <c r="J88" s="32">
        <v>46203</v>
      </c>
      <c r="K88" s="29" t="str">
        <f>INDEX('Current RAP - 2025-26 Cycle'!$D:$D,MATCH('25-26 Projection - RAP Tendered'!$D88,'Current RAP - 2025-26 Cycle'!$C:$C,0),1)</f>
        <v>IPCA</v>
      </c>
      <c r="L88" s="32" t="s">
        <v>10</v>
      </c>
      <c r="M88" s="32" t="s">
        <v>10</v>
      </c>
      <c r="N88" s="81">
        <v>0</v>
      </c>
      <c r="O88" s="81">
        <v>0</v>
      </c>
      <c r="P88" s="69">
        <v>0</v>
      </c>
      <c r="Q88" s="32">
        <f>INDEX('Current RAP - 2025-26 Cycle'!$L:$L,MATCH('25-26 Projection - RAP Tendered'!$D88,'Current RAP - 2025-26 Cycle'!$C:$C,0),1)</f>
        <v>41500</v>
      </c>
      <c r="R88" s="32">
        <f>INDEX('Current RAP - 2025-26 Cycle'!$M:$M,MATCH('25-26 Projection - RAP Tendered'!$D88,'Current RAP - 2025-26 Cycle'!$C:$C,0),1)</f>
        <v>52457</v>
      </c>
      <c r="S88" s="29"/>
      <c r="T88" s="29" t="str">
        <f t="shared" si="343"/>
        <v>004/2013</v>
      </c>
      <c r="U88" s="36">
        <f t="shared" ref="U88:AJ89" si="530">SUMIFS($GM88:$WE88,$GM$26:$WE$26,U$26)</f>
        <v>57.541863009999986</v>
      </c>
      <c r="V88" s="36">
        <f t="shared" si="530"/>
        <v>57.541863009999986</v>
      </c>
      <c r="W88" s="36">
        <f t="shared" si="530"/>
        <v>57.541863009999986</v>
      </c>
      <c r="X88" s="36">
        <f t="shared" si="530"/>
        <v>57.541863009999986</v>
      </c>
      <c r="Y88" s="36">
        <f t="shared" si="530"/>
        <v>57.541863009999986</v>
      </c>
      <c r="Z88" s="36">
        <f t="shared" si="530"/>
        <v>57.541863009999986</v>
      </c>
      <c r="AA88" s="36">
        <f t="shared" si="530"/>
        <v>57.541863009999986</v>
      </c>
      <c r="AB88" s="36">
        <f t="shared" si="530"/>
        <v>57.541863009999986</v>
      </c>
      <c r="AC88" s="36">
        <f t="shared" si="530"/>
        <v>57.541863009999986</v>
      </c>
      <c r="AD88" s="36">
        <f t="shared" si="530"/>
        <v>57.541863009999986</v>
      </c>
      <c r="AE88" s="36">
        <f t="shared" si="530"/>
        <v>57.541863009999986</v>
      </c>
      <c r="AF88" s="36">
        <f t="shared" si="530"/>
        <v>57.541863009999986</v>
      </c>
      <c r="AG88" s="36">
        <f t="shared" si="530"/>
        <v>57.541863009999986</v>
      </c>
      <c r="AH88" s="36">
        <f t="shared" si="530"/>
        <v>57.541863009999986</v>
      </c>
      <c r="AI88" s="36">
        <f t="shared" si="530"/>
        <v>57.541863009999986</v>
      </c>
      <c r="AJ88" s="36">
        <f t="shared" si="530"/>
        <v>57.541863009999986</v>
      </c>
      <c r="AK88" s="36">
        <f t="shared" si="527"/>
        <v>57.541863009999986</v>
      </c>
      <c r="AL88" s="36">
        <f t="shared" si="527"/>
        <v>57.541863009999986</v>
      </c>
      <c r="AM88" s="36">
        <f t="shared" si="527"/>
        <v>57.541863009999986</v>
      </c>
      <c r="AN88" s="36">
        <f t="shared" si="527"/>
        <v>6.9607092350806434</v>
      </c>
      <c r="AO88" s="36">
        <f t="shared" si="527"/>
        <v>0</v>
      </c>
      <c r="AP88" s="36">
        <f t="shared" si="527"/>
        <v>0</v>
      </c>
      <c r="AQ88" s="36">
        <f t="shared" si="527"/>
        <v>0</v>
      </c>
      <c r="AR88" s="36">
        <f t="shared" si="527"/>
        <v>0</v>
      </c>
      <c r="AS88" s="36">
        <f t="shared" si="527"/>
        <v>0</v>
      </c>
      <c r="AT88" s="36">
        <f t="shared" si="527"/>
        <v>0</v>
      </c>
      <c r="AU88" s="36">
        <f t="shared" si="527"/>
        <v>0</v>
      </c>
      <c r="AV88" s="36">
        <f t="shared" si="527"/>
        <v>0</v>
      </c>
      <c r="AW88" s="36">
        <f t="shared" si="527"/>
        <v>0</v>
      </c>
      <c r="AX88" s="36">
        <f t="shared" si="527"/>
        <v>0</v>
      </c>
      <c r="AY88" s="36">
        <f t="shared" si="527"/>
        <v>0</v>
      </c>
      <c r="AZ88" s="36">
        <f t="shared" si="441"/>
        <v>0</v>
      </c>
      <c r="BA88" s="36">
        <f t="shared" si="441"/>
        <v>0</v>
      </c>
      <c r="BB88" s="36">
        <f t="shared" si="441"/>
        <v>0</v>
      </c>
      <c r="BD88" s="29" t="str">
        <f t="shared" si="345"/>
        <v>004/2013</v>
      </c>
      <c r="BE88" s="36">
        <f t="shared" si="524"/>
        <v>0</v>
      </c>
      <c r="BF88" s="36">
        <f t="shared" si="524"/>
        <v>0</v>
      </c>
      <c r="BG88" s="36">
        <f t="shared" si="524"/>
        <v>0</v>
      </c>
      <c r="BH88" s="36">
        <f t="shared" si="524"/>
        <v>0</v>
      </c>
      <c r="BI88" s="36">
        <f t="shared" si="524"/>
        <v>14.385465752499996</v>
      </c>
      <c r="BJ88" s="36">
        <f t="shared" si="524"/>
        <v>14.385465752499996</v>
      </c>
      <c r="BK88" s="36">
        <f t="shared" si="524"/>
        <v>14.385465752499996</v>
      </c>
      <c r="BL88" s="36">
        <f t="shared" si="524"/>
        <v>14.385465752499996</v>
      </c>
      <c r="BM88" s="36">
        <f t="shared" si="524"/>
        <v>14.385465752499996</v>
      </c>
      <c r="BN88" s="36">
        <f t="shared" si="524"/>
        <v>14.385465752499996</v>
      </c>
      <c r="BO88" s="36">
        <f t="shared" si="524"/>
        <v>14.385465752499996</v>
      </c>
      <c r="BP88" s="36">
        <f t="shared" si="524"/>
        <v>14.385465752499996</v>
      </c>
      <c r="BQ88" s="36">
        <f t="shared" si="524"/>
        <v>14.385465752499996</v>
      </c>
      <c r="BR88" s="36">
        <f t="shared" si="524"/>
        <v>14.385465752499996</v>
      </c>
      <c r="BS88" s="36">
        <f t="shared" si="524"/>
        <v>14.385465752499996</v>
      </c>
      <c r="BT88" s="36">
        <f t="shared" si="524"/>
        <v>14.385465752499996</v>
      </c>
      <c r="BU88" s="36">
        <f t="shared" ref="BU88:CI89" si="531">SUMIFS($GM88:$WE88,$GM$29:$WE$29,BU$29)</f>
        <v>14.385465752499996</v>
      </c>
      <c r="BV88" s="36">
        <f t="shared" si="531"/>
        <v>14.385465752499996</v>
      </c>
      <c r="BW88" s="36">
        <f t="shared" si="531"/>
        <v>14.385465752499996</v>
      </c>
      <c r="BX88" s="36">
        <f t="shared" si="531"/>
        <v>14.385465752499996</v>
      </c>
      <c r="BY88" s="36">
        <f t="shared" si="531"/>
        <v>14.385465752499996</v>
      </c>
      <c r="BZ88" s="36">
        <f t="shared" si="531"/>
        <v>14.385465752499996</v>
      </c>
      <c r="CA88" s="36">
        <f t="shared" si="531"/>
        <v>14.385465752499996</v>
      </c>
      <c r="CB88" s="36">
        <f t="shared" si="531"/>
        <v>14.385465752499996</v>
      </c>
      <c r="CC88" s="36">
        <f t="shared" si="531"/>
        <v>14.385465752499996</v>
      </c>
      <c r="CD88" s="36">
        <f t="shared" si="531"/>
        <v>14.385465752499996</v>
      </c>
      <c r="CE88" s="36">
        <f t="shared" si="531"/>
        <v>14.385465752499996</v>
      </c>
      <c r="CF88" s="36">
        <f t="shared" si="531"/>
        <v>14.385465752499996</v>
      </c>
      <c r="CG88" s="36">
        <f t="shared" si="531"/>
        <v>14.385465752499996</v>
      </c>
      <c r="CH88" s="36">
        <f t="shared" si="531"/>
        <v>14.385465752499996</v>
      </c>
      <c r="CI88" s="36">
        <f t="shared" si="531"/>
        <v>14.385465752499996</v>
      </c>
      <c r="CJ88" s="36">
        <f t="shared" si="528"/>
        <v>14.385465752499996</v>
      </c>
      <c r="CK88" s="36">
        <f t="shared" si="528"/>
        <v>14.385465752499996</v>
      </c>
      <c r="CL88" s="36">
        <f t="shared" si="528"/>
        <v>14.385465752499996</v>
      </c>
      <c r="CM88" s="36">
        <f t="shared" si="528"/>
        <v>14.385465752499996</v>
      </c>
      <c r="CN88" s="36">
        <f t="shared" si="528"/>
        <v>14.385465752499996</v>
      </c>
      <c r="CO88" s="36">
        <f t="shared" si="528"/>
        <v>14.385465752499996</v>
      </c>
      <c r="CP88" s="36">
        <f t="shared" si="528"/>
        <v>14.385465752499996</v>
      </c>
      <c r="CQ88" s="36">
        <f t="shared" si="528"/>
        <v>14.385465752499996</v>
      </c>
      <c r="CR88" s="36">
        <f t="shared" si="528"/>
        <v>14.385465752499996</v>
      </c>
      <c r="CS88" s="36">
        <f t="shared" si="528"/>
        <v>14.385465752499996</v>
      </c>
      <c r="CT88" s="36">
        <f t="shared" si="528"/>
        <v>14.385465752499996</v>
      </c>
      <c r="CU88" s="36">
        <f t="shared" si="528"/>
        <v>14.385465752499996</v>
      </c>
      <c r="CV88" s="36">
        <f t="shared" si="528"/>
        <v>14.385465752499996</v>
      </c>
      <c r="CW88" s="36">
        <f t="shared" si="528"/>
        <v>14.385465752499996</v>
      </c>
      <c r="CX88" s="36">
        <f t="shared" si="528"/>
        <v>14.385465752499996</v>
      </c>
      <c r="CY88" s="36">
        <f t="shared" si="528"/>
        <v>14.385465752499996</v>
      </c>
      <c r="CZ88" s="36">
        <f t="shared" ref="CT88:DC89" si="532">SUMIFS($GM88:$WE88,$GM$29:$WE$29,CZ$29)</f>
        <v>14.385465752499996</v>
      </c>
      <c r="DA88" s="36">
        <f t="shared" si="532"/>
        <v>14.385465752499996</v>
      </c>
      <c r="DB88" s="36">
        <f t="shared" si="532"/>
        <v>14.385465752499996</v>
      </c>
      <c r="DC88" s="36">
        <f t="shared" si="532"/>
        <v>14.385465752499996</v>
      </c>
      <c r="DD88" s="36">
        <f t="shared" si="529"/>
        <v>14.385465752499996</v>
      </c>
      <c r="DE88" s="36">
        <f t="shared" si="529"/>
        <v>14.385465752499996</v>
      </c>
      <c r="DF88" s="36">
        <f t="shared" si="529"/>
        <v>14.385465752499996</v>
      </c>
      <c r="DG88" s="36">
        <f t="shared" si="529"/>
        <v>14.385465752499996</v>
      </c>
      <c r="DH88" s="36">
        <f t="shared" si="529"/>
        <v>14.385465752499996</v>
      </c>
      <c r="DI88" s="36">
        <f t="shared" si="529"/>
        <v>14.385465752499996</v>
      </c>
      <c r="DJ88" s="36">
        <f t="shared" si="529"/>
        <v>14.385465752499996</v>
      </c>
      <c r="DK88" s="36">
        <f t="shared" si="529"/>
        <v>14.385465752499996</v>
      </c>
      <c r="DL88" s="36">
        <f t="shared" si="529"/>
        <v>14.385465752499996</v>
      </c>
      <c r="DM88" s="36">
        <f t="shared" si="529"/>
        <v>14.385465752499996</v>
      </c>
      <c r="DN88" s="36">
        <f t="shared" si="529"/>
        <v>14.385465752499996</v>
      </c>
      <c r="DO88" s="36">
        <f t="shared" si="529"/>
        <v>14.385465752499996</v>
      </c>
      <c r="DP88" s="36">
        <f t="shared" si="491"/>
        <v>14.385465752499996</v>
      </c>
      <c r="DQ88" s="36">
        <f t="shared" si="491"/>
        <v>14.385465752499996</v>
      </c>
      <c r="DR88" s="36">
        <f t="shared" si="491"/>
        <v>14.385465752499996</v>
      </c>
      <c r="DS88" s="36">
        <f t="shared" si="491"/>
        <v>14.385465752499996</v>
      </c>
      <c r="DT88" s="36">
        <f t="shared" si="491"/>
        <v>14.385465752499996</v>
      </c>
      <c r="DU88" s="36">
        <f t="shared" si="491"/>
        <v>14.385465752499996</v>
      </c>
      <c r="DV88" s="36">
        <f t="shared" si="491"/>
        <v>14.385465752499996</v>
      </c>
      <c r="DW88" s="36">
        <f t="shared" si="491"/>
        <v>14.385465752499996</v>
      </c>
      <c r="DX88" s="36">
        <f t="shared" si="491"/>
        <v>14.385465752499996</v>
      </c>
      <c r="DY88" s="36">
        <f t="shared" si="491"/>
        <v>14.385465752499996</v>
      </c>
      <c r="DZ88" s="36">
        <f t="shared" si="491"/>
        <v>14.385465752499996</v>
      </c>
      <c r="EA88" s="36">
        <f t="shared" si="491"/>
        <v>14.385465752499996</v>
      </c>
      <c r="EB88" s="36">
        <f t="shared" si="491"/>
        <v>14.385465752499996</v>
      </c>
      <c r="EC88" s="36">
        <f t="shared" si="491"/>
        <v>6.9607092350806434</v>
      </c>
      <c r="ED88" s="36">
        <f t="shared" si="491"/>
        <v>0</v>
      </c>
      <c r="EE88" s="36">
        <f t="shared" si="495"/>
        <v>0</v>
      </c>
      <c r="EF88" s="36">
        <f t="shared" si="495"/>
        <v>0</v>
      </c>
      <c r="EG88" s="36">
        <f t="shared" si="495"/>
        <v>0</v>
      </c>
      <c r="EH88" s="36">
        <f t="shared" si="495"/>
        <v>0</v>
      </c>
      <c r="EI88" s="36">
        <f t="shared" si="495"/>
        <v>0</v>
      </c>
      <c r="EJ88" s="36">
        <f t="shared" si="523"/>
        <v>0</v>
      </c>
      <c r="EK88" s="36">
        <f t="shared" si="523"/>
        <v>0</v>
      </c>
      <c r="EL88" s="36">
        <f t="shared" si="523"/>
        <v>0</v>
      </c>
      <c r="EM88" s="36">
        <f t="shared" si="523"/>
        <v>0</v>
      </c>
      <c r="EN88" s="36">
        <f t="shared" si="523"/>
        <v>0</v>
      </c>
      <c r="EO88" s="36">
        <f t="shared" si="523"/>
        <v>0</v>
      </c>
      <c r="EP88" s="36">
        <f t="shared" si="523"/>
        <v>0</v>
      </c>
      <c r="EQ88" s="36">
        <f t="shared" si="523"/>
        <v>0</v>
      </c>
      <c r="ER88" s="36">
        <f t="shared" si="523"/>
        <v>0</v>
      </c>
      <c r="ES88" s="36">
        <f t="shared" si="523"/>
        <v>0</v>
      </c>
      <c r="ET88" s="36">
        <f t="shared" si="523"/>
        <v>0</v>
      </c>
      <c r="EU88" s="36">
        <f t="shared" si="523"/>
        <v>0</v>
      </c>
      <c r="EV88" s="36">
        <f t="shared" si="523"/>
        <v>0</v>
      </c>
      <c r="EW88" s="36">
        <f t="shared" si="523"/>
        <v>0</v>
      </c>
      <c r="EX88" s="36">
        <f t="shared" si="523"/>
        <v>0</v>
      </c>
      <c r="EY88" s="36">
        <f t="shared" si="523"/>
        <v>0</v>
      </c>
      <c r="EZ88" s="36">
        <f t="shared" si="525"/>
        <v>0</v>
      </c>
      <c r="FA88" s="36">
        <f t="shared" si="525"/>
        <v>0</v>
      </c>
      <c r="FB88" s="36">
        <f t="shared" si="525"/>
        <v>0</v>
      </c>
      <c r="FC88" s="36">
        <f t="shared" si="525"/>
        <v>0</v>
      </c>
      <c r="FD88" s="36">
        <f t="shared" si="525"/>
        <v>0</v>
      </c>
      <c r="FE88" s="36">
        <f t="shared" si="525"/>
        <v>0</v>
      </c>
      <c r="FF88" s="36">
        <f t="shared" si="525"/>
        <v>0</v>
      </c>
      <c r="FG88" s="36">
        <f t="shared" si="525"/>
        <v>0</v>
      </c>
      <c r="FH88" s="36">
        <f t="shared" si="525"/>
        <v>0</v>
      </c>
      <c r="FI88" s="36">
        <f t="shared" si="525"/>
        <v>0</v>
      </c>
      <c r="FJ88" s="36">
        <f t="shared" si="525"/>
        <v>0</v>
      </c>
      <c r="FK88" s="36">
        <f t="shared" si="525"/>
        <v>0</v>
      </c>
      <c r="FL88" s="36">
        <f t="shared" si="525"/>
        <v>0</v>
      </c>
      <c r="FM88" s="36">
        <f t="shared" si="525"/>
        <v>0</v>
      </c>
      <c r="FN88" s="36">
        <f t="shared" si="525"/>
        <v>0</v>
      </c>
      <c r="FO88" s="36">
        <f t="shared" si="525"/>
        <v>0</v>
      </c>
      <c r="FP88" s="36">
        <f t="shared" si="526"/>
        <v>0</v>
      </c>
      <c r="FQ88" s="36">
        <f t="shared" si="526"/>
        <v>0</v>
      </c>
      <c r="FR88" s="36">
        <f t="shared" si="526"/>
        <v>0</v>
      </c>
      <c r="FS88" s="36">
        <f t="shared" si="526"/>
        <v>0</v>
      </c>
      <c r="FT88" s="36">
        <f t="shared" si="526"/>
        <v>0</v>
      </c>
      <c r="FU88" s="36">
        <f t="shared" si="526"/>
        <v>0</v>
      </c>
      <c r="FV88" s="36">
        <f t="shared" si="526"/>
        <v>0</v>
      </c>
      <c r="FW88" s="36">
        <f t="shared" si="526"/>
        <v>0</v>
      </c>
      <c r="FX88" s="36">
        <f t="shared" si="526"/>
        <v>0</v>
      </c>
      <c r="FY88" s="36">
        <f t="shared" si="526"/>
        <v>0</v>
      </c>
      <c r="FZ88" s="36">
        <f t="shared" si="486"/>
        <v>0</v>
      </c>
      <c r="GA88" s="36">
        <f t="shared" si="486"/>
        <v>0</v>
      </c>
      <c r="GB88" s="36">
        <f t="shared" si="486"/>
        <v>0</v>
      </c>
      <c r="GC88" s="36">
        <f t="shared" si="486"/>
        <v>0</v>
      </c>
      <c r="GD88" s="36">
        <f t="shared" si="486"/>
        <v>0</v>
      </c>
      <c r="GE88" s="36">
        <f t="shared" ref="GE88:GJ89" si="533">SUMIFS($GM88:$WE88,$GM$29:$WE$29,GE$29)</f>
        <v>0</v>
      </c>
      <c r="GF88" s="36">
        <f t="shared" si="533"/>
        <v>0</v>
      </c>
      <c r="GG88" s="36">
        <f t="shared" si="533"/>
        <v>0</v>
      </c>
      <c r="GH88" s="36">
        <f t="shared" si="533"/>
        <v>0</v>
      </c>
      <c r="GI88" s="36">
        <f t="shared" si="533"/>
        <v>0</v>
      </c>
      <c r="GJ88" s="36">
        <f t="shared" si="533"/>
        <v>0</v>
      </c>
      <c r="GL88" s="29" t="str">
        <f t="shared" si="347"/>
        <v>004/2013</v>
      </c>
      <c r="GM88" s="471">
        <f t="shared" si="509"/>
        <v>4.7951552508333322</v>
      </c>
      <c r="GN88" s="471">
        <f t="shared" si="509"/>
        <v>4.7951552508333322</v>
      </c>
      <c r="GO88" s="471">
        <f t="shared" si="509"/>
        <v>4.7951552508333322</v>
      </c>
      <c r="GP88" s="471">
        <f t="shared" si="509"/>
        <v>4.7951552508333322</v>
      </c>
      <c r="GQ88" s="471">
        <f t="shared" si="509"/>
        <v>4.7951552508333322</v>
      </c>
      <c r="GR88" s="471">
        <f t="shared" si="509"/>
        <v>4.7951552508333322</v>
      </c>
      <c r="GS88" s="471">
        <f t="shared" si="509"/>
        <v>4.7951552508333322</v>
      </c>
      <c r="GT88" s="471">
        <f t="shared" si="509"/>
        <v>4.7951552508333322</v>
      </c>
      <c r="GU88" s="471">
        <f t="shared" si="509"/>
        <v>4.7951552508333322</v>
      </c>
      <c r="GV88" s="471">
        <f t="shared" si="509"/>
        <v>4.7951552508333322</v>
      </c>
      <c r="GW88" s="471">
        <f t="shared" si="509"/>
        <v>4.7951552508333322</v>
      </c>
      <c r="GX88" s="471">
        <f t="shared" si="509"/>
        <v>4.7951552508333322</v>
      </c>
      <c r="GY88" s="471">
        <f t="shared" si="509"/>
        <v>4.7951552508333322</v>
      </c>
      <c r="GZ88" s="471">
        <f t="shared" si="509"/>
        <v>4.7951552508333322</v>
      </c>
      <c r="HA88" s="471">
        <f t="shared" si="509"/>
        <v>4.7951552508333322</v>
      </c>
      <c r="HB88" s="471">
        <f t="shared" si="509"/>
        <v>4.7951552508333322</v>
      </c>
      <c r="HC88" s="471">
        <f t="shared" si="496"/>
        <v>4.7951552508333322</v>
      </c>
      <c r="HD88" s="471">
        <f t="shared" si="496"/>
        <v>4.7951552508333322</v>
      </c>
      <c r="HE88" s="471">
        <f t="shared" si="496"/>
        <v>4.7951552508333322</v>
      </c>
      <c r="HF88" s="471">
        <f t="shared" si="496"/>
        <v>4.7951552508333322</v>
      </c>
      <c r="HG88" s="471">
        <f t="shared" si="496"/>
        <v>4.7951552508333322</v>
      </c>
      <c r="HH88" s="471">
        <f t="shared" si="496"/>
        <v>4.7951552508333322</v>
      </c>
      <c r="HI88" s="471">
        <f t="shared" si="496"/>
        <v>4.7951552508333322</v>
      </c>
      <c r="HJ88" s="471">
        <f t="shared" si="496"/>
        <v>4.7951552508333322</v>
      </c>
      <c r="HK88" s="471">
        <f t="shared" si="496"/>
        <v>4.7951552508333322</v>
      </c>
      <c r="HL88" s="471">
        <f t="shared" si="496"/>
        <v>4.7951552508333322</v>
      </c>
      <c r="HM88" s="471">
        <f t="shared" si="496"/>
        <v>4.7951552508333322</v>
      </c>
      <c r="HN88" s="471">
        <f t="shared" si="496"/>
        <v>4.7951552508333322</v>
      </c>
      <c r="HO88" s="471">
        <f t="shared" si="496"/>
        <v>4.7951552508333322</v>
      </c>
      <c r="HP88" s="471">
        <f t="shared" si="496"/>
        <v>4.7951552508333322</v>
      </c>
      <c r="HQ88" s="471">
        <f t="shared" si="496"/>
        <v>4.7951552508333322</v>
      </c>
      <c r="HR88" s="471">
        <f t="shared" si="459"/>
        <v>4.7951552508333322</v>
      </c>
      <c r="HS88" s="471">
        <f t="shared" si="510"/>
        <v>4.7951552508333322</v>
      </c>
      <c r="HT88" s="471">
        <f t="shared" si="510"/>
        <v>4.7951552508333322</v>
      </c>
      <c r="HU88" s="471">
        <f t="shared" si="510"/>
        <v>4.7951552508333322</v>
      </c>
      <c r="HV88" s="471">
        <f t="shared" si="510"/>
        <v>4.7951552508333322</v>
      </c>
      <c r="HW88" s="471">
        <f t="shared" si="510"/>
        <v>4.7951552508333322</v>
      </c>
      <c r="HX88" s="471">
        <f t="shared" si="510"/>
        <v>4.7951552508333322</v>
      </c>
      <c r="HY88" s="471">
        <f t="shared" si="510"/>
        <v>4.7951552508333322</v>
      </c>
      <c r="HZ88" s="471">
        <f t="shared" si="510"/>
        <v>4.7951552508333322</v>
      </c>
      <c r="IA88" s="471">
        <f t="shared" si="510"/>
        <v>4.7951552508333322</v>
      </c>
      <c r="IB88" s="471">
        <f t="shared" si="510"/>
        <v>4.7951552508333322</v>
      </c>
      <c r="IC88" s="471">
        <f t="shared" si="510"/>
        <v>4.7951552508333322</v>
      </c>
      <c r="ID88" s="471">
        <f t="shared" si="510"/>
        <v>4.7951552508333322</v>
      </c>
      <c r="IE88" s="471">
        <f t="shared" si="510"/>
        <v>4.7951552508333322</v>
      </c>
      <c r="IF88" s="471">
        <f t="shared" si="510"/>
        <v>4.7951552508333322</v>
      </c>
      <c r="IG88" s="471">
        <f t="shared" si="510"/>
        <v>4.7951552508333322</v>
      </c>
      <c r="IH88" s="471">
        <f t="shared" si="510"/>
        <v>4.7951552508333322</v>
      </c>
      <c r="II88" s="471">
        <f t="shared" si="497"/>
        <v>4.7951552508333322</v>
      </c>
      <c r="IJ88" s="471">
        <f t="shared" si="497"/>
        <v>4.7951552508333322</v>
      </c>
      <c r="IK88" s="471">
        <f t="shared" si="497"/>
        <v>4.7951552508333322</v>
      </c>
      <c r="IL88" s="471">
        <f t="shared" si="497"/>
        <v>4.7951552508333322</v>
      </c>
      <c r="IM88" s="471">
        <f t="shared" si="497"/>
        <v>4.7951552508333322</v>
      </c>
      <c r="IN88" s="471">
        <f t="shared" si="497"/>
        <v>4.7951552508333322</v>
      </c>
      <c r="IO88" s="471">
        <f t="shared" si="497"/>
        <v>4.7951552508333322</v>
      </c>
      <c r="IP88" s="471">
        <f t="shared" si="497"/>
        <v>4.7951552508333322</v>
      </c>
      <c r="IQ88" s="471">
        <f t="shared" si="497"/>
        <v>4.7951552508333322</v>
      </c>
      <c r="IR88" s="471">
        <f t="shared" si="497"/>
        <v>4.7951552508333322</v>
      </c>
      <c r="IS88" s="471">
        <f t="shared" si="497"/>
        <v>4.7951552508333322</v>
      </c>
      <c r="IT88" s="471">
        <f t="shared" si="497"/>
        <v>4.7951552508333322</v>
      </c>
      <c r="IU88" s="471">
        <f t="shared" si="497"/>
        <v>4.7951552508333322</v>
      </c>
      <c r="IV88" s="471">
        <f t="shared" si="497"/>
        <v>4.7951552508333322</v>
      </c>
      <c r="IW88" s="471">
        <f t="shared" si="497"/>
        <v>4.7951552508333322</v>
      </c>
      <c r="IX88" s="471">
        <f t="shared" si="461"/>
        <v>4.7951552508333322</v>
      </c>
      <c r="IY88" s="471">
        <f t="shared" si="511"/>
        <v>4.7951552508333322</v>
      </c>
      <c r="IZ88" s="471">
        <f t="shared" si="511"/>
        <v>4.7951552508333322</v>
      </c>
      <c r="JA88" s="471">
        <f t="shared" si="511"/>
        <v>4.7951552508333322</v>
      </c>
      <c r="JB88" s="471">
        <f t="shared" si="511"/>
        <v>4.7951552508333322</v>
      </c>
      <c r="JC88" s="471">
        <f t="shared" si="511"/>
        <v>4.7951552508333322</v>
      </c>
      <c r="JD88" s="471">
        <f t="shared" si="511"/>
        <v>4.7951552508333322</v>
      </c>
      <c r="JE88" s="471">
        <f t="shared" si="511"/>
        <v>4.7951552508333322</v>
      </c>
      <c r="JF88" s="471">
        <f t="shared" si="511"/>
        <v>4.7951552508333322</v>
      </c>
      <c r="JG88" s="471">
        <f t="shared" si="511"/>
        <v>4.7951552508333322</v>
      </c>
      <c r="JH88" s="471">
        <f t="shared" si="511"/>
        <v>4.7951552508333322</v>
      </c>
      <c r="JI88" s="471">
        <f t="shared" si="511"/>
        <v>4.7951552508333322</v>
      </c>
      <c r="JJ88" s="471">
        <f t="shared" si="511"/>
        <v>4.7951552508333322</v>
      </c>
      <c r="JK88" s="471">
        <f t="shared" si="511"/>
        <v>4.7951552508333322</v>
      </c>
      <c r="JL88" s="471">
        <f t="shared" si="511"/>
        <v>4.7951552508333322</v>
      </c>
      <c r="JM88" s="471">
        <f t="shared" si="511"/>
        <v>4.7951552508333322</v>
      </c>
      <c r="JN88" s="471">
        <f t="shared" si="511"/>
        <v>4.7951552508333322</v>
      </c>
      <c r="JO88" s="471">
        <f t="shared" si="498"/>
        <v>4.7951552508333322</v>
      </c>
      <c r="JP88" s="471">
        <f t="shared" si="498"/>
        <v>4.7951552508333322</v>
      </c>
      <c r="JQ88" s="471">
        <f t="shared" si="498"/>
        <v>4.7951552508333322</v>
      </c>
      <c r="JR88" s="471">
        <f t="shared" si="498"/>
        <v>4.7951552508333322</v>
      </c>
      <c r="JS88" s="471">
        <f t="shared" si="498"/>
        <v>4.7951552508333322</v>
      </c>
      <c r="JT88" s="471">
        <f t="shared" si="498"/>
        <v>4.7951552508333322</v>
      </c>
      <c r="JU88" s="471">
        <f t="shared" si="498"/>
        <v>4.7951552508333322</v>
      </c>
      <c r="JV88" s="471">
        <f t="shared" si="498"/>
        <v>4.7951552508333322</v>
      </c>
      <c r="JW88" s="471">
        <f t="shared" si="498"/>
        <v>4.7951552508333322</v>
      </c>
      <c r="JX88" s="471">
        <f t="shared" si="498"/>
        <v>4.7951552508333322</v>
      </c>
      <c r="JY88" s="471">
        <f t="shared" si="498"/>
        <v>4.7951552508333322</v>
      </c>
      <c r="JZ88" s="471">
        <f t="shared" si="498"/>
        <v>4.7951552508333322</v>
      </c>
      <c r="KA88" s="471">
        <f t="shared" si="498"/>
        <v>4.7951552508333322</v>
      </c>
      <c r="KB88" s="471">
        <f t="shared" si="498"/>
        <v>4.7951552508333322</v>
      </c>
      <c r="KC88" s="471">
        <f t="shared" si="498"/>
        <v>4.7951552508333322</v>
      </c>
      <c r="KD88" s="471">
        <f t="shared" si="463"/>
        <v>4.7951552508333322</v>
      </c>
      <c r="KE88" s="471">
        <f t="shared" si="512"/>
        <v>4.7951552508333322</v>
      </c>
      <c r="KF88" s="471">
        <f t="shared" si="512"/>
        <v>4.7951552508333322</v>
      </c>
      <c r="KG88" s="471">
        <f t="shared" si="512"/>
        <v>4.7951552508333322</v>
      </c>
      <c r="KH88" s="471">
        <f t="shared" si="512"/>
        <v>4.7951552508333322</v>
      </c>
      <c r="KI88" s="471">
        <f t="shared" si="512"/>
        <v>4.7951552508333322</v>
      </c>
      <c r="KJ88" s="471">
        <f t="shared" si="512"/>
        <v>4.7951552508333322</v>
      </c>
      <c r="KK88" s="471">
        <f t="shared" si="512"/>
        <v>4.7951552508333322</v>
      </c>
      <c r="KL88" s="471">
        <f t="shared" si="512"/>
        <v>4.7951552508333322</v>
      </c>
      <c r="KM88" s="471">
        <f t="shared" si="512"/>
        <v>4.7951552508333322</v>
      </c>
      <c r="KN88" s="471">
        <f t="shared" si="512"/>
        <v>4.7951552508333322</v>
      </c>
      <c r="KO88" s="471">
        <f t="shared" si="512"/>
        <v>4.7951552508333322</v>
      </c>
      <c r="KP88" s="471">
        <f t="shared" si="512"/>
        <v>4.7951552508333322</v>
      </c>
      <c r="KQ88" s="471">
        <f t="shared" si="512"/>
        <v>4.7951552508333322</v>
      </c>
      <c r="KR88" s="471">
        <f t="shared" si="512"/>
        <v>4.7951552508333322</v>
      </c>
      <c r="KS88" s="471">
        <f t="shared" si="512"/>
        <v>4.7951552508333322</v>
      </c>
      <c r="KT88" s="471">
        <f t="shared" si="512"/>
        <v>4.7951552508333322</v>
      </c>
      <c r="KU88" s="471">
        <f t="shared" si="499"/>
        <v>4.7951552508333322</v>
      </c>
      <c r="KV88" s="471">
        <f t="shared" si="499"/>
        <v>4.7951552508333322</v>
      </c>
      <c r="KW88" s="471">
        <f t="shared" si="499"/>
        <v>4.7951552508333322</v>
      </c>
      <c r="KX88" s="471">
        <f t="shared" si="499"/>
        <v>4.7951552508333322</v>
      </c>
      <c r="KY88" s="471">
        <f t="shared" si="499"/>
        <v>4.7951552508333322</v>
      </c>
      <c r="KZ88" s="471">
        <f t="shared" si="499"/>
        <v>4.7951552508333322</v>
      </c>
      <c r="LA88" s="471">
        <f t="shared" si="499"/>
        <v>4.7951552508333322</v>
      </c>
      <c r="LB88" s="471">
        <f t="shared" si="499"/>
        <v>4.7951552508333322</v>
      </c>
      <c r="LC88" s="471">
        <f t="shared" si="499"/>
        <v>4.7951552508333322</v>
      </c>
      <c r="LD88" s="471">
        <f t="shared" si="499"/>
        <v>4.7951552508333322</v>
      </c>
      <c r="LE88" s="471">
        <f t="shared" si="499"/>
        <v>4.7951552508333322</v>
      </c>
      <c r="LF88" s="471">
        <f t="shared" si="499"/>
        <v>4.7951552508333322</v>
      </c>
      <c r="LG88" s="471">
        <f t="shared" si="499"/>
        <v>4.7951552508333322</v>
      </c>
      <c r="LH88" s="471">
        <f t="shared" si="499"/>
        <v>4.7951552508333322</v>
      </c>
      <c r="LI88" s="471">
        <f t="shared" si="499"/>
        <v>4.7951552508333322</v>
      </c>
      <c r="LJ88" s="471">
        <f t="shared" si="465"/>
        <v>4.7951552508333322</v>
      </c>
      <c r="LK88" s="471">
        <f t="shared" si="513"/>
        <v>4.7951552508333322</v>
      </c>
      <c r="LL88" s="471">
        <f t="shared" si="513"/>
        <v>4.7951552508333322</v>
      </c>
      <c r="LM88" s="471">
        <f t="shared" si="513"/>
        <v>4.7951552508333322</v>
      </c>
      <c r="LN88" s="471">
        <f t="shared" si="513"/>
        <v>4.7951552508333322</v>
      </c>
      <c r="LO88" s="471">
        <f t="shared" si="513"/>
        <v>4.7951552508333322</v>
      </c>
      <c r="LP88" s="471">
        <f t="shared" si="513"/>
        <v>4.7951552508333322</v>
      </c>
      <c r="LQ88" s="471">
        <f t="shared" si="513"/>
        <v>4.7951552508333322</v>
      </c>
      <c r="LR88" s="471">
        <f t="shared" si="513"/>
        <v>4.7951552508333322</v>
      </c>
      <c r="LS88" s="471">
        <f t="shared" si="513"/>
        <v>4.7951552508333322</v>
      </c>
      <c r="LT88" s="471">
        <f t="shared" si="513"/>
        <v>4.7951552508333322</v>
      </c>
      <c r="LU88" s="471">
        <f t="shared" si="513"/>
        <v>4.7951552508333322</v>
      </c>
      <c r="LV88" s="471">
        <f t="shared" si="513"/>
        <v>4.7951552508333322</v>
      </c>
      <c r="LW88" s="471">
        <f t="shared" si="513"/>
        <v>4.7951552508333322</v>
      </c>
      <c r="LX88" s="471">
        <f t="shared" si="513"/>
        <v>4.7951552508333322</v>
      </c>
      <c r="LY88" s="471">
        <f t="shared" si="513"/>
        <v>4.7951552508333322</v>
      </c>
      <c r="LZ88" s="471">
        <f t="shared" si="513"/>
        <v>4.7951552508333322</v>
      </c>
      <c r="MA88" s="471">
        <f t="shared" si="500"/>
        <v>4.7951552508333322</v>
      </c>
      <c r="MB88" s="471">
        <f t="shared" si="500"/>
        <v>4.7951552508333322</v>
      </c>
      <c r="MC88" s="471">
        <f t="shared" si="500"/>
        <v>4.7951552508333322</v>
      </c>
      <c r="MD88" s="471">
        <f t="shared" si="500"/>
        <v>4.7951552508333322</v>
      </c>
      <c r="ME88" s="471">
        <f t="shared" si="500"/>
        <v>4.7951552508333322</v>
      </c>
      <c r="MF88" s="471">
        <f t="shared" si="500"/>
        <v>4.7951552508333322</v>
      </c>
      <c r="MG88" s="471">
        <f t="shared" si="500"/>
        <v>4.7951552508333322</v>
      </c>
      <c r="MH88" s="471">
        <f t="shared" si="500"/>
        <v>4.7951552508333322</v>
      </c>
      <c r="MI88" s="471">
        <f t="shared" si="500"/>
        <v>4.7951552508333322</v>
      </c>
      <c r="MJ88" s="471">
        <f t="shared" si="500"/>
        <v>4.7951552508333322</v>
      </c>
      <c r="MK88" s="471">
        <f t="shared" si="500"/>
        <v>4.7951552508333322</v>
      </c>
      <c r="ML88" s="471">
        <f t="shared" si="500"/>
        <v>4.7951552508333322</v>
      </c>
      <c r="MM88" s="471">
        <f t="shared" si="500"/>
        <v>4.7951552508333322</v>
      </c>
      <c r="MN88" s="471">
        <f t="shared" si="500"/>
        <v>4.7951552508333322</v>
      </c>
      <c r="MO88" s="471">
        <f t="shared" si="500"/>
        <v>4.7951552508333322</v>
      </c>
      <c r="MP88" s="471">
        <f t="shared" si="467"/>
        <v>4.7951552508333322</v>
      </c>
      <c r="MQ88" s="471">
        <f t="shared" si="514"/>
        <v>4.7951552508333322</v>
      </c>
      <c r="MR88" s="471">
        <f t="shared" si="514"/>
        <v>4.7951552508333322</v>
      </c>
      <c r="MS88" s="471">
        <f t="shared" si="514"/>
        <v>4.7951552508333322</v>
      </c>
      <c r="MT88" s="471">
        <f t="shared" si="514"/>
        <v>4.7951552508333322</v>
      </c>
      <c r="MU88" s="471">
        <f t="shared" si="514"/>
        <v>4.7951552508333322</v>
      </c>
      <c r="MV88" s="471">
        <f t="shared" si="514"/>
        <v>4.7951552508333322</v>
      </c>
      <c r="MW88" s="471">
        <f t="shared" si="514"/>
        <v>4.7951552508333322</v>
      </c>
      <c r="MX88" s="471">
        <f t="shared" si="514"/>
        <v>4.7951552508333322</v>
      </c>
      <c r="MY88" s="471">
        <f t="shared" si="514"/>
        <v>4.7951552508333322</v>
      </c>
      <c r="MZ88" s="471">
        <f t="shared" si="514"/>
        <v>4.7951552508333322</v>
      </c>
      <c r="NA88" s="471">
        <f t="shared" si="514"/>
        <v>4.7951552508333322</v>
      </c>
      <c r="NB88" s="471">
        <f t="shared" si="514"/>
        <v>4.7951552508333322</v>
      </c>
      <c r="NC88" s="471">
        <f t="shared" si="514"/>
        <v>4.7951552508333322</v>
      </c>
      <c r="ND88" s="471">
        <f t="shared" si="514"/>
        <v>4.7951552508333322</v>
      </c>
      <c r="NE88" s="471">
        <f t="shared" si="514"/>
        <v>4.7951552508333322</v>
      </c>
      <c r="NF88" s="471">
        <f t="shared" si="514"/>
        <v>4.7951552508333322</v>
      </c>
      <c r="NG88" s="471">
        <f t="shared" si="501"/>
        <v>4.7951552508333322</v>
      </c>
      <c r="NH88" s="471">
        <f t="shared" si="501"/>
        <v>4.7951552508333322</v>
      </c>
      <c r="NI88" s="471">
        <f t="shared" si="501"/>
        <v>4.7951552508333322</v>
      </c>
      <c r="NJ88" s="471">
        <f t="shared" si="501"/>
        <v>4.7951552508333322</v>
      </c>
      <c r="NK88" s="471">
        <f t="shared" si="501"/>
        <v>4.7951552508333322</v>
      </c>
      <c r="NL88" s="471">
        <f t="shared" si="501"/>
        <v>4.7951552508333322</v>
      </c>
      <c r="NM88" s="471">
        <f t="shared" si="501"/>
        <v>4.7951552508333322</v>
      </c>
      <c r="NN88" s="471">
        <f t="shared" si="501"/>
        <v>4.7951552508333322</v>
      </c>
      <c r="NO88" s="471">
        <f t="shared" si="501"/>
        <v>4.7951552508333322</v>
      </c>
      <c r="NP88" s="471">
        <f t="shared" si="501"/>
        <v>4.7951552508333322</v>
      </c>
      <c r="NQ88" s="471">
        <f t="shared" si="501"/>
        <v>4.7951552508333322</v>
      </c>
      <c r="NR88" s="471">
        <f t="shared" si="501"/>
        <v>4.7951552508333322</v>
      </c>
      <c r="NS88" s="471">
        <f t="shared" si="501"/>
        <v>4.7951552508333322</v>
      </c>
      <c r="NT88" s="471">
        <f t="shared" si="501"/>
        <v>4.7951552508333322</v>
      </c>
      <c r="NU88" s="471">
        <f t="shared" si="501"/>
        <v>4.7951552508333322</v>
      </c>
      <c r="NV88" s="471">
        <f t="shared" si="469"/>
        <v>4.7951552508333322</v>
      </c>
      <c r="NW88" s="471">
        <f t="shared" si="515"/>
        <v>4.7951552508333322</v>
      </c>
      <c r="NX88" s="471">
        <f t="shared" si="515"/>
        <v>4.7951552508333322</v>
      </c>
      <c r="NY88" s="471">
        <f t="shared" si="515"/>
        <v>4.7951552508333322</v>
      </c>
      <c r="NZ88" s="471">
        <f t="shared" si="515"/>
        <v>4.7951552508333322</v>
      </c>
      <c r="OA88" s="471">
        <f t="shared" si="515"/>
        <v>4.7951552508333322</v>
      </c>
      <c r="OB88" s="471">
        <f t="shared" si="515"/>
        <v>4.7951552508333322</v>
      </c>
      <c r="OC88" s="471">
        <f t="shared" si="515"/>
        <v>4.7951552508333322</v>
      </c>
      <c r="OD88" s="471">
        <f t="shared" si="515"/>
        <v>4.7951552508333322</v>
      </c>
      <c r="OE88" s="471">
        <f t="shared" si="515"/>
        <v>4.7951552508333322</v>
      </c>
      <c r="OF88" s="471">
        <f t="shared" si="515"/>
        <v>4.7951552508333322</v>
      </c>
      <c r="OG88" s="471">
        <f t="shared" si="515"/>
        <v>4.7951552508333322</v>
      </c>
      <c r="OH88" s="471">
        <f t="shared" si="515"/>
        <v>4.7951552508333322</v>
      </c>
      <c r="OI88" s="471">
        <f t="shared" si="515"/>
        <v>4.7951552508333322</v>
      </c>
      <c r="OJ88" s="471">
        <f t="shared" si="515"/>
        <v>4.7951552508333322</v>
      </c>
      <c r="OK88" s="471">
        <f t="shared" si="515"/>
        <v>4.7951552508333322</v>
      </c>
      <c r="OL88" s="471">
        <f t="shared" si="515"/>
        <v>4.7951552508333322</v>
      </c>
      <c r="OM88" s="471">
        <f t="shared" si="502"/>
        <v>4.7951552508333322</v>
      </c>
      <c r="ON88" s="471">
        <f t="shared" si="502"/>
        <v>4.7951552508333322</v>
      </c>
      <c r="OO88" s="471">
        <f t="shared" si="502"/>
        <v>4.7951552508333322</v>
      </c>
      <c r="OP88" s="471">
        <f t="shared" si="502"/>
        <v>4.7951552508333322</v>
      </c>
      <c r="OQ88" s="471">
        <f t="shared" si="502"/>
        <v>4.7951552508333322</v>
      </c>
      <c r="OR88" s="471">
        <f t="shared" si="502"/>
        <v>4.7951552508333322</v>
      </c>
      <c r="OS88" s="471">
        <f t="shared" si="502"/>
        <v>4.7951552508333322</v>
      </c>
      <c r="OT88" s="471">
        <f t="shared" si="502"/>
        <v>4.7951552508333322</v>
      </c>
      <c r="OU88" s="471">
        <f t="shared" si="502"/>
        <v>4.7951552508333322</v>
      </c>
      <c r="OV88" s="471">
        <f t="shared" si="502"/>
        <v>2.1655539842473113</v>
      </c>
      <c r="OW88" s="471">
        <f t="shared" si="502"/>
        <v>0</v>
      </c>
      <c r="OX88" s="471">
        <f t="shared" si="502"/>
        <v>0</v>
      </c>
      <c r="OY88" s="471">
        <f t="shared" si="502"/>
        <v>0</v>
      </c>
      <c r="OZ88" s="471">
        <f t="shared" si="502"/>
        <v>0</v>
      </c>
      <c r="PA88" s="471">
        <f t="shared" si="502"/>
        <v>0</v>
      </c>
      <c r="PB88" s="471">
        <f t="shared" si="471"/>
        <v>0</v>
      </c>
      <c r="PC88" s="471">
        <f t="shared" si="516"/>
        <v>0</v>
      </c>
      <c r="PD88" s="471">
        <f t="shared" si="516"/>
        <v>0</v>
      </c>
      <c r="PE88" s="471">
        <f t="shared" si="516"/>
        <v>0</v>
      </c>
      <c r="PF88" s="471">
        <f t="shared" si="516"/>
        <v>0</v>
      </c>
      <c r="PG88" s="471">
        <f t="shared" si="516"/>
        <v>0</v>
      </c>
      <c r="PH88" s="471">
        <f t="shared" si="516"/>
        <v>0</v>
      </c>
      <c r="PI88" s="471">
        <f t="shared" si="516"/>
        <v>0</v>
      </c>
      <c r="PJ88" s="471">
        <f t="shared" si="516"/>
        <v>0</v>
      </c>
      <c r="PK88" s="471">
        <f t="shared" si="516"/>
        <v>0</v>
      </c>
      <c r="PL88" s="471">
        <f t="shared" si="516"/>
        <v>0</v>
      </c>
      <c r="PM88" s="471">
        <f t="shared" si="516"/>
        <v>0</v>
      </c>
      <c r="PN88" s="471">
        <f t="shared" si="516"/>
        <v>0</v>
      </c>
      <c r="PO88" s="471">
        <f t="shared" si="516"/>
        <v>0</v>
      </c>
      <c r="PP88" s="471">
        <f t="shared" si="516"/>
        <v>0</v>
      </c>
      <c r="PQ88" s="471">
        <f t="shared" si="516"/>
        <v>0</v>
      </c>
      <c r="PR88" s="471">
        <f t="shared" si="516"/>
        <v>0</v>
      </c>
      <c r="PS88" s="471">
        <f t="shared" si="503"/>
        <v>0</v>
      </c>
      <c r="PT88" s="471">
        <f t="shared" si="503"/>
        <v>0</v>
      </c>
      <c r="PU88" s="471">
        <f t="shared" si="503"/>
        <v>0</v>
      </c>
      <c r="PV88" s="471">
        <f t="shared" si="503"/>
        <v>0</v>
      </c>
      <c r="PW88" s="471">
        <f t="shared" si="503"/>
        <v>0</v>
      </c>
      <c r="PX88" s="471">
        <f t="shared" si="503"/>
        <v>0</v>
      </c>
      <c r="PY88" s="471">
        <f t="shared" si="503"/>
        <v>0</v>
      </c>
      <c r="PZ88" s="471">
        <f t="shared" si="503"/>
        <v>0</v>
      </c>
      <c r="QA88" s="471">
        <f t="shared" si="503"/>
        <v>0</v>
      </c>
      <c r="QB88" s="471">
        <f t="shared" si="503"/>
        <v>0</v>
      </c>
      <c r="QC88" s="471">
        <f t="shared" si="503"/>
        <v>0</v>
      </c>
      <c r="QD88" s="471">
        <f t="shared" si="503"/>
        <v>0</v>
      </c>
      <c r="QE88" s="471">
        <f t="shared" si="503"/>
        <v>0</v>
      </c>
      <c r="QF88" s="471">
        <f t="shared" si="503"/>
        <v>0</v>
      </c>
      <c r="QG88" s="471">
        <f t="shared" si="503"/>
        <v>0</v>
      </c>
      <c r="QH88" s="471">
        <f t="shared" si="473"/>
        <v>0</v>
      </c>
      <c r="QI88" s="471">
        <f t="shared" si="517"/>
        <v>0</v>
      </c>
      <c r="QJ88" s="471">
        <f t="shared" si="517"/>
        <v>0</v>
      </c>
      <c r="QK88" s="471">
        <f t="shared" si="517"/>
        <v>0</v>
      </c>
      <c r="QL88" s="471">
        <f t="shared" si="517"/>
        <v>0</v>
      </c>
      <c r="QM88" s="471">
        <f t="shared" si="517"/>
        <v>0</v>
      </c>
      <c r="QN88" s="471">
        <f t="shared" si="517"/>
        <v>0</v>
      </c>
      <c r="QO88" s="471">
        <f t="shared" si="517"/>
        <v>0</v>
      </c>
      <c r="QP88" s="471">
        <f t="shared" si="517"/>
        <v>0</v>
      </c>
      <c r="QQ88" s="471">
        <f t="shared" si="517"/>
        <v>0</v>
      </c>
      <c r="QR88" s="471">
        <f t="shared" si="517"/>
        <v>0</v>
      </c>
      <c r="QS88" s="471">
        <f t="shared" si="517"/>
        <v>0</v>
      </c>
      <c r="QT88" s="471">
        <f t="shared" si="517"/>
        <v>0</v>
      </c>
      <c r="QU88" s="471">
        <f t="shared" si="517"/>
        <v>0</v>
      </c>
      <c r="QV88" s="471">
        <f t="shared" si="517"/>
        <v>0</v>
      </c>
      <c r="QW88" s="471">
        <f t="shared" si="517"/>
        <v>0</v>
      </c>
      <c r="QX88" s="471">
        <f t="shared" si="517"/>
        <v>0</v>
      </c>
      <c r="QY88" s="471">
        <f t="shared" si="504"/>
        <v>0</v>
      </c>
      <c r="QZ88" s="471">
        <f t="shared" si="504"/>
        <v>0</v>
      </c>
      <c r="RA88" s="471">
        <f t="shared" si="504"/>
        <v>0</v>
      </c>
      <c r="RB88" s="471">
        <f t="shared" si="504"/>
        <v>0</v>
      </c>
      <c r="RC88" s="471">
        <f t="shared" si="504"/>
        <v>0</v>
      </c>
      <c r="RD88" s="471">
        <f t="shared" si="504"/>
        <v>0</v>
      </c>
      <c r="RE88" s="471">
        <f t="shared" si="504"/>
        <v>0</v>
      </c>
      <c r="RF88" s="471">
        <f t="shared" si="504"/>
        <v>0</v>
      </c>
      <c r="RG88" s="471">
        <f t="shared" si="504"/>
        <v>0</v>
      </c>
      <c r="RH88" s="471">
        <f t="shared" si="504"/>
        <v>0</v>
      </c>
      <c r="RI88" s="471">
        <f t="shared" si="504"/>
        <v>0</v>
      </c>
      <c r="RJ88" s="471">
        <f t="shared" si="504"/>
        <v>0</v>
      </c>
      <c r="RK88" s="471">
        <f t="shared" si="504"/>
        <v>0</v>
      </c>
      <c r="RL88" s="471">
        <f t="shared" si="504"/>
        <v>0</v>
      </c>
      <c r="RM88" s="471">
        <f t="shared" si="504"/>
        <v>0</v>
      </c>
      <c r="RN88" s="471">
        <f t="shared" si="475"/>
        <v>0</v>
      </c>
      <c r="RO88" s="471">
        <f t="shared" si="518"/>
        <v>0</v>
      </c>
      <c r="RP88" s="471">
        <f t="shared" si="518"/>
        <v>0</v>
      </c>
      <c r="RQ88" s="471">
        <f t="shared" si="518"/>
        <v>0</v>
      </c>
      <c r="RR88" s="471">
        <f t="shared" si="518"/>
        <v>0</v>
      </c>
      <c r="RS88" s="471">
        <f t="shared" si="518"/>
        <v>0</v>
      </c>
      <c r="RT88" s="471">
        <f t="shared" si="518"/>
        <v>0</v>
      </c>
      <c r="RU88" s="471">
        <f t="shared" si="518"/>
        <v>0</v>
      </c>
      <c r="RV88" s="471">
        <f t="shared" si="518"/>
        <v>0</v>
      </c>
      <c r="RW88" s="471">
        <f t="shared" si="518"/>
        <v>0</v>
      </c>
      <c r="RX88" s="471">
        <f t="shared" si="518"/>
        <v>0</v>
      </c>
      <c r="RY88" s="471">
        <f t="shared" si="518"/>
        <v>0</v>
      </c>
      <c r="RZ88" s="471">
        <f t="shared" si="518"/>
        <v>0</v>
      </c>
      <c r="SA88" s="471">
        <f t="shared" si="518"/>
        <v>0</v>
      </c>
      <c r="SB88" s="471">
        <f t="shared" si="518"/>
        <v>0</v>
      </c>
      <c r="SC88" s="471">
        <f t="shared" si="518"/>
        <v>0</v>
      </c>
      <c r="SD88" s="471">
        <f t="shared" si="518"/>
        <v>0</v>
      </c>
      <c r="SE88" s="471">
        <f t="shared" si="505"/>
        <v>0</v>
      </c>
      <c r="SF88" s="471">
        <f t="shared" si="505"/>
        <v>0</v>
      </c>
      <c r="SG88" s="471">
        <f t="shared" si="505"/>
        <v>0</v>
      </c>
      <c r="SH88" s="471">
        <f t="shared" si="505"/>
        <v>0</v>
      </c>
      <c r="SI88" s="471">
        <f t="shared" si="505"/>
        <v>0</v>
      </c>
      <c r="SJ88" s="471">
        <f t="shared" si="505"/>
        <v>0</v>
      </c>
      <c r="SK88" s="471">
        <f t="shared" si="505"/>
        <v>0</v>
      </c>
      <c r="SL88" s="471">
        <f t="shared" si="505"/>
        <v>0</v>
      </c>
      <c r="SM88" s="471">
        <f t="shared" si="505"/>
        <v>0</v>
      </c>
      <c r="SN88" s="471">
        <f t="shared" si="505"/>
        <v>0</v>
      </c>
      <c r="SO88" s="471">
        <f t="shared" si="505"/>
        <v>0</v>
      </c>
      <c r="SP88" s="471">
        <f t="shared" si="505"/>
        <v>0</v>
      </c>
      <c r="SQ88" s="471">
        <f t="shared" si="505"/>
        <v>0</v>
      </c>
      <c r="SR88" s="471">
        <f t="shared" si="505"/>
        <v>0</v>
      </c>
      <c r="SS88" s="471">
        <f t="shared" si="505"/>
        <v>0</v>
      </c>
      <c r="ST88" s="471">
        <f t="shared" si="477"/>
        <v>0</v>
      </c>
      <c r="SU88" s="471">
        <f t="shared" si="519"/>
        <v>0</v>
      </c>
      <c r="SV88" s="471">
        <f t="shared" si="519"/>
        <v>0</v>
      </c>
      <c r="SW88" s="471">
        <f t="shared" si="519"/>
        <v>0</v>
      </c>
      <c r="SX88" s="471">
        <f t="shared" si="519"/>
        <v>0</v>
      </c>
      <c r="SY88" s="471">
        <f t="shared" si="519"/>
        <v>0</v>
      </c>
      <c r="SZ88" s="471">
        <f t="shared" si="519"/>
        <v>0</v>
      </c>
      <c r="TA88" s="471">
        <f t="shared" si="519"/>
        <v>0</v>
      </c>
      <c r="TB88" s="471">
        <f t="shared" si="519"/>
        <v>0</v>
      </c>
      <c r="TC88" s="471">
        <f t="shared" si="519"/>
        <v>0</v>
      </c>
      <c r="TD88" s="471">
        <f t="shared" si="519"/>
        <v>0</v>
      </c>
      <c r="TE88" s="471">
        <f t="shared" si="519"/>
        <v>0</v>
      </c>
      <c r="TF88" s="471">
        <f t="shared" si="519"/>
        <v>0</v>
      </c>
      <c r="TG88" s="471">
        <f t="shared" si="519"/>
        <v>0</v>
      </c>
      <c r="TH88" s="471">
        <f t="shared" si="519"/>
        <v>0</v>
      </c>
      <c r="TI88" s="471">
        <f t="shared" si="519"/>
        <v>0</v>
      </c>
      <c r="TJ88" s="471">
        <f t="shared" si="519"/>
        <v>0</v>
      </c>
      <c r="TK88" s="471">
        <f t="shared" si="506"/>
        <v>0</v>
      </c>
      <c r="TL88" s="471">
        <f t="shared" si="506"/>
        <v>0</v>
      </c>
      <c r="TM88" s="471">
        <f t="shared" si="506"/>
        <v>0</v>
      </c>
      <c r="TN88" s="471">
        <f t="shared" si="506"/>
        <v>0</v>
      </c>
      <c r="TO88" s="471">
        <f t="shared" si="506"/>
        <v>0</v>
      </c>
      <c r="TP88" s="471">
        <f t="shared" si="506"/>
        <v>0</v>
      </c>
      <c r="TQ88" s="471">
        <f t="shared" si="506"/>
        <v>0</v>
      </c>
      <c r="TR88" s="471">
        <f t="shared" si="506"/>
        <v>0</v>
      </c>
      <c r="TS88" s="471">
        <f t="shared" si="506"/>
        <v>0</v>
      </c>
      <c r="TT88" s="471">
        <f t="shared" si="506"/>
        <v>0</v>
      </c>
      <c r="TU88" s="471">
        <f t="shared" si="506"/>
        <v>0</v>
      </c>
      <c r="TV88" s="471">
        <f t="shared" si="506"/>
        <v>0</v>
      </c>
      <c r="TW88" s="471">
        <f t="shared" si="506"/>
        <v>0</v>
      </c>
      <c r="TX88" s="471">
        <f t="shared" si="506"/>
        <v>0</v>
      </c>
      <c r="TY88" s="471">
        <f t="shared" si="506"/>
        <v>0</v>
      </c>
      <c r="TZ88" s="471">
        <f t="shared" si="479"/>
        <v>0</v>
      </c>
      <c r="UA88" s="471">
        <f t="shared" si="520"/>
        <v>0</v>
      </c>
      <c r="UB88" s="471">
        <f t="shared" si="520"/>
        <v>0</v>
      </c>
      <c r="UC88" s="471">
        <f t="shared" si="520"/>
        <v>0</v>
      </c>
      <c r="UD88" s="471">
        <f t="shared" si="520"/>
        <v>0</v>
      </c>
      <c r="UE88" s="471">
        <f t="shared" si="520"/>
        <v>0</v>
      </c>
      <c r="UF88" s="471">
        <f t="shared" si="520"/>
        <v>0</v>
      </c>
      <c r="UG88" s="471">
        <f t="shared" si="520"/>
        <v>0</v>
      </c>
      <c r="UH88" s="471">
        <f t="shared" si="520"/>
        <v>0</v>
      </c>
      <c r="UI88" s="471">
        <f t="shared" si="520"/>
        <v>0</v>
      </c>
      <c r="UJ88" s="471">
        <f t="shared" si="520"/>
        <v>0</v>
      </c>
      <c r="UK88" s="471">
        <f t="shared" si="520"/>
        <v>0</v>
      </c>
      <c r="UL88" s="471">
        <f t="shared" si="520"/>
        <v>0</v>
      </c>
      <c r="UM88" s="471">
        <f t="shared" si="520"/>
        <v>0</v>
      </c>
      <c r="UN88" s="471">
        <f t="shared" si="520"/>
        <v>0</v>
      </c>
      <c r="UO88" s="471">
        <f t="shared" si="520"/>
        <v>0</v>
      </c>
      <c r="UP88" s="471">
        <f t="shared" si="520"/>
        <v>0</v>
      </c>
      <c r="UQ88" s="471">
        <f t="shared" si="507"/>
        <v>0</v>
      </c>
      <c r="UR88" s="471">
        <f t="shared" si="507"/>
        <v>0</v>
      </c>
      <c r="US88" s="471">
        <f t="shared" si="507"/>
        <v>0</v>
      </c>
      <c r="UT88" s="471">
        <f t="shared" si="507"/>
        <v>0</v>
      </c>
      <c r="UU88" s="471">
        <f t="shared" si="507"/>
        <v>0</v>
      </c>
      <c r="UV88" s="471">
        <f t="shared" si="507"/>
        <v>0</v>
      </c>
      <c r="UW88" s="471">
        <f t="shared" si="507"/>
        <v>0</v>
      </c>
      <c r="UX88" s="471">
        <f t="shared" si="507"/>
        <v>0</v>
      </c>
      <c r="UY88" s="471">
        <f t="shared" si="507"/>
        <v>0</v>
      </c>
      <c r="UZ88" s="471">
        <f t="shared" si="507"/>
        <v>0</v>
      </c>
      <c r="VA88" s="471">
        <f t="shared" si="507"/>
        <v>0</v>
      </c>
      <c r="VB88" s="471">
        <f t="shared" si="507"/>
        <v>0</v>
      </c>
      <c r="VC88" s="471">
        <f t="shared" si="507"/>
        <v>0</v>
      </c>
      <c r="VD88" s="471">
        <f t="shared" si="507"/>
        <v>0</v>
      </c>
      <c r="VE88" s="471">
        <f t="shared" si="507"/>
        <v>0</v>
      </c>
      <c r="VF88" s="471">
        <f t="shared" si="481"/>
        <v>0</v>
      </c>
      <c r="VG88" s="471">
        <f t="shared" si="521"/>
        <v>0</v>
      </c>
      <c r="VH88" s="471">
        <f t="shared" si="521"/>
        <v>0</v>
      </c>
      <c r="VI88" s="471">
        <f t="shared" si="521"/>
        <v>0</v>
      </c>
      <c r="VJ88" s="471">
        <f t="shared" si="521"/>
        <v>0</v>
      </c>
      <c r="VK88" s="471">
        <f t="shared" si="521"/>
        <v>0</v>
      </c>
      <c r="VL88" s="471">
        <f t="shared" si="521"/>
        <v>0</v>
      </c>
      <c r="VM88" s="471">
        <f t="shared" si="521"/>
        <v>0</v>
      </c>
      <c r="VN88" s="471">
        <f t="shared" si="521"/>
        <v>0</v>
      </c>
      <c r="VO88" s="471">
        <f t="shared" si="521"/>
        <v>0</v>
      </c>
      <c r="VP88" s="471">
        <f t="shared" si="521"/>
        <v>0</v>
      </c>
      <c r="VQ88" s="471">
        <f t="shared" si="521"/>
        <v>0</v>
      </c>
      <c r="VR88" s="471">
        <f t="shared" si="521"/>
        <v>0</v>
      </c>
      <c r="VS88" s="471">
        <f t="shared" si="521"/>
        <v>0</v>
      </c>
      <c r="VT88" s="471">
        <f t="shared" si="521"/>
        <v>0</v>
      </c>
      <c r="VU88" s="471">
        <f t="shared" si="521"/>
        <v>0</v>
      </c>
      <c r="VV88" s="471">
        <f t="shared" si="521"/>
        <v>0</v>
      </c>
      <c r="VW88" s="471">
        <f t="shared" si="508"/>
        <v>0</v>
      </c>
      <c r="VX88" s="471">
        <f t="shared" si="508"/>
        <v>0</v>
      </c>
      <c r="VY88" s="471">
        <f t="shared" si="508"/>
        <v>0</v>
      </c>
      <c r="VZ88" s="471">
        <f t="shared" si="508"/>
        <v>0</v>
      </c>
      <c r="WA88" s="471">
        <f t="shared" si="508"/>
        <v>0</v>
      </c>
      <c r="WB88" s="471">
        <f t="shared" si="508"/>
        <v>0</v>
      </c>
      <c r="WC88" s="471">
        <f t="shared" si="508"/>
        <v>0</v>
      </c>
      <c r="WD88" s="471">
        <f t="shared" si="508"/>
        <v>0</v>
      </c>
    </row>
    <row r="89" spans="1:604" x14ac:dyDescent="0.35">
      <c r="A89" s="29"/>
      <c r="B89" s="29">
        <f t="shared" si="355"/>
        <v>58</v>
      </c>
      <c r="C89" s="29" t="s">
        <v>2</v>
      </c>
      <c r="D89" s="29" t="s">
        <v>126</v>
      </c>
      <c r="E89" s="69">
        <f>INDEX('Current RAP - 2025-26 Cycle'!$K:$K,MATCH('25-26 Projection - RAP Tendered'!$D89,'Current RAP - 2025-26 Cycle'!$C:$C,0),1)</f>
        <v>53223108.150000006</v>
      </c>
      <c r="F89" s="69">
        <f>INDEX('Current RAP - 2025-26 Cycle'!$G:$G,MATCH('25-26 Projection - RAP Tendered'!$D89,'Current RAP - 2025-26 Cycle'!$C:$C,0),1)</f>
        <v>53223108.150000006</v>
      </c>
      <c r="G89" s="69">
        <f t="shared" si="342"/>
        <v>0</v>
      </c>
      <c r="H89" s="69">
        <f t="shared" si="356"/>
        <v>53223108.150000006</v>
      </c>
      <c r="I89" s="32">
        <v>45839</v>
      </c>
      <c r="J89" s="32">
        <v>46203</v>
      </c>
      <c r="K89" s="29" t="str">
        <f>INDEX('Current RAP - 2025-26 Cycle'!$D:$D,MATCH('25-26 Projection - RAP Tendered'!$D89,'Current RAP - 2025-26 Cycle'!$C:$C,0),1)</f>
        <v>IPCA</v>
      </c>
      <c r="L89" s="32" t="s">
        <v>10</v>
      </c>
      <c r="M89" s="32" t="s">
        <v>10</v>
      </c>
      <c r="N89" s="81">
        <v>0</v>
      </c>
      <c r="O89" s="81">
        <v>0</v>
      </c>
      <c r="P89" s="69">
        <v>0</v>
      </c>
      <c r="Q89" s="32">
        <f>INDEX('Current RAP - 2025-26 Cycle'!$L:$L,MATCH('25-26 Projection - RAP Tendered'!$D89,'Current RAP - 2025-26 Cycle'!$C:$C,0),1)</f>
        <v>41556</v>
      </c>
      <c r="R89" s="32">
        <f>INDEX('Current RAP - 2025-26 Cycle'!$M:$M,MATCH('25-26 Projection - RAP Tendered'!$D89,'Current RAP - 2025-26 Cycle'!$C:$C,0),1)</f>
        <v>52513</v>
      </c>
      <c r="S89" s="29"/>
      <c r="T89" s="29" t="str">
        <f t="shared" si="343"/>
        <v>014/2013</v>
      </c>
      <c r="U89" s="36">
        <f t="shared" si="530"/>
        <v>53.223108149999995</v>
      </c>
      <c r="V89" s="36">
        <f t="shared" si="530"/>
        <v>53.223108149999995</v>
      </c>
      <c r="W89" s="36">
        <f t="shared" si="530"/>
        <v>53.223108149999995</v>
      </c>
      <c r="X89" s="36">
        <f t="shared" si="530"/>
        <v>53.223108149999995</v>
      </c>
      <c r="Y89" s="36">
        <f t="shared" si="530"/>
        <v>53.223108149999995</v>
      </c>
      <c r="Z89" s="36">
        <f t="shared" si="530"/>
        <v>53.223108149999995</v>
      </c>
      <c r="AA89" s="36">
        <f t="shared" si="530"/>
        <v>53.223108149999995</v>
      </c>
      <c r="AB89" s="36">
        <f t="shared" si="530"/>
        <v>53.223108149999995</v>
      </c>
      <c r="AC89" s="36">
        <f t="shared" si="530"/>
        <v>53.223108149999995</v>
      </c>
      <c r="AD89" s="36">
        <f t="shared" si="530"/>
        <v>53.223108149999995</v>
      </c>
      <c r="AE89" s="36">
        <f t="shared" si="530"/>
        <v>53.223108149999995</v>
      </c>
      <c r="AF89" s="36">
        <f t="shared" si="530"/>
        <v>53.223108149999995</v>
      </c>
      <c r="AG89" s="36">
        <f t="shared" si="530"/>
        <v>53.223108149999995</v>
      </c>
      <c r="AH89" s="36">
        <f t="shared" si="530"/>
        <v>53.223108149999995</v>
      </c>
      <c r="AI89" s="36">
        <f t="shared" si="530"/>
        <v>53.223108149999995</v>
      </c>
      <c r="AJ89" s="36">
        <f t="shared" si="530"/>
        <v>53.223108149999995</v>
      </c>
      <c r="AK89" s="36">
        <f t="shared" si="527"/>
        <v>53.223108149999995</v>
      </c>
      <c r="AL89" s="36">
        <f t="shared" si="527"/>
        <v>53.223108149999995</v>
      </c>
      <c r="AM89" s="36">
        <f t="shared" si="527"/>
        <v>53.223108149999995</v>
      </c>
      <c r="AN89" s="36">
        <f t="shared" si="527"/>
        <v>14.59343287983871</v>
      </c>
      <c r="AO89" s="36">
        <f t="shared" si="527"/>
        <v>0</v>
      </c>
      <c r="AP89" s="36">
        <f t="shared" si="527"/>
        <v>0</v>
      </c>
      <c r="AQ89" s="36">
        <f t="shared" si="527"/>
        <v>0</v>
      </c>
      <c r="AR89" s="36">
        <f t="shared" si="527"/>
        <v>0</v>
      </c>
      <c r="AS89" s="36">
        <f t="shared" si="527"/>
        <v>0</v>
      </c>
      <c r="AT89" s="36">
        <f t="shared" si="527"/>
        <v>0</v>
      </c>
      <c r="AU89" s="36">
        <f t="shared" si="527"/>
        <v>0</v>
      </c>
      <c r="AV89" s="36">
        <f t="shared" si="527"/>
        <v>0</v>
      </c>
      <c r="AW89" s="36">
        <f t="shared" si="527"/>
        <v>0</v>
      </c>
      <c r="AX89" s="36">
        <f t="shared" si="527"/>
        <v>0</v>
      </c>
      <c r="AY89" s="36">
        <f t="shared" si="527"/>
        <v>0</v>
      </c>
      <c r="AZ89" s="36">
        <f t="shared" si="441"/>
        <v>0</v>
      </c>
      <c r="BA89" s="36">
        <f t="shared" si="441"/>
        <v>0</v>
      </c>
      <c r="BB89" s="36">
        <f t="shared" si="441"/>
        <v>0</v>
      </c>
      <c r="BD89" s="29" t="str">
        <f t="shared" si="345"/>
        <v>014/2013</v>
      </c>
      <c r="BE89" s="36">
        <f t="shared" si="524"/>
        <v>0</v>
      </c>
      <c r="BF89" s="36">
        <f t="shared" si="524"/>
        <v>0</v>
      </c>
      <c r="BG89" s="36">
        <f t="shared" si="524"/>
        <v>0</v>
      </c>
      <c r="BH89" s="36">
        <f t="shared" si="524"/>
        <v>0</v>
      </c>
      <c r="BI89" s="36">
        <f t="shared" si="524"/>
        <v>13.3057770375</v>
      </c>
      <c r="BJ89" s="36">
        <f t="shared" si="524"/>
        <v>13.3057770375</v>
      </c>
      <c r="BK89" s="36">
        <f t="shared" si="524"/>
        <v>13.3057770375</v>
      </c>
      <c r="BL89" s="36">
        <f t="shared" si="524"/>
        <v>13.3057770375</v>
      </c>
      <c r="BM89" s="36">
        <f t="shared" si="524"/>
        <v>13.3057770375</v>
      </c>
      <c r="BN89" s="36">
        <f t="shared" si="524"/>
        <v>13.3057770375</v>
      </c>
      <c r="BO89" s="36">
        <f t="shared" si="524"/>
        <v>13.3057770375</v>
      </c>
      <c r="BP89" s="36">
        <f t="shared" si="524"/>
        <v>13.3057770375</v>
      </c>
      <c r="BQ89" s="36">
        <f t="shared" si="524"/>
        <v>13.3057770375</v>
      </c>
      <c r="BR89" s="36">
        <f t="shared" si="524"/>
        <v>13.3057770375</v>
      </c>
      <c r="BS89" s="36">
        <f t="shared" si="524"/>
        <v>13.3057770375</v>
      </c>
      <c r="BT89" s="36">
        <f t="shared" si="524"/>
        <v>13.3057770375</v>
      </c>
      <c r="BU89" s="36">
        <f t="shared" si="531"/>
        <v>13.3057770375</v>
      </c>
      <c r="BV89" s="36">
        <f t="shared" si="531"/>
        <v>13.3057770375</v>
      </c>
      <c r="BW89" s="36">
        <f t="shared" si="531"/>
        <v>13.3057770375</v>
      </c>
      <c r="BX89" s="36">
        <f t="shared" si="531"/>
        <v>13.3057770375</v>
      </c>
      <c r="BY89" s="36">
        <f t="shared" si="531"/>
        <v>13.3057770375</v>
      </c>
      <c r="BZ89" s="36">
        <f t="shared" si="531"/>
        <v>13.3057770375</v>
      </c>
      <c r="CA89" s="36">
        <f t="shared" si="531"/>
        <v>13.3057770375</v>
      </c>
      <c r="CB89" s="36">
        <f t="shared" si="531"/>
        <v>13.3057770375</v>
      </c>
      <c r="CC89" s="36">
        <f t="shared" si="531"/>
        <v>13.3057770375</v>
      </c>
      <c r="CD89" s="36">
        <f t="shared" si="531"/>
        <v>13.3057770375</v>
      </c>
      <c r="CE89" s="36">
        <f t="shared" si="531"/>
        <v>13.3057770375</v>
      </c>
      <c r="CF89" s="36">
        <f t="shared" si="531"/>
        <v>13.3057770375</v>
      </c>
      <c r="CG89" s="36">
        <f t="shared" si="531"/>
        <v>13.3057770375</v>
      </c>
      <c r="CH89" s="36">
        <f t="shared" si="531"/>
        <v>13.3057770375</v>
      </c>
      <c r="CI89" s="36">
        <f t="shared" si="531"/>
        <v>13.3057770375</v>
      </c>
      <c r="CJ89" s="36">
        <f t="shared" si="528"/>
        <v>13.3057770375</v>
      </c>
      <c r="CK89" s="36">
        <f t="shared" si="528"/>
        <v>13.3057770375</v>
      </c>
      <c r="CL89" s="36">
        <f t="shared" si="528"/>
        <v>13.3057770375</v>
      </c>
      <c r="CM89" s="36">
        <f t="shared" si="528"/>
        <v>13.3057770375</v>
      </c>
      <c r="CN89" s="36">
        <f t="shared" si="528"/>
        <v>13.3057770375</v>
      </c>
      <c r="CO89" s="36">
        <f t="shared" si="528"/>
        <v>13.3057770375</v>
      </c>
      <c r="CP89" s="36">
        <f t="shared" si="528"/>
        <v>13.3057770375</v>
      </c>
      <c r="CQ89" s="36">
        <f t="shared" si="528"/>
        <v>13.3057770375</v>
      </c>
      <c r="CR89" s="36">
        <f t="shared" si="528"/>
        <v>13.3057770375</v>
      </c>
      <c r="CS89" s="36">
        <f t="shared" si="528"/>
        <v>13.3057770375</v>
      </c>
      <c r="CT89" s="36">
        <f t="shared" si="532"/>
        <v>13.3057770375</v>
      </c>
      <c r="CU89" s="36">
        <f t="shared" si="532"/>
        <v>13.3057770375</v>
      </c>
      <c r="CV89" s="36">
        <f t="shared" si="532"/>
        <v>13.3057770375</v>
      </c>
      <c r="CW89" s="36">
        <f t="shared" si="532"/>
        <v>13.3057770375</v>
      </c>
      <c r="CX89" s="36">
        <f t="shared" si="532"/>
        <v>13.3057770375</v>
      </c>
      <c r="CY89" s="36">
        <f t="shared" si="532"/>
        <v>13.3057770375</v>
      </c>
      <c r="CZ89" s="36">
        <f t="shared" si="532"/>
        <v>13.3057770375</v>
      </c>
      <c r="DA89" s="36">
        <f t="shared" si="532"/>
        <v>13.3057770375</v>
      </c>
      <c r="DB89" s="36">
        <f t="shared" si="532"/>
        <v>13.3057770375</v>
      </c>
      <c r="DC89" s="36">
        <f t="shared" si="532"/>
        <v>13.3057770375</v>
      </c>
      <c r="DD89" s="36">
        <f t="shared" si="529"/>
        <v>13.3057770375</v>
      </c>
      <c r="DE89" s="36">
        <f t="shared" si="529"/>
        <v>13.3057770375</v>
      </c>
      <c r="DF89" s="36">
        <f t="shared" si="529"/>
        <v>13.3057770375</v>
      </c>
      <c r="DG89" s="36">
        <f t="shared" si="529"/>
        <v>13.3057770375</v>
      </c>
      <c r="DH89" s="36">
        <f t="shared" si="529"/>
        <v>13.3057770375</v>
      </c>
      <c r="DI89" s="36">
        <f t="shared" si="529"/>
        <v>13.3057770375</v>
      </c>
      <c r="DJ89" s="36">
        <f t="shared" si="529"/>
        <v>13.3057770375</v>
      </c>
      <c r="DK89" s="36">
        <f t="shared" si="529"/>
        <v>13.3057770375</v>
      </c>
      <c r="DL89" s="36">
        <f t="shared" si="529"/>
        <v>13.3057770375</v>
      </c>
      <c r="DM89" s="36">
        <f t="shared" si="529"/>
        <v>13.3057770375</v>
      </c>
      <c r="DN89" s="36">
        <f t="shared" si="529"/>
        <v>13.3057770375</v>
      </c>
      <c r="DO89" s="36">
        <f t="shared" si="529"/>
        <v>13.3057770375</v>
      </c>
      <c r="DP89" s="36">
        <f t="shared" si="491"/>
        <v>13.3057770375</v>
      </c>
      <c r="DQ89" s="36">
        <f t="shared" si="491"/>
        <v>13.3057770375</v>
      </c>
      <c r="DR89" s="36">
        <f t="shared" si="491"/>
        <v>13.3057770375</v>
      </c>
      <c r="DS89" s="36">
        <f t="shared" si="491"/>
        <v>13.3057770375</v>
      </c>
      <c r="DT89" s="36">
        <f t="shared" si="491"/>
        <v>13.3057770375</v>
      </c>
      <c r="DU89" s="36">
        <f t="shared" si="491"/>
        <v>13.3057770375</v>
      </c>
      <c r="DV89" s="36">
        <f t="shared" si="491"/>
        <v>13.3057770375</v>
      </c>
      <c r="DW89" s="36">
        <f t="shared" si="491"/>
        <v>13.3057770375</v>
      </c>
      <c r="DX89" s="36">
        <f t="shared" si="491"/>
        <v>13.3057770375</v>
      </c>
      <c r="DY89" s="36">
        <f t="shared" si="491"/>
        <v>13.3057770375</v>
      </c>
      <c r="DZ89" s="36">
        <f t="shared" si="491"/>
        <v>13.3057770375</v>
      </c>
      <c r="EA89" s="36">
        <f t="shared" si="491"/>
        <v>13.3057770375</v>
      </c>
      <c r="EB89" s="36">
        <f t="shared" si="491"/>
        <v>13.3057770375</v>
      </c>
      <c r="EC89" s="36">
        <f t="shared" si="491"/>
        <v>13.3057770375</v>
      </c>
      <c r="ED89" s="36">
        <f t="shared" si="491"/>
        <v>1.2876558423387099</v>
      </c>
      <c r="EE89" s="36">
        <f t="shared" si="491"/>
        <v>0</v>
      </c>
      <c r="EF89" s="36">
        <f t="shared" ref="EF89:EI89" si="534">SUMIFS($GM89:$WE89,$GM$29:$WE$29,EF$29)</f>
        <v>0</v>
      </c>
      <c r="EG89" s="36">
        <f t="shared" si="534"/>
        <v>0</v>
      </c>
      <c r="EH89" s="36">
        <f t="shared" si="534"/>
        <v>0</v>
      </c>
      <c r="EI89" s="36">
        <f t="shared" si="534"/>
        <v>0</v>
      </c>
      <c r="EJ89" s="36">
        <f t="shared" si="523"/>
        <v>0</v>
      </c>
      <c r="EK89" s="36">
        <f t="shared" si="523"/>
        <v>0</v>
      </c>
      <c r="EL89" s="36">
        <f t="shared" si="523"/>
        <v>0</v>
      </c>
      <c r="EM89" s="36">
        <f t="shared" si="523"/>
        <v>0</v>
      </c>
      <c r="EN89" s="36">
        <f t="shared" si="523"/>
        <v>0</v>
      </c>
      <c r="EO89" s="36">
        <f t="shared" si="523"/>
        <v>0</v>
      </c>
      <c r="EP89" s="36">
        <f t="shared" si="523"/>
        <v>0</v>
      </c>
      <c r="EQ89" s="36">
        <f t="shared" si="523"/>
        <v>0</v>
      </c>
      <c r="ER89" s="36">
        <f t="shared" si="523"/>
        <v>0</v>
      </c>
      <c r="ES89" s="36">
        <f t="shared" si="523"/>
        <v>0</v>
      </c>
      <c r="ET89" s="36">
        <f t="shared" si="523"/>
        <v>0</v>
      </c>
      <c r="EU89" s="36">
        <f t="shared" si="523"/>
        <v>0</v>
      </c>
      <c r="EV89" s="36">
        <f t="shared" si="523"/>
        <v>0</v>
      </c>
      <c r="EW89" s="36">
        <f t="shared" si="523"/>
        <v>0</v>
      </c>
      <c r="EX89" s="36">
        <f t="shared" si="523"/>
        <v>0</v>
      </c>
      <c r="EY89" s="36">
        <f t="shared" si="523"/>
        <v>0</v>
      </c>
      <c r="EZ89" s="36">
        <f t="shared" si="525"/>
        <v>0</v>
      </c>
      <c r="FA89" s="36">
        <f t="shared" si="525"/>
        <v>0</v>
      </c>
      <c r="FB89" s="36">
        <f t="shared" si="525"/>
        <v>0</v>
      </c>
      <c r="FC89" s="36">
        <f t="shared" si="525"/>
        <v>0</v>
      </c>
      <c r="FD89" s="36">
        <f t="shared" si="525"/>
        <v>0</v>
      </c>
      <c r="FE89" s="36">
        <f t="shared" si="525"/>
        <v>0</v>
      </c>
      <c r="FF89" s="36">
        <f t="shared" si="525"/>
        <v>0</v>
      </c>
      <c r="FG89" s="36">
        <f t="shared" si="525"/>
        <v>0</v>
      </c>
      <c r="FH89" s="36">
        <f t="shared" si="525"/>
        <v>0</v>
      </c>
      <c r="FI89" s="36">
        <f t="shared" si="525"/>
        <v>0</v>
      </c>
      <c r="FJ89" s="36">
        <f t="shared" si="525"/>
        <v>0</v>
      </c>
      <c r="FK89" s="36">
        <f t="shared" si="525"/>
        <v>0</v>
      </c>
      <c r="FL89" s="36">
        <f t="shared" si="525"/>
        <v>0</v>
      </c>
      <c r="FM89" s="36">
        <f t="shared" si="525"/>
        <v>0</v>
      </c>
      <c r="FN89" s="36">
        <f t="shared" si="525"/>
        <v>0</v>
      </c>
      <c r="FO89" s="36">
        <f t="shared" si="525"/>
        <v>0</v>
      </c>
      <c r="FP89" s="36">
        <f t="shared" si="526"/>
        <v>0</v>
      </c>
      <c r="FQ89" s="36">
        <f t="shared" si="526"/>
        <v>0</v>
      </c>
      <c r="FR89" s="36">
        <f t="shared" si="526"/>
        <v>0</v>
      </c>
      <c r="FS89" s="36">
        <f t="shared" si="526"/>
        <v>0</v>
      </c>
      <c r="FT89" s="36">
        <f t="shared" si="526"/>
        <v>0</v>
      </c>
      <c r="FU89" s="36">
        <f t="shared" si="526"/>
        <v>0</v>
      </c>
      <c r="FV89" s="36">
        <f t="shared" si="526"/>
        <v>0</v>
      </c>
      <c r="FW89" s="36">
        <f t="shared" si="526"/>
        <v>0</v>
      </c>
      <c r="FX89" s="36">
        <f t="shared" si="526"/>
        <v>0</v>
      </c>
      <c r="FY89" s="36">
        <f t="shared" si="526"/>
        <v>0</v>
      </c>
      <c r="FZ89" s="36">
        <f>SUMIFS($GM89:$WE89,$GM$29:$WE$29,FZ$29)</f>
        <v>0</v>
      </c>
      <c r="GA89" s="36">
        <f>SUMIFS($GM89:$WE89,$GM$29:$WE$29,GA$29)</f>
        <v>0</v>
      </c>
      <c r="GB89" s="36">
        <f>SUMIFS($GM89:$WE89,$GM$29:$WE$29,GB$29)</f>
        <v>0</v>
      </c>
      <c r="GC89" s="36">
        <f>SUMIFS($GM89:$WE89,$GM$29:$WE$29,GC$29)</f>
        <v>0</v>
      </c>
      <c r="GD89" s="36">
        <f>SUMIFS($GM89:$WE89,$GM$29:$WE$29,GD$29)</f>
        <v>0</v>
      </c>
      <c r="GE89" s="36">
        <f t="shared" si="533"/>
        <v>0</v>
      </c>
      <c r="GF89" s="36">
        <f t="shared" si="533"/>
        <v>0</v>
      </c>
      <c r="GG89" s="36">
        <f t="shared" si="533"/>
        <v>0</v>
      </c>
      <c r="GH89" s="36">
        <f t="shared" si="533"/>
        <v>0</v>
      </c>
      <c r="GI89" s="36">
        <f t="shared" si="533"/>
        <v>0</v>
      </c>
      <c r="GJ89" s="36">
        <f t="shared" si="533"/>
        <v>0</v>
      </c>
      <c r="GL89" s="29" t="str">
        <f t="shared" si="347"/>
        <v>014/2013</v>
      </c>
      <c r="GM89" s="471">
        <f t="shared" si="509"/>
        <v>4.4352590125000004</v>
      </c>
      <c r="GN89" s="471">
        <f t="shared" si="509"/>
        <v>4.4352590125000004</v>
      </c>
      <c r="GO89" s="471">
        <f t="shared" si="509"/>
        <v>4.4352590125000004</v>
      </c>
      <c r="GP89" s="471">
        <f t="shared" si="509"/>
        <v>4.4352590125000004</v>
      </c>
      <c r="GQ89" s="471">
        <f t="shared" si="509"/>
        <v>4.4352590125000004</v>
      </c>
      <c r="GR89" s="471">
        <f t="shared" si="509"/>
        <v>4.4352590125000004</v>
      </c>
      <c r="GS89" s="471">
        <f t="shared" si="509"/>
        <v>4.4352590125000004</v>
      </c>
      <c r="GT89" s="471">
        <f t="shared" si="509"/>
        <v>4.4352590125000004</v>
      </c>
      <c r="GU89" s="471">
        <f t="shared" si="509"/>
        <v>4.4352590125000004</v>
      </c>
      <c r="GV89" s="471">
        <f t="shared" si="509"/>
        <v>4.4352590125000004</v>
      </c>
      <c r="GW89" s="471">
        <f t="shared" si="509"/>
        <v>4.4352590125000004</v>
      </c>
      <c r="GX89" s="471">
        <f t="shared" si="509"/>
        <v>4.4352590125000004</v>
      </c>
      <c r="GY89" s="471">
        <f t="shared" si="509"/>
        <v>4.4352590125000004</v>
      </c>
      <c r="GZ89" s="471">
        <f t="shared" si="509"/>
        <v>4.4352590125000004</v>
      </c>
      <c r="HA89" s="471">
        <f t="shared" si="509"/>
        <v>4.4352590125000004</v>
      </c>
      <c r="HB89" s="471">
        <f t="shared" si="509"/>
        <v>4.4352590125000004</v>
      </c>
      <c r="HC89" s="471">
        <f t="shared" si="496"/>
        <v>4.4352590125000004</v>
      </c>
      <c r="HD89" s="471">
        <f t="shared" si="496"/>
        <v>4.4352590125000004</v>
      </c>
      <c r="HE89" s="471">
        <f t="shared" si="496"/>
        <v>4.4352590125000004</v>
      </c>
      <c r="HF89" s="471">
        <f t="shared" si="496"/>
        <v>4.4352590125000004</v>
      </c>
      <c r="HG89" s="471">
        <f t="shared" si="496"/>
        <v>4.4352590125000004</v>
      </c>
      <c r="HH89" s="471">
        <f t="shared" si="496"/>
        <v>4.4352590125000004</v>
      </c>
      <c r="HI89" s="471">
        <f t="shared" si="496"/>
        <v>4.4352590125000004</v>
      </c>
      <c r="HJ89" s="471">
        <f t="shared" si="496"/>
        <v>4.4352590125000004</v>
      </c>
      <c r="HK89" s="471">
        <f t="shared" si="496"/>
        <v>4.4352590125000004</v>
      </c>
      <c r="HL89" s="471">
        <f t="shared" si="496"/>
        <v>4.4352590125000004</v>
      </c>
      <c r="HM89" s="471">
        <f t="shared" si="496"/>
        <v>4.4352590125000004</v>
      </c>
      <c r="HN89" s="471">
        <f t="shared" si="496"/>
        <v>4.4352590125000004</v>
      </c>
      <c r="HO89" s="471">
        <f t="shared" si="496"/>
        <v>4.4352590125000004</v>
      </c>
      <c r="HP89" s="471">
        <f t="shared" si="496"/>
        <v>4.4352590125000004</v>
      </c>
      <c r="HQ89" s="471">
        <f t="shared" si="496"/>
        <v>4.4352590125000004</v>
      </c>
      <c r="HR89" s="471">
        <f t="shared" ref="HR89:IY89" si="535">((IF(AND(HR$24&gt;=$Q89,HR$25&lt;=$R89),HR$27,IF(AND(HR$25&gt;$Q89,HR$24&lt;$R89),(MIN(HR$25,$R89)-MAX(HR$24,$Q89)+1),0))/HR$27)*($H89/12)/1000000)+((IF(AND(HR$24&gt;=$Q89,HR$25&lt;=$R89),HR$27,IF(AND(HR$25&gt;$Q89,HR$24&lt;$R89),(MIN(HR$25,$R89)-MAX(HR$24,$Q89)+1),0))/HR$27)*($G89/12)/1000000)</f>
        <v>4.4352590125000004</v>
      </c>
      <c r="HS89" s="471">
        <f t="shared" si="535"/>
        <v>4.4352590125000004</v>
      </c>
      <c r="HT89" s="471">
        <f t="shared" si="535"/>
        <v>4.4352590125000004</v>
      </c>
      <c r="HU89" s="471">
        <f t="shared" si="535"/>
        <v>4.4352590125000004</v>
      </c>
      <c r="HV89" s="471">
        <f t="shared" si="535"/>
        <v>4.4352590125000004</v>
      </c>
      <c r="HW89" s="471">
        <f t="shared" si="535"/>
        <v>4.4352590125000004</v>
      </c>
      <c r="HX89" s="471">
        <f t="shared" si="535"/>
        <v>4.4352590125000004</v>
      </c>
      <c r="HY89" s="471">
        <f t="shared" si="535"/>
        <v>4.4352590125000004</v>
      </c>
      <c r="HZ89" s="471">
        <f t="shared" si="535"/>
        <v>4.4352590125000004</v>
      </c>
      <c r="IA89" s="471">
        <f t="shared" si="535"/>
        <v>4.4352590125000004</v>
      </c>
      <c r="IB89" s="471">
        <f t="shared" si="535"/>
        <v>4.4352590125000004</v>
      </c>
      <c r="IC89" s="471">
        <f t="shared" si="535"/>
        <v>4.4352590125000004</v>
      </c>
      <c r="ID89" s="471">
        <f t="shared" si="535"/>
        <v>4.4352590125000004</v>
      </c>
      <c r="IE89" s="471">
        <f t="shared" si="535"/>
        <v>4.4352590125000004</v>
      </c>
      <c r="IF89" s="471">
        <f t="shared" si="535"/>
        <v>4.4352590125000004</v>
      </c>
      <c r="IG89" s="471">
        <f t="shared" si="535"/>
        <v>4.4352590125000004</v>
      </c>
      <c r="IH89" s="471">
        <f t="shared" si="535"/>
        <v>4.4352590125000004</v>
      </c>
      <c r="II89" s="471">
        <f t="shared" si="535"/>
        <v>4.4352590125000004</v>
      </c>
      <c r="IJ89" s="471">
        <f t="shared" si="535"/>
        <v>4.4352590125000004</v>
      </c>
      <c r="IK89" s="471">
        <f t="shared" si="535"/>
        <v>4.4352590125000004</v>
      </c>
      <c r="IL89" s="471">
        <f t="shared" si="535"/>
        <v>4.4352590125000004</v>
      </c>
      <c r="IM89" s="471">
        <f t="shared" si="535"/>
        <v>4.4352590125000004</v>
      </c>
      <c r="IN89" s="471">
        <f t="shared" si="535"/>
        <v>4.4352590125000004</v>
      </c>
      <c r="IO89" s="471">
        <f t="shared" si="535"/>
        <v>4.4352590125000004</v>
      </c>
      <c r="IP89" s="471">
        <f t="shared" si="535"/>
        <v>4.4352590125000004</v>
      </c>
      <c r="IQ89" s="471">
        <f t="shared" si="535"/>
        <v>4.4352590125000004</v>
      </c>
      <c r="IR89" s="471">
        <f t="shared" si="535"/>
        <v>4.4352590125000004</v>
      </c>
      <c r="IS89" s="471">
        <f t="shared" si="535"/>
        <v>4.4352590125000004</v>
      </c>
      <c r="IT89" s="471">
        <f t="shared" si="535"/>
        <v>4.4352590125000004</v>
      </c>
      <c r="IU89" s="471">
        <f t="shared" si="535"/>
        <v>4.4352590125000004</v>
      </c>
      <c r="IV89" s="471">
        <f t="shared" si="535"/>
        <v>4.4352590125000004</v>
      </c>
      <c r="IW89" s="471">
        <f t="shared" si="535"/>
        <v>4.4352590125000004</v>
      </c>
      <c r="IX89" s="471">
        <f t="shared" si="535"/>
        <v>4.4352590125000004</v>
      </c>
      <c r="IY89" s="471">
        <f t="shared" si="535"/>
        <v>4.4352590125000004</v>
      </c>
      <c r="IZ89" s="471">
        <f t="shared" si="511"/>
        <v>4.4352590125000004</v>
      </c>
      <c r="JA89" s="471">
        <f t="shared" si="511"/>
        <v>4.4352590125000004</v>
      </c>
      <c r="JB89" s="471">
        <f t="shared" si="511"/>
        <v>4.4352590125000004</v>
      </c>
      <c r="JC89" s="471">
        <f t="shared" si="511"/>
        <v>4.4352590125000004</v>
      </c>
      <c r="JD89" s="471">
        <f t="shared" si="511"/>
        <v>4.4352590125000004</v>
      </c>
      <c r="JE89" s="471">
        <f t="shared" si="511"/>
        <v>4.4352590125000004</v>
      </c>
      <c r="JF89" s="471">
        <f t="shared" si="511"/>
        <v>4.4352590125000004</v>
      </c>
      <c r="JG89" s="471">
        <f t="shared" si="511"/>
        <v>4.4352590125000004</v>
      </c>
      <c r="JH89" s="471">
        <f t="shared" si="511"/>
        <v>4.4352590125000004</v>
      </c>
      <c r="JI89" s="471">
        <f t="shared" si="511"/>
        <v>4.4352590125000004</v>
      </c>
      <c r="JJ89" s="471">
        <f t="shared" si="511"/>
        <v>4.4352590125000004</v>
      </c>
      <c r="JK89" s="471">
        <f t="shared" si="511"/>
        <v>4.4352590125000004</v>
      </c>
      <c r="JL89" s="471">
        <f t="shared" si="511"/>
        <v>4.4352590125000004</v>
      </c>
      <c r="JM89" s="471">
        <f t="shared" si="511"/>
        <v>4.4352590125000004</v>
      </c>
      <c r="JN89" s="471">
        <f t="shared" si="511"/>
        <v>4.4352590125000004</v>
      </c>
      <c r="JO89" s="471">
        <f t="shared" si="498"/>
        <v>4.4352590125000004</v>
      </c>
      <c r="JP89" s="471">
        <f t="shared" si="498"/>
        <v>4.4352590125000004</v>
      </c>
      <c r="JQ89" s="471">
        <f t="shared" si="498"/>
        <v>4.4352590125000004</v>
      </c>
      <c r="JR89" s="471">
        <f t="shared" si="498"/>
        <v>4.4352590125000004</v>
      </c>
      <c r="JS89" s="471">
        <f t="shared" si="498"/>
        <v>4.4352590125000004</v>
      </c>
      <c r="JT89" s="471">
        <f t="shared" si="498"/>
        <v>4.4352590125000004</v>
      </c>
      <c r="JU89" s="471">
        <f t="shared" si="498"/>
        <v>4.4352590125000004</v>
      </c>
      <c r="JV89" s="471">
        <f t="shared" si="498"/>
        <v>4.4352590125000004</v>
      </c>
      <c r="JW89" s="471">
        <f t="shared" si="498"/>
        <v>4.4352590125000004</v>
      </c>
      <c r="JX89" s="471">
        <f t="shared" si="498"/>
        <v>4.4352590125000004</v>
      </c>
      <c r="JY89" s="471">
        <f t="shared" si="498"/>
        <v>4.4352590125000004</v>
      </c>
      <c r="JZ89" s="471">
        <f t="shared" si="498"/>
        <v>4.4352590125000004</v>
      </c>
      <c r="KA89" s="471">
        <f t="shared" si="498"/>
        <v>4.4352590125000004</v>
      </c>
      <c r="KB89" s="471">
        <f t="shared" si="498"/>
        <v>4.4352590125000004</v>
      </c>
      <c r="KC89" s="471">
        <f t="shared" si="498"/>
        <v>4.4352590125000004</v>
      </c>
      <c r="KD89" s="471">
        <f t="shared" ref="KD89:LK89" si="536">((IF(AND(KD$24&gt;=$Q89,KD$25&lt;=$R89),KD$27,IF(AND(KD$25&gt;$Q89,KD$24&lt;$R89),(MIN(KD$25,$R89)-MAX(KD$24,$Q89)+1),0))/KD$27)*($H89/12)/1000000)+((IF(AND(KD$24&gt;=$Q89,KD$25&lt;=$R89),KD$27,IF(AND(KD$25&gt;$Q89,KD$24&lt;$R89),(MIN(KD$25,$R89)-MAX(KD$24,$Q89)+1),0))/KD$27)*($G89/12)/1000000)</f>
        <v>4.4352590125000004</v>
      </c>
      <c r="KE89" s="471">
        <f t="shared" si="536"/>
        <v>4.4352590125000004</v>
      </c>
      <c r="KF89" s="471">
        <f t="shared" si="536"/>
        <v>4.4352590125000004</v>
      </c>
      <c r="KG89" s="471">
        <f t="shared" si="536"/>
        <v>4.4352590125000004</v>
      </c>
      <c r="KH89" s="471">
        <f t="shared" si="536"/>
        <v>4.4352590125000004</v>
      </c>
      <c r="KI89" s="471">
        <f t="shared" si="536"/>
        <v>4.4352590125000004</v>
      </c>
      <c r="KJ89" s="471">
        <f t="shared" si="536"/>
        <v>4.4352590125000004</v>
      </c>
      <c r="KK89" s="471">
        <f t="shared" si="536"/>
        <v>4.4352590125000004</v>
      </c>
      <c r="KL89" s="471">
        <f t="shared" si="536"/>
        <v>4.4352590125000004</v>
      </c>
      <c r="KM89" s="471">
        <f t="shared" si="536"/>
        <v>4.4352590125000004</v>
      </c>
      <c r="KN89" s="471">
        <f t="shared" si="536"/>
        <v>4.4352590125000004</v>
      </c>
      <c r="KO89" s="471">
        <f t="shared" si="536"/>
        <v>4.4352590125000004</v>
      </c>
      <c r="KP89" s="471">
        <f t="shared" si="536"/>
        <v>4.4352590125000004</v>
      </c>
      <c r="KQ89" s="471">
        <f t="shared" si="536"/>
        <v>4.4352590125000004</v>
      </c>
      <c r="KR89" s="471">
        <f t="shared" si="536"/>
        <v>4.4352590125000004</v>
      </c>
      <c r="KS89" s="471">
        <f t="shared" si="536"/>
        <v>4.4352590125000004</v>
      </c>
      <c r="KT89" s="471">
        <f t="shared" si="536"/>
        <v>4.4352590125000004</v>
      </c>
      <c r="KU89" s="471">
        <f t="shared" si="536"/>
        <v>4.4352590125000004</v>
      </c>
      <c r="KV89" s="471">
        <f t="shared" si="536"/>
        <v>4.4352590125000004</v>
      </c>
      <c r="KW89" s="471">
        <f t="shared" si="536"/>
        <v>4.4352590125000004</v>
      </c>
      <c r="KX89" s="471">
        <f t="shared" si="536"/>
        <v>4.4352590125000004</v>
      </c>
      <c r="KY89" s="471">
        <f t="shared" si="536"/>
        <v>4.4352590125000004</v>
      </c>
      <c r="KZ89" s="471">
        <f t="shared" si="536"/>
        <v>4.4352590125000004</v>
      </c>
      <c r="LA89" s="471">
        <f t="shared" si="536"/>
        <v>4.4352590125000004</v>
      </c>
      <c r="LB89" s="471">
        <f t="shared" si="536"/>
        <v>4.4352590125000004</v>
      </c>
      <c r="LC89" s="471">
        <f t="shared" si="536"/>
        <v>4.4352590125000004</v>
      </c>
      <c r="LD89" s="471">
        <f t="shared" si="536"/>
        <v>4.4352590125000004</v>
      </c>
      <c r="LE89" s="471">
        <f t="shared" si="536"/>
        <v>4.4352590125000004</v>
      </c>
      <c r="LF89" s="471">
        <f t="shared" si="536"/>
        <v>4.4352590125000004</v>
      </c>
      <c r="LG89" s="471">
        <f t="shared" si="536"/>
        <v>4.4352590125000004</v>
      </c>
      <c r="LH89" s="471">
        <f t="shared" si="536"/>
        <v>4.4352590125000004</v>
      </c>
      <c r="LI89" s="471">
        <f t="shared" si="536"/>
        <v>4.4352590125000004</v>
      </c>
      <c r="LJ89" s="471">
        <f t="shared" si="536"/>
        <v>4.4352590125000004</v>
      </c>
      <c r="LK89" s="471">
        <f t="shared" si="536"/>
        <v>4.4352590125000004</v>
      </c>
      <c r="LL89" s="471">
        <f t="shared" si="513"/>
        <v>4.4352590125000004</v>
      </c>
      <c r="LM89" s="471">
        <f t="shared" si="513"/>
        <v>4.4352590125000004</v>
      </c>
      <c r="LN89" s="471">
        <f t="shared" si="513"/>
        <v>4.4352590125000004</v>
      </c>
      <c r="LO89" s="471">
        <f t="shared" si="513"/>
        <v>4.4352590125000004</v>
      </c>
      <c r="LP89" s="471">
        <f t="shared" si="513"/>
        <v>4.4352590125000004</v>
      </c>
      <c r="LQ89" s="471">
        <f t="shared" si="513"/>
        <v>4.4352590125000004</v>
      </c>
      <c r="LR89" s="471">
        <f t="shared" si="513"/>
        <v>4.4352590125000004</v>
      </c>
      <c r="LS89" s="471">
        <f t="shared" si="513"/>
        <v>4.4352590125000004</v>
      </c>
      <c r="LT89" s="471">
        <f t="shared" si="513"/>
        <v>4.4352590125000004</v>
      </c>
      <c r="LU89" s="471">
        <f t="shared" si="513"/>
        <v>4.4352590125000004</v>
      </c>
      <c r="LV89" s="471">
        <f t="shared" si="513"/>
        <v>4.4352590125000004</v>
      </c>
      <c r="LW89" s="471">
        <f t="shared" si="513"/>
        <v>4.4352590125000004</v>
      </c>
      <c r="LX89" s="471">
        <f t="shared" si="513"/>
        <v>4.4352590125000004</v>
      </c>
      <c r="LY89" s="471">
        <f t="shared" si="513"/>
        <v>4.4352590125000004</v>
      </c>
      <c r="LZ89" s="471">
        <f t="shared" si="513"/>
        <v>4.4352590125000004</v>
      </c>
      <c r="MA89" s="471">
        <f t="shared" si="500"/>
        <v>4.4352590125000004</v>
      </c>
      <c r="MB89" s="471">
        <f t="shared" si="500"/>
        <v>4.4352590125000004</v>
      </c>
      <c r="MC89" s="471">
        <f t="shared" si="500"/>
        <v>4.4352590125000004</v>
      </c>
      <c r="MD89" s="471">
        <f t="shared" si="500"/>
        <v>4.4352590125000004</v>
      </c>
      <c r="ME89" s="471">
        <f t="shared" si="500"/>
        <v>4.4352590125000004</v>
      </c>
      <c r="MF89" s="471">
        <f t="shared" si="500"/>
        <v>4.4352590125000004</v>
      </c>
      <c r="MG89" s="471">
        <f t="shared" si="500"/>
        <v>4.4352590125000004</v>
      </c>
      <c r="MH89" s="471">
        <f t="shared" si="500"/>
        <v>4.4352590125000004</v>
      </c>
      <c r="MI89" s="471">
        <f t="shared" si="500"/>
        <v>4.4352590125000004</v>
      </c>
      <c r="MJ89" s="471">
        <f t="shared" si="500"/>
        <v>4.4352590125000004</v>
      </c>
      <c r="MK89" s="471">
        <f t="shared" si="500"/>
        <v>4.4352590125000004</v>
      </c>
      <c r="ML89" s="471">
        <f t="shared" si="500"/>
        <v>4.4352590125000004</v>
      </c>
      <c r="MM89" s="471">
        <f t="shared" si="500"/>
        <v>4.4352590125000004</v>
      </c>
      <c r="MN89" s="471">
        <f t="shared" si="500"/>
        <v>4.4352590125000004</v>
      </c>
      <c r="MO89" s="471">
        <f t="shared" si="500"/>
        <v>4.4352590125000004</v>
      </c>
      <c r="MP89" s="471">
        <f t="shared" ref="MP89:NW89" si="537">((IF(AND(MP$24&gt;=$Q89,MP$25&lt;=$R89),MP$27,IF(AND(MP$25&gt;$Q89,MP$24&lt;$R89),(MIN(MP$25,$R89)-MAX(MP$24,$Q89)+1),0))/MP$27)*($H89/12)/1000000)+((IF(AND(MP$24&gt;=$Q89,MP$25&lt;=$R89),MP$27,IF(AND(MP$25&gt;$Q89,MP$24&lt;$R89),(MIN(MP$25,$R89)-MAX(MP$24,$Q89)+1),0))/MP$27)*($G89/12)/1000000)</f>
        <v>4.4352590125000004</v>
      </c>
      <c r="MQ89" s="471">
        <f t="shared" si="537"/>
        <v>4.4352590125000004</v>
      </c>
      <c r="MR89" s="471">
        <f t="shared" si="537"/>
        <v>4.4352590125000004</v>
      </c>
      <c r="MS89" s="471">
        <f t="shared" si="537"/>
        <v>4.4352590125000004</v>
      </c>
      <c r="MT89" s="471">
        <f t="shared" si="537"/>
        <v>4.4352590125000004</v>
      </c>
      <c r="MU89" s="471">
        <f t="shared" si="537"/>
        <v>4.4352590125000004</v>
      </c>
      <c r="MV89" s="471">
        <f t="shared" si="537"/>
        <v>4.4352590125000004</v>
      </c>
      <c r="MW89" s="471">
        <f t="shared" si="537"/>
        <v>4.4352590125000004</v>
      </c>
      <c r="MX89" s="471">
        <f t="shared" si="537"/>
        <v>4.4352590125000004</v>
      </c>
      <c r="MY89" s="471">
        <f t="shared" si="537"/>
        <v>4.4352590125000004</v>
      </c>
      <c r="MZ89" s="471">
        <f t="shared" si="537"/>
        <v>4.4352590125000004</v>
      </c>
      <c r="NA89" s="471">
        <f t="shared" si="537"/>
        <v>4.4352590125000004</v>
      </c>
      <c r="NB89" s="471">
        <f t="shared" si="537"/>
        <v>4.4352590125000004</v>
      </c>
      <c r="NC89" s="471">
        <f t="shared" si="537"/>
        <v>4.4352590125000004</v>
      </c>
      <c r="ND89" s="471">
        <f t="shared" si="537"/>
        <v>4.4352590125000004</v>
      </c>
      <c r="NE89" s="471">
        <f t="shared" si="537"/>
        <v>4.4352590125000004</v>
      </c>
      <c r="NF89" s="471">
        <f t="shared" si="537"/>
        <v>4.4352590125000004</v>
      </c>
      <c r="NG89" s="471">
        <f t="shared" si="537"/>
        <v>4.4352590125000004</v>
      </c>
      <c r="NH89" s="471">
        <f t="shared" si="537"/>
        <v>4.4352590125000004</v>
      </c>
      <c r="NI89" s="471">
        <f t="shared" si="537"/>
        <v>4.4352590125000004</v>
      </c>
      <c r="NJ89" s="471">
        <f t="shared" si="537"/>
        <v>4.4352590125000004</v>
      </c>
      <c r="NK89" s="471">
        <f t="shared" si="537"/>
        <v>4.4352590125000004</v>
      </c>
      <c r="NL89" s="471">
        <f t="shared" si="537"/>
        <v>4.4352590125000004</v>
      </c>
      <c r="NM89" s="471">
        <f t="shared" si="537"/>
        <v>4.4352590125000004</v>
      </c>
      <c r="NN89" s="471">
        <f t="shared" si="537"/>
        <v>4.4352590125000004</v>
      </c>
      <c r="NO89" s="471">
        <f t="shared" si="537"/>
        <v>4.4352590125000004</v>
      </c>
      <c r="NP89" s="471">
        <f t="shared" si="537"/>
        <v>4.4352590125000004</v>
      </c>
      <c r="NQ89" s="471">
        <f t="shared" si="537"/>
        <v>4.4352590125000004</v>
      </c>
      <c r="NR89" s="471">
        <f t="shared" si="537"/>
        <v>4.4352590125000004</v>
      </c>
      <c r="NS89" s="471">
        <f t="shared" si="537"/>
        <v>4.4352590125000004</v>
      </c>
      <c r="NT89" s="471">
        <f t="shared" si="537"/>
        <v>4.4352590125000004</v>
      </c>
      <c r="NU89" s="471">
        <f t="shared" si="537"/>
        <v>4.4352590125000004</v>
      </c>
      <c r="NV89" s="471">
        <f t="shared" si="537"/>
        <v>4.4352590125000004</v>
      </c>
      <c r="NW89" s="471">
        <f t="shared" si="537"/>
        <v>4.4352590125000004</v>
      </c>
      <c r="NX89" s="471">
        <f t="shared" si="515"/>
        <v>4.4352590125000004</v>
      </c>
      <c r="NY89" s="471">
        <f t="shared" si="515"/>
        <v>4.4352590125000004</v>
      </c>
      <c r="NZ89" s="471">
        <f t="shared" si="515"/>
        <v>4.4352590125000004</v>
      </c>
      <c r="OA89" s="471">
        <f t="shared" si="515"/>
        <v>4.4352590125000004</v>
      </c>
      <c r="OB89" s="471">
        <f t="shared" si="515"/>
        <v>4.4352590125000004</v>
      </c>
      <c r="OC89" s="471">
        <f t="shared" si="515"/>
        <v>4.4352590125000004</v>
      </c>
      <c r="OD89" s="471">
        <f t="shared" si="515"/>
        <v>4.4352590125000004</v>
      </c>
      <c r="OE89" s="471">
        <f t="shared" si="515"/>
        <v>4.4352590125000004</v>
      </c>
      <c r="OF89" s="471">
        <f t="shared" si="515"/>
        <v>4.4352590125000004</v>
      </c>
      <c r="OG89" s="471">
        <f t="shared" si="515"/>
        <v>4.4352590125000004</v>
      </c>
      <c r="OH89" s="471">
        <f t="shared" si="515"/>
        <v>4.4352590125000004</v>
      </c>
      <c r="OI89" s="471">
        <f t="shared" si="515"/>
        <v>4.4352590125000004</v>
      </c>
      <c r="OJ89" s="471">
        <f t="shared" si="515"/>
        <v>4.4352590125000004</v>
      </c>
      <c r="OK89" s="471">
        <f t="shared" si="515"/>
        <v>4.4352590125000004</v>
      </c>
      <c r="OL89" s="471">
        <f t="shared" si="515"/>
        <v>4.4352590125000004</v>
      </c>
      <c r="OM89" s="471">
        <f t="shared" si="502"/>
        <v>4.4352590125000004</v>
      </c>
      <c r="ON89" s="471">
        <f t="shared" si="502"/>
        <v>4.4352590125000004</v>
      </c>
      <c r="OO89" s="471">
        <f t="shared" si="502"/>
        <v>4.4352590125000004</v>
      </c>
      <c r="OP89" s="471">
        <f t="shared" si="502"/>
        <v>4.4352590125000004</v>
      </c>
      <c r="OQ89" s="471">
        <f t="shared" si="502"/>
        <v>4.4352590125000004</v>
      </c>
      <c r="OR89" s="471">
        <f t="shared" si="502"/>
        <v>4.4352590125000004</v>
      </c>
      <c r="OS89" s="471">
        <f t="shared" si="502"/>
        <v>4.4352590125000004</v>
      </c>
      <c r="OT89" s="471">
        <f t="shared" si="502"/>
        <v>4.4352590125000004</v>
      </c>
      <c r="OU89" s="471">
        <f t="shared" si="502"/>
        <v>4.4352590125000004</v>
      </c>
      <c r="OV89" s="471">
        <f t="shared" si="502"/>
        <v>4.4352590125000004</v>
      </c>
      <c r="OW89" s="471">
        <f t="shared" si="502"/>
        <v>4.4352590125000004</v>
      </c>
      <c r="OX89" s="471">
        <f t="shared" si="502"/>
        <v>1.2876558423387099</v>
      </c>
      <c r="OY89" s="471">
        <f t="shared" si="502"/>
        <v>0</v>
      </c>
      <c r="OZ89" s="471">
        <f t="shared" si="502"/>
        <v>0</v>
      </c>
      <c r="PA89" s="471">
        <f t="shared" si="502"/>
        <v>0</v>
      </c>
      <c r="PB89" s="471">
        <f t="shared" ref="PB89:QI89" si="538">((IF(AND(PB$24&gt;=$Q89,PB$25&lt;=$R89),PB$27,IF(AND(PB$25&gt;$Q89,PB$24&lt;$R89),(MIN(PB$25,$R89)-MAX(PB$24,$Q89)+1),0))/PB$27)*($H89/12)/1000000)+((IF(AND(PB$24&gt;=$Q89,PB$25&lt;=$R89),PB$27,IF(AND(PB$25&gt;$Q89,PB$24&lt;$R89),(MIN(PB$25,$R89)-MAX(PB$24,$Q89)+1),0))/PB$27)*($G89/12)/1000000)</f>
        <v>0</v>
      </c>
      <c r="PC89" s="471">
        <f t="shared" si="538"/>
        <v>0</v>
      </c>
      <c r="PD89" s="471">
        <f t="shared" si="538"/>
        <v>0</v>
      </c>
      <c r="PE89" s="471">
        <f t="shared" si="538"/>
        <v>0</v>
      </c>
      <c r="PF89" s="471">
        <f t="shared" si="538"/>
        <v>0</v>
      </c>
      <c r="PG89" s="471">
        <f t="shared" si="538"/>
        <v>0</v>
      </c>
      <c r="PH89" s="471">
        <f t="shared" si="538"/>
        <v>0</v>
      </c>
      <c r="PI89" s="471">
        <f t="shared" si="538"/>
        <v>0</v>
      </c>
      <c r="PJ89" s="471">
        <f t="shared" si="538"/>
        <v>0</v>
      </c>
      <c r="PK89" s="471">
        <f t="shared" si="538"/>
        <v>0</v>
      </c>
      <c r="PL89" s="471">
        <f t="shared" si="538"/>
        <v>0</v>
      </c>
      <c r="PM89" s="471">
        <f t="shared" si="538"/>
        <v>0</v>
      </c>
      <c r="PN89" s="471">
        <f t="shared" si="538"/>
        <v>0</v>
      </c>
      <c r="PO89" s="471">
        <f t="shared" si="538"/>
        <v>0</v>
      </c>
      <c r="PP89" s="471">
        <f t="shared" si="538"/>
        <v>0</v>
      </c>
      <c r="PQ89" s="471">
        <f t="shared" si="538"/>
        <v>0</v>
      </c>
      <c r="PR89" s="471">
        <f t="shared" si="538"/>
        <v>0</v>
      </c>
      <c r="PS89" s="471">
        <f t="shared" si="538"/>
        <v>0</v>
      </c>
      <c r="PT89" s="471">
        <f t="shared" si="538"/>
        <v>0</v>
      </c>
      <c r="PU89" s="471">
        <f t="shared" si="538"/>
        <v>0</v>
      </c>
      <c r="PV89" s="471">
        <f t="shared" si="538"/>
        <v>0</v>
      </c>
      <c r="PW89" s="471">
        <f t="shared" si="538"/>
        <v>0</v>
      </c>
      <c r="PX89" s="471">
        <f t="shared" si="538"/>
        <v>0</v>
      </c>
      <c r="PY89" s="471">
        <f t="shared" si="538"/>
        <v>0</v>
      </c>
      <c r="PZ89" s="471">
        <f t="shared" si="538"/>
        <v>0</v>
      </c>
      <c r="QA89" s="471">
        <f t="shared" si="538"/>
        <v>0</v>
      </c>
      <c r="QB89" s="471">
        <f t="shared" si="538"/>
        <v>0</v>
      </c>
      <c r="QC89" s="471">
        <f t="shared" si="538"/>
        <v>0</v>
      </c>
      <c r="QD89" s="471">
        <f t="shared" si="538"/>
        <v>0</v>
      </c>
      <c r="QE89" s="471">
        <f t="shared" si="538"/>
        <v>0</v>
      </c>
      <c r="QF89" s="471">
        <f t="shared" si="538"/>
        <v>0</v>
      </c>
      <c r="QG89" s="471">
        <f t="shared" si="538"/>
        <v>0</v>
      </c>
      <c r="QH89" s="471">
        <f t="shared" si="538"/>
        <v>0</v>
      </c>
      <c r="QI89" s="471">
        <f t="shared" si="538"/>
        <v>0</v>
      </c>
      <c r="QJ89" s="471">
        <f t="shared" si="517"/>
        <v>0</v>
      </c>
      <c r="QK89" s="471">
        <f t="shared" si="517"/>
        <v>0</v>
      </c>
      <c r="QL89" s="471">
        <f t="shared" si="517"/>
        <v>0</v>
      </c>
      <c r="QM89" s="471">
        <f t="shared" si="517"/>
        <v>0</v>
      </c>
      <c r="QN89" s="471">
        <f t="shared" si="517"/>
        <v>0</v>
      </c>
      <c r="QO89" s="471">
        <f t="shared" si="517"/>
        <v>0</v>
      </c>
      <c r="QP89" s="471">
        <f t="shared" si="517"/>
        <v>0</v>
      </c>
      <c r="QQ89" s="471">
        <f t="shared" si="517"/>
        <v>0</v>
      </c>
      <c r="QR89" s="471">
        <f t="shared" si="517"/>
        <v>0</v>
      </c>
      <c r="QS89" s="471">
        <f t="shared" si="517"/>
        <v>0</v>
      </c>
      <c r="QT89" s="471">
        <f t="shared" si="517"/>
        <v>0</v>
      </c>
      <c r="QU89" s="471">
        <f t="shared" si="517"/>
        <v>0</v>
      </c>
      <c r="QV89" s="471">
        <f t="shared" si="517"/>
        <v>0</v>
      </c>
      <c r="QW89" s="471">
        <f t="shared" si="517"/>
        <v>0</v>
      </c>
      <c r="QX89" s="471">
        <f t="shared" si="517"/>
        <v>0</v>
      </c>
      <c r="QY89" s="471">
        <f t="shared" si="504"/>
        <v>0</v>
      </c>
      <c r="QZ89" s="471">
        <f t="shared" si="504"/>
        <v>0</v>
      </c>
      <c r="RA89" s="471">
        <f t="shared" si="504"/>
        <v>0</v>
      </c>
      <c r="RB89" s="471">
        <f t="shared" si="504"/>
        <v>0</v>
      </c>
      <c r="RC89" s="471">
        <f t="shared" si="504"/>
        <v>0</v>
      </c>
      <c r="RD89" s="471">
        <f t="shared" si="504"/>
        <v>0</v>
      </c>
      <c r="RE89" s="471">
        <f t="shared" si="504"/>
        <v>0</v>
      </c>
      <c r="RF89" s="471">
        <f t="shared" si="504"/>
        <v>0</v>
      </c>
      <c r="RG89" s="471">
        <f t="shared" si="504"/>
        <v>0</v>
      </c>
      <c r="RH89" s="471">
        <f t="shared" si="504"/>
        <v>0</v>
      </c>
      <c r="RI89" s="471">
        <f t="shared" si="504"/>
        <v>0</v>
      </c>
      <c r="RJ89" s="471">
        <f t="shared" si="504"/>
        <v>0</v>
      </c>
      <c r="RK89" s="471">
        <f t="shared" si="504"/>
        <v>0</v>
      </c>
      <c r="RL89" s="471">
        <f t="shared" si="504"/>
        <v>0</v>
      </c>
      <c r="RM89" s="471">
        <f t="shared" si="504"/>
        <v>0</v>
      </c>
      <c r="RN89" s="471">
        <f t="shared" ref="RN89:SU89" si="539">((IF(AND(RN$24&gt;=$Q89,RN$25&lt;=$R89),RN$27,IF(AND(RN$25&gt;$Q89,RN$24&lt;$R89),(MIN(RN$25,$R89)-MAX(RN$24,$Q89)+1),0))/RN$27)*($H89/12)/1000000)+((IF(AND(RN$24&gt;=$Q89,RN$25&lt;=$R89),RN$27,IF(AND(RN$25&gt;$Q89,RN$24&lt;$R89),(MIN(RN$25,$R89)-MAX(RN$24,$Q89)+1),0))/RN$27)*($G89/12)/1000000)</f>
        <v>0</v>
      </c>
      <c r="RO89" s="471">
        <f t="shared" si="539"/>
        <v>0</v>
      </c>
      <c r="RP89" s="471">
        <f t="shared" si="539"/>
        <v>0</v>
      </c>
      <c r="RQ89" s="471">
        <f t="shared" si="539"/>
        <v>0</v>
      </c>
      <c r="RR89" s="471">
        <f t="shared" si="539"/>
        <v>0</v>
      </c>
      <c r="RS89" s="471">
        <f t="shared" si="539"/>
        <v>0</v>
      </c>
      <c r="RT89" s="471">
        <f t="shared" si="539"/>
        <v>0</v>
      </c>
      <c r="RU89" s="471">
        <f t="shared" si="539"/>
        <v>0</v>
      </c>
      <c r="RV89" s="471">
        <f t="shared" si="539"/>
        <v>0</v>
      </c>
      <c r="RW89" s="471">
        <f t="shared" si="539"/>
        <v>0</v>
      </c>
      <c r="RX89" s="471">
        <f t="shared" si="539"/>
        <v>0</v>
      </c>
      <c r="RY89" s="471">
        <f t="shared" si="539"/>
        <v>0</v>
      </c>
      <c r="RZ89" s="471">
        <f t="shared" si="539"/>
        <v>0</v>
      </c>
      <c r="SA89" s="471">
        <f t="shared" si="539"/>
        <v>0</v>
      </c>
      <c r="SB89" s="471">
        <f t="shared" si="539"/>
        <v>0</v>
      </c>
      <c r="SC89" s="471">
        <f t="shared" si="539"/>
        <v>0</v>
      </c>
      <c r="SD89" s="471">
        <f t="shared" si="539"/>
        <v>0</v>
      </c>
      <c r="SE89" s="471">
        <f t="shared" si="539"/>
        <v>0</v>
      </c>
      <c r="SF89" s="471">
        <f t="shared" si="539"/>
        <v>0</v>
      </c>
      <c r="SG89" s="471">
        <f t="shared" si="539"/>
        <v>0</v>
      </c>
      <c r="SH89" s="471">
        <f t="shared" si="539"/>
        <v>0</v>
      </c>
      <c r="SI89" s="471">
        <f t="shared" si="539"/>
        <v>0</v>
      </c>
      <c r="SJ89" s="471">
        <f t="shared" si="539"/>
        <v>0</v>
      </c>
      <c r="SK89" s="471">
        <f t="shared" si="539"/>
        <v>0</v>
      </c>
      <c r="SL89" s="471">
        <f t="shared" si="539"/>
        <v>0</v>
      </c>
      <c r="SM89" s="471">
        <f t="shared" si="539"/>
        <v>0</v>
      </c>
      <c r="SN89" s="471">
        <f t="shared" si="539"/>
        <v>0</v>
      </c>
      <c r="SO89" s="471">
        <f t="shared" si="539"/>
        <v>0</v>
      </c>
      <c r="SP89" s="471">
        <f t="shared" si="539"/>
        <v>0</v>
      </c>
      <c r="SQ89" s="471">
        <f t="shared" si="539"/>
        <v>0</v>
      </c>
      <c r="SR89" s="471">
        <f t="shared" si="539"/>
        <v>0</v>
      </c>
      <c r="SS89" s="471">
        <f t="shared" si="539"/>
        <v>0</v>
      </c>
      <c r="ST89" s="471">
        <f t="shared" si="539"/>
        <v>0</v>
      </c>
      <c r="SU89" s="471">
        <f t="shared" si="539"/>
        <v>0</v>
      </c>
      <c r="SV89" s="471">
        <f t="shared" si="519"/>
        <v>0</v>
      </c>
      <c r="SW89" s="471">
        <f t="shared" si="519"/>
        <v>0</v>
      </c>
      <c r="SX89" s="471">
        <f t="shared" si="519"/>
        <v>0</v>
      </c>
      <c r="SY89" s="471">
        <f t="shared" si="519"/>
        <v>0</v>
      </c>
      <c r="SZ89" s="471">
        <f t="shared" si="519"/>
        <v>0</v>
      </c>
      <c r="TA89" s="471">
        <f t="shared" si="519"/>
        <v>0</v>
      </c>
      <c r="TB89" s="471">
        <f t="shared" si="519"/>
        <v>0</v>
      </c>
      <c r="TC89" s="471">
        <f t="shared" si="519"/>
        <v>0</v>
      </c>
      <c r="TD89" s="471">
        <f t="shared" si="519"/>
        <v>0</v>
      </c>
      <c r="TE89" s="471">
        <f t="shared" si="519"/>
        <v>0</v>
      </c>
      <c r="TF89" s="471">
        <f t="shared" si="519"/>
        <v>0</v>
      </c>
      <c r="TG89" s="471">
        <f t="shared" si="519"/>
        <v>0</v>
      </c>
      <c r="TH89" s="471">
        <f t="shared" si="519"/>
        <v>0</v>
      </c>
      <c r="TI89" s="471">
        <f t="shared" si="519"/>
        <v>0</v>
      </c>
      <c r="TJ89" s="471">
        <f t="shared" si="519"/>
        <v>0</v>
      </c>
      <c r="TK89" s="471">
        <f t="shared" si="506"/>
        <v>0</v>
      </c>
      <c r="TL89" s="471">
        <f t="shared" si="506"/>
        <v>0</v>
      </c>
      <c r="TM89" s="471">
        <f t="shared" si="506"/>
        <v>0</v>
      </c>
      <c r="TN89" s="471">
        <f t="shared" si="506"/>
        <v>0</v>
      </c>
      <c r="TO89" s="471">
        <f t="shared" si="506"/>
        <v>0</v>
      </c>
      <c r="TP89" s="471">
        <f t="shared" si="506"/>
        <v>0</v>
      </c>
      <c r="TQ89" s="471">
        <f t="shared" si="506"/>
        <v>0</v>
      </c>
      <c r="TR89" s="471">
        <f t="shared" si="506"/>
        <v>0</v>
      </c>
      <c r="TS89" s="471">
        <f t="shared" si="506"/>
        <v>0</v>
      </c>
      <c r="TT89" s="471">
        <f t="shared" si="506"/>
        <v>0</v>
      </c>
      <c r="TU89" s="471">
        <f t="shared" si="506"/>
        <v>0</v>
      </c>
      <c r="TV89" s="471">
        <f t="shared" si="506"/>
        <v>0</v>
      </c>
      <c r="TW89" s="471">
        <f t="shared" si="506"/>
        <v>0</v>
      </c>
      <c r="TX89" s="471">
        <f t="shared" si="506"/>
        <v>0</v>
      </c>
      <c r="TY89" s="471">
        <f t="shared" si="506"/>
        <v>0</v>
      </c>
      <c r="TZ89" s="471">
        <f t="shared" ref="TZ89:VG89" si="540">((IF(AND(TZ$24&gt;=$Q89,TZ$25&lt;=$R89),TZ$27,IF(AND(TZ$25&gt;$Q89,TZ$24&lt;$R89),(MIN(TZ$25,$R89)-MAX(TZ$24,$Q89)+1),0))/TZ$27)*($H89/12)/1000000)+((IF(AND(TZ$24&gt;=$Q89,TZ$25&lt;=$R89),TZ$27,IF(AND(TZ$25&gt;$Q89,TZ$24&lt;$R89),(MIN(TZ$25,$R89)-MAX(TZ$24,$Q89)+1),0))/TZ$27)*($G89/12)/1000000)</f>
        <v>0</v>
      </c>
      <c r="UA89" s="471">
        <f t="shared" si="540"/>
        <v>0</v>
      </c>
      <c r="UB89" s="471">
        <f t="shared" si="540"/>
        <v>0</v>
      </c>
      <c r="UC89" s="471">
        <f t="shared" si="540"/>
        <v>0</v>
      </c>
      <c r="UD89" s="471">
        <f t="shared" si="540"/>
        <v>0</v>
      </c>
      <c r="UE89" s="471">
        <f t="shared" si="540"/>
        <v>0</v>
      </c>
      <c r="UF89" s="471">
        <f t="shared" si="540"/>
        <v>0</v>
      </c>
      <c r="UG89" s="471">
        <f t="shared" si="540"/>
        <v>0</v>
      </c>
      <c r="UH89" s="471">
        <f t="shared" si="540"/>
        <v>0</v>
      </c>
      <c r="UI89" s="471">
        <f t="shared" si="540"/>
        <v>0</v>
      </c>
      <c r="UJ89" s="471">
        <f t="shared" si="540"/>
        <v>0</v>
      </c>
      <c r="UK89" s="471">
        <f t="shared" si="540"/>
        <v>0</v>
      </c>
      <c r="UL89" s="471">
        <f t="shared" si="540"/>
        <v>0</v>
      </c>
      <c r="UM89" s="471">
        <f t="shared" si="540"/>
        <v>0</v>
      </c>
      <c r="UN89" s="471">
        <f t="shared" si="540"/>
        <v>0</v>
      </c>
      <c r="UO89" s="471">
        <f t="shared" si="540"/>
        <v>0</v>
      </c>
      <c r="UP89" s="471">
        <f t="shared" si="540"/>
        <v>0</v>
      </c>
      <c r="UQ89" s="471">
        <f t="shared" si="540"/>
        <v>0</v>
      </c>
      <c r="UR89" s="471">
        <f t="shared" si="540"/>
        <v>0</v>
      </c>
      <c r="US89" s="471">
        <f t="shared" si="540"/>
        <v>0</v>
      </c>
      <c r="UT89" s="471">
        <f t="shared" si="540"/>
        <v>0</v>
      </c>
      <c r="UU89" s="471">
        <f t="shared" si="540"/>
        <v>0</v>
      </c>
      <c r="UV89" s="471">
        <f t="shared" si="540"/>
        <v>0</v>
      </c>
      <c r="UW89" s="471">
        <f t="shared" si="540"/>
        <v>0</v>
      </c>
      <c r="UX89" s="471">
        <f t="shared" si="540"/>
        <v>0</v>
      </c>
      <c r="UY89" s="471">
        <f t="shared" si="540"/>
        <v>0</v>
      </c>
      <c r="UZ89" s="471">
        <f t="shared" si="540"/>
        <v>0</v>
      </c>
      <c r="VA89" s="471">
        <f t="shared" si="540"/>
        <v>0</v>
      </c>
      <c r="VB89" s="471">
        <f t="shared" si="540"/>
        <v>0</v>
      </c>
      <c r="VC89" s="471">
        <f t="shared" si="540"/>
        <v>0</v>
      </c>
      <c r="VD89" s="471">
        <f t="shared" si="540"/>
        <v>0</v>
      </c>
      <c r="VE89" s="471">
        <f t="shared" si="540"/>
        <v>0</v>
      </c>
      <c r="VF89" s="471">
        <f t="shared" si="540"/>
        <v>0</v>
      </c>
      <c r="VG89" s="471">
        <f t="shared" si="540"/>
        <v>0</v>
      </c>
      <c r="VH89" s="471">
        <f t="shared" si="521"/>
        <v>0</v>
      </c>
      <c r="VI89" s="471">
        <f t="shared" si="521"/>
        <v>0</v>
      </c>
      <c r="VJ89" s="471">
        <f t="shared" si="521"/>
        <v>0</v>
      </c>
      <c r="VK89" s="471">
        <f t="shared" si="521"/>
        <v>0</v>
      </c>
      <c r="VL89" s="471">
        <f t="shared" si="521"/>
        <v>0</v>
      </c>
      <c r="VM89" s="471">
        <f t="shared" si="521"/>
        <v>0</v>
      </c>
      <c r="VN89" s="471">
        <f t="shared" si="521"/>
        <v>0</v>
      </c>
      <c r="VO89" s="471">
        <f t="shared" si="521"/>
        <v>0</v>
      </c>
      <c r="VP89" s="471">
        <f t="shared" si="521"/>
        <v>0</v>
      </c>
      <c r="VQ89" s="471">
        <f t="shared" si="521"/>
        <v>0</v>
      </c>
      <c r="VR89" s="471">
        <f t="shared" si="521"/>
        <v>0</v>
      </c>
      <c r="VS89" s="471">
        <f t="shared" si="521"/>
        <v>0</v>
      </c>
      <c r="VT89" s="471">
        <f t="shared" si="521"/>
        <v>0</v>
      </c>
      <c r="VU89" s="471">
        <f t="shared" si="521"/>
        <v>0</v>
      </c>
      <c r="VV89" s="471">
        <f t="shared" si="521"/>
        <v>0</v>
      </c>
      <c r="VW89" s="471">
        <f t="shared" si="508"/>
        <v>0</v>
      </c>
      <c r="VX89" s="471">
        <f t="shared" si="508"/>
        <v>0</v>
      </c>
      <c r="VY89" s="471">
        <f t="shared" si="508"/>
        <v>0</v>
      </c>
      <c r="VZ89" s="471">
        <f t="shared" si="508"/>
        <v>0</v>
      </c>
      <c r="WA89" s="471">
        <f t="shared" si="508"/>
        <v>0</v>
      </c>
      <c r="WB89" s="471">
        <f t="shared" si="508"/>
        <v>0</v>
      </c>
      <c r="WC89" s="471">
        <f t="shared" si="508"/>
        <v>0</v>
      </c>
      <c r="WD89" s="471">
        <f t="shared" si="508"/>
        <v>0</v>
      </c>
    </row>
    <row r="91" spans="1:604" x14ac:dyDescent="0.35">
      <c r="WE91" s="96"/>
      <c r="WF91" s="96"/>
    </row>
    <row r="92" spans="1:604" x14ac:dyDescent="0.35">
      <c r="WE92" s="96"/>
      <c r="WF92" s="96"/>
    </row>
    <row r="93" spans="1:604" x14ac:dyDescent="0.35">
      <c r="WE93" s="96"/>
      <c r="WF93" s="96"/>
    </row>
    <row r="94" spans="1:604" x14ac:dyDescent="0.35">
      <c r="WE94" s="96"/>
      <c r="WF94" s="96"/>
    </row>
    <row r="95" spans="1:604" x14ac:dyDescent="0.35">
      <c r="WE95" s="96"/>
      <c r="WF95" s="96"/>
    </row>
    <row r="96" spans="1:604" x14ac:dyDescent="0.35">
      <c r="WE96" s="96"/>
      <c r="WF96" s="96"/>
    </row>
    <row r="97" spans="603:604" x14ac:dyDescent="0.35">
      <c r="WE97" s="96"/>
      <c r="WF97" s="96"/>
    </row>
    <row r="98" spans="603:604" x14ac:dyDescent="0.35">
      <c r="WE98" s="96"/>
      <c r="WF98" s="96"/>
    </row>
    <row r="99" spans="603:604" x14ac:dyDescent="0.35">
      <c r="WE99" s="96"/>
      <c r="WF99" s="96"/>
    </row>
    <row r="100" spans="603:604" x14ac:dyDescent="0.35">
      <c r="WE100" s="96"/>
      <c r="WF100" s="96"/>
    </row>
    <row r="101" spans="603:604" x14ac:dyDescent="0.35">
      <c r="WE101" s="96"/>
      <c r="WF101" s="96"/>
    </row>
    <row r="102" spans="603:604" x14ac:dyDescent="0.35">
      <c r="WE102" s="96"/>
      <c r="WF102" s="96"/>
    </row>
    <row r="103" spans="603:604" x14ac:dyDescent="0.35">
      <c r="WE103" s="96"/>
      <c r="WF103" s="96"/>
    </row>
    <row r="104" spans="603:604" x14ac:dyDescent="0.35">
      <c r="WE104" s="96"/>
      <c r="WF104" s="96"/>
    </row>
    <row r="105" spans="603:604" x14ac:dyDescent="0.35">
      <c r="WE105" s="96"/>
      <c r="WF105" s="96"/>
    </row>
    <row r="106" spans="603:604" x14ac:dyDescent="0.35">
      <c r="WE106" s="96"/>
      <c r="WF106" s="96"/>
    </row>
    <row r="107" spans="603:604" x14ac:dyDescent="0.35">
      <c r="WE107" s="96"/>
      <c r="WF107" s="96"/>
    </row>
    <row r="108" spans="603:604" x14ac:dyDescent="0.35">
      <c r="WE108" s="96"/>
      <c r="WF108" s="96"/>
    </row>
    <row r="109" spans="603:604" x14ac:dyDescent="0.35">
      <c r="WE109" s="96"/>
      <c r="WF109" s="96"/>
    </row>
    <row r="110" spans="603:604" x14ac:dyDescent="0.35">
      <c r="WE110" s="96"/>
      <c r="WF110" s="96"/>
    </row>
    <row r="111" spans="603:604" x14ac:dyDescent="0.35">
      <c r="WE111" s="96"/>
      <c r="WF111" s="96"/>
    </row>
    <row r="112" spans="603:604" x14ac:dyDescent="0.35">
      <c r="WE112" s="96"/>
      <c r="WF112" s="96"/>
    </row>
    <row r="113" spans="603:604" x14ac:dyDescent="0.35">
      <c r="WE113" s="96"/>
      <c r="WF113" s="96"/>
    </row>
    <row r="114" spans="603:604" x14ac:dyDescent="0.35">
      <c r="WE114" s="96"/>
      <c r="WF114" s="96"/>
    </row>
    <row r="115" spans="603:604" x14ac:dyDescent="0.35">
      <c r="WE115" s="96"/>
      <c r="WF115" s="96"/>
    </row>
    <row r="116" spans="603:604" x14ac:dyDescent="0.35">
      <c r="WE116" s="96"/>
      <c r="WF116" s="96"/>
    </row>
    <row r="117" spans="603:604" x14ac:dyDescent="0.35">
      <c r="WE117" s="96"/>
      <c r="WF117" s="96"/>
    </row>
    <row r="118" spans="603:604" x14ac:dyDescent="0.35">
      <c r="WE118" s="96"/>
      <c r="WF118" s="96"/>
    </row>
    <row r="119" spans="603:604" x14ac:dyDescent="0.35">
      <c r="WE119" s="96"/>
      <c r="WF119" s="96"/>
    </row>
    <row r="120" spans="603:604" x14ac:dyDescent="0.35">
      <c r="WE120" s="96"/>
      <c r="WF120" s="96"/>
    </row>
    <row r="121" spans="603:604" x14ac:dyDescent="0.35">
      <c r="WE121" s="96"/>
      <c r="WF121" s="96"/>
    </row>
    <row r="122" spans="603:604" x14ac:dyDescent="0.35">
      <c r="WE122" s="96"/>
      <c r="WF122" s="96"/>
    </row>
  </sheetData>
  <hyperlinks>
    <hyperlink ref="S1" location="Appendix!A1" display="Appendix" xr:uid="{18233C3B-AF0A-480E-BFD8-B943D0D2D3EB}"/>
  </hyperlinks>
  <pageMargins left="0.511811024" right="0.511811024" top="0.78740157499999996" bottom="0.78740157499999996" header="0.31496062000000002" footer="0.31496062000000002"/>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CB451-68E0-492B-A2E7-AE318AB6BA89}">
  <sheetPr codeName="Planilha13">
    <tabColor rgb="FFEDECE3"/>
  </sheetPr>
  <dimension ref="A1:VX58"/>
  <sheetViews>
    <sheetView showGridLines="0" topLeftCell="K1" zoomScaleNormal="100" workbookViewId="0">
      <selection activeCell="K1" sqref="K1"/>
    </sheetView>
  </sheetViews>
  <sheetFormatPr defaultRowHeight="14.5" outlineLevelCol="1" x14ac:dyDescent="0.35"/>
  <cols>
    <col min="1" max="1" width="5.54296875" hidden="1" customWidth="1" outlineLevel="1"/>
    <col min="2" max="2" width="8.81640625" hidden="1" customWidth="1" outlineLevel="1"/>
    <col min="3" max="3" width="16.453125" hidden="1" customWidth="1" outlineLevel="1"/>
    <col min="4" max="4" width="53.54296875" hidden="1" customWidth="1" outlineLevel="1"/>
    <col min="5" max="5" width="9.81640625" hidden="1" customWidth="1" outlineLevel="1"/>
    <col min="6" max="6" width="14" hidden="1" customWidth="1" outlineLevel="1"/>
    <col min="7" max="7" width="13.453125" hidden="1" customWidth="1" outlineLevel="1"/>
    <col min="8" max="8" width="11.54296875" hidden="1" customWidth="1" outlineLevel="1"/>
    <col min="9" max="9" width="9.54296875" hidden="1" customWidth="1" outlineLevel="1"/>
    <col min="10" max="10" width="10" hidden="1" customWidth="1" outlineLevel="1"/>
    <col min="11" max="11" width="9.1796875" customWidth="1" collapsed="1"/>
    <col min="12" max="12" width="30.81640625" customWidth="1"/>
    <col min="13" max="46" width="9.81640625" customWidth="1"/>
    <col min="48" max="48" width="24.1796875" customWidth="1"/>
    <col min="49" max="184" width="9.81640625" customWidth="1"/>
    <col min="186" max="186" width="24" customWidth="1"/>
    <col min="187" max="594" width="9.81640625" customWidth="1"/>
  </cols>
  <sheetData>
    <row r="1" spans="11:596" x14ac:dyDescent="0.35">
      <c r="K1" s="62" t="s">
        <v>999</v>
      </c>
    </row>
    <row r="2" spans="11:596" ht="13.75" customHeight="1" x14ac:dyDescent="0.35">
      <c r="L2" s="59" t="s">
        <v>973</v>
      </c>
      <c r="M2" s="68">
        <v>45473</v>
      </c>
    </row>
    <row r="3" spans="11:596" ht="13.75" customHeight="1" x14ac:dyDescent="0.35">
      <c r="L3" s="31"/>
    </row>
    <row r="4" spans="11:596" x14ac:dyDescent="0.35">
      <c r="L4" s="21" t="s">
        <v>1101</v>
      </c>
      <c r="M4" s="97" t="str">
        <f>M14</f>
        <v>2024-25</v>
      </c>
      <c r="N4" s="97" t="str">
        <f t="shared" ref="N4:AT4" si="0">N14</f>
        <v>2025-26</v>
      </c>
      <c r="O4" s="97" t="str">
        <f t="shared" si="0"/>
        <v>2026-27</v>
      </c>
      <c r="P4" s="97" t="str">
        <f t="shared" si="0"/>
        <v>2027-28</v>
      </c>
      <c r="Q4" s="97" t="str">
        <f t="shared" si="0"/>
        <v>2028-29</v>
      </c>
      <c r="R4" s="97" t="str">
        <f t="shared" si="0"/>
        <v>2029-30</v>
      </c>
      <c r="S4" s="97" t="str">
        <f t="shared" si="0"/>
        <v>2030-31</v>
      </c>
      <c r="T4" s="97" t="str">
        <f t="shared" si="0"/>
        <v>2031-32</v>
      </c>
      <c r="U4" s="97" t="str">
        <f t="shared" si="0"/>
        <v>2032-33</v>
      </c>
      <c r="V4" s="97" t="str">
        <f t="shared" si="0"/>
        <v>2033-34</v>
      </c>
      <c r="W4" s="97" t="str">
        <f t="shared" si="0"/>
        <v>2034-35</v>
      </c>
      <c r="X4" s="97" t="str">
        <f t="shared" si="0"/>
        <v>2035-36</v>
      </c>
      <c r="Y4" s="97" t="str">
        <f t="shared" si="0"/>
        <v>2036-37</v>
      </c>
      <c r="Z4" s="97" t="str">
        <f t="shared" si="0"/>
        <v>2037-38</v>
      </c>
      <c r="AA4" s="97" t="str">
        <f t="shared" si="0"/>
        <v>2038-39</v>
      </c>
      <c r="AB4" s="97" t="str">
        <f t="shared" si="0"/>
        <v>2039-40</v>
      </c>
      <c r="AC4" s="97" t="str">
        <f t="shared" si="0"/>
        <v>2040-41</v>
      </c>
      <c r="AD4" s="97" t="str">
        <f t="shared" si="0"/>
        <v>2041-42</v>
      </c>
      <c r="AE4" s="97" t="str">
        <f t="shared" si="0"/>
        <v>2042-43</v>
      </c>
      <c r="AF4" s="97" t="str">
        <f t="shared" si="0"/>
        <v>2043-44</v>
      </c>
      <c r="AG4" s="97" t="str">
        <f t="shared" si="0"/>
        <v>2044-45</v>
      </c>
      <c r="AH4" s="97" t="str">
        <f t="shared" si="0"/>
        <v>2045-46</v>
      </c>
      <c r="AI4" s="97" t="str">
        <f t="shared" si="0"/>
        <v>2046-47</v>
      </c>
      <c r="AJ4" s="97" t="str">
        <f t="shared" si="0"/>
        <v>2047-48</v>
      </c>
      <c r="AK4" s="97" t="str">
        <f t="shared" si="0"/>
        <v>2048-49</v>
      </c>
      <c r="AL4" s="97" t="str">
        <f t="shared" si="0"/>
        <v>2049-50</v>
      </c>
      <c r="AM4" s="97" t="str">
        <f t="shared" si="0"/>
        <v>2050-51</v>
      </c>
      <c r="AN4" s="97" t="str">
        <f t="shared" si="0"/>
        <v>2051-52</v>
      </c>
      <c r="AO4" s="97" t="str">
        <f t="shared" si="0"/>
        <v>2052-53</v>
      </c>
      <c r="AP4" s="97" t="str">
        <f t="shared" si="0"/>
        <v>2053-54</v>
      </c>
      <c r="AQ4" s="97" t="str">
        <f t="shared" si="0"/>
        <v>2054-55</v>
      </c>
      <c r="AR4" s="97" t="str">
        <f t="shared" si="0"/>
        <v>2055-56</v>
      </c>
      <c r="AS4" s="97" t="str">
        <f t="shared" si="0"/>
        <v>2056-57</v>
      </c>
      <c r="AT4" s="97" t="str">
        <f t="shared" si="0"/>
        <v>2057-58</v>
      </c>
      <c r="AU4" s="19"/>
      <c r="AV4" s="21" t="s">
        <v>940</v>
      </c>
      <c r="AW4" s="25" t="str">
        <f>AW$17</f>
        <v>3Q24</v>
      </c>
      <c r="AX4" s="25" t="str">
        <f t="shared" ref="AX4:DI4" si="1">AX$17</f>
        <v>4Q24</v>
      </c>
      <c r="AY4" s="25" t="str">
        <f t="shared" si="1"/>
        <v>1Q25</v>
      </c>
      <c r="AZ4" s="25" t="str">
        <f t="shared" si="1"/>
        <v>2Q25</v>
      </c>
      <c r="BA4" s="25" t="str">
        <f t="shared" si="1"/>
        <v>3Q25</v>
      </c>
      <c r="BB4" s="25" t="str">
        <f t="shared" si="1"/>
        <v>4Q25</v>
      </c>
      <c r="BC4" s="25" t="str">
        <f t="shared" si="1"/>
        <v>1Q26</v>
      </c>
      <c r="BD4" s="25" t="str">
        <f t="shared" si="1"/>
        <v>2Q26</v>
      </c>
      <c r="BE4" s="25" t="str">
        <f t="shared" si="1"/>
        <v>3Q26</v>
      </c>
      <c r="BF4" s="25" t="str">
        <f t="shared" si="1"/>
        <v>4Q26</v>
      </c>
      <c r="BG4" s="25" t="str">
        <f t="shared" si="1"/>
        <v>1Q27</v>
      </c>
      <c r="BH4" s="25" t="str">
        <f t="shared" si="1"/>
        <v>2Q27</v>
      </c>
      <c r="BI4" s="25" t="str">
        <f t="shared" si="1"/>
        <v>3Q27</v>
      </c>
      <c r="BJ4" s="25" t="str">
        <f t="shared" si="1"/>
        <v>4Q27</v>
      </c>
      <c r="BK4" s="25" t="str">
        <f t="shared" si="1"/>
        <v>1Q28</v>
      </c>
      <c r="BL4" s="25" t="str">
        <f t="shared" si="1"/>
        <v>2Q28</v>
      </c>
      <c r="BM4" s="25" t="str">
        <f t="shared" si="1"/>
        <v>3Q28</v>
      </c>
      <c r="BN4" s="25" t="str">
        <f t="shared" si="1"/>
        <v>4Q28</v>
      </c>
      <c r="BO4" s="25" t="str">
        <f t="shared" si="1"/>
        <v>1Q29</v>
      </c>
      <c r="BP4" s="25" t="str">
        <f t="shared" si="1"/>
        <v>2Q29</v>
      </c>
      <c r="BQ4" s="25" t="str">
        <f t="shared" si="1"/>
        <v>3Q29</v>
      </c>
      <c r="BR4" s="25" t="str">
        <f t="shared" si="1"/>
        <v>4Q29</v>
      </c>
      <c r="BS4" s="25" t="str">
        <f t="shared" si="1"/>
        <v>1Q30</v>
      </c>
      <c r="BT4" s="25" t="str">
        <f t="shared" si="1"/>
        <v>2Q30</v>
      </c>
      <c r="BU4" s="25" t="str">
        <f t="shared" si="1"/>
        <v>3Q30</v>
      </c>
      <c r="BV4" s="25" t="str">
        <f t="shared" si="1"/>
        <v>4Q30</v>
      </c>
      <c r="BW4" s="25" t="str">
        <f t="shared" si="1"/>
        <v>1Q31</v>
      </c>
      <c r="BX4" s="25" t="str">
        <f t="shared" si="1"/>
        <v>2Q31</v>
      </c>
      <c r="BY4" s="25" t="str">
        <f t="shared" si="1"/>
        <v>3Q31</v>
      </c>
      <c r="BZ4" s="25" t="str">
        <f t="shared" si="1"/>
        <v>4Q31</v>
      </c>
      <c r="CA4" s="25" t="str">
        <f t="shared" si="1"/>
        <v>1Q32</v>
      </c>
      <c r="CB4" s="25" t="str">
        <f t="shared" si="1"/>
        <v>2Q32</v>
      </c>
      <c r="CC4" s="25" t="str">
        <f t="shared" si="1"/>
        <v>3Q32</v>
      </c>
      <c r="CD4" s="25" t="str">
        <f t="shared" si="1"/>
        <v>4Q32</v>
      </c>
      <c r="CE4" s="25" t="str">
        <f t="shared" si="1"/>
        <v>1Q33</v>
      </c>
      <c r="CF4" s="25" t="str">
        <f t="shared" si="1"/>
        <v>2Q33</v>
      </c>
      <c r="CG4" s="25" t="str">
        <f t="shared" si="1"/>
        <v>3Q33</v>
      </c>
      <c r="CH4" s="25" t="str">
        <f t="shared" si="1"/>
        <v>4Q33</v>
      </c>
      <c r="CI4" s="25" t="str">
        <f t="shared" si="1"/>
        <v>1Q34</v>
      </c>
      <c r="CJ4" s="25" t="str">
        <f t="shared" si="1"/>
        <v>2Q34</v>
      </c>
      <c r="CK4" s="25" t="str">
        <f t="shared" si="1"/>
        <v>3Q34</v>
      </c>
      <c r="CL4" s="25" t="str">
        <f t="shared" si="1"/>
        <v>4Q34</v>
      </c>
      <c r="CM4" s="25" t="str">
        <f t="shared" si="1"/>
        <v>1Q35</v>
      </c>
      <c r="CN4" s="25" t="str">
        <f t="shared" si="1"/>
        <v>2Q35</v>
      </c>
      <c r="CO4" s="25" t="str">
        <f t="shared" si="1"/>
        <v>3Q35</v>
      </c>
      <c r="CP4" s="25" t="str">
        <f t="shared" si="1"/>
        <v>4Q35</v>
      </c>
      <c r="CQ4" s="25" t="str">
        <f t="shared" si="1"/>
        <v>1Q36</v>
      </c>
      <c r="CR4" s="25" t="str">
        <f t="shared" si="1"/>
        <v>2Q36</v>
      </c>
      <c r="CS4" s="25" t="str">
        <f t="shared" si="1"/>
        <v>3Q36</v>
      </c>
      <c r="CT4" s="25" t="str">
        <f t="shared" si="1"/>
        <v>4Q36</v>
      </c>
      <c r="CU4" s="25" t="str">
        <f t="shared" si="1"/>
        <v>1Q37</v>
      </c>
      <c r="CV4" s="25" t="str">
        <f t="shared" si="1"/>
        <v>2Q37</v>
      </c>
      <c r="CW4" s="25" t="str">
        <f t="shared" si="1"/>
        <v>3Q37</v>
      </c>
      <c r="CX4" s="25" t="str">
        <f t="shared" si="1"/>
        <v>4Q37</v>
      </c>
      <c r="CY4" s="25" t="str">
        <f t="shared" si="1"/>
        <v>1Q38</v>
      </c>
      <c r="CZ4" s="25" t="str">
        <f t="shared" si="1"/>
        <v>2Q38</v>
      </c>
      <c r="DA4" s="25" t="str">
        <f t="shared" si="1"/>
        <v>3Q38</v>
      </c>
      <c r="DB4" s="25" t="str">
        <f t="shared" si="1"/>
        <v>4Q38</v>
      </c>
      <c r="DC4" s="25" t="str">
        <f t="shared" si="1"/>
        <v>1Q39</v>
      </c>
      <c r="DD4" s="25" t="str">
        <f t="shared" si="1"/>
        <v>2Q39</v>
      </c>
      <c r="DE4" s="25" t="str">
        <f t="shared" si="1"/>
        <v>3Q39</v>
      </c>
      <c r="DF4" s="25" t="str">
        <f t="shared" si="1"/>
        <v>4Q39</v>
      </c>
      <c r="DG4" s="25" t="str">
        <f t="shared" si="1"/>
        <v>1Q40</v>
      </c>
      <c r="DH4" s="25" t="str">
        <f t="shared" si="1"/>
        <v>2Q40</v>
      </c>
      <c r="DI4" s="25" t="str">
        <f t="shared" si="1"/>
        <v>3Q40</v>
      </c>
      <c r="DJ4" s="25" t="str">
        <f t="shared" ref="DJ4:FU4" si="2">DJ$17</f>
        <v>4Q40</v>
      </c>
      <c r="DK4" s="25" t="str">
        <f t="shared" si="2"/>
        <v>1Q41</v>
      </c>
      <c r="DL4" s="25" t="str">
        <f t="shared" si="2"/>
        <v>2Q41</v>
      </c>
      <c r="DM4" s="25" t="str">
        <f t="shared" si="2"/>
        <v>3Q41</v>
      </c>
      <c r="DN4" s="25" t="str">
        <f t="shared" si="2"/>
        <v>4Q41</v>
      </c>
      <c r="DO4" s="25" t="str">
        <f t="shared" si="2"/>
        <v>1Q42</v>
      </c>
      <c r="DP4" s="25" t="str">
        <f t="shared" si="2"/>
        <v>2Q42</v>
      </c>
      <c r="DQ4" s="25" t="str">
        <f t="shared" si="2"/>
        <v>3Q42</v>
      </c>
      <c r="DR4" s="25" t="str">
        <f t="shared" si="2"/>
        <v>4Q42</v>
      </c>
      <c r="DS4" s="25" t="str">
        <f t="shared" si="2"/>
        <v>1Q43</v>
      </c>
      <c r="DT4" s="25" t="str">
        <f t="shared" si="2"/>
        <v>2Q43</v>
      </c>
      <c r="DU4" s="25" t="str">
        <f t="shared" si="2"/>
        <v>3Q43</v>
      </c>
      <c r="DV4" s="25" t="str">
        <f t="shared" si="2"/>
        <v>4Q43</v>
      </c>
      <c r="DW4" s="25" t="str">
        <f t="shared" si="2"/>
        <v>1Q44</v>
      </c>
      <c r="DX4" s="25" t="str">
        <f t="shared" si="2"/>
        <v>2Q44</v>
      </c>
      <c r="DY4" s="25" t="str">
        <f t="shared" si="2"/>
        <v>3Q44</v>
      </c>
      <c r="DZ4" s="25" t="str">
        <f t="shared" si="2"/>
        <v>4Q44</v>
      </c>
      <c r="EA4" s="25" t="str">
        <f t="shared" si="2"/>
        <v>1Q45</v>
      </c>
      <c r="EB4" s="25" t="str">
        <f t="shared" si="2"/>
        <v>2Q45</v>
      </c>
      <c r="EC4" s="25" t="str">
        <f t="shared" si="2"/>
        <v>3Q45</v>
      </c>
      <c r="ED4" s="25" t="str">
        <f t="shared" si="2"/>
        <v>4Q45</v>
      </c>
      <c r="EE4" s="25" t="str">
        <f t="shared" si="2"/>
        <v>1Q46</v>
      </c>
      <c r="EF4" s="25" t="str">
        <f t="shared" si="2"/>
        <v>2Q46</v>
      </c>
      <c r="EG4" s="25" t="str">
        <f t="shared" si="2"/>
        <v>3Q46</v>
      </c>
      <c r="EH4" s="25" t="str">
        <f t="shared" si="2"/>
        <v>4Q46</v>
      </c>
      <c r="EI4" s="25" t="str">
        <f t="shared" si="2"/>
        <v>1Q47</v>
      </c>
      <c r="EJ4" s="25" t="str">
        <f t="shared" si="2"/>
        <v>2Q47</v>
      </c>
      <c r="EK4" s="25" t="str">
        <f t="shared" si="2"/>
        <v>3Q47</v>
      </c>
      <c r="EL4" s="25" t="str">
        <f t="shared" si="2"/>
        <v>4Q47</v>
      </c>
      <c r="EM4" s="25" t="str">
        <f t="shared" si="2"/>
        <v>1Q48</v>
      </c>
      <c r="EN4" s="25" t="str">
        <f t="shared" si="2"/>
        <v>2Q48</v>
      </c>
      <c r="EO4" s="25" t="str">
        <f t="shared" si="2"/>
        <v>3Q48</v>
      </c>
      <c r="EP4" s="25" t="str">
        <f t="shared" si="2"/>
        <v>4Q48</v>
      </c>
      <c r="EQ4" s="25" t="str">
        <f t="shared" si="2"/>
        <v>1Q49</v>
      </c>
      <c r="ER4" s="25" t="str">
        <f t="shared" si="2"/>
        <v>2Q49</v>
      </c>
      <c r="ES4" s="25" t="str">
        <f t="shared" si="2"/>
        <v>3Q49</v>
      </c>
      <c r="ET4" s="25" t="str">
        <f t="shared" si="2"/>
        <v>4Q49</v>
      </c>
      <c r="EU4" s="25" t="str">
        <f t="shared" si="2"/>
        <v>1Q50</v>
      </c>
      <c r="EV4" s="25" t="str">
        <f t="shared" si="2"/>
        <v>2Q50</v>
      </c>
      <c r="EW4" s="25" t="str">
        <f t="shared" si="2"/>
        <v>3Q50</v>
      </c>
      <c r="EX4" s="25" t="str">
        <f t="shared" si="2"/>
        <v>4Q50</v>
      </c>
      <c r="EY4" s="25" t="str">
        <f t="shared" si="2"/>
        <v>1Q51</v>
      </c>
      <c r="EZ4" s="25" t="str">
        <f t="shared" si="2"/>
        <v>2Q51</v>
      </c>
      <c r="FA4" s="25" t="str">
        <f t="shared" si="2"/>
        <v>3Q51</v>
      </c>
      <c r="FB4" s="25" t="str">
        <f t="shared" si="2"/>
        <v>4Q51</v>
      </c>
      <c r="FC4" s="25" t="str">
        <f t="shared" si="2"/>
        <v>1Q52</v>
      </c>
      <c r="FD4" s="25" t="str">
        <f t="shared" si="2"/>
        <v>2Q52</v>
      </c>
      <c r="FE4" s="25" t="str">
        <f t="shared" si="2"/>
        <v>3Q52</v>
      </c>
      <c r="FF4" s="25" t="str">
        <f t="shared" si="2"/>
        <v>4Q52</v>
      </c>
      <c r="FG4" s="25" t="str">
        <f t="shared" si="2"/>
        <v>1Q53</v>
      </c>
      <c r="FH4" s="25" t="str">
        <f t="shared" si="2"/>
        <v>2Q53</v>
      </c>
      <c r="FI4" s="25" t="str">
        <f t="shared" si="2"/>
        <v>3Q53</v>
      </c>
      <c r="FJ4" s="25" t="str">
        <f t="shared" si="2"/>
        <v>4Q53</v>
      </c>
      <c r="FK4" s="25" t="str">
        <f t="shared" si="2"/>
        <v>1Q54</v>
      </c>
      <c r="FL4" s="25" t="str">
        <f t="shared" si="2"/>
        <v>2Q54</v>
      </c>
      <c r="FM4" s="25" t="str">
        <f t="shared" si="2"/>
        <v>3Q54</v>
      </c>
      <c r="FN4" s="25" t="str">
        <f t="shared" si="2"/>
        <v>4Q54</v>
      </c>
      <c r="FO4" s="25" t="str">
        <f t="shared" si="2"/>
        <v>1Q55</v>
      </c>
      <c r="FP4" s="25" t="str">
        <f t="shared" si="2"/>
        <v>2Q55</v>
      </c>
      <c r="FQ4" s="25" t="str">
        <f t="shared" si="2"/>
        <v>3Q55</v>
      </c>
      <c r="FR4" s="25" t="str">
        <f t="shared" si="2"/>
        <v>4Q55</v>
      </c>
      <c r="FS4" s="25" t="str">
        <f t="shared" si="2"/>
        <v>1Q56</v>
      </c>
      <c r="FT4" s="25" t="str">
        <f t="shared" si="2"/>
        <v>2Q56</v>
      </c>
      <c r="FU4" s="25" t="str">
        <f t="shared" si="2"/>
        <v>3Q56</v>
      </c>
      <c r="FV4" s="25" t="str">
        <f t="shared" ref="FV4:GB4" si="3">FV$17</f>
        <v>4Q56</v>
      </c>
      <c r="FW4" s="25" t="str">
        <f t="shared" si="3"/>
        <v>1Q57</v>
      </c>
      <c r="FX4" s="25" t="str">
        <f t="shared" si="3"/>
        <v>2Q57</v>
      </c>
      <c r="FY4" s="25" t="str">
        <f t="shared" si="3"/>
        <v>3Q57</v>
      </c>
      <c r="FZ4" s="25" t="str">
        <f t="shared" si="3"/>
        <v>4Q57</v>
      </c>
      <c r="GA4" s="25" t="str">
        <f t="shared" si="3"/>
        <v>1Q58</v>
      </c>
      <c r="GB4" s="25" t="str">
        <f t="shared" si="3"/>
        <v>2Q58</v>
      </c>
      <c r="GC4" s="20"/>
      <c r="GD4" s="21" t="s">
        <v>974</v>
      </c>
      <c r="GE4" s="28">
        <f t="shared" ref="GE4:IP4" si="4">GE5</f>
        <v>45504</v>
      </c>
      <c r="GF4" s="28">
        <f t="shared" si="4"/>
        <v>45535</v>
      </c>
      <c r="GG4" s="28">
        <f t="shared" si="4"/>
        <v>45565</v>
      </c>
      <c r="GH4" s="28">
        <f t="shared" si="4"/>
        <v>45596</v>
      </c>
      <c r="GI4" s="28">
        <f t="shared" si="4"/>
        <v>45626</v>
      </c>
      <c r="GJ4" s="28">
        <f t="shared" si="4"/>
        <v>45657</v>
      </c>
      <c r="GK4" s="28">
        <f t="shared" si="4"/>
        <v>45688</v>
      </c>
      <c r="GL4" s="28">
        <f t="shared" si="4"/>
        <v>45716</v>
      </c>
      <c r="GM4" s="28">
        <f t="shared" si="4"/>
        <v>45747</v>
      </c>
      <c r="GN4" s="28">
        <f t="shared" si="4"/>
        <v>45777</v>
      </c>
      <c r="GO4" s="28">
        <f t="shared" si="4"/>
        <v>45808</v>
      </c>
      <c r="GP4" s="28">
        <f t="shared" si="4"/>
        <v>45838</v>
      </c>
      <c r="GQ4" s="28">
        <f t="shared" si="4"/>
        <v>45869</v>
      </c>
      <c r="GR4" s="28">
        <f t="shared" si="4"/>
        <v>45900</v>
      </c>
      <c r="GS4" s="28">
        <f t="shared" si="4"/>
        <v>45930</v>
      </c>
      <c r="GT4" s="28">
        <f t="shared" si="4"/>
        <v>45961</v>
      </c>
      <c r="GU4" s="28">
        <f t="shared" si="4"/>
        <v>45991</v>
      </c>
      <c r="GV4" s="28">
        <f t="shared" si="4"/>
        <v>46022</v>
      </c>
      <c r="GW4" s="28">
        <f t="shared" si="4"/>
        <v>46053</v>
      </c>
      <c r="GX4" s="28">
        <f t="shared" si="4"/>
        <v>46081</v>
      </c>
      <c r="GY4" s="28">
        <f t="shared" si="4"/>
        <v>46112</v>
      </c>
      <c r="GZ4" s="28">
        <f t="shared" si="4"/>
        <v>46142</v>
      </c>
      <c r="HA4" s="28">
        <f t="shared" si="4"/>
        <v>46173</v>
      </c>
      <c r="HB4" s="28">
        <f t="shared" si="4"/>
        <v>46203</v>
      </c>
      <c r="HC4" s="28">
        <f t="shared" si="4"/>
        <v>46234</v>
      </c>
      <c r="HD4" s="28">
        <f t="shared" si="4"/>
        <v>46265</v>
      </c>
      <c r="HE4" s="28">
        <f t="shared" si="4"/>
        <v>46295</v>
      </c>
      <c r="HF4" s="28">
        <f t="shared" si="4"/>
        <v>46326</v>
      </c>
      <c r="HG4" s="28">
        <f t="shared" si="4"/>
        <v>46356</v>
      </c>
      <c r="HH4" s="28">
        <f t="shared" si="4"/>
        <v>46387</v>
      </c>
      <c r="HI4" s="28">
        <f t="shared" si="4"/>
        <v>46418</v>
      </c>
      <c r="HJ4" s="28">
        <f t="shared" si="4"/>
        <v>46446</v>
      </c>
      <c r="HK4" s="28">
        <f t="shared" si="4"/>
        <v>46477</v>
      </c>
      <c r="HL4" s="28">
        <f t="shared" si="4"/>
        <v>46507</v>
      </c>
      <c r="HM4" s="28">
        <f t="shared" si="4"/>
        <v>46538</v>
      </c>
      <c r="HN4" s="28">
        <f t="shared" si="4"/>
        <v>46568</v>
      </c>
      <c r="HO4" s="28">
        <f t="shared" si="4"/>
        <v>46599</v>
      </c>
      <c r="HP4" s="28">
        <f t="shared" si="4"/>
        <v>46630</v>
      </c>
      <c r="HQ4" s="28">
        <f t="shared" si="4"/>
        <v>46660</v>
      </c>
      <c r="HR4" s="28">
        <f t="shared" si="4"/>
        <v>46691</v>
      </c>
      <c r="HS4" s="28">
        <f t="shared" si="4"/>
        <v>46721</v>
      </c>
      <c r="HT4" s="28">
        <f t="shared" si="4"/>
        <v>46752</v>
      </c>
      <c r="HU4" s="28">
        <f t="shared" si="4"/>
        <v>46783</v>
      </c>
      <c r="HV4" s="28">
        <f t="shared" si="4"/>
        <v>46812</v>
      </c>
      <c r="HW4" s="28">
        <f t="shared" si="4"/>
        <v>46843</v>
      </c>
      <c r="HX4" s="28">
        <f t="shared" si="4"/>
        <v>46873</v>
      </c>
      <c r="HY4" s="28">
        <f t="shared" si="4"/>
        <v>46904</v>
      </c>
      <c r="HZ4" s="28">
        <f t="shared" si="4"/>
        <v>46934</v>
      </c>
      <c r="IA4" s="28">
        <f t="shared" si="4"/>
        <v>46965</v>
      </c>
      <c r="IB4" s="28">
        <f t="shared" si="4"/>
        <v>46996</v>
      </c>
      <c r="IC4" s="28">
        <f t="shared" si="4"/>
        <v>47026</v>
      </c>
      <c r="ID4" s="28">
        <f t="shared" si="4"/>
        <v>47057</v>
      </c>
      <c r="IE4" s="28">
        <f t="shared" si="4"/>
        <v>47087</v>
      </c>
      <c r="IF4" s="28">
        <f t="shared" si="4"/>
        <v>47118</v>
      </c>
      <c r="IG4" s="28">
        <f t="shared" si="4"/>
        <v>47149</v>
      </c>
      <c r="IH4" s="28">
        <f t="shared" si="4"/>
        <v>47177</v>
      </c>
      <c r="II4" s="28">
        <f t="shared" si="4"/>
        <v>47208</v>
      </c>
      <c r="IJ4" s="28">
        <f t="shared" si="4"/>
        <v>47238</v>
      </c>
      <c r="IK4" s="28">
        <f t="shared" si="4"/>
        <v>47269</v>
      </c>
      <c r="IL4" s="28">
        <f t="shared" si="4"/>
        <v>47299</v>
      </c>
      <c r="IM4" s="28">
        <f t="shared" si="4"/>
        <v>47330</v>
      </c>
      <c r="IN4" s="28">
        <f t="shared" si="4"/>
        <v>47361</v>
      </c>
      <c r="IO4" s="28">
        <f t="shared" si="4"/>
        <v>47391</v>
      </c>
      <c r="IP4" s="28">
        <f t="shared" si="4"/>
        <v>47422</v>
      </c>
      <c r="IQ4" s="28">
        <f t="shared" ref="IQ4:LB4" si="5">IQ5</f>
        <v>47452</v>
      </c>
      <c r="IR4" s="28">
        <f t="shared" si="5"/>
        <v>47483</v>
      </c>
      <c r="IS4" s="28">
        <f t="shared" si="5"/>
        <v>47514</v>
      </c>
      <c r="IT4" s="28">
        <f t="shared" si="5"/>
        <v>47542</v>
      </c>
      <c r="IU4" s="28">
        <f t="shared" si="5"/>
        <v>47573</v>
      </c>
      <c r="IV4" s="28">
        <f t="shared" si="5"/>
        <v>47603</v>
      </c>
      <c r="IW4" s="28">
        <f t="shared" si="5"/>
        <v>47634</v>
      </c>
      <c r="IX4" s="28">
        <f t="shared" si="5"/>
        <v>47664</v>
      </c>
      <c r="IY4" s="28">
        <f t="shared" si="5"/>
        <v>47695</v>
      </c>
      <c r="IZ4" s="28">
        <f t="shared" si="5"/>
        <v>47726</v>
      </c>
      <c r="JA4" s="28">
        <f t="shared" si="5"/>
        <v>47756</v>
      </c>
      <c r="JB4" s="28">
        <f t="shared" si="5"/>
        <v>47787</v>
      </c>
      <c r="JC4" s="28">
        <f t="shared" si="5"/>
        <v>47817</v>
      </c>
      <c r="JD4" s="28">
        <f t="shared" si="5"/>
        <v>47848</v>
      </c>
      <c r="JE4" s="28">
        <f t="shared" si="5"/>
        <v>47879</v>
      </c>
      <c r="JF4" s="28">
        <f t="shared" si="5"/>
        <v>47907</v>
      </c>
      <c r="JG4" s="28">
        <f t="shared" si="5"/>
        <v>47938</v>
      </c>
      <c r="JH4" s="28">
        <f t="shared" si="5"/>
        <v>47968</v>
      </c>
      <c r="JI4" s="28">
        <f t="shared" si="5"/>
        <v>47999</v>
      </c>
      <c r="JJ4" s="28">
        <f t="shared" si="5"/>
        <v>48029</v>
      </c>
      <c r="JK4" s="28">
        <f t="shared" si="5"/>
        <v>48060</v>
      </c>
      <c r="JL4" s="28">
        <f t="shared" si="5"/>
        <v>48091</v>
      </c>
      <c r="JM4" s="28">
        <f t="shared" si="5"/>
        <v>48121</v>
      </c>
      <c r="JN4" s="28">
        <f t="shared" si="5"/>
        <v>48152</v>
      </c>
      <c r="JO4" s="28">
        <f t="shared" si="5"/>
        <v>48182</v>
      </c>
      <c r="JP4" s="28">
        <f t="shared" si="5"/>
        <v>48213</v>
      </c>
      <c r="JQ4" s="28">
        <f t="shared" si="5"/>
        <v>48244</v>
      </c>
      <c r="JR4" s="28">
        <f t="shared" si="5"/>
        <v>48273</v>
      </c>
      <c r="JS4" s="28">
        <f t="shared" si="5"/>
        <v>48304</v>
      </c>
      <c r="JT4" s="28">
        <f t="shared" si="5"/>
        <v>48334</v>
      </c>
      <c r="JU4" s="28">
        <f t="shared" si="5"/>
        <v>48365</v>
      </c>
      <c r="JV4" s="28">
        <f t="shared" si="5"/>
        <v>48395</v>
      </c>
      <c r="JW4" s="28">
        <f t="shared" si="5"/>
        <v>48426</v>
      </c>
      <c r="JX4" s="28">
        <f t="shared" si="5"/>
        <v>48457</v>
      </c>
      <c r="JY4" s="28">
        <f t="shared" si="5"/>
        <v>48487</v>
      </c>
      <c r="JZ4" s="28">
        <f t="shared" si="5"/>
        <v>48518</v>
      </c>
      <c r="KA4" s="28">
        <f t="shared" si="5"/>
        <v>48548</v>
      </c>
      <c r="KB4" s="28">
        <f t="shared" si="5"/>
        <v>48579</v>
      </c>
      <c r="KC4" s="28">
        <f t="shared" si="5"/>
        <v>48610</v>
      </c>
      <c r="KD4" s="28">
        <f t="shared" si="5"/>
        <v>48638</v>
      </c>
      <c r="KE4" s="28">
        <f t="shared" si="5"/>
        <v>48669</v>
      </c>
      <c r="KF4" s="28">
        <f t="shared" si="5"/>
        <v>48699</v>
      </c>
      <c r="KG4" s="28">
        <f t="shared" si="5"/>
        <v>48730</v>
      </c>
      <c r="KH4" s="28">
        <f t="shared" si="5"/>
        <v>48760</v>
      </c>
      <c r="KI4" s="28">
        <f t="shared" si="5"/>
        <v>48791</v>
      </c>
      <c r="KJ4" s="28">
        <f t="shared" si="5"/>
        <v>48822</v>
      </c>
      <c r="KK4" s="28">
        <f t="shared" si="5"/>
        <v>48852</v>
      </c>
      <c r="KL4" s="28">
        <f t="shared" si="5"/>
        <v>48883</v>
      </c>
      <c r="KM4" s="28">
        <f t="shared" si="5"/>
        <v>48913</v>
      </c>
      <c r="KN4" s="28">
        <f t="shared" si="5"/>
        <v>48944</v>
      </c>
      <c r="KO4" s="28">
        <f t="shared" si="5"/>
        <v>48975</v>
      </c>
      <c r="KP4" s="28">
        <f t="shared" si="5"/>
        <v>49003</v>
      </c>
      <c r="KQ4" s="28">
        <f t="shared" si="5"/>
        <v>49034</v>
      </c>
      <c r="KR4" s="28">
        <f t="shared" si="5"/>
        <v>49064</v>
      </c>
      <c r="KS4" s="28">
        <f t="shared" si="5"/>
        <v>49095</v>
      </c>
      <c r="KT4" s="28">
        <f t="shared" si="5"/>
        <v>49125</v>
      </c>
      <c r="KU4" s="28">
        <f t="shared" si="5"/>
        <v>49156</v>
      </c>
      <c r="KV4" s="28">
        <f t="shared" si="5"/>
        <v>49187</v>
      </c>
      <c r="KW4" s="28">
        <f t="shared" si="5"/>
        <v>49217</v>
      </c>
      <c r="KX4" s="28">
        <f t="shared" si="5"/>
        <v>49248</v>
      </c>
      <c r="KY4" s="28">
        <f t="shared" si="5"/>
        <v>49278</v>
      </c>
      <c r="KZ4" s="28">
        <f t="shared" si="5"/>
        <v>49309</v>
      </c>
      <c r="LA4" s="28">
        <f t="shared" si="5"/>
        <v>49340</v>
      </c>
      <c r="LB4" s="28">
        <f t="shared" si="5"/>
        <v>49368</v>
      </c>
      <c r="LC4" s="28">
        <f t="shared" ref="LC4:NN4" si="6">LC5</f>
        <v>49399</v>
      </c>
      <c r="LD4" s="28">
        <f t="shared" si="6"/>
        <v>49429</v>
      </c>
      <c r="LE4" s="28">
        <f t="shared" si="6"/>
        <v>49460</v>
      </c>
      <c r="LF4" s="28">
        <f t="shared" si="6"/>
        <v>49490</v>
      </c>
      <c r="LG4" s="28">
        <f t="shared" si="6"/>
        <v>49521</v>
      </c>
      <c r="LH4" s="28">
        <f t="shared" si="6"/>
        <v>49552</v>
      </c>
      <c r="LI4" s="28">
        <f t="shared" si="6"/>
        <v>49582</v>
      </c>
      <c r="LJ4" s="28">
        <f t="shared" si="6"/>
        <v>49613</v>
      </c>
      <c r="LK4" s="28">
        <f t="shared" si="6"/>
        <v>49643</v>
      </c>
      <c r="LL4" s="28">
        <f t="shared" si="6"/>
        <v>49674</v>
      </c>
      <c r="LM4" s="28">
        <f t="shared" si="6"/>
        <v>49705</v>
      </c>
      <c r="LN4" s="28">
        <f t="shared" si="6"/>
        <v>49734</v>
      </c>
      <c r="LO4" s="28">
        <f t="shared" si="6"/>
        <v>49765</v>
      </c>
      <c r="LP4" s="28">
        <f t="shared" si="6"/>
        <v>49795</v>
      </c>
      <c r="LQ4" s="28">
        <f t="shared" si="6"/>
        <v>49826</v>
      </c>
      <c r="LR4" s="28">
        <f t="shared" si="6"/>
        <v>49856</v>
      </c>
      <c r="LS4" s="28">
        <f t="shared" si="6"/>
        <v>49887</v>
      </c>
      <c r="LT4" s="28">
        <f t="shared" si="6"/>
        <v>49918</v>
      </c>
      <c r="LU4" s="28">
        <f t="shared" si="6"/>
        <v>49948</v>
      </c>
      <c r="LV4" s="28">
        <f t="shared" si="6"/>
        <v>49979</v>
      </c>
      <c r="LW4" s="28">
        <f t="shared" si="6"/>
        <v>50009</v>
      </c>
      <c r="LX4" s="28">
        <f t="shared" si="6"/>
        <v>50040</v>
      </c>
      <c r="LY4" s="28">
        <f t="shared" si="6"/>
        <v>50071</v>
      </c>
      <c r="LZ4" s="28">
        <f t="shared" si="6"/>
        <v>50099</v>
      </c>
      <c r="MA4" s="28">
        <f t="shared" si="6"/>
        <v>50130</v>
      </c>
      <c r="MB4" s="28">
        <f t="shared" si="6"/>
        <v>50160</v>
      </c>
      <c r="MC4" s="28">
        <f t="shared" si="6"/>
        <v>50191</v>
      </c>
      <c r="MD4" s="28">
        <f t="shared" si="6"/>
        <v>50221</v>
      </c>
      <c r="ME4" s="28">
        <f t="shared" si="6"/>
        <v>50252</v>
      </c>
      <c r="MF4" s="28">
        <f t="shared" si="6"/>
        <v>50283</v>
      </c>
      <c r="MG4" s="28">
        <f t="shared" si="6"/>
        <v>50313</v>
      </c>
      <c r="MH4" s="28">
        <f t="shared" si="6"/>
        <v>50344</v>
      </c>
      <c r="MI4" s="28">
        <f t="shared" si="6"/>
        <v>50374</v>
      </c>
      <c r="MJ4" s="28">
        <f t="shared" si="6"/>
        <v>50405</v>
      </c>
      <c r="MK4" s="28">
        <f t="shared" si="6"/>
        <v>50436</v>
      </c>
      <c r="ML4" s="28">
        <f t="shared" si="6"/>
        <v>50464</v>
      </c>
      <c r="MM4" s="28">
        <f t="shared" si="6"/>
        <v>50495</v>
      </c>
      <c r="MN4" s="28">
        <f t="shared" si="6"/>
        <v>50525</v>
      </c>
      <c r="MO4" s="28">
        <f t="shared" si="6"/>
        <v>50556</v>
      </c>
      <c r="MP4" s="28">
        <f t="shared" si="6"/>
        <v>50586</v>
      </c>
      <c r="MQ4" s="28">
        <f t="shared" si="6"/>
        <v>50617</v>
      </c>
      <c r="MR4" s="28">
        <f t="shared" si="6"/>
        <v>50648</v>
      </c>
      <c r="MS4" s="28">
        <f t="shared" si="6"/>
        <v>50678</v>
      </c>
      <c r="MT4" s="28">
        <f t="shared" si="6"/>
        <v>50709</v>
      </c>
      <c r="MU4" s="28">
        <f t="shared" si="6"/>
        <v>50739</v>
      </c>
      <c r="MV4" s="28">
        <f t="shared" si="6"/>
        <v>50770</v>
      </c>
      <c r="MW4" s="28">
        <f t="shared" si="6"/>
        <v>50801</v>
      </c>
      <c r="MX4" s="28">
        <f t="shared" si="6"/>
        <v>50829</v>
      </c>
      <c r="MY4" s="28">
        <f t="shared" si="6"/>
        <v>50860</v>
      </c>
      <c r="MZ4" s="28">
        <f t="shared" si="6"/>
        <v>50890</v>
      </c>
      <c r="NA4" s="28">
        <f t="shared" si="6"/>
        <v>50921</v>
      </c>
      <c r="NB4" s="28">
        <f t="shared" si="6"/>
        <v>50951</v>
      </c>
      <c r="NC4" s="28">
        <f t="shared" si="6"/>
        <v>50982</v>
      </c>
      <c r="ND4" s="28">
        <f t="shared" si="6"/>
        <v>51013</v>
      </c>
      <c r="NE4" s="28">
        <f t="shared" si="6"/>
        <v>51043</v>
      </c>
      <c r="NF4" s="28">
        <f t="shared" si="6"/>
        <v>51074</v>
      </c>
      <c r="NG4" s="28">
        <f t="shared" si="6"/>
        <v>51104</v>
      </c>
      <c r="NH4" s="28">
        <f t="shared" si="6"/>
        <v>51135</v>
      </c>
      <c r="NI4" s="28">
        <f t="shared" si="6"/>
        <v>51166</v>
      </c>
      <c r="NJ4" s="28">
        <f t="shared" si="6"/>
        <v>51195</v>
      </c>
      <c r="NK4" s="28">
        <f t="shared" si="6"/>
        <v>51226</v>
      </c>
      <c r="NL4" s="28">
        <f t="shared" si="6"/>
        <v>51256</v>
      </c>
      <c r="NM4" s="28">
        <f t="shared" si="6"/>
        <v>51287</v>
      </c>
      <c r="NN4" s="28">
        <f t="shared" si="6"/>
        <v>51317</v>
      </c>
      <c r="NO4" s="28">
        <f t="shared" ref="NO4:PZ4" si="7">NO5</f>
        <v>51348</v>
      </c>
      <c r="NP4" s="28">
        <f t="shared" si="7"/>
        <v>51379</v>
      </c>
      <c r="NQ4" s="28">
        <f t="shared" si="7"/>
        <v>51409</v>
      </c>
      <c r="NR4" s="28">
        <f t="shared" si="7"/>
        <v>51440</v>
      </c>
      <c r="NS4" s="28">
        <f t="shared" si="7"/>
        <v>51470</v>
      </c>
      <c r="NT4" s="28">
        <f t="shared" si="7"/>
        <v>51501</v>
      </c>
      <c r="NU4" s="28">
        <f t="shared" si="7"/>
        <v>51532</v>
      </c>
      <c r="NV4" s="28">
        <f t="shared" si="7"/>
        <v>51560</v>
      </c>
      <c r="NW4" s="28">
        <f t="shared" si="7"/>
        <v>51591</v>
      </c>
      <c r="NX4" s="28">
        <f t="shared" si="7"/>
        <v>51621</v>
      </c>
      <c r="NY4" s="28">
        <f t="shared" si="7"/>
        <v>51652</v>
      </c>
      <c r="NZ4" s="28">
        <f t="shared" si="7"/>
        <v>51682</v>
      </c>
      <c r="OA4" s="28">
        <f t="shared" si="7"/>
        <v>51713</v>
      </c>
      <c r="OB4" s="28">
        <f t="shared" si="7"/>
        <v>51744</v>
      </c>
      <c r="OC4" s="28">
        <f t="shared" si="7"/>
        <v>51774</v>
      </c>
      <c r="OD4" s="28">
        <f t="shared" si="7"/>
        <v>51805</v>
      </c>
      <c r="OE4" s="28">
        <f t="shared" si="7"/>
        <v>51835</v>
      </c>
      <c r="OF4" s="28">
        <f t="shared" si="7"/>
        <v>51866</v>
      </c>
      <c r="OG4" s="28">
        <f t="shared" si="7"/>
        <v>51897</v>
      </c>
      <c r="OH4" s="28">
        <f t="shared" si="7"/>
        <v>51925</v>
      </c>
      <c r="OI4" s="28">
        <f t="shared" si="7"/>
        <v>51956</v>
      </c>
      <c r="OJ4" s="28">
        <f t="shared" si="7"/>
        <v>51986</v>
      </c>
      <c r="OK4" s="28">
        <f t="shared" si="7"/>
        <v>52017</v>
      </c>
      <c r="OL4" s="28">
        <f t="shared" si="7"/>
        <v>52047</v>
      </c>
      <c r="OM4" s="28">
        <f t="shared" si="7"/>
        <v>52078</v>
      </c>
      <c r="ON4" s="28">
        <f t="shared" si="7"/>
        <v>52109</v>
      </c>
      <c r="OO4" s="28">
        <f t="shared" si="7"/>
        <v>52139</v>
      </c>
      <c r="OP4" s="28">
        <f t="shared" si="7"/>
        <v>52170</v>
      </c>
      <c r="OQ4" s="28">
        <f t="shared" si="7"/>
        <v>52200</v>
      </c>
      <c r="OR4" s="28">
        <f t="shared" si="7"/>
        <v>52231</v>
      </c>
      <c r="OS4" s="28">
        <f t="shared" si="7"/>
        <v>52262</v>
      </c>
      <c r="OT4" s="28">
        <f t="shared" si="7"/>
        <v>52290</v>
      </c>
      <c r="OU4" s="28">
        <f t="shared" si="7"/>
        <v>52321</v>
      </c>
      <c r="OV4" s="28">
        <f t="shared" si="7"/>
        <v>52351</v>
      </c>
      <c r="OW4" s="28">
        <f t="shared" si="7"/>
        <v>52382</v>
      </c>
      <c r="OX4" s="28">
        <f t="shared" si="7"/>
        <v>52412</v>
      </c>
      <c r="OY4" s="28">
        <f t="shared" si="7"/>
        <v>52443</v>
      </c>
      <c r="OZ4" s="28">
        <f t="shared" si="7"/>
        <v>52474</v>
      </c>
      <c r="PA4" s="28">
        <f t="shared" si="7"/>
        <v>52504</v>
      </c>
      <c r="PB4" s="28">
        <f t="shared" si="7"/>
        <v>52535</v>
      </c>
      <c r="PC4" s="28">
        <f t="shared" si="7"/>
        <v>52565</v>
      </c>
      <c r="PD4" s="28">
        <f t="shared" si="7"/>
        <v>52596</v>
      </c>
      <c r="PE4" s="28">
        <f t="shared" si="7"/>
        <v>52627</v>
      </c>
      <c r="PF4" s="28">
        <f t="shared" si="7"/>
        <v>52656</v>
      </c>
      <c r="PG4" s="28">
        <f t="shared" si="7"/>
        <v>52687</v>
      </c>
      <c r="PH4" s="28">
        <f t="shared" si="7"/>
        <v>52717</v>
      </c>
      <c r="PI4" s="28">
        <f t="shared" si="7"/>
        <v>52748</v>
      </c>
      <c r="PJ4" s="28">
        <f t="shared" si="7"/>
        <v>52778</v>
      </c>
      <c r="PK4" s="28">
        <f t="shared" si="7"/>
        <v>52809</v>
      </c>
      <c r="PL4" s="28">
        <f t="shared" si="7"/>
        <v>52840</v>
      </c>
      <c r="PM4" s="28">
        <f t="shared" si="7"/>
        <v>52870</v>
      </c>
      <c r="PN4" s="28">
        <f t="shared" si="7"/>
        <v>52901</v>
      </c>
      <c r="PO4" s="28">
        <f t="shared" si="7"/>
        <v>52931</v>
      </c>
      <c r="PP4" s="28">
        <f t="shared" si="7"/>
        <v>52962</v>
      </c>
      <c r="PQ4" s="28">
        <f t="shared" si="7"/>
        <v>52993</v>
      </c>
      <c r="PR4" s="28">
        <f t="shared" si="7"/>
        <v>53021</v>
      </c>
      <c r="PS4" s="28">
        <f t="shared" si="7"/>
        <v>53052</v>
      </c>
      <c r="PT4" s="28">
        <f t="shared" si="7"/>
        <v>53082</v>
      </c>
      <c r="PU4" s="28">
        <f t="shared" si="7"/>
        <v>53113</v>
      </c>
      <c r="PV4" s="28">
        <f t="shared" si="7"/>
        <v>53143</v>
      </c>
      <c r="PW4" s="28">
        <f t="shared" si="7"/>
        <v>53174</v>
      </c>
      <c r="PX4" s="28">
        <f t="shared" si="7"/>
        <v>53205</v>
      </c>
      <c r="PY4" s="28">
        <f t="shared" si="7"/>
        <v>53235</v>
      </c>
      <c r="PZ4" s="28">
        <f t="shared" si="7"/>
        <v>53266</v>
      </c>
      <c r="QA4" s="28">
        <f t="shared" ref="QA4:SL4" si="8">QA5</f>
        <v>53296</v>
      </c>
      <c r="QB4" s="28">
        <f t="shared" si="8"/>
        <v>53327</v>
      </c>
      <c r="QC4" s="28">
        <f t="shared" si="8"/>
        <v>53358</v>
      </c>
      <c r="QD4" s="28">
        <f t="shared" si="8"/>
        <v>53386</v>
      </c>
      <c r="QE4" s="28">
        <f t="shared" si="8"/>
        <v>53417</v>
      </c>
      <c r="QF4" s="28">
        <f t="shared" si="8"/>
        <v>53447</v>
      </c>
      <c r="QG4" s="28">
        <f t="shared" si="8"/>
        <v>53478</v>
      </c>
      <c r="QH4" s="28">
        <f t="shared" si="8"/>
        <v>53508</v>
      </c>
      <c r="QI4" s="28">
        <f t="shared" si="8"/>
        <v>53539</v>
      </c>
      <c r="QJ4" s="28">
        <f t="shared" si="8"/>
        <v>53570</v>
      </c>
      <c r="QK4" s="28">
        <f t="shared" si="8"/>
        <v>53600</v>
      </c>
      <c r="QL4" s="28">
        <f t="shared" si="8"/>
        <v>53631</v>
      </c>
      <c r="QM4" s="28">
        <f t="shared" si="8"/>
        <v>53661</v>
      </c>
      <c r="QN4" s="28">
        <f t="shared" si="8"/>
        <v>53692</v>
      </c>
      <c r="QO4" s="28">
        <f t="shared" si="8"/>
        <v>53723</v>
      </c>
      <c r="QP4" s="28">
        <f t="shared" si="8"/>
        <v>53751</v>
      </c>
      <c r="QQ4" s="28">
        <f t="shared" si="8"/>
        <v>53782</v>
      </c>
      <c r="QR4" s="28">
        <f t="shared" si="8"/>
        <v>53812</v>
      </c>
      <c r="QS4" s="28">
        <f t="shared" si="8"/>
        <v>53843</v>
      </c>
      <c r="QT4" s="28">
        <f t="shared" si="8"/>
        <v>53873</v>
      </c>
      <c r="QU4" s="28">
        <f t="shared" si="8"/>
        <v>53904</v>
      </c>
      <c r="QV4" s="28">
        <f t="shared" si="8"/>
        <v>53935</v>
      </c>
      <c r="QW4" s="28">
        <f t="shared" si="8"/>
        <v>53965</v>
      </c>
      <c r="QX4" s="28">
        <f t="shared" si="8"/>
        <v>53996</v>
      </c>
      <c r="QY4" s="28">
        <f t="shared" si="8"/>
        <v>54026</v>
      </c>
      <c r="QZ4" s="28">
        <f t="shared" si="8"/>
        <v>54057</v>
      </c>
      <c r="RA4" s="28">
        <f t="shared" si="8"/>
        <v>54088</v>
      </c>
      <c r="RB4" s="28">
        <f t="shared" si="8"/>
        <v>54117</v>
      </c>
      <c r="RC4" s="28">
        <f t="shared" si="8"/>
        <v>54148</v>
      </c>
      <c r="RD4" s="28">
        <f t="shared" si="8"/>
        <v>54178</v>
      </c>
      <c r="RE4" s="28">
        <f t="shared" si="8"/>
        <v>54209</v>
      </c>
      <c r="RF4" s="28">
        <f t="shared" si="8"/>
        <v>54239</v>
      </c>
      <c r="RG4" s="28">
        <f t="shared" si="8"/>
        <v>54270</v>
      </c>
      <c r="RH4" s="28">
        <f t="shared" si="8"/>
        <v>54301</v>
      </c>
      <c r="RI4" s="28">
        <f t="shared" si="8"/>
        <v>54331</v>
      </c>
      <c r="RJ4" s="28">
        <f t="shared" si="8"/>
        <v>54362</v>
      </c>
      <c r="RK4" s="28">
        <f t="shared" si="8"/>
        <v>54392</v>
      </c>
      <c r="RL4" s="28">
        <f t="shared" si="8"/>
        <v>54423</v>
      </c>
      <c r="RM4" s="28">
        <f t="shared" si="8"/>
        <v>54454</v>
      </c>
      <c r="RN4" s="28">
        <f t="shared" si="8"/>
        <v>54482</v>
      </c>
      <c r="RO4" s="28">
        <f t="shared" si="8"/>
        <v>54513</v>
      </c>
      <c r="RP4" s="28">
        <f t="shared" si="8"/>
        <v>54543</v>
      </c>
      <c r="RQ4" s="28">
        <f t="shared" si="8"/>
        <v>54574</v>
      </c>
      <c r="RR4" s="28">
        <f t="shared" si="8"/>
        <v>54604</v>
      </c>
      <c r="RS4" s="28">
        <f t="shared" si="8"/>
        <v>54635</v>
      </c>
      <c r="RT4" s="28">
        <f t="shared" si="8"/>
        <v>54666</v>
      </c>
      <c r="RU4" s="28">
        <f t="shared" si="8"/>
        <v>54696</v>
      </c>
      <c r="RV4" s="28">
        <f t="shared" si="8"/>
        <v>54727</v>
      </c>
      <c r="RW4" s="28">
        <f t="shared" si="8"/>
        <v>54757</v>
      </c>
      <c r="RX4" s="28">
        <f t="shared" si="8"/>
        <v>54788</v>
      </c>
      <c r="RY4" s="28">
        <f t="shared" si="8"/>
        <v>54819</v>
      </c>
      <c r="RZ4" s="28">
        <f t="shared" si="8"/>
        <v>54847</v>
      </c>
      <c r="SA4" s="28">
        <f t="shared" si="8"/>
        <v>54878</v>
      </c>
      <c r="SB4" s="28">
        <f t="shared" si="8"/>
        <v>54908</v>
      </c>
      <c r="SC4" s="28">
        <f t="shared" si="8"/>
        <v>54939</v>
      </c>
      <c r="SD4" s="28">
        <f t="shared" si="8"/>
        <v>54969</v>
      </c>
      <c r="SE4" s="28">
        <f t="shared" si="8"/>
        <v>55000</v>
      </c>
      <c r="SF4" s="28">
        <f t="shared" si="8"/>
        <v>55031</v>
      </c>
      <c r="SG4" s="28">
        <f t="shared" si="8"/>
        <v>55061</v>
      </c>
      <c r="SH4" s="28">
        <f t="shared" si="8"/>
        <v>55092</v>
      </c>
      <c r="SI4" s="28">
        <f t="shared" si="8"/>
        <v>55122</v>
      </c>
      <c r="SJ4" s="28">
        <f t="shared" si="8"/>
        <v>55153</v>
      </c>
      <c r="SK4" s="28">
        <f t="shared" si="8"/>
        <v>55184</v>
      </c>
      <c r="SL4" s="28">
        <f t="shared" si="8"/>
        <v>55212</v>
      </c>
      <c r="SM4" s="28">
        <f t="shared" ref="SM4:UX4" si="9">SM5</f>
        <v>55243</v>
      </c>
      <c r="SN4" s="28">
        <f t="shared" si="9"/>
        <v>55273</v>
      </c>
      <c r="SO4" s="28">
        <f t="shared" si="9"/>
        <v>55304</v>
      </c>
      <c r="SP4" s="28">
        <f t="shared" si="9"/>
        <v>55334</v>
      </c>
      <c r="SQ4" s="28">
        <f t="shared" si="9"/>
        <v>55365</v>
      </c>
      <c r="SR4" s="28">
        <f t="shared" si="9"/>
        <v>55396</v>
      </c>
      <c r="SS4" s="28">
        <f t="shared" si="9"/>
        <v>55426</v>
      </c>
      <c r="ST4" s="28">
        <f t="shared" si="9"/>
        <v>55457</v>
      </c>
      <c r="SU4" s="28">
        <f t="shared" si="9"/>
        <v>55487</v>
      </c>
      <c r="SV4" s="28">
        <f t="shared" si="9"/>
        <v>55518</v>
      </c>
      <c r="SW4" s="28">
        <f t="shared" si="9"/>
        <v>55549</v>
      </c>
      <c r="SX4" s="28">
        <f t="shared" si="9"/>
        <v>55578</v>
      </c>
      <c r="SY4" s="28">
        <f t="shared" si="9"/>
        <v>55609</v>
      </c>
      <c r="SZ4" s="28">
        <f t="shared" si="9"/>
        <v>55639</v>
      </c>
      <c r="TA4" s="28">
        <f t="shared" si="9"/>
        <v>55670</v>
      </c>
      <c r="TB4" s="28">
        <f t="shared" si="9"/>
        <v>55700</v>
      </c>
      <c r="TC4" s="28">
        <f t="shared" si="9"/>
        <v>55731</v>
      </c>
      <c r="TD4" s="28">
        <f t="shared" si="9"/>
        <v>55762</v>
      </c>
      <c r="TE4" s="28">
        <f t="shared" si="9"/>
        <v>55792</v>
      </c>
      <c r="TF4" s="28">
        <f t="shared" si="9"/>
        <v>55823</v>
      </c>
      <c r="TG4" s="28">
        <f t="shared" si="9"/>
        <v>55853</v>
      </c>
      <c r="TH4" s="28">
        <f t="shared" si="9"/>
        <v>55884</v>
      </c>
      <c r="TI4" s="28">
        <f t="shared" si="9"/>
        <v>55915</v>
      </c>
      <c r="TJ4" s="28">
        <f t="shared" si="9"/>
        <v>55943</v>
      </c>
      <c r="TK4" s="28">
        <f t="shared" si="9"/>
        <v>55974</v>
      </c>
      <c r="TL4" s="28">
        <f t="shared" si="9"/>
        <v>56004</v>
      </c>
      <c r="TM4" s="28">
        <f t="shared" si="9"/>
        <v>56035</v>
      </c>
      <c r="TN4" s="28">
        <f t="shared" si="9"/>
        <v>56065</v>
      </c>
      <c r="TO4" s="28">
        <f t="shared" si="9"/>
        <v>56096</v>
      </c>
      <c r="TP4" s="28">
        <f t="shared" si="9"/>
        <v>56127</v>
      </c>
      <c r="TQ4" s="28">
        <f t="shared" si="9"/>
        <v>56157</v>
      </c>
      <c r="TR4" s="28">
        <f t="shared" si="9"/>
        <v>56188</v>
      </c>
      <c r="TS4" s="28">
        <f t="shared" si="9"/>
        <v>56218</v>
      </c>
      <c r="TT4" s="28">
        <f t="shared" si="9"/>
        <v>56249</v>
      </c>
      <c r="TU4" s="28">
        <f t="shared" si="9"/>
        <v>56280</v>
      </c>
      <c r="TV4" s="28">
        <f t="shared" si="9"/>
        <v>56308</v>
      </c>
      <c r="TW4" s="28">
        <f t="shared" si="9"/>
        <v>56339</v>
      </c>
      <c r="TX4" s="28">
        <f t="shared" si="9"/>
        <v>56369</v>
      </c>
      <c r="TY4" s="28">
        <f t="shared" si="9"/>
        <v>56400</v>
      </c>
      <c r="TZ4" s="28">
        <f t="shared" si="9"/>
        <v>56430</v>
      </c>
      <c r="UA4" s="28">
        <f t="shared" si="9"/>
        <v>56461</v>
      </c>
      <c r="UB4" s="28">
        <f t="shared" si="9"/>
        <v>56492</v>
      </c>
      <c r="UC4" s="28">
        <f t="shared" si="9"/>
        <v>56522</v>
      </c>
      <c r="UD4" s="28">
        <f t="shared" si="9"/>
        <v>56553</v>
      </c>
      <c r="UE4" s="28">
        <f t="shared" si="9"/>
        <v>56583</v>
      </c>
      <c r="UF4" s="28">
        <f t="shared" si="9"/>
        <v>56614</v>
      </c>
      <c r="UG4" s="28">
        <f t="shared" si="9"/>
        <v>56645</v>
      </c>
      <c r="UH4" s="28">
        <f t="shared" si="9"/>
        <v>56673</v>
      </c>
      <c r="UI4" s="28">
        <f t="shared" si="9"/>
        <v>56704</v>
      </c>
      <c r="UJ4" s="28">
        <f t="shared" si="9"/>
        <v>56734</v>
      </c>
      <c r="UK4" s="28">
        <f t="shared" si="9"/>
        <v>56765</v>
      </c>
      <c r="UL4" s="28">
        <f t="shared" si="9"/>
        <v>56795</v>
      </c>
      <c r="UM4" s="28">
        <f t="shared" si="9"/>
        <v>56826</v>
      </c>
      <c r="UN4" s="28">
        <f t="shared" si="9"/>
        <v>56857</v>
      </c>
      <c r="UO4" s="28">
        <f t="shared" si="9"/>
        <v>56887</v>
      </c>
      <c r="UP4" s="28">
        <f t="shared" si="9"/>
        <v>56918</v>
      </c>
      <c r="UQ4" s="28">
        <f t="shared" si="9"/>
        <v>56948</v>
      </c>
      <c r="UR4" s="28">
        <f t="shared" si="9"/>
        <v>56979</v>
      </c>
      <c r="US4" s="28">
        <f t="shared" si="9"/>
        <v>57010</v>
      </c>
      <c r="UT4" s="28">
        <f t="shared" si="9"/>
        <v>57039</v>
      </c>
      <c r="UU4" s="28">
        <f t="shared" si="9"/>
        <v>57070</v>
      </c>
      <c r="UV4" s="28">
        <f t="shared" si="9"/>
        <v>57100</v>
      </c>
      <c r="UW4" s="28">
        <f t="shared" si="9"/>
        <v>57131</v>
      </c>
      <c r="UX4" s="28">
        <f t="shared" si="9"/>
        <v>57161</v>
      </c>
      <c r="UY4" s="28">
        <f t="shared" ref="UY4:VV4" si="10">UY5</f>
        <v>57192</v>
      </c>
      <c r="UZ4" s="28">
        <f t="shared" si="10"/>
        <v>57223</v>
      </c>
      <c r="VA4" s="28">
        <f t="shared" si="10"/>
        <v>57253</v>
      </c>
      <c r="VB4" s="28">
        <f t="shared" si="10"/>
        <v>57284</v>
      </c>
      <c r="VC4" s="28">
        <f t="shared" si="10"/>
        <v>57314</v>
      </c>
      <c r="VD4" s="28">
        <f t="shared" si="10"/>
        <v>57345</v>
      </c>
      <c r="VE4" s="28">
        <f t="shared" si="10"/>
        <v>57376</v>
      </c>
      <c r="VF4" s="28">
        <f t="shared" si="10"/>
        <v>57404</v>
      </c>
      <c r="VG4" s="28">
        <f t="shared" si="10"/>
        <v>57435</v>
      </c>
      <c r="VH4" s="28">
        <f t="shared" si="10"/>
        <v>57465</v>
      </c>
      <c r="VI4" s="28">
        <f t="shared" si="10"/>
        <v>57496</v>
      </c>
      <c r="VJ4" s="28">
        <f t="shared" si="10"/>
        <v>57526</v>
      </c>
      <c r="VK4" s="28">
        <f t="shared" si="10"/>
        <v>57557</v>
      </c>
      <c r="VL4" s="28">
        <f t="shared" si="10"/>
        <v>57588</v>
      </c>
      <c r="VM4" s="28">
        <f t="shared" si="10"/>
        <v>57618</v>
      </c>
      <c r="VN4" s="28">
        <f t="shared" si="10"/>
        <v>57649</v>
      </c>
      <c r="VO4" s="28">
        <f t="shared" si="10"/>
        <v>57679</v>
      </c>
      <c r="VP4" s="28">
        <f t="shared" si="10"/>
        <v>57710</v>
      </c>
      <c r="VQ4" s="28">
        <f t="shared" si="10"/>
        <v>57741</v>
      </c>
      <c r="VR4" s="28">
        <f t="shared" si="10"/>
        <v>57769</v>
      </c>
      <c r="VS4" s="28">
        <f t="shared" si="10"/>
        <v>57800</v>
      </c>
      <c r="VT4" s="28">
        <f t="shared" si="10"/>
        <v>57830</v>
      </c>
      <c r="VU4" s="28">
        <f t="shared" si="10"/>
        <v>57861</v>
      </c>
      <c r="VV4" s="28">
        <f t="shared" si="10"/>
        <v>57891</v>
      </c>
      <c r="VX4" s="20"/>
    </row>
    <row r="5" spans="11:596" x14ac:dyDescent="0.35">
      <c r="L5" s="22" t="s">
        <v>975</v>
      </c>
      <c r="M5" s="23">
        <v>45838</v>
      </c>
      <c r="N5" s="23">
        <f>+M5+370-DAY(M5+370)</f>
        <v>46203</v>
      </c>
      <c r="O5" s="23">
        <f t="shared" ref="O5:AP5" si="11">+N5+370-DAY(N5+370)</f>
        <v>46568</v>
      </c>
      <c r="P5" s="23">
        <f t="shared" si="11"/>
        <v>46934</v>
      </c>
      <c r="Q5" s="23">
        <f t="shared" si="11"/>
        <v>47299</v>
      </c>
      <c r="R5" s="23">
        <f t="shared" si="11"/>
        <v>47664</v>
      </c>
      <c r="S5" s="23">
        <f t="shared" si="11"/>
        <v>48029</v>
      </c>
      <c r="T5" s="23">
        <f t="shared" si="11"/>
        <v>48395</v>
      </c>
      <c r="U5" s="23">
        <f t="shared" si="11"/>
        <v>48760</v>
      </c>
      <c r="V5" s="23">
        <f t="shared" si="11"/>
        <v>49125</v>
      </c>
      <c r="W5" s="23">
        <f t="shared" si="11"/>
        <v>49490</v>
      </c>
      <c r="X5" s="23">
        <f t="shared" si="11"/>
        <v>49856</v>
      </c>
      <c r="Y5" s="23">
        <f t="shared" si="11"/>
        <v>50221</v>
      </c>
      <c r="Z5" s="23">
        <f t="shared" si="11"/>
        <v>50586</v>
      </c>
      <c r="AA5" s="23">
        <f t="shared" si="11"/>
        <v>50951</v>
      </c>
      <c r="AB5" s="23">
        <f t="shared" si="11"/>
        <v>51317</v>
      </c>
      <c r="AC5" s="23">
        <f t="shared" si="11"/>
        <v>51682</v>
      </c>
      <c r="AD5" s="23">
        <f t="shared" si="11"/>
        <v>52047</v>
      </c>
      <c r="AE5" s="23">
        <f t="shared" si="11"/>
        <v>52412</v>
      </c>
      <c r="AF5" s="23">
        <f t="shared" si="11"/>
        <v>52778</v>
      </c>
      <c r="AG5" s="23">
        <f t="shared" si="11"/>
        <v>53143</v>
      </c>
      <c r="AH5" s="23">
        <f t="shared" si="11"/>
        <v>53508</v>
      </c>
      <c r="AI5" s="23">
        <f t="shared" si="11"/>
        <v>53873</v>
      </c>
      <c r="AJ5" s="23">
        <f t="shared" si="11"/>
        <v>54239</v>
      </c>
      <c r="AK5" s="23">
        <f t="shared" si="11"/>
        <v>54604</v>
      </c>
      <c r="AL5" s="23">
        <f t="shared" si="11"/>
        <v>54969</v>
      </c>
      <c r="AM5" s="23">
        <f t="shared" si="11"/>
        <v>55334</v>
      </c>
      <c r="AN5" s="23">
        <f t="shared" si="11"/>
        <v>55700</v>
      </c>
      <c r="AO5" s="23">
        <f t="shared" si="11"/>
        <v>56065</v>
      </c>
      <c r="AP5" s="23">
        <f t="shared" si="11"/>
        <v>56430</v>
      </c>
      <c r="AQ5" s="23">
        <f>+AP5+370-DAY(AP5+370)</f>
        <v>56795</v>
      </c>
      <c r="AR5" s="23">
        <f>+AQ5+370-DAY(AQ5+370)</f>
        <v>57161</v>
      </c>
      <c r="AS5" s="23">
        <f>+AR5+370-DAY(AR5+370)</f>
        <v>57526</v>
      </c>
      <c r="AT5" s="23">
        <f>+AS5+370-DAY(AS5+370)</f>
        <v>57891</v>
      </c>
      <c r="AU5" s="20"/>
      <c r="AV5" s="22" t="s">
        <v>975</v>
      </c>
      <c r="AW5" s="26">
        <v>45565</v>
      </c>
      <c r="AX5" s="26">
        <f t="shared" ref="AX5:DI5" si="12">+AW5+100-DAY(AW5+100)</f>
        <v>45657</v>
      </c>
      <c r="AY5" s="26">
        <f t="shared" si="12"/>
        <v>45747</v>
      </c>
      <c r="AZ5" s="26">
        <f t="shared" si="12"/>
        <v>45838</v>
      </c>
      <c r="BA5" s="26">
        <f t="shared" si="12"/>
        <v>45930</v>
      </c>
      <c r="BB5" s="26">
        <f t="shared" si="12"/>
        <v>46022</v>
      </c>
      <c r="BC5" s="26">
        <f t="shared" si="12"/>
        <v>46112</v>
      </c>
      <c r="BD5" s="26">
        <f t="shared" si="12"/>
        <v>46203</v>
      </c>
      <c r="BE5" s="26">
        <f t="shared" si="12"/>
        <v>46295</v>
      </c>
      <c r="BF5" s="26">
        <f t="shared" si="12"/>
        <v>46387</v>
      </c>
      <c r="BG5" s="26">
        <f t="shared" si="12"/>
        <v>46477</v>
      </c>
      <c r="BH5" s="26">
        <f t="shared" si="12"/>
        <v>46568</v>
      </c>
      <c r="BI5" s="26">
        <f t="shared" si="12"/>
        <v>46660</v>
      </c>
      <c r="BJ5" s="26">
        <f t="shared" si="12"/>
        <v>46752</v>
      </c>
      <c r="BK5" s="26">
        <f t="shared" si="12"/>
        <v>46843</v>
      </c>
      <c r="BL5" s="26">
        <f t="shared" si="12"/>
        <v>46934</v>
      </c>
      <c r="BM5" s="26">
        <f t="shared" si="12"/>
        <v>47026</v>
      </c>
      <c r="BN5" s="26">
        <f t="shared" si="12"/>
        <v>47118</v>
      </c>
      <c r="BO5" s="26">
        <f t="shared" si="12"/>
        <v>47208</v>
      </c>
      <c r="BP5" s="26">
        <f t="shared" si="12"/>
        <v>47299</v>
      </c>
      <c r="BQ5" s="26">
        <f t="shared" si="12"/>
        <v>47391</v>
      </c>
      <c r="BR5" s="26">
        <f t="shared" si="12"/>
        <v>47483</v>
      </c>
      <c r="BS5" s="26">
        <f t="shared" si="12"/>
        <v>47573</v>
      </c>
      <c r="BT5" s="26">
        <f t="shared" si="12"/>
        <v>47664</v>
      </c>
      <c r="BU5" s="26">
        <f t="shared" si="12"/>
        <v>47756</v>
      </c>
      <c r="BV5" s="26">
        <f t="shared" si="12"/>
        <v>47848</v>
      </c>
      <c r="BW5" s="26">
        <f t="shared" si="12"/>
        <v>47938</v>
      </c>
      <c r="BX5" s="26">
        <f t="shared" si="12"/>
        <v>48029</v>
      </c>
      <c r="BY5" s="26">
        <f t="shared" si="12"/>
        <v>48121</v>
      </c>
      <c r="BZ5" s="26">
        <f t="shared" si="12"/>
        <v>48213</v>
      </c>
      <c r="CA5" s="26">
        <f t="shared" si="12"/>
        <v>48304</v>
      </c>
      <c r="CB5" s="26">
        <f t="shared" si="12"/>
        <v>48395</v>
      </c>
      <c r="CC5" s="26">
        <f t="shared" si="12"/>
        <v>48487</v>
      </c>
      <c r="CD5" s="26">
        <f t="shared" si="12"/>
        <v>48579</v>
      </c>
      <c r="CE5" s="26">
        <f t="shared" si="12"/>
        <v>48669</v>
      </c>
      <c r="CF5" s="26">
        <f t="shared" si="12"/>
        <v>48760</v>
      </c>
      <c r="CG5" s="26">
        <f t="shared" si="12"/>
        <v>48852</v>
      </c>
      <c r="CH5" s="26">
        <f t="shared" si="12"/>
        <v>48944</v>
      </c>
      <c r="CI5" s="26">
        <f t="shared" si="12"/>
        <v>49034</v>
      </c>
      <c r="CJ5" s="26">
        <f t="shared" si="12"/>
        <v>49125</v>
      </c>
      <c r="CK5" s="26">
        <f t="shared" si="12"/>
        <v>49217</v>
      </c>
      <c r="CL5" s="26">
        <f t="shared" si="12"/>
        <v>49309</v>
      </c>
      <c r="CM5" s="26">
        <f t="shared" si="12"/>
        <v>49399</v>
      </c>
      <c r="CN5" s="26">
        <f t="shared" si="12"/>
        <v>49490</v>
      </c>
      <c r="CO5" s="26">
        <f t="shared" si="12"/>
        <v>49582</v>
      </c>
      <c r="CP5" s="26">
        <f t="shared" si="12"/>
        <v>49674</v>
      </c>
      <c r="CQ5" s="26">
        <f t="shared" si="12"/>
        <v>49765</v>
      </c>
      <c r="CR5" s="26">
        <f t="shared" si="12"/>
        <v>49856</v>
      </c>
      <c r="CS5" s="26">
        <f t="shared" si="12"/>
        <v>49948</v>
      </c>
      <c r="CT5" s="26">
        <f t="shared" si="12"/>
        <v>50040</v>
      </c>
      <c r="CU5" s="26">
        <f t="shared" si="12"/>
        <v>50130</v>
      </c>
      <c r="CV5" s="26">
        <f t="shared" si="12"/>
        <v>50221</v>
      </c>
      <c r="CW5" s="26">
        <f t="shared" si="12"/>
        <v>50313</v>
      </c>
      <c r="CX5" s="26">
        <f t="shared" si="12"/>
        <v>50405</v>
      </c>
      <c r="CY5" s="26">
        <f t="shared" si="12"/>
        <v>50495</v>
      </c>
      <c r="CZ5" s="26">
        <f t="shared" si="12"/>
        <v>50586</v>
      </c>
      <c r="DA5" s="26">
        <f t="shared" si="12"/>
        <v>50678</v>
      </c>
      <c r="DB5" s="26">
        <f t="shared" si="12"/>
        <v>50770</v>
      </c>
      <c r="DC5" s="26">
        <f t="shared" si="12"/>
        <v>50860</v>
      </c>
      <c r="DD5" s="26">
        <f t="shared" si="12"/>
        <v>50951</v>
      </c>
      <c r="DE5" s="26">
        <f t="shared" si="12"/>
        <v>51043</v>
      </c>
      <c r="DF5" s="26">
        <f t="shared" si="12"/>
        <v>51135</v>
      </c>
      <c r="DG5" s="26">
        <f t="shared" si="12"/>
        <v>51226</v>
      </c>
      <c r="DH5" s="26">
        <f t="shared" si="12"/>
        <v>51317</v>
      </c>
      <c r="DI5" s="26">
        <f t="shared" si="12"/>
        <v>51409</v>
      </c>
      <c r="DJ5" s="26">
        <f t="shared" ref="DJ5:FU5" si="13">+DI5+100-DAY(DI5+100)</f>
        <v>51501</v>
      </c>
      <c r="DK5" s="26">
        <f t="shared" si="13"/>
        <v>51591</v>
      </c>
      <c r="DL5" s="26">
        <f t="shared" si="13"/>
        <v>51682</v>
      </c>
      <c r="DM5" s="26">
        <f t="shared" si="13"/>
        <v>51774</v>
      </c>
      <c r="DN5" s="26">
        <f t="shared" si="13"/>
        <v>51866</v>
      </c>
      <c r="DO5" s="26">
        <f t="shared" si="13"/>
        <v>51956</v>
      </c>
      <c r="DP5" s="26">
        <f t="shared" si="13"/>
        <v>52047</v>
      </c>
      <c r="DQ5" s="26">
        <f t="shared" si="13"/>
        <v>52139</v>
      </c>
      <c r="DR5" s="26">
        <f t="shared" si="13"/>
        <v>52231</v>
      </c>
      <c r="DS5" s="26">
        <f t="shared" si="13"/>
        <v>52321</v>
      </c>
      <c r="DT5" s="26">
        <f t="shared" si="13"/>
        <v>52412</v>
      </c>
      <c r="DU5" s="26">
        <f t="shared" si="13"/>
        <v>52504</v>
      </c>
      <c r="DV5" s="26">
        <f t="shared" si="13"/>
        <v>52596</v>
      </c>
      <c r="DW5" s="26">
        <f t="shared" si="13"/>
        <v>52687</v>
      </c>
      <c r="DX5" s="26">
        <f t="shared" si="13"/>
        <v>52778</v>
      </c>
      <c r="DY5" s="26">
        <f t="shared" si="13"/>
        <v>52870</v>
      </c>
      <c r="DZ5" s="26">
        <f t="shared" si="13"/>
        <v>52962</v>
      </c>
      <c r="EA5" s="26">
        <f t="shared" si="13"/>
        <v>53052</v>
      </c>
      <c r="EB5" s="26">
        <f t="shared" si="13"/>
        <v>53143</v>
      </c>
      <c r="EC5" s="26">
        <f t="shared" si="13"/>
        <v>53235</v>
      </c>
      <c r="ED5" s="26">
        <f t="shared" si="13"/>
        <v>53327</v>
      </c>
      <c r="EE5" s="26">
        <f t="shared" si="13"/>
        <v>53417</v>
      </c>
      <c r="EF5" s="26">
        <f t="shared" si="13"/>
        <v>53508</v>
      </c>
      <c r="EG5" s="26">
        <f t="shared" si="13"/>
        <v>53600</v>
      </c>
      <c r="EH5" s="26">
        <f t="shared" si="13"/>
        <v>53692</v>
      </c>
      <c r="EI5" s="26">
        <f t="shared" si="13"/>
        <v>53782</v>
      </c>
      <c r="EJ5" s="26">
        <f t="shared" si="13"/>
        <v>53873</v>
      </c>
      <c r="EK5" s="26">
        <f t="shared" si="13"/>
        <v>53965</v>
      </c>
      <c r="EL5" s="26">
        <f t="shared" si="13"/>
        <v>54057</v>
      </c>
      <c r="EM5" s="26">
        <f t="shared" si="13"/>
        <v>54148</v>
      </c>
      <c r="EN5" s="26">
        <f t="shared" si="13"/>
        <v>54239</v>
      </c>
      <c r="EO5" s="26">
        <f t="shared" si="13"/>
        <v>54331</v>
      </c>
      <c r="EP5" s="26">
        <f t="shared" si="13"/>
        <v>54423</v>
      </c>
      <c r="EQ5" s="26">
        <f t="shared" si="13"/>
        <v>54513</v>
      </c>
      <c r="ER5" s="26">
        <f t="shared" si="13"/>
        <v>54604</v>
      </c>
      <c r="ES5" s="26">
        <f t="shared" si="13"/>
        <v>54696</v>
      </c>
      <c r="ET5" s="26">
        <f t="shared" si="13"/>
        <v>54788</v>
      </c>
      <c r="EU5" s="26">
        <f t="shared" si="13"/>
        <v>54878</v>
      </c>
      <c r="EV5" s="26">
        <f t="shared" si="13"/>
        <v>54969</v>
      </c>
      <c r="EW5" s="26">
        <f t="shared" si="13"/>
        <v>55061</v>
      </c>
      <c r="EX5" s="26">
        <f t="shared" si="13"/>
        <v>55153</v>
      </c>
      <c r="EY5" s="26">
        <f t="shared" si="13"/>
        <v>55243</v>
      </c>
      <c r="EZ5" s="26">
        <f t="shared" si="13"/>
        <v>55334</v>
      </c>
      <c r="FA5" s="26">
        <f t="shared" si="13"/>
        <v>55426</v>
      </c>
      <c r="FB5" s="26">
        <f t="shared" si="13"/>
        <v>55518</v>
      </c>
      <c r="FC5" s="26">
        <f t="shared" si="13"/>
        <v>55609</v>
      </c>
      <c r="FD5" s="26">
        <f t="shared" si="13"/>
        <v>55700</v>
      </c>
      <c r="FE5" s="26">
        <f t="shared" si="13"/>
        <v>55792</v>
      </c>
      <c r="FF5" s="26">
        <f t="shared" si="13"/>
        <v>55884</v>
      </c>
      <c r="FG5" s="26">
        <f t="shared" si="13"/>
        <v>55974</v>
      </c>
      <c r="FH5" s="26">
        <f t="shared" si="13"/>
        <v>56065</v>
      </c>
      <c r="FI5" s="26">
        <f t="shared" si="13"/>
        <v>56157</v>
      </c>
      <c r="FJ5" s="26">
        <f t="shared" si="13"/>
        <v>56249</v>
      </c>
      <c r="FK5" s="26">
        <f t="shared" si="13"/>
        <v>56339</v>
      </c>
      <c r="FL5" s="26">
        <f t="shared" si="13"/>
        <v>56430</v>
      </c>
      <c r="FM5" s="26">
        <f t="shared" si="13"/>
        <v>56522</v>
      </c>
      <c r="FN5" s="26">
        <f t="shared" si="13"/>
        <v>56614</v>
      </c>
      <c r="FO5" s="26">
        <f t="shared" si="13"/>
        <v>56704</v>
      </c>
      <c r="FP5" s="26">
        <f t="shared" si="13"/>
        <v>56795</v>
      </c>
      <c r="FQ5" s="26">
        <f t="shared" si="13"/>
        <v>56887</v>
      </c>
      <c r="FR5" s="26">
        <f t="shared" si="13"/>
        <v>56979</v>
      </c>
      <c r="FS5" s="26">
        <f t="shared" si="13"/>
        <v>57070</v>
      </c>
      <c r="FT5" s="26">
        <f t="shared" si="13"/>
        <v>57161</v>
      </c>
      <c r="FU5" s="26">
        <f t="shared" si="13"/>
        <v>57253</v>
      </c>
      <c r="FV5" s="26">
        <f t="shared" ref="FV5:GB5" si="14">+FU5+100-DAY(FU5+100)</f>
        <v>57345</v>
      </c>
      <c r="FW5" s="26">
        <f t="shared" si="14"/>
        <v>57435</v>
      </c>
      <c r="FX5" s="26">
        <f t="shared" si="14"/>
        <v>57526</v>
      </c>
      <c r="FY5" s="26">
        <f t="shared" si="14"/>
        <v>57618</v>
      </c>
      <c r="FZ5" s="26">
        <f t="shared" si="14"/>
        <v>57710</v>
      </c>
      <c r="GA5" s="26">
        <f t="shared" si="14"/>
        <v>57800</v>
      </c>
      <c r="GB5" s="26">
        <f t="shared" si="14"/>
        <v>57891</v>
      </c>
      <c r="GC5" s="20"/>
      <c r="GD5" s="22" t="s">
        <v>975</v>
      </c>
      <c r="GE5" s="26">
        <f>GE13</f>
        <v>45504</v>
      </c>
      <c r="GF5" s="26">
        <f>+GE5+40-DAY(GE5+40)</f>
        <v>45535</v>
      </c>
      <c r="GG5" s="26">
        <f t="shared" ref="GG5:IR5" si="15">+GF5+40-DAY(GF5+40)</f>
        <v>45565</v>
      </c>
      <c r="GH5" s="26">
        <f t="shared" si="15"/>
        <v>45596</v>
      </c>
      <c r="GI5" s="26">
        <f t="shared" si="15"/>
        <v>45626</v>
      </c>
      <c r="GJ5" s="26">
        <f t="shared" si="15"/>
        <v>45657</v>
      </c>
      <c r="GK5" s="26">
        <f t="shared" si="15"/>
        <v>45688</v>
      </c>
      <c r="GL5" s="26">
        <f t="shared" si="15"/>
        <v>45716</v>
      </c>
      <c r="GM5" s="26">
        <f t="shared" si="15"/>
        <v>45747</v>
      </c>
      <c r="GN5" s="26">
        <f t="shared" si="15"/>
        <v>45777</v>
      </c>
      <c r="GO5" s="26">
        <f t="shared" si="15"/>
        <v>45808</v>
      </c>
      <c r="GP5" s="26">
        <f t="shared" si="15"/>
        <v>45838</v>
      </c>
      <c r="GQ5" s="26">
        <f t="shared" si="15"/>
        <v>45869</v>
      </c>
      <c r="GR5" s="26">
        <f t="shared" si="15"/>
        <v>45900</v>
      </c>
      <c r="GS5" s="26">
        <f t="shared" si="15"/>
        <v>45930</v>
      </c>
      <c r="GT5" s="26">
        <f t="shared" si="15"/>
        <v>45961</v>
      </c>
      <c r="GU5" s="26">
        <f t="shared" si="15"/>
        <v>45991</v>
      </c>
      <c r="GV5" s="26">
        <f t="shared" si="15"/>
        <v>46022</v>
      </c>
      <c r="GW5" s="26">
        <f t="shared" si="15"/>
        <v>46053</v>
      </c>
      <c r="GX5" s="26">
        <f t="shared" si="15"/>
        <v>46081</v>
      </c>
      <c r="GY5" s="26">
        <f t="shared" si="15"/>
        <v>46112</v>
      </c>
      <c r="GZ5" s="26">
        <f t="shared" si="15"/>
        <v>46142</v>
      </c>
      <c r="HA5" s="26">
        <f t="shared" si="15"/>
        <v>46173</v>
      </c>
      <c r="HB5" s="26">
        <f t="shared" si="15"/>
        <v>46203</v>
      </c>
      <c r="HC5" s="26">
        <f t="shared" si="15"/>
        <v>46234</v>
      </c>
      <c r="HD5" s="26">
        <f t="shared" si="15"/>
        <v>46265</v>
      </c>
      <c r="HE5" s="26">
        <f t="shared" si="15"/>
        <v>46295</v>
      </c>
      <c r="HF5" s="26">
        <f t="shared" si="15"/>
        <v>46326</v>
      </c>
      <c r="HG5" s="26">
        <f t="shared" si="15"/>
        <v>46356</v>
      </c>
      <c r="HH5" s="26">
        <f t="shared" si="15"/>
        <v>46387</v>
      </c>
      <c r="HI5" s="26">
        <f t="shared" si="15"/>
        <v>46418</v>
      </c>
      <c r="HJ5" s="26">
        <f t="shared" si="15"/>
        <v>46446</v>
      </c>
      <c r="HK5" s="26">
        <f t="shared" si="15"/>
        <v>46477</v>
      </c>
      <c r="HL5" s="26">
        <f t="shared" si="15"/>
        <v>46507</v>
      </c>
      <c r="HM5" s="26">
        <f t="shared" si="15"/>
        <v>46538</v>
      </c>
      <c r="HN5" s="26">
        <f t="shared" si="15"/>
        <v>46568</v>
      </c>
      <c r="HO5" s="26">
        <f t="shared" si="15"/>
        <v>46599</v>
      </c>
      <c r="HP5" s="26">
        <f t="shared" si="15"/>
        <v>46630</v>
      </c>
      <c r="HQ5" s="26">
        <f t="shared" si="15"/>
        <v>46660</v>
      </c>
      <c r="HR5" s="26">
        <f t="shared" si="15"/>
        <v>46691</v>
      </c>
      <c r="HS5" s="26">
        <f t="shared" si="15"/>
        <v>46721</v>
      </c>
      <c r="HT5" s="26">
        <f t="shared" si="15"/>
        <v>46752</v>
      </c>
      <c r="HU5" s="26">
        <f t="shared" si="15"/>
        <v>46783</v>
      </c>
      <c r="HV5" s="26">
        <f t="shared" si="15"/>
        <v>46812</v>
      </c>
      <c r="HW5" s="26">
        <f t="shared" si="15"/>
        <v>46843</v>
      </c>
      <c r="HX5" s="26">
        <f t="shared" si="15"/>
        <v>46873</v>
      </c>
      <c r="HY5" s="26">
        <f t="shared" si="15"/>
        <v>46904</v>
      </c>
      <c r="HZ5" s="26">
        <f t="shared" si="15"/>
        <v>46934</v>
      </c>
      <c r="IA5" s="26">
        <f t="shared" si="15"/>
        <v>46965</v>
      </c>
      <c r="IB5" s="26">
        <f t="shared" si="15"/>
        <v>46996</v>
      </c>
      <c r="IC5" s="26">
        <f t="shared" si="15"/>
        <v>47026</v>
      </c>
      <c r="ID5" s="26">
        <f t="shared" si="15"/>
        <v>47057</v>
      </c>
      <c r="IE5" s="26">
        <f t="shared" si="15"/>
        <v>47087</v>
      </c>
      <c r="IF5" s="26">
        <f t="shared" si="15"/>
        <v>47118</v>
      </c>
      <c r="IG5" s="26">
        <f t="shared" si="15"/>
        <v>47149</v>
      </c>
      <c r="IH5" s="26">
        <f t="shared" si="15"/>
        <v>47177</v>
      </c>
      <c r="II5" s="26">
        <f t="shared" si="15"/>
        <v>47208</v>
      </c>
      <c r="IJ5" s="26">
        <f t="shared" si="15"/>
        <v>47238</v>
      </c>
      <c r="IK5" s="26">
        <f t="shared" si="15"/>
        <v>47269</v>
      </c>
      <c r="IL5" s="26">
        <f t="shared" si="15"/>
        <v>47299</v>
      </c>
      <c r="IM5" s="26">
        <f t="shared" si="15"/>
        <v>47330</v>
      </c>
      <c r="IN5" s="26">
        <f t="shared" si="15"/>
        <v>47361</v>
      </c>
      <c r="IO5" s="26">
        <f t="shared" si="15"/>
        <v>47391</v>
      </c>
      <c r="IP5" s="26">
        <f t="shared" si="15"/>
        <v>47422</v>
      </c>
      <c r="IQ5" s="26">
        <f t="shared" si="15"/>
        <v>47452</v>
      </c>
      <c r="IR5" s="26">
        <f t="shared" si="15"/>
        <v>47483</v>
      </c>
      <c r="IS5" s="26">
        <f t="shared" ref="IS5:LD5" si="16">+IR5+40-DAY(IR5+40)</f>
        <v>47514</v>
      </c>
      <c r="IT5" s="26">
        <f t="shared" si="16"/>
        <v>47542</v>
      </c>
      <c r="IU5" s="26">
        <f t="shared" si="16"/>
        <v>47573</v>
      </c>
      <c r="IV5" s="26">
        <f t="shared" si="16"/>
        <v>47603</v>
      </c>
      <c r="IW5" s="26">
        <f t="shared" si="16"/>
        <v>47634</v>
      </c>
      <c r="IX5" s="26">
        <f t="shared" si="16"/>
        <v>47664</v>
      </c>
      <c r="IY5" s="26">
        <f t="shared" si="16"/>
        <v>47695</v>
      </c>
      <c r="IZ5" s="26">
        <f t="shared" si="16"/>
        <v>47726</v>
      </c>
      <c r="JA5" s="26">
        <f t="shared" si="16"/>
        <v>47756</v>
      </c>
      <c r="JB5" s="26">
        <f t="shared" si="16"/>
        <v>47787</v>
      </c>
      <c r="JC5" s="26">
        <f t="shared" si="16"/>
        <v>47817</v>
      </c>
      <c r="JD5" s="26">
        <f t="shared" si="16"/>
        <v>47848</v>
      </c>
      <c r="JE5" s="26">
        <f t="shared" si="16"/>
        <v>47879</v>
      </c>
      <c r="JF5" s="26">
        <f t="shared" si="16"/>
        <v>47907</v>
      </c>
      <c r="JG5" s="26">
        <f t="shared" si="16"/>
        <v>47938</v>
      </c>
      <c r="JH5" s="26">
        <f t="shared" si="16"/>
        <v>47968</v>
      </c>
      <c r="JI5" s="26">
        <f t="shared" si="16"/>
        <v>47999</v>
      </c>
      <c r="JJ5" s="26">
        <f t="shared" si="16"/>
        <v>48029</v>
      </c>
      <c r="JK5" s="26">
        <f t="shared" si="16"/>
        <v>48060</v>
      </c>
      <c r="JL5" s="26">
        <f t="shared" si="16"/>
        <v>48091</v>
      </c>
      <c r="JM5" s="26">
        <f t="shared" si="16"/>
        <v>48121</v>
      </c>
      <c r="JN5" s="26">
        <f t="shared" si="16"/>
        <v>48152</v>
      </c>
      <c r="JO5" s="26">
        <f t="shared" si="16"/>
        <v>48182</v>
      </c>
      <c r="JP5" s="26">
        <f t="shared" si="16"/>
        <v>48213</v>
      </c>
      <c r="JQ5" s="26">
        <f t="shared" si="16"/>
        <v>48244</v>
      </c>
      <c r="JR5" s="26">
        <f t="shared" si="16"/>
        <v>48273</v>
      </c>
      <c r="JS5" s="26">
        <f t="shared" si="16"/>
        <v>48304</v>
      </c>
      <c r="JT5" s="26">
        <f t="shared" si="16"/>
        <v>48334</v>
      </c>
      <c r="JU5" s="26">
        <f t="shared" si="16"/>
        <v>48365</v>
      </c>
      <c r="JV5" s="26">
        <f t="shared" si="16"/>
        <v>48395</v>
      </c>
      <c r="JW5" s="26">
        <f t="shared" si="16"/>
        <v>48426</v>
      </c>
      <c r="JX5" s="26">
        <f t="shared" si="16"/>
        <v>48457</v>
      </c>
      <c r="JY5" s="26">
        <f t="shared" si="16"/>
        <v>48487</v>
      </c>
      <c r="JZ5" s="26">
        <f t="shared" si="16"/>
        <v>48518</v>
      </c>
      <c r="KA5" s="26">
        <f t="shared" si="16"/>
        <v>48548</v>
      </c>
      <c r="KB5" s="26">
        <f t="shared" si="16"/>
        <v>48579</v>
      </c>
      <c r="KC5" s="26">
        <f t="shared" si="16"/>
        <v>48610</v>
      </c>
      <c r="KD5" s="26">
        <f t="shared" si="16"/>
        <v>48638</v>
      </c>
      <c r="KE5" s="26">
        <f t="shared" si="16"/>
        <v>48669</v>
      </c>
      <c r="KF5" s="26">
        <f t="shared" si="16"/>
        <v>48699</v>
      </c>
      <c r="KG5" s="26">
        <f t="shared" si="16"/>
        <v>48730</v>
      </c>
      <c r="KH5" s="26">
        <f t="shared" si="16"/>
        <v>48760</v>
      </c>
      <c r="KI5" s="26">
        <f t="shared" si="16"/>
        <v>48791</v>
      </c>
      <c r="KJ5" s="26">
        <f t="shared" si="16"/>
        <v>48822</v>
      </c>
      <c r="KK5" s="26">
        <f t="shared" si="16"/>
        <v>48852</v>
      </c>
      <c r="KL5" s="26">
        <f t="shared" si="16"/>
        <v>48883</v>
      </c>
      <c r="KM5" s="26">
        <f t="shared" si="16"/>
        <v>48913</v>
      </c>
      <c r="KN5" s="26">
        <f t="shared" si="16"/>
        <v>48944</v>
      </c>
      <c r="KO5" s="26">
        <f t="shared" si="16"/>
        <v>48975</v>
      </c>
      <c r="KP5" s="26">
        <f t="shared" si="16"/>
        <v>49003</v>
      </c>
      <c r="KQ5" s="26">
        <f t="shared" si="16"/>
        <v>49034</v>
      </c>
      <c r="KR5" s="26">
        <f t="shared" si="16"/>
        <v>49064</v>
      </c>
      <c r="KS5" s="26">
        <f t="shared" si="16"/>
        <v>49095</v>
      </c>
      <c r="KT5" s="26">
        <f t="shared" si="16"/>
        <v>49125</v>
      </c>
      <c r="KU5" s="26">
        <f t="shared" si="16"/>
        <v>49156</v>
      </c>
      <c r="KV5" s="26">
        <f t="shared" si="16"/>
        <v>49187</v>
      </c>
      <c r="KW5" s="26">
        <f t="shared" si="16"/>
        <v>49217</v>
      </c>
      <c r="KX5" s="26">
        <f t="shared" si="16"/>
        <v>49248</v>
      </c>
      <c r="KY5" s="26">
        <f t="shared" si="16"/>
        <v>49278</v>
      </c>
      <c r="KZ5" s="26">
        <f t="shared" si="16"/>
        <v>49309</v>
      </c>
      <c r="LA5" s="26">
        <f t="shared" si="16"/>
        <v>49340</v>
      </c>
      <c r="LB5" s="26">
        <f t="shared" si="16"/>
        <v>49368</v>
      </c>
      <c r="LC5" s="26">
        <f t="shared" si="16"/>
        <v>49399</v>
      </c>
      <c r="LD5" s="26">
        <f t="shared" si="16"/>
        <v>49429</v>
      </c>
      <c r="LE5" s="26">
        <f t="shared" ref="LE5:NP5" si="17">+LD5+40-DAY(LD5+40)</f>
        <v>49460</v>
      </c>
      <c r="LF5" s="26">
        <f t="shared" si="17"/>
        <v>49490</v>
      </c>
      <c r="LG5" s="26">
        <f t="shared" si="17"/>
        <v>49521</v>
      </c>
      <c r="LH5" s="26">
        <f t="shared" si="17"/>
        <v>49552</v>
      </c>
      <c r="LI5" s="26">
        <f t="shared" si="17"/>
        <v>49582</v>
      </c>
      <c r="LJ5" s="26">
        <f t="shared" si="17"/>
        <v>49613</v>
      </c>
      <c r="LK5" s="26">
        <f t="shared" si="17"/>
        <v>49643</v>
      </c>
      <c r="LL5" s="26">
        <f t="shared" si="17"/>
        <v>49674</v>
      </c>
      <c r="LM5" s="26">
        <f t="shared" si="17"/>
        <v>49705</v>
      </c>
      <c r="LN5" s="26">
        <f t="shared" si="17"/>
        <v>49734</v>
      </c>
      <c r="LO5" s="26">
        <f t="shared" si="17"/>
        <v>49765</v>
      </c>
      <c r="LP5" s="26">
        <f t="shared" si="17"/>
        <v>49795</v>
      </c>
      <c r="LQ5" s="26">
        <f t="shared" si="17"/>
        <v>49826</v>
      </c>
      <c r="LR5" s="26">
        <f t="shared" si="17"/>
        <v>49856</v>
      </c>
      <c r="LS5" s="26">
        <f t="shared" si="17"/>
        <v>49887</v>
      </c>
      <c r="LT5" s="26">
        <f t="shared" si="17"/>
        <v>49918</v>
      </c>
      <c r="LU5" s="26">
        <f t="shared" si="17"/>
        <v>49948</v>
      </c>
      <c r="LV5" s="26">
        <f t="shared" si="17"/>
        <v>49979</v>
      </c>
      <c r="LW5" s="26">
        <f t="shared" si="17"/>
        <v>50009</v>
      </c>
      <c r="LX5" s="26">
        <f t="shared" si="17"/>
        <v>50040</v>
      </c>
      <c r="LY5" s="26">
        <f t="shared" si="17"/>
        <v>50071</v>
      </c>
      <c r="LZ5" s="26">
        <f t="shared" si="17"/>
        <v>50099</v>
      </c>
      <c r="MA5" s="26">
        <f t="shared" si="17"/>
        <v>50130</v>
      </c>
      <c r="MB5" s="26">
        <f t="shared" si="17"/>
        <v>50160</v>
      </c>
      <c r="MC5" s="26">
        <f t="shared" si="17"/>
        <v>50191</v>
      </c>
      <c r="MD5" s="26">
        <f t="shared" si="17"/>
        <v>50221</v>
      </c>
      <c r="ME5" s="26">
        <f t="shared" si="17"/>
        <v>50252</v>
      </c>
      <c r="MF5" s="26">
        <f t="shared" si="17"/>
        <v>50283</v>
      </c>
      <c r="MG5" s="26">
        <f t="shared" si="17"/>
        <v>50313</v>
      </c>
      <c r="MH5" s="26">
        <f t="shared" si="17"/>
        <v>50344</v>
      </c>
      <c r="MI5" s="26">
        <f t="shared" si="17"/>
        <v>50374</v>
      </c>
      <c r="MJ5" s="26">
        <f t="shared" si="17"/>
        <v>50405</v>
      </c>
      <c r="MK5" s="26">
        <f t="shared" si="17"/>
        <v>50436</v>
      </c>
      <c r="ML5" s="26">
        <f t="shared" si="17"/>
        <v>50464</v>
      </c>
      <c r="MM5" s="26">
        <f t="shared" si="17"/>
        <v>50495</v>
      </c>
      <c r="MN5" s="26">
        <f t="shared" si="17"/>
        <v>50525</v>
      </c>
      <c r="MO5" s="26">
        <f t="shared" si="17"/>
        <v>50556</v>
      </c>
      <c r="MP5" s="26">
        <f t="shared" si="17"/>
        <v>50586</v>
      </c>
      <c r="MQ5" s="26">
        <f t="shared" si="17"/>
        <v>50617</v>
      </c>
      <c r="MR5" s="26">
        <f t="shared" si="17"/>
        <v>50648</v>
      </c>
      <c r="MS5" s="26">
        <f t="shared" si="17"/>
        <v>50678</v>
      </c>
      <c r="MT5" s="26">
        <f t="shared" si="17"/>
        <v>50709</v>
      </c>
      <c r="MU5" s="26">
        <f t="shared" si="17"/>
        <v>50739</v>
      </c>
      <c r="MV5" s="26">
        <f t="shared" si="17"/>
        <v>50770</v>
      </c>
      <c r="MW5" s="26">
        <f t="shared" si="17"/>
        <v>50801</v>
      </c>
      <c r="MX5" s="26">
        <f t="shared" si="17"/>
        <v>50829</v>
      </c>
      <c r="MY5" s="26">
        <f t="shared" si="17"/>
        <v>50860</v>
      </c>
      <c r="MZ5" s="26">
        <f t="shared" si="17"/>
        <v>50890</v>
      </c>
      <c r="NA5" s="26">
        <f t="shared" si="17"/>
        <v>50921</v>
      </c>
      <c r="NB5" s="26">
        <f t="shared" si="17"/>
        <v>50951</v>
      </c>
      <c r="NC5" s="26">
        <f t="shared" si="17"/>
        <v>50982</v>
      </c>
      <c r="ND5" s="26">
        <f t="shared" si="17"/>
        <v>51013</v>
      </c>
      <c r="NE5" s="26">
        <f t="shared" si="17"/>
        <v>51043</v>
      </c>
      <c r="NF5" s="26">
        <f t="shared" si="17"/>
        <v>51074</v>
      </c>
      <c r="NG5" s="26">
        <f t="shared" si="17"/>
        <v>51104</v>
      </c>
      <c r="NH5" s="26">
        <f t="shared" si="17"/>
        <v>51135</v>
      </c>
      <c r="NI5" s="26">
        <f t="shared" si="17"/>
        <v>51166</v>
      </c>
      <c r="NJ5" s="26">
        <f t="shared" si="17"/>
        <v>51195</v>
      </c>
      <c r="NK5" s="26">
        <f t="shared" si="17"/>
        <v>51226</v>
      </c>
      <c r="NL5" s="26">
        <f t="shared" si="17"/>
        <v>51256</v>
      </c>
      <c r="NM5" s="26">
        <f t="shared" si="17"/>
        <v>51287</v>
      </c>
      <c r="NN5" s="26">
        <f t="shared" si="17"/>
        <v>51317</v>
      </c>
      <c r="NO5" s="26">
        <f t="shared" si="17"/>
        <v>51348</v>
      </c>
      <c r="NP5" s="26">
        <f t="shared" si="17"/>
        <v>51379</v>
      </c>
      <c r="NQ5" s="26">
        <f t="shared" ref="NQ5:QB5" si="18">+NP5+40-DAY(NP5+40)</f>
        <v>51409</v>
      </c>
      <c r="NR5" s="26">
        <f t="shared" si="18"/>
        <v>51440</v>
      </c>
      <c r="NS5" s="26">
        <f t="shared" si="18"/>
        <v>51470</v>
      </c>
      <c r="NT5" s="26">
        <f t="shared" si="18"/>
        <v>51501</v>
      </c>
      <c r="NU5" s="26">
        <f t="shared" si="18"/>
        <v>51532</v>
      </c>
      <c r="NV5" s="26">
        <f t="shared" si="18"/>
        <v>51560</v>
      </c>
      <c r="NW5" s="26">
        <f t="shared" si="18"/>
        <v>51591</v>
      </c>
      <c r="NX5" s="26">
        <f t="shared" si="18"/>
        <v>51621</v>
      </c>
      <c r="NY5" s="26">
        <f t="shared" si="18"/>
        <v>51652</v>
      </c>
      <c r="NZ5" s="26">
        <f t="shared" si="18"/>
        <v>51682</v>
      </c>
      <c r="OA5" s="26">
        <f t="shared" si="18"/>
        <v>51713</v>
      </c>
      <c r="OB5" s="26">
        <f t="shared" si="18"/>
        <v>51744</v>
      </c>
      <c r="OC5" s="26">
        <f t="shared" si="18"/>
        <v>51774</v>
      </c>
      <c r="OD5" s="26">
        <f t="shared" si="18"/>
        <v>51805</v>
      </c>
      <c r="OE5" s="26">
        <f t="shared" si="18"/>
        <v>51835</v>
      </c>
      <c r="OF5" s="26">
        <f t="shared" si="18"/>
        <v>51866</v>
      </c>
      <c r="OG5" s="26">
        <f t="shared" si="18"/>
        <v>51897</v>
      </c>
      <c r="OH5" s="26">
        <f t="shared" si="18"/>
        <v>51925</v>
      </c>
      <c r="OI5" s="26">
        <f t="shared" si="18"/>
        <v>51956</v>
      </c>
      <c r="OJ5" s="26">
        <f t="shared" si="18"/>
        <v>51986</v>
      </c>
      <c r="OK5" s="26">
        <f t="shared" si="18"/>
        <v>52017</v>
      </c>
      <c r="OL5" s="26">
        <f t="shared" si="18"/>
        <v>52047</v>
      </c>
      <c r="OM5" s="26">
        <f t="shared" si="18"/>
        <v>52078</v>
      </c>
      <c r="ON5" s="26">
        <f t="shared" si="18"/>
        <v>52109</v>
      </c>
      <c r="OO5" s="26">
        <f t="shared" si="18"/>
        <v>52139</v>
      </c>
      <c r="OP5" s="26">
        <f t="shared" si="18"/>
        <v>52170</v>
      </c>
      <c r="OQ5" s="26">
        <f t="shared" si="18"/>
        <v>52200</v>
      </c>
      <c r="OR5" s="26">
        <f t="shared" si="18"/>
        <v>52231</v>
      </c>
      <c r="OS5" s="26">
        <f t="shared" si="18"/>
        <v>52262</v>
      </c>
      <c r="OT5" s="26">
        <f t="shared" si="18"/>
        <v>52290</v>
      </c>
      <c r="OU5" s="26">
        <f t="shared" si="18"/>
        <v>52321</v>
      </c>
      <c r="OV5" s="26">
        <f t="shared" si="18"/>
        <v>52351</v>
      </c>
      <c r="OW5" s="26">
        <f t="shared" si="18"/>
        <v>52382</v>
      </c>
      <c r="OX5" s="26">
        <f t="shared" si="18"/>
        <v>52412</v>
      </c>
      <c r="OY5" s="26">
        <f t="shared" si="18"/>
        <v>52443</v>
      </c>
      <c r="OZ5" s="26">
        <f t="shared" si="18"/>
        <v>52474</v>
      </c>
      <c r="PA5" s="26">
        <f t="shared" si="18"/>
        <v>52504</v>
      </c>
      <c r="PB5" s="26">
        <f t="shared" si="18"/>
        <v>52535</v>
      </c>
      <c r="PC5" s="26">
        <f t="shared" si="18"/>
        <v>52565</v>
      </c>
      <c r="PD5" s="26">
        <f t="shared" si="18"/>
        <v>52596</v>
      </c>
      <c r="PE5" s="26">
        <f t="shared" si="18"/>
        <v>52627</v>
      </c>
      <c r="PF5" s="26">
        <f t="shared" si="18"/>
        <v>52656</v>
      </c>
      <c r="PG5" s="26">
        <f t="shared" si="18"/>
        <v>52687</v>
      </c>
      <c r="PH5" s="26">
        <f t="shared" si="18"/>
        <v>52717</v>
      </c>
      <c r="PI5" s="26">
        <f t="shared" si="18"/>
        <v>52748</v>
      </c>
      <c r="PJ5" s="26">
        <f t="shared" si="18"/>
        <v>52778</v>
      </c>
      <c r="PK5" s="26">
        <f t="shared" si="18"/>
        <v>52809</v>
      </c>
      <c r="PL5" s="26">
        <f t="shared" si="18"/>
        <v>52840</v>
      </c>
      <c r="PM5" s="26">
        <f t="shared" si="18"/>
        <v>52870</v>
      </c>
      <c r="PN5" s="26">
        <f t="shared" si="18"/>
        <v>52901</v>
      </c>
      <c r="PO5" s="26">
        <f t="shared" si="18"/>
        <v>52931</v>
      </c>
      <c r="PP5" s="26">
        <f t="shared" si="18"/>
        <v>52962</v>
      </c>
      <c r="PQ5" s="26">
        <f t="shared" si="18"/>
        <v>52993</v>
      </c>
      <c r="PR5" s="26">
        <f t="shared" si="18"/>
        <v>53021</v>
      </c>
      <c r="PS5" s="26">
        <f t="shared" si="18"/>
        <v>53052</v>
      </c>
      <c r="PT5" s="26">
        <f t="shared" si="18"/>
        <v>53082</v>
      </c>
      <c r="PU5" s="26">
        <f t="shared" si="18"/>
        <v>53113</v>
      </c>
      <c r="PV5" s="26">
        <f t="shared" si="18"/>
        <v>53143</v>
      </c>
      <c r="PW5" s="26">
        <f t="shared" si="18"/>
        <v>53174</v>
      </c>
      <c r="PX5" s="26">
        <f t="shared" si="18"/>
        <v>53205</v>
      </c>
      <c r="PY5" s="26">
        <f t="shared" si="18"/>
        <v>53235</v>
      </c>
      <c r="PZ5" s="26">
        <f t="shared" si="18"/>
        <v>53266</v>
      </c>
      <c r="QA5" s="26">
        <f t="shared" si="18"/>
        <v>53296</v>
      </c>
      <c r="QB5" s="26">
        <f t="shared" si="18"/>
        <v>53327</v>
      </c>
      <c r="QC5" s="26">
        <f t="shared" ref="QC5:SN5" si="19">+QB5+40-DAY(QB5+40)</f>
        <v>53358</v>
      </c>
      <c r="QD5" s="26">
        <f t="shared" si="19"/>
        <v>53386</v>
      </c>
      <c r="QE5" s="26">
        <f t="shared" si="19"/>
        <v>53417</v>
      </c>
      <c r="QF5" s="26">
        <f t="shared" si="19"/>
        <v>53447</v>
      </c>
      <c r="QG5" s="26">
        <f t="shared" si="19"/>
        <v>53478</v>
      </c>
      <c r="QH5" s="26">
        <f t="shared" si="19"/>
        <v>53508</v>
      </c>
      <c r="QI5" s="26">
        <f t="shared" si="19"/>
        <v>53539</v>
      </c>
      <c r="QJ5" s="26">
        <f t="shared" si="19"/>
        <v>53570</v>
      </c>
      <c r="QK5" s="26">
        <f t="shared" si="19"/>
        <v>53600</v>
      </c>
      <c r="QL5" s="26">
        <f t="shared" si="19"/>
        <v>53631</v>
      </c>
      <c r="QM5" s="26">
        <f t="shared" si="19"/>
        <v>53661</v>
      </c>
      <c r="QN5" s="26">
        <f t="shared" si="19"/>
        <v>53692</v>
      </c>
      <c r="QO5" s="26">
        <f t="shared" si="19"/>
        <v>53723</v>
      </c>
      <c r="QP5" s="26">
        <f t="shared" si="19"/>
        <v>53751</v>
      </c>
      <c r="QQ5" s="26">
        <f t="shared" si="19"/>
        <v>53782</v>
      </c>
      <c r="QR5" s="26">
        <f t="shared" si="19"/>
        <v>53812</v>
      </c>
      <c r="QS5" s="26">
        <f t="shared" si="19"/>
        <v>53843</v>
      </c>
      <c r="QT5" s="26">
        <f t="shared" si="19"/>
        <v>53873</v>
      </c>
      <c r="QU5" s="26">
        <f t="shared" si="19"/>
        <v>53904</v>
      </c>
      <c r="QV5" s="26">
        <f t="shared" si="19"/>
        <v>53935</v>
      </c>
      <c r="QW5" s="26">
        <f t="shared" si="19"/>
        <v>53965</v>
      </c>
      <c r="QX5" s="26">
        <f t="shared" si="19"/>
        <v>53996</v>
      </c>
      <c r="QY5" s="26">
        <f t="shared" si="19"/>
        <v>54026</v>
      </c>
      <c r="QZ5" s="26">
        <f t="shared" si="19"/>
        <v>54057</v>
      </c>
      <c r="RA5" s="26">
        <f t="shared" si="19"/>
        <v>54088</v>
      </c>
      <c r="RB5" s="26">
        <f t="shared" si="19"/>
        <v>54117</v>
      </c>
      <c r="RC5" s="26">
        <f t="shared" si="19"/>
        <v>54148</v>
      </c>
      <c r="RD5" s="26">
        <f t="shared" si="19"/>
        <v>54178</v>
      </c>
      <c r="RE5" s="26">
        <f t="shared" si="19"/>
        <v>54209</v>
      </c>
      <c r="RF5" s="26">
        <f t="shared" si="19"/>
        <v>54239</v>
      </c>
      <c r="RG5" s="26">
        <f t="shared" si="19"/>
        <v>54270</v>
      </c>
      <c r="RH5" s="26">
        <f t="shared" si="19"/>
        <v>54301</v>
      </c>
      <c r="RI5" s="26">
        <f t="shared" si="19"/>
        <v>54331</v>
      </c>
      <c r="RJ5" s="26">
        <f t="shared" si="19"/>
        <v>54362</v>
      </c>
      <c r="RK5" s="26">
        <f t="shared" si="19"/>
        <v>54392</v>
      </c>
      <c r="RL5" s="26">
        <f t="shared" si="19"/>
        <v>54423</v>
      </c>
      <c r="RM5" s="26">
        <f t="shared" si="19"/>
        <v>54454</v>
      </c>
      <c r="RN5" s="26">
        <f t="shared" si="19"/>
        <v>54482</v>
      </c>
      <c r="RO5" s="26">
        <f t="shared" si="19"/>
        <v>54513</v>
      </c>
      <c r="RP5" s="26">
        <f t="shared" si="19"/>
        <v>54543</v>
      </c>
      <c r="RQ5" s="26">
        <f t="shared" si="19"/>
        <v>54574</v>
      </c>
      <c r="RR5" s="26">
        <f t="shared" si="19"/>
        <v>54604</v>
      </c>
      <c r="RS5" s="26">
        <f t="shared" si="19"/>
        <v>54635</v>
      </c>
      <c r="RT5" s="26">
        <f t="shared" si="19"/>
        <v>54666</v>
      </c>
      <c r="RU5" s="26">
        <f t="shared" si="19"/>
        <v>54696</v>
      </c>
      <c r="RV5" s="26">
        <f t="shared" si="19"/>
        <v>54727</v>
      </c>
      <c r="RW5" s="26">
        <f t="shared" si="19"/>
        <v>54757</v>
      </c>
      <c r="RX5" s="26">
        <f t="shared" si="19"/>
        <v>54788</v>
      </c>
      <c r="RY5" s="26">
        <f t="shared" si="19"/>
        <v>54819</v>
      </c>
      <c r="RZ5" s="26">
        <f t="shared" si="19"/>
        <v>54847</v>
      </c>
      <c r="SA5" s="26">
        <f t="shared" si="19"/>
        <v>54878</v>
      </c>
      <c r="SB5" s="26">
        <f t="shared" si="19"/>
        <v>54908</v>
      </c>
      <c r="SC5" s="26">
        <f t="shared" si="19"/>
        <v>54939</v>
      </c>
      <c r="SD5" s="26">
        <f t="shared" si="19"/>
        <v>54969</v>
      </c>
      <c r="SE5" s="26">
        <f t="shared" si="19"/>
        <v>55000</v>
      </c>
      <c r="SF5" s="26">
        <f t="shared" si="19"/>
        <v>55031</v>
      </c>
      <c r="SG5" s="26">
        <f t="shared" si="19"/>
        <v>55061</v>
      </c>
      <c r="SH5" s="26">
        <f t="shared" si="19"/>
        <v>55092</v>
      </c>
      <c r="SI5" s="26">
        <f t="shared" si="19"/>
        <v>55122</v>
      </c>
      <c r="SJ5" s="26">
        <f t="shared" si="19"/>
        <v>55153</v>
      </c>
      <c r="SK5" s="26">
        <f t="shared" si="19"/>
        <v>55184</v>
      </c>
      <c r="SL5" s="26">
        <f t="shared" si="19"/>
        <v>55212</v>
      </c>
      <c r="SM5" s="26">
        <f t="shared" si="19"/>
        <v>55243</v>
      </c>
      <c r="SN5" s="26">
        <f t="shared" si="19"/>
        <v>55273</v>
      </c>
      <c r="SO5" s="26">
        <f t="shared" ref="SO5:UZ5" si="20">+SN5+40-DAY(SN5+40)</f>
        <v>55304</v>
      </c>
      <c r="SP5" s="26">
        <f t="shared" si="20"/>
        <v>55334</v>
      </c>
      <c r="SQ5" s="26">
        <f t="shared" si="20"/>
        <v>55365</v>
      </c>
      <c r="SR5" s="26">
        <f t="shared" si="20"/>
        <v>55396</v>
      </c>
      <c r="SS5" s="26">
        <f t="shared" si="20"/>
        <v>55426</v>
      </c>
      <c r="ST5" s="26">
        <f t="shared" si="20"/>
        <v>55457</v>
      </c>
      <c r="SU5" s="26">
        <f t="shared" si="20"/>
        <v>55487</v>
      </c>
      <c r="SV5" s="26">
        <f t="shared" si="20"/>
        <v>55518</v>
      </c>
      <c r="SW5" s="26">
        <f t="shared" si="20"/>
        <v>55549</v>
      </c>
      <c r="SX5" s="26">
        <f t="shared" si="20"/>
        <v>55578</v>
      </c>
      <c r="SY5" s="26">
        <f t="shared" si="20"/>
        <v>55609</v>
      </c>
      <c r="SZ5" s="26">
        <f t="shared" si="20"/>
        <v>55639</v>
      </c>
      <c r="TA5" s="26">
        <f t="shared" si="20"/>
        <v>55670</v>
      </c>
      <c r="TB5" s="26">
        <f t="shared" si="20"/>
        <v>55700</v>
      </c>
      <c r="TC5" s="26">
        <f t="shared" si="20"/>
        <v>55731</v>
      </c>
      <c r="TD5" s="26">
        <f t="shared" si="20"/>
        <v>55762</v>
      </c>
      <c r="TE5" s="26">
        <f t="shared" si="20"/>
        <v>55792</v>
      </c>
      <c r="TF5" s="26">
        <f t="shared" si="20"/>
        <v>55823</v>
      </c>
      <c r="TG5" s="26">
        <f t="shared" si="20"/>
        <v>55853</v>
      </c>
      <c r="TH5" s="26">
        <f t="shared" si="20"/>
        <v>55884</v>
      </c>
      <c r="TI5" s="26">
        <f t="shared" si="20"/>
        <v>55915</v>
      </c>
      <c r="TJ5" s="26">
        <f t="shared" si="20"/>
        <v>55943</v>
      </c>
      <c r="TK5" s="26">
        <f t="shared" si="20"/>
        <v>55974</v>
      </c>
      <c r="TL5" s="26">
        <f t="shared" si="20"/>
        <v>56004</v>
      </c>
      <c r="TM5" s="26">
        <f t="shared" si="20"/>
        <v>56035</v>
      </c>
      <c r="TN5" s="26">
        <f t="shared" si="20"/>
        <v>56065</v>
      </c>
      <c r="TO5" s="26">
        <f t="shared" si="20"/>
        <v>56096</v>
      </c>
      <c r="TP5" s="26">
        <f t="shared" si="20"/>
        <v>56127</v>
      </c>
      <c r="TQ5" s="26">
        <f t="shared" si="20"/>
        <v>56157</v>
      </c>
      <c r="TR5" s="26">
        <f t="shared" si="20"/>
        <v>56188</v>
      </c>
      <c r="TS5" s="26">
        <f t="shared" si="20"/>
        <v>56218</v>
      </c>
      <c r="TT5" s="26">
        <f t="shared" si="20"/>
        <v>56249</v>
      </c>
      <c r="TU5" s="26">
        <f t="shared" si="20"/>
        <v>56280</v>
      </c>
      <c r="TV5" s="26">
        <f t="shared" si="20"/>
        <v>56308</v>
      </c>
      <c r="TW5" s="26">
        <f t="shared" si="20"/>
        <v>56339</v>
      </c>
      <c r="TX5" s="26">
        <f t="shared" si="20"/>
        <v>56369</v>
      </c>
      <c r="TY5" s="26">
        <f t="shared" si="20"/>
        <v>56400</v>
      </c>
      <c r="TZ5" s="26">
        <f t="shared" si="20"/>
        <v>56430</v>
      </c>
      <c r="UA5" s="26">
        <f t="shared" si="20"/>
        <v>56461</v>
      </c>
      <c r="UB5" s="26">
        <f t="shared" si="20"/>
        <v>56492</v>
      </c>
      <c r="UC5" s="26">
        <f t="shared" si="20"/>
        <v>56522</v>
      </c>
      <c r="UD5" s="26">
        <f t="shared" si="20"/>
        <v>56553</v>
      </c>
      <c r="UE5" s="26">
        <f t="shared" si="20"/>
        <v>56583</v>
      </c>
      <c r="UF5" s="26">
        <f t="shared" si="20"/>
        <v>56614</v>
      </c>
      <c r="UG5" s="26">
        <f t="shared" si="20"/>
        <v>56645</v>
      </c>
      <c r="UH5" s="26">
        <f t="shared" si="20"/>
        <v>56673</v>
      </c>
      <c r="UI5" s="26">
        <f t="shared" si="20"/>
        <v>56704</v>
      </c>
      <c r="UJ5" s="26">
        <f t="shared" si="20"/>
        <v>56734</v>
      </c>
      <c r="UK5" s="26">
        <f t="shared" si="20"/>
        <v>56765</v>
      </c>
      <c r="UL5" s="26">
        <f t="shared" si="20"/>
        <v>56795</v>
      </c>
      <c r="UM5" s="26">
        <f t="shared" si="20"/>
        <v>56826</v>
      </c>
      <c r="UN5" s="26">
        <f t="shared" si="20"/>
        <v>56857</v>
      </c>
      <c r="UO5" s="26">
        <f t="shared" si="20"/>
        <v>56887</v>
      </c>
      <c r="UP5" s="26">
        <f t="shared" si="20"/>
        <v>56918</v>
      </c>
      <c r="UQ5" s="26">
        <f t="shared" si="20"/>
        <v>56948</v>
      </c>
      <c r="UR5" s="26">
        <f t="shared" si="20"/>
        <v>56979</v>
      </c>
      <c r="US5" s="26">
        <f t="shared" si="20"/>
        <v>57010</v>
      </c>
      <c r="UT5" s="26">
        <f t="shared" si="20"/>
        <v>57039</v>
      </c>
      <c r="UU5" s="26">
        <f t="shared" si="20"/>
        <v>57070</v>
      </c>
      <c r="UV5" s="26">
        <f t="shared" si="20"/>
        <v>57100</v>
      </c>
      <c r="UW5" s="26">
        <f t="shared" si="20"/>
        <v>57131</v>
      </c>
      <c r="UX5" s="26">
        <f t="shared" si="20"/>
        <v>57161</v>
      </c>
      <c r="UY5" s="26">
        <f t="shared" si="20"/>
        <v>57192</v>
      </c>
      <c r="UZ5" s="26">
        <f t="shared" si="20"/>
        <v>57223</v>
      </c>
      <c r="VA5" s="26">
        <f t="shared" ref="VA5:VV5" si="21">+UZ5+40-DAY(UZ5+40)</f>
        <v>57253</v>
      </c>
      <c r="VB5" s="26">
        <f t="shared" si="21"/>
        <v>57284</v>
      </c>
      <c r="VC5" s="26">
        <f t="shared" si="21"/>
        <v>57314</v>
      </c>
      <c r="VD5" s="26">
        <f t="shared" si="21"/>
        <v>57345</v>
      </c>
      <c r="VE5" s="26">
        <f t="shared" si="21"/>
        <v>57376</v>
      </c>
      <c r="VF5" s="26">
        <f t="shared" si="21"/>
        <v>57404</v>
      </c>
      <c r="VG5" s="26">
        <f t="shared" si="21"/>
        <v>57435</v>
      </c>
      <c r="VH5" s="26">
        <f t="shared" si="21"/>
        <v>57465</v>
      </c>
      <c r="VI5" s="26">
        <f t="shared" si="21"/>
        <v>57496</v>
      </c>
      <c r="VJ5" s="26">
        <f t="shared" si="21"/>
        <v>57526</v>
      </c>
      <c r="VK5" s="26">
        <f t="shared" si="21"/>
        <v>57557</v>
      </c>
      <c r="VL5" s="26">
        <f t="shared" si="21"/>
        <v>57588</v>
      </c>
      <c r="VM5" s="26">
        <f t="shared" si="21"/>
        <v>57618</v>
      </c>
      <c r="VN5" s="26">
        <f t="shared" si="21"/>
        <v>57649</v>
      </c>
      <c r="VO5" s="26">
        <f t="shared" si="21"/>
        <v>57679</v>
      </c>
      <c r="VP5" s="26">
        <f t="shared" si="21"/>
        <v>57710</v>
      </c>
      <c r="VQ5" s="26">
        <f t="shared" si="21"/>
        <v>57741</v>
      </c>
      <c r="VR5" s="26">
        <f t="shared" si="21"/>
        <v>57769</v>
      </c>
      <c r="VS5" s="26">
        <f t="shared" si="21"/>
        <v>57800</v>
      </c>
      <c r="VT5" s="26">
        <f t="shared" si="21"/>
        <v>57830</v>
      </c>
      <c r="VU5" s="26">
        <f t="shared" si="21"/>
        <v>57861</v>
      </c>
      <c r="VV5" s="26">
        <f t="shared" si="21"/>
        <v>57891</v>
      </c>
      <c r="VX5" s="20"/>
    </row>
    <row r="6" spans="11:596" x14ac:dyDescent="0.35">
      <c r="L6" s="24" t="s">
        <v>1079</v>
      </c>
      <c r="M6" s="35">
        <f>SUM(M7:M10)</f>
        <v>0</v>
      </c>
      <c r="N6" s="35">
        <f t="shared" ref="N6:AT6" si="22">SUM(N7:N10)</f>
        <v>0</v>
      </c>
      <c r="O6" s="35">
        <f t="shared" si="22"/>
        <v>10.476699555000003</v>
      </c>
      <c r="P6" s="35">
        <f t="shared" si="22"/>
        <v>19.850269653978501</v>
      </c>
      <c r="Q6" s="35">
        <f t="shared" si="22"/>
        <v>81.077488732500001</v>
      </c>
      <c r="R6" s="35">
        <f t="shared" si="22"/>
        <v>529.06648364397859</v>
      </c>
      <c r="S6" s="35">
        <f t="shared" si="22"/>
        <v>678.44282772999998</v>
      </c>
      <c r="T6" s="35">
        <f t="shared" si="22"/>
        <v>678.44282772999998</v>
      </c>
      <c r="U6" s="35">
        <f t="shared" si="22"/>
        <v>678.44282772999998</v>
      </c>
      <c r="V6" s="35">
        <f t="shared" si="22"/>
        <v>678.44282772999998</v>
      </c>
      <c r="W6" s="35">
        <f t="shared" si="22"/>
        <v>678.44282772999998</v>
      </c>
      <c r="X6" s="35">
        <f t="shared" si="22"/>
        <v>678.44282772999998</v>
      </c>
      <c r="Y6" s="35">
        <f t="shared" si="22"/>
        <v>678.44282772999998</v>
      </c>
      <c r="Z6" s="35">
        <f t="shared" si="22"/>
        <v>678.44282772999998</v>
      </c>
      <c r="AA6" s="35">
        <f t="shared" si="22"/>
        <v>678.44282772999998</v>
      </c>
      <c r="AB6" s="35">
        <f t="shared" si="22"/>
        <v>678.44282772999998</v>
      </c>
      <c r="AC6" s="35">
        <f t="shared" si="22"/>
        <v>678.44282772999998</v>
      </c>
      <c r="AD6" s="35">
        <f t="shared" si="22"/>
        <v>678.44282772999998</v>
      </c>
      <c r="AE6" s="35">
        <f t="shared" si="22"/>
        <v>678.44282772999998</v>
      </c>
      <c r="AF6" s="35">
        <f t="shared" si="22"/>
        <v>678.44282772999998</v>
      </c>
      <c r="AG6" s="35">
        <f t="shared" si="22"/>
        <v>678.44282772999998</v>
      </c>
      <c r="AH6" s="35">
        <f t="shared" si="22"/>
        <v>678.44282772999998</v>
      </c>
      <c r="AI6" s="35">
        <f t="shared" si="22"/>
        <v>678.44282772999998</v>
      </c>
      <c r="AJ6" s="35">
        <f t="shared" si="22"/>
        <v>678.44282772999998</v>
      </c>
      <c r="AK6" s="35">
        <f t="shared" si="22"/>
        <v>678.44282772999998</v>
      </c>
      <c r="AL6" s="35">
        <f t="shared" si="22"/>
        <v>678.44282772999998</v>
      </c>
      <c r="AM6" s="35">
        <f t="shared" si="22"/>
        <v>678.44282772999998</v>
      </c>
      <c r="AN6" s="35">
        <f t="shared" si="22"/>
        <v>678.44282772999998</v>
      </c>
      <c r="AO6" s="35">
        <f t="shared" si="22"/>
        <v>667.96612817499999</v>
      </c>
      <c r="AP6" s="35">
        <f t="shared" si="22"/>
        <v>605.51680456974998</v>
      </c>
      <c r="AQ6" s="35">
        <f t="shared" si="22"/>
        <v>0</v>
      </c>
      <c r="AR6" s="35">
        <f t="shared" si="22"/>
        <v>0</v>
      </c>
      <c r="AS6" s="35">
        <f t="shared" si="22"/>
        <v>0</v>
      </c>
      <c r="AT6" s="35">
        <f t="shared" si="22"/>
        <v>0</v>
      </c>
      <c r="AV6" s="24" t="s">
        <v>47</v>
      </c>
      <c r="AW6" s="35">
        <f>SUM(AW7:AW10)</f>
        <v>0</v>
      </c>
      <c r="AX6" s="35">
        <f t="shared" ref="AX6:DI6" si="23">SUM(AX7:AX10)</f>
        <v>0</v>
      </c>
      <c r="AY6" s="35">
        <f t="shared" si="23"/>
        <v>0</v>
      </c>
      <c r="AZ6" s="35">
        <f t="shared" si="23"/>
        <v>0</v>
      </c>
      <c r="BA6" s="35">
        <f t="shared" si="23"/>
        <v>0</v>
      </c>
      <c r="BB6" s="35">
        <f t="shared" si="23"/>
        <v>0</v>
      </c>
      <c r="BC6" s="35">
        <f t="shared" si="23"/>
        <v>0</v>
      </c>
      <c r="BD6" s="35">
        <f t="shared" si="23"/>
        <v>0</v>
      </c>
      <c r="BE6" s="35">
        <f t="shared" si="23"/>
        <v>0</v>
      </c>
      <c r="BF6" s="35">
        <f t="shared" si="23"/>
        <v>3.4922331850000008</v>
      </c>
      <c r="BG6" s="35">
        <f t="shared" si="23"/>
        <v>3.4922331850000008</v>
      </c>
      <c r="BH6" s="35">
        <f t="shared" si="23"/>
        <v>3.4922331850000008</v>
      </c>
      <c r="BI6" s="35">
        <f t="shared" si="23"/>
        <v>3.4922331850000008</v>
      </c>
      <c r="BJ6" s="35">
        <f t="shared" si="23"/>
        <v>3.5548005989784954</v>
      </c>
      <c r="BK6" s="35">
        <f t="shared" si="23"/>
        <v>6.4016179350000009</v>
      </c>
      <c r="BL6" s="35">
        <f t="shared" si="23"/>
        <v>6.4016179350000009</v>
      </c>
      <c r="BM6" s="35">
        <f t="shared" si="23"/>
        <v>6.4016179350000009</v>
      </c>
      <c r="BN6" s="35">
        <f t="shared" si="23"/>
        <v>24.891956932499998</v>
      </c>
      <c r="BO6" s="35">
        <f t="shared" si="23"/>
        <v>24.891956932499998</v>
      </c>
      <c r="BP6" s="35">
        <f t="shared" si="23"/>
        <v>24.891956932499998</v>
      </c>
      <c r="BQ6" s="35">
        <f t="shared" si="23"/>
        <v>94.110706932499994</v>
      </c>
      <c r="BR6" s="35">
        <f t="shared" si="23"/>
        <v>95.73436284647849</v>
      </c>
      <c r="BS6" s="35">
        <f t="shared" si="23"/>
        <v>169.61070693249999</v>
      </c>
      <c r="BT6" s="35">
        <f t="shared" si="23"/>
        <v>169.61070693249999</v>
      </c>
      <c r="BU6" s="35">
        <f t="shared" si="23"/>
        <v>169.61070693249999</v>
      </c>
      <c r="BV6" s="35">
        <f t="shared" si="23"/>
        <v>169.61070693249999</v>
      </c>
      <c r="BW6" s="35">
        <f t="shared" si="23"/>
        <v>169.61070693249999</v>
      </c>
      <c r="BX6" s="35">
        <f t="shared" si="23"/>
        <v>169.61070693249999</v>
      </c>
      <c r="BY6" s="35">
        <f t="shared" si="23"/>
        <v>169.61070693249999</v>
      </c>
      <c r="BZ6" s="35">
        <f t="shared" si="23"/>
        <v>169.61070693249999</v>
      </c>
      <c r="CA6" s="35">
        <f t="shared" si="23"/>
        <v>169.61070693249999</v>
      </c>
      <c r="CB6" s="35">
        <f t="shared" si="23"/>
        <v>169.61070693249999</v>
      </c>
      <c r="CC6" s="35">
        <f t="shared" si="23"/>
        <v>169.61070693249999</v>
      </c>
      <c r="CD6" s="35">
        <f t="shared" si="23"/>
        <v>169.61070693249999</v>
      </c>
      <c r="CE6" s="35">
        <f t="shared" si="23"/>
        <v>169.61070693249999</v>
      </c>
      <c r="CF6" s="35">
        <f t="shared" si="23"/>
        <v>169.61070693249999</v>
      </c>
      <c r="CG6" s="35">
        <f t="shared" si="23"/>
        <v>169.61070693249999</v>
      </c>
      <c r="CH6" s="35">
        <f t="shared" si="23"/>
        <v>169.61070693249999</v>
      </c>
      <c r="CI6" s="35">
        <f t="shared" si="23"/>
        <v>169.61070693249999</v>
      </c>
      <c r="CJ6" s="35">
        <f t="shared" si="23"/>
        <v>169.61070693249999</v>
      </c>
      <c r="CK6" s="35">
        <f t="shared" si="23"/>
        <v>169.61070693249999</v>
      </c>
      <c r="CL6" s="35">
        <f t="shared" si="23"/>
        <v>169.61070693249999</v>
      </c>
      <c r="CM6" s="35">
        <f t="shared" si="23"/>
        <v>169.61070693249999</v>
      </c>
      <c r="CN6" s="35">
        <f t="shared" si="23"/>
        <v>169.61070693249999</v>
      </c>
      <c r="CO6" s="35">
        <f t="shared" si="23"/>
        <v>169.61070693249999</v>
      </c>
      <c r="CP6" s="35">
        <f t="shared" si="23"/>
        <v>169.61070693249999</v>
      </c>
      <c r="CQ6" s="35">
        <f t="shared" si="23"/>
        <v>169.61070693249999</v>
      </c>
      <c r="CR6" s="35">
        <f t="shared" si="23"/>
        <v>169.61070693249999</v>
      </c>
      <c r="CS6" s="35">
        <f t="shared" si="23"/>
        <v>169.61070693249999</v>
      </c>
      <c r="CT6" s="35">
        <f t="shared" si="23"/>
        <v>169.61070693249999</v>
      </c>
      <c r="CU6" s="35">
        <f t="shared" si="23"/>
        <v>169.61070693249999</v>
      </c>
      <c r="CV6" s="35">
        <f t="shared" si="23"/>
        <v>169.61070693249999</v>
      </c>
      <c r="CW6" s="35">
        <f t="shared" si="23"/>
        <v>169.61070693249999</v>
      </c>
      <c r="CX6" s="35">
        <f t="shared" si="23"/>
        <v>169.61070693249999</v>
      </c>
      <c r="CY6" s="35">
        <f t="shared" si="23"/>
        <v>169.61070693249999</v>
      </c>
      <c r="CZ6" s="35">
        <f t="shared" si="23"/>
        <v>169.61070693249999</v>
      </c>
      <c r="DA6" s="35">
        <f t="shared" si="23"/>
        <v>169.61070693249999</v>
      </c>
      <c r="DB6" s="35">
        <f t="shared" si="23"/>
        <v>169.61070693249999</v>
      </c>
      <c r="DC6" s="35">
        <f t="shared" si="23"/>
        <v>169.61070693249999</v>
      </c>
      <c r="DD6" s="35">
        <f t="shared" si="23"/>
        <v>169.61070693249999</v>
      </c>
      <c r="DE6" s="35">
        <f t="shared" si="23"/>
        <v>169.61070693249999</v>
      </c>
      <c r="DF6" s="35">
        <f t="shared" si="23"/>
        <v>169.61070693249999</v>
      </c>
      <c r="DG6" s="35">
        <f t="shared" si="23"/>
        <v>169.61070693249999</v>
      </c>
      <c r="DH6" s="35">
        <f t="shared" si="23"/>
        <v>169.61070693249999</v>
      </c>
      <c r="DI6" s="35">
        <f t="shared" si="23"/>
        <v>169.61070693249999</v>
      </c>
      <c r="DJ6" s="35">
        <f t="shared" ref="DJ6:FU6" si="24">SUM(DJ7:DJ10)</f>
        <v>169.61070693249999</v>
      </c>
      <c r="DK6" s="35">
        <f t="shared" si="24"/>
        <v>169.61070693249999</v>
      </c>
      <c r="DL6" s="35">
        <f t="shared" si="24"/>
        <v>169.61070693249999</v>
      </c>
      <c r="DM6" s="35">
        <f t="shared" si="24"/>
        <v>169.61070693249999</v>
      </c>
      <c r="DN6" s="35">
        <f t="shared" si="24"/>
        <v>169.61070693249999</v>
      </c>
      <c r="DO6" s="35">
        <f t="shared" si="24"/>
        <v>169.61070693249999</v>
      </c>
      <c r="DP6" s="35">
        <f t="shared" si="24"/>
        <v>169.61070693249999</v>
      </c>
      <c r="DQ6" s="35">
        <f t="shared" si="24"/>
        <v>169.61070693249999</v>
      </c>
      <c r="DR6" s="35">
        <f t="shared" si="24"/>
        <v>169.61070693249999</v>
      </c>
      <c r="DS6" s="35">
        <f t="shared" si="24"/>
        <v>169.61070693249999</v>
      </c>
      <c r="DT6" s="35">
        <f t="shared" si="24"/>
        <v>169.61070693249999</v>
      </c>
      <c r="DU6" s="35">
        <f t="shared" si="24"/>
        <v>169.61070693249999</v>
      </c>
      <c r="DV6" s="35">
        <f t="shared" si="24"/>
        <v>169.61070693249999</v>
      </c>
      <c r="DW6" s="35">
        <f t="shared" si="24"/>
        <v>169.61070693249999</v>
      </c>
      <c r="DX6" s="35">
        <f t="shared" si="24"/>
        <v>169.61070693249999</v>
      </c>
      <c r="DY6" s="35">
        <f t="shared" si="24"/>
        <v>169.61070693249999</v>
      </c>
      <c r="DZ6" s="35">
        <f t="shared" si="24"/>
        <v>169.61070693249999</v>
      </c>
      <c r="EA6" s="35">
        <f t="shared" si="24"/>
        <v>169.61070693249999</v>
      </c>
      <c r="EB6" s="35">
        <f t="shared" si="24"/>
        <v>169.61070693249999</v>
      </c>
      <c r="EC6" s="35">
        <f t="shared" si="24"/>
        <v>169.61070693249999</v>
      </c>
      <c r="ED6" s="35">
        <f t="shared" si="24"/>
        <v>169.61070693249999</v>
      </c>
      <c r="EE6" s="35">
        <f t="shared" si="24"/>
        <v>169.61070693249999</v>
      </c>
      <c r="EF6" s="35">
        <f t="shared" si="24"/>
        <v>169.61070693249999</v>
      </c>
      <c r="EG6" s="35">
        <f t="shared" si="24"/>
        <v>169.61070693249999</v>
      </c>
      <c r="EH6" s="35">
        <f t="shared" si="24"/>
        <v>169.61070693249999</v>
      </c>
      <c r="EI6" s="35">
        <f t="shared" si="24"/>
        <v>169.61070693249999</v>
      </c>
      <c r="EJ6" s="35">
        <f t="shared" si="24"/>
        <v>169.61070693249999</v>
      </c>
      <c r="EK6" s="35">
        <f t="shared" si="24"/>
        <v>169.61070693249999</v>
      </c>
      <c r="EL6" s="35">
        <f t="shared" si="24"/>
        <v>169.61070693249999</v>
      </c>
      <c r="EM6" s="35">
        <f t="shared" si="24"/>
        <v>169.61070693249999</v>
      </c>
      <c r="EN6" s="35">
        <f t="shared" si="24"/>
        <v>169.61070693249999</v>
      </c>
      <c r="EO6" s="35">
        <f t="shared" si="24"/>
        <v>169.61070693249999</v>
      </c>
      <c r="EP6" s="35">
        <f t="shared" si="24"/>
        <v>169.61070693249999</v>
      </c>
      <c r="EQ6" s="35">
        <f t="shared" si="24"/>
        <v>169.61070693249999</v>
      </c>
      <c r="ER6" s="35">
        <f t="shared" si="24"/>
        <v>169.61070693249999</v>
      </c>
      <c r="ES6" s="35">
        <f t="shared" si="24"/>
        <v>169.61070693249999</v>
      </c>
      <c r="ET6" s="35">
        <f t="shared" si="24"/>
        <v>169.61070693249999</v>
      </c>
      <c r="EU6" s="35">
        <f t="shared" si="24"/>
        <v>169.61070693249999</v>
      </c>
      <c r="EV6" s="35">
        <f t="shared" si="24"/>
        <v>169.61070693249999</v>
      </c>
      <c r="EW6" s="35">
        <f t="shared" si="24"/>
        <v>169.61070693249999</v>
      </c>
      <c r="EX6" s="35">
        <f t="shared" si="24"/>
        <v>169.61070693249999</v>
      </c>
      <c r="EY6" s="35">
        <f t="shared" si="24"/>
        <v>169.61070693249999</v>
      </c>
      <c r="EZ6" s="35">
        <f t="shared" si="24"/>
        <v>169.61070693249999</v>
      </c>
      <c r="FA6" s="35">
        <f t="shared" si="24"/>
        <v>169.61070693249999</v>
      </c>
      <c r="FB6" s="35">
        <f t="shared" si="24"/>
        <v>169.61070693249999</v>
      </c>
      <c r="FC6" s="35">
        <f t="shared" si="24"/>
        <v>169.61070693249999</v>
      </c>
      <c r="FD6" s="35">
        <f t="shared" si="24"/>
        <v>169.61070693249999</v>
      </c>
      <c r="FE6" s="35">
        <f t="shared" si="24"/>
        <v>169.61070693249999</v>
      </c>
      <c r="FF6" s="35">
        <f t="shared" si="24"/>
        <v>166.11847374749999</v>
      </c>
      <c r="FG6" s="35">
        <f t="shared" si="24"/>
        <v>166.11847374749999</v>
      </c>
      <c r="FH6" s="35">
        <f t="shared" si="24"/>
        <v>166.11847374749999</v>
      </c>
      <c r="FI6" s="35">
        <f t="shared" si="24"/>
        <v>165.91302553641665</v>
      </c>
      <c r="FJ6" s="35">
        <f t="shared" si="24"/>
        <v>147.62813474999999</v>
      </c>
      <c r="FK6" s="35">
        <f t="shared" si="24"/>
        <v>147.62813474999999</v>
      </c>
      <c r="FL6" s="35">
        <f t="shared" si="24"/>
        <v>144.34750953333335</v>
      </c>
      <c r="FM6" s="35">
        <f t="shared" si="24"/>
        <v>0</v>
      </c>
      <c r="FN6" s="35">
        <f t="shared" si="24"/>
        <v>0</v>
      </c>
      <c r="FO6" s="35">
        <f t="shared" si="24"/>
        <v>0</v>
      </c>
      <c r="FP6" s="35">
        <f t="shared" si="24"/>
        <v>0</v>
      </c>
      <c r="FQ6" s="35">
        <f t="shared" si="24"/>
        <v>0</v>
      </c>
      <c r="FR6" s="35">
        <f t="shared" si="24"/>
        <v>0</v>
      </c>
      <c r="FS6" s="35">
        <f t="shared" si="24"/>
        <v>0</v>
      </c>
      <c r="FT6" s="35">
        <f t="shared" si="24"/>
        <v>0</v>
      </c>
      <c r="FU6" s="35">
        <f t="shared" si="24"/>
        <v>0</v>
      </c>
      <c r="FV6" s="35">
        <f t="shared" ref="FV6:GB6" si="25">SUM(FV7:FV10)</f>
        <v>0</v>
      </c>
      <c r="FW6" s="35">
        <f t="shared" si="25"/>
        <v>0</v>
      </c>
      <c r="FX6" s="35">
        <f t="shared" si="25"/>
        <v>0</v>
      </c>
      <c r="FY6" s="35">
        <f t="shared" si="25"/>
        <v>0</v>
      </c>
      <c r="FZ6" s="35">
        <f t="shared" si="25"/>
        <v>0</v>
      </c>
      <c r="GA6" s="35">
        <f t="shared" si="25"/>
        <v>0</v>
      </c>
      <c r="GB6" s="35">
        <f t="shared" si="25"/>
        <v>0</v>
      </c>
      <c r="GD6" s="24" t="s">
        <v>47</v>
      </c>
      <c r="GE6" s="35">
        <f t="shared" ref="GE6:IP6" si="26">SUM(GE7:GE10)</f>
        <v>0</v>
      </c>
      <c r="GF6" s="35">
        <f t="shared" si="26"/>
        <v>0</v>
      </c>
      <c r="GG6" s="35">
        <f t="shared" si="26"/>
        <v>0</v>
      </c>
      <c r="GH6" s="35">
        <f t="shared" si="26"/>
        <v>0</v>
      </c>
      <c r="GI6" s="35">
        <f t="shared" si="26"/>
        <v>0</v>
      </c>
      <c r="GJ6" s="35">
        <f t="shared" si="26"/>
        <v>0</v>
      </c>
      <c r="GK6" s="35">
        <f t="shared" si="26"/>
        <v>0</v>
      </c>
      <c r="GL6" s="35">
        <f t="shared" si="26"/>
        <v>0</v>
      </c>
      <c r="GM6" s="35">
        <f t="shared" si="26"/>
        <v>0</v>
      </c>
      <c r="GN6" s="35">
        <f t="shared" si="26"/>
        <v>0</v>
      </c>
      <c r="GO6" s="35">
        <f t="shared" si="26"/>
        <v>0</v>
      </c>
      <c r="GP6" s="35">
        <f t="shared" si="26"/>
        <v>0</v>
      </c>
      <c r="GQ6" s="35">
        <f t="shared" si="26"/>
        <v>0</v>
      </c>
      <c r="GR6" s="35">
        <f t="shared" si="26"/>
        <v>0</v>
      </c>
      <c r="GS6" s="35">
        <f t="shared" si="26"/>
        <v>0</v>
      </c>
      <c r="GT6" s="35">
        <f t="shared" si="26"/>
        <v>0</v>
      </c>
      <c r="GU6" s="35">
        <f t="shared" si="26"/>
        <v>0</v>
      </c>
      <c r="GV6" s="35">
        <f t="shared" si="26"/>
        <v>0</v>
      </c>
      <c r="GW6" s="35">
        <f t="shared" si="26"/>
        <v>0</v>
      </c>
      <c r="GX6" s="35">
        <f t="shared" si="26"/>
        <v>0</v>
      </c>
      <c r="GY6" s="35">
        <f t="shared" si="26"/>
        <v>0</v>
      </c>
      <c r="GZ6" s="35">
        <f t="shared" si="26"/>
        <v>0</v>
      </c>
      <c r="HA6" s="35">
        <f t="shared" si="26"/>
        <v>0</v>
      </c>
      <c r="HB6" s="35">
        <f t="shared" si="26"/>
        <v>0</v>
      </c>
      <c r="HC6" s="35">
        <f t="shared" si="26"/>
        <v>0</v>
      </c>
      <c r="HD6" s="35">
        <f t="shared" si="26"/>
        <v>0</v>
      </c>
      <c r="HE6" s="35">
        <f t="shared" si="26"/>
        <v>0</v>
      </c>
      <c r="HF6" s="35">
        <f t="shared" si="26"/>
        <v>1.1640777283333337</v>
      </c>
      <c r="HG6" s="35">
        <f t="shared" si="26"/>
        <v>1.1640777283333337</v>
      </c>
      <c r="HH6" s="35">
        <f t="shared" si="26"/>
        <v>1.1640777283333337</v>
      </c>
      <c r="HI6" s="35">
        <f t="shared" si="26"/>
        <v>1.1640777283333337</v>
      </c>
      <c r="HJ6" s="35">
        <f t="shared" si="26"/>
        <v>1.1640777283333337</v>
      </c>
      <c r="HK6" s="35">
        <f t="shared" si="26"/>
        <v>1.1640777283333337</v>
      </c>
      <c r="HL6" s="35">
        <f t="shared" si="26"/>
        <v>1.1640777283333337</v>
      </c>
      <c r="HM6" s="35">
        <f t="shared" si="26"/>
        <v>1.1640777283333337</v>
      </c>
      <c r="HN6" s="35">
        <f t="shared" si="26"/>
        <v>1.1640777283333337</v>
      </c>
      <c r="HO6" s="35">
        <f t="shared" si="26"/>
        <v>1.1640777283333337</v>
      </c>
      <c r="HP6" s="35">
        <f t="shared" si="26"/>
        <v>1.1640777283333337</v>
      </c>
      <c r="HQ6" s="35">
        <f t="shared" si="26"/>
        <v>1.1640777283333337</v>
      </c>
      <c r="HR6" s="35">
        <f t="shared" si="26"/>
        <v>1.1640777283333337</v>
      </c>
      <c r="HS6" s="35">
        <f t="shared" si="26"/>
        <v>1.1640777283333337</v>
      </c>
      <c r="HT6" s="35">
        <f t="shared" si="26"/>
        <v>1.2266451423118283</v>
      </c>
      <c r="HU6" s="35">
        <f t="shared" si="26"/>
        <v>2.1338726450000003</v>
      </c>
      <c r="HV6" s="35">
        <f t="shared" si="26"/>
        <v>2.1338726450000003</v>
      </c>
      <c r="HW6" s="35">
        <f t="shared" si="26"/>
        <v>2.1338726450000003</v>
      </c>
      <c r="HX6" s="35">
        <f t="shared" si="26"/>
        <v>2.1338726450000003</v>
      </c>
      <c r="HY6" s="35">
        <f t="shared" si="26"/>
        <v>2.1338726450000003</v>
      </c>
      <c r="HZ6" s="35">
        <f t="shared" si="26"/>
        <v>2.1338726450000003</v>
      </c>
      <c r="IA6" s="35">
        <f t="shared" si="26"/>
        <v>2.1338726450000003</v>
      </c>
      <c r="IB6" s="35">
        <f t="shared" si="26"/>
        <v>2.1338726450000003</v>
      </c>
      <c r="IC6" s="35">
        <f t="shared" si="26"/>
        <v>2.1338726450000003</v>
      </c>
      <c r="ID6" s="35">
        <f t="shared" si="26"/>
        <v>8.2973189774999998</v>
      </c>
      <c r="IE6" s="35">
        <f t="shared" si="26"/>
        <v>8.2973189774999998</v>
      </c>
      <c r="IF6" s="35">
        <f t="shared" si="26"/>
        <v>8.2973189774999998</v>
      </c>
      <c r="IG6" s="35">
        <f t="shared" si="26"/>
        <v>8.2973189774999998</v>
      </c>
      <c r="IH6" s="35">
        <f t="shared" si="26"/>
        <v>8.2973189774999998</v>
      </c>
      <c r="II6" s="35">
        <f t="shared" si="26"/>
        <v>8.2973189774999998</v>
      </c>
      <c r="IJ6" s="35">
        <f t="shared" si="26"/>
        <v>8.2973189774999998</v>
      </c>
      <c r="IK6" s="35">
        <f t="shared" si="26"/>
        <v>8.2973189774999998</v>
      </c>
      <c r="IL6" s="35">
        <f t="shared" si="26"/>
        <v>8.2973189774999998</v>
      </c>
      <c r="IM6" s="35">
        <f t="shared" si="26"/>
        <v>31.370235644166669</v>
      </c>
      <c r="IN6" s="35">
        <f t="shared" si="26"/>
        <v>31.370235644166669</v>
      </c>
      <c r="IO6" s="35">
        <f t="shared" si="26"/>
        <v>31.370235644166669</v>
      </c>
      <c r="IP6" s="35">
        <f t="shared" si="26"/>
        <v>31.370235644166669</v>
      </c>
      <c r="IQ6" s="35">
        <f t="shared" ref="IQ6:LB6" si="27">SUM(IQ7:IQ10)</f>
        <v>31.370235644166669</v>
      </c>
      <c r="IR6" s="35">
        <f t="shared" si="27"/>
        <v>32.993891558145165</v>
      </c>
      <c r="IS6" s="35">
        <f t="shared" si="27"/>
        <v>56.536902310833334</v>
      </c>
      <c r="IT6" s="35">
        <f t="shared" si="27"/>
        <v>56.536902310833334</v>
      </c>
      <c r="IU6" s="35">
        <f t="shared" si="27"/>
        <v>56.536902310833334</v>
      </c>
      <c r="IV6" s="35">
        <f t="shared" si="27"/>
        <v>56.536902310833334</v>
      </c>
      <c r="IW6" s="35">
        <f t="shared" si="27"/>
        <v>56.536902310833334</v>
      </c>
      <c r="IX6" s="35">
        <f t="shared" si="27"/>
        <v>56.536902310833334</v>
      </c>
      <c r="IY6" s="35">
        <f t="shared" si="27"/>
        <v>56.536902310833334</v>
      </c>
      <c r="IZ6" s="35">
        <f t="shared" si="27"/>
        <v>56.536902310833334</v>
      </c>
      <c r="JA6" s="35">
        <f t="shared" si="27"/>
        <v>56.536902310833334</v>
      </c>
      <c r="JB6" s="35">
        <f t="shared" si="27"/>
        <v>56.536902310833334</v>
      </c>
      <c r="JC6" s="35">
        <f t="shared" si="27"/>
        <v>56.536902310833334</v>
      </c>
      <c r="JD6" s="35">
        <f t="shared" si="27"/>
        <v>56.536902310833334</v>
      </c>
      <c r="JE6" s="35">
        <f t="shared" si="27"/>
        <v>56.536902310833334</v>
      </c>
      <c r="JF6" s="35">
        <f t="shared" si="27"/>
        <v>56.536902310833334</v>
      </c>
      <c r="JG6" s="35">
        <f t="shared" si="27"/>
        <v>56.536902310833334</v>
      </c>
      <c r="JH6" s="35">
        <f t="shared" si="27"/>
        <v>56.536902310833334</v>
      </c>
      <c r="JI6" s="35">
        <f t="shared" si="27"/>
        <v>56.536902310833334</v>
      </c>
      <c r="JJ6" s="35">
        <f t="shared" si="27"/>
        <v>56.536902310833334</v>
      </c>
      <c r="JK6" s="35">
        <f t="shared" si="27"/>
        <v>56.536902310833334</v>
      </c>
      <c r="JL6" s="35">
        <f t="shared" si="27"/>
        <v>56.536902310833334</v>
      </c>
      <c r="JM6" s="35">
        <f t="shared" si="27"/>
        <v>56.536902310833334</v>
      </c>
      <c r="JN6" s="35">
        <f t="shared" si="27"/>
        <v>56.536902310833334</v>
      </c>
      <c r="JO6" s="35">
        <f t="shared" si="27"/>
        <v>56.536902310833334</v>
      </c>
      <c r="JP6" s="35">
        <f t="shared" si="27"/>
        <v>56.536902310833334</v>
      </c>
      <c r="JQ6" s="35">
        <f t="shared" si="27"/>
        <v>56.536902310833334</v>
      </c>
      <c r="JR6" s="35">
        <f t="shared" si="27"/>
        <v>56.536902310833334</v>
      </c>
      <c r="JS6" s="35">
        <f t="shared" si="27"/>
        <v>56.536902310833334</v>
      </c>
      <c r="JT6" s="35">
        <f t="shared" si="27"/>
        <v>56.536902310833334</v>
      </c>
      <c r="JU6" s="35">
        <f t="shared" si="27"/>
        <v>56.536902310833334</v>
      </c>
      <c r="JV6" s="35">
        <f t="shared" si="27"/>
        <v>56.536902310833334</v>
      </c>
      <c r="JW6" s="35">
        <f t="shared" si="27"/>
        <v>56.536902310833334</v>
      </c>
      <c r="JX6" s="35">
        <f t="shared" si="27"/>
        <v>56.536902310833334</v>
      </c>
      <c r="JY6" s="35">
        <f t="shared" si="27"/>
        <v>56.536902310833334</v>
      </c>
      <c r="JZ6" s="35">
        <f t="shared" si="27"/>
        <v>56.536902310833334</v>
      </c>
      <c r="KA6" s="35">
        <f t="shared" si="27"/>
        <v>56.536902310833334</v>
      </c>
      <c r="KB6" s="35">
        <f t="shared" si="27"/>
        <v>56.536902310833334</v>
      </c>
      <c r="KC6" s="35">
        <f t="shared" si="27"/>
        <v>56.536902310833334</v>
      </c>
      <c r="KD6" s="35">
        <f t="shared" si="27"/>
        <v>56.536902310833334</v>
      </c>
      <c r="KE6" s="35">
        <f t="shared" si="27"/>
        <v>56.536902310833334</v>
      </c>
      <c r="KF6" s="35">
        <f t="shared" si="27"/>
        <v>56.536902310833334</v>
      </c>
      <c r="KG6" s="35">
        <f t="shared" si="27"/>
        <v>56.536902310833334</v>
      </c>
      <c r="KH6" s="35">
        <f t="shared" si="27"/>
        <v>56.536902310833334</v>
      </c>
      <c r="KI6" s="35">
        <f t="shared" si="27"/>
        <v>56.536902310833334</v>
      </c>
      <c r="KJ6" s="35">
        <f t="shared" si="27"/>
        <v>56.536902310833334</v>
      </c>
      <c r="KK6" s="35">
        <f t="shared" si="27"/>
        <v>56.536902310833334</v>
      </c>
      <c r="KL6" s="35">
        <f t="shared" si="27"/>
        <v>56.536902310833334</v>
      </c>
      <c r="KM6" s="35">
        <f t="shared" si="27"/>
        <v>56.536902310833334</v>
      </c>
      <c r="KN6" s="35">
        <f t="shared" si="27"/>
        <v>56.536902310833334</v>
      </c>
      <c r="KO6" s="35">
        <f t="shared" si="27"/>
        <v>56.536902310833334</v>
      </c>
      <c r="KP6" s="35">
        <f t="shared" si="27"/>
        <v>56.536902310833334</v>
      </c>
      <c r="KQ6" s="35">
        <f t="shared" si="27"/>
        <v>56.536902310833334</v>
      </c>
      <c r="KR6" s="35">
        <f t="shared" si="27"/>
        <v>56.536902310833334</v>
      </c>
      <c r="KS6" s="35">
        <f t="shared" si="27"/>
        <v>56.536902310833334</v>
      </c>
      <c r="KT6" s="35">
        <f t="shared" si="27"/>
        <v>56.536902310833334</v>
      </c>
      <c r="KU6" s="35">
        <f t="shared" si="27"/>
        <v>56.536902310833334</v>
      </c>
      <c r="KV6" s="35">
        <f t="shared" si="27"/>
        <v>56.536902310833334</v>
      </c>
      <c r="KW6" s="35">
        <f t="shared" si="27"/>
        <v>56.536902310833334</v>
      </c>
      <c r="KX6" s="35">
        <f t="shared" si="27"/>
        <v>56.536902310833334</v>
      </c>
      <c r="KY6" s="35">
        <f t="shared" si="27"/>
        <v>56.536902310833334</v>
      </c>
      <c r="KZ6" s="35">
        <f t="shared" si="27"/>
        <v>56.536902310833334</v>
      </c>
      <c r="LA6" s="35">
        <f t="shared" si="27"/>
        <v>56.536902310833334</v>
      </c>
      <c r="LB6" s="35">
        <f t="shared" si="27"/>
        <v>56.536902310833334</v>
      </c>
      <c r="LC6" s="35">
        <f t="shared" ref="LC6:NN6" si="28">SUM(LC7:LC10)</f>
        <v>56.536902310833334</v>
      </c>
      <c r="LD6" s="35">
        <f t="shared" si="28"/>
        <v>56.536902310833334</v>
      </c>
      <c r="LE6" s="35">
        <f t="shared" si="28"/>
        <v>56.536902310833334</v>
      </c>
      <c r="LF6" s="35">
        <f t="shared" si="28"/>
        <v>56.536902310833334</v>
      </c>
      <c r="LG6" s="35">
        <f t="shared" si="28"/>
        <v>56.536902310833334</v>
      </c>
      <c r="LH6" s="35">
        <f t="shared" si="28"/>
        <v>56.536902310833334</v>
      </c>
      <c r="LI6" s="35">
        <f t="shared" si="28"/>
        <v>56.536902310833334</v>
      </c>
      <c r="LJ6" s="35">
        <f t="shared" si="28"/>
        <v>56.536902310833334</v>
      </c>
      <c r="LK6" s="35">
        <f t="shared" si="28"/>
        <v>56.536902310833334</v>
      </c>
      <c r="LL6" s="35">
        <f t="shared" si="28"/>
        <v>56.536902310833334</v>
      </c>
      <c r="LM6" s="35">
        <f t="shared" si="28"/>
        <v>56.536902310833334</v>
      </c>
      <c r="LN6" s="35">
        <f t="shared" si="28"/>
        <v>56.536902310833334</v>
      </c>
      <c r="LO6" s="35">
        <f t="shared" si="28"/>
        <v>56.536902310833334</v>
      </c>
      <c r="LP6" s="35">
        <f t="shared" si="28"/>
        <v>56.536902310833334</v>
      </c>
      <c r="LQ6" s="35">
        <f t="shared" si="28"/>
        <v>56.536902310833334</v>
      </c>
      <c r="LR6" s="35">
        <f t="shared" si="28"/>
        <v>56.536902310833334</v>
      </c>
      <c r="LS6" s="35">
        <f t="shared" si="28"/>
        <v>56.536902310833334</v>
      </c>
      <c r="LT6" s="35">
        <f t="shared" si="28"/>
        <v>56.536902310833334</v>
      </c>
      <c r="LU6" s="35">
        <f t="shared" si="28"/>
        <v>56.536902310833334</v>
      </c>
      <c r="LV6" s="35">
        <f t="shared" si="28"/>
        <v>56.536902310833334</v>
      </c>
      <c r="LW6" s="35">
        <f t="shared" si="28"/>
        <v>56.536902310833334</v>
      </c>
      <c r="LX6" s="35">
        <f t="shared" si="28"/>
        <v>56.536902310833334</v>
      </c>
      <c r="LY6" s="35">
        <f t="shared" si="28"/>
        <v>56.536902310833334</v>
      </c>
      <c r="LZ6" s="35">
        <f t="shared" si="28"/>
        <v>56.536902310833334</v>
      </c>
      <c r="MA6" s="35">
        <f t="shared" si="28"/>
        <v>56.536902310833334</v>
      </c>
      <c r="MB6" s="35">
        <f t="shared" si="28"/>
        <v>56.536902310833334</v>
      </c>
      <c r="MC6" s="35">
        <f t="shared" si="28"/>
        <v>56.536902310833334</v>
      </c>
      <c r="MD6" s="35">
        <f t="shared" si="28"/>
        <v>56.536902310833334</v>
      </c>
      <c r="ME6" s="35">
        <f t="shared" si="28"/>
        <v>56.536902310833334</v>
      </c>
      <c r="MF6" s="35">
        <f t="shared" si="28"/>
        <v>56.536902310833334</v>
      </c>
      <c r="MG6" s="35">
        <f t="shared" si="28"/>
        <v>56.536902310833334</v>
      </c>
      <c r="MH6" s="35">
        <f t="shared" si="28"/>
        <v>56.536902310833334</v>
      </c>
      <c r="MI6" s="35">
        <f t="shared" si="28"/>
        <v>56.536902310833334</v>
      </c>
      <c r="MJ6" s="35">
        <f t="shared" si="28"/>
        <v>56.536902310833334</v>
      </c>
      <c r="MK6" s="35">
        <f t="shared" si="28"/>
        <v>56.536902310833334</v>
      </c>
      <c r="ML6" s="35">
        <f t="shared" si="28"/>
        <v>56.536902310833334</v>
      </c>
      <c r="MM6" s="35">
        <f t="shared" si="28"/>
        <v>56.536902310833334</v>
      </c>
      <c r="MN6" s="35">
        <f t="shared" si="28"/>
        <v>56.536902310833334</v>
      </c>
      <c r="MO6" s="35">
        <f t="shared" si="28"/>
        <v>56.536902310833334</v>
      </c>
      <c r="MP6" s="35">
        <f t="shared" si="28"/>
        <v>56.536902310833334</v>
      </c>
      <c r="MQ6" s="35">
        <f t="shared" si="28"/>
        <v>56.536902310833334</v>
      </c>
      <c r="MR6" s="35">
        <f t="shared" si="28"/>
        <v>56.536902310833334</v>
      </c>
      <c r="MS6" s="35">
        <f t="shared" si="28"/>
        <v>56.536902310833334</v>
      </c>
      <c r="MT6" s="35">
        <f t="shared" si="28"/>
        <v>56.536902310833334</v>
      </c>
      <c r="MU6" s="35">
        <f t="shared" si="28"/>
        <v>56.536902310833334</v>
      </c>
      <c r="MV6" s="35">
        <f t="shared" si="28"/>
        <v>56.536902310833334</v>
      </c>
      <c r="MW6" s="35">
        <f t="shared" si="28"/>
        <v>56.536902310833334</v>
      </c>
      <c r="MX6" s="35">
        <f t="shared" si="28"/>
        <v>56.536902310833334</v>
      </c>
      <c r="MY6" s="35">
        <f t="shared" si="28"/>
        <v>56.536902310833334</v>
      </c>
      <c r="MZ6" s="35">
        <f t="shared" si="28"/>
        <v>56.536902310833334</v>
      </c>
      <c r="NA6" s="35">
        <f t="shared" si="28"/>
        <v>56.536902310833334</v>
      </c>
      <c r="NB6" s="35">
        <f t="shared" si="28"/>
        <v>56.536902310833334</v>
      </c>
      <c r="NC6" s="35">
        <f t="shared" si="28"/>
        <v>56.536902310833334</v>
      </c>
      <c r="ND6" s="35">
        <f t="shared" si="28"/>
        <v>56.536902310833334</v>
      </c>
      <c r="NE6" s="35">
        <f t="shared" si="28"/>
        <v>56.536902310833334</v>
      </c>
      <c r="NF6" s="35">
        <f t="shared" si="28"/>
        <v>56.536902310833334</v>
      </c>
      <c r="NG6" s="35">
        <f t="shared" si="28"/>
        <v>56.536902310833334</v>
      </c>
      <c r="NH6" s="35">
        <f t="shared" si="28"/>
        <v>56.536902310833334</v>
      </c>
      <c r="NI6" s="35">
        <f t="shared" si="28"/>
        <v>56.536902310833334</v>
      </c>
      <c r="NJ6" s="35">
        <f t="shared" si="28"/>
        <v>56.536902310833334</v>
      </c>
      <c r="NK6" s="35">
        <f t="shared" si="28"/>
        <v>56.536902310833334</v>
      </c>
      <c r="NL6" s="35">
        <f t="shared" si="28"/>
        <v>56.536902310833334</v>
      </c>
      <c r="NM6" s="35">
        <f t="shared" si="28"/>
        <v>56.536902310833334</v>
      </c>
      <c r="NN6" s="35">
        <f t="shared" si="28"/>
        <v>56.536902310833334</v>
      </c>
      <c r="NO6" s="35">
        <f t="shared" ref="NO6:PZ6" si="29">SUM(NO7:NO10)</f>
        <v>56.536902310833334</v>
      </c>
      <c r="NP6" s="35">
        <f t="shared" si="29"/>
        <v>56.536902310833334</v>
      </c>
      <c r="NQ6" s="35">
        <f t="shared" si="29"/>
        <v>56.536902310833334</v>
      </c>
      <c r="NR6" s="35">
        <f t="shared" si="29"/>
        <v>56.536902310833334</v>
      </c>
      <c r="NS6" s="35">
        <f t="shared" si="29"/>
        <v>56.536902310833334</v>
      </c>
      <c r="NT6" s="35">
        <f t="shared" si="29"/>
        <v>56.536902310833334</v>
      </c>
      <c r="NU6" s="35">
        <f t="shared" si="29"/>
        <v>56.536902310833334</v>
      </c>
      <c r="NV6" s="35">
        <f t="shared" si="29"/>
        <v>56.536902310833334</v>
      </c>
      <c r="NW6" s="35">
        <f t="shared" si="29"/>
        <v>56.536902310833334</v>
      </c>
      <c r="NX6" s="35">
        <f t="shared" si="29"/>
        <v>56.536902310833334</v>
      </c>
      <c r="NY6" s="35">
        <f t="shared" si="29"/>
        <v>56.536902310833334</v>
      </c>
      <c r="NZ6" s="35">
        <f t="shared" si="29"/>
        <v>56.536902310833334</v>
      </c>
      <c r="OA6" s="35">
        <f t="shared" si="29"/>
        <v>56.536902310833334</v>
      </c>
      <c r="OB6" s="35">
        <f t="shared" si="29"/>
        <v>56.536902310833334</v>
      </c>
      <c r="OC6" s="35">
        <f t="shared" si="29"/>
        <v>56.536902310833334</v>
      </c>
      <c r="OD6" s="35">
        <f t="shared" si="29"/>
        <v>56.536902310833334</v>
      </c>
      <c r="OE6" s="35">
        <f t="shared" si="29"/>
        <v>56.536902310833334</v>
      </c>
      <c r="OF6" s="35">
        <f t="shared" si="29"/>
        <v>56.536902310833334</v>
      </c>
      <c r="OG6" s="35">
        <f t="shared" si="29"/>
        <v>56.536902310833334</v>
      </c>
      <c r="OH6" s="35">
        <f t="shared" si="29"/>
        <v>56.536902310833334</v>
      </c>
      <c r="OI6" s="35">
        <f t="shared" si="29"/>
        <v>56.536902310833334</v>
      </c>
      <c r="OJ6" s="35">
        <f t="shared" si="29"/>
        <v>56.536902310833334</v>
      </c>
      <c r="OK6" s="35">
        <f t="shared" si="29"/>
        <v>56.536902310833334</v>
      </c>
      <c r="OL6" s="35">
        <f t="shared" si="29"/>
        <v>56.536902310833334</v>
      </c>
      <c r="OM6" s="35">
        <f t="shared" si="29"/>
        <v>56.536902310833334</v>
      </c>
      <c r="ON6" s="35">
        <f t="shared" si="29"/>
        <v>56.536902310833334</v>
      </c>
      <c r="OO6" s="35">
        <f t="shared" si="29"/>
        <v>56.536902310833334</v>
      </c>
      <c r="OP6" s="35">
        <f t="shared" si="29"/>
        <v>56.536902310833334</v>
      </c>
      <c r="OQ6" s="35">
        <f t="shared" si="29"/>
        <v>56.536902310833334</v>
      </c>
      <c r="OR6" s="35">
        <f t="shared" si="29"/>
        <v>56.536902310833334</v>
      </c>
      <c r="OS6" s="35">
        <f t="shared" si="29"/>
        <v>56.536902310833334</v>
      </c>
      <c r="OT6" s="35">
        <f t="shared" si="29"/>
        <v>56.536902310833334</v>
      </c>
      <c r="OU6" s="35">
        <f t="shared" si="29"/>
        <v>56.536902310833334</v>
      </c>
      <c r="OV6" s="35">
        <f t="shared" si="29"/>
        <v>56.536902310833334</v>
      </c>
      <c r="OW6" s="35">
        <f t="shared" si="29"/>
        <v>56.536902310833334</v>
      </c>
      <c r="OX6" s="35">
        <f t="shared" si="29"/>
        <v>56.536902310833334</v>
      </c>
      <c r="OY6" s="35">
        <f t="shared" si="29"/>
        <v>56.536902310833334</v>
      </c>
      <c r="OZ6" s="35">
        <f t="shared" si="29"/>
        <v>56.536902310833334</v>
      </c>
      <c r="PA6" s="35">
        <f t="shared" si="29"/>
        <v>56.536902310833334</v>
      </c>
      <c r="PB6" s="35">
        <f t="shared" si="29"/>
        <v>56.536902310833334</v>
      </c>
      <c r="PC6" s="35">
        <f t="shared" si="29"/>
        <v>56.536902310833334</v>
      </c>
      <c r="PD6" s="35">
        <f t="shared" si="29"/>
        <v>56.536902310833334</v>
      </c>
      <c r="PE6" s="35">
        <f t="shared" si="29"/>
        <v>56.536902310833334</v>
      </c>
      <c r="PF6" s="35">
        <f t="shared" si="29"/>
        <v>56.536902310833334</v>
      </c>
      <c r="PG6" s="35">
        <f t="shared" si="29"/>
        <v>56.536902310833334</v>
      </c>
      <c r="PH6" s="35">
        <f t="shared" si="29"/>
        <v>56.536902310833334</v>
      </c>
      <c r="PI6" s="35">
        <f t="shared" si="29"/>
        <v>56.536902310833334</v>
      </c>
      <c r="PJ6" s="35">
        <f t="shared" si="29"/>
        <v>56.536902310833334</v>
      </c>
      <c r="PK6" s="35">
        <f t="shared" si="29"/>
        <v>56.536902310833334</v>
      </c>
      <c r="PL6" s="35">
        <f t="shared" si="29"/>
        <v>56.536902310833334</v>
      </c>
      <c r="PM6" s="35">
        <f t="shared" si="29"/>
        <v>56.536902310833334</v>
      </c>
      <c r="PN6" s="35">
        <f t="shared" si="29"/>
        <v>56.536902310833334</v>
      </c>
      <c r="PO6" s="35">
        <f t="shared" si="29"/>
        <v>56.536902310833334</v>
      </c>
      <c r="PP6" s="35">
        <f t="shared" si="29"/>
        <v>56.536902310833334</v>
      </c>
      <c r="PQ6" s="35">
        <f t="shared" si="29"/>
        <v>56.536902310833334</v>
      </c>
      <c r="PR6" s="35">
        <f t="shared" si="29"/>
        <v>56.536902310833334</v>
      </c>
      <c r="PS6" s="35">
        <f t="shared" si="29"/>
        <v>56.536902310833334</v>
      </c>
      <c r="PT6" s="35">
        <f t="shared" si="29"/>
        <v>56.536902310833334</v>
      </c>
      <c r="PU6" s="35">
        <f t="shared" si="29"/>
        <v>56.536902310833334</v>
      </c>
      <c r="PV6" s="35">
        <f t="shared" si="29"/>
        <v>56.536902310833334</v>
      </c>
      <c r="PW6" s="35">
        <f t="shared" si="29"/>
        <v>56.536902310833334</v>
      </c>
      <c r="PX6" s="35">
        <f t="shared" si="29"/>
        <v>56.536902310833334</v>
      </c>
      <c r="PY6" s="35">
        <f t="shared" si="29"/>
        <v>56.536902310833334</v>
      </c>
      <c r="PZ6" s="35">
        <f t="shared" si="29"/>
        <v>56.536902310833334</v>
      </c>
      <c r="QA6" s="35">
        <f t="shared" ref="QA6:SL6" si="30">SUM(QA7:QA10)</f>
        <v>56.536902310833334</v>
      </c>
      <c r="QB6" s="35">
        <f t="shared" si="30"/>
        <v>56.536902310833334</v>
      </c>
      <c r="QC6" s="35">
        <f t="shared" si="30"/>
        <v>56.536902310833334</v>
      </c>
      <c r="QD6" s="35">
        <f t="shared" si="30"/>
        <v>56.536902310833334</v>
      </c>
      <c r="QE6" s="35">
        <f t="shared" si="30"/>
        <v>56.536902310833334</v>
      </c>
      <c r="QF6" s="35">
        <f t="shared" si="30"/>
        <v>56.536902310833334</v>
      </c>
      <c r="QG6" s="35">
        <f t="shared" si="30"/>
        <v>56.536902310833334</v>
      </c>
      <c r="QH6" s="35">
        <f t="shared" si="30"/>
        <v>56.536902310833334</v>
      </c>
      <c r="QI6" s="35">
        <f t="shared" si="30"/>
        <v>56.536902310833334</v>
      </c>
      <c r="QJ6" s="35">
        <f t="shared" si="30"/>
        <v>56.536902310833334</v>
      </c>
      <c r="QK6" s="35">
        <f t="shared" si="30"/>
        <v>56.536902310833334</v>
      </c>
      <c r="QL6" s="35">
        <f t="shared" si="30"/>
        <v>56.536902310833334</v>
      </c>
      <c r="QM6" s="35">
        <f t="shared" si="30"/>
        <v>56.536902310833334</v>
      </c>
      <c r="QN6" s="35">
        <f t="shared" si="30"/>
        <v>56.536902310833334</v>
      </c>
      <c r="QO6" s="35">
        <f t="shared" si="30"/>
        <v>56.536902310833334</v>
      </c>
      <c r="QP6" s="35">
        <f t="shared" si="30"/>
        <v>56.536902310833334</v>
      </c>
      <c r="QQ6" s="35">
        <f t="shared" si="30"/>
        <v>56.536902310833334</v>
      </c>
      <c r="QR6" s="35">
        <f t="shared" si="30"/>
        <v>56.536902310833334</v>
      </c>
      <c r="QS6" s="35">
        <f t="shared" si="30"/>
        <v>56.536902310833334</v>
      </c>
      <c r="QT6" s="35">
        <f t="shared" si="30"/>
        <v>56.536902310833334</v>
      </c>
      <c r="QU6" s="35">
        <f t="shared" si="30"/>
        <v>56.536902310833334</v>
      </c>
      <c r="QV6" s="35">
        <f t="shared" si="30"/>
        <v>56.536902310833334</v>
      </c>
      <c r="QW6" s="35">
        <f t="shared" si="30"/>
        <v>56.536902310833334</v>
      </c>
      <c r="QX6" s="35">
        <f t="shared" si="30"/>
        <v>56.536902310833334</v>
      </c>
      <c r="QY6" s="35">
        <f t="shared" si="30"/>
        <v>56.536902310833334</v>
      </c>
      <c r="QZ6" s="35">
        <f t="shared" si="30"/>
        <v>56.536902310833334</v>
      </c>
      <c r="RA6" s="35">
        <f t="shared" si="30"/>
        <v>56.536902310833334</v>
      </c>
      <c r="RB6" s="35">
        <f t="shared" si="30"/>
        <v>56.536902310833334</v>
      </c>
      <c r="RC6" s="35">
        <f t="shared" si="30"/>
        <v>56.536902310833334</v>
      </c>
      <c r="RD6" s="35">
        <f t="shared" si="30"/>
        <v>56.536902310833334</v>
      </c>
      <c r="RE6" s="35">
        <f t="shared" si="30"/>
        <v>56.536902310833334</v>
      </c>
      <c r="RF6" s="35">
        <f t="shared" si="30"/>
        <v>56.536902310833334</v>
      </c>
      <c r="RG6" s="35">
        <f t="shared" si="30"/>
        <v>56.536902310833334</v>
      </c>
      <c r="RH6" s="35">
        <f t="shared" si="30"/>
        <v>56.536902310833334</v>
      </c>
      <c r="RI6" s="35">
        <f t="shared" si="30"/>
        <v>56.536902310833334</v>
      </c>
      <c r="RJ6" s="35">
        <f t="shared" si="30"/>
        <v>56.536902310833334</v>
      </c>
      <c r="RK6" s="35">
        <f t="shared" si="30"/>
        <v>56.536902310833334</v>
      </c>
      <c r="RL6" s="35">
        <f t="shared" si="30"/>
        <v>56.536902310833334</v>
      </c>
      <c r="RM6" s="35">
        <f t="shared" si="30"/>
        <v>56.536902310833334</v>
      </c>
      <c r="RN6" s="35">
        <f t="shared" si="30"/>
        <v>56.536902310833334</v>
      </c>
      <c r="RO6" s="35">
        <f t="shared" si="30"/>
        <v>56.536902310833334</v>
      </c>
      <c r="RP6" s="35">
        <f t="shared" si="30"/>
        <v>56.536902310833334</v>
      </c>
      <c r="RQ6" s="35">
        <f t="shared" si="30"/>
        <v>56.536902310833334</v>
      </c>
      <c r="RR6" s="35">
        <f t="shared" si="30"/>
        <v>56.536902310833334</v>
      </c>
      <c r="RS6" s="35">
        <f t="shared" si="30"/>
        <v>56.536902310833334</v>
      </c>
      <c r="RT6" s="35">
        <f t="shared" si="30"/>
        <v>56.536902310833334</v>
      </c>
      <c r="RU6" s="35">
        <f t="shared" si="30"/>
        <v>56.536902310833334</v>
      </c>
      <c r="RV6" s="35">
        <f t="shared" si="30"/>
        <v>56.536902310833334</v>
      </c>
      <c r="RW6" s="35">
        <f t="shared" si="30"/>
        <v>56.536902310833334</v>
      </c>
      <c r="RX6" s="35">
        <f t="shared" si="30"/>
        <v>56.536902310833334</v>
      </c>
      <c r="RY6" s="35">
        <f t="shared" si="30"/>
        <v>56.536902310833334</v>
      </c>
      <c r="RZ6" s="35">
        <f t="shared" si="30"/>
        <v>56.536902310833334</v>
      </c>
      <c r="SA6" s="35">
        <f t="shared" si="30"/>
        <v>56.536902310833334</v>
      </c>
      <c r="SB6" s="35">
        <f t="shared" si="30"/>
        <v>56.536902310833334</v>
      </c>
      <c r="SC6" s="35">
        <f t="shared" si="30"/>
        <v>56.536902310833334</v>
      </c>
      <c r="SD6" s="35">
        <f t="shared" si="30"/>
        <v>56.536902310833334</v>
      </c>
      <c r="SE6" s="35">
        <f t="shared" si="30"/>
        <v>56.536902310833334</v>
      </c>
      <c r="SF6" s="35">
        <f t="shared" si="30"/>
        <v>56.536902310833334</v>
      </c>
      <c r="SG6" s="35">
        <f t="shared" si="30"/>
        <v>56.536902310833334</v>
      </c>
      <c r="SH6" s="35">
        <f t="shared" si="30"/>
        <v>56.536902310833334</v>
      </c>
      <c r="SI6" s="35">
        <f t="shared" si="30"/>
        <v>56.536902310833334</v>
      </c>
      <c r="SJ6" s="35">
        <f t="shared" si="30"/>
        <v>56.536902310833334</v>
      </c>
      <c r="SK6" s="35">
        <f t="shared" si="30"/>
        <v>56.536902310833334</v>
      </c>
      <c r="SL6" s="35">
        <f t="shared" si="30"/>
        <v>56.536902310833334</v>
      </c>
      <c r="SM6" s="35">
        <f t="shared" ref="SM6:UX6" si="31">SUM(SM7:SM10)</f>
        <v>56.536902310833334</v>
      </c>
      <c r="SN6" s="35">
        <f t="shared" si="31"/>
        <v>56.536902310833334</v>
      </c>
      <c r="SO6" s="35">
        <f t="shared" si="31"/>
        <v>56.536902310833334</v>
      </c>
      <c r="SP6" s="35">
        <f t="shared" si="31"/>
        <v>56.536902310833334</v>
      </c>
      <c r="SQ6" s="35">
        <f t="shared" si="31"/>
        <v>56.536902310833334</v>
      </c>
      <c r="SR6" s="35">
        <f t="shared" si="31"/>
        <v>56.536902310833334</v>
      </c>
      <c r="SS6" s="35">
        <f t="shared" si="31"/>
        <v>56.536902310833334</v>
      </c>
      <c r="ST6" s="35">
        <f t="shared" si="31"/>
        <v>56.536902310833334</v>
      </c>
      <c r="SU6" s="35">
        <f t="shared" si="31"/>
        <v>56.536902310833334</v>
      </c>
      <c r="SV6" s="35">
        <f t="shared" si="31"/>
        <v>56.536902310833334</v>
      </c>
      <c r="SW6" s="35">
        <f t="shared" si="31"/>
        <v>56.536902310833334</v>
      </c>
      <c r="SX6" s="35">
        <f t="shared" si="31"/>
        <v>56.536902310833334</v>
      </c>
      <c r="SY6" s="35">
        <f t="shared" si="31"/>
        <v>56.536902310833334</v>
      </c>
      <c r="SZ6" s="35">
        <f t="shared" si="31"/>
        <v>56.536902310833334</v>
      </c>
      <c r="TA6" s="35">
        <f t="shared" si="31"/>
        <v>56.536902310833334</v>
      </c>
      <c r="TB6" s="35">
        <f t="shared" si="31"/>
        <v>56.536902310833334</v>
      </c>
      <c r="TC6" s="35">
        <f t="shared" si="31"/>
        <v>56.536902310833334</v>
      </c>
      <c r="TD6" s="35">
        <f t="shared" si="31"/>
        <v>56.536902310833334</v>
      </c>
      <c r="TE6" s="35">
        <f t="shared" si="31"/>
        <v>56.536902310833334</v>
      </c>
      <c r="TF6" s="35">
        <f t="shared" si="31"/>
        <v>55.372824582500002</v>
      </c>
      <c r="TG6" s="35">
        <f t="shared" si="31"/>
        <v>55.372824582500002</v>
      </c>
      <c r="TH6" s="35">
        <f t="shared" si="31"/>
        <v>55.372824582500002</v>
      </c>
      <c r="TI6" s="35">
        <f t="shared" si="31"/>
        <v>55.372824582500002</v>
      </c>
      <c r="TJ6" s="35">
        <f t="shared" si="31"/>
        <v>55.372824582500002</v>
      </c>
      <c r="TK6" s="35">
        <f t="shared" si="31"/>
        <v>55.372824582500002</v>
      </c>
      <c r="TL6" s="35">
        <f t="shared" si="31"/>
        <v>55.372824582500002</v>
      </c>
      <c r="TM6" s="35">
        <f t="shared" si="31"/>
        <v>55.372824582500002</v>
      </c>
      <c r="TN6" s="35">
        <f t="shared" si="31"/>
        <v>55.372824582500002</v>
      </c>
      <c r="TO6" s="35">
        <f t="shared" si="31"/>
        <v>55.372824582500002</v>
      </c>
      <c r="TP6" s="35">
        <f t="shared" si="31"/>
        <v>55.372824582500002</v>
      </c>
      <c r="TQ6" s="35">
        <f t="shared" si="31"/>
        <v>55.167376371416665</v>
      </c>
      <c r="TR6" s="35">
        <f t="shared" si="31"/>
        <v>49.20937825</v>
      </c>
      <c r="TS6" s="35">
        <f t="shared" si="31"/>
        <v>49.20937825</v>
      </c>
      <c r="TT6" s="35">
        <f t="shared" si="31"/>
        <v>49.20937825</v>
      </c>
      <c r="TU6" s="35">
        <f t="shared" si="31"/>
        <v>49.20937825</v>
      </c>
      <c r="TV6" s="35">
        <f t="shared" si="31"/>
        <v>49.20937825</v>
      </c>
      <c r="TW6" s="35">
        <f t="shared" si="31"/>
        <v>49.20937825</v>
      </c>
      <c r="TX6" s="35">
        <f t="shared" si="31"/>
        <v>49.20937825</v>
      </c>
      <c r="TY6" s="35">
        <f t="shared" si="31"/>
        <v>49.20937825</v>
      </c>
      <c r="TZ6" s="35">
        <f t="shared" si="31"/>
        <v>45.928753033333329</v>
      </c>
      <c r="UA6" s="35">
        <f t="shared" si="31"/>
        <v>0</v>
      </c>
      <c r="UB6" s="35">
        <f t="shared" si="31"/>
        <v>0</v>
      </c>
      <c r="UC6" s="35">
        <f t="shared" si="31"/>
        <v>0</v>
      </c>
      <c r="UD6" s="35">
        <f t="shared" si="31"/>
        <v>0</v>
      </c>
      <c r="UE6" s="35">
        <f t="shared" si="31"/>
        <v>0</v>
      </c>
      <c r="UF6" s="35">
        <f t="shared" si="31"/>
        <v>0</v>
      </c>
      <c r="UG6" s="35">
        <f t="shared" si="31"/>
        <v>0</v>
      </c>
      <c r="UH6" s="35">
        <f t="shared" si="31"/>
        <v>0</v>
      </c>
      <c r="UI6" s="35">
        <f t="shared" si="31"/>
        <v>0</v>
      </c>
      <c r="UJ6" s="35">
        <f t="shared" si="31"/>
        <v>0</v>
      </c>
      <c r="UK6" s="35">
        <f t="shared" si="31"/>
        <v>0</v>
      </c>
      <c r="UL6" s="35">
        <f t="shared" si="31"/>
        <v>0</v>
      </c>
      <c r="UM6" s="35">
        <f t="shared" si="31"/>
        <v>0</v>
      </c>
      <c r="UN6" s="35">
        <f t="shared" si="31"/>
        <v>0</v>
      </c>
      <c r="UO6" s="35">
        <f t="shared" si="31"/>
        <v>0</v>
      </c>
      <c r="UP6" s="35">
        <f t="shared" si="31"/>
        <v>0</v>
      </c>
      <c r="UQ6" s="35">
        <f t="shared" si="31"/>
        <v>0</v>
      </c>
      <c r="UR6" s="35">
        <f t="shared" si="31"/>
        <v>0</v>
      </c>
      <c r="US6" s="35">
        <f t="shared" si="31"/>
        <v>0</v>
      </c>
      <c r="UT6" s="35">
        <f t="shared" si="31"/>
        <v>0</v>
      </c>
      <c r="UU6" s="35">
        <f t="shared" si="31"/>
        <v>0</v>
      </c>
      <c r="UV6" s="35">
        <f t="shared" si="31"/>
        <v>0</v>
      </c>
      <c r="UW6" s="35">
        <f t="shared" si="31"/>
        <v>0</v>
      </c>
      <c r="UX6" s="35">
        <f t="shared" si="31"/>
        <v>0</v>
      </c>
      <c r="UY6" s="35">
        <f t="shared" ref="UY6:VV6" si="32">SUM(UY7:UY10)</f>
        <v>0</v>
      </c>
      <c r="UZ6" s="35">
        <f t="shared" si="32"/>
        <v>0</v>
      </c>
      <c r="VA6" s="35">
        <f t="shared" si="32"/>
        <v>0</v>
      </c>
      <c r="VB6" s="35">
        <f t="shared" si="32"/>
        <v>0</v>
      </c>
      <c r="VC6" s="35">
        <f t="shared" si="32"/>
        <v>0</v>
      </c>
      <c r="VD6" s="35">
        <f t="shared" si="32"/>
        <v>0</v>
      </c>
      <c r="VE6" s="35">
        <f t="shared" si="32"/>
        <v>0</v>
      </c>
      <c r="VF6" s="35">
        <f t="shared" si="32"/>
        <v>0</v>
      </c>
      <c r="VG6" s="35">
        <f t="shared" si="32"/>
        <v>0</v>
      </c>
      <c r="VH6" s="35">
        <f t="shared" si="32"/>
        <v>0</v>
      </c>
      <c r="VI6" s="35">
        <f t="shared" si="32"/>
        <v>0</v>
      </c>
      <c r="VJ6" s="35">
        <f t="shared" si="32"/>
        <v>0</v>
      </c>
      <c r="VK6" s="35">
        <f t="shared" si="32"/>
        <v>0</v>
      </c>
      <c r="VL6" s="35">
        <f t="shared" si="32"/>
        <v>0</v>
      </c>
      <c r="VM6" s="35">
        <f t="shared" si="32"/>
        <v>0</v>
      </c>
      <c r="VN6" s="35">
        <f t="shared" si="32"/>
        <v>0</v>
      </c>
      <c r="VO6" s="35">
        <f t="shared" si="32"/>
        <v>0</v>
      </c>
      <c r="VP6" s="35">
        <f t="shared" si="32"/>
        <v>0</v>
      </c>
      <c r="VQ6" s="35">
        <f t="shared" si="32"/>
        <v>0</v>
      </c>
      <c r="VR6" s="35">
        <f t="shared" si="32"/>
        <v>0</v>
      </c>
      <c r="VS6" s="35">
        <f t="shared" si="32"/>
        <v>0</v>
      </c>
      <c r="VT6" s="35">
        <f t="shared" si="32"/>
        <v>0</v>
      </c>
      <c r="VU6" s="35">
        <f t="shared" si="32"/>
        <v>0</v>
      </c>
      <c r="VV6" s="35">
        <f t="shared" si="32"/>
        <v>0</v>
      </c>
    </row>
    <row r="7" spans="11:596" x14ac:dyDescent="0.35">
      <c r="L7" s="27" t="s">
        <v>2</v>
      </c>
      <c r="M7" s="36">
        <f t="shared" ref="M7:V10" si="33">SUMIFS(M$20:M$26,$C$20:$C$26,$L7)</f>
        <v>0</v>
      </c>
      <c r="N7" s="36">
        <f t="shared" si="33"/>
        <v>0</v>
      </c>
      <c r="O7" s="36">
        <f t="shared" si="33"/>
        <v>0</v>
      </c>
      <c r="P7" s="36">
        <f t="shared" si="33"/>
        <v>0</v>
      </c>
      <c r="Q7" s="36">
        <f t="shared" si="33"/>
        <v>55.471016992500005</v>
      </c>
      <c r="R7" s="36">
        <f t="shared" si="33"/>
        <v>73.961355990000001</v>
      </c>
      <c r="S7" s="36">
        <f t="shared" si="33"/>
        <v>73.961355990000001</v>
      </c>
      <c r="T7" s="36">
        <f t="shared" si="33"/>
        <v>73.961355990000001</v>
      </c>
      <c r="U7" s="36">
        <f t="shared" si="33"/>
        <v>73.961355990000001</v>
      </c>
      <c r="V7" s="36">
        <f t="shared" si="33"/>
        <v>73.961355990000001</v>
      </c>
      <c r="W7" s="36">
        <f t="shared" ref="W7:AF10" si="34">SUMIFS(W$20:W$26,$C$20:$C$26,$L7)</f>
        <v>73.961355990000001</v>
      </c>
      <c r="X7" s="36">
        <f t="shared" si="34"/>
        <v>73.961355990000001</v>
      </c>
      <c r="Y7" s="36">
        <f t="shared" si="34"/>
        <v>73.961355990000001</v>
      </c>
      <c r="Z7" s="36">
        <f t="shared" si="34"/>
        <v>73.961355990000001</v>
      </c>
      <c r="AA7" s="36">
        <f t="shared" si="34"/>
        <v>73.961355990000001</v>
      </c>
      <c r="AB7" s="36">
        <f t="shared" si="34"/>
        <v>73.961355990000001</v>
      </c>
      <c r="AC7" s="36">
        <f t="shared" si="34"/>
        <v>73.961355990000001</v>
      </c>
      <c r="AD7" s="36">
        <f t="shared" si="34"/>
        <v>73.961355990000001</v>
      </c>
      <c r="AE7" s="36">
        <f t="shared" si="34"/>
        <v>73.961355990000001</v>
      </c>
      <c r="AF7" s="36">
        <f t="shared" si="34"/>
        <v>73.961355990000001</v>
      </c>
      <c r="AG7" s="36">
        <f t="shared" ref="AG7:AT10" si="35">SUMIFS(AG$20:AG$26,$C$20:$C$26,$L7)</f>
        <v>73.961355990000001</v>
      </c>
      <c r="AH7" s="36">
        <f t="shared" si="35"/>
        <v>73.961355990000001</v>
      </c>
      <c r="AI7" s="36">
        <f t="shared" si="35"/>
        <v>73.961355990000001</v>
      </c>
      <c r="AJ7" s="36">
        <f t="shared" si="35"/>
        <v>73.961355990000001</v>
      </c>
      <c r="AK7" s="36">
        <f t="shared" si="35"/>
        <v>73.961355990000001</v>
      </c>
      <c r="AL7" s="36">
        <f t="shared" si="35"/>
        <v>73.961355990000001</v>
      </c>
      <c r="AM7" s="36">
        <f t="shared" si="35"/>
        <v>73.961355990000001</v>
      </c>
      <c r="AN7" s="36">
        <f t="shared" si="35"/>
        <v>73.961355990000001</v>
      </c>
      <c r="AO7" s="36">
        <f t="shared" si="35"/>
        <v>73.961355990000001</v>
      </c>
      <c r="AP7" s="36">
        <f t="shared" si="35"/>
        <v>18.284890786416668</v>
      </c>
      <c r="AQ7" s="36">
        <f t="shared" si="35"/>
        <v>0</v>
      </c>
      <c r="AR7" s="36">
        <f t="shared" si="35"/>
        <v>0</v>
      </c>
      <c r="AS7" s="36">
        <f t="shared" si="35"/>
        <v>0</v>
      </c>
      <c r="AT7" s="36">
        <f t="shared" si="35"/>
        <v>0</v>
      </c>
      <c r="AV7" s="27" t="s">
        <v>2</v>
      </c>
      <c r="AW7" s="36">
        <f t="shared" ref="AW7:BF10" si="36">SUMIFS(AW$20:AW$26,$C$20:$C$26,$L7)</f>
        <v>0</v>
      </c>
      <c r="AX7" s="36">
        <f t="shared" si="36"/>
        <v>0</v>
      </c>
      <c r="AY7" s="36">
        <f t="shared" si="36"/>
        <v>0</v>
      </c>
      <c r="AZ7" s="36">
        <f t="shared" si="36"/>
        <v>0</v>
      </c>
      <c r="BA7" s="36">
        <f t="shared" si="36"/>
        <v>0</v>
      </c>
      <c r="BB7" s="36">
        <f t="shared" si="36"/>
        <v>0</v>
      </c>
      <c r="BC7" s="36">
        <f t="shared" si="36"/>
        <v>0</v>
      </c>
      <c r="BD7" s="36">
        <f t="shared" si="36"/>
        <v>0</v>
      </c>
      <c r="BE7" s="36">
        <f t="shared" si="36"/>
        <v>0</v>
      </c>
      <c r="BF7" s="36">
        <f t="shared" si="36"/>
        <v>0</v>
      </c>
      <c r="BG7" s="36">
        <f t="shared" ref="BG7:BP10" si="37">SUMIFS(BG$20:BG$26,$C$20:$C$26,$L7)</f>
        <v>0</v>
      </c>
      <c r="BH7" s="36">
        <f t="shared" si="37"/>
        <v>0</v>
      </c>
      <c r="BI7" s="36">
        <f t="shared" si="37"/>
        <v>0</v>
      </c>
      <c r="BJ7" s="36">
        <f t="shared" si="37"/>
        <v>0</v>
      </c>
      <c r="BK7" s="36">
        <f t="shared" si="37"/>
        <v>0</v>
      </c>
      <c r="BL7" s="36">
        <f t="shared" si="37"/>
        <v>0</v>
      </c>
      <c r="BM7" s="36">
        <f t="shared" si="37"/>
        <v>0</v>
      </c>
      <c r="BN7" s="36">
        <f t="shared" si="37"/>
        <v>18.490338997499997</v>
      </c>
      <c r="BO7" s="36">
        <f t="shared" si="37"/>
        <v>18.490338997499997</v>
      </c>
      <c r="BP7" s="36">
        <f t="shared" si="37"/>
        <v>18.490338997499997</v>
      </c>
      <c r="BQ7" s="36">
        <f t="shared" ref="BQ7:BZ10" si="38">SUMIFS(BQ$20:BQ$26,$C$20:$C$26,$L7)</f>
        <v>18.490338997499997</v>
      </c>
      <c r="BR7" s="36">
        <f t="shared" si="38"/>
        <v>18.490338997499997</v>
      </c>
      <c r="BS7" s="36">
        <f t="shared" si="38"/>
        <v>18.490338997499997</v>
      </c>
      <c r="BT7" s="36">
        <f t="shared" si="38"/>
        <v>18.490338997499997</v>
      </c>
      <c r="BU7" s="36">
        <f t="shared" si="38"/>
        <v>18.490338997499997</v>
      </c>
      <c r="BV7" s="36">
        <f t="shared" si="38"/>
        <v>18.490338997499997</v>
      </c>
      <c r="BW7" s="36">
        <f t="shared" si="38"/>
        <v>18.490338997499997</v>
      </c>
      <c r="BX7" s="36">
        <f t="shared" si="38"/>
        <v>18.490338997499997</v>
      </c>
      <c r="BY7" s="36">
        <f t="shared" si="38"/>
        <v>18.490338997499997</v>
      </c>
      <c r="BZ7" s="36">
        <f t="shared" si="38"/>
        <v>18.490338997499997</v>
      </c>
      <c r="CA7" s="36">
        <f t="shared" ref="CA7:CJ10" si="39">SUMIFS(CA$20:CA$26,$C$20:$C$26,$L7)</f>
        <v>18.490338997499997</v>
      </c>
      <c r="CB7" s="36">
        <f t="shared" si="39"/>
        <v>18.490338997499997</v>
      </c>
      <c r="CC7" s="36">
        <f t="shared" si="39"/>
        <v>18.490338997499997</v>
      </c>
      <c r="CD7" s="36">
        <f t="shared" si="39"/>
        <v>18.490338997499997</v>
      </c>
      <c r="CE7" s="36">
        <f t="shared" si="39"/>
        <v>18.490338997499997</v>
      </c>
      <c r="CF7" s="36">
        <f t="shared" si="39"/>
        <v>18.490338997499997</v>
      </c>
      <c r="CG7" s="36">
        <f t="shared" si="39"/>
        <v>18.490338997499997</v>
      </c>
      <c r="CH7" s="36">
        <f t="shared" si="39"/>
        <v>18.490338997499997</v>
      </c>
      <c r="CI7" s="36">
        <f t="shared" si="39"/>
        <v>18.490338997499997</v>
      </c>
      <c r="CJ7" s="36">
        <f t="shared" si="39"/>
        <v>18.490338997499997</v>
      </c>
      <c r="CK7" s="36">
        <f t="shared" ref="CK7:CT10" si="40">SUMIFS(CK$20:CK$26,$C$20:$C$26,$L7)</f>
        <v>18.490338997499997</v>
      </c>
      <c r="CL7" s="36">
        <f t="shared" si="40"/>
        <v>18.490338997499997</v>
      </c>
      <c r="CM7" s="36">
        <f t="shared" si="40"/>
        <v>18.490338997499997</v>
      </c>
      <c r="CN7" s="36">
        <f t="shared" si="40"/>
        <v>18.490338997499997</v>
      </c>
      <c r="CO7" s="36">
        <f t="shared" si="40"/>
        <v>18.490338997499997</v>
      </c>
      <c r="CP7" s="36">
        <f t="shared" si="40"/>
        <v>18.490338997499997</v>
      </c>
      <c r="CQ7" s="36">
        <f t="shared" si="40"/>
        <v>18.490338997499997</v>
      </c>
      <c r="CR7" s="36">
        <f t="shared" si="40"/>
        <v>18.490338997499997</v>
      </c>
      <c r="CS7" s="36">
        <f t="shared" si="40"/>
        <v>18.490338997499997</v>
      </c>
      <c r="CT7" s="36">
        <f t="shared" si="40"/>
        <v>18.490338997499997</v>
      </c>
      <c r="CU7" s="36">
        <f t="shared" ref="CU7:DD10" si="41">SUMIFS(CU$20:CU$26,$C$20:$C$26,$L7)</f>
        <v>18.490338997499997</v>
      </c>
      <c r="CV7" s="36">
        <f t="shared" si="41"/>
        <v>18.490338997499997</v>
      </c>
      <c r="CW7" s="36">
        <f t="shared" si="41"/>
        <v>18.490338997499997</v>
      </c>
      <c r="CX7" s="36">
        <f t="shared" si="41"/>
        <v>18.490338997499997</v>
      </c>
      <c r="CY7" s="36">
        <f t="shared" si="41"/>
        <v>18.490338997499997</v>
      </c>
      <c r="CZ7" s="36">
        <f t="shared" si="41"/>
        <v>18.490338997499997</v>
      </c>
      <c r="DA7" s="36">
        <f t="shared" si="41"/>
        <v>18.490338997499997</v>
      </c>
      <c r="DB7" s="36">
        <f t="shared" si="41"/>
        <v>18.490338997499997</v>
      </c>
      <c r="DC7" s="36">
        <f t="shared" si="41"/>
        <v>18.490338997499997</v>
      </c>
      <c r="DD7" s="36">
        <f t="shared" si="41"/>
        <v>18.490338997499997</v>
      </c>
      <c r="DE7" s="36">
        <f t="shared" ref="DE7:DN10" si="42">SUMIFS(DE$20:DE$26,$C$20:$C$26,$L7)</f>
        <v>18.490338997499997</v>
      </c>
      <c r="DF7" s="36">
        <f t="shared" si="42"/>
        <v>18.490338997499997</v>
      </c>
      <c r="DG7" s="36">
        <f t="shared" si="42"/>
        <v>18.490338997499997</v>
      </c>
      <c r="DH7" s="36">
        <f t="shared" si="42"/>
        <v>18.490338997499997</v>
      </c>
      <c r="DI7" s="36">
        <f t="shared" si="42"/>
        <v>18.490338997499997</v>
      </c>
      <c r="DJ7" s="36">
        <f t="shared" si="42"/>
        <v>18.490338997499997</v>
      </c>
      <c r="DK7" s="36">
        <f t="shared" si="42"/>
        <v>18.490338997499997</v>
      </c>
      <c r="DL7" s="36">
        <f t="shared" si="42"/>
        <v>18.490338997499997</v>
      </c>
      <c r="DM7" s="36">
        <f t="shared" si="42"/>
        <v>18.490338997499997</v>
      </c>
      <c r="DN7" s="36">
        <f t="shared" si="42"/>
        <v>18.490338997499997</v>
      </c>
      <c r="DO7" s="36">
        <f t="shared" ref="DO7:DX10" si="43">SUMIFS(DO$20:DO$26,$C$20:$C$26,$L7)</f>
        <v>18.490338997499997</v>
      </c>
      <c r="DP7" s="36">
        <f t="shared" si="43"/>
        <v>18.490338997499997</v>
      </c>
      <c r="DQ7" s="36">
        <f t="shared" si="43"/>
        <v>18.490338997499997</v>
      </c>
      <c r="DR7" s="36">
        <f t="shared" si="43"/>
        <v>18.490338997499997</v>
      </c>
      <c r="DS7" s="36">
        <f t="shared" si="43"/>
        <v>18.490338997499997</v>
      </c>
      <c r="DT7" s="36">
        <f t="shared" si="43"/>
        <v>18.490338997499997</v>
      </c>
      <c r="DU7" s="36">
        <f t="shared" si="43"/>
        <v>18.490338997499997</v>
      </c>
      <c r="DV7" s="36">
        <f t="shared" si="43"/>
        <v>18.490338997499997</v>
      </c>
      <c r="DW7" s="36">
        <f t="shared" si="43"/>
        <v>18.490338997499997</v>
      </c>
      <c r="DX7" s="36">
        <f t="shared" si="43"/>
        <v>18.490338997499997</v>
      </c>
      <c r="DY7" s="36">
        <f t="shared" ref="DY7:EH10" si="44">SUMIFS(DY$20:DY$26,$C$20:$C$26,$L7)</f>
        <v>18.490338997499997</v>
      </c>
      <c r="DZ7" s="36">
        <f t="shared" si="44"/>
        <v>18.490338997499997</v>
      </c>
      <c r="EA7" s="36">
        <f t="shared" si="44"/>
        <v>18.490338997499997</v>
      </c>
      <c r="EB7" s="36">
        <f t="shared" si="44"/>
        <v>18.490338997499997</v>
      </c>
      <c r="EC7" s="36">
        <f t="shared" si="44"/>
        <v>18.490338997499997</v>
      </c>
      <c r="ED7" s="36">
        <f t="shared" si="44"/>
        <v>18.490338997499997</v>
      </c>
      <c r="EE7" s="36">
        <f t="shared" si="44"/>
        <v>18.490338997499997</v>
      </c>
      <c r="EF7" s="36">
        <f t="shared" si="44"/>
        <v>18.490338997499997</v>
      </c>
      <c r="EG7" s="36">
        <f t="shared" si="44"/>
        <v>18.490338997499997</v>
      </c>
      <c r="EH7" s="36">
        <f t="shared" si="44"/>
        <v>18.490338997499997</v>
      </c>
      <c r="EI7" s="36">
        <f t="shared" ref="EI7:ER10" si="45">SUMIFS(EI$20:EI$26,$C$20:$C$26,$L7)</f>
        <v>18.490338997499997</v>
      </c>
      <c r="EJ7" s="36">
        <f t="shared" si="45"/>
        <v>18.490338997499997</v>
      </c>
      <c r="EK7" s="36">
        <f t="shared" si="45"/>
        <v>18.490338997499997</v>
      </c>
      <c r="EL7" s="36">
        <f t="shared" si="45"/>
        <v>18.490338997499997</v>
      </c>
      <c r="EM7" s="36">
        <f t="shared" si="45"/>
        <v>18.490338997499997</v>
      </c>
      <c r="EN7" s="36">
        <f t="shared" si="45"/>
        <v>18.490338997499997</v>
      </c>
      <c r="EO7" s="36">
        <f t="shared" si="45"/>
        <v>18.490338997499997</v>
      </c>
      <c r="EP7" s="36">
        <f t="shared" si="45"/>
        <v>18.490338997499997</v>
      </c>
      <c r="EQ7" s="36">
        <f t="shared" si="45"/>
        <v>18.490338997499997</v>
      </c>
      <c r="ER7" s="36">
        <f t="shared" si="45"/>
        <v>18.490338997499997</v>
      </c>
      <c r="ES7" s="36">
        <f t="shared" ref="ES7:FB10" si="46">SUMIFS(ES$20:ES$26,$C$20:$C$26,$L7)</f>
        <v>18.490338997499997</v>
      </c>
      <c r="ET7" s="36">
        <f t="shared" si="46"/>
        <v>18.490338997499997</v>
      </c>
      <c r="EU7" s="36">
        <f t="shared" si="46"/>
        <v>18.490338997499997</v>
      </c>
      <c r="EV7" s="36">
        <f t="shared" si="46"/>
        <v>18.490338997499997</v>
      </c>
      <c r="EW7" s="36">
        <f t="shared" si="46"/>
        <v>18.490338997499997</v>
      </c>
      <c r="EX7" s="36">
        <f t="shared" si="46"/>
        <v>18.490338997499997</v>
      </c>
      <c r="EY7" s="36">
        <f t="shared" si="46"/>
        <v>18.490338997499997</v>
      </c>
      <c r="EZ7" s="36">
        <f t="shared" si="46"/>
        <v>18.490338997499997</v>
      </c>
      <c r="FA7" s="36">
        <f t="shared" si="46"/>
        <v>18.490338997499997</v>
      </c>
      <c r="FB7" s="36">
        <f t="shared" si="46"/>
        <v>18.490338997499997</v>
      </c>
      <c r="FC7" s="36">
        <f t="shared" ref="FC7:FL10" si="47">SUMIFS(FC$20:FC$26,$C$20:$C$26,$L7)</f>
        <v>18.490338997499997</v>
      </c>
      <c r="FD7" s="36">
        <f t="shared" si="47"/>
        <v>18.490338997499997</v>
      </c>
      <c r="FE7" s="36">
        <f t="shared" si="47"/>
        <v>18.490338997499997</v>
      </c>
      <c r="FF7" s="36">
        <f t="shared" si="47"/>
        <v>18.490338997499997</v>
      </c>
      <c r="FG7" s="36">
        <f t="shared" si="47"/>
        <v>18.490338997499997</v>
      </c>
      <c r="FH7" s="36">
        <f t="shared" si="47"/>
        <v>18.490338997499997</v>
      </c>
      <c r="FI7" s="36">
        <f t="shared" si="47"/>
        <v>18.284890786416668</v>
      </c>
      <c r="FJ7" s="36">
        <f t="shared" si="47"/>
        <v>0</v>
      </c>
      <c r="FK7" s="36">
        <f t="shared" si="47"/>
        <v>0</v>
      </c>
      <c r="FL7" s="36">
        <f t="shared" si="47"/>
        <v>0</v>
      </c>
      <c r="FM7" s="36">
        <f t="shared" ref="FM7:FV10" si="48">SUMIFS(FM$20:FM$26,$C$20:$C$26,$L7)</f>
        <v>0</v>
      </c>
      <c r="FN7" s="36">
        <f t="shared" si="48"/>
        <v>0</v>
      </c>
      <c r="FO7" s="36">
        <f t="shared" si="48"/>
        <v>0</v>
      </c>
      <c r="FP7" s="36">
        <f t="shared" si="48"/>
        <v>0</v>
      </c>
      <c r="FQ7" s="36">
        <f t="shared" si="48"/>
        <v>0</v>
      </c>
      <c r="FR7" s="36">
        <f t="shared" si="48"/>
        <v>0</v>
      </c>
      <c r="FS7" s="36">
        <f t="shared" si="48"/>
        <v>0</v>
      </c>
      <c r="FT7" s="36">
        <f t="shared" si="48"/>
        <v>0</v>
      </c>
      <c r="FU7" s="36">
        <f t="shared" si="48"/>
        <v>0</v>
      </c>
      <c r="FV7" s="36">
        <f t="shared" si="48"/>
        <v>0</v>
      </c>
      <c r="FW7" s="36">
        <f t="shared" ref="FW7:GB10" si="49">SUMIFS(FW$20:FW$26,$C$20:$C$26,$L7)</f>
        <v>0</v>
      </c>
      <c r="FX7" s="36">
        <f t="shared" si="49"/>
        <v>0</v>
      </c>
      <c r="FY7" s="36">
        <f t="shared" si="49"/>
        <v>0</v>
      </c>
      <c r="FZ7" s="36">
        <f t="shared" si="49"/>
        <v>0</v>
      </c>
      <c r="GA7" s="36">
        <f t="shared" si="49"/>
        <v>0</v>
      </c>
      <c r="GB7" s="36">
        <f t="shared" si="49"/>
        <v>0</v>
      </c>
      <c r="GD7" s="27" t="s">
        <v>2</v>
      </c>
      <c r="GE7" s="36">
        <f t="shared" ref="GE7:GN10" si="50">SUMIFS(GE$20:GE$26,$C$20:$C$26,$L7)</f>
        <v>0</v>
      </c>
      <c r="GF7" s="36">
        <f t="shared" si="50"/>
        <v>0</v>
      </c>
      <c r="GG7" s="36">
        <f t="shared" si="50"/>
        <v>0</v>
      </c>
      <c r="GH7" s="36">
        <f t="shared" si="50"/>
        <v>0</v>
      </c>
      <c r="GI7" s="36">
        <f t="shared" si="50"/>
        <v>0</v>
      </c>
      <c r="GJ7" s="36">
        <f t="shared" si="50"/>
        <v>0</v>
      </c>
      <c r="GK7" s="36">
        <f t="shared" si="50"/>
        <v>0</v>
      </c>
      <c r="GL7" s="36">
        <f t="shared" si="50"/>
        <v>0</v>
      </c>
      <c r="GM7" s="36">
        <f t="shared" si="50"/>
        <v>0</v>
      </c>
      <c r="GN7" s="36">
        <f t="shared" si="50"/>
        <v>0</v>
      </c>
      <c r="GO7" s="36">
        <f t="shared" ref="GO7:GX10" si="51">SUMIFS(GO$20:GO$26,$C$20:$C$26,$L7)</f>
        <v>0</v>
      </c>
      <c r="GP7" s="36">
        <f t="shared" si="51"/>
        <v>0</v>
      </c>
      <c r="GQ7" s="36">
        <f t="shared" si="51"/>
        <v>0</v>
      </c>
      <c r="GR7" s="36">
        <f t="shared" si="51"/>
        <v>0</v>
      </c>
      <c r="GS7" s="36">
        <f t="shared" si="51"/>
        <v>0</v>
      </c>
      <c r="GT7" s="36">
        <f t="shared" si="51"/>
        <v>0</v>
      </c>
      <c r="GU7" s="36">
        <f t="shared" si="51"/>
        <v>0</v>
      </c>
      <c r="GV7" s="36">
        <f t="shared" si="51"/>
        <v>0</v>
      </c>
      <c r="GW7" s="36">
        <f t="shared" si="51"/>
        <v>0</v>
      </c>
      <c r="GX7" s="36">
        <f t="shared" si="51"/>
        <v>0</v>
      </c>
      <c r="GY7" s="36">
        <f t="shared" ref="GY7:HH10" si="52">SUMIFS(GY$20:GY$26,$C$20:$C$26,$L7)</f>
        <v>0</v>
      </c>
      <c r="GZ7" s="36">
        <f t="shared" si="52"/>
        <v>0</v>
      </c>
      <c r="HA7" s="36">
        <f t="shared" si="52"/>
        <v>0</v>
      </c>
      <c r="HB7" s="36">
        <f t="shared" si="52"/>
        <v>0</v>
      </c>
      <c r="HC7" s="36">
        <f t="shared" si="52"/>
        <v>0</v>
      </c>
      <c r="HD7" s="36">
        <f t="shared" si="52"/>
        <v>0</v>
      </c>
      <c r="HE7" s="36">
        <f t="shared" si="52"/>
        <v>0</v>
      </c>
      <c r="HF7" s="36">
        <f t="shared" si="52"/>
        <v>0</v>
      </c>
      <c r="HG7" s="36">
        <f t="shared" si="52"/>
        <v>0</v>
      </c>
      <c r="HH7" s="36">
        <f t="shared" si="52"/>
        <v>0</v>
      </c>
      <c r="HI7" s="36">
        <f t="shared" ref="HI7:HR10" si="53">SUMIFS(HI$20:HI$26,$C$20:$C$26,$L7)</f>
        <v>0</v>
      </c>
      <c r="HJ7" s="36">
        <f t="shared" si="53"/>
        <v>0</v>
      </c>
      <c r="HK7" s="36">
        <f t="shared" si="53"/>
        <v>0</v>
      </c>
      <c r="HL7" s="36">
        <f t="shared" si="53"/>
        <v>0</v>
      </c>
      <c r="HM7" s="36">
        <f t="shared" si="53"/>
        <v>0</v>
      </c>
      <c r="HN7" s="36">
        <f t="shared" si="53"/>
        <v>0</v>
      </c>
      <c r="HO7" s="36">
        <f t="shared" si="53"/>
        <v>0</v>
      </c>
      <c r="HP7" s="36">
        <f t="shared" si="53"/>
        <v>0</v>
      </c>
      <c r="HQ7" s="36">
        <f t="shared" si="53"/>
        <v>0</v>
      </c>
      <c r="HR7" s="36">
        <f t="shared" si="53"/>
        <v>0</v>
      </c>
      <c r="HS7" s="36">
        <f t="shared" ref="HS7:IB10" si="54">SUMIFS(HS$20:HS$26,$C$20:$C$26,$L7)</f>
        <v>0</v>
      </c>
      <c r="HT7" s="36">
        <f t="shared" si="54"/>
        <v>0</v>
      </c>
      <c r="HU7" s="36">
        <f t="shared" si="54"/>
        <v>0</v>
      </c>
      <c r="HV7" s="36">
        <f t="shared" si="54"/>
        <v>0</v>
      </c>
      <c r="HW7" s="36">
        <f t="shared" si="54"/>
        <v>0</v>
      </c>
      <c r="HX7" s="36">
        <f t="shared" si="54"/>
        <v>0</v>
      </c>
      <c r="HY7" s="36">
        <f t="shared" si="54"/>
        <v>0</v>
      </c>
      <c r="HZ7" s="36">
        <f t="shared" si="54"/>
        <v>0</v>
      </c>
      <c r="IA7" s="36">
        <f t="shared" si="54"/>
        <v>0</v>
      </c>
      <c r="IB7" s="36">
        <f t="shared" si="54"/>
        <v>0</v>
      </c>
      <c r="IC7" s="36">
        <f t="shared" ref="IC7:IL10" si="55">SUMIFS(IC$20:IC$26,$C$20:$C$26,$L7)</f>
        <v>0</v>
      </c>
      <c r="ID7" s="36">
        <f t="shared" si="55"/>
        <v>6.1634463324999995</v>
      </c>
      <c r="IE7" s="36">
        <f t="shared" si="55"/>
        <v>6.1634463324999995</v>
      </c>
      <c r="IF7" s="36">
        <f t="shared" si="55"/>
        <v>6.1634463324999995</v>
      </c>
      <c r="IG7" s="36">
        <f t="shared" si="55"/>
        <v>6.1634463324999995</v>
      </c>
      <c r="IH7" s="36">
        <f t="shared" si="55"/>
        <v>6.1634463324999995</v>
      </c>
      <c r="II7" s="36">
        <f t="shared" si="55"/>
        <v>6.1634463324999995</v>
      </c>
      <c r="IJ7" s="36">
        <f t="shared" si="55"/>
        <v>6.1634463324999995</v>
      </c>
      <c r="IK7" s="36">
        <f t="shared" si="55"/>
        <v>6.1634463324999995</v>
      </c>
      <c r="IL7" s="36">
        <f t="shared" si="55"/>
        <v>6.1634463324999995</v>
      </c>
      <c r="IM7" s="36">
        <f t="shared" ref="IM7:IV10" si="56">SUMIFS(IM$20:IM$26,$C$20:$C$26,$L7)</f>
        <v>6.1634463324999995</v>
      </c>
      <c r="IN7" s="36">
        <f t="shared" si="56"/>
        <v>6.1634463324999995</v>
      </c>
      <c r="IO7" s="36">
        <f t="shared" si="56"/>
        <v>6.1634463324999995</v>
      </c>
      <c r="IP7" s="36">
        <f t="shared" si="56"/>
        <v>6.1634463324999995</v>
      </c>
      <c r="IQ7" s="36">
        <f t="shared" si="56"/>
        <v>6.1634463324999995</v>
      </c>
      <c r="IR7" s="36">
        <f t="shared" si="56"/>
        <v>6.1634463324999995</v>
      </c>
      <c r="IS7" s="36">
        <f t="shared" si="56"/>
        <v>6.1634463324999995</v>
      </c>
      <c r="IT7" s="36">
        <f t="shared" si="56"/>
        <v>6.1634463324999995</v>
      </c>
      <c r="IU7" s="36">
        <f t="shared" si="56"/>
        <v>6.1634463324999995</v>
      </c>
      <c r="IV7" s="36">
        <f t="shared" si="56"/>
        <v>6.1634463324999995</v>
      </c>
      <c r="IW7" s="36">
        <f t="shared" ref="IW7:JF10" si="57">SUMIFS(IW$20:IW$26,$C$20:$C$26,$L7)</f>
        <v>6.1634463324999995</v>
      </c>
      <c r="IX7" s="36">
        <f t="shared" si="57"/>
        <v>6.1634463324999995</v>
      </c>
      <c r="IY7" s="36">
        <f t="shared" si="57"/>
        <v>6.1634463324999995</v>
      </c>
      <c r="IZ7" s="36">
        <f t="shared" si="57"/>
        <v>6.1634463324999995</v>
      </c>
      <c r="JA7" s="36">
        <f t="shared" si="57"/>
        <v>6.1634463324999995</v>
      </c>
      <c r="JB7" s="36">
        <f t="shared" si="57"/>
        <v>6.1634463324999995</v>
      </c>
      <c r="JC7" s="36">
        <f t="shared" si="57"/>
        <v>6.1634463324999995</v>
      </c>
      <c r="JD7" s="36">
        <f t="shared" si="57"/>
        <v>6.1634463324999995</v>
      </c>
      <c r="JE7" s="36">
        <f t="shared" si="57"/>
        <v>6.1634463324999995</v>
      </c>
      <c r="JF7" s="36">
        <f t="shared" si="57"/>
        <v>6.1634463324999995</v>
      </c>
      <c r="JG7" s="36">
        <f t="shared" ref="JG7:JP10" si="58">SUMIFS(JG$20:JG$26,$C$20:$C$26,$L7)</f>
        <v>6.1634463324999995</v>
      </c>
      <c r="JH7" s="36">
        <f t="shared" si="58"/>
        <v>6.1634463324999995</v>
      </c>
      <c r="JI7" s="36">
        <f t="shared" si="58"/>
        <v>6.1634463324999995</v>
      </c>
      <c r="JJ7" s="36">
        <f t="shared" si="58"/>
        <v>6.1634463324999995</v>
      </c>
      <c r="JK7" s="36">
        <f t="shared" si="58"/>
        <v>6.1634463324999995</v>
      </c>
      <c r="JL7" s="36">
        <f t="shared" si="58"/>
        <v>6.1634463324999995</v>
      </c>
      <c r="JM7" s="36">
        <f t="shared" si="58"/>
        <v>6.1634463324999995</v>
      </c>
      <c r="JN7" s="36">
        <f t="shared" si="58"/>
        <v>6.1634463324999995</v>
      </c>
      <c r="JO7" s="36">
        <f t="shared" si="58"/>
        <v>6.1634463324999995</v>
      </c>
      <c r="JP7" s="36">
        <f t="shared" si="58"/>
        <v>6.1634463324999995</v>
      </c>
      <c r="JQ7" s="36">
        <f t="shared" ref="JQ7:JZ10" si="59">SUMIFS(JQ$20:JQ$26,$C$20:$C$26,$L7)</f>
        <v>6.1634463324999995</v>
      </c>
      <c r="JR7" s="36">
        <f t="shared" si="59"/>
        <v>6.1634463324999995</v>
      </c>
      <c r="JS7" s="36">
        <f t="shared" si="59"/>
        <v>6.1634463324999995</v>
      </c>
      <c r="JT7" s="36">
        <f t="shared" si="59"/>
        <v>6.1634463324999995</v>
      </c>
      <c r="JU7" s="36">
        <f t="shared" si="59"/>
        <v>6.1634463324999995</v>
      </c>
      <c r="JV7" s="36">
        <f t="shared" si="59"/>
        <v>6.1634463324999995</v>
      </c>
      <c r="JW7" s="36">
        <f t="shared" si="59"/>
        <v>6.1634463324999995</v>
      </c>
      <c r="JX7" s="36">
        <f t="shared" si="59"/>
        <v>6.1634463324999995</v>
      </c>
      <c r="JY7" s="36">
        <f t="shared" si="59"/>
        <v>6.1634463324999995</v>
      </c>
      <c r="JZ7" s="36">
        <f t="shared" si="59"/>
        <v>6.1634463324999995</v>
      </c>
      <c r="KA7" s="36">
        <f t="shared" ref="KA7:KJ10" si="60">SUMIFS(KA$20:KA$26,$C$20:$C$26,$L7)</f>
        <v>6.1634463324999995</v>
      </c>
      <c r="KB7" s="36">
        <f t="shared" si="60"/>
        <v>6.1634463324999995</v>
      </c>
      <c r="KC7" s="36">
        <f t="shared" si="60"/>
        <v>6.1634463324999995</v>
      </c>
      <c r="KD7" s="36">
        <f t="shared" si="60"/>
        <v>6.1634463324999995</v>
      </c>
      <c r="KE7" s="36">
        <f t="shared" si="60"/>
        <v>6.1634463324999995</v>
      </c>
      <c r="KF7" s="36">
        <f t="shared" si="60"/>
        <v>6.1634463324999995</v>
      </c>
      <c r="KG7" s="36">
        <f t="shared" si="60"/>
        <v>6.1634463324999995</v>
      </c>
      <c r="KH7" s="36">
        <f t="shared" si="60"/>
        <v>6.1634463324999995</v>
      </c>
      <c r="KI7" s="36">
        <f t="shared" si="60"/>
        <v>6.1634463324999995</v>
      </c>
      <c r="KJ7" s="36">
        <f t="shared" si="60"/>
        <v>6.1634463324999995</v>
      </c>
      <c r="KK7" s="36">
        <f t="shared" ref="KK7:KT10" si="61">SUMIFS(KK$20:KK$26,$C$20:$C$26,$L7)</f>
        <v>6.1634463324999995</v>
      </c>
      <c r="KL7" s="36">
        <f t="shared" si="61"/>
        <v>6.1634463324999995</v>
      </c>
      <c r="KM7" s="36">
        <f t="shared" si="61"/>
        <v>6.1634463324999995</v>
      </c>
      <c r="KN7" s="36">
        <f t="shared" si="61"/>
        <v>6.1634463324999995</v>
      </c>
      <c r="KO7" s="36">
        <f t="shared" si="61"/>
        <v>6.1634463324999995</v>
      </c>
      <c r="KP7" s="36">
        <f t="shared" si="61"/>
        <v>6.1634463324999995</v>
      </c>
      <c r="KQ7" s="36">
        <f t="shared" si="61"/>
        <v>6.1634463324999995</v>
      </c>
      <c r="KR7" s="36">
        <f t="shared" si="61"/>
        <v>6.1634463324999995</v>
      </c>
      <c r="KS7" s="36">
        <f t="shared" si="61"/>
        <v>6.1634463324999995</v>
      </c>
      <c r="KT7" s="36">
        <f t="shared" si="61"/>
        <v>6.1634463324999995</v>
      </c>
      <c r="KU7" s="36">
        <f t="shared" ref="KU7:LD10" si="62">SUMIFS(KU$20:KU$26,$C$20:$C$26,$L7)</f>
        <v>6.1634463324999995</v>
      </c>
      <c r="KV7" s="36">
        <f t="shared" si="62"/>
        <v>6.1634463324999995</v>
      </c>
      <c r="KW7" s="36">
        <f t="shared" si="62"/>
        <v>6.1634463324999995</v>
      </c>
      <c r="KX7" s="36">
        <f t="shared" si="62"/>
        <v>6.1634463324999995</v>
      </c>
      <c r="KY7" s="36">
        <f t="shared" si="62"/>
        <v>6.1634463324999995</v>
      </c>
      <c r="KZ7" s="36">
        <f t="shared" si="62"/>
        <v>6.1634463324999995</v>
      </c>
      <c r="LA7" s="36">
        <f t="shared" si="62"/>
        <v>6.1634463324999995</v>
      </c>
      <c r="LB7" s="36">
        <f t="shared" si="62"/>
        <v>6.1634463324999995</v>
      </c>
      <c r="LC7" s="36">
        <f t="shared" si="62"/>
        <v>6.1634463324999995</v>
      </c>
      <c r="LD7" s="36">
        <f t="shared" si="62"/>
        <v>6.1634463324999995</v>
      </c>
      <c r="LE7" s="36">
        <f t="shared" ref="LE7:LN10" si="63">SUMIFS(LE$20:LE$26,$C$20:$C$26,$L7)</f>
        <v>6.1634463324999995</v>
      </c>
      <c r="LF7" s="36">
        <f t="shared" si="63"/>
        <v>6.1634463324999995</v>
      </c>
      <c r="LG7" s="36">
        <f t="shared" si="63"/>
        <v>6.1634463324999995</v>
      </c>
      <c r="LH7" s="36">
        <f t="shared" si="63"/>
        <v>6.1634463324999995</v>
      </c>
      <c r="LI7" s="36">
        <f t="shared" si="63"/>
        <v>6.1634463324999995</v>
      </c>
      <c r="LJ7" s="36">
        <f t="shared" si="63"/>
        <v>6.1634463324999995</v>
      </c>
      <c r="LK7" s="36">
        <f t="shared" si="63"/>
        <v>6.1634463324999995</v>
      </c>
      <c r="LL7" s="36">
        <f t="shared" si="63"/>
        <v>6.1634463324999995</v>
      </c>
      <c r="LM7" s="36">
        <f t="shared" si="63"/>
        <v>6.1634463324999995</v>
      </c>
      <c r="LN7" s="36">
        <f t="shared" si="63"/>
        <v>6.1634463324999995</v>
      </c>
      <c r="LO7" s="36">
        <f t="shared" ref="LO7:LX10" si="64">SUMIFS(LO$20:LO$26,$C$20:$C$26,$L7)</f>
        <v>6.1634463324999995</v>
      </c>
      <c r="LP7" s="36">
        <f t="shared" si="64"/>
        <v>6.1634463324999995</v>
      </c>
      <c r="LQ7" s="36">
        <f t="shared" si="64"/>
        <v>6.1634463324999995</v>
      </c>
      <c r="LR7" s="36">
        <f t="shared" si="64"/>
        <v>6.1634463324999995</v>
      </c>
      <c r="LS7" s="36">
        <f t="shared" si="64"/>
        <v>6.1634463324999995</v>
      </c>
      <c r="LT7" s="36">
        <f t="shared" si="64"/>
        <v>6.1634463324999995</v>
      </c>
      <c r="LU7" s="36">
        <f t="shared" si="64"/>
        <v>6.1634463324999995</v>
      </c>
      <c r="LV7" s="36">
        <f t="shared" si="64"/>
        <v>6.1634463324999995</v>
      </c>
      <c r="LW7" s="36">
        <f t="shared" si="64"/>
        <v>6.1634463324999995</v>
      </c>
      <c r="LX7" s="36">
        <f t="shared" si="64"/>
        <v>6.1634463324999995</v>
      </c>
      <c r="LY7" s="36">
        <f t="shared" ref="LY7:MH10" si="65">SUMIFS(LY$20:LY$26,$C$20:$C$26,$L7)</f>
        <v>6.1634463324999995</v>
      </c>
      <c r="LZ7" s="36">
        <f t="shared" si="65"/>
        <v>6.1634463324999995</v>
      </c>
      <c r="MA7" s="36">
        <f t="shared" si="65"/>
        <v>6.1634463324999995</v>
      </c>
      <c r="MB7" s="36">
        <f t="shared" si="65"/>
        <v>6.1634463324999995</v>
      </c>
      <c r="MC7" s="36">
        <f t="shared" si="65"/>
        <v>6.1634463324999995</v>
      </c>
      <c r="MD7" s="36">
        <f t="shared" si="65"/>
        <v>6.1634463324999995</v>
      </c>
      <c r="ME7" s="36">
        <f t="shared" si="65"/>
        <v>6.1634463324999995</v>
      </c>
      <c r="MF7" s="36">
        <f t="shared" si="65"/>
        <v>6.1634463324999995</v>
      </c>
      <c r="MG7" s="36">
        <f t="shared" si="65"/>
        <v>6.1634463324999995</v>
      </c>
      <c r="MH7" s="36">
        <f t="shared" si="65"/>
        <v>6.1634463324999995</v>
      </c>
      <c r="MI7" s="36">
        <f t="shared" ref="MI7:MR10" si="66">SUMIFS(MI$20:MI$26,$C$20:$C$26,$L7)</f>
        <v>6.1634463324999995</v>
      </c>
      <c r="MJ7" s="36">
        <f t="shared" si="66"/>
        <v>6.1634463324999995</v>
      </c>
      <c r="MK7" s="36">
        <f t="shared" si="66"/>
        <v>6.1634463324999995</v>
      </c>
      <c r="ML7" s="36">
        <f t="shared" si="66"/>
        <v>6.1634463324999995</v>
      </c>
      <c r="MM7" s="36">
        <f t="shared" si="66"/>
        <v>6.1634463324999995</v>
      </c>
      <c r="MN7" s="36">
        <f t="shared" si="66"/>
        <v>6.1634463324999995</v>
      </c>
      <c r="MO7" s="36">
        <f t="shared" si="66"/>
        <v>6.1634463324999995</v>
      </c>
      <c r="MP7" s="36">
        <f t="shared" si="66"/>
        <v>6.1634463324999995</v>
      </c>
      <c r="MQ7" s="36">
        <f t="shared" si="66"/>
        <v>6.1634463324999995</v>
      </c>
      <c r="MR7" s="36">
        <f t="shared" si="66"/>
        <v>6.1634463324999995</v>
      </c>
      <c r="MS7" s="36">
        <f t="shared" ref="MS7:NB10" si="67">SUMIFS(MS$20:MS$26,$C$20:$C$26,$L7)</f>
        <v>6.1634463324999995</v>
      </c>
      <c r="MT7" s="36">
        <f t="shared" si="67"/>
        <v>6.1634463324999995</v>
      </c>
      <c r="MU7" s="36">
        <f t="shared" si="67"/>
        <v>6.1634463324999995</v>
      </c>
      <c r="MV7" s="36">
        <f t="shared" si="67"/>
        <v>6.1634463324999995</v>
      </c>
      <c r="MW7" s="36">
        <f t="shared" si="67"/>
        <v>6.1634463324999995</v>
      </c>
      <c r="MX7" s="36">
        <f t="shared" si="67"/>
        <v>6.1634463324999995</v>
      </c>
      <c r="MY7" s="36">
        <f t="shared" si="67"/>
        <v>6.1634463324999995</v>
      </c>
      <c r="MZ7" s="36">
        <f t="shared" si="67"/>
        <v>6.1634463324999995</v>
      </c>
      <c r="NA7" s="36">
        <f t="shared" si="67"/>
        <v>6.1634463324999995</v>
      </c>
      <c r="NB7" s="36">
        <f t="shared" si="67"/>
        <v>6.1634463324999995</v>
      </c>
      <c r="NC7" s="36">
        <f t="shared" ref="NC7:NL10" si="68">SUMIFS(NC$20:NC$26,$C$20:$C$26,$L7)</f>
        <v>6.1634463324999995</v>
      </c>
      <c r="ND7" s="36">
        <f t="shared" si="68"/>
        <v>6.1634463324999995</v>
      </c>
      <c r="NE7" s="36">
        <f t="shared" si="68"/>
        <v>6.1634463324999995</v>
      </c>
      <c r="NF7" s="36">
        <f t="shared" si="68"/>
        <v>6.1634463324999995</v>
      </c>
      <c r="NG7" s="36">
        <f t="shared" si="68"/>
        <v>6.1634463324999995</v>
      </c>
      <c r="NH7" s="36">
        <f t="shared" si="68"/>
        <v>6.1634463324999995</v>
      </c>
      <c r="NI7" s="36">
        <f t="shared" si="68"/>
        <v>6.1634463324999995</v>
      </c>
      <c r="NJ7" s="36">
        <f t="shared" si="68"/>
        <v>6.1634463324999995</v>
      </c>
      <c r="NK7" s="36">
        <f t="shared" si="68"/>
        <v>6.1634463324999995</v>
      </c>
      <c r="NL7" s="36">
        <f t="shared" si="68"/>
        <v>6.1634463324999995</v>
      </c>
      <c r="NM7" s="36">
        <f t="shared" ref="NM7:NV10" si="69">SUMIFS(NM$20:NM$26,$C$20:$C$26,$L7)</f>
        <v>6.1634463324999995</v>
      </c>
      <c r="NN7" s="36">
        <f t="shared" si="69"/>
        <v>6.1634463324999995</v>
      </c>
      <c r="NO7" s="36">
        <f t="shared" si="69"/>
        <v>6.1634463324999995</v>
      </c>
      <c r="NP7" s="36">
        <f t="shared" si="69"/>
        <v>6.1634463324999995</v>
      </c>
      <c r="NQ7" s="36">
        <f t="shared" si="69"/>
        <v>6.1634463324999995</v>
      </c>
      <c r="NR7" s="36">
        <f t="shared" si="69"/>
        <v>6.1634463324999995</v>
      </c>
      <c r="NS7" s="36">
        <f t="shared" si="69"/>
        <v>6.1634463324999995</v>
      </c>
      <c r="NT7" s="36">
        <f t="shared" si="69"/>
        <v>6.1634463324999995</v>
      </c>
      <c r="NU7" s="36">
        <f t="shared" si="69"/>
        <v>6.1634463324999995</v>
      </c>
      <c r="NV7" s="36">
        <f t="shared" si="69"/>
        <v>6.1634463324999995</v>
      </c>
      <c r="NW7" s="36">
        <f t="shared" ref="NW7:OF10" si="70">SUMIFS(NW$20:NW$26,$C$20:$C$26,$L7)</f>
        <v>6.1634463324999995</v>
      </c>
      <c r="NX7" s="36">
        <f t="shared" si="70"/>
        <v>6.1634463324999995</v>
      </c>
      <c r="NY7" s="36">
        <f t="shared" si="70"/>
        <v>6.1634463324999995</v>
      </c>
      <c r="NZ7" s="36">
        <f t="shared" si="70"/>
        <v>6.1634463324999995</v>
      </c>
      <c r="OA7" s="36">
        <f t="shared" si="70"/>
        <v>6.1634463324999995</v>
      </c>
      <c r="OB7" s="36">
        <f t="shared" si="70"/>
        <v>6.1634463324999995</v>
      </c>
      <c r="OC7" s="36">
        <f t="shared" si="70"/>
        <v>6.1634463324999995</v>
      </c>
      <c r="OD7" s="36">
        <f t="shared" si="70"/>
        <v>6.1634463324999995</v>
      </c>
      <c r="OE7" s="36">
        <f t="shared" si="70"/>
        <v>6.1634463324999995</v>
      </c>
      <c r="OF7" s="36">
        <f t="shared" si="70"/>
        <v>6.1634463324999995</v>
      </c>
      <c r="OG7" s="36">
        <f t="shared" ref="OG7:OP10" si="71">SUMIFS(OG$20:OG$26,$C$20:$C$26,$L7)</f>
        <v>6.1634463324999995</v>
      </c>
      <c r="OH7" s="36">
        <f t="shared" si="71"/>
        <v>6.1634463324999995</v>
      </c>
      <c r="OI7" s="36">
        <f t="shared" si="71"/>
        <v>6.1634463324999995</v>
      </c>
      <c r="OJ7" s="36">
        <f t="shared" si="71"/>
        <v>6.1634463324999995</v>
      </c>
      <c r="OK7" s="36">
        <f t="shared" si="71"/>
        <v>6.1634463324999995</v>
      </c>
      <c r="OL7" s="36">
        <f t="shared" si="71"/>
        <v>6.1634463324999995</v>
      </c>
      <c r="OM7" s="36">
        <f t="shared" si="71"/>
        <v>6.1634463324999995</v>
      </c>
      <c r="ON7" s="36">
        <f t="shared" si="71"/>
        <v>6.1634463324999995</v>
      </c>
      <c r="OO7" s="36">
        <f t="shared" si="71"/>
        <v>6.1634463324999995</v>
      </c>
      <c r="OP7" s="36">
        <f t="shared" si="71"/>
        <v>6.1634463324999995</v>
      </c>
      <c r="OQ7" s="36">
        <f t="shared" ref="OQ7:OZ10" si="72">SUMIFS(OQ$20:OQ$26,$C$20:$C$26,$L7)</f>
        <v>6.1634463324999995</v>
      </c>
      <c r="OR7" s="36">
        <f t="shared" si="72"/>
        <v>6.1634463324999995</v>
      </c>
      <c r="OS7" s="36">
        <f t="shared" si="72"/>
        <v>6.1634463324999995</v>
      </c>
      <c r="OT7" s="36">
        <f t="shared" si="72"/>
        <v>6.1634463324999995</v>
      </c>
      <c r="OU7" s="36">
        <f t="shared" si="72"/>
        <v>6.1634463324999995</v>
      </c>
      <c r="OV7" s="36">
        <f t="shared" si="72"/>
        <v>6.1634463324999995</v>
      </c>
      <c r="OW7" s="36">
        <f t="shared" si="72"/>
        <v>6.1634463324999995</v>
      </c>
      <c r="OX7" s="36">
        <f t="shared" si="72"/>
        <v>6.1634463324999995</v>
      </c>
      <c r="OY7" s="36">
        <f t="shared" si="72"/>
        <v>6.1634463324999995</v>
      </c>
      <c r="OZ7" s="36">
        <f t="shared" si="72"/>
        <v>6.1634463324999995</v>
      </c>
      <c r="PA7" s="36">
        <f t="shared" ref="PA7:PJ10" si="73">SUMIFS(PA$20:PA$26,$C$20:$C$26,$L7)</f>
        <v>6.1634463324999995</v>
      </c>
      <c r="PB7" s="36">
        <f t="shared" si="73"/>
        <v>6.1634463324999995</v>
      </c>
      <c r="PC7" s="36">
        <f t="shared" si="73"/>
        <v>6.1634463324999995</v>
      </c>
      <c r="PD7" s="36">
        <f t="shared" si="73"/>
        <v>6.1634463324999995</v>
      </c>
      <c r="PE7" s="36">
        <f t="shared" si="73"/>
        <v>6.1634463324999995</v>
      </c>
      <c r="PF7" s="36">
        <f t="shared" si="73"/>
        <v>6.1634463324999995</v>
      </c>
      <c r="PG7" s="36">
        <f t="shared" si="73"/>
        <v>6.1634463324999995</v>
      </c>
      <c r="PH7" s="36">
        <f t="shared" si="73"/>
        <v>6.1634463324999995</v>
      </c>
      <c r="PI7" s="36">
        <f t="shared" si="73"/>
        <v>6.1634463324999995</v>
      </c>
      <c r="PJ7" s="36">
        <f t="shared" si="73"/>
        <v>6.1634463324999995</v>
      </c>
      <c r="PK7" s="36">
        <f t="shared" ref="PK7:PT10" si="74">SUMIFS(PK$20:PK$26,$C$20:$C$26,$L7)</f>
        <v>6.1634463324999995</v>
      </c>
      <c r="PL7" s="36">
        <f t="shared" si="74"/>
        <v>6.1634463324999995</v>
      </c>
      <c r="PM7" s="36">
        <f t="shared" si="74"/>
        <v>6.1634463324999995</v>
      </c>
      <c r="PN7" s="36">
        <f t="shared" si="74"/>
        <v>6.1634463324999995</v>
      </c>
      <c r="PO7" s="36">
        <f t="shared" si="74"/>
        <v>6.1634463324999995</v>
      </c>
      <c r="PP7" s="36">
        <f t="shared" si="74"/>
        <v>6.1634463324999995</v>
      </c>
      <c r="PQ7" s="36">
        <f t="shared" si="74"/>
        <v>6.1634463324999995</v>
      </c>
      <c r="PR7" s="36">
        <f t="shared" si="74"/>
        <v>6.1634463324999995</v>
      </c>
      <c r="PS7" s="36">
        <f t="shared" si="74"/>
        <v>6.1634463324999995</v>
      </c>
      <c r="PT7" s="36">
        <f t="shared" si="74"/>
        <v>6.1634463324999995</v>
      </c>
      <c r="PU7" s="36">
        <f t="shared" ref="PU7:QD10" si="75">SUMIFS(PU$20:PU$26,$C$20:$C$26,$L7)</f>
        <v>6.1634463324999995</v>
      </c>
      <c r="PV7" s="36">
        <f t="shared" si="75"/>
        <v>6.1634463324999995</v>
      </c>
      <c r="PW7" s="36">
        <f t="shared" si="75"/>
        <v>6.1634463324999995</v>
      </c>
      <c r="PX7" s="36">
        <f t="shared" si="75"/>
        <v>6.1634463324999995</v>
      </c>
      <c r="PY7" s="36">
        <f t="shared" si="75"/>
        <v>6.1634463324999995</v>
      </c>
      <c r="PZ7" s="36">
        <f t="shared" si="75"/>
        <v>6.1634463324999995</v>
      </c>
      <c r="QA7" s="36">
        <f t="shared" si="75"/>
        <v>6.1634463324999995</v>
      </c>
      <c r="QB7" s="36">
        <f t="shared" si="75"/>
        <v>6.1634463324999995</v>
      </c>
      <c r="QC7" s="36">
        <f t="shared" si="75"/>
        <v>6.1634463324999995</v>
      </c>
      <c r="QD7" s="36">
        <f t="shared" si="75"/>
        <v>6.1634463324999995</v>
      </c>
      <c r="QE7" s="36">
        <f t="shared" ref="QE7:QN10" si="76">SUMIFS(QE$20:QE$26,$C$20:$C$26,$L7)</f>
        <v>6.1634463324999995</v>
      </c>
      <c r="QF7" s="36">
        <f t="shared" si="76"/>
        <v>6.1634463324999995</v>
      </c>
      <c r="QG7" s="36">
        <f t="shared" si="76"/>
        <v>6.1634463324999995</v>
      </c>
      <c r="QH7" s="36">
        <f t="shared" si="76"/>
        <v>6.1634463324999995</v>
      </c>
      <c r="QI7" s="36">
        <f t="shared" si="76"/>
        <v>6.1634463324999995</v>
      </c>
      <c r="QJ7" s="36">
        <f t="shared" si="76"/>
        <v>6.1634463324999995</v>
      </c>
      <c r="QK7" s="36">
        <f t="shared" si="76"/>
        <v>6.1634463324999995</v>
      </c>
      <c r="QL7" s="36">
        <f t="shared" si="76"/>
        <v>6.1634463324999995</v>
      </c>
      <c r="QM7" s="36">
        <f t="shared" si="76"/>
        <v>6.1634463324999995</v>
      </c>
      <c r="QN7" s="36">
        <f t="shared" si="76"/>
        <v>6.1634463324999995</v>
      </c>
      <c r="QO7" s="36">
        <f t="shared" ref="QO7:QX10" si="77">SUMIFS(QO$20:QO$26,$C$20:$C$26,$L7)</f>
        <v>6.1634463324999995</v>
      </c>
      <c r="QP7" s="36">
        <f t="shared" si="77"/>
        <v>6.1634463324999995</v>
      </c>
      <c r="QQ7" s="36">
        <f t="shared" si="77"/>
        <v>6.1634463324999995</v>
      </c>
      <c r="QR7" s="36">
        <f t="shared" si="77"/>
        <v>6.1634463324999995</v>
      </c>
      <c r="QS7" s="36">
        <f t="shared" si="77"/>
        <v>6.1634463324999995</v>
      </c>
      <c r="QT7" s="36">
        <f t="shared" si="77"/>
        <v>6.1634463324999995</v>
      </c>
      <c r="QU7" s="36">
        <f t="shared" si="77"/>
        <v>6.1634463324999995</v>
      </c>
      <c r="QV7" s="36">
        <f t="shared" si="77"/>
        <v>6.1634463324999995</v>
      </c>
      <c r="QW7" s="36">
        <f t="shared" si="77"/>
        <v>6.1634463324999995</v>
      </c>
      <c r="QX7" s="36">
        <f t="shared" si="77"/>
        <v>6.1634463324999995</v>
      </c>
      <c r="QY7" s="36">
        <f t="shared" ref="QY7:RH10" si="78">SUMIFS(QY$20:QY$26,$C$20:$C$26,$L7)</f>
        <v>6.1634463324999995</v>
      </c>
      <c r="QZ7" s="36">
        <f t="shared" si="78"/>
        <v>6.1634463324999995</v>
      </c>
      <c r="RA7" s="36">
        <f t="shared" si="78"/>
        <v>6.1634463324999995</v>
      </c>
      <c r="RB7" s="36">
        <f t="shared" si="78"/>
        <v>6.1634463324999995</v>
      </c>
      <c r="RC7" s="36">
        <f t="shared" si="78"/>
        <v>6.1634463324999995</v>
      </c>
      <c r="RD7" s="36">
        <f t="shared" si="78"/>
        <v>6.1634463324999995</v>
      </c>
      <c r="RE7" s="36">
        <f t="shared" si="78"/>
        <v>6.1634463324999995</v>
      </c>
      <c r="RF7" s="36">
        <f t="shared" si="78"/>
        <v>6.1634463324999995</v>
      </c>
      <c r="RG7" s="36">
        <f t="shared" si="78"/>
        <v>6.1634463324999995</v>
      </c>
      <c r="RH7" s="36">
        <f t="shared" si="78"/>
        <v>6.1634463324999995</v>
      </c>
      <c r="RI7" s="36">
        <f t="shared" ref="RI7:RR10" si="79">SUMIFS(RI$20:RI$26,$C$20:$C$26,$L7)</f>
        <v>6.1634463324999995</v>
      </c>
      <c r="RJ7" s="36">
        <f t="shared" si="79"/>
        <v>6.1634463324999995</v>
      </c>
      <c r="RK7" s="36">
        <f t="shared" si="79"/>
        <v>6.1634463324999995</v>
      </c>
      <c r="RL7" s="36">
        <f t="shared" si="79"/>
        <v>6.1634463324999995</v>
      </c>
      <c r="RM7" s="36">
        <f t="shared" si="79"/>
        <v>6.1634463324999995</v>
      </c>
      <c r="RN7" s="36">
        <f t="shared" si="79"/>
        <v>6.1634463324999995</v>
      </c>
      <c r="RO7" s="36">
        <f t="shared" si="79"/>
        <v>6.1634463324999995</v>
      </c>
      <c r="RP7" s="36">
        <f t="shared" si="79"/>
        <v>6.1634463324999995</v>
      </c>
      <c r="RQ7" s="36">
        <f t="shared" si="79"/>
        <v>6.1634463324999995</v>
      </c>
      <c r="RR7" s="36">
        <f t="shared" si="79"/>
        <v>6.1634463324999995</v>
      </c>
      <c r="RS7" s="36">
        <f t="shared" ref="RS7:SB10" si="80">SUMIFS(RS$20:RS$26,$C$20:$C$26,$L7)</f>
        <v>6.1634463324999995</v>
      </c>
      <c r="RT7" s="36">
        <f t="shared" si="80"/>
        <v>6.1634463324999995</v>
      </c>
      <c r="RU7" s="36">
        <f t="shared" si="80"/>
        <v>6.1634463324999995</v>
      </c>
      <c r="RV7" s="36">
        <f t="shared" si="80"/>
        <v>6.1634463324999995</v>
      </c>
      <c r="RW7" s="36">
        <f t="shared" si="80"/>
        <v>6.1634463324999995</v>
      </c>
      <c r="RX7" s="36">
        <f t="shared" si="80"/>
        <v>6.1634463324999995</v>
      </c>
      <c r="RY7" s="36">
        <f t="shared" si="80"/>
        <v>6.1634463324999995</v>
      </c>
      <c r="RZ7" s="36">
        <f t="shared" si="80"/>
        <v>6.1634463324999995</v>
      </c>
      <c r="SA7" s="36">
        <f t="shared" si="80"/>
        <v>6.1634463324999995</v>
      </c>
      <c r="SB7" s="36">
        <f t="shared" si="80"/>
        <v>6.1634463324999995</v>
      </c>
      <c r="SC7" s="36">
        <f t="shared" ref="SC7:SL10" si="81">SUMIFS(SC$20:SC$26,$C$20:$C$26,$L7)</f>
        <v>6.1634463324999995</v>
      </c>
      <c r="SD7" s="36">
        <f t="shared" si="81"/>
        <v>6.1634463324999995</v>
      </c>
      <c r="SE7" s="36">
        <f t="shared" si="81"/>
        <v>6.1634463324999995</v>
      </c>
      <c r="SF7" s="36">
        <f t="shared" si="81"/>
        <v>6.1634463324999995</v>
      </c>
      <c r="SG7" s="36">
        <f t="shared" si="81"/>
        <v>6.1634463324999995</v>
      </c>
      <c r="SH7" s="36">
        <f t="shared" si="81"/>
        <v>6.1634463324999995</v>
      </c>
      <c r="SI7" s="36">
        <f t="shared" si="81"/>
        <v>6.1634463324999995</v>
      </c>
      <c r="SJ7" s="36">
        <f t="shared" si="81"/>
        <v>6.1634463324999995</v>
      </c>
      <c r="SK7" s="36">
        <f t="shared" si="81"/>
        <v>6.1634463324999995</v>
      </c>
      <c r="SL7" s="36">
        <f t="shared" si="81"/>
        <v>6.1634463324999995</v>
      </c>
      <c r="SM7" s="36">
        <f t="shared" ref="SM7:SV10" si="82">SUMIFS(SM$20:SM$26,$C$20:$C$26,$L7)</f>
        <v>6.1634463324999995</v>
      </c>
      <c r="SN7" s="36">
        <f t="shared" si="82"/>
        <v>6.1634463324999995</v>
      </c>
      <c r="SO7" s="36">
        <f t="shared" si="82"/>
        <v>6.1634463324999995</v>
      </c>
      <c r="SP7" s="36">
        <f t="shared" si="82"/>
        <v>6.1634463324999995</v>
      </c>
      <c r="SQ7" s="36">
        <f t="shared" si="82"/>
        <v>6.1634463324999995</v>
      </c>
      <c r="SR7" s="36">
        <f t="shared" si="82"/>
        <v>6.1634463324999995</v>
      </c>
      <c r="SS7" s="36">
        <f t="shared" si="82"/>
        <v>6.1634463324999995</v>
      </c>
      <c r="ST7" s="36">
        <f t="shared" si="82"/>
        <v>6.1634463324999995</v>
      </c>
      <c r="SU7" s="36">
        <f t="shared" si="82"/>
        <v>6.1634463324999995</v>
      </c>
      <c r="SV7" s="36">
        <f t="shared" si="82"/>
        <v>6.1634463324999995</v>
      </c>
      <c r="SW7" s="36">
        <f t="shared" ref="SW7:TF10" si="83">SUMIFS(SW$20:SW$26,$C$20:$C$26,$L7)</f>
        <v>6.1634463324999995</v>
      </c>
      <c r="SX7" s="36">
        <f t="shared" si="83"/>
        <v>6.1634463324999995</v>
      </c>
      <c r="SY7" s="36">
        <f t="shared" si="83"/>
        <v>6.1634463324999995</v>
      </c>
      <c r="SZ7" s="36">
        <f t="shared" si="83"/>
        <v>6.1634463324999995</v>
      </c>
      <c r="TA7" s="36">
        <f t="shared" si="83"/>
        <v>6.1634463324999995</v>
      </c>
      <c r="TB7" s="36">
        <f t="shared" si="83"/>
        <v>6.1634463324999995</v>
      </c>
      <c r="TC7" s="36">
        <f t="shared" si="83"/>
        <v>6.1634463324999995</v>
      </c>
      <c r="TD7" s="36">
        <f t="shared" si="83"/>
        <v>6.1634463324999995</v>
      </c>
      <c r="TE7" s="36">
        <f t="shared" si="83"/>
        <v>6.1634463324999995</v>
      </c>
      <c r="TF7" s="36">
        <f t="shared" si="83"/>
        <v>6.1634463324999995</v>
      </c>
      <c r="TG7" s="36">
        <f t="shared" ref="TG7:TP10" si="84">SUMIFS(TG$20:TG$26,$C$20:$C$26,$L7)</f>
        <v>6.1634463324999995</v>
      </c>
      <c r="TH7" s="36">
        <f t="shared" si="84"/>
        <v>6.1634463324999995</v>
      </c>
      <c r="TI7" s="36">
        <f t="shared" si="84"/>
        <v>6.1634463324999995</v>
      </c>
      <c r="TJ7" s="36">
        <f t="shared" si="84"/>
        <v>6.1634463324999995</v>
      </c>
      <c r="TK7" s="36">
        <f t="shared" si="84"/>
        <v>6.1634463324999995</v>
      </c>
      <c r="TL7" s="36">
        <f t="shared" si="84"/>
        <v>6.1634463324999995</v>
      </c>
      <c r="TM7" s="36">
        <f t="shared" si="84"/>
        <v>6.1634463324999995</v>
      </c>
      <c r="TN7" s="36">
        <f t="shared" si="84"/>
        <v>6.1634463324999995</v>
      </c>
      <c r="TO7" s="36">
        <f t="shared" si="84"/>
        <v>6.1634463324999995</v>
      </c>
      <c r="TP7" s="36">
        <f t="shared" si="84"/>
        <v>6.1634463324999995</v>
      </c>
      <c r="TQ7" s="36">
        <f t="shared" ref="TQ7:TZ10" si="85">SUMIFS(TQ$20:TQ$26,$C$20:$C$26,$L7)</f>
        <v>5.9579981214166668</v>
      </c>
      <c r="TR7" s="36">
        <f t="shared" si="85"/>
        <v>0</v>
      </c>
      <c r="TS7" s="36">
        <f t="shared" si="85"/>
        <v>0</v>
      </c>
      <c r="TT7" s="36">
        <f t="shared" si="85"/>
        <v>0</v>
      </c>
      <c r="TU7" s="36">
        <f t="shared" si="85"/>
        <v>0</v>
      </c>
      <c r="TV7" s="36">
        <f t="shared" si="85"/>
        <v>0</v>
      </c>
      <c r="TW7" s="36">
        <f t="shared" si="85"/>
        <v>0</v>
      </c>
      <c r="TX7" s="36">
        <f t="shared" si="85"/>
        <v>0</v>
      </c>
      <c r="TY7" s="36">
        <f t="shared" si="85"/>
        <v>0</v>
      </c>
      <c r="TZ7" s="36">
        <f t="shared" si="85"/>
        <v>0</v>
      </c>
      <c r="UA7" s="36">
        <f t="shared" ref="UA7:UJ10" si="86">SUMIFS(UA$20:UA$26,$C$20:$C$26,$L7)</f>
        <v>0</v>
      </c>
      <c r="UB7" s="36">
        <f t="shared" si="86"/>
        <v>0</v>
      </c>
      <c r="UC7" s="36">
        <f t="shared" si="86"/>
        <v>0</v>
      </c>
      <c r="UD7" s="36">
        <f t="shared" si="86"/>
        <v>0</v>
      </c>
      <c r="UE7" s="36">
        <f t="shared" si="86"/>
        <v>0</v>
      </c>
      <c r="UF7" s="36">
        <f t="shared" si="86"/>
        <v>0</v>
      </c>
      <c r="UG7" s="36">
        <f t="shared" si="86"/>
        <v>0</v>
      </c>
      <c r="UH7" s="36">
        <f t="shared" si="86"/>
        <v>0</v>
      </c>
      <c r="UI7" s="36">
        <f t="shared" si="86"/>
        <v>0</v>
      </c>
      <c r="UJ7" s="36">
        <f t="shared" si="86"/>
        <v>0</v>
      </c>
      <c r="UK7" s="36">
        <f t="shared" ref="UK7:UT10" si="87">SUMIFS(UK$20:UK$26,$C$20:$C$26,$L7)</f>
        <v>0</v>
      </c>
      <c r="UL7" s="36">
        <f t="shared" si="87"/>
        <v>0</v>
      </c>
      <c r="UM7" s="36">
        <f t="shared" si="87"/>
        <v>0</v>
      </c>
      <c r="UN7" s="36">
        <f t="shared" si="87"/>
        <v>0</v>
      </c>
      <c r="UO7" s="36">
        <f t="shared" si="87"/>
        <v>0</v>
      </c>
      <c r="UP7" s="36">
        <f t="shared" si="87"/>
        <v>0</v>
      </c>
      <c r="UQ7" s="36">
        <f t="shared" si="87"/>
        <v>0</v>
      </c>
      <c r="UR7" s="36">
        <f t="shared" si="87"/>
        <v>0</v>
      </c>
      <c r="US7" s="36">
        <f t="shared" si="87"/>
        <v>0</v>
      </c>
      <c r="UT7" s="36">
        <f t="shared" si="87"/>
        <v>0</v>
      </c>
      <c r="UU7" s="36">
        <f t="shared" ref="UU7:VD10" si="88">SUMIFS(UU$20:UU$26,$C$20:$C$26,$L7)</f>
        <v>0</v>
      </c>
      <c r="UV7" s="36">
        <f t="shared" si="88"/>
        <v>0</v>
      </c>
      <c r="UW7" s="36">
        <f t="shared" si="88"/>
        <v>0</v>
      </c>
      <c r="UX7" s="36">
        <f t="shared" si="88"/>
        <v>0</v>
      </c>
      <c r="UY7" s="36">
        <f t="shared" si="88"/>
        <v>0</v>
      </c>
      <c r="UZ7" s="36">
        <f t="shared" si="88"/>
        <v>0</v>
      </c>
      <c r="VA7" s="36">
        <f t="shared" si="88"/>
        <v>0</v>
      </c>
      <c r="VB7" s="36">
        <f t="shared" si="88"/>
        <v>0</v>
      </c>
      <c r="VC7" s="36">
        <f t="shared" si="88"/>
        <v>0</v>
      </c>
      <c r="VD7" s="36">
        <f t="shared" si="88"/>
        <v>0</v>
      </c>
      <c r="VE7" s="36">
        <f t="shared" ref="VE7:VN10" si="89">SUMIFS(VE$20:VE$26,$C$20:$C$26,$L7)</f>
        <v>0</v>
      </c>
      <c r="VF7" s="36">
        <f t="shared" si="89"/>
        <v>0</v>
      </c>
      <c r="VG7" s="36">
        <f t="shared" si="89"/>
        <v>0</v>
      </c>
      <c r="VH7" s="36">
        <f t="shared" si="89"/>
        <v>0</v>
      </c>
      <c r="VI7" s="36">
        <f t="shared" si="89"/>
        <v>0</v>
      </c>
      <c r="VJ7" s="36">
        <f t="shared" si="89"/>
        <v>0</v>
      </c>
      <c r="VK7" s="36">
        <f t="shared" si="89"/>
        <v>0</v>
      </c>
      <c r="VL7" s="36">
        <f t="shared" si="89"/>
        <v>0</v>
      </c>
      <c r="VM7" s="36">
        <f t="shared" si="89"/>
        <v>0</v>
      </c>
      <c r="VN7" s="36">
        <f t="shared" si="89"/>
        <v>0</v>
      </c>
      <c r="VO7" s="36">
        <f t="shared" ref="VO7:VV10" si="90">SUMIFS(VO$20:VO$26,$C$20:$C$26,$L7)</f>
        <v>0</v>
      </c>
      <c r="VP7" s="36">
        <f t="shared" si="90"/>
        <v>0</v>
      </c>
      <c r="VQ7" s="36">
        <f t="shared" si="90"/>
        <v>0</v>
      </c>
      <c r="VR7" s="36">
        <f t="shared" si="90"/>
        <v>0</v>
      </c>
      <c r="VS7" s="36">
        <f t="shared" si="90"/>
        <v>0</v>
      </c>
      <c r="VT7" s="36">
        <f t="shared" si="90"/>
        <v>0</v>
      </c>
      <c r="VU7" s="36">
        <f t="shared" si="90"/>
        <v>0</v>
      </c>
      <c r="VV7" s="36">
        <f t="shared" si="90"/>
        <v>0</v>
      </c>
    </row>
    <row r="8" spans="11:596" x14ac:dyDescent="0.35">
      <c r="L8" s="27" t="s">
        <v>4</v>
      </c>
      <c r="M8" s="36">
        <f t="shared" si="33"/>
        <v>0</v>
      </c>
      <c r="N8" s="36">
        <f t="shared" si="33"/>
        <v>0</v>
      </c>
      <c r="O8" s="36">
        <f t="shared" si="33"/>
        <v>0</v>
      </c>
      <c r="P8" s="36">
        <f t="shared" si="33"/>
        <v>0</v>
      </c>
      <c r="Q8" s="36">
        <f t="shared" si="33"/>
        <v>0</v>
      </c>
      <c r="R8" s="36">
        <f t="shared" si="33"/>
        <v>0</v>
      </c>
      <c r="S8" s="36">
        <f t="shared" si="33"/>
        <v>0</v>
      </c>
      <c r="T8" s="36">
        <f t="shared" si="33"/>
        <v>0</v>
      </c>
      <c r="U8" s="36">
        <f t="shared" si="33"/>
        <v>0</v>
      </c>
      <c r="V8" s="36">
        <f t="shared" si="33"/>
        <v>0</v>
      </c>
      <c r="W8" s="36">
        <f t="shared" si="34"/>
        <v>0</v>
      </c>
      <c r="X8" s="36">
        <f t="shared" si="34"/>
        <v>0</v>
      </c>
      <c r="Y8" s="36">
        <f t="shared" si="34"/>
        <v>0</v>
      </c>
      <c r="Z8" s="36">
        <f t="shared" si="34"/>
        <v>0</v>
      </c>
      <c r="AA8" s="36">
        <f t="shared" si="34"/>
        <v>0</v>
      </c>
      <c r="AB8" s="36">
        <f t="shared" si="34"/>
        <v>0</v>
      </c>
      <c r="AC8" s="36">
        <f t="shared" si="34"/>
        <v>0</v>
      </c>
      <c r="AD8" s="36">
        <f t="shared" si="34"/>
        <v>0</v>
      </c>
      <c r="AE8" s="36">
        <f t="shared" si="34"/>
        <v>0</v>
      </c>
      <c r="AF8" s="36">
        <f t="shared" si="34"/>
        <v>0</v>
      </c>
      <c r="AG8" s="36">
        <f t="shared" si="35"/>
        <v>0</v>
      </c>
      <c r="AH8" s="36">
        <f t="shared" si="35"/>
        <v>0</v>
      </c>
      <c r="AI8" s="36">
        <f t="shared" si="35"/>
        <v>0</v>
      </c>
      <c r="AJ8" s="36">
        <f t="shared" si="35"/>
        <v>0</v>
      </c>
      <c r="AK8" s="36">
        <f t="shared" si="35"/>
        <v>0</v>
      </c>
      <c r="AL8" s="36">
        <f t="shared" si="35"/>
        <v>0</v>
      </c>
      <c r="AM8" s="36">
        <f t="shared" si="35"/>
        <v>0</v>
      </c>
      <c r="AN8" s="36">
        <f t="shared" si="35"/>
        <v>0</v>
      </c>
      <c r="AO8" s="36">
        <f t="shared" si="35"/>
        <v>0</v>
      </c>
      <c r="AP8" s="36">
        <f t="shared" si="35"/>
        <v>0</v>
      </c>
      <c r="AQ8" s="36">
        <f t="shared" si="35"/>
        <v>0</v>
      </c>
      <c r="AR8" s="36">
        <f t="shared" si="35"/>
        <v>0</v>
      </c>
      <c r="AS8" s="36">
        <f t="shared" si="35"/>
        <v>0</v>
      </c>
      <c r="AT8" s="36">
        <f t="shared" si="35"/>
        <v>0</v>
      </c>
      <c r="AV8" s="27" t="s">
        <v>4</v>
      </c>
      <c r="AW8" s="36">
        <f t="shared" si="36"/>
        <v>0</v>
      </c>
      <c r="AX8" s="36">
        <f t="shared" si="36"/>
        <v>0</v>
      </c>
      <c r="AY8" s="36">
        <f t="shared" si="36"/>
        <v>0</v>
      </c>
      <c r="AZ8" s="36">
        <f t="shared" si="36"/>
        <v>0</v>
      </c>
      <c r="BA8" s="36">
        <f t="shared" si="36"/>
        <v>0</v>
      </c>
      <c r="BB8" s="36">
        <f t="shared" si="36"/>
        <v>0</v>
      </c>
      <c r="BC8" s="36">
        <f t="shared" si="36"/>
        <v>0</v>
      </c>
      <c r="BD8" s="36">
        <f t="shared" si="36"/>
        <v>0</v>
      </c>
      <c r="BE8" s="36">
        <f t="shared" si="36"/>
        <v>0</v>
      </c>
      <c r="BF8" s="36">
        <f t="shared" si="36"/>
        <v>0</v>
      </c>
      <c r="BG8" s="36">
        <f t="shared" si="37"/>
        <v>0</v>
      </c>
      <c r="BH8" s="36">
        <f t="shared" si="37"/>
        <v>0</v>
      </c>
      <c r="BI8" s="36">
        <f t="shared" si="37"/>
        <v>0</v>
      </c>
      <c r="BJ8" s="36">
        <f t="shared" si="37"/>
        <v>0</v>
      </c>
      <c r="BK8" s="36">
        <f t="shared" si="37"/>
        <v>0</v>
      </c>
      <c r="BL8" s="36">
        <f t="shared" si="37"/>
        <v>0</v>
      </c>
      <c r="BM8" s="36">
        <f t="shared" si="37"/>
        <v>0</v>
      </c>
      <c r="BN8" s="36">
        <f t="shared" si="37"/>
        <v>0</v>
      </c>
      <c r="BO8" s="36">
        <f t="shared" si="37"/>
        <v>0</v>
      </c>
      <c r="BP8" s="36">
        <f t="shared" si="37"/>
        <v>0</v>
      </c>
      <c r="BQ8" s="36">
        <f t="shared" si="38"/>
        <v>0</v>
      </c>
      <c r="BR8" s="36">
        <f t="shared" si="38"/>
        <v>0</v>
      </c>
      <c r="BS8" s="36">
        <f t="shared" si="38"/>
        <v>0</v>
      </c>
      <c r="BT8" s="36">
        <f t="shared" si="38"/>
        <v>0</v>
      </c>
      <c r="BU8" s="36">
        <f t="shared" si="38"/>
        <v>0</v>
      </c>
      <c r="BV8" s="36">
        <f t="shared" si="38"/>
        <v>0</v>
      </c>
      <c r="BW8" s="36">
        <f t="shared" si="38"/>
        <v>0</v>
      </c>
      <c r="BX8" s="36">
        <f t="shared" si="38"/>
        <v>0</v>
      </c>
      <c r="BY8" s="36">
        <f t="shared" si="38"/>
        <v>0</v>
      </c>
      <c r="BZ8" s="36">
        <f t="shared" si="38"/>
        <v>0</v>
      </c>
      <c r="CA8" s="36">
        <f t="shared" si="39"/>
        <v>0</v>
      </c>
      <c r="CB8" s="36">
        <f t="shared" si="39"/>
        <v>0</v>
      </c>
      <c r="CC8" s="36">
        <f t="shared" si="39"/>
        <v>0</v>
      </c>
      <c r="CD8" s="36">
        <f t="shared" si="39"/>
        <v>0</v>
      </c>
      <c r="CE8" s="36">
        <f t="shared" si="39"/>
        <v>0</v>
      </c>
      <c r="CF8" s="36">
        <f t="shared" si="39"/>
        <v>0</v>
      </c>
      <c r="CG8" s="36">
        <f t="shared" si="39"/>
        <v>0</v>
      </c>
      <c r="CH8" s="36">
        <f t="shared" si="39"/>
        <v>0</v>
      </c>
      <c r="CI8" s="36">
        <f t="shared" si="39"/>
        <v>0</v>
      </c>
      <c r="CJ8" s="36">
        <f t="shared" si="39"/>
        <v>0</v>
      </c>
      <c r="CK8" s="36">
        <f t="shared" si="40"/>
        <v>0</v>
      </c>
      <c r="CL8" s="36">
        <f t="shared" si="40"/>
        <v>0</v>
      </c>
      <c r="CM8" s="36">
        <f t="shared" si="40"/>
        <v>0</v>
      </c>
      <c r="CN8" s="36">
        <f t="shared" si="40"/>
        <v>0</v>
      </c>
      <c r="CO8" s="36">
        <f t="shared" si="40"/>
        <v>0</v>
      </c>
      <c r="CP8" s="36">
        <f t="shared" si="40"/>
        <v>0</v>
      </c>
      <c r="CQ8" s="36">
        <f t="shared" si="40"/>
        <v>0</v>
      </c>
      <c r="CR8" s="36">
        <f t="shared" si="40"/>
        <v>0</v>
      </c>
      <c r="CS8" s="36">
        <f t="shared" si="40"/>
        <v>0</v>
      </c>
      <c r="CT8" s="36">
        <f t="shared" si="40"/>
        <v>0</v>
      </c>
      <c r="CU8" s="36">
        <f t="shared" si="41"/>
        <v>0</v>
      </c>
      <c r="CV8" s="36">
        <f t="shared" si="41"/>
        <v>0</v>
      </c>
      <c r="CW8" s="36">
        <f t="shared" si="41"/>
        <v>0</v>
      </c>
      <c r="CX8" s="36">
        <f t="shared" si="41"/>
        <v>0</v>
      </c>
      <c r="CY8" s="36">
        <f t="shared" si="41"/>
        <v>0</v>
      </c>
      <c r="CZ8" s="36">
        <f t="shared" si="41"/>
        <v>0</v>
      </c>
      <c r="DA8" s="36">
        <f t="shared" si="41"/>
        <v>0</v>
      </c>
      <c r="DB8" s="36">
        <f t="shared" si="41"/>
        <v>0</v>
      </c>
      <c r="DC8" s="36">
        <f t="shared" si="41"/>
        <v>0</v>
      </c>
      <c r="DD8" s="36">
        <f t="shared" si="41"/>
        <v>0</v>
      </c>
      <c r="DE8" s="36">
        <f t="shared" si="42"/>
        <v>0</v>
      </c>
      <c r="DF8" s="36">
        <f t="shared" si="42"/>
        <v>0</v>
      </c>
      <c r="DG8" s="36">
        <f t="shared" si="42"/>
        <v>0</v>
      </c>
      <c r="DH8" s="36">
        <f t="shared" si="42"/>
        <v>0</v>
      </c>
      <c r="DI8" s="36">
        <f t="shared" si="42"/>
        <v>0</v>
      </c>
      <c r="DJ8" s="36">
        <f t="shared" si="42"/>
        <v>0</v>
      </c>
      <c r="DK8" s="36">
        <f t="shared" si="42"/>
        <v>0</v>
      </c>
      <c r="DL8" s="36">
        <f t="shared" si="42"/>
        <v>0</v>
      </c>
      <c r="DM8" s="36">
        <f t="shared" si="42"/>
        <v>0</v>
      </c>
      <c r="DN8" s="36">
        <f t="shared" si="42"/>
        <v>0</v>
      </c>
      <c r="DO8" s="36">
        <f t="shared" si="43"/>
        <v>0</v>
      </c>
      <c r="DP8" s="36">
        <f t="shared" si="43"/>
        <v>0</v>
      </c>
      <c r="DQ8" s="36">
        <f t="shared" si="43"/>
        <v>0</v>
      </c>
      <c r="DR8" s="36">
        <f t="shared" si="43"/>
        <v>0</v>
      </c>
      <c r="DS8" s="36">
        <f t="shared" si="43"/>
        <v>0</v>
      </c>
      <c r="DT8" s="36">
        <f t="shared" si="43"/>
        <v>0</v>
      </c>
      <c r="DU8" s="36">
        <f t="shared" si="43"/>
        <v>0</v>
      </c>
      <c r="DV8" s="36">
        <f t="shared" si="43"/>
        <v>0</v>
      </c>
      <c r="DW8" s="36">
        <f t="shared" si="43"/>
        <v>0</v>
      </c>
      <c r="DX8" s="36">
        <f t="shared" si="43"/>
        <v>0</v>
      </c>
      <c r="DY8" s="36">
        <f t="shared" si="44"/>
        <v>0</v>
      </c>
      <c r="DZ8" s="36">
        <f t="shared" si="44"/>
        <v>0</v>
      </c>
      <c r="EA8" s="36">
        <f t="shared" si="44"/>
        <v>0</v>
      </c>
      <c r="EB8" s="36">
        <f t="shared" si="44"/>
        <v>0</v>
      </c>
      <c r="EC8" s="36">
        <f t="shared" si="44"/>
        <v>0</v>
      </c>
      <c r="ED8" s="36">
        <f t="shared" si="44"/>
        <v>0</v>
      </c>
      <c r="EE8" s="36">
        <f t="shared" si="44"/>
        <v>0</v>
      </c>
      <c r="EF8" s="36">
        <f t="shared" si="44"/>
        <v>0</v>
      </c>
      <c r="EG8" s="36">
        <f t="shared" si="44"/>
        <v>0</v>
      </c>
      <c r="EH8" s="36">
        <f t="shared" si="44"/>
        <v>0</v>
      </c>
      <c r="EI8" s="36">
        <f t="shared" si="45"/>
        <v>0</v>
      </c>
      <c r="EJ8" s="36">
        <f t="shared" si="45"/>
        <v>0</v>
      </c>
      <c r="EK8" s="36">
        <f t="shared" si="45"/>
        <v>0</v>
      </c>
      <c r="EL8" s="36">
        <f t="shared" si="45"/>
        <v>0</v>
      </c>
      <c r="EM8" s="36">
        <f t="shared" si="45"/>
        <v>0</v>
      </c>
      <c r="EN8" s="36">
        <f t="shared" si="45"/>
        <v>0</v>
      </c>
      <c r="EO8" s="36">
        <f t="shared" si="45"/>
        <v>0</v>
      </c>
      <c r="EP8" s="36">
        <f t="shared" si="45"/>
        <v>0</v>
      </c>
      <c r="EQ8" s="36">
        <f t="shared" si="45"/>
        <v>0</v>
      </c>
      <c r="ER8" s="36">
        <f t="shared" si="45"/>
        <v>0</v>
      </c>
      <c r="ES8" s="36">
        <f t="shared" si="46"/>
        <v>0</v>
      </c>
      <c r="ET8" s="36">
        <f t="shared" si="46"/>
        <v>0</v>
      </c>
      <c r="EU8" s="36">
        <f t="shared" si="46"/>
        <v>0</v>
      </c>
      <c r="EV8" s="36">
        <f t="shared" si="46"/>
        <v>0</v>
      </c>
      <c r="EW8" s="36">
        <f t="shared" si="46"/>
        <v>0</v>
      </c>
      <c r="EX8" s="36">
        <f t="shared" si="46"/>
        <v>0</v>
      </c>
      <c r="EY8" s="36">
        <f t="shared" si="46"/>
        <v>0</v>
      </c>
      <c r="EZ8" s="36">
        <f t="shared" si="46"/>
        <v>0</v>
      </c>
      <c r="FA8" s="36">
        <f t="shared" si="46"/>
        <v>0</v>
      </c>
      <c r="FB8" s="36">
        <f t="shared" si="46"/>
        <v>0</v>
      </c>
      <c r="FC8" s="36">
        <f t="shared" si="47"/>
        <v>0</v>
      </c>
      <c r="FD8" s="36">
        <f t="shared" si="47"/>
        <v>0</v>
      </c>
      <c r="FE8" s="36">
        <f t="shared" si="47"/>
        <v>0</v>
      </c>
      <c r="FF8" s="36">
        <f t="shared" si="47"/>
        <v>0</v>
      </c>
      <c r="FG8" s="36">
        <f t="shared" si="47"/>
        <v>0</v>
      </c>
      <c r="FH8" s="36">
        <f t="shared" si="47"/>
        <v>0</v>
      </c>
      <c r="FI8" s="36">
        <f t="shared" si="47"/>
        <v>0</v>
      </c>
      <c r="FJ8" s="36">
        <f t="shared" si="47"/>
        <v>0</v>
      </c>
      <c r="FK8" s="36">
        <f t="shared" si="47"/>
        <v>0</v>
      </c>
      <c r="FL8" s="36">
        <f t="shared" si="47"/>
        <v>0</v>
      </c>
      <c r="FM8" s="36">
        <f t="shared" si="48"/>
        <v>0</v>
      </c>
      <c r="FN8" s="36">
        <f t="shared" si="48"/>
        <v>0</v>
      </c>
      <c r="FO8" s="36">
        <f t="shared" si="48"/>
        <v>0</v>
      </c>
      <c r="FP8" s="36">
        <f t="shared" si="48"/>
        <v>0</v>
      </c>
      <c r="FQ8" s="36">
        <f t="shared" si="48"/>
        <v>0</v>
      </c>
      <c r="FR8" s="36">
        <f t="shared" si="48"/>
        <v>0</v>
      </c>
      <c r="FS8" s="36">
        <f t="shared" si="48"/>
        <v>0</v>
      </c>
      <c r="FT8" s="36">
        <f t="shared" si="48"/>
        <v>0</v>
      </c>
      <c r="FU8" s="36">
        <f t="shared" si="48"/>
        <v>0</v>
      </c>
      <c r="FV8" s="36">
        <f t="shared" si="48"/>
        <v>0</v>
      </c>
      <c r="FW8" s="36">
        <f t="shared" si="49"/>
        <v>0</v>
      </c>
      <c r="FX8" s="36">
        <f t="shared" si="49"/>
        <v>0</v>
      </c>
      <c r="FY8" s="36">
        <f t="shared" si="49"/>
        <v>0</v>
      </c>
      <c r="FZ8" s="36">
        <f t="shared" si="49"/>
        <v>0</v>
      </c>
      <c r="GA8" s="36">
        <f t="shared" si="49"/>
        <v>0</v>
      </c>
      <c r="GB8" s="36">
        <f t="shared" si="49"/>
        <v>0</v>
      </c>
      <c r="GD8" s="27" t="s">
        <v>4</v>
      </c>
      <c r="GE8" s="36">
        <f t="shared" si="50"/>
        <v>0</v>
      </c>
      <c r="GF8" s="36">
        <f t="shared" si="50"/>
        <v>0</v>
      </c>
      <c r="GG8" s="36">
        <f t="shared" si="50"/>
        <v>0</v>
      </c>
      <c r="GH8" s="36">
        <f t="shared" si="50"/>
        <v>0</v>
      </c>
      <c r="GI8" s="36">
        <f t="shared" si="50"/>
        <v>0</v>
      </c>
      <c r="GJ8" s="36">
        <f t="shared" si="50"/>
        <v>0</v>
      </c>
      <c r="GK8" s="36">
        <f t="shared" si="50"/>
        <v>0</v>
      </c>
      <c r="GL8" s="36">
        <f t="shared" si="50"/>
        <v>0</v>
      </c>
      <c r="GM8" s="36">
        <f t="shared" si="50"/>
        <v>0</v>
      </c>
      <c r="GN8" s="36">
        <f t="shared" si="50"/>
        <v>0</v>
      </c>
      <c r="GO8" s="36">
        <f t="shared" si="51"/>
        <v>0</v>
      </c>
      <c r="GP8" s="36">
        <f t="shared" si="51"/>
        <v>0</v>
      </c>
      <c r="GQ8" s="36">
        <f t="shared" si="51"/>
        <v>0</v>
      </c>
      <c r="GR8" s="36">
        <f t="shared" si="51"/>
        <v>0</v>
      </c>
      <c r="GS8" s="36">
        <f t="shared" si="51"/>
        <v>0</v>
      </c>
      <c r="GT8" s="36">
        <f t="shared" si="51"/>
        <v>0</v>
      </c>
      <c r="GU8" s="36">
        <f t="shared" si="51"/>
        <v>0</v>
      </c>
      <c r="GV8" s="36">
        <f t="shared" si="51"/>
        <v>0</v>
      </c>
      <c r="GW8" s="36">
        <f t="shared" si="51"/>
        <v>0</v>
      </c>
      <c r="GX8" s="36">
        <f t="shared" si="51"/>
        <v>0</v>
      </c>
      <c r="GY8" s="36">
        <f t="shared" si="52"/>
        <v>0</v>
      </c>
      <c r="GZ8" s="36">
        <f t="shared" si="52"/>
        <v>0</v>
      </c>
      <c r="HA8" s="36">
        <f t="shared" si="52"/>
        <v>0</v>
      </c>
      <c r="HB8" s="36">
        <f t="shared" si="52"/>
        <v>0</v>
      </c>
      <c r="HC8" s="36">
        <f t="shared" si="52"/>
        <v>0</v>
      </c>
      <c r="HD8" s="36">
        <f t="shared" si="52"/>
        <v>0</v>
      </c>
      <c r="HE8" s="36">
        <f t="shared" si="52"/>
        <v>0</v>
      </c>
      <c r="HF8" s="36">
        <f t="shared" si="52"/>
        <v>0</v>
      </c>
      <c r="HG8" s="36">
        <f t="shared" si="52"/>
        <v>0</v>
      </c>
      <c r="HH8" s="36">
        <f t="shared" si="52"/>
        <v>0</v>
      </c>
      <c r="HI8" s="36">
        <f t="shared" si="53"/>
        <v>0</v>
      </c>
      <c r="HJ8" s="36">
        <f t="shared" si="53"/>
        <v>0</v>
      </c>
      <c r="HK8" s="36">
        <f t="shared" si="53"/>
        <v>0</v>
      </c>
      <c r="HL8" s="36">
        <f t="shared" si="53"/>
        <v>0</v>
      </c>
      <c r="HM8" s="36">
        <f t="shared" si="53"/>
        <v>0</v>
      </c>
      <c r="HN8" s="36">
        <f t="shared" si="53"/>
        <v>0</v>
      </c>
      <c r="HO8" s="36">
        <f t="shared" si="53"/>
        <v>0</v>
      </c>
      <c r="HP8" s="36">
        <f t="shared" si="53"/>
        <v>0</v>
      </c>
      <c r="HQ8" s="36">
        <f t="shared" si="53"/>
        <v>0</v>
      </c>
      <c r="HR8" s="36">
        <f t="shared" si="53"/>
        <v>0</v>
      </c>
      <c r="HS8" s="36">
        <f t="shared" si="54"/>
        <v>0</v>
      </c>
      <c r="HT8" s="36">
        <f t="shared" si="54"/>
        <v>0</v>
      </c>
      <c r="HU8" s="36">
        <f t="shared" si="54"/>
        <v>0</v>
      </c>
      <c r="HV8" s="36">
        <f t="shared" si="54"/>
        <v>0</v>
      </c>
      <c r="HW8" s="36">
        <f t="shared" si="54"/>
        <v>0</v>
      </c>
      <c r="HX8" s="36">
        <f t="shared" si="54"/>
        <v>0</v>
      </c>
      <c r="HY8" s="36">
        <f t="shared" si="54"/>
        <v>0</v>
      </c>
      <c r="HZ8" s="36">
        <f t="shared" si="54"/>
        <v>0</v>
      </c>
      <c r="IA8" s="36">
        <f t="shared" si="54"/>
        <v>0</v>
      </c>
      <c r="IB8" s="36">
        <f t="shared" si="54"/>
        <v>0</v>
      </c>
      <c r="IC8" s="36">
        <f t="shared" si="55"/>
        <v>0</v>
      </c>
      <c r="ID8" s="36">
        <f t="shared" si="55"/>
        <v>0</v>
      </c>
      <c r="IE8" s="36">
        <f t="shared" si="55"/>
        <v>0</v>
      </c>
      <c r="IF8" s="36">
        <f t="shared" si="55"/>
        <v>0</v>
      </c>
      <c r="IG8" s="36">
        <f t="shared" si="55"/>
        <v>0</v>
      </c>
      <c r="IH8" s="36">
        <f t="shared" si="55"/>
        <v>0</v>
      </c>
      <c r="II8" s="36">
        <f t="shared" si="55"/>
        <v>0</v>
      </c>
      <c r="IJ8" s="36">
        <f t="shared" si="55"/>
        <v>0</v>
      </c>
      <c r="IK8" s="36">
        <f t="shared" si="55"/>
        <v>0</v>
      </c>
      <c r="IL8" s="36">
        <f t="shared" si="55"/>
        <v>0</v>
      </c>
      <c r="IM8" s="36">
        <f t="shared" si="56"/>
        <v>0</v>
      </c>
      <c r="IN8" s="36">
        <f t="shared" si="56"/>
        <v>0</v>
      </c>
      <c r="IO8" s="36">
        <f t="shared" si="56"/>
        <v>0</v>
      </c>
      <c r="IP8" s="36">
        <f t="shared" si="56"/>
        <v>0</v>
      </c>
      <c r="IQ8" s="36">
        <f t="shared" si="56"/>
        <v>0</v>
      </c>
      <c r="IR8" s="36">
        <f t="shared" si="56"/>
        <v>0</v>
      </c>
      <c r="IS8" s="36">
        <f t="shared" si="56"/>
        <v>0</v>
      </c>
      <c r="IT8" s="36">
        <f t="shared" si="56"/>
        <v>0</v>
      </c>
      <c r="IU8" s="36">
        <f t="shared" si="56"/>
        <v>0</v>
      </c>
      <c r="IV8" s="36">
        <f t="shared" si="56"/>
        <v>0</v>
      </c>
      <c r="IW8" s="36">
        <f t="shared" si="57"/>
        <v>0</v>
      </c>
      <c r="IX8" s="36">
        <f t="shared" si="57"/>
        <v>0</v>
      </c>
      <c r="IY8" s="36">
        <f t="shared" si="57"/>
        <v>0</v>
      </c>
      <c r="IZ8" s="36">
        <f t="shared" si="57"/>
        <v>0</v>
      </c>
      <c r="JA8" s="36">
        <f t="shared" si="57"/>
        <v>0</v>
      </c>
      <c r="JB8" s="36">
        <f t="shared" si="57"/>
        <v>0</v>
      </c>
      <c r="JC8" s="36">
        <f t="shared" si="57"/>
        <v>0</v>
      </c>
      <c r="JD8" s="36">
        <f t="shared" si="57"/>
        <v>0</v>
      </c>
      <c r="JE8" s="36">
        <f t="shared" si="57"/>
        <v>0</v>
      </c>
      <c r="JF8" s="36">
        <f t="shared" si="57"/>
        <v>0</v>
      </c>
      <c r="JG8" s="36">
        <f t="shared" si="58"/>
        <v>0</v>
      </c>
      <c r="JH8" s="36">
        <f t="shared" si="58"/>
        <v>0</v>
      </c>
      <c r="JI8" s="36">
        <f t="shared" si="58"/>
        <v>0</v>
      </c>
      <c r="JJ8" s="36">
        <f t="shared" si="58"/>
        <v>0</v>
      </c>
      <c r="JK8" s="36">
        <f t="shared" si="58"/>
        <v>0</v>
      </c>
      <c r="JL8" s="36">
        <f t="shared" si="58"/>
        <v>0</v>
      </c>
      <c r="JM8" s="36">
        <f t="shared" si="58"/>
        <v>0</v>
      </c>
      <c r="JN8" s="36">
        <f t="shared" si="58"/>
        <v>0</v>
      </c>
      <c r="JO8" s="36">
        <f t="shared" si="58"/>
        <v>0</v>
      </c>
      <c r="JP8" s="36">
        <f t="shared" si="58"/>
        <v>0</v>
      </c>
      <c r="JQ8" s="36">
        <f t="shared" si="59"/>
        <v>0</v>
      </c>
      <c r="JR8" s="36">
        <f t="shared" si="59"/>
        <v>0</v>
      </c>
      <c r="JS8" s="36">
        <f t="shared" si="59"/>
        <v>0</v>
      </c>
      <c r="JT8" s="36">
        <f t="shared" si="59"/>
        <v>0</v>
      </c>
      <c r="JU8" s="36">
        <f t="shared" si="59"/>
        <v>0</v>
      </c>
      <c r="JV8" s="36">
        <f t="shared" si="59"/>
        <v>0</v>
      </c>
      <c r="JW8" s="36">
        <f t="shared" si="59"/>
        <v>0</v>
      </c>
      <c r="JX8" s="36">
        <f t="shared" si="59"/>
        <v>0</v>
      </c>
      <c r="JY8" s="36">
        <f t="shared" si="59"/>
        <v>0</v>
      </c>
      <c r="JZ8" s="36">
        <f t="shared" si="59"/>
        <v>0</v>
      </c>
      <c r="KA8" s="36">
        <f t="shared" si="60"/>
        <v>0</v>
      </c>
      <c r="KB8" s="36">
        <f t="shared" si="60"/>
        <v>0</v>
      </c>
      <c r="KC8" s="36">
        <f t="shared" si="60"/>
        <v>0</v>
      </c>
      <c r="KD8" s="36">
        <f t="shared" si="60"/>
        <v>0</v>
      </c>
      <c r="KE8" s="36">
        <f t="shared" si="60"/>
        <v>0</v>
      </c>
      <c r="KF8" s="36">
        <f t="shared" si="60"/>
        <v>0</v>
      </c>
      <c r="KG8" s="36">
        <f t="shared" si="60"/>
        <v>0</v>
      </c>
      <c r="KH8" s="36">
        <f t="shared" si="60"/>
        <v>0</v>
      </c>
      <c r="KI8" s="36">
        <f t="shared" si="60"/>
        <v>0</v>
      </c>
      <c r="KJ8" s="36">
        <f t="shared" si="60"/>
        <v>0</v>
      </c>
      <c r="KK8" s="36">
        <f t="shared" si="61"/>
        <v>0</v>
      </c>
      <c r="KL8" s="36">
        <f t="shared" si="61"/>
        <v>0</v>
      </c>
      <c r="KM8" s="36">
        <f t="shared" si="61"/>
        <v>0</v>
      </c>
      <c r="KN8" s="36">
        <f t="shared" si="61"/>
        <v>0</v>
      </c>
      <c r="KO8" s="36">
        <f t="shared" si="61"/>
        <v>0</v>
      </c>
      <c r="KP8" s="36">
        <f t="shared" si="61"/>
        <v>0</v>
      </c>
      <c r="KQ8" s="36">
        <f t="shared" si="61"/>
        <v>0</v>
      </c>
      <c r="KR8" s="36">
        <f t="shared" si="61"/>
        <v>0</v>
      </c>
      <c r="KS8" s="36">
        <f t="shared" si="61"/>
        <v>0</v>
      </c>
      <c r="KT8" s="36">
        <f t="shared" si="61"/>
        <v>0</v>
      </c>
      <c r="KU8" s="36">
        <f t="shared" si="62"/>
        <v>0</v>
      </c>
      <c r="KV8" s="36">
        <f t="shared" si="62"/>
        <v>0</v>
      </c>
      <c r="KW8" s="36">
        <f t="shared" si="62"/>
        <v>0</v>
      </c>
      <c r="KX8" s="36">
        <f t="shared" si="62"/>
        <v>0</v>
      </c>
      <c r="KY8" s="36">
        <f t="shared" si="62"/>
        <v>0</v>
      </c>
      <c r="KZ8" s="36">
        <f t="shared" si="62"/>
        <v>0</v>
      </c>
      <c r="LA8" s="36">
        <f t="shared" si="62"/>
        <v>0</v>
      </c>
      <c r="LB8" s="36">
        <f t="shared" si="62"/>
        <v>0</v>
      </c>
      <c r="LC8" s="36">
        <f t="shared" si="62"/>
        <v>0</v>
      </c>
      <c r="LD8" s="36">
        <f t="shared" si="62"/>
        <v>0</v>
      </c>
      <c r="LE8" s="36">
        <f t="shared" si="63"/>
        <v>0</v>
      </c>
      <c r="LF8" s="36">
        <f t="shared" si="63"/>
        <v>0</v>
      </c>
      <c r="LG8" s="36">
        <f t="shared" si="63"/>
        <v>0</v>
      </c>
      <c r="LH8" s="36">
        <f t="shared" si="63"/>
        <v>0</v>
      </c>
      <c r="LI8" s="36">
        <f t="shared" si="63"/>
        <v>0</v>
      </c>
      <c r="LJ8" s="36">
        <f t="shared" si="63"/>
        <v>0</v>
      </c>
      <c r="LK8" s="36">
        <f t="shared" si="63"/>
        <v>0</v>
      </c>
      <c r="LL8" s="36">
        <f t="shared" si="63"/>
        <v>0</v>
      </c>
      <c r="LM8" s="36">
        <f t="shared" si="63"/>
        <v>0</v>
      </c>
      <c r="LN8" s="36">
        <f t="shared" si="63"/>
        <v>0</v>
      </c>
      <c r="LO8" s="36">
        <f t="shared" si="64"/>
        <v>0</v>
      </c>
      <c r="LP8" s="36">
        <f t="shared" si="64"/>
        <v>0</v>
      </c>
      <c r="LQ8" s="36">
        <f t="shared" si="64"/>
        <v>0</v>
      </c>
      <c r="LR8" s="36">
        <f t="shared" si="64"/>
        <v>0</v>
      </c>
      <c r="LS8" s="36">
        <f t="shared" si="64"/>
        <v>0</v>
      </c>
      <c r="LT8" s="36">
        <f t="shared" si="64"/>
        <v>0</v>
      </c>
      <c r="LU8" s="36">
        <f t="shared" si="64"/>
        <v>0</v>
      </c>
      <c r="LV8" s="36">
        <f t="shared" si="64"/>
        <v>0</v>
      </c>
      <c r="LW8" s="36">
        <f t="shared" si="64"/>
        <v>0</v>
      </c>
      <c r="LX8" s="36">
        <f t="shared" si="64"/>
        <v>0</v>
      </c>
      <c r="LY8" s="36">
        <f t="shared" si="65"/>
        <v>0</v>
      </c>
      <c r="LZ8" s="36">
        <f t="shared" si="65"/>
        <v>0</v>
      </c>
      <c r="MA8" s="36">
        <f t="shared" si="65"/>
        <v>0</v>
      </c>
      <c r="MB8" s="36">
        <f t="shared" si="65"/>
        <v>0</v>
      </c>
      <c r="MC8" s="36">
        <f t="shared" si="65"/>
        <v>0</v>
      </c>
      <c r="MD8" s="36">
        <f t="shared" si="65"/>
        <v>0</v>
      </c>
      <c r="ME8" s="36">
        <f t="shared" si="65"/>
        <v>0</v>
      </c>
      <c r="MF8" s="36">
        <f t="shared" si="65"/>
        <v>0</v>
      </c>
      <c r="MG8" s="36">
        <f t="shared" si="65"/>
        <v>0</v>
      </c>
      <c r="MH8" s="36">
        <f t="shared" si="65"/>
        <v>0</v>
      </c>
      <c r="MI8" s="36">
        <f t="shared" si="66"/>
        <v>0</v>
      </c>
      <c r="MJ8" s="36">
        <f t="shared" si="66"/>
        <v>0</v>
      </c>
      <c r="MK8" s="36">
        <f t="shared" si="66"/>
        <v>0</v>
      </c>
      <c r="ML8" s="36">
        <f t="shared" si="66"/>
        <v>0</v>
      </c>
      <c r="MM8" s="36">
        <f t="shared" si="66"/>
        <v>0</v>
      </c>
      <c r="MN8" s="36">
        <f t="shared" si="66"/>
        <v>0</v>
      </c>
      <c r="MO8" s="36">
        <f t="shared" si="66"/>
        <v>0</v>
      </c>
      <c r="MP8" s="36">
        <f t="shared" si="66"/>
        <v>0</v>
      </c>
      <c r="MQ8" s="36">
        <f t="shared" si="66"/>
        <v>0</v>
      </c>
      <c r="MR8" s="36">
        <f t="shared" si="66"/>
        <v>0</v>
      </c>
      <c r="MS8" s="36">
        <f t="shared" si="67"/>
        <v>0</v>
      </c>
      <c r="MT8" s="36">
        <f t="shared" si="67"/>
        <v>0</v>
      </c>
      <c r="MU8" s="36">
        <f t="shared" si="67"/>
        <v>0</v>
      </c>
      <c r="MV8" s="36">
        <f t="shared" si="67"/>
        <v>0</v>
      </c>
      <c r="MW8" s="36">
        <f t="shared" si="67"/>
        <v>0</v>
      </c>
      <c r="MX8" s="36">
        <f t="shared" si="67"/>
        <v>0</v>
      </c>
      <c r="MY8" s="36">
        <f t="shared" si="67"/>
        <v>0</v>
      </c>
      <c r="MZ8" s="36">
        <f t="shared" si="67"/>
        <v>0</v>
      </c>
      <c r="NA8" s="36">
        <f t="shared" si="67"/>
        <v>0</v>
      </c>
      <c r="NB8" s="36">
        <f t="shared" si="67"/>
        <v>0</v>
      </c>
      <c r="NC8" s="36">
        <f t="shared" si="68"/>
        <v>0</v>
      </c>
      <c r="ND8" s="36">
        <f t="shared" si="68"/>
        <v>0</v>
      </c>
      <c r="NE8" s="36">
        <f t="shared" si="68"/>
        <v>0</v>
      </c>
      <c r="NF8" s="36">
        <f t="shared" si="68"/>
        <v>0</v>
      </c>
      <c r="NG8" s="36">
        <f t="shared" si="68"/>
        <v>0</v>
      </c>
      <c r="NH8" s="36">
        <f t="shared" si="68"/>
        <v>0</v>
      </c>
      <c r="NI8" s="36">
        <f t="shared" si="68"/>
        <v>0</v>
      </c>
      <c r="NJ8" s="36">
        <f t="shared" si="68"/>
        <v>0</v>
      </c>
      <c r="NK8" s="36">
        <f t="shared" si="68"/>
        <v>0</v>
      </c>
      <c r="NL8" s="36">
        <f t="shared" si="68"/>
        <v>0</v>
      </c>
      <c r="NM8" s="36">
        <f t="shared" si="69"/>
        <v>0</v>
      </c>
      <c r="NN8" s="36">
        <f t="shared" si="69"/>
        <v>0</v>
      </c>
      <c r="NO8" s="36">
        <f t="shared" si="69"/>
        <v>0</v>
      </c>
      <c r="NP8" s="36">
        <f t="shared" si="69"/>
        <v>0</v>
      </c>
      <c r="NQ8" s="36">
        <f t="shared" si="69"/>
        <v>0</v>
      </c>
      <c r="NR8" s="36">
        <f t="shared" si="69"/>
        <v>0</v>
      </c>
      <c r="NS8" s="36">
        <f t="shared" si="69"/>
        <v>0</v>
      </c>
      <c r="NT8" s="36">
        <f t="shared" si="69"/>
        <v>0</v>
      </c>
      <c r="NU8" s="36">
        <f t="shared" si="69"/>
        <v>0</v>
      </c>
      <c r="NV8" s="36">
        <f t="shared" si="69"/>
        <v>0</v>
      </c>
      <c r="NW8" s="36">
        <f t="shared" si="70"/>
        <v>0</v>
      </c>
      <c r="NX8" s="36">
        <f t="shared" si="70"/>
        <v>0</v>
      </c>
      <c r="NY8" s="36">
        <f t="shared" si="70"/>
        <v>0</v>
      </c>
      <c r="NZ8" s="36">
        <f t="shared" si="70"/>
        <v>0</v>
      </c>
      <c r="OA8" s="36">
        <f t="shared" si="70"/>
        <v>0</v>
      </c>
      <c r="OB8" s="36">
        <f t="shared" si="70"/>
        <v>0</v>
      </c>
      <c r="OC8" s="36">
        <f t="shared" si="70"/>
        <v>0</v>
      </c>
      <c r="OD8" s="36">
        <f t="shared" si="70"/>
        <v>0</v>
      </c>
      <c r="OE8" s="36">
        <f t="shared" si="70"/>
        <v>0</v>
      </c>
      <c r="OF8" s="36">
        <f t="shared" si="70"/>
        <v>0</v>
      </c>
      <c r="OG8" s="36">
        <f t="shared" si="71"/>
        <v>0</v>
      </c>
      <c r="OH8" s="36">
        <f t="shared" si="71"/>
        <v>0</v>
      </c>
      <c r="OI8" s="36">
        <f t="shared" si="71"/>
        <v>0</v>
      </c>
      <c r="OJ8" s="36">
        <f t="shared" si="71"/>
        <v>0</v>
      </c>
      <c r="OK8" s="36">
        <f t="shared" si="71"/>
        <v>0</v>
      </c>
      <c r="OL8" s="36">
        <f t="shared" si="71"/>
        <v>0</v>
      </c>
      <c r="OM8" s="36">
        <f t="shared" si="71"/>
        <v>0</v>
      </c>
      <c r="ON8" s="36">
        <f t="shared" si="71"/>
        <v>0</v>
      </c>
      <c r="OO8" s="36">
        <f t="shared" si="71"/>
        <v>0</v>
      </c>
      <c r="OP8" s="36">
        <f t="shared" si="71"/>
        <v>0</v>
      </c>
      <c r="OQ8" s="36">
        <f t="shared" si="72"/>
        <v>0</v>
      </c>
      <c r="OR8" s="36">
        <f t="shared" si="72"/>
        <v>0</v>
      </c>
      <c r="OS8" s="36">
        <f t="shared" si="72"/>
        <v>0</v>
      </c>
      <c r="OT8" s="36">
        <f t="shared" si="72"/>
        <v>0</v>
      </c>
      <c r="OU8" s="36">
        <f t="shared" si="72"/>
        <v>0</v>
      </c>
      <c r="OV8" s="36">
        <f t="shared" si="72"/>
        <v>0</v>
      </c>
      <c r="OW8" s="36">
        <f t="shared" si="72"/>
        <v>0</v>
      </c>
      <c r="OX8" s="36">
        <f t="shared" si="72"/>
        <v>0</v>
      </c>
      <c r="OY8" s="36">
        <f t="shared" si="72"/>
        <v>0</v>
      </c>
      <c r="OZ8" s="36">
        <f t="shared" si="72"/>
        <v>0</v>
      </c>
      <c r="PA8" s="36">
        <f t="shared" si="73"/>
        <v>0</v>
      </c>
      <c r="PB8" s="36">
        <f t="shared" si="73"/>
        <v>0</v>
      </c>
      <c r="PC8" s="36">
        <f t="shared" si="73"/>
        <v>0</v>
      </c>
      <c r="PD8" s="36">
        <f t="shared" si="73"/>
        <v>0</v>
      </c>
      <c r="PE8" s="36">
        <f t="shared" si="73"/>
        <v>0</v>
      </c>
      <c r="PF8" s="36">
        <f t="shared" si="73"/>
        <v>0</v>
      </c>
      <c r="PG8" s="36">
        <f t="shared" si="73"/>
        <v>0</v>
      </c>
      <c r="PH8" s="36">
        <f t="shared" si="73"/>
        <v>0</v>
      </c>
      <c r="PI8" s="36">
        <f t="shared" si="73"/>
        <v>0</v>
      </c>
      <c r="PJ8" s="36">
        <f t="shared" si="73"/>
        <v>0</v>
      </c>
      <c r="PK8" s="36">
        <f t="shared" si="74"/>
        <v>0</v>
      </c>
      <c r="PL8" s="36">
        <f t="shared" si="74"/>
        <v>0</v>
      </c>
      <c r="PM8" s="36">
        <f t="shared" si="74"/>
        <v>0</v>
      </c>
      <c r="PN8" s="36">
        <f t="shared" si="74"/>
        <v>0</v>
      </c>
      <c r="PO8" s="36">
        <f t="shared" si="74"/>
        <v>0</v>
      </c>
      <c r="PP8" s="36">
        <f t="shared" si="74"/>
        <v>0</v>
      </c>
      <c r="PQ8" s="36">
        <f t="shared" si="74"/>
        <v>0</v>
      </c>
      <c r="PR8" s="36">
        <f t="shared" si="74"/>
        <v>0</v>
      </c>
      <c r="PS8" s="36">
        <f t="shared" si="74"/>
        <v>0</v>
      </c>
      <c r="PT8" s="36">
        <f t="shared" si="74"/>
        <v>0</v>
      </c>
      <c r="PU8" s="36">
        <f t="shared" si="75"/>
        <v>0</v>
      </c>
      <c r="PV8" s="36">
        <f t="shared" si="75"/>
        <v>0</v>
      </c>
      <c r="PW8" s="36">
        <f t="shared" si="75"/>
        <v>0</v>
      </c>
      <c r="PX8" s="36">
        <f t="shared" si="75"/>
        <v>0</v>
      </c>
      <c r="PY8" s="36">
        <f t="shared" si="75"/>
        <v>0</v>
      </c>
      <c r="PZ8" s="36">
        <f t="shared" si="75"/>
        <v>0</v>
      </c>
      <c r="QA8" s="36">
        <f t="shared" si="75"/>
        <v>0</v>
      </c>
      <c r="QB8" s="36">
        <f t="shared" si="75"/>
        <v>0</v>
      </c>
      <c r="QC8" s="36">
        <f t="shared" si="75"/>
        <v>0</v>
      </c>
      <c r="QD8" s="36">
        <f t="shared" si="75"/>
        <v>0</v>
      </c>
      <c r="QE8" s="36">
        <f t="shared" si="76"/>
        <v>0</v>
      </c>
      <c r="QF8" s="36">
        <f t="shared" si="76"/>
        <v>0</v>
      </c>
      <c r="QG8" s="36">
        <f t="shared" si="76"/>
        <v>0</v>
      </c>
      <c r="QH8" s="36">
        <f t="shared" si="76"/>
        <v>0</v>
      </c>
      <c r="QI8" s="36">
        <f t="shared" si="76"/>
        <v>0</v>
      </c>
      <c r="QJ8" s="36">
        <f t="shared" si="76"/>
        <v>0</v>
      </c>
      <c r="QK8" s="36">
        <f t="shared" si="76"/>
        <v>0</v>
      </c>
      <c r="QL8" s="36">
        <f t="shared" si="76"/>
        <v>0</v>
      </c>
      <c r="QM8" s="36">
        <f t="shared" si="76"/>
        <v>0</v>
      </c>
      <c r="QN8" s="36">
        <f t="shared" si="76"/>
        <v>0</v>
      </c>
      <c r="QO8" s="36">
        <f t="shared" si="77"/>
        <v>0</v>
      </c>
      <c r="QP8" s="36">
        <f t="shared" si="77"/>
        <v>0</v>
      </c>
      <c r="QQ8" s="36">
        <f t="shared" si="77"/>
        <v>0</v>
      </c>
      <c r="QR8" s="36">
        <f t="shared" si="77"/>
        <v>0</v>
      </c>
      <c r="QS8" s="36">
        <f t="shared" si="77"/>
        <v>0</v>
      </c>
      <c r="QT8" s="36">
        <f t="shared" si="77"/>
        <v>0</v>
      </c>
      <c r="QU8" s="36">
        <f t="shared" si="77"/>
        <v>0</v>
      </c>
      <c r="QV8" s="36">
        <f t="shared" si="77"/>
        <v>0</v>
      </c>
      <c r="QW8" s="36">
        <f t="shared" si="77"/>
        <v>0</v>
      </c>
      <c r="QX8" s="36">
        <f t="shared" si="77"/>
        <v>0</v>
      </c>
      <c r="QY8" s="36">
        <f t="shared" si="78"/>
        <v>0</v>
      </c>
      <c r="QZ8" s="36">
        <f t="shared" si="78"/>
        <v>0</v>
      </c>
      <c r="RA8" s="36">
        <f t="shared" si="78"/>
        <v>0</v>
      </c>
      <c r="RB8" s="36">
        <f t="shared" si="78"/>
        <v>0</v>
      </c>
      <c r="RC8" s="36">
        <f t="shared" si="78"/>
        <v>0</v>
      </c>
      <c r="RD8" s="36">
        <f t="shared" si="78"/>
        <v>0</v>
      </c>
      <c r="RE8" s="36">
        <f t="shared" si="78"/>
        <v>0</v>
      </c>
      <c r="RF8" s="36">
        <f t="shared" si="78"/>
        <v>0</v>
      </c>
      <c r="RG8" s="36">
        <f t="shared" si="78"/>
        <v>0</v>
      </c>
      <c r="RH8" s="36">
        <f t="shared" si="78"/>
        <v>0</v>
      </c>
      <c r="RI8" s="36">
        <f t="shared" si="79"/>
        <v>0</v>
      </c>
      <c r="RJ8" s="36">
        <f t="shared" si="79"/>
        <v>0</v>
      </c>
      <c r="RK8" s="36">
        <f t="shared" si="79"/>
        <v>0</v>
      </c>
      <c r="RL8" s="36">
        <f t="shared" si="79"/>
        <v>0</v>
      </c>
      <c r="RM8" s="36">
        <f t="shared" si="79"/>
        <v>0</v>
      </c>
      <c r="RN8" s="36">
        <f t="shared" si="79"/>
        <v>0</v>
      </c>
      <c r="RO8" s="36">
        <f t="shared" si="79"/>
        <v>0</v>
      </c>
      <c r="RP8" s="36">
        <f t="shared" si="79"/>
        <v>0</v>
      </c>
      <c r="RQ8" s="36">
        <f t="shared" si="79"/>
        <v>0</v>
      </c>
      <c r="RR8" s="36">
        <f t="shared" si="79"/>
        <v>0</v>
      </c>
      <c r="RS8" s="36">
        <f t="shared" si="80"/>
        <v>0</v>
      </c>
      <c r="RT8" s="36">
        <f t="shared" si="80"/>
        <v>0</v>
      </c>
      <c r="RU8" s="36">
        <f t="shared" si="80"/>
        <v>0</v>
      </c>
      <c r="RV8" s="36">
        <f t="shared" si="80"/>
        <v>0</v>
      </c>
      <c r="RW8" s="36">
        <f t="shared" si="80"/>
        <v>0</v>
      </c>
      <c r="RX8" s="36">
        <f t="shared" si="80"/>
        <v>0</v>
      </c>
      <c r="RY8" s="36">
        <f t="shared" si="80"/>
        <v>0</v>
      </c>
      <c r="RZ8" s="36">
        <f t="shared" si="80"/>
        <v>0</v>
      </c>
      <c r="SA8" s="36">
        <f t="shared" si="80"/>
        <v>0</v>
      </c>
      <c r="SB8" s="36">
        <f t="shared" si="80"/>
        <v>0</v>
      </c>
      <c r="SC8" s="36">
        <f t="shared" si="81"/>
        <v>0</v>
      </c>
      <c r="SD8" s="36">
        <f t="shared" si="81"/>
        <v>0</v>
      </c>
      <c r="SE8" s="36">
        <f t="shared" si="81"/>
        <v>0</v>
      </c>
      <c r="SF8" s="36">
        <f t="shared" si="81"/>
        <v>0</v>
      </c>
      <c r="SG8" s="36">
        <f t="shared" si="81"/>
        <v>0</v>
      </c>
      <c r="SH8" s="36">
        <f t="shared" si="81"/>
        <v>0</v>
      </c>
      <c r="SI8" s="36">
        <f t="shared" si="81"/>
        <v>0</v>
      </c>
      <c r="SJ8" s="36">
        <f t="shared" si="81"/>
        <v>0</v>
      </c>
      <c r="SK8" s="36">
        <f t="shared" si="81"/>
        <v>0</v>
      </c>
      <c r="SL8" s="36">
        <f t="shared" si="81"/>
        <v>0</v>
      </c>
      <c r="SM8" s="36">
        <f t="shared" si="82"/>
        <v>0</v>
      </c>
      <c r="SN8" s="36">
        <f t="shared" si="82"/>
        <v>0</v>
      </c>
      <c r="SO8" s="36">
        <f t="shared" si="82"/>
        <v>0</v>
      </c>
      <c r="SP8" s="36">
        <f t="shared" si="82"/>
        <v>0</v>
      </c>
      <c r="SQ8" s="36">
        <f t="shared" si="82"/>
        <v>0</v>
      </c>
      <c r="SR8" s="36">
        <f t="shared" si="82"/>
        <v>0</v>
      </c>
      <c r="SS8" s="36">
        <f t="shared" si="82"/>
        <v>0</v>
      </c>
      <c r="ST8" s="36">
        <f t="shared" si="82"/>
        <v>0</v>
      </c>
      <c r="SU8" s="36">
        <f t="shared" si="82"/>
        <v>0</v>
      </c>
      <c r="SV8" s="36">
        <f t="shared" si="82"/>
        <v>0</v>
      </c>
      <c r="SW8" s="36">
        <f t="shared" si="83"/>
        <v>0</v>
      </c>
      <c r="SX8" s="36">
        <f t="shared" si="83"/>
        <v>0</v>
      </c>
      <c r="SY8" s="36">
        <f t="shared" si="83"/>
        <v>0</v>
      </c>
      <c r="SZ8" s="36">
        <f t="shared" si="83"/>
        <v>0</v>
      </c>
      <c r="TA8" s="36">
        <f t="shared" si="83"/>
        <v>0</v>
      </c>
      <c r="TB8" s="36">
        <f t="shared" si="83"/>
        <v>0</v>
      </c>
      <c r="TC8" s="36">
        <f t="shared" si="83"/>
        <v>0</v>
      </c>
      <c r="TD8" s="36">
        <f t="shared" si="83"/>
        <v>0</v>
      </c>
      <c r="TE8" s="36">
        <f t="shared" si="83"/>
        <v>0</v>
      </c>
      <c r="TF8" s="36">
        <f t="shared" si="83"/>
        <v>0</v>
      </c>
      <c r="TG8" s="36">
        <f t="shared" si="84"/>
        <v>0</v>
      </c>
      <c r="TH8" s="36">
        <f t="shared" si="84"/>
        <v>0</v>
      </c>
      <c r="TI8" s="36">
        <f t="shared" si="84"/>
        <v>0</v>
      </c>
      <c r="TJ8" s="36">
        <f t="shared" si="84"/>
        <v>0</v>
      </c>
      <c r="TK8" s="36">
        <f t="shared" si="84"/>
        <v>0</v>
      </c>
      <c r="TL8" s="36">
        <f t="shared" si="84"/>
        <v>0</v>
      </c>
      <c r="TM8" s="36">
        <f t="shared" si="84"/>
        <v>0</v>
      </c>
      <c r="TN8" s="36">
        <f t="shared" si="84"/>
        <v>0</v>
      </c>
      <c r="TO8" s="36">
        <f t="shared" si="84"/>
        <v>0</v>
      </c>
      <c r="TP8" s="36">
        <f t="shared" si="84"/>
        <v>0</v>
      </c>
      <c r="TQ8" s="36">
        <f t="shared" si="85"/>
        <v>0</v>
      </c>
      <c r="TR8" s="36">
        <f t="shared" si="85"/>
        <v>0</v>
      </c>
      <c r="TS8" s="36">
        <f t="shared" si="85"/>
        <v>0</v>
      </c>
      <c r="TT8" s="36">
        <f t="shared" si="85"/>
        <v>0</v>
      </c>
      <c r="TU8" s="36">
        <f t="shared" si="85"/>
        <v>0</v>
      </c>
      <c r="TV8" s="36">
        <f t="shared" si="85"/>
        <v>0</v>
      </c>
      <c r="TW8" s="36">
        <f t="shared" si="85"/>
        <v>0</v>
      </c>
      <c r="TX8" s="36">
        <f t="shared" si="85"/>
        <v>0</v>
      </c>
      <c r="TY8" s="36">
        <f t="shared" si="85"/>
        <v>0</v>
      </c>
      <c r="TZ8" s="36">
        <f t="shared" si="85"/>
        <v>0</v>
      </c>
      <c r="UA8" s="36">
        <f t="shared" si="86"/>
        <v>0</v>
      </c>
      <c r="UB8" s="36">
        <f t="shared" si="86"/>
        <v>0</v>
      </c>
      <c r="UC8" s="36">
        <f t="shared" si="86"/>
        <v>0</v>
      </c>
      <c r="UD8" s="36">
        <f t="shared" si="86"/>
        <v>0</v>
      </c>
      <c r="UE8" s="36">
        <f t="shared" si="86"/>
        <v>0</v>
      </c>
      <c r="UF8" s="36">
        <f t="shared" si="86"/>
        <v>0</v>
      </c>
      <c r="UG8" s="36">
        <f t="shared" si="86"/>
        <v>0</v>
      </c>
      <c r="UH8" s="36">
        <f t="shared" si="86"/>
        <v>0</v>
      </c>
      <c r="UI8" s="36">
        <f t="shared" si="86"/>
        <v>0</v>
      </c>
      <c r="UJ8" s="36">
        <f t="shared" si="86"/>
        <v>0</v>
      </c>
      <c r="UK8" s="36">
        <f t="shared" si="87"/>
        <v>0</v>
      </c>
      <c r="UL8" s="36">
        <f t="shared" si="87"/>
        <v>0</v>
      </c>
      <c r="UM8" s="36">
        <f t="shared" si="87"/>
        <v>0</v>
      </c>
      <c r="UN8" s="36">
        <f t="shared" si="87"/>
        <v>0</v>
      </c>
      <c r="UO8" s="36">
        <f t="shared" si="87"/>
        <v>0</v>
      </c>
      <c r="UP8" s="36">
        <f t="shared" si="87"/>
        <v>0</v>
      </c>
      <c r="UQ8" s="36">
        <f t="shared" si="87"/>
        <v>0</v>
      </c>
      <c r="UR8" s="36">
        <f t="shared" si="87"/>
        <v>0</v>
      </c>
      <c r="US8" s="36">
        <f t="shared" si="87"/>
        <v>0</v>
      </c>
      <c r="UT8" s="36">
        <f t="shared" si="87"/>
        <v>0</v>
      </c>
      <c r="UU8" s="36">
        <f t="shared" si="88"/>
        <v>0</v>
      </c>
      <c r="UV8" s="36">
        <f t="shared" si="88"/>
        <v>0</v>
      </c>
      <c r="UW8" s="36">
        <f t="shared" si="88"/>
        <v>0</v>
      </c>
      <c r="UX8" s="36">
        <f t="shared" si="88"/>
        <v>0</v>
      </c>
      <c r="UY8" s="36">
        <f t="shared" si="88"/>
        <v>0</v>
      </c>
      <c r="UZ8" s="36">
        <f t="shared" si="88"/>
        <v>0</v>
      </c>
      <c r="VA8" s="36">
        <f t="shared" si="88"/>
        <v>0</v>
      </c>
      <c r="VB8" s="36">
        <f t="shared" si="88"/>
        <v>0</v>
      </c>
      <c r="VC8" s="36">
        <f t="shared" si="88"/>
        <v>0</v>
      </c>
      <c r="VD8" s="36">
        <f t="shared" si="88"/>
        <v>0</v>
      </c>
      <c r="VE8" s="36">
        <f t="shared" si="89"/>
        <v>0</v>
      </c>
      <c r="VF8" s="36">
        <f t="shared" si="89"/>
        <v>0</v>
      </c>
      <c r="VG8" s="36">
        <f t="shared" si="89"/>
        <v>0</v>
      </c>
      <c r="VH8" s="36">
        <f t="shared" si="89"/>
        <v>0</v>
      </c>
      <c r="VI8" s="36">
        <f t="shared" si="89"/>
        <v>0</v>
      </c>
      <c r="VJ8" s="36">
        <f t="shared" si="89"/>
        <v>0</v>
      </c>
      <c r="VK8" s="36">
        <f t="shared" si="89"/>
        <v>0</v>
      </c>
      <c r="VL8" s="36">
        <f t="shared" si="89"/>
        <v>0</v>
      </c>
      <c r="VM8" s="36">
        <f t="shared" si="89"/>
        <v>0</v>
      </c>
      <c r="VN8" s="36">
        <f t="shared" si="89"/>
        <v>0</v>
      </c>
      <c r="VO8" s="36">
        <f t="shared" si="90"/>
        <v>0</v>
      </c>
      <c r="VP8" s="36">
        <f t="shared" si="90"/>
        <v>0</v>
      </c>
      <c r="VQ8" s="36">
        <f t="shared" si="90"/>
        <v>0</v>
      </c>
      <c r="VR8" s="36">
        <f t="shared" si="90"/>
        <v>0</v>
      </c>
      <c r="VS8" s="36">
        <f t="shared" si="90"/>
        <v>0</v>
      </c>
      <c r="VT8" s="36">
        <f t="shared" si="90"/>
        <v>0</v>
      </c>
      <c r="VU8" s="36">
        <f t="shared" si="90"/>
        <v>0</v>
      </c>
      <c r="VV8" s="36">
        <f t="shared" si="90"/>
        <v>0</v>
      </c>
    </row>
    <row r="9" spans="11:596" x14ac:dyDescent="0.35">
      <c r="L9" s="27" t="s">
        <v>5</v>
      </c>
      <c r="M9" s="36">
        <f t="shared" si="33"/>
        <v>0</v>
      </c>
      <c r="N9" s="36">
        <f t="shared" si="33"/>
        <v>0</v>
      </c>
      <c r="O9" s="36">
        <f t="shared" si="33"/>
        <v>0</v>
      </c>
      <c r="P9" s="36">
        <f t="shared" si="33"/>
        <v>0</v>
      </c>
      <c r="Q9" s="36">
        <f t="shared" si="33"/>
        <v>0</v>
      </c>
      <c r="R9" s="36">
        <f t="shared" si="33"/>
        <v>0</v>
      </c>
      <c r="S9" s="36">
        <f t="shared" si="33"/>
        <v>0</v>
      </c>
      <c r="T9" s="36">
        <f t="shared" si="33"/>
        <v>0</v>
      </c>
      <c r="U9" s="36">
        <f t="shared" si="33"/>
        <v>0</v>
      </c>
      <c r="V9" s="36">
        <f t="shared" si="33"/>
        <v>0</v>
      </c>
      <c r="W9" s="36">
        <f t="shared" si="34"/>
        <v>0</v>
      </c>
      <c r="X9" s="36">
        <f t="shared" si="34"/>
        <v>0</v>
      </c>
      <c r="Y9" s="36">
        <f t="shared" si="34"/>
        <v>0</v>
      </c>
      <c r="Z9" s="36">
        <f t="shared" si="34"/>
        <v>0</v>
      </c>
      <c r="AA9" s="36">
        <f t="shared" si="34"/>
        <v>0</v>
      </c>
      <c r="AB9" s="36">
        <f t="shared" si="34"/>
        <v>0</v>
      </c>
      <c r="AC9" s="36">
        <f t="shared" si="34"/>
        <v>0</v>
      </c>
      <c r="AD9" s="36">
        <f t="shared" si="34"/>
        <v>0</v>
      </c>
      <c r="AE9" s="36">
        <f t="shared" si="34"/>
        <v>0</v>
      </c>
      <c r="AF9" s="36">
        <f t="shared" si="34"/>
        <v>0</v>
      </c>
      <c r="AG9" s="36">
        <f t="shared" si="35"/>
        <v>0</v>
      </c>
      <c r="AH9" s="36">
        <f t="shared" si="35"/>
        <v>0</v>
      </c>
      <c r="AI9" s="36">
        <f t="shared" si="35"/>
        <v>0</v>
      </c>
      <c r="AJ9" s="36">
        <f t="shared" si="35"/>
        <v>0</v>
      </c>
      <c r="AK9" s="36">
        <f t="shared" si="35"/>
        <v>0</v>
      </c>
      <c r="AL9" s="36">
        <f t="shared" si="35"/>
        <v>0</v>
      </c>
      <c r="AM9" s="36">
        <f t="shared" si="35"/>
        <v>0</v>
      </c>
      <c r="AN9" s="36">
        <f t="shared" si="35"/>
        <v>0</v>
      </c>
      <c r="AO9" s="36">
        <f t="shared" si="35"/>
        <v>0</v>
      </c>
      <c r="AP9" s="36">
        <f t="shared" si="35"/>
        <v>0</v>
      </c>
      <c r="AQ9" s="36">
        <f t="shared" si="35"/>
        <v>0</v>
      </c>
      <c r="AR9" s="36">
        <f t="shared" si="35"/>
        <v>0</v>
      </c>
      <c r="AS9" s="36">
        <f t="shared" si="35"/>
        <v>0</v>
      </c>
      <c r="AT9" s="36">
        <f t="shared" si="35"/>
        <v>0</v>
      </c>
      <c r="AV9" s="27" t="s">
        <v>5</v>
      </c>
      <c r="AW9" s="36">
        <f t="shared" si="36"/>
        <v>0</v>
      </c>
      <c r="AX9" s="36">
        <f t="shared" si="36"/>
        <v>0</v>
      </c>
      <c r="AY9" s="36">
        <f t="shared" si="36"/>
        <v>0</v>
      </c>
      <c r="AZ9" s="36">
        <f t="shared" si="36"/>
        <v>0</v>
      </c>
      <c r="BA9" s="36">
        <f t="shared" si="36"/>
        <v>0</v>
      </c>
      <c r="BB9" s="36">
        <f t="shared" si="36"/>
        <v>0</v>
      </c>
      <c r="BC9" s="36">
        <f t="shared" si="36"/>
        <v>0</v>
      </c>
      <c r="BD9" s="36">
        <f t="shared" si="36"/>
        <v>0</v>
      </c>
      <c r="BE9" s="36">
        <f t="shared" si="36"/>
        <v>0</v>
      </c>
      <c r="BF9" s="36">
        <f t="shared" si="36"/>
        <v>0</v>
      </c>
      <c r="BG9" s="36">
        <f t="shared" si="37"/>
        <v>0</v>
      </c>
      <c r="BH9" s="36">
        <f t="shared" si="37"/>
        <v>0</v>
      </c>
      <c r="BI9" s="36">
        <f t="shared" si="37"/>
        <v>0</v>
      </c>
      <c r="BJ9" s="36">
        <f t="shared" si="37"/>
        <v>0</v>
      </c>
      <c r="BK9" s="36">
        <f t="shared" si="37"/>
        <v>0</v>
      </c>
      <c r="BL9" s="36">
        <f t="shared" si="37"/>
        <v>0</v>
      </c>
      <c r="BM9" s="36">
        <f t="shared" si="37"/>
        <v>0</v>
      </c>
      <c r="BN9" s="36">
        <f t="shared" si="37"/>
        <v>0</v>
      </c>
      <c r="BO9" s="36">
        <f t="shared" si="37"/>
        <v>0</v>
      </c>
      <c r="BP9" s="36">
        <f t="shared" si="37"/>
        <v>0</v>
      </c>
      <c r="BQ9" s="36">
        <f t="shared" si="38"/>
        <v>0</v>
      </c>
      <c r="BR9" s="36">
        <f t="shared" si="38"/>
        <v>0</v>
      </c>
      <c r="BS9" s="36">
        <f t="shared" si="38"/>
        <v>0</v>
      </c>
      <c r="BT9" s="36">
        <f t="shared" si="38"/>
        <v>0</v>
      </c>
      <c r="BU9" s="36">
        <f t="shared" si="38"/>
        <v>0</v>
      </c>
      <c r="BV9" s="36">
        <f t="shared" si="38"/>
        <v>0</v>
      </c>
      <c r="BW9" s="36">
        <f t="shared" si="38"/>
        <v>0</v>
      </c>
      <c r="BX9" s="36">
        <f t="shared" si="38"/>
        <v>0</v>
      </c>
      <c r="BY9" s="36">
        <f t="shared" si="38"/>
        <v>0</v>
      </c>
      <c r="BZ9" s="36">
        <f t="shared" si="38"/>
        <v>0</v>
      </c>
      <c r="CA9" s="36">
        <f t="shared" si="39"/>
        <v>0</v>
      </c>
      <c r="CB9" s="36">
        <f t="shared" si="39"/>
        <v>0</v>
      </c>
      <c r="CC9" s="36">
        <f t="shared" si="39"/>
        <v>0</v>
      </c>
      <c r="CD9" s="36">
        <f t="shared" si="39"/>
        <v>0</v>
      </c>
      <c r="CE9" s="36">
        <f t="shared" si="39"/>
        <v>0</v>
      </c>
      <c r="CF9" s="36">
        <f t="shared" si="39"/>
        <v>0</v>
      </c>
      <c r="CG9" s="36">
        <f t="shared" si="39"/>
        <v>0</v>
      </c>
      <c r="CH9" s="36">
        <f t="shared" si="39"/>
        <v>0</v>
      </c>
      <c r="CI9" s="36">
        <f t="shared" si="39"/>
        <v>0</v>
      </c>
      <c r="CJ9" s="36">
        <f t="shared" si="39"/>
        <v>0</v>
      </c>
      <c r="CK9" s="36">
        <f t="shared" si="40"/>
        <v>0</v>
      </c>
      <c r="CL9" s="36">
        <f t="shared" si="40"/>
        <v>0</v>
      </c>
      <c r="CM9" s="36">
        <f t="shared" si="40"/>
        <v>0</v>
      </c>
      <c r="CN9" s="36">
        <f t="shared" si="40"/>
        <v>0</v>
      </c>
      <c r="CO9" s="36">
        <f t="shared" si="40"/>
        <v>0</v>
      </c>
      <c r="CP9" s="36">
        <f t="shared" si="40"/>
        <v>0</v>
      </c>
      <c r="CQ9" s="36">
        <f t="shared" si="40"/>
        <v>0</v>
      </c>
      <c r="CR9" s="36">
        <f t="shared" si="40"/>
        <v>0</v>
      </c>
      <c r="CS9" s="36">
        <f t="shared" si="40"/>
        <v>0</v>
      </c>
      <c r="CT9" s="36">
        <f t="shared" si="40"/>
        <v>0</v>
      </c>
      <c r="CU9" s="36">
        <f t="shared" si="41"/>
        <v>0</v>
      </c>
      <c r="CV9" s="36">
        <f t="shared" si="41"/>
        <v>0</v>
      </c>
      <c r="CW9" s="36">
        <f t="shared" si="41"/>
        <v>0</v>
      </c>
      <c r="CX9" s="36">
        <f t="shared" si="41"/>
        <v>0</v>
      </c>
      <c r="CY9" s="36">
        <f t="shared" si="41"/>
        <v>0</v>
      </c>
      <c r="CZ9" s="36">
        <f t="shared" si="41"/>
        <v>0</v>
      </c>
      <c r="DA9" s="36">
        <f t="shared" si="41"/>
        <v>0</v>
      </c>
      <c r="DB9" s="36">
        <f t="shared" si="41"/>
        <v>0</v>
      </c>
      <c r="DC9" s="36">
        <f t="shared" si="41"/>
        <v>0</v>
      </c>
      <c r="DD9" s="36">
        <f t="shared" si="41"/>
        <v>0</v>
      </c>
      <c r="DE9" s="36">
        <f t="shared" si="42"/>
        <v>0</v>
      </c>
      <c r="DF9" s="36">
        <f t="shared" si="42"/>
        <v>0</v>
      </c>
      <c r="DG9" s="36">
        <f t="shared" si="42"/>
        <v>0</v>
      </c>
      <c r="DH9" s="36">
        <f t="shared" si="42"/>
        <v>0</v>
      </c>
      <c r="DI9" s="36">
        <f t="shared" si="42"/>
        <v>0</v>
      </c>
      <c r="DJ9" s="36">
        <f t="shared" si="42"/>
        <v>0</v>
      </c>
      <c r="DK9" s="36">
        <f t="shared" si="42"/>
        <v>0</v>
      </c>
      <c r="DL9" s="36">
        <f t="shared" si="42"/>
        <v>0</v>
      </c>
      <c r="DM9" s="36">
        <f t="shared" si="42"/>
        <v>0</v>
      </c>
      <c r="DN9" s="36">
        <f t="shared" si="42"/>
        <v>0</v>
      </c>
      <c r="DO9" s="36">
        <f t="shared" si="43"/>
        <v>0</v>
      </c>
      <c r="DP9" s="36">
        <f t="shared" si="43"/>
        <v>0</v>
      </c>
      <c r="DQ9" s="36">
        <f t="shared" si="43"/>
        <v>0</v>
      </c>
      <c r="DR9" s="36">
        <f t="shared" si="43"/>
        <v>0</v>
      </c>
      <c r="DS9" s="36">
        <f t="shared" si="43"/>
        <v>0</v>
      </c>
      <c r="DT9" s="36">
        <f t="shared" si="43"/>
        <v>0</v>
      </c>
      <c r="DU9" s="36">
        <f t="shared" si="43"/>
        <v>0</v>
      </c>
      <c r="DV9" s="36">
        <f t="shared" si="43"/>
        <v>0</v>
      </c>
      <c r="DW9" s="36">
        <f t="shared" si="43"/>
        <v>0</v>
      </c>
      <c r="DX9" s="36">
        <f t="shared" si="43"/>
        <v>0</v>
      </c>
      <c r="DY9" s="36">
        <f t="shared" si="44"/>
        <v>0</v>
      </c>
      <c r="DZ9" s="36">
        <f t="shared" si="44"/>
        <v>0</v>
      </c>
      <c r="EA9" s="36">
        <f t="shared" si="44"/>
        <v>0</v>
      </c>
      <c r="EB9" s="36">
        <f t="shared" si="44"/>
        <v>0</v>
      </c>
      <c r="EC9" s="36">
        <f t="shared" si="44"/>
        <v>0</v>
      </c>
      <c r="ED9" s="36">
        <f t="shared" si="44"/>
        <v>0</v>
      </c>
      <c r="EE9" s="36">
        <f t="shared" si="44"/>
        <v>0</v>
      </c>
      <c r="EF9" s="36">
        <f t="shared" si="44"/>
        <v>0</v>
      </c>
      <c r="EG9" s="36">
        <f t="shared" si="44"/>
        <v>0</v>
      </c>
      <c r="EH9" s="36">
        <f t="shared" si="44"/>
        <v>0</v>
      </c>
      <c r="EI9" s="36">
        <f t="shared" si="45"/>
        <v>0</v>
      </c>
      <c r="EJ9" s="36">
        <f t="shared" si="45"/>
        <v>0</v>
      </c>
      <c r="EK9" s="36">
        <f t="shared" si="45"/>
        <v>0</v>
      </c>
      <c r="EL9" s="36">
        <f t="shared" si="45"/>
        <v>0</v>
      </c>
      <c r="EM9" s="36">
        <f t="shared" si="45"/>
        <v>0</v>
      </c>
      <c r="EN9" s="36">
        <f t="shared" si="45"/>
        <v>0</v>
      </c>
      <c r="EO9" s="36">
        <f t="shared" si="45"/>
        <v>0</v>
      </c>
      <c r="EP9" s="36">
        <f t="shared" si="45"/>
        <v>0</v>
      </c>
      <c r="EQ9" s="36">
        <f t="shared" si="45"/>
        <v>0</v>
      </c>
      <c r="ER9" s="36">
        <f t="shared" si="45"/>
        <v>0</v>
      </c>
      <c r="ES9" s="36">
        <f t="shared" si="46"/>
        <v>0</v>
      </c>
      <c r="ET9" s="36">
        <f t="shared" si="46"/>
        <v>0</v>
      </c>
      <c r="EU9" s="36">
        <f t="shared" si="46"/>
        <v>0</v>
      </c>
      <c r="EV9" s="36">
        <f t="shared" si="46"/>
        <v>0</v>
      </c>
      <c r="EW9" s="36">
        <f t="shared" si="46"/>
        <v>0</v>
      </c>
      <c r="EX9" s="36">
        <f t="shared" si="46"/>
        <v>0</v>
      </c>
      <c r="EY9" s="36">
        <f t="shared" si="46"/>
        <v>0</v>
      </c>
      <c r="EZ9" s="36">
        <f t="shared" si="46"/>
        <v>0</v>
      </c>
      <c r="FA9" s="36">
        <f t="shared" si="46"/>
        <v>0</v>
      </c>
      <c r="FB9" s="36">
        <f t="shared" si="46"/>
        <v>0</v>
      </c>
      <c r="FC9" s="36">
        <f t="shared" si="47"/>
        <v>0</v>
      </c>
      <c r="FD9" s="36">
        <f t="shared" si="47"/>
        <v>0</v>
      </c>
      <c r="FE9" s="36">
        <f t="shared" si="47"/>
        <v>0</v>
      </c>
      <c r="FF9" s="36">
        <f t="shared" si="47"/>
        <v>0</v>
      </c>
      <c r="FG9" s="36">
        <f t="shared" si="47"/>
        <v>0</v>
      </c>
      <c r="FH9" s="36">
        <f t="shared" si="47"/>
        <v>0</v>
      </c>
      <c r="FI9" s="36">
        <f t="shared" si="47"/>
        <v>0</v>
      </c>
      <c r="FJ9" s="36">
        <f t="shared" si="47"/>
        <v>0</v>
      </c>
      <c r="FK9" s="36">
        <f t="shared" si="47"/>
        <v>0</v>
      </c>
      <c r="FL9" s="36">
        <f t="shared" si="47"/>
        <v>0</v>
      </c>
      <c r="FM9" s="36">
        <f t="shared" si="48"/>
        <v>0</v>
      </c>
      <c r="FN9" s="36">
        <f t="shared" si="48"/>
        <v>0</v>
      </c>
      <c r="FO9" s="36">
        <f t="shared" si="48"/>
        <v>0</v>
      </c>
      <c r="FP9" s="36">
        <f t="shared" si="48"/>
        <v>0</v>
      </c>
      <c r="FQ9" s="36">
        <f t="shared" si="48"/>
        <v>0</v>
      </c>
      <c r="FR9" s="36">
        <f t="shared" si="48"/>
        <v>0</v>
      </c>
      <c r="FS9" s="36">
        <f t="shared" si="48"/>
        <v>0</v>
      </c>
      <c r="FT9" s="36">
        <f t="shared" si="48"/>
        <v>0</v>
      </c>
      <c r="FU9" s="36">
        <f t="shared" si="48"/>
        <v>0</v>
      </c>
      <c r="FV9" s="36">
        <f t="shared" si="48"/>
        <v>0</v>
      </c>
      <c r="FW9" s="36">
        <f t="shared" si="49"/>
        <v>0</v>
      </c>
      <c r="FX9" s="36">
        <f t="shared" si="49"/>
        <v>0</v>
      </c>
      <c r="FY9" s="36">
        <f t="shared" si="49"/>
        <v>0</v>
      </c>
      <c r="FZ9" s="36">
        <f t="shared" si="49"/>
        <v>0</v>
      </c>
      <c r="GA9" s="36">
        <f t="shared" si="49"/>
        <v>0</v>
      </c>
      <c r="GB9" s="36">
        <f t="shared" si="49"/>
        <v>0</v>
      </c>
      <c r="GD9" s="27" t="s">
        <v>5</v>
      </c>
      <c r="GE9" s="36">
        <f t="shared" si="50"/>
        <v>0</v>
      </c>
      <c r="GF9" s="36">
        <f t="shared" si="50"/>
        <v>0</v>
      </c>
      <c r="GG9" s="36">
        <f t="shared" si="50"/>
        <v>0</v>
      </c>
      <c r="GH9" s="36">
        <f t="shared" si="50"/>
        <v>0</v>
      </c>
      <c r="GI9" s="36">
        <f t="shared" si="50"/>
        <v>0</v>
      </c>
      <c r="GJ9" s="36">
        <f t="shared" si="50"/>
        <v>0</v>
      </c>
      <c r="GK9" s="36">
        <f t="shared" si="50"/>
        <v>0</v>
      </c>
      <c r="GL9" s="36">
        <f t="shared" si="50"/>
        <v>0</v>
      </c>
      <c r="GM9" s="36">
        <f t="shared" si="50"/>
        <v>0</v>
      </c>
      <c r="GN9" s="36">
        <f t="shared" si="50"/>
        <v>0</v>
      </c>
      <c r="GO9" s="36">
        <f t="shared" si="51"/>
        <v>0</v>
      </c>
      <c r="GP9" s="36">
        <f t="shared" si="51"/>
        <v>0</v>
      </c>
      <c r="GQ9" s="36">
        <f t="shared" si="51"/>
        <v>0</v>
      </c>
      <c r="GR9" s="36">
        <f t="shared" si="51"/>
        <v>0</v>
      </c>
      <c r="GS9" s="36">
        <f t="shared" si="51"/>
        <v>0</v>
      </c>
      <c r="GT9" s="36">
        <f t="shared" si="51"/>
        <v>0</v>
      </c>
      <c r="GU9" s="36">
        <f t="shared" si="51"/>
        <v>0</v>
      </c>
      <c r="GV9" s="36">
        <f t="shared" si="51"/>
        <v>0</v>
      </c>
      <c r="GW9" s="36">
        <f t="shared" si="51"/>
        <v>0</v>
      </c>
      <c r="GX9" s="36">
        <f t="shared" si="51"/>
        <v>0</v>
      </c>
      <c r="GY9" s="36">
        <f t="shared" si="52"/>
        <v>0</v>
      </c>
      <c r="GZ9" s="36">
        <f t="shared" si="52"/>
        <v>0</v>
      </c>
      <c r="HA9" s="36">
        <f t="shared" si="52"/>
        <v>0</v>
      </c>
      <c r="HB9" s="36">
        <f t="shared" si="52"/>
        <v>0</v>
      </c>
      <c r="HC9" s="36">
        <f t="shared" si="52"/>
        <v>0</v>
      </c>
      <c r="HD9" s="36">
        <f t="shared" si="52"/>
        <v>0</v>
      </c>
      <c r="HE9" s="36">
        <f t="shared" si="52"/>
        <v>0</v>
      </c>
      <c r="HF9" s="36">
        <f t="shared" si="52"/>
        <v>0</v>
      </c>
      <c r="HG9" s="36">
        <f t="shared" si="52"/>
        <v>0</v>
      </c>
      <c r="HH9" s="36">
        <f t="shared" si="52"/>
        <v>0</v>
      </c>
      <c r="HI9" s="36">
        <f t="shared" si="53"/>
        <v>0</v>
      </c>
      <c r="HJ9" s="36">
        <f t="shared" si="53"/>
        <v>0</v>
      </c>
      <c r="HK9" s="36">
        <f t="shared" si="53"/>
        <v>0</v>
      </c>
      <c r="HL9" s="36">
        <f t="shared" si="53"/>
        <v>0</v>
      </c>
      <c r="HM9" s="36">
        <f t="shared" si="53"/>
        <v>0</v>
      </c>
      <c r="HN9" s="36">
        <f t="shared" si="53"/>
        <v>0</v>
      </c>
      <c r="HO9" s="36">
        <f t="shared" si="53"/>
        <v>0</v>
      </c>
      <c r="HP9" s="36">
        <f t="shared" si="53"/>
        <v>0</v>
      </c>
      <c r="HQ9" s="36">
        <f t="shared" si="53"/>
        <v>0</v>
      </c>
      <c r="HR9" s="36">
        <f t="shared" si="53"/>
        <v>0</v>
      </c>
      <c r="HS9" s="36">
        <f t="shared" si="54"/>
        <v>0</v>
      </c>
      <c r="HT9" s="36">
        <f t="shared" si="54"/>
        <v>0</v>
      </c>
      <c r="HU9" s="36">
        <f t="shared" si="54"/>
        <v>0</v>
      </c>
      <c r="HV9" s="36">
        <f t="shared" si="54"/>
        <v>0</v>
      </c>
      <c r="HW9" s="36">
        <f t="shared" si="54"/>
        <v>0</v>
      </c>
      <c r="HX9" s="36">
        <f t="shared" si="54"/>
        <v>0</v>
      </c>
      <c r="HY9" s="36">
        <f t="shared" si="54"/>
        <v>0</v>
      </c>
      <c r="HZ9" s="36">
        <f t="shared" si="54"/>
        <v>0</v>
      </c>
      <c r="IA9" s="36">
        <f t="shared" si="54"/>
        <v>0</v>
      </c>
      <c r="IB9" s="36">
        <f t="shared" si="54"/>
        <v>0</v>
      </c>
      <c r="IC9" s="36">
        <f t="shared" si="55"/>
        <v>0</v>
      </c>
      <c r="ID9" s="36">
        <f t="shared" si="55"/>
        <v>0</v>
      </c>
      <c r="IE9" s="36">
        <f t="shared" si="55"/>
        <v>0</v>
      </c>
      <c r="IF9" s="36">
        <f t="shared" si="55"/>
        <v>0</v>
      </c>
      <c r="IG9" s="36">
        <f t="shared" si="55"/>
        <v>0</v>
      </c>
      <c r="IH9" s="36">
        <f t="shared" si="55"/>
        <v>0</v>
      </c>
      <c r="II9" s="36">
        <f t="shared" si="55"/>
        <v>0</v>
      </c>
      <c r="IJ9" s="36">
        <f t="shared" si="55"/>
        <v>0</v>
      </c>
      <c r="IK9" s="36">
        <f t="shared" si="55"/>
        <v>0</v>
      </c>
      <c r="IL9" s="36">
        <f t="shared" si="55"/>
        <v>0</v>
      </c>
      <c r="IM9" s="36">
        <f t="shared" si="56"/>
        <v>0</v>
      </c>
      <c r="IN9" s="36">
        <f t="shared" si="56"/>
        <v>0</v>
      </c>
      <c r="IO9" s="36">
        <f t="shared" si="56"/>
        <v>0</v>
      </c>
      <c r="IP9" s="36">
        <f t="shared" si="56"/>
        <v>0</v>
      </c>
      <c r="IQ9" s="36">
        <f t="shared" si="56"/>
        <v>0</v>
      </c>
      <c r="IR9" s="36">
        <f t="shared" si="56"/>
        <v>0</v>
      </c>
      <c r="IS9" s="36">
        <f t="shared" si="56"/>
        <v>0</v>
      </c>
      <c r="IT9" s="36">
        <f t="shared" si="56"/>
        <v>0</v>
      </c>
      <c r="IU9" s="36">
        <f t="shared" si="56"/>
        <v>0</v>
      </c>
      <c r="IV9" s="36">
        <f t="shared" si="56"/>
        <v>0</v>
      </c>
      <c r="IW9" s="36">
        <f t="shared" si="57"/>
        <v>0</v>
      </c>
      <c r="IX9" s="36">
        <f t="shared" si="57"/>
        <v>0</v>
      </c>
      <c r="IY9" s="36">
        <f t="shared" si="57"/>
        <v>0</v>
      </c>
      <c r="IZ9" s="36">
        <f t="shared" si="57"/>
        <v>0</v>
      </c>
      <c r="JA9" s="36">
        <f t="shared" si="57"/>
        <v>0</v>
      </c>
      <c r="JB9" s="36">
        <f t="shared" si="57"/>
        <v>0</v>
      </c>
      <c r="JC9" s="36">
        <f t="shared" si="57"/>
        <v>0</v>
      </c>
      <c r="JD9" s="36">
        <f t="shared" si="57"/>
        <v>0</v>
      </c>
      <c r="JE9" s="36">
        <f t="shared" si="57"/>
        <v>0</v>
      </c>
      <c r="JF9" s="36">
        <f t="shared" si="57"/>
        <v>0</v>
      </c>
      <c r="JG9" s="36">
        <f t="shared" si="58"/>
        <v>0</v>
      </c>
      <c r="JH9" s="36">
        <f t="shared" si="58"/>
        <v>0</v>
      </c>
      <c r="JI9" s="36">
        <f t="shared" si="58"/>
        <v>0</v>
      </c>
      <c r="JJ9" s="36">
        <f t="shared" si="58"/>
        <v>0</v>
      </c>
      <c r="JK9" s="36">
        <f t="shared" si="58"/>
        <v>0</v>
      </c>
      <c r="JL9" s="36">
        <f t="shared" si="58"/>
        <v>0</v>
      </c>
      <c r="JM9" s="36">
        <f t="shared" si="58"/>
        <v>0</v>
      </c>
      <c r="JN9" s="36">
        <f t="shared" si="58"/>
        <v>0</v>
      </c>
      <c r="JO9" s="36">
        <f t="shared" si="58"/>
        <v>0</v>
      </c>
      <c r="JP9" s="36">
        <f t="shared" si="58"/>
        <v>0</v>
      </c>
      <c r="JQ9" s="36">
        <f t="shared" si="59"/>
        <v>0</v>
      </c>
      <c r="JR9" s="36">
        <f t="shared" si="59"/>
        <v>0</v>
      </c>
      <c r="JS9" s="36">
        <f t="shared" si="59"/>
        <v>0</v>
      </c>
      <c r="JT9" s="36">
        <f t="shared" si="59"/>
        <v>0</v>
      </c>
      <c r="JU9" s="36">
        <f t="shared" si="59"/>
        <v>0</v>
      </c>
      <c r="JV9" s="36">
        <f t="shared" si="59"/>
        <v>0</v>
      </c>
      <c r="JW9" s="36">
        <f t="shared" si="59"/>
        <v>0</v>
      </c>
      <c r="JX9" s="36">
        <f t="shared" si="59"/>
        <v>0</v>
      </c>
      <c r="JY9" s="36">
        <f t="shared" si="59"/>
        <v>0</v>
      </c>
      <c r="JZ9" s="36">
        <f t="shared" si="59"/>
        <v>0</v>
      </c>
      <c r="KA9" s="36">
        <f t="shared" si="60"/>
        <v>0</v>
      </c>
      <c r="KB9" s="36">
        <f t="shared" si="60"/>
        <v>0</v>
      </c>
      <c r="KC9" s="36">
        <f t="shared" si="60"/>
        <v>0</v>
      </c>
      <c r="KD9" s="36">
        <f t="shared" si="60"/>
        <v>0</v>
      </c>
      <c r="KE9" s="36">
        <f t="shared" si="60"/>
        <v>0</v>
      </c>
      <c r="KF9" s="36">
        <f t="shared" si="60"/>
        <v>0</v>
      </c>
      <c r="KG9" s="36">
        <f t="shared" si="60"/>
        <v>0</v>
      </c>
      <c r="KH9" s="36">
        <f t="shared" si="60"/>
        <v>0</v>
      </c>
      <c r="KI9" s="36">
        <f t="shared" si="60"/>
        <v>0</v>
      </c>
      <c r="KJ9" s="36">
        <f t="shared" si="60"/>
        <v>0</v>
      </c>
      <c r="KK9" s="36">
        <f t="shared" si="61"/>
        <v>0</v>
      </c>
      <c r="KL9" s="36">
        <f t="shared" si="61"/>
        <v>0</v>
      </c>
      <c r="KM9" s="36">
        <f t="shared" si="61"/>
        <v>0</v>
      </c>
      <c r="KN9" s="36">
        <f t="shared" si="61"/>
        <v>0</v>
      </c>
      <c r="KO9" s="36">
        <f t="shared" si="61"/>
        <v>0</v>
      </c>
      <c r="KP9" s="36">
        <f t="shared" si="61"/>
        <v>0</v>
      </c>
      <c r="KQ9" s="36">
        <f t="shared" si="61"/>
        <v>0</v>
      </c>
      <c r="KR9" s="36">
        <f t="shared" si="61"/>
        <v>0</v>
      </c>
      <c r="KS9" s="36">
        <f t="shared" si="61"/>
        <v>0</v>
      </c>
      <c r="KT9" s="36">
        <f t="shared" si="61"/>
        <v>0</v>
      </c>
      <c r="KU9" s="36">
        <f t="shared" si="62"/>
        <v>0</v>
      </c>
      <c r="KV9" s="36">
        <f t="shared" si="62"/>
        <v>0</v>
      </c>
      <c r="KW9" s="36">
        <f t="shared" si="62"/>
        <v>0</v>
      </c>
      <c r="KX9" s="36">
        <f t="shared" si="62"/>
        <v>0</v>
      </c>
      <c r="KY9" s="36">
        <f t="shared" si="62"/>
        <v>0</v>
      </c>
      <c r="KZ9" s="36">
        <f t="shared" si="62"/>
        <v>0</v>
      </c>
      <c r="LA9" s="36">
        <f t="shared" si="62"/>
        <v>0</v>
      </c>
      <c r="LB9" s="36">
        <f t="shared" si="62"/>
        <v>0</v>
      </c>
      <c r="LC9" s="36">
        <f t="shared" si="62"/>
        <v>0</v>
      </c>
      <c r="LD9" s="36">
        <f t="shared" si="62"/>
        <v>0</v>
      </c>
      <c r="LE9" s="36">
        <f t="shared" si="63"/>
        <v>0</v>
      </c>
      <c r="LF9" s="36">
        <f t="shared" si="63"/>
        <v>0</v>
      </c>
      <c r="LG9" s="36">
        <f t="shared" si="63"/>
        <v>0</v>
      </c>
      <c r="LH9" s="36">
        <f t="shared" si="63"/>
        <v>0</v>
      </c>
      <c r="LI9" s="36">
        <f t="shared" si="63"/>
        <v>0</v>
      </c>
      <c r="LJ9" s="36">
        <f t="shared" si="63"/>
        <v>0</v>
      </c>
      <c r="LK9" s="36">
        <f t="shared" si="63"/>
        <v>0</v>
      </c>
      <c r="LL9" s="36">
        <f t="shared" si="63"/>
        <v>0</v>
      </c>
      <c r="LM9" s="36">
        <f t="shared" si="63"/>
        <v>0</v>
      </c>
      <c r="LN9" s="36">
        <f t="shared" si="63"/>
        <v>0</v>
      </c>
      <c r="LO9" s="36">
        <f t="shared" si="64"/>
        <v>0</v>
      </c>
      <c r="LP9" s="36">
        <f t="shared" si="64"/>
        <v>0</v>
      </c>
      <c r="LQ9" s="36">
        <f t="shared" si="64"/>
        <v>0</v>
      </c>
      <c r="LR9" s="36">
        <f t="shared" si="64"/>
        <v>0</v>
      </c>
      <c r="LS9" s="36">
        <f t="shared" si="64"/>
        <v>0</v>
      </c>
      <c r="LT9" s="36">
        <f t="shared" si="64"/>
        <v>0</v>
      </c>
      <c r="LU9" s="36">
        <f t="shared" si="64"/>
        <v>0</v>
      </c>
      <c r="LV9" s="36">
        <f t="shared" si="64"/>
        <v>0</v>
      </c>
      <c r="LW9" s="36">
        <f t="shared" si="64"/>
        <v>0</v>
      </c>
      <c r="LX9" s="36">
        <f t="shared" si="64"/>
        <v>0</v>
      </c>
      <c r="LY9" s="36">
        <f t="shared" si="65"/>
        <v>0</v>
      </c>
      <c r="LZ9" s="36">
        <f t="shared" si="65"/>
        <v>0</v>
      </c>
      <c r="MA9" s="36">
        <f t="shared" si="65"/>
        <v>0</v>
      </c>
      <c r="MB9" s="36">
        <f t="shared" si="65"/>
        <v>0</v>
      </c>
      <c r="MC9" s="36">
        <f t="shared" si="65"/>
        <v>0</v>
      </c>
      <c r="MD9" s="36">
        <f t="shared" si="65"/>
        <v>0</v>
      </c>
      <c r="ME9" s="36">
        <f t="shared" si="65"/>
        <v>0</v>
      </c>
      <c r="MF9" s="36">
        <f t="shared" si="65"/>
        <v>0</v>
      </c>
      <c r="MG9" s="36">
        <f t="shared" si="65"/>
        <v>0</v>
      </c>
      <c r="MH9" s="36">
        <f t="shared" si="65"/>
        <v>0</v>
      </c>
      <c r="MI9" s="36">
        <f t="shared" si="66"/>
        <v>0</v>
      </c>
      <c r="MJ9" s="36">
        <f t="shared" si="66"/>
        <v>0</v>
      </c>
      <c r="MK9" s="36">
        <f t="shared" si="66"/>
        <v>0</v>
      </c>
      <c r="ML9" s="36">
        <f t="shared" si="66"/>
        <v>0</v>
      </c>
      <c r="MM9" s="36">
        <f t="shared" si="66"/>
        <v>0</v>
      </c>
      <c r="MN9" s="36">
        <f t="shared" si="66"/>
        <v>0</v>
      </c>
      <c r="MO9" s="36">
        <f t="shared" si="66"/>
        <v>0</v>
      </c>
      <c r="MP9" s="36">
        <f t="shared" si="66"/>
        <v>0</v>
      </c>
      <c r="MQ9" s="36">
        <f t="shared" si="66"/>
        <v>0</v>
      </c>
      <c r="MR9" s="36">
        <f t="shared" si="66"/>
        <v>0</v>
      </c>
      <c r="MS9" s="36">
        <f t="shared" si="67"/>
        <v>0</v>
      </c>
      <c r="MT9" s="36">
        <f t="shared" si="67"/>
        <v>0</v>
      </c>
      <c r="MU9" s="36">
        <f t="shared" si="67"/>
        <v>0</v>
      </c>
      <c r="MV9" s="36">
        <f t="shared" si="67"/>
        <v>0</v>
      </c>
      <c r="MW9" s="36">
        <f t="shared" si="67"/>
        <v>0</v>
      </c>
      <c r="MX9" s="36">
        <f t="shared" si="67"/>
        <v>0</v>
      </c>
      <c r="MY9" s="36">
        <f t="shared" si="67"/>
        <v>0</v>
      </c>
      <c r="MZ9" s="36">
        <f t="shared" si="67"/>
        <v>0</v>
      </c>
      <c r="NA9" s="36">
        <f t="shared" si="67"/>
        <v>0</v>
      </c>
      <c r="NB9" s="36">
        <f t="shared" si="67"/>
        <v>0</v>
      </c>
      <c r="NC9" s="36">
        <f t="shared" si="68"/>
        <v>0</v>
      </c>
      <c r="ND9" s="36">
        <f t="shared" si="68"/>
        <v>0</v>
      </c>
      <c r="NE9" s="36">
        <f t="shared" si="68"/>
        <v>0</v>
      </c>
      <c r="NF9" s="36">
        <f t="shared" si="68"/>
        <v>0</v>
      </c>
      <c r="NG9" s="36">
        <f t="shared" si="68"/>
        <v>0</v>
      </c>
      <c r="NH9" s="36">
        <f t="shared" si="68"/>
        <v>0</v>
      </c>
      <c r="NI9" s="36">
        <f t="shared" si="68"/>
        <v>0</v>
      </c>
      <c r="NJ9" s="36">
        <f t="shared" si="68"/>
        <v>0</v>
      </c>
      <c r="NK9" s="36">
        <f t="shared" si="68"/>
        <v>0</v>
      </c>
      <c r="NL9" s="36">
        <f t="shared" si="68"/>
        <v>0</v>
      </c>
      <c r="NM9" s="36">
        <f t="shared" si="69"/>
        <v>0</v>
      </c>
      <c r="NN9" s="36">
        <f t="shared" si="69"/>
        <v>0</v>
      </c>
      <c r="NO9" s="36">
        <f t="shared" si="69"/>
        <v>0</v>
      </c>
      <c r="NP9" s="36">
        <f t="shared" si="69"/>
        <v>0</v>
      </c>
      <c r="NQ9" s="36">
        <f t="shared" si="69"/>
        <v>0</v>
      </c>
      <c r="NR9" s="36">
        <f t="shared" si="69"/>
        <v>0</v>
      </c>
      <c r="NS9" s="36">
        <f t="shared" si="69"/>
        <v>0</v>
      </c>
      <c r="NT9" s="36">
        <f t="shared" si="69"/>
        <v>0</v>
      </c>
      <c r="NU9" s="36">
        <f t="shared" si="69"/>
        <v>0</v>
      </c>
      <c r="NV9" s="36">
        <f t="shared" si="69"/>
        <v>0</v>
      </c>
      <c r="NW9" s="36">
        <f t="shared" si="70"/>
        <v>0</v>
      </c>
      <c r="NX9" s="36">
        <f t="shared" si="70"/>
        <v>0</v>
      </c>
      <c r="NY9" s="36">
        <f t="shared" si="70"/>
        <v>0</v>
      </c>
      <c r="NZ9" s="36">
        <f t="shared" si="70"/>
        <v>0</v>
      </c>
      <c r="OA9" s="36">
        <f t="shared" si="70"/>
        <v>0</v>
      </c>
      <c r="OB9" s="36">
        <f t="shared" si="70"/>
        <v>0</v>
      </c>
      <c r="OC9" s="36">
        <f t="shared" si="70"/>
        <v>0</v>
      </c>
      <c r="OD9" s="36">
        <f t="shared" si="70"/>
        <v>0</v>
      </c>
      <c r="OE9" s="36">
        <f t="shared" si="70"/>
        <v>0</v>
      </c>
      <c r="OF9" s="36">
        <f t="shared" si="70"/>
        <v>0</v>
      </c>
      <c r="OG9" s="36">
        <f t="shared" si="71"/>
        <v>0</v>
      </c>
      <c r="OH9" s="36">
        <f t="shared" si="71"/>
        <v>0</v>
      </c>
      <c r="OI9" s="36">
        <f t="shared" si="71"/>
        <v>0</v>
      </c>
      <c r="OJ9" s="36">
        <f t="shared" si="71"/>
        <v>0</v>
      </c>
      <c r="OK9" s="36">
        <f t="shared" si="71"/>
        <v>0</v>
      </c>
      <c r="OL9" s="36">
        <f t="shared" si="71"/>
        <v>0</v>
      </c>
      <c r="OM9" s="36">
        <f t="shared" si="71"/>
        <v>0</v>
      </c>
      <c r="ON9" s="36">
        <f t="shared" si="71"/>
        <v>0</v>
      </c>
      <c r="OO9" s="36">
        <f t="shared" si="71"/>
        <v>0</v>
      </c>
      <c r="OP9" s="36">
        <f t="shared" si="71"/>
        <v>0</v>
      </c>
      <c r="OQ9" s="36">
        <f t="shared" si="72"/>
        <v>0</v>
      </c>
      <c r="OR9" s="36">
        <f t="shared" si="72"/>
        <v>0</v>
      </c>
      <c r="OS9" s="36">
        <f t="shared" si="72"/>
        <v>0</v>
      </c>
      <c r="OT9" s="36">
        <f t="shared" si="72"/>
        <v>0</v>
      </c>
      <c r="OU9" s="36">
        <f t="shared" si="72"/>
        <v>0</v>
      </c>
      <c r="OV9" s="36">
        <f t="shared" si="72"/>
        <v>0</v>
      </c>
      <c r="OW9" s="36">
        <f t="shared" si="72"/>
        <v>0</v>
      </c>
      <c r="OX9" s="36">
        <f t="shared" si="72"/>
        <v>0</v>
      </c>
      <c r="OY9" s="36">
        <f t="shared" si="72"/>
        <v>0</v>
      </c>
      <c r="OZ9" s="36">
        <f t="shared" si="72"/>
        <v>0</v>
      </c>
      <c r="PA9" s="36">
        <f t="shared" si="73"/>
        <v>0</v>
      </c>
      <c r="PB9" s="36">
        <f t="shared" si="73"/>
        <v>0</v>
      </c>
      <c r="PC9" s="36">
        <f t="shared" si="73"/>
        <v>0</v>
      </c>
      <c r="PD9" s="36">
        <f t="shared" si="73"/>
        <v>0</v>
      </c>
      <c r="PE9" s="36">
        <f t="shared" si="73"/>
        <v>0</v>
      </c>
      <c r="PF9" s="36">
        <f t="shared" si="73"/>
        <v>0</v>
      </c>
      <c r="PG9" s="36">
        <f t="shared" si="73"/>
        <v>0</v>
      </c>
      <c r="PH9" s="36">
        <f t="shared" si="73"/>
        <v>0</v>
      </c>
      <c r="PI9" s="36">
        <f t="shared" si="73"/>
        <v>0</v>
      </c>
      <c r="PJ9" s="36">
        <f t="shared" si="73"/>
        <v>0</v>
      </c>
      <c r="PK9" s="36">
        <f t="shared" si="74"/>
        <v>0</v>
      </c>
      <c r="PL9" s="36">
        <f t="shared" si="74"/>
        <v>0</v>
      </c>
      <c r="PM9" s="36">
        <f t="shared" si="74"/>
        <v>0</v>
      </c>
      <c r="PN9" s="36">
        <f t="shared" si="74"/>
        <v>0</v>
      </c>
      <c r="PO9" s="36">
        <f t="shared" si="74"/>
        <v>0</v>
      </c>
      <c r="PP9" s="36">
        <f t="shared" si="74"/>
        <v>0</v>
      </c>
      <c r="PQ9" s="36">
        <f t="shared" si="74"/>
        <v>0</v>
      </c>
      <c r="PR9" s="36">
        <f t="shared" si="74"/>
        <v>0</v>
      </c>
      <c r="PS9" s="36">
        <f t="shared" si="74"/>
        <v>0</v>
      </c>
      <c r="PT9" s="36">
        <f t="shared" si="74"/>
        <v>0</v>
      </c>
      <c r="PU9" s="36">
        <f t="shared" si="75"/>
        <v>0</v>
      </c>
      <c r="PV9" s="36">
        <f t="shared" si="75"/>
        <v>0</v>
      </c>
      <c r="PW9" s="36">
        <f t="shared" si="75"/>
        <v>0</v>
      </c>
      <c r="PX9" s="36">
        <f t="shared" si="75"/>
        <v>0</v>
      </c>
      <c r="PY9" s="36">
        <f t="shared" si="75"/>
        <v>0</v>
      </c>
      <c r="PZ9" s="36">
        <f t="shared" si="75"/>
        <v>0</v>
      </c>
      <c r="QA9" s="36">
        <f t="shared" si="75"/>
        <v>0</v>
      </c>
      <c r="QB9" s="36">
        <f t="shared" si="75"/>
        <v>0</v>
      </c>
      <c r="QC9" s="36">
        <f t="shared" si="75"/>
        <v>0</v>
      </c>
      <c r="QD9" s="36">
        <f t="shared" si="75"/>
        <v>0</v>
      </c>
      <c r="QE9" s="36">
        <f t="shared" si="76"/>
        <v>0</v>
      </c>
      <c r="QF9" s="36">
        <f t="shared" si="76"/>
        <v>0</v>
      </c>
      <c r="QG9" s="36">
        <f t="shared" si="76"/>
        <v>0</v>
      </c>
      <c r="QH9" s="36">
        <f t="shared" si="76"/>
        <v>0</v>
      </c>
      <c r="QI9" s="36">
        <f t="shared" si="76"/>
        <v>0</v>
      </c>
      <c r="QJ9" s="36">
        <f t="shared" si="76"/>
        <v>0</v>
      </c>
      <c r="QK9" s="36">
        <f t="shared" si="76"/>
        <v>0</v>
      </c>
      <c r="QL9" s="36">
        <f t="shared" si="76"/>
        <v>0</v>
      </c>
      <c r="QM9" s="36">
        <f t="shared" si="76"/>
        <v>0</v>
      </c>
      <c r="QN9" s="36">
        <f t="shared" si="76"/>
        <v>0</v>
      </c>
      <c r="QO9" s="36">
        <f t="shared" si="77"/>
        <v>0</v>
      </c>
      <c r="QP9" s="36">
        <f t="shared" si="77"/>
        <v>0</v>
      </c>
      <c r="QQ9" s="36">
        <f t="shared" si="77"/>
        <v>0</v>
      </c>
      <c r="QR9" s="36">
        <f t="shared" si="77"/>
        <v>0</v>
      </c>
      <c r="QS9" s="36">
        <f t="shared" si="77"/>
        <v>0</v>
      </c>
      <c r="QT9" s="36">
        <f t="shared" si="77"/>
        <v>0</v>
      </c>
      <c r="QU9" s="36">
        <f t="shared" si="77"/>
        <v>0</v>
      </c>
      <c r="QV9" s="36">
        <f t="shared" si="77"/>
        <v>0</v>
      </c>
      <c r="QW9" s="36">
        <f t="shared" si="77"/>
        <v>0</v>
      </c>
      <c r="QX9" s="36">
        <f t="shared" si="77"/>
        <v>0</v>
      </c>
      <c r="QY9" s="36">
        <f t="shared" si="78"/>
        <v>0</v>
      </c>
      <c r="QZ9" s="36">
        <f t="shared" si="78"/>
        <v>0</v>
      </c>
      <c r="RA9" s="36">
        <f t="shared" si="78"/>
        <v>0</v>
      </c>
      <c r="RB9" s="36">
        <f t="shared" si="78"/>
        <v>0</v>
      </c>
      <c r="RC9" s="36">
        <f t="shared" si="78"/>
        <v>0</v>
      </c>
      <c r="RD9" s="36">
        <f t="shared" si="78"/>
        <v>0</v>
      </c>
      <c r="RE9" s="36">
        <f t="shared" si="78"/>
        <v>0</v>
      </c>
      <c r="RF9" s="36">
        <f t="shared" si="78"/>
        <v>0</v>
      </c>
      <c r="RG9" s="36">
        <f t="shared" si="78"/>
        <v>0</v>
      </c>
      <c r="RH9" s="36">
        <f t="shared" si="78"/>
        <v>0</v>
      </c>
      <c r="RI9" s="36">
        <f t="shared" si="79"/>
        <v>0</v>
      </c>
      <c r="RJ9" s="36">
        <f t="shared" si="79"/>
        <v>0</v>
      </c>
      <c r="RK9" s="36">
        <f t="shared" si="79"/>
        <v>0</v>
      </c>
      <c r="RL9" s="36">
        <f t="shared" si="79"/>
        <v>0</v>
      </c>
      <c r="RM9" s="36">
        <f t="shared" si="79"/>
        <v>0</v>
      </c>
      <c r="RN9" s="36">
        <f t="shared" si="79"/>
        <v>0</v>
      </c>
      <c r="RO9" s="36">
        <f t="shared" si="79"/>
        <v>0</v>
      </c>
      <c r="RP9" s="36">
        <f t="shared" si="79"/>
        <v>0</v>
      </c>
      <c r="RQ9" s="36">
        <f t="shared" si="79"/>
        <v>0</v>
      </c>
      <c r="RR9" s="36">
        <f t="shared" si="79"/>
        <v>0</v>
      </c>
      <c r="RS9" s="36">
        <f t="shared" si="80"/>
        <v>0</v>
      </c>
      <c r="RT9" s="36">
        <f t="shared" si="80"/>
        <v>0</v>
      </c>
      <c r="RU9" s="36">
        <f t="shared" si="80"/>
        <v>0</v>
      </c>
      <c r="RV9" s="36">
        <f t="shared" si="80"/>
        <v>0</v>
      </c>
      <c r="RW9" s="36">
        <f t="shared" si="80"/>
        <v>0</v>
      </c>
      <c r="RX9" s="36">
        <f t="shared" si="80"/>
        <v>0</v>
      </c>
      <c r="RY9" s="36">
        <f t="shared" si="80"/>
        <v>0</v>
      </c>
      <c r="RZ9" s="36">
        <f t="shared" si="80"/>
        <v>0</v>
      </c>
      <c r="SA9" s="36">
        <f t="shared" si="80"/>
        <v>0</v>
      </c>
      <c r="SB9" s="36">
        <f t="shared" si="80"/>
        <v>0</v>
      </c>
      <c r="SC9" s="36">
        <f t="shared" si="81"/>
        <v>0</v>
      </c>
      <c r="SD9" s="36">
        <f t="shared" si="81"/>
        <v>0</v>
      </c>
      <c r="SE9" s="36">
        <f t="shared" si="81"/>
        <v>0</v>
      </c>
      <c r="SF9" s="36">
        <f t="shared" si="81"/>
        <v>0</v>
      </c>
      <c r="SG9" s="36">
        <f t="shared" si="81"/>
        <v>0</v>
      </c>
      <c r="SH9" s="36">
        <f t="shared" si="81"/>
        <v>0</v>
      </c>
      <c r="SI9" s="36">
        <f t="shared" si="81"/>
        <v>0</v>
      </c>
      <c r="SJ9" s="36">
        <f t="shared" si="81"/>
        <v>0</v>
      </c>
      <c r="SK9" s="36">
        <f t="shared" si="81"/>
        <v>0</v>
      </c>
      <c r="SL9" s="36">
        <f t="shared" si="81"/>
        <v>0</v>
      </c>
      <c r="SM9" s="36">
        <f t="shared" si="82"/>
        <v>0</v>
      </c>
      <c r="SN9" s="36">
        <f t="shared" si="82"/>
        <v>0</v>
      </c>
      <c r="SO9" s="36">
        <f t="shared" si="82"/>
        <v>0</v>
      </c>
      <c r="SP9" s="36">
        <f t="shared" si="82"/>
        <v>0</v>
      </c>
      <c r="SQ9" s="36">
        <f t="shared" si="82"/>
        <v>0</v>
      </c>
      <c r="SR9" s="36">
        <f t="shared" si="82"/>
        <v>0</v>
      </c>
      <c r="SS9" s="36">
        <f t="shared" si="82"/>
        <v>0</v>
      </c>
      <c r="ST9" s="36">
        <f t="shared" si="82"/>
        <v>0</v>
      </c>
      <c r="SU9" s="36">
        <f t="shared" si="82"/>
        <v>0</v>
      </c>
      <c r="SV9" s="36">
        <f t="shared" si="82"/>
        <v>0</v>
      </c>
      <c r="SW9" s="36">
        <f t="shared" si="83"/>
        <v>0</v>
      </c>
      <c r="SX9" s="36">
        <f t="shared" si="83"/>
        <v>0</v>
      </c>
      <c r="SY9" s="36">
        <f t="shared" si="83"/>
        <v>0</v>
      </c>
      <c r="SZ9" s="36">
        <f t="shared" si="83"/>
        <v>0</v>
      </c>
      <c r="TA9" s="36">
        <f t="shared" si="83"/>
        <v>0</v>
      </c>
      <c r="TB9" s="36">
        <f t="shared" si="83"/>
        <v>0</v>
      </c>
      <c r="TC9" s="36">
        <f t="shared" si="83"/>
        <v>0</v>
      </c>
      <c r="TD9" s="36">
        <f t="shared" si="83"/>
        <v>0</v>
      </c>
      <c r="TE9" s="36">
        <f t="shared" si="83"/>
        <v>0</v>
      </c>
      <c r="TF9" s="36">
        <f t="shared" si="83"/>
        <v>0</v>
      </c>
      <c r="TG9" s="36">
        <f t="shared" si="84"/>
        <v>0</v>
      </c>
      <c r="TH9" s="36">
        <f t="shared" si="84"/>
        <v>0</v>
      </c>
      <c r="TI9" s="36">
        <f t="shared" si="84"/>
        <v>0</v>
      </c>
      <c r="TJ9" s="36">
        <f t="shared" si="84"/>
        <v>0</v>
      </c>
      <c r="TK9" s="36">
        <f t="shared" si="84"/>
        <v>0</v>
      </c>
      <c r="TL9" s="36">
        <f t="shared" si="84"/>
        <v>0</v>
      </c>
      <c r="TM9" s="36">
        <f t="shared" si="84"/>
        <v>0</v>
      </c>
      <c r="TN9" s="36">
        <f t="shared" si="84"/>
        <v>0</v>
      </c>
      <c r="TO9" s="36">
        <f t="shared" si="84"/>
        <v>0</v>
      </c>
      <c r="TP9" s="36">
        <f t="shared" si="84"/>
        <v>0</v>
      </c>
      <c r="TQ9" s="36">
        <f t="shared" si="85"/>
        <v>0</v>
      </c>
      <c r="TR9" s="36">
        <f t="shared" si="85"/>
        <v>0</v>
      </c>
      <c r="TS9" s="36">
        <f t="shared" si="85"/>
        <v>0</v>
      </c>
      <c r="TT9" s="36">
        <f t="shared" si="85"/>
        <v>0</v>
      </c>
      <c r="TU9" s="36">
        <f t="shared" si="85"/>
        <v>0</v>
      </c>
      <c r="TV9" s="36">
        <f t="shared" si="85"/>
        <v>0</v>
      </c>
      <c r="TW9" s="36">
        <f t="shared" si="85"/>
        <v>0</v>
      </c>
      <c r="TX9" s="36">
        <f t="shared" si="85"/>
        <v>0</v>
      </c>
      <c r="TY9" s="36">
        <f t="shared" si="85"/>
        <v>0</v>
      </c>
      <c r="TZ9" s="36">
        <f t="shared" si="85"/>
        <v>0</v>
      </c>
      <c r="UA9" s="36">
        <f t="shared" si="86"/>
        <v>0</v>
      </c>
      <c r="UB9" s="36">
        <f t="shared" si="86"/>
        <v>0</v>
      </c>
      <c r="UC9" s="36">
        <f t="shared" si="86"/>
        <v>0</v>
      </c>
      <c r="UD9" s="36">
        <f t="shared" si="86"/>
        <v>0</v>
      </c>
      <c r="UE9" s="36">
        <f t="shared" si="86"/>
        <v>0</v>
      </c>
      <c r="UF9" s="36">
        <f t="shared" si="86"/>
        <v>0</v>
      </c>
      <c r="UG9" s="36">
        <f t="shared" si="86"/>
        <v>0</v>
      </c>
      <c r="UH9" s="36">
        <f t="shared" si="86"/>
        <v>0</v>
      </c>
      <c r="UI9" s="36">
        <f t="shared" si="86"/>
        <v>0</v>
      </c>
      <c r="UJ9" s="36">
        <f t="shared" si="86"/>
        <v>0</v>
      </c>
      <c r="UK9" s="36">
        <f t="shared" si="87"/>
        <v>0</v>
      </c>
      <c r="UL9" s="36">
        <f t="shared" si="87"/>
        <v>0</v>
      </c>
      <c r="UM9" s="36">
        <f t="shared" si="87"/>
        <v>0</v>
      </c>
      <c r="UN9" s="36">
        <f t="shared" si="87"/>
        <v>0</v>
      </c>
      <c r="UO9" s="36">
        <f t="shared" si="87"/>
        <v>0</v>
      </c>
      <c r="UP9" s="36">
        <f t="shared" si="87"/>
        <v>0</v>
      </c>
      <c r="UQ9" s="36">
        <f t="shared" si="87"/>
        <v>0</v>
      </c>
      <c r="UR9" s="36">
        <f t="shared" si="87"/>
        <v>0</v>
      </c>
      <c r="US9" s="36">
        <f t="shared" si="87"/>
        <v>0</v>
      </c>
      <c r="UT9" s="36">
        <f t="shared" si="87"/>
        <v>0</v>
      </c>
      <c r="UU9" s="36">
        <f t="shared" si="88"/>
        <v>0</v>
      </c>
      <c r="UV9" s="36">
        <f t="shared" si="88"/>
        <v>0</v>
      </c>
      <c r="UW9" s="36">
        <f t="shared" si="88"/>
        <v>0</v>
      </c>
      <c r="UX9" s="36">
        <f t="shared" si="88"/>
        <v>0</v>
      </c>
      <c r="UY9" s="36">
        <f t="shared" si="88"/>
        <v>0</v>
      </c>
      <c r="UZ9" s="36">
        <f t="shared" si="88"/>
        <v>0</v>
      </c>
      <c r="VA9" s="36">
        <f t="shared" si="88"/>
        <v>0</v>
      </c>
      <c r="VB9" s="36">
        <f t="shared" si="88"/>
        <v>0</v>
      </c>
      <c r="VC9" s="36">
        <f t="shared" si="88"/>
        <v>0</v>
      </c>
      <c r="VD9" s="36">
        <f t="shared" si="88"/>
        <v>0</v>
      </c>
      <c r="VE9" s="36">
        <f t="shared" si="89"/>
        <v>0</v>
      </c>
      <c r="VF9" s="36">
        <f t="shared" si="89"/>
        <v>0</v>
      </c>
      <c r="VG9" s="36">
        <f t="shared" si="89"/>
        <v>0</v>
      </c>
      <c r="VH9" s="36">
        <f t="shared" si="89"/>
        <v>0</v>
      </c>
      <c r="VI9" s="36">
        <f t="shared" si="89"/>
        <v>0</v>
      </c>
      <c r="VJ9" s="36">
        <f t="shared" si="89"/>
        <v>0</v>
      </c>
      <c r="VK9" s="36">
        <f t="shared" si="89"/>
        <v>0</v>
      </c>
      <c r="VL9" s="36">
        <f t="shared" si="89"/>
        <v>0</v>
      </c>
      <c r="VM9" s="36">
        <f t="shared" si="89"/>
        <v>0</v>
      </c>
      <c r="VN9" s="36">
        <f t="shared" si="89"/>
        <v>0</v>
      </c>
      <c r="VO9" s="36">
        <f t="shared" si="90"/>
        <v>0</v>
      </c>
      <c r="VP9" s="36">
        <f t="shared" si="90"/>
        <v>0</v>
      </c>
      <c r="VQ9" s="36">
        <f t="shared" si="90"/>
        <v>0</v>
      </c>
      <c r="VR9" s="36">
        <f t="shared" si="90"/>
        <v>0</v>
      </c>
      <c r="VS9" s="36">
        <f t="shared" si="90"/>
        <v>0</v>
      </c>
      <c r="VT9" s="36">
        <f t="shared" si="90"/>
        <v>0</v>
      </c>
      <c r="VU9" s="36">
        <f t="shared" si="90"/>
        <v>0</v>
      </c>
      <c r="VV9" s="36">
        <f t="shared" si="90"/>
        <v>0</v>
      </c>
    </row>
    <row r="10" spans="11:596" x14ac:dyDescent="0.35">
      <c r="L10" s="27" t="s">
        <v>3</v>
      </c>
      <c r="M10" s="36">
        <f t="shared" si="33"/>
        <v>0</v>
      </c>
      <c r="N10" s="36">
        <f t="shared" si="33"/>
        <v>0</v>
      </c>
      <c r="O10" s="36">
        <f t="shared" si="33"/>
        <v>10.476699555000003</v>
      </c>
      <c r="P10" s="36">
        <f t="shared" si="33"/>
        <v>19.850269653978501</v>
      </c>
      <c r="Q10" s="36">
        <f t="shared" si="33"/>
        <v>25.606471740000003</v>
      </c>
      <c r="R10" s="36">
        <f t="shared" si="33"/>
        <v>455.10512765397857</v>
      </c>
      <c r="S10" s="36">
        <f t="shared" si="33"/>
        <v>604.48147173999996</v>
      </c>
      <c r="T10" s="36">
        <f t="shared" si="33"/>
        <v>604.48147173999996</v>
      </c>
      <c r="U10" s="36">
        <f t="shared" si="33"/>
        <v>604.48147173999996</v>
      </c>
      <c r="V10" s="36">
        <f t="shared" si="33"/>
        <v>604.48147173999996</v>
      </c>
      <c r="W10" s="36">
        <f t="shared" si="34"/>
        <v>604.48147173999996</v>
      </c>
      <c r="X10" s="36">
        <f t="shared" si="34"/>
        <v>604.48147173999996</v>
      </c>
      <c r="Y10" s="36">
        <f t="shared" si="34"/>
        <v>604.48147173999996</v>
      </c>
      <c r="Z10" s="36">
        <f t="shared" si="34"/>
        <v>604.48147173999996</v>
      </c>
      <c r="AA10" s="36">
        <f t="shared" si="34"/>
        <v>604.48147173999996</v>
      </c>
      <c r="AB10" s="36">
        <f t="shared" si="34"/>
        <v>604.48147173999996</v>
      </c>
      <c r="AC10" s="36">
        <f t="shared" si="34"/>
        <v>604.48147173999996</v>
      </c>
      <c r="AD10" s="36">
        <f t="shared" si="34"/>
        <v>604.48147173999996</v>
      </c>
      <c r="AE10" s="36">
        <f t="shared" si="34"/>
        <v>604.48147173999996</v>
      </c>
      <c r="AF10" s="36">
        <f t="shared" si="34"/>
        <v>604.48147173999996</v>
      </c>
      <c r="AG10" s="36">
        <f t="shared" si="35"/>
        <v>604.48147173999996</v>
      </c>
      <c r="AH10" s="36">
        <f t="shared" si="35"/>
        <v>604.48147173999996</v>
      </c>
      <c r="AI10" s="36">
        <f t="shared" si="35"/>
        <v>604.48147173999996</v>
      </c>
      <c r="AJ10" s="36">
        <f t="shared" si="35"/>
        <v>604.48147173999996</v>
      </c>
      <c r="AK10" s="36">
        <f t="shared" si="35"/>
        <v>604.48147173999996</v>
      </c>
      <c r="AL10" s="36">
        <f t="shared" si="35"/>
        <v>604.48147173999996</v>
      </c>
      <c r="AM10" s="36">
        <f t="shared" si="35"/>
        <v>604.48147173999996</v>
      </c>
      <c r="AN10" s="36">
        <f t="shared" si="35"/>
        <v>604.48147173999996</v>
      </c>
      <c r="AO10" s="36">
        <f t="shared" si="35"/>
        <v>594.00477218499998</v>
      </c>
      <c r="AP10" s="36">
        <f t="shared" si="35"/>
        <v>587.23191378333331</v>
      </c>
      <c r="AQ10" s="36">
        <f t="shared" si="35"/>
        <v>0</v>
      </c>
      <c r="AR10" s="36">
        <f t="shared" si="35"/>
        <v>0</v>
      </c>
      <c r="AS10" s="36">
        <f t="shared" si="35"/>
        <v>0</v>
      </c>
      <c r="AT10" s="36">
        <f t="shared" si="35"/>
        <v>0</v>
      </c>
      <c r="AV10" s="27" t="s">
        <v>3</v>
      </c>
      <c r="AW10" s="36">
        <f t="shared" si="36"/>
        <v>0</v>
      </c>
      <c r="AX10" s="36">
        <f t="shared" si="36"/>
        <v>0</v>
      </c>
      <c r="AY10" s="36">
        <f t="shared" si="36"/>
        <v>0</v>
      </c>
      <c r="AZ10" s="36">
        <f t="shared" si="36"/>
        <v>0</v>
      </c>
      <c r="BA10" s="36">
        <f t="shared" si="36"/>
        <v>0</v>
      </c>
      <c r="BB10" s="36">
        <f t="shared" si="36"/>
        <v>0</v>
      </c>
      <c r="BC10" s="36">
        <f t="shared" si="36"/>
        <v>0</v>
      </c>
      <c r="BD10" s="36">
        <f t="shared" si="36"/>
        <v>0</v>
      </c>
      <c r="BE10" s="36">
        <f t="shared" si="36"/>
        <v>0</v>
      </c>
      <c r="BF10" s="36">
        <f t="shared" si="36"/>
        <v>3.4922331850000008</v>
      </c>
      <c r="BG10" s="36">
        <f t="shared" si="37"/>
        <v>3.4922331850000008</v>
      </c>
      <c r="BH10" s="36">
        <f t="shared" si="37"/>
        <v>3.4922331850000008</v>
      </c>
      <c r="BI10" s="36">
        <f t="shared" si="37"/>
        <v>3.4922331850000008</v>
      </c>
      <c r="BJ10" s="36">
        <f t="shared" si="37"/>
        <v>3.5548005989784954</v>
      </c>
      <c r="BK10" s="36">
        <f t="shared" si="37"/>
        <v>6.4016179350000009</v>
      </c>
      <c r="BL10" s="36">
        <f t="shared" si="37"/>
        <v>6.4016179350000009</v>
      </c>
      <c r="BM10" s="36">
        <f t="shared" si="37"/>
        <v>6.4016179350000009</v>
      </c>
      <c r="BN10" s="36">
        <f t="shared" si="37"/>
        <v>6.4016179350000009</v>
      </c>
      <c r="BO10" s="36">
        <f t="shared" si="37"/>
        <v>6.4016179350000009</v>
      </c>
      <c r="BP10" s="36">
        <f t="shared" si="37"/>
        <v>6.4016179350000009</v>
      </c>
      <c r="BQ10" s="36">
        <f t="shared" si="38"/>
        <v>75.620367935000004</v>
      </c>
      <c r="BR10" s="36">
        <f t="shared" si="38"/>
        <v>77.2440238489785</v>
      </c>
      <c r="BS10" s="36">
        <f t="shared" si="38"/>
        <v>151.12036793499999</v>
      </c>
      <c r="BT10" s="36">
        <f t="shared" si="38"/>
        <v>151.12036793499999</v>
      </c>
      <c r="BU10" s="36">
        <f t="shared" si="38"/>
        <v>151.12036793499999</v>
      </c>
      <c r="BV10" s="36">
        <f t="shared" si="38"/>
        <v>151.12036793499999</v>
      </c>
      <c r="BW10" s="36">
        <f t="shared" si="38"/>
        <v>151.12036793499999</v>
      </c>
      <c r="BX10" s="36">
        <f t="shared" si="38"/>
        <v>151.12036793499999</v>
      </c>
      <c r="BY10" s="36">
        <f t="shared" si="38"/>
        <v>151.12036793499999</v>
      </c>
      <c r="BZ10" s="36">
        <f t="shared" si="38"/>
        <v>151.12036793499999</v>
      </c>
      <c r="CA10" s="36">
        <f t="shared" si="39"/>
        <v>151.12036793499999</v>
      </c>
      <c r="CB10" s="36">
        <f t="shared" si="39"/>
        <v>151.12036793499999</v>
      </c>
      <c r="CC10" s="36">
        <f t="shared" si="39"/>
        <v>151.12036793499999</v>
      </c>
      <c r="CD10" s="36">
        <f t="shared" si="39"/>
        <v>151.12036793499999</v>
      </c>
      <c r="CE10" s="36">
        <f t="shared" si="39"/>
        <v>151.12036793499999</v>
      </c>
      <c r="CF10" s="36">
        <f t="shared" si="39"/>
        <v>151.12036793499999</v>
      </c>
      <c r="CG10" s="36">
        <f t="shared" si="39"/>
        <v>151.12036793499999</v>
      </c>
      <c r="CH10" s="36">
        <f t="shared" si="39"/>
        <v>151.12036793499999</v>
      </c>
      <c r="CI10" s="36">
        <f t="shared" si="39"/>
        <v>151.12036793499999</v>
      </c>
      <c r="CJ10" s="36">
        <f t="shared" si="39"/>
        <v>151.12036793499999</v>
      </c>
      <c r="CK10" s="36">
        <f t="shared" si="40"/>
        <v>151.12036793499999</v>
      </c>
      <c r="CL10" s="36">
        <f t="shared" si="40"/>
        <v>151.12036793499999</v>
      </c>
      <c r="CM10" s="36">
        <f t="shared" si="40"/>
        <v>151.12036793499999</v>
      </c>
      <c r="CN10" s="36">
        <f t="shared" si="40"/>
        <v>151.12036793499999</v>
      </c>
      <c r="CO10" s="36">
        <f t="shared" si="40"/>
        <v>151.12036793499999</v>
      </c>
      <c r="CP10" s="36">
        <f t="shared" si="40"/>
        <v>151.12036793499999</v>
      </c>
      <c r="CQ10" s="36">
        <f t="shared" si="40"/>
        <v>151.12036793499999</v>
      </c>
      <c r="CR10" s="36">
        <f t="shared" si="40"/>
        <v>151.12036793499999</v>
      </c>
      <c r="CS10" s="36">
        <f t="shared" si="40"/>
        <v>151.12036793499999</v>
      </c>
      <c r="CT10" s="36">
        <f t="shared" si="40"/>
        <v>151.12036793499999</v>
      </c>
      <c r="CU10" s="36">
        <f t="shared" si="41"/>
        <v>151.12036793499999</v>
      </c>
      <c r="CV10" s="36">
        <f t="shared" si="41"/>
        <v>151.12036793499999</v>
      </c>
      <c r="CW10" s="36">
        <f t="shared" si="41"/>
        <v>151.12036793499999</v>
      </c>
      <c r="CX10" s="36">
        <f t="shared" si="41"/>
        <v>151.12036793499999</v>
      </c>
      <c r="CY10" s="36">
        <f t="shared" si="41"/>
        <v>151.12036793499999</v>
      </c>
      <c r="CZ10" s="36">
        <f t="shared" si="41"/>
        <v>151.12036793499999</v>
      </c>
      <c r="DA10" s="36">
        <f t="shared" si="41"/>
        <v>151.12036793499999</v>
      </c>
      <c r="DB10" s="36">
        <f t="shared" si="41"/>
        <v>151.12036793499999</v>
      </c>
      <c r="DC10" s="36">
        <f t="shared" si="41"/>
        <v>151.12036793499999</v>
      </c>
      <c r="DD10" s="36">
        <f t="shared" si="41"/>
        <v>151.12036793499999</v>
      </c>
      <c r="DE10" s="36">
        <f t="shared" si="42"/>
        <v>151.12036793499999</v>
      </c>
      <c r="DF10" s="36">
        <f t="shared" si="42"/>
        <v>151.12036793499999</v>
      </c>
      <c r="DG10" s="36">
        <f t="shared" si="42"/>
        <v>151.12036793499999</v>
      </c>
      <c r="DH10" s="36">
        <f t="shared" si="42"/>
        <v>151.12036793499999</v>
      </c>
      <c r="DI10" s="36">
        <f t="shared" si="42"/>
        <v>151.12036793499999</v>
      </c>
      <c r="DJ10" s="36">
        <f t="shared" si="42"/>
        <v>151.12036793499999</v>
      </c>
      <c r="DK10" s="36">
        <f t="shared" si="42"/>
        <v>151.12036793499999</v>
      </c>
      <c r="DL10" s="36">
        <f t="shared" si="42"/>
        <v>151.12036793499999</v>
      </c>
      <c r="DM10" s="36">
        <f t="shared" si="42"/>
        <v>151.12036793499999</v>
      </c>
      <c r="DN10" s="36">
        <f t="shared" si="42"/>
        <v>151.12036793499999</v>
      </c>
      <c r="DO10" s="36">
        <f t="shared" si="43"/>
        <v>151.12036793499999</v>
      </c>
      <c r="DP10" s="36">
        <f t="shared" si="43"/>
        <v>151.12036793499999</v>
      </c>
      <c r="DQ10" s="36">
        <f t="shared" si="43"/>
        <v>151.12036793499999</v>
      </c>
      <c r="DR10" s="36">
        <f t="shared" si="43"/>
        <v>151.12036793499999</v>
      </c>
      <c r="DS10" s="36">
        <f t="shared" si="43"/>
        <v>151.12036793499999</v>
      </c>
      <c r="DT10" s="36">
        <f t="shared" si="43"/>
        <v>151.12036793499999</v>
      </c>
      <c r="DU10" s="36">
        <f t="shared" si="43"/>
        <v>151.12036793499999</v>
      </c>
      <c r="DV10" s="36">
        <f t="shared" si="43"/>
        <v>151.12036793499999</v>
      </c>
      <c r="DW10" s="36">
        <f t="shared" si="43"/>
        <v>151.12036793499999</v>
      </c>
      <c r="DX10" s="36">
        <f t="shared" si="43"/>
        <v>151.12036793499999</v>
      </c>
      <c r="DY10" s="36">
        <f t="shared" si="44"/>
        <v>151.12036793499999</v>
      </c>
      <c r="DZ10" s="36">
        <f t="shared" si="44"/>
        <v>151.12036793499999</v>
      </c>
      <c r="EA10" s="36">
        <f t="shared" si="44"/>
        <v>151.12036793499999</v>
      </c>
      <c r="EB10" s="36">
        <f t="shared" si="44"/>
        <v>151.12036793499999</v>
      </c>
      <c r="EC10" s="36">
        <f t="shared" si="44"/>
        <v>151.12036793499999</v>
      </c>
      <c r="ED10" s="36">
        <f t="shared" si="44"/>
        <v>151.12036793499999</v>
      </c>
      <c r="EE10" s="36">
        <f t="shared" si="44"/>
        <v>151.12036793499999</v>
      </c>
      <c r="EF10" s="36">
        <f t="shared" si="44"/>
        <v>151.12036793499999</v>
      </c>
      <c r="EG10" s="36">
        <f t="shared" si="44"/>
        <v>151.12036793499999</v>
      </c>
      <c r="EH10" s="36">
        <f t="shared" si="44"/>
        <v>151.12036793499999</v>
      </c>
      <c r="EI10" s="36">
        <f t="shared" si="45"/>
        <v>151.12036793499999</v>
      </c>
      <c r="EJ10" s="36">
        <f t="shared" si="45"/>
        <v>151.12036793499999</v>
      </c>
      <c r="EK10" s="36">
        <f t="shared" si="45"/>
        <v>151.12036793499999</v>
      </c>
      <c r="EL10" s="36">
        <f t="shared" si="45"/>
        <v>151.12036793499999</v>
      </c>
      <c r="EM10" s="36">
        <f t="shared" si="45"/>
        <v>151.12036793499999</v>
      </c>
      <c r="EN10" s="36">
        <f t="shared" si="45"/>
        <v>151.12036793499999</v>
      </c>
      <c r="EO10" s="36">
        <f t="shared" si="45"/>
        <v>151.12036793499999</v>
      </c>
      <c r="EP10" s="36">
        <f t="shared" si="45"/>
        <v>151.12036793499999</v>
      </c>
      <c r="EQ10" s="36">
        <f t="shared" si="45"/>
        <v>151.12036793499999</v>
      </c>
      <c r="ER10" s="36">
        <f t="shared" si="45"/>
        <v>151.12036793499999</v>
      </c>
      <c r="ES10" s="36">
        <f t="shared" si="46"/>
        <v>151.12036793499999</v>
      </c>
      <c r="ET10" s="36">
        <f t="shared" si="46"/>
        <v>151.12036793499999</v>
      </c>
      <c r="EU10" s="36">
        <f t="shared" si="46"/>
        <v>151.12036793499999</v>
      </c>
      <c r="EV10" s="36">
        <f t="shared" si="46"/>
        <v>151.12036793499999</v>
      </c>
      <c r="EW10" s="36">
        <f t="shared" si="46"/>
        <v>151.12036793499999</v>
      </c>
      <c r="EX10" s="36">
        <f t="shared" si="46"/>
        <v>151.12036793499999</v>
      </c>
      <c r="EY10" s="36">
        <f t="shared" si="46"/>
        <v>151.12036793499999</v>
      </c>
      <c r="EZ10" s="36">
        <f t="shared" si="46"/>
        <v>151.12036793499999</v>
      </c>
      <c r="FA10" s="36">
        <f t="shared" si="46"/>
        <v>151.12036793499999</v>
      </c>
      <c r="FB10" s="36">
        <f t="shared" si="46"/>
        <v>151.12036793499999</v>
      </c>
      <c r="FC10" s="36">
        <f t="shared" si="47"/>
        <v>151.12036793499999</v>
      </c>
      <c r="FD10" s="36">
        <f t="shared" si="47"/>
        <v>151.12036793499999</v>
      </c>
      <c r="FE10" s="36">
        <f t="shared" si="47"/>
        <v>151.12036793499999</v>
      </c>
      <c r="FF10" s="36">
        <f t="shared" si="47"/>
        <v>147.62813474999999</v>
      </c>
      <c r="FG10" s="36">
        <f t="shared" si="47"/>
        <v>147.62813474999999</v>
      </c>
      <c r="FH10" s="36">
        <f t="shared" si="47"/>
        <v>147.62813474999999</v>
      </c>
      <c r="FI10" s="36">
        <f t="shared" si="47"/>
        <v>147.62813474999999</v>
      </c>
      <c r="FJ10" s="36">
        <f t="shared" si="47"/>
        <v>147.62813474999999</v>
      </c>
      <c r="FK10" s="36">
        <f t="shared" si="47"/>
        <v>147.62813474999999</v>
      </c>
      <c r="FL10" s="36">
        <f t="shared" si="47"/>
        <v>144.34750953333335</v>
      </c>
      <c r="FM10" s="36">
        <f t="shared" si="48"/>
        <v>0</v>
      </c>
      <c r="FN10" s="36">
        <f t="shared" si="48"/>
        <v>0</v>
      </c>
      <c r="FO10" s="36">
        <f t="shared" si="48"/>
        <v>0</v>
      </c>
      <c r="FP10" s="36">
        <f t="shared" si="48"/>
        <v>0</v>
      </c>
      <c r="FQ10" s="36">
        <f t="shared" si="48"/>
        <v>0</v>
      </c>
      <c r="FR10" s="36">
        <f t="shared" si="48"/>
        <v>0</v>
      </c>
      <c r="FS10" s="36">
        <f t="shared" si="48"/>
        <v>0</v>
      </c>
      <c r="FT10" s="36">
        <f t="shared" si="48"/>
        <v>0</v>
      </c>
      <c r="FU10" s="36">
        <f t="shared" si="48"/>
        <v>0</v>
      </c>
      <c r="FV10" s="36">
        <f t="shared" si="48"/>
        <v>0</v>
      </c>
      <c r="FW10" s="36">
        <f t="shared" si="49"/>
        <v>0</v>
      </c>
      <c r="FX10" s="36">
        <f t="shared" si="49"/>
        <v>0</v>
      </c>
      <c r="FY10" s="36">
        <f t="shared" si="49"/>
        <v>0</v>
      </c>
      <c r="FZ10" s="36">
        <f t="shared" si="49"/>
        <v>0</v>
      </c>
      <c r="GA10" s="36">
        <f t="shared" si="49"/>
        <v>0</v>
      </c>
      <c r="GB10" s="36">
        <f t="shared" si="49"/>
        <v>0</v>
      </c>
      <c r="GD10" s="27" t="s">
        <v>3</v>
      </c>
      <c r="GE10" s="36">
        <f t="shared" si="50"/>
        <v>0</v>
      </c>
      <c r="GF10" s="36">
        <f t="shared" si="50"/>
        <v>0</v>
      </c>
      <c r="GG10" s="36">
        <f t="shared" si="50"/>
        <v>0</v>
      </c>
      <c r="GH10" s="36">
        <f t="shared" si="50"/>
        <v>0</v>
      </c>
      <c r="GI10" s="36">
        <f t="shared" si="50"/>
        <v>0</v>
      </c>
      <c r="GJ10" s="36">
        <f t="shared" si="50"/>
        <v>0</v>
      </c>
      <c r="GK10" s="36">
        <f t="shared" si="50"/>
        <v>0</v>
      </c>
      <c r="GL10" s="36">
        <f t="shared" si="50"/>
        <v>0</v>
      </c>
      <c r="GM10" s="36">
        <f t="shared" si="50"/>
        <v>0</v>
      </c>
      <c r="GN10" s="36">
        <f t="shared" si="50"/>
        <v>0</v>
      </c>
      <c r="GO10" s="36">
        <f t="shared" si="51"/>
        <v>0</v>
      </c>
      <c r="GP10" s="36">
        <f t="shared" si="51"/>
        <v>0</v>
      </c>
      <c r="GQ10" s="36">
        <f t="shared" si="51"/>
        <v>0</v>
      </c>
      <c r="GR10" s="36">
        <f t="shared" si="51"/>
        <v>0</v>
      </c>
      <c r="GS10" s="36">
        <f t="shared" si="51"/>
        <v>0</v>
      </c>
      <c r="GT10" s="36">
        <f t="shared" si="51"/>
        <v>0</v>
      </c>
      <c r="GU10" s="36">
        <f t="shared" si="51"/>
        <v>0</v>
      </c>
      <c r="GV10" s="36">
        <f t="shared" si="51"/>
        <v>0</v>
      </c>
      <c r="GW10" s="36">
        <f t="shared" si="51"/>
        <v>0</v>
      </c>
      <c r="GX10" s="36">
        <f t="shared" si="51"/>
        <v>0</v>
      </c>
      <c r="GY10" s="36">
        <f t="shared" si="52"/>
        <v>0</v>
      </c>
      <c r="GZ10" s="36">
        <f t="shared" si="52"/>
        <v>0</v>
      </c>
      <c r="HA10" s="36">
        <f t="shared" si="52"/>
        <v>0</v>
      </c>
      <c r="HB10" s="36">
        <f t="shared" si="52"/>
        <v>0</v>
      </c>
      <c r="HC10" s="36">
        <f t="shared" si="52"/>
        <v>0</v>
      </c>
      <c r="HD10" s="36">
        <f t="shared" si="52"/>
        <v>0</v>
      </c>
      <c r="HE10" s="36">
        <f t="shared" si="52"/>
        <v>0</v>
      </c>
      <c r="HF10" s="36">
        <f t="shared" si="52"/>
        <v>1.1640777283333337</v>
      </c>
      <c r="HG10" s="36">
        <f t="shared" si="52"/>
        <v>1.1640777283333337</v>
      </c>
      <c r="HH10" s="36">
        <f t="shared" si="52"/>
        <v>1.1640777283333337</v>
      </c>
      <c r="HI10" s="36">
        <f t="shared" si="53"/>
        <v>1.1640777283333337</v>
      </c>
      <c r="HJ10" s="36">
        <f t="shared" si="53"/>
        <v>1.1640777283333337</v>
      </c>
      <c r="HK10" s="36">
        <f t="shared" si="53"/>
        <v>1.1640777283333337</v>
      </c>
      <c r="HL10" s="36">
        <f t="shared" si="53"/>
        <v>1.1640777283333337</v>
      </c>
      <c r="HM10" s="36">
        <f t="shared" si="53"/>
        <v>1.1640777283333337</v>
      </c>
      <c r="HN10" s="36">
        <f t="shared" si="53"/>
        <v>1.1640777283333337</v>
      </c>
      <c r="HO10" s="36">
        <f t="shared" si="53"/>
        <v>1.1640777283333337</v>
      </c>
      <c r="HP10" s="36">
        <f t="shared" si="53"/>
        <v>1.1640777283333337</v>
      </c>
      <c r="HQ10" s="36">
        <f t="shared" si="53"/>
        <v>1.1640777283333337</v>
      </c>
      <c r="HR10" s="36">
        <f t="shared" si="53"/>
        <v>1.1640777283333337</v>
      </c>
      <c r="HS10" s="36">
        <f t="shared" si="54"/>
        <v>1.1640777283333337</v>
      </c>
      <c r="HT10" s="36">
        <f t="shared" si="54"/>
        <v>1.2266451423118283</v>
      </c>
      <c r="HU10" s="36">
        <f t="shared" si="54"/>
        <v>2.1338726450000003</v>
      </c>
      <c r="HV10" s="36">
        <f t="shared" si="54"/>
        <v>2.1338726450000003</v>
      </c>
      <c r="HW10" s="36">
        <f t="shared" si="54"/>
        <v>2.1338726450000003</v>
      </c>
      <c r="HX10" s="36">
        <f t="shared" si="54"/>
        <v>2.1338726450000003</v>
      </c>
      <c r="HY10" s="36">
        <f t="shared" si="54"/>
        <v>2.1338726450000003</v>
      </c>
      <c r="HZ10" s="36">
        <f t="shared" si="54"/>
        <v>2.1338726450000003</v>
      </c>
      <c r="IA10" s="36">
        <f t="shared" si="54"/>
        <v>2.1338726450000003</v>
      </c>
      <c r="IB10" s="36">
        <f t="shared" si="54"/>
        <v>2.1338726450000003</v>
      </c>
      <c r="IC10" s="36">
        <f t="shared" si="55"/>
        <v>2.1338726450000003</v>
      </c>
      <c r="ID10" s="36">
        <f t="shared" si="55"/>
        <v>2.1338726450000003</v>
      </c>
      <c r="IE10" s="36">
        <f t="shared" si="55"/>
        <v>2.1338726450000003</v>
      </c>
      <c r="IF10" s="36">
        <f t="shared" si="55"/>
        <v>2.1338726450000003</v>
      </c>
      <c r="IG10" s="36">
        <f t="shared" si="55"/>
        <v>2.1338726450000003</v>
      </c>
      <c r="IH10" s="36">
        <f t="shared" si="55"/>
        <v>2.1338726450000003</v>
      </c>
      <c r="II10" s="36">
        <f t="shared" si="55"/>
        <v>2.1338726450000003</v>
      </c>
      <c r="IJ10" s="36">
        <f t="shared" si="55"/>
        <v>2.1338726450000003</v>
      </c>
      <c r="IK10" s="36">
        <f t="shared" si="55"/>
        <v>2.1338726450000003</v>
      </c>
      <c r="IL10" s="36">
        <f t="shared" si="55"/>
        <v>2.1338726450000003</v>
      </c>
      <c r="IM10" s="36">
        <f t="shared" si="56"/>
        <v>25.206789311666668</v>
      </c>
      <c r="IN10" s="36">
        <f t="shared" si="56"/>
        <v>25.206789311666668</v>
      </c>
      <c r="IO10" s="36">
        <f t="shared" si="56"/>
        <v>25.206789311666668</v>
      </c>
      <c r="IP10" s="36">
        <f t="shared" si="56"/>
        <v>25.206789311666668</v>
      </c>
      <c r="IQ10" s="36">
        <f t="shared" si="56"/>
        <v>25.206789311666668</v>
      </c>
      <c r="IR10" s="36">
        <f t="shared" si="56"/>
        <v>26.830445225645164</v>
      </c>
      <c r="IS10" s="36">
        <f t="shared" si="56"/>
        <v>50.373455978333332</v>
      </c>
      <c r="IT10" s="36">
        <f t="shared" si="56"/>
        <v>50.373455978333332</v>
      </c>
      <c r="IU10" s="36">
        <f t="shared" si="56"/>
        <v>50.373455978333332</v>
      </c>
      <c r="IV10" s="36">
        <f t="shared" si="56"/>
        <v>50.373455978333332</v>
      </c>
      <c r="IW10" s="36">
        <f t="shared" si="57"/>
        <v>50.373455978333332</v>
      </c>
      <c r="IX10" s="36">
        <f t="shared" si="57"/>
        <v>50.373455978333332</v>
      </c>
      <c r="IY10" s="36">
        <f t="shared" si="57"/>
        <v>50.373455978333332</v>
      </c>
      <c r="IZ10" s="36">
        <f t="shared" si="57"/>
        <v>50.373455978333332</v>
      </c>
      <c r="JA10" s="36">
        <f t="shared" si="57"/>
        <v>50.373455978333332</v>
      </c>
      <c r="JB10" s="36">
        <f t="shared" si="57"/>
        <v>50.373455978333332</v>
      </c>
      <c r="JC10" s="36">
        <f t="shared" si="57"/>
        <v>50.373455978333332</v>
      </c>
      <c r="JD10" s="36">
        <f t="shared" si="57"/>
        <v>50.373455978333332</v>
      </c>
      <c r="JE10" s="36">
        <f t="shared" si="57"/>
        <v>50.373455978333332</v>
      </c>
      <c r="JF10" s="36">
        <f t="shared" si="57"/>
        <v>50.373455978333332</v>
      </c>
      <c r="JG10" s="36">
        <f t="shared" si="58"/>
        <v>50.373455978333332</v>
      </c>
      <c r="JH10" s="36">
        <f t="shared" si="58"/>
        <v>50.373455978333332</v>
      </c>
      <c r="JI10" s="36">
        <f t="shared" si="58"/>
        <v>50.373455978333332</v>
      </c>
      <c r="JJ10" s="36">
        <f t="shared" si="58"/>
        <v>50.373455978333332</v>
      </c>
      <c r="JK10" s="36">
        <f t="shared" si="58"/>
        <v>50.373455978333332</v>
      </c>
      <c r="JL10" s="36">
        <f t="shared" si="58"/>
        <v>50.373455978333332</v>
      </c>
      <c r="JM10" s="36">
        <f t="shared" si="58"/>
        <v>50.373455978333332</v>
      </c>
      <c r="JN10" s="36">
        <f t="shared" si="58"/>
        <v>50.373455978333332</v>
      </c>
      <c r="JO10" s="36">
        <f t="shared" si="58"/>
        <v>50.373455978333332</v>
      </c>
      <c r="JP10" s="36">
        <f t="shared" si="58"/>
        <v>50.373455978333332</v>
      </c>
      <c r="JQ10" s="36">
        <f t="shared" si="59"/>
        <v>50.373455978333332</v>
      </c>
      <c r="JR10" s="36">
        <f t="shared" si="59"/>
        <v>50.373455978333332</v>
      </c>
      <c r="JS10" s="36">
        <f t="shared" si="59"/>
        <v>50.373455978333332</v>
      </c>
      <c r="JT10" s="36">
        <f t="shared" si="59"/>
        <v>50.373455978333332</v>
      </c>
      <c r="JU10" s="36">
        <f t="shared" si="59"/>
        <v>50.373455978333332</v>
      </c>
      <c r="JV10" s="36">
        <f t="shared" si="59"/>
        <v>50.373455978333332</v>
      </c>
      <c r="JW10" s="36">
        <f t="shared" si="59"/>
        <v>50.373455978333332</v>
      </c>
      <c r="JX10" s="36">
        <f t="shared" si="59"/>
        <v>50.373455978333332</v>
      </c>
      <c r="JY10" s="36">
        <f t="shared" si="59"/>
        <v>50.373455978333332</v>
      </c>
      <c r="JZ10" s="36">
        <f t="shared" si="59"/>
        <v>50.373455978333332</v>
      </c>
      <c r="KA10" s="36">
        <f t="shared" si="60"/>
        <v>50.373455978333332</v>
      </c>
      <c r="KB10" s="36">
        <f t="shared" si="60"/>
        <v>50.373455978333332</v>
      </c>
      <c r="KC10" s="36">
        <f t="shared" si="60"/>
        <v>50.373455978333332</v>
      </c>
      <c r="KD10" s="36">
        <f t="shared" si="60"/>
        <v>50.373455978333332</v>
      </c>
      <c r="KE10" s="36">
        <f t="shared" si="60"/>
        <v>50.373455978333332</v>
      </c>
      <c r="KF10" s="36">
        <f t="shared" si="60"/>
        <v>50.373455978333332</v>
      </c>
      <c r="KG10" s="36">
        <f t="shared" si="60"/>
        <v>50.373455978333332</v>
      </c>
      <c r="KH10" s="36">
        <f t="shared" si="60"/>
        <v>50.373455978333332</v>
      </c>
      <c r="KI10" s="36">
        <f t="shared" si="60"/>
        <v>50.373455978333332</v>
      </c>
      <c r="KJ10" s="36">
        <f t="shared" si="60"/>
        <v>50.373455978333332</v>
      </c>
      <c r="KK10" s="36">
        <f t="shared" si="61"/>
        <v>50.373455978333332</v>
      </c>
      <c r="KL10" s="36">
        <f t="shared" si="61"/>
        <v>50.373455978333332</v>
      </c>
      <c r="KM10" s="36">
        <f t="shared" si="61"/>
        <v>50.373455978333332</v>
      </c>
      <c r="KN10" s="36">
        <f t="shared" si="61"/>
        <v>50.373455978333332</v>
      </c>
      <c r="KO10" s="36">
        <f t="shared" si="61"/>
        <v>50.373455978333332</v>
      </c>
      <c r="KP10" s="36">
        <f t="shared" si="61"/>
        <v>50.373455978333332</v>
      </c>
      <c r="KQ10" s="36">
        <f t="shared" si="61"/>
        <v>50.373455978333332</v>
      </c>
      <c r="KR10" s="36">
        <f t="shared" si="61"/>
        <v>50.373455978333332</v>
      </c>
      <c r="KS10" s="36">
        <f t="shared" si="61"/>
        <v>50.373455978333332</v>
      </c>
      <c r="KT10" s="36">
        <f t="shared" si="61"/>
        <v>50.373455978333332</v>
      </c>
      <c r="KU10" s="36">
        <f t="shared" si="62"/>
        <v>50.373455978333332</v>
      </c>
      <c r="KV10" s="36">
        <f t="shared" si="62"/>
        <v>50.373455978333332</v>
      </c>
      <c r="KW10" s="36">
        <f t="shared" si="62"/>
        <v>50.373455978333332</v>
      </c>
      <c r="KX10" s="36">
        <f t="shared" si="62"/>
        <v>50.373455978333332</v>
      </c>
      <c r="KY10" s="36">
        <f t="shared" si="62"/>
        <v>50.373455978333332</v>
      </c>
      <c r="KZ10" s="36">
        <f t="shared" si="62"/>
        <v>50.373455978333332</v>
      </c>
      <c r="LA10" s="36">
        <f t="shared" si="62"/>
        <v>50.373455978333332</v>
      </c>
      <c r="LB10" s="36">
        <f t="shared" si="62"/>
        <v>50.373455978333332</v>
      </c>
      <c r="LC10" s="36">
        <f t="shared" si="62"/>
        <v>50.373455978333332</v>
      </c>
      <c r="LD10" s="36">
        <f t="shared" si="62"/>
        <v>50.373455978333332</v>
      </c>
      <c r="LE10" s="36">
        <f t="shared" si="63"/>
        <v>50.373455978333332</v>
      </c>
      <c r="LF10" s="36">
        <f t="shared" si="63"/>
        <v>50.373455978333332</v>
      </c>
      <c r="LG10" s="36">
        <f t="shared" si="63"/>
        <v>50.373455978333332</v>
      </c>
      <c r="LH10" s="36">
        <f t="shared" si="63"/>
        <v>50.373455978333332</v>
      </c>
      <c r="LI10" s="36">
        <f t="shared" si="63"/>
        <v>50.373455978333332</v>
      </c>
      <c r="LJ10" s="36">
        <f t="shared" si="63"/>
        <v>50.373455978333332</v>
      </c>
      <c r="LK10" s="36">
        <f t="shared" si="63"/>
        <v>50.373455978333332</v>
      </c>
      <c r="LL10" s="36">
        <f t="shared" si="63"/>
        <v>50.373455978333332</v>
      </c>
      <c r="LM10" s="36">
        <f t="shared" si="63"/>
        <v>50.373455978333332</v>
      </c>
      <c r="LN10" s="36">
        <f t="shared" si="63"/>
        <v>50.373455978333332</v>
      </c>
      <c r="LO10" s="36">
        <f t="shared" si="64"/>
        <v>50.373455978333332</v>
      </c>
      <c r="LP10" s="36">
        <f t="shared" si="64"/>
        <v>50.373455978333332</v>
      </c>
      <c r="LQ10" s="36">
        <f t="shared" si="64"/>
        <v>50.373455978333332</v>
      </c>
      <c r="LR10" s="36">
        <f t="shared" si="64"/>
        <v>50.373455978333332</v>
      </c>
      <c r="LS10" s="36">
        <f t="shared" si="64"/>
        <v>50.373455978333332</v>
      </c>
      <c r="LT10" s="36">
        <f t="shared" si="64"/>
        <v>50.373455978333332</v>
      </c>
      <c r="LU10" s="36">
        <f t="shared" si="64"/>
        <v>50.373455978333332</v>
      </c>
      <c r="LV10" s="36">
        <f t="shared" si="64"/>
        <v>50.373455978333332</v>
      </c>
      <c r="LW10" s="36">
        <f t="shared" si="64"/>
        <v>50.373455978333332</v>
      </c>
      <c r="LX10" s="36">
        <f t="shared" si="64"/>
        <v>50.373455978333332</v>
      </c>
      <c r="LY10" s="36">
        <f t="shared" si="65"/>
        <v>50.373455978333332</v>
      </c>
      <c r="LZ10" s="36">
        <f t="shared" si="65"/>
        <v>50.373455978333332</v>
      </c>
      <c r="MA10" s="36">
        <f t="shared" si="65"/>
        <v>50.373455978333332</v>
      </c>
      <c r="MB10" s="36">
        <f t="shared" si="65"/>
        <v>50.373455978333332</v>
      </c>
      <c r="MC10" s="36">
        <f t="shared" si="65"/>
        <v>50.373455978333332</v>
      </c>
      <c r="MD10" s="36">
        <f t="shared" si="65"/>
        <v>50.373455978333332</v>
      </c>
      <c r="ME10" s="36">
        <f t="shared" si="65"/>
        <v>50.373455978333332</v>
      </c>
      <c r="MF10" s="36">
        <f t="shared" si="65"/>
        <v>50.373455978333332</v>
      </c>
      <c r="MG10" s="36">
        <f t="shared" si="65"/>
        <v>50.373455978333332</v>
      </c>
      <c r="MH10" s="36">
        <f t="shared" si="65"/>
        <v>50.373455978333332</v>
      </c>
      <c r="MI10" s="36">
        <f t="shared" si="66"/>
        <v>50.373455978333332</v>
      </c>
      <c r="MJ10" s="36">
        <f t="shared" si="66"/>
        <v>50.373455978333332</v>
      </c>
      <c r="MK10" s="36">
        <f t="shared" si="66"/>
        <v>50.373455978333332</v>
      </c>
      <c r="ML10" s="36">
        <f t="shared" si="66"/>
        <v>50.373455978333332</v>
      </c>
      <c r="MM10" s="36">
        <f t="shared" si="66"/>
        <v>50.373455978333332</v>
      </c>
      <c r="MN10" s="36">
        <f t="shared" si="66"/>
        <v>50.373455978333332</v>
      </c>
      <c r="MO10" s="36">
        <f t="shared" si="66"/>
        <v>50.373455978333332</v>
      </c>
      <c r="MP10" s="36">
        <f t="shared" si="66"/>
        <v>50.373455978333332</v>
      </c>
      <c r="MQ10" s="36">
        <f t="shared" si="66"/>
        <v>50.373455978333332</v>
      </c>
      <c r="MR10" s="36">
        <f t="shared" si="66"/>
        <v>50.373455978333332</v>
      </c>
      <c r="MS10" s="36">
        <f t="shared" si="67"/>
        <v>50.373455978333332</v>
      </c>
      <c r="MT10" s="36">
        <f t="shared" si="67"/>
        <v>50.373455978333332</v>
      </c>
      <c r="MU10" s="36">
        <f t="shared" si="67"/>
        <v>50.373455978333332</v>
      </c>
      <c r="MV10" s="36">
        <f t="shared" si="67"/>
        <v>50.373455978333332</v>
      </c>
      <c r="MW10" s="36">
        <f t="shared" si="67"/>
        <v>50.373455978333332</v>
      </c>
      <c r="MX10" s="36">
        <f t="shared" si="67"/>
        <v>50.373455978333332</v>
      </c>
      <c r="MY10" s="36">
        <f t="shared" si="67"/>
        <v>50.373455978333332</v>
      </c>
      <c r="MZ10" s="36">
        <f t="shared" si="67"/>
        <v>50.373455978333332</v>
      </c>
      <c r="NA10" s="36">
        <f t="shared" si="67"/>
        <v>50.373455978333332</v>
      </c>
      <c r="NB10" s="36">
        <f t="shared" si="67"/>
        <v>50.373455978333332</v>
      </c>
      <c r="NC10" s="36">
        <f t="shared" si="68"/>
        <v>50.373455978333332</v>
      </c>
      <c r="ND10" s="36">
        <f t="shared" si="68"/>
        <v>50.373455978333332</v>
      </c>
      <c r="NE10" s="36">
        <f t="shared" si="68"/>
        <v>50.373455978333332</v>
      </c>
      <c r="NF10" s="36">
        <f t="shared" si="68"/>
        <v>50.373455978333332</v>
      </c>
      <c r="NG10" s="36">
        <f t="shared" si="68"/>
        <v>50.373455978333332</v>
      </c>
      <c r="NH10" s="36">
        <f t="shared" si="68"/>
        <v>50.373455978333332</v>
      </c>
      <c r="NI10" s="36">
        <f t="shared" si="68"/>
        <v>50.373455978333332</v>
      </c>
      <c r="NJ10" s="36">
        <f t="shared" si="68"/>
        <v>50.373455978333332</v>
      </c>
      <c r="NK10" s="36">
        <f t="shared" si="68"/>
        <v>50.373455978333332</v>
      </c>
      <c r="NL10" s="36">
        <f t="shared" si="68"/>
        <v>50.373455978333332</v>
      </c>
      <c r="NM10" s="36">
        <f t="shared" si="69"/>
        <v>50.373455978333332</v>
      </c>
      <c r="NN10" s="36">
        <f t="shared" si="69"/>
        <v>50.373455978333332</v>
      </c>
      <c r="NO10" s="36">
        <f t="shared" si="69"/>
        <v>50.373455978333332</v>
      </c>
      <c r="NP10" s="36">
        <f t="shared" si="69"/>
        <v>50.373455978333332</v>
      </c>
      <c r="NQ10" s="36">
        <f t="shared" si="69"/>
        <v>50.373455978333332</v>
      </c>
      <c r="NR10" s="36">
        <f t="shared" si="69"/>
        <v>50.373455978333332</v>
      </c>
      <c r="NS10" s="36">
        <f t="shared" si="69"/>
        <v>50.373455978333332</v>
      </c>
      <c r="NT10" s="36">
        <f t="shared" si="69"/>
        <v>50.373455978333332</v>
      </c>
      <c r="NU10" s="36">
        <f t="shared" si="69"/>
        <v>50.373455978333332</v>
      </c>
      <c r="NV10" s="36">
        <f t="shared" si="69"/>
        <v>50.373455978333332</v>
      </c>
      <c r="NW10" s="36">
        <f t="shared" si="70"/>
        <v>50.373455978333332</v>
      </c>
      <c r="NX10" s="36">
        <f t="shared" si="70"/>
        <v>50.373455978333332</v>
      </c>
      <c r="NY10" s="36">
        <f t="shared" si="70"/>
        <v>50.373455978333332</v>
      </c>
      <c r="NZ10" s="36">
        <f t="shared" si="70"/>
        <v>50.373455978333332</v>
      </c>
      <c r="OA10" s="36">
        <f t="shared" si="70"/>
        <v>50.373455978333332</v>
      </c>
      <c r="OB10" s="36">
        <f t="shared" si="70"/>
        <v>50.373455978333332</v>
      </c>
      <c r="OC10" s="36">
        <f t="shared" si="70"/>
        <v>50.373455978333332</v>
      </c>
      <c r="OD10" s="36">
        <f t="shared" si="70"/>
        <v>50.373455978333332</v>
      </c>
      <c r="OE10" s="36">
        <f t="shared" si="70"/>
        <v>50.373455978333332</v>
      </c>
      <c r="OF10" s="36">
        <f t="shared" si="70"/>
        <v>50.373455978333332</v>
      </c>
      <c r="OG10" s="36">
        <f t="shared" si="71"/>
        <v>50.373455978333332</v>
      </c>
      <c r="OH10" s="36">
        <f t="shared" si="71"/>
        <v>50.373455978333332</v>
      </c>
      <c r="OI10" s="36">
        <f t="shared" si="71"/>
        <v>50.373455978333332</v>
      </c>
      <c r="OJ10" s="36">
        <f t="shared" si="71"/>
        <v>50.373455978333332</v>
      </c>
      <c r="OK10" s="36">
        <f t="shared" si="71"/>
        <v>50.373455978333332</v>
      </c>
      <c r="OL10" s="36">
        <f t="shared" si="71"/>
        <v>50.373455978333332</v>
      </c>
      <c r="OM10" s="36">
        <f t="shared" si="71"/>
        <v>50.373455978333332</v>
      </c>
      <c r="ON10" s="36">
        <f t="shared" si="71"/>
        <v>50.373455978333332</v>
      </c>
      <c r="OO10" s="36">
        <f t="shared" si="71"/>
        <v>50.373455978333332</v>
      </c>
      <c r="OP10" s="36">
        <f t="shared" si="71"/>
        <v>50.373455978333332</v>
      </c>
      <c r="OQ10" s="36">
        <f t="shared" si="72"/>
        <v>50.373455978333332</v>
      </c>
      <c r="OR10" s="36">
        <f t="shared" si="72"/>
        <v>50.373455978333332</v>
      </c>
      <c r="OS10" s="36">
        <f t="shared" si="72"/>
        <v>50.373455978333332</v>
      </c>
      <c r="OT10" s="36">
        <f t="shared" si="72"/>
        <v>50.373455978333332</v>
      </c>
      <c r="OU10" s="36">
        <f t="shared" si="72"/>
        <v>50.373455978333332</v>
      </c>
      <c r="OV10" s="36">
        <f t="shared" si="72"/>
        <v>50.373455978333332</v>
      </c>
      <c r="OW10" s="36">
        <f t="shared" si="72"/>
        <v>50.373455978333332</v>
      </c>
      <c r="OX10" s="36">
        <f t="shared" si="72"/>
        <v>50.373455978333332</v>
      </c>
      <c r="OY10" s="36">
        <f t="shared" si="72"/>
        <v>50.373455978333332</v>
      </c>
      <c r="OZ10" s="36">
        <f t="shared" si="72"/>
        <v>50.373455978333332</v>
      </c>
      <c r="PA10" s="36">
        <f t="shared" si="73"/>
        <v>50.373455978333332</v>
      </c>
      <c r="PB10" s="36">
        <f t="shared" si="73"/>
        <v>50.373455978333332</v>
      </c>
      <c r="PC10" s="36">
        <f t="shared" si="73"/>
        <v>50.373455978333332</v>
      </c>
      <c r="PD10" s="36">
        <f t="shared" si="73"/>
        <v>50.373455978333332</v>
      </c>
      <c r="PE10" s="36">
        <f t="shared" si="73"/>
        <v>50.373455978333332</v>
      </c>
      <c r="PF10" s="36">
        <f t="shared" si="73"/>
        <v>50.373455978333332</v>
      </c>
      <c r="PG10" s="36">
        <f t="shared" si="73"/>
        <v>50.373455978333332</v>
      </c>
      <c r="PH10" s="36">
        <f t="shared" si="73"/>
        <v>50.373455978333332</v>
      </c>
      <c r="PI10" s="36">
        <f t="shared" si="73"/>
        <v>50.373455978333332</v>
      </c>
      <c r="PJ10" s="36">
        <f t="shared" si="73"/>
        <v>50.373455978333332</v>
      </c>
      <c r="PK10" s="36">
        <f t="shared" si="74"/>
        <v>50.373455978333332</v>
      </c>
      <c r="PL10" s="36">
        <f t="shared" si="74"/>
        <v>50.373455978333332</v>
      </c>
      <c r="PM10" s="36">
        <f t="shared" si="74"/>
        <v>50.373455978333332</v>
      </c>
      <c r="PN10" s="36">
        <f t="shared" si="74"/>
        <v>50.373455978333332</v>
      </c>
      <c r="PO10" s="36">
        <f t="shared" si="74"/>
        <v>50.373455978333332</v>
      </c>
      <c r="PP10" s="36">
        <f t="shared" si="74"/>
        <v>50.373455978333332</v>
      </c>
      <c r="PQ10" s="36">
        <f t="shared" si="74"/>
        <v>50.373455978333332</v>
      </c>
      <c r="PR10" s="36">
        <f t="shared" si="74"/>
        <v>50.373455978333332</v>
      </c>
      <c r="PS10" s="36">
        <f t="shared" si="74"/>
        <v>50.373455978333332</v>
      </c>
      <c r="PT10" s="36">
        <f t="shared" si="74"/>
        <v>50.373455978333332</v>
      </c>
      <c r="PU10" s="36">
        <f t="shared" si="75"/>
        <v>50.373455978333332</v>
      </c>
      <c r="PV10" s="36">
        <f t="shared" si="75"/>
        <v>50.373455978333332</v>
      </c>
      <c r="PW10" s="36">
        <f t="shared" si="75"/>
        <v>50.373455978333332</v>
      </c>
      <c r="PX10" s="36">
        <f t="shared" si="75"/>
        <v>50.373455978333332</v>
      </c>
      <c r="PY10" s="36">
        <f t="shared" si="75"/>
        <v>50.373455978333332</v>
      </c>
      <c r="PZ10" s="36">
        <f t="shared" si="75"/>
        <v>50.373455978333332</v>
      </c>
      <c r="QA10" s="36">
        <f t="shared" si="75"/>
        <v>50.373455978333332</v>
      </c>
      <c r="QB10" s="36">
        <f t="shared" si="75"/>
        <v>50.373455978333332</v>
      </c>
      <c r="QC10" s="36">
        <f t="shared" si="75"/>
        <v>50.373455978333332</v>
      </c>
      <c r="QD10" s="36">
        <f t="shared" si="75"/>
        <v>50.373455978333332</v>
      </c>
      <c r="QE10" s="36">
        <f t="shared" si="76"/>
        <v>50.373455978333332</v>
      </c>
      <c r="QF10" s="36">
        <f t="shared" si="76"/>
        <v>50.373455978333332</v>
      </c>
      <c r="QG10" s="36">
        <f t="shared" si="76"/>
        <v>50.373455978333332</v>
      </c>
      <c r="QH10" s="36">
        <f t="shared" si="76"/>
        <v>50.373455978333332</v>
      </c>
      <c r="QI10" s="36">
        <f t="shared" si="76"/>
        <v>50.373455978333332</v>
      </c>
      <c r="QJ10" s="36">
        <f t="shared" si="76"/>
        <v>50.373455978333332</v>
      </c>
      <c r="QK10" s="36">
        <f t="shared" si="76"/>
        <v>50.373455978333332</v>
      </c>
      <c r="QL10" s="36">
        <f t="shared" si="76"/>
        <v>50.373455978333332</v>
      </c>
      <c r="QM10" s="36">
        <f t="shared" si="76"/>
        <v>50.373455978333332</v>
      </c>
      <c r="QN10" s="36">
        <f t="shared" si="76"/>
        <v>50.373455978333332</v>
      </c>
      <c r="QO10" s="36">
        <f t="shared" si="77"/>
        <v>50.373455978333332</v>
      </c>
      <c r="QP10" s="36">
        <f t="shared" si="77"/>
        <v>50.373455978333332</v>
      </c>
      <c r="QQ10" s="36">
        <f t="shared" si="77"/>
        <v>50.373455978333332</v>
      </c>
      <c r="QR10" s="36">
        <f t="shared" si="77"/>
        <v>50.373455978333332</v>
      </c>
      <c r="QS10" s="36">
        <f t="shared" si="77"/>
        <v>50.373455978333332</v>
      </c>
      <c r="QT10" s="36">
        <f t="shared" si="77"/>
        <v>50.373455978333332</v>
      </c>
      <c r="QU10" s="36">
        <f t="shared" si="77"/>
        <v>50.373455978333332</v>
      </c>
      <c r="QV10" s="36">
        <f t="shared" si="77"/>
        <v>50.373455978333332</v>
      </c>
      <c r="QW10" s="36">
        <f t="shared" si="77"/>
        <v>50.373455978333332</v>
      </c>
      <c r="QX10" s="36">
        <f t="shared" si="77"/>
        <v>50.373455978333332</v>
      </c>
      <c r="QY10" s="36">
        <f t="shared" si="78"/>
        <v>50.373455978333332</v>
      </c>
      <c r="QZ10" s="36">
        <f t="shared" si="78"/>
        <v>50.373455978333332</v>
      </c>
      <c r="RA10" s="36">
        <f t="shared" si="78"/>
        <v>50.373455978333332</v>
      </c>
      <c r="RB10" s="36">
        <f t="shared" si="78"/>
        <v>50.373455978333332</v>
      </c>
      <c r="RC10" s="36">
        <f t="shared" si="78"/>
        <v>50.373455978333332</v>
      </c>
      <c r="RD10" s="36">
        <f t="shared" si="78"/>
        <v>50.373455978333332</v>
      </c>
      <c r="RE10" s="36">
        <f t="shared" si="78"/>
        <v>50.373455978333332</v>
      </c>
      <c r="RF10" s="36">
        <f t="shared" si="78"/>
        <v>50.373455978333332</v>
      </c>
      <c r="RG10" s="36">
        <f t="shared" si="78"/>
        <v>50.373455978333332</v>
      </c>
      <c r="RH10" s="36">
        <f t="shared" si="78"/>
        <v>50.373455978333332</v>
      </c>
      <c r="RI10" s="36">
        <f t="shared" si="79"/>
        <v>50.373455978333332</v>
      </c>
      <c r="RJ10" s="36">
        <f t="shared" si="79"/>
        <v>50.373455978333332</v>
      </c>
      <c r="RK10" s="36">
        <f t="shared" si="79"/>
        <v>50.373455978333332</v>
      </c>
      <c r="RL10" s="36">
        <f t="shared" si="79"/>
        <v>50.373455978333332</v>
      </c>
      <c r="RM10" s="36">
        <f t="shared" si="79"/>
        <v>50.373455978333332</v>
      </c>
      <c r="RN10" s="36">
        <f t="shared" si="79"/>
        <v>50.373455978333332</v>
      </c>
      <c r="RO10" s="36">
        <f t="shared" si="79"/>
        <v>50.373455978333332</v>
      </c>
      <c r="RP10" s="36">
        <f t="shared" si="79"/>
        <v>50.373455978333332</v>
      </c>
      <c r="RQ10" s="36">
        <f t="shared" si="79"/>
        <v>50.373455978333332</v>
      </c>
      <c r="RR10" s="36">
        <f t="shared" si="79"/>
        <v>50.373455978333332</v>
      </c>
      <c r="RS10" s="36">
        <f t="shared" si="80"/>
        <v>50.373455978333332</v>
      </c>
      <c r="RT10" s="36">
        <f t="shared" si="80"/>
        <v>50.373455978333332</v>
      </c>
      <c r="RU10" s="36">
        <f t="shared" si="80"/>
        <v>50.373455978333332</v>
      </c>
      <c r="RV10" s="36">
        <f t="shared" si="80"/>
        <v>50.373455978333332</v>
      </c>
      <c r="RW10" s="36">
        <f t="shared" si="80"/>
        <v>50.373455978333332</v>
      </c>
      <c r="RX10" s="36">
        <f t="shared" si="80"/>
        <v>50.373455978333332</v>
      </c>
      <c r="RY10" s="36">
        <f t="shared" si="80"/>
        <v>50.373455978333332</v>
      </c>
      <c r="RZ10" s="36">
        <f t="shared" si="80"/>
        <v>50.373455978333332</v>
      </c>
      <c r="SA10" s="36">
        <f t="shared" si="80"/>
        <v>50.373455978333332</v>
      </c>
      <c r="SB10" s="36">
        <f t="shared" si="80"/>
        <v>50.373455978333332</v>
      </c>
      <c r="SC10" s="36">
        <f t="shared" si="81"/>
        <v>50.373455978333332</v>
      </c>
      <c r="SD10" s="36">
        <f t="shared" si="81"/>
        <v>50.373455978333332</v>
      </c>
      <c r="SE10" s="36">
        <f t="shared" si="81"/>
        <v>50.373455978333332</v>
      </c>
      <c r="SF10" s="36">
        <f t="shared" si="81"/>
        <v>50.373455978333332</v>
      </c>
      <c r="SG10" s="36">
        <f t="shared" si="81"/>
        <v>50.373455978333332</v>
      </c>
      <c r="SH10" s="36">
        <f t="shared" si="81"/>
        <v>50.373455978333332</v>
      </c>
      <c r="SI10" s="36">
        <f t="shared" si="81"/>
        <v>50.373455978333332</v>
      </c>
      <c r="SJ10" s="36">
        <f t="shared" si="81"/>
        <v>50.373455978333332</v>
      </c>
      <c r="SK10" s="36">
        <f t="shared" si="81"/>
        <v>50.373455978333332</v>
      </c>
      <c r="SL10" s="36">
        <f t="shared" si="81"/>
        <v>50.373455978333332</v>
      </c>
      <c r="SM10" s="36">
        <f t="shared" si="82"/>
        <v>50.373455978333332</v>
      </c>
      <c r="SN10" s="36">
        <f t="shared" si="82"/>
        <v>50.373455978333332</v>
      </c>
      <c r="SO10" s="36">
        <f t="shared" si="82"/>
        <v>50.373455978333332</v>
      </c>
      <c r="SP10" s="36">
        <f t="shared" si="82"/>
        <v>50.373455978333332</v>
      </c>
      <c r="SQ10" s="36">
        <f t="shared" si="82"/>
        <v>50.373455978333332</v>
      </c>
      <c r="SR10" s="36">
        <f t="shared" si="82"/>
        <v>50.373455978333332</v>
      </c>
      <c r="SS10" s="36">
        <f t="shared" si="82"/>
        <v>50.373455978333332</v>
      </c>
      <c r="ST10" s="36">
        <f t="shared" si="82"/>
        <v>50.373455978333332</v>
      </c>
      <c r="SU10" s="36">
        <f t="shared" si="82"/>
        <v>50.373455978333332</v>
      </c>
      <c r="SV10" s="36">
        <f t="shared" si="82"/>
        <v>50.373455978333332</v>
      </c>
      <c r="SW10" s="36">
        <f t="shared" si="83"/>
        <v>50.373455978333332</v>
      </c>
      <c r="SX10" s="36">
        <f t="shared" si="83"/>
        <v>50.373455978333332</v>
      </c>
      <c r="SY10" s="36">
        <f t="shared" si="83"/>
        <v>50.373455978333332</v>
      </c>
      <c r="SZ10" s="36">
        <f t="shared" si="83"/>
        <v>50.373455978333332</v>
      </c>
      <c r="TA10" s="36">
        <f t="shared" si="83"/>
        <v>50.373455978333332</v>
      </c>
      <c r="TB10" s="36">
        <f t="shared" si="83"/>
        <v>50.373455978333332</v>
      </c>
      <c r="TC10" s="36">
        <f t="shared" si="83"/>
        <v>50.373455978333332</v>
      </c>
      <c r="TD10" s="36">
        <f t="shared" si="83"/>
        <v>50.373455978333332</v>
      </c>
      <c r="TE10" s="36">
        <f t="shared" si="83"/>
        <v>50.373455978333332</v>
      </c>
      <c r="TF10" s="36">
        <f t="shared" si="83"/>
        <v>49.20937825</v>
      </c>
      <c r="TG10" s="36">
        <f t="shared" si="84"/>
        <v>49.20937825</v>
      </c>
      <c r="TH10" s="36">
        <f t="shared" si="84"/>
        <v>49.20937825</v>
      </c>
      <c r="TI10" s="36">
        <f t="shared" si="84"/>
        <v>49.20937825</v>
      </c>
      <c r="TJ10" s="36">
        <f t="shared" si="84"/>
        <v>49.20937825</v>
      </c>
      <c r="TK10" s="36">
        <f t="shared" si="84"/>
        <v>49.20937825</v>
      </c>
      <c r="TL10" s="36">
        <f t="shared" si="84"/>
        <v>49.20937825</v>
      </c>
      <c r="TM10" s="36">
        <f t="shared" si="84"/>
        <v>49.20937825</v>
      </c>
      <c r="TN10" s="36">
        <f t="shared" si="84"/>
        <v>49.20937825</v>
      </c>
      <c r="TO10" s="36">
        <f t="shared" si="84"/>
        <v>49.20937825</v>
      </c>
      <c r="TP10" s="36">
        <f t="shared" si="84"/>
        <v>49.20937825</v>
      </c>
      <c r="TQ10" s="36">
        <f t="shared" si="85"/>
        <v>49.20937825</v>
      </c>
      <c r="TR10" s="36">
        <f t="shared" si="85"/>
        <v>49.20937825</v>
      </c>
      <c r="TS10" s="36">
        <f t="shared" si="85"/>
        <v>49.20937825</v>
      </c>
      <c r="TT10" s="36">
        <f t="shared" si="85"/>
        <v>49.20937825</v>
      </c>
      <c r="TU10" s="36">
        <f t="shared" si="85"/>
        <v>49.20937825</v>
      </c>
      <c r="TV10" s="36">
        <f t="shared" si="85"/>
        <v>49.20937825</v>
      </c>
      <c r="TW10" s="36">
        <f t="shared" si="85"/>
        <v>49.20937825</v>
      </c>
      <c r="TX10" s="36">
        <f t="shared" si="85"/>
        <v>49.20937825</v>
      </c>
      <c r="TY10" s="36">
        <f t="shared" si="85"/>
        <v>49.20937825</v>
      </c>
      <c r="TZ10" s="36">
        <f t="shared" si="85"/>
        <v>45.928753033333329</v>
      </c>
      <c r="UA10" s="36">
        <f t="shared" si="86"/>
        <v>0</v>
      </c>
      <c r="UB10" s="36">
        <f t="shared" si="86"/>
        <v>0</v>
      </c>
      <c r="UC10" s="36">
        <f t="shared" si="86"/>
        <v>0</v>
      </c>
      <c r="UD10" s="36">
        <f t="shared" si="86"/>
        <v>0</v>
      </c>
      <c r="UE10" s="36">
        <f t="shared" si="86"/>
        <v>0</v>
      </c>
      <c r="UF10" s="36">
        <f t="shared" si="86"/>
        <v>0</v>
      </c>
      <c r="UG10" s="36">
        <f t="shared" si="86"/>
        <v>0</v>
      </c>
      <c r="UH10" s="36">
        <f t="shared" si="86"/>
        <v>0</v>
      </c>
      <c r="UI10" s="36">
        <f t="shared" si="86"/>
        <v>0</v>
      </c>
      <c r="UJ10" s="36">
        <f t="shared" si="86"/>
        <v>0</v>
      </c>
      <c r="UK10" s="36">
        <f t="shared" si="87"/>
        <v>0</v>
      </c>
      <c r="UL10" s="36">
        <f t="shared" si="87"/>
        <v>0</v>
      </c>
      <c r="UM10" s="36">
        <f t="shared" si="87"/>
        <v>0</v>
      </c>
      <c r="UN10" s="36">
        <f t="shared" si="87"/>
        <v>0</v>
      </c>
      <c r="UO10" s="36">
        <f t="shared" si="87"/>
        <v>0</v>
      </c>
      <c r="UP10" s="36">
        <f t="shared" si="87"/>
        <v>0</v>
      </c>
      <c r="UQ10" s="36">
        <f t="shared" si="87"/>
        <v>0</v>
      </c>
      <c r="UR10" s="36">
        <f t="shared" si="87"/>
        <v>0</v>
      </c>
      <c r="US10" s="36">
        <f t="shared" si="87"/>
        <v>0</v>
      </c>
      <c r="UT10" s="36">
        <f t="shared" si="87"/>
        <v>0</v>
      </c>
      <c r="UU10" s="36">
        <f t="shared" si="88"/>
        <v>0</v>
      </c>
      <c r="UV10" s="36">
        <f t="shared" si="88"/>
        <v>0</v>
      </c>
      <c r="UW10" s="36">
        <f t="shared" si="88"/>
        <v>0</v>
      </c>
      <c r="UX10" s="36">
        <f t="shared" si="88"/>
        <v>0</v>
      </c>
      <c r="UY10" s="36">
        <f t="shared" si="88"/>
        <v>0</v>
      </c>
      <c r="UZ10" s="36">
        <f t="shared" si="88"/>
        <v>0</v>
      </c>
      <c r="VA10" s="36">
        <f t="shared" si="88"/>
        <v>0</v>
      </c>
      <c r="VB10" s="36">
        <f t="shared" si="88"/>
        <v>0</v>
      </c>
      <c r="VC10" s="36">
        <f t="shared" si="88"/>
        <v>0</v>
      </c>
      <c r="VD10" s="36">
        <f t="shared" si="88"/>
        <v>0</v>
      </c>
      <c r="VE10" s="36">
        <f t="shared" si="89"/>
        <v>0</v>
      </c>
      <c r="VF10" s="36">
        <f t="shared" si="89"/>
        <v>0</v>
      </c>
      <c r="VG10" s="36">
        <f t="shared" si="89"/>
        <v>0</v>
      </c>
      <c r="VH10" s="36">
        <f t="shared" si="89"/>
        <v>0</v>
      </c>
      <c r="VI10" s="36">
        <f t="shared" si="89"/>
        <v>0</v>
      </c>
      <c r="VJ10" s="36">
        <f t="shared" si="89"/>
        <v>0</v>
      </c>
      <c r="VK10" s="36">
        <f t="shared" si="89"/>
        <v>0</v>
      </c>
      <c r="VL10" s="36">
        <f t="shared" si="89"/>
        <v>0</v>
      </c>
      <c r="VM10" s="36">
        <f t="shared" si="89"/>
        <v>0</v>
      </c>
      <c r="VN10" s="36">
        <f t="shared" si="89"/>
        <v>0</v>
      </c>
      <c r="VO10" s="36">
        <f t="shared" si="90"/>
        <v>0</v>
      </c>
      <c r="VP10" s="36">
        <f t="shared" si="90"/>
        <v>0</v>
      </c>
      <c r="VQ10" s="36">
        <f t="shared" si="90"/>
        <v>0</v>
      </c>
      <c r="VR10" s="36">
        <f t="shared" si="90"/>
        <v>0</v>
      </c>
      <c r="VS10" s="36">
        <f t="shared" si="90"/>
        <v>0</v>
      </c>
      <c r="VT10" s="36">
        <f t="shared" si="90"/>
        <v>0</v>
      </c>
      <c r="VU10" s="36">
        <f t="shared" si="90"/>
        <v>0</v>
      </c>
      <c r="VV10" s="36">
        <f t="shared" si="90"/>
        <v>0</v>
      </c>
    </row>
    <row r="11" spans="11:596" x14ac:dyDescent="0.35">
      <c r="N11" s="73"/>
    </row>
    <row r="12" spans="11:596" x14ac:dyDescent="0.35">
      <c r="L12" s="31" t="s">
        <v>33</v>
      </c>
      <c r="M12" s="64">
        <f>$GE$12</f>
        <v>45474</v>
      </c>
      <c r="N12" s="65">
        <f t="shared" ref="N12:AT12" si="91">M13+1</f>
        <v>45839</v>
      </c>
      <c r="O12" s="65">
        <f t="shared" si="91"/>
        <v>46204</v>
      </c>
      <c r="P12" s="65">
        <f t="shared" si="91"/>
        <v>46569</v>
      </c>
      <c r="Q12" s="65">
        <f t="shared" si="91"/>
        <v>46935</v>
      </c>
      <c r="R12" s="65">
        <f t="shared" si="91"/>
        <v>47300</v>
      </c>
      <c r="S12" s="65">
        <f t="shared" si="91"/>
        <v>47665</v>
      </c>
      <c r="T12" s="65">
        <f t="shared" si="91"/>
        <v>48030</v>
      </c>
      <c r="U12" s="65">
        <f t="shared" si="91"/>
        <v>48396</v>
      </c>
      <c r="V12" s="65">
        <f t="shared" si="91"/>
        <v>48761</v>
      </c>
      <c r="W12" s="65">
        <f t="shared" si="91"/>
        <v>49126</v>
      </c>
      <c r="X12" s="65">
        <f t="shared" si="91"/>
        <v>49491</v>
      </c>
      <c r="Y12" s="65">
        <f t="shared" si="91"/>
        <v>49857</v>
      </c>
      <c r="Z12" s="65">
        <f t="shared" si="91"/>
        <v>50222</v>
      </c>
      <c r="AA12" s="65">
        <f t="shared" si="91"/>
        <v>50587</v>
      </c>
      <c r="AB12" s="65">
        <f t="shared" si="91"/>
        <v>50952</v>
      </c>
      <c r="AC12" s="65">
        <f t="shared" si="91"/>
        <v>51318</v>
      </c>
      <c r="AD12" s="65">
        <f t="shared" si="91"/>
        <v>51683</v>
      </c>
      <c r="AE12" s="65">
        <f t="shared" si="91"/>
        <v>52048</v>
      </c>
      <c r="AF12" s="65">
        <f t="shared" si="91"/>
        <v>52413</v>
      </c>
      <c r="AG12" s="65">
        <f t="shared" si="91"/>
        <v>52779</v>
      </c>
      <c r="AH12" s="65">
        <f t="shared" si="91"/>
        <v>53144</v>
      </c>
      <c r="AI12" s="65">
        <f t="shared" si="91"/>
        <v>53509</v>
      </c>
      <c r="AJ12" s="65">
        <f t="shared" si="91"/>
        <v>53874</v>
      </c>
      <c r="AK12" s="65">
        <f t="shared" si="91"/>
        <v>54240</v>
      </c>
      <c r="AL12" s="65">
        <f t="shared" si="91"/>
        <v>54605</v>
      </c>
      <c r="AM12" s="65">
        <f t="shared" si="91"/>
        <v>54970</v>
      </c>
      <c r="AN12" s="65">
        <f t="shared" si="91"/>
        <v>55335</v>
      </c>
      <c r="AO12" s="65">
        <f t="shared" si="91"/>
        <v>55701</v>
      </c>
      <c r="AP12" s="65">
        <f t="shared" si="91"/>
        <v>56066</v>
      </c>
      <c r="AQ12" s="65">
        <f t="shared" si="91"/>
        <v>56431</v>
      </c>
      <c r="AR12" s="65">
        <f t="shared" si="91"/>
        <v>56796</v>
      </c>
      <c r="AS12" s="65">
        <f t="shared" si="91"/>
        <v>57162</v>
      </c>
      <c r="AT12" s="65">
        <f t="shared" si="91"/>
        <v>57527</v>
      </c>
      <c r="AV12" s="31" t="s">
        <v>33</v>
      </c>
      <c r="AW12" s="64">
        <f>$GE$12</f>
        <v>45474</v>
      </c>
      <c r="AX12" s="65">
        <f t="shared" ref="AX12:DI12" si="92">AW13+1</f>
        <v>45566</v>
      </c>
      <c r="AY12" s="65">
        <f t="shared" si="92"/>
        <v>45658</v>
      </c>
      <c r="AZ12" s="65">
        <f t="shared" si="92"/>
        <v>45748</v>
      </c>
      <c r="BA12" s="65">
        <f t="shared" si="92"/>
        <v>45839</v>
      </c>
      <c r="BB12" s="65">
        <f t="shared" si="92"/>
        <v>45931</v>
      </c>
      <c r="BC12" s="65">
        <f t="shared" si="92"/>
        <v>46023</v>
      </c>
      <c r="BD12" s="65">
        <f t="shared" si="92"/>
        <v>46113</v>
      </c>
      <c r="BE12" s="65">
        <f t="shared" si="92"/>
        <v>46204</v>
      </c>
      <c r="BF12" s="65">
        <f t="shared" si="92"/>
        <v>46296</v>
      </c>
      <c r="BG12" s="65">
        <f t="shared" si="92"/>
        <v>46388</v>
      </c>
      <c r="BH12" s="65">
        <f t="shared" si="92"/>
        <v>46478</v>
      </c>
      <c r="BI12" s="65">
        <f t="shared" si="92"/>
        <v>46569</v>
      </c>
      <c r="BJ12" s="65">
        <f t="shared" si="92"/>
        <v>46661</v>
      </c>
      <c r="BK12" s="65">
        <f t="shared" si="92"/>
        <v>46753</v>
      </c>
      <c r="BL12" s="65">
        <f t="shared" si="92"/>
        <v>46844</v>
      </c>
      <c r="BM12" s="65">
        <f t="shared" si="92"/>
        <v>46935</v>
      </c>
      <c r="BN12" s="65">
        <f t="shared" si="92"/>
        <v>47027</v>
      </c>
      <c r="BO12" s="65">
        <f t="shared" si="92"/>
        <v>47119</v>
      </c>
      <c r="BP12" s="65">
        <f t="shared" si="92"/>
        <v>47209</v>
      </c>
      <c r="BQ12" s="65">
        <f t="shared" si="92"/>
        <v>47300</v>
      </c>
      <c r="BR12" s="65">
        <f t="shared" si="92"/>
        <v>47392</v>
      </c>
      <c r="BS12" s="65">
        <f t="shared" si="92"/>
        <v>47484</v>
      </c>
      <c r="BT12" s="65">
        <f t="shared" si="92"/>
        <v>47574</v>
      </c>
      <c r="BU12" s="65">
        <f t="shared" si="92"/>
        <v>47665</v>
      </c>
      <c r="BV12" s="65">
        <f t="shared" si="92"/>
        <v>47757</v>
      </c>
      <c r="BW12" s="65">
        <f t="shared" si="92"/>
        <v>47849</v>
      </c>
      <c r="BX12" s="65">
        <f t="shared" si="92"/>
        <v>47939</v>
      </c>
      <c r="BY12" s="65">
        <f t="shared" si="92"/>
        <v>48030</v>
      </c>
      <c r="BZ12" s="65">
        <f t="shared" si="92"/>
        <v>48122</v>
      </c>
      <c r="CA12" s="65">
        <f t="shared" si="92"/>
        <v>48214</v>
      </c>
      <c r="CB12" s="65">
        <f t="shared" si="92"/>
        <v>48305</v>
      </c>
      <c r="CC12" s="65">
        <f t="shared" si="92"/>
        <v>48396</v>
      </c>
      <c r="CD12" s="65">
        <f t="shared" si="92"/>
        <v>48488</v>
      </c>
      <c r="CE12" s="65">
        <f t="shared" si="92"/>
        <v>48580</v>
      </c>
      <c r="CF12" s="65">
        <f t="shared" si="92"/>
        <v>48670</v>
      </c>
      <c r="CG12" s="65">
        <f t="shared" si="92"/>
        <v>48761</v>
      </c>
      <c r="CH12" s="65">
        <f t="shared" si="92"/>
        <v>48853</v>
      </c>
      <c r="CI12" s="65">
        <f t="shared" si="92"/>
        <v>48945</v>
      </c>
      <c r="CJ12" s="65">
        <f t="shared" si="92"/>
        <v>49035</v>
      </c>
      <c r="CK12" s="65">
        <f t="shared" si="92"/>
        <v>49126</v>
      </c>
      <c r="CL12" s="65">
        <f t="shared" si="92"/>
        <v>49218</v>
      </c>
      <c r="CM12" s="65">
        <f t="shared" si="92"/>
        <v>49310</v>
      </c>
      <c r="CN12" s="65">
        <f t="shared" si="92"/>
        <v>49400</v>
      </c>
      <c r="CO12" s="65">
        <f t="shared" si="92"/>
        <v>49491</v>
      </c>
      <c r="CP12" s="65">
        <f t="shared" si="92"/>
        <v>49583</v>
      </c>
      <c r="CQ12" s="65">
        <f t="shared" si="92"/>
        <v>49675</v>
      </c>
      <c r="CR12" s="65">
        <f t="shared" si="92"/>
        <v>49766</v>
      </c>
      <c r="CS12" s="65">
        <f t="shared" si="92"/>
        <v>49857</v>
      </c>
      <c r="CT12" s="65">
        <f t="shared" si="92"/>
        <v>49949</v>
      </c>
      <c r="CU12" s="65">
        <f t="shared" si="92"/>
        <v>50041</v>
      </c>
      <c r="CV12" s="65">
        <f t="shared" si="92"/>
        <v>50131</v>
      </c>
      <c r="CW12" s="65">
        <f t="shared" si="92"/>
        <v>50222</v>
      </c>
      <c r="CX12" s="65">
        <f t="shared" si="92"/>
        <v>50314</v>
      </c>
      <c r="CY12" s="65">
        <f t="shared" si="92"/>
        <v>50406</v>
      </c>
      <c r="CZ12" s="65">
        <f t="shared" si="92"/>
        <v>50496</v>
      </c>
      <c r="DA12" s="65">
        <f t="shared" si="92"/>
        <v>50587</v>
      </c>
      <c r="DB12" s="65">
        <f t="shared" si="92"/>
        <v>50679</v>
      </c>
      <c r="DC12" s="65">
        <f t="shared" si="92"/>
        <v>50771</v>
      </c>
      <c r="DD12" s="65">
        <f t="shared" si="92"/>
        <v>50861</v>
      </c>
      <c r="DE12" s="65">
        <f t="shared" si="92"/>
        <v>50952</v>
      </c>
      <c r="DF12" s="65">
        <f t="shared" si="92"/>
        <v>51044</v>
      </c>
      <c r="DG12" s="65">
        <f t="shared" si="92"/>
        <v>51136</v>
      </c>
      <c r="DH12" s="65">
        <f t="shared" si="92"/>
        <v>51227</v>
      </c>
      <c r="DI12" s="65">
        <f t="shared" si="92"/>
        <v>51318</v>
      </c>
      <c r="DJ12" s="65">
        <f t="shared" ref="DJ12:FU12" si="93">DI13+1</f>
        <v>51410</v>
      </c>
      <c r="DK12" s="65">
        <f t="shared" si="93"/>
        <v>51502</v>
      </c>
      <c r="DL12" s="65">
        <f t="shared" si="93"/>
        <v>51592</v>
      </c>
      <c r="DM12" s="65">
        <f t="shared" si="93"/>
        <v>51683</v>
      </c>
      <c r="DN12" s="65">
        <f t="shared" si="93"/>
        <v>51775</v>
      </c>
      <c r="DO12" s="65">
        <f t="shared" si="93"/>
        <v>51867</v>
      </c>
      <c r="DP12" s="65">
        <f t="shared" si="93"/>
        <v>51957</v>
      </c>
      <c r="DQ12" s="65">
        <f t="shared" si="93"/>
        <v>52048</v>
      </c>
      <c r="DR12" s="65">
        <f t="shared" si="93"/>
        <v>52140</v>
      </c>
      <c r="DS12" s="65">
        <f t="shared" si="93"/>
        <v>52232</v>
      </c>
      <c r="DT12" s="65">
        <f t="shared" si="93"/>
        <v>52322</v>
      </c>
      <c r="DU12" s="65">
        <f t="shared" si="93"/>
        <v>52413</v>
      </c>
      <c r="DV12" s="65">
        <f t="shared" si="93"/>
        <v>52505</v>
      </c>
      <c r="DW12" s="65">
        <f t="shared" si="93"/>
        <v>52597</v>
      </c>
      <c r="DX12" s="65">
        <f t="shared" si="93"/>
        <v>52688</v>
      </c>
      <c r="DY12" s="65">
        <f t="shared" si="93"/>
        <v>52779</v>
      </c>
      <c r="DZ12" s="65">
        <f t="shared" si="93"/>
        <v>52871</v>
      </c>
      <c r="EA12" s="65">
        <f t="shared" si="93"/>
        <v>52963</v>
      </c>
      <c r="EB12" s="65">
        <f t="shared" si="93"/>
        <v>53053</v>
      </c>
      <c r="EC12" s="65">
        <f t="shared" si="93"/>
        <v>53144</v>
      </c>
      <c r="ED12" s="65">
        <f t="shared" si="93"/>
        <v>53236</v>
      </c>
      <c r="EE12" s="65">
        <f t="shared" si="93"/>
        <v>53328</v>
      </c>
      <c r="EF12" s="65">
        <f t="shared" si="93"/>
        <v>53418</v>
      </c>
      <c r="EG12" s="65">
        <f t="shared" si="93"/>
        <v>53509</v>
      </c>
      <c r="EH12" s="65">
        <f t="shared" si="93"/>
        <v>53601</v>
      </c>
      <c r="EI12" s="65">
        <f t="shared" si="93"/>
        <v>53693</v>
      </c>
      <c r="EJ12" s="65">
        <f t="shared" si="93"/>
        <v>53783</v>
      </c>
      <c r="EK12" s="65">
        <f t="shared" si="93"/>
        <v>53874</v>
      </c>
      <c r="EL12" s="65">
        <f t="shared" si="93"/>
        <v>53966</v>
      </c>
      <c r="EM12" s="65">
        <f t="shared" si="93"/>
        <v>54058</v>
      </c>
      <c r="EN12" s="65">
        <f t="shared" si="93"/>
        <v>54149</v>
      </c>
      <c r="EO12" s="65">
        <f t="shared" si="93"/>
        <v>54240</v>
      </c>
      <c r="EP12" s="65">
        <f t="shared" si="93"/>
        <v>54332</v>
      </c>
      <c r="EQ12" s="65">
        <f t="shared" si="93"/>
        <v>54424</v>
      </c>
      <c r="ER12" s="65">
        <f t="shared" si="93"/>
        <v>54514</v>
      </c>
      <c r="ES12" s="65">
        <f t="shared" si="93"/>
        <v>54605</v>
      </c>
      <c r="ET12" s="65">
        <f t="shared" si="93"/>
        <v>54697</v>
      </c>
      <c r="EU12" s="65">
        <f t="shared" si="93"/>
        <v>54789</v>
      </c>
      <c r="EV12" s="65">
        <f t="shared" si="93"/>
        <v>54879</v>
      </c>
      <c r="EW12" s="65">
        <f t="shared" si="93"/>
        <v>54970</v>
      </c>
      <c r="EX12" s="65">
        <f t="shared" si="93"/>
        <v>55062</v>
      </c>
      <c r="EY12" s="65">
        <f t="shared" si="93"/>
        <v>55154</v>
      </c>
      <c r="EZ12" s="65">
        <f t="shared" si="93"/>
        <v>55244</v>
      </c>
      <c r="FA12" s="65">
        <f t="shared" si="93"/>
        <v>55335</v>
      </c>
      <c r="FB12" s="65">
        <f t="shared" si="93"/>
        <v>55427</v>
      </c>
      <c r="FC12" s="65">
        <f t="shared" si="93"/>
        <v>55519</v>
      </c>
      <c r="FD12" s="65">
        <f t="shared" si="93"/>
        <v>55610</v>
      </c>
      <c r="FE12" s="65">
        <f t="shared" si="93"/>
        <v>55701</v>
      </c>
      <c r="FF12" s="65">
        <f t="shared" si="93"/>
        <v>55793</v>
      </c>
      <c r="FG12" s="65">
        <f t="shared" si="93"/>
        <v>55885</v>
      </c>
      <c r="FH12" s="65">
        <f t="shared" si="93"/>
        <v>55975</v>
      </c>
      <c r="FI12" s="65">
        <f t="shared" si="93"/>
        <v>56066</v>
      </c>
      <c r="FJ12" s="65">
        <f t="shared" si="93"/>
        <v>56158</v>
      </c>
      <c r="FK12" s="65">
        <f t="shared" si="93"/>
        <v>56250</v>
      </c>
      <c r="FL12" s="65">
        <f t="shared" si="93"/>
        <v>56340</v>
      </c>
      <c r="FM12" s="65">
        <f t="shared" si="93"/>
        <v>56431</v>
      </c>
      <c r="FN12" s="65">
        <f t="shared" si="93"/>
        <v>56523</v>
      </c>
      <c r="FO12" s="65">
        <f t="shared" si="93"/>
        <v>56615</v>
      </c>
      <c r="FP12" s="65">
        <f t="shared" si="93"/>
        <v>56705</v>
      </c>
      <c r="FQ12" s="65">
        <f t="shared" si="93"/>
        <v>56796</v>
      </c>
      <c r="FR12" s="65">
        <f t="shared" si="93"/>
        <v>56888</v>
      </c>
      <c r="FS12" s="65">
        <f t="shared" si="93"/>
        <v>56980</v>
      </c>
      <c r="FT12" s="65">
        <f t="shared" si="93"/>
        <v>57071</v>
      </c>
      <c r="FU12" s="65">
        <f t="shared" si="93"/>
        <v>57162</v>
      </c>
      <c r="FV12" s="65">
        <f t="shared" ref="FV12:GB12" si="94">FU13+1</f>
        <v>57254</v>
      </c>
      <c r="FW12" s="65">
        <f t="shared" si="94"/>
        <v>57346</v>
      </c>
      <c r="FX12" s="65">
        <f t="shared" si="94"/>
        <v>57436</v>
      </c>
      <c r="FY12" s="65">
        <f t="shared" si="94"/>
        <v>57527</v>
      </c>
      <c r="FZ12" s="65">
        <f t="shared" si="94"/>
        <v>57619</v>
      </c>
      <c r="GA12" s="65">
        <f t="shared" si="94"/>
        <v>57711</v>
      </c>
      <c r="GB12" s="65">
        <f t="shared" si="94"/>
        <v>57801</v>
      </c>
      <c r="GD12" s="31" t="s">
        <v>33</v>
      </c>
      <c r="GE12" s="67">
        <v>45474</v>
      </c>
      <c r="GF12" s="65">
        <f>GE13+1</f>
        <v>45505</v>
      </c>
      <c r="GG12" s="65">
        <f t="shared" ref="GG12:IR12" si="95">GF13+1</f>
        <v>45536</v>
      </c>
      <c r="GH12" s="65">
        <f t="shared" si="95"/>
        <v>45566</v>
      </c>
      <c r="GI12" s="65">
        <f t="shared" si="95"/>
        <v>45597</v>
      </c>
      <c r="GJ12" s="65">
        <f t="shared" si="95"/>
        <v>45627</v>
      </c>
      <c r="GK12" s="65">
        <f t="shared" si="95"/>
        <v>45658</v>
      </c>
      <c r="GL12" s="65">
        <f t="shared" si="95"/>
        <v>45689</v>
      </c>
      <c r="GM12" s="65">
        <f t="shared" si="95"/>
        <v>45717</v>
      </c>
      <c r="GN12" s="65">
        <f t="shared" si="95"/>
        <v>45748</v>
      </c>
      <c r="GO12" s="65">
        <f t="shared" si="95"/>
        <v>45778</v>
      </c>
      <c r="GP12" s="65">
        <f t="shared" si="95"/>
        <v>45809</v>
      </c>
      <c r="GQ12" s="65">
        <f t="shared" si="95"/>
        <v>45839</v>
      </c>
      <c r="GR12" s="65">
        <f t="shared" si="95"/>
        <v>45870</v>
      </c>
      <c r="GS12" s="65">
        <f t="shared" si="95"/>
        <v>45901</v>
      </c>
      <c r="GT12" s="65">
        <f t="shared" si="95"/>
        <v>45931</v>
      </c>
      <c r="GU12" s="65">
        <f t="shared" si="95"/>
        <v>45962</v>
      </c>
      <c r="GV12" s="65">
        <f t="shared" si="95"/>
        <v>45992</v>
      </c>
      <c r="GW12" s="65">
        <f t="shared" si="95"/>
        <v>46023</v>
      </c>
      <c r="GX12" s="65">
        <f t="shared" si="95"/>
        <v>46054</v>
      </c>
      <c r="GY12" s="65">
        <f t="shared" si="95"/>
        <v>46082</v>
      </c>
      <c r="GZ12" s="65">
        <f t="shared" si="95"/>
        <v>46113</v>
      </c>
      <c r="HA12" s="65">
        <f t="shared" si="95"/>
        <v>46143</v>
      </c>
      <c r="HB12" s="65">
        <f t="shared" si="95"/>
        <v>46174</v>
      </c>
      <c r="HC12" s="65">
        <f t="shared" si="95"/>
        <v>46204</v>
      </c>
      <c r="HD12" s="65">
        <f t="shared" si="95"/>
        <v>46235</v>
      </c>
      <c r="HE12" s="65">
        <f t="shared" si="95"/>
        <v>46266</v>
      </c>
      <c r="HF12" s="65">
        <f t="shared" si="95"/>
        <v>46296</v>
      </c>
      <c r="HG12" s="65">
        <f t="shared" si="95"/>
        <v>46327</v>
      </c>
      <c r="HH12" s="65">
        <f t="shared" si="95"/>
        <v>46357</v>
      </c>
      <c r="HI12" s="65">
        <f t="shared" si="95"/>
        <v>46388</v>
      </c>
      <c r="HJ12" s="65">
        <f t="shared" si="95"/>
        <v>46419</v>
      </c>
      <c r="HK12" s="65">
        <f t="shared" si="95"/>
        <v>46447</v>
      </c>
      <c r="HL12" s="65">
        <f t="shared" si="95"/>
        <v>46478</v>
      </c>
      <c r="HM12" s="65">
        <f t="shared" si="95"/>
        <v>46508</v>
      </c>
      <c r="HN12" s="65">
        <f t="shared" si="95"/>
        <v>46539</v>
      </c>
      <c r="HO12" s="65">
        <f t="shared" si="95"/>
        <v>46569</v>
      </c>
      <c r="HP12" s="65">
        <f t="shared" si="95"/>
        <v>46600</v>
      </c>
      <c r="HQ12" s="65">
        <f t="shared" si="95"/>
        <v>46631</v>
      </c>
      <c r="HR12" s="65">
        <f t="shared" si="95"/>
        <v>46661</v>
      </c>
      <c r="HS12" s="65">
        <f t="shared" si="95"/>
        <v>46692</v>
      </c>
      <c r="HT12" s="65">
        <f t="shared" si="95"/>
        <v>46722</v>
      </c>
      <c r="HU12" s="65">
        <f t="shared" si="95"/>
        <v>46753</v>
      </c>
      <c r="HV12" s="65">
        <f t="shared" si="95"/>
        <v>46784</v>
      </c>
      <c r="HW12" s="65">
        <f t="shared" si="95"/>
        <v>46813</v>
      </c>
      <c r="HX12" s="65">
        <f t="shared" si="95"/>
        <v>46844</v>
      </c>
      <c r="HY12" s="65">
        <f t="shared" si="95"/>
        <v>46874</v>
      </c>
      <c r="HZ12" s="65">
        <f t="shared" si="95"/>
        <v>46905</v>
      </c>
      <c r="IA12" s="65">
        <f t="shared" si="95"/>
        <v>46935</v>
      </c>
      <c r="IB12" s="65">
        <f t="shared" si="95"/>
        <v>46966</v>
      </c>
      <c r="IC12" s="65">
        <f t="shared" si="95"/>
        <v>46997</v>
      </c>
      <c r="ID12" s="65">
        <f t="shared" si="95"/>
        <v>47027</v>
      </c>
      <c r="IE12" s="65">
        <f t="shared" si="95"/>
        <v>47058</v>
      </c>
      <c r="IF12" s="65">
        <f t="shared" si="95"/>
        <v>47088</v>
      </c>
      <c r="IG12" s="65">
        <f t="shared" si="95"/>
        <v>47119</v>
      </c>
      <c r="IH12" s="65">
        <f t="shared" si="95"/>
        <v>47150</v>
      </c>
      <c r="II12" s="65">
        <f t="shared" si="95"/>
        <v>47178</v>
      </c>
      <c r="IJ12" s="65">
        <f t="shared" si="95"/>
        <v>47209</v>
      </c>
      <c r="IK12" s="65">
        <f t="shared" si="95"/>
        <v>47239</v>
      </c>
      <c r="IL12" s="65">
        <f t="shared" si="95"/>
        <v>47270</v>
      </c>
      <c r="IM12" s="65">
        <f t="shared" si="95"/>
        <v>47300</v>
      </c>
      <c r="IN12" s="65">
        <f t="shared" si="95"/>
        <v>47331</v>
      </c>
      <c r="IO12" s="65">
        <f t="shared" si="95"/>
        <v>47362</v>
      </c>
      <c r="IP12" s="65">
        <f t="shared" si="95"/>
        <v>47392</v>
      </c>
      <c r="IQ12" s="65">
        <f t="shared" si="95"/>
        <v>47423</v>
      </c>
      <c r="IR12" s="65">
        <f t="shared" si="95"/>
        <v>47453</v>
      </c>
      <c r="IS12" s="65">
        <f t="shared" ref="IS12:LD12" si="96">IR13+1</f>
        <v>47484</v>
      </c>
      <c r="IT12" s="65">
        <f t="shared" si="96"/>
        <v>47515</v>
      </c>
      <c r="IU12" s="65">
        <f t="shared" si="96"/>
        <v>47543</v>
      </c>
      <c r="IV12" s="65">
        <f t="shared" si="96"/>
        <v>47574</v>
      </c>
      <c r="IW12" s="65">
        <f t="shared" si="96"/>
        <v>47604</v>
      </c>
      <c r="IX12" s="65">
        <f t="shared" si="96"/>
        <v>47635</v>
      </c>
      <c r="IY12" s="65">
        <f t="shared" si="96"/>
        <v>47665</v>
      </c>
      <c r="IZ12" s="65">
        <f t="shared" si="96"/>
        <v>47696</v>
      </c>
      <c r="JA12" s="65">
        <f t="shared" si="96"/>
        <v>47727</v>
      </c>
      <c r="JB12" s="65">
        <f t="shared" si="96"/>
        <v>47757</v>
      </c>
      <c r="JC12" s="65">
        <f t="shared" si="96"/>
        <v>47788</v>
      </c>
      <c r="JD12" s="65">
        <f t="shared" si="96"/>
        <v>47818</v>
      </c>
      <c r="JE12" s="65">
        <f t="shared" si="96"/>
        <v>47849</v>
      </c>
      <c r="JF12" s="65">
        <f t="shared" si="96"/>
        <v>47880</v>
      </c>
      <c r="JG12" s="65">
        <f t="shared" si="96"/>
        <v>47908</v>
      </c>
      <c r="JH12" s="65">
        <f t="shared" si="96"/>
        <v>47939</v>
      </c>
      <c r="JI12" s="65">
        <f t="shared" si="96"/>
        <v>47969</v>
      </c>
      <c r="JJ12" s="65">
        <f t="shared" si="96"/>
        <v>48000</v>
      </c>
      <c r="JK12" s="65">
        <f t="shared" si="96"/>
        <v>48030</v>
      </c>
      <c r="JL12" s="65">
        <f t="shared" si="96"/>
        <v>48061</v>
      </c>
      <c r="JM12" s="65">
        <f t="shared" si="96"/>
        <v>48092</v>
      </c>
      <c r="JN12" s="65">
        <f t="shared" si="96"/>
        <v>48122</v>
      </c>
      <c r="JO12" s="65">
        <f t="shared" si="96"/>
        <v>48153</v>
      </c>
      <c r="JP12" s="65">
        <f t="shared" si="96"/>
        <v>48183</v>
      </c>
      <c r="JQ12" s="65">
        <f t="shared" si="96"/>
        <v>48214</v>
      </c>
      <c r="JR12" s="65">
        <f t="shared" si="96"/>
        <v>48245</v>
      </c>
      <c r="JS12" s="65">
        <f t="shared" si="96"/>
        <v>48274</v>
      </c>
      <c r="JT12" s="65">
        <f t="shared" si="96"/>
        <v>48305</v>
      </c>
      <c r="JU12" s="65">
        <f t="shared" si="96"/>
        <v>48335</v>
      </c>
      <c r="JV12" s="65">
        <f t="shared" si="96"/>
        <v>48366</v>
      </c>
      <c r="JW12" s="65">
        <f t="shared" si="96"/>
        <v>48396</v>
      </c>
      <c r="JX12" s="65">
        <f t="shared" si="96"/>
        <v>48427</v>
      </c>
      <c r="JY12" s="65">
        <f t="shared" si="96"/>
        <v>48458</v>
      </c>
      <c r="JZ12" s="65">
        <f t="shared" si="96"/>
        <v>48488</v>
      </c>
      <c r="KA12" s="65">
        <f t="shared" si="96"/>
        <v>48519</v>
      </c>
      <c r="KB12" s="65">
        <f t="shared" si="96"/>
        <v>48549</v>
      </c>
      <c r="KC12" s="65">
        <f t="shared" si="96"/>
        <v>48580</v>
      </c>
      <c r="KD12" s="65">
        <f t="shared" si="96"/>
        <v>48611</v>
      </c>
      <c r="KE12" s="65">
        <f t="shared" si="96"/>
        <v>48639</v>
      </c>
      <c r="KF12" s="65">
        <f t="shared" si="96"/>
        <v>48670</v>
      </c>
      <c r="KG12" s="65">
        <f t="shared" si="96"/>
        <v>48700</v>
      </c>
      <c r="KH12" s="65">
        <f t="shared" si="96"/>
        <v>48731</v>
      </c>
      <c r="KI12" s="65">
        <f t="shared" si="96"/>
        <v>48761</v>
      </c>
      <c r="KJ12" s="65">
        <f t="shared" si="96"/>
        <v>48792</v>
      </c>
      <c r="KK12" s="65">
        <f t="shared" si="96"/>
        <v>48823</v>
      </c>
      <c r="KL12" s="65">
        <f t="shared" si="96"/>
        <v>48853</v>
      </c>
      <c r="KM12" s="65">
        <f t="shared" si="96"/>
        <v>48884</v>
      </c>
      <c r="KN12" s="65">
        <f t="shared" si="96"/>
        <v>48914</v>
      </c>
      <c r="KO12" s="65">
        <f t="shared" si="96"/>
        <v>48945</v>
      </c>
      <c r="KP12" s="65">
        <f t="shared" si="96"/>
        <v>48976</v>
      </c>
      <c r="KQ12" s="65">
        <f t="shared" si="96"/>
        <v>49004</v>
      </c>
      <c r="KR12" s="65">
        <f t="shared" si="96"/>
        <v>49035</v>
      </c>
      <c r="KS12" s="65">
        <f t="shared" si="96"/>
        <v>49065</v>
      </c>
      <c r="KT12" s="65">
        <f t="shared" si="96"/>
        <v>49096</v>
      </c>
      <c r="KU12" s="65">
        <f t="shared" si="96"/>
        <v>49126</v>
      </c>
      <c r="KV12" s="65">
        <f t="shared" si="96"/>
        <v>49157</v>
      </c>
      <c r="KW12" s="65">
        <f t="shared" si="96"/>
        <v>49188</v>
      </c>
      <c r="KX12" s="65">
        <f t="shared" si="96"/>
        <v>49218</v>
      </c>
      <c r="KY12" s="65">
        <f t="shared" si="96"/>
        <v>49249</v>
      </c>
      <c r="KZ12" s="65">
        <f t="shared" si="96"/>
        <v>49279</v>
      </c>
      <c r="LA12" s="65">
        <f t="shared" si="96"/>
        <v>49310</v>
      </c>
      <c r="LB12" s="65">
        <f t="shared" si="96"/>
        <v>49341</v>
      </c>
      <c r="LC12" s="65">
        <f t="shared" si="96"/>
        <v>49369</v>
      </c>
      <c r="LD12" s="65">
        <f t="shared" si="96"/>
        <v>49400</v>
      </c>
      <c r="LE12" s="65">
        <f t="shared" ref="LE12:NP12" si="97">LD13+1</f>
        <v>49430</v>
      </c>
      <c r="LF12" s="65">
        <f t="shared" si="97"/>
        <v>49461</v>
      </c>
      <c r="LG12" s="65">
        <f t="shared" si="97"/>
        <v>49491</v>
      </c>
      <c r="LH12" s="65">
        <f t="shared" si="97"/>
        <v>49522</v>
      </c>
      <c r="LI12" s="65">
        <f t="shared" si="97"/>
        <v>49553</v>
      </c>
      <c r="LJ12" s="65">
        <f t="shared" si="97"/>
        <v>49583</v>
      </c>
      <c r="LK12" s="65">
        <f t="shared" si="97"/>
        <v>49614</v>
      </c>
      <c r="LL12" s="65">
        <f t="shared" si="97"/>
        <v>49644</v>
      </c>
      <c r="LM12" s="65">
        <f t="shared" si="97"/>
        <v>49675</v>
      </c>
      <c r="LN12" s="65">
        <f t="shared" si="97"/>
        <v>49706</v>
      </c>
      <c r="LO12" s="65">
        <f t="shared" si="97"/>
        <v>49735</v>
      </c>
      <c r="LP12" s="65">
        <f t="shared" si="97"/>
        <v>49766</v>
      </c>
      <c r="LQ12" s="65">
        <f t="shared" si="97"/>
        <v>49796</v>
      </c>
      <c r="LR12" s="65">
        <f t="shared" si="97"/>
        <v>49827</v>
      </c>
      <c r="LS12" s="65">
        <f t="shared" si="97"/>
        <v>49857</v>
      </c>
      <c r="LT12" s="65">
        <f t="shared" si="97"/>
        <v>49888</v>
      </c>
      <c r="LU12" s="65">
        <f t="shared" si="97"/>
        <v>49919</v>
      </c>
      <c r="LV12" s="65">
        <f t="shared" si="97"/>
        <v>49949</v>
      </c>
      <c r="LW12" s="65">
        <f t="shared" si="97"/>
        <v>49980</v>
      </c>
      <c r="LX12" s="65">
        <f t="shared" si="97"/>
        <v>50010</v>
      </c>
      <c r="LY12" s="65">
        <f t="shared" si="97"/>
        <v>50041</v>
      </c>
      <c r="LZ12" s="65">
        <f t="shared" si="97"/>
        <v>50072</v>
      </c>
      <c r="MA12" s="65">
        <f t="shared" si="97"/>
        <v>50100</v>
      </c>
      <c r="MB12" s="65">
        <f t="shared" si="97"/>
        <v>50131</v>
      </c>
      <c r="MC12" s="65">
        <f t="shared" si="97"/>
        <v>50161</v>
      </c>
      <c r="MD12" s="65">
        <f t="shared" si="97"/>
        <v>50192</v>
      </c>
      <c r="ME12" s="65">
        <f t="shared" si="97"/>
        <v>50222</v>
      </c>
      <c r="MF12" s="65">
        <f t="shared" si="97"/>
        <v>50253</v>
      </c>
      <c r="MG12" s="65">
        <f t="shared" si="97"/>
        <v>50284</v>
      </c>
      <c r="MH12" s="65">
        <f t="shared" si="97"/>
        <v>50314</v>
      </c>
      <c r="MI12" s="65">
        <f t="shared" si="97"/>
        <v>50345</v>
      </c>
      <c r="MJ12" s="65">
        <f t="shared" si="97"/>
        <v>50375</v>
      </c>
      <c r="MK12" s="65">
        <f t="shared" si="97"/>
        <v>50406</v>
      </c>
      <c r="ML12" s="65">
        <f t="shared" si="97"/>
        <v>50437</v>
      </c>
      <c r="MM12" s="65">
        <f t="shared" si="97"/>
        <v>50465</v>
      </c>
      <c r="MN12" s="65">
        <f t="shared" si="97"/>
        <v>50496</v>
      </c>
      <c r="MO12" s="65">
        <f t="shared" si="97"/>
        <v>50526</v>
      </c>
      <c r="MP12" s="65">
        <f t="shared" si="97"/>
        <v>50557</v>
      </c>
      <c r="MQ12" s="65">
        <f t="shared" si="97"/>
        <v>50587</v>
      </c>
      <c r="MR12" s="65">
        <f t="shared" si="97"/>
        <v>50618</v>
      </c>
      <c r="MS12" s="65">
        <f t="shared" si="97"/>
        <v>50649</v>
      </c>
      <c r="MT12" s="65">
        <f t="shared" si="97"/>
        <v>50679</v>
      </c>
      <c r="MU12" s="65">
        <f t="shared" si="97"/>
        <v>50710</v>
      </c>
      <c r="MV12" s="65">
        <f t="shared" si="97"/>
        <v>50740</v>
      </c>
      <c r="MW12" s="65">
        <f t="shared" si="97"/>
        <v>50771</v>
      </c>
      <c r="MX12" s="65">
        <f t="shared" si="97"/>
        <v>50802</v>
      </c>
      <c r="MY12" s="65">
        <f t="shared" si="97"/>
        <v>50830</v>
      </c>
      <c r="MZ12" s="65">
        <f t="shared" si="97"/>
        <v>50861</v>
      </c>
      <c r="NA12" s="65">
        <f t="shared" si="97"/>
        <v>50891</v>
      </c>
      <c r="NB12" s="65">
        <f t="shared" si="97"/>
        <v>50922</v>
      </c>
      <c r="NC12" s="65">
        <f t="shared" si="97"/>
        <v>50952</v>
      </c>
      <c r="ND12" s="65">
        <f t="shared" si="97"/>
        <v>50983</v>
      </c>
      <c r="NE12" s="65">
        <f t="shared" si="97"/>
        <v>51014</v>
      </c>
      <c r="NF12" s="65">
        <f t="shared" si="97"/>
        <v>51044</v>
      </c>
      <c r="NG12" s="65">
        <f t="shared" si="97"/>
        <v>51075</v>
      </c>
      <c r="NH12" s="65">
        <f t="shared" si="97"/>
        <v>51105</v>
      </c>
      <c r="NI12" s="65">
        <f t="shared" si="97"/>
        <v>51136</v>
      </c>
      <c r="NJ12" s="65">
        <f t="shared" si="97"/>
        <v>51167</v>
      </c>
      <c r="NK12" s="65">
        <f t="shared" si="97"/>
        <v>51196</v>
      </c>
      <c r="NL12" s="65">
        <f t="shared" si="97"/>
        <v>51227</v>
      </c>
      <c r="NM12" s="65">
        <f t="shared" si="97"/>
        <v>51257</v>
      </c>
      <c r="NN12" s="65">
        <f t="shared" si="97"/>
        <v>51288</v>
      </c>
      <c r="NO12" s="65">
        <f t="shared" si="97"/>
        <v>51318</v>
      </c>
      <c r="NP12" s="65">
        <f t="shared" si="97"/>
        <v>51349</v>
      </c>
      <c r="NQ12" s="65">
        <f t="shared" ref="NQ12:QB12" si="98">NP13+1</f>
        <v>51380</v>
      </c>
      <c r="NR12" s="65">
        <f t="shared" si="98"/>
        <v>51410</v>
      </c>
      <c r="NS12" s="65">
        <f t="shared" si="98"/>
        <v>51441</v>
      </c>
      <c r="NT12" s="65">
        <f t="shared" si="98"/>
        <v>51471</v>
      </c>
      <c r="NU12" s="65">
        <f t="shared" si="98"/>
        <v>51502</v>
      </c>
      <c r="NV12" s="65">
        <f t="shared" si="98"/>
        <v>51533</v>
      </c>
      <c r="NW12" s="65">
        <f t="shared" si="98"/>
        <v>51561</v>
      </c>
      <c r="NX12" s="65">
        <f t="shared" si="98"/>
        <v>51592</v>
      </c>
      <c r="NY12" s="65">
        <f t="shared" si="98"/>
        <v>51622</v>
      </c>
      <c r="NZ12" s="65">
        <f t="shared" si="98"/>
        <v>51653</v>
      </c>
      <c r="OA12" s="65">
        <f t="shared" si="98"/>
        <v>51683</v>
      </c>
      <c r="OB12" s="65">
        <f t="shared" si="98"/>
        <v>51714</v>
      </c>
      <c r="OC12" s="65">
        <f t="shared" si="98"/>
        <v>51745</v>
      </c>
      <c r="OD12" s="65">
        <f t="shared" si="98"/>
        <v>51775</v>
      </c>
      <c r="OE12" s="65">
        <f t="shared" si="98"/>
        <v>51806</v>
      </c>
      <c r="OF12" s="65">
        <f t="shared" si="98"/>
        <v>51836</v>
      </c>
      <c r="OG12" s="65">
        <f t="shared" si="98"/>
        <v>51867</v>
      </c>
      <c r="OH12" s="65">
        <f t="shared" si="98"/>
        <v>51898</v>
      </c>
      <c r="OI12" s="65">
        <f t="shared" si="98"/>
        <v>51926</v>
      </c>
      <c r="OJ12" s="65">
        <f t="shared" si="98"/>
        <v>51957</v>
      </c>
      <c r="OK12" s="65">
        <f t="shared" si="98"/>
        <v>51987</v>
      </c>
      <c r="OL12" s="65">
        <f t="shared" si="98"/>
        <v>52018</v>
      </c>
      <c r="OM12" s="65">
        <f t="shared" si="98"/>
        <v>52048</v>
      </c>
      <c r="ON12" s="65">
        <f t="shared" si="98"/>
        <v>52079</v>
      </c>
      <c r="OO12" s="65">
        <f t="shared" si="98"/>
        <v>52110</v>
      </c>
      <c r="OP12" s="65">
        <f t="shared" si="98"/>
        <v>52140</v>
      </c>
      <c r="OQ12" s="65">
        <f t="shared" si="98"/>
        <v>52171</v>
      </c>
      <c r="OR12" s="65">
        <f t="shared" si="98"/>
        <v>52201</v>
      </c>
      <c r="OS12" s="65">
        <f t="shared" si="98"/>
        <v>52232</v>
      </c>
      <c r="OT12" s="65">
        <f t="shared" si="98"/>
        <v>52263</v>
      </c>
      <c r="OU12" s="65">
        <f t="shared" si="98"/>
        <v>52291</v>
      </c>
      <c r="OV12" s="65">
        <f t="shared" si="98"/>
        <v>52322</v>
      </c>
      <c r="OW12" s="65">
        <f t="shared" si="98"/>
        <v>52352</v>
      </c>
      <c r="OX12" s="65">
        <f t="shared" si="98"/>
        <v>52383</v>
      </c>
      <c r="OY12" s="65">
        <f t="shared" si="98"/>
        <v>52413</v>
      </c>
      <c r="OZ12" s="65">
        <f t="shared" si="98"/>
        <v>52444</v>
      </c>
      <c r="PA12" s="65">
        <f t="shared" si="98"/>
        <v>52475</v>
      </c>
      <c r="PB12" s="65">
        <f t="shared" si="98"/>
        <v>52505</v>
      </c>
      <c r="PC12" s="65">
        <f t="shared" si="98"/>
        <v>52536</v>
      </c>
      <c r="PD12" s="65">
        <f t="shared" si="98"/>
        <v>52566</v>
      </c>
      <c r="PE12" s="65">
        <f t="shared" si="98"/>
        <v>52597</v>
      </c>
      <c r="PF12" s="65">
        <f t="shared" si="98"/>
        <v>52628</v>
      </c>
      <c r="PG12" s="65">
        <f t="shared" si="98"/>
        <v>52657</v>
      </c>
      <c r="PH12" s="65">
        <f t="shared" si="98"/>
        <v>52688</v>
      </c>
      <c r="PI12" s="65">
        <f t="shared" si="98"/>
        <v>52718</v>
      </c>
      <c r="PJ12" s="65">
        <f t="shared" si="98"/>
        <v>52749</v>
      </c>
      <c r="PK12" s="65">
        <f t="shared" si="98"/>
        <v>52779</v>
      </c>
      <c r="PL12" s="65">
        <f t="shared" si="98"/>
        <v>52810</v>
      </c>
      <c r="PM12" s="65">
        <f t="shared" si="98"/>
        <v>52841</v>
      </c>
      <c r="PN12" s="65">
        <f t="shared" si="98"/>
        <v>52871</v>
      </c>
      <c r="PO12" s="65">
        <f t="shared" si="98"/>
        <v>52902</v>
      </c>
      <c r="PP12" s="65">
        <f t="shared" si="98"/>
        <v>52932</v>
      </c>
      <c r="PQ12" s="65">
        <f t="shared" si="98"/>
        <v>52963</v>
      </c>
      <c r="PR12" s="65">
        <f t="shared" si="98"/>
        <v>52994</v>
      </c>
      <c r="PS12" s="65">
        <f t="shared" si="98"/>
        <v>53022</v>
      </c>
      <c r="PT12" s="65">
        <f t="shared" si="98"/>
        <v>53053</v>
      </c>
      <c r="PU12" s="65">
        <f t="shared" si="98"/>
        <v>53083</v>
      </c>
      <c r="PV12" s="65">
        <f t="shared" si="98"/>
        <v>53114</v>
      </c>
      <c r="PW12" s="65">
        <f t="shared" si="98"/>
        <v>53144</v>
      </c>
      <c r="PX12" s="65">
        <f t="shared" si="98"/>
        <v>53175</v>
      </c>
      <c r="PY12" s="65">
        <f t="shared" si="98"/>
        <v>53206</v>
      </c>
      <c r="PZ12" s="65">
        <f t="shared" si="98"/>
        <v>53236</v>
      </c>
      <c r="QA12" s="65">
        <f t="shared" si="98"/>
        <v>53267</v>
      </c>
      <c r="QB12" s="65">
        <f t="shared" si="98"/>
        <v>53297</v>
      </c>
      <c r="QC12" s="65">
        <f t="shared" ref="QC12:SN12" si="99">QB13+1</f>
        <v>53328</v>
      </c>
      <c r="QD12" s="65">
        <f t="shared" si="99"/>
        <v>53359</v>
      </c>
      <c r="QE12" s="65">
        <f t="shared" si="99"/>
        <v>53387</v>
      </c>
      <c r="QF12" s="65">
        <f t="shared" si="99"/>
        <v>53418</v>
      </c>
      <c r="QG12" s="65">
        <f t="shared" si="99"/>
        <v>53448</v>
      </c>
      <c r="QH12" s="65">
        <f t="shared" si="99"/>
        <v>53479</v>
      </c>
      <c r="QI12" s="65">
        <f t="shared" si="99"/>
        <v>53509</v>
      </c>
      <c r="QJ12" s="65">
        <f t="shared" si="99"/>
        <v>53540</v>
      </c>
      <c r="QK12" s="65">
        <f t="shared" si="99"/>
        <v>53571</v>
      </c>
      <c r="QL12" s="65">
        <f t="shared" si="99"/>
        <v>53601</v>
      </c>
      <c r="QM12" s="65">
        <f t="shared" si="99"/>
        <v>53632</v>
      </c>
      <c r="QN12" s="65">
        <f t="shared" si="99"/>
        <v>53662</v>
      </c>
      <c r="QO12" s="65">
        <f t="shared" si="99"/>
        <v>53693</v>
      </c>
      <c r="QP12" s="65">
        <f t="shared" si="99"/>
        <v>53724</v>
      </c>
      <c r="QQ12" s="65">
        <f t="shared" si="99"/>
        <v>53752</v>
      </c>
      <c r="QR12" s="65">
        <f t="shared" si="99"/>
        <v>53783</v>
      </c>
      <c r="QS12" s="65">
        <f t="shared" si="99"/>
        <v>53813</v>
      </c>
      <c r="QT12" s="65">
        <f t="shared" si="99"/>
        <v>53844</v>
      </c>
      <c r="QU12" s="65">
        <f t="shared" si="99"/>
        <v>53874</v>
      </c>
      <c r="QV12" s="65">
        <f t="shared" si="99"/>
        <v>53905</v>
      </c>
      <c r="QW12" s="65">
        <f t="shared" si="99"/>
        <v>53936</v>
      </c>
      <c r="QX12" s="65">
        <f t="shared" si="99"/>
        <v>53966</v>
      </c>
      <c r="QY12" s="65">
        <f t="shared" si="99"/>
        <v>53997</v>
      </c>
      <c r="QZ12" s="65">
        <f t="shared" si="99"/>
        <v>54027</v>
      </c>
      <c r="RA12" s="65">
        <f t="shared" si="99"/>
        <v>54058</v>
      </c>
      <c r="RB12" s="65">
        <f t="shared" si="99"/>
        <v>54089</v>
      </c>
      <c r="RC12" s="65">
        <f t="shared" si="99"/>
        <v>54118</v>
      </c>
      <c r="RD12" s="65">
        <f t="shared" si="99"/>
        <v>54149</v>
      </c>
      <c r="RE12" s="65">
        <f t="shared" si="99"/>
        <v>54179</v>
      </c>
      <c r="RF12" s="65">
        <f t="shared" si="99"/>
        <v>54210</v>
      </c>
      <c r="RG12" s="65">
        <f t="shared" si="99"/>
        <v>54240</v>
      </c>
      <c r="RH12" s="65">
        <f t="shared" si="99"/>
        <v>54271</v>
      </c>
      <c r="RI12" s="65">
        <f t="shared" si="99"/>
        <v>54302</v>
      </c>
      <c r="RJ12" s="65">
        <f t="shared" si="99"/>
        <v>54332</v>
      </c>
      <c r="RK12" s="65">
        <f t="shared" si="99"/>
        <v>54363</v>
      </c>
      <c r="RL12" s="65">
        <f t="shared" si="99"/>
        <v>54393</v>
      </c>
      <c r="RM12" s="65">
        <f t="shared" si="99"/>
        <v>54424</v>
      </c>
      <c r="RN12" s="65">
        <f t="shared" si="99"/>
        <v>54455</v>
      </c>
      <c r="RO12" s="65">
        <f t="shared" si="99"/>
        <v>54483</v>
      </c>
      <c r="RP12" s="65">
        <f t="shared" si="99"/>
        <v>54514</v>
      </c>
      <c r="RQ12" s="65">
        <f t="shared" si="99"/>
        <v>54544</v>
      </c>
      <c r="RR12" s="65">
        <f t="shared" si="99"/>
        <v>54575</v>
      </c>
      <c r="RS12" s="65">
        <f t="shared" si="99"/>
        <v>54605</v>
      </c>
      <c r="RT12" s="65">
        <f t="shared" si="99"/>
        <v>54636</v>
      </c>
      <c r="RU12" s="65">
        <f t="shared" si="99"/>
        <v>54667</v>
      </c>
      <c r="RV12" s="65">
        <f t="shared" si="99"/>
        <v>54697</v>
      </c>
      <c r="RW12" s="65">
        <f t="shared" si="99"/>
        <v>54728</v>
      </c>
      <c r="RX12" s="65">
        <f t="shared" si="99"/>
        <v>54758</v>
      </c>
      <c r="RY12" s="65">
        <f t="shared" si="99"/>
        <v>54789</v>
      </c>
      <c r="RZ12" s="65">
        <f t="shared" si="99"/>
        <v>54820</v>
      </c>
      <c r="SA12" s="65">
        <f t="shared" si="99"/>
        <v>54848</v>
      </c>
      <c r="SB12" s="65">
        <f t="shared" si="99"/>
        <v>54879</v>
      </c>
      <c r="SC12" s="65">
        <f t="shared" si="99"/>
        <v>54909</v>
      </c>
      <c r="SD12" s="65">
        <f t="shared" si="99"/>
        <v>54940</v>
      </c>
      <c r="SE12" s="65">
        <f t="shared" si="99"/>
        <v>54970</v>
      </c>
      <c r="SF12" s="65">
        <f t="shared" si="99"/>
        <v>55001</v>
      </c>
      <c r="SG12" s="65">
        <f t="shared" si="99"/>
        <v>55032</v>
      </c>
      <c r="SH12" s="65">
        <f t="shared" si="99"/>
        <v>55062</v>
      </c>
      <c r="SI12" s="65">
        <f t="shared" si="99"/>
        <v>55093</v>
      </c>
      <c r="SJ12" s="65">
        <f t="shared" si="99"/>
        <v>55123</v>
      </c>
      <c r="SK12" s="65">
        <f t="shared" si="99"/>
        <v>55154</v>
      </c>
      <c r="SL12" s="65">
        <f t="shared" si="99"/>
        <v>55185</v>
      </c>
      <c r="SM12" s="65">
        <f t="shared" si="99"/>
        <v>55213</v>
      </c>
      <c r="SN12" s="65">
        <f t="shared" si="99"/>
        <v>55244</v>
      </c>
      <c r="SO12" s="65">
        <f t="shared" ref="SO12:UZ12" si="100">SN13+1</f>
        <v>55274</v>
      </c>
      <c r="SP12" s="65">
        <f t="shared" si="100"/>
        <v>55305</v>
      </c>
      <c r="SQ12" s="65">
        <f t="shared" si="100"/>
        <v>55335</v>
      </c>
      <c r="SR12" s="65">
        <f t="shared" si="100"/>
        <v>55366</v>
      </c>
      <c r="SS12" s="65">
        <f t="shared" si="100"/>
        <v>55397</v>
      </c>
      <c r="ST12" s="65">
        <f t="shared" si="100"/>
        <v>55427</v>
      </c>
      <c r="SU12" s="65">
        <f t="shared" si="100"/>
        <v>55458</v>
      </c>
      <c r="SV12" s="65">
        <f t="shared" si="100"/>
        <v>55488</v>
      </c>
      <c r="SW12" s="65">
        <f t="shared" si="100"/>
        <v>55519</v>
      </c>
      <c r="SX12" s="65">
        <f t="shared" si="100"/>
        <v>55550</v>
      </c>
      <c r="SY12" s="65">
        <f t="shared" si="100"/>
        <v>55579</v>
      </c>
      <c r="SZ12" s="65">
        <f t="shared" si="100"/>
        <v>55610</v>
      </c>
      <c r="TA12" s="65">
        <f t="shared" si="100"/>
        <v>55640</v>
      </c>
      <c r="TB12" s="65">
        <f t="shared" si="100"/>
        <v>55671</v>
      </c>
      <c r="TC12" s="65">
        <f t="shared" si="100"/>
        <v>55701</v>
      </c>
      <c r="TD12" s="65">
        <f t="shared" si="100"/>
        <v>55732</v>
      </c>
      <c r="TE12" s="65">
        <f t="shared" si="100"/>
        <v>55763</v>
      </c>
      <c r="TF12" s="65">
        <f t="shared" si="100"/>
        <v>55793</v>
      </c>
      <c r="TG12" s="65">
        <f t="shared" si="100"/>
        <v>55824</v>
      </c>
      <c r="TH12" s="65">
        <f t="shared" si="100"/>
        <v>55854</v>
      </c>
      <c r="TI12" s="65">
        <f t="shared" si="100"/>
        <v>55885</v>
      </c>
      <c r="TJ12" s="65">
        <f t="shared" si="100"/>
        <v>55916</v>
      </c>
      <c r="TK12" s="65">
        <f t="shared" si="100"/>
        <v>55944</v>
      </c>
      <c r="TL12" s="65">
        <f t="shared" si="100"/>
        <v>55975</v>
      </c>
      <c r="TM12" s="65">
        <f t="shared" si="100"/>
        <v>56005</v>
      </c>
      <c r="TN12" s="65">
        <f t="shared" si="100"/>
        <v>56036</v>
      </c>
      <c r="TO12" s="65">
        <f t="shared" si="100"/>
        <v>56066</v>
      </c>
      <c r="TP12" s="65">
        <f t="shared" si="100"/>
        <v>56097</v>
      </c>
      <c r="TQ12" s="65">
        <f t="shared" si="100"/>
        <v>56128</v>
      </c>
      <c r="TR12" s="65">
        <f t="shared" si="100"/>
        <v>56158</v>
      </c>
      <c r="TS12" s="65">
        <f t="shared" si="100"/>
        <v>56189</v>
      </c>
      <c r="TT12" s="65">
        <f t="shared" si="100"/>
        <v>56219</v>
      </c>
      <c r="TU12" s="65">
        <f t="shared" si="100"/>
        <v>56250</v>
      </c>
      <c r="TV12" s="65">
        <f t="shared" si="100"/>
        <v>56281</v>
      </c>
      <c r="TW12" s="65">
        <f t="shared" si="100"/>
        <v>56309</v>
      </c>
      <c r="TX12" s="65">
        <f t="shared" si="100"/>
        <v>56340</v>
      </c>
      <c r="TY12" s="65">
        <f t="shared" si="100"/>
        <v>56370</v>
      </c>
      <c r="TZ12" s="65">
        <f t="shared" si="100"/>
        <v>56401</v>
      </c>
      <c r="UA12" s="65">
        <f t="shared" si="100"/>
        <v>56431</v>
      </c>
      <c r="UB12" s="65">
        <f t="shared" si="100"/>
        <v>56462</v>
      </c>
      <c r="UC12" s="65">
        <f t="shared" si="100"/>
        <v>56493</v>
      </c>
      <c r="UD12" s="65">
        <f t="shared" si="100"/>
        <v>56523</v>
      </c>
      <c r="UE12" s="65">
        <f t="shared" si="100"/>
        <v>56554</v>
      </c>
      <c r="UF12" s="65">
        <f t="shared" si="100"/>
        <v>56584</v>
      </c>
      <c r="UG12" s="65">
        <f t="shared" si="100"/>
        <v>56615</v>
      </c>
      <c r="UH12" s="65">
        <f t="shared" si="100"/>
        <v>56646</v>
      </c>
      <c r="UI12" s="65">
        <f t="shared" si="100"/>
        <v>56674</v>
      </c>
      <c r="UJ12" s="65">
        <f t="shared" si="100"/>
        <v>56705</v>
      </c>
      <c r="UK12" s="65">
        <f t="shared" si="100"/>
        <v>56735</v>
      </c>
      <c r="UL12" s="65">
        <f t="shared" si="100"/>
        <v>56766</v>
      </c>
      <c r="UM12" s="65">
        <f t="shared" si="100"/>
        <v>56796</v>
      </c>
      <c r="UN12" s="65">
        <f t="shared" si="100"/>
        <v>56827</v>
      </c>
      <c r="UO12" s="65">
        <f t="shared" si="100"/>
        <v>56858</v>
      </c>
      <c r="UP12" s="65">
        <f t="shared" si="100"/>
        <v>56888</v>
      </c>
      <c r="UQ12" s="65">
        <f t="shared" si="100"/>
        <v>56919</v>
      </c>
      <c r="UR12" s="65">
        <f t="shared" si="100"/>
        <v>56949</v>
      </c>
      <c r="US12" s="65">
        <f t="shared" si="100"/>
        <v>56980</v>
      </c>
      <c r="UT12" s="65">
        <f t="shared" si="100"/>
        <v>57011</v>
      </c>
      <c r="UU12" s="65">
        <f t="shared" si="100"/>
        <v>57040</v>
      </c>
      <c r="UV12" s="65">
        <f t="shared" si="100"/>
        <v>57071</v>
      </c>
      <c r="UW12" s="65">
        <f t="shared" si="100"/>
        <v>57101</v>
      </c>
      <c r="UX12" s="65">
        <f t="shared" si="100"/>
        <v>57132</v>
      </c>
      <c r="UY12" s="65">
        <f t="shared" si="100"/>
        <v>57162</v>
      </c>
      <c r="UZ12" s="65">
        <f t="shared" si="100"/>
        <v>57193</v>
      </c>
      <c r="VA12" s="65">
        <f t="shared" ref="VA12:VV12" si="101">UZ13+1</f>
        <v>57224</v>
      </c>
      <c r="VB12" s="65">
        <f t="shared" si="101"/>
        <v>57254</v>
      </c>
      <c r="VC12" s="65">
        <f t="shared" si="101"/>
        <v>57285</v>
      </c>
      <c r="VD12" s="65">
        <f t="shared" si="101"/>
        <v>57315</v>
      </c>
      <c r="VE12" s="65">
        <f t="shared" si="101"/>
        <v>57346</v>
      </c>
      <c r="VF12" s="65">
        <f t="shared" si="101"/>
        <v>57377</v>
      </c>
      <c r="VG12" s="65">
        <f t="shared" si="101"/>
        <v>57405</v>
      </c>
      <c r="VH12" s="65">
        <f t="shared" si="101"/>
        <v>57436</v>
      </c>
      <c r="VI12" s="65">
        <f t="shared" si="101"/>
        <v>57466</v>
      </c>
      <c r="VJ12" s="65">
        <f t="shared" si="101"/>
        <v>57497</v>
      </c>
      <c r="VK12" s="65">
        <f t="shared" si="101"/>
        <v>57527</v>
      </c>
      <c r="VL12" s="65">
        <f t="shared" si="101"/>
        <v>57558</v>
      </c>
      <c r="VM12" s="65">
        <f t="shared" si="101"/>
        <v>57589</v>
      </c>
      <c r="VN12" s="65">
        <f t="shared" si="101"/>
        <v>57619</v>
      </c>
      <c r="VO12" s="65">
        <f t="shared" si="101"/>
        <v>57650</v>
      </c>
      <c r="VP12" s="65">
        <f t="shared" si="101"/>
        <v>57680</v>
      </c>
      <c r="VQ12" s="65">
        <f t="shared" si="101"/>
        <v>57711</v>
      </c>
      <c r="VR12" s="65">
        <f t="shared" si="101"/>
        <v>57742</v>
      </c>
      <c r="VS12" s="65">
        <f t="shared" si="101"/>
        <v>57770</v>
      </c>
      <c r="VT12" s="65">
        <f t="shared" si="101"/>
        <v>57801</v>
      </c>
      <c r="VU12" s="65">
        <f t="shared" si="101"/>
        <v>57831</v>
      </c>
      <c r="VV12" s="65">
        <f t="shared" si="101"/>
        <v>57862</v>
      </c>
    </row>
    <row r="13" spans="11:596" x14ac:dyDescent="0.35">
      <c r="L13" s="31" t="s">
        <v>34</v>
      </c>
      <c r="M13" s="65">
        <f t="shared" ref="M13:AT13" si="102">M$5</f>
        <v>45838</v>
      </c>
      <c r="N13" s="65">
        <f t="shared" si="102"/>
        <v>46203</v>
      </c>
      <c r="O13" s="65">
        <f t="shared" si="102"/>
        <v>46568</v>
      </c>
      <c r="P13" s="65">
        <f t="shared" si="102"/>
        <v>46934</v>
      </c>
      <c r="Q13" s="65">
        <f t="shared" si="102"/>
        <v>47299</v>
      </c>
      <c r="R13" s="65">
        <f t="shared" si="102"/>
        <v>47664</v>
      </c>
      <c r="S13" s="65">
        <f t="shared" si="102"/>
        <v>48029</v>
      </c>
      <c r="T13" s="65">
        <f t="shared" si="102"/>
        <v>48395</v>
      </c>
      <c r="U13" s="65">
        <f t="shared" si="102"/>
        <v>48760</v>
      </c>
      <c r="V13" s="65">
        <f t="shared" si="102"/>
        <v>49125</v>
      </c>
      <c r="W13" s="65">
        <f t="shared" si="102"/>
        <v>49490</v>
      </c>
      <c r="X13" s="65">
        <f t="shared" si="102"/>
        <v>49856</v>
      </c>
      <c r="Y13" s="65">
        <f t="shared" si="102"/>
        <v>50221</v>
      </c>
      <c r="Z13" s="65">
        <f t="shared" si="102"/>
        <v>50586</v>
      </c>
      <c r="AA13" s="65">
        <f t="shared" si="102"/>
        <v>50951</v>
      </c>
      <c r="AB13" s="65">
        <f t="shared" si="102"/>
        <v>51317</v>
      </c>
      <c r="AC13" s="65">
        <f t="shared" si="102"/>
        <v>51682</v>
      </c>
      <c r="AD13" s="65">
        <f t="shared" si="102"/>
        <v>52047</v>
      </c>
      <c r="AE13" s="65">
        <f t="shared" si="102"/>
        <v>52412</v>
      </c>
      <c r="AF13" s="65">
        <f t="shared" si="102"/>
        <v>52778</v>
      </c>
      <c r="AG13" s="65">
        <f t="shared" si="102"/>
        <v>53143</v>
      </c>
      <c r="AH13" s="65">
        <f t="shared" si="102"/>
        <v>53508</v>
      </c>
      <c r="AI13" s="65">
        <f t="shared" si="102"/>
        <v>53873</v>
      </c>
      <c r="AJ13" s="65">
        <f t="shared" si="102"/>
        <v>54239</v>
      </c>
      <c r="AK13" s="65">
        <f t="shared" si="102"/>
        <v>54604</v>
      </c>
      <c r="AL13" s="65">
        <f t="shared" si="102"/>
        <v>54969</v>
      </c>
      <c r="AM13" s="65">
        <f t="shared" si="102"/>
        <v>55334</v>
      </c>
      <c r="AN13" s="65">
        <f t="shared" si="102"/>
        <v>55700</v>
      </c>
      <c r="AO13" s="65">
        <f t="shared" si="102"/>
        <v>56065</v>
      </c>
      <c r="AP13" s="65">
        <f t="shared" si="102"/>
        <v>56430</v>
      </c>
      <c r="AQ13" s="65">
        <f t="shared" si="102"/>
        <v>56795</v>
      </c>
      <c r="AR13" s="65">
        <f t="shared" si="102"/>
        <v>57161</v>
      </c>
      <c r="AS13" s="65">
        <f t="shared" si="102"/>
        <v>57526</v>
      </c>
      <c r="AT13" s="65">
        <f t="shared" si="102"/>
        <v>57891</v>
      </c>
      <c r="AV13" s="31" t="s">
        <v>34</v>
      </c>
      <c r="AW13" s="65">
        <f t="shared" ref="AW13:DH13" si="103">AW$5</f>
        <v>45565</v>
      </c>
      <c r="AX13" s="65">
        <f t="shared" si="103"/>
        <v>45657</v>
      </c>
      <c r="AY13" s="65">
        <f t="shared" si="103"/>
        <v>45747</v>
      </c>
      <c r="AZ13" s="65">
        <f t="shared" si="103"/>
        <v>45838</v>
      </c>
      <c r="BA13" s="65">
        <f t="shared" si="103"/>
        <v>45930</v>
      </c>
      <c r="BB13" s="65">
        <f t="shared" si="103"/>
        <v>46022</v>
      </c>
      <c r="BC13" s="65">
        <f t="shared" si="103"/>
        <v>46112</v>
      </c>
      <c r="BD13" s="65">
        <f t="shared" si="103"/>
        <v>46203</v>
      </c>
      <c r="BE13" s="65">
        <f t="shared" si="103"/>
        <v>46295</v>
      </c>
      <c r="BF13" s="65">
        <f t="shared" si="103"/>
        <v>46387</v>
      </c>
      <c r="BG13" s="65">
        <f t="shared" si="103"/>
        <v>46477</v>
      </c>
      <c r="BH13" s="65">
        <f t="shared" si="103"/>
        <v>46568</v>
      </c>
      <c r="BI13" s="65">
        <f t="shared" si="103"/>
        <v>46660</v>
      </c>
      <c r="BJ13" s="65">
        <f t="shared" si="103"/>
        <v>46752</v>
      </c>
      <c r="BK13" s="65">
        <f t="shared" si="103"/>
        <v>46843</v>
      </c>
      <c r="BL13" s="65">
        <f t="shared" si="103"/>
        <v>46934</v>
      </c>
      <c r="BM13" s="65">
        <f t="shared" si="103"/>
        <v>47026</v>
      </c>
      <c r="BN13" s="65">
        <f t="shared" si="103"/>
        <v>47118</v>
      </c>
      <c r="BO13" s="65">
        <f t="shared" si="103"/>
        <v>47208</v>
      </c>
      <c r="BP13" s="65">
        <f t="shared" si="103"/>
        <v>47299</v>
      </c>
      <c r="BQ13" s="65">
        <f t="shared" si="103"/>
        <v>47391</v>
      </c>
      <c r="BR13" s="65">
        <f t="shared" si="103"/>
        <v>47483</v>
      </c>
      <c r="BS13" s="65">
        <f t="shared" si="103"/>
        <v>47573</v>
      </c>
      <c r="BT13" s="65">
        <f t="shared" si="103"/>
        <v>47664</v>
      </c>
      <c r="BU13" s="65">
        <f t="shared" si="103"/>
        <v>47756</v>
      </c>
      <c r="BV13" s="65">
        <f t="shared" si="103"/>
        <v>47848</v>
      </c>
      <c r="BW13" s="65">
        <f t="shared" si="103"/>
        <v>47938</v>
      </c>
      <c r="BX13" s="65">
        <f t="shared" si="103"/>
        <v>48029</v>
      </c>
      <c r="BY13" s="65">
        <f t="shared" si="103"/>
        <v>48121</v>
      </c>
      <c r="BZ13" s="65">
        <f t="shared" si="103"/>
        <v>48213</v>
      </c>
      <c r="CA13" s="65">
        <f t="shared" si="103"/>
        <v>48304</v>
      </c>
      <c r="CB13" s="65">
        <f t="shared" si="103"/>
        <v>48395</v>
      </c>
      <c r="CC13" s="65">
        <f t="shared" si="103"/>
        <v>48487</v>
      </c>
      <c r="CD13" s="65">
        <f t="shared" si="103"/>
        <v>48579</v>
      </c>
      <c r="CE13" s="65">
        <f t="shared" si="103"/>
        <v>48669</v>
      </c>
      <c r="CF13" s="65">
        <f t="shared" si="103"/>
        <v>48760</v>
      </c>
      <c r="CG13" s="65">
        <f t="shared" si="103"/>
        <v>48852</v>
      </c>
      <c r="CH13" s="65">
        <f t="shared" si="103"/>
        <v>48944</v>
      </c>
      <c r="CI13" s="65">
        <f t="shared" si="103"/>
        <v>49034</v>
      </c>
      <c r="CJ13" s="65">
        <f t="shared" si="103"/>
        <v>49125</v>
      </c>
      <c r="CK13" s="65">
        <f t="shared" si="103"/>
        <v>49217</v>
      </c>
      <c r="CL13" s="65">
        <f t="shared" si="103"/>
        <v>49309</v>
      </c>
      <c r="CM13" s="65">
        <f t="shared" si="103"/>
        <v>49399</v>
      </c>
      <c r="CN13" s="65">
        <f t="shared" si="103"/>
        <v>49490</v>
      </c>
      <c r="CO13" s="65">
        <f t="shared" si="103"/>
        <v>49582</v>
      </c>
      <c r="CP13" s="65">
        <f t="shared" si="103"/>
        <v>49674</v>
      </c>
      <c r="CQ13" s="65">
        <f t="shared" si="103"/>
        <v>49765</v>
      </c>
      <c r="CR13" s="65">
        <f t="shared" si="103"/>
        <v>49856</v>
      </c>
      <c r="CS13" s="65">
        <f t="shared" si="103"/>
        <v>49948</v>
      </c>
      <c r="CT13" s="65">
        <f t="shared" si="103"/>
        <v>50040</v>
      </c>
      <c r="CU13" s="65">
        <f t="shared" si="103"/>
        <v>50130</v>
      </c>
      <c r="CV13" s="65">
        <f t="shared" si="103"/>
        <v>50221</v>
      </c>
      <c r="CW13" s="65">
        <f t="shared" si="103"/>
        <v>50313</v>
      </c>
      <c r="CX13" s="65">
        <f t="shared" si="103"/>
        <v>50405</v>
      </c>
      <c r="CY13" s="65">
        <f t="shared" si="103"/>
        <v>50495</v>
      </c>
      <c r="CZ13" s="65">
        <f t="shared" si="103"/>
        <v>50586</v>
      </c>
      <c r="DA13" s="65">
        <f t="shared" si="103"/>
        <v>50678</v>
      </c>
      <c r="DB13" s="65">
        <f t="shared" si="103"/>
        <v>50770</v>
      </c>
      <c r="DC13" s="65">
        <f t="shared" si="103"/>
        <v>50860</v>
      </c>
      <c r="DD13" s="65">
        <f t="shared" si="103"/>
        <v>50951</v>
      </c>
      <c r="DE13" s="65">
        <f t="shared" si="103"/>
        <v>51043</v>
      </c>
      <c r="DF13" s="65">
        <f t="shared" si="103"/>
        <v>51135</v>
      </c>
      <c r="DG13" s="65">
        <f t="shared" si="103"/>
        <v>51226</v>
      </c>
      <c r="DH13" s="65">
        <f t="shared" si="103"/>
        <v>51317</v>
      </c>
      <c r="DI13" s="65">
        <f t="shared" ref="DI13:FT13" si="104">DI$5</f>
        <v>51409</v>
      </c>
      <c r="DJ13" s="65">
        <f t="shared" si="104"/>
        <v>51501</v>
      </c>
      <c r="DK13" s="65">
        <f t="shared" si="104"/>
        <v>51591</v>
      </c>
      <c r="DL13" s="65">
        <f t="shared" si="104"/>
        <v>51682</v>
      </c>
      <c r="DM13" s="65">
        <f t="shared" si="104"/>
        <v>51774</v>
      </c>
      <c r="DN13" s="65">
        <f t="shared" si="104"/>
        <v>51866</v>
      </c>
      <c r="DO13" s="65">
        <f t="shared" si="104"/>
        <v>51956</v>
      </c>
      <c r="DP13" s="65">
        <f t="shared" si="104"/>
        <v>52047</v>
      </c>
      <c r="DQ13" s="65">
        <f t="shared" si="104"/>
        <v>52139</v>
      </c>
      <c r="DR13" s="65">
        <f t="shared" si="104"/>
        <v>52231</v>
      </c>
      <c r="DS13" s="65">
        <f t="shared" si="104"/>
        <v>52321</v>
      </c>
      <c r="DT13" s="65">
        <f t="shared" si="104"/>
        <v>52412</v>
      </c>
      <c r="DU13" s="65">
        <f t="shared" si="104"/>
        <v>52504</v>
      </c>
      <c r="DV13" s="65">
        <f t="shared" si="104"/>
        <v>52596</v>
      </c>
      <c r="DW13" s="65">
        <f t="shared" si="104"/>
        <v>52687</v>
      </c>
      <c r="DX13" s="65">
        <f t="shared" si="104"/>
        <v>52778</v>
      </c>
      <c r="DY13" s="65">
        <f t="shared" si="104"/>
        <v>52870</v>
      </c>
      <c r="DZ13" s="65">
        <f t="shared" si="104"/>
        <v>52962</v>
      </c>
      <c r="EA13" s="65">
        <f t="shared" si="104"/>
        <v>53052</v>
      </c>
      <c r="EB13" s="65">
        <f t="shared" si="104"/>
        <v>53143</v>
      </c>
      <c r="EC13" s="65">
        <f t="shared" si="104"/>
        <v>53235</v>
      </c>
      <c r="ED13" s="65">
        <f t="shared" si="104"/>
        <v>53327</v>
      </c>
      <c r="EE13" s="65">
        <f t="shared" si="104"/>
        <v>53417</v>
      </c>
      <c r="EF13" s="65">
        <f t="shared" si="104"/>
        <v>53508</v>
      </c>
      <c r="EG13" s="65">
        <f t="shared" si="104"/>
        <v>53600</v>
      </c>
      <c r="EH13" s="65">
        <f t="shared" si="104"/>
        <v>53692</v>
      </c>
      <c r="EI13" s="65">
        <f t="shared" si="104"/>
        <v>53782</v>
      </c>
      <c r="EJ13" s="65">
        <f t="shared" si="104"/>
        <v>53873</v>
      </c>
      <c r="EK13" s="65">
        <f t="shared" si="104"/>
        <v>53965</v>
      </c>
      <c r="EL13" s="65">
        <f t="shared" si="104"/>
        <v>54057</v>
      </c>
      <c r="EM13" s="65">
        <f t="shared" si="104"/>
        <v>54148</v>
      </c>
      <c r="EN13" s="65">
        <f t="shared" si="104"/>
        <v>54239</v>
      </c>
      <c r="EO13" s="65">
        <f t="shared" si="104"/>
        <v>54331</v>
      </c>
      <c r="EP13" s="65">
        <f t="shared" si="104"/>
        <v>54423</v>
      </c>
      <c r="EQ13" s="65">
        <f t="shared" si="104"/>
        <v>54513</v>
      </c>
      <c r="ER13" s="65">
        <f t="shared" si="104"/>
        <v>54604</v>
      </c>
      <c r="ES13" s="65">
        <f t="shared" si="104"/>
        <v>54696</v>
      </c>
      <c r="ET13" s="65">
        <f t="shared" si="104"/>
        <v>54788</v>
      </c>
      <c r="EU13" s="65">
        <f t="shared" si="104"/>
        <v>54878</v>
      </c>
      <c r="EV13" s="65">
        <f t="shared" si="104"/>
        <v>54969</v>
      </c>
      <c r="EW13" s="65">
        <f t="shared" si="104"/>
        <v>55061</v>
      </c>
      <c r="EX13" s="65">
        <f t="shared" si="104"/>
        <v>55153</v>
      </c>
      <c r="EY13" s="65">
        <f t="shared" si="104"/>
        <v>55243</v>
      </c>
      <c r="EZ13" s="65">
        <f t="shared" si="104"/>
        <v>55334</v>
      </c>
      <c r="FA13" s="65">
        <f t="shared" si="104"/>
        <v>55426</v>
      </c>
      <c r="FB13" s="65">
        <f t="shared" si="104"/>
        <v>55518</v>
      </c>
      <c r="FC13" s="65">
        <f t="shared" si="104"/>
        <v>55609</v>
      </c>
      <c r="FD13" s="65">
        <f t="shared" si="104"/>
        <v>55700</v>
      </c>
      <c r="FE13" s="65">
        <f t="shared" si="104"/>
        <v>55792</v>
      </c>
      <c r="FF13" s="65">
        <f t="shared" si="104"/>
        <v>55884</v>
      </c>
      <c r="FG13" s="65">
        <f t="shared" si="104"/>
        <v>55974</v>
      </c>
      <c r="FH13" s="65">
        <f t="shared" si="104"/>
        <v>56065</v>
      </c>
      <c r="FI13" s="65">
        <f t="shared" si="104"/>
        <v>56157</v>
      </c>
      <c r="FJ13" s="65">
        <f t="shared" si="104"/>
        <v>56249</v>
      </c>
      <c r="FK13" s="65">
        <f t="shared" si="104"/>
        <v>56339</v>
      </c>
      <c r="FL13" s="65">
        <f t="shared" si="104"/>
        <v>56430</v>
      </c>
      <c r="FM13" s="65">
        <f t="shared" si="104"/>
        <v>56522</v>
      </c>
      <c r="FN13" s="65">
        <f t="shared" si="104"/>
        <v>56614</v>
      </c>
      <c r="FO13" s="65">
        <f t="shared" si="104"/>
        <v>56704</v>
      </c>
      <c r="FP13" s="65">
        <f t="shared" si="104"/>
        <v>56795</v>
      </c>
      <c r="FQ13" s="65">
        <f t="shared" si="104"/>
        <v>56887</v>
      </c>
      <c r="FR13" s="65">
        <f t="shared" si="104"/>
        <v>56979</v>
      </c>
      <c r="FS13" s="65">
        <f t="shared" si="104"/>
        <v>57070</v>
      </c>
      <c r="FT13" s="65">
        <f t="shared" si="104"/>
        <v>57161</v>
      </c>
      <c r="FU13" s="65">
        <f t="shared" ref="FU13:GB13" si="105">FU$5</f>
        <v>57253</v>
      </c>
      <c r="FV13" s="65">
        <f t="shared" si="105"/>
        <v>57345</v>
      </c>
      <c r="FW13" s="65">
        <f t="shared" si="105"/>
        <v>57435</v>
      </c>
      <c r="FX13" s="65">
        <f t="shared" si="105"/>
        <v>57526</v>
      </c>
      <c r="FY13" s="65">
        <f t="shared" si="105"/>
        <v>57618</v>
      </c>
      <c r="FZ13" s="65">
        <f t="shared" si="105"/>
        <v>57710</v>
      </c>
      <c r="GA13" s="65">
        <f t="shared" si="105"/>
        <v>57800</v>
      </c>
      <c r="GB13" s="65">
        <f t="shared" si="105"/>
        <v>57891</v>
      </c>
      <c r="GD13" s="31" t="s">
        <v>34</v>
      </c>
      <c r="GE13" s="65">
        <f>+GE12+40-DAY(GE12+40)</f>
        <v>45504</v>
      </c>
      <c r="GF13" s="65">
        <f t="shared" ref="GF13:IQ13" si="106">+GF12+40-DAY(GF12+40)</f>
        <v>45535</v>
      </c>
      <c r="GG13" s="65">
        <f t="shared" si="106"/>
        <v>45565</v>
      </c>
      <c r="GH13" s="65">
        <f t="shared" si="106"/>
        <v>45596</v>
      </c>
      <c r="GI13" s="65">
        <f t="shared" si="106"/>
        <v>45626</v>
      </c>
      <c r="GJ13" s="65">
        <f t="shared" si="106"/>
        <v>45657</v>
      </c>
      <c r="GK13" s="65">
        <f t="shared" si="106"/>
        <v>45688</v>
      </c>
      <c r="GL13" s="65">
        <f t="shared" si="106"/>
        <v>45716</v>
      </c>
      <c r="GM13" s="65">
        <f t="shared" si="106"/>
        <v>45747</v>
      </c>
      <c r="GN13" s="65">
        <f t="shared" si="106"/>
        <v>45777</v>
      </c>
      <c r="GO13" s="65">
        <f t="shared" si="106"/>
        <v>45808</v>
      </c>
      <c r="GP13" s="65">
        <f t="shared" si="106"/>
        <v>45838</v>
      </c>
      <c r="GQ13" s="65">
        <f t="shared" si="106"/>
        <v>45869</v>
      </c>
      <c r="GR13" s="65">
        <f t="shared" si="106"/>
        <v>45900</v>
      </c>
      <c r="GS13" s="65">
        <f t="shared" si="106"/>
        <v>45930</v>
      </c>
      <c r="GT13" s="65">
        <f t="shared" si="106"/>
        <v>45961</v>
      </c>
      <c r="GU13" s="65">
        <f t="shared" si="106"/>
        <v>45991</v>
      </c>
      <c r="GV13" s="65">
        <f t="shared" si="106"/>
        <v>46022</v>
      </c>
      <c r="GW13" s="65">
        <f t="shared" si="106"/>
        <v>46053</v>
      </c>
      <c r="GX13" s="65">
        <f t="shared" si="106"/>
        <v>46081</v>
      </c>
      <c r="GY13" s="65">
        <f t="shared" si="106"/>
        <v>46112</v>
      </c>
      <c r="GZ13" s="65">
        <f t="shared" si="106"/>
        <v>46142</v>
      </c>
      <c r="HA13" s="65">
        <f t="shared" si="106"/>
        <v>46173</v>
      </c>
      <c r="HB13" s="65">
        <f t="shared" si="106"/>
        <v>46203</v>
      </c>
      <c r="HC13" s="65">
        <f t="shared" si="106"/>
        <v>46234</v>
      </c>
      <c r="HD13" s="65">
        <f t="shared" si="106"/>
        <v>46265</v>
      </c>
      <c r="HE13" s="65">
        <f t="shared" si="106"/>
        <v>46295</v>
      </c>
      <c r="HF13" s="65">
        <f t="shared" si="106"/>
        <v>46326</v>
      </c>
      <c r="HG13" s="65">
        <f t="shared" si="106"/>
        <v>46356</v>
      </c>
      <c r="HH13" s="65">
        <f t="shared" si="106"/>
        <v>46387</v>
      </c>
      <c r="HI13" s="65">
        <f t="shared" si="106"/>
        <v>46418</v>
      </c>
      <c r="HJ13" s="65">
        <f t="shared" si="106"/>
        <v>46446</v>
      </c>
      <c r="HK13" s="65">
        <f t="shared" si="106"/>
        <v>46477</v>
      </c>
      <c r="HL13" s="65">
        <f t="shared" si="106"/>
        <v>46507</v>
      </c>
      <c r="HM13" s="65">
        <f t="shared" si="106"/>
        <v>46538</v>
      </c>
      <c r="HN13" s="65">
        <f t="shared" si="106"/>
        <v>46568</v>
      </c>
      <c r="HO13" s="65">
        <f t="shared" si="106"/>
        <v>46599</v>
      </c>
      <c r="HP13" s="65">
        <f t="shared" si="106"/>
        <v>46630</v>
      </c>
      <c r="HQ13" s="65">
        <f t="shared" si="106"/>
        <v>46660</v>
      </c>
      <c r="HR13" s="65">
        <f t="shared" si="106"/>
        <v>46691</v>
      </c>
      <c r="HS13" s="65">
        <f t="shared" si="106"/>
        <v>46721</v>
      </c>
      <c r="HT13" s="65">
        <f t="shared" si="106"/>
        <v>46752</v>
      </c>
      <c r="HU13" s="65">
        <f t="shared" si="106"/>
        <v>46783</v>
      </c>
      <c r="HV13" s="65">
        <f t="shared" si="106"/>
        <v>46812</v>
      </c>
      <c r="HW13" s="65">
        <f t="shared" si="106"/>
        <v>46843</v>
      </c>
      <c r="HX13" s="65">
        <f t="shared" si="106"/>
        <v>46873</v>
      </c>
      <c r="HY13" s="65">
        <f t="shared" si="106"/>
        <v>46904</v>
      </c>
      <c r="HZ13" s="65">
        <f t="shared" si="106"/>
        <v>46934</v>
      </c>
      <c r="IA13" s="65">
        <f t="shared" si="106"/>
        <v>46965</v>
      </c>
      <c r="IB13" s="65">
        <f t="shared" si="106"/>
        <v>46996</v>
      </c>
      <c r="IC13" s="65">
        <f t="shared" si="106"/>
        <v>47026</v>
      </c>
      <c r="ID13" s="65">
        <f t="shared" si="106"/>
        <v>47057</v>
      </c>
      <c r="IE13" s="65">
        <f t="shared" si="106"/>
        <v>47087</v>
      </c>
      <c r="IF13" s="65">
        <f t="shared" si="106"/>
        <v>47118</v>
      </c>
      <c r="IG13" s="65">
        <f t="shared" si="106"/>
        <v>47149</v>
      </c>
      <c r="IH13" s="65">
        <f t="shared" si="106"/>
        <v>47177</v>
      </c>
      <c r="II13" s="65">
        <f t="shared" si="106"/>
        <v>47208</v>
      </c>
      <c r="IJ13" s="65">
        <f t="shared" si="106"/>
        <v>47238</v>
      </c>
      <c r="IK13" s="65">
        <f t="shared" si="106"/>
        <v>47269</v>
      </c>
      <c r="IL13" s="65">
        <f t="shared" si="106"/>
        <v>47299</v>
      </c>
      <c r="IM13" s="65">
        <f t="shared" si="106"/>
        <v>47330</v>
      </c>
      <c r="IN13" s="65">
        <f t="shared" si="106"/>
        <v>47361</v>
      </c>
      <c r="IO13" s="65">
        <f t="shared" si="106"/>
        <v>47391</v>
      </c>
      <c r="IP13" s="65">
        <f t="shared" si="106"/>
        <v>47422</v>
      </c>
      <c r="IQ13" s="65">
        <f t="shared" si="106"/>
        <v>47452</v>
      </c>
      <c r="IR13" s="65">
        <f t="shared" ref="IR13:LC13" si="107">+IR12+40-DAY(IR12+40)</f>
        <v>47483</v>
      </c>
      <c r="IS13" s="65">
        <f t="shared" si="107"/>
        <v>47514</v>
      </c>
      <c r="IT13" s="65">
        <f t="shared" si="107"/>
        <v>47542</v>
      </c>
      <c r="IU13" s="65">
        <f t="shared" si="107"/>
        <v>47573</v>
      </c>
      <c r="IV13" s="65">
        <f t="shared" si="107"/>
        <v>47603</v>
      </c>
      <c r="IW13" s="65">
        <f t="shared" si="107"/>
        <v>47634</v>
      </c>
      <c r="IX13" s="65">
        <f t="shared" si="107"/>
        <v>47664</v>
      </c>
      <c r="IY13" s="65">
        <f t="shared" si="107"/>
        <v>47695</v>
      </c>
      <c r="IZ13" s="65">
        <f t="shared" si="107"/>
        <v>47726</v>
      </c>
      <c r="JA13" s="65">
        <f t="shared" si="107"/>
        <v>47756</v>
      </c>
      <c r="JB13" s="65">
        <f t="shared" si="107"/>
        <v>47787</v>
      </c>
      <c r="JC13" s="65">
        <f t="shared" si="107"/>
        <v>47817</v>
      </c>
      <c r="JD13" s="65">
        <f t="shared" si="107"/>
        <v>47848</v>
      </c>
      <c r="JE13" s="65">
        <f t="shared" si="107"/>
        <v>47879</v>
      </c>
      <c r="JF13" s="65">
        <f t="shared" si="107"/>
        <v>47907</v>
      </c>
      <c r="JG13" s="65">
        <f t="shared" si="107"/>
        <v>47938</v>
      </c>
      <c r="JH13" s="65">
        <f t="shared" si="107"/>
        <v>47968</v>
      </c>
      <c r="JI13" s="65">
        <f t="shared" si="107"/>
        <v>47999</v>
      </c>
      <c r="JJ13" s="65">
        <f t="shared" si="107"/>
        <v>48029</v>
      </c>
      <c r="JK13" s="65">
        <f t="shared" si="107"/>
        <v>48060</v>
      </c>
      <c r="JL13" s="65">
        <f t="shared" si="107"/>
        <v>48091</v>
      </c>
      <c r="JM13" s="65">
        <f t="shared" si="107"/>
        <v>48121</v>
      </c>
      <c r="JN13" s="65">
        <f t="shared" si="107"/>
        <v>48152</v>
      </c>
      <c r="JO13" s="65">
        <f t="shared" si="107"/>
        <v>48182</v>
      </c>
      <c r="JP13" s="65">
        <f t="shared" si="107"/>
        <v>48213</v>
      </c>
      <c r="JQ13" s="65">
        <f t="shared" si="107"/>
        <v>48244</v>
      </c>
      <c r="JR13" s="65">
        <f t="shared" si="107"/>
        <v>48273</v>
      </c>
      <c r="JS13" s="65">
        <f t="shared" si="107"/>
        <v>48304</v>
      </c>
      <c r="JT13" s="65">
        <f t="shared" si="107"/>
        <v>48334</v>
      </c>
      <c r="JU13" s="65">
        <f t="shared" si="107"/>
        <v>48365</v>
      </c>
      <c r="JV13" s="65">
        <f t="shared" si="107"/>
        <v>48395</v>
      </c>
      <c r="JW13" s="65">
        <f t="shared" si="107"/>
        <v>48426</v>
      </c>
      <c r="JX13" s="65">
        <f t="shared" si="107"/>
        <v>48457</v>
      </c>
      <c r="JY13" s="65">
        <f t="shared" si="107"/>
        <v>48487</v>
      </c>
      <c r="JZ13" s="65">
        <f t="shared" si="107"/>
        <v>48518</v>
      </c>
      <c r="KA13" s="65">
        <f t="shared" si="107"/>
        <v>48548</v>
      </c>
      <c r="KB13" s="65">
        <f t="shared" si="107"/>
        <v>48579</v>
      </c>
      <c r="KC13" s="65">
        <f t="shared" si="107"/>
        <v>48610</v>
      </c>
      <c r="KD13" s="65">
        <f t="shared" si="107"/>
        <v>48638</v>
      </c>
      <c r="KE13" s="65">
        <f t="shared" si="107"/>
        <v>48669</v>
      </c>
      <c r="KF13" s="65">
        <f t="shared" si="107"/>
        <v>48699</v>
      </c>
      <c r="KG13" s="65">
        <f t="shared" si="107"/>
        <v>48730</v>
      </c>
      <c r="KH13" s="65">
        <f t="shared" si="107"/>
        <v>48760</v>
      </c>
      <c r="KI13" s="65">
        <f t="shared" si="107"/>
        <v>48791</v>
      </c>
      <c r="KJ13" s="65">
        <f t="shared" si="107"/>
        <v>48822</v>
      </c>
      <c r="KK13" s="65">
        <f t="shared" si="107"/>
        <v>48852</v>
      </c>
      <c r="KL13" s="65">
        <f t="shared" si="107"/>
        <v>48883</v>
      </c>
      <c r="KM13" s="65">
        <f t="shared" si="107"/>
        <v>48913</v>
      </c>
      <c r="KN13" s="65">
        <f t="shared" si="107"/>
        <v>48944</v>
      </c>
      <c r="KO13" s="65">
        <f t="shared" si="107"/>
        <v>48975</v>
      </c>
      <c r="KP13" s="65">
        <f t="shared" si="107"/>
        <v>49003</v>
      </c>
      <c r="KQ13" s="65">
        <f t="shared" si="107"/>
        <v>49034</v>
      </c>
      <c r="KR13" s="65">
        <f t="shared" si="107"/>
        <v>49064</v>
      </c>
      <c r="KS13" s="65">
        <f t="shared" si="107"/>
        <v>49095</v>
      </c>
      <c r="KT13" s="65">
        <f t="shared" si="107"/>
        <v>49125</v>
      </c>
      <c r="KU13" s="65">
        <f t="shared" si="107"/>
        <v>49156</v>
      </c>
      <c r="KV13" s="65">
        <f t="shared" si="107"/>
        <v>49187</v>
      </c>
      <c r="KW13" s="65">
        <f t="shared" si="107"/>
        <v>49217</v>
      </c>
      <c r="KX13" s="65">
        <f t="shared" si="107"/>
        <v>49248</v>
      </c>
      <c r="KY13" s="65">
        <f t="shared" si="107"/>
        <v>49278</v>
      </c>
      <c r="KZ13" s="65">
        <f t="shared" si="107"/>
        <v>49309</v>
      </c>
      <c r="LA13" s="65">
        <f t="shared" si="107"/>
        <v>49340</v>
      </c>
      <c r="LB13" s="65">
        <f t="shared" si="107"/>
        <v>49368</v>
      </c>
      <c r="LC13" s="65">
        <f t="shared" si="107"/>
        <v>49399</v>
      </c>
      <c r="LD13" s="65">
        <f t="shared" ref="LD13:NO13" si="108">+LD12+40-DAY(LD12+40)</f>
        <v>49429</v>
      </c>
      <c r="LE13" s="65">
        <f t="shared" si="108"/>
        <v>49460</v>
      </c>
      <c r="LF13" s="65">
        <f t="shared" si="108"/>
        <v>49490</v>
      </c>
      <c r="LG13" s="65">
        <f t="shared" si="108"/>
        <v>49521</v>
      </c>
      <c r="LH13" s="65">
        <f t="shared" si="108"/>
        <v>49552</v>
      </c>
      <c r="LI13" s="65">
        <f t="shared" si="108"/>
        <v>49582</v>
      </c>
      <c r="LJ13" s="65">
        <f t="shared" si="108"/>
        <v>49613</v>
      </c>
      <c r="LK13" s="65">
        <f t="shared" si="108"/>
        <v>49643</v>
      </c>
      <c r="LL13" s="65">
        <f t="shared" si="108"/>
        <v>49674</v>
      </c>
      <c r="LM13" s="65">
        <f t="shared" si="108"/>
        <v>49705</v>
      </c>
      <c r="LN13" s="65">
        <f t="shared" si="108"/>
        <v>49734</v>
      </c>
      <c r="LO13" s="65">
        <f t="shared" si="108"/>
        <v>49765</v>
      </c>
      <c r="LP13" s="65">
        <f t="shared" si="108"/>
        <v>49795</v>
      </c>
      <c r="LQ13" s="65">
        <f t="shared" si="108"/>
        <v>49826</v>
      </c>
      <c r="LR13" s="65">
        <f t="shared" si="108"/>
        <v>49856</v>
      </c>
      <c r="LS13" s="65">
        <f t="shared" si="108"/>
        <v>49887</v>
      </c>
      <c r="LT13" s="65">
        <f t="shared" si="108"/>
        <v>49918</v>
      </c>
      <c r="LU13" s="65">
        <f t="shared" si="108"/>
        <v>49948</v>
      </c>
      <c r="LV13" s="65">
        <f t="shared" si="108"/>
        <v>49979</v>
      </c>
      <c r="LW13" s="65">
        <f t="shared" si="108"/>
        <v>50009</v>
      </c>
      <c r="LX13" s="65">
        <f t="shared" si="108"/>
        <v>50040</v>
      </c>
      <c r="LY13" s="65">
        <f t="shared" si="108"/>
        <v>50071</v>
      </c>
      <c r="LZ13" s="65">
        <f t="shared" si="108"/>
        <v>50099</v>
      </c>
      <c r="MA13" s="65">
        <f t="shared" si="108"/>
        <v>50130</v>
      </c>
      <c r="MB13" s="65">
        <f t="shared" si="108"/>
        <v>50160</v>
      </c>
      <c r="MC13" s="65">
        <f t="shared" si="108"/>
        <v>50191</v>
      </c>
      <c r="MD13" s="65">
        <f t="shared" si="108"/>
        <v>50221</v>
      </c>
      <c r="ME13" s="65">
        <f t="shared" si="108"/>
        <v>50252</v>
      </c>
      <c r="MF13" s="65">
        <f t="shared" si="108"/>
        <v>50283</v>
      </c>
      <c r="MG13" s="65">
        <f t="shared" si="108"/>
        <v>50313</v>
      </c>
      <c r="MH13" s="65">
        <f t="shared" si="108"/>
        <v>50344</v>
      </c>
      <c r="MI13" s="65">
        <f t="shared" si="108"/>
        <v>50374</v>
      </c>
      <c r="MJ13" s="65">
        <f t="shared" si="108"/>
        <v>50405</v>
      </c>
      <c r="MK13" s="65">
        <f t="shared" si="108"/>
        <v>50436</v>
      </c>
      <c r="ML13" s="65">
        <f t="shared" si="108"/>
        <v>50464</v>
      </c>
      <c r="MM13" s="65">
        <f t="shared" si="108"/>
        <v>50495</v>
      </c>
      <c r="MN13" s="65">
        <f t="shared" si="108"/>
        <v>50525</v>
      </c>
      <c r="MO13" s="65">
        <f t="shared" si="108"/>
        <v>50556</v>
      </c>
      <c r="MP13" s="65">
        <f t="shared" si="108"/>
        <v>50586</v>
      </c>
      <c r="MQ13" s="65">
        <f t="shared" si="108"/>
        <v>50617</v>
      </c>
      <c r="MR13" s="65">
        <f t="shared" si="108"/>
        <v>50648</v>
      </c>
      <c r="MS13" s="65">
        <f t="shared" si="108"/>
        <v>50678</v>
      </c>
      <c r="MT13" s="65">
        <f t="shared" si="108"/>
        <v>50709</v>
      </c>
      <c r="MU13" s="65">
        <f t="shared" si="108"/>
        <v>50739</v>
      </c>
      <c r="MV13" s="65">
        <f t="shared" si="108"/>
        <v>50770</v>
      </c>
      <c r="MW13" s="65">
        <f t="shared" si="108"/>
        <v>50801</v>
      </c>
      <c r="MX13" s="65">
        <f t="shared" si="108"/>
        <v>50829</v>
      </c>
      <c r="MY13" s="65">
        <f t="shared" si="108"/>
        <v>50860</v>
      </c>
      <c r="MZ13" s="65">
        <f t="shared" si="108"/>
        <v>50890</v>
      </c>
      <c r="NA13" s="65">
        <f t="shared" si="108"/>
        <v>50921</v>
      </c>
      <c r="NB13" s="65">
        <f t="shared" si="108"/>
        <v>50951</v>
      </c>
      <c r="NC13" s="65">
        <f t="shared" si="108"/>
        <v>50982</v>
      </c>
      <c r="ND13" s="65">
        <f t="shared" si="108"/>
        <v>51013</v>
      </c>
      <c r="NE13" s="65">
        <f t="shared" si="108"/>
        <v>51043</v>
      </c>
      <c r="NF13" s="65">
        <f t="shared" si="108"/>
        <v>51074</v>
      </c>
      <c r="NG13" s="65">
        <f t="shared" si="108"/>
        <v>51104</v>
      </c>
      <c r="NH13" s="65">
        <f t="shared" si="108"/>
        <v>51135</v>
      </c>
      <c r="NI13" s="65">
        <f t="shared" si="108"/>
        <v>51166</v>
      </c>
      <c r="NJ13" s="65">
        <f t="shared" si="108"/>
        <v>51195</v>
      </c>
      <c r="NK13" s="65">
        <f t="shared" si="108"/>
        <v>51226</v>
      </c>
      <c r="NL13" s="65">
        <f t="shared" si="108"/>
        <v>51256</v>
      </c>
      <c r="NM13" s="65">
        <f t="shared" si="108"/>
        <v>51287</v>
      </c>
      <c r="NN13" s="65">
        <f t="shared" si="108"/>
        <v>51317</v>
      </c>
      <c r="NO13" s="65">
        <f t="shared" si="108"/>
        <v>51348</v>
      </c>
      <c r="NP13" s="65">
        <f t="shared" ref="NP13:QA13" si="109">+NP12+40-DAY(NP12+40)</f>
        <v>51379</v>
      </c>
      <c r="NQ13" s="65">
        <f t="shared" si="109"/>
        <v>51409</v>
      </c>
      <c r="NR13" s="65">
        <f t="shared" si="109"/>
        <v>51440</v>
      </c>
      <c r="NS13" s="65">
        <f t="shared" si="109"/>
        <v>51470</v>
      </c>
      <c r="NT13" s="65">
        <f t="shared" si="109"/>
        <v>51501</v>
      </c>
      <c r="NU13" s="65">
        <f t="shared" si="109"/>
        <v>51532</v>
      </c>
      <c r="NV13" s="65">
        <f t="shared" si="109"/>
        <v>51560</v>
      </c>
      <c r="NW13" s="65">
        <f t="shared" si="109"/>
        <v>51591</v>
      </c>
      <c r="NX13" s="65">
        <f t="shared" si="109"/>
        <v>51621</v>
      </c>
      <c r="NY13" s="65">
        <f t="shared" si="109"/>
        <v>51652</v>
      </c>
      <c r="NZ13" s="65">
        <f t="shared" si="109"/>
        <v>51682</v>
      </c>
      <c r="OA13" s="65">
        <f t="shared" si="109"/>
        <v>51713</v>
      </c>
      <c r="OB13" s="65">
        <f t="shared" si="109"/>
        <v>51744</v>
      </c>
      <c r="OC13" s="65">
        <f t="shared" si="109"/>
        <v>51774</v>
      </c>
      <c r="OD13" s="65">
        <f t="shared" si="109"/>
        <v>51805</v>
      </c>
      <c r="OE13" s="65">
        <f t="shared" si="109"/>
        <v>51835</v>
      </c>
      <c r="OF13" s="65">
        <f t="shared" si="109"/>
        <v>51866</v>
      </c>
      <c r="OG13" s="65">
        <f t="shared" si="109"/>
        <v>51897</v>
      </c>
      <c r="OH13" s="65">
        <f t="shared" si="109"/>
        <v>51925</v>
      </c>
      <c r="OI13" s="65">
        <f t="shared" si="109"/>
        <v>51956</v>
      </c>
      <c r="OJ13" s="65">
        <f t="shared" si="109"/>
        <v>51986</v>
      </c>
      <c r="OK13" s="65">
        <f t="shared" si="109"/>
        <v>52017</v>
      </c>
      <c r="OL13" s="65">
        <f t="shared" si="109"/>
        <v>52047</v>
      </c>
      <c r="OM13" s="65">
        <f t="shared" si="109"/>
        <v>52078</v>
      </c>
      <c r="ON13" s="65">
        <f t="shared" si="109"/>
        <v>52109</v>
      </c>
      <c r="OO13" s="65">
        <f t="shared" si="109"/>
        <v>52139</v>
      </c>
      <c r="OP13" s="65">
        <f t="shared" si="109"/>
        <v>52170</v>
      </c>
      <c r="OQ13" s="65">
        <f t="shared" si="109"/>
        <v>52200</v>
      </c>
      <c r="OR13" s="65">
        <f t="shared" si="109"/>
        <v>52231</v>
      </c>
      <c r="OS13" s="65">
        <f t="shared" si="109"/>
        <v>52262</v>
      </c>
      <c r="OT13" s="65">
        <f t="shared" si="109"/>
        <v>52290</v>
      </c>
      <c r="OU13" s="65">
        <f t="shared" si="109"/>
        <v>52321</v>
      </c>
      <c r="OV13" s="65">
        <f t="shared" si="109"/>
        <v>52351</v>
      </c>
      <c r="OW13" s="65">
        <f t="shared" si="109"/>
        <v>52382</v>
      </c>
      <c r="OX13" s="65">
        <f t="shared" si="109"/>
        <v>52412</v>
      </c>
      <c r="OY13" s="65">
        <f t="shared" si="109"/>
        <v>52443</v>
      </c>
      <c r="OZ13" s="65">
        <f t="shared" si="109"/>
        <v>52474</v>
      </c>
      <c r="PA13" s="65">
        <f t="shared" si="109"/>
        <v>52504</v>
      </c>
      <c r="PB13" s="65">
        <f t="shared" si="109"/>
        <v>52535</v>
      </c>
      <c r="PC13" s="65">
        <f t="shared" si="109"/>
        <v>52565</v>
      </c>
      <c r="PD13" s="65">
        <f t="shared" si="109"/>
        <v>52596</v>
      </c>
      <c r="PE13" s="65">
        <f t="shared" si="109"/>
        <v>52627</v>
      </c>
      <c r="PF13" s="65">
        <f t="shared" si="109"/>
        <v>52656</v>
      </c>
      <c r="PG13" s="65">
        <f t="shared" si="109"/>
        <v>52687</v>
      </c>
      <c r="PH13" s="65">
        <f t="shared" si="109"/>
        <v>52717</v>
      </c>
      <c r="PI13" s="65">
        <f t="shared" si="109"/>
        <v>52748</v>
      </c>
      <c r="PJ13" s="65">
        <f t="shared" si="109"/>
        <v>52778</v>
      </c>
      <c r="PK13" s="65">
        <f t="shared" si="109"/>
        <v>52809</v>
      </c>
      <c r="PL13" s="65">
        <f t="shared" si="109"/>
        <v>52840</v>
      </c>
      <c r="PM13" s="65">
        <f t="shared" si="109"/>
        <v>52870</v>
      </c>
      <c r="PN13" s="65">
        <f t="shared" si="109"/>
        <v>52901</v>
      </c>
      <c r="PO13" s="65">
        <f t="shared" si="109"/>
        <v>52931</v>
      </c>
      <c r="PP13" s="65">
        <f t="shared" si="109"/>
        <v>52962</v>
      </c>
      <c r="PQ13" s="65">
        <f t="shared" si="109"/>
        <v>52993</v>
      </c>
      <c r="PR13" s="65">
        <f t="shared" si="109"/>
        <v>53021</v>
      </c>
      <c r="PS13" s="65">
        <f t="shared" si="109"/>
        <v>53052</v>
      </c>
      <c r="PT13" s="65">
        <f t="shared" si="109"/>
        <v>53082</v>
      </c>
      <c r="PU13" s="65">
        <f t="shared" si="109"/>
        <v>53113</v>
      </c>
      <c r="PV13" s="65">
        <f t="shared" si="109"/>
        <v>53143</v>
      </c>
      <c r="PW13" s="65">
        <f t="shared" si="109"/>
        <v>53174</v>
      </c>
      <c r="PX13" s="65">
        <f t="shared" si="109"/>
        <v>53205</v>
      </c>
      <c r="PY13" s="65">
        <f t="shared" si="109"/>
        <v>53235</v>
      </c>
      <c r="PZ13" s="65">
        <f t="shared" si="109"/>
        <v>53266</v>
      </c>
      <c r="QA13" s="65">
        <f t="shared" si="109"/>
        <v>53296</v>
      </c>
      <c r="QB13" s="65">
        <f t="shared" ref="QB13:SM13" si="110">+QB12+40-DAY(QB12+40)</f>
        <v>53327</v>
      </c>
      <c r="QC13" s="65">
        <f t="shared" si="110"/>
        <v>53358</v>
      </c>
      <c r="QD13" s="65">
        <f t="shared" si="110"/>
        <v>53386</v>
      </c>
      <c r="QE13" s="65">
        <f t="shared" si="110"/>
        <v>53417</v>
      </c>
      <c r="QF13" s="65">
        <f t="shared" si="110"/>
        <v>53447</v>
      </c>
      <c r="QG13" s="65">
        <f t="shared" si="110"/>
        <v>53478</v>
      </c>
      <c r="QH13" s="65">
        <f t="shared" si="110"/>
        <v>53508</v>
      </c>
      <c r="QI13" s="65">
        <f t="shared" si="110"/>
        <v>53539</v>
      </c>
      <c r="QJ13" s="65">
        <f t="shared" si="110"/>
        <v>53570</v>
      </c>
      <c r="QK13" s="65">
        <f t="shared" si="110"/>
        <v>53600</v>
      </c>
      <c r="QL13" s="65">
        <f t="shared" si="110"/>
        <v>53631</v>
      </c>
      <c r="QM13" s="65">
        <f t="shared" si="110"/>
        <v>53661</v>
      </c>
      <c r="QN13" s="65">
        <f t="shared" si="110"/>
        <v>53692</v>
      </c>
      <c r="QO13" s="65">
        <f t="shared" si="110"/>
        <v>53723</v>
      </c>
      <c r="QP13" s="65">
        <f t="shared" si="110"/>
        <v>53751</v>
      </c>
      <c r="QQ13" s="65">
        <f t="shared" si="110"/>
        <v>53782</v>
      </c>
      <c r="QR13" s="65">
        <f t="shared" si="110"/>
        <v>53812</v>
      </c>
      <c r="QS13" s="65">
        <f t="shared" si="110"/>
        <v>53843</v>
      </c>
      <c r="QT13" s="65">
        <f t="shared" si="110"/>
        <v>53873</v>
      </c>
      <c r="QU13" s="65">
        <f t="shared" si="110"/>
        <v>53904</v>
      </c>
      <c r="QV13" s="65">
        <f t="shared" si="110"/>
        <v>53935</v>
      </c>
      <c r="QW13" s="65">
        <f t="shared" si="110"/>
        <v>53965</v>
      </c>
      <c r="QX13" s="65">
        <f t="shared" si="110"/>
        <v>53996</v>
      </c>
      <c r="QY13" s="65">
        <f t="shared" si="110"/>
        <v>54026</v>
      </c>
      <c r="QZ13" s="65">
        <f t="shared" si="110"/>
        <v>54057</v>
      </c>
      <c r="RA13" s="65">
        <f t="shared" si="110"/>
        <v>54088</v>
      </c>
      <c r="RB13" s="65">
        <f t="shared" si="110"/>
        <v>54117</v>
      </c>
      <c r="RC13" s="65">
        <f t="shared" si="110"/>
        <v>54148</v>
      </c>
      <c r="RD13" s="65">
        <f t="shared" si="110"/>
        <v>54178</v>
      </c>
      <c r="RE13" s="65">
        <f t="shared" si="110"/>
        <v>54209</v>
      </c>
      <c r="RF13" s="65">
        <f t="shared" si="110"/>
        <v>54239</v>
      </c>
      <c r="RG13" s="65">
        <f t="shared" si="110"/>
        <v>54270</v>
      </c>
      <c r="RH13" s="65">
        <f t="shared" si="110"/>
        <v>54301</v>
      </c>
      <c r="RI13" s="65">
        <f t="shared" si="110"/>
        <v>54331</v>
      </c>
      <c r="RJ13" s="65">
        <f t="shared" si="110"/>
        <v>54362</v>
      </c>
      <c r="RK13" s="65">
        <f t="shared" si="110"/>
        <v>54392</v>
      </c>
      <c r="RL13" s="65">
        <f t="shared" si="110"/>
        <v>54423</v>
      </c>
      <c r="RM13" s="65">
        <f t="shared" si="110"/>
        <v>54454</v>
      </c>
      <c r="RN13" s="65">
        <f t="shared" si="110"/>
        <v>54482</v>
      </c>
      <c r="RO13" s="65">
        <f t="shared" si="110"/>
        <v>54513</v>
      </c>
      <c r="RP13" s="65">
        <f t="shared" si="110"/>
        <v>54543</v>
      </c>
      <c r="RQ13" s="65">
        <f t="shared" si="110"/>
        <v>54574</v>
      </c>
      <c r="RR13" s="65">
        <f t="shared" si="110"/>
        <v>54604</v>
      </c>
      <c r="RS13" s="65">
        <f t="shared" si="110"/>
        <v>54635</v>
      </c>
      <c r="RT13" s="65">
        <f t="shared" si="110"/>
        <v>54666</v>
      </c>
      <c r="RU13" s="65">
        <f t="shared" si="110"/>
        <v>54696</v>
      </c>
      <c r="RV13" s="65">
        <f t="shared" si="110"/>
        <v>54727</v>
      </c>
      <c r="RW13" s="65">
        <f t="shared" si="110"/>
        <v>54757</v>
      </c>
      <c r="RX13" s="65">
        <f t="shared" si="110"/>
        <v>54788</v>
      </c>
      <c r="RY13" s="65">
        <f t="shared" si="110"/>
        <v>54819</v>
      </c>
      <c r="RZ13" s="65">
        <f t="shared" si="110"/>
        <v>54847</v>
      </c>
      <c r="SA13" s="65">
        <f t="shared" si="110"/>
        <v>54878</v>
      </c>
      <c r="SB13" s="65">
        <f t="shared" si="110"/>
        <v>54908</v>
      </c>
      <c r="SC13" s="65">
        <f t="shared" si="110"/>
        <v>54939</v>
      </c>
      <c r="SD13" s="65">
        <f t="shared" si="110"/>
        <v>54969</v>
      </c>
      <c r="SE13" s="65">
        <f t="shared" si="110"/>
        <v>55000</v>
      </c>
      <c r="SF13" s="65">
        <f t="shared" si="110"/>
        <v>55031</v>
      </c>
      <c r="SG13" s="65">
        <f t="shared" si="110"/>
        <v>55061</v>
      </c>
      <c r="SH13" s="65">
        <f t="shared" si="110"/>
        <v>55092</v>
      </c>
      <c r="SI13" s="65">
        <f t="shared" si="110"/>
        <v>55122</v>
      </c>
      <c r="SJ13" s="65">
        <f t="shared" si="110"/>
        <v>55153</v>
      </c>
      <c r="SK13" s="65">
        <f t="shared" si="110"/>
        <v>55184</v>
      </c>
      <c r="SL13" s="65">
        <f t="shared" si="110"/>
        <v>55212</v>
      </c>
      <c r="SM13" s="65">
        <f t="shared" si="110"/>
        <v>55243</v>
      </c>
      <c r="SN13" s="65">
        <f t="shared" ref="SN13:UY13" si="111">+SN12+40-DAY(SN12+40)</f>
        <v>55273</v>
      </c>
      <c r="SO13" s="65">
        <f t="shared" si="111"/>
        <v>55304</v>
      </c>
      <c r="SP13" s="65">
        <f t="shared" si="111"/>
        <v>55334</v>
      </c>
      <c r="SQ13" s="65">
        <f t="shared" si="111"/>
        <v>55365</v>
      </c>
      <c r="SR13" s="65">
        <f t="shared" si="111"/>
        <v>55396</v>
      </c>
      <c r="SS13" s="65">
        <f t="shared" si="111"/>
        <v>55426</v>
      </c>
      <c r="ST13" s="65">
        <f t="shared" si="111"/>
        <v>55457</v>
      </c>
      <c r="SU13" s="65">
        <f t="shared" si="111"/>
        <v>55487</v>
      </c>
      <c r="SV13" s="65">
        <f t="shared" si="111"/>
        <v>55518</v>
      </c>
      <c r="SW13" s="65">
        <f t="shared" si="111"/>
        <v>55549</v>
      </c>
      <c r="SX13" s="65">
        <f t="shared" si="111"/>
        <v>55578</v>
      </c>
      <c r="SY13" s="65">
        <f t="shared" si="111"/>
        <v>55609</v>
      </c>
      <c r="SZ13" s="65">
        <f t="shared" si="111"/>
        <v>55639</v>
      </c>
      <c r="TA13" s="65">
        <f t="shared" si="111"/>
        <v>55670</v>
      </c>
      <c r="TB13" s="65">
        <f t="shared" si="111"/>
        <v>55700</v>
      </c>
      <c r="TC13" s="65">
        <f t="shared" si="111"/>
        <v>55731</v>
      </c>
      <c r="TD13" s="65">
        <f t="shared" si="111"/>
        <v>55762</v>
      </c>
      <c r="TE13" s="65">
        <f t="shared" si="111"/>
        <v>55792</v>
      </c>
      <c r="TF13" s="65">
        <f t="shared" si="111"/>
        <v>55823</v>
      </c>
      <c r="TG13" s="65">
        <f t="shared" si="111"/>
        <v>55853</v>
      </c>
      <c r="TH13" s="65">
        <f t="shared" si="111"/>
        <v>55884</v>
      </c>
      <c r="TI13" s="65">
        <f t="shared" si="111"/>
        <v>55915</v>
      </c>
      <c r="TJ13" s="65">
        <f t="shared" si="111"/>
        <v>55943</v>
      </c>
      <c r="TK13" s="65">
        <f t="shared" si="111"/>
        <v>55974</v>
      </c>
      <c r="TL13" s="65">
        <f t="shared" si="111"/>
        <v>56004</v>
      </c>
      <c r="TM13" s="65">
        <f t="shared" si="111"/>
        <v>56035</v>
      </c>
      <c r="TN13" s="65">
        <f t="shared" si="111"/>
        <v>56065</v>
      </c>
      <c r="TO13" s="65">
        <f t="shared" si="111"/>
        <v>56096</v>
      </c>
      <c r="TP13" s="65">
        <f t="shared" si="111"/>
        <v>56127</v>
      </c>
      <c r="TQ13" s="65">
        <f t="shared" si="111"/>
        <v>56157</v>
      </c>
      <c r="TR13" s="65">
        <f t="shared" si="111"/>
        <v>56188</v>
      </c>
      <c r="TS13" s="65">
        <f t="shared" si="111"/>
        <v>56218</v>
      </c>
      <c r="TT13" s="65">
        <f t="shared" si="111"/>
        <v>56249</v>
      </c>
      <c r="TU13" s="65">
        <f t="shared" si="111"/>
        <v>56280</v>
      </c>
      <c r="TV13" s="65">
        <f t="shared" si="111"/>
        <v>56308</v>
      </c>
      <c r="TW13" s="65">
        <f t="shared" si="111"/>
        <v>56339</v>
      </c>
      <c r="TX13" s="65">
        <f t="shared" si="111"/>
        <v>56369</v>
      </c>
      <c r="TY13" s="65">
        <f t="shared" si="111"/>
        <v>56400</v>
      </c>
      <c r="TZ13" s="65">
        <f t="shared" si="111"/>
        <v>56430</v>
      </c>
      <c r="UA13" s="65">
        <f t="shared" si="111"/>
        <v>56461</v>
      </c>
      <c r="UB13" s="65">
        <f t="shared" si="111"/>
        <v>56492</v>
      </c>
      <c r="UC13" s="65">
        <f t="shared" si="111"/>
        <v>56522</v>
      </c>
      <c r="UD13" s="65">
        <f t="shared" si="111"/>
        <v>56553</v>
      </c>
      <c r="UE13" s="65">
        <f t="shared" si="111"/>
        <v>56583</v>
      </c>
      <c r="UF13" s="65">
        <f t="shared" si="111"/>
        <v>56614</v>
      </c>
      <c r="UG13" s="65">
        <f t="shared" si="111"/>
        <v>56645</v>
      </c>
      <c r="UH13" s="65">
        <f t="shared" si="111"/>
        <v>56673</v>
      </c>
      <c r="UI13" s="65">
        <f t="shared" si="111"/>
        <v>56704</v>
      </c>
      <c r="UJ13" s="65">
        <f t="shared" si="111"/>
        <v>56734</v>
      </c>
      <c r="UK13" s="65">
        <f t="shared" si="111"/>
        <v>56765</v>
      </c>
      <c r="UL13" s="65">
        <f t="shared" si="111"/>
        <v>56795</v>
      </c>
      <c r="UM13" s="65">
        <f t="shared" si="111"/>
        <v>56826</v>
      </c>
      <c r="UN13" s="65">
        <f t="shared" si="111"/>
        <v>56857</v>
      </c>
      <c r="UO13" s="65">
        <f t="shared" si="111"/>
        <v>56887</v>
      </c>
      <c r="UP13" s="65">
        <f t="shared" si="111"/>
        <v>56918</v>
      </c>
      <c r="UQ13" s="65">
        <f t="shared" si="111"/>
        <v>56948</v>
      </c>
      <c r="UR13" s="65">
        <f t="shared" si="111"/>
        <v>56979</v>
      </c>
      <c r="US13" s="65">
        <f t="shared" si="111"/>
        <v>57010</v>
      </c>
      <c r="UT13" s="65">
        <f t="shared" si="111"/>
        <v>57039</v>
      </c>
      <c r="UU13" s="65">
        <f t="shared" si="111"/>
        <v>57070</v>
      </c>
      <c r="UV13" s="65">
        <f t="shared" si="111"/>
        <v>57100</v>
      </c>
      <c r="UW13" s="65">
        <f t="shared" si="111"/>
        <v>57131</v>
      </c>
      <c r="UX13" s="65">
        <f t="shared" si="111"/>
        <v>57161</v>
      </c>
      <c r="UY13" s="65">
        <f t="shared" si="111"/>
        <v>57192</v>
      </c>
      <c r="UZ13" s="65">
        <f t="shared" ref="UZ13:VV13" si="112">+UZ12+40-DAY(UZ12+40)</f>
        <v>57223</v>
      </c>
      <c r="VA13" s="65">
        <f t="shared" si="112"/>
        <v>57253</v>
      </c>
      <c r="VB13" s="65">
        <f t="shared" si="112"/>
        <v>57284</v>
      </c>
      <c r="VC13" s="65">
        <f t="shared" si="112"/>
        <v>57314</v>
      </c>
      <c r="VD13" s="65">
        <f t="shared" si="112"/>
        <v>57345</v>
      </c>
      <c r="VE13" s="65">
        <f t="shared" si="112"/>
        <v>57376</v>
      </c>
      <c r="VF13" s="65">
        <f t="shared" si="112"/>
        <v>57404</v>
      </c>
      <c r="VG13" s="65">
        <f t="shared" si="112"/>
        <v>57435</v>
      </c>
      <c r="VH13" s="65">
        <f t="shared" si="112"/>
        <v>57465</v>
      </c>
      <c r="VI13" s="65">
        <f t="shared" si="112"/>
        <v>57496</v>
      </c>
      <c r="VJ13" s="65">
        <f t="shared" si="112"/>
        <v>57526</v>
      </c>
      <c r="VK13" s="65">
        <f t="shared" si="112"/>
        <v>57557</v>
      </c>
      <c r="VL13" s="65">
        <f t="shared" si="112"/>
        <v>57588</v>
      </c>
      <c r="VM13" s="65">
        <f t="shared" si="112"/>
        <v>57618</v>
      </c>
      <c r="VN13" s="65">
        <f t="shared" si="112"/>
        <v>57649</v>
      </c>
      <c r="VO13" s="65">
        <f t="shared" si="112"/>
        <v>57679</v>
      </c>
      <c r="VP13" s="65">
        <f t="shared" si="112"/>
        <v>57710</v>
      </c>
      <c r="VQ13" s="65">
        <f t="shared" si="112"/>
        <v>57741</v>
      </c>
      <c r="VR13" s="65">
        <f t="shared" si="112"/>
        <v>57769</v>
      </c>
      <c r="VS13" s="65">
        <f t="shared" si="112"/>
        <v>57800</v>
      </c>
      <c r="VT13" s="65">
        <f t="shared" si="112"/>
        <v>57830</v>
      </c>
      <c r="VU13" s="65">
        <f t="shared" si="112"/>
        <v>57861</v>
      </c>
      <c r="VV13" s="65">
        <f t="shared" si="112"/>
        <v>57891</v>
      </c>
    </row>
    <row r="14" spans="11:596" x14ac:dyDescent="0.35">
      <c r="L14" s="31" t="s">
        <v>939</v>
      </c>
      <c r="M14" s="65" t="str">
        <f>YEAR(M12)&amp;"-"&amp;RIGHT(YEAR(M12)+1,2)</f>
        <v>2024-25</v>
      </c>
      <c r="N14" s="65" t="str">
        <f t="shared" ref="N14:AT14" si="113">YEAR(N12)&amp;"-"&amp;RIGHT(YEAR(N12)+1,2)</f>
        <v>2025-26</v>
      </c>
      <c r="O14" s="65" t="str">
        <f t="shared" si="113"/>
        <v>2026-27</v>
      </c>
      <c r="P14" s="65" t="str">
        <f t="shared" si="113"/>
        <v>2027-28</v>
      </c>
      <c r="Q14" s="65" t="str">
        <f t="shared" si="113"/>
        <v>2028-29</v>
      </c>
      <c r="R14" s="65" t="str">
        <f t="shared" si="113"/>
        <v>2029-30</v>
      </c>
      <c r="S14" s="65" t="str">
        <f t="shared" si="113"/>
        <v>2030-31</v>
      </c>
      <c r="T14" s="65" t="str">
        <f t="shared" si="113"/>
        <v>2031-32</v>
      </c>
      <c r="U14" s="65" t="str">
        <f t="shared" si="113"/>
        <v>2032-33</v>
      </c>
      <c r="V14" s="65" t="str">
        <f t="shared" si="113"/>
        <v>2033-34</v>
      </c>
      <c r="W14" s="65" t="str">
        <f t="shared" si="113"/>
        <v>2034-35</v>
      </c>
      <c r="X14" s="65" t="str">
        <f t="shared" si="113"/>
        <v>2035-36</v>
      </c>
      <c r="Y14" s="65" t="str">
        <f t="shared" si="113"/>
        <v>2036-37</v>
      </c>
      <c r="Z14" s="65" t="str">
        <f t="shared" si="113"/>
        <v>2037-38</v>
      </c>
      <c r="AA14" s="65" t="str">
        <f t="shared" si="113"/>
        <v>2038-39</v>
      </c>
      <c r="AB14" s="65" t="str">
        <f t="shared" si="113"/>
        <v>2039-40</v>
      </c>
      <c r="AC14" s="65" t="str">
        <f t="shared" si="113"/>
        <v>2040-41</v>
      </c>
      <c r="AD14" s="65" t="str">
        <f t="shared" si="113"/>
        <v>2041-42</v>
      </c>
      <c r="AE14" s="65" t="str">
        <f t="shared" si="113"/>
        <v>2042-43</v>
      </c>
      <c r="AF14" s="65" t="str">
        <f t="shared" si="113"/>
        <v>2043-44</v>
      </c>
      <c r="AG14" s="65" t="str">
        <f t="shared" si="113"/>
        <v>2044-45</v>
      </c>
      <c r="AH14" s="65" t="str">
        <f t="shared" si="113"/>
        <v>2045-46</v>
      </c>
      <c r="AI14" s="65" t="str">
        <f t="shared" si="113"/>
        <v>2046-47</v>
      </c>
      <c r="AJ14" s="65" t="str">
        <f t="shared" si="113"/>
        <v>2047-48</v>
      </c>
      <c r="AK14" s="65" t="str">
        <f t="shared" si="113"/>
        <v>2048-49</v>
      </c>
      <c r="AL14" s="65" t="str">
        <f t="shared" si="113"/>
        <v>2049-50</v>
      </c>
      <c r="AM14" s="65" t="str">
        <f t="shared" si="113"/>
        <v>2050-51</v>
      </c>
      <c r="AN14" s="65" t="str">
        <f t="shared" si="113"/>
        <v>2051-52</v>
      </c>
      <c r="AO14" s="65" t="str">
        <f t="shared" si="113"/>
        <v>2052-53</v>
      </c>
      <c r="AP14" s="65" t="str">
        <f t="shared" si="113"/>
        <v>2053-54</v>
      </c>
      <c r="AQ14" s="65" t="str">
        <f t="shared" si="113"/>
        <v>2054-55</v>
      </c>
      <c r="AR14" s="65" t="str">
        <f t="shared" si="113"/>
        <v>2055-56</v>
      </c>
      <c r="AS14" s="65" t="str">
        <f t="shared" si="113"/>
        <v>2056-57</v>
      </c>
      <c r="AT14" s="65" t="str">
        <f t="shared" si="113"/>
        <v>2057-58</v>
      </c>
      <c r="AV14" s="31" t="s">
        <v>939</v>
      </c>
      <c r="AW14" s="95" t="str">
        <f>YEAR(AW12)&amp;"-"&amp;RIGHT(YEAR(AW12)+1,2)</f>
        <v>2024-25</v>
      </c>
      <c r="AX14" s="98" t="str">
        <f>AW14</f>
        <v>2024-25</v>
      </c>
      <c r="AY14" s="98" t="str">
        <f>AX14</f>
        <v>2024-25</v>
      </c>
      <c r="AZ14" s="98" t="str">
        <f>AY14</f>
        <v>2024-25</v>
      </c>
      <c r="BA14" s="95" t="str">
        <f>YEAR(BA12)&amp;"-"&amp;RIGHT(YEAR(BA12)+1,2)</f>
        <v>2025-26</v>
      </c>
      <c r="BB14" s="98" t="str">
        <f>BA14</f>
        <v>2025-26</v>
      </c>
      <c r="BC14" s="98" t="str">
        <f>BB14</f>
        <v>2025-26</v>
      </c>
      <c r="BD14" s="98" t="str">
        <f>BC14</f>
        <v>2025-26</v>
      </c>
      <c r="BE14" s="95" t="str">
        <f>YEAR(BE12)&amp;"-"&amp;RIGHT(YEAR(BE12)+1,2)</f>
        <v>2026-27</v>
      </c>
      <c r="BF14" s="98" t="str">
        <f>BE14</f>
        <v>2026-27</v>
      </c>
      <c r="BG14" s="98" t="str">
        <f>BF14</f>
        <v>2026-27</v>
      </c>
      <c r="BH14" s="98" t="str">
        <f>BG14</f>
        <v>2026-27</v>
      </c>
      <c r="BI14" s="95" t="str">
        <f>YEAR(BI12)&amp;"-"&amp;RIGHT(YEAR(BI12)+1,2)</f>
        <v>2027-28</v>
      </c>
      <c r="BJ14" s="98" t="str">
        <f>BI14</f>
        <v>2027-28</v>
      </c>
      <c r="BK14" s="98" t="str">
        <f>BJ14</f>
        <v>2027-28</v>
      </c>
      <c r="BL14" s="98" t="str">
        <f>BK14</f>
        <v>2027-28</v>
      </c>
      <c r="BM14" s="95" t="str">
        <f>YEAR(BM12)&amp;"-"&amp;RIGHT(YEAR(BM12)+1,2)</f>
        <v>2028-29</v>
      </c>
      <c r="BN14" s="98" t="str">
        <f>BM14</f>
        <v>2028-29</v>
      </c>
      <c r="BO14" s="98" t="str">
        <f>BN14</f>
        <v>2028-29</v>
      </c>
      <c r="BP14" s="98" t="str">
        <f>BO14</f>
        <v>2028-29</v>
      </c>
      <c r="BQ14" s="95" t="str">
        <f>YEAR(BQ12)&amp;"-"&amp;RIGHT(YEAR(BQ12)+1,2)</f>
        <v>2029-30</v>
      </c>
      <c r="BR14" s="98" t="str">
        <f>BQ14</f>
        <v>2029-30</v>
      </c>
      <c r="BS14" s="98" t="str">
        <f>BR14</f>
        <v>2029-30</v>
      </c>
      <c r="BT14" s="98" t="str">
        <f>BS14</f>
        <v>2029-30</v>
      </c>
      <c r="BU14" s="95" t="str">
        <f>YEAR(BU12)&amp;"-"&amp;RIGHT(YEAR(BU12)+1,2)</f>
        <v>2030-31</v>
      </c>
      <c r="BV14" s="98" t="str">
        <f>BU14</f>
        <v>2030-31</v>
      </c>
      <c r="BW14" s="98" t="str">
        <f>BV14</f>
        <v>2030-31</v>
      </c>
      <c r="BX14" s="98" t="str">
        <f>BW14</f>
        <v>2030-31</v>
      </c>
      <c r="BY14" s="95" t="str">
        <f>YEAR(BY12)&amp;"-"&amp;RIGHT(YEAR(BY12)+1,2)</f>
        <v>2031-32</v>
      </c>
      <c r="BZ14" s="98" t="str">
        <f>BY14</f>
        <v>2031-32</v>
      </c>
      <c r="CA14" s="98" t="str">
        <f>BZ14</f>
        <v>2031-32</v>
      </c>
      <c r="CB14" s="98" t="str">
        <f>CA14</f>
        <v>2031-32</v>
      </c>
      <c r="CC14" s="95" t="str">
        <f>YEAR(CC12)&amp;"-"&amp;RIGHT(YEAR(CC12)+1,2)</f>
        <v>2032-33</v>
      </c>
      <c r="CD14" s="98" t="str">
        <f>CC14</f>
        <v>2032-33</v>
      </c>
      <c r="CE14" s="98" t="str">
        <f>CD14</f>
        <v>2032-33</v>
      </c>
      <c r="CF14" s="98" t="str">
        <f>CE14</f>
        <v>2032-33</v>
      </c>
      <c r="CG14" s="95" t="str">
        <f>YEAR(CG12)&amp;"-"&amp;RIGHT(YEAR(CG12)+1,2)</f>
        <v>2033-34</v>
      </c>
      <c r="CH14" s="98" t="str">
        <f>CG14</f>
        <v>2033-34</v>
      </c>
      <c r="CI14" s="98" t="str">
        <f>CH14</f>
        <v>2033-34</v>
      </c>
      <c r="CJ14" s="98" t="str">
        <f>CI14</f>
        <v>2033-34</v>
      </c>
      <c r="CK14" s="95" t="str">
        <f>YEAR(CK12)&amp;"-"&amp;RIGHT(YEAR(CK12)+1,2)</f>
        <v>2034-35</v>
      </c>
      <c r="CL14" s="98" t="str">
        <f>CK14</f>
        <v>2034-35</v>
      </c>
      <c r="CM14" s="98" t="str">
        <f>CL14</f>
        <v>2034-35</v>
      </c>
      <c r="CN14" s="98" t="str">
        <f>CM14</f>
        <v>2034-35</v>
      </c>
      <c r="CO14" s="95" t="str">
        <f>YEAR(CO12)&amp;"-"&amp;RIGHT(YEAR(CO12)+1,2)</f>
        <v>2035-36</v>
      </c>
      <c r="CP14" s="98" t="str">
        <f>CO14</f>
        <v>2035-36</v>
      </c>
      <c r="CQ14" s="98" t="str">
        <f>CP14</f>
        <v>2035-36</v>
      </c>
      <c r="CR14" s="98" t="str">
        <f>CQ14</f>
        <v>2035-36</v>
      </c>
      <c r="CS14" s="95" t="str">
        <f>YEAR(CS12)&amp;"-"&amp;RIGHT(YEAR(CS12)+1,2)</f>
        <v>2036-37</v>
      </c>
      <c r="CT14" s="98" t="str">
        <f>CS14</f>
        <v>2036-37</v>
      </c>
      <c r="CU14" s="98" t="str">
        <f>CT14</f>
        <v>2036-37</v>
      </c>
      <c r="CV14" s="98" t="str">
        <f>CU14</f>
        <v>2036-37</v>
      </c>
      <c r="CW14" s="95" t="str">
        <f>YEAR(CW12)&amp;"-"&amp;RIGHT(YEAR(CW12)+1,2)</f>
        <v>2037-38</v>
      </c>
      <c r="CX14" s="98" t="str">
        <f>CW14</f>
        <v>2037-38</v>
      </c>
      <c r="CY14" s="98" t="str">
        <f>CX14</f>
        <v>2037-38</v>
      </c>
      <c r="CZ14" s="98" t="str">
        <f>CY14</f>
        <v>2037-38</v>
      </c>
      <c r="DA14" s="95" t="str">
        <f>YEAR(DA12)&amp;"-"&amp;RIGHT(YEAR(DA12)+1,2)</f>
        <v>2038-39</v>
      </c>
      <c r="DB14" s="98" t="str">
        <f>DA14</f>
        <v>2038-39</v>
      </c>
      <c r="DC14" s="98" t="str">
        <f>DB14</f>
        <v>2038-39</v>
      </c>
      <c r="DD14" s="98" t="str">
        <f>DC14</f>
        <v>2038-39</v>
      </c>
      <c r="DE14" s="95" t="str">
        <f>YEAR(DE12)&amp;"-"&amp;RIGHT(YEAR(DE12)+1,2)</f>
        <v>2039-40</v>
      </c>
      <c r="DF14" s="98" t="str">
        <f>DE14</f>
        <v>2039-40</v>
      </c>
      <c r="DG14" s="98" t="str">
        <f>DF14</f>
        <v>2039-40</v>
      </c>
      <c r="DH14" s="98" t="str">
        <f>DG14</f>
        <v>2039-40</v>
      </c>
      <c r="DI14" s="95" t="str">
        <f>YEAR(DI12)&amp;"-"&amp;RIGHT(YEAR(DI12)+1,2)</f>
        <v>2040-41</v>
      </c>
      <c r="DJ14" s="98" t="str">
        <f>DI14</f>
        <v>2040-41</v>
      </c>
      <c r="DK14" s="98" t="str">
        <f>DJ14</f>
        <v>2040-41</v>
      </c>
      <c r="DL14" s="98" t="str">
        <f>DK14</f>
        <v>2040-41</v>
      </c>
      <c r="DM14" s="95" t="str">
        <f>YEAR(DM12)&amp;"-"&amp;RIGHT(YEAR(DM12)+1,2)</f>
        <v>2041-42</v>
      </c>
      <c r="DN14" s="98" t="str">
        <f>DM14</f>
        <v>2041-42</v>
      </c>
      <c r="DO14" s="98" t="str">
        <f>DN14</f>
        <v>2041-42</v>
      </c>
      <c r="DP14" s="98" t="str">
        <f>DO14</f>
        <v>2041-42</v>
      </c>
      <c r="DQ14" s="95" t="str">
        <f>YEAR(DQ12)&amp;"-"&amp;RIGHT(YEAR(DQ12)+1,2)</f>
        <v>2042-43</v>
      </c>
      <c r="DR14" s="98" t="str">
        <f>DQ14</f>
        <v>2042-43</v>
      </c>
      <c r="DS14" s="98" t="str">
        <f>DR14</f>
        <v>2042-43</v>
      </c>
      <c r="DT14" s="98" t="str">
        <f>DS14</f>
        <v>2042-43</v>
      </c>
      <c r="DU14" s="95" t="str">
        <f>YEAR(DU12)&amp;"-"&amp;RIGHT(YEAR(DU12)+1,2)</f>
        <v>2043-44</v>
      </c>
      <c r="DV14" s="98" t="str">
        <f>DU14</f>
        <v>2043-44</v>
      </c>
      <c r="DW14" s="98" t="str">
        <f>DV14</f>
        <v>2043-44</v>
      </c>
      <c r="DX14" s="98" t="str">
        <f>DW14</f>
        <v>2043-44</v>
      </c>
      <c r="DY14" s="95" t="str">
        <f>YEAR(DY12)&amp;"-"&amp;RIGHT(YEAR(DY12)+1,2)</f>
        <v>2044-45</v>
      </c>
      <c r="DZ14" s="98" t="str">
        <f>DY14</f>
        <v>2044-45</v>
      </c>
      <c r="EA14" s="98" t="str">
        <f>DZ14</f>
        <v>2044-45</v>
      </c>
      <c r="EB14" s="98" t="str">
        <f>EA14</f>
        <v>2044-45</v>
      </c>
      <c r="EC14" s="95" t="str">
        <f>YEAR(EC12)&amp;"-"&amp;RIGHT(YEAR(EC12)+1,2)</f>
        <v>2045-46</v>
      </c>
      <c r="ED14" s="98" t="str">
        <f>EC14</f>
        <v>2045-46</v>
      </c>
      <c r="EE14" s="98" t="str">
        <f>ED14</f>
        <v>2045-46</v>
      </c>
      <c r="EF14" s="98" t="str">
        <f>EE14</f>
        <v>2045-46</v>
      </c>
      <c r="EG14" s="95" t="str">
        <f>YEAR(EG12)&amp;"-"&amp;RIGHT(YEAR(EG12)+1,2)</f>
        <v>2046-47</v>
      </c>
      <c r="EH14" s="98" t="str">
        <f>EG14</f>
        <v>2046-47</v>
      </c>
      <c r="EI14" s="98" t="str">
        <f>EH14</f>
        <v>2046-47</v>
      </c>
      <c r="EJ14" s="98" t="str">
        <f>EI14</f>
        <v>2046-47</v>
      </c>
      <c r="EK14" s="95" t="str">
        <f>YEAR(EK12)&amp;"-"&amp;RIGHT(YEAR(EK12)+1,2)</f>
        <v>2047-48</v>
      </c>
      <c r="EL14" s="98" t="str">
        <f>EK14</f>
        <v>2047-48</v>
      </c>
      <c r="EM14" s="98" t="str">
        <f>EL14</f>
        <v>2047-48</v>
      </c>
      <c r="EN14" s="98" t="str">
        <f>EM14</f>
        <v>2047-48</v>
      </c>
      <c r="EO14" s="95" t="str">
        <f>YEAR(EO12)&amp;"-"&amp;RIGHT(YEAR(EO12)+1,2)</f>
        <v>2048-49</v>
      </c>
      <c r="EP14" s="98" t="str">
        <f>EO14</f>
        <v>2048-49</v>
      </c>
      <c r="EQ14" s="98" t="str">
        <f>EP14</f>
        <v>2048-49</v>
      </c>
      <c r="ER14" s="98" t="str">
        <f>EQ14</f>
        <v>2048-49</v>
      </c>
      <c r="ES14" s="95" t="str">
        <f>YEAR(ES12)&amp;"-"&amp;RIGHT(YEAR(ES12)+1,2)</f>
        <v>2049-50</v>
      </c>
      <c r="ET14" s="98" t="str">
        <f>ES14</f>
        <v>2049-50</v>
      </c>
      <c r="EU14" s="98" t="str">
        <f>ET14</f>
        <v>2049-50</v>
      </c>
      <c r="EV14" s="98" t="str">
        <f>EU14</f>
        <v>2049-50</v>
      </c>
      <c r="EW14" s="95" t="str">
        <f>YEAR(EW12)&amp;"-"&amp;RIGHT(YEAR(EW12)+1,2)</f>
        <v>2050-51</v>
      </c>
      <c r="EX14" s="98" t="str">
        <f>EW14</f>
        <v>2050-51</v>
      </c>
      <c r="EY14" s="98" t="str">
        <f>EX14</f>
        <v>2050-51</v>
      </c>
      <c r="EZ14" s="98" t="str">
        <f>EY14</f>
        <v>2050-51</v>
      </c>
      <c r="FA14" s="95" t="str">
        <f>YEAR(FA12)&amp;"-"&amp;RIGHT(YEAR(FA12)+1,2)</f>
        <v>2051-52</v>
      </c>
      <c r="FB14" s="98" t="str">
        <f>FA14</f>
        <v>2051-52</v>
      </c>
      <c r="FC14" s="98" t="str">
        <f>FB14</f>
        <v>2051-52</v>
      </c>
      <c r="FD14" s="98" t="str">
        <f>FC14</f>
        <v>2051-52</v>
      </c>
      <c r="FE14" s="95" t="str">
        <f>YEAR(FE12)&amp;"-"&amp;RIGHT(YEAR(FE12)+1,2)</f>
        <v>2052-53</v>
      </c>
      <c r="FF14" s="98" t="str">
        <f>FE14</f>
        <v>2052-53</v>
      </c>
      <c r="FG14" s="98" t="str">
        <f>FF14</f>
        <v>2052-53</v>
      </c>
      <c r="FH14" s="98" t="str">
        <f>FG14</f>
        <v>2052-53</v>
      </c>
      <c r="FI14" s="95" t="str">
        <f>YEAR(FI12)&amp;"-"&amp;RIGHT(YEAR(FI12)+1,2)</f>
        <v>2053-54</v>
      </c>
      <c r="FJ14" s="98" t="str">
        <f>FI14</f>
        <v>2053-54</v>
      </c>
      <c r="FK14" s="98" t="str">
        <f>FJ14</f>
        <v>2053-54</v>
      </c>
      <c r="FL14" s="98" t="str">
        <f>FK14</f>
        <v>2053-54</v>
      </c>
      <c r="FM14" s="95" t="str">
        <f>YEAR(FM12)&amp;"-"&amp;RIGHT(YEAR(FM12)+1,2)</f>
        <v>2054-55</v>
      </c>
      <c r="FN14" s="98" t="str">
        <f>FM14</f>
        <v>2054-55</v>
      </c>
      <c r="FO14" s="98" t="str">
        <f>FN14</f>
        <v>2054-55</v>
      </c>
      <c r="FP14" s="98" t="str">
        <f>FO14</f>
        <v>2054-55</v>
      </c>
      <c r="FQ14" s="95" t="str">
        <f>YEAR(FQ12)&amp;"-"&amp;RIGHT(YEAR(FQ12)+1,2)</f>
        <v>2055-56</v>
      </c>
      <c r="FR14" s="98" t="str">
        <f>FQ14</f>
        <v>2055-56</v>
      </c>
      <c r="FS14" s="98" t="str">
        <f>FR14</f>
        <v>2055-56</v>
      </c>
      <c r="FT14" s="98" t="str">
        <f>FS14</f>
        <v>2055-56</v>
      </c>
      <c r="FU14" s="95" t="str">
        <f>YEAR(FU12)&amp;"-"&amp;RIGHT(YEAR(FU12)+1,2)</f>
        <v>2056-57</v>
      </c>
      <c r="FV14" s="98" t="str">
        <f>FU14</f>
        <v>2056-57</v>
      </c>
      <c r="FW14" s="98" t="str">
        <f>FV14</f>
        <v>2056-57</v>
      </c>
      <c r="FX14" s="98" t="str">
        <f>FW14</f>
        <v>2056-57</v>
      </c>
      <c r="FY14" s="95" t="str">
        <f>YEAR(FY12)&amp;"-"&amp;RIGHT(YEAR(FY12)+1,2)</f>
        <v>2057-58</v>
      </c>
      <c r="FZ14" s="98" t="str">
        <f>FY14</f>
        <v>2057-58</v>
      </c>
      <c r="GA14" s="98" t="str">
        <f>FZ14</f>
        <v>2057-58</v>
      </c>
      <c r="GB14" s="98" t="str">
        <f>GA14</f>
        <v>2057-58</v>
      </c>
      <c r="GD14" s="31" t="s">
        <v>939</v>
      </c>
      <c r="GE14" s="95" t="str">
        <f>YEAR(GE12)&amp;"-"&amp;RIGHT(YEAR(GE12)+1,2)</f>
        <v>2024-25</v>
      </c>
      <c r="GF14" s="98" t="str">
        <f>GE14</f>
        <v>2024-25</v>
      </c>
      <c r="GG14" s="98" t="str">
        <f t="shared" ref="GG14:GP14" si="114">GF14</f>
        <v>2024-25</v>
      </c>
      <c r="GH14" s="98" t="str">
        <f t="shared" si="114"/>
        <v>2024-25</v>
      </c>
      <c r="GI14" s="98" t="str">
        <f t="shared" si="114"/>
        <v>2024-25</v>
      </c>
      <c r="GJ14" s="98" t="str">
        <f t="shared" si="114"/>
        <v>2024-25</v>
      </c>
      <c r="GK14" s="98" t="str">
        <f t="shared" si="114"/>
        <v>2024-25</v>
      </c>
      <c r="GL14" s="98" t="str">
        <f t="shared" si="114"/>
        <v>2024-25</v>
      </c>
      <c r="GM14" s="98" t="str">
        <f t="shared" si="114"/>
        <v>2024-25</v>
      </c>
      <c r="GN14" s="98" t="str">
        <f t="shared" si="114"/>
        <v>2024-25</v>
      </c>
      <c r="GO14" s="98" t="str">
        <f t="shared" si="114"/>
        <v>2024-25</v>
      </c>
      <c r="GP14" s="98" t="str">
        <f t="shared" si="114"/>
        <v>2024-25</v>
      </c>
      <c r="GQ14" s="95" t="str">
        <f>YEAR(GQ12)&amp;"-"&amp;RIGHT(YEAR(GQ12)+1,2)</f>
        <v>2025-26</v>
      </c>
      <c r="GR14" s="98" t="str">
        <f t="shared" ref="GR14:HB14" si="115">GQ14</f>
        <v>2025-26</v>
      </c>
      <c r="GS14" s="98" t="str">
        <f t="shared" si="115"/>
        <v>2025-26</v>
      </c>
      <c r="GT14" s="98" t="str">
        <f t="shared" si="115"/>
        <v>2025-26</v>
      </c>
      <c r="GU14" s="98" t="str">
        <f t="shared" si="115"/>
        <v>2025-26</v>
      </c>
      <c r="GV14" s="98" t="str">
        <f t="shared" si="115"/>
        <v>2025-26</v>
      </c>
      <c r="GW14" s="98" t="str">
        <f t="shared" si="115"/>
        <v>2025-26</v>
      </c>
      <c r="GX14" s="98" t="str">
        <f t="shared" si="115"/>
        <v>2025-26</v>
      </c>
      <c r="GY14" s="98" t="str">
        <f t="shared" si="115"/>
        <v>2025-26</v>
      </c>
      <c r="GZ14" s="98" t="str">
        <f t="shared" si="115"/>
        <v>2025-26</v>
      </c>
      <c r="HA14" s="98" t="str">
        <f t="shared" si="115"/>
        <v>2025-26</v>
      </c>
      <c r="HB14" s="98" t="str">
        <f t="shared" si="115"/>
        <v>2025-26</v>
      </c>
      <c r="HC14" s="95" t="str">
        <f>YEAR(HC12)&amp;"-"&amp;RIGHT(YEAR(HC12)+1,2)</f>
        <v>2026-27</v>
      </c>
      <c r="HD14" s="98" t="str">
        <f t="shared" ref="HD14:HN14" si="116">HC14</f>
        <v>2026-27</v>
      </c>
      <c r="HE14" s="98" t="str">
        <f t="shared" si="116"/>
        <v>2026-27</v>
      </c>
      <c r="HF14" s="98" t="str">
        <f t="shared" si="116"/>
        <v>2026-27</v>
      </c>
      <c r="HG14" s="98" t="str">
        <f t="shared" si="116"/>
        <v>2026-27</v>
      </c>
      <c r="HH14" s="98" t="str">
        <f t="shared" si="116"/>
        <v>2026-27</v>
      </c>
      <c r="HI14" s="98" t="str">
        <f t="shared" si="116"/>
        <v>2026-27</v>
      </c>
      <c r="HJ14" s="98" t="str">
        <f t="shared" si="116"/>
        <v>2026-27</v>
      </c>
      <c r="HK14" s="98" t="str">
        <f t="shared" si="116"/>
        <v>2026-27</v>
      </c>
      <c r="HL14" s="98" t="str">
        <f t="shared" si="116"/>
        <v>2026-27</v>
      </c>
      <c r="HM14" s="98" t="str">
        <f t="shared" si="116"/>
        <v>2026-27</v>
      </c>
      <c r="HN14" s="98" t="str">
        <f t="shared" si="116"/>
        <v>2026-27</v>
      </c>
      <c r="HO14" s="95" t="str">
        <f>YEAR(HO12)&amp;"-"&amp;RIGHT(YEAR(HO12)+1,2)</f>
        <v>2027-28</v>
      </c>
      <c r="HP14" s="98" t="str">
        <f t="shared" ref="HP14:HZ14" si="117">HO14</f>
        <v>2027-28</v>
      </c>
      <c r="HQ14" s="98" t="str">
        <f t="shared" si="117"/>
        <v>2027-28</v>
      </c>
      <c r="HR14" s="98" t="str">
        <f t="shared" si="117"/>
        <v>2027-28</v>
      </c>
      <c r="HS14" s="98" t="str">
        <f t="shared" si="117"/>
        <v>2027-28</v>
      </c>
      <c r="HT14" s="98" t="str">
        <f t="shared" si="117"/>
        <v>2027-28</v>
      </c>
      <c r="HU14" s="98" t="str">
        <f t="shared" si="117"/>
        <v>2027-28</v>
      </c>
      <c r="HV14" s="98" t="str">
        <f t="shared" si="117"/>
        <v>2027-28</v>
      </c>
      <c r="HW14" s="98" t="str">
        <f t="shared" si="117"/>
        <v>2027-28</v>
      </c>
      <c r="HX14" s="98" t="str">
        <f t="shared" si="117"/>
        <v>2027-28</v>
      </c>
      <c r="HY14" s="98" t="str">
        <f t="shared" si="117"/>
        <v>2027-28</v>
      </c>
      <c r="HZ14" s="98" t="str">
        <f t="shared" si="117"/>
        <v>2027-28</v>
      </c>
      <c r="IA14" s="95" t="str">
        <f>YEAR(IA12)&amp;"-"&amp;RIGHT(YEAR(IA12)+1,2)</f>
        <v>2028-29</v>
      </c>
      <c r="IB14" s="98" t="str">
        <f t="shared" ref="IB14:IL14" si="118">IA14</f>
        <v>2028-29</v>
      </c>
      <c r="IC14" s="98" t="str">
        <f t="shared" si="118"/>
        <v>2028-29</v>
      </c>
      <c r="ID14" s="98" t="str">
        <f t="shared" si="118"/>
        <v>2028-29</v>
      </c>
      <c r="IE14" s="98" t="str">
        <f t="shared" si="118"/>
        <v>2028-29</v>
      </c>
      <c r="IF14" s="98" t="str">
        <f t="shared" si="118"/>
        <v>2028-29</v>
      </c>
      <c r="IG14" s="98" t="str">
        <f t="shared" si="118"/>
        <v>2028-29</v>
      </c>
      <c r="IH14" s="98" t="str">
        <f t="shared" si="118"/>
        <v>2028-29</v>
      </c>
      <c r="II14" s="98" t="str">
        <f t="shared" si="118"/>
        <v>2028-29</v>
      </c>
      <c r="IJ14" s="98" t="str">
        <f t="shared" si="118"/>
        <v>2028-29</v>
      </c>
      <c r="IK14" s="98" t="str">
        <f t="shared" si="118"/>
        <v>2028-29</v>
      </c>
      <c r="IL14" s="98" t="str">
        <f t="shared" si="118"/>
        <v>2028-29</v>
      </c>
      <c r="IM14" s="95" t="str">
        <f>YEAR(IM12)&amp;"-"&amp;RIGHT(YEAR(IM12)+1,2)</f>
        <v>2029-30</v>
      </c>
      <c r="IN14" s="98" t="str">
        <f t="shared" ref="IN14:IX14" si="119">IM14</f>
        <v>2029-30</v>
      </c>
      <c r="IO14" s="98" t="str">
        <f t="shared" si="119"/>
        <v>2029-30</v>
      </c>
      <c r="IP14" s="98" t="str">
        <f t="shared" si="119"/>
        <v>2029-30</v>
      </c>
      <c r="IQ14" s="98" t="str">
        <f t="shared" si="119"/>
        <v>2029-30</v>
      </c>
      <c r="IR14" s="98" t="str">
        <f t="shared" si="119"/>
        <v>2029-30</v>
      </c>
      <c r="IS14" s="98" t="str">
        <f t="shared" si="119"/>
        <v>2029-30</v>
      </c>
      <c r="IT14" s="98" t="str">
        <f t="shared" si="119"/>
        <v>2029-30</v>
      </c>
      <c r="IU14" s="98" t="str">
        <f t="shared" si="119"/>
        <v>2029-30</v>
      </c>
      <c r="IV14" s="98" t="str">
        <f t="shared" si="119"/>
        <v>2029-30</v>
      </c>
      <c r="IW14" s="98" t="str">
        <f t="shared" si="119"/>
        <v>2029-30</v>
      </c>
      <c r="IX14" s="98" t="str">
        <f t="shared" si="119"/>
        <v>2029-30</v>
      </c>
      <c r="IY14" s="95" t="str">
        <f>YEAR(IY12)&amp;"-"&amp;RIGHT(YEAR(IY12)+1,2)</f>
        <v>2030-31</v>
      </c>
      <c r="IZ14" s="98" t="str">
        <f t="shared" ref="IZ14:JJ14" si="120">IY14</f>
        <v>2030-31</v>
      </c>
      <c r="JA14" s="98" t="str">
        <f t="shared" si="120"/>
        <v>2030-31</v>
      </c>
      <c r="JB14" s="98" t="str">
        <f t="shared" si="120"/>
        <v>2030-31</v>
      </c>
      <c r="JC14" s="98" t="str">
        <f t="shared" si="120"/>
        <v>2030-31</v>
      </c>
      <c r="JD14" s="98" t="str">
        <f t="shared" si="120"/>
        <v>2030-31</v>
      </c>
      <c r="JE14" s="98" t="str">
        <f t="shared" si="120"/>
        <v>2030-31</v>
      </c>
      <c r="JF14" s="98" t="str">
        <f t="shared" si="120"/>
        <v>2030-31</v>
      </c>
      <c r="JG14" s="98" t="str">
        <f t="shared" si="120"/>
        <v>2030-31</v>
      </c>
      <c r="JH14" s="98" t="str">
        <f t="shared" si="120"/>
        <v>2030-31</v>
      </c>
      <c r="JI14" s="98" t="str">
        <f t="shared" si="120"/>
        <v>2030-31</v>
      </c>
      <c r="JJ14" s="98" t="str">
        <f t="shared" si="120"/>
        <v>2030-31</v>
      </c>
      <c r="JK14" s="95" t="str">
        <f>YEAR(JK12)&amp;"-"&amp;RIGHT(YEAR(JK12)+1,2)</f>
        <v>2031-32</v>
      </c>
      <c r="JL14" s="98" t="str">
        <f t="shared" ref="JL14:JV14" si="121">JK14</f>
        <v>2031-32</v>
      </c>
      <c r="JM14" s="98" t="str">
        <f t="shared" si="121"/>
        <v>2031-32</v>
      </c>
      <c r="JN14" s="98" t="str">
        <f t="shared" si="121"/>
        <v>2031-32</v>
      </c>
      <c r="JO14" s="98" t="str">
        <f t="shared" si="121"/>
        <v>2031-32</v>
      </c>
      <c r="JP14" s="98" t="str">
        <f t="shared" si="121"/>
        <v>2031-32</v>
      </c>
      <c r="JQ14" s="98" t="str">
        <f t="shared" si="121"/>
        <v>2031-32</v>
      </c>
      <c r="JR14" s="98" t="str">
        <f t="shared" si="121"/>
        <v>2031-32</v>
      </c>
      <c r="JS14" s="98" t="str">
        <f t="shared" si="121"/>
        <v>2031-32</v>
      </c>
      <c r="JT14" s="98" t="str">
        <f t="shared" si="121"/>
        <v>2031-32</v>
      </c>
      <c r="JU14" s="98" t="str">
        <f t="shared" si="121"/>
        <v>2031-32</v>
      </c>
      <c r="JV14" s="98" t="str">
        <f t="shared" si="121"/>
        <v>2031-32</v>
      </c>
      <c r="JW14" s="95" t="str">
        <f>YEAR(JW12)&amp;"-"&amp;RIGHT(YEAR(JW12)+1,2)</f>
        <v>2032-33</v>
      </c>
      <c r="JX14" s="98" t="str">
        <f t="shared" ref="JX14:KH14" si="122">JW14</f>
        <v>2032-33</v>
      </c>
      <c r="JY14" s="98" t="str">
        <f t="shared" si="122"/>
        <v>2032-33</v>
      </c>
      <c r="JZ14" s="98" t="str">
        <f t="shared" si="122"/>
        <v>2032-33</v>
      </c>
      <c r="KA14" s="98" t="str">
        <f t="shared" si="122"/>
        <v>2032-33</v>
      </c>
      <c r="KB14" s="98" t="str">
        <f t="shared" si="122"/>
        <v>2032-33</v>
      </c>
      <c r="KC14" s="98" t="str">
        <f t="shared" si="122"/>
        <v>2032-33</v>
      </c>
      <c r="KD14" s="98" t="str">
        <f t="shared" si="122"/>
        <v>2032-33</v>
      </c>
      <c r="KE14" s="98" t="str">
        <f t="shared" si="122"/>
        <v>2032-33</v>
      </c>
      <c r="KF14" s="98" t="str">
        <f t="shared" si="122"/>
        <v>2032-33</v>
      </c>
      <c r="KG14" s="98" t="str">
        <f t="shared" si="122"/>
        <v>2032-33</v>
      </c>
      <c r="KH14" s="98" t="str">
        <f t="shared" si="122"/>
        <v>2032-33</v>
      </c>
      <c r="KI14" s="95" t="str">
        <f>YEAR(KI12)&amp;"-"&amp;RIGHT(YEAR(KI12)+1,2)</f>
        <v>2033-34</v>
      </c>
      <c r="KJ14" s="98" t="str">
        <f t="shared" ref="KJ14:KT14" si="123">KI14</f>
        <v>2033-34</v>
      </c>
      <c r="KK14" s="98" t="str">
        <f t="shared" si="123"/>
        <v>2033-34</v>
      </c>
      <c r="KL14" s="98" t="str">
        <f t="shared" si="123"/>
        <v>2033-34</v>
      </c>
      <c r="KM14" s="98" t="str">
        <f t="shared" si="123"/>
        <v>2033-34</v>
      </c>
      <c r="KN14" s="98" t="str">
        <f t="shared" si="123"/>
        <v>2033-34</v>
      </c>
      <c r="KO14" s="98" t="str">
        <f t="shared" si="123"/>
        <v>2033-34</v>
      </c>
      <c r="KP14" s="98" t="str">
        <f t="shared" si="123"/>
        <v>2033-34</v>
      </c>
      <c r="KQ14" s="98" t="str">
        <f t="shared" si="123"/>
        <v>2033-34</v>
      </c>
      <c r="KR14" s="98" t="str">
        <f t="shared" si="123"/>
        <v>2033-34</v>
      </c>
      <c r="KS14" s="98" t="str">
        <f t="shared" si="123"/>
        <v>2033-34</v>
      </c>
      <c r="KT14" s="98" t="str">
        <f t="shared" si="123"/>
        <v>2033-34</v>
      </c>
      <c r="KU14" s="95" t="str">
        <f>YEAR(KU12)&amp;"-"&amp;RIGHT(YEAR(KU12)+1,2)</f>
        <v>2034-35</v>
      </c>
      <c r="KV14" s="98" t="str">
        <f t="shared" ref="KV14:LF14" si="124">KU14</f>
        <v>2034-35</v>
      </c>
      <c r="KW14" s="98" t="str">
        <f t="shared" si="124"/>
        <v>2034-35</v>
      </c>
      <c r="KX14" s="98" t="str">
        <f t="shared" si="124"/>
        <v>2034-35</v>
      </c>
      <c r="KY14" s="98" t="str">
        <f t="shared" si="124"/>
        <v>2034-35</v>
      </c>
      <c r="KZ14" s="98" t="str">
        <f t="shared" si="124"/>
        <v>2034-35</v>
      </c>
      <c r="LA14" s="98" t="str">
        <f t="shared" si="124"/>
        <v>2034-35</v>
      </c>
      <c r="LB14" s="98" t="str">
        <f t="shared" si="124"/>
        <v>2034-35</v>
      </c>
      <c r="LC14" s="98" t="str">
        <f t="shared" si="124"/>
        <v>2034-35</v>
      </c>
      <c r="LD14" s="98" t="str">
        <f t="shared" si="124"/>
        <v>2034-35</v>
      </c>
      <c r="LE14" s="98" t="str">
        <f t="shared" si="124"/>
        <v>2034-35</v>
      </c>
      <c r="LF14" s="98" t="str">
        <f t="shared" si="124"/>
        <v>2034-35</v>
      </c>
      <c r="LG14" s="95" t="str">
        <f>YEAR(LG12)&amp;"-"&amp;RIGHT(YEAR(LG12)+1,2)</f>
        <v>2035-36</v>
      </c>
      <c r="LH14" s="98" t="str">
        <f t="shared" ref="LH14:LR14" si="125">LG14</f>
        <v>2035-36</v>
      </c>
      <c r="LI14" s="98" t="str">
        <f t="shared" si="125"/>
        <v>2035-36</v>
      </c>
      <c r="LJ14" s="98" t="str">
        <f t="shared" si="125"/>
        <v>2035-36</v>
      </c>
      <c r="LK14" s="98" t="str">
        <f t="shared" si="125"/>
        <v>2035-36</v>
      </c>
      <c r="LL14" s="98" t="str">
        <f t="shared" si="125"/>
        <v>2035-36</v>
      </c>
      <c r="LM14" s="98" t="str">
        <f t="shared" si="125"/>
        <v>2035-36</v>
      </c>
      <c r="LN14" s="98" t="str">
        <f t="shared" si="125"/>
        <v>2035-36</v>
      </c>
      <c r="LO14" s="98" t="str">
        <f t="shared" si="125"/>
        <v>2035-36</v>
      </c>
      <c r="LP14" s="98" t="str">
        <f t="shared" si="125"/>
        <v>2035-36</v>
      </c>
      <c r="LQ14" s="98" t="str">
        <f t="shared" si="125"/>
        <v>2035-36</v>
      </c>
      <c r="LR14" s="98" t="str">
        <f t="shared" si="125"/>
        <v>2035-36</v>
      </c>
      <c r="LS14" s="95" t="str">
        <f>YEAR(LS12)&amp;"-"&amp;RIGHT(YEAR(LS12)+1,2)</f>
        <v>2036-37</v>
      </c>
      <c r="LT14" s="98" t="str">
        <f t="shared" ref="LT14:MD14" si="126">LS14</f>
        <v>2036-37</v>
      </c>
      <c r="LU14" s="98" t="str">
        <f t="shared" si="126"/>
        <v>2036-37</v>
      </c>
      <c r="LV14" s="98" t="str">
        <f t="shared" si="126"/>
        <v>2036-37</v>
      </c>
      <c r="LW14" s="98" t="str">
        <f t="shared" si="126"/>
        <v>2036-37</v>
      </c>
      <c r="LX14" s="98" t="str">
        <f t="shared" si="126"/>
        <v>2036-37</v>
      </c>
      <c r="LY14" s="98" t="str">
        <f t="shared" si="126"/>
        <v>2036-37</v>
      </c>
      <c r="LZ14" s="98" t="str">
        <f t="shared" si="126"/>
        <v>2036-37</v>
      </c>
      <c r="MA14" s="98" t="str">
        <f t="shared" si="126"/>
        <v>2036-37</v>
      </c>
      <c r="MB14" s="98" t="str">
        <f t="shared" si="126"/>
        <v>2036-37</v>
      </c>
      <c r="MC14" s="98" t="str">
        <f t="shared" si="126"/>
        <v>2036-37</v>
      </c>
      <c r="MD14" s="98" t="str">
        <f t="shared" si="126"/>
        <v>2036-37</v>
      </c>
      <c r="ME14" s="95" t="str">
        <f>YEAR(ME12)&amp;"-"&amp;RIGHT(YEAR(ME12)+1,2)</f>
        <v>2037-38</v>
      </c>
      <c r="MF14" s="98" t="str">
        <f t="shared" ref="MF14:MP14" si="127">ME14</f>
        <v>2037-38</v>
      </c>
      <c r="MG14" s="98" t="str">
        <f t="shared" si="127"/>
        <v>2037-38</v>
      </c>
      <c r="MH14" s="98" t="str">
        <f t="shared" si="127"/>
        <v>2037-38</v>
      </c>
      <c r="MI14" s="98" t="str">
        <f t="shared" si="127"/>
        <v>2037-38</v>
      </c>
      <c r="MJ14" s="98" t="str">
        <f t="shared" si="127"/>
        <v>2037-38</v>
      </c>
      <c r="MK14" s="98" t="str">
        <f t="shared" si="127"/>
        <v>2037-38</v>
      </c>
      <c r="ML14" s="98" t="str">
        <f t="shared" si="127"/>
        <v>2037-38</v>
      </c>
      <c r="MM14" s="98" t="str">
        <f t="shared" si="127"/>
        <v>2037-38</v>
      </c>
      <c r="MN14" s="98" t="str">
        <f t="shared" si="127"/>
        <v>2037-38</v>
      </c>
      <c r="MO14" s="98" t="str">
        <f t="shared" si="127"/>
        <v>2037-38</v>
      </c>
      <c r="MP14" s="98" t="str">
        <f t="shared" si="127"/>
        <v>2037-38</v>
      </c>
      <c r="MQ14" s="95" t="str">
        <f>YEAR(MQ12)&amp;"-"&amp;RIGHT(YEAR(MQ12)+1,2)</f>
        <v>2038-39</v>
      </c>
      <c r="MR14" s="98" t="str">
        <f t="shared" ref="MR14:NB14" si="128">MQ14</f>
        <v>2038-39</v>
      </c>
      <c r="MS14" s="98" t="str">
        <f t="shared" si="128"/>
        <v>2038-39</v>
      </c>
      <c r="MT14" s="98" t="str">
        <f t="shared" si="128"/>
        <v>2038-39</v>
      </c>
      <c r="MU14" s="98" t="str">
        <f t="shared" si="128"/>
        <v>2038-39</v>
      </c>
      <c r="MV14" s="98" t="str">
        <f t="shared" si="128"/>
        <v>2038-39</v>
      </c>
      <c r="MW14" s="98" t="str">
        <f t="shared" si="128"/>
        <v>2038-39</v>
      </c>
      <c r="MX14" s="98" t="str">
        <f t="shared" si="128"/>
        <v>2038-39</v>
      </c>
      <c r="MY14" s="98" t="str">
        <f t="shared" si="128"/>
        <v>2038-39</v>
      </c>
      <c r="MZ14" s="98" t="str">
        <f t="shared" si="128"/>
        <v>2038-39</v>
      </c>
      <c r="NA14" s="98" t="str">
        <f t="shared" si="128"/>
        <v>2038-39</v>
      </c>
      <c r="NB14" s="98" t="str">
        <f t="shared" si="128"/>
        <v>2038-39</v>
      </c>
      <c r="NC14" s="95" t="str">
        <f>YEAR(NC12)&amp;"-"&amp;RIGHT(YEAR(NC12)+1,2)</f>
        <v>2039-40</v>
      </c>
      <c r="ND14" s="98" t="str">
        <f t="shared" ref="ND14:NN14" si="129">NC14</f>
        <v>2039-40</v>
      </c>
      <c r="NE14" s="98" t="str">
        <f t="shared" si="129"/>
        <v>2039-40</v>
      </c>
      <c r="NF14" s="98" t="str">
        <f t="shared" si="129"/>
        <v>2039-40</v>
      </c>
      <c r="NG14" s="98" t="str">
        <f t="shared" si="129"/>
        <v>2039-40</v>
      </c>
      <c r="NH14" s="98" t="str">
        <f t="shared" si="129"/>
        <v>2039-40</v>
      </c>
      <c r="NI14" s="98" t="str">
        <f t="shared" si="129"/>
        <v>2039-40</v>
      </c>
      <c r="NJ14" s="98" t="str">
        <f t="shared" si="129"/>
        <v>2039-40</v>
      </c>
      <c r="NK14" s="98" t="str">
        <f t="shared" si="129"/>
        <v>2039-40</v>
      </c>
      <c r="NL14" s="98" t="str">
        <f t="shared" si="129"/>
        <v>2039-40</v>
      </c>
      <c r="NM14" s="98" t="str">
        <f t="shared" si="129"/>
        <v>2039-40</v>
      </c>
      <c r="NN14" s="98" t="str">
        <f t="shared" si="129"/>
        <v>2039-40</v>
      </c>
      <c r="NO14" s="95" t="str">
        <f>YEAR(NO12)&amp;"-"&amp;RIGHT(YEAR(NO12)+1,2)</f>
        <v>2040-41</v>
      </c>
      <c r="NP14" s="98" t="str">
        <f t="shared" ref="NP14:NZ14" si="130">NO14</f>
        <v>2040-41</v>
      </c>
      <c r="NQ14" s="98" t="str">
        <f t="shared" si="130"/>
        <v>2040-41</v>
      </c>
      <c r="NR14" s="98" t="str">
        <f t="shared" si="130"/>
        <v>2040-41</v>
      </c>
      <c r="NS14" s="98" t="str">
        <f t="shared" si="130"/>
        <v>2040-41</v>
      </c>
      <c r="NT14" s="98" t="str">
        <f t="shared" si="130"/>
        <v>2040-41</v>
      </c>
      <c r="NU14" s="98" t="str">
        <f t="shared" si="130"/>
        <v>2040-41</v>
      </c>
      <c r="NV14" s="98" t="str">
        <f t="shared" si="130"/>
        <v>2040-41</v>
      </c>
      <c r="NW14" s="98" t="str">
        <f t="shared" si="130"/>
        <v>2040-41</v>
      </c>
      <c r="NX14" s="98" t="str">
        <f t="shared" si="130"/>
        <v>2040-41</v>
      </c>
      <c r="NY14" s="98" t="str">
        <f t="shared" si="130"/>
        <v>2040-41</v>
      </c>
      <c r="NZ14" s="98" t="str">
        <f t="shared" si="130"/>
        <v>2040-41</v>
      </c>
      <c r="OA14" s="95" t="str">
        <f>YEAR(OA12)&amp;"-"&amp;RIGHT(YEAR(OA12)+1,2)</f>
        <v>2041-42</v>
      </c>
      <c r="OB14" s="98" t="str">
        <f t="shared" ref="OB14:OL14" si="131">OA14</f>
        <v>2041-42</v>
      </c>
      <c r="OC14" s="98" t="str">
        <f t="shared" si="131"/>
        <v>2041-42</v>
      </c>
      <c r="OD14" s="98" t="str">
        <f t="shared" si="131"/>
        <v>2041-42</v>
      </c>
      <c r="OE14" s="98" t="str">
        <f t="shared" si="131"/>
        <v>2041-42</v>
      </c>
      <c r="OF14" s="98" t="str">
        <f t="shared" si="131"/>
        <v>2041-42</v>
      </c>
      <c r="OG14" s="98" t="str">
        <f t="shared" si="131"/>
        <v>2041-42</v>
      </c>
      <c r="OH14" s="98" t="str">
        <f t="shared" si="131"/>
        <v>2041-42</v>
      </c>
      <c r="OI14" s="98" t="str">
        <f t="shared" si="131"/>
        <v>2041-42</v>
      </c>
      <c r="OJ14" s="98" t="str">
        <f t="shared" si="131"/>
        <v>2041-42</v>
      </c>
      <c r="OK14" s="98" t="str">
        <f t="shared" si="131"/>
        <v>2041-42</v>
      </c>
      <c r="OL14" s="98" t="str">
        <f t="shared" si="131"/>
        <v>2041-42</v>
      </c>
      <c r="OM14" s="95" t="str">
        <f>YEAR(OM12)&amp;"-"&amp;RIGHT(YEAR(OM12)+1,2)</f>
        <v>2042-43</v>
      </c>
      <c r="ON14" s="98" t="str">
        <f t="shared" ref="ON14:OX14" si="132">OM14</f>
        <v>2042-43</v>
      </c>
      <c r="OO14" s="98" t="str">
        <f t="shared" si="132"/>
        <v>2042-43</v>
      </c>
      <c r="OP14" s="98" t="str">
        <f t="shared" si="132"/>
        <v>2042-43</v>
      </c>
      <c r="OQ14" s="98" t="str">
        <f t="shared" si="132"/>
        <v>2042-43</v>
      </c>
      <c r="OR14" s="98" t="str">
        <f t="shared" si="132"/>
        <v>2042-43</v>
      </c>
      <c r="OS14" s="98" t="str">
        <f t="shared" si="132"/>
        <v>2042-43</v>
      </c>
      <c r="OT14" s="98" t="str">
        <f t="shared" si="132"/>
        <v>2042-43</v>
      </c>
      <c r="OU14" s="98" t="str">
        <f t="shared" si="132"/>
        <v>2042-43</v>
      </c>
      <c r="OV14" s="98" t="str">
        <f t="shared" si="132"/>
        <v>2042-43</v>
      </c>
      <c r="OW14" s="98" t="str">
        <f t="shared" si="132"/>
        <v>2042-43</v>
      </c>
      <c r="OX14" s="98" t="str">
        <f t="shared" si="132"/>
        <v>2042-43</v>
      </c>
      <c r="OY14" s="95" t="str">
        <f>YEAR(OY12)&amp;"-"&amp;RIGHT(YEAR(OY12)+1,2)</f>
        <v>2043-44</v>
      </c>
      <c r="OZ14" s="98" t="str">
        <f t="shared" ref="OZ14:PJ14" si="133">OY14</f>
        <v>2043-44</v>
      </c>
      <c r="PA14" s="98" t="str">
        <f t="shared" si="133"/>
        <v>2043-44</v>
      </c>
      <c r="PB14" s="98" t="str">
        <f t="shared" si="133"/>
        <v>2043-44</v>
      </c>
      <c r="PC14" s="98" t="str">
        <f t="shared" si="133"/>
        <v>2043-44</v>
      </c>
      <c r="PD14" s="98" t="str">
        <f t="shared" si="133"/>
        <v>2043-44</v>
      </c>
      <c r="PE14" s="98" t="str">
        <f t="shared" si="133"/>
        <v>2043-44</v>
      </c>
      <c r="PF14" s="98" t="str">
        <f t="shared" si="133"/>
        <v>2043-44</v>
      </c>
      <c r="PG14" s="98" t="str">
        <f t="shared" si="133"/>
        <v>2043-44</v>
      </c>
      <c r="PH14" s="98" t="str">
        <f t="shared" si="133"/>
        <v>2043-44</v>
      </c>
      <c r="PI14" s="98" t="str">
        <f t="shared" si="133"/>
        <v>2043-44</v>
      </c>
      <c r="PJ14" s="98" t="str">
        <f t="shared" si="133"/>
        <v>2043-44</v>
      </c>
      <c r="PK14" s="95" t="str">
        <f>YEAR(PK12)&amp;"-"&amp;RIGHT(YEAR(PK12)+1,2)</f>
        <v>2044-45</v>
      </c>
      <c r="PL14" s="98" t="str">
        <f t="shared" ref="PL14:PV14" si="134">PK14</f>
        <v>2044-45</v>
      </c>
      <c r="PM14" s="98" t="str">
        <f t="shared" si="134"/>
        <v>2044-45</v>
      </c>
      <c r="PN14" s="98" t="str">
        <f t="shared" si="134"/>
        <v>2044-45</v>
      </c>
      <c r="PO14" s="98" t="str">
        <f t="shared" si="134"/>
        <v>2044-45</v>
      </c>
      <c r="PP14" s="98" t="str">
        <f t="shared" si="134"/>
        <v>2044-45</v>
      </c>
      <c r="PQ14" s="98" t="str">
        <f t="shared" si="134"/>
        <v>2044-45</v>
      </c>
      <c r="PR14" s="98" t="str">
        <f t="shared" si="134"/>
        <v>2044-45</v>
      </c>
      <c r="PS14" s="98" t="str">
        <f t="shared" si="134"/>
        <v>2044-45</v>
      </c>
      <c r="PT14" s="98" t="str">
        <f t="shared" si="134"/>
        <v>2044-45</v>
      </c>
      <c r="PU14" s="98" t="str">
        <f t="shared" si="134"/>
        <v>2044-45</v>
      </c>
      <c r="PV14" s="98" t="str">
        <f t="shared" si="134"/>
        <v>2044-45</v>
      </c>
      <c r="PW14" s="95" t="str">
        <f>YEAR(PW12)&amp;"-"&amp;RIGHT(YEAR(PW12)+1,2)</f>
        <v>2045-46</v>
      </c>
      <c r="PX14" s="98" t="str">
        <f t="shared" ref="PX14:QH14" si="135">PW14</f>
        <v>2045-46</v>
      </c>
      <c r="PY14" s="98" t="str">
        <f t="shared" si="135"/>
        <v>2045-46</v>
      </c>
      <c r="PZ14" s="98" t="str">
        <f t="shared" si="135"/>
        <v>2045-46</v>
      </c>
      <c r="QA14" s="98" t="str">
        <f t="shared" si="135"/>
        <v>2045-46</v>
      </c>
      <c r="QB14" s="98" t="str">
        <f t="shared" si="135"/>
        <v>2045-46</v>
      </c>
      <c r="QC14" s="98" t="str">
        <f t="shared" si="135"/>
        <v>2045-46</v>
      </c>
      <c r="QD14" s="98" t="str">
        <f t="shared" si="135"/>
        <v>2045-46</v>
      </c>
      <c r="QE14" s="98" t="str">
        <f t="shared" si="135"/>
        <v>2045-46</v>
      </c>
      <c r="QF14" s="98" t="str">
        <f t="shared" si="135"/>
        <v>2045-46</v>
      </c>
      <c r="QG14" s="98" t="str">
        <f t="shared" si="135"/>
        <v>2045-46</v>
      </c>
      <c r="QH14" s="98" t="str">
        <f t="shared" si="135"/>
        <v>2045-46</v>
      </c>
      <c r="QI14" s="95" t="str">
        <f>YEAR(QI12)&amp;"-"&amp;RIGHT(YEAR(QI12)+1,2)</f>
        <v>2046-47</v>
      </c>
      <c r="QJ14" s="98" t="str">
        <f t="shared" ref="QJ14:QT14" si="136">QI14</f>
        <v>2046-47</v>
      </c>
      <c r="QK14" s="98" t="str">
        <f t="shared" si="136"/>
        <v>2046-47</v>
      </c>
      <c r="QL14" s="98" t="str">
        <f t="shared" si="136"/>
        <v>2046-47</v>
      </c>
      <c r="QM14" s="98" t="str">
        <f t="shared" si="136"/>
        <v>2046-47</v>
      </c>
      <c r="QN14" s="98" t="str">
        <f t="shared" si="136"/>
        <v>2046-47</v>
      </c>
      <c r="QO14" s="98" t="str">
        <f t="shared" si="136"/>
        <v>2046-47</v>
      </c>
      <c r="QP14" s="98" t="str">
        <f t="shared" si="136"/>
        <v>2046-47</v>
      </c>
      <c r="QQ14" s="98" t="str">
        <f t="shared" si="136"/>
        <v>2046-47</v>
      </c>
      <c r="QR14" s="98" t="str">
        <f t="shared" si="136"/>
        <v>2046-47</v>
      </c>
      <c r="QS14" s="98" t="str">
        <f t="shared" si="136"/>
        <v>2046-47</v>
      </c>
      <c r="QT14" s="98" t="str">
        <f t="shared" si="136"/>
        <v>2046-47</v>
      </c>
      <c r="QU14" s="95" t="str">
        <f>YEAR(QU12)&amp;"-"&amp;RIGHT(YEAR(QU12)+1,2)</f>
        <v>2047-48</v>
      </c>
      <c r="QV14" s="98" t="str">
        <f t="shared" ref="QV14:RF14" si="137">QU14</f>
        <v>2047-48</v>
      </c>
      <c r="QW14" s="98" t="str">
        <f t="shared" si="137"/>
        <v>2047-48</v>
      </c>
      <c r="QX14" s="98" t="str">
        <f t="shared" si="137"/>
        <v>2047-48</v>
      </c>
      <c r="QY14" s="98" t="str">
        <f t="shared" si="137"/>
        <v>2047-48</v>
      </c>
      <c r="QZ14" s="98" t="str">
        <f t="shared" si="137"/>
        <v>2047-48</v>
      </c>
      <c r="RA14" s="98" t="str">
        <f t="shared" si="137"/>
        <v>2047-48</v>
      </c>
      <c r="RB14" s="98" t="str">
        <f t="shared" si="137"/>
        <v>2047-48</v>
      </c>
      <c r="RC14" s="98" t="str">
        <f t="shared" si="137"/>
        <v>2047-48</v>
      </c>
      <c r="RD14" s="98" t="str">
        <f t="shared" si="137"/>
        <v>2047-48</v>
      </c>
      <c r="RE14" s="98" t="str">
        <f t="shared" si="137"/>
        <v>2047-48</v>
      </c>
      <c r="RF14" s="98" t="str">
        <f t="shared" si="137"/>
        <v>2047-48</v>
      </c>
      <c r="RG14" s="95" t="str">
        <f>YEAR(RG12)&amp;"-"&amp;RIGHT(YEAR(RG12)+1,2)</f>
        <v>2048-49</v>
      </c>
      <c r="RH14" s="98" t="str">
        <f t="shared" ref="RH14:RR14" si="138">RG14</f>
        <v>2048-49</v>
      </c>
      <c r="RI14" s="98" t="str">
        <f t="shared" si="138"/>
        <v>2048-49</v>
      </c>
      <c r="RJ14" s="98" t="str">
        <f t="shared" si="138"/>
        <v>2048-49</v>
      </c>
      <c r="RK14" s="98" t="str">
        <f t="shared" si="138"/>
        <v>2048-49</v>
      </c>
      <c r="RL14" s="98" t="str">
        <f t="shared" si="138"/>
        <v>2048-49</v>
      </c>
      <c r="RM14" s="98" t="str">
        <f t="shared" si="138"/>
        <v>2048-49</v>
      </c>
      <c r="RN14" s="98" t="str">
        <f t="shared" si="138"/>
        <v>2048-49</v>
      </c>
      <c r="RO14" s="98" t="str">
        <f t="shared" si="138"/>
        <v>2048-49</v>
      </c>
      <c r="RP14" s="98" t="str">
        <f t="shared" si="138"/>
        <v>2048-49</v>
      </c>
      <c r="RQ14" s="98" t="str">
        <f t="shared" si="138"/>
        <v>2048-49</v>
      </c>
      <c r="RR14" s="98" t="str">
        <f t="shared" si="138"/>
        <v>2048-49</v>
      </c>
      <c r="RS14" s="95" t="str">
        <f>YEAR(RS12)&amp;"-"&amp;RIGHT(YEAR(RS12)+1,2)</f>
        <v>2049-50</v>
      </c>
      <c r="RT14" s="98" t="str">
        <f t="shared" ref="RT14:SD14" si="139">RS14</f>
        <v>2049-50</v>
      </c>
      <c r="RU14" s="98" t="str">
        <f t="shared" si="139"/>
        <v>2049-50</v>
      </c>
      <c r="RV14" s="98" t="str">
        <f t="shared" si="139"/>
        <v>2049-50</v>
      </c>
      <c r="RW14" s="98" t="str">
        <f t="shared" si="139"/>
        <v>2049-50</v>
      </c>
      <c r="RX14" s="98" t="str">
        <f t="shared" si="139"/>
        <v>2049-50</v>
      </c>
      <c r="RY14" s="98" t="str">
        <f t="shared" si="139"/>
        <v>2049-50</v>
      </c>
      <c r="RZ14" s="98" t="str">
        <f t="shared" si="139"/>
        <v>2049-50</v>
      </c>
      <c r="SA14" s="98" t="str">
        <f t="shared" si="139"/>
        <v>2049-50</v>
      </c>
      <c r="SB14" s="98" t="str">
        <f t="shared" si="139"/>
        <v>2049-50</v>
      </c>
      <c r="SC14" s="98" t="str">
        <f t="shared" si="139"/>
        <v>2049-50</v>
      </c>
      <c r="SD14" s="98" t="str">
        <f t="shared" si="139"/>
        <v>2049-50</v>
      </c>
      <c r="SE14" s="95" t="str">
        <f>YEAR(SE12)&amp;"-"&amp;RIGHT(YEAR(SE12)+1,2)</f>
        <v>2050-51</v>
      </c>
      <c r="SF14" s="98" t="str">
        <f t="shared" ref="SF14:SP14" si="140">SE14</f>
        <v>2050-51</v>
      </c>
      <c r="SG14" s="98" t="str">
        <f t="shared" si="140"/>
        <v>2050-51</v>
      </c>
      <c r="SH14" s="98" t="str">
        <f t="shared" si="140"/>
        <v>2050-51</v>
      </c>
      <c r="SI14" s="98" t="str">
        <f t="shared" si="140"/>
        <v>2050-51</v>
      </c>
      <c r="SJ14" s="98" t="str">
        <f t="shared" si="140"/>
        <v>2050-51</v>
      </c>
      <c r="SK14" s="98" t="str">
        <f t="shared" si="140"/>
        <v>2050-51</v>
      </c>
      <c r="SL14" s="98" t="str">
        <f t="shared" si="140"/>
        <v>2050-51</v>
      </c>
      <c r="SM14" s="98" t="str">
        <f t="shared" si="140"/>
        <v>2050-51</v>
      </c>
      <c r="SN14" s="98" t="str">
        <f t="shared" si="140"/>
        <v>2050-51</v>
      </c>
      <c r="SO14" s="98" t="str">
        <f t="shared" si="140"/>
        <v>2050-51</v>
      </c>
      <c r="SP14" s="98" t="str">
        <f t="shared" si="140"/>
        <v>2050-51</v>
      </c>
      <c r="SQ14" s="95" t="str">
        <f>YEAR(SQ12)&amp;"-"&amp;RIGHT(YEAR(SQ12)+1,2)</f>
        <v>2051-52</v>
      </c>
      <c r="SR14" s="98" t="str">
        <f t="shared" ref="SR14:TB14" si="141">SQ14</f>
        <v>2051-52</v>
      </c>
      <c r="SS14" s="98" t="str">
        <f t="shared" si="141"/>
        <v>2051-52</v>
      </c>
      <c r="ST14" s="98" t="str">
        <f t="shared" si="141"/>
        <v>2051-52</v>
      </c>
      <c r="SU14" s="98" t="str">
        <f t="shared" si="141"/>
        <v>2051-52</v>
      </c>
      <c r="SV14" s="98" t="str">
        <f t="shared" si="141"/>
        <v>2051-52</v>
      </c>
      <c r="SW14" s="98" t="str">
        <f t="shared" si="141"/>
        <v>2051-52</v>
      </c>
      <c r="SX14" s="98" t="str">
        <f t="shared" si="141"/>
        <v>2051-52</v>
      </c>
      <c r="SY14" s="98" t="str">
        <f t="shared" si="141"/>
        <v>2051-52</v>
      </c>
      <c r="SZ14" s="98" t="str">
        <f t="shared" si="141"/>
        <v>2051-52</v>
      </c>
      <c r="TA14" s="98" t="str">
        <f t="shared" si="141"/>
        <v>2051-52</v>
      </c>
      <c r="TB14" s="98" t="str">
        <f t="shared" si="141"/>
        <v>2051-52</v>
      </c>
      <c r="TC14" s="95" t="str">
        <f>YEAR(TC12)&amp;"-"&amp;RIGHT(YEAR(TC12)+1,2)</f>
        <v>2052-53</v>
      </c>
      <c r="TD14" s="98" t="str">
        <f t="shared" ref="TD14:TN14" si="142">TC14</f>
        <v>2052-53</v>
      </c>
      <c r="TE14" s="98" t="str">
        <f t="shared" si="142"/>
        <v>2052-53</v>
      </c>
      <c r="TF14" s="98" t="str">
        <f t="shared" si="142"/>
        <v>2052-53</v>
      </c>
      <c r="TG14" s="98" t="str">
        <f t="shared" si="142"/>
        <v>2052-53</v>
      </c>
      <c r="TH14" s="98" t="str">
        <f t="shared" si="142"/>
        <v>2052-53</v>
      </c>
      <c r="TI14" s="98" t="str">
        <f t="shared" si="142"/>
        <v>2052-53</v>
      </c>
      <c r="TJ14" s="98" t="str">
        <f t="shared" si="142"/>
        <v>2052-53</v>
      </c>
      <c r="TK14" s="98" t="str">
        <f t="shared" si="142"/>
        <v>2052-53</v>
      </c>
      <c r="TL14" s="98" t="str">
        <f t="shared" si="142"/>
        <v>2052-53</v>
      </c>
      <c r="TM14" s="98" t="str">
        <f t="shared" si="142"/>
        <v>2052-53</v>
      </c>
      <c r="TN14" s="98" t="str">
        <f t="shared" si="142"/>
        <v>2052-53</v>
      </c>
      <c r="TO14" s="95" t="str">
        <f>YEAR(TO12)&amp;"-"&amp;RIGHT(YEAR(TO12)+1,2)</f>
        <v>2053-54</v>
      </c>
      <c r="TP14" s="98" t="str">
        <f t="shared" ref="TP14:TZ14" si="143">TO14</f>
        <v>2053-54</v>
      </c>
      <c r="TQ14" s="98" t="str">
        <f t="shared" si="143"/>
        <v>2053-54</v>
      </c>
      <c r="TR14" s="98" t="str">
        <f t="shared" si="143"/>
        <v>2053-54</v>
      </c>
      <c r="TS14" s="98" t="str">
        <f t="shared" si="143"/>
        <v>2053-54</v>
      </c>
      <c r="TT14" s="98" t="str">
        <f t="shared" si="143"/>
        <v>2053-54</v>
      </c>
      <c r="TU14" s="98" t="str">
        <f t="shared" si="143"/>
        <v>2053-54</v>
      </c>
      <c r="TV14" s="98" t="str">
        <f t="shared" si="143"/>
        <v>2053-54</v>
      </c>
      <c r="TW14" s="98" t="str">
        <f t="shared" si="143"/>
        <v>2053-54</v>
      </c>
      <c r="TX14" s="98" t="str">
        <f t="shared" si="143"/>
        <v>2053-54</v>
      </c>
      <c r="TY14" s="98" t="str">
        <f t="shared" si="143"/>
        <v>2053-54</v>
      </c>
      <c r="TZ14" s="98" t="str">
        <f t="shared" si="143"/>
        <v>2053-54</v>
      </c>
      <c r="UA14" s="95" t="str">
        <f>YEAR(UA12)&amp;"-"&amp;RIGHT(YEAR(UA12)+1,2)</f>
        <v>2054-55</v>
      </c>
      <c r="UB14" s="98" t="str">
        <f t="shared" ref="UB14:UL14" si="144">UA14</f>
        <v>2054-55</v>
      </c>
      <c r="UC14" s="98" t="str">
        <f t="shared" si="144"/>
        <v>2054-55</v>
      </c>
      <c r="UD14" s="98" t="str">
        <f t="shared" si="144"/>
        <v>2054-55</v>
      </c>
      <c r="UE14" s="98" t="str">
        <f t="shared" si="144"/>
        <v>2054-55</v>
      </c>
      <c r="UF14" s="98" t="str">
        <f t="shared" si="144"/>
        <v>2054-55</v>
      </c>
      <c r="UG14" s="98" t="str">
        <f t="shared" si="144"/>
        <v>2054-55</v>
      </c>
      <c r="UH14" s="98" t="str">
        <f t="shared" si="144"/>
        <v>2054-55</v>
      </c>
      <c r="UI14" s="98" t="str">
        <f t="shared" si="144"/>
        <v>2054-55</v>
      </c>
      <c r="UJ14" s="98" t="str">
        <f t="shared" si="144"/>
        <v>2054-55</v>
      </c>
      <c r="UK14" s="98" t="str">
        <f t="shared" si="144"/>
        <v>2054-55</v>
      </c>
      <c r="UL14" s="98" t="str">
        <f t="shared" si="144"/>
        <v>2054-55</v>
      </c>
      <c r="UM14" s="95" t="str">
        <f>YEAR(UM12)&amp;"-"&amp;RIGHT(YEAR(UM12)+1,2)</f>
        <v>2055-56</v>
      </c>
      <c r="UN14" s="98" t="str">
        <f t="shared" ref="UN14:UX14" si="145">UM14</f>
        <v>2055-56</v>
      </c>
      <c r="UO14" s="98" t="str">
        <f t="shared" si="145"/>
        <v>2055-56</v>
      </c>
      <c r="UP14" s="98" t="str">
        <f t="shared" si="145"/>
        <v>2055-56</v>
      </c>
      <c r="UQ14" s="98" t="str">
        <f t="shared" si="145"/>
        <v>2055-56</v>
      </c>
      <c r="UR14" s="98" t="str">
        <f t="shared" si="145"/>
        <v>2055-56</v>
      </c>
      <c r="US14" s="98" t="str">
        <f t="shared" si="145"/>
        <v>2055-56</v>
      </c>
      <c r="UT14" s="98" t="str">
        <f t="shared" si="145"/>
        <v>2055-56</v>
      </c>
      <c r="UU14" s="98" t="str">
        <f t="shared" si="145"/>
        <v>2055-56</v>
      </c>
      <c r="UV14" s="98" t="str">
        <f t="shared" si="145"/>
        <v>2055-56</v>
      </c>
      <c r="UW14" s="98" t="str">
        <f t="shared" si="145"/>
        <v>2055-56</v>
      </c>
      <c r="UX14" s="98" t="str">
        <f t="shared" si="145"/>
        <v>2055-56</v>
      </c>
      <c r="UY14" s="95" t="str">
        <f>YEAR(UY12)&amp;"-"&amp;RIGHT(YEAR(UY12)+1,2)</f>
        <v>2056-57</v>
      </c>
      <c r="UZ14" s="98" t="str">
        <f t="shared" ref="UZ14:VJ14" si="146">UY14</f>
        <v>2056-57</v>
      </c>
      <c r="VA14" s="98" t="str">
        <f t="shared" si="146"/>
        <v>2056-57</v>
      </c>
      <c r="VB14" s="98" t="str">
        <f t="shared" si="146"/>
        <v>2056-57</v>
      </c>
      <c r="VC14" s="98" t="str">
        <f t="shared" si="146"/>
        <v>2056-57</v>
      </c>
      <c r="VD14" s="98" t="str">
        <f t="shared" si="146"/>
        <v>2056-57</v>
      </c>
      <c r="VE14" s="98" t="str">
        <f t="shared" si="146"/>
        <v>2056-57</v>
      </c>
      <c r="VF14" s="98" t="str">
        <f t="shared" si="146"/>
        <v>2056-57</v>
      </c>
      <c r="VG14" s="98" t="str">
        <f t="shared" si="146"/>
        <v>2056-57</v>
      </c>
      <c r="VH14" s="98" t="str">
        <f t="shared" si="146"/>
        <v>2056-57</v>
      </c>
      <c r="VI14" s="98" t="str">
        <f t="shared" si="146"/>
        <v>2056-57</v>
      </c>
      <c r="VJ14" s="98" t="str">
        <f t="shared" si="146"/>
        <v>2056-57</v>
      </c>
      <c r="VK14" s="95" t="str">
        <f>YEAR(VK12)&amp;"-"&amp;RIGHT(YEAR(VK12)+1,2)</f>
        <v>2057-58</v>
      </c>
      <c r="VL14" s="98" t="str">
        <f t="shared" ref="VL14:VV14" si="147">VK14</f>
        <v>2057-58</v>
      </c>
      <c r="VM14" s="98" t="str">
        <f t="shared" si="147"/>
        <v>2057-58</v>
      </c>
      <c r="VN14" s="98" t="str">
        <f t="shared" si="147"/>
        <v>2057-58</v>
      </c>
      <c r="VO14" s="98" t="str">
        <f t="shared" si="147"/>
        <v>2057-58</v>
      </c>
      <c r="VP14" s="98" t="str">
        <f t="shared" si="147"/>
        <v>2057-58</v>
      </c>
      <c r="VQ14" s="98" t="str">
        <f t="shared" si="147"/>
        <v>2057-58</v>
      </c>
      <c r="VR14" s="98" t="str">
        <f t="shared" si="147"/>
        <v>2057-58</v>
      </c>
      <c r="VS14" s="98" t="str">
        <f t="shared" si="147"/>
        <v>2057-58</v>
      </c>
      <c r="VT14" s="98" t="str">
        <f t="shared" si="147"/>
        <v>2057-58</v>
      </c>
      <c r="VU14" s="98" t="str">
        <f t="shared" si="147"/>
        <v>2057-58</v>
      </c>
      <c r="VV14" s="98" t="str">
        <f t="shared" si="147"/>
        <v>2057-58</v>
      </c>
    </row>
    <row r="15" spans="11:596" x14ac:dyDescent="0.35">
      <c r="L15" s="31" t="s">
        <v>983</v>
      </c>
      <c r="M15" s="66">
        <f>M13-M12+1</f>
        <v>365</v>
      </c>
      <c r="N15" s="66">
        <f>N13-N12+1</f>
        <v>365</v>
      </c>
      <c r="O15" s="66">
        <f>O13-O12+1</f>
        <v>365</v>
      </c>
      <c r="P15" s="66">
        <f t="shared" ref="P15:AT15" si="148">P13-P12+1</f>
        <v>366</v>
      </c>
      <c r="Q15" s="66">
        <f t="shared" si="148"/>
        <v>365</v>
      </c>
      <c r="R15" s="66">
        <f t="shared" si="148"/>
        <v>365</v>
      </c>
      <c r="S15" s="66">
        <f t="shared" si="148"/>
        <v>365</v>
      </c>
      <c r="T15" s="66">
        <f t="shared" si="148"/>
        <v>366</v>
      </c>
      <c r="U15" s="66">
        <f t="shared" si="148"/>
        <v>365</v>
      </c>
      <c r="V15" s="66">
        <f t="shared" si="148"/>
        <v>365</v>
      </c>
      <c r="W15" s="66">
        <f t="shared" si="148"/>
        <v>365</v>
      </c>
      <c r="X15" s="66">
        <f t="shared" si="148"/>
        <v>366</v>
      </c>
      <c r="Y15" s="66">
        <f t="shared" si="148"/>
        <v>365</v>
      </c>
      <c r="Z15" s="66">
        <f t="shared" si="148"/>
        <v>365</v>
      </c>
      <c r="AA15" s="66">
        <f t="shared" si="148"/>
        <v>365</v>
      </c>
      <c r="AB15" s="66">
        <f t="shared" si="148"/>
        <v>366</v>
      </c>
      <c r="AC15" s="66">
        <f t="shared" si="148"/>
        <v>365</v>
      </c>
      <c r="AD15" s="66">
        <f t="shared" si="148"/>
        <v>365</v>
      </c>
      <c r="AE15" s="66">
        <f t="shared" si="148"/>
        <v>365</v>
      </c>
      <c r="AF15" s="66">
        <f t="shared" si="148"/>
        <v>366</v>
      </c>
      <c r="AG15" s="66">
        <f t="shared" si="148"/>
        <v>365</v>
      </c>
      <c r="AH15" s="66">
        <f t="shared" si="148"/>
        <v>365</v>
      </c>
      <c r="AI15" s="66">
        <f t="shared" si="148"/>
        <v>365</v>
      </c>
      <c r="AJ15" s="66">
        <f t="shared" si="148"/>
        <v>366</v>
      </c>
      <c r="AK15" s="66">
        <f t="shared" si="148"/>
        <v>365</v>
      </c>
      <c r="AL15" s="66">
        <f t="shared" si="148"/>
        <v>365</v>
      </c>
      <c r="AM15" s="66">
        <f t="shared" si="148"/>
        <v>365</v>
      </c>
      <c r="AN15" s="66">
        <f t="shared" si="148"/>
        <v>366</v>
      </c>
      <c r="AO15" s="66">
        <f t="shared" si="148"/>
        <v>365</v>
      </c>
      <c r="AP15" s="66">
        <f t="shared" si="148"/>
        <v>365</v>
      </c>
      <c r="AQ15" s="66">
        <f t="shared" si="148"/>
        <v>365</v>
      </c>
      <c r="AR15" s="66">
        <f t="shared" si="148"/>
        <v>366</v>
      </c>
      <c r="AS15" s="66">
        <f t="shared" si="148"/>
        <v>365</v>
      </c>
      <c r="AT15" s="66">
        <f t="shared" si="148"/>
        <v>365</v>
      </c>
      <c r="AV15" s="31" t="s">
        <v>983</v>
      </c>
      <c r="AW15" s="66">
        <f t="shared" ref="AW15:DH15" si="149">AW13-AW12+1</f>
        <v>92</v>
      </c>
      <c r="AX15" s="66">
        <f t="shared" si="149"/>
        <v>92</v>
      </c>
      <c r="AY15" s="66">
        <f t="shared" si="149"/>
        <v>90</v>
      </c>
      <c r="AZ15" s="66">
        <f t="shared" si="149"/>
        <v>91</v>
      </c>
      <c r="BA15" s="66">
        <f t="shared" si="149"/>
        <v>92</v>
      </c>
      <c r="BB15" s="66">
        <f t="shared" si="149"/>
        <v>92</v>
      </c>
      <c r="BC15" s="66">
        <f t="shared" si="149"/>
        <v>90</v>
      </c>
      <c r="BD15" s="66">
        <f t="shared" si="149"/>
        <v>91</v>
      </c>
      <c r="BE15" s="66">
        <f t="shared" si="149"/>
        <v>92</v>
      </c>
      <c r="BF15" s="66">
        <f t="shared" si="149"/>
        <v>92</v>
      </c>
      <c r="BG15" s="66">
        <f t="shared" si="149"/>
        <v>90</v>
      </c>
      <c r="BH15" s="66">
        <f t="shared" si="149"/>
        <v>91</v>
      </c>
      <c r="BI15" s="66">
        <f t="shared" si="149"/>
        <v>92</v>
      </c>
      <c r="BJ15" s="66">
        <f t="shared" si="149"/>
        <v>92</v>
      </c>
      <c r="BK15" s="66">
        <f t="shared" si="149"/>
        <v>91</v>
      </c>
      <c r="BL15" s="66">
        <f t="shared" si="149"/>
        <v>91</v>
      </c>
      <c r="BM15" s="66">
        <f t="shared" si="149"/>
        <v>92</v>
      </c>
      <c r="BN15" s="66">
        <f t="shared" si="149"/>
        <v>92</v>
      </c>
      <c r="BO15" s="66">
        <f t="shared" si="149"/>
        <v>90</v>
      </c>
      <c r="BP15" s="66">
        <f t="shared" si="149"/>
        <v>91</v>
      </c>
      <c r="BQ15" s="66">
        <f t="shared" si="149"/>
        <v>92</v>
      </c>
      <c r="BR15" s="66">
        <f t="shared" si="149"/>
        <v>92</v>
      </c>
      <c r="BS15" s="66">
        <f t="shared" si="149"/>
        <v>90</v>
      </c>
      <c r="BT15" s="66">
        <f t="shared" si="149"/>
        <v>91</v>
      </c>
      <c r="BU15" s="66">
        <f t="shared" si="149"/>
        <v>92</v>
      </c>
      <c r="BV15" s="66">
        <f t="shared" si="149"/>
        <v>92</v>
      </c>
      <c r="BW15" s="66">
        <f t="shared" si="149"/>
        <v>90</v>
      </c>
      <c r="BX15" s="66">
        <f t="shared" si="149"/>
        <v>91</v>
      </c>
      <c r="BY15" s="66">
        <f t="shared" si="149"/>
        <v>92</v>
      </c>
      <c r="BZ15" s="66">
        <f t="shared" si="149"/>
        <v>92</v>
      </c>
      <c r="CA15" s="66">
        <f t="shared" si="149"/>
        <v>91</v>
      </c>
      <c r="CB15" s="66">
        <f t="shared" si="149"/>
        <v>91</v>
      </c>
      <c r="CC15" s="66">
        <f t="shared" si="149"/>
        <v>92</v>
      </c>
      <c r="CD15" s="66">
        <f t="shared" si="149"/>
        <v>92</v>
      </c>
      <c r="CE15" s="66">
        <f t="shared" si="149"/>
        <v>90</v>
      </c>
      <c r="CF15" s="66">
        <f t="shared" si="149"/>
        <v>91</v>
      </c>
      <c r="CG15" s="66">
        <f t="shared" si="149"/>
        <v>92</v>
      </c>
      <c r="CH15" s="66">
        <f t="shared" si="149"/>
        <v>92</v>
      </c>
      <c r="CI15" s="66">
        <f t="shared" si="149"/>
        <v>90</v>
      </c>
      <c r="CJ15" s="66">
        <f t="shared" si="149"/>
        <v>91</v>
      </c>
      <c r="CK15" s="66">
        <f t="shared" si="149"/>
        <v>92</v>
      </c>
      <c r="CL15" s="66">
        <f t="shared" si="149"/>
        <v>92</v>
      </c>
      <c r="CM15" s="66">
        <f t="shared" si="149"/>
        <v>90</v>
      </c>
      <c r="CN15" s="66">
        <f t="shared" si="149"/>
        <v>91</v>
      </c>
      <c r="CO15" s="66">
        <f t="shared" si="149"/>
        <v>92</v>
      </c>
      <c r="CP15" s="66">
        <f t="shared" si="149"/>
        <v>92</v>
      </c>
      <c r="CQ15" s="66">
        <f t="shared" si="149"/>
        <v>91</v>
      </c>
      <c r="CR15" s="66">
        <f t="shared" si="149"/>
        <v>91</v>
      </c>
      <c r="CS15" s="66">
        <f t="shared" si="149"/>
        <v>92</v>
      </c>
      <c r="CT15" s="66">
        <f t="shared" si="149"/>
        <v>92</v>
      </c>
      <c r="CU15" s="66">
        <f t="shared" si="149"/>
        <v>90</v>
      </c>
      <c r="CV15" s="66">
        <f t="shared" si="149"/>
        <v>91</v>
      </c>
      <c r="CW15" s="66">
        <f t="shared" si="149"/>
        <v>92</v>
      </c>
      <c r="CX15" s="66">
        <f t="shared" si="149"/>
        <v>92</v>
      </c>
      <c r="CY15" s="66">
        <f t="shared" si="149"/>
        <v>90</v>
      </c>
      <c r="CZ15" s="66">
        <f t="shared" si="149"/>
        <v>91</v>
      </c>
      <c r="DA15" s="66">
        <f t="shared" si="149"/>
        <v>92</v>
      </c>
      <c r="DB15" s="66">
        <f t="shared" si="149"/>
        <v>92</v>
      </c>
      <c r="DC15" s="66">
        <f t="shared" si="149"/>
        <v>90</v>
      </c>
      <c r="DD15" s="66">
        <f t="shared" si="149"/>
        <v>91</v>
      </c>
      <c r="DE15" s="66">
        <f t="shared" si="149"/>
        <v>92</v>
      </c>
      <c r="DF15" s="66">
        <f t="shared" si="149"/>
        <v>92</v>
      </c>
      <c r="DG15" s="66">
        <f t="shared" si="149"/>
        <v>91</v>
      </c>
      <c r="DH15" s="66">
        <f t="shared" si="149"/>
        <v>91</v>
      </c>
      <c r="DI15" s="66">
        <f t="shared" ref="DI15:FT15" si="150">DI13-DI12+1</f>
        <v>92</v>
      </c>
      <c r="DJ15" s="66">
        <f t="shared" si="150"/>
        <v>92</v>
      </c>
      <c r="DK15" s="66">
        <f t="shared" si="150"/>
        <v>90</v>
      </c>
      <c r="DL15" s="66">
        <f t="shared" si="150"/>
        <v>91</v>
      </c>
      <c r="DM15" s="66">
        <f t="shared" si="150"/>
        <v>92</v>
      </c>
      <c r="DN15" s="66">
        <f t="shared" si="150"/>
        <v>92</v>
      </c>
      <c r="DO15" s="66">
        <f t="shared" si="150"/>
        <v>90</v>
      </c>
      <c r="DP15" s="66">
        <f t="shared" si="150"/>
        <v>91</v>
      </c>
      <c r="DQ15" s="66">
        <f t="shared" si="150"/>
        <v>92</v>
      </c>
      <c r="DR15" s="66">
        <f t="shared" si="150"/>
        <v>92</v>
      </c>
      <c r="DS15" s="66">
        <f t="shared" si="150"/>
        <v>90</v>
      </c>
      <c r="DT15" s="66">
        <f t="shared" si="150"/>
        <v>91</v>
      </c>
      <c r="DU15" s="66">
        <f t="shared" si="150"/>
        <v>92</v>
      </c>
      <c r="DV15" s="66">
        <f t="shared" si="150"/>
        <v>92</v>
      </c>
      <c r="DW15" s="66">
        <f t="shared" si="150"/>
        <v>91</v>
      </c>
      <c r="DX15" s="66">
        <f t="shared" si="150"/>
        <v>91</v>
      </c>
      <c r="DY15" s="66">
        <f t="shared" si="150"/>
        <v>92</v>
      </c>
      <c r="DZ15" s="66">
        <f t="shared" si="150"/>
        <v>92</v>
      </c>
      <c r="EA15" s="66">
        <f t="shared" si="150"/>
        <v>90</v>
      </c>
      <c r="EB15" s="66">
        <f t="shared" si="150"/>
        <v>91</v>
      </c>
      <c r="EC15" s="66">
        <f t="shared" si="150"/>
        <v>92</v>
      </c>
      <c r="ED15" s="66">
        <f t="shared" si="150"/>
        <v>92</v>
      </c>
      <c r="EE15" s="66">
        <f t="shared" si="150"/>
        <v>90</v>
      </c>
      <c r="EF15" s="66">
        <f t="shared" si="150"/>
        <v>91</v>
      </c>
      <c r="EG15" s="66">
        <f t="shared" si="150"/>
        <v>92</v>
      </c>
      <c r="EH15" s="66">
        <f t="shared" si="150"/>
        <v>92</v>
      </c>
      <c r="EI15" s="66">
        <f t="shared" si="150"/>
        <v>90</v>
      </c>
      <c r="EJ15" s="66">
        <f t="shared" si="150"/>
        <v>91</v>
      </c>
      <c r="EK15" s="66">
        <f t="shared" si="150"/>
        <v>92</v>
      </c>
      <c r="EL15" s="66">
        <f t="shared" si="150"/>
        <v>92</v>
      </c>
      <c r="EM15" s="66">
        <f t="shared" si="150"/>
        <v>91</v>
      </c>
      <c r="EN15" s="66">
        <f t="shared" si="150"/>
        <v>91</v>
      </c>
      <c r="EO15" s="66">
        <f t="shared" si="150"/>
        <v>92</v>
      </c>
      <c r="EP15" s="66">
        <f t="shared" si="150"/>
        <v>92</v>
      </c>
      <c r="EQ15" s="66">
        <f t="shared" si="150"/>
        <v>90</v>
      </c>
      <c r="ER15" s="66">
        <f t="shared" si="150"/>
        <v>91</v>
      </c>
      <c r="ES15" s="66">
        <f t="shared" si="150"/>
        <v>92</v>
      </c>
      <c r="ET15" s="66">
        <f t="shared" si="150"/>
        <v>92</v>
      </c>
      <c r="EU15" s="66">
        <f t="shared" si="150"/>
        <v>90</v>
      </c>
      <c r="EV15" s="66">
        <f t="shared" si="150"/>
        <v>91</v>
      </c>
      <c r="EW15" s="66">
        <f t="shared" si="150"/>
        <v>92</v>
      </c>
      <c r="EX15" s="66">
        <f t="shared" si="150"/>
        <v>92</v>
      </c>
      <c r="EY15" s="66">
        <f t="shared" si="150"/>
        <v>90</v>
      </c>
      <c r="EZ15" s="66">
        <f t="shared" si="150"/>
        <v>91</v>
      </c>
      <c r="FA15" s="66">
        <f t="shared" si="150"/>
        <v>92</v>
      </c>
      <c r="FB15" s="66">
        <f t="shared" si="150"/>
        <v>92</v>
      </c>
      <c r="FC15" s="66">
        <f t="shared" si="150"/>
        <v>91</v>
      </c>
      <c r="FD15" s="66">
        <f t="shared" si="150"/>
        <v>91</v>
      </c>
      <c r="FE15" s="66">
        <f t="shared" si="150"/>
        <v>92</v>
      </c>
      <c r="FF15" s="66">
        <f t="shared" si="150"/>
        <v>92</v>
      </c>
      <c r="FG15" s="66">
        <f t="shared" si="150"/>
        <v>90</v>
      </c>
      <c r="FH15" s="66">
        <f t="shared" si="150"/>
        <v>91</v>
      </c>
      <c r="FI15" s="66">
        <f t="shared" si="150"/>
        <v>92</v>
      </c>
      <c r="FJ15" s="66">
        <f t="shared" si="150"/>
        <v>92</v>
      </c>
      <c r="FK15" s="66">
        <f t="shared" si="150"/>
        <v>90</v>
      </c>
      <c r="FL15" s="66">
        <f t="shared" si="150"/>
        <v>91</v>
      </c>
      <c r="FM15" s="66">
        <f t="shared" si="150"/>
        <v>92</v>
      </c>
      <c r="FN15" s="66">
        <f t="shared" si="150"/>
        <v>92</v>
      </c>
      <c r="FO15" s="66">
        <f t="shared" si="150"/>
        <v>90</v>
      </c>
      <c r="FP15" s="66">
        <f t="shared" si="150"/>
        <v>91</v>
      </c>
      <c r="FQ15" s="66">
        <f t="shared" si="150"/>
        <v>92</v>
      </c>
      <c r="FR15" s="66">
        <f t="shared" si="150"/>
        <v>92</v>
      </c>
      <c r="FS15" s="66">
        <f t="shared" si="150"/>
        <v>91</v>
      </c>
      <c r="FT15" s="66">
        <f t="shared" si="150"/>
        <v>91</v>
      </c>
      <c r="FU15" s="66">
        <f t="shared" ref="FU15:GB15" si="151">FU13-FU12+1</f>
        <v>92</v>
      </c>
      <c r="FV15" s="66">
        <f t="shared" si="151"/>
        <v>92</v>
      </c>
      <c r="FW15" s="66">
        <f t="shared" si="151"/>
        <v>90</v>
      </c>
      <c r="FX15" s="66">
        <f t="shared" si="151"/>
        <v>91</v>
      </c>
      <c r="FY15" s="66">
        <f t="shared" si="151"/>
        <v>92</v>
      </c>
      <c r="FZ15" s="66">
        <f t="shared" si="151"/>
        <v>92</v>
      </c>
      <c r="GA15" s="66">
        <f t="shared" si="151"/>
        <v>90</v>
      </c>
      <c r="GB15" s="66">
        <f t="shared" si="151"/>
        <v>91</v>
      </c>
      <c r="GD15" s="31" t="s">
        <v>983</v>
      </c>
      <c r="GE15" s="66">
        <f>GE13-GE12+1</f>
        <v>31</v>
      </c>
      <c r="GF15" s="66">
        <f>GF13-GF12+1</f>
        <v>31</v>
      </c>
      <c r="GG15" s="66">
        <f>GG13-GG12+1</f>
        <v>30</v>
      </c>
      <c r="GH15" s="66">
        <f t="shared" ref="GH15:IS15" si="152">GH13-GH12+1</f>
        <v>31</v>
      </c>
      <c r="GI15" s="66">
        <f t="shared" si="152"/>
        <v>30</v>
      </c>
      <c r="GJ15" s="66">
        <f t="shared" si="152"/>
        <v>31</v>
      </c>
      <c r="GK15" s="66">
        <f t="shared" si="152"/>
        <v>31</v>
      </c>
      <c r="GL15" s="66">
        <f t="shared" si="152"/>
        <v>28</v>
      </c>
      <c r="GM15" s="66">
        <f t="shared" si="152"/>
        <v>31</v>
      </c>
      <c r="GN15" s="66">
        <f t="shared" si="152"/>
        <v>30</v>
      </c>
      <c r="GO15" s="66">
        <f t="shared" si="152"/>
        <v>31</v>
      </c>
      <c r="GP15" s="66">
        <f t="shared" si="152"/>
        <v>30</v>
      </c>
      <c r="GQ15" s="66">
        <f t="shared" si="152"/>
        <v>31</v>
      </c>
      <c r="GR15" s="66">
        <f t="shared" si="152"/>
        <v>31</v>
      </c>
      <c r="GS15" s="66">
        <f t="shared" si="152"/>
        <v>30</v>
      </c>
      <c r="GT15" s="66">
        <f t="shared" si="152"/>
        <v>31</v>
      </c>
      <c r="GU15" s="66">
        <f t="shared" si="152"/>
        <v>30</v>
      </c>
      <c r="GV15" s="66">
        <f t="shared" si="152"/>
        <v>31</v>
      </c>
      <c r="GW15" s="66">
        <f t="shared" si="152"/>
        <v>31</v>
      </c>
      <c r="GX15" s="66">
        <f t="shared" si="152"/>
        <v>28</v>
      </c>
      <c r="GY15" s="66">
        <f t="shared" si="152"/>
        <v>31</v>
      </c>
      <c r="GZ15" s="66">
        <f t="shared" si="152"/>
        <v>30</v>
      </c>
      <c r="HA15" s="66">
        <f t="shared" si="152"/>
        <v>31</v>
      </c>
      <c r="HB15" s="66">
        <f t="shared" si="152"/>
        <v>30</v>
      </c>
      <c r="HC15" s="66">
        <f t="shared" si="152"/>
        <v>31</v>
      </c>
      <c r="HD15" s="66">
        <f t="shared" si="152"/>
        <v>31</v>
      </c>
      <c r="HE15" s="66">
        <f t="shared" si="152"/>
        <v>30</v>
      </c>
      <c r="HF15" s="66">
        <f t="shared" si="152"/>
        <v>31</v>
      </c>
      <c r="HG15" s="66">
        <f t="shared" si="152"/>
        <v>30</v>
      </c>
      <c r="HH15" s="66">
        <f t="shared" si="152"/>
        <v>31</v>
      </c>
      <c r="HI15" s="66">
        <f t="shared" si="152"/>
        <v>31</v>
      </c>
      <c r="HJ15" s="66">
        <f t="shared" si="152"/>
        <v>28</v>
      </c>
      <c r="HK15" s="66">
        <f t="shared" si="152"/>
        <v>31</v>
      </c>
      <c r="HL15" s="66">
        <f t="shared" si="152"/>
        <v>30</v>
      </c>
      <c r="HM15" s="66">
        <f t="shared" si="152"/>
        <v>31</v>
      </c>
      <c r="HN15" s="66">
        <f t="shared" si="152"/>
        <v>30</v>
      </c>
      <c r="HO15" s="66">
        <f t="shared" si="152"/>
        <v>31</v>
      </c>
      <c r="HP15" s="66">
        <f t="shared" si="152"/>
        <v>31</v>
      </c>
      <c r="HQ15" s="66">
        <f t="shared" si="152"/>
        <v>30</v>
      </c>
      <c r="HR15" s="66">
        <f t="shared" si="152"/>
        <v>31</v>
      </c>
      <c r="HS15" s="66">
        <f t="shared" si="152"/>
        <v>30</v>
      </c>
      <c r="HT15" s="66">
        <f t="shared" si="152"/>
        <v>31</v>
      </c>
      <c r="HU15" s="66">
        <f t="shared" si="152"/>
        <v>31</v>
      </c>
      <c r="HV15" s="66">
        <f t="shared" si="152"/>
        <v>29</v>
      </c>
      <c r="HW15" s="66">
        <f t="shared" si="152"/>
        <v>31</v>
      </c>
      <c r="HX15" s="66">
        <f t="shared" si="152"/>
        <v>30</v>
      </c>
      <c r="HY15" s="66">
        <f t="shared" si="152"/>
        <v>31</v>
      </c>
      <c r="HZ15" s="66">
        <f t="shared" si="152"/>
        <v>30</v>
      </c>
      <c r="IA15" s="66">
        <f t="shared" si="152"/>
        <v>31</v>
      </c>
      <c r="IB15" s="66">
        <f t="shared" si="152"/>
        <v>31</v>
      </c>
      <c r="IC15" s="66">
        <f t="shared" si="152"/>
        <v>30</v>
      </c>
      <c r="ID15" s="66">
        <f t="shared" si="152"/>
        <v>31</v>
      </c>
      <c r="IE15" s="66">
        <f t="shared" si="152"/>
        <v>30</v>
      </c>
      <c r="IF15" s="66">
        <f t="shared" si="152"/>
        <v>31</v>
      </c>
      <c r="IG15" s="66">
        <f t="shared" si="152"/>
        <v>31</v>
      </c>
      <c r="IH15" s="66">
        <f t="shared" si="152"/>
        <v>28</v>
      </c>
      <c r="II15" s="66">
        <f t="shared" si="152"/>
        <v>31</v>
      </c>
      <c r="IJ15" s="66">
        <f t="shared" si="152"/>
        <v>30</v>
      </c>
      <c r="IK15" s="66">
        <f t="shared" si="152"/>
        <v>31</v>
      </c>
      <c r="IL15" s="66">
        <f t="shared" si="152"/>
        <v>30</v>
      </c>
      <c r="IM15" s="66">
        <f t="shared" si="152"/>
        <v>31</v>
      </c>
      <c r="IN15" s="66">
        <f t="shared" si="152"/>
        <v>31</v>
      </c>
      <c r="IO15" s="66">
        <f t="shared" si="152"/>
        <v>30</v>
      </c>
      <c r="IP15" s="66">
        <f t="shared" si="152"/>
        <v>31</v>
      </c>
      <c r="IQ15" s="66">
        <f t="shared" si="152"/>
        <v>30</v>
      </c>
      <c r="IR15" s="66">
        <f t="shared" si="152"/>
        <v>31</v>
      </c>
      <c r="IS15" s="66">
        <f t="shared" si="152"/>
        <v>31</v>
      </c>
      <c r="IT15" s="66">
        <f t="shared" ref="IT15:LE15" si="153">IT13-IT12+1</f>
        <v>28</v>
      </c>
      <c r="IU15" s="66">
        <f t="shared" si="153"/>
        <v>31</v>
      </c>
      <c r="IV15" s="66">
        <f t="shared" si="153"/>
        <v>30</v>
      </c>
      <c r="IW15" s="66">
        <f t="shared" si="153"/>
        <v>31</v>
      </c>
      <c r="IX15" s="66">
        <f t="shared" si="153"/>
        <v>30</v>
      </c>
      <c r="IY15" s="66">
        <f t="shared" si="153"/>
        <v>31</v>
      </c>
      <c r="IZ15" s="66">
        <f t="shared" si="153"/>
        <v>31</v>
      </c>
      <c r="JA15" s="66">
        <f t="shared" si="153"/>
        <v>30</v>
      </c>
      <c r="JB15" s="66">
        <f t="shared" si="153"/>
        <v>31</v>
      </c>
      <c r="JC15" s="66">
        <f t="shared" si="153"/>
        <v>30</v>
      </c>
      <c r="JD15" s="66">
        <f t="shared" si="153"/>
        <v>31</v>
      </c>
      <c r="JE15" s="66">
        <f t="shared" si="153"/>
        <v>31</v>
      </c>
      <c r="JF15" s="66">
        <f t="shared" si="153"/>
        <v>28</v>
      </c>
      <c r="JG15" s="66">
        <f t="shared" si="153"/>
        <v>31</v>
      </c>
      <c r="JH15" s="66">
        <f t="shared" si="153"/>
        <v>30</v>
      </c>
      <c r="JI15" s="66">
        <f t="shared" si="153"/>
        <v>31</v>
      </c>
      <c r="JJ15" s="66">
        <f t="shared" si="153"/>
        <v>30</v>
      </c>
      <c r="JK15" s="66">
        <f t="shared" si="153"/>
        <v>31</v>
      </c>
      <c r="JL15" s="66">
        <f t="shared" si="153"/>
        <v>31</v>
      </c>
      <c r="JM15" s="66">
        <f t="shared" si="153"/>
        <v>30</v>
      </c>
      <c r="JN15" s="66">
        <f t="shared" si="153"/>
        <v>31</v>
      </c>
      <c r="JO15" s="66">
        <f t="shared" si="153"/>
        <v>30</v>
      </c>
      <c r="JP15" s="66">
        <f t="shared" si="153"/>
        <v>31</v>
      </c>
      <c r="JQ15" s="66">
        <f t="shared" si="153"/>
        <v>31</v>
      </c>
      <c r="JR15" s="66">
        <f t="shared" si="153"/>
        <v>29</v>
      </c>
      <c r="JS15" s="66">
        <f t="shared" si="153"/>
        <v>31</v>
      </c>
      <c r="JT15" s="66">
        <f t="shared" si="153"/>
        <v>30</v>
      </c>
      <c r="JU15" s="66">
        <f t="shared" si="153"/>
        <v>31</v>
      </c>
      <c r="JV15" s="66">
        <f t="shared" si="153"/>
        <v>30</v>
      </c>
      <c r="JW15" s="66">
        <f t="shared" si="153"/>
        <v>31</v>
      </c>
      <c r="JX15" s="66">
        <f t="shared" si="153"/>
        <v>31</v>
      </c>
      <c r="JY15" s="66">
        <f t="shared" si="153"/>
        <v>30</v>
      </c>
      <c r="JZ15" s="66">
        <f t="shared" si="153"/>
        <v>31</v>
      </c>
      <c r="KA15" s="66">
        <f t="shared" si="153"/>
        <v>30</v>
      </c>
      <c r="KB15" s="66">
        <f t="shared" si="153"/>
        <v>31</v>
      </c>
      <c r="KC15" s="66">
        <f t="shared" si="153"/>
        <v>31</v>
      </c>
      <c r="KD15" s="66">
        <f t="shared" si="153"/>
        <v>28</v>
      </c>
      <c r="KE15" s="66">
        <f t="shared" si="153"/>
        <v>31</v>
      </c>
      <c r="KF15" s="66">
        <f t="shared" si="153"/>
        <v>30</v>
      </c>
      <c r="KG15" s="66">
        <f t="shared" si="153"/>
        <v>31</v>
      </c>
      <c r="KH15" s="66">
        <f t="shared" si="153"/>
        <v>30</v>
      </c>
      <c r="KI15" s="66">
        <f t="shared" si="153"/>
        <v>31</v>
      </c>
      <c r="KJ15" s="66">
        <f t="shared" si="153"/>
        <v>31</v>
      </c>
      <c r="KK15" s="66">
        <f t="shared" si="153"/>
        <v>30</v>
      </c>
      <c r="KL15" s="66">
        <f t="shared" si="153"/>
        <v>31</v>
      </c>
      <c r="KM15" s="66">
        <f t="shared" si="153"/>
        <v>30</v>
      </c>
      <c r="KN15" s="66">
        <f t="shared" si="153"/>
        <v>31</v>
      </c>
      <c r="KO15" s="66">
        <f t="shared" si="153"/>
        <v>31</v>
      </c>
      <c r="KP15" s="66">
        <f t="shared" si="153"/>
        <v>28</v>
      </c>
      <c r="KQ15" s="66">
        <f t="shared" si="153"/>
        <v>31</v>
      </c>
      <c r="KR15" s="66">
        <f t="shared" si="153"/>
        <v>30</v>
      </c>
      <c r="KS15" s="66">
        <f t="shared" si="153"/>
        <v>31</v>
      </c>
      <c r="KT15" s="66">
        <f t="shared" si="153"/>
        <v>30</v>
      </c>
      <c r="KU15" s="66">
        <f t="shared" si="153"/>
        <v>31</v>
      </c>
      <c r="KV15" s="66">
        <f t="shared" si="153"/>
        <v>31</v>
      </c>
      <c r="KW15" s="66">
        <f t="shared" si="153"/>
        <v>30</v>
      </c>
      <c r="KX15" s="66">
        <f t="shared" si="153"/>
        <v>31</v>
      </c>
      <c r="KY15" s="66">
        <f t="shared" si="153"/>
        <v>30</v>
      </c>
      <c r="KZ15" s="66">
        <f t="shared" si="153"/>
        <v>31</v>
      </c>
      <c r="LA15" s="66">
        <f t="shared" si="153"/>
        <v>31</v>
      </c>
      <c r="LB15" s="66">
        <f t="shared" si="153"/>
        <v>28</v>
      </c>
      <c r="LC15" s="66">
        <f t="shared" si="153"/>
        <v>31</v>
      </c>
      <c r="LD15" s="66">
        <f t="shared" si="153"/>
        <v>30</v>
      </c>
      <c r="LE15" s="66">
        <f t="shared" si="153"/>
        <v>31</v>
      </c>
      <c r="LF15" s="66">
        <f t="shared" ref="LF15:NQ15" si="154">LF13-LF12+1</f>
        <v>30</v>
      </c>
      <c r="LG15" s="66">
        <f t="shared" si="154"/>
        <v>31</v>
      </c>
      <c r="LH15" s="66">
        <f t="shared" si="154"/>
        <v>31</v>
      </c>
      <c r="LI15" s="66">
        <f t="shared" si="154"/>
        <v>30</v>
      </c>
      <c r="LJ15" s="66">
        <f t="shared" si="154"/>
        <v>31</v>
      </c>
      <c r="LK15" s="66">
        <f t="shared" si="154"/>
        <v>30</v>
      </c>
      <c r="LL15" s="66">
        <f t="shared" si="154"/>
        <v>31</v>
      </c>
      <c r="LM15" s="66">
        <f t="shared" si="154"/>
        <v>31</v>
      </c>
      <c r="LN15" s="66">
        <f t="shared" si="154"/>
        <v>29</v>
      </c>
      <c r="LO15" s="66">
        <f t="shared" si="154"/>
        <v>31</v>
      </c>
      <c r="LP15" s="66">
        <f t="shared" si="154"/>
        <v>30</v>
      </c>
      <c r="LQ15" s="66">
        <f t="shared" si="154"/>
        <v>31</v>
      </c>
      <c r="LR15" s="66">
        <f t="shared" si="154"/>
        <v>30</v>
      </c>
      <c r="LS15" s="66">
        <f t="shared" si="154"/>
        <v>31</v>
      </c>
      <c r="LT15" s="66">
        <f t="shared" si="154"/>
        <v>31</v>
      </c>
      <c r="LU15" s="66">
        <f t="shared" si="154"/>
        <v>30</v>
      </c>
      <c r="LV15" s="66">
        <f t="shared" si="154"/>
        <v>31</v>
      </c>
      <c r="LW15" s="66">
        <f t="shared" si="154"/>
        <v>30</v>
      </c>
      <c r="LX15" s="66">
        <f t="shared" si="154"/>
        <v>31</v>
      </c>
      <c r="LY15" s="66">
        <f t="shared" si="154"/>
        <v>31</v>
      </c>
      <c r="LZ15" s="66">
        <f t="shared" si="154"/>
        <v>28</v>
      </c>
      <c r="MA15" s="66">
        <f t="shared" si="154"/>
        <v>31</v>
      </c>
      <c r="MB15" s="66">
        <f t="shared" si="154"/>
        <v>30</v>
      </c>
      <c r="MC15" s="66">
        <f t="shared" si="154"/>
        <v>31</v>
      </c>
      <c r="MD15" s="66">
        <f t="shared" si="154"/>
        <v>30</v>
      </c>
      <c r="ME15" s="66">
        <f t="shared" si="154"/>
        <v>31</v>
      </c>
      <c r="MF15" s="66">
        <f t="shared" si="154"/>
        <v>31</v>
      </c>
      <c r="MG15" s="66">
        <f t="shared" si="154"/>
        <v>30</v>
      </c>
      <c r="MH15" s="66">
        <f t="shared" si="154"/>
        <v>31</v>
      </c>
      <c r="MI15" s="66">
        <f t="shared" si="154"/>
        <v>30</v>
      </c>
      <c r="MJ15" s="66">
        <f t="shared" si="154"/>
        <v>31</v>
      </c>
      <c r="MK15" s="66">
        <f t="shared" si="154"/>
        <v>31</v>
      </c>
      <c r="ML15" s="66">
        <f t="shared" si="154"/>
        <v>28</v>
      </c>
      <c r="MM15" s="66">
        <f t="shared" si="154"/>
        <v>31</v>
      </c>
      <c r="MN15" s="66">
        <f t="shared" si="154"/>
        <v>30</v>
      </c>
      <c r="MO15" s="66">
        <f t="shared" si="154"/>
        <v>31</v>
      </c>
      <c r="MP15" s="66">
        <f t="shared" si="154"/>
        <v>30</v>
      </c>
      <c r="MQ15" s="66">
        <f t="shared" si="154"/>
        <v>31</v>
      </c>
      <c r="MR15" s="66">
        <f t="shared" si="154"/>
        <v>31</v>
      </c>
      <c r="MS15" s="66">
        <f t="shared" si="154"/>
        <v>30</v>
      </c>
      <c r="MT15" s="66">
        <f t="shared" si="154"/>
        <v>31</v>
      </c>
      <c r="MU15" s="66">
        <f t="shared" si="154"/>
        <v>30</v>
      </c>
      <c r="MV15" s="66">
        <f t="shared" si="154"/>
        <v>31</v>
      </c>
      <c r="MW15" s="66">
        <f t="shared" si="154"/>
        <v>31</v>
      </c>
      <c r="MX15" s="66">
        <f t="shared" si="154"/>
        <v>28</v>
      </c>
      <c r="MY15" s="66">
        <f t="shared" si="154"/>
        <v>31</v>
      </c>
      <c r="MZ15" s="66">
        <f t="shared" si="154"/>
        <v>30</v>
      </c>
      <c r="NA15" s="66">
        <f t="shared" si="154"/>
        <v>31</v>
      </c>
      <c r="NB15" s="66">
        <f t="shared" si="154"/>
        <v>30</v>
      </c>
      <c r="NC15" s="66">
        <f t="shared" si="154"/>
        <v>31</v>
      </c>
      <c r="ND15" s="66">
        <f t="shared" si="154"/>
        <v>31</v>
      </c>
      <c r="NE15" s="66">
        <f t="shared" si="154"/>
        <v>30</v>
      </c>
      <c r="NF15" s="66">
        <f t="shared" si="154"/>
        <v>31</v>
      </c>
      <c r="NG15" s="66">
        <f t="shared" si="154"/>
        <v>30</v>
      </c>
      <c r="NH15" s="66">
        <f t="shared" si="154"/>
        <v>31</v>
      </c>
      <c r="NI15" s="66">
        <f t="shared" si="154"/>
        <v>31</v>
      </c>
      <c r="NJ15" s="66">
        <f t="shared" si="154"/>
        <v>29</v>
      </c>
      <c r="NK15" s="66">
        <f t="shared" si="154"/>
        <v>31</v>
      </c>
      <c r="NL15" s="66">
        <f t="shared" si="154"/>
        <v>30</v>
      </c>
      <c r="NM15" s="66">
        <f t="shared" si="154"/>
        <v>31</v>
      </c>
      <c r="NN15" s="66">
        <f t="shared" si="154"/>
        <v>30</v>
      </c>
      <c r="NO15" s="66">
        <f t="shared" si="154"/>
        <v>31</v>
      </c>
      <c r="NP15" s="66">
        <f t="shared" si="154"/>
        <v>31</v>
      </c>
      <c r="NQ15" s="66">
        <f t="shared" si="154"/>
        <v>30</v>
      </c>
      <c r="NR15" s="66">
        <f t="shared" ref="NR15:QC15" si="155">NR13-NR12+1</f>
        <v>31</v>
      </c>
      <c r="NS15" s="66">
        <f t="shared" si="155"/>
        <v>30</v>
      </c>
      <c r="NT15" s="66">
        <f t="shared" si="155"/>
        <v>31</v>
      </c>
      <c r="NU15" s="66">
        <f t="shared" si="155"/>
        <v>31</v>
      </c>
      <c r="NV15" s="66">
        <f t="shared" si="155"/>
        <v>28</v>
      </c>
      <c r="NW15" s="66">
        <f t="shared" si="155"/>
        <v>31</v>
      </c>
      <c r="NX15" s="66">
        <f t="shared" si="155"/>
        <v>30</v>
      </c>
      <c r="NY15" s="66">
        <f t="shared" si="155"/>
        <v>31</v>
      </c>
      <c r="NZ15" s="66">
        <f t="shared" si="155"/>
        <v>30</v>
      </c>
      <c r="OA15" s="66">
        <f t="shared" si="155"/>
        <v>31</v>
      </c>
      <c r="OB15" s="66">
        <f t="shared" si="155"/>
        <v>31</v>
      </c>
      <c r="OC15" s="66">
        <f t="shared" si="155"/>
        <v>30</v>
      </c>
      <c r="OD15" s="66">
        <f t="shared" si="155"/>
        <v>31</v>
      </c>
      <c r="OE15" s="66">
        <f t="shared" si="155"/>
        <v>30</v>
      </c>
      <c r="OF15" s="66">
        <f t="shared" si="155"/>
        <v>31</v>
      </c>
      <c r="OG15" s="66">
        <f t="shared" si="155"/>
        <v>31</v>
      </c>
      <c r="OH15" s="66">
        <f t="shared" si="155"/>
        <v>28</v>
      </c>
      <c r="OI15" s="66">
        <f t="shared" si="155"/>
        <v>31</v>
      </c>
      <c r="OJ15" s="66">
        <f t="shared" si="155"/>
        <v>30</v>
      </c>
      <c r="OK15" s="66">
        <f t="shared" si="155"/>
        <v>31</v>
      </c>
      <c r="OL15" s="66">
        <f t="shared" si="155"/>
        <v>30</v>
      </c>
      <c r="OM15" s="66">
        <f t="shared" si="155"/>
        <v>31</v>
      </c>
      <c r="ON15" s="66">
        <f t="shared" si="155"/>
        <v>31</v>
      </c>
      <c r="OO15" s="66">
        <f t="shared" si="155"/>
        <v>30</v>
      </c>
      <c r="OP15" s="66">
        <f t="shared" si="155"/>
        <v>31</v>
      </c>
      <c r="OQ15" s="66">
        <f t="shared" si="155"/>
        <v>30</v>
      </c>
      <c r="OR15" s="66">
        <f t="shared" si="155"/>
        <v>31</v>
      </c>
      <c r="OS15" s="66">
        <f t="shared" si="155"/>
        <v>31</v>
      </c>
      <c r="OT15" s="66">
        <f t="shared" si="155"/>
        <v>28</v>
      </c>
      <c r="OU15" s="66">
        <f t="shared" si="155"/>
        <v>31</v>
      </c>
      <c r="OV15" s="66">
        <f t="shared" si="155"/>
        <v>30</v>
      </c>
      <c r="OW15" s="66">
        <f t="shared" si="155"/>
        <v>31</v>
      </c>
      <c r="OX15" s="66">
        <f t="shared" si="155"/>
        <v>30</v>
      </c>
      <c r="OY15" s="66">
        <f t="shared" si="155"/>
        <v>31</v>
      </c>
      <c r="OZ15" s="66">
        <f t="shared" si="155"/>
        <v>31</v>
      </c>
      <c r="PA15" s="66">
        <f t="shared" si="155"/>
        <v>30</v>
      </c>
      <c r="PB15" s="66">
        <f t="shared" si="155"/>
        <v>31</v>
      </c>
      <c r="PC15" s="66">
        <f t="shared" si="155"/>
        <v>30</v>
      </c>
      <c r="PD15" s="66">
        <f t="shared" si="155"/>
        <v>31</v>
      </c>
      <c r="PE15" s="66">
        <f t="shared" si="155"/>
        <v>31</v>
      </c>
      <c r="PF15" s="66">
        <f t="shared" si="155"/>
        <v>29</v>
      </c>
      <c r="PG15" s="66">
        <f t="shared" si="155"/>
        <v>31</v>
      </c>
      <c r="PH15" s="66">
        <f t="shared" si="155"/>
        <v>30</v>
      </c>
      <c r="PI15" s="66">
        <f t="shared" si="155"/>
        <v>31</v>
      </c>
      <c r="PJ15" s="66">
        <f t="shared" si="155"/>
        <v>30</v>
      </c>
      <c r="PK15" s="66">
        <f t="shared" si="155"/>
        <v>31</v>
      </c>
      <c r="PL15" s="66">
        <f t="shared" si="155"/>
        <v>31</v>
      </c>
      <c r="PM15" s="66">
        <f t="shared" si="155"/>
        <v>30</v>
      </c>
      <c r="PN15" s="66">
        <f t="shared" si="155"/>
        <v>31</v>
      </c>
      <c r="PO15" s="66">
        <f t="shared" si="155"/>
        <v>30</v>
      </c>
      <c r="PP15" s="66">
        <f t="shared" si="155"/>
        <v>31</v>
      </c>
      <c r="PQ15" s="66">
        <f t="shared" si="155"/>
        <v>31</v>
      </c>
      <c r="PR15" s="66">
        <f t="shared" si="155"/>
        <v>28</v>
      </c>
      <c r="PS15" s="66">
        <f t="shared" si="155"/>
        <v>31</v>
      </c>
      <c r="PT15" s="66">
        <f t="shared" si="155"/>
        <v>30</v>
      </c>
      <c r="PU15" s="66">
        <f t="shared" si="155"/>
        <v>31</v>
      </c>
      <c r="PV15" s="66">
        <f t="shared" si="155"/>
        <v>30</v>
      </c>
      <c r="PW15" s="66">
        <f t="shared" si="155"/>
        <v>31</v>
      </c>
      <c r="PX15" s="66">
        <f t="shared" si="155"/>
        <v>31</v>
      </c>
      <c r="PY15" s="66">
        <f t="shared" si="155"/>
        <v>30</v>
      </c>
      <c r="PZ15" s="66">
        <f t="shared" si="155"/>
        <v>31</v>
      </c>
      <c r="QA15" s="66">
        <f t="shared" si="155"/>
        <v>30</v>
      </c>
      <c r="QB15" s="66">
        <f t="shared" si="155"/>
        <v>31</v>
      </c>
      <c r="QC15" s="66">
        <f t="shared" si="155"/>
        <v>31</v>
      </c>
      <c r="QD15" s="66">
        <f t="shared" ref="QD15:SO15" si="156">QD13-QD12+1</f>
        <v>28</v>
      </c>
      <c r="QE15" s="66">
        <f t="shared" si="156"/>
        <v>31</v>
      </c>
      <c r="QF15" s="66">
        <f t="shared" si="156"/>
        <v>30</v>
      </c>
      <c r="QG15" s="66">
        <f t="shared" si="156"/>
        <v>31</v>
      </c>
      <c r="QH15" s="66">
        <f t="shared" si="156"/>
        <v>30</v>
      </c>
      <c r="QI15" s="66">
        <f t="shared" si="156"/>
        <v>31</v>
      </c>
      <c r="QJ15" s="66">
        <f t="shared" si="156"/>
        <v>31</v>
      </c>
      <c r="QK15" s="66">
        <f t="shared" si="156"/>
        <v>30</v>
      </c>
      <c r="QL15" s="66">
        <f t="shared" si="156"/>
        <v>31</v>
      </c>
      <c r="QM15" s="66">
        <f t="shared" si="156"/>
        <v>30</v>
      </c>
      <c r="QN15" s="66">
        <f t="shared" si="156"/>
        <v>31</v>
      </c>
      <c r="QO15" s="66">
        <f t="shared" si="156"/>
        <v>31</v>
      </c>
      <c r="QP15" s="66">
        <f t="shared" si="156"/>
        <v>28</v>
      </c>
      <c r="QQ15" s="66">
        <f t="shared" si="156"/>
        <v>31</v>
      </c>
      <c r="QR15" s="66">
        <f t="shared" si="156"/>
        <v>30</v>
      </c>
      <c r="QS15" s="66">
        <f t="shared" si="156"/>
        <v>31</v>
      </c>
      <c r="QT15" s="66">
        <f t="shared" si="156"/>
        <v>30</v>
      </c>
      <c r="QU15" s="66">
        <f t="shared" si="156"/>
        <v>31</v>
      </c>
      <c r="QV15" s="66">
        <f t="shared" si="156"/>
        <v>31</v>
      </c>
      <c r="QW15" s="66">
        <f t="shared" si="156"/>
        <v>30</v>
      </c>
      <c r="QX15" s="66">
        <f t="shared" si="156"/>
        <v>31</v>
      </c>
      <c r="QY15" s="66">
        <f t="shared" si="156"/>
        <v>30</v>
      </c>
      <c r="QZ15" s="66">
        <f t="shared" si="156"/>
        <v>31</v>
      </c>
      <c r="RA15" s="66">
        <f t="shared" si="156"/>
        <v>31</v>
      </c>
      <c r="RB15" s="66">
        <f t="shared" si="156"/>
        <v>29</v>
      </c>
      <c r="RC15" s="66">
        <f t="shared" si="156"/>
        <v>31</v>
      </c>
      <c r="RD15" s="66">
        <f t="shared" si="156"/>
        <v>30</v>
      </c>
      <c r="RE15" s="66">
        <f t="shared" si="156"/>
        <v>31</v>
      </c>
      <c r="RF15" s="66">
        <f t="shared" si="156"/>
        <v>30</v>
      </c>
      <c r="RG15" s="66">
        <f t="shared" si="156"/>
        <v>31</v>
      </c>
      <c r="RH15" s="66">
        <f t="shared" si="156"/>
        <v>31</v>
      </c>
      <c r="RI15" s="66">
        <f t="shared" si="156"/>
        <v>30</v>
      </c>
      <c r="RJ15" s="66">
        <f t="shared" si="156"/>
        <v>31</v>
      </c>
      <c r="RK15" s="66">
        <f t="shared" si="156"/>
        <v>30</v>
      </c>
      <c r="RL15" s="66">
        <f t="shared" si="156"/>
        <v>31</v>
      </c>
      <c r="RM15" s="66">
        <f t="shared" si="156"/>
        <v>31</v>
      </c>
      <c r="RN15" s="66">
        <f t="shared" si="156"/>
        <v>28</v>
      </c>
      <c r="RO15" s="66">
        <f t="shared" si="156"/>
        <v>31</v>
      </c>
      <c r="RP15" s="66">
        <f t="shared" si="156"/>
        <v>30</v>
      </c>
      <c r="RQ15" s="66">
        <f t="shared" si="156"/>
        <v>31</v>
      </c>
      <c r="RR15" s="66">
        <f t="shared" si="156"/>
        <v>30</v>
      </c>
      <c r="RS15" s="66">
        <f t="shared" si="156"/>
        <v>31</v>
      </c>
      <c r="RT15" s="66">
        <f t="shared" si="156"/>
        <v>31</v>
      </c>
      <c r="RU15" s="66">
        <f t="shared" si="156"/>
        <v>30</v>
      </c>
      <c r="RV15" s="66">
        <f t="shared" si="156"/>
        <v>31</v>
      </c>
      <c r="RW15" s="66">
        <f t="shared" si="156"/>
        <v>30</v>
      </c>
      <c r="RX15" s="66">
        <f t="shared" si="156"/>
        <v>31</v>
      </c>
      <c r="RY15" s="66">
        <f t="shared" si="156"/>
        <v>31</v>
      </c>
      <c r="RZ15" s="66">
        <f t="shared" si="156"/>
        <v>28</v>
      </c>
      <c r="SA15" s="66">
        <f t="shared" si="156"/>
        <v>31</v>
      </c>
      <c r="SB15" s="66">
        <f t="shared" si="156"/>
        <v>30</v>
      </c>
      <c r="SC15" s="66">
        <f t="shared" si="156"/>
        <v>31</v>
      </c>
      <c r="SD15" s="66">
        <f t="shared" si="156"/>
        <v>30</v>
      </c>
      <c r="SE15" s="66">
        <f t="shared" si="156"/>
        <v>31</v>
      </c>
      <c r="SF15" s="66">
        <f t="shared" si="156"/>
        <v>31</v>
      </c>
      <c r="SG15" s="66">
        <f t="shared" si="156"/>
        <v>30</v>
      </c>
      <c r="SH15" s="66">
        <f t="shared" si="156"/>
        <v>31</v>
      </c>
      <c r="SI15" s="66">
        <f t="shared" si="156"/>
        <v>30</v>
      </c>
      <c r="SJ15" s="66">
        <f t="shared" si="156"/>
        <v>31</v>
      </c>
      <c r="SK15" s="66">
        <f t="shared" si="156"/>
        <v>31</v>
      </c>
      <c r="SL15" s="66">
        <f t="shared" si="156"/>
        <v>28</v>
      </c>
      <c r="SM15" s="66">
        <f t="shared" si="156"/>
        <v>31</v>
      </c>
      <c r="SN15" s="66">
        <f t="shared" si="156"/>
        <v>30</v>
      </c>
      <c r="SO15" s="66">
        <f t="shared" si="156"/>
        <v>31</v>
      </c>
      <c r="SP15" s="66">
        <f t="shared" ref="SP15:VA15" si="157">SP13-SP12+1</f>
        <v>30</v>
      </c>
      <c r="SQ15" s="66">
        <f t="shared" si="157"/>
        <v>31</v>
      </c>
      <c r="SR15" s="66">
        <f t="shared" si="157"/>
        <v>31</v>
      </c>
      <c r="SS15" s="66">
        <f t="shared" si="157"/>
        <v>30</v>
      </c>
      <c r="ST15" s="66">
        <f t="shared" si="157"/>
        <v>31</v>
      </c>
      <c r="SU15" s="66">
        <f t="shared" si="157"/>
        <v>30</v>
      </c>
      <c r="SV15" s="66">
        <f t="shared" si="157"/>
        <v>31</v>
      </c>
      <c r="SW15" s="66">
        <f t="shared" si="157"/>
        <v>31</v>
      </c>
      <c r="SX15" s="66">
        <f t="shared" si="157"/>
        <v>29</v>
      </c>
      <c r="SY15" s="66">
        <f t="shared" si="157"/>
        <v>31</v>
      </c>
      <c r="SZ15" s="66">
        <f t="shared" si="157"/>
        <v>30</v>
      </c>
      <c r="TA15" s="66">
        <f t="shared" si="157"/>
        <v>31</v>
      </c>
      <c r="TB15" s="66">
        <f t="shared" si="157"/>
        <v>30</v>
      </c>
      <c r="TC15" s="66">
        <f t="shared" si="157"/>
        <v>31</v>
      </c>
      <c r="TD15" s="66">
        <f t="shared" si="157"/>
        <v>31</v>
      </c>
      <c r="TE15" s="66">
        <f t="shared" si="157"/>
        <v>30</v>
      </c>
      <c r="TF15" s="66">
        <f t="shared" si="157"/>
        <v>31</v>
      </c>
      <c r="TG15" s="66">
        <f t="shared" si="157"/>
        <v>30</v>
      </c>
      <c r="TH15" s="66">
        <f t="shared" si="157"/>
        <v>31</v>
      </c>
      <c r="TI15" s="66">
        <f t="shared" si="157"/>
        <v>31</v>
      </c>
      <c r="TJ15" s="66">
        <f t="shared" si="157"/>
        <v>28</v>
      </c>
      <c r="TK15" s="66">
        <f t="shared" si="157"/>
        <v>31</v>
      </c>
      <c r="TL15" s="66">
        <f t="shared" si="157"/>
        <v>30</v>
      </c>
      <c r="TM15" s="66">
        <f t="shared" si="157"/>
        <v>31</v>
      </c>
      <c r="TN15" s="66">
        <f t="shared" si="157"/>
        <v>30</v>
      </c>
      <c r="TO15" s="66">
        <f t="shared" si="157"/>
        <v>31</v>
      </c>
      <c r="TP15" s="66">
        <f t="shared" si="157"/>
        <v>31</v>
      </c>
      <c r="TQ15" s="66">
        <f t="shared" si="157"/>
        <v>30</v>
      </c>
      <c r="TR15" s="66">
        <f t="shared" si="157"/>
        <v>31</v>
      </c>
      <c r="TS15" s="66">
        <f t="shared" si="157"/>
        <v>30</v>
      </c>
      <c r="TT15" s="66">
        <f t="shared" si="157"/>
        <v>31</v>
      </c>
      <c r="TU15" s="66">
        <f t="shared" si="157"/>
        <v>31</v>
      </c>
      <c r="TV15" s="66">
        <f t="shared" si="157"/>
        <v>28</v>
      </c>
      <c r="TW15" s="66">
        <f t="shared" si="157"/>
        <v>31</v>
      </c>
      <c r="TX15" s="66">
        <f t="shared" si="157"/>
        <v>30</v>
      </c>
      <c r="TY15" s="66">
        <f t="shared" si="157"/>
        <v>31</v>
      </c>
      <c r="TZ15" s="66">
        <f t="shared" si="157"/>
        <v>30</v>
      </c>
      <c r="UA15" s="66">
        <f t="shared" si="157"/>
        <v>31</v>
      </c>
      <c r="UB15" s="66">
        <f t="shared" si="157"/>
        <v>31</v>
      </c>
      <c r="UC15" s="66">
        <f t="shared" si="157"/>
        <v>30</v>
      </c>
      <c r="UD15" s="66">
        <f t="shared" si="157"/>
        <v>31</v>
      </c>
      <c r="UE15" s="66">
        <f t="shared" si="157"/>
        <v>30</v>
      </c>
      <c r="UF15" s="66">
        <f t="shared" si="157"/>
        <v>31</v>
      </c>
      <c r="UG15" s="66">
        <f t="shared" si="157"/>
        <v>31</v>
      </c>
      <c r="UH15" s="66">
        <f t="shared" si="157"/>
        <v>28</v>
      </c>
      <c r="UI15" s="66">
        <f t="shared" si="157"/>
        <v>31</v>
      </c>
      <c r="UJ15" s="66">
        <f t="shared" si="157"/>
        <v>30</v>
      </c>
      <c r="UK15" s="66">
        <f t="shared" si="157"/>
        <v>31</v>
      </c>
      <c r="UL15" s="66">
        <f t="shared" si="157"/>
        <v>30</v>
      </c>
      <c r="UM15" s="66">
        <f t="shared" si="157"/>
        <v>31</v>
      </c>
      <c r="UN15" s="66">
        <f t="shared" si="157"/>
        <v>31</v>
      </c>
      <c r="UO15" s="66">
        <f t="shared" si="157"/>
        <v>30</v>
      </c>
      <c r="UP15" s="66">
        <f t="shared" si="157"/>
        <v>31</v>
      </c>
      <c r="UQ15" s="66">
        <f t="shared" si="157"/>
        <v>30</v>
      </c>
      <c r="UR15" s="66">
        <f t="shared" si="157"/>
        <v>31</v>
      </c>
      <c r="US15" s="66">
        <f t="shared" si="157"/>
        <v>31</v>
      </c>
      <c r="UT15" s="66">
        <f t="shared" si="157"/>
        <v>29</v>
      </c>
      <c r="UU15" s="66">
        <f t="shared" si="157"/>
        <v>31</v>
      </c>
      <c r="UV15" s="66">
        <f t="shared" si="157"/>
        <v>30</v>
      </c>
      <c r="UW15" s="66">
        <f t="shared" si="157"/>
        <v>31</v>
      </c>
      <c r="UX15" s="66">
        <f t="shared" si="157"/>
        <v>30</v>
      </c>
      <c r="UY15" s="66">
        <f t="shared" si="157"/>
        <v>31</v>
      </c>
      <c r="UZ15" s="66">
        <f t="shared" si="157"/>
        <v>31</v>
      </c>
      <c r="VA15" s="66">
        <f t="shared" si="157"/>
        <v>30</v>
      </c>
      <c r="VB15" s="66">
        <f t="shared" ref="VB15:VV15" si="158">VB13-VB12+1</f>
        <v>31</v>
      </c>
      <c r="VC15" s="66">
        <f t="shared" si="158"/>
        <v>30</v>
      </c>
      <c r="VD15" s="66">
        <f t="shared" si="158"/>
        <v>31</v>
      </c>
      <c r="VE15" s="66">
        <f t="shared" si="158"/>
        <v>31</v>
      </c>
      <c r="VF15" s="66">
        <f t="shared" si="158"/>
        <v>28</v>
      </c>
      <c r="VG15" s="66">
        <f t="shared" si="158"/>
        <v>31</v>
      </c>
      <c r="VH15" s="66">
        <f t="shared" si="158"/>
        <v>30</v>
      </c>
      <c r="VI15" s="66">
        <f t="shared" si="158"/>
        <v>31</v>
      </c>
      <c r="VJ15" s="66">
        <f t="shared" si="158"/>
        <v>30</v>
      </c>
      <c r="VK15" s="66">
        <f t="shared" si="158"/>
        <v>31</v>
      </c>
      <c r="VL15" s="66">
        <f t="shared" si="158"/>
        <v>31</v>
      </c>
      <c r="VM15" s="66">
        <f t="shared" si="158"/>
        <v>30</v>
      </c>
      <c r="VN15" s="66">
        <f t="shared" si="158"/>
        <v>31</v>
      </c>
      <c r="VO15" s="66">
        <f t="shared" si="158"/>
        <v>30</v>
      </c>
      <c r="VP15" s="66">
        <f t="shared" si="158"/>
        <v>31</v>
      </c>
      <c r="VQ15" s="66">
        <f t="shared" si="158"/>
        <v>31</v>
      </c>
      <c r="VR15" s="66">
        <f t="shared" si="158"/>
        <v>28</v>
      </c>
      <c r="VS15" s="66">
        <f t="shared" si="158"/>
        <v>31</v>
      </c>
      <c r="VT15" s="66">
        <f t="shared" si="158"/>
        <v>30</v>
      </c>
      <c r="VU15" s="66">
        <f t="shared" si="158"/>
        <v>31</v>
      </c>
      <c r="VV15" s="66">
        <f t="shared" si="158"/>
        <v>30</v>
      </c>
    </row>
    <row r="16" spans="11:596" x14ac:dyDescent="0.35">
      <c r="L16" s="31" t="s">
        <v>488</v>
      </c>
      <c r="M16" s="66">
        <f>YEAR(M13)</f>
        <v>2025</v>
      </c>
      <c r="N16" s="66">
        <f t="shared" ref="N16:AT16" si="159">YEAR(N13)</f>
        <v>2026</v>
      </c>
      <c r="O16" s="66">
        <f t="shared" si="159"/>
        <v>2027</v>
      </c>
      <c r="P16" s="66">
        <f t="shared" si="159"/>
        <v>2028</v>
      </c>
      <c r="Q16" s="66">
        <f t="shared" si="159"/>
        <v>2029</v>
      </c>
      <c r="R16" s="66">
        <f t="shared" si="159"/>
        <v>2030</v>
      </c>
      <c r="S16" s="66">
        <f t="shared" si="159"/>
        <v>2031</v>
      </c>
      <c r="T16" s="66">
        <f t="shared" si="159"/>
        <v>2032</v>
      </c>
      <c r="U16" s="66">
        <f t="shared" si="159"/>
        <v>2033</v>
      </c>
      <c r="V16" s="66">
        <f t="shared" si="159"/>
        <v>2034</v>
      </c>
      <c r="W16" s="66">
        <f t="shared" si="159"/>
        <v>2035</v>
      </c>
      <c r="X16" s="66">
        <f t="shared" si="159"/>
        <v>2036</v>
      </c>
      <c r="Y16" s="66">
        <f t="shared" si="159"/>
        <v>2037</v>
      </c>
      <c r="Z16" s="66">
        <f t="shared" si="159"/>
        <v>2038</v>
      </c>
      <c r="AA16" s="66">
        <f t="shared" si="159"/>
        <v>2039</v>
      </c>
      <c r="AB16" s="66">
        <f t="shared" si="159"/>
        <v>2040</v>
      </c>
      <c r="AC16" s="66">
        <f t="shared" si="159"/>
        <v>2041</v>
      </c>
      <c r="AD16" s="66">
        <f t="shared" si="159"/>
        <v>2042</v>
      </c>
      <c r="AE16" s="66">
        <f t="shared" si="159"/>
        <v>2043</v>
      </c>
      <c r="AF16" s="66">
        <f t="shared" si="159"/>
        <v>2044</v>
      </c>
      <c r="AG16" s="66">
        <f t="shared" si="159"/>
        <v>2045</v>
      </c>
      <c r="AH16" s="66">
        <f t="shared" si="159"/>
        <v>2046</v>
      </c>
      <c r="AI16" s="66">
        <f t="shared" si="159"/>
        <v>2047</v>
      </c>
      <c r="AJ16" s="66">
        <f t="shared" si="159"/>
        <v>2048</v>
      </c>
      <c r="AK16" s="66">
        <f t="shared" si="159"/>
        <v>2049</v>
      </c>
      <c r="AL16" s="66">
        <f t="shared" si="159"/>
        <v>2050</v>
      </c>
      <c r="AM16" s="66">
        <f t="shared" si="159"/>
        <v>2051</v>
      </c>
      <c r="AN16" s="66">
        <f t="shared" si="159"/>
        <v>2052</v>
      </c>
      <c r="AO16" s="66">
        <f t="shared" si="159"/>
        <v>2053</v>
      </c>
      <c r="AP16" s="66">
        <f t="shared" si="159"/>
        <v>2054</v>
      </c>
      <c r="AQ16" s="66">
        <f t="shared" si="159"/>
        <v>2055</v>
      </c>
      <c r="AR16" s="66">
        <f t="shared" si="159"/>
        <v>2056</v>
      </c>
      <c r="AS16" s="66">
        <f t="shared" si="159"/>
        <v>2057</v>
      </c>
      <c r="AT16" s="66">
        <f t="shared" si="159"/>
        <v>2058</v>
      </c>
      <c r="AV16" s="31" t="s">
        <v>488</v>
      </c>
      <c r="AW16" s="66">
        <f t="shared" ref="AW16:DH16" si="160">YEAR(AW13)</f>
        <v>2024</v>
      </c>
      <c r="AX16" s="66">
        <f t="shared" si="160"/>
        <v>2024</v>
      </c>
      <c r="AY16" s="66">
        <f t="shared" si="160"/>
        <v>2025</v>
      </c>
      <c r="AZ16" s="66">
        <f t="shared" si="160"/>
        <v>2025</v>
      </c>
      <c r="BA16" s="66">
        <f t="shared" si="160"/>
        <v>2025</v>
      </c>
      <c r="BB16" s="66">
        <f t="shared" si="160"/>
        <v>2025</v>
      </c>
      <c r="BC16" s="66">
        <f t="shared" si="160"/>
        <v>2026</v>
      </c>
      <c r="BD16" s="66">
        <f t="shared" si="160"/>
        <v>2026</v>
      </c>
      <c r="BE16" s="66">
        <f t="shared" si="160"/>
        <v>2026</v>
      </c>
      <c r="BF16" s="66">
        <f t="shared" si="160"/>
        <v>2026</v>
      </c>
      <c r="BG16" s="66">
        <f t="shared" si="160"/>
        <v>2027</v>
      </c>
      <c r="BH16" s="66">
        <f t="shared" si="160"/>
        <v>2027</v>
      </c>
      <c r="BI16" s="66">
        <f t="shared" si="160"/>
        <v>2027</v>
      </c>
      <c r="BJ16" s="66">
        <f t="shared" si="160"/>
        <v>2027</v>
      </c>
      <c r="BK16" s="66">
        <f t="shared" si="160"/>
        <v>2028</v>
      </c>
      <c r="BL16" s="66">
        <f t="shared" si="160"/>
        <v>2028</v>
      </c>
      <c r="BM16" s="66">
        <f t="shared" si="160"/>
        <v>2028</v>
      </c>
      <c r="BN16" s="66">
        <f t="shared" si="160"/>
        <v>2028</v>
      </c>
      <c r="BO16" s="66">
        <f t="shared" si="160"/>
        <v>2029</v>
      </c>
      <c r="BP16" s="66">
        <f t="shared" si="160"/>
        <v>2029</v>
      </c>
      <c r="BQ16" s="66">
        <f t="shared" si="160"/>
        <v>2029</v>
      </c>
      <c r="BR16" s="66">
        <f t="shared" si="160"/>
        <v>2029</v>
      </c>
      <c r="BS16" s="66">
        <f t="shared" si="160"/>
        <v>2030</v>
      </c>
      <c r="BT16" s="66">
        <f t="shared" si="160"/>
        <v>2030</v>
      </c>
      <c r="BU16" s="66">
        <f t="shared" si="160"/>
        <v>2030</v>
      </c>
      <c r="BV16" s="66">
        <f t="shared" si="160"/>
        <v>2030</v>
      </c>
      <c r="BW16" s="66">
        <f t="shared" si="160"/>
        <v>2031</v>
      </c>
      <c r="BX16" s="66">
        <f t="shared" si="160"/>
        <v>2031</v>
      </c>
      <c r="BY16" s="66">
        <f t="shared" si="160"/>
        <v>2031</v>
      </c>
      <c r="BZ16" s="66">
        <f t="shared" si="160"/>
        <v>2031</v>
      </c>
      <c r="CA16" s="66">
        <f t="shared" si="160"/>
        <v>2032</v>
      </c>
      <c r="CB16" s="66">
        <f t="shared" si="160"/>
        <v>2032</v>
      </c>
      <c r="CC16" s="66">
        <f t="shared" si="160"/>
        <v>2032</v>
      </c>
      <c r="CD16" s="66">
        <f t="shared" si="160"/>
        <v>2032</v>
      </c>
      <c r="CE16" s="66">
        <f t="shared" si="160"/>
        <v>2033</v>
      </c>
      <c r="CF16" s="66">
        <f t="shared" si="160"/>
        <v>2033</v>
      </c>
      <c r="CG16" s="66">
        <f t="shared" si="160"/>
        <v>2033</v>
      </c>
      <c r="CH16" s="66">
        <f t="shared" si="160"/>
        <v>2033</v>
      </c>
      <c r="CI16" s="66">
        <f t="shared" si="160"/>
        <v>2034</v>
      </c>
      <c r="CJ16" s="66">
        <f t="shared" si="160"/>
        <v>2034</v>
      </c>
      <c r="CK16" s="66">
        <f t="shared" si="160"/>
        <v>2034</v>
      </c>
      <c r="CL16" s="66">
        <f t="shared" si="160"/>
        <v>2034</v>
      </c>
      <c r="CM16" s="66">
        <f t="shared" si="160"/>
        <v>2035</v>
      </c>
      <c r="CN16" s="66">
        <f t="shared" si="160"/>
        <v>2035</v>
      </c>
      <c r="CO16" s="66">
        <f t="shared" si="160"/>
        <v>2035</v>
      </c>
      <c r="CP16" s="66">
        <f t="shared" si="160"/>
        <v>2035</v>
      </c>
      <c r="CQ16" s="66">
        <f t="shared" si="160"/>
        <v>2036</v>
      </c>
      <c r="CR16" s="66">
        <f t="shared" si="160"/>
        <v>2036</v>
      </c>
      <c r="CS16" s="66">
        <f t="shared" si="160"/>
        <v>2036</v>
      </c>
      <c r="CT16" s="66">
        <f t="shared" si="160"/>
        <v>2036</v>
      </c>
      <c r="CU16" s="66">
        <f t="shared" si="160"/>
        <v>2037</v>
      </c>
      <c r="CV16" s="66">
        <f t="shared" si="160"/>
        <v>2037</v>
      </c>
      <c r="CW16" s="66">
        <f t="shared" si="160"/>
        <v>2037</v>
      </c>
      <c r="CX16" s="66">
        <f t="shared" si="160"/>
        <v>2037</v>
      </c>
      <c r="CY16" s="66">
        <f t="shared" si="160"/>
        <v>2038</v>
      </c>
      <c r="CZ16" s="66">
        <f t="shared" si="160"/>
        <v>2038</v>
      </c>
      <c r="DA16" s="66">
        <f t="shared" si="160"/>
        <v>2038</v>
      </c>
      <c r="DB16" s="66">
        <f t="shared" si="160"/>
        <v>2038</v>
      </c>
      <c r="DC16" s="66">
        <f t="shared" si="160"/>
        <v>2039</v>
      </c>
      <c r="DD16" s="66">
        <f t="shared" si="160"/>
        <v>2039</v>
      </c>
      <c r="DE16" s="66">
        <f t="shared" si="160"/>
        <v>2039</v>
      </c>
      <c r="DF16" s="66">
        <f t="shared" si="160"/>
        <v>2039</v>
      </c>
      <c r="DG16" s="66">
        <f t="shared" si="160"/>
        <v>2040</v>
      </c>
      <c r="DH16" s="66">
        <f t="shared" si="160"/>
        <v>2040</v>
      </c>
      <c r="DI16" s="66">
        <f t="shared" ref="DI16:FT16" si="161">YEAR(DI13)</f>
        <v>2040</v>
      </c>
      <c r="DJ16" s="66">
        <f t="shared" si="161"/>
        <v>2040</v>
      </c>
      <c r="DK16" s="66">
        <f t="shared" si="161"/>
        <v>2041</v>
      </c>
      <c r="DL16" s="66">
        <f t="shared" si="161"/>
        <v>2041</v>
      </c>
      <c r="DM16" s="66">
        <f t="shared" si="161"/>
        <v>2041</v>
      </c>
      <c r="DN16" s="66">
        <f t="shared" si="161"/>
        <v>2041</v>
      </c>
      <c r="DO16" s="66">
        <f t="shared" si="161"/>
        <v>2042</v>
      </c>
      <c r="DP16" s="66">
        <f t="shared" si="161"/>
        <v>2042</v>
      </c>
      <c r="DQ16" s="66">
        <f t="shared" si="161"/>
        <v>2042</v>
      </c>
      <c r="DR16" s="66">
        <f t="shared" si="161"/>
        <v>2042</v>
      </c>
      <c r="DS16" s="66">
        <f t="shared" si="161"/>
        <v>2043</v>
      </c>
      <c r="DT16" s="66">
        <f t="shared" si="161"/>
        <v>2043</v>
      </c>
      <c r="DU16" s="66">
        <f t="shared" si="161"/>
        <v>2043</v>
      </c>
      <c r="DV16" s="66">
        <f t="shared" si="161"/>
        <v>2043</v>
      </c>
      <c r="DW16" s="66">
        <f t="shared" si="161"/>
        <v>2044</v>
      </c>
      <c r="DX16" s="66">
        <f t="shared" si="161"/>
        <v>2044</v>
      </c>
      <c r="DY16" s="66">
        <f t="shared" si="161"/>
        <v>2044</v>
      </c>
      <c r="DZ16" s="66">
        <f t="shared" si="161"/>
        <v>2044</v>
      </c>
      <c r="EA16" s="66">
        <f t="shared" si="161"/>
        <v>2045</v>
      </c>
      <c r="EB16" s="66">
        <f t="shared" si="161"/>
        <v>2045</v>
      </c>
      <c r="EC16" s="66">
        <f t="shared" si="161"/>
        <v>2045</v>
      </c>
      <c r="ED16" s="66">
        <f t="shared" si="161"/>
        <v>2045</v>
      </c>
      <c r="EE16" s="66">
        <f t="shared" si="161"/>
        <v>2046</v>
      </c>
      <c r="EF16" s="66">
        <f t="shared" si="161"/>
        <v>2046</v>
      </c>
      <c r="EG16" s="66">
        <f t="shared" si="161"/>
        <v>2046</v>
      </c>
      <c r="EH16" s="66">
        <f t="shared" si="161"/>
        <v>2046</v>
      </c>
      <c r="EI16" s="66">
        <f t="shared" si="161"/>
        <v>2047</v>
      </c>
      <c r="EJ16" s="66">
        <f t="shared" si="161"/>
        <v>2047</v>
      </c>
      <c r="EK16" s="66">
        <f t="shared" si="161"/>
        <v>2047</v>
      </c>
      <c r="EL16" s="66">
        <f t="shared" si="161"/>
        <v>2047</v>
      </c>
      <c r="EM16" s="66">
        <f t="shared" si="161"/>
        <v>2048</v>
      </c>
      <c r="EN16" s="66">
        <f t="shared" si="161"/>
        <v>2048</v>
      </c>
      <c r="EO16" s="66">
        <f t="shared" si="161"/>
        <v>2048</v>
      </c>
      <c r="EP16" s="66">
        <f t="shared" si="161"/>
        <v>2048</v>
      </c>
      <c r="EQ16" s="66">
        <f t="shared" si="161"/>
        <v>2049</v>
      </c>
      <c r="ER16" s="66">
        <f t="shared" si="161"/>
        <v>2049</v>
      </c>
      <c r="ES16" s="66">
        <f t="shared" si="161"/>
        <v>2049</v>
      </c>
      <c r="ET16" s="66">
        <f t="shared" si="161"/>
        <v>2049</v>
      </c>
      <c r="EU16" s="66">
        <f t="shared" si="161"/>
        <v>2050</v>
      </c>
      <c r="EV16" s="66">
        <f t="shared" si="161"/>
        <v>2050</v>
      </c>
      <c r="EW16" s="66">
        <f t="shared" si="161"/>
        <v>2050</v>
      </c>
      <c r="EX16" s="66">
        <f t="shared" si="161"/>
        <v>2050</v>
      </c>
      <c r="EY16" s="66">
        <f t="shared" si="161"/>
        <v>2051</v>
      </c>
      <c r="EZ16" s="66">
        <f t="shared" si="161"/>
        <v>2051</v>
      </c>
      <c r="FA16" s="66">
        <f t="shared" si="161"/>
        <v>2051</v>
      </c>
      <c r="FB16" s="66">
        <f t="shared" si="161"/>
        <v>2051</v>
      </c>
      <c r="FC16" s="66">
        <f t="shared" si="161"/>
        <v>2052</v>
      </c>
      <c r="FD16" s="66">
        <f t="shared" si="161"/>
        <v>2052</v>
      </c>
      <c r="FE16" s="66">
        <f t="shared" si="161"/>
        <v>2052</v>
      </c>
      <c r="FF16" s="66">
        <f t="shared" si="161"/>
        <v>2052</v>
      </c>
      <c r="FG16" s="66">
        <f t="shared" si="161"/>
        <v>2053</v>
      </c>
      <c r="FH16" s="66">
        <f t="shared" si="161"/>
        <v>2053</v>
      </c>
      <c r="FI16" s="66">
        <f t="shared" si="161"/>
        <v>2053</v>
      </c>
      <c r="FJ16" s="66">
        <f t="shared" si="161"/>
        <v>2053</v>
      </c>
      <c r="FK16" s="66">
        <f t="shared" si="161"/>
        <v>2054</v>
      </c>
      <c r="FL16" s="66">
        <f t="shared" si="161"/>
        <v>2054</v>
      </c>
      <c r="FM16" s="66">
        <f t="shared" si="161"/>
        <v>2054</v>
      </c>
      <c r="FN16" s="66">
        <f t="shared" si="161"/>
        <v>2054</v>
      </c>
      <c r="FO16" s="66">
        <f t="shared" si="161"/>
        <v>2055</v>
      </c>
      <c r="FP16" s="66">
        <f t="shared" si="161"/>
        <v>2055</v>
      </c>
      <c r="FQ16" s="66">
        <f t="shared" si="161"/>
        <v>2055</v>
      </c>
      <c r="FR16" s="66">
        <f t="shared" si="161"/>
        <v>2055</v>
      </c>
      <c r="FS16" s="66">
        <f t="shared" si="161"/>
        <v>2056</v>
      </c>
      <c r="FT16" s="66">
        <f t="shared" si="161"/>
        <v>2056</v>
      </c>
      <c r="FU16" s="66">
        <f t="shared" ref="FU16:GB16" si="162">YEAR(FU13)</f>
        <v>2056</v>
      </c>
      <c r="FV16" s="66">
        <f t="shared" si="162"/>
        <v>2056</v>
      </c>
      <c r="FW16" s="66">
        <f t="shared" si="162"/>
        <v>2057</v>
      </c>
      <c r="FX16" s="66">
        <f t="shared" si="162"/>
        <v>2057</v>
      </c>
      <c r="FY16" s="66">
        <f t="shared" si="162"/>
        <v>2057</v>
      </c>
      <c r="FZ16" s="66">
        <f t="shared" si="162"/>
        <v>2057</v>
      </c>
      <c r="GA16" s="66">
        <f t="shared" si="162"/>
        <v>2058</v>
      </c>
      <c r="GB16" s="66">
        <f t="shared" si="162"/>
        <v>2058</v>
      </c>
      <c r="GD16" s="31" t="s">
        <v>488</v>
      </c>
      <c r="GE16" s="66">
        <f>YEAR(GE13)</f>
        <v>2024</v>
      </c>
      <c r="GF16" s="66">
        <f>YEAR(GF13)</f>
        <v>2024</v>
      </c>
      <c r="GG16" s="66">
        <f>YEAR(GG13)</f>
        <v>2024</v>
      </c>
      <c r="GH16" s="66">
        <f t="shared" ref="GH16:IS16" si="163">YEAR(GH13)</f>
        <v>2024</v>
      </c>
      <c r="GI16" s="66">
        <f t="shared" si="163"/>
        <v>2024</v>
      </c>
      <c r="GJ16" s="66">
        <f t="shared" si="163"/>
        <v>2024</v>
      </c>
      <c r="GK16" s="66">
        <f t="shared" si="163"/>
        <v>2025</v>
      </c>
      <c r="GL16" s="66">
        <f t="shared" si="163"/>
        <v>2025</v>
      </c>
      <c r="GM16" s="66">
        <f t="shared" si="163"/>
        <v>2025</v>
      </c>
      <c r="GN16" s="66">
        <f t="shared" si="163"/>
        <v>2025</v>
      </c>
      <c r="GO16" s="66">
        <f t="shared" si="163"/>
        <v>2025</v>
      </c>
      <c r="GP16" s="66">
        <f t="shared" si="163"/>
        <v>2025</v>
      </c>
      <c r="GQ16" s="66">
        <f t="shared" si="163"/>
        <v>2025</v>
      </c>
      <c r="GR16" s="66">
        <f t="shared" si="163"/>
        <v>2025</v>
      </c>
      <c r="GS16" s="66">
        <f t="shared" si="163"/>
        <v>2025</v>
      </c>
      <c r="GT16" s="66">
        <f t="shared" si="163"/>
        <v>2025</v>
      </c>
      <c r="GU16" s="66">
        <f t="shared" si="163"/>
        <v>2025</v>
      </c>
      <c r="GV16" s="66">
        <f t="shared" si="163"/>
        <v>2025</v>
      </c>
      <c r="GW16" s="66">
        <f t="shared" si="163"/>
        <v>2026</v>
      </c>
      <c r="GX16" s="66">
        <f t="shared" si="163"/>
        <v>2026</v>
      </c>
      <c r="GY16" s="66">
        <f t="shared" si="163"/>
        <v>2026</v>
      </c>
      <c r="GZ16" s="66">
        <f t="shared" si="163"/>
        <v>2026</v>
      </c>
      <c r="HA16" s="66">
        <f t="shared" si="163"/>
        <v>2026</v>
      </c>
      <c r="HB16" s="66">
        <f t="shared" si="163"/>
        <v>2026</v>
      </c>
      <c r="HC16" s="66">
        <f t="shared" si="163"/>
        <v>2026</v>
      </c>
      <c r="HD16" s="66">
        <f t="shared" si="163"/>
        <v>2026</v>
      </c>
      <c r="HE16" s="66">
        <f t="shared" si="163"/>
        <v>2026</v>
      </c>
      <c r="HF16" s="66">
        <f t="shared" si="163"/>
        <v>2026</v>
      </c>
      <c r="HG16" s="66">
        <f t="shared" si="163"/>
        <v>2026</v>
      </c>
      <c r="HH16" s="66">
        <f t="shared" si="163"/>
        <v>2026</v>
      </c>
      <c r="HI16" s="66">
        <f t="shared" si="163"/>
        <v>2027</v>
      </c>
      <c r="HJ16" s="66">
        <f t="shared" si="163"/>
        <v>2027</v>
      </c>
      <c r="HK16" s="66">
        <f t="shared" si="163"/>
        <v>2027</v>
      </c>
      <c r="HL16" s="66">
        <f t="shared" si="163"/>
        <v>2027</v>
      </c>
      <c r="HM16" s="66">
        <f t="shared" si="163"/>
        <v>2027</v>
      </c>
      <c r="HN16" s="66">
        <f t="shared" si="163"/>
        <v>2027</v>
      </c>
      <c r="HO16" s="66">
        <f t="shared" si="163"/>
        <v>2027</v>
      </c>
      <c r="HP16" s="66">
        <f t="shared" si="163"/>
        <v>2027</v>
      </c>
      <c r="HQ16" s="66">
        <f t="shared" si="163"/>
        <v>2027</v>
      </c>
      <c r="HR16" s="66">
        <f t="shared" si="163"/>
        <v>2027</v>
      </c>
      <c r="HS16" s="66">
        <f t="shared" si="163"/>
        <v>2027</v>
      </c>
      <c r="HT16" s="66">
        <f t="shared" si="163"/>
        <v>2027</v>
      </c>
      <c r="HU16" s="66">
        <f t="shared" si="163"/>
        <v>2028</v>
      </c>
      <c r="HV16" s="66">
        <f t="shared" si="163"/>
        <v>2028</v>
      </c>
      <c r="HW16" s="66">
        <f t="shared" si="163"/>
        <v>2028</v>
      </c>
      <c r="HX16" s="66">
        <f t="shared" si="163"/>
        <v>2028</v>
      </c>
      <c r="HY16" s="66">
        <f t="shared" si="163"/>
        <v>2028</v>
      </c>
      <c r="HZ16" s="66">
        <f t="shared" si="163"/>
        <v>2028</v>
      </c>
      <c r="IA16" s="66">
        <f t="shared" si="163"/>
        <v>2028</v>
      </c>
      <c r="IB16" s="66">
        <f t="shared" si="163"/>
        <v>2028</v>
      </c>
      <c r="IC16" s="66">
        <f t="shared" si="163"/>
        <v>2028</v>
      </c>
      <c r="ID16" s="66">
        <f t="shared" si="163"/>
        <v>2028</v>
      </c>
      <c r="IE16" s="66">
        <f t="shared" si="163"/>
        <v>2028</v>
      </c>
      <c r="IF16" s="66">
        <f t="shared" si="163"/>
        <v>2028</v>
      </c>
      <c r="IG16" s="66">
        <f t="shared" si="163"/>
        <v>2029</v>
      </c>
      <c r="IH16" s="66">
        <f t="shared" si="163"/>
        <v>2029</v>
      </c>
      <c r="II16" s="66">
        <f t="shared" si="163"/>
        <v>2029</v>
      </c>
      <c r="IJ16" s="66">
        <f t="shared" si="163"/>
        <v>2029</v>
      </c>
      <c r="IK16" s="66">
        <f t="shared" si="163"/>
        <v>2029</v>
      </c>
      <c r="IL16" s="66">
        <f t="shared" si="163"/>
        <v>2029</v>
      </c>
      <c r="IM16" s="66">
        <f t="shared" si="163"/>
        <v>2029</v>
      </c>
      <c r="IN16" s="66">
        <f t="shared" si="163"/>
        <v>2029</v>
      </c>
      <c r="IO16" s="66">
        <f t="shared" si="163"/>
        <v>2029</v>
      </c>
      <c r="IP16" s="66">
        <f t="shared" si="163"/>
        <v>2029</v>
      </c>
      <c r="IQ16" s="66">
        <f t="shared" si="163"/>
        <v>2029</v>
      </c>
      <c r="IR16" s="66">
        <f t="shared" si="163"/>
        <v>2029</v>
      </c>
      <c r="IS16" s="66">
        <f t="shared" si="163"/>
        <v>2030</v>
      </c>
      <c r="IT16" s="66">
        <f t="shared" ref="IT16:LE16" si="164">YEAR(IT13)</f>
        <v>2030</v>
      </c>
      <c r="IU16" s="66">
        <f t="shared" si="164"/>
        <v>2030</v>
      </c>
      <c r="IV16" s="66">
        <f t="shared" si="164"/>
        <v>2030</v>
      </c>
      <c r="IW16" s="66">
        <f t="shared" si="164"/>
        <v>2030</v>
      </c>
      <c r="IX16" s="66">
        <f t="shared" si="164"/>
        <v>2030</v>
      </c>
      <c r="IY16" s="66">
        <f t="shared" si="164"/>
        <v>2030</v>
      </c>
      <c r="IZ16" s="66">
        <f t="shared" si="164"/>
        <v>2030</v>
      </c>
      <c r="JA16" s="66">
        <f t="shared" si="164"/>
        <v>2030</v>
      </c>
      <c r="JB16" s="66">
        <f t="shared" si="164"/>
        <v>2030</v>
      </c>
      <c r="JC16" s="66">
        <f t="shared" si="164"/>
        <v>2030</v>
      </c>
      <c r="JD16" s="66">
        <f t="shared" si="164"/>
        <v>2030</v>
      </c>
      <c r="JE16" s="66">
        <f t="shared" si="164"/>
        <v>2031</v>
      </c>
      <c r="JF16" s="66">
        <f t="shared" si="164"/>
        <v>2031</v>
      </c>
      <c r="JG16" s="66">
        <f t="shared" si="164"/>
        <v>2031</v>
      </c>
      <c r="JH16" s="66">
        <f t="shared" si="164"/>
        <v>2031</v>
      </c>
      <c r="JI16" s="66">
        <f t="shared" si="164"/>
        <v>2031</v>
      </c>
      <c r="JJ16" s="66">
        <f t="shared" si="164"/>
        <v>2031</v>
      </c>
      <c r="JK16" s="66">
        <f t="shared" si="164"/>
        <v>2031</v>
      </c>
      <c r="JL16" s="66">
        <f t="shared" si="164"/>
        <v>2031</v>
      </c>
      <c r="JM16" s="66">
        <f t="shared" si="164"/>
        <v>2031</v>
      </c>
      <c r="JN16" s="66">
        <f t="shared" si="164"/>
        <v>2031</v>
      </c>
      <c r="JO16" s="66">
        <f t="shared" si="164"/>
        <v>2031</v>
      </c>
      <c r="JP16" s="66">
        <f t="shared" si="164"/>
        <v>2031</v>
      </c>
      <c r="JQ16" s="66">
        <f t="shared" si="164"/>
        <v>2032</v>
      </c>
      <c r="JR16" s="66">
        <f t="shared" si="164"/>
        <v>2032</v>
      </c>
      <c r="JS16" s="66">
        <f t="shared" si="164"/>
        <v>2032</v>
      </c>
      <c r="JT16" s="66">
        <f t="shared" si="164"/>
        <v>2032</v>
      </c>
      <c r="JU16" s="66">
        <f t="shared" si="164"/>
        <v>2032</v>
      </c>
      <c r="JV16" s="66">
        <f t="shared" si="164"/>
        <v>2032</v>
      </c>
      <c r="JW16" s="66">
        <f t="shared" si="164"/>
        <v>2032</v>
      </c>
      <c r="JX16" s="66">
        <f t="shared" si="164"/>
        <v>2032</v>
      </c>
      <c r="JY16" s="66">
        <f t="shared" si="164"/>
        <v>2032</v>
      </c>
      <c r="JZ16" s="66">
        <f t="shared" si="164"/>
        <v>2032</v>
      </c>
      <c r="KA16" s="66">
        <f t="shared" si="164"/>
        <v>2032</v>
      </c>
      <c r="KB16" s="66">
        <f t="shared" si="164"/>
        <v>2032</v>
      </c>
      <c r="KC16" s="66">
        <f t="shared" si="164"/>
        <v>2033</v>
      </c>
      <c r="KD16" s="66">
        <f t="shared" si="164"/>
        <v>2033</v>
      </c>
      <c r="KE16" s="66">
        <f t="shared" si="164"/>
        <v>2033</v>
      </c>
      <c r="KF16" s="66">
        <f t="shared" si="164"/>
        <v>2033</v>
      </c>
      <c r="KG16" s="66">
        <f t="shared" si="164"/>
        <v>2033</v>
      </c>
      <c r="KH16" s="66">
        <f t="shared" si="164"/>
        <v>2033</v>
      </c>
      <c r="KI16" s="66">
        <f t="shared" si="164"/>
        <v>2033</v>
      </c>
      <c r="KJ16" s="66">
        <f t="shared" si="164"/>
        <v>2033</v>
      </c>
      <c r="KK16" s="66">
        <f t="shared" si="164"/>
        <v>2033</v>
      </c>
      <c r="KL16" s="66">
        <f t="shared" si="164"/>
        <v>2033</v>
      </c>
      <c r="KM16" s="66">
        <f t="shared" si="164"/>
        <v>2033</v>
      </c>
      <c r="KN16" s="66">
        <f t="shared" si="164"/>
        <v>2033</v>
      </c>
      <c r="KO16" s="66">
        <f t="shared" si="164"/>
        <v>2034</v>
      </c>
      <c r="KP16" s="66">
        <f t="shared" si="164"/>
        <v>2034</v>
      </c>
      <c r="KQ16" s="66">
        <f t="shared" si="164"/>
        <v>2034</v>
      </c>
      <c r="KR16" s="66">
        <f t="shared" si="164"/>
        <v>2034</v>
      </c>
      <c r="KS16" s="66">
        <f t="shared" si="164"/>
        <v>2034</v>
      </c>
      <c r="KT16" s="66">
        <f t="shared" si="164"/>
        <v>2034</v>
      </c>
      <c r="KU16" s="66">
        <f t="shared" si="164"/>
        <v>2034</v>
      </c>
      <c r="KV16" s="66">
        <f t="shared" si="164"/>
        <v>2034</v>
      </c>
      <c r="KW16" s="66">
        <f t="shared" si="164"/>
        <v>2034</v>
      </c>
      <c r="KX16" s="66">
        <f t="shared" si="164"/>
        <v>2034</v>
      </c>
      <c r="KY16" s="66">
        <f t="shared" si="164"/>
        <v>2034</v>
      </c>
      <c r="KZ16" s="66">
        <f t="shared" si="164"/>
        <v>2034</v>
      </c>
      <c r="LA16" s="66">
        <f t="shared" si="164"/>
        <v>2035</v>
      </c>
      <c r="LB16" s="66">
        <f t="shared" si="164"/>
        <v>2035</v>
      </c>
      <c r="LC16" s="66">
        <f t="shared" si="164"/>
        <v>2035</v>
      </c>
      <c r="LD16" s="66">
        <f t="shared" si="164"/>
        <v>2035</v>
      </c>
      <c r="LE16" s="66">
        <f t="shared" si="164"/>
        <v>2035</v>
      </c>
      <c r="LF16" s="66">
        <f t="shared" ref="LF16:NQ16" si="165">YEAR(LF13)</f>
        <v>2035</v>
      </c>
      <c r="LG16" s="66">
        <f t="shared" si="165"/>
        <v>2035</v>
      </c>
      <c r="LH16" s="66">
        <f t="shared" si="165"/>
        <v>2035</v>
      </c>
      <c r="LI16" s="66">
        <f t="shared" si="165"/>
        <v>2035</v>
      </c>
      <c r="LJ16" s="66">
        <f t="shared" si="165"/>
        <v>2035</v>
      </c>
      <c r="LK16" s="66">
        <f t="shared" si="165"/>
        <v>2035</v>
      </c>
      <c r="LL16" s="66">
        <f t="shared" si="165"/>
        <v>2035</v>
      </c>
      <c r="LM16" s="66">
        <f t="shared" si="165"/>
        <v>2036</v>
      </c>
      <c r="LN16" s="66">
        <f t="shared" si="165"/>
        <v>2036</v>
      </c>
      <c r="LO16" s="66">
        <f t="shared" si="165"/>
        <v>2036</v>
      </c>
      <c r="LP16" s="66">
        <f t="shared" si="165"/>
        <v>2036</v>
      </c>
      <c r="LQ16" s="66">
        <f t="shared" si="165"/>
        <v>2036</v>
      </c>
      <c r="LR16" s="66">
        <f t="shared" si="165"/>
        <v>2036</v>
      </c>
      <c r="LS16" s="66">
        <f t="shared" si="165"/>
        <v>2036</v>
      </c>
      <c r="LT16" s="66">
        <f t="shared" si="165"/>
        <v>2036</v>
      </c>
      <c r="LU16" s="66">
        <f t="shared" si="165"/>
        <v>2036</v>
      </c>
      <c r="LV16" s="66">
        <f t="shared" si="165"/>
        <v>2036</v>
      </c>
      <c r="LW16" s="66">
        <f t="shared" si="165"/>
        <v>2036</v>
      </c>
      <c r="LX16" s="66">
        <f t="shared" si="165"/>
        <v>2036</v>
      </c>
      <c r="LY16" s="66">
        <f t="shared" si="165"/>
        <v>2037</v>
      </c>
      <c r="LZ16" s="66">
        <f t="shared" si="165"/>
        <v>2037</v>
      </c>
      <c r="MA16" s="66">
        <f t="shared" si="165"/>
        <v>2037</v>
      </c>
      <c r="MB16" s="66">
        <f t="shared" si="165"/>
        <v>2037</v>
      </c>
      <c r="MC16" s="66">
        <f t="shared" si="165"/>
        <v>2037</v>
      </c>
      <c r="MD16" s="66">
        <f t="shared" si="165"/>
        <v>2037</v>
      </c>
      <c r="ME16" s="66">
        <f t="shared" si="165"/>
        <v>2037</v>
      </c>
      <c r="MF16" s="66">
        <f t="shared" si="165"/>
        <v>2037</v>
      </c>
      <c r="MG16" s="66">
        <f t="shared" si="165"/>
        <v>2037</v>
      </c>
      <c r="MH16" s="66">
        <f t="shared" si="165"/>
        <v>2037</v>
      </c>
      <c r="MI16" s="66">
        <f t="shared" si="165"/>
        <v>2037</v>
      </c>
      <c r="MJ16" s="66">
        <f t="shared" si="165"/>
        <v>2037</v>
      </c>
      <c r="MK16" s="66">
        <f t="shared" si="165"/>
        <v>2038</v>
      </c>
      <c r="ML16" s="66">
        <f t="shared" si="165"/>
        <v>2038</v>
      </c>
      <c r="MM16" s="66">
        <f t="shared" si="165"/>
        <v>2038</v>
      </c>
      <c r="MN16" s="66">
        <f t="shared" si="165"/>
        <v>2038</v>
      </c>
      <c r="MO16" s="66">
        <f t="shared" si="165"/>
        <v>2038</v>
      </c>
      <c r="MP16" s="66">
        <f t="shared" si="165"/>
        <v>2038</v>
      </c>
      <c r="MQ16" s="66">
        <f t="shared" si="165"/>
        <v>2038</v>
      </c>
      <c r="MR16" s="66">
        <f t="shared" si="165"/>
        <v>2038</v>
      </c>
      <c r="MS16" s="66">
        <f t="shared" si="165"/>
        <v>2038</v>
      </c>
      <c r="MT16" s="66">
        <f t="shared" si="165"/>
        <v>2038</v>
      </c>
      <c r="MU16" s="66">
        <f t="shared" si="165"/>
        <v>2038</v>
      </c>
      <c r="MV16" s="66">
        <f t="shared" si="165"/>
        <v>2038</v>
      </c>
      <c r="MW16" s="66">
        <f t="shared" si="165"/>
        <v>2039</v>
      </c>
      <c r="MX16" s="66">
        <f t="shared" si="165"/>
        <v>2039</v>
      </c>
      <c r="MY16" s="66">
        <f t="shared" si="165"/>
        <v>2039</v>
      </c>
      <c r="MZ16" s="66">
        <f t="shared" si="165"/>
        <v>2039</v>
      </c>
      <c r="NA16" s="66">
        <f t="shared" si="165"/>
        <v>2039</v>
      </c>
      <c r="NB16" s="66">
        <f t="shared" si="165"/>
        <v>2039</v>
      </c>
      <c r="NC16" s="66">
        <f t="shared" si="165"/>
        <v>2039</v>
      </c>
      <c r="ND16" s="66">
        <f t="shared" si="165"/>
        <v>2039</v>
      </c>
      <c r="NE16" s="66">
        <f t="shared" si="165"/>
        <v>2039</v>
      </c>
      <c r="NF16" s="66">
        <f t="shared" si="165"/>
        <v>2039</v>
      </c>
      <c r="NG16" s="66">
        <f t="shared" si="165"/>
        <v>2039</v>
      </c>
      <c r="NH16" s="66">
        <f t="shared" si="165"/>
        <v>2039</v>
      </c>
      <c r="NI16" s="66">
        <f t="shared" si="165"/>
        <v>2040</v>
      </c>
      <c r="NJ16" s="66">
        <f t="shared" si="165"/>
        <v>2040</v>
      </c>
      <c r="NK16" s="66">
        <f t="shared" si="165"/>
        <v>2040</v>
      </c>
      <c r="NL16" s="66">
        <f t="shared" si="165"/>
        <v>2040</v>
      </c>
      <c r="NM16" s="66">
        <f t="shared" si="165"/>
        <v>2040</v>
      </c>
      <c r="NN16" s="66">
        <f t="shared" si="165"/>
        <v>2040</v>
      </c>
      <c r="NO16" s="66">
        <f t="shared" si="165"/>
        <v>2040</v>
      </c>
      <c r="NP16" s="66">
        <f t="shared" si="165"/>
        <v>2040</v>
      </c>
      <c r="NQ16" s="66">
        <f t="shared" si="165"/>
        <v>2040</v>
      </c>
      <c r="NR16" s="66">
        <f t="shared" ref="NR16:QC16" si="166">YEAR(NR13)</f>
        <v>2040</v>
      </c>
      <c r="NS16" s="66">
        <f t="shared" si="166"/>
        <v>2040</v>
      </c>
      <c r="NT16" s="66">
        <f t="shared" si="166"/>
        <v>2040</v>
      </c>
      <c r="NU16" s="66">
        <f t="shared" si="166"/>
        <v>2041</v>
      </c>
      <c r="NV16" s="66">
        <f t="shared" si="166"/>
        <v>2041</v>
      </c>
      <c r="NW16" s="66">
        <f t="shared" si="166"/>
        <v>2041</v>
      </c>
      <c r="NX16" s="66">
        <f t="shared" si="166"/>
        <v>2041</v>
      </c>
      <c r="NY16" s="66">
        <f t="shared" si="166"/>
        <v>2041</v>
      </c>
      <c r="NZ16" s="66">
        <f t="shared" si="166"/>
        <v>2041</v>
      </c>
      <c r="OA16" s="66">
        <f t="shared" si="166"/>
        <v>2041</v>
      </c>
      <c r="OB16" s="66">
        <f t="shared" si="166"/>
        <v>2041</v>
      </c>
      <c r="OC16" s="66">
        <f t="shared" si="166"/>
        <v>2041</v>
      </c>
      <c r="OD16" s="66">
        <f t="shared" si="166"/>
        <v>2041</v>
      </c>
      <c r="OE16" s="66">
        <f t="shared" si="166"/>
        <v>2041</v>
      </c>
      <c r="OF16" s="66">
        <f t="shared" si="166"/>
        <v>2041</v>
      </c>
      <c r="OG16" s="66">
        <f t="shared" si="166"/>
        <v>2042</v>
      </c>
      <c r="OH16" s="66">
        <f t="shared" si="166"/>
        <v>2042</v>
      </c>
      <c r="OI16" s="66">
        <f t="shared" si="166"/>
        <v>2042</v>
      </c>
      <c r="OJ16" s="66">
        <f t="shared" si="166"/>
        <v>2042</v>
      </c>
      <c r="OK16" s="66">
        <f t="shared" si="166"/>
        <v>2042</v>
      </c>
      <c r="OL16" s="66">
        <f t="shared" si="166"/>
        <v>2042</v>
      </c>
      <c r="OM16" s="66">
        <f t="shared" si="166"/>
        <v>2042</v>
      </c>
      <c r="ON16" s="66">
        <f t="shared" si="166"/>
        <v>2042</v>
      </c>
      <c r="OO16" s="66">
        <f t="shared" si="166"/>
        <v>2042</v>
      </c>
      <c r="OP16" s="66">
        <f t="shared" si="166"/>
        <v>2042</v>
      </c>
      <c r="OQ16" s="66">
        <f t="shared" si="166"/>
        <v>2042</v>
      </c>
      <c r="OR16" s="66">
        <f t="shared" si="166"/>
        <v>2042</v>
      </c>
      <c r="OS16" s="66">
        <f t="shared" si="166"/>
        <v>2043</v>
      </c>
      <c r="OT16" s="66">
        <f t="shared" si="166"/>
        <v>2043</v>
      </c>
      <c r="OU16" s="66">
        <f t="shared" si="166"/>
        <v>2043</v>
      </c>
      <c r="OV16" s="66">
        <f t="shared" si="166"/>
        <v>2043</v>
      </c>
      <c r="OW16" s="66">
        <f t="shared" si="166"/>
        <v>2043</v>
      </c>
      <c r="OX16" s="66">
        <f t="shared" si="166"/>
        <v>2043</v>
      </c>
      <c r="OY16" s="66">
        <f t="shared" si="166"/>
        <v>2043</v>
      </c>
      <c r="OZ16" s="66">
        <f t="shared" si="166"/>
        <v>2043</v>
      </c>
      <c r="PA16" s="66">
        <f t="shared" si="166"/>
        <v>2043</v>
      </c>
      <c r="PB16" s="66">
        <f t="shared" si="166"/>
        <v>2043</v>
      </c>
      <c r="PC16" s="66">
        <f t="shared" si="166"/>
        <v>2043</v>
      </c>
      <c r="PD16" s="66">
        <f t="shared" si="166"/>
        <v>2043</v>
      </c>
      <c r="PE16" s="66">
        <f t="shared" si="166"/>
        <v>2044</v>
      </c>
      <c r="PF16" s="66">
        <f t="shared" si="166"/>
        <v>2044</v>
      </c>
      <c r="PG16" s="66">
        <f t="shared" si="166"/>
        <v>2044</v>
      </c>
      <c r="PH16" s="66">
        <f t="shared" si="166"/>
        <v>2044</v>
      </c>
      <c r="PI16" s="66">
        <f t="shared" si="166"/>
        <v>2044</v>
      </c>
      <c r="PJ16" s="66">
        <f t="shared" si="166"/>
        <v>2044</v>
      </c>
      <c r="PK16" s="66">
        <f t="shared" si="166"/>
        <v>2044</v>
      </c>
      <c r="PL16" s="66">
        <f t="shared" si="166"/>
        <v>2044</v>
      </c>
      <c r="PM16" s="66">
        <f t="shared" si="166"/>
        <v>2044</v>
      </c>
      <c r="PN16" s="66">
        <f t="shared" si="166"/>
        <v>2044</v>
      </c>
      <c r="PO16" s="66">
        <f t="shared" si="166"/>
        <v>2044</v>
      </c>
      <c r="PP16" s="66">
        <f t="shared" si="166"/>
        <v>2044</v>
      </c>
      <c r="PQ16" s="66">
        <f t="shared" si="166"/>
        <v>2045</v>
      </c>
      <c r="PR16" s="66">
        <f t="shared" si="166"/>
        <v>2045</v>
      </c>
      <c r="PS16" s="66">
        <f t="shared" si="166"/>
        <v>2045</v>
      </c>
      <c r="PT16" s="66">
        <f t="shared" si="166"/>
        <v>2045</v>
      </c>
      <c r="PU16" s="66">
        <f t="shared" si="166"/>
        <v>2045</v>
      </c>
      <c r="PV16" s="66">
        <f t="shared" si="166"/>
        <v>2045</v>
      </c>
      <c r="PW16" s="66">
        <f t="shared" si="166"/>
        <v>2045</v>
      </c>
      <c r="PX16" s="66">
        <f t="shared" si="166"/>
        <v>2045</v>
      </c>
      <c r="PY16" s="66">
        <f t="shared" si="166"/>
        <v>2045</v>
      </c>
      <c r="PZ16" s="66">
        <f t="shared" si="166"/>
        <v>2045</v>
      </c>
      <c r="QA16" s="66">
        <f t="shared" si="166"/>
        <v>2045</v>
      </c>
      <c r="QB16" s="66">
        <f t="shared" si="166"/>
        <v>2045</v>
      </c>
      <c r="QC16" s="66">
        <f t="shared" si="166"/>
        <v>2046</v>
      </c>
      <c r="QD16" s="66">
        <f t="shared" ref="QD16:SO16" si="167">YEAR(QD13)</f>
        <v>2046</v>
      </c>
      <c r="QE16" s="66">
        <f t="shared" si="167"/>
        <v>2046</v>
      </c>
      <c r="QF16" s="66">
        <f t="shared" si="167"/>
        <v>2046</v>
      </c>
      <c r="QG16" s="66">
        <f t="shared" si="167"/>
        <v>2046</v>
      </c>
      <c r="QH16" s="66">
        <f t="shared" si="167"/>
        <v>2046</v>
      </c>
      <c r="QI16" s="66">
        <f t="shared" si="167"/>
        <v>2046</v>
      </c>
      <c r="QJ16" s="66">
        <f t="shared" si="167"/>
        <v>2046</v>
      </c>
      <c r="QK16" s="66">
        <f t="shared" si="167"/>
        <v>2046</v>
      </c>
      <c r="QL16" s="66">
        <f t="shared" si="167"/>
        <v>2046</v>
      </c>
      <c r="QM16" s="66">
        <f t="shared" si="167"/>
        <v>2046</v>
      </c>
      <c r="QN16" s="66">
        <f t="shared" si="167"/>
        <v>2046</v>
      </c>
      <c r="QO16" s="66">
        <f t="shared" si="167"/>
        <v>2047</v>
      </c>
      <c r="QP16" s="66">
        <f t="shared" si="167"/>
        <v>2047</v>
      </c>
      <c r="QQ16" s="66">
        <f t="shared" si="167"/>
        <v>2047</v>
      </c>
      <c r="QR16" s="66">
        <f t="shared" si="167"/>
        <v>2047</v>
      </c>
      <c r="QS16" s="66">
        <f t="shared" si="167"/>
        <v>2047</v>
      </c>
      <c r="QT16" s="66">
        <f t="shared" si="167"/>
        <v>2047</v>
      </c>
      <c r="QU16" s="66">
        <f t="shared" si="167"/>
        <v>2047</v>
      </c>
      <c r="QV16" s="66">
        <f t="shared" si="167"/>
        <v>2047</v>
      </c>
      <c r="QW16" s="66">
        <f t="shared" si="167"/>
        <v>2047</v>
      </c>
      <c r="QX16" s="66">
        <f t="shared" si="167"/>
        <v>2047</v>
      </c>
      <c r="QY16" s="66">
        <f t="shared" si="167"/>
        <v>2047</v>
      </c>
      <c r="QZ16" s="66">
        <f t="shared" si="167"/>
        <v>2047</v>
      </c>
      <c r="RA16" s="66">
        <f t="shared" si="167"/>
        <v>2048</v>
      </c>
      <c r="RB16" s="66">
        <f t="shared" si="167"/>
        <v>2048</v>
      </c>
      <c r="RC16" s="66">
        <f t="shared" si="167"/>
        <v>2048</v>
      </c>
      <c r="RD16" s="66">
        <f t="shared" si="167"/>
        <v>2048</v>
      </c>
      <c r="RE16" s="66">
        <f t="shared" si="167"/>
        <v>2048</v>
      </c>
      <c r="RF16" s="66">
        <f t="shared" si="167"/>
        <v>2048</v>
      </c>
      <c r="RG16" s="66">
        <f t="shared" si="167"/>
        <v>2048</v>
      </c>
      <c r="RH16" s="66">
        <f t="shared" si="167"/>
        <v>2048</v>
      </c>
      <c r="RI16" s="66">
        <f t="shared" si="167"/>
        <v>2048</v>
      </c>
      <c r="RJ16" s="66">
        <f t="shared" si="167"/>
        <v>2048</v>
      </c>
      <c r="RK16" s="66">
        <f t="shared" si="167"/>
        <v>2048</v>
      </c>
      <c r="RL16" s="66">
        <f t="shared" si="167"/>
        <v>2048</v>
      </c>
      <c r="RM16" s="66">
        <f t="shared" si="167"/>
        <v>2049</v>
      </c>
      <c r="RN16" s="66">
        <f t="shared" si="167"/>
        <v>2049</v>
      </c>
      <c r="RO16" s="66">
        <f t="shared" si="167"/>
        <v>2049</v>
      </c>
      <c r="RP16" s="66">
        <f t="shared" si="167"/>
        <v>2049</v>
      </c>
      <c r="RQ16" s="66">
        <f t="shared" si="167"/>
        <v>2049</v>
      </c>
      <c r="RR16" s="66">
        <f t="shared" si="167"/>
        <v>2049</v>
      </c>
      <c r="RS16" s="66">
        <f t="shared" si="167"/>
        <v>2049</v>
      </c>
      <c r="RT16" s="66">
        <f t="shared" si="167"/>
        <v>2049</v>
      </c>
      <c r="RU16" s="66">
        <f t="shared" si="167"/>
        <v>2049</v>
      </c>
      <c r="RV16" s="66">
        <f t="shared" si="167"/>
        <v>2049</v>
      </c>
      <c r="RW16" s="66">
        <f t="shared" si="167"/>
        <v>2049</v>
      </c>
      <c r="RX16" s="66">
        <f t="shared" si="167"/>
        <v>2049</v>
      </c>
      <c r="RY16" s="66">
        <f t="shared" si="167"/>
        <v>2050</v>
      </c>
      <c r="RZ16" s="66">
        <f t="shared" si="167"/>
        <v>2050</v>
      </c>
      <c r="SA16" s="66">
        <f t="shared" si="167"/>
        <v>2050</v>
      </c>
      <c r="SB16" s="66">
        <f t="shared" si="167"/>
        <v>2050</v>
      </c>
      <c r="SC16" s="66">
        <f t="shared" si="167"/>
        <v>2050</v>
      </c>
      <c r="SD16" s="66">
        <f t="shared" si="167"/>
        <v>2050</v>
      </c>
      <c r="SE16" s="66">
        <f t="shared" si="167"/>
        <v>2050</v>
      </c>
      <c r="SF16" s="66">
        <f t="shared" si="167"/>
        <v>2050</v>
      </c>
      <c r="SG16" s="66">
        <f t="shared" si="167"/>
        <v>2050</v>
      </c>
      <c r="SH16" s="66">
        <f t="shared" si="167"/>
        <v>2050</v>
      </c>
      <c r="SI16" s="66">
        <f t="shared" si="167"/>
        <v>2050</v>
      </c>
      <c r="SJ16" s="66">
        <f t="shared" si="167"/>
        <v>2050</v>
      </c>
      <c r="SK16" s="66">
        <f t="shared" si="167"/>
        <v>2051</v>
      </c>
      <c r="SL16" s="66">
        <f t="shared" si="167"/>
        <v>2051</v>
      </c>
      <c r="SM16" s="66">
        <f t="shared" si="167"/>
        <v>2051</v>
      </c>
      <c r="SN16" s="66">
        <f t="shared" si="167"/>
        <v>2051</v>
      </c>
      <c r="SO16" s="66">
        <f t="shared" si="167"/>
        <v>2051</v>
      </c>
      <c r="SP16" s="66">
        <f t="shared" ref="SP16:VA16" si="168">YEAR(SP13)</f>
        <v>2051</v>
      </c>
      <c r="SQ16" s="66">
        <f t="shared" si="168"/>
        <v>2051</v>
      </c>
      <c r="SR16" s="66">
        <f t="shared" si="168"/>
        <v>2051</v>
      </c>
      <c r="SS16" s="66">
        <f t="shared" si="168"/>
        <v>2051</v>
      </c>
      <c r="ST16" s="66">
        <f t="shared" si="168"/>
        <v>2051</v>
      </c>
      <c r="SU16" s="66">
        <f t="shared" si="168"/>
        <v>2051</v>
      </c>
      <c r="SV16" s="66">
        <f t="shared" si="168"/>
        <v>2051</v>
      </c>
      <c r="SW16" s="66">
        <f t="shared" si="168"/>
        <v>2052</v>
      </c>
      <c r="SX16" s="66">
        <f t="shared" si="168"/>
        <v>2052</v>
      </c>
      <c r="SY16" s="66">
        <f t="shared" si="168"/>
        <v>2052</v>
      </c>
      <c r="SZ16" s="66">
        <f t="shared" si="168"/>
        <v>2052</v>
      </c>
      <c r="TA16" s="66">
        <f t="shared" si="168"/>
        <v>2052</v>
      </c>
      <c r="TB16" s="66">
        <f t="shared" si="168"/>
        <v>2052</v>
      </c>
      <c r="TC16" s="66">
        <f t="shared" si="168"/>
        <v>2052</v>
      </c>
      <c r="TD16" s="66">
        <f t="shared" si="168"/>
        <v>2052</v>
      </c>
      <c r="TE16" s="66">
        <f t="shared" si="168"/>
        <v>2052</v>
      </c>
      <c r="TF16" s="66">
        <f t="shared" si="168"/>
        <v>2052</v>
      </c>
      <c r="TG16" s="66">
        <f t="shared" si="168"/>
        <v>2052</v>
      </c>
      <c r="TH16" s="66">
        <f t="shared" si="168"/>
        <v>2052</v>
      </c>
      <c r="TI16" s="66">
        <f t="shared" si="168"/>
        <v>2053</v>
      </c>
      <c r="TJ16" s="66">
        <f t="shared" si="168"/>
        <v>2053</v>
      </c>
      <c r="TK16" s="66">
        <f t="shared" si="168"/>
        <v>2053</v>
      </c>
      <c r="TL16" s="66">
        <f t="shared" si="168"/>
        <v>2053</v>
      </c>
      <c r="TM16" s="66">
        <f t="shared" si="168"/>
        <v>2053</v>
      </c>
      <c r="TN16" s="66">
        <f t="shared" si="168"/>
        <v>2053</v>
      </c>
      <c r="TO16" s="66">
        <f t="shared" si="168"/>
        <v>2053</v>
      </c>
      <c r="TP16" s="66">
        <f t="shared" si="168"/>
        <v>2053</v>
      </c>
      <c r="TQ16" s="66">
        <f t="shared" si="168"/>
        <v>2053</v>
      </c>
      <c r="TR16" s="66">
        <f t="shared" si="168"/>
        <v>2053</v>
      </c>
      <c r="TS16" s="66">
        <f t="shared" si="168"/>
        <v>2053</v>
      </c>
      <c r="TT16" s="66">
        <f t="shared" si="168"/>
        <v>2053</v>
      </c>
      <c r="TU16" s="66">
        <f t="shared" si="168"/>
        <v>2054</v>
      </c>
      <c r="TV16" s="66">
        <f t="shared" si="168"/>
        <v>2054</v>
      </c>
      <c r="TW16" s="66">
        <f t="shared" si="168"/>
        <v>2054</v>
      </c>
      <c r="TX16" s="66">
        <f t="shared" si="168"/>
        <v>2054</v>
      </c>
      <c r="TY16" s="66">
        <f t="shared" si="168"/>
        <v>2054</v>
      </c>
      <c r="TZ16" s="66">
        <f t="shared" si="168"/>
        <v>2054</v>
      </c>
      <c r="UA16" s="66">
        <f t="shared" si="168"/>
        <v>2054</v>
      </c>
      <c r="UB16" s="66">
        <f t="shared" si="168"/>
        <v>2054</v>
      </c>
      <c r="UC16" s="66">
        <f t="shared" si="168"/>
        <v>2054</v>
      </c>
      <c r="UD16" s="66">
        <f t="shared" si="168"/>
        <v>2054</v>
      </c>
      <c r="UE16" s="66">
        <f t="shared" si="168"/>
        <v>2054</v>
      </c>
      <c r="UF16" s="66">
        <f t="shared" si="168"/>
        <v>2054</v>
      </c>
      <c r="UG16" s="66">
        <f t="shared" si="168"/>
        <v>2055</v>
      </c>
      <c r="UH16" s="66">
        <f t="shared" si="168"/>
        <v>2055</v>
      </c>
      <c r="UI16" s="66">
        <f t="shared" si="168"/>
        <v>2055</v>
      </c>
      <c r="UJ16" s="66">
        <f t="shared" si="168"/>
        <v>2055</v>
      </c>
      <c r="UK16" s="66">
        <f t="shared" si="168"/>
        <v>2055</v>
      </c>
      <c r="UL16" s="66">
        <f t="shared" si="168"/>
        <v>2055</v>
      </c>
      <c r="UM16" s="66">
        <f t="shared" si="168"/>
        <v>2055</v>
      </c>
      <c r="UN16" s="66">
        <f t="shared" si="168"/>
        <v>2055</v>
      </c>
      <c r="UO16" s="66">
        <f t="shared" si="168"/>
        <v>2055</v>
      </c>
      <c r="UP16" s="66">
        <f t="shared" si="168"/>
        <v>2055</v>
      </c>
      <c r="UQ16" s="66">
        <f t="shared" si="168"/>
        <v>2055</v>
      </c>
      <c r="UR16" s="66">
        <f t="shared" si="168"/>
        <v>2055</v>
      </c>
      <c r="US16" s="66">
        <f t="shared" si="168"/>
        <v>2056</v>
      </c>
      <c r="UT16" s="66">
        <f t="shared" si="168"/>
        <v>2056</v>
      </c>
      <c r="UU16" s="66">
        <f t="shared" si="168"/>
        <v>2056</v>
      </c>
      <c r="UV16" s="66">
        <f t="shared" si="168"/>
        <v>2056</v>
      </c>
      <c r="UW16" s="66">
        <f t="shared" si="168"/>
        <v>2056</v>
      </c>
      <c r="UX16" s="66">
        <f t="shared" si="168"/>
        <v>2056</v>
      </c>
      <c r="UY16" s="66">
        <f t="shared" si="168"/>
        <v>2056</v>
      </c>
      <c r="UZ16" s="66">
        <f t="shared" si="168"/>
        <v>2056</v>
      </c>
      <c r="VA16" s="66">
        <f t="shared" si="168"/>
        <v>2056</v>
      </c>
      <c r="VB16" s="66">
        <f t="shared" ref="VB16:VV16" si="169">YEAR(VB13)</f>
        <v>2056</v>
      </c>
      <c r="VC16" s="66">
        <f t="shared" si="169"/>
        <v>2056</v>
      </c>
      <c r="VD16" s="66">
        <f t="shared" si="169"/>
        <v>2056</v>
      </c>
      <c r="VE16" s="66">
        <f t="shared" si="169"/>
        <v>2057</v>
      </c>
      <c r="VF16" s="66">
        <f t="shared" si="169"/>
        <v>2057</v>
      </c>
      <c r="VG16" s="66">
        <f t="shared" si="169"/>
        <v>2057</v>
      </c>
      <c r="VH16" s="66">
        <f t="shared" si="169"/>
        <v>2057</v>
      </c>
      <c r="VI16" s="66">
        <f t="shared" si="169"/>
        <v>2057</v>
      </c>
      <c r="VJ16" s="66">
        <f t="shared" si="169"/>
        <v>2057</v>
      </c>
      <c r="VK16" s="66">
        <f t="shared" si="169"/>
        <v>2057</v>
      </c>
      <c r="VL16" s="66">
        <f t="shared" si="169"/>
        <v>2057</v>
      </c>
      <c r="VM16" s="66">
        <f t="shared" si="169"/>
        <v>2057</v>
      </c>
      <c r="VN16" s="66">
        <f t="shared" si="169"/>
        <v>2057</v>
      </c>
      <c r="VO16" s="66">
        <f t="shared" si="169"/>
        <v>2057</v>
      </c>
      <c r="VP16" s="66">
        <f t="shared" si="169"/>
        <v>2057</v>
      </c>
      <c r="VQ16" s="66">
        <f t="shared" si="169"/>
        <v>2058</v>
      </c>
      <c r="VR16" s="66">
        <f t="shared" si="169"/>
        <v>2058</v>
      </c>
      <c r="VS16" s="66">
        <f t="shared" si="169"/>
        <v>2058</v>
      </c>
      <c r="VT16" s="66">
        <f t="shared" si="169"/>
        <v>2058</v>
      </c>
      <c r="VU16" s="66">
        <f t="shared" si="169"/>
        <v>2058</v>
      </c>
      <c r="VV16" s="66">
        <f t="shared" si="169"/>
        <v>2058</v>
      </c>
    </row>
    <row r="17" spans="1:596" x14ac:dyDescent="0.35">
      <c r="L17" s="31" t="s">
        <v>940</v>
      </c>
      <c r="M17" s="66" t="str">
        <f>IF(MONTH(M13)&lt;=3,"1Q",IF(MONTH(M13)&lt;=6,"2Q",IF(MONTH(M13)&lt;=9,"3Q","4Q")))&amp;RIGHT(YEAR(M13),2)</f>
        <v>2Q25</v>
      </c>
      <c r="N17" s="66" t="str">
        <f t="shared" ref="N17:AT17" si="170">IF(MONTH(N13)&lt;=3,"1Q",IF(MONTH(N13)&lt;=6,"2Q",IF(MONTH(N13)&lt;=9,"3Q","4Q")))&amp;RIGHT(YEAR(N13),2)</f>
        <v>2Q26</v>
      </c>
      <c r="O17" s="66" t="str">
        <f t="shared" si="170"/>
        <v>2Q27</v>
      </c>
      <c r="P17" s="66" t="str">
        <f t="shared" si="170"/>
        <v>2Q28</v>
      </c>
      <c r="Q17" s="66" t="str">
        <f t="shared" si="170"/>
        <v>2Q29</v>
      </c>
      <c r="R17" s="66" t="str">
        <f t="shared" si="170"/>
        <v>2Q30</v>
      </c>
      <c r="S17" s="66" t="str">
        <f t="shared" si="170"/>
        <v>2Q31</v>
      </c>
      <c r="T17" s="66" t="str">
        <f t="shared" si="170"/>
        <v>2Q32</v>
      </c>
      <c r="U17" s="66" t="str">
        <f t="shared" si="170"/>
        <v>2Q33</v>
      </c>
      <c r="V17" s="66" t="str">
        <f t="shared" si="170"/>
        <v>2Q34</v>
      </c>
      <c r="W17" s="66" t="str">
        <f t="shared" si="170"/>
        <v>2Q35</v>
      </c>
      <c r="X17" s="66" t="str">
        <f t="shared" si="170"/>
        <v>2Q36</v>
      </c>
      <c r="Y17" s="66" t="str">
        <f t="shared" si="170"/>
        <v>2Q37</v>
      </c>
      <c r="Z17" s="66" t="str">
        <f t="shared" si="170"/>
        <v>2Q38</v>
      </c>
      <c r="AA17" s="66" t="str">
        <f t="shared" si="170"/>
        <v>2Q39</v>
      </c>
      <c r="AB17" s="66" t="str">
        <f t="shared" si="170"/>
        <v>2Q40</v>
      </c>
      <c r="AC17" s="66" t="str">
        <f t="shared" si="170"/>
        <v>2Q41</v>
      </c>
      <c r="AD17" s="66" t="str">
        <f t="shared" si="170"/>
        <v>2Q42</v>
      </c>
      <c r="AE17" s="66" t="str">
        <f t="shared" si="170"/>
        <v>2Q43</v>
      </c>
      <c r="AF17" s="66" t="str">
        <f t="shared" si="170"/>
        <v>2Q44</v>
      </c>
      <c r="AG17" s="66" t="str">
        <f t="shared" si="170"/>
        <v>2Q45</v>
      </c>
      <c r="AH17" s="66" t="str">
        <f t="shared" si="170"/>
        <v>2Q46</v>
      </c>
      <c r="AI17" s="66" t="str">
        <f t="shared" si="170"/>
        <v>2Q47</v>
      </c>
      <c r="AJ17" s="66" t="str">
        <f t="shared" si="170"/>
        <v>2Q48</v>
      </c>
      <c r="AK17" s="66" t="str">
        <f t="shared" si="170"/>
        <v>2Q49</v>
      </c>
      <c r="AL17" s="66" t="str">
        <f t="shared" si="170"/>
        <v>2Q50</v>
      </c>
      <c r="AM17" s="66" t="str">
        <f t="shared" si="170"/>
        <v>2Q51</v>
      </c>
      <c r="AN17" s="66" t="str">
        <f t="shared" si="170"/>
        <v>2Q52</v>
      </c>
      <c r="AO17" s="66" t="str">
        <f t="shared" si="170"/>
        <v>2Q53</v>
      </c>
      <c r="AP17" s="66" t="str">
        <f t="shared" si="170"/>
        <v>2Q54</v>
      </c>
      <c r="AQ17" s="66" t="str">
        <f t="shared" si="170"/>
        <v>2Q55</v>
      </c>
      <c r="AR17" s="66" t="str">
        <f t="shared" si="170"/>
        <v>2Q56</v>
      </c>
      <c r="AS17" s="66" t="str">
        <f t="shared" si="170"/>
        <v>2Q57</v>
      </c>
      <c r="AT17" s="66" t="str">
        <f t="shared" si="170"/>
        <v>2Q58</v>
      </c>
      <c r="AV17" s="31" t="s">
        <v>940</v>
      </c>
      <c r="AW17" s="66" t="str">
        <f>IF(MONTH(AW13)&lt;=3,"1Q",IF(MONTH(AW13)&lt;=6,"2Q",IF(MONTH(AW13)&lt;=9,"3Q","4Q")))&amp;RIGHT(YEAR(AW13),2)</f>
        <v>3Q24</v>
      </c>
      <c r="AX17" s="66" t="str">
        <f t="shared" ref="AX17:DI17" si="171">IF(MONTH(AX13)&lt;=3,"1Q",IF(MONTH(AX13)&lt;=6,"2Q",IF(MONTH(AX13)&lt;=9,"3Q","4Q")))&amp;RIGHT(YEAR(AX13),2)</f>
        <v>4Q24</v>
      </c>
      <c r="AY17" s="66" t="str">
        <f t="shared" si="171"/>
        <v>1Q25</v>
      </c>
      <c r="AZ17" s="66" t="str">
        <f t="shared" si="171"/>
        <v>2Q25</v>
      </c>
      <c r="BA17" s="66" t="str">
        <f t="shared" si="171"/>
        <v>3Q25</v>
      </c>
      <c r="BB17" s="66" t="str">
        <f t="shared" si="171"/>
        <v>4Q25</v>
      </c>
      <c r="BC17" s="66" t="str">
        <f t="shared" si="171"/>
        <v>1Q26</v>
      </c>
      <c r="BD17" s="66" t="str">
        <f t="shared" si="171"/>
        <v>2Q26</v>
      </c>
      <c r="BE17" s="66" t="str">
        <f t="shared" si="171"/>
        <v>3Q26</v>
      </c>
      <c r="BF17" s="66" t="str">
        <f t="shared" si="171"/>
        <v>4Q26</v>
      </c>
      <c r="BG17" s="66" t="str">
        <f t="shared" si="171"/>
        <v>1Q27</v>
      </c>
      <c r="BH17" s="66" t="str">
        <f t="shared" si="171"/>
        <v>2Q27</v>
      </c>
      <c r="BI17" s="66" t="str">
        <f t="shared" si="171"/>
        <v>3Q27</v>
      </c>
      <c r="BJ17" s="66" t="str">
        <f t="shared" si="171"/>
        <v>4Q27</v>
      </c>
      <c r="BK17" s="66" t="str">
        <f t="shared" si="171"/>
        <v>1Q28</v>
      </c>
      <c r="BL17" s="66" t="str">
        <f t="shared" si="171"/>
        <v>2Q28</v>
      </c>
      <c r="BM17" s="66" t="str">
        <f t="shared" si="171"/>
        <v>3Q28</v>
      </c>
      <c r="BN17" s="66" t="str">
        <f t="shared" si="171"/>
        <v>4Q28</v>
      </c>
      <c r="BO17" s="66" t="str">
        <f t="shared" si="171"/>
        <v>1Q29</v>
      </c>
      <c r="BP17" s="66" t="str">
        <f t="shared" si="171"/>
        <v>2Q29</v>
      </c>
      <c r="BQ17" s="66" t="str">
        <f t="shared" si="171"/>
        <v>3Q29</v>
      </c>
      <c r="BR17" s="66" t="str">
        <f t="shared" si="171"/>
        <v>4Q29</v>
      </c>
      <c r="BS17" s="66" t="str">
        <f t="shared" si="171"/>
        <v>1Q30</v>
      </c>
      <c r="BT17" s="66" t="str">
        <f t="shared" si="171"/>
        <v>2Q30</v>
      </c>
      <c r="BU17" s="66" t="str">
        <f t="shared" si="171"/>
        <v>3Q30</v>
      </c>
      <c r="BV17" s="66" t="str">
        <f t="shared" si="171"/>
        <v>4Q30</v>
      </c>
      <c r="BW17" s="66" t="str">
        <f t="shared" si="171"/>
        <v>1Q31</v>
      </c>
      <c r="BX17" s="66" t="str">
        <f t="shared" si="171"/>
        <v>2Q31</v>
      </c>
      <c r="BY17" s="66" t="str">
        <f t="shared" si="171"/>
        <v>3Q31</v>
      </c>
      <c r="BZ17" s="66" t="str">
        <f t="shared" si="171"/>
        <v>4Q31</v>
      </c>
      <c r="CA17" s="66" t="str">
        <f t="shared" si="171"/>
        <v>1Q32</v>
      </c>
      <c r="CB17" s="66" t="str">
        <f t="shared" si="171"/>
        <v>2Q32</v>
      </c>
      <c r="CC17" s="66" t="str">
        <f t="shared" si="171"/>
        <v>3Q32</v>
      </c>
      <c r="CD17" s="66" t="str">
        <f t="shared" si="171"/>
        <v>4Q32</v>
      </c>
      <c r="CE17" s="66" t="str">
        <f t="shared" si="171"/>
        <v>1Q33</v>
      </c>
      <c r="CF17" s="66" t="str">
        <f t="shared" si="171"/>
        <v>2Q33</v>
      </c>
      <c r="CG17" s="66" t="str">
        <f t="shared" si="171"/>
        <v>3Q33</v>
      </c>
      <c r="CH17" s="66" t="str">
        <f t="shared" si="171"/>
        <v>4Q33</v>
      </c>
      <c r="CI17" s="66" t="str">
        <f t="shared" si="171"/>
        <v>1Q34</v>
      </c>
      <c r="CJ17" s="66" t="str">
        <f t="shared" si="171"/>
        <v>2Q34</v>
      </c>
      <c r="CK17" s="66" t="str">
        <f t="shared" si="171"/>
        <v>3Q34</v>
      </c>
      <c r="CL17" s="66" t="str">
        <f t="shared" si="171"/>
        <v>4Q34</v>
      </c>
      <c r="CM17" s="66" t="str">
        <f t="shared" si="171"/>
        <v>1Q35</v>
      </c>
      <c r="CN17" s="66" t="str">
        <f t="shared" si="171"/>
        <v>2Q35</v>
      </c>
      <c r="CO17" s="66" t="str">
        <f t="shared" si="171"/>
        <v>3Q35</v>
      </c>
      <c r="CP17" s="66" t="str">
        <f t="shared" si="171"/>
        <v>4Q35</v>
      </c>
      <c r="CQ17" s="66" t="str">
        <f t="shared" si="171"/>
        <v>1Q36</v>
      </c>
      <c r="CR17" s="66" t="str">
        <f t="shared" si="171"/>
        <v>2Q36</v>
      </c>
      <c r="CS17" s="66" t="str">
        <f t="shared" si="171"/>
        <v>3Q36</v>
      </c>
      <c r="CT17" s="66" t="str">
        <f t="shared" si="171"/>
        <v>4Q36</v>
      </c>
      <c r="CU17" s="66" t="str">
        <f t="shared" si="171"/>
        <v>1Q37</v>
      </c>
      <c r="CV17" s="66" t="str">
        <f t="shared" si="171"/>
        <v>2Q37</v>
      </c>
      <c r="CW17" s="66" t="str">
        <f t="shared" si="171"/>
        <v>3Q37</v>
      </c>
      <c r="CX17" s="66" t="str">
        <f t="shared" si="171"/>
        <v>4Q37</v>
      </c>
      <c r="CY17" s="66" t="str">
        <f t="shared" si="171"/>
        <v>1Q38</v>
      </c>
      <c r="CZ17" s="66" t="str">
        <f t="shared" si="171"/>
        <v>2Q38</v>
      </c>
      <c r="DA17" s="66" t="str">
        <f t="shared" si="171"/>
        <v>3Q38</v>
      </c>
      <c r="DB17" s="66" t="str">
        <f t="shared" si="171"/>
        <v>4Q38</v>
      </c>
      <c r="DC17" s="66" t="str">
        <f t="shared" si="171"/>
        <v>1Q39</v>
      </c>
      <c r="DD17" s="66" t="str">
        <f t="shared" si="171"/>
        <v>2Q39</v>
      </c>
      <c r="DE17" s="66" t="str">
        <f t="shared" si="171"/>
        <v>3Q39</v>
      </c>
      <c r="DF17" s="66" t="str">
        <f t="shared" si="171"/>
        <v>4Q39</v>
      </c>
      <c r="DG17" s="66" t="str">
        <f t="shared" si="171"/>
        <v>1Q40</v>
      </c>
      <c r="DH17" s="66" t="str">
        <f t="shared" si="171"/>
        <v>2Q40</v>
      </c>
      <c r="DI17" s="66" t="str">
        <f t="shared" si="171"/>
        <v>3Q40</v>
      </c>
      <c r="DJ17" s="66" t="str">
        <f t="shared" ref="DJ17:FU17" si="172">IF(MONTH(DJ13)&lt;=3,"1Q",IF(MONTH(DJ13)&lt;=6,"2Q",IF(MONTH(DJ13)&lt;=9,"3Q","4Q")))&amp;RIGHT(YEAR(DJ13),2)</f>
        <v>4Q40</v>
      </c>
      <c r="DK17" s="66" t="str">
        <f t="shared" si="172"/>
        <v>1Q41</v>
      </c>
      <c r="DL17" s="66" t="str">
        <f t="shared" si="172"/>
        <v>2Q41</v>
      </c>
      <c r="DM17" s="66" t="str">
        <f t="shared" si="172"/>
        <v>3Q41</v>
      </c>
      <c r="DN17" s="66" t="str">
        <f t="shared" si="172"/>
        <v>4Q41</v>
      </c>
      <c r="DO17" s="66" t="str">
        <f t="shared" si="172"/>
        <v>1Q42</v>
      </c>
      <c r="DP17" s="66" t="str">
        <f t="shared" si="172"/>
        <v>2Q42</v>
      </c>
      <c r="DQ17" s="66" t="str">
        <f t="shared" si="172"/>
        <v>3Q42</v>
      </c>
      <c r="DR17" s="66" t="str">
        <f t="shared" si="172"/>
        <v>4Q42</v>
      </c>
      <c r="DS17" s="66" t="str">
        <f t="shared" si="172"/>
        <v>1Q43</v>
      </c>
      <c r="DT17" s="66" t="str">
        <f t="shared" si="172"/>
        <v>2Q43</v>
      </c>
      <c r="DU17" s="66" t="str">
        <f t="shared" si="172"/>
        <v>3Q43</v>
      </c>
      <c r="DV17" s="66" t="str">
        <f t="shared" si="172"/>
        <v>4Q43</v>
      </c>
      <c r="DW17" s="66" t="str">
        <f t="shared" si="172"/>
        <v>1Q44</v>
      </c>
      <c r="DX17" s="66" t="str">
        <f t="shared" si="172"/>
        <v>2Q44</v>
      </c>
      <c r="DY17" s="66" t="str">
        <f t="shared" si="172"/>
        <v>3Q44</v>
      </c>
      <c r="DZ17" s="66" t="str">
        <f t="shared" si="172"/>
        <v>4Q44</v>
      </c>
      <c r="EA17" s="66" t="str">
        <f t="shared" si="172"/>
        <v>1Q45</v>
      </c>
      <c r="EB17" s="66" t="str">
        <f t="shared" si="172"/>
        <v>2Q45</v>
      </c>
      <c r="EC17" s="66" t="str">
        <f t="shared" si="172"/>
        <v>3Q45</v>
      </c>
      <c r="ED17" s="66" t="str">
        <f t="shared" si="172"/>
        <v>4Q45</v>
      </c>
      <c r="EE17" s="66" t="str">
        <f t="shared" si="172"/>
        <v>1Q46</v>
      </c>
      <c r="EF17" s="66" t="str">
        <f t="shared" si="172"/>
        <v>2Q46</v>
      </c>
      <c r="EG17" s="66" t="str">
        <f t="shared" si="172"/>
        <v>3Q46</v>
      </c>
      <c r="EH17" s="66" t="str">
        <f t="shared" si="172"/>
        <v>4Q46</v>
      </c>
      <c r="EI17" s="66" t="str">
        <f t="shared" si="172"/>
        <v>1Q47</v>
      </c>
      <c r="EJ17" s="66" t="str">
        <f t="shared" si="172"/>
        <v>2Q47</v>
      </c>
      <c r="EK17" s="66" t="str">
        <f t="shared" si="172"/>
        <v>3Q47</v>
      </c>
      <c r="EL17" s="66" t="str">
        <f t="shared" si="172"/>
        <v>4Q47</v>
      </c>
      <c r="EM17" s="66" t="str">
        <f t="shared" si="172"/>
        <v>1Q48</v>
      </c>
      <c r="EN17" s="66" t="str">
        <f t="shared" si="172"/>
        <v>2Q48</v>
      </c>
      <c r="EO17" s="66" t="str">
        <f t="shared" si="172"/>
        <v>3Q48</v>
      </c>
      <c r="EP17" s="66" t="str">
        <f t="shared" si="172"/>
        <v>4Q48</v>
      </c>
      <c r="EQ17" s="66" t="str">
        <f t="shared" si="172"/>
        <v>1Q49</v>
      </c>
      <c r="ER17" s="66" t="str">
        <f t="shared" si="172"/>
        <v>2Q49</v>
      </c>
      <c r="ES17" s="66" t="str">
        <f t="shared" si="172"/>
        <v>3Q49</v>
      </c>
      <c r="ET17" s="66" t="str">
        <f t="shared" si="172"/>
        <v>4Q49</v>
      </c>
      <c r="EU17" s="66" t="str">
        <f t="shared" si="172"/>
        <v>1Q50</v>
      </c>
      <c r="EV17" s="66" t="str">
        <f t="shared" si="172"/>
        <v>2Q50</v>
      </c>
      <c r="EW17" s="66" t="str">
        <f t="shared" si="172"/>
        <v>3Q50</v>
      </c>
      <c r="EX17" s="66" t="str">
        <f t="shared" si="172"/>
        <v>4Q50</v>
      </c>
      <c r="EY17" s="66" t="str">
        <f t="shared" si="172"/>
        <v>1Q51</v>
      </c>
      <c r="EZ17" s="66" t="str">
        <f t="shared" si="172"/>
        <v>2Q51</v>
      </c>
      <c r="FA17" s="66" t="str">
        <f t="shared" si="172"/>
        <v>3Q51</v>
      </c>
      <c r="FB17" s="66" t="str">
        <f t="shared" si="172"/>
        <v>4Q51</v>
      </c>
      <c r="FC17" s="66" t="str">
        <f t="shared" si="172"/>
        <v>1Q52</v>
      </c>
      <c r="FD17" s="66" t="str">
        <f t="shared" si="172"/>
        <v>2Q52</v>
      </c>
      <c r="FE17" s="66" t="str">
        <f t="shared" si="172"/>
        <v>3Q52</v>
      </c>
      <c r="FF17" s="66" t="str">
        <f t="shared" si="172"/>
        <v>4Q52</v>
      </c>
      <c r="FG17" s="66" t="str">
        <f t="shared" si="172"/>
        <v>1Q53</v>
      </c>
      <c r="FH17" s="66" t="str">
        <f t="shared" si="172"/>
        <v>2Q53</v>
      </c>
      <c r="FI17" s="66" t="str">
        <f t="shared" si="172"/>
        <v>3Q53</v>
      </c>
      <c r="FJ17" s="66" t="str">
        <f t="shared" si="172"/>
        <v>4Q53</v>
      </c>
      <c r="FK17" s="66" t="str">
        <f t="shared" si="172"/>
        <v>1Q54</v>
      </c>
      <c r="FL17" s="66" t="str">
        <f t="shared" si="172"/>
        <v>2Q54</v>
      </c>
      <c r="FM17" s="66" t="str">
        <f t="shared" si="172"/>
        <v>3Q54</v>
      </c>
      <c r="FN17" s="66" t="str">
        <f t="shared" si="172"/>
        <v>4Q54</v>
      </c>
      <c r="FO17" s="66" t="str">
        <f t="shared" si="172"/>
        <v>1Q55</v>
      </c>
      <c r="FP17" s="66" t="str">
        <f t="shared" si="172"/>
        <v>2Q55</v>
      </c>
      <c r="FQ17" s="66" t="str">
        <f t="shared" si="172"/>
        <v>3Q55</v>
      </c>
      <c r="FR17" s="66" t="str">
        <f t="shared" si="172"/>
        <v>4Q55</v>
      </c>
      <c r="FS17" s="66" t="str">
        <f t="shared" si="172"/>
        <v>1Q56</v>
      </c>
      <c r="FT17" s="66" t="str">
        <f t="shared" si="172"/>
        <v>2Q56</v>
      </c>
      <c r="FU17" s="66" t="str">
        <f t="shared" si="172"/>
        <v>3Q56</v>
      </c>
      <c r="FV17" s="66" t="str">
        <f t="shared" ref="FV17:GB17" si="173">IF(MONTH(FV13)&lt;=3,"1Q",IF(MONTH(FV13)&lt;=6,"2Q",IF(MONTH(FV13)&lt;=9,"3Q","4Q")))&amp;RIGHT(YEAR(FV13),2)</f>
        <v>4Q56</v>
      </c>
      <c r="FW17" s="66" t="str">
        <f t="shared" si="173"/>
        <v>1Q57</v>
      </c>
      <c r="FX17" s="66" t="str">
        <f t="shared" si="173"/>
        <v>2Q57</v>
      </c>
      <c r="FY17" s="66" t="str">
        <f t="shared" si="173"/>
        <v>3Q57</v>
      </c>
      <c r="FZ17" s="66" t="str">
        <f t="shared" si="173"/>
        <v>4Q57</v>
      </c>
      <c r="GA17" s="66" t="str">
        <f t="shared" si="173"/>
        <v>1Q58</v>
      </c>
      <c r="GB17" s="66" t="str">
        <f t="shared" si="173"/>
        <v>2Q58</v>
      </c>
      <c r="GD17" s="31" t="s">
        <v>940</v>
      </c>
      <c r="GE17" s="66" t="str">
        <f>IF(MONTH(GE13)&lt;=3,"1Q",IF(MONTH(GE13)&lt;=6,"2Q",IF(MONTH(GE13)&lt;=9,"3Q","4Q")))&amp;RIGHT(YEAR(GE13),2)</f>
        <v>3Q24</v>
      </c>
      <c r="GF17" s="66" t="str">
        <f t="shared" ref="GF17:IQ17" si="174">IF(MONTH(GF13)&lt;=3,"1Q",IF(MONTH(GF13)&lt;=6,"2Q",IF(MONTH(GF13)&lt;=9,"3Q","4Q")))&amp;RIGHT(YEAR(GF13),2)</f>
        <v>3Q24</v>
      </c>
      <c r="GG17" s="66" t="str">
        <f t="shared" si="174"/>
        <v>3Q24</v>
      </c>
      <c r="GH17" s="66" t="str">
        <f t="shared" si="174"/>
        <v>4Q24</v>
      </c>
      <c r="GI17" s="66" t="str">
        <f t="shared" si="174"/>
        <v>4Q24</v>
      </c>
      <c r="GJ17" s="66" t="str">
        <f t="shared" si="174"/>
        <v>4Q24</v>
      </c>
      <c r="GK17" s="66" t="str">
        <f t="shared" si="174"/>
        <v>1Q25</v>
      </c>
      <c r="GL17" s="66" t="str">
        <f t="shared" si="174"/>
        <v>1Q25</v>
      </c>
      <c r="GM17" s="66" t="str">
        <f t="shared" si="174"/>
        <v>1Q25</v>
      </c>
      <c r="GN17" s="66" t="str">
        <f t="shared" si="174"/>
        <v>2Q25</v>
      </c>
      <c r="GO17" s="66" t="str">
        <f t="shared" si="174"/>
        <v>2Q25</v>
      </c>
      <c r="GP17" s="66" t="str">
        <f t="shared" si="174"/>
        <v>2Q25</v>
      </c>
      <c r="GQ17" s="66" t="str">
        <f t="shared" si="174"/>
        <v>3Q25</v>
      </c>
      <c r="GR17" s="66" t="str">
        <f t="shared" si="174"/>
        <v>3Q25</v>
      </c>
      <c r="GS17" s="66" t="str">
        <f t="shared" si="174"/>
        <v>3Q25</v>
      </c>
      <c r="GT17" s="66" t="str">
        <f t="shared" si="174"/>
        <v>4Q25</v>
      </c>
      <c r="GU17" s="66" t="str">
        <f t="shared" si="174"/>
        <v>4Q25</v>
      </c>
      <c r="GV17" s="66" t="str">
        <f t="shared" si="174"/>
        <v>4Q25</v>
      </c>
      <c r="GW17" s="66" t="str">
        <f t="shared" si="174"/>
        <v>1Q26</v>
      </c>
      <c r="GX17" s="66" t="str">
        <f t="shared" si="174"/>
        <v>1Q26</v>
      </c>
      <c r="GY17" s="66" t="str">
        <f t="shared" si="174"/>
        <v>1Q26</v>
      </c>
      <c r="GZ17" s="66" t="str">
        <f t="shared" si="174"/>
        <v>2Q26</v>
      </c>
      <c r="HA17" s="66" t="str">
        <f t="shared" si="174"/>
        <v>2Q26</v>
      </c>
      <c r="HB17" s="66" t="str">
        <f t="shared" si="174"/>
        <v>2Q26</v>
      </c>
      <c r="HC17" s="66" t="str">
        <f t="shared" si="174"/>
        <v>3Q26</v>
      </c>
      <c r="HD17" s="66" t="str">
        <f t="shared" si="174"/>
        <v>3Q26</v>
      </c>
      <c r="HE17" s="66" t="str">
        <f t="shared" si="174"/>
        <v>3Q26</v>
      </c>
      <c r="HF17" s="66" t="str">
        <f t="shared" si="174"/>
        <v>4Q26</v>
      </c>
      <c r="HG17" s="66" t="str">
        <f t="shared" si="174"/>
        <v>4Q26</v>
      </c>
      <c r="HH17" s="66" t="str">
        <f t="shared" si="174"/>
        <v>4Q26</v>
      </c>
      <c r="HI17" s="66" t="str">
        <f t="shared" si="174"/>
        <v>1Q27</v>
      </c>
      <c r="HJ17" s="66" t="str">
        <f t="shared" si="174"/>
        <v>1Q27</v>
      </c>
      <c r="HK17" s="66" t="str">
        <f t="shared" si="174"/>
        <v>1Q27</v>
      </c>
      <c r="HL17" s="66" t="str">
        <f t="shared" si="174"/>
        <v>2Q27</v>
      </c>
      <c r="HM17" s="66" t="str">
        <f t="shared" si="174"/>
        <v>2Q27</v>
      </c>
      <c r="HN17" s="66" t="str">
        <f t="shared" si="174"/>
        <v>2Q27</v>
      </c>
      <c r="HO17" s="66" t="str">
        <f t="shared" si="174"/>
        <v>3Q27</v>
      </c>
      <c r="HP17" s="66" t="str">
        <f t="shared" si="174"/>
        <v>3Q27</v>
      </c>
      <c r="HQ17" s="66" t="str">
        <f t="shared" si="174"/>
        <v>3Q27</v>
      </c>
      <c r="HR17" s="66" t="str">
        <f t="shared" si="174"/>
        <v>4Q27</v>
      </c>
      <c r="HS17" s="66" t="str">
        <f t="shared" si="174"/>
        <v>4Q27</v>
      </c>
      <c r="HT17" s="66" t="str">
        <f t="shared" si="174"/>
        <v>4Q27</v>
      </c>
      <c r="HU17" s="66" t="str">
        <f t="shared" si="174"/>
        <v>1Q28</v>
      </c>
      <c r="HV17" s="66" t="str">
        <f t="shared" si="174"/>
        <v>1Q28</v>
      </c>
      <c r="HW17" s="66" t="str">
        <f t="shared" si="174"/>
        <v>1Q28</v>
      </c>
      <c r="HX17" s="66" t="str">
        <f t="shared" si="174"/>
        <v>2Q28</v>
      </c>
      <c r="HY17" s="66" t="str">
        <f t="shared" si="174"/>
        <v>2Q28</v>
      </c>
      <c r="HZ17" s="66" t="str">
        <f t="shared" si="174"/>
        <v>2Q28</v>
      </c>
      <c r="IA17" s="66" t="str">
        <f t="shared" si="174"/>
        <v>3Q28</v>
      </c>
      <c r="IB17" s="66" t="str">
        <f t="shared" si="174"/>
        <v>3Q28</v>
      </c>
      <c r="IC17" s="66" t="str">
        <f t="shared" si="174"/>
        <v>3Q28</v>
      </c>
      <c r="ID17" s="66" t="str">
        <f t="shared" si="174"/>
        <v>4Q28</v>
      </c>
      <c r="IE17" s="66" t="str">
        <f t="shared" si="174"/>
        <v>4Q28</v>
      </c>
      <c r="IF17" s="66" t="str">
        <f t="shared" si="174"/>
        <v>4Q28</v>
      </c>
      <c r="IG17" s="66" t="str">
        <f t="shared" si="174"/>
        <v>1Q29</v>
      </c>
      <c r="IH17" s="66" t="str">
        <f t="shared" si="174"/>
        <v>1Q29</v>
      </c>
      <c r="II17" s="66" t="str">
        <f t="shared" si="174"/>
        <v>1Q29</v>
      </c>
      <c r="IJ17" s="66" t="str">
        <f t="shared" si="174"/>
        <v>2Q29</v>
      </c>
      <c r="IK17" s="66" t="str">
        <f t="shared" si="174"/>
        <v>2Q29</v>
      </c>
      <c r="IL17" s="66" t="str">
        <f t="shared" si="174"/>
        <v>2Q29</v>
      </c>
      <c r="IM17" s="66" t="str">
        <f t="shared" si="174"/>
        <v>3Q29</v>
      </c>
      <c r="IN17" s="66" t="str">
        <f t="shared" si="174"/>
        <v>3Q29</v>
      </c>
      <c r="IO17" s="66" t="str">
        <f t="shared" si="174"/>
        <v>3Q29</v>
      </c>
      <c r="IP17" s="66" t="str">
        <f t="shared" si="174"/>
        <v>4Q29</v>
      </c>
      <c r="IQ17" s="66" t="str">
        <f t="shared" si="174"/>
        <v>4Q29</v>
      </c>
      <c r="IR17" s="66" t="str">
        <f t="shared" ref="IR17:LC17" si="175">IF(MONTH(IR13)&lt;=3,"1Q",IF(MONTH(IR13)&lt;=6,"2Q",IF(MONTH(IR13)&lt;=9,"3Q","4Q")))&amp;RIGHT(YEAR(IR13),2)</f>
        <v>4Q29</v>
      </c>
      <c r="IS17" s="66" t="str">
        <f t="shared" si="175"/>
        <v>1Q30</v>
      </c>
      <c r="IT17" s="66" t="str">
        <f t="shared" si="175"/>
        <v>1Q30</v>
      </c>
      <c r="IU17" s="66" t="str">
        <f t="shared" si="175"/>
        <v>1Q30</v>
      </c>
      <c r="IV17" s="66" t="str">
        <f t="shared" si="175"/>
        <v>2Q30</v>
      </c>
      <c r="IW17" s="66" t="str">
        <f t="shared" si="175"/>
        <v>2Q30</v>
      </c>
      <c r="IX17" s="66" t="str">
        <f t="shared" si="175"/>
        <v>2Q30</v>
      </c>
      <c r="IY17" s="66" t="str">
        <f t="shared" si="175"/>
        <v>3Q30</v>
      </c>
      <c r="IZ17" s="66" t="str">
        <f t="shared" si="175"/>
        <v>3Q30</v>
      </c>
      <c r="JA17" s="66" t="str">
        <f t="shared" si="175"/>
        <v>3Q30</v>
      </c>
      <c r="JB17" s="66" t="str">
        <f t="shared" si="175"/>
        <v>4Q30</v>
      </c>
      <c r="JC17" s="66" t="str">
        <f t="shared" si="175"/>
        <v>4Q30</v>
      </c>
      <c r="JD17" s="66" t="str">
        <f t="shared" si="175"/>
        <v>4Q30</v>
      </c>
      <c r="JE17" s="66" t="str">
        <f t="shared" si="175"/>
        <v>1Q31</v>
      </c>
      <c r="JF17" s="66" t="str">
        <f t="shared" si="175"/>
        <v>1Q31</v>
      </c>
      <c r="JG17" s="66" t="str">
        <f t="shared" si="175"/>
        <v>1Q31</v>
      </c>
      <c r="JH17" s="66" t="str">
        <f t="shared" si="175"/>
        <v>2Q31</v>
      </c>
      <c r="JI17" s="66" t="str">
        <f t="shared" si="175"/>
        <v>2Q31</v>
      </c>
      <c r="JJ17" s="66" t="str">
        <f t="shared" si="175"/>
        <v>2Q31</v>
      </c>
      <c r="JK17" s="66" t="str">
        <f t="shared" si="175"/>
        <v>3Q31</v>
      </c>
      <c r="JL17" s="66" t="str">
        <f t="shared" si="175"/>
        <v>3Q31</v>
      </c>
      <c r="JM17" s="66" t="str">
        <f t="shared" si="175"/>
        <v>3Q31</v>
      </c>
      <c r="JN17" s="66" t="str">
        <f t="shared" si="175"/>
        <v>4Q31</v>
      </c>
      <c r="JO17" s="66" t="str">
        <f t="shared" si="175"/>
        <v>4Q31</v>
      </c>
      <c r="JP17" s="66" t="str">
        <f t="shared" si="175"/>
        <v>4Q31</v>
      </c>
      <c r="JQ17" s="66" t="str">
        <f t="shared" si="175"/>
        <v>1Q32</v>
      </c>
      <c r="JR17" s="66" t="str">
        <f t="shared" si="175"/>
        <v>1Q32</v>
      </c>
      <c r="JS17" s="66" t="str">
        <f t="shared" si="175"/>
        <v>1Q32</v>
      </c>
      <c r="JT17" s="66" t="str">
        <f t="shared" si="175"/>
        <v>2Q32</v>
      </c>
      <c r="JU17" s="66" t="str">
        <f t="shared" si="175"/>
        <v>2Q32</v>
      </c>
      <c r="JV17" s="66" t="str">
        <f t="shared" si="175"/>
        <v>2Q32</v>
      </c>
      <c r="JW17" s="66" t="str">
        <f t="shared" si="175"/>
        <v>3Q32</v>
      </c>
      <c r="JX17" s="66" t="str">
        <f t="shared" si="175"/>
        <v>3Q32</v>
      </c>
      <c r="JY17" s="66" t="str">
        <f t="shared" si="175"/>
        <v>3Q32</v>
      </c>
      <c r="JZ17" s="66" t="str">
        <f t="shared" si="175"/>
        <v>4Q32</v>
      </c>
      <c r="KA17" s="66" t="str">
        <f t="shared" si="175"/>
        <v>4Q32</v>
      </c>
      <c r="KB17" s="66" t="str">
        <f t="shared" si="175"/>
        <v>4Q32</v>
      </c>
      <c r="KC17" s="66" t="str">
        <f t="shared" si="175"/>
        <v>1Q33</v>
      </c>
      <c r="KD17" s="66" t="str">
        <f t="shared" si="175"/>
        <v>1Q33</v>
      </c>
      <c r="KE17" s="66" t="str">
        <f t="shared" si="175"/>
        <v>1Q33</v>
      </c>
      <c r="KF17" s="66" t="str">
        <f t="shared" si="175"/>
        <v>2Q33</v>
      </c>
      <c r="KG17" s="66" t="str">
        <f t="shared" si="175"/>
        <v>2Q33</v>
      </c>
      <c r="KH17" s="66" t="str">
        <f t="shared" si="175"/>
        <v>2Q33</v>
      </c>
      <c r="KI17" s="66" t="str">
        <f t="shared" si="175"/>
        <v>3Q33</v>
      </c>
      <c r="KJ17" s="66" t="str">
        <f t="shared" si="175"/>
        <v>3Q33</v>
      </c>
      <c r="KK17" s="66" t="str">
        <f t="shared" si="175"/>
        <v>3Q33</v>
      </c>
      <c r="KL17" s="66" t="str">
        <f t="shared" si="175"/>
        <v>4Q33</v>
      </c>
      <c r="KM17" s="66" t="str">
        <f t="shared" si="175"/>
        <v>4Q33</v>
      </c>
      <c r="KN17" s="66" t="str">
        <f t="shared" si="175"/>
        <v>4Q33</v>
      </c>
      <c r="KO17" s="66" t="str">
        <f t="shared" si="175"/>
        <v>1Q34</v>
      </c>
      <c r="KP17" s="66" t="str">
        <f t="shared" si="175"/>
        <v>1Q34</v>
      </c>
      <c r="KQ17" s="66" t="str">
        <f t="shared" si="175"/>
        <v>1Q34</v>
      </c>
      <c r="KR17" s="66" t="str">
        <f t="shared" si="175"/>
        <v>2Q34</v>
      </c>
      <c r="KS17" s="66" t="str">
        <f t="shared" si="175"/>
        <v>2Q34</v>
      </c>
      <c r="KT17" s="66" t="str">
        <f t="shared" si="175"/>
        <v>2Q34</v>
      </c>
      <c r="KU17" s="66" t="str">
        <f t="shared" si="175"/>
        <v>3Q34</v>
      </c>
      <c r="KV17" s="66" t="str">
        <f t="shared" si="175"/>
        <v>3Q34</v>
      </c>
      <c r="KW17" s="66" t="str">
        <f t="shared" si="175"/>
        <v>3Q34</v>
      </c>
      <c r="KX17" s="66" t="str">
        <f t="shared" si="175"/>
        <v>4Q34</v>
      </c>
      <c r="KY17" s="66" t="str">
        <f t="shared" si="175"/>
        <v>4Q34</v>
      </c>
      <c r="KZ17" s="66" t="str">
        <f t="shared" si="175"/>
        <v>4Q34</v>
      </c>
      <c r="LA17" s="66" t="str">
        <f t="shared" si="175"/>
        <v>1Q35</v>
      </c>
      <c r="LB17" s="66" t="str">
        <f t="shared" si="175"/>
        <v>1Q35</v>
      </c>
      <c r="LC17" s="66" t="str">
        <f t="shared" si="175"/>
        <v>1Q35</v>
      </c>
      <c r="LD17" s="66" t="str">
        <f t="shared" ref="LD17:NO17" si="176">IF(MONTH(LD13)&lt;=3,"1Q",IF(MONTH(LD13)&lt;=6,"2Q",IF(MONTH(LD13)&lt;=9,"3Q","4Q")))&amp;RIGHT(YEAR(LD13),2)</f>
        <v>2Q35</v>
      </c>
      <c r="LE17" s="66" t="str">
        <f t="shared" si="176"/>
        <v>2Q35</v>
      </c>
      <c r="LF17" s="66" t="str">
        <f t="shared" si="176"/>
        <v>2Q35</v>
      </c>
      <c r="LG17" s="66" t="str">
        <f t="shared" si="176"/>
        <v>3Q35</v>
      </c>
      <c r="LH17" s="66" t="str">
        <f t="shared" si="176"/>
        <v>3Q35</v>
      </c>
      <c r="LI17" s="66" t="str">
        <f t="shared" si="176"/>
        <v>3Q35</v>
      </c>
      <c r="LJ17" s="66" t="str">
        <f t="shared" si="176"/>
        <v>4Q35</v>
      </c>
      <c r="LK17" s="66" t="str">
        <f t="shared" si="176"/>
        <v>4Q35</v>
      </c>
      <c r="LL17" s="66" t="str">
        <f t="shared" si="176"/>
        <v>4Q35</v>
      </c>
      <c r="LM17" s="66" t="str">
        <f t="shared" si="176"/>
        <v>1Q36</v>
      </c>
      <c r="LN17" s="66" t="str">
        <f t="shared" si="176"/>
        <v>1Q36</v>
      </c>
      <c r="LO17" s="66" t="str">
        <f t="shared" si="176"/>
        <v>1Q36</v>
      </c>
      <c r="LP17" s="66" t="str">
        <f t="shared" si="176"/>
        <v>2Q36</v>
      </c>
      <c r="LQ17" s="66" t="str">
        <f t="shared" si="176"/>
        <v>2Q36</v>
      </c>
      <c r="LR17" s="66" t="str">
        <f t="shared" si="176"/>
        <v>2Q36</v>
      </c>
      <c r="LS17" s="66" t="str">
        <f t="shared" si="176"/>
        <v>3Q36</v>
      </c>
      <c r="LT17" s="66" t="str">
        <f t="shared" si="176"/>
        <v>3Q36</v>
      </c>
      <c r="LU17" s="66" t="str">
        <f t="shared" si="176"/>
        <v>3Q36</v>
      </c>
      <c r="LV17" s="66" t="str">
        <f t="shared" si="176"/>
        <v>4Q36</v>
      </c>
      <c r="LW17" s="66" t="str">
        <f t="shared" si="176"/>
        <v>4Q36</v>
      </c>
      <c r="LX17" s="66" t="str">
        <f t="shared" si="176"/>
        <v>4Q36</v>
      </c>
      <c r="LY17" s="66" t="str">
        <f t="shared" si="176"/>
        <v>1Q37</v>
      </c>
      <c r="LZ17" s="66" t="str">
        <f t="shared" si="176"/>
        <v>1Q37</v>
      </c>
      <c r="MA17" s="66" t="str">
        <f t="shared" si="176"/>
        <v>1Q37</v>
      </c>
      <c r="MB17" s="66" t="str">
        <f t="shared" si="176"/>
        <v>2Q37</v>
      </c>
      <c r="MC17" s="66" t="str">
        <f t="shared" si="176"/>
        <v>2Q37</v>
      </c>
      <c r="MD17" s="66" t="str">
        <f t="shared" si="176"/>
        <v>2Q37</v>
      </c>
      <c r="ME17" s="66" t="str">
        <f t="shared" si="176"/>
        <v>3Q37</v>
      </c>
      <c r="MF17" s="66" t="str">
        <f t="shared" si="176"/>
        <v>3Q37</v>
      </c>
      <c r="MG17" s="66" t="str">
        <f t="shared" si="176"/>
        <v>3Q37</v>
      </c>
      <c r="MH17" s="66" t="str">
        <f t="shared" si="176"/>
        <v>4Q37</v>
      </c>
      <c r="MI17" s="66" t="str">
        <f t="shared" si="176"/>
        <v>4Q37</v>
      </c>
      <c r="MJ17" s="66" t="str">
        <f t="shared" si="176"/>
        <v>4Q37</v>
      </c>
      <c r="MK17" s="66" t="str">
        <f t="shared" si="176"/>
        <v>1Q38</v>
      </c>
      <c r="ML17" s="66" t="str">
        <f t="shared" si="176"/>
        <v>1Q38</v>
      </c>
      <c r="MM17" s="66" t="str">
        <f t="shared" si="176"/>
        <v>1Q38</v>
      </c>
      <c r="MN17" s="66" t="str">
        <f t="shared" si="176"/>
        <v>2Q38</v>
      </c>
      <c r="MO17" s="66" t="str">
        <f t="shared" si="176"/>
        <v>2Q38</v>
      </c>
      <c r="MP17" s="66" t="str">
        <f t="shared" si="176"/>
        <v>2Q38</v>
      </c>
      <c r="MQ17" s="66" t="str">
        <f t="shared" si="176"/>
        <v>3Q38</v>
      </c>
      <c r="MR17" s="66" t="str">
        <f t="shared" si="176"/>
        <v>3Q38</v>
      </c>
      <c r="MS17" s="66" t="str">
        <f t="shared" si="176"/>
        <v>3Q38</v>
      </c>
      <c r="MT17" s="66" t="str">
        <f t="shared" si="176"/>
        <v>4Q38</v>
      </c>
      <c r="MU17" s="66" t="str">
        <f t="shared" si="176"/>
        <v>4Q38</v>
      </c>
      <c r="MV17" s="66" t="str">
        <f t="shared" si="176"/>
        <v>4Q38</v>
      </c>
      <c r="MW17" s="66" t="str">
        <f t="shared" si="176"/>
        <v>1Q39</v>
      </c>
      <c r="MX17" s="66" t="str">
        <f t="shared" si="176"/>
        <v>1Q39</v>
      </c>
      <c r="MY17" s="66" t="str">
        <f t="shared" si="176"/>
        <v>1Q39</v>
      </c>
      <c r="MZ17" s="66" t="str">
        <f t="shared" si="176"/>
        <v>2Q39</v>
      </c>
      <c r="NA17" s="66" t="str">
        <f t="shared" si="176"/>
        <v>2Q39</v>
      </c>
      <c r="NB17" s="66" t="str">
        <f t="shared" si="176"/>
        <v>2Q39</v>
      </c>
      <c r="NC17" s="66" t="str">
        <f t="shared" si="176"/>
        <v>3Q39</v>
      </c>
      <c r="ND17" s="66" t="str">
        <f t="shared" si="176"/>
        <v>3Q39</v>
      </c>
      <c r="NE17" s="66" t="str">
        <f t="shared" si="176"/>
        <v>3Q39</v>
      </c>
      <c r="NF17" s="66" t="str">
        <f t="shared" si="176"/>
        <v>4Q39</v>
      </c>
      <c r="NG17" s="66" t="str">
        <f t="shared" si="176"/>
        <v>4Q39</v>
      </c>
      <c r="NH17" s="66" t="str">
        <f t="shared" si="176"/>
        <v>4Q39</v>
      </c>
      <c r="NI17" s="66" t="str">
        <f t="shared" si="176"/>
        <v>1Q40</v>
      </c>
      <c r="NJ17" s="66" t="str">
        <f t="shared" si="176"/>
        <v>1Q40</v>
      </c>
      <c r="NK17" s="66" t="str">
        <f t="shared" si="176"/>
        <v>1Q40</v>
      </c>
      <c r="NL17" s="66" t="str">
        <f t="shared" si="176"/>
        <v>2Q40</v>
      </c>
      <c r="NM17" s="66" t="str">
        <f t="shared" si="176"/>
        <v>2Q40</v>
      </c>
      <c r="NN17" s="66" t="str">
        <f t="shared" si="176"/>
        <v>2Q40</v>
      </c>
      <c r="NO17" s="66" t="str">
        <f t="shared" si="176"/>
        <v>3Q40</v>
      </c>
      <c r="NP17" s="66" t="str">
        <f t="shared" ref="NP17:QA17" si="177">IF(MONTH(NP13)&lt;=3,"1Q",IF(MONTH(NP13)&lt;=6,"2Q",IF(MONTH(NP13)&lt;=9,"3Q","4Q")))&amp;RIGHT(YEAR(NP13),2)</f>
        <v>3Q40</v>
      </c>
      <c r="NQ17" s="66" t="str">
        <f t="shared" si="177"/>
        <v>3Q40</v>
      </c>
      <c r="NR17" s="66" t="str">
        <f t="shared" si="177"/>
        <v>4Q40</v>
      </c>
      <c r="NS17" s="66" t="str">
        <f t="shared" si="177"/>
        <v>4Q40</v>
      </c>
      <c r="NT17" s="66" t="str">
        <f t="shared" si="177"/>
        <v>4Q40</v>
      </c>
      <c r="NU17" s="66" t="str">
        <f t="shared" si="177"/>
        <v>1Q41</v>
      </c>
      <c r="NV17" s="66" t="str">
        <f t="shared" si="177"/>
        <v>1Q41</v>
      </c>
      <c r="NW17" s="66" t="str">
        <f t="shared" si="177"/>
        <v>1Q41</v>
      </c>
      <c r="NX17" s="66" t="str">
        <f t="shared" si="177"/>
        <v>2Q41</v>
      </c>
      <c r="NY17" s="66" t="str">
        <f t="shared" si="177"/>
        <v>2Q41</v>
      </c>
      <c r="NZ17" s="66" t="str">
        <f t="shared" si="177"/>
        <v>2Q41</v>
      </c>
      <c r="OA17" s="66" t="str">
        <f t="shared" si="177"/>
        <v>3Q41</v>
      </c>
      <c r="OB17" s="66" t="str">
        <f t="shared" si="177"/>
        <v>3Q41</v>
      </c>
      <c r="OC17" s="66" t="str">
        <f t="shared" si="177"/>
        <v>3Q41</v>
      </c>
      <c r="OD17" s="66" t="str">
        <f t="shared" si="177"/>
        <v>4Q41</v>
      </c>
      <c r="OE17" s="66" t="str">
        <f t="shared" si="177"/>
        <v>4Q41</v>
      </c>
      <c r="OF17" s="66" t="str">
        <f t="shared" si="177"/>
        <v>4Q41</v>
      </c>
      <c r="OG17" s="66" t="str">
        <f t="shared" si="177"/>
        <v>1Q42</v>
      </c>
      <c r="OH17" s="66" t="str">
        <f t="shared" si="177"/>
        <v>1Q42</v>
      </c>
      <c r="OI17" s="66" t="str">
        <f t="shared" si="177"/>
        <v>1Q42</v>
      </c>
      <c r="OJ17" s="66" t="str">
        <f t="shared" si="177"/>
        <v>2Q42</v>
      </c>
      <c r="OK17" s="66" t="str">
        <f t="shared" si="177"/>
        <v>2Q42</v>
      </c>
      <c r="OL17" s="66" t="str">
        <f t="shared" si="177"/>
        <v>2Q42</v>
      </c>
      <c r="OM17" s="66" t="str">
        <f t="shared" si="177"/>
        <v>3Q42</v>
      </c>
      <c r="ON17" s="66" t="str">
        <f t="shared" si="177"/>
        <v>3Q42</v>
      </c>
      <c r="OO17" s="66" t="str">
        <f t="shared" si="177"/>
        <v>3Q42</v>
      </c>
      <c r="OP17" s="66" t="str">
        <f t="shared" si="177"/>
        <v>4Q42</v>
      </c>
      <c r="OQ17" s="66" t="str">
        <f t="shared" si="177"/>
        <v>4Q42</v>
      </c>
      <c r="OR17" s="66" t="str">
        <f t="shared" si="177"/>
        <v>4Q42</v>
      </c>
      <c r="OS17" s="66" t="str">
        <f t="shared" si="177"/>
        <v>1Q43</v>
      </c>
      <c r="OT17" s="66" t="str">
        <f t="shared" si="177"/>
        <v>1Q43</v>
      </c>
      <c r="OU17" s="66" t="str">
        <f t="shared" si="177"/>
        <v>1Q43</v>
      </c>
      <c r="OV17" s="66" t="str">
        <f t="shared" si="177"/>
        <v>2Q43</v>
      </c>
      <c r="OW17" s="66" t="str">
        <f t="shared" si="177"/>
        <v>2Q43</v>
      </c>
      <c r="OX17" s="66" t="str">
        <f t="shared" si="177"/>
        <v>2Q43</v>
      </c>
      <c r="OY17" s="66" t="str">
        <f t="shared" si="177"/>
        <v>3Q43</v>
      </c>
      <c r="OZ17" s="66" t="str">
        <f t="shared" si="177"/>
        <v>3Q43</v>
      </c>
      <c r="PA17" s="66" t="str">
        <f t="shared" si="177"/>
        <v>3Q43</v>
      </c>
      <c r="PB17" s="66" t="str">
        <f t="shared" si="177"/>
        <v>4Q43</v>
      </c>
      <c r="PC17" s="66" t="str">
        <f t="shared" si="177"/>
        <v>4Q43</v>
      </c>
      <c r="PD17" s="66" t="str">
        <f t="shared" si="177"/>
        <v>4Q43</v>
      </c>
      <c r="PE17" s="66" t="str">
        <f t="shared" si="177"/>
        <v>1Q44</v>
      </c>
      <c r="PF17" s="66" t="str">
        <f t="shared" si="177"/>
        <v>1Q44</v>
      </c>
      <c r="PG17" s="66" t="str">
        <f t="shared" si="177"/>
        <v>1Q44</v>
      </c>
      <c r="PH17" s="66" t="str">
        <f t="shared" si="177"/>
        <v>2Q44</v>
      </c>
      <c r="PI17" s="66" t="str">
        <f t="shared" si="177"/>
        <v>2Q44</v>
      </c>
      <c r="PJ17" s="66" t="str">
        <f t="shared" si="177"/>
        <v>2Q44</v>
      </c>
      <c r="PK17" s="66" t="str">
        <f t="shared" si="177"/>
        <v>3Q44</v>
      </c>
      <c r="PL17" s="66" t="str">
        <f t="shared" si="177"/>
        <v>3Q44</v>
      </c>
      <c r="PM17" s="66" t="str">
        <f t="shared" si="177"/>
        <v>3Q44</v>
      </c>
      <c r="PN17" s="66" t="str">
        <f t="shared" si="177"/>
        <v>4Q44</v>
      </c>
      <c r="PO17" s="66" t="str">
        <f t="shared" si="177"/>
        <v>4Q44</v>
      </c>
      <c r="PP17" s="66" t="str">
        <f t="shared" si="177"/>
        <v>4Q44</v>
      </c>
      <c r="PQ17" s="66" t="str">
        <f t="shared" si="177"/>
        <v>1Q45</v>
      </c>
      <c r="PR17" s="66" t="str">
        <f t="shared" si="177"/>
        <v>1Q45</v>
      </c>
      <c r="PS17" s="66" t="str">
        <f t="shared" si="177"/>
        <v>1Q45</v>
      </c>
      <c r="PT17" s="66" t="str">
        <f t="shared" si="177"/>
        <v>2Q45</v>
      </c>
      <c r="PU17" s="66" t="str">
        <f t="shared" si="177"/>
        <v>2Q45</v>
      </c>
      <c r="PV17" s="66" t="str">
        <f t="shared" si="177"/>
        <v>2Q45</v>
      </c>
      <c r="PW17" s="66" t="str">
        <f t="shared" si="177"/>
        <v>3Q45</v>
      </c>
      <c r="PX17" s="66" t="str">
        <f t="shared" si="177"/>
        <v>3Q45</v>
      </c>
      <c r="PY17" s="66" t="str">
        <f t="shared" si="177"/>
        <v>3Q45</v>
      </c>
      <c r="PZ17" s="66" t="str">
        <f t="shared" si="177"/>
        <v>4Q45</v>
      </c>
      <c r="QA17" s="66" t="str">
        <f t="shared" si="177"/>
        <v>4Q45</v>
      </c>
      <c r="QB17" s="66" t="str">
        <f t="shared" ref="QB17:SM17" si="178">IF(MONTH(QB13)&lt;=3,"1Q",IF(MONTH(QB13)&lt;=6,"2Q",IF(MONTH(QB13)&lt;=9,"3Q","4Q")))&amp;RIGHT(YEAR(QB13),2)</f>
        <v>4Q45</v>
      </c>
      <c r="QC17" s="66" t="str">
        <f t="shared" si="178"/>
        <v>1Q46</v>
      </c>
      <c r="QD17" s="66" t="str">
        <f t="shared" si="178"/>
        <v>1Q46</v>
      </c>
      <c r="QE17" s="66" t="str">
        <f t="shared" si="178"/>
        <v>1Q46</v>
      </c>
      <c r="QF17" s="66" t="str">
        <f t="shared" si="178"/>
        <v>2Q46</v>
      </c>
      <c r="QG17" s="66" t="str">
        <f t="shared" si="178"/>
        <v>2Q46</v>
      </c>
      <c r="QH17" s="66" t="str">
        <f t="shared" si="178"/>
        <v>2Q46</v>
      </c>
      <c r="QI17" s="66" t="str">
        <f t="shared" si="178"/>
        <v>3Q46</v>
      </c>
      <c r="QJ17" s="66" t="str">
        <f t="shared" si="178"/>
        <v>3Q46</v>
      </c>
      <c r="QK17" s="66" t="str">
        <f t="shared" si="178"/>
        <v>3Q46</v>
      </c>
      <c r="QL17" s="66" t="str">
        <f t="shared" si="178"/>
        <v>4Q46</v>
      </c>
      <c r="QM17" s="66" t="str">
        <f t="shared" si="178"/>
        <v>4Q46</v>
      </c>
      <c r="QN17" s="66" t="str">
        <f t="shared" si="178"/>
        <v>4Q46</v>
      </c>
      <c r="QO17" s="66" t="str">
        <f t="shared" si="178"/>
        <v>1Q47</v>
      </c>
      <c r="QP17" s="66" t="str">
        <f t="shared" si="178"/>
        <v>1Q47</v>
      </c>
      <c r="QQ17" s="66" t="str">
        <f t="shared" si="178"/>
        <v>1Q47</v>
      </c>
      <c r="QR17" s="66" t="str">
        <f t="shared" si="178"/>
        <v>2Q47</v>
      </c>
      <c r="QS17" s="66" t="str">
        <f t="shared" si="178"/>
        <v>2Q47</v>
      </c>
      <c r="QT17" s="66" t="str">
        <f t="shared" si="178"/>
        <v>2Q47</v>
      </c>
      <c r="QU17" s="66" t="str">
        <f t="shared" si="178"/>
        <v>3Q47</v>
      </c>
      <c r="QV17" s="66" t="str">
        <f t="shared" si="178"/>
        <v>3Q47</v>
      </c>
      <c r="QW17" s="66" t="str">
        <f t="shared" si="178"/>
        <v>3Q47</v>
      </c>
      <c r="QX17" s="66" t="str">
        <f t="shared" si="178"/>
        <v>4Q47</v>
      </c>
      <c r="QY17" s="66" t="str">
        <f t="shared" si="178"/>
        <v>4Q47</v>
      </c>
      <c r="QZ17" s="66" t="str">
        <f t="shared" si="178"/>
        <v>4Q47</v>
      </c>
      <c r="RA17" s="66" t="str">
        <f t="shared" si="178"/>
        <v>1Q48</v>
      </c>
      <c r="RB17" s="66" t="str">
        <f t="shared" si="178"/>
        <v>1Q48</v>
      </c>
      <c r="RC17" s="66" t="str">
        <f t="shared" si="178"/>
        <v>1Q48</v>
      </c>
      <c r="RD17" s="66" t="str">
        <f t="shared" si="178"/>
        <v>2Q48</v>
      </c>
      <c r="RE17" s="66" t="str">
        <f t="shared" si="178"/>
        <v>2Q48</v>
      </c>
      <c r="RF17" s="66" t="str">
        <f t="shared" si="178"/>
        <v>2Q48</v>
      </c>
      <c r="RG17" s="66" t="str">
        <f t="shared" si="178"/>
        <v>3Q48</v>
      </c>
      <c r="RH17" s="66" t="str">
        <f t="shared" si="178"/>
        <v>3Q48</v>
      </c>
      <c r="RI17" s="66" t="str">
        <f t="shared" si="178"/>
        <v>3Q48</v>
      </c>
      <c r="RJ17" s="66" t="str">
        <f t="shared" si="178"/>
        <v>4Q48</v>
      </c>
      <c r="RK17" s="66" t="str">
        <f t="shared" si="178"/>
        <v>4Q48</v>
      </c>
      <c r="RL17" s="66" t="str">
        <f t="shared" si="178"/>
        <v>4Q48</v>
      </c>
      <c r="RM17" s="66" t="str">
        <f t="shared" si="178"/>
        <v>1Q49</v>
      </c>
      <c r="RN17" s="66" t="str">
        <f t="shared" si="178"/>
        <v>1Q49</v>
      </c>
      <c r="RO17" s="66" t="str">
        <f t="shared" si="178"/>
        <v>1Q49</v>
      </c>
      <c r="RP17" s="66" t="str">
        <f t="shared" si="178"/>
        <v>2Q49</v>
      </c>
      <c r="RQ17" s="66" t="str">
        <f t="shared" si="178"/>
        <v>2Q49</v>
      </c>
      <c r="RR17" s="66" t="str">
        <f t="shared" si="178"/>
        <v>2Q49</v>
      </c>
      <c r="RS17" s="66" t="str">
        <f t="shared" si="178"/>
        <v>3Q49</v>
      </c>
      <c r="RT17" s="66" t="str">
        <f t="shared" si="178"/>
        <v>3Q49</v>
      </c>
      <c r="RU17" s="66" t="str">
        <f t="shared" si="178"/>
        <v>3Q49</v>
      </c>
      <c r="RV17" s="66" t="str">
        <f t="shared" si="178"/>
        <v>4Q49</v>
      </c>
      <c r="RW17" s="66" t="str">
        <f t="shared" si="178"/>
        <v>4Q49</v>
      </c>
      <c r="RX17" s="66" t="str">
        <f t="shared" si="178"/>
        <v>4Q49</v>
      </c>
      <c r="RY17" s="66" t="str">
        <f t="shared" si="178"/>
        <v>1Q50</v>
      </c>
      <c r="RZ17" s="66" t="str">
        <f t="shared" si="178"/>
        <v>1Q50</v>
      </c>
      <c r="SA17" s="66" t="str">
        <f t="shared" si="178"/>
        <v>1Q50</v>
      </c>
      <c r="SB17" s="66" t="str">
        <f t="shared" si="178"/>
        <v>2Q50</v>
      </c>
      <c r="SC17" s="66" t="str">
        <f t="shared" si="178"/>
        <v>2Q50</v>
      </c>
      <c r="SD17" s="66" t="str">
        <f t="shared" si="178"/>
        <v>2Q50</v>
      </c>
      <c r="SE17" s="66" t="str">
        <f t="shared" si="178"/>
        <v>3Q50</v>
      </c>
      <c r="SF17" s="66" t="str">
        <f t="shared" si="178"/>
        <v>3Q50</v>
      </c>
      <c r="SG17" s="66" t="str">
        <f t="shared" si="178"/>
        <v>3Q50</v>
      </c>
      <c r="SH17" s="66" t="str">
        <f t="shared" si="178"/>
        <v>4Q50</v>
      </c>
      <c r="SI17" s="66" t="str">
        <f t="shared" si="178"/>
        <v>4Q50</v>
      </c>
      <c r="SJ17" s="66" t="str">
        <f t="shared" si="178"/>
        <v>4Q50</v>
      </c>
      <c r="SK17" s="66" t="str">
        <f t="shared" si="178"/>
        <v>1Q51</v>
      </c>
      <c r="SL17" s="66" t="str">
        <f t="shared" si="178"/>
        <v>1Q51</v>
      </c>
      <c r="SM17" s="66" t="str">
        <f t="shared" si="178"/>
        <v>1Q51</v>
      </c>
      <c r="SN17" s="66" t="str">
        <f t="shared" ref="SN17:UY17" si="179">IF(MONTH(SN13)&lt;=3,"1Q",IF(MONTH(SN13)&lt;=6,"2Q",IF(MONTH(SN13)&lt;=9,"3Q","4Q")))&amp;RIGHT(YEAR(SN13),2)</f>
        <v>2Q51</v>
      </c>
      <c r="SO17" s="66" t="str">
        <f t="shared" si="179"/>
        <v>2Q51</v>
      </c>
      <c r="SP17" s="66" t="str">
        <f t="shared" si="179"/>
        <v>2Q51</v>
      </c>
      <c r="SQ17" s="66" t="str">
        <f t="shared" si="179"/>
        <v>3Q51</v>
      </c>
      <c r="SR17" s="66" t="str">
        <f t="shared" si="179"/>
        <v>3Q51</v>
      </c>
      <c r="SS17" s="66" t="str">
        <f t="shared" si="179"/>
        <v>3Q51</v>
      </c>
      <c r="ST17" s="66" t="str">
        <f t="shared" si="179"/>
        <v>4Q51</v>
      </c>
      <c r="SU17" s="66" t="str">
        <f t="shared" si="179"/>
        <v>4Q51</v>
      </c>
      <c r="SV17" s="66" t="str">
        <f t="shared" si="179"/>
        <v>4Q51</v>
      </c>
      <c r="SW17" s="66" t="str">
        <f t="shared" si="179"/>
        <v>1Q52</v>
      </c>
      <c r="SX17" s="66" t="str">
        <f t="shared" si="179"/>
        <v>1Q52</v>
      </c>
      <c r="SY17" s="66" t="str">
        <f t="shared" si="179"/>
        <v>1Q52</v>
      </c>
      <c r="SZ17" s="66" t="str">
        <f t="shared" si="179"/>
        <v>2Q52</v>
      </c>
      <c r="TA17" s="66" t="str">
        <f t="shared" si="179"/>
        <v>2Q52</v>
      </c>
      <c r="TB17" s="66" t="str">
        <f t="shared" si="179"/>
        <v>2Q52</v>
      </c>
      <c r="TC17" s="66" t="str">
        <f t="shared" si="179"/>
        <v>3Q52</v>
      </c>
      <c r="TD17" s="66" t="str">
        <f t="shared" si="179"/>
        <v>3Q52</v>
      </c>
      <c r="TE17" s="66" t="str">
        <f t="shared" si="179"/>
        <v>3Q52</v>
      </c>
      <c r="TF17" s="66" t="str">
        <f t="shared" si="179"/>
        <v>4Q52</v>
      </c>
      <c r="TG17" s="66" t="str">
        <f t="shared" si="179"/>
        <v>4Q52</v>
      </c>
      <c r="TH17" s="66" t="str">
        <f t="shared" si="179"/>
        <v>4Q52</v>
      </c>
      <c r="TI17" s="66" t="str">
        <f t="shared" si="179"/>
        <v>1Q53</v>
      </c>
      <c r="TJ17" s="66" t="str">
        <f t="shared" si="179"/>
        <v>1Q53</v>
      </c>
      <c r="TK17" s="66" t="str">
        <f t="shared" si="179"/>
        <v>1Q53</v>
      </c>
      <c r="TL17" s="66" t="str">
        <f t="shared" si="179"/>
        <v>2Q53</v>
      </c>
      <c r="TM17" s="66" t="str">
        <f t="shared" si="179"/>
        <v>2Q53</v>
      </c>
      <c r="TN17" s="66" t="str">
        <f t="shared" si="179"/>
        <v>2Q53</v>
      </c>
      <c r="TO17" s="66" t="str">
        <f t="shared" si="179"/>
        <v>3Q53</v>
      </c>
      <c r="TP17" s="66" t="str">
        <f t="shared" si="179"/>
        <v>3Q53</v>
      </c>
      <c r="TQ17" s="66" t="str">
        <f t="shared" si="179"/>
        <v>3Q53</v>
      </c>
      <c r="TR17" s="66" t="str">
        <f t="shared" si="179"/>
        <v>4Q53</v>
      </c>
      <c r="TS17" s="66" t="str">
        <f t="shared" si="179"/>
        <v>4Q53</v>
      </c>
      <c r="TT17" s="66" t="str">
        <f t="shared" si="179"/>
        <v>4Q53</v>
      </c>
      <c r="TU17" s="66" t="str">
        <f t="shared" si="179"/>
        <v>1Q54</v>
      </c>
      <c r="TV17" s="66" t="str">
        <f t="shared" si="179"/>
        <v>1Q54</v>
      </c>
      <c r="TW17" s="66" t="str">
        <f t="shared" si="179"/>
        <v>1Q54</v>
      </c>
      <c r="TX17" s="66" t="str">
        <f t="shared" si="179"/>
        <v>2Q54</v>
      </c>
      <c r="TY17" s="66" t="str">
        <f t="shared" si="179"/>
        <v>2Q54</v>
      </c>
      <c r="TZ17" s="66" t="str">
        <f t="shared" si="179"/>
        <v>2Q54</v>
      </c>
      <c r="UA17" s="66" t="str">
        <f t="shared" si="179"/>
        <v>3Q54</v>
      </c>
      <c r="UB17" s="66" t="str">
        <f t="shared" si="179"/>
        <v>3Q54</v>
      </c>
      <c r="UC17" s="66" t="str">
        <f t="shared" si="179"/>
        <v>3Q54</v>
      </c>
      <c r="UD17" s="66" t="str">
        <f t="shared" si="179"/>
        <v>4Q54</v>
      </c>
      <c r="UE17" s="66" t="str">
        <f t="shared" si="179"/>
        <v>4Q54</v>
      </c>
      <c r="UF17" s="66" t="str">
        <f t="shared" si="179"/>
        <v>4Q54</v>
      </c>
      <c r="UG17" s="66" t="str">
        <f t="shared" si="179"/>
        <v>1Q55</v>
      </c>
      <c r="UH17" s="66" t="str">
        <f t="shared" si="179"/>
        <v>1Q55</v>
      </c>
      <c r="UI17" s="66" t="str">
        <f t="shared" si="179"/>
        <v>1Q55</v>
      </c>
      <c r="UJ17" s="66" t="str">
        <f t="shared" si="179"/>
        <v>2Q55</v>
      </c>
      <c r="UK17" s="66" t="str">
        <f t="shared" si="179"/>
        <v>2Q55</v>
      </c>
      <c r="UL17" s="66" t="str">
        <f t="shared" si="179"/>
        <v>2Q55</v>
      </c>
      <c r="UM17" s="66" t="str">
        <f t="shared" si="179"/>
        <v>3Q55</v>
      </c>
      <c r="UN17" s="66" t="str">
        <f t="shared" si="179"/>
        <v>3Q55</v>
      </c>
      <c r="UO17" s="66" t="str">
        <f t="shared" si="179"/>
        <v>3Q55</v>
      </c>
      <c r="UP17" s="66" t="str">
        <f t="shared" si="179"/>
        <v>4Q55</v>
      </c>
      <c r="UQ17" s="66" t="str">
        <f t="shared" si="179"/>
        <v>4Q55</v>
      </c>
      <c r="UR17" s="66" t="str">
        <f t="shared" si="179"/>
        <v>4Q55</v>
      </c>
      <c r="US17" s="66" t="str">
        <f t="shared" si="179"/>
        <v>1Q56</v>
      </c>
      <c r="UT17" s="66" t="str">
        <f t="shared" si="179"/>
        <v>1Q56</v>
      </c>
      <c r="UU17" s="66" t="str">
        <f t="shared" si="179"/>
        <v>1Q56</v>
      </c>
      <c r="UV17" s="66" t="str">
        <f t="shared" si="179"/>
        <v>2Q56</v>
      </c>
      <c r="UW17" s="66" t="str">
        <f t="shared" si="179"/>
        <v>2Q56</v>
      </c>
      <c r="UX17" s="66" t="str">
        <f t="shared" si="179"/>
        <v>2Q56</v>
      </c>
      <c r="UY17" s="66" t="str">
        <f t="shared" si="179"/>
        <v>3Q56</v>
      </c>
      <c r="UZ17" s="66" t="str">
        <f t="shared" ref="UZ17:VV17" si="180">IF(MONTH(UZ13)&lt;=3,"1Q",IF(MONTH(UZ13)&lt;=6,"2Q",IF(MONTH(UZ13)&lt;=9,"3Q","4Q")))&amp;RIGHT(YEAR(UZ13),2)</f>
        <v>3Q56</v>
      </c>
      <c r="VA17" s="66" t="str">
        <f t="shared" si="180"/>
        <v>3Q56</v>
      </c>
      <c r="VB17" s="66" t="str">
        <f t="shared" si="180"/>
        <v>4Q56</v>
      </c>
      <c r="VC17" s="66" t="str">
        <f t="shared" si="180"/>
        <v>4Q56</v>
      </c>
      <c r="VD17" s="66" t="str">
        <f t="shared" si="180"/>
        <v>4Q56</v>
      </c>
      <c r="VE17" s="66" t="str">
        <f t="shared" si="180"/>
        <v>1Q57</v>
      </c>
      <c r="VF17" s="66" t="str">
        <f t="shared" si="180"/>
        <v>1Q57</v>
      </c>
      <c r="VG17" s="66" t="str">
        <f t="shared" si="180"/>
        <v>1Q57</v>
      </c>
      <c r="VH17" s="66" t="str">
        <f t="shared" si="180"/>
        <v>2Q57</v>
      </c>
      <c r="VI17" s="66" t="str">
        <f t="shared" si="180"/>
        <v>2Q57</v>
      </c>
      <c r="VJ17" s="66" t="str">
        <f t="shared" si="180"/>
        <v>2Q57</v>
      </c>
      <c r="VK17" s="66" t="str">
        <f t="shared" si="180"/>
        <v>3Q57</v>
      </c>
      <c r="VL17" s="66" t="str">
        <f t="shared" si="180"/>
        <v>3Q57</v>
      </c>
      <c r="VM17" s="66" t="str">
        <f t="shared" si="180"/>
        <v>3Q57</v>
      </c>
      <c r="VN17" s="66" t="str">
        <f t="shared" si="180"/>
        <v>4Q57</v>
      </c>
      <c r="VO17" s="66" t="str">
        <f t="shared" si="180"/>
        <v>4Q57</v>
      </c>
      <c r="VP17" s="66" t="str">
        <f t="shared" si="180"/>
        <v>4Q57</v>
      </c>
      <c r="VQ17" s="66" t="str">
        <f t="shared" si="180"/>
        <v>1Q58</v>
      </c>
      <c r="VR17" s="66" t="str">
        <f t="shared" si="180"/>
        <v>1Q58</v>
      </c>
      <c r="VS17" s="66" t="str">
        <f t="shared" si="180"/>
        <v>1Q58</v>
      </c>
      <c r="VT17" s="66" t="str">
        <f t="shared" si="180"/>
        <v>2Q58</v>
      </c>
      <c r="VU17" s="66" t="str">
        <f t="shared" si="180"/>
        <v>2Q58</v>
      </c>
      <c r="VV17" s="66" t="str">
        <f t="shared" si="180"/>
        <v>2Q58</v>
      </c>
    </row>
    <row r="19" spans="1:596" x14ac:dyDescent="0.35">
      <c r="A19" s="29"/>
      <c r="B19" s="29" t="s">
        <v>982</v>
      </c>
      <c r="C19" s="29" t="s">
        <v>1102</v>
      </c>
      <c r="D19" s="29" t="s">
        <v>7</v>
      </c>
      <c r="E19" s="29" t="s">
        <v>1002</v>
      </c>
      <c r="F19" s="29" t="s">
        <v>1109</v>
      </c>
      <c r="G19" s="29" t="s">
        <v>362</v>
      </c>
      <c r="H19" s="29" t="s">
        <v>567</v>
      </c>
      <c r="I19" s="29" t="s">
        <v>1107</v>
      </c>
      <c r="J19" s="29" t="s">
        <v>1108</v>
      </c>
      <c r="K19" s="29"/>
      <c r="L19" s="31" t="s">
        <v>499</v>
      </c>
      <c r="M19" s="33">
        <f t="shared" ref="M19:AT19" si="181">SUM(M20:M25)</f>
        <v>0</v>
      </c>
      <c r="N19" s="33">
        <f t="shared" si="181"/>
        <v>0</v>
      </c>
      <c r="O19" s="33">
        <f t="shared" si="181"/>
        <v>10.476699555000003</v>
      </c>
      <c r="P19" s="33">
        <f t="shared" si="181"/>
        <v>19.850269653978501</v>
      </c>
      <c r="Q19" s="33">
        <f t="shared" si="181"/>
        <v>81.077488732500001</v>
      </c>
      <c r="R19" s="33">
        <f t="shared" si="181"/>
        <v>529.06648364397859</v>
      </c>
      <c r="S19" s="33">
        <f t="shared" si="181"/>
        <v>678.44282772999998</v>
      </c>
      <c r="T19" s="33">
        <f t="shared" si="181"/>
        <v>678.44282772999998</v>
      </c>
      <c r="U19" s="33">
        <f t="shared" si="181"/>
        <v>678.44282772999998</v>
      </c>
      <c r="V19" s="33">
        <f t="shared" si="181"/>
        <v>678.44282772999998</v>
      </c>
      <c r="W19" s="33">
        <f t="shared" si="181"/>
        <v>678.44282772999998</v>
      </c>
      <c r="X19" s="33">
        <f t="shared" si="181"/>
        <v>678.44282772999998</v>
      </c>
      <c r="Y19" s="33">
        <f t="shared" si="181"/>
        <v>678.44282772999998</v>
      </c>
      <c r="Z19" s="33">
        <f t="shared" si="181"/>
        <v>678.44282772999998</v>
      </c>
      <c r="AA19" s="33">
        <f t="shared" si="181"/>
        <v>678.44282772999998</v>
      </c>
      <c r="AB19" s="33">
        <f t="shared" si="181"/>
        <v>678.44282772999998</v>
      </c>
      <c r="AC19" s="33">
        <f t="shared" si="181"/>
        <v>678.44282772999998</v>
      </c>
      <c r="AD19" s="33">
        <f t="shared" si="181"/>
        <v>678.44282772999998</v>
      </c>
      <c r="AE19" s="33">
        <f t="shared" si="181"/>
        <v>678.44282772999998</v>
      </c>
      <c r="AF19" s="33">
        <f t="shared" si="181"/>
        <v>678.44282772999998</v>
      </c>
      <c r="AG19" s="33">
        <f t="shared" si="181"/>
        <v>678.44282772999998</v>
      </c>
      <c r="AH19" s="33">
        <f t="shared" si="181"/>
        <v>678.44282772999998</v>
      </c>
      <c r="AI19" s="33">
        <f t="shared" si="181"/>
        <v>678.44282772999998</v>
      </c>
      <c r="AJ19" s="33">
        <f t="shared" si="181"/>
        <v>678.44282772999998</v>
      </c>
      <c r="AK19" s="33">
        <f t="shared" si="181"/>
        <v>678.44282772999998</v>
      </c>
      <c r="AL19" s="33">
        <f t="shared" si="181"/>
        <v>678.44282772999998</v>
      </c>
      <c r="AM19" s="33">
        <f t="shared" si="181"/>
        <v>678.44282772999998</v>
      </c>
      <c r="AN19" s="33">
        <f t="shared" si="181"/>
        <v>678.44282772999998</v>
      </c>
      <c r="AO19" s="33">
        <f t="shared" si="181"/>
        <v>667.96612817499999</v>
      </c>
      <c r="AP19" s="33">
        <f t="shared" si="181"/>
        <v>605.51680456974998</v>
      </c>
      <c r="AQ19" s="33">
        <f t="shared" si="181"/>
        <v>0</v>
      </c>
      <c r="AR19" s="33">
        <f t="shared" si="181"/>
        <v>0</v>
      </c>
      <c r="AS19" s="33">
        <f t="shared" si="181"/>
        <v>0</v>
      </c>
      <c r="AT19" s="33">
        <f t="shared" si="181"/>
        <v>0</v>
      </c>
      <c r="AV19" s="31" t="s">
        <v>499</v>
      </c>
      <c r="AW19" s="33">
        <f t="shared" ref="AW19:CB19" si="182">SUM(AW20:AW25)</f>
        <v>0</v>
      </c>
      <c r="AX19" s="33">
        <f t="shared" si="182"/>
        <v>0</v>
      </c>
      <c r="AY19" s="33">
        <f t="shared" si="182"/>
        <v>0</v>
      </c>
      <c r="AZ19" s="33">
        <f t="shared" si="182"/>
        <v>0</v>
      </c>
      <c r="BA19" s="33">
        <f t="shared" si="182"/>
        <v>0</v>
      </c>
      <c r="BB19" s="33">
        <f t="shared" si="182"/>
        <v>0</v>
      </c>
      <c r="BC19" s="33">
        <f t="shared" si="182"/>
        <v>0</v>
      </c>
      <c r="BD19" s="33">
        <f t="shared" si="182"/>
        <v>0</v>
      </c>
      <c r="BE19" s="33">
        <f t="shared" si="182"/>
        <v>0</v>
      </c>
      <c r="BF19" s="33">
        <f t="shared" si="182"/>
        <v>3.4922331850000008</v>
      </c>
      <c r="BG19" s="33">
        <f t="shared" si="182"/>
        <v>3.4922331850000008</v>
      </c>
      <c r="BH19" s="33">
        <f t="shared" si="182"/>
        <v>3.4922331850000008</v>
      </c>
      <c r="BI19" s="33">
        <f t="shared" si="182"/>
        <v>3.4922331850000008</v>
      </c>
      <c r="BJ19" s="33">
        <f t="shared" si="182"/>
        <v>3.5548005989784954</v>
      </c>
      <c r="BK19" s="33">
        <f t="shared" si="182"/>
        <v>6.4016179350000009</v>
      </c>
      <c r="BL19" s="33">
        <f t="shared" si="182"/>
        <v>6.4016179350000009</v>
      </c>
      <c r="BM19" s="33">
        <f t="shared" si="182"/>
        <v>6.4016179350000009</v>
      </c>
      <c r="BN19" s="33">
        <f t="shared" si="182"/>
        <v>24.891956932499998</v>
      </c>
      <c r="BO19" s="33">
        <f t="shared" si="182"/>
        <v>24.891956932499998</v>
      </c>
      <c r="BP19" s="33">
        <f t="shared" si="182"/>
        <v>24.891956932499998</v>
      </c>
      <c r="BQ19" s="33">
        <f t="shared" si="182"/>
        <v>94.110706932499994</v>
      </c>
      <c r="BR19" s="33">
        <f t="shared" si="182"/>
        <v>95.73436284647849</v>
      </c>
      <c r="BS19" s="33">
        <f t="shared" si="182"/>
        <v>169.61070693249999</v>
      </c>
      <c r="BT19" s="33">
        <f t="shared" si="182"/>
        <v>169.61070693249999</v>
      </c>
      <c r="BU19" s="33">
        <f t="shared" si="182"/>
        <v>169.61070693249999</v>
      </c>
      <c r="BV19" s="33">
        <f t="shared" si="182"/>
        <v>169.61070693249999</v>
      </c>
      <c r="BW19" s="33">
        <f t="shared" si="182"/>
        <v>169.61070693249999</v>
      </c>
      <c r="BX19" s="33">
        <f t="shared" si="182"/>
        <v>169.61070693249999</v>
      </c>
      <c r="BY19" s="33">
        <f t="shared" si="182"/>
        <v>169.61070693249999</v>
      </c>
      <c r="BZ19" s="33">
        <f t="shared" si="182"/>
        <v>169.61070693249999</v>
      </c>
      <c r="CA19" s="33">
        <f t="shared" si="182"/>
        <v>169.61070693249999</v>
      </c>
      <c r="CB19" s="33">
        <f t="shared" si="182"/>
        <v>169.61070693249999</v>
      </c>
      <c r="CC19" s="33">
        <f t="shared" ref="CC19:DH19" si="183">SUM(CC20:CC25)</f>
        <v>169.61070693249999</v>
      </c>
      <c r="CD19" s="33">
        <f t="shared" si="183"/>
        <v>169.61070693249999</v>
      </c>
      <c r="CE19" s="33">
        <f t="shared" si="183"/>
        <v>169.61070693249999</v>
      </c>
      <c r="CF19" s="33">
        <f t="shared" si="183"/>
        <v>169.61070693249999</v>
      </c>
      <c r="CG19" s="33">
        <f t="shared" si="183"/>
        <v>169.61070693249999</v>
      </c>
      <c r="CH19" s="33">
        <f t="shared" si="183"/>
        <v>169.61070693249999</v>
      </c>
      <c r="CI19" s="33">
        <f t="shared" si="183"/>
        <v>169.61070693249999</v>
      </c>
      <c r="CJ19" s="33">
        <f t="shared" si="183"/>
        <v>169.61070693249999</v>
      </c>
      <c r="CK19" s="33">
        <f t="shared" si="183"/>
        <v>169.61070693249999</v>
      </c>
      <c r="CL19" s="33">
        <f t="shared" si="183"/>
        <v>169.61070693249999</v>
      </c>
      <c r="CM19" s="33">
        <f t="shared" si="183"/>
        <v>169.61070693249999</v>
      </c>
      <c r="CN19" s="33">
        <f t="shared" si="183"/>
        <v>169.61070693249999</v>
      </c>
      <c r="CO19" s="33">
        <f t="shared" si="183"/>
        <v>169.61070693249999</v>
      </c>
      <c r="CP19" s="33">
        <f t="shared" si="183"/>
        <v>169.61070693249999</v>
      </c>
      <c r="CQ19" s="33">
        <f t="shared" si="183"/>
        <v>169.61070693249999</v>
      </c>
      <c r="CR19" s="33">
        <f t="shared" si="183"/>
        <v>169.61070693249999</v>
      </c>
      <c r="CS19" s="33">
        <f t="shared" si="183"/>
        <v>169.61070693249999</v>
      </c>
      <c r="CT19" s="33">
        <f t="shared" si="183"/>
        <v>169.61070693249999</v>
      </c>
      <c r="CU19" s="33">
        <f t="shared" si="183"/>
        <v>169.61070693249999</v>
      </c>
      <c r="CV19" s="33">
        <f t="shared" si="183"/>
        <v>169.61070693249999</v>
      </c>
      <c r="CW19" s="33">
        <f t="shared" si="183"/>
        <v>169.61070693249999</v>
      </c>
      <c r="CX19" s="33">
        <f t="shared" si="183"/>
        <v>169.61070693249999</v>
      </c>
      <c r="CY19" s="33">
        <f t="shared" si="183"/>
        <v>169.61070693249999</v>
      </c>
      <c r="CZ19" s="33">
        <f t="shared" si="183"/>
        <v>169.61070693249999</v>
      </c>
      <c r="DA19" s="33">
        <f t="shared" si="183"/>
        <v>169.61070693249999</v>
      </c>
      <c r="DB19" s="33">
        <f t="shared" si="183"/>
        <v>169.61070693249999</v>
      </c>
      <c r="DC19" s="33">
        <f t="shared" si="183"/>
        <v>169.61070693249999</v>
      </c>
      <c r="DD19" s="33">
        <f t="shared" si="183"/>
        <v>169.61070693249999</v>
      </c>
      <c r="DE19" s="33">
        <f t="shared" si="183"/>
        <v>169.61070693249999</v>
      </c>
      <c r="DF19" s="33">
        <f t="shared" si="183"/>
        <v>169.61070693249999</v>
      </c>
      <c r="DG19" s="33">
        <f t="shared" si="183"/>
        <v>169.61070693249999</v>
      </c>
      <c r="DH19" s="33">
        <f t="shared" si="183"/>
        <v>169.61070693249999</v>
      </c>
      <c r="DI19" s="33">
        <f t="shared" ref="DI19:EN19" si="184">SUM(DI20:DI25)</f>
        <v>169.61070693249999</v>
      </c>
      <c r="DJ19" s="33">
        <f t="shared" si="184"/>
        <v>169.61070693249999</v>
      </c>
      <c r="DK19" s="33">
        <f t="shared" si="184"/>
        <v>169.61070693249999</v>
      </c>
      <c r="DL19" s="33">
        <f t="shared" si="184"/>
        <v>169.61070693249999</v>
      </c>
      <c r="DM19" s="33">
        <f t="shared" si="184"/>
        <v>169.61070693249999</v>
      </c>
      <c r="DN19" s="33">
        <f t="shared" si="184"/>
        <v>169.61070693249999</v>
      </c>
      <c r="DO19" s="33">
        <f t="shared" si="184"/>
        <v>169.61070693249999</v>
      </c>
      <c r="DP19" s="33">
        <f t="shared" si="184"/>
        <v>169.61070693249999</v>
      </c>
      <c r="DQ19" s="33">
        <f t="shared" si="184"/>
        <v>169.61070693249999</v>
      </c>
      <c r="DR19" s="33">
        <f t="shared" si="184"/>
        <v>169.61070693249999</v>
      </c>
      <c r="DS19" s="33">
        <f t="shared" si="184"/>
        <v>169.61070693249999</v>
      </c>
      <c r="DT19" s="33">
        <f t="shared" si="184"/>
        <v>169.61070693249999</v>
      </c>
      <c r="DU19" s="33">
        <f t="shared" si="184"/>
        <v>169.61070693249999</v>
      </c>
      <c r="DV19" s="33">
        <f t="shared" si="184"/>
        <v>169.61070693249999</v>
      </c>
      <c r="DW19" s="33">
        <f t="shared" si="184"/>
        <v>169.61070693249999</v>
      </c>
      <c r="DX19" s="33">
        <f t="shared" si="184"/>
        <v>169.61070693249999</v>
      </c>
      <c r="DY19" s="33">
        <f t="shared" si="184"/>
        <v>169.61070693249999</v>
      </c>
      <c r="DZ19" s="33">
        <f t="shared" si="184"/>
        <v>169.61070693249999</v>
      </c>
      <c r="EA19" s="33">
        <f t="shared" si="184"/>
        <v>169.61070693249999</v>
      </c>
      <c r="EB19" s="33">
        <f t="shared" si="184"/>
        <v>169.61070693249999</v>
      </c>
      <c r="EC19" s="33">
        <f t="shared" si="184"/>
        <v>169.61070693249999</v>
      </c>
      <c r="ED19" s="33">
        <f t="shared" si="184"/>
        <v>169.61070693249999</v>
      </c>
      <c r="EE19" s="33">
        <f t="shared" si="184"/>
        <v>169.61070693249999</v>
      </c>
      <c r="EF19" s="33">
        <f t="shared" si="184"/>
        <v>169.61070693249999</v>
      </c>
      <c r="EG19" s="33">
        <f t="shared" si="184"/>
        <v>169.61070693249999</v>
      </c>
      <c r="EH19" s="33">
        <f t="shared" si="184"/>
        <v>169.61070693249999</v>
      </c>
      <c r="EI19" s="33">
        <f t="shared" si="184"/>
        <v>169.61070693249999</v>
      </c>
      <c r="EJ19" s="33">
        <f t="shared" si="184"/>
        <v>169.61070693249999</v>
      </c>
      <c r="EK19" s="33">
        <f t="shared" si="184"/>
        <v>169.61070693249999</v>
      </c>
      <c r="EL19" s="33">
        <f t="shared" si="184"/>
        <v>169.61070693249999</v>
      </c>
      <c r="EM19" s="33">
        <f t="shared" si="184"/>
        <v>169.61070693249999</v>
      </c>
      <c r="EN19" s="33">
        <f t="shared" si="184"/>
        <v>169.61070693249999</v>
      </c>
      <c r="EO19" s="33">
        <f t="shared" ref="EO19:FT19" si="185">SUM(EO20:EO25)</f>
        <v>169.61070693249999</v>
      </c>
      <c r="EP19" s="33">
        <f t="shared" si="185"/>
        <v>169.61070693249999</v>
      </c>
      <c r="EQ19" s="33">
        <f t="shared" si="185"/>
        <v>169.61070693249999</v>
      </c>
      <c r="ER19" s="33">
        <f t="shared" si="185"/>
        <v>169.61070693249999</v>
      </c>
      <c r="ES19" s="33">
        <f t="shared" si="185"/>
        <v>169.61070693249999</v>
      </c>
      <c r="ET19" s="33">
        <f t="shared" si="185"/>
        <v>169.61070693249999</v>
      </c>
      <c r="EU19" s="33">
        <f t="shared" si="185"/>
        <v>169.61070693249999</v>
      </c>
      <c r="EV19" s="33">
        <f t="shared" si="185"/>
        <v>169.61070693249999</v>
      </c>
      <c r="EW19" s="33">
        <f t="shared" si="185"/>
        <v>169.61070693249999</v>
      </c>
      <c r="EX19" s="33">
        <f t="shared" si="185"/>
        <v>169.61070693249999</v>
      </c>
      <c r="EY19" s="33">
        <f t="shared" si="185"/>
        <v>169.61070693249999</v>
      </c>
      <c r="EZ19" s="33">
        <f t="shared" si="185"/>
        <v>169.61070693249999</v>
      </c>
      <c r="FA19" s="33">
        <f t="shared" si="185"/>
        <v>169.61070693249999</v>
      </c>
      <c r="FB19" s="33">
        <f t="shared" si="185"/>
        <v>169.61070693249999</v>
      </c>
      <c r="FC19" s="33">
        <f t="shared" si="185"/>
        <v>169.61070693249999</v>
      </c>
      <c r="FD19" s="33">
        <f t="shared" si="185"/>
        <v>169.61070693249999</v>
      </c>
      <c r="FE19" s="33">
        <f t="shared" si="185"/>
        <v>169.61070693249999</v>
      </c>
      <c r="FF19" s="33">
        <f t="shared" si="185"/>
        <v>166.11847374749999</v>
      </c>
      <c r="FG19" s="33">
        <f t="shared" si="185"/>
        <v>166.11847374749999</v>
      </c>
      <c r="FH19" s="33">
        <f t="shared" si="185"/>
        <v>166.11847374749999</v>
      </c>
      <c r="FI19" s="33">
        <f t="shared" si="185"/>
        <v>165.91302553641665</v>
      </c>
      <c r="FJ19" s="33">
        <f t="shared" si="185"/>
        <v>147.62813474999999</v>
      </c>
      <c r="FK19" s="33">
        <f t="shared" si="185"/>
        <v>147.62813474999999</v>
      </c>
      <c r="FL19" s="33">
        <f t="shared" si="185"/>
        <v>144.34750953333335</v>
      </c>
      <c r="FM19" s="33">
        <f t="shared" si="185"/>
        <v>0</v>
      </c>
      <c r="FN19" s="33">
        <f t="shared" si="185"/>
        <v>0</v>
      </c>
      <c r="FO19" s="33">
        <f t="shared" si="185"/>
        <v>0</v>
      </c>
      <c r="FP19" s="33">
        <f t="shared" si="185"/>
        <v>0</v>
      </c>
      <c r="FQ19" s="33">
        <f t="shared" si="185"/>
        <v>0</v>
      </c>
      <c r="FR19" s="33">
        <f t="shared" si="185"/>
        <v>0</v>
      </c>
      <c r="FS19" s="33">
        <f t="shared" si="185"/>
        <v>0</v>
      </c>
      <c r="FT19" s="33">
        <f t="shared" si="185"/>
        <v>0</v>
      </c>
      <c r="FU19" s="33">
        <f t="shared" ref="FU19:GB19" si="186">SUM(FU20:FU25)</f>
        <v>0</v>
      </c>
      <c r="FV19" s="33">
        <f t="shared" si="186"/>
        <v>0</v>
      </c>
      <c r="FW19" s="33">
        <f t="shared" si="186"/>
        <v>0</v>
      </c>
      <c r="FX19" s="33">
        <f t="shared" si="186"/>
        <v>0</v>
      </c>
      <c r="FY19" s="33">
        <f t="shared" si="186"/>
        <v>0</v>
      </c>
      <c r="FZ19" s="33">
        <f t="shared" si="186"/>
        <v>0</v>
      </c>
      <c r="GA19" s="33">
        <f t="shared" si="186"/>
        <v>0</v>
      </c>
      <c r="GB19" s="33">
        <f t="shared" si="186"/>
        <v>0</v>
      </c>
      <c r="GD19" s="31" t="s">
        <v>499</v>
      </c>
      <c r="GE19" s="36">
        <f t="shared" ref="GE19:IP19" si="187">SUM(GE20:GE25)</f>
        <v>0</v>
      </c>
      <c r="GF19" s="36">
        <f t="shared" si="187"/>
        <v>0</v>
      </c>
      <c r="GG19" s="36">
        <f t="shared" si="187"/>
        <v>0</v>
      </c>
      <c r="GH19" s="36">
        <f t="shared" si="187"/>
        <v>0</v>
      </c>
      <c r="GI19" s="36">
        <f t="shared" si="187"/>
        <v>0</v>
      </c>
      <c r="GJ19" s="36">
        <f t="shared" si="187"/>
        <v>0</v>
      </c>
      <c r="GK19" s="36">
        <f t="shared" si="187"/>
        <v>0</v>
      </c>
      <c r="GL19" s="36">
        <f t="shared" si="187"/>
        <v>0</v>
      </c>
      <c r="GM19" s="36">
        <f t="shared" si="187"/>
        <v>0</v>
      </c>
      <c r="GN19" s="36">
        <f t="shared" si="187"/>
        <v>0</v>
      </c>
      <c r="GO19" s="36">
        <f t="shared" si="187"/>
        <v>0</v>
      </c>
      <c r="GP19" s="36">
        <f t="shared" si="187"/>
        <v>0</v>
      </c>
      <c r="GQ19" s="36">
        <f t="shared" si="187"/>
        <v>0</v>
      </c>
      <c r="GR19" s="36">
        <f t="shared" si="187"/>
        <v>0</v>
      </c>
      <c r="GS19" s="36">
        <f t="shared" si="187"/>
        <v>0</v>
      </c>
      <c r="GT19" s="36">
        <f t="shared" si="187"/>
        <v>0</v>
      </c>
      <c r="GU19" s="36">
        <f t="shared" si="187"/>
        <v>0</v>
      </c>
      <c r="GV19" s="36">
        <f t="shared" si="187"/>
        <v>0</v>
      </c>
      <c r="GW19" s="36">
        <f t="shared" si="187"/>
        <v>0</v>
      </c>
      <c r="GX19" s="36">
        <f t="shared" si="187"/>
        <v>0</v>
      </c>
      <c r="GY19" s="36">
        <f t="shared" si="187"/>
        <v>0</v>
      </c>
      <c r="GZ19" s="36">
        <f t="shared" si="187"/>
        <v>0</v>
      </c>
      <c r="HA19" s="36">
        <f t="shared" si="187"/>
        <v>0</v>
      </c>
      <c r="HB19" s="36">
        <f t="shared" si="187"/>
        <v>0</v>
      </c>
      <c r="HC19" s="36">
        <f t="shared" si="187"/>
        <v>0</v>
      </c>
      <c r="HD19" s="36">
        <f t="shared" si="187"/>
        <v>0</v>
      </c>
      <c r="HE19" s="36">
        <f t="shared" si="187"/>
        <v>0</v>
      </c>
      <c r="HF19" s="36">
        <f t="shared" si="187"/>
        <v>1.1640777283333337</v>
      </c>
      <c r="HG19" s="36">
        <f t="shared" si="187"/>
        <v>1.1640777283333337</v>
      </c>
      <c r="HH19" s="36">
        <f t="shared" si="187"/>
        <v>1.1640777283333337</v>
      </c>
      <c r="HI19" s="36">
        <f t="shared" si="187"/>
        <v>1.1640777283333337</v>
      </c>
      <c r="HJ19" s="36">
        <f t="shared" si="187"/>
        <v>1.1640777283333337</v>
      </c>
      <c r="HK19" s="36">
        <f t="shared" si="187"/>
        <v>1.1640777283333337</v>
      </c>
      <c r="HL19" s="36">
        <f t="shared" si="187"/>
        <v>1.1640777283333337</v>
      </c>
      <c r="HM19" s="36">
        <f t="shared" si="187"/>
        <v>1.1640777283333337</v>
      </c>
      <c r="HN19" s="36">
        <f t="shared" si="187"/>
        <v>1.1640777283333337</v>
      </c>
      <c r="HO19" s="36">
        <f t="shared" si="187"/>
        <v>1.1640777283333337</v>
      </c>
      <c r="HP19" s="36">
        <f t="shared" si="187"/>
        <v>1.1640777283333337</v>
      </c>
      <c r="HQ19" s="36">
        <f t="shared" si="187"/>
        <v>1.1640777283333337</v>
      </c>
      <c r="HR19" s="36">
        <f t="shared" si="187"/>
        <v>1.1640777283333337</v>
      </c>
      <c r="HS19" s="36">
        <f t="shared" si="187"/>
        <v>1.1640777283333337</v>
      </c>
      <c r="HT19" s="36">
        <f t="shared" si="187"/>
        <v>1.2266451423118283</v>
      </c>
      <c r="HU19" s="36">
        <f t="shared" si="187"/>
        <v>2.1338726450000003</v>
      </c>
      <c r="HV19" s="36">
        <f t="shared" si="187"/>
        <v>2.1338726450000003</v>
      </c>
      <c r="HW19" s="36">
        <f t="shared" si="187"/>
        <v>2.1338726450000003</v>
      </c>
      <c r="HX19" s="36">
        <f t="shared" si="187"/>
        <v>2.1338726450000003</v>
      </c>
      <c r="HY19" s="36">
        <f t="shared" si="187"/>
        <v>2.1338726450000003</v>
      </c>
      <c r="HZ19" s="36">
        <f t="shared" si="187"/>
        <v>2.1338726450000003</v>
      </c>
      <c r="IA19" s="36">
        <f t="shared" si="187"/>
        <v>2.1338726450000003</v>
      </c>
      <c r="IB19" s="36">
        <f t="shared" si="187"/>
        <v>2.1338726450000003</v>
      </c>
      <c r="IC19" s="36">
        <f t="shared" si="187"/>
        <v>2.1338726450000003</v>
      </c>
      <c r="ID19" s="36">
        <f t="shared" si="187"/>
        <v>8.2973189774999998</v>
      </c>
      <c r="IE19" s="36">
        <f t="shared" si="187"/>
        <v>8.2973189774999998</v>
      </c>
      <c r="IF19" s="36">
        <f t="shared" si="187"/>
        <v>8.2973189774999998</v>
      </c>
      <c r="IG19" s="36">
        <f t="shared" si="187"/>
        <v>8.2973189774999998</v>
      </c>
      <c r="IH19" s="36">
        <f t="shared" si="187"/>
        <v>8.2973189774999998</v>
      </c>
      <c r="II19" s="36">
        <f t="shared" si="187"/>
        <v>8.2973189774999998</v>
      </c>
      <c r="IJ19" s="36">
        <f t="shared" si="187"/>
        <v>8.2973189774999998</v>
      </c>
      <c r="IK19" s="36">
        <f t="shared" si="187"/>
        <v>8.2973189774999998</v>
      </c>
      <c r="IL19" s="36">
        <f t="shared" si="187"/>
        <v>8.2973189774999998</v>
      </c>
      <c r="IM19" s="36">
        <f t="shared" si="187"/>
        <v>31.370235644166669</v>
      </c>
      <c r="IN19" s="36">
        <f t="shared" si="187"/>
        <v>31.370235644166669</v>
      </c>
      <c r="IO19" s="36">
        <f t="shared" si="187"/>
        <v>31.370235644166669</v>
      </c>
      <c r="IP19" s="36">
        <f t="shared" si="187"/>
        <v>31.370235644166669</v>
      </c>
      <c r="IQ19" s="36">
        <f t="shared" ref="IQ19:LB19" si="188">SUM(IQ20:IQ25)</f>
        <v>31.370235644166669</v>
      </c>
      <c r="IR19" s="36">
        <f t="shared" si="188"/>
        <v>32.993891558145165</v>
      </c>
      <c r="IS19" s="36">
        <f t="shared" si="188"/>
        <v>56.536902310833334</v>
      </c>
      <c r="IT19" s="36">
        <f t="shared" si="188"/>
        <v>56.536902310833334</v>
      </c>
      <c r="IU19" s="36">
        <f t="shared" si="188"/>
        <v>56.536902310833334</v>
      </c>
      <c r="IV19" s="36">
        <f t="shared" si="188"/>
        <v>56.536902310833334</v>
      </c>
      <c r="IW19" s="36">
        <f t="shared" si="188"/>
        <v>56.536902310833334</v>
      </c>
      <c r="IX19" s="36">
        <f t="shared" si="188"/>
        <v>56.536902310833334</v>
      </c>
      <c r="IY19" s="36">
        <f t="shared" si="188"/>
        <v>56.536902310833334</v>
      </c>
      <c r="IZ19" s="36">
        <f t="shared" si="188"/>
        <v>56.536902310833334</v>
      </c>
      <c r="JA19" s="36">
        <f t="shared" si="188"/>
        <v>56.536902310833334</v>
      </c>
      <c r="JB19" s="36">
        <f t="shared" si="188"/>
        <v>56.536902310833334</v>
      </c>
      <c r="JC19" s="36">
        <f t="shared" si="188"/>
        <v>56.536902310833334</v>
      </c>
      <c r="JD19" s="36">
        <f t="shared" si="188"/>
        <v>56.536902310833334</v>
      </c>
      <c r="JE19" s="36">
        <f t="shared" si="188"/>
        <v>56.536902310833334</v>
      </c>
      <c r="JF19" s="36">
        <f t="shared" si="188"/>
        <v>56.536902310833334</v>
      </c>
      <c r="JG19" s="36">
        <f t="shared" si="188"/>
        <v>56.536902310833334</v>
      </c>
      <c r="JH19" s="36">
        <f t="shared" si="188"/>
        <v>56.536902310833334</v>
      </c>
      <c r="JI19" s="36">
        <f t="shared" si="188"/>
        <v>56.536902310833334</v>
      </c>
      <c r="JJ19" s="36">
        <f t="shared" si="188"/>
        <v>56.536902310833334</v>
      </c>
      <c r="JK19" s="36">
        <f t="shared" si="188"/>
        <v>56.536902310833334</v>
      </c>
      <c r="JL19" s="36">
        <f t="shared" si="188"/>
        <v>56.536902310833334</v>
      </c>
      <c r="JM19" s="36">
        <f t="shared" si="188"/>
        <v>56.536902310833334</v>
      </c>
      <c r="JN19" s="36">
        <f t="shared" si="188"/>
        <v>56.536902310833334</v>
      </c>
      <c r="JO19" s="36">
        <f t="shared" si="188"/>
        <v>56.536902310833334</v>
      </c>
      <c r="JP19" s="36">
        <f t="shared" si="188"/>
        <v>56.536902310833334</v>
      </c>
      <c r="JQ19" s="36">
        <f t="shared" si="188"/>
        <v>56.536902310833334</v>
      </c>
      <c r="JR19" s="36">
        <f t="shared" si="188"/>
        <v>56.536902310833334</v>
      </c>
      <c r="JS19" s="36">
        <f t="shared" si="188"/>
        <v>56.536902310833334</v>
      </c>
      <c r="JT19" s="36">
        <f t="shared" si="188"/>
        <v>56.536902310833334</v>
      </c>
      <c r="JU19" s="36">
        <f t="shared" si="188"/>
        <v>56.536902310833334</v>
      </c>
      <c r="JV19" s="36">
        <f t="shared" si="188"/>
        <v>56.536902310833334</v>
      </c>
      <c r="JW19" s="36">
        <f t="shared" si="188"/>
        <v>56.536902310833334</v>
      </c>
      <c r="JX19" s="36">
        <f t="shared" si="188"/>
        <v>56.536902310833334</v>
      </c>
      <c r="JY19" s="36">
        <f t="shared" si="188"/>
        <v>56.536902310833334</v>
      </c>
      <c r="JZ19" s="36">
        <f t="shared" si="188"/>
        <v>56.536902310833334</v>
      </c>
      <c r="KA19" s="36">
        <f t="shared" si="188"/>
        <v>56.536902310833334</v>
      </c>
      <c r="KB19" s="36">
        <f t="shared" si="188"/>
        <v>56.536902310833334</v>
      </c>
      <c r="KC19" s="36">
        <f t="shared" si="188"/>
        <v>56.536902310833334</v>
      </c>
      <c r="KD19" s="36">
        <f t="shared" si="188"/>
        <v>56.536902310833334</v>
      </c>
      <c r="KE19" s="36">
        <f t="shared" si="188"/>
        <v>56.536902310833334</v>
      </c>
      <c r="KF19" s="36">
        <f t="shared" si="188"/>
        <v>56.536902310833334</v>
      </c>
      <c r="KG19" s="36">
        <f t="shared" si="188"/>
        <v>56.536902310833334</v>
      </c>
      <c r="KH19" s="36">
        <f t="shared" si="188"/>
        <v>56.536902310833334</v>
      </c>
      <c r="KI19" s="36">
        <f t="shared" si="188"/>
        <v>56.536902310833334</v>
      </c>
      <c r="KJ19" s="36">
        <f t="shared" si="188"/>
        <v>56.536902310833334</v>
      </c>
      <c r="KK19" s="36">
        <f t="shared" si="188"/>
        <v>56.536902310833334</v>
      </c>
      <c r="KL19" s="36">
        <f t="shared" si="188"/>
        <v>56.536902310833334</v>
      </c>
      <c r="KM19" s="36">
        <f t="shared" si="188"/>
        <v>56.536902310833334</v>
      </c>
      <c r="KN19" s="36">
        <f t="shared" si="188"/>
        <v>56.536902310833334</v>
      </c>
      <c r="KO19" s="36">
        <f t="shared" si="188"/>
        <v>56.536902310833334</v>
      </c>
      <c r="KP19" s="36">
        <f t="shared" si="188"/>
        <v>56.536902310833334</v>
      </c>
      <c r="KQ19" s="36">
        <f t="shared" si="188"/>
        <v>56.536902310833334</v>
      </c>
      <c r="KR19" s="36">
        <f t="shared" si="188"/>
        <v>56.536902310833334</v>
      </c>
      <c r="KS19" s="36">
        <f t="shared" si="188"/>
        <v>56.536902310833334</v>
      </c>
      <c r="KT19" s="36">
        <f t="shared" si="188"/>
        <v>56.536902310833334</v>
      </c>
      <c r="KU19" s="36">
        <f t="shared" si="188"/>
        <v>56.536902310833334</v>
      </c>
      <c r="KV19" s="36">
        <f t="shared" si="188"/>
        <v>56.536902310833334</v>
      </c>
      <c r="KW19" s="36">
        <f t="shared" si="188"/>
        <v>56.536902310833334</v>
      </c>
      <c r="KX19" s="36">
        <f t="shared" si="188"/>
        <v>56.536902310833334</v>
      </c>
      <c r="KY19" s="36">
        <f t="shared" si="188"/>
        <v>56.536902310833334</v>
      </c>
      <c r="KZ19" s="36">
        <f t="shared" si="188"/>
        <v>56.536902310833334</v>
      </c>
      <c r="LA19" s="36">
        <f t="shared" si="188"/>
        <v>56.536902310833334</v>
      </c>
      <c r="LB19" s="36">
        <f t="shared" si="188"/>
        <v>56.536902310833334</v>
      </c>
      <c r="LC19" s="36">
        <f t="shared" ref="LC19:NN19" si="189">SUM(LC20:LC25)</f>
        <v>56.536902310833334</v>
      </c>
      <c r="LD19" s="36">
        <f t="shared" si="189"/>
        <v>56.536902310833334</v>
      </c>
      <c r="LE19" s="36">
        <f t="shared" si="189"/>
        <v>56.536902310833334</v>
      </c>
      <c r="LF19" s="36">
        <f t="shared" si="189"/>
        <v>56.536902310833334</v>
      </c>
      <c r="LG19" s="36">
        <f t="shared" si="189"/>
        <v>56.536902310833334</v>
      </c>
      <c r="LH19" s="36">
        <f t="shared" si="189"/>
        <v>56.536902310833334</v>
      </c>
      <c r="LI19" s="36">
        <f t="shared" si="189"/>
        <v>56.536902310833334</v>
      </c>
      <c r="LJ19" s="36">
        <f t="shared" si="189"/>
        <v>56.536902310833334</v>
      </c>
      <c r="LK19" s="36">
        <f t="shared" si="189"/>
        <v>56.536902310833334</v>
      </c>
      <c r="LL19" s="36">
        <f t="shared" si="189"/>
        <v>56.536902310833334</v>
      </c>
      <c r="LM19" s="36">
        <f t="shared" si="189"/>
        <v>56.536902310833334</v>
      </c>
      <c r="LN19" s="36">
        <f t="shared" si="189"/>
        <v>56.536902310833334</v>
      </c>
      <c r="LO19" s="36">
        <f t="shared" si="189"/>
        <v>56.536902310833334</v>
      </c>
      <c r="LP19" s="36">
        <f t="shared" si="189"/>
        <v>56.536902310833334</v>
      </c>
      <c r="LQ19" s="36">
        <f t="shared" si="189"/>
        <v>56.536902310833334</v>
      </c>
      <c r="LR19" s="36">
        <f t="shared" si="189"/>
        <v>56.536902310833334</v>
      </c>
      <c r="LS19" s="36">
        <f t="shared" si="189"/>
        <v>56.536902310833334</v>
      </c>
      <c r="LT19" s="36">
        <f t="shared" si="189"/>
        <v>56.536902310833334</v>
      </c>
      <c r="LU19" s="36">
        <f t="shared" si="189"/>
        <v>56.536902310833334</v>
      </c>
      <c r="LV19" s="36">
        <f t="shared" si="189"/>
        <v>56.536902310833334</v>
      </c>
      <c r="LW19" s="36">
        <f t="shared" si="189"/>
        <v>56.536902310833334</v>
      </c>
      <c r="LX19" s="36">
        <f t="shared" si="189"/>
        <v>56.536902310833334</v>
      </c>
      <c r="LY19" s="36">
        <f t="shared" si="189"/>
        <v>56.536902310833334</v>
      </c>
      <c r="LZ19" s="36">
        <f t="shared" si="189"/>
        <v>56.536902310833334</v>
      </c>
      <c r="MA19" s="36">
        <f t="shared" si="189"/>
        <v>56.536902310833334</v>
      </c>
      <c r="MB19" s="36">
        <f t="shared" si="189"/>
        <v>56.536902310833334</v>
      </c>
      <c r="MC19" s="36">
        <f t="shared" si="189"/>
        <v>56.536902310833334</v>
      </c>
      <c r="MD19" s="36">
        <f t="shared" si="189"/>
        <v>56.536902310833334</v>
      </c>
      <c r="ME19" s="36">
        <f t="shared" si="189"/>
        <v>56.536902310833334</v>
      </c>
      <c r="MF19" s="36">
        <f t="shared" si="189"/>
        <v>56.536902310833334</v>
      </c>
      <c r="MG19" s="36">
        <f t="shared" si="189"/>
        <v>56.536902310833334</v>
      </c>
      <c r="MH19" s="36">
        <f t="shared" si="189"/>
        <v>56.536902310833334</v>
      </c>
      <c r="MI19" s="36">
        <f t="shared" si="189"/>
        <v>56.536902310833334</v>
      </c>
      <c r="MJ19" s="36">
        <f t="shared" si="189"/>
        <v>56.536902310833334</v>
      </c>
      <c r="MK19" s="36">
        <f t="shared" si="189"/>
        <v>56.536902310833334</v>
      </c>
      <c r="ML19" s="36">
        <f t="shared" si="189"/>
        <v>56.536902310833334</v>
      </c>
      <c r="MM19" s="36">
        <f t="shared" si="189"/>
        <v>56.536902310833334</v>
      </c>
      <c r="MN19" s="36">
        <f t="shared" si="189"/>
        <v>56.536902310833334</v>
      </c>
      <c r="MO19" s="36">
        <f t="shared" si="189"/>
        <v>56.536902310833334</v>
      </c>
      <c r="MP19" s="36">
        <f t="shared" si="189"/>
        <v>56.536902310833334</v>
      </c>
      <c r="MQ19" s="36">
        <f t="shared" si="189"/>
        <v>56.536902310833334</v>
      </c>
      <c r="MR19" s="36">
        <f t="shared" si="189"/>
        <v>56.536902310833334</v>
      </c>
      <c r="MS19" s="36">
        <f t="shared" si="189"/>
        <v>56.536902310833334</v>
      </c>
      <c r="MT19" s="36">
        <f t="shared" si="189"/>
        <v>56.536902310833334</v>
      </c>
      <c r="MU19" s="36">
        <f t="shared" si="189"/>
        <v>56.536902310833334</v>
      </c>
      <c r="MV19" s="36">
        <f t="shared" si="189"/>
        <v>56.536902310833334</v>
      </c>
      <c r="MW19" s="36">
        <f t="shared" si="189"/>
        <v>56.536902310833334</v>
      </c>
      <c r="MX19" s="36">
        <f t="shared" si="189"/>
        <v>56.536902310833334</v>
      </c>
      <c r="MY19" s="36">
        <f t="shared" si="189"/>
        <v>56.536902310833334</v>
      </c>
      <c r="MZ19" s="36">
        <f t="shared" si="189"/>
        <v>56.536902310833334</v>
      </c>
      <c r="NA19" s="36">
        <f t="shared" si="189"/>
        <v>56.536902310833334</v>
      </c>
      <c r="NB19" s="36">
        <f t="shared" si="189"/>
        <v>56.536902310833334</v>
      </c>
      <c r="NC19" s="36">
        <f t="shared" si="189"/>
        <v>56.536902310833334</v>
      </c>
      <c r="ND19" s="36">
        <f t="shared" si="189"/>
        <v>56.536902310833334</v>
      </c>
      <c r="NE19" s="36">
        <f t="shared" si="189"/>
        <v>56.536902310833334</v>
      </c>
      <c r="NF19" s="36">
        <f t="shared" si="189"/>
        <v>56.536902310833334</v>
      </c>
      <c r="NG19" s="36">
        <f t="shared" si="189"/>
        <v>56.536902310833334</v>
      </c>
      <c r="NH19" s="36">
        <f t="shared" si="189"/>
        <v>56.536902310833334</v>
      </c>
      <c r="NI19" s="36">
        <f t="shared" si="189"/>
        <v>56.536902310833334</v>
      </c>
      <c r="NJ19" s="36">
        <f t="shared" si="189"/>
        <v>56.536902310833334</v>
      </c>
      <c r="NK19" s="36">
        <f t="shared" si="189"/>
        <v>56.536902310833334</v>
      </c>
      <c r="NL19" s="36">
        <f t="shared" si="189"/>
        <v>56.536902310833334</v>
      </c>
      <c r="NM19" s="36">
        <f t="shared" si="189"/>
        <v>56.536902310833334</v>
      </c>
      <c r="NN19" s="36">
        <f t="shared" si="189"/>
        <v>56.536902310833334</v>
      </c>
      <c r="NO19" s="36">
        <f t="shared" ref="NO19:PZ19" si="190">SUM(NO20:NO25)</f>
        <v>56.536902310833334</v>
      </c>
      <c r="NP19" s="36">
        <f t="shared" si="190"/>
        <v>56.536902310833334</v>
      </c>
      <c r="NQ19" s="36">
        <f t="shared" si="190"/>
        <v>56.536902310833334</v>
      </c>
      <c r="NR19" s="36">
        <f t="shared" si="190"/>
        <v>56.536902310833334</v>
      </c>
      <c r="NS19" s="36">
        <f t="shared" si="190"/>
        <v>56.536902310833334</v>
      </c>
      <c r="NT19" s="36">
        <f t="shared" si="190"/>
        <v>56.536902310833334</v>
      </c>
      <c r="NU19" s="36">
        <f t="shared" si="190"/>
        <v>56.536902310833334</v>
      </c>
      <c r="NV19" s="36">
        <f t="shared" si="190"/>
        <v>56.536902310833334</v>
      </c>
      <c r="NW19" s="36">
        <f t="shared" si="190"/>
        <v>56.536902310833334</v>
      </c>
      <c r="NX19" s="36">
        <f t="shared" si="190"/>
        <v>56.536902310833334</v>
      </c>
      <c r="NY19" s="36">
        <f t="shared" si="190"/>
        <v>56.536902310833334</v>
      </c>
      <c r="NZ19" s="36">
        <f t="shared" si="190"/>
        <v>56.536902310833334</v>
      </c>
      <c r="OA19" s="36">
        <f t="shared" si="190"/>
        <v>56.536902310833334</v>
      </c>
      <c r="OB19" s="36">
        <f t="shared" si="190"/>
        <v>56.536902310833334</v>
      </c>
      <c r="OC19" s="36">
        <f t="shared" si="190"/>
        <v>56.536902310833334</v>
      </c>
      <c r="OD19" s="36">
        <f t="shared" si="190"/>
        <v>56.536902310833334</v>
      </c>
      <c r="OE19" s="36">
        <f t="shared" si="190"/>
        <v>56.536902310833334</v>
      </c>
      <c r="OF19" s="36">
        <f t="shared" si="190"/>
        <v>56.536902310833334</v>
      </c>
      <c r="OG19" s="36">
        <f t="shared" si="190"/>
        <v>56.536902310833334</v>
      </c>
      <c r="OH19" s="36">
        <f t="shared" si="190"/>
        <v>56.536902310833334</v>
      </c>
      <c r="OI19" s="36">
        <f t="shared" si="190"/>
        <v>56.536902310833334</v>
      </c>
      <c r="OJ19" s="36">
        <f t="shared" si="190"/>
        <v>56.536902310833334</v>
      </c>
      <c r="OK19" s="36">
        <f t="shared" si="190"/>
        <v>56.536902310833334</v>
      </c>
      <c r="OL19" s="36">
        <f t="shared" si="190"/>
        <v>56.536902310833334</v>
      </c>
      <c r="OM19" s="36">
        <f t="shared" si="190"/>
        <v>56.536902310833334</v>
      </c>
      <c r="ON19" s="36">
        <f t="shared" si="190"/>
        <v>56.536902310833334</v>
      </c>
      <c r="OO19" s="36">
        <f t="shared" si="190"/>
        <v>56.536902310833334</v>
      </c>
      <c r="OP19" s="36">
        <f t="shared" si="190"/>
        <v>56.536902310833334</v>
      </c>
      <c r="OQ19" s="36">
        <f t="shared" si="190"/>
        <v>56.536902310833334</v>
      </c>
      <c r="OR19" s="36">
        <f t="shared" si="190"/>
        <v>56.536902310833334</v>
      </c>
      <c r="OS19" s="36">
        <f t="shared" si="190"/>
        <v>56.536902310833334</v>
      </c>
      <c r="OT19" s="36">
        <f t="shared" si="190"/>
        <v>56.536902310833334</v>
      </c>
      <c r="OU19" s="36">
        <f t="shared" si="190"/>
        <v>56.536902310833334</v>
      </c>
      <c r="OV19" s="36">
        <f t="shared" si="190"/>
        <v>56.536902310833334</v>
      </c>
      <c r="OW19" s="36">
        <f t="shared" si="190"/>
        <v>56.536902310833334</v>
      </c>
      <c r="OX19" s="36">
        <f t="shared" si="190"/>
        <v>56.536902310833334</v>
      </c>
      <c r="OY19" s="36">
        <f t="shared" si="190"/>
        <v>56.536902310833334</v>
      </c>
      <c r="OZ19" s="36">
        <f t="shared" si="190"/>
        <v>56.536902310833334</v>
      </c>
      <c r="PA19" s="36">
        <f t="shared" si="190"/>
        <v>56.536902310833334</v>
      </c>
      <c r="PB19" s="36">
        <f t="shared" si="190"/>
        <v>56.536902310833334</v>
      </c>
      <c r="PC19" s="36">
        <f t="shared" si="190"/>
        <v>56.536902310833334</v>
      </c>
      <c r="PD19" s="36">
        <f t="shared" si="190"/>
        <v>56.536902310833334</v>
      </c>
      <c r="PE19" s="36">
        <f t="shared" si="190"/>
        <v>56.536902310833334</v>
      </c>
      <c r="PF19" s="36">
        <f t="shared" si="190"/>
        <v>56.536902310833334</v>
      </c>
      <c r="PG19" s="36">
        <f t="shared" si="190"/>
        <v>56.536902310833334</v>
      </c>
      <c r="PH19" s="36">
        <f t="shared" si="190"/>
        <v>56.536902310833334</v>
      </c>
      <c r="PI19" s="36">
        <f t="shared" si="190"/>
        <v>56.536902310833334</v>
      </c>
      <c r="PJ19" s="36">
        <f t="shared" si="190"/>
        <v>56.536902310833334</v>
      </c>
      <c r="PK19" s="36">
        <f t="shared" si="190"/>
        <v>56.536902310833334</v>
      </c>
      <c r="PL19" s="36">
        <f t="shared" si="190"/>
        <v>56.536902310833334</v>
      </c>
      <c r="PM19" s="36">
        <f t="shared" si="190"/>
        <v>56.536902310833334</v>
      </c>
      <c r="PN19" s="36">
        <f t="shared" si="190"/>
        <v>56.536902310833334</v>
      </c>
      <c r="PO19" s="36">
        <f t="shared" si="190"/>
        <v>56.536902310833334</v>
      </c>
      <c r="PP19" s="36">
        <f t="shared" si="190"/>
        <v>56.536902310833334</v>
      </c>
      <c r="PQ19" s="36">
        <f t="shared" si="190"/>
        <v>56.536902310833334</v>
      </c>
      <c r="PR19" s="36">
        <f t="shared" si="190"/>
        <v>56.536902310833334</v>
      </c>
      <c r="PS19" s="36">
        <f t="shared" si="190"/>
        <v>56.536902310833334</v>
      </c>
      <c r="PT19" s="36">
        <f t="shared" si="190"/>
        <v>56.536902310833334</v>
      </c>
      <c r="PU19" s="36">
        <f t="shared" si="190"/>
        <v>56.536902310833334</v>
      </c>
      <c r="PV19" s="36">
        <f t="shared" si="190"/>
        <v>56.536902310833334</v>
      </c>
      <c r="PW19" s="36">
        <f t="shared" si="190"/>
        <v>56.536902310833334</v>
      </c>
      <c r="PX19" s="36">
        <f t="shared" si="190"/>
        <v>56.536902310833334</v>
      </c>
      <c r="PY19" s="36">
        <f t="shared" si="190"/>
        <v>56.536902310833334</v>
      </c>
      <c r="PZ19" s="36">
        <f t="shared" si="190"/>
        <v>56.536902310833334</v>
      </c>
      <c r="QA19" s="36">
        <f t="shared" ref="QA19:SL19" si="191">SUM(QA20:QA25)</f>
        <v>56.536902310833334</v>
      </c>
      <c r="QB19" s="36">
        <f t="shared" si="191"/>
        <v>56.536902310833334</v>
      </c>
      <c r="QC19" s="36">
        <f t="shared" si="191"/>
        <v>56.536902310833334</v>
      </c>
      <c r="QD19" s="36">
        <f t="shared" si="191"/>
        <v>56.536902310833334</v>
      </c>
      <c r="QE19" s="36">
        <f t="shared" si="191"/>
        <v>56.536902310833334</v>
      </c>
      <c r="QF19" s="36">
        <f t="shared" si="191"/>
        <v>56.536902310833334</v>
      </c>
      <c r="QG19" s="36">
        <f t="shared" si="191"/>
        <v>56.536902310833334</v>
      </c>
      <c r="QH19" s="36">
        <f t="shared" si="191"/>
        <v>56.536902310833334</v>
      </c>
      <c r="QI19" s="36">
        <f t="shared" si="191"/>
        <v>56.536902310833334</v>
      </c>
      <c r="QJ19" s="36">
        <f t="shared" si="191"/>
        <v>56.536902310833334</v>
      </c>
      <c r="QK19" s="36">
        <f t="shared" si="191"/>
        <v>56.536902310833334</v>
      </c>
      <c r="QL19" s="36">
        <f t="shared" si="191"/>
        <v>56.536902310833334</v>
      </c>
      <c r="QM19" s="36">
        <f t="shared" si="191"/>
        <v>56.536902310833334</v>
      </c>
      <c r="QN19" s="36">
        <f t="shared" si="191"/>
        <v>56.536902310833334</v>
      </c>
      <c r="QO19" s="36">
        <f t="shared" si="191"/>
        <v>56.536902310833334</v>
      </c>
      <c r="QP19" s="36">
        <f t="shared" si="191"/>
        <v>56.536902310833334</v>
      </c>
      <c r="QQ19" s="36">
        <f t="shared" si="191"/>
        <v>56.536902310833334</v>
      </c>
      <c r="QR19" s="36">
        <f t="shared" si="191"/>
        <v>56.536902310833334</v>
      </c>
      <c r="QS19" s="36">
        <f t="shared" si="191"/>
        <v>56.536902310833334</v>
      </c>
      <c r="QT19" s="36">
        <f t="shared" si="191"/>
        <v>56.536902310833334</v>
      </c>
      <c r="QU19" s="36">
        <f t="shared" si="191"/>
        <v>56.536902310833334</v>
      </c>
      <c r="QV19" s="36">
        <f t="shared" si="191"/>
        <v>56.536902310833334</v>
      </c>
      <c r="QW19" s="36">
        <f t="shared" si="191"/>
        <v>56.536902310833334</v>
      </c>
      <c r="QX19" s="36">
        <f t="shared" si="191"/>
        <v>56.536902310833334</v>
      </c>
      <c r="QY19" s="36">
        <f t="shared" si="191"/>
        <v>56.536902310833334</v>
      </c>
      <c r="QZ19" s="36">
        <f t="shared" si="191"/>
        <v>56.536902310833334</v>
      </c>
      <c r="RA19" s="36">
        <f t="shared" si="191"/>
        <v>56.536902310833334</v>
      </c>
      <c r="RB19" s="36">
        <f t="shared" si="191"/>
        <v>56.536902310833334</v>
      </c>
      <c r="RC19" s="36">
        <f t="shared" si="191"/>
        <v>56.536902310833334</v>
      </c>
      <c r="RD19" s="36">
        <f t="shared" si="191"/>
        <v>56.536902310833334</v>
      </c>
      <c r="RE19" s="36">
        <f t="shared" si="191"/>
        <v>56.536902310833334</v>
      </c>
      <c r="RF19" s="36">
        <f t="shared" si="191"/>
        <v>56.536902310833334</v>
      </c>
      <c r="RG19" s="36">
        <f t="shared" si="191"/>
        <v>56.536902310833334</v>
      </c>
      <c r="RH19" s="36">
        <f t="shared" si="191"/>
        <v>56.536902310833334</v>
      </c>
      <c r="RI19" s="36">
        <f t="shared" si="191"/>
        <v>56.536902310833334</v>
      </c>
      <c r="RJ19" s="36">
        <f t="shared" si="191"/>
        <v>56.536902310833334</v>
      </c>
      <c r="RK19" s="36">
        <f t="shared" si="191"/>
        <v>56.536902310833334</v>
      </c>
      <c r="RL19" s="36">
        <f t="shared" si="191"/>
        <v>56.536902310833334</v>
      </c>
      <c r="RM19" s="36">
        <f t="shared" si="191"/>
        <v>56.536902310833334</v>
      </c>
      <c r="RN19" s="36">
        <f t="shared" si="191"/>
        <v>56.536902310833334</v>
      </c>
      <c r="RO19" s="36">
        <f t="shared" si="191"/>
        <v>56.536902310833334</v>
      </c>
      <c r="RP19" s="36">
        <f t="shared" si="191"/>
        <v>56.536902310833334</v>
      </c>
      <c r="RQ19" s="36">
        <f t="shared" si="191"/>
        <v>56.536902310833334</v>
      </c>
      <c r="RR19" s="36">
        <f t="shared" si="191"/>
        <v>56.536902310833334</v>
      </c>
      <c r="RS19" s="36">
        <f t="shared" si="191"/>
        <v>56.536902310833334</v>
      </c>
      <c r="RT19" s="36">
        <f t="shared" si="191"/>
        <v>56.536902310833334</v>
      </c>
      <c r="RU19" s="36">
        <f t="shared" si="191"/>
        <v>56.536902310833334</v>
      </c>
      <c r="RV19" s="36">
        <f t="shared" si="191"/>
        <v>56.536902310833334</v>
      </c>
      <c r="RW19" s="36">
        <f t="shared" si="191"/>
        <v>56.536902310833334</v>
      </c>
      <c r="RX19" s="36">
        <f t="shared" si="191"/>
        <v>56.536902310833334</v>
      </c>
      <c r="RY19" s="36">
        <f t="shared" si="191"/>
        <v>56.536902310833334</v>
      </c>
      <c r="RZ19" s="36">
        <f t="shared" si="191"/>
        <v>56.536902310833334</v>
      </c>
      <c r="SA19" s="36">
        <f t="shared" si="191"/>
        <v>56.536902310833334</v>
      </c>
      <c r="SB19" s="36">
        <f t="shared" si="191"/>
        <v>56.536902310833334</v>
      </c>
      <c r="SC19" s="36">
        <f t="shared" si="191"/>
        <v>56.536902310833334</v>
      </c>
      <c r="SD19" s="36">
        <f t="shared" si="191"/>
        <v>56.536902310833334</v>
      </c>
      <c r="SE19" s="36">
        <f t="shared" si="191"/>
        <v>56.536902310833334</v>
      </c>
      <c r="SF19" s="36">
        <f t="shared" si="191"/>
        <v>56.536902310833334</v>
      </c>
      <c r="SG19" s="36">
        <f t="shared" si="191"/>
        <v>56.536902310833334</v>
      </c>
      <c r="SH19" s="36">
        <f t="shared" si="191"/>
        <v>56.536902310833334</v>
      </c>
      <c r="SI19" s="36">
        <f t="shared" si="191"/>
        <v>56.536902310833334</v>
      </c>
      <c r="SJ19" s="36">
        <f t="shared" si="191"/>
        <v>56.536902310833334</v>
      </c>
      <c r="SK19" s="36">
        <f t="shared" si="191"/>
        <v>56.536902310833334</v>
      </c>
      <c r="SL19" s="36">
        <f t="shared" si="191"/>
        <v>56.536902310833334</v>
      </c>
      <c r="SM19" s="36">
        <f t="shared" ref="SM19:UX19" si="192">SUM(SM20:SM25)</f>
        <v>56.536902310833334</v>
      </c>
      <c r="SN19" s="36">
        <f t="shared" si="192"/>
        <v>56.536902310833334</v>
      </c>
      <c r="SO19" s="36">
        <f t="shared" si="192"/>
        <v>56.536902310833334</v>
      </c>
      <c r="SP19" s="36">
        <f t="shared" si="192"/>
        <v>56.536902310833334</v>
      </c>
      <c r="SQ19" s="36">
        <f t="shared" si="192"/>
        <v>56.536902310833334</v>
      </c>
      <c r="SR19" s="36">
        <f t="shared" si="192"/>
        <v>56.536902310833334</v>
      </c>
      <c r="SS19" s="36">
        <f t="shared" si="192"/>
        <v>56.536902310833334</v>
      </c>
      <c r="ST19" s="36">
        <f t="shared" si="192"/>
        <v>56.536902310833334</v>
      </c>
      <c r="SU19" s="36">
        <f t="shared" si="192"/>
        <v>56.536902310833334</v>
      </c>
      <c r="SV19" s="36">
        <f t="shared" si="192"/>
        <v>56.536902310833334</v>
      </c>
      <c r="SW19" s="36">
        <f t="shared" si="192"/>
        <v>56.536902310833334</v>
      </c>
      <c r="SX19" s="36">
        <f t="shared" si="192"/>
        <v>56.536902310833334</v>
      </c>
      <c r="SY19" s="36">
        <f t="shared" si="192"/>
        <v>56.536902310833334</v>
      </c>
      <c r="SZ19" s="36">
        <f t="shared" si="192"/>
        <v>56.536902310833334</v>
      </c>
      <c r="TA19" s="36">
        <f t="shared" si="192"/>
        <v>56.536902310833334</v>
      </c>
      <c r="TB19" s="36">
        <f t="shared" si="192"/>
        <v>56.536902310833334</v>
      </c>
      <c r="TC19" s="36">
        <f t="shared" si="192"/>
        <v>56.536902310833334</v>
      </c>
      <c r="TD19" s="36">
        <f t="shared" si="192"/>
        <v>56.536902310833334</v>
      </c>
      <c r="TE19" s="36">
        <f t="shared" si="192"/>
        <v>56.536902310833334</v>
      </c>
      <c r="TF19" s="36">
        <f t="shared" si="192"/>
        <v>55.372824582500002</v>
      </c>
      <c r="TG19" s="36">
        <f t="shared" si="192"/>
        <v>55.372824582500002</v>
      </c>
      <c r="TH19" s="36">
        <f t="shared" si="192"/>
        <v>55.372824582500002</v>
      </c>
      <c r="TI19" s="36">
        <f t="shared" si="192"/>
        <v>55.372824582500002</v>
      </c>
      <c r="TJ19" s="36">
        <f t="shared" si="192"/>
        <v>55.372824582500002</v>
      </c>
      <c r="TK19" s="36">
        <f t="shared" si="192"/>
        <v>55.372824582500002</v>
      </c>
      <c r="TL19" s="36">
        <f t="shared" si="192"/>
        <v>55.372824582500002</v>
      </c>
      <c r="TM19" s="36">
        <f t="shared" si="192"/>
        <v>55.372824582500002</v>
      </c>
      <c r="TN19" s="36">
        <f t="shared" si="192"/>
        <v>55.372824582500002</v>
      </c>
      <c r="TO19" s="36">
        <f t="shared" si="192"/>
        <v>55.372824582500002</v>
      </c>
      <c r="TP19" s="36">
        <f t="shared" si="192"/>
        <v>55.372824582500002</v>
      </c>
      <c r="TQ19" s="36">
        <f t="shared" si="192"/>
        <v>55.167376371416665</v>
      </c>
      <c r="TR19" s="36">
        <f t="shared" si="192"/>
        <v>49.20937825</v>
      </c>
      <c r="TS19" s="36">
        <f t="shared" si="192"/>
        <v>49.20937825</v>
      </c>
      <c r="TT19" s="36">
        <f t="shared" si="192"/>
        <v>49.20937825</v>
      </c>
      <c r="TU19" s="36">
        <f t="shared" si="192"/>
        <v>49.20937825</v>
      </c>
      <c r="TV19" s="36">
        <f t="shared" si="192"/>
        <v>49.20937825</v>
      </c>
      <c r="TW19" s="36">
        <f t="shared" si="192"/>
        <v>49.20937825</v>
      </c>
      <c r="TX19" s="36">
        <f t="shared" si="192"/>
        <v>49.20937825</v>
      </c>
      <c r="TY19" s="36">
        <f t="shared" si="192"/>
        <v>49.20937825</v>
      </c>
      <c r="TZ19" s="36">
        <f t="shared" si="192"/>
        <v>45.928753033333329</v>
      </c>
      <c r="UA19" s="36">
        <f t="shared" si="192"/>
        <v>0</v>
      </c>
      <c r="UB19" s="36">
        <f t="shared" si="192"/>
        <v>0</v>
      </c>
      <c r="UC19" s="36">
        <f t="shared" si="192"/>
        <v>0</v>
      </c>
      <c r="UD19" s="36">
        <f t="shared" si="192"/>
        <v>0</v>
      </c>
      <c r="UE19" s="36">
        <f t="shared" si="192"/>
        <v>0</v>
      </c>
      <c r="UF19" s="36">
        <f t="shared" si="192"/>
        <v>0</v>
      </c>
      <c r="UG19" s="36">
        <f t="shared" si="192"/>
        <v>0</v>
      </c>
      <c r="UH19" s="36">
        <f t="shared" si="192"/>
        <v>0</v>
      </c>
      <c r="UI19" s="36">
        <f t="shared" si="192"/>
        <v>0</v>
      </c>
      <c r="UJ19" s="36">
        <f t="shared" si="192"/>
        <v>0</v>
      </c>
      <c r="UK19" s="36">
        <f t="shared" si="192"/>
        <v>0</v>
      </c>
      <c r="UL19" s="36">
        <f t="shared" si="192"/>
        <v>0</v>
      </c>
      <c r="UM19" s="36">
        <f t="shared" si="192"/>
        <v>0</v>
      </c>
      <c r="UN19" s="36">
        <f t="shared" si="192"/>
        <v>0</v>
      </c>
      <c r="UO19" s="36">
        <f t="shared" si="192"/>
        <v>0</v>
      </c>
      <c r="UP19" s="36">
        <f t="shared" si="192"/>
        <v>0</v>
      </c>
      <c r="UQ19" s="36">
        <f t="shared" si="192"/>
        <v>0</v>
      </c>
      <c r="UR19" s="36">
        <f t="shared" si="192"/>
        <v>0</v>
      </c>
      <c r="US19" s="36">
        <f t="shared" si="192"/>
        <v>0</v>
      </c>
      <c r="UT19" s="36">
        <f t="shared" si="192"/>
        <v>0</v>
      </c>
      <c r="UU19" s="36">
        <f t="shared" si="192"/>
        <v>0</v>
      </c>
      <c r="UV19" s="36">
        <f t="shared" si="192"/>
        <v>0</v>
      </c>
      <c r="UW19" s="36">
        <f t="shared" si="192"/>
        <v>0</v>
      </c>
      <c r="UX19" s="36">
        <f t="shared" si="192"/>
        <v>0</v>
      </c>
      <c r="UY19" s="36">
        <f t="shared" ref="UY19:VV19" si="193">SUM(UY20:UY25)</f>
        <v>0</v>
      </c>
      <c r="UZ19" s="36">
        <f t="shared" si="193"/>
        <v>0</v>
      </c>
      <c r="VA19" s="36">
        <f t="shared" si="193"/>
        <v>0</v>
      </c>
      <c r="VB19" s="36">
        <f t="shared" si="193"/>
        <v>0</v>
      </c>
      <c r="VC19" s="36">
        <f t="shared" si="193"/>
        <v>0</v>
      </c>
      <c r="VD19" s="36">
        <f t="shared" si="193"/>
        <v>0</v>
      </c>
      <c r="VE19" s="36">
        <f t="shared" si="193"/>
        <v>0</v>
      </c>
      <c r="VF19" s="36">
        <f t="shared" si="193"/>
        <v>0</v>
      </c>
      <c r="VG19" s="36">
        <f t="shared" si="193"/>
        <v>0</v>
      </c>
      <c r="VH19" s="36">
        <f t="shared" si="193"/>
        <v>0</v>
      </c>
      <c r="VI19" s="36">
        <f t="shared" si="193"/>
        <v>0</v>
      </c>
      <c r="VJ19" s="36">
        <f t="shared" si="193"/>
        <v>0</v>
      </c>
      <c r="VK19" s="36">
        <f t="shared" si="193"/>
        <v>0</v>
      </c>
      <c r="VL19" s="36">
        <f t="shared" si="193"/>
        <v>0</v>
      </c>
      <c r="VM19" s="36">
        <f t="shared" si="193"/>
        <v>0</v>
      </c>
      <c r="VN19" s="36">
        <f t="shared" si="193"/>
        <v>0</v>
      </c>
      <c r="VO19" s="36">
        <f t="shared" si="193"/>
        <v>0</v>
      </c>
      <c r="VP19" s="36">
        <f t="shared" si="193"/>
        <v>0</v>
      </c>
      <c r="VQ19" s="36">
        <f t="shared" si="193"/>
        <v>0</v>
      </c>
      <c r="VR19" s="36">
        <f t="shared" si="193"/>
        <v>0</v>
      </c>
      <c r="VS19" s="36">
        <f t="shared" si="193"/>
        <v>0</v>
      </c>
      <c r="VT19" s="36">
        <f t="shared" si="193"/>
        <v>0</v>
      </c>
      <c r="VU19" s="36">
        <f t="shared" si="193"/>
        <v>0</v>
      </c>
      <c r="VV19" s="36">
        <f t="shared" si="193"/>
        <v>0</v>
      </c>
    </row>
    <row r="20" spans="1:596" x14ac:dyDescent="0.35">
      <c r="A20" s="29"/>
      <c r="B20" s="29">
        <v>1</v>
      </c>
      <c r="C20" s="29" t="s">
        <v>3</v>
      </c>
      <c r="D20" s="29" t="s">
        <v>438</v>
      </c>
      <c r="E20" s="29" t="str">
        <f>'Transmission Auctions - Summary'!C5</f>
        <v>1/2024-01</v>
      </c>
      <c r="F20" s="69">
        <f>'Transmission Auctions - Summary'!C17*1000000</f>
        <v>162385000</v>
      </c>
      <c r="G20" s="184">
        <f>'Transmission Capex'!S256*1000000</f>
        <v>162385000</v>
      </c>
      <c r="H20" s="29" t="s">
        <v>42</v>
      </c>
      <c r="I20" s="32">
        <f>'Transmission Auctions - Summary'!C23</f>
        <v>47299</v>
      </c>
      <c r="J20" s="32">
        <f>'Transmission Auctions - Summary'!C24</f>
        <v>56428</v>
      </c>
      <c r="K20" s="29"/>
      <c r="L20" s="29" t="str">
        <f t="shared" ref="L20:L25" si="194">$E20</f>
        <v>1/2024-01</v>
      </c>
      <c r="M20" s="36">
        <f t="shared" ref="M20:M25" si="195">SUMIFS($GE20:$VW20,$GE$14:$VW$14,M$14)</f>
        <v>0</v>
      </c>
      <c r="N20" s="36">
        <f t="shared" ref="N20:AT25" si="196">SUMIFS($GE20:$VW20,$GE$14:$VW$14,N$14)</f>
        <v>0</v>
      </c>
      <c r="O20" s="36">
        <f t="shared" si="196"/>
        <v>0</v>
      </c>
      <c r="P20" s="36">
        <f t="shared" si="196"/>
        <v>0</v>
      </c>
      <c r="Q20" s="36">
        <f t="shared" si="196"/>
        <v>0</v>
      </c>
      <c r="R20" s="36">
        <f t="shared" si="196"/>
        <v>162.38500000000002</v>
      </c>
      <c r="S20" s="36">
        <f t="shared" si="196"/>
        <v>162.38500000000002</v>
      </c>
      <c r="T20" s="36">
        <f t="shared" si="196"/>
        <v>162.38500000000002</v>
      </c>
      <c r="U20" s="36">
        <f t="shared" si="196"/>
        <v>162.38500000000002</v>
      </c>
      <c r="V20" s="36">
        <f t="shared" si="196"/>
        <v>162.38500000000002</v>
      </c>
      <c r="W20" s="36">
        <f t="shared" si="196"/>
        <v>162.38500000000002</v>
      </c>
      <c r="X20" s="36">
        <f t="shared" si="196"/>
        <v>162.38500000000002</v>
      </c>
      <c r="Y20" s="36">
        <f t="shared" si="196"/>
        <v>162.38500000000002</v>
      </c>
      <c r="Z20" s="36">
        <f t="shared" si="196"/>
        <v>162.38500000000002</v>
      </c>
      <c r="AA20" s="36">
        <f t="shared" si="196"/>
        <v>162.38500000000002</v>
      </c>
      <c r="AB20" s="36">
        <f t="shared" si="196"/>
        <v>162.38500000000002</v>
      </c>
      <c r="AC20" s="36">
        <f t="shared" si="196"/>
        <v>162.38500000000002</v>
      </c>
      <c r="AD20" s="36">
        <f t="shared" si="196"/>
        <v>162.38500000000002</v>
      </c>
      <c r="AE20" s="36">
        <f t="shared" si="196"/>
        <v>162.38500000000002</v>
      </c>
      <c r="AF20" s="36">
        <f t="shared" si="196"/>
        <v>162.38500000000002</v>
      </c>
      <c r="AG20" s="36">
        <f t="shared" si="196"/>
        <v>162.38500000000002</v>
      </c>
      <c r="AH20" s="36">
        <f t="shared" si="196"/>
        <v>162.38500000000002</v>
      </c>
      <c r="AI20" s="36">
        <f t="shared" si="196"/>
        <v>162.38500000000002</v>
      </c>
      <c r="AJ20" s="36">
        <f t="shared" si="196"/>
        <v>162.38500000000002</v>
      </c>
      <c r="AK20" s="36">
        <f t="shared" si="196"/>
        <v>162.38500000000002</v>
      </c>
      <c r="AL20" s="36">
        <f t="shared" si="196"/>
        <v>162.38500000000002</v>
      </c>
      <c r="AM20" s="36">
        <f t="shared" si="196"/>
        <v>162.38500000000002</v>
      </c>
      <c r="AN20" s="36">
        <f t="shared" si="196"/>
        <v>162.38500000000002</v>
      </c>
      <c r="AO20" s="36">
        <f t="shared" si="196"/>
        <v>162.38500000000002</v>
      </c>
      <c r="AP20" s="36">
        <f t="shared" si="196"/>
        <v>161.48286111111113</v>
      </c>
      <c r="AQ20" s="36">
        <f t="shared" si="196"/>
        <v>0</v>
      </c>
      <c r="AR20" s="36">
        <f t="shared" si="196"/>
        <v>0</v>
      </c>
      <c r="AS20" s="36">
        <f t="shared" si="196"/>
        <v>0</v>
      </c>
      <c r="AT20" s="36">
        <f t="shared" si="196"/>
        <v>0</v>
      </c>
      <c r="AV20" s="29" t="str">
        <f t="shared" ref="AV20:AV25" si="197">$E20</f>
        <v>1/2024-01</v>
      </c>
      <c r="AW20" s="36">
        <f t="shared" ref="AW20:AW25" si="198">SUMIFS($GE20:$VW20,$GE$17:$VW$17,AW$17)</f>
        <v>0</v>
      </c>
      <c r="AX20" s="36">
        <f t="shared" ref="AX20:DI23" si="199">SUMIFS($GE20:$VW20,$GE$17:$VW$17,AX$17)</f>
        <v>0</v>
      </c>
      <c r="AY20" s="36">
        <f t="shared" si="199"/>
        <v>0</v>
      </c>
      <c r="AZ20" s="36">
        <f t="shared" si="199"/>
        <v>0</v>
      </c>
      <c r="BA20" s="36">
        <f t="shared" si="199"/>
        <v>0</v>
      </c>
      <c r="BB20" s="36">
        <f t="shared" si="199"/>
        <v>0</v>
      </c>
      <c r="BC20" s="36">
        <f t="shared" si="199"/>
        <v>0</v>
      </c>
      <c r="BD20" s="36">
        <f t="shared" si="199"/>
        <v>0</v>
      </c>
      <c r="BE20" s="36">
        <f t="shared" si="199"/>
        <v>0</v>
      </c>
      <c r="BF20" s="36">
        <f t="shared" si="199"/>
        <v>0</v>
      </c>
      <c r="BG20" s="36">
        <f t="shared" si="199"/>
        <v>0</v>
      </c>
      <c r="BH20" s="36">
        <f t="shared" si="199"/>
        <v>0</v>
      </c>
      <c r="BI20" s="36">
        <f t="shared" si="199"/>
        <v>0</v>
      </c>
      <c r="BJ20" s="36">
        <f t="shared" si="199"/>
        <v>0</v>
      </c>
      <c r="BK20" s="36">
        <f t="shared" si="199"/>
        <v>0</v>
      </c>
      <c r="BL20" s="36">
        <f t="shared" si="199"/>
        <v>0</v>
      </c>
      <c r="BM20" s="36">
        <f t="shared" si="199"/>
        <v>0</v>
      </c>
      <c r="BN20" s="36">
        <f t="shared" si="199"/>
        <v>0</v>
      </c>
      <c r="BO20" s="36">
        <f t="shared" si="199"/>
        <v>0</v>
      </c>
      <c r="BP20" s="36">
        <f t="shared" si="199"/>
        <v>0</v>
      </c>
      <c r="BQ20" s="36">
        <f t="shared" si="199"/>
        <v>40.596250000000005</v>
      </c>
      <c r="BR20" s="36">
        <f t="shared" si="199"/>
        <v>40.596250000000005</v>
      </c>
      <c r="BS20" s="36">
        <f t="shared" si="199"/>
        <v>40.596250000000005</v>
      </c>
      <c r="BT20" s="36">
        <f t="shared" si="199"/>
        <v>40.596250000000005</v>
      </c>
      <c r="BU20" s="36">
        <f t="shared" si="199"/>
        <v>40.596250000000005</v>
      </c>
      <c r="BV20" s="36">
        <f t="shared" si="199"/>
        <v>40.596250000000005</v>
      </c>
      <c r="BW20" s="36">
        <f t="shared" si="199"/>
        <v>40.596250000000005</v>
      </c>
      <c r="BX20" s="36">
        <f t="shared" si="199"/>
        <v>40.596250000000005</v>
      </c>
      <c r="BY20" s="36">
        <f t="shared" si="199"/>
        <v>40.596250000000005</v>
      </c>
      <c r="BZ20" s="36">
        <f t="shared" si="199"/>
        <v>40.596250000000005</v>
      </c>
      <c r="CA20" s="36">
        <f t="shared" si="199"/>
        <v>40.596250000000005</v>
      </c>
      <c r="CB20" s="36">
        <f t="shared" si="199"/>
        <v>40.596250000000005</v>
      </c>
      <c r="CC20" s="36">
        <f t="shared" si="199"/>
        <v>40.596250000000005</v>
      </c>
      <c r="CD20" s="36">
        <f t="shared" si="199"/>
        <v>40.596250000000005</v>
      </c>
      <c r="CE20" s="36">
        <f t="shared" si="199"/>
        <v>40.596250000000005</v>
      </c>
      <c r="CF20" s="36">
        <f t="shared" si="199"/>
        <v>40.596250000000005</v>
      </c>
      <c r="CG20" s="36">
        <f t="shared" si="199"/>
        <v>40.596250000000005</v>
      </c>
      <c r="CH20" s="36">
        <f t="shared" si="199"/>
        <v>40.596250000000005</v>
      </c>
      <c r="CI20" s="36">
        <f t="shared" si="199"/>
        <v>40.596250000000005</v>
      </c>
      <c r="CJ20" s="36">
        <f t="shared" si="199"/>
        <v>40.596250000000005</v>
      </c>
      <c r="CK20" s="36">
        <f t="shared" si="199"/>
        <v>40.596250000000005</v>
      </c>
      <c r="CL20" s="36">
        <f t="shared" si="199"/>
        <v>40.596250000000005</v>
      </c>
      <c r="CM20" s="36">
        <f t="shared" si="199"/>
        <v>40.596250000000005</v>
      </c>
      <c r="CN20" s="36">
        <f t="shared" si="199"/>
        <v>40.596250000000005</v>
      </c>
      <c r="CO20" s="36">
        <f t="shared" si="199"/>
        <v>40.596250000000005</v>
      </c>
      <c r="CP20" s="36">
        <f t="shared" si="199"/>
        <v>40.596250000000005</v>
      </c>
      <c r="CQ20" s="36">
        <f t="shared" si="199"/>
        <v>40.596250000000005</v>
      </c>
      <c r="CR20" s="36">
        <f t="shared" si="199"/>
        <v>40.596250000000005</v>
      </c>
      <c r="CS20" s="36">
        <f t="shared" si="199"/>
        <v>40.596250000000005</v>
      </c>
      <c r="CT20" s="36">
        <f t="shared" si="199"/>
        <v>40.596250000000005</v>
      </c>
      <c r="CU20" s="36">
        <f t="shared" si="199"/>
        <v>40.596250000000005</v>
      </c>
      <c r="CV20" s="36">
        <f t="shared" si="199"/>
        <v>40.596250000000005</v>
      </c>
      <c r="CW20" s="36">
        <f t="shared" si="199"/>
        <v>40.596250000000005</v>
      </c>
      <c r="CX20" s="36">
        <f t="shared" si="199"/>
        <v>40.596250000000005</v>
      </c>
      <c r="CY20" s="36">
        <f t="shared" si="199"/>
        <v>40.596250000000005</v>
      </c>
      <c r="CZ20" s="36">
        <f t="shared" si="199"/>
        <v>40.596250000000005</v>
      </c>
      <c r="DA20" s="36">
        <f t="shared" si="199"/>
        <v>40.596250000000005</v>
      </c>
      <c r="DB20" s="36">
        <f t="shared" si="199"/>
        <v>40.596250000000005</v>
      </c>
      <c r="DC20" s="36">
        <f t="shared" si="199"/>
        <v>40.596250000000005</v>
      </c>
      <c r="DD20" s="36">
        <f t="shared" si="199"/>
        <v>40.596250000000005</v>
      </c>
      <c r="DE20" s="36">
        <f t="shared" si="199"/>
        <v>40.596250000000005</v>
      </c>
      <c r="DF20" s="36">
        <f t="shared" si="199"/>
        <v>40.596250000000005</v>
      </c>
      <c r="DG20" s="36">
        <f t="shared" si="199"/>
        <v>40.596250000000005</v>
      </c>
      <c r="DH20" s="36">
        <f t="shared" si="199"/>
        <v>40.596250000000005</v>
      </c>
      <c r="DI20" s="36">
        <f t="shared" si="199"/>
        <v>40.596250000000005</v>
      </c>
      <c r="DJ20" s="36">
        <f t="shared" ref="DJ20:FU23" si="200">SUMIFS($GE20:$VW20,$GE$17:$VW$17,DJ$17)</f>
        <v>40.596250000000005</v>
      </c>
      <c r="DK20" s="36">
        <f t="shared" si="200"/>
        <v>40.596250000000005</v>
      </c>
      <c r="DL20" s="36">
        <f t="shared" si="200"/>
        <v>40.596250000000005</v>
      </c>
      <c r="DM20" s="36">
        <f t="shared" si="200"/>
        <v>40.596250000000005</v>
      </c>
      <c r="DN20" s="36">
        <f t="shared" si="200"/>
        <v>40.596250000000005</v>
      </c>
      <c r="DO20" s="36">
        <f t="shared" si="200"/>
        <v>40.596250000000005</v>
      </c>
      <c r="DP20" s="36">
        <f t="shared" si="200"/>
        <v>40.596250000000005</v>
      </c>
      <c r="DQ20" s="36">
        <f t="shared" si="200"/>
        <v>40.596250000000005</v>
      </c>
      <c r="DR20" s="36">
        <f t="shared" si="200"/>
        <v>40.596250000000005</v>
      </c>
      <c r="DS20" s="36">
        <f t="shared" si="200"/>
        <v>40.596250000000005</v>
      </c>
      <c r="DT20" s="36">
        <f t="shared" si="200"/>
        <v>40.596250000000005</v>
      </c>
      <c r="DU20" s="36">
        <f t="shared" si="200"/>
        <v>40.596250000000005</v>
      </c>
      <c r="DV20" s="36">
        <f t="shared" si="200"/>
        <v>40.596250000000005</v>
      </c>
      <c r="DW20" s="36">
        <f t="shared" si="200"/>
        <v>40.596250000000005</v>
      </c>
      <c r="DX20" s="36">
        <f t="shared" si="200"/>
        <v>40.596250000000005</v>
      </c>
      <c r="DY20" s="36">
        <f t="shared" si="200"/>
        <v>40.596250000000005</v>
      </c>
      <c r="DZ20" s="36">
        <f t="shared" si="200"/>
        <v>40.596250000000005</v>
      </c>
      <c r="EA20" s="36">
        <f t="shared" si="200"/>
        <v>40.596250000000005</v>
      </c>
      <c r="EB20" s="36">
        <f t="shared" si="200"/>
        <v>40.596250000000005</v>
      </c>
      <c r="EC20" s="36">
        <f t="shared" si="200"/>
        <v>40.596250000000005</v>
      </c>
      <c r="ED20" s="36">
        <f t="shared" si="200"/>
        <v>40.596250000000005</v>
      </c>
      <c r="EE20" s="36">
        <f t="shared" si="200"/>
        <v>40.596250000000005</v>
      </c>
      <c r="EF20" s="36">
        <f t="shared" si="200"/>
        <v>40.596250000000005</v>
      </c>
      <c r="EG20" s="36">
        <f t="shared" si="200"/>
        <v>40.596250000000005</v>
      </c>
      <c r="EH20" s="36">
        <f t="shared" si="200"/>
        <v>40.596250000000005</v>
      </c>
      <c r="EI20" s="36">
        <f t="shared" si="200"/>
        <v>40.596250000000005</v>
      </c>
      <c r="EJ20" s="36">
        <f t="shared" si="200"/>
        <v>40.596250000000005</v>
      </c>
      <c r="EK20" s="36">
        <f t="shared" si="200"/>
        <v>40.596250000000005</v>
      </c>
      <c r="EL20" s="36">
        <f t="shared" si="200"/>
        <v>40.596250000000005</v>
      </c>
      <c r="EM20" s="36">
        <f t="shared" si="200"/>
        <v>40.596250000000005</v>
      </c>
      <c r="EN20" s="36">
        <f t="shared" si="200"/>
        <v>40.596250000000005</v>
      </c>
      <c r="EO20" s="36">
        <f t="shared" si="200"/>
        <v>40.596250000000005</v>
      </c>
      <c r="EP20" s="36">
        <f t="shared" si="200"/>
        <v>40.596250000000005</v>
      </c>
      <c r="EQ20" s="36">
        <f t="shared" si="200"/>
        <v>40.596250000000005</v>
      </c>
      <c r="ER20" s="36">
        <f t="shared" si="200"/>
        <v>40.596250000000005</v>
      </c>
      <c r="ES20" s="36">
        <f t="shared" si="200"/>
        <v>40.596250000000005</v>
      </c>
      <c r="ET20" s="36">
        <f t="shared" si="200"/>
        <v>40.596250000000005</v>
      </c>
      <c r="EU20" s="36">
        <f t="shared" si="200"/>
        <v>40.596250000000005</v>
      </c>
      <c r="EV20" s="36">
        <f t="shared" si="200"/>
        <v>40.596250000000005</v>
      </c>
      <c r="EW20" s="36">
        <f t="shared" si="200"/>
        <v>40.596250000000005</v>
      </c>
      <c r="EX20" s="36">
        <f t="shared" si="200"/>
        <v>40.596250000000005</v>
      </c>
      <c r="EY20" s="36">
        <f t="shared" si="200"/>
        <v>40.596250000000005</v>
      </c>
      <c r="EZ20" s="36">
        <f t="shared" si="200"/>
        <v>40.596250000000005</v>
      </c>
      <c r="FA20" s="36">
        <f t="shared" si="200"/>
        <v>40.596250000000005</v>
      </c>
      <c r="FB20" s="36">
        <f t="shared" si="200"/>
        <v>40.596250000000005</v>
      </c>
      <c r="FC20" s="36">
        <f t="shared" si="200"/>
        <v>40.596250000000005</v>
      </c>
      <c r="FD20" s="36">
        <f t="shared" si="200"/>
        <v>40.596250000000005</v>
      </c>
      <c r="FE20" s="36">
        <f t="shared" si="200"/>
        <v>40.596250000000005</v>
      </c>
      <c r="FF20" s="36">
        <f t="shared" si="200"/>
        <v>40.596250000000005</v>
      </c>
      <c r="FG20" s="36">
        <f t="shared" si="200"/>
        <v>40.596250000000005</v>
      </c>
      <c r="FH20" s="36">
        <f t="shared" si="200"/>
        <v>40.596250000000005</v>
      </c>
      <c r="FI20" s="36">
        <f t="shared" si="200"/>
        <v>40.596250000000005</v>
      </c>
      <c r="FJ20" s="36">
        <f t="shared" si="200"/>
        <v>40.596250000000005</v>
      </c>
      <c r="FK20" s="36">
        <f t="shared" si="200"/>
        <v>40.596250000000005</v>
      </c>
      <c r="FL20" s="36">
        <f t="shared" si="200"/>
        <v>39.694111111111113</v>
      </c>
      <c r="FM20" s="36">
        <f t="shared" si="200"/>
        <v>0</v>
      </c>
      <c r="FN20" s="36">
        <f t="shared" si="200"/>
        <v>0</v>
      </c>
      <c r="FO20" s="36">
        <f t="shared" si="200"/>
        <v>0</v>
      </c>
      <c r="FP20" s="36">
        <f t="shared" si="200"/>
        <v>0</v>
      </c>
      <c r="FQ20" s="36">
        <f t="shared" si="200"/>
        <v>0</v>
      </c>
      <c r="FR20" s="36">
        <f t="shared" si="200"/>
        <v>0</v>
      </c>
      <c r="FS20" s="36">
        <f t="shared" si="200"/>
        <v>0</v>
      </c>
      <c r="FT20" s="36">
        <f t="shared" si="200"/>
        <v>0</v>
      </c>
      <c r="FU20" s="36">
        <f t="shared" si="200"/>
        <v>0</v>
      </c>
      <c r="FV20" s="36">
        <f t="shared" ref="FV20:GB25" si="201">SUMIFS($GE20:$VW20,$GE$17:$VW$17,FV$17)</f>
        <v>0</v>
      </c>
      <c r="FW20" s="36">
        <f t="shared" si="201"/>
        <v>0</v>
      </c>
      <c r="FX20" s="36">
        <f t="shared" si="201"/>
        <v>0</v>
      </c>
      <c r="FY20" s="36">
        <f t="shared" si="201"/>
        <v>0</v>
      </c>
      <c r="FZ20" s="36">
        <f t="shared" si="201"/>
        <v>0</v>
      </c>
      <c r="GA20" s="36">
        <f t="shared" si="201"/>
        <v>0</v>
      </c>
      <c r="GB20" s="36">
        <f t="shared" si="201"/>
        <v>0</v>
      </c>
      <c r="GC20" s="36"/>
      <c r="GD20" s="29" t="str">
        <f t="shared" ref="GD20:GD25" si="202">$E20</f>
        <v>1/2024-01</v>
      </c>
      <c r="GE20" s="34">
        <f t="shared" ref="GE20:GN25" si="203">((IF(AND(GE$12&gt;=$I20,GE$13&lt;=$J20),GE$15,IF(AND(GE$13&gt;$I20,GE$12&lt;$J20),(MIN(GE$13,$J20)-MAX(GE$12,$I20)+1),0))/GE$15)*($G20/12)/1000000)</f>
        <v>0</v>
      </c>
      <c r="GF20" s="34">
        <f t="shared" si="203"/>
        <v>0</v>
      </c>
      <c r="GG20" s="34">
        <f t="shared" si="203"/>
        <v>0</v>
      </c>
      <c r="GH20" s="34">
        <f t="shared" si="203"/>
        <v>0</v>
      </c>
      <c r="GI20" s="34">
        <f t="shared" si="203"/>
        <v>0</v>
      </c>
      <c r="GJ20" s="34">
        <f t="shared" si="203"/>
        <v>0</v>
      </c>
      <c r="GK20" s="34">
        <f t="shared" si="203"/>
        <v>0</v>
      </c>
      <c r="GL20" s="34">
        <f t="shared" si="203"/>
        <v>0</v>
      </c>
      <c r="GM20" s="34">
        <f t="shared" si="203"/>
        <v>0</v>
      </c>
      <c r="GN20" s="34">
        <f t="shared" si="203"/>
        <v>0</v>
      </c>
      <c r="GO20" s="34">
        <f t="shared" ref="GO20:GX25" si="204">((IF(AND(GO$12&gt;=$I20,GO$13&lt;=$J20),GO$15,IF(AND(GO$13&gt;$I20,GO$12&lt;$J20),(MIN(GO$13,$J20)-MAX(GO$12,$I20)+1),0))/GO$15)*($G20/12)/1000000)</f>
        <v>0</v>
      </c>
      <c r="GP20" s="34">
        <f t="shared" si="204"/>
        <v>0</v>
      </c>
      <c r="GQ20" s="34">
        <f t="shared" si="204"/>
        <v>0</v>
      </c>
      <c r="GR20" s="34">
        <f t="shared" si="204"/>
        <v>0</v>
      </c>
      <c r="GS20" s="34">
        <f t="shared" si="204"/>
        <v>0</v>
      </c>
      <c r="GT20" s="34">
        <f t="shared" si="204"/>
        <v>0</v>
      </c>
      <c r="GU20" s="34">
        <f t="shared" si="204"/>
        <v>0</v>
      </c>
      <c r="GV20" s="34">
        <f t="shared" si="204"/>
        <v>0</v>
      </c>
      <c r="GW20" s="34">
        <f t="shared" si="204"/>
        <v>0</v>
      </c>
      <c r="GX20" s="34">
        <f t="shared" si="204"/>
        <v>0</v>
      </c>
      <c r="GY20" s="34">
        <f t="shared" ref="GY20:HH25" si="205">((IF(AND(GY$12&gt;=$I20,GY$13&lt;=$J20),GY$15,IF(AND(GY$13&gt;$I20,GY$12&lt;$J20),(MIN(GY$13,$J20)-MAX(GY$12,$I20)+1),0))/GY$15)*($G20/12)/1000000)</f>
        <v>0</v>
      </c>
      <c r="GZ20" s="34">
        <f t="shared" si="205"/>
        <v>0</v>
      </c>
      <c r="HA20" s="34">
        <f t="shared" si="205"/>
        <v>0</v>
      </c>
      <c r="HB20" s="34">
        <f t="shared" si="205"/>
        <v>0</v>
      </c>
      <c r="HC20" s="34">
        <f t="shared" si="205"/>
        <v>0</v>
      </c>
      <c r="HD20" s="34">
        <f t="shared" si="205"/>
        <v>0</v>
      </c>
      <c r="HE20" s="34">
        <f t="shared" si="205"/>
        <v>0</v>
      </c>
      <c r="HF20" s="34">
        <f t="shared" si="205"/>
        <v>0</v>
      </c>
      <c r="HG20" s="34">
        <f t="shared" si="205"/>
        <v>0</v>
      </c>
      <c r="HH20" s="34">
        <f t="shared" si="205"/>
        <v>0</v>
      </c>
      <c r="HI20" s="34">
        <f t="shared" ref="HI20:HR25" si="206">((IF(AND(HI$12&gt;=$I20,HI$13&lt;=$J20),HI$15,IF(AND(HI$13&gt;$I20,HI$12&lt;$J20),(MIN(HI$13,$J20)-MAX(HI$12,$I20)+1),0))/HI$15)*($G20/12)/1000000)</f>
        <v>0</v>
      </c>
      <c r="HJ20" s="34">
        <f t="shared" si="206"/>
        <v>0</v>
      </c>
      <c r="HK20" s="34">
        <f t="shared" si="206"/>
        <v>0</v>
      </c>
      <c r="HL20" s="34">
        <f t="shared" si="206"/>
        <v>0</v>
      </c>
      <c r="HM20" s="34">
        <f t="shared" si="206"/>
        <v>0</v>
      </c>
      <c r="HN20" s="34">
        <f t="shared" si="206"/>
        <v>0</v>
      </c>
      <c r="HO20" s="34">
        <f t="shared" si="206"/>
        <v>0</v>
      </c>
      <c r="HP20" s="34">
        <f t="shared" si="206"/>
        <v>0</v>
      </c>
      <c r="HQ20" s="34">
        <f t="shared" si="206"/>
        <v>0</v>
      </c>
      <c r="HR20" s="34">
        <f t="shared" si="206"/>
        <v>0</v>
      </c>
      <c r="HS20" s="34">
        <f t="shared" ref="HS20:IB25" si="207">((IF(AND(HS$12&gt;=$I20,HS$13&lt;=$J20),HS$15,IF(AND(HS$13&gt;$I20,HS$12&lt;$J20),(MIN(HS$13,$J20)-MAX(HS$12,$I20)+1),0))/HS$15)*($G20/12)/1000000)</f>
        <v>0</v>
      </c>
      <c r="HT20" s="34">
        <f t="shared" si="207"/>
        <v>0</v>
      </c>
      <c r="HU20" s="34">
        <f t="shared" si="207"/>
        <v>0</v>
      </c>
      <c r="HV20" s="34">
        <f t="shared" si="207"/>
        <v>0</v>
      </c>
      <c r="HW20" s="34">
        <f t="shared" si="207"/>
        <v>0</v>
      </c>
      <c r="HX20" s="34">
        <f t="shared" si="207"/>
        <v>0</v>
      </c>
      <c r="HY20" s="34">
        <f t="shared" si="207"/>
        <v>0</v>
      </c>
      <c r="HZ20" s="34">
        <f t="shared" si="207"/>
        <v>0</v>
      </c>
      <c r="IA20" s="34">
        <f t="shared" si="207"/>
        <v>0</v>
      </c>
      <c r="IB20" s="34">
        <f t="shared" si="207"/>
        <v>0</v>
      </c>
      <c r="IC20" s="34">
        <f t="shared" ref="IC20:IL25" si="208">((IF(AND(IC$12&gt;=$I20,IC$13&lt;=$J20),IC$15,IF(AND(IC$13&gt;$I20,IC$12&lt;$J20),(MIN(IC$13,$J20)-MAX(IC$12,$I20)+1),0))/IC$15)*($G20/12)/1000000)</f>
        <v>0</v>
      </c>
      <c r="ID20" s="34">
        <f t="shared" si="208"/>
        <v>0</v>
      </c>
      <c r="IE20" s="34">
        <f t="shared" si="208"/>
        <v>0</v>
      </c>
      <c r="IF20" s="34">
        <f t="shared" si="208"/>
        <v>0</v>
      </c>
      <c r="IG20" s="34">
        <f t="shared" si="208"/>
        <v>0</v>
      </c>
      <c r="IH20" s="34">
        <f t="shared" si="208"/>
        <v>0</v>
      </c>
      <c r="II20" s="34">
        <f t="shared" si="208"/>
        <v>0</v>
      </c>
      <c r="IJ20" s="34">
        <f t="shared" si="208"/>
        <v>0</v>
      </c>
      <c r="IK20" s="34">
        <f t="shared" si="208"/>
        <v>0</v>
      </c>
      <c r="IL20" s="34">
        <f t="shared" si="208"/>
        <v>0</v>
      </c>
      <c r="IM20" s="34">
        <f t="shared" ref="IM20:IV25" si="209">((IF(AND(IM$12&gt;=$I20,IM$13&lt;=$J20),IM$15,IF(AND(IM$13&gt;$I20,IM$12&lt;$J20),(MIN(IM$13,$J20)-MAX(IM$12,$I20)+1),0))/IM$15)*($G20/12)/1000000)</f>
        <v>13.532083333333334</v>
      </c>
      <c r="IN20" s="34">
        <f t="shared" si="209"/>
        <v>13.532083333333334</v>
      </c>
      <c r="IO20" s="34">
        <f t="shared" si="209"/>
        <v>13.532083333333334</v>
      </c>
      <c r="IP20" s="34">
        <f t="shared" si="209"/>
        <v>13.532083333333334</v>
      </c>
      <c r="IQ20" s="34">
        <f t="shared" si="209"/>
        <v>13.532083333333334</v>
      </c>
      <c r="IR20" s="34">
        <f t="shared" si="209"/>
        <v>13.532083333333334</v>
      </c>
      <c r="IS20" s="34">
        <f t="shared" si="209"/>
        <v>13.532083333333334</v>
      </c>
      <c r="IT20" s="34">
        <f t="shared" si="209"/>
        <v>13.532083333333334</v>
      </c>
      <c r="IU20" s="34">
        <f t="shared" si="209"/>
        <v>13.532083333333334</v>
      </c>
      <c r="IV20" s="34">
        <f t="shared" si="209"/>
        <v>13.532083333333334</v>
      </c>
      <c r="IW20" s="34">
        <f t="shared" ref="IW20:JF25" si="210">((IF(AND(IW$12&gt;=$I20,IW$13&lt;=$J20),IW$15,IF(AND(IW$13&gt;$I20,IW$12&lt;$J20),(MIN(IW$13,$J20)-MAX(IW$12,$I20)+1),0))/IW$15)*($G20/12)/1000000)</f>
        <v>13.532083333333334</v>
      </c>
      <c r="IX20" s="34">
        <f t="shared" si="210"/>
        <v>13.532083333333334</v>
      </c>
      <c r="IY20" s="34">
        <f t="shared" si="210"/>
        <v>13.532083333333334</v>
      </c>
      <c r="IZ20" s="34">
        <f t="shared" si="210"/>
        <v>13.532083333333334</v>
      </c>
      <c r="JA20" s="34">
        <f t="shared" si="210"/>
        <v>13.532083333333334</v>
      </c>
      <c r="JB20" s="34">
        <f t="shared" si="210"/>
        <v>13.532083333333334</v>
      </c>
      <c r="JC20" s="34">
        <f t="shared" si="210"/>
        <v>13.532083333333334</v>
      </c>
      <c r="JD20" s="34">
        <f t="shared" si="210"/>
        <v>13.532083333333334</v>
      </c>
      <c r="JE20" s="34">
        <f t="shared" si="210"/>
        <v>13.532083333333334</v>
      </c>
      <c r="JF20" s="34">
        <f t="shared" si="210"/>
        <v>13.532083333333334</v>
      </c>
      <c r="JG20" s="34">
        <f t="shared" ref="JG20:JP25" si="211">((IF(AND(JG$12&gt;=$I20,JG$13&lt;=$J20),JG$15,IF(AND(JG$13&gt;$I20,JG$12&lt;$J20),(MIN(JG$13,$J20)-MAX(JG$12,$I20)+1),0))/JG$15)*($G20/12)/1000000)</f>
        <v>13.532083333333334</v>
      </c>
      <c r="JH20" s="34">
        <f t="shared" si="211"/>
        <v>13.532083333333334</v>
      </c>
      <c r="JI20" s="34">
        <f t="shared" si="211"/>
        <v>13.532083333333334</v>
      </c>
      <c r="JJ20" s="34">
        <f t="shared" si="211"/>
        <v>13.532083333333334</v>
      </c>
      <c r="JK20" s="34">
        <f t="shared" si="211"/>
        <v>13.532083333333334</v>
      </c>
      <c r="JL20" s="34">
        <f t="shared" si="211"/>
        <v>13.532083333333334</v>
      </c>
      <c r="JM20" s="34">
        <f t="shared" si="211"/>
        <v>13.532083333333334</v>
      </c>
      <c r="JN20" s="34">
        <f t="shared" si="211"/>
        <v>13.532083333333334</v>
      </c>
      <c r="JO20" s="34">
        <f t="shared" si="211"/>
        <v>13.532083333333334</v>
      </c>
      <c r="JP20" s="34">
        <f t="shared" si="211"/>
        <v>13.532083333333334</v>
      </c>
      <c r="JQ20" s="34">
        <f t="shared" ref="JQ20:JZ25" si="212">((IF(AND(JQ$12&gt;=$I20,JQ$13&lt;=$J20),JQ$15,IF(AND(JQ$13&gt;$I20,JQ$12&lt;$J20),(MIN(JQ$13,$J20)-MAX(JQ$12,$I20)+1),0))/JQ$15)*($G20/12)/1000000)</f>
        <v>13.532083333333334</v>
      </c>
      <c r="JR20" s="34">
        <f t="shared" si="212"/>
        <v>13.532083333333334</v>
      </c>
      <c r="JS20" s="34">
        <f t="shared" si="212"/>
        <v>13.532083333333334</v>
      </c>
      <c r="JT20" s="34">
        <f t="shared" si="212"/>
        <v>13.532083333333334</v>
      </c>
      <c r="JU20" s="34">
        <f t="shared" si="212"/>
        <v>13.532083333333334</v>
      </c>
      <c r="JV20" s="34">
        <f t="shared" si="212"/>
        <v>13.532083333333334</v>
      </c>
      <c r="JW20" s="34">
        <f t="shared" si="212"/>
        <v>13.532083333333334</v>
      </c>
      <c r="JX20" s="34">
        <f t="shared" si="212"/>
        <v>13.532083333333334</v>
      </c>
      <c r="JY20" s="34">
        <f t="shared" si="212"/>
        <v>13.532083333333334</v>
      </c>
      <c r="JZ20" s="34">
        <f t="shared" si="212"/>
        <v>13.532083333333334</v>
      </c>
      <c r="KA20" s="34">
        <f t="shared" ref="KA20:KJ25" si="213">((IF(AND(KA$12&gt;=$I20,KA$13&lt;=$J20),KA$15,IF(AND(KA$13&gt;$I20,KA$12&lt;$J20),(MIN(KA$13,$J20)-MAX(KA$12,$I20)+1),0))/KA$15)*($G20/12)/1000000)</f>
        <v>13.532083333333334</v>
      </c>
      <c r="KB20" s="34">
        <f t="shared" si="213"/>
        <v>13.532083333333334</v>
      </c>
      <c r="KC20" s="34">
        <f t="shared" si="213"/>
        <v>13.532083333333334</v>
      </c>
      <c r="KD20" s="34">
        <f t="shared" si="213"/>
        <v>13.532083333333334</v>
      </c>
      <c r="KE20" s="34">
        <f t="shared" si="213"/>
        <v>13.532083333333334</v>
      </c>
      <c r="KF20" s="34">
        <f t="shared" si="213"/>
        <v>13.532083333333334</v>
      </c>
      <c r="KG20" s="34">
        <f t="shared" si="213"/>
        <v>13.532083333333334</v>
      </c>
      <c r="KH20" s="34">
        <f t="shared" si="213"/>
        <v>13.532083333333334</v>
      </c>
      <c r="KI20" s="34">
        <f t="shared" si="213"/>
        <v>13.532083333333334</v>
      </c>
      <c r="KJ20" s="34">
        <f t="shared" si="213"/>
        <v>13.532083333333334</v>
      </c>
      <c r="KK20" s="34">
        <f t="shared" ref="KK20:KT25" si="214">((IF(AND(KK$12&gt;=$I20,KK$13&lt;=$J20),KK$15,IF(AND(KK$13&gt;$I20,KK$12&lt;$J20),(MIN(KK$13,$J20)-MAX(KK$12,$I20)+1),0))/KK$15)*($G20/12)/1000000)</f>
        <v>13.532083333333334</v>
      </c>
      <c r="KL20" s="34">
        <f t="shared" si="214"/>
        <v>13.532083333333334</v>
      </c>
      <c r="KM20" s="34">
        <f t="shared" si="214"/>
        <v>13.532083333333334</v>
      </c>
      <c r="KN20" s="34">
        <f t="shared" si="214"/>
        <v>13.532083333333334</v>
      </c>
      <c r="KO20" s="34">
        <f t="shared" si="214"/>
        <v>13.532083333333334</v>
      </c>
      <c r="KP20" s="34">
        <f t="shared" si="214"/>
        <v>13.532083333333334</v>
      </c>
      <c r="KQ20" s="34">
        <f t="shared" si="214"/>
        <v>13.532083333333334</v>
      </c>
      <c r="KR20" s="34">
        <f t="shared" si="214"/>
        <v>13.532083333333334</v>
      </c>
      <c r="KS20" s="34">
        <f t="shared" si="214"/>
        <v>13.532083333333334</v>
      </c>
      <c r="KT20" s="34">
        <f t="shared" si="214"/>
        <v>13.532083333333334</v>
      </c>
      <c r="KU20" s="34">
        <f t="shared" ref="KU20:LD25" si="215">((IF(AND(KU$12&gt;=$I20,KU$13&lt;=$J20),KU$15,IF(AND(KU$13&gt;$I20,KU$12&lt;$J20),(MIN(KU$13,$J20)-MAX(KU$12,$I20)+1),0))/KU$15)*($G20/12)/1000000)</f>
        <v>13.532083333333334</v>
      </c>
      <c r="KV20" s="34">
        <f t="shared" si="215"/>
        <v>13.532083333333334</v>
      </c>
      <c r="KW20" s="34">
        <f t="shared" si="215"/>
        <v>13.532083333333334</v>
      </c>
      <c r="KX20" s="34">
        <f t="shared" si="215"/>
        <v>13.532083333333334</v>
      </c>
      <c r="KY20" s="34">
        <f t="shared" si="215"/>
        <v>13.532083333333334</v>
      </c>
      <c r="KZ20" s="34">
        <f t="shared" si="215"/>
        <v>13.532083333333334</v>
      </c>
      <c r="LA20" s="34">
        <f t="shared" si="215"/>
        <v>13.532083333333334</v>
      </c>
      <c r="LB20" s="34">
        <f t="shared" si="215"/>
        <v>13.532083333333334</v>
      </c>
      <c r="LC20" s="34">
        <f t="shared" si="215"/>
        <v>13.532083333333334</v>
      </c>
      <c r="LD20" s="34">
        <f t="shared" si="215"/>
        <v>13.532083333333334</v>
      </c>
      <c r="LE20" s="34">
        <f t="shared" ref="LE20:LN25" si="216">((IF(AND(LE$12&gt;=$I20,LE$13&lt;=$J20),LE$15,IF(AND(LE$13&gt;$I20,LE$12&lt;$J20),(MIN(LE$13,$J20)-MAX(LE$12,$I20)+1),0))/LE$15)*($G20/12)/1000000)</f>
        <v>13.532083333333334</v>
      </c>
      <c r="LF20" s="34">
        <f t="shared" si="216"/>
        <v>13.532083333333334</v>
      </c>
      <c r="LG20" s="34">
        <f t="shared" si="216"/>
        <v>13.532083333333334</v>
      </c>
      <c r="LH20" s="34">
        <f t="shared" si="216"/>
        <v>13.532083333333334</v>
      </c>
      <c r="LI20" s="34">
        <f t="shared" si="216"/>
        <v>13.532083333333334</v>
      </c>
      <c r="LJ20" s="34">
        <f t="shared" si="216"/>
        <v>13.532083333333334</v>
      </c>
      <c r="LK20" s="34">
        <f t="shared" si="216"/>
        <v>13.532083333333334</v>
      </c>
      <c r="LL20" s="34">
        <f t="shared" si="216"/>
        <v>13.532083333333334</v>
      </c>
      <c r="LM20" s="34">
        <f t="shared" si="216"/>
        <v>13.532083333333334</v>
      </c>
      <c r="LN20" s="34">
        <f t="shared" si="216"/>
        <v>13.532083333333334</v>
      </c>
      <c r="LO20" s="34">
        <f t="shared" ref="LO20:LX25" si="217">((IF(AND(LO$12&gt;=$I20,LO$13&lt;=$J20),LO$15,IF(AND(LO$13&gt;$I20,LO$12&lt;$J20),(MIN(LO$13,$J20)-MAX(LO$12,$I20)+1),0))/LO$15)*($G20/12)/1000000)</f>
        <v>13.532083333333334</v>
      </c>
      <c r="LP20" s="34">
        <f t="shared" si="217"/>
        <v>13.532083333333334</v>
      </c>
      <c r="LQ20" s="34">
        <f t="shared" si="217"/>
        <v>13.532083333333334</v>
      </c>
      <c r="LR20" s="34">
        <f t="shared" si="217"/>
        <v>13.532083333333334</v>
      </c>
      <c r="LS20" s="34">
        <f t="shared" si="217"/>
        <v>13.532083333333334</v>
      </c>
      <c r="LT20" s="34">
        <f t="shared" si="217"/>
        <v>13.532083333333334</v>
      </c>
      <c r="LU20" s="34">
        <f t="shared" si="217"/>
        <v>13.532083333333334</v>
      </c>
      <c r="LV20" s="34">
        <f t="shared" si="217"/>
        <v>13.532083333333334</v>
      </c>
      <c r="LW20" s="34">
        <f t="shared" si="217"/>
        <v>13.532083333333334</v>
      </c>
      <c r="LX20" s="34">
        <f t="shared" si="217"/>
        <v>13.532083333333334</v>
      </c>
      <c r="LY20" s="34">
        <f t="shared" ref="LY20:MH25" si="218">((IF(AND(LY$12&gt;=$I20,LY$13&lt;=$J20),LY$15,IF(AND(LY$13&gt;$I20,LY$12&lt;$J20),(MIN(LY$13,$J20)-MAX(LY$12,$I20)+1),0))/LY$15)*($G20/12)/1000000)</f>
        <v>13.532083333333334</v>
      </c>
      <c r="LZ20" s="34">
        <f t="shared" si="218"/>
        <v>13.532083333333334</v>
      </c>
      <c r="MA20" s="34">
        <f t="shared" si="218"/>
        <v>13.532083333333334</v>
      </c>
      <c r="MB20" s="34">
        <f t="shared" si="218"/>
        <v>13.532083333333334</v>
      </c>
      <c r="MC20" s="34">
        <f t="shared" si="218"/>
        <v>13.532083333333334</v>
      </c>
      <c r="MD20" s="34">
        <f t="shared" si="218"/>
        <v>13.532083333333334</v>
      </c>
      <c r="ME20" s="34">
        <f t="shared" si="218"/>
        <v>13.532083333333334</v>
      </c>
      <c r="MF20" s="34">
        <f t="shared" si="218"/>
        <v>13.532083333333334</v>
      </c>
      <c r="MG20" s="34">
        <f t="shared" si="218"/>
        <v>13.532083333333334</v>
      </c>
      <c r="MH20" s="34">
        <f t="shared" si="218"/>
        <v>13.532083333333334</v>
      </c>
      <c r="MI20" s="34">
        <f t="shared" ref="MI20:MR25" si="219">((IF(AND(MI$12&gt;=$I20,MI$13&lt;=$J20),MI$15,IF(AND(MI$13&gt;$I20,MI$12&lt;$J20),(MIN(MI$13,$J20)-MAX(MI$12,$I20)+1),0))/MI$15)*($G20/12)/1000000)</f>
        <v>13.532083333333334</v>
      </c>
      <c r="MJ20" s="34">
        <f t="shared" si="219"/>
        <v>13.532083333333334</v>
      </c>
      <c r="MK20" s="34">
        <f t="shared" si="219"/>
        <v>13.532083333333334</v>
      </c>
      <c r="ML20" s="34">
        <f t="shared" si="219"/>
        <v>13.532083333333334</v>
      </c>
      <c r="MM20" s="34">
        <f t="shared" si="219"/>
        <v>13.532083333333334</v>
      </c>
      <c r="MN20" s="34">
        <f t="shared" si="219"/>
        <v>13.532083333333334</v>
      </c>
      <c r="MO20" s="34">
        <f t="shared" si="219"/>
        <v>13.532083333333334</v>
      </c>
      <c r="MP20" s="34">
        <f t="shared" si="219"/>
        <v>13.532083333333334</v>
      </c>
      <c r="MQ20" s="34">
        <f t="shared" si="219"/>
        <v>13.532083333333334</v>
      </c>
      <c r="MR20" s="34">
        <f t="shared" si="219"/>
        <v>13.532083333333334</v>
      </c>
      <c r="MS20" s="34">
        <f t="shared" ref="MS20:NB25" si="220">((IF(AND(MS$12&gt;=$I20,MS$13&lt;=$J20),MS$15,IF(AND(MS$13&gt;$I20,MS$12&lt;$J20),(MIN(MS$13,$J20)-MAX(MS$12,$I20)+1),0))/MS$15)*($G20/12)/1000000)</f>
        <v>13.532083333333334</v>
      </c>
      <c r="MT20" s="34">
        <f t="shared" si="220"/>
        <v>13.532083333333334</v>
      </c>
      <c r="MU20" s="34">
        <f t="shared" si="220"/>
        <v>13.532083333333334</v>
      </c>
      <c r="MV20" s="34">
        <f t="shared" si="220"/>
        <v>13.532083333333334</v>
      </c>
      <c r="MW20" s="34">
        <f t="shared" si="220"/>
        <v>13.532083333333334</v>
      </c>
      <c r="MX20" s="34">
        <f t="shared" si="220"/>
        <v>13.532083333333334</v>
      </c>
      <c r="MY20" s="34">
        <f t="shared" si="220"/>
        <v>13.532083333333334</v>
      </c>
      <c r="MZ20" s="34">
        <f t="shared" si="220"/>
        <v>13.532083333333334</v>
      </c>
      <c r="NA20" s="34">
        <f t="shared" si="220"/>
        <v>13.532083333333334</v>
      </c>
      <c r="NB20" s="34">
        <f t="shared" si="220"/>
        <v>13.532083333333334</v>
      </c>
      <c r="NC20" s="34">
        <f t="shared" ref="NC20:NL25" si="221">((IF(AND(NC$12&gt;=$I20,NC$13&lt;=$J20),NC$15,IF(AND(NC$13&gt;$I20,NC$12&lt;$J20),(MIN(NC$13,$J20)-MAX(NC$12,$I20)+1),0))/NC$15)*($G20/12)/1000000)</f>
        <v>13.532083333333334</v>
      </c>
      <c r="ND20" s="34">
        <f t="shared" si="221"/>
        <v>13.532083333333334</v>
      </c>
      <c r="NE20" s="34">
        <f t="shared" si="221"/>
        <v>13.532083333333334</v>
      </c>
      <c r="NF20" s="34">
        <f t="shared" si="221"/>
        <v>13.532083333333334</v>
      </c>
      <c r="NG20" s="34">
        <f t="shared" si="221"/>
        <v>13.532083333333334</v>
      </c>
      <c r="NH20" s="34">
        <f t="shared" si="221"/>
        <v>13.532083333333334</v>
      </c>
      <c r="NI20" s="34">
        <f t="shared" si="221"/>
        <v>13.532083333333334</v>
      </c>
      <c r="NJ20" s="34">
        <f t="shared" si="221"/>
        <v>13.532083333333334</v>
      </c>
      <c r="NK20" s="34">
        <f t="shared" si="221"/>
        <v>13.532083333333334</v>
      </c>
      <c r="NL20" s="34">
        <f t="shared" si="221"/>
        <v>13.532083333333334</v>
      </c>
      <c r="NM20" s="34">
        <f t="shared" ref="NM20:NV25" si="222">((IF(AND(NM$12&gt;=$I20,NM$13&lt;=$J20),NM$15,IF(AND(NM$13&gt;$I20,NM$12&lt;$J20),(MIN(NM$13,$J20)-MAX(NM$12,$I20)+1),0))/NM$15)*($G20/12)/1000000)</f>
        <v>13.532083333333334</v>
      </c>
      <c r="NN20" s="34">
        <f t="shared" si="222"/>
        <v>13.532083333333334</v>
      </c>
      <c r="NO20" s="34">
        <f t="shared" si="222"/>
        <v>13.532083333333334</v>
      </c>
      <c r="NP20" s="34">
        <f t="shared" si="222"/>
        <v>13.532083333333334</v>
      </c>
      <c r="NQ20" s="34">
        <f t="shared" si="222"/>
        <v>13.532083333333334</v>
      </c>
      <c r="NR20" s="34">
        <f t="shared" si="222"/>
        <v>13.532083333333334</v>
      </c>
      <c r="NS20" s="34">
        <f t="shared" si="222"/>
        <v>13.532083333333334</v>
      </c>
      <c r="NT20" s="34">
        <f t="shared" si="222"/>
        <v>13.532083333333334</v>
      </c>
      <c r="NU20" s="34">
        <f t="shared" si="222"/>
        <v>13.532083333333334</v>
      </c>
      <c r="NV20" s="34">
        <f t="shared" si="222"/>
        <v>13.532083333333334</v>
      </c>
      <c r="NW20" s="34">
        <f t="shared" ref="NW20:OF25" si="223">((IF(AND(NW$12&gt;=$I20,NW$13&lt;=$J20),NW$15,IF(AND(NW$13&gt;$I20,NW$12&lt;$J20),(MIN(NW$13,$J20)-MAX(NW$12,$I20)+1),0))/NW$15)*($G20/12)/1000000)</f>
        <v>13.532083333333334</v>
      </c>
      <c r="NX20" s="34">
        <f t="shared" si="223"/>
        <v>13.532083333333334</v>
      </c>
      <c r="NY20" s="34">
        <f t="shared" si="223"/>
        <v>13.532083333333334</v>
      </c>
      <c r="NZ20" s="34">
        <f t="shared" si="223"/>
        <v>13.532083333333334</v>
      </c>
      <c r="OA20" s="34">
        <f t="shared" si="223"/>
        <v>13.532083333333334</v>
      </c>
      <c r="OB20" s="34">
        <f t="shared" si="223"/>
        <v>13.532083333333334</v>
      </c>
      <c r="OC20" s="34">
        <f t="shared" si="223"/>
        <v>13.532083333333334</v>
      </c>
      <c r="OD20" s="34">
        <f t="shared" si="223"/>
        <v>13.532083333333334</v>
      </c>
      <c r="OE20" s="34">
        <f t="shared" si="223"/>
        <v>13.532083333333334</v>
      </c>
      <c r="OF20" s="34">
        <f t="shared" si="223"/>
        <v>13.532083333333334</v>
      </c>
      <c r="OG20" s="34">
        <f t="shared" ref="OG20:OP25" si="224">((IF(AND(OG$12&gt;=$I20,OG$13&lt;=$J20),OG$15,IF(AND(OG$13&gt;$I20,OG$12&lt;$J20),(MIN(OG$13,$J20)-MAX(OG$12,$I20)+1),0))/OG$15)*($G20/12)/1000000)</f>
        <v>13.532083333333334</v>
      </c>
      <c r="OH20" s="34">
        <f t="shared" si="224"/>
        <v>13.532083333333334</v>
      </c>
      <c r="OI20" s="34">
        <f t="shared" si="224"/>
        <v>13.532083333333334</v>
      </c>
      <c r="OJ20" s="34">
        <f t="shared" si="224"/>
        <v>13.532083333333334</v>
      </c>
      <c r="OK20" s="34">
        <f t="shared" si="224"/>
        <v>13.532083333333334</v>
      </c>
      <c r="OL20" s="34">
        <f t="shared" si="224"/>
        <v>13.532083333333334</v>
      </c>
      <c r="OM20" s="34">
        <f t="shared" si="224"/>
        <v>13.532083333333334</v>
      </c>
      <c r="ON20" s="34">
        <f t="shared" si="224"/>
        <v>13.532083333333334</v>
      </c>
      <c r="OO20" s="34">
        <f t="shared" si="224"/>
        <v>13.532083333333334</v>
      </c>
      <c r="OP20" s="34">
        <f t="shared" si="224"/>
        <v>13.532083333333334</v>
      </c>
      <c r="OQ20" s="34">
        <f t="shared" ref="OQ20:OZ25" si="225">((IF(AND(OQ$12&gt;=$I20,OQ$13&lt;=$J20),OQ$15,IF(AND(OQ$13&gt;$I20,OQ$12&lt;$J20),(MIN(OQ$13,$J20)-MAX(OQ$12,$I20)+1),0))/OQ$15)*($G20/12)/1000000)</f>
        <v>13.532083333333334</v>
      </c>
      <c r="OR20" s="34">
        <f t="shared" si="225"/>
        <v>13.532083333333334</v>
      </c>
      <c r="OS20" s="34">
        <f t="shared" si="225"/>
        <v>13.532083333333334</v>
      </c>
      <c r="OT20" s="34">
        <f t="shared" si="225"/>
        <v>13.532083333333334</v>
      </c>
      <c r="OU20" s="34">
        <f t="shared" si="225"/>
        <v>13.532083333333334</v>
      </c>
      <c r="OV20" s="34">
        <f t="shared" si="225"/>
        <v>13.532083333333334</v>
      </c>
      <c r="OW20" s="34">
        <f t="shared" si="225"/>
        <v>13.532083333333334</v>
      </c>
      <c r="OX20" s="34">
        <f t="shared" si="225"/>
        <v>13.532083333333334</v>
      </c>
      <c r="OY20" s="34">
        <f t="shared" si="225"/>
        <v>13.532083333333334</v>
      </c>
      <c r="OZ20" s="34">
        <f t="shared" si="225"/>
        <v>13.532083333333334</v>
      </c>
      <c r="PA20" s="34">
        <f t="shared" ref="PA20:PJ25" si="226">((IF(AND(PA$12&gt;=$I20,PA$13&lt;=$J20),PA$15,IF(AND(PA$13&gt;$I20,PA$12&lt;$J20),(MIN(PA$13,$J20)-MAX(PA$12,$I20)+1),0))/PA$15)*($G20/12)/1000000)</f>
        <v>13.532083333333334</v>
      </c>
      <c r="PB20" s="34">
        <f t="shared" si="226"/>
        <v>13.532083333333334</v>
      </c>
      <c r="PC20" s="34">
        <f t="shared" si="226"/>
        <v>13.532083333333334</v>
      </c>
      <c r="PD20" s="34">
        <f t="shared" si="226"/>
        <v>13.532083333333334</v>
      </c>
      <c r="PE20" s="34">
        <f t="shared" si="226"/>
        <v>13.532083333333334</v>
      </c>
      <c r="PF20" s="34">
        <f t="shared" si="226"/>
        <v>13.532083333333334</v>
      </c>
      <c r="PG20" s="34">
        <f t="shared" si="226"/>
        <v>13.532083333333334</v>
      </c>
      <c r="PH20" s="34">
        <f t="shared" si="226"/>
        <v>13.532083333333334</v>
      </c>
      <c r="PI20" s="34">
        <f t="shared" si="226"/>
        <v>13.532083333333334</v>
      </c>
      <c r="PJ20" s="34">
        <f t="shared" si="226"/>
        <v>13.532083333333334</v>
      </c>
      <c r="PK20" s="34">
        <f t="shared" ref="PK20:PT25" si="227">((IF(AND(PK$12&gt;=$I20,PK$13&lt;=$J20),PK$15,IF(AND(PK$13&gt;$I20,PK$12&lt;$J20),(MIN(PK$13,$J20)-MAX(PK$12,$I20)+1),0))/PK$15)*($G20/12)/1000000)</f>
        <v>13.532083333333334</v>
      </c>
      <c r="PL20" s="34">
        <f t="shared" si="227"/>
        <v>13.532083333333334</v>
      </c>
      <c r="PM20" s="34">
        <f t="shared" si="227"/>
        <v>13.532083333333334</v>
      </c>
      <c r="PN20" s="34">
        <f t="shared" si="227"/>
        <v>13.532083333333334</v>
      </c>
      <c r="PO20" s="34">
        <f t="shared" si="227"/>
        <v>13.532083333333334</v>
      </c>
      <c r="PP20" s="34">
        <f t="shared" si="227"/>
        <v>13.532083333333334</v>
      </c>
      <c r="PQ20" s="34">
        <f t="shared" si="227"/>
        <v>13.532083333333334</v>
      </c>
      <c r="PR20" s="34">
        <f t="shared" si="227"/>
        <v>13.532083333333334</v>
      </c>
      <c r="PS20" s="34">
        <f t="shared" si="227"/>
        <v>13.532083333333334</v>
      </c>
      <c r="PT20" s="34">
        <f t="shared" si="227"/>
        <v>13.532083333333334</v>
      </c>
      <c r="PU20" s="34">
        <f t="shared" ref="PU20:QD25" si="228">((IF(AND(PU$12&gt;=$I20,PU$13&lt;=$J20),PU$15,IF(AND(PU$13&gt;$I20,PU$12&lt;$J20),(MIN(PU$13,$J20)-MAX(PU$12,$I20)+1),0))/PU$15)*($G20/12)/1000000)</f>
        <v>13.532083333333334</v>
      </c>
      <c r="PV20" s="34">
        <f t="shared" si="228"/>
        <v>13.532083333333334</v>
      </c>
      <c r="PW20" s="34">
        <f t="shared" si="228"/>
        <v>13.532083333333334</v>
      </c>
      <c r="PX20" s="34">
        <f t="shared" si="228"/>
        <v>13.532083333333334</v>
      </c>
      <c r="PY20" s="34">
        <f t="shared" si="228"/>
        <v>13.532083333333334</v>
      </c>
      <c r="PZ20" s="34">
        <f t="shared" si="228"/>
        <v>13.532083333333334</v>
      </c>
      <c r="QA20" s="34">
        <f t="shared" si="228"/>
        <v>13.532083333333334</v>
      </c>
      <c r="QB20" s="34">
        <f t="shared" si="228"/>
        <v>13.532083333333334</v>
      </c>
      <c r="QC20" s="34">
        <f t="shared" si="228"/>
        <v>13.532083333333334</v>
      </c>
      <c r="QD20" s="34">
        <f t="shared" si="228"/>
        <v>13.532083333333334</v>
      </c>
      <c r="QE20" s="34">
        <f t="shared" ref="QE20:QN25" si="229">((IF(AND(QE$12&gt;=$I20,QE$13&lt;=$J20),QE$15,IF(AND(QE$13&gt;$I20,QE$12&lt;$J20),(MIN(QE$13,$J20)-MAX(QE$12,$I20)+1),0))/QE$15)*($G20/12)/1000000)</f>
        <v>13.532083333333334</v>
      </c>
      <c r="QF20" s="34">
        <f t="shared" si="229"/>
        <v>13.532083333333334</v>
      </c>
      <c r="QG20" s="34">
        <f t="shared" si="229"/>
        <v>13.532083333333334</v>
      </c>
      <c r="QH20" s="34">
        <f t="shared" si="229"/>
        <v>13.532083333333334</v>
      </c>
      <c r="QI20" s="34">
        <f t="shared" si="229"/>
        <v>13.532083333333334</v>
      </c>
      <c r="QJ20" s="34">
        <f t="shared" si="229"/>
        <v>13.532083333333334</v>
      </c>
      <c r="QK20" s="34">
        <f t="shared" si="229"/>
        <v>13.532083333333334</v>
      </c>
      <c r="QL20" s="34">
        <f t="shared" si="229"/>
        <v>13.532083333333334</v>
      </c>
      <c r="QM20" s="34">
        <f t="shared" si="229"/>
        <v>13.532083333333334</v>
      </c>
      <c r="QN20" s="34">
        <f t="shared" si="229"/>
        <v>13.532083333333334</v>
      </c>
      <c r="QO20" s="34">
        <f t="shared" ref="QO20:QX25" si="230">((IF(AND(QO$12&gt;=$I20,QO$13&lt;=$J20),QO$15,IF(AND(QO$13&gt;$I20,QO$12&lt;$J20),(MIN(QO$13,$J20)-MAX(QO$12,$I20)+1),0))/QO$15)*($G20/12)/1000000)</f>
        <v>13.532083333333334</v>
      </c>
      <c r="QP20" s="34">
        <f t="shared" si="230"/>
        <v>13.532083333333334</v>
      </c>
      <c r="QQ20" s="34">
        <f t="shared" si="230"/>
        <v>13.532083333333334</v>
      </c>
      <c r="QR20" s="34">
        <f t="shared" si="230"/>
        <v>13.532083333333334</v>
      </c>
      <c r="QS20" s="34">
        <f t="shared" si="230"/>
        <v>13.532083333333334</v>
      </c>
      <c r="QT20" s="34">
        <f t="shared" si="230"/>
        <v>13.532083333333334</v>
      </c>
      <c r="QU20" s="34">
        <f t="shared" si="230"/>
        <v>13.532083333333334</v>
      </c>
      <c r="QV20" s="34">
        <f t="shared" si="230"/>
        <v>13.532083333333334</v>
      </c>
      <c r="QW20" s="34">
        <f t="shared" si="230"/>
        <v>13.532083333333334</v>
      </c>
      <c r="QX20" s="34">
        <f t="shared" si="230"/>
        <v>13.532083333333334</v>
      </c>
      <c r="QY20" s="34">
        <f t="shared" ref="QY20:RH25" si="231">((IF(AND(QY$12&gt;=$I20,QY$13&lt;=$J20),QY$15,IF(AND(QY$13&gt;$I20,QY$12&lt;$J20),(MIN(QY$13,$J20)-MAX(QY$12,$I20)+1),0))/QY$15)*($G20/12)/1000000)</f>
        <v>13.532083333333334</v>
      </c>
      <c r="QZ20" s="34">
        <f t="shared" si="231"/>
        <v>13.532083333333334</v>
      </c>
      <c r="RA20" s="34">
        <f t="shared" si="231"/>
        <v>13.532083333333334</v>
      </c>
      <c r="RB20" s="34">
        <f t="shared" si="231"/>
        <v>13.532083333333334</v>
      </c>
      <c r="RC20" s="34">
        <f t="shared" si="231"/>
        <v>13.532083333333334</v>
      </c>
      <c r="RD20" s="34">
        <f t="shared" si="231"/>
        <v>13.532083333333334</v>
      </c>
      <c r="RE20" s="34">
        <f t="shared" si="231"/>
        <v>13.532083333333334</v>
      </c>
      <c r="RF20" s="34">
        <f t="shared" si="231"/>
        <v>13.532083333333334</v>
      </c>
      <c r="RG20" s="34">
        <f t="shared" si="231"/>
        <v>13.532083333333334</v>
      </c>
      <c r="RH20" s="34">
        <f t="shared" si="231"/>
        <v>13.532083333333334</v>
      </c>
      <c r="RI20" s="34">
        <f t="shared" ref="RI20:RR25" si="232">((IF(AND(RI$12&gt;=$I20,RI$13&lt;=$J20),RI$15,IF(AND(RI$13&gt;$I20,RI$12&lt;$J20),(MIN(RI$13,$J20)-MAX(RI$12,$I20)+1),0))/RI$15)*($G20/12)/1000000)</f>
        <v>13.532083333333334</v>
      </c>
      <c r="RJ20" s="34">
        <f t="shared" si="232"/>
        <v>13.532083333333334</v>
      </c>
      <c r="RK20" s="34">
        <f t="shared" si="232"/>
        <v>13.532083333333334</v>
      </c>
      <c r="RL20" s="34">
        <f t="shared" si="232"/>
        <v>13.532083333333334</v>
      </c>
      <c r="RM20" s="34">
        <f t="shared" si="232"/>
        <v>13.532083333333334</v>
      </c>
      <c r="RN20" s="34">
        <f t="shared" si="232"/>
        <v>13.532083333333334</v>
      </c>
      <c r="RO20" s="34">
        <f t="shared" si="232"/>
        <v>13.532083333333334</v>
      </c>
      <c r="RP20" s="34">
        <f t="shared" si="232"/>
        <v>13.532083333333334</v>
      </c>
      <c r="RQ20" s="34">
        <f t="shared" si="232"/>
        <v>13.532083333333334</v>
      </c>
      <c r="RR20" s="34">
        <f t="shared" si="232"/>
        <v>13.532083333333334</v>
      </c>
      <c r="RS20" s="34">
        <f t="shared" ref="RS20:SB25" si="233">((IF(AND(RS$12&gt;=$I20,RS$13&lt;=$J20),RS$15,IF(AND(RS$13&gt;$I20,RS$12&lt;$J20),(MIN(RS$13,$J20)-MAX(RS$12,$I20)+1),0))/RS$15)*($G20/12)/1000000)</f>
        <v>13.532083333333334</v>
      </c>
      <c r="RT20" s="34">
        <f t="shared" si="233"/>
        <v>13.532083333333334</v>
      </c>
      <c r="RU20" s="34">
        <f t="shared" si="233"/>
        <v>13.532083333333334</v>
      </c>
      <c r="RV20" s="34">
        <f t="shared" si="233"/>
        <v>13.532083333333334</v>
      </c>
      <c r="RW20" s="34">
        <f t="shared" si="233"/>
        <v>13.532083333333334</v>
      </c>
      <c r="RX20" s="34">
        <f t="shared" si="233"/>
        <v>13.532083333333334</v>
      </c>
      <c r="RY20" s="34">
        <f t="shared" si="233"/>
        <v>13.532083333333334</v>
      </c>
      <c r="RZ20" s="34">
        <f t="shared" si="233"/>
        <v>13.532083333333334</v>
      </c>
      <c r="SA20" s="34">
        <f t="shared" si="233"/>
        <v>13.532083333333334</v>
      </c>
      <c r="SB20" s="34">
        <f t="shared" si="233"/>
        <v>13.532083333333334</v>
      </c>
      <c r="SC20" s="34">
        <f t="shared" ref="SC20:SL25" si="234">((IF(AND(SC$12&gt;=$I20,SC$13&lt;=$J20),SC$15,IF(AND(SC$13&gt;$I20,SC$12&lt;$J20),(MIN(SC$13,$J20)-MAX(SC$12,$I20)+1),0))/SC$15)*($G20/12)/1000000)</f>
        <v>13.532083333333334</v>
      </c>
      <c r="SD20" s="34">
        <f t="shared" si="234"/>
        <v>13.532083333333334</v>
      </c>
      <c r="SE20" s="34">
        <f t="shared" si="234"/>
        <v>13.532083333333334</v>
      </c>
      <c r="SF20" s="34">
        <f t="shared" si="234"/>
        <v>13.532083333333334</v>
      </c>
      <c r="SG20" s="34">
        <f t="shared" si="234"/>
        <v>13.532083333333334</v>
      </c>
      <c r="SH20" s="34">
        <f t="shared" si="234"/>
        <v>13.532083333333334</v>
      </c>
      <c r="SI20" s="34">
        <f t="shared" si="234"/>
        <v>13.532083333333334</v>
      </c>
      <c r="SJ20" s="34">
        <f t="shared" si="234"/>
        <v>13.532083333333334</v>
      </c>
      <c r="SK20" s="34">
        <f t="shared" si="234"/>
        <v>13.532083333333334</v>
      </c>
      <c r="SL20" s="34">
        <f t="shared" si="234"/>
        <v>13.532083333333334</v>
      </c>
      <c r="SM20" s="34">
        <f t="shared" ref="SM20:SV25" si="235">((IF(AND(SM$12&gt;=$I20,SM$13&lt;=$J20),SM$15,IF(AND(SM$13&gt;$I20,SM$12&lt;$J20),(MIN(SM$13,$J20)-MAX(SM$12,$I20)+1),0))/SM$15)*($G20/12)/1000000)</f>
        <v>13.532083333333334</v>
      </c>
      <c r="SN20" s="34">
        <f t="shared" si="235"/>
        <v>13.532083333333334</v>
      </c>
      <c r="SO20" s="34">
        <f t="shared" si="235"/>
        <v>13.532083333333334</v>
      </c>
      <c r="SP20" s="34">
        <f t="shared" si="235"/>
        <v>13.532083333333334</v>
      </c>
      <c r="SQ20" s="34">
        <f t="shared" si="235"/>
        <v>13.532083333333334</v>
      </c>
      <c r="SR20" s="34">
        <f t="shared" si="235"/>
        <v>13.532083333333334</v>
      </c>
      <c r="SS20" s="34">
        <f t="shared" si="235"/>
        <v>13.532083333333334</v>
      </c>
      <c r="ST20" s="34">
        <f t="shared" si="235"/>
        <v>13.532083333333334</v>
      </c>
      <c r="SU20" s="34">
        <f t="shared" si="235"/>
        <v>13.532083333333334</v>
      </c>
      <c r="SV20" s="34">
        <f t="shared" si="235"/>
        <v>13.532083333333334</v>
      </c>
      <c r="SW20" s="34">
        <f t="shared" ref="SW20:TF25" si="236">((IF(AND(SW$12&gt;=$I20,SW$13&lt;=$J20),SW$15,IF(AND(SW$13&gt;$I20,SW$12&lt;$J20),(MIN(SW$13,$J20)-MAX(SW$12,$I20)+1),0))/SW$15)*($G20/12)/1000000)</f>
        <v>13.532083333333334</v>
      </c>
      <c r="SX20" s="34">
        <f t="shared" si="236"/>
        <v>13.532083333333334</v>
      </c>
      <c r="SY20" s="34">
        <f t="shared" si="236"/>
        <v>13.532083333333334</v>
      </c>
      <c r="SZ20" s="34">
        <f t="shared" si="236"/>
        <v>13.532083333333334</v>
      </c>
      <c r="TA20" s="34">
        <f t="shared" si="236"/>
        <v>13.532083333333334</v>
      </c>
      <c r="TB20" s="34">
        <f t="shared" si="236"/>
        <v>13.532083333333334</v>
      </c>
      <c r="TC20" s="34">
        <f t="shared" si="236"/>
        <v>13.532083333333334</v>
      </c>
      <c r="TD20" s="34">
        <f t="shared" si="236"/>
        <v>13.532083333333334</v>
      </c>
      <c r="TE20" s="34">
        <f t="shared" si="236"/>
        <v>13.532083333333334</v>
      </c>
      <c r="TF20" s="34">
        <f t="shared" si="236"/>
        <v>13.532083333333334</v>
      </c>
      <c r="TG20" s="34">
        <f t="shared" ref="TG20:TP25" si="237">((IF(AND(TG$12&gt;=$I20,TG$13&lt;=$J20),TG$15,IF(AND(TG$13&gt;$I20,TG$12&lt;$J20),(MIN(TG$13,$J20)-MAX(TG$12,$I20)+1),0))/TG$15)*($G20/12)/1000000)</f>
        <v>13.532083333333334</v>
      </c>
      <c r="TH20" s="34">
        <f t="shared" si="237"/>
        <v>13.532083333333334</v>
      </c>
      <c r="TI20" s="34">
        <f t="shared" si="237"/>
        <v>13.532083333333334</v>
      </c>
      <c r="TJ20" s="34">
        <f t="shared" si="237"/>
        <v>13.532083333333334</v>
      </c>
      <c r="TK20" s="34">
        <f t="shared" si="237"/>
        <v>13.532083333333334</v>
      </c>
      <c r="TL20" s="34">
        <f t="shared" si="237"/>
        <v>13.532083333333334</v>
      </c>
      <c r="TM20" s="34">
        <f t="shared" si="237"/>
        <v>13.532083333333334</v>
      </c>
      <c r="TN20" s="34">
        <f t="shared" si="237"/>
        <v>13.532083333333334</v>
      </c>
      <c r="TO20" s="34">
        <f t="shared" si="237"/>
        <v>13.532083333333334</v>
      </c>
      <c r="TP20" s="34">
        <f t="shared" si="237"/>
        <v>13.532083333333334</v>
      </c>
      <c r="TQ20" s="34">
        <f t="shared" ref="TQ20:TZ25" si="238">((IF(AND(TQ$12&gt;=$I20,TQ$13&lt;=$J20),TQ$15,IF(AND(TQ$13&gt;$I20,TQ$12&lt;$J20),(MIN(TQ$13,$J20)-MAX(TQ$12,$I20)+1),0))/TQ$15)*($G20/12)/1000000)</f>
        <v>13.532083333333334</v>
      </c>
      <c r="TR20" s="34">
        <f t="shared" si="238"/>
        <v>13.532083333333334</v>
      </c>
      <c r="TS20" s="34">
        <f t="shared" si="238"/>
        <v>13.532083333333334</v>
      </c>
      <c r="TT20" s="34">
        <f t="shared" si="238"/>
        <v>13.532083333333334</v>
      </c>
      <c r="TU20" s="34">
        <f t="shared" si="238"/>
        <v>13.532083333333334</v>
      </c>
      <c r="TV20" s="34">
        <f t="shared" si="238"/>
        <v>13.532083333333334</v>
      </c>
      <c r="TW20" s="34">
        <f t="shared" si="238"/>
        <v>13.532083333333334</v>
      </c>
      <c r="TX20" s="34">
        <f t="shared" si="238"/>
        <v>13.532083333333334</v>
      </c>
      <c r="TY20" s="34">
        <f t="shared" si="238"/>
        <v>13.532083333333334</v>
      </c>
      <c r="TZ20" s="34">
        <f t="shared" si="238"/>
        <v>12.629944444444446</v>
      </c>
      <c r="UA20" s="34">
        <f t="shared" ref="UA20:UJ25" si="239">((IF(AND(UA$12&gt;=$I20,UA$13&lt;=$J20),UA$15,IF(AND(UA$13&gt;$I20,UA$12&lt;$J20),(MIN(UA$13,$J20)-MAX(UA$12,$I20)+1),0))/UA$15)*($G20/12)/1000000)</f>
        <v>0</v>
      </c>
      <c r="UB20" s="34">
        <f t="shared" si="239"/>
        <v>0</v>
      </c>
      <c r="UC20" s="34">
        <f t="shared" si="239"/>
        <v>0</v>
      </c>
      <c r="UD20" s="34">
        <f t="shared" si="239"/>
        <v>0</v>
      </c>
      <c r="UE20" s="34">
        <f t="shared" si="239"/>
        <v>0</v>
      </c>
      <c r="UF20" s="34">
        <f t="shared" si="239"/>
        <v>0</v>
      </c>
      <c r="UG20" s="34">
        <f t="shared" si="239"/>
        <v>0</v>
      </c>
      <c r="UH20" s="34">
        <f t="shared" si="239"/>
        <v>0</v>
      </c>
      <c r="UI20" s="34">
        <f t="shared" si="239"/>
        <v>0</v>
      </c>
      <c r="UJ20" s="34">
        <f t="shared" si="239"/>
        <v>0</v>
      </c>
      <c r="UK20" s="34">
        <f t="shared" ref="UK20:UT25" si="240">((IF(AND(UK$12&gt;=$I20,UK$13&lt;=$J20),UK$15,IF(AND(UK$13&gt;$I20,UK$12&lt;$J20),(MIN(UK$13,$J20)-MAX(UK$12,$I20)+1),0))/UK$15)*($G20/12)/1000000)</f>
        <v>0</v>
      </c>
      <c r="UL20" s="34">
        <f t="shared" si="240"/>
        <v>0</v>
      </c>
      <c r="UM20" s="34">
        <f t="shared" si="240"/>
        <v>0</v>
      </c>
      <c r="UN20" s="34">
        <f t="shared" si="240"/>
        <v>0</v>
      </c>
      <c r="UO20" s="34">
        <f t="shared" si="240"/>
        <v>0</v>
      </c>
      <c r="UP20" s="34">
        <f t="shared" si="240"/>
        <v>0</v>
      </c>
      <c r="UQ20" s="34">
        <f t="shared" si="240"/>
        <v>0</v>
      </c>
      <c r="UR20" s="34">
        <f t="shared" si="240"/>
        <v>0</v>
      </c>
      <c r="US20" s="34">
        <f t="shared" si="240"/>
        <v>0</v>
      </c>
      <c r="UT20" s="34">
        <f t="shared" si="240"/>
        <v>0</v>
      </c>
      <c r="UU20" s="34">
        <f t="shared" ref="UU20:VD25" si="241">((IF(AND(UU$12&gt;=$I20,UU$13&lt;=$J20),UU$15,IF(AND(UU$13&gt;$I20,UU$12&lt;$J20),(MIN(UU$13,$J20)-MAX(UU$12,$I20)+1),0))/UU$15)*($G20/12)/1000000)</f>
        <v>0</v>
      </c>
      <c r="UV20" s="34">
        <f t="shared" si="241"/>
        <v>0</v>
      </c>
      <c r="UW20" s="34">
        <f t="shared" si="241"/>
        <v>0</v>
      </c>
      <c r="UX20" s="34">
        <f t="shared" si="241"/>
        <v>0</v>
      </c>
      <c r="UY20" s="34">
        <f t="shared" si="241"/>
        <v>0</v>
      </c>
      <c r="UZ20" s="34">
        <f t="shared" si="241"/>
        <v>0</v>
      </c>
      <c r="VA20" s="34">
        <f t="shared" si="241"/>
        <v>0</v>
      </c>
      <c r="VB20" s="34">
        <f t="shared" si="241"/>
        <v>0</v>
      </c>
      <c r="VC20" s="34">
        <f t="shared" si="241"/>
        <v>0</v>
      </c>
      <c r="VD20" s="34">
        <f t="shared" si="241"/>
        <v>0</v>
      </c>
      <c r="VE20" s="34">
        <f t="shared" ref="VE20:VN25" si="242">((IF(AND(VE$12&gt;=$I20,VE$13&lt;=$J20),VE$15,IF(AND(VE$13&gt;$I20,VE$12&lt;$J20),(MIN(VE$13,$J20)-MAX(VE$12,$I20)+1),0))/VE$15)*($G20/12)/1000000)</f>
        <v>0</v>
      </c>
      <c r="VF20" s="34">
        <f t="shared" si="242"/>
        <v>0</v>
      </c>
      <c r="VG20" s="34">
        <f t="shared" si="242"/>
        <v>0</v>
      </c>
      <c r="VH20" s="34">
        <f t="shared" si="242"/>
        <v>0</v>
      </c>
      <c r="VI20" s="34">
        <f t="shared" si="242"/>
        <v>0</v>
      </c>
      <c r="VJ20" s="34">
        <f t="shared" si="242"/>
        <v>0</v>
      </c>
      <c r="VK20" s="34">
        <f t="shared" si="242"/>
        <v>0</v>
      </c>
      <c r="VL20" s="34">
        <f t="shared" si="242"/>
        <v>0</v>
      </c>
      <c r="VM20" s="34">
        <f t="shared" si="242"/>
        <v>0</v>
      </c>
      <c r="VN20" s="34">
        <f t="shared" si="242"/>
        <v>0</v>
      </c>
      <c r="VO20" s="34">
        <f t="shared" ref="VO20:VV25" si="243">((IF(AND(VO$12&gt;=$I20,VO$13&lt;=$J20),VO$15,IF(AND(VO$13&gt;$I20,VO$12&lt;$J20),(MIN(VO$13,$J20)-MAX(VO$12,$I20)+1),0))/VO$15)*($G20/12)/1000000)</f>
        <v>0</v>
      </c>
      <c r="VP20" s="34">
        <f t="shared" si="243"/>
        <v>0</v>
      </c>
      <c r="VQ20" s="34">
        <f t="shared" si="243"/>
        <v>0</v>
      </c>
      <c r="VR20" s="34">
        <f t="shared" si="243"/>
        <v>0</v>
      </c>
      <c r="VS20" s="34">
        <f t="shared" si="243"/>
        <v>0</v>
      </c>
      <c r="VT20" s="34">
        <f t="shared" si="243"/>
        <v>0</v>
      </c>
      <c r="VU20" s="34">
        <f t="shared" si="243"/>
        <v>0</v>
      </c>
      <c r="VV20" s="34">
        <f t="shared" si="243"/>
        <v>0</v>
      </c>
    </row>
    <row r="21" spans="1:596" x14ac:dyDescent="0.35">
      <c r="A21" s="29"/>
      <c r="B21" s="29">
        <f>+B20+1</f>
        <v>2</v>
      </c>
      <c r="C21" s="29" t="s">
        <v>3</v>
      </c>
      <c r="D21" s="29" t="s">
        <v>439</v>
      </c>
      <c r="E21" s="29" t="str">
        <f>'Transmission Auctions - Summary'!D5</f>
        <v>3/2024-01</v>
      </c>
      <c r="F21" s="69">
        <f>'Transmission Auctions - Summary'!D17*1000000</f>
        <v>114490000</v>
      </c>
      <c r="G21" s="184">
        <f>'Transmission Capex'!S254*1000000</f>
        <v>114490000</v>
      </c>
      <c r="H21" s="29" t="s">
        <v>42</v>
      </c>
      <c r="I21" s="32">
        <f>'Transmission Auctions - Summary'!D23</f>
        <v>47299</v>
      </c>
      <c r="J21" s="32">
        <f>'Transmission Auctions - Summary'!D24</f>
        <v>56428</v>
      </c>
      <c r="K21" s="29"/>
      <c r="L21" s="29" t="str">
        <f t="shared" si="194"/>
        <v>3/2024-01</v>
      </c>
      <c r="M21" s="36">
        <f t="shared" si="195"/>
        <v>0</v>
      </c>
      <c r="N21" s="36">
        <f t="shared" si="196"/>
        <v>0</v>
      </c>
      <c r="O21" s="36">
        <f t="shared" si="196"/>
        <v>0</v>
      </c>
      <c r="P21" s="36">
        <f t="shared" si="196"/>
        <v>0</v>
      </c>
      <c r="Q21" s="36">
        <f t="shared" si="196"/>
        <v>0</v>
      </c>
      <c r="R21" s="36">
        <f t="shared" si="196"/>
        <v>114.49000000000002</v>
      </c>
      <c r="S21" s="36">
        <f t="shared" si="196"/>
        <v>114.49000000000002</v>
      </c>
      <c r="T21" s="36">
        <f t="shared" si="196"/>
        <v>114.49000000000002</v>
      </c>
      <c r="U21" s="36">
        <f t="shared" si="196"/>
        <v>114.49000000000002</v>
      </c>
      <c r="V21" s="36">
        <f t="shared" si="196"/>
        <v>114.49000000000002</v>
      </c>
      <c r="W21" s="36">
        <f t="shared" si="196"/>
        <v>114.49000000000002</v>
      </c>
      <c r="X21" s="36">
        <f t="shared" si="196"/>
        <v>114.49000000000002</v>
      </c>
      <c r="Y21" s="36">
        <f t="shared" si="196"/>
        <v>114.49000000000002</v>
      </c>
      <c r="Z21" s="36">
        <f t="shared" si="196"/>
        <v>114.49000000000002</v>
      </c>
      <c r="AA21" s="36">
        <f t="shared" si="196"/>
        <v>114.49000000000002</v>
      </c>
      <c r="AB21" s="36">
        <f t="shared" si="196"/>
        <v>114.49000000000002</v>
      </c>
      <c r="AC21" s="36">
        <f t="shared" si="196"/>
        <v>114.49000000000002</v>
      </c>
      <c r="AD21" s="36">
        <f t="shared" si="196"/>
        <v>114.49000000000002</v>
      </c>
      <c r="AE21" s="36">
        <f t="shared" si="196"/>
        <v>114.49000000000002</v>
      </c>
      <c r="AF21" s="36">
        <f t="shared" si="196"/>
        <v>114.49000000000002</v>
      </c>
      <c r="AG21" s="36">
        <f t="shared" si="196"/>
        <v>114.49000000000002</v>
      </c>
      <c r="AH21" s="36">
        <f t="shared" si="196"/>
        <v>114.49000000000002</v>
      </c>
      <c r="AI21" s="36">
        <f t="shared" si="196"/>
        <v>114.49000000000002</v>
      </c>
      <c r="AJ21" s="36">
        <f t="shared" si="196"/>
        <v>114.49000000000002</v>
      </c>
      <c r="AK21" s="36">
        <f t="shared" si="196"/>
        <v>114.49000000000002</v>
      </c>
      <c r="AL21" s="36">
        <f t="shared" si="196"/>
        <v>114.49000000000002</v>
      </c>
      <c r="AM21" s="36">
        <f t="shared" si="196"/>
        <v>114.49000000000002</v>
      </c>
      <c r="AN21" s="36">
        <f t="shared" si="196"/>
        <v>114.49000000000002</v>
      </c>
      <c r="AO21" s="36">
        <f t="shared" si="196"/>
        <v>114.49000000000002</v>
      </c>
      <c r="AP21" s="36">
        <f t="shared" si="196"/>
        <v>113.85394444444447</v>
      </c>
      <c r="AQ21" s="36">
        <f t="shared" si="196"/>
        <v>0</v>
      </c>
      <c r="AR21" s="36">
        <f t="shared" si="196"/>
        <v>0</v>
      </c>
      <c r="AS21" s="36">
        <f t="shared" si="196"/>
        <v>0</v>
      </c>
      <c r="AT21" s="36">
        <f t="shared" si="196"/>
        <v>0</v>
      </c>
      <c r="AV21" s="29" t="str">
        <f t="shared" si="197"/>
        <v>3/2024-01</v>
      </c>
      <c r="AW21" s="36">
        <f t="shared" si="198"/>
        <v>0</v>
      </c>
      <c r="AX21" s="36">
        <f t="shared" si="199"/>
        <v>0</v>
      </c>
      <c r="AY21" s="36">
        <f t="shared" si="199"/>
        <v>0</v>
      </c>
      <c r="AZ21" s="36">
        <f t="shared" si="199"/>
        <v>0</v>
      </c>
      <c r="BA21" s="36">
        <f t="shared" si="199"/>
        <v>0</v>
      </c>
      <c r="BB21" s="36">
        <f t="shared" si="199"/>
        <v>0</v>
      </c>
      <c r="BC21" s="36">
        <f t="shared" si="199"/>
        <v>0</v>
      </c>
      <c r="BD21" s="36">
        <f t="shared" si="199"/>
        <v>0</v>
      </c>
      <c r="BE21" s="36">
        <f t="shared" si="199"/>
        <v>0</v>
      </c>
      <c r="BF21" s="36">
        <f t="shared" si="199"/>
        <v>0</v>
      </c>
      <c r="BG21" s="36">
        <f t="shared" si="199"/>
        <v>0</v>
      </c>
      <c r="BH21" s="36">
        <f t="shared" si="199"/>
        <v>0</v>
      </c>
      <c r="BI21" s="36">
        <f t="shared" si="199"/>
        <v>0</v>
      </c>
      <c r="BJ21" s="36">
        <f t="shared" si="199"/>
        <v>0</v>
      </c>
      <c r="BK21" s="36">
        <f t="shared" si="199"/>
        <v>0</v>
      </c>
      <c r="BL21" s="36">
        <f t="shared" si="199"/>
        <v>0</v>
      </c>
      <c r="BM21" s="36">
        <f t="shared" si="199"/>
        <v>0</v>
      </c>
      <c r="BN21" s="36">
        <f t="shared" si="199"/>
        <v>0</v>
      </c>
      <c r="BO21" s="36">
        <f t="shared" si="199"/>
        <v>0</v>
      </c>
      <c r="BP21" s="36">
        <f t="shared" si="199"/>
        <v>0</v>
      </c>
      <c r="BQ21" s="36">
        <f t="shared" si="199"/>
        <v>28.622500000000002</v>
      </c>
      <c r="BR21" s="36">
        <f t="shared" si="199"/>
        <v>28.622500000000002</v>
      </c>
      <c r="BS21" s="36">
        <f t="shared" si="199"/>
        <v>28.622500000000002</v>
      </c>
      <c r="BT21" s="36">
        <f t="shared" si="199"/>
        <v>28.622500000000002</v>
      </c>
      <c r="BU21" s="36">
        <f t="shared" si="199"/>
        <v>28.622500000000002</v>
      </c>
      <c r="BV21" s="36">
        <f t="shared" si="199"/>
        <v>28.622500000000002</v>
      </c>
      <c r="BW21" s="36">
        <f t="shared" si="199"/>
        <v>28.622500000000002</v>
      </c>
      <c r="BX21" s="36">
        <f t="shared" si="199"/>
        <v>28.622500000000002</v>
      </c>
      <c r="BY21" s="36">
        <f t="shared" si="199"/>
        <v>28.622500000000002</v>
      </c>
      <c r="BZ21" s="36">
        <f t="shared" si="199"/>
        <v>28.622500000000002</v>
      </c>
      <c r="CA21" s="36">
        <f t="shared" si="199"/>
        <v>28.622500000000002</v>
      </c>
      <c r="CB21" s="36">
        <f t="shared" si="199"/>
        <v>28.622500000000002</v>
      </c>
      <c r="CC21" s="36">
        <f t="shared" si="199"/>
        <v>28.622500000000002</v>
      </c>
      <c r="CD21" s="36">
        <f t="shared" si="199"/>
        <v>28.622500000000002</v>
      </c>
      <c r="CE21" s="36">
        <f t="shared" si="199"/>
        <v>28.622500000000002</v>
      </c>
      <c r="CF21" s="36">
        <f t="shared" si="199"/>
        <v>28.622500000000002</v>
      </c>
      <c r="CG21" s="36">
        <f t="shared" si="199"/>
        <v>28.622500000000002</v>
      </c>
      <c r="CH21" s="36">
        <f t="shared" si="199"/>
        <v>28.622500000000002</v>
      </c>
      <c r="CI21" s="36">
        <f t="shared" si="199"/>
        <v>28.622500000000002</v>
      </c>
      <c r="CJ21" s="36">
        <f t="shared" si="199"/>
        <v>28.622500000000002</v>
      </c>
      <c r="CK21" s="36">
        <f t="shared" si="199"/>
        <v>28.622500000000002</v>
      </c>
      <c r="CL21" s="36">
        <f t="shared" si="199"/>
        <v>28.622500000000002</v>
      </c>
      <c r="CM21" s="36">
        <f t="shared" si="199"/>
        <v>28.622500000000002</v>
      </c>
      <c r="CN21" s="36">
        <f t="shared" si="199"/>
        <v>28.622500000000002</v>
      </c>
      <c r="CO21" s="36">
        <f t="shared" si="199"/>
        <v>28.622500000000002</v>
      </c>
      <c r="CP21" s="36">
        <f t="shared" si="199"/>
        <v>28.622500000000002</v>
      </c>
      <c r="CQ21" s="36">
        <f t="shared" si="199"/>
        <v>28.622500000000002</v>
      </c>
      <c r="CR21" s="36">
        <f t="shared" si="199"/>
        <v>28.622500000000002</v>
      </c>
      <c r="CS21" s="36">
        <f t="shared" si="199"/>
        <v>28.622500000000002</v>
      </c>
      <c r="CT21" s="36">
        <f t="shared" si="199"/>
        <v>28.622500000000002</v>
      </c>
      <c r="CU21" s="36">
        <f t="shared" si="199"/>
        <v>28.622500000000002</v>
      </c>
      <c r="CV21" s="36">
        <f t="shared" si="199"/>
        <v>28.622500000000002</v>
      </c>
      <c r="CW21" s="36">
        <f t="shared" si="199"/>
        <v>28.622500000000002</v>
      </c>
      <c r="CX21" s="36">
        <f t="shared" si="199"/>
        <v>28.622500000000002</v>
      </c>
      <c r="CY21" s="36">
        <f t="shared" si="199"/>
        <v>28.622500000000002</v>
      </c>
      <c r="CZ21" s="36">
        <f t="shared" si="199"/>
        <v>28.622500000000002</v>
      </c>
      <c r="DA21" s="36">
        <f t="shared" si="199"/>
        <v>28.622500000000002</v>
      </c>
      <c r="DB21" s="36">
        <f t="shared" si="199"/>
        <v>28.622500000000002</v>
      </c>
      <c r="DC21" s="36">
        <f t="shared" si="199"/>
        <v>28.622500000000002</v>
      </c>
      <c r="DD21" s="36">
        <f t="shared" si="199"/>
        <v>28.622500000000002</v>
      </c>
      <c r="DE21" s="36">
        <f t="shared" si="199"/>
        <v>28.622500000000002</v>
      </c>
      <c r="DF21" s="36">
        <f t="shared" si="199"/>
        <v>28.622500000000002</v>
      </c>
      <c r="DG21" s="36">
        <f t="shared" si="199"/>
        <v>28.622500000000002</v>
      </c>
      <c r="DH21" s="36">
        <f t="shared" si="199"/>
        <v>28.622500000000002</v>
      </c>
      <c r="DI21" s="36">
        <f t="shared" si="199"/>
        <v>28.622500000000002</v>
      </c>
      <c r="DJ21" s="36">
        <f t="shared" si="200"/>
        <v>28.622500000000002</v>
      </c>
      <c r="DK21" s="36">
        <f t="shared" si="200"/>
        <v>28.622500000000002</v>
      </c>
      <c r="DL21" s="36">
        <f t="shared" si="200"/>
        <v>28.622500000000002</v>
      </c>
      <c r="DM21" s="36">
        <f t="shared" si="200"/>
        <v>28.622500000000002</v>
      </c>
      <c r="DN21" s="36">
        <f t="shared" si="200"/>
        <v>28.622500000000002</v>
      </c>
      <c r="DO21" s="36">
        <f t="shared" si="200"/>
        <v>28.622500000000002</v>
      </c>
      <c r="DP21" s="36">
        <f t="shared" si="200"/>
        <v>28.622500000000002</v>
      </c>
      <c r="DQ21" s="36">
        <f t="shared" si="200"/>
        <v>28.622500000000002</v>
      </c>
      <c r="DR21" s="36">
        <f t="shared" si="200"/>
        <v>28.622500000000002</v>
      </c>
      <c r="DS21" s="36">
        <f t="shared" si="200"/>
        <v>28.622500000000002</v>
      </c>
      <c r="DT21" s="36">
        <f t="shared" si="200"/>
        <v>28.622500000000002</v>
      </c>
      <c r="DU21" s="36">
        <f t="shared" si="200"/>
        <v>28.622500000000002</v>
      </c>
      <c r="DV21" s="36">
        <f t="shared" si="200"/>
        <v>28.622500000000002</v>
      </c>
      <c r="DW21" s="36">
        <f t="shared" si="200"/>
        <v>28.622500000000002</v>
      </c>
      <c r="DX21" s="36">
        <f t="shared" si="200"/>
        <v>28.622500000000002</v>
      </c>
      <c r="DY21" s="36">
        <f t="shared" si="200"/>
        <v>28.622500000000002</v>
      </c>
      <c r="DZ21" s="36">
        <f t="shared" si="200"/>
        <v>28.622500000000002</v>
      </c>
      <c r="EA21" s="36">
        <f t="shared" si="200"/>
        <v>28.622500000000002</v>
      </c>
      <c r="EB21" s="36">
        <f t="shared" si="200"/>
        <v>28.622500000000002</v>
      </c>
      <c r="EC21" s="36">
        <f t="shared" si="200"/>
        <v>28.622500000000002</v>
      </c>
      <c r="ED21" s="36">
        <f t="shared" si="200"/>
        <v>28.622500000000002</v>
      </c>
      <c r="EE21" s="36">
        <f t="shared" si="200"/>
        <v>28.622500000000002</v>
      </c>
      <c r="EF21" s="36">
        <f t="shared" si="200"/>
        <v>28.622500000000002</v>
      </c>
      <c r="EG21" s="36">
        <f t="shared" si="200"/>
        <v>28.622500000000002</v>
      </c>
      <c r="EH21" s="36">
        <f t="shared" si="200"/>
        <v>28.622500000000002</v>
      </c>
      <c r="EI21" s="36">
        <f t="shared" si="200"/>
        <v>28.622500000000002</v>
      </c>
      <c r="EJ21" s="36">
        <f t="shared" si="200"/>
        <v>28.622500000000002</v>
      </c>
      <c r="EK21" s="36">
        <f t="shared" si="200"/>
        <v>28.622500000000002</v>
      </c>
      <c r="EL21" s="36">
        <f t="shared" si="200"/>
        <v>28.622500000000002</v>
      </c>
      <c r="EM21" s="36">
        <f t="shared" si="200"/>
        <v>28.622500000000002</v>
      </c>
      <c r="EN21" s="36">
        <f t="shared" si="200"/>
        <v>28.622500000000002</v>
      </c>
      <c r="EO21" s="36">
        <f t="shared" si="200"/>
        <v>28.622500000000002</v>
      </c>
      <c r="EP21" s="36">
        <f t="shared" si="200"/>
        <v>28.622500000000002</v>
      </c>
      <c r="EQ21" s="36">
        <f t="shared" si="200"/>
        <v>28.622500000000002</v>
      </c>
      <c r="ER21" s="36">
        <f t="shared" si="200"/>
        <v>28.622500000000002</v>
      </c>
      <c r="ES21" s="36">
        <f t="shared" si="200"/>
        <v>28.622500000000002</v>
      </c>
      <c r="ET21" s="36">
        <f t="shared" si="200"/>
        <v>28.622500000000002</v>
      </c>
      <c r="EU21" s="36">
        <f t="shared" si="200"/>
        <v>28.622500000000002</v>
      </c>
      <c r="EV21" s="36">
        <f t="shared" si="200"/>
        <v>28.622500000000002</v>
      </c>
      <c r="EW21" s="36">
        <f t="shared" si="200"/>
        <v>28.622500000000002</v>
      </c>
      <c r="EX21" s="36">
        <f t="shared" si="200"/>
        <v>28.622500000000002</v>
      </c>
      <c r="EY21" s="36">
        <f t="shared" si="200"/>
        <v>28.622500000000002</v>
      </c>
      <c r="EZ21" s="36">
        <f t="shared" si="200"/>
        <v>28.622500000000002</v>
      </c>
      <c r="FA21" s="36">
        <f t="shared" si="200"/>
        <v>28.622500000000002</v>
      </c>
      <c r="FB21" s="36">
        <f t="shared" si="200"/>
        <v>28.622500000000002</v>
      </c>
      <c r="FC21" s="36">
        <f t="shared" si="200"/>
        <v>28.622500000000002</v>
      </c>
      <c r="FD21" s="36">
        <f t="shared" si="200"/>
        <v>28.622500000000002</v>
      </c>
      <c r="FE21" s="36">
        <f t="shared" si="200"/>
        <v>28.622500000000002</v>
      </c>
      <c r="FF21" s="36">
        <f t="shared" si="200"/>
        <v>28.622500000000002</v>
      </c>
      <c r="FG21" s="36">
        <f t="shared" si="200"/>
        <v>28.622500000000002</v>
      </c>
      <c r="FH21" s="36">
        <f t="shared" si="200"/>
        <v>28.622500000000002</v>
      </c>
      <c r="FI21" s="36">
        <f t="shared" si="200"/>
        <v>28.622500000000002</v>
      </c>
      <c r="FJ21" s="36">
        <f t="shared" si="200"/>
        <v>28.622500000000002</v>
      </c>
      <c r="FK21" s="36">
        <f t="shared" si="200"/>
        <v>28.622500000000002</v>
      </c>
      <c r="FL21" s="36">
        <f t="shared" si="200"/>
        <v>27.986444444444444</v>
      </c>
      <c r="FM21" s="36">
        <f t="shared" si="200"/>
        <v>0</v>
      </c>
      <c r="FN21" s="36">
        <f t="shared" si="200"/>
        <v>0</v>
      </c>
      <c r="FO21" s="36">
        <f t="shared" si="200"/>
        <v>0</v>
      </c>
      <c r="FP21" s="36">
        <f t="shared" si="200"/>
        <v>0</v>
      </c>
      <c r="FQ21" s="36">
        <f t="shared" si="200"/>
        <v>0</v>
      </c>
      <c r="FR21" s="36">
        <f t="shared" si="200"/>
        <v>0</v>
      </c>
      <c r="FS21" s="36">
        <f t="shared" si="200"/>
        <v>0</v>
      </c>
      <c r="FT21" s="36">
        <f t="shared" si="200"/>
        <v>0</v>
      </c>
      <c r="FU21" s="36">
        <f t="shared" si="200"/>
        <v>0</v>
      </c>
      <c r="FV21" s="36">
        <f t="shared" si="201"/>
        <v>0</v>
      </c>
      <c r="FW21" s="36">
        <f t="shared" si="201"/>
        <v>0</v>
      </c>
      <c r="FX21" s="36">
        <f t="shared" si="201"/>
        <v>0</v>
      </c>
      <c r="FY21" s="36">
        <f t="shared" si="201"/>
        <v>0</v>
      </c>
      <c r="FZ21" s="36">
        <f t="shared" si="201"/>
        <v>0</v>
      </c>
      <c r="GA21" s="36">
        <f t="shared" si="201"/>
        <v>0</v>
      </c>
      <c r="GB21" s="36">
        <f t="shared" si="201"/>
        <v>0</v>
      </c>
      <c r="GC21" s="36"/>
      <c r="GD21" s="29" t="str">
        <f t="shared" si="202"/>
        <v>3/2024-01</v>
      </c>
      <c r="GE21" s="34">
        <f t="shared" si="203"/>
        <v>0</v>
      </c>
      <c r="GF21" s="34">
        <f t="shared" si="203"/>
        <v>0</v>
      </c>
      <c r="GG21" s="34">
        <f t="shared" si="203"/>
        <v>0</v>
      </c>
      <c r="GH21" s="34">
        <f t="shared" si="203"/>
        <v>0</v>
      </c>
      <c r="GI21" s="34">
        <f t="shared" si="203"/>
        <v>0</v>
      </c>
      <c r="GJ21" s="34">
        <f t="shared" si="203"/>
        <v>0</v>
      </c>
      <c r="GK21" s="34">
        <f t="shared" si="203"/>
        <v>0</v>
      </c>
      <c r="GL21" s="34">
        <f t="shared" si="203"/>
        <v>0</v>
      </c>
      <c r="GM21" s="34">
        <f t="shared" si="203"/>
        <v>0</v>
      </c>
      <c r="GN21" s="34">
        <f t="shared" si="203"/>
        <v>0</v>
      </c>
      <c r="GO21" s="34">
        <f t="shared" si="204"/>
        <v>0</v>
      </c>
      <c r="GP21" s="34">
        <f t="shared" si="204"/>
        <v>0</v>
      </c>
      <c r="GQ21" s="34">
        <f t="shared" si="204"/>
        <v>0</v>
      </c>
      <c r="GR21" s="34">
        <f t="shared" si="204"/>
        <v>0</v>
      </c>
      <c r="GS21" s="34">
        <f t="shared" si="204"/>
        <v>0</v>
      </c>
      <c r="GT21" s="34">
        <f t="shared" si="204"/>
        <v>0</v>
      </c>
      <c r="GU21" s="34">
        <f t="shared" si="204"/>
        <v>0</v>
      </c>
      <c r="GV21" s="34">
        <f t="shared" si="204"/>
        <v>0</v>
      </c>
      <c r="GW21" s="34">
        <f t="shared" si="204"/>
        <v>0</v>
      </c>
      <c r="GX21" s="34">
        <f t="shared" si="204"/>
        <v>0</v>
      </c>
      <c r="GY21" s="34">
        <f t="shared" si="205"/>
        <v>0</v>
      </c>
      <c r="GZ21" s="34">
        <f t="shared" si="205"/>
        <v>0</v>
      </c>
      <c r="HA21" s="34">
        <f t="shared" si="205"/>
        <v>0</v>
      </c>
      <c r="HB21" s="34">
        <f t="shared" si="205"/>
        <v>0</v>
      </c>
      <c r="HC21" s="34">
        <f t="shared" si="205"/>
        <v>0</v>
      </c>
      <c r="HD21" s="34">
        <f t="shared" si="205"/>
        <v>0</v>
      </c>
      <c r="HE21" s="34">
        <f t="shared" si="205"/>
        <v>0</v>
      </c>
      <c r="HF21" s="34">
        <f t="shared" si="205"/>
        <v>0</v>
      </c>
      <c r="HG21" s="34">
        <f t="shared" si="205"/>
        <v>0</v>
      </c>
      <c r="HH21" s="34">
        <f t="shared" si="205"/>
        <v>0</v>
      </c>
      <c r="HI21" s="34">
        <f t="shared" si="206"/>
        <v>0</v>
      </c>
      <c r="HJ21" s="34">
        <f t="shared" si="206"/>
        <v>0</v>
      </c>
      <c r="HK21" s="34">
        <f t="shared" si="206"/>
        <v>0</v>
      </c>
      <c r="HL21" s="34">
        <f t="shared" si="206"/>
        <v>0</v>
      </c>
      <c r="HM21" s="34">
        <f t="shared" si="206"/>
        <v>0</v>
      </c>
      <c r="HN21" s="34">
        <f t="shared" si="206"/>
        <v>0</v>
      </c>
      <c r="HO21" s="34">
        <f t="shared" si="206"/>
        <v>0</v>
      </c>
      <c r="HP21" s="34">
        <f t="shared" si="206"/>
        <v>0</v>
      </c>
      <c r="HQ21" s="34">
        <f t="shared" si="206"/>
        <v>0</v>
      </c>
      <c r="HR21" s="34">
        <f t="shared" si="206"/>
        <v>0</v>
      </c>
      <c r="HS21" s="34">
        <f t="shared" si="207"/>
        <v>0</v>
      </c>
      <c r="HT21" s="34">
        <f t="shared" si="207"/>
        <v>0</v>
      </c>
      <c r="HU21" s="34">
        <f t="shared" si="207"/>
        <v>0</v>
      </c>
      <c r="HV21" s="34">
        <f t="shared" si="207"/>
        <v>0</v>
      </c>
      <c r="HW21" s="34">
        <f t="shared" si="207"/>
        <v>0</v>
      </c>
      <c r="HX21" s="34">
        <f t="shared" si="207"/>
        <v>0</v>
      </c>
      <c r="HY21" s="34">
        <f t="shared" si="207"/>
        <v>0</v>
      </c>
      <c r="HZ21" s="34">
        <f t="shared" si="207"/>
        <v>0</v>
      </c>
      <c r="IA21" s="34">
        <f t="shared" si="207"/>
        <v>0</v>
      </c>
      <c r="IB21" s="34">
        <f t="shared" si="207"/>
        <v>0</v>
      </c>
      <c r="IC21" s="34">
        <f t="shared" si="208"/>
        <v>0</v>
      </c>
      <c r="ID21" s="34">
        <f t="shared" si="208"/>
        <v>0</v>
      </c>
      <c r="IE21" s="34">
        <f t="shared" si="208"/>
        <v>0</v>
      </c>
      <c r="IF21" s="34">
        <f t="shared" si="208"/>
        <v>0</v>
      </c>
      <c r="IG21" s="34">
        <f t="shared" si="208"/>
        <v>0</v>
      </c>
      <c r="IH21" s="34">
        <f t="shared" si="208"/>
        <v>0</v>
      </c>
      <c r="II21" s="34">
        <f t="shared" si="208"/>
        <v>0</v>
      </c>
      <c r="IJ21" s="34">
        <f t="shared" si="208"/>
        <v>0</v>
      </c>
      <c r="IK21" s="34">
        <f t="shared" si="208"/>
        <v>0</v>
      </c>
      <c r="IL21" s="34">
        <f t="shared" si="208"/>
        <v>0</v>
      </c>
      <c r="IM21" s="34">
        <f t="shared" si="209"/>
        <v>9.5408333333333335</v>
      </c>
      <c r="IN21" s="34">
        <f t="shared" si="209"/>
        <v>9.5408333333333335</v>
      </c>
      <c r="IO21" s="34">
        <f t="shared" si="209"/>
        <v>9.5408333333333335</v>
      </c>
      <c r="IP21" s="34">
        <f t="shared" si="209"/>
        <v>9.5408333333333335</v>
      </c>
      <c r="IQ21" s="34">
        <f t="shared" si="209"/>
        <v>9.5408333333333335</v>
      </c>
      <c r="IR21" s="34">
        <f t="shared" si="209"/>
        <v>9.5408333333333335</v>
      </c>
      <c r="IS21" s="34">
        <f t="shared" si="209"/>
        <v>9.5408333333333335</v>
      </c>
      <c r="IT21" s="34">
        <f t="shared" si="209"/>
        <v>9.5408333333333335</v>
      </c>
      <c r="IU21" s="34">
        <f t="shared" si="209"/>
        <v>9.5408333333333335</v>
      </c>
      <c r="IV21" s="34">
        <f t="shared" si="209"/>
        <v>9.5408333333333335</v>
      </c>
      <c r="IW21" s="34">
        <f t="shared" si="210"/>
        <v>9.5408333333333335</v>
      </c>
      <c r="IX21" s="34">
        <f t="shared" si="210"/>
        <v>9.5408333333333335</v>
      </c>
      <c r="IY21" s="34">
        <f t="shared" si="210"/>
        <v>9.5408333333333335</v>
      </c>
      <c r="IZ21" s="34">
        <f t="shared" si="210"/>
        <v>9.5408333333333335</v>
      </c>
      <c r="JA21" s="34">
        <f t="shared" si="210"/>
        <v>9.5408333333333335</v>
      </c>
      <c r="JB21" s="34">
        <f t="shared" si="210"/>
        <v>9.5408333333333335</v>
      </c>
      <c r="JC21" s="34">
        <f t="shared" si="210"/>
        <v>9.5408333333333335</v>
      </c>
      <c r="JD21" s="34">
        <f t="shared" si="210"/>
        <v>9.5408333333333335</v>
      </c>
      <c r="JE21" s="34">
        <f t="shared" si="210"/>
        <v>9.5408333333333335</v>
      </c>
      <c r="JF21" s="34">
        <f t="shared" si="210"/>
        <v>9.5408333333333335</v>
      </c>
      <c r="JG21" s="34">
        <f t="shared" si="211"/>
        <v>9.5408333333333335</v>
      </c>
      <c r="JH21" s="34">
        <f t="shared" si="211"/>
        <v>9.5408333333333335</v>
      </c>
      <c r="JI21" s="34">
        <f t="shared" si="211"/>
        <v>9.5408333333333335</v>
      </c>
      <c r="JJ21" s="34">
        <f t="shared" si="211"/>
        <v>9.5408333333333335</v>
      </c>
      <c r="JK21" s="34">
        <f t="shared" si="211"/>
        <v>9.5408333333333335</v>
      </c>
      <c r="JL21" s="34">
        <f t="shared" si="211"/>
        <v>9.5408333333333335</v>
      </c>
      <c r="JM21" s="34">
        <f t="shared" si="211"/>
        <v>9.5408333333333335</v>
      </c>
      <c r="JN21" s="34">
        <f t="shared" si="211"/>
        <v>9.5408333333333335</v>
      </c>
      <c r="JO21" s="34">
        <f t="shared" si="211"/>
        <v>9.5408333333333335</v>
      </c>
      <c r="JP21" s="34">
        <f t="shared" si="211"/>
        <v>9.5408333333333335</v>
      </c>
      <c r="JQ21" s="34">
        <f t="shared" si="212"/>
        <v>9.5408333333333335</v>
      </c>
      <c r="JR21" s="34">
        <f t="shared" si="212"/>
        <v>9.5408333333333335</v>
      </c>
      <c r="JS21" s="34">
        <f t="shared" si="212"/>
        <v>9.5408333333333335</v>
      </c>
      <c r="JT21" s="34">
        <f t="shared" si="212"/>
        <v>9.5408333333333335</v>
      </c>
      <c r="JU21" s="34">
        <f t="shared" si="212"/>
        <v>9.5408333333333335</v>
      </c>
      <c r="JV21" s="34">
        <f t="shared" si="212"/>
        <v>9.5408333333333335</v>
      </c>
      <c r="JW21" s="34">
        <f t="shared" si="212"/>
        <v>9.5408333333333335</v>
      </c>
      <c r="JX21" s="34">
        <f t="shared" si="212"/>
        <v>9.5408333333333335</v>
      </c>
      <c r="JY21" s="34">
        <f t="shared" si="212"/>
        <v>9.5408333333333335</v>
      </c>
      <c r="JZ21" s="34">
        <f t="shared" si="212"/>
        <v>9.5408333333333335</v>
      </c>
      <c r="KA21" s="34">
        <f t="shared" si="213"/>
        <v>9.5408333333333335</v>
      </c>
      <c r="KB21" s="34">
        <f t="shared" si="213"/>
        <v>9.5408333333333335</v>
      </c>
      <c r="KC21" s="34">
        <f t="shared" si="213"/>
        <v>9.5408333333333335</v>
      </c>
      <c r="KD21" s="34">
        <f t="shared" si="213"/>
        <v>9.5408333333333335</v>
      </c>
      <c r="KE21" s="34">
        <f t="shared" si="213"/>
        <v>9.5408333333333335</v>
      </c>
      <c r="KF21" s="34">
        <f t="shared" si="213"/>
        <v>9.5408333333333335</v>
      </c>
      <c r="KG21" s="34">
        <f t="shared" si="213"/>
        <v>9.5408333333333335</v>
      </c>
      <c r="KH21" s="34">
        <f t="shared" si="213"/>
        <v>9.5408333333333335</v>
      </c>
      <c r="KI21" s="34">
        <f t="shared" si="213"/>
        <v>9.5408333333333335</v>
      </c>
      <c r="KJ21" s="34">
        <f t="shared" si="213"/>
        <v>9.5408333333333335</v>
      </c>
      <c r="KK21" s="34">
        <f t="shared" si="214"/>
        <v>9.5408333333333335</v>
      </c>
      <c r="KL21" s="34">
        <f t="shared" si="214"/>
        <v>9.5408333333333335</v>
      </c>
      <c r="KM21" s="34">
        <f t="shared" si="214"/>
        <v>9.5408333333333335</v>
      </c>
      <c r="KN21" s="34">
        <f t="shared" si="214"/>
        <v>9.5408333333333335</v>
      </c>
      <c r="KO21" s="34">
        <f t="shared" si="214"/>
        <v>9.5408333333333335</v>
      </c>
      <c r="KP21" s="34">
        <f t="shared" si="214"/>
        <v>9.5408333333333335</v>
      </c>
      <c r="KQ21" s="34">
        <f t="shared" si="214"/>
        <v>9.5408333333333335</v>
      </c>
      <c r="KR21" s="34">
        <f t="shared" si="214"/>
        <v>9.5408333333333335</v>
      </c>
      <c r="KS21" s="34">
        <f t="shared" si="214"/>
        <v>9.5408333333333335</v>
      </c>
      <c r="KT21" s="34">
        <f t="shared" si="214"/>
        <v>9.5408333333333335</v>
      </c>
      <c r="KU21" s="34">
        <f t="shared" si="215"/>
        <v>9.5408333333333335</v>
      </c>
      <c r="KV21" s="34">
        <f t="shared" si="215"/>
        <v>9.5408333333333335</v>
      </c>
      <c r="KW21" s="34">
        <f t="shared" si="215"/>
        <v>9.5408333333333335</v>
      </c>
      <c r="KX21" s="34">
        <f t="shared" si="215"/>
        <v>9.5408333333333335</v>
      </c>
      <c r="KY21" s="34">
        <f t="shared" si="215"/>
        <v>9.5408333333333335</v>
      </c>
      <c r="KZ21" s="34">
        <f t="shared" si="215"/>
        <v>9.5408333333333335</v>
      </c>
      <c r="LA21" s="34">
        <f t="shared" si="215"/>
        <v>9.5408333333333335</v>
      </c>
      <c r="LB21" s="34">
        <f t="shared" si="215"/>
        <v>9.5408333333333335</v>
      </c>
      <c r="LC21" s="34">
        <f t="shared" si="215"/>
        <v>9.5408333333333335</v>
      </c>
      <c r="LD21" s="34">
        <f t="shared" si="215"/>
        <v>9.5408333333333335</v>
      </c>
      <c r="LE21" s="34">
        <f t="shared" si="216"/>
        <v>9.5408333333333335</v>
      </c>
      <c r="LF21" s="34">
        <f t="shared" si="216"/>
        <v>9.5408333333333335</v>
      </c>
      <c r="LG21" s="34">
        <f t="shared" si="216"/>
        <v>9.5408333333333335</v>
      </c>
      <c r="LH21" s="34">
        <f t="shared" si="216"/>
        <v>9.5408333333333335</v>
      </c>
      <c r="LI21" s="34">
        <f t="shared" si="216"/>
        <v>9.5408333333333335</v>
      </c>
      <c r="LJ21" s="34">
        <f t="shared" si="216"/>
        <v>9.5408333333333335</v>
      </c>
      <c r="LK21" s="34">
        <f t="shared" si="216"/>
        <v>9.5408333333333335</v>
      </c>
      <c r="LL21" s="34">
        <f t="shared" si="216"/>
        <v>9.5408333333333335</v>
      </c>
      <c r="LM21" s="34">
        <f t="shared" si="216"/>
        <v>9.5408333333333335</v>
      </c>
      <c r="LN21" s="34">
        <f t="shared" si="216"/>
        <v>9.5408333333333335</v>
      </c>
      <c r="LO21" s="34">
        <f t="shared" si="217"/>
        <v>9.5408333333333335</v>
      </c>
      <c r="LP21" s="34">
        <f t="shared" si="217"/>
        <v>9.5408333333333335</v>
      </c>
      <c r="LQ21" s="34">
        <f t="shared" si="217"/>
        <v>9.5408333333333335</v>
      </c>
      <c r="LR21" s="34">
        <f t="shared" si="217"/>
        <v>9.5408333333333335</v>
      </c>
      <c r="LS21" s="34">
        <f t="shared" si="217"/>
        <v>9.5408333333333335</v>
      </c>
      <c r="LT21" s="34">
        <f t="shared" si="217"/>
        <v>9.5408333333333335</v>
      </c>
      <c r="LU21" s="34">
        <f t="shared" si="217"/>
        <v>9.5408333333333335</v>
      </c>
      <c r="LV21" s="34">
        <f t="shared" si="217"/>
        <v>9.5408333333333335</v>
      </c>
      <c r="LW21" s="34">
        <f t="shared" si="217"/>
        <v>9.5408333333333335</v>
      </c>
      <c r="LX21" s="34">
        <f t="shared" si="217"/>
        <v>9.5408333333333335</v>
      </c>
      <c r="LY21" s="34">
        <f t="shared" si="218"/>
        <v>9.5408333333333335</v>
      </c>
      <c r="LZ21" s="34">
        <f t="shared" si="218"/>
        <v>9.5408333333333335</v>
      </c>
      <c r="MA21" s="34">
        <f t="shared" si="218"/>
        <v>9.5408333333333335</v>
      </c>
      <c r="MB21" s="34">
        <f t="shared" si="218"/>
        <v>9.5408333333333335</v>
      </c>
      <c r="MC21" s="34">
        <f t="shared" si="218"/>
        <v>9.5408333333333335</v>
      </c>
      <c r="MD21" s="34">
        <f t="shared" si="218"/>
        <v>9.5408333333333335</v>
      </c>
      <c r="ME21" s="34">
        <f t="shared" si="218"/>
        <v>9.5408333333333335</v>
      </c>
      <c r="MF21" s="34">
        <f t="shared" si="218"/>
        <v>9.5408333333333335</v>
      </c>
      <c r="MG21" s="34">
        <f t="shared" si="218"/>
        <v>9.5408333333333335</v>
      </c>
      <c r="MH21" s="34">
        <f t="shared" si="218"/>
        <v>9.5408333333333335</v>
      </c>
      <c r="MI21" s="34">
        <f t="shared" si="219"/>
        <v>9.5408333333333335</v>
      </c>
      <c r="MJ21" s="34">
        <f t="shared" si="219"/>
        <v>9.5408333333333335</v>
      </c>
      <c r="MK21" s="34">
        <f t="shared" si="219"/>
        <v>9.5408333333333335</v>
      </c>
      <c r="ML21" s="34">
        <f t="shared" si="219"/>
        <v>9.5408333333333335</v>
      </c>
      <c r="MM21" s="34">
        <f t="shared" si="219"/>
        <v>9.5408333333333335</v>
      </c>
      <c r="MN21" s="34">
        <f t="shared" si="219"/>
        <v>9.5408333333333335</v>
      </c>
      <c r="MO21" s="34">
        <f t="shared" si="219"/>
        <v>9.5408333333333335</v>
      </c>
      <c r="MP21" s="34">
        <f t="shared" si="219"/>
        <v>9.5408333333333335</v>
      </c>
      <c r="MQ21" s="34">
        <f t="shared" si="219"/>
        <v>9.5408333333333335</v>
      </c>
      <c r="MR21" s="34">
        <f t="shared" si="219"/>
        <v>9.5408333333333335</v>
      </c>
      <c r="MS21" s="34">
        <f t="shared" si="220"/>
        <v>9.5408333333333335</v>
      </c>
      <c r="MT21" s="34">
        <f t="shared" si="220"/>
        <v>9.5408333333333335</v>
      </c>
      <c r="MU21" s="34">
        <f t="shared" si="220"/>
        <v>9.5408333333333335</v>
      </c>
      <c r="MV21" s="34">
        <f t="shared" si="220"/>
        <v>9.5408333333333335</v>
      </c>
      <c r="MW21" s="34">
        <f t="shared" si="220"/>
        <v>9.5408333333333335</v>
      </c>
      <c r="MX21" s="34">
        <f t="shared" si="220"/>
        <v>9.5408333333333335</v>
      </c>
      <c r="MY21" s="34">
        <f t="shared" si="220"/>
        <v>9.5408333333333335</v>
      </c>
      <c r="MZ21" s="34">
        <f t="shared" si="220"/>
        <v>9.5408333333333335</v>
      </c>
      <c r="NA21" s="34">
        <f t="shared" si="220"/>
        <v>9.5408333333333335</v>
      </c>
      <c r="NB21" s="34">
        <f t="shared" si="220"/>
        <v>9.5408333333333335</v>
      </c>
      <c r="NC21" s="34">
        <f t="shared" si="221"/>
        <v>9.5408333333333335</v>
      </c>
      <c r="ND21" s="34">
        <f t="shared" si="221"/>
        <v>9.5408333333333335</v>
      </c>
      <c r="NE21" s="34">
        <f t="shared" si="221"/>
        <v>9.5408333333333335</v>
      </c>
      <c r="NF21" s="34">
        <f t="shared" si="221"/>
        <v>9.5408333333333335</v>
      </c>
      <c r="NG21" s="34">
        <f t="shared" si="221"/>
        <v>9.5408333333333335</v>
      </c>
      <c r="NH21" s="34">
        <f t="shared" si="221"/>
        <v>9.5408333333333335</v>
      </c>
      <c r="NI21" s="34">
        <f t="shared" si="221"/>
        <v>9.5408333333333335</v>
      </c>
      <c r="NJ21" s="34">
        <f t="shared" si="221"/>
        <v>9.5408333333333335</v>
      </c>
      <c r="NK21" s="34">
        <f t="shared" si="221"/>
        <v>9.5408333333333335</v>
      </c>
      <c r="NL21" s="34">
        <f t="shared" si="221"/>
        <v>9.5408333333333335</v>
      </c>
      <c r="NM21" s="34">
        <f t="shared" si="222"/>
        <v>9.5408333333333335</v>
      </c>
      <c r="NN21" s="34">
        <f t="shared" si="222"/>
        <v>9.5408333333333335</v>
      </c>
      <c r="NO21" s="34">
        <f t="shared" si="222"/>
        <v>9.5408333333333335</v>
      </c>
      <c r="NP21" s="34">
        <f t="shared" si="222"/>
        <v>9.5408333333333335</v>
      </c>
      <c r="NQ21" s="34">
        <f t="shared" si="222"/>
        <v>9.5408333333333335</v>
      </c>
      <c r="NR21" s="34">
        <f t="shared" si="222"/>
        <v>9.5408333333333335</v>
      </c>
      <c r="NS21" s="34">
        <f t="shared" si="222"/>
        <v>9.5408333333333335</v>
      </c>
      <c r="NT21" s="34">
        <f t="shared" si="222"/>
        <v>9.5408333333333335</v>
      </c>
      <c r="NU21" s="34">
        <f t="shared" si="222"/>
        <v>9.5408333333333335</v>
      </c>
      <c r="NV21" s="34">
        <f t="shared" si="222"/>
        <v>9.5408333333333335</v>
      </c>
      <c r="NW21" s="34">
        <f t="shared" si="223"/>
        <v>9.5408333333333335</v>
      </c>
      <c r="NX21" s="34">
        <f t="shared" si="223"/>
        <v>9.5408333333333335</v>
      </c>
      <c r="NY21" s="34">
        <f t="shared" si="223"/>
        <v>9.5408333333333335</v>
      </c>
      <c r="NZ21" s="34">
        <f t="shared" si="223"/>
        <v>9.5408333333333335</v>
      </c>
      <c r="OA21" s="34">
        <f t="shared" si="223"/>
        <v>9.5408333333333335</v>
      </c>
      <c r="OB21" s="34">
        <f t="shared" si="223"/>
        <v>9.5408333333333335</v>
      </c>
      <c r="OC21" s="34">
        <f t="shared" si="223"/>
        <v>9.5408333333333335</v>
      </c>
      <c r="OD21" s="34">
        <f t="shared" si="223"/>
        <v>9.5408333333333335</v>
      </c>
      <c r="OE21" s="34">
        <f t="shared" si="223"/>
        <v>9.5408333333333335</v>
      </c>
      <c r="OF21" s="34">
        <f t="shared" si="223"/>
        <v>9.5408333333333335</v>
      </c>
      <c r="OG21" s="34">
        <f t="shared" si="224"/>
        <v>9.5408333333333335</v>
      </c>
      <c r="OH21" s="34">
        <f t="shared" si="224"/>
        <v>9.5408333333333335</v>
      </c>
      <c r="OI21" s="34">
        <f t="shared" si="224"/>
        <v>9.5408333333333335</v>
      </c>
      <c r="OJ21" s="34">
        <f t="shared" si="224"/>
        <v>9.5408333333333335</v>
      </c>
      <c r="OK21" s="34">
        <f t="shared" si="224"/>
        <v>9.5408333333333335</v>
      </c>
      <c r="OL21" s="34">
        <f t="shared" si="224"/>
        <v>9.5408333333333335</v>
      </c>
      <c r="OM21" s="34">
        <f t="shared" si="224"/>
        <v>9.5408333333333335</v>
      </c>
      <c r="ON21" s="34">
        <f t="shared" si="224"/>
        <v>9.5408333333333335</v>
      </c>
      <c r="OO21" s="34">
        <f t="shared" si="224"/>
        <v>9.5408333333333335</v>
      </c>
      <c r="OP21" s="34">
        <f t="shared" si="224"/>
        <v>9.5408333333333335</v>
      </c>
      <c r="OQ21" s="34">
        <f t="shared" si="225"/>
        <v>9.5408333333333335</v>
      </c>
      <c r="OR21" s="34">
        <f t="shared" si="225"/>
        <v>9.5408333333333335</v>
      </c>
      <c r="OS21" s="34">
        <f t="shared" si="225"/>
        <v>9.5408333333333335</v>
      </c>
      <c r="OT21" s="34">
        <f t="shared" si="225"/>
        <v>9.5408333333333335</v>
      </c>
      <c r="OU21" s="34">
        <f t="shared" si="225"/>
        <v>9.5408333333333335</v>
      </c>
      <c r="OV21" s="34">
        <f t="shared" si="225"/>
        <v>9.5408333333333335</v>
      </c>
      <c r="OW21" s="34">
        <f t="shared" si="225"/>
        <v>9.5408333333333335</v>
      </c>
      <c r="OX21" s="34">
        <f t="shared" si="225"/>
        <v>9.5408333333333335</v>
      </c>
      <c r="OY21" s="34">
        <f t="shared" si="225"/>
        <v>9.5408333333333335</v>
      </c>
      <c r="OZ21" s="34">
        <f t="shared" si="225"/>
        <v>9.5408333333333335</v>
      </c>
      <c r="PA21" s="34">
        <f t="shared" si="226"/>
        <v>9.5408333333333335</v>
      </c>
      <c r="PB21" s="34">
        <f t="shared" si="226"/>
        <v>9.5408333333333335</v>
      </c>
      <c r="PC21" s="34">
        <f t="shared" si="226"/>
        <v>9.5408333333333335</v>
      </c>
      <c r="PD21" s="34">
        <f t="shared" si="226"/>
        <v>9.5408333333333335</v>
      </c>
      <c r="PE21" s="34">
        <f t="shared" si="226"/>
        <v>9.5408333333333335</v>
      </c>
      <c r="PF21" s="34">
        <f t="shared" si="226"/>
        <v>9.5408333333333335</v>
      </c>
      <c r="PG21" s="34">
        <f t="shared" si="226"/>
        <v>9.5408333333333335</v>
      </c>
      <c r="PH21" s="34">
        <f t="shared" si="226"/>
        <v>9.5408333333333335</v>
      </c>
      <c r="PI21" s="34">
        <f t="shared" si="226"/>
        <v>9.5408333333333335</v>
      </c>
      <c r="PJ21" s="34">
        <f t="shared" si="226"/>
        <v>9.5408333333333335</v>
      </c>
      <c r="PK21" s="34">
        <f t="shared" si="227"/>
        <v>9.5408333333333335</v>
      </c>
      <c r="PL21" s="34">
        <f t="shared" si="227"/>
        <v>9.5408333333333335</v>
      </c>
      <c r="PM21" s="34">
        <f t="shared" si="227"/>
        <v>9.5408333333333335</v>
      </c>
      <c r="PN21" s="34">
        <f t="shared" si="227"/>
        <v>9.5408333333333335</v>
      </c>
      <c r="PO21" s="34">
        <f t="shared" si="227"/>
        <v>9.5408333333333335</v>
      </c>
      <c r="PP21" s="34">
        <f t="shared" si="227"/>
        <v>9.5408333333333335</v>
      </c>
      <c r="PQ21" s="34">
        <f t="shared" si="227"/>
        <v>9.5408333333333335</v>
      </c>
      <c r="PR21" s="34">
        <f t="shared" si="227"/>
        <v>9.5408333333333335</v>
      </c>
      <c r="PS21" s="34">
        <f t="shared" si="227"/>
        <v>9.5408333333333335</v>
      </c>
      <c r="PT21" s="34">
        <f t="shared" si="227"/>
        <v>9.5408333333333335</v>
      </c>
      <c r="PU21" s="34">
        <f t="shared" si="228"/>
        <v>9.5408333333333335</v>
      </c>
      <c r="PV21" s="34">
        <f t="shared" si="228"/>
        <v>9.5408333333333335</v>
      </c>
      <c r="PW21" s="34">
        <f t="shared" si="228"/>
        <v>9.5408333333333335</v>
      </c>
      <c r="PX21" s="34">
        <f t="shared" si="228"/>
        <v>9.5408333333333335</v>
      </c>
      <c r="PY21" s="34">
        <f t="shared" si="228"/>
        <v>9.5408333333333335</v>
      </c>
      <c r="PZ21" s="34">
        <f t="shared" si="228"/>
        <v>9.5408333333333335</v>
      </c>
      <c r="QA21" s="34">
        <f t="shared" si="228"/>
        <v>9.5408333333333335</v>
      </c>
      <c r="QB21" s="34">
        <f t="shared" si="228"/>
        <v>9.5408333333333335</v>
      </c>
      <c r="QC21" s="34">
        <f t="shared" si="228"/>
        <v>9.5408333333333335</v>
      </c>
      <c r="QD21" s="34">
        <f t="shared" si="228"/>
        <v>9.5408333333333335</v>
      </c>
      <c r="QE21" s="34">
        <f t="shared" si="229"/>
        <v>9.5408333333333335</v>
      </c>
      <c r="QF21" s="34">
        <f t="shared" si="229"/>
        <v>9.5408333333333335</v>
      </c>
      <c r="QG21" s="34">
        <f t="shared" si="229"/>
        <v>9.5408333333333335</v>
      </c>
      <c r="QH21" s="34">
        <f t="shared" si="229"/>
        <v>9.5408333333333335</v>
      </c>
      <c r="QI21" s="34">
        <f t="shared" si="229"/>
        <v>9.5408333333333335</v>
      </c>
      <c r="QJ21" s="34">
        <f t="shared" si="229"/>
        <v>9.5408333333333335</v>
      </c>
      <c r="QK21" s="34">
        <f t="shared" si="229"/>
        <v>9.5408333333333335</v>
      </c>
      <c r="QL21" s="34">
        <f t="shared" si="229"/>
        <v>9.5408333333333335</v>
      </c>
      <c r="QM21" s="34">
        <f t="shared" si="229"/>
        <v>9.5408333333333335</v>
      </c>
      <c r="QN21" s="34">
        <f t="shared" si="229"/>
        <v>9.5408333333333335</v>
      </c>
      <c r="QO21" s="34">
        <f t="shared" si="230"/>
        <v>9.5408333333333335</v>
      </c>
      <c r="QP21" s="34">
        <f t="shared" si="230"/>
        <v>9.5408333333333335</v>
      </c>
      <c r="QQ21" s="34">
        <f t="shared" si="230"/>
        <v>9.5408333333333335</v>
      </c>
      <c r="QR21" s="34">
        <f t="shared" si="230"/>
        <v>9.5408333333333335</v>
      </c>
      <c r="QS21" s="34">
        <f t="shared" si="230"/>
        <v>9.5408333333333335</v>
      </c>
      <c r="QT21" s="34">
        <f t="shared" si="230"/>
        <v>9.5408333333333335</v>
      </c>
      <c r="QU21" s="34">
        <f t="shared" si="230"/>
        <v>9.5408333333333335</v>
      </c>
      <c r="QV21" s="34">
        <f t="shared" si="230"/>
        <v>9.5408333333333335</v>
      </c>
      <c r="QW21" s="34">
        <f t="shared" si="230"/>
        <v>9.5408333333333335</v>
      </c>
      <c r="QX21" s="34">
        <f t="shared" si="230"/>
        <v>9.5408333333333335</v>
      </c>
      <c r="QY21" s="34">
        <f t="shared" si="231"/>
        <v>9.5408333333333335</v>
      </c>
      <c r="QZ21" s="34">
        <f t="shared" si="231"/>
        <v>9.5408333333333335</v>
      </c>
      <c r="RA21" s="34">
        <f t="shared" si="231"/>
        <v>9.5408333333333335</v>
      </c>
      <c r="RB21" s="34">
        <f t="shared" si="231"/>
        <v>9.5408333333333335</v>
      </c>
      <c r="RC21" s="34">
        <f t="shared" si="231"/>
        <v>9.5408333333333335</v>
      </c>
      <c r="RD21" s="34">
        <f t="shared" si="231"/>
        <v>9.5408333333333335</v>
      </c>
      <c r="RE21" s="34">
        <f t="shared" si="231"/>
        <v>9.5408333333333335</v>
      </c>
      <c r="RF21" s="34">
        <f t="shared" si="231"/>
        <v>9.5408333333333335</v>
      </c>
      <c r="RG21" s="34">
        <f t="shared" si="231"/>
        <v>9.5408333333333335</v>
      </c>
      <c r="RH21" s="34">
        <f t="shared" si="231"/>
        <v>9.5408333333333335</v>
      </c>
      <c r="RI21" s="34">
        <f t="shared" si="232"/>
        <v>9.5408333333333335</v>
      </c>
      <c r="RJ21" s="34">
        <f t="shared" si="232"/>
        <v>9.5408333333333335</v>
      </c>
      <c r="RK21" s="34">
        <f t="shared" si="232"/>
        <v>9.5408333333333335</v>
      </c>
      <c r="RL21" s="34">
        <f t="shared" si="232"/>
        <v>9.5408333333333335</v>
      </c>
      <c r="RM21" s="34">
        <f t="shared" si="232"/>
        <v>9.5408333333333335</v>
      </c>
      <c r="RN21" s="34">
        <f t="shared" si="232"/>
        <v>9.5408333333333335</v>
      </c>
      <c r="RO21" s="34">
        <f t="shared" si="232"/>
        <v>9.5408333333333335</v>
      </c>
      <c r="RP21" s="34">
        <f t="shared" si="232"/>
        <v>9.5408333333333335</v>
      </c>
      <c r="RQ21" s="34">
        <f t="shared" si="232"/>
        <v>9.5408333333333335</v>
      </c>
      <c r="RR21" s="34">
        <f t="shared" si="232"/>
        <v>9.5408333333333335</v>
      </c>
      <c r="RS21" s="34">
        <f t="shared" si="233"/>
        <v>9.5408333333333335</v>
      </c>
      <c r="RT21" s="34">
        <f t="shared" si="233"/>
        <v>9.5408333333333335</v>
      </c>
      <c r="RU21" s="34">
        <f t="shared" si="233"/>
        <v>9.5408333333333335</v>
      </c>
      <c r="RV21" s="34">
        <f t="shared" si="233"/>
        <v>9.5408333333333335</v>
      </c>
      <c r="RW21" s="34">
        <f t="shared" si="233"/>
        <v>9.5408333333333335</v>
      </c>
      <c r="RX21" s="34">
        <f t="shared" si="233"/>
        <v>9.5408333333333335</v>
      </c>
      <c r="RY21" s="34">
        <f t="shared" si="233"/>
        <v>9.5408333333333335</v>
      </c>
      <c r="RZ21" s="34">
        <f t="shared" si="233"/>
        <v>9.5408333333333335</v>
      </c>
      <c r="SA21" s="34">
        <f t="shared" si="233"/>
        <v>9.5408333333333335</v>
      </c>
      <c r="SB21" s="34">
        <f t="shared" si="233"/>
        <v>9.5408333333333335</v>
      </c>
      <c r="SC21" s="34">
        <f t="shared" si="234"/>
        <v>9.5408333333333335</v>
      </c>
      <c r="SD21" s="34">
        <f t="shared" si="234"/>
        <v>9.5408333333333335</v>
      </c>
      <c r="SE21" s="34">
        <f t="shared" si="234"/>
        <v>9.5408333333333335</v>
      </c>
      <c r="SF21" s="34">
        <f t="shared" si="234"/>
        <v>9.5408333333333335</v>
      </c>
      <c r="SG21" s="34">
        <f t="shared" si="234"/>
        <v>9.5408333333333335</v>
      </c>
      <c r="SH21" s="34">
        <f t="shared" si="234"/>
        <v>9.5408333333333335</v>
      </c>
      <c r="SI21" s="34">
        <f t="shared" si="234"/>
        <v>9.5408333333333335</v>
      </c>
      <c r="SJ21" s="34">
        <f t="shared" si="234"/>
        <v>9.5408333333333335</v>
      </c>
      <c r="SK21" s="34">
        <f t="shared" si="234"/>
        <v>9.5408333333333335</v>
      </c>
      <c r="SL21" s="34">
        <f t="shared" si="234"/>
        <v>9.5408333333333335</v>
      </c>
      <c r="SM21" s="34">
        <f t="shared" si="235"/>
        <v>9.5408333333333335</v>
      </c>
      <c r="SN21" s="34">
        <f t="shared" si="235"/>
        <v>9.5408333333333335</v>
      </c>
      <c r="SO21" s="34">
        <f t="shared" si="235"/>
        <v>9.5408333333333335</v>
      </c>
      <c r="SP21" s="34">
        <f t="shared" si="235"/>
        <v>9.5408333333333335</v>
      </c>
      <c r="SQ21" s="34">
        <f t="shared" si="235"/>
        <v>9.5408333333333335</v>
      </c>
      <c r="SR21" s="34">
        <f t="shared" si="235"/>
        <v>9.5408333333333335</v>
      </c>
      <c r="SS21" s="34">
        <f t="shared" si="235"/>
        <v>9.5408333333333335</v>
      </c>
      <c r="ST21" s="34">
        <f t="shared" si="235"/>
        <v>9.5408333333333335</v>
      </c>
      <c r="SU21" s="34">
        <f t="shared" si="235"/>
        <v>9.5408333333333335</v>
      </c>
      <c r="SV21" s="34">
        <f t="shared" si="235"/>
        <v>9.5408333333333335</v>
      </c>
      <c r="SW21" s="34">
        <f t="shared" si="236"/>
        <v>9.5408333333333335</v>
      </c>
      <c r="SX21" s="34">
        <f t="shared" si="236"/>
        <v>9.5408333333333335</v>
      </c>
      <c r="SY21" s="34">
        <f t="shared" si="236"/>
        <v>9.5408333333333335</v>
      </c>
      <c r="SZ21" s="34">
        <f t="shared" si="236"/>
        <v>9.5408333333333335</v>
      </c>
      <c r="TA21" s="34">
        <f t="shared" si="236"/>
        <v>9.5408333333333335</v>
      </c>
      <c r="TB21" s="34">
        <f t="shared" si="236"/>
        <v>9.5408333333333335</v>
      </c>
      <c r="TC21" s="34">
        <f t="shared" si="236"/>
        <v>9.5408333333333335</v>
      </c>
      <c r="TD21" s="34">
        <f t="shared" si="236"/>
        <v>9.5408333333333335</v>
      </c>
      <c r="TE21" s="34">
        <f t="shared" si="236"/>
        <v>9.5408333333333335</v>
      </c>
      <c r="TF21" s="34">
        <f t="shared" si="236"/>
        <v>9.5408333333333335</v>
      </c>
      <c r="TG21" s="34">
        <f t="shared" si="237"/>
        <v>9.5408333333333335</v>
      </c>
      <c r="TH21" s="34">
        <f t="shared" si="237"/>
        <v>9.5408333333333335</v>
      </c>
      <c r="TI21" s="34">
        <f t="shared" si="237"/>
        <v>9.5408333333333335</v>
      </c>
      <c r="TJ21" s="34">
        <f t="shared" si="237"/>
        <v>9.5408333333333335</v>
      </c>
      <c r="TK21" s="34">
        <f t="shared" si="237"/>
        <v>9.5408333333333335</v>
      </c>
      <c r="TL21" s="34">
        <f t="shared" si="237"/>
        <v>9.5408333333333335</v>
      </c>
      <c r="TM21" s="34">
        <f t="shared" si="237"/>
        <v>9.5408333333333335</v>
      </c>
      <c r="TN21" s="34">
        <f t="shared" si="237"/>
        <v>9.5408333333333335</v>
      </c>
      <c r="TO21" s="34">
        <f t="shared" si="237"/>
        <v>9.5408333333333335</v>
      </c>
      <c r="TP21" s="34">
        <f t="shared" si="237"/>
        <v>9.5408333333333335</v>
      </c>
      <c r="TQ21" s="34">
        <f t="shared" si="238"/>
        <v>9.5408333333333335</v>
      </c>
      <c r="TR21" s="34">
        <f t="shared" si="238"/>
        <v>9.5408333333333335</v>
      </c>
      <c r="TS21" s="34">
        <f t="shared" si="238"/>
        <v>9.5408333333333335</v>
      </c>
      <c r="TT21" s="34">
        <f t="shared" si="238"/>
        <v>9.5408333333333335</v>
      </c>
      <c r="TU21" s="34">
        <f t="shared" si="238"/>
        <v>9.5408333333333335</v>
      </c>
      <c r="TV21" s="34">
        <f t="shared" si="238"/>
        <v>9.5408333333333335</v>
      </c>
      <c r="TW21" s="34">
        <f t="shared" si="238"/>
        <v>9.5408333333333335</v>
      </c>
      <c r="TX21" s="34">
        <f t="shared" si="238"/>
        <v>9.5408333333333335</v>
      </c>
      <c r="TY21" s="34">
        <f t="shared" si="238"/>
        <v>9.5408333333333335</v>
      </c>
      <c r="TZ21" s="34">
        <f t="shared" si="238"/>
        <v>8.9047777777777775</v>
      </c>
      <c r="UA21" s="34">
        <f t="shared" si="239"/>
        <v>0</v>
      </c>
      <c r="UB21" s="34">
        <f t="shared" si="239"/>
        <v>0</v>
      </c>
      <c r="UC21" s="34">
        <f t="shared" si="239"/>
        <v>0</v>
      </c>
      <c r="UD21" s="34">
        <f t="shared" si="239"/>
        <v>0</v>
      </c>
      <c r="UE21" s="34">
        <f t="shared" si="239"/>
        <v>0</v>
      </c>
      <c r="UF21" s="34">
        <f t="shared" si="239"/>
        <v>0</v>
      </c>
      <c r="UG21" s="34">
        <f t="shared" si="239"/>
        <v>0</v>
      </c>
      <c r="UH21" s="34">
        <f t="shared" si="239"/>
        <v>0</v>
      </c>
      <c r="UI21" s="34">
        <f t="shared" si="239"/>
        <v>0</v>
      </c>
      <c r="UJ21" s="34">
        <f t="shared" si="239"/>
        <v>0</v>
      </c>
      <c r="UK21" s="34">
        <f t="shared" si="240"/>
        <v>0</v>
      </c>
      <c r="UL21" s="34">
        <f t="shared" si="240"/>
        <v>0</v>
      </c>
      <c r="UM21" s="34">
        <f t="shared" si="240"/>
        <v>0</v>
      </c>
      <c r="UN21" s="34">
        <f t="shared" si="240"/>
        <v>0</v>
      </c>
      <c r="UO21" s="34">
        <f t="shared" si="240"/>
        <v>0</v>
      </c>
      <c r="UP21" s="34">
        <f t="shared" si="240"/>
        <v>0</v>
      </c>
      <c r="UQ21" s="34">
        <f t="shared" si="240"/>
        <v>0</v>
      </c>
      <c r="UR21" s="34">
        <f t="shared" si="240"/>
        <v>0</v>
      </c>
      <c r="US21" s="34">
        <f t="shared" si="240"/>
        <v>0</v>
      </c>
      <c r="UT21" s="34">
        <f t="shared" si="240"/>
        <v>0</v>
      </c>
      <c r="UU21" s="34">
        <f t="shared" si="241"/>
        <v>0</v>
      </c>
      <c r="UV21" s="34">
        <f t="shared" si="241"/>
        <v>0</v>
      </c>
      <c r="UW21" s="34">
        <f t="shared" si="241"/>
        <v>0</v>
      </c>
      <c r="UX21" s="34">
        <f t="shared" si="241"/>
        <v>0</v>
      </c>
      <c r="UY21" s="34">
        <f t="shared" si="241"/>
        <v>0</v>
      </c>
      <c r="UZ21" s="34">
        <f t="shared" si="241"/>
        <v>0</v>
      </c>
      <c r="VA21" s="34">
        <f t="shared" si="241"/>
        <v>0</v>
      </c>
      <c r="VB21" s="34">
        <f t="shared" si="241"/>
        <v>0</v>
      </c>
      <c r="VC21" s="34">
        <f t="shared" si="241"/>
        <v>0</v>
      </c>
      <c r="VD21" s="34">
        <f t="shared" si="241"/>
        <v>0</v>
      </c>
      <c r="VE21" s="34">
        <f t="shared" si="242"/>
        <v>0</v>
      </c>
      <c r="VF21" s="34">
        <f t="shared" si="242"/>
        <v>0</v>
      </c>
      <c r="VG21" s="34">
        <f t="shared" si="242"/>
        <v>0</v>
      </c>
      <c r="VH21" s="34">
        <f t="shared" si="242"/>
        <v>0</v>
      </c>
      <c r="VI21" s="34">
        <f t="shared" si="242"/>
        <v>0</v>
      </c>
      <c r="VJ21" s="34">
        <f t="shared" si="242"/>
        <v>0</v>
      </c>
      <c r="VK21" s="34">
        <f t="shared" si="242"/>
        <v>0</v>
      </c>
      <c r="VL21" s="34">
        <f t="shared" si="242"/>
        <v>0</v>
      </c>
      <c r="VM21" s="34">
        <f t="shared" si="242"/>
        <v>0</v>
      </c>
      <c r="VN21" s="34">
        <f t="shared" si="242"/>
        <v>0</v>
      </c>
      <c r="VO21" s="34">
        <f t="shared" si="243"/>
        <v>0</v>
      </c>
      <c r="VP21" s="34">
        <f t="shared" si="243"/>
        <v>0</v>
      </c>
      <c r="VQ21" s="34">
        <f t="shared" si="243"/>
        <v>0</v>
      </c>
      <c r="VR21" s="34">
        <f t="shared" si="243"/>
        <v>0</v>
      </c>
      <c r="VS21" s="34">
        <f t="shared" si="243"/>
        <v>0</v>
      </c>
      <c r="VT21" s="34">
        <f t="shared" si="243"/>
        <v>0</v>
      </c>
      <c r="VU21" s="34">
        <f t="shared" si="243"/>
        <v>0</v>
      </c>
      <c r="VV21" s="34">
        <f t="shared" si="243"/>
        <v>0</v>
      </c>
    </row>
    <row r="22" spans="1:596" x14ac:dyDescent="0.35">
      <c r="A22" s="29"/>
      <c r="B22" s="29">
        <f>+B21+1</f>
        <v>3</v>
      </c>
      <c r="C22" s="29" t="s">
        <v>3</v>
      </c>
      <c r="D22" s="29" t="s">
        <v>440</v>
      </c>
      <c r="E22" s="29" t="str">
        <f>'Transmission Auctions - Summary'!E5</f>
        <v>5/2024-01</v>
      </c>
      <c r="F22" s="69">
        <f>'Transmission Auctions - Summary'!E17*1000000</f>
        <v>302000000</v>
      </c>
      <c r="G22" s="184">
        <f>'Transmission Capex'!S255*1000000</f>
        <v>302000000</v>
      </c>
      <c r="H22" s="29" t="s">
        <v>42</v>
      </c>
      <c r="I22" s="32">
        <f>'Transmission Auctions - Summary'!E23</f>
        <v>47482</v>
      </c>
      <c r="J22" s="32">
        <f>'Transmission Auctions - Summary'!E24</f>
        <v>56428</v>
      </c>
      <c r="K22" s="29"/>
      <c r="L22" s="29" t="str">
        <f t="shared" si="194"/>
        <v>5/2024-01</v>
      </c>
      <c r="M22" s="36">
        <f t="shared" si="195"/>
        <v>0</v>
      </c>
      <c r="N22" s="36">
        <f t="shared" si="196"/>
        <v>0</v>
      </c>
      <c r="O22" s="36">
        <f t="shared" si="196"/>
        <v>0</v>
      </c>
      <c r="P22" s="36">
        <f t="shared" si="196"/>
        <v>0</v>
      </c>
      <c r="Q22" s="36">
        <f t="shared" si="196"/>
        <v>0</v>
      </c>
      <c r="R22" s="36">
        <f t="shared" si="196"/>
        <v>152.6236559139785</v>
      </c>
      <c r="S22" s="36">
        <f t="shared" si="196"/>
        <v>302</v>
      </c>
      <c r="T22" s="36">
        <f t="shared" si="196"/>
        <v>302</v>
      </c>
      <c r="U22" s="36">
        <f t="shared" si="196"/>
        <v>302</v>
      </c>
      <c r="V22" s="36">
        <f t="shared" si="196"/>
        <v>302</v>
      </c>
      <c r="W22" s="36">
        <f t="shared" si="196"/>
        <v>302</v>
      </c>
      <c r="X22" s="36">
        <f t="shared" si="196"/>
        <v>302</v>
      </c>
      <c r="Y22" s="36">
        <f t="shared" si="196"/>
        <v>302</v>
      </c>
      <c r="Z22" s="36">
        <f t="shared" si="196"/>
        <v>302</v>
      </c>
      <c r="AA22" s="36">
        <f t="shared" si="196"/>
        <v>302</v>
      </c>
      <c r="AB22" s="36">
        <f t="shared" si="196"/>
        <v>302</v>
      </c>
      <c r="AC22" s="36">
        <f t="shared" si="196"/>
        <v>302</v>
      </c>
      <c r="AD22" s="36">
        <f t="shared" si="196"/>
        <v>302</v>
      </c>
      <c r="AE22" s="36">
        <f t="shared" si="196"/>
        <v>302</v>
      </c>
      <c r="AF22" s="36">
        <f t="shared" si="196"/>
        <v>302</v>
      </c>
      <c r="AG22" s="36">
        <f t="shared" si="196"/>
        <v>302</v>
      </c>
      <c r="AH22" s="36">
        <f t="shared" si="196"/>
        <v>302</v>
      </c>
      <c r="AI22" s="36">
        <f t="shared" si="196"/>
        <v>302</v>
      </c>
      <c r="AJ22" s="36">
        <f t="shared" si="196"/>
        <v>302</v>
      </c>
      <c r="AK22" s="36">
        <f t="shared" si="196"/>
        <v>302</v>
      </c>
      <c r="AL22" s="36">
        <f t="shared" si="196"/>
        <v>302</v>
      </c>
      <c r="AM22" s="36">
        <f t="shared" si="196"/>
        <v>302</v>
      </c>
      <c r="AN22" s="36">
        <f t="shared" si="196"/>
        <v>302</v>
      </c>
      <c r="AO22" s="36">
        <f t="shared" si="196"/>
        <v>302</v>
      </c>
      <c r="AP22" s="36">
        <f t="shared" si="196"/>
        <v>300.32222222222219</v>
      </c>
      <c r="AQ22" s="36">
        <f t="shared" si="196"/>
        <v>0</v>
      </c>
      <c r="AR22" s="36">
        <f t="shared" si="196"/>
        <v>0</v>
      </c>
      <c r="AS22" s="36">
        <f t="shared" si="196"/>
        <v>0</v>
      </c>
      <c r="AT22" s="36">
        <f t="shared" si="196"/>
        <v>0</v>
      </c>
      <c r="AV22" s="29" t="str">
        <f t="shared" si="197"/>
        <v>5/2024-01</v>
      </c>
      <c r="AW22" s="36">
        <f t="shared" si="198"/>
        <v>0</v>
      </c>
      <c r="AX22" s="36">
        <f t="shared" si="199"/>
        <v>0</v>
      </c>
      <c r="AY22" s="36">
        <f t="shared" si="199"/>
        <v>0</v>
      </c>
      <c r="AZ22" s="36">
        <f t="shared" si="199"/>
        <v>0</v>
      </c>
      <c r="BA22" s="36">
        <f t="shared" si="199"/>
        <v>0</v>
      </c>
      <c r="BB22" s="36">
        <f t="shared" si="199"/>
        <v>0</v>
      </c>
      <c r="BC22" s="36">
        <f t="shared" si="199"/>
        <v>0</v>
      </c>
      <c r="BD22" s="36">
        <f t="shared" si="199"/>
        <v>0</v>
      </c>
      <c r="BE22" s="36">
        <f t="shared" si="199"/>
        <v>0</v>
      </c>
      <c r="BF22" s="36">
        <f t="shared" si="199"/>
        <v>0</v>
      </c>
      <c r="BG22" s="36">
        <f t="shared" si="199"/>
        <v>0</v>
      </c>
      <c r="BH22" s="36">
        <f t="shared" si="199"/>
        <v>0</v>
      </c>
      <c r="BI22" s="36">
        <f t="shared" si="199"/>
        <v>0</v>
      </c>
      <c r="BJ22" s="36">
        <f t="shared" si="199"/>
        <v>0</v>
      </c>
      <c r="BK22" s="36">
        <f t="shared" si="199"/>
        <v>0</v>
      </c>
      <c r="BL22" s="36">
        <f t="shared" si="199"/>
        <v>0</v>
      </c>
      <c r="BM22" s="36">
        <f t="shared" si="199"/>
        <v>0</v>
      </c>
      <c r="BN22" s="36">
        <f t="shared" si="199"/>
        <v>0</v>
      </c>
      <c r="BO22" s="36">
        <f t="shared" si="199"/>
        <v>0</v>
      </c>
      <c r="BP22" s="36">
        <f t="shared" si="199"/>
        <v>0</v>
      </c>
      <c r="BQ22" s="36">
        <f t="shared" si="199"/>
        <v>0</v>
      </c>
      <c r="BR22" s="36">
        <f t="shared" si="199"/>
        <v>1.6236559139784947</v>
      </c>
      <c r="BS22" s="36">
        <f t="shared" si="199"/>
        <v>75.5</v>
      </c>
      <c r="BT22" s="36">
        <f t="shared" si="199"/>
        <v>75.5</v>
      </c>
      <c r="BU22" s="36">
        <f t="shared" si="199"/>
        <v>75.5</v>
      </c>
      <c r="BV22" s="36">
        <f t="shared" si="199"/>
        <v>75.5</v>
      </c>
      <c r="BW22" s="36">
        <f t="shared" si="199"/>
        <v>75.5</v>
      </c>
      <c r="BX22" s="36">
        <f t="shared" si="199"/>
        <v>75.5</v>
      </c>
      <c r="BY22" s="36">
        <f t="shared" si="199"/>
        <v>75.5</v>
      </c>
      <c r="BZ22" s="36">
        <f t="shared" si="199"/>
        <v>75.5</v>
      </c>
      <c r="CA22" s="36">
        <f t="shared" si="199"/>
        <v>75.5</v>
      </c>
      <c r="CB22" s="36">
        <f t="shared" si="199"/>
        <v>75.5</v>
      </c>
      <c r="CC22" s="36">
        <f t="shared" si="199"/>
        <v>75.5</v>
      </c>
      <c r="CD22" s="36">
        <f t="shared" si="199"/>
        <v>75.5</v>
      </c>
      <c r="CE22" s="36">
        <f t="shared" si="199"/>
        <v>75.5</v>
      </c>
      <c r="CF22" s="36">
        <f t="shared" si="199"/>
        <v>75.5</v>
      </c>
      <c r="CG22" s="36">
        <f t="shared" si="199"/>
        <v>75.5</v>
      </c>
      <c r="CH22" s="36">
        <f t="shared" si="199"/>
        <v>75.5</v>
      </c>
      <c r="CI22" s="36">
        <f t="shared" si="199"/>
        <v>75.5</v>
      </c>
      <c r="CJ22" s="36">
        <f t="shared" si="199"/>
        <v>75.5</v>
      </c>
      <c r="CK22" s="36">
        <f t="shared" si="199"/>
        <v>75.5</v>
      </c>
      <c r="CL22" s="36">
        <f t="shared" si="199"/>
        <v>75.5</v>
      </c>
      <c r="CM22" s="36">
        <f t="shared" si="199"/>
        <v>75.5</v>
      </c>
      <c r="CN22" s="36">
        <f t="shared" si="199"/>
        <v>75.5</v>
      </c>
      <c r="CO22" s="36">
        <f t="shared" si="199"/>
        <v>75.5</v>
      </c>
      <c r="CP22" s="36">
        <f t="shared" si="199"/>
        <v>75.5</v>
      </c>
      <c r="CQ22" s="36">
        <f t="shared" si="199"/>
        <v>75.5</v>
      </c>
      <c r="CR22" s="36">
        <f t="shared" si="199"/>
        <v>75.5</v>
      </c>
      <c r="CS22" s="36">
        <f t="shared" si="199"/>
        <v>75.5</v>
      </c>
      <c r="CT22" s="36">
        <f t="shared" si="199"/>
        <v>75.5</v>
      </c>
      <c r="CU22" s="36">
        <f t="shared" si="199"/>
        <v>75.5</v>
      </c>
      <c r="CV22" s="36">
        <f t="shared" si="199"/>
        <v>75.5</v>
      </c>
      <c r="CW22" s="36">
        <f t="shared" si="199"/>
        <v>75.5</v>
      </c>
      <c r="CX22" s="36">
        <f t="shared" si="199"/>
        <v>75.5</v>
      </c>
      <c r="CY22" s="36">
        <f t="shared" si="199"/>
        <v>75.5</v>
      </c>
      <c r="CZ22" s="36">
        <f t="shared" si="199"/>
        <v>75.5</v>
      </c>
      <c r="DA22" s="36">
        <f t="shared" si="199"/>
        <v>75.5</v>
      </c>
      <c r="DB22" s="36">
        <f t="shared" si="199"/>
        <v>75.5</v>
      </c>
      <c r="DC22" s="36">
        <f t="shared" si="199"/>
        <v>75.5</v>
      </c>
      <c r="DD22" s="36">
        <f t="shared" si="199"/>
        <v>75.5</v>
      </c>
      <c r="DE22" s="36">
        <f t="shared" si="199"/>
        <v>75.5</v>
      </c>
      <c r="DF22" s="36">
        <f t="shared" si="199"/>
        <v>75.5</v>
      </c>
      <c r="DG22" s="36">
        <f t="shared" si="199"/>
        <v>75.5</v>
      </c>
      <c r="DH22" s="36">
        <f t="shared" si="199"/>
        <v>75.5</v>
      </c>
      <c r="DI22" s="36">
        <f t="shared" si="199"/>
        <v>75.5</v>
      </c>
      <c r="DJ22" s="36">
        <f t="shared" si="200"/>
        <v>75.5</v>
      </c>
      <c r="DK22" s="36">
        <f t="shared" si="200"/>
        <v>75.5</v>
      </c>
      <c r="DL22" s="36">
        <f t="shared" si="200"/>
        <v>75.5</v>
      </c>
      <c r="DM22" s="36">
        <f t="shared" si="200"/>
        <v>75.5</v>
      </c>
      <c r="DN22" s="36">
        <f t="shared" si="200"/>
        <v>75.5</v>
      </c>
      <c r="DO22" s="36">
        <f t="shared" si="200"/>
        <v>75.5</v>
      </c>
      <c r="DP22" s="36">
        <f t="shared" si="200"/>
        <v>75.5</v>
      </c>
      <c r="DQ22" s="36">
        <f t="shared" si="200"/>
        <v>75.5</v>
      </c>
      <c r="DR22" s="36">
        <f t="shared" si="200"/>
        <v>75.5</v>
      </c>
      <c r="DS22" s="36">
        <f t="shared" si="200"/>
        <v>75.5</v>
      </c>
      <c r="DT22" s="36">
        <f t="shared" si="200"/>
        <v>75.5</v>
      </c>
      <c r="DU22" s="36">
        <f t="shared" si="200"/>
        <v>75.5</v>
      </c>
      <c r="DV22" s="36">
        <f t="shared" si="200"/>
        <v>75.5</v>
      </c>
      <c r="DW22" s="36">
        <f t="shared" si="200"/>
        <v>75.5</v>
      </c>
      <c r="DX22" s="36">
        <f t="shared" si="200"/>
        <v>75.5</v>
      </c>
      <c r="DY22" s="36">
        <f t="shared" si="200"/>
        <v>75.5</v>
      </c>
      <c r="DZ22" s="36">
        <f t="shared" si="200"/>
        <v>75.5</v>
      </c>
      <c r="EA22" s="36">
        <f t="shared" si="200"/>
        <v>75.5</v>
      </c>
      <c r="EB22" s="36">
        <f t="shared" si="200"/>
        <v>75.5</v>
      </c>
      <c r="EC22" s="36">
        <f t="shared" si="200"/>
        <v>75.5</v>
      </c>
      <c r="ED22" s="36">
        <f t="shared" si="200"/>
        <v>75.5</v>
      </c>
      <c r="EE22" s="36">
        <f t="shared" si="200"/>
        <v>75.5</v>
      </c>
      <c r="EF22" s="36">
        <f t="shared" si="200"/>
        <v>75.5</v>
      </c>
      <c r="EG22" s="36">
        <f t="shared" si="200"/>
        <v>75.5</v>
      </c>
      <c r="EH22" s="36">
        <f t="shared" si="200"/>
        <v>75.5</v>
      </c>
      <c r="EI22" s="36">
        <f t="shared" si="200"/>
        <v>75.5</v>
      </c>
      <c r="EJ22" s="36">
        <f t="shared" si="200"/>
        <v>75.5</v>
      </c>
      <c r="EK22" s="36">
        <f t="shared" si="200"/>
        <v>75.5</v>
      </c>
      <c r="EL22" s="36">
        <f t="shared" si="200"/>
        <v>75.5</v>
      </c>
      <c r="EM22" s="36">
        <f t="shared" si="200"/>
        <v>75.5</v>
      </c>
      <c r="EN22" s="36">
        <f t="shared" si="200"/>
        <v>75.5</v>
      </c>
      <c r="EO22" s="36">
        <f t="shared" si="200"/>
        <v>75.5</v>
      </c>
      <c r="EP22" s="36">
        <f t="shared" si="200"/>
        <v>75.5</v>
      </c>
      <c r="EQ22" s="36">
        <f t="shared" si="200"/>
        <v>75.5</v>
      </c>
      <c r="ER22" s="36">
        <f t="shared" si="200"/>
        <v>75.5</v>
      </c>
      <c r="ES22" s="36">
        <f t="shared" si="200"/>
        <v>75.5</v>
      </c>
      <c r="ET22" s="36">
        <f t="shared" si="200"/>
        <v>75.5</v>
      </c>
      <c r="EU22" s="36">
        <f t="shared" si="200"/>
        <v>75.5</v>
      </c>
      <c r="EV22" s="36">
        <f t="shared" si="200"/>
        <v>75.5</v>
      </c>
      <c r="EW22" s="36">
        <f t="shared" si="200"/>
        <v>75.5</v>
      </c>
      <c r="EX22" s="36">
        <f t="shared" si="200"/>
        <v>75.5</v>
      </c>
      <c r="EY22" s="36">
        <f t="shared" si="200"/>
        <v>75.5</v>
      </c>
      <c r="EZ22" s="36">
        <f t="shared" si="200"/>
        <v>75.5</v>
      </c>
      <c r="FA22" s="36">
        <f t="shared" si="200"/>
        <v>75.5</v>
      </c>
      <c r="FB22" s="36">
        <f t="shared" si="200"/>
        <v>75.5</v>
      </c>
      <c r="FC22" s="36">
        <f t="shared" si="200"/>
        <v>75.5</v>
      </c>
      <c r="FD22" s="36">
        <f t="shared" si="200"/>
        <v>75.5</v>
      </c>
      <c r="FE22" s="36">
        <f t="shared" si="200"/>
        <v>75.5</v>
      </c>
      <c r="FF22" s="36">
        <f t="shared" si="200"/>
        <v>75.5</v>
      </c>
      <c r="FG22" s="36">
        <f t="shared" si="200"/>
        <v>75.5</v>
      </c>
      <c r="FH22" s="36">
        <f t="shared" si="200"/>
        <v>75.5</v>
      </c>
      <c r="FI22" s="36">
        <f t="shared" si="200"/>
        <v>75.5</v>
      </c>
      <c r="FJ22" s="36">
        <f t="shared" si="200"/>
        <v>75.5</v>
      </c>
      <c r="FK22" s="36">
        <f t="shared" si="200"/>
        <v>75.5</v>
      </c>
      <c r="FL22" s="36">
        <f t="shared" si="200"/>
        <v>73.822222222222223</v>
      </c>
      <c r="FM22" s="36">
        <f t="shared" si="200"/>
        <v>0</v>
      </c>
      <c r="FN22" s="36">
        <f t="shared" si="200"/>
        <v>0</v>
      </c>
      <c r="FO22" s="36">
        <f t="shared" si="200"/>
        <v>0</v>
      </c>
      <c r="FP22" s="36">
        <f t="shared" si="200"/>
        <v>0</v>
      </c>
      <c r="FQ22" s="36">
        <f t="shared" si="200"/>
        <v>0</v>
      </c>
      <c r="FR22" s="36">
        <f t="shared" si="200"/>
        <v>0</v>
      </c>
      <c r="FS22" s="36">
        <f t="shared" si="200"/>
        <v>0</v>
      </c>
      <c r="FT22" s="36">
        <f t="shared" si="200"/>
        <v>0</v>
      </c>
      <c r="FU22" s="36">
        <f t="shared" si="200"/>
        <v>0</v>
      </c>
      <c r="FV22" s="36">
        <f t="shared" si="201"/>
        <v>0</v>
      </c>
      <c r="FW22" s="36">
        <f t="shared" si="201"/>
        <v>0</v>
      </c>
      <c r="FX22" s="36">
        <f t="shared" si="201"/>
        <v>0</v>
      </c>
      <c r="FY22" s="36">
        <f t="shared" si="201"/>
        <v>0</v>
      </c>
      <c r="FZ22" s="36">
        <f t="shared" si="201"/>
        <v>0</v>
      </c>
      <c r="GA22" s="36">
        <f t="shared" si="201"/>
        <v>0</v>
      </c>
      <c r="GB22" s="36">
        <f t="shared" si="201"/>
        <v>0</v>
      </c>
      <c r="GC22" s="36"/>
      <c r="GD22" s="29" t="str">
        <f t="shared" si="202"/>
        <v>5/2024-01</v>
      </c>
      <c r="GE22" s="34">
        <f t="shared" si="203"/>
        <v>0</v>
      </c>
      <c r="GF22" s="34">
        <f t="shared" si="203"/>
        <v>0</v>
      </c>
      <c r="GG22" s="34">
        <f t="shared" si="203"/>
        <v>0</v>
      </c>
      <c r="GH22" s="34">
        <f t="shared" si="203"/>
        <v>0</v>
      </c>
      <c r="GI22" s="34">
        <f t="shared" si="203"/>
        <v>0</v>
      </c>
      <c r="GJ22" s="34">
        <f t="shared" si="203"/>
        <v>0</v>
      </c>
      <c r="GK22" s="34">
        <f t="shared" si="203"/>
        <v>0</v>
      </c>
      <c r="GL22" s="34">
        <f t="shared" si="203"/>
        <v>0</v>
      </c>
      <c r="GM22" s="34">
        <f t="shared" si="203"/>
        <v>0</v>
      </c>
      <c r="GN22" s="34">
        <f t="shared" si="203"/>
        <v>0</v>
      </c>
      <c r="GO22" s="34">
        <f t="shared" si="204"/>
        <v>0</v>
      </c>
      <c r="GP22" s="34">
        <f t="shared" si="204"/>
        <v>0</v>
      </c>
      <c r="GQ22" s="34">
        <f t="shared" si="204"/>
        <v>0</v>
      </c>
      <c r="GR22" s="34">
        <f t="shared" si="204"/>
        <v>0</v>
      </c>
      <c r="GS22" s="34">
        <f t="shared" si="204"/>
        <v>0</v>
      </c>
      <c r="GT22" s="34">
        <f t="shared" si="204"/>
        <v>0</v>
      </c>
      <c r="GU22" s="34">
        <f t="shared" si="204"/>
        <v>0</v>
      </c>
      <c r="GV22" s="34">
        <f t="shared" si="204"/>
        <v>0</v>
      </c>
      <c r="GW22" s="34">
        <f t="shared" si="204"/>
        <v>0</v>
      </c>
      <c r="GX22" s="34">
        <f t="shared" si="204"/>
        <v>0</v>
      </c>
      <c r="GY22" s="34">
        <f t="shared" si="205"/>
        <v>0</v>
      </c>
      <c r="GZ22" s="34">
        <f t="shared" si="205"/>
        <v>0</v>
      </c>
      <c r="HA22" s="34">
        <f t="shared" si="205"/>
        <v>0</v>
      </c>
      <c r="HB22" s="34">
        <f t="shared" si="205"/>
        <v>0</v>
      </c>
      <c r="HC22" s="34">
        <f t="shared" si="205"/>
        <v>0</v>
      </c>
      <c r="HD22" s="34">
        <f t="shared" si="205"/>
        <v>0</v>
      </c>
      <c r="HE22" s="34">
        <f t="shared" si="205"/>
        <v>0</v>
      </c>
      <c r="HF22" s="34">
        <f t="shared" si="205"/>
        <v>0</v>
      </c>
      <c r="HG22" s="34">
        <f t="shared" si="205"/>
        <v>0</v>
      </c>
      <c r="HH22" s="34">
        <f t="shared" si="205"/>
        <v>0</v>
      </c>
      <c r="HI22" s="34">
        <f t="shared" si="206"/>
        <v>0</v>
      </c>
      <c r="HJ22" s="34">
        <f t="shared" si="206"/>
        <v>0</v>
      </c>
      <c r="HK22" s="34">
        <f t="shared" si="206"/>
        <v>0</v>
      </c>
      <c r="HL22" s="34">
        <f t="shared" si="206"/>
        <v>0</v>
      </c>
      <c r="HM22" s="34">
        <f t="shared" si="206"/>
        <v>0</v>
      </c>
      <c r="HN22" s="34">
        <f t="shared" si="206"/>
        <v>0</v>
      </c>
      <c r="HO22" s="34">
        <f t="shared" si="206"/>
        <v>0</v>
      </c>
      <c r="HP22" s="34">
        <f t="shared" si="206"/>
        <v>0</v>
      </c>
      <c r="HQ22" s="34">
        <f t="shared" si="206"/>
        <v>0</v>
      </c>
      <c r="HR22" s="34">
        <f t="shared" si="206"/>
        <v>0</v>
      </c>
      <c r="HS22" s="34">
        <f t="shared" si="207"/>
        <v>0</v>
      </c>
      <c r="HT22" s="34">
        <f t="shared" si="207"/>
        <v>0</v>
      </c>
      <c r="HU22" s="34">
        <f t="shared" si="207"/>
        <v>0</v>
      </c>
      <c r="HV22" s="34">
        <f t="shared" si="207"/>
        <v>0</v>
      </c>
      <c r="HW22" s="34">
        <f t="shared" si="207"/>
        <v>0</v>
      </c>
      <c r="HX22" s="34">
        <f t="shared" si="207"/>
        <v>0</v>
      </c>
      <c r="HY22" s="34">
        <f t="shared" si="207"/>
        <v>0</v>
      </c>
      <c r="HZ22" s="34">
        <f t="shared" si="207"/>
        <v>0</v>
      </c>
      <c r="IA22" s="34">
        <f t="shared" si="207"/>
        <v>0</v>
      </c>
      <c r="IB22" s="34">
        <f t="shared" si="207"/>
        <v>0</v>
      </c>
      <c r="IC22" s="34">
        <f t="shared" si="208"/>
        <v>0</v>
      </c>
      <c r="ID22" s="34">
        <f t="shared" si="208"/>
        <v>0</v>
      </c>
      <c r="IE22" s="34">
        <f t="shared" si="208"/>
        <v>0</v>
      </c>
      <c r="IF22" s="34">
        <f t="shared" si="208"/>
        <v>0</v>
      </c>
      <c r="IG22" s="34">
        <f t="shared" si="208"/>
        <v>0</v>
      </c>
      <c r="IH22" s="34">
        <f t="shared" si="208"/>
        <v>0</v>
      </c>
      <c r="II22" s="34">
        <f t="shared" si="208"/>
        <v>0</v>
      </c>
      <c r="IJ22" s="34">
        <f t="shared" si="208"/>
        <v>0</v>
      </c>
      <c r="IK22" s="34">
        <f t="shared" si="208"/>
        <v>0</v>
      </c>
      <c r="IL22" s="34">
        <f t="shared" si="208"/>
        <v>0</v>
      </c>
      <c r="IM22" s="34">
        <f t="shared" si="209"/>
        <v>0</v>
      </c>
      <c r="IN22" s="34">
        <f t="shared" si="209"/>
        <v>0</v>
      </c>
      <c r="IO22" s="34">
        <f t="shared" si="209"/>
        <v>0</v>
      </c>
      <c r="IP22" s="34">
        <f t="shared" si="209"/>
        <v>0</v>
      </c>
      <c r="IQ22" s="34">
        <f t="shared" si="209"/>
        <v>0</v>
      </c>
      <c r="IR22" s="34">
        <f t="shared" si="209"/>
        <v>1.6236559139784947</v>
      </c>
      <c r="IS22" s="34">
        <f t="shared" si="209"/>
        <v>25.166666666666668</v>
      </c>
      <c r="IT22" s="34">
        <f t="shared" si="209"/>
        <v>25.166666666666668</v>
      </c>
      <c r="IU22" s="34">
        <f t="shared" si="209"/>
        <v>25.166666666666668</v>
      </c>
      <c r="IV22" s="34">
        <f t="shared" si="209"/>
        <v>25.166666666666668</v>
      </c>
      <c r="IW22" s="34">
        <f t="shared" si="210"/>
        <v>25.166666666666668</v>
      </c>
      <c r="IX22" s="34">
        <f t="shared" si="210"/>
        <v>25.166666666666668</v>
      </c>
      <c r="IY22" s="34">
        <f t="shared" si="210"/>
        <v>25.166666666666668</v>
      </c>
      <c r="IZ22" s="34">
        <f t="shared" si="210"/>
        <v>25.166666666666668</v>
      </c>
      <c r="JA22" s="34">
        <f t="shared" si="210"/>
        <v>25.166666666666668</v>
      </c>
      <c r="JB22" s="34">
        <f t="shared" si="210"/>
        <v>25.166666666666668</v>
      </c>
      <c r="JC22" s="34">
        <f t="shared" si="210"/>
        <v>25.166666666666668</v>
      </c>
      <c r="JD22" s="34">
        <f t="shared" si="210"/>
        <v>25.166666666666668</v>
      </c>
      <c r="JE22" s="34">
        <f t="shared" si="210"/>
        <v>25.166666666666668</v>
      </c>
      <c r="JF22" s="34">
        <f t="shared" si="210"/>
        <v>25.166666666666668</v>
      </c>
      <c r="JG22" s="34">
        <f t="shared" si="211"/>
        <v>25.166666666666668</v>
      </c>
      <c r="JH22" s="34">
        <f t="shared" si="211"/>
        <v>25.166666666666668</v>
      </c>
      <c r="JI22" s="34">
        <f t="shared" si="211"/>
        <v>25.166666666666668</v>
      </c>
      <c r="JJ22" s="34">
        <f t="shared" si="211"/>
        <v>25.166666666666668</v>
      </c>
      <c r="JK22" s="34">
        <f t="shared" si="211"/>
        <v>25.166666666666668</v>
      </c>
      <c r="JL22" s="34">
        <f t="shared" si="211"/>
        <v>25.166666666666668</v>
      </c>
      <c r="JM22" s="34">
        <f t="shared" si="211"/>
        <v>25.166666666666668</v>
      </c>
      <c r="JN22" s="34">
        <f t="shared" si="211"/>
        <v>25.166666666666668</v>
      </c>
      <c r="JO22" s="34">
        <f t="shared" si="211"/>
        <v>25.166666666666668</v>
      </c>
      <c r="JP22" s="34">
        <f t="shared" si="211"/>
        <v>25.166666666666668</v>
      </c>
      <c r="JQ22" s="34">
        <f t="shared" si="212"/>
        <v>25.166666666666668</v>
      </c>
      <c r="JR22" s="34">
        <f t="shared" si="212"/>
        <v>25.166666666666668</v>
      </c>
      <c r="JS22" s="34">
        <f t="shared" si="212"/>
        <v>25.166666666666668</v>
      </c>
      <c r="JT22" s="34">
        <f t="shared" si="212"/>
        <v>25.166666666666668</v>
      </c>
      <c r="JU22" s="34">
        <f t="shared" si="212"/>
        <v>25.166666666666668</v>
      </c>
      <c r="JV22" s="34">
        <f t="shared" si="212"/>
        <v>25.166666666666668</v>
      </c>
      <c r="JW22" s="34">
        <f t="shared" si="212"/>
        <v>25.166666666666668</v>
      </c>
      <c r="JX22" s="34">
        <f t="shared" si="212"/>
        <v>25.166666666666668</v>
      </c>
      <c r="JY22" s="34">
        <f t="shared" si="212"/>
        <v>25.166666666666668</v>
      </c>
      <c r="JZ22" s="34">
        <f t="shared" si="212"/>
        <v>25.166666666666668</v>
      </c>
      <c r="KA22" s="34">
        <f t="shared" si="213"/>
        <v>25.166666666666668</v>
      </c>
      <c r="KB22" s="34">
        <f t="shared" si="213"/>
        <v>25.166666666666668</v>
      </c>
      <c r="KC22" s="34">
        <f t="shared" si="213"/>
        <v>25.166666666666668</v>
      </c>
      <c r="KD22" s="34">
        <f t="shared" si="213"/>
        <v>25.166666666666668</v>
      </c>
      <c r="KE22" s="34">
        <f t="shared" si="213"/>
        <v>25.166666666666668</v>
      </c>
      <c r="KF22" s="34">
        <f t="shared" si="213"/>
        <v>25.166666666666668</v>
      </c>
      <c r="KG22" s="34">
        <f t="shared" si="213"/>
        <v>25.166666666666668</v>
      </c>
      <c r="KH22" s="34">
        <f t="shared" si="213"/>
        <v>25.166666666666668</v>
      </c>
      <c r="KI22" s="34">
        <f t="shared" si="213"/>
        <v>25.166666666666668</v>
      </c>
      <c r="KJ22" s="34">
        <f t="shared" si="213"/>
        <v>25.166666666666668</v>
      </c>
      <c r="KK22" s="34">
        <f t="shared" si="214"/>
        <v>25.166666666666668</v>
      </c>
      <c r="KL22" s="34">
        <f t="shared" si="214"/>
        <v>25.166666666666668</v>
      </c>
      <c r="KM22" s="34">
        <f t="shared" si="214"/>
        <v>25.166666666666668</v>
      </c>
      <c r="KN22" s="34">
        <f t="shared" si="214"/>
        <v>25.166666666666668</v>
      </c>
      <c r="KO22" s="34">
        <f t="shared" si="214"/>
        <v>25.166666666666668</v>
      </c>
      <c r="KP22" s="34">
        <f t="shared" si="214"/>
        <v>25.166666666666668</v>
      </c>
      <c r="KQ22" s="34">
        <f t="shared" si="214"/>
        <v>25.166666666666668</v>
      </c>
      <c r="KR22" s="34">
        <f t="shared" si="214"/>
        <v>25.166666666666668</v>
      </c>
      <c r="KS22" s="34">
        <f t="shared" si="214"/>
        <v>25.166666666666668</v>
      </c>
      <c r="KT22" s="34">
        <f t="shared" si="214"/>
        <v>25.166666666666668</v>
      </c>
      <c r="KU22" s="34">
        <f t="shared" si="215"/>
        <v>25.166666666666668</v>
      </c>
      <c r="KV22" s="34">
        <f t="shared" si="215"/>
        <v>25.166666666666668</v>
      </c>
      <c r="KW22" s="34">
        <f t="shared" si="215"/>
        <v>25.166666666666668</v>
      </c>
      <c r="KX22" s="34">
        <f t="shared" si="215"/>
        <v>25.166666666666668</v>
      </c>
      <c r="KY22" s="34">
        <f t="shared" si="215"/>
        <v>25.166666666666668</v>
      </c>
      <c r="KZ22" s="34">
        <f t="shared" si="215"/>
        <v>25.166666666666668</v>
      </c>
      <c r="LA22" s="34">
        <f t="shared" si="215"/>
        <v>25.166666666666668</v>
      </c>
      <c r="LB22" s="34">
        <f t="shared" si="215"/>
        <v>25.166666666666668</v>
      </c>
      <c r="LC22" s="34">
        <f t="shared" si="215"/>
        <v>25.166666666666668</v>
      </c>
      <c r="LD22" s="34">
        <f t="shared" si="215"/>
        <v>25.166666666666668</v>
      </c>
      <c r="LE22" s="34">
        <f t="shared" si="216"/>
        <v>25.166666666666668</v>
      </c>
      <c r="LF22" s="34">
        <f t="shared" si="216"/>
        <v>25.166666666666668</v>
      </c>
      <c r="LG22" s="34">
        <f t="shared" si="216"/>
        <v>25.166666666666668</v>
      </c>
      <c r="LH22" s="34">
        <f t="shared" si="216"/>
        <v>25.166666666666668</v>
      </c>
      <c r="LI22" s="34">
        <f t="shared" si="216"/>
        <v>25.166666666666668</v>
      </c>
      <c r="LJ22" s="34">
        <f t="shared" si="216"/>
        <v>25.166666666666668</v>
      </c>
      <c r="LK22" s="34">
        <f t="shared" si="216"/>
        <v>25.166666666666668</v>
      </c>
      <c r="LL22" s="34">
        <f t="shared" si="216"/>
        <v>25.166666666666668</v>
      </c>
      <c r="LM22" s="34">
        <f t="shared" si="216"/>
        <v>25.166666666666668</v>
      </c>
      <c r="LN22" s="34">
        <f t="shared" si="216"/>
        <v>25.166666666666668</v>
      </c>
      <c r="LO22" s="34">
        <f t="shared" si="217"/>
        <v>25.166666666666668</v>
      </c>
      <c r="LP22" s="34">
        <f t="shared" si="217"/>
        <v>25.166666666666668</v>
      </c>
      <c r="LQ22" s="34">
        <f t="shared" si="217"/>
        <v>25.166666666666668</v>
      </c>
      <c r="LR22" s="34">
        <f t="shared" si="217"/>
        <v>25.166666666666668</v>
      </c>
      <c r="LS22" s="34">
        <f t="shared" si="217"/>
        <v>25.166666666666668</v>
      </c>
      <c r="LT22" s="34">
        <f t="shared" si="217"/>
        <v>25.166666666666668</v>
      </c>
      <c r="LU22" s="34">
        <f t="shared" si="217"/>
        <v>25.166666666666668</v>
      </c>
      <c r="LV22" s="34">
        <f t="shared" si="217"/>
        <v>25.166666666666668</v>
      </c>
      <c r="LW22" s="34">
        <f t="shared" si="217"/>
        <v>25.166666666666668</v>
      </c>
      <c r="LX22" s="34">
        <f t="shared" si="217"/>
        <v>25.166666666666668</v>
      </c>
      <c r="LY22" s="34">
        <f t="shared" si="218"/>
        <v>25.166666666666668</v>
      </c>
      <c r="LZ22" s="34">
        <f t="shared" si="218"/>
        <v>25.166666666666668</v>
      </c>
      <c r="MA22" s="34">
        <f t="shared" si="218"/>
        <v>25.166666666666668</v>
      </c>
      <c r="MB22" s="34">
        <f t="shared" si="218"/>
        <v>25.166666666666668</v>
      </c>
      <c r="MC22" s="34">
        <f t="shared" si="218"/>
        <v>25.166666666666668</v>
      </c>
      <c r="MD22" s="34">
        <f t="shared" si="218"/>
        <v>25.166666666666668</v>
      </c>
      <c r="ME22" s="34">
        <f t="shared" si="218"/>
        <v>25.166666666666668</v>
      </c>
      <c r="MF22" s="34">
        <f t="shared" si="218"/>
        <v>25.166666666666668</v>
      </c>
      <c r="MG22" s="34">
        <f t="shared" si="218"/>
        <v>25.166666666666668</v>
      </c>
      <c r="MH22" s="34">
        <f t="shared" si="218"/>
        <v>25.166666666666668</v>
      </c>
      <c r="MI22" s="34">
        <f t="shared" si="219"/>
        <v>25.166666666666668</v>
      </c>
      <c r="MJ22" s="34">
        <f t="shared" si="219"/>
        <v>25.166666666666668</v>
      </c>
      <c r="MK22" s="34">
        <f t="shared" si="219"/>
        <v>25.166666666666668</v>
      </c>
      <c r="ML22" s="34">
        <f t="shared" si="219"/>
        <v>25.166666666666668</v>
      </c>
      <c r="MM22" s="34">
        <f t="shared" si="219"/>
        <v>25.166666666666668</v>
      </c>
      <c r="MN22" s="34">
        <f t="shared" si="219"/>
        <v>25.166666666666668</v>
      </c>
      <c r="MO22" s="34">
        <f t="shared" si="219"/>
        <v>25.166666666666668</v>
      </c>
      <c r="MP22" s="34">
        <f t="shared" si="219"/>
        <v>25.166666666666668</v>
      </c>
      <c r="MQ22" s="34">
        <f t="shared" si="219"/>
        <v>25.166666666666668</v>
      </c>
      <c r="MR22" s="34">
        <f t="shared" si="219"/>
        <v>25.166666666666668</v>
      </c>
      <c r="MS22" s="34">
        <f t="shared" si="220"/>
        <v>25.166666666666668</v>
      </c>
      <c r="MT22" s="34">
        <f t="shared" si="220"/>
        <v>25.166666666666668</v>
      </c>
      <c r="MU22" s="34">
        <f t="shared" si="220"/>
        <v>25.166666666666668</v>
      </c>
      <c r="MV22" s="34">
        <f t="shared" si="220"/>
        <v>25.166666666666668</v>
      </c>
      <c r="MW22" s="34">
        <f t="shared" si="220"/>
        <v>25.166666666666668</v>
      </c>
      <c r="MX22" s="34">
        <f t="shared" si="220"/>
        <v>25.166666666666668</v>
      </c>
      <c r="MY22" s="34">
        <f t="shared" si="220"/>
        <v>25.166666666666668</v>
      </c>
      <c r="MZ22" s="34">
        <f t="shared" si="220"/>
        <v>25.166666666666668</v>
      </c>
      <c r="NA22" s="34">
        <f t="shared" si="220"/>
        <v>25.166666666666668</v>
      </c>
      <c r="NB22" s="34">
        <f t="shared" si="220"/>
        <v>25.166666666666668</v>
      </c>
      <c r="NC22" s="34">
        <f t="shared" si="221"/>
        <v>25.166666666666668</v>
      </c>
      <c r="ND22" s="34">
        <f t="shared" si="221"/>
        <v>25.166666666666668</v>
      </c>
      <c r="NE22" s="34">
        <f t="shared" si="221"/>
        <v>25.166666666666668</v>
      </c>
      <c r="NF22" s="34">
        <f t="shared" si="221"/>
        <v>25.166666666666668</v>
      </c>
      <c r="NG22" s="34">
        <f t="shared" si="221"/>
        <v>25.166666666666668</v>
      </c>
      <c r="NH22" s="34">
        <f t="shared" si="221"/>
        <v>25.166666666666668</v>
      </c>
      <c r="NI22" s="34">
        <f t="shared" si="221"/>
        <v>25.166666666666668</v>
      </c>
      <c r="NJ22" s="34">
        <f t="shared" si="221"/>
        <v>25.166666666666668</v>
      </c>
      <c r="NK22" s="34">
        <f t="shared" si="221"/>
        <v>25.166666666666668</v>
      </c>
      <c r="NL22" s="34">
        <f t="shared" si="221"/>
        <v>25.166666666666668</v>
      </c>
      <c r="NM22" s="34">
        <f t="shared" si="222"/>
        <v>25.166666666666668</v>
      </c>
      <c r="NN22" s="34">
        <f t="shared" si="222"/>
        <v>25.166666666666668</v>
      </c>
      <c r="NO22" s="34">
        <f t="shared" si="222"/>
        <v>25.166666666666668</v>
      </c>
      <c r="NP22" s="34">
        <f t="shared" si="222"/>
        <v>25.166666666666668</v>
      </c>
      <c r="NQ22" s="34">
        <f t="shared" si="222"/>
        <v>25.166666666666668</v>
      </c>
      <c r="NR22" s="34">
        <f t="shared" si="222"/>
        <v>25.166666666666668</v>
      </c>
      <c r="NS22" s="34">
        <f t="shared" si="222"/>
        <v>25.166666666666668</v>
      </c>
      <c r="NT22" s="34">
        <f t="shared" si="222"/>
        <v>25.166666666666668</v>
      </c>
      <c r="NU22" s="34">
        <f t="shared" si="222"/>
        <v>25.166666666666668</v>
      </c>
      <c r="NV22" s="34">
        <f t="shared" si="222"/>
        <v>25.166666666666668</v>
      </c>
      <c r="NW22" s="34">
        <f t="shared" si="223"/>
        <v>25.166666666666668</v>
      </c>
      <c r="NX22" s="34">
        <f t="shared" si="223"/>
        <v>25.166666666666668</v>
      </c>
      <c r="NY22" s="34">
        <f t="shared" si="223"/>
        <v>25.166666666666668</v>
      </c>
      <c r="NZ22" s="34">
        <f t="shared" si="223"/>
        <v>25.166666666666668</v>
      </c>
      <c r="OA22" s="34">
        <f t="shared" si="223"/>
        <v>25.166666666666668</v>
      </c>
      <c r="OB22" s="34">
        <f t="shared" si="223"/>
        <v>25.166666666666668</v>
      </c>
      <c r="OC22" s="34">
        <f t="shared" si="223"/>
        <v>25.166666666666668</v>
      </c>
      <c r="OD22" s="34">
        <f t="shared" si="223"/>
        <v>25.166666666666668</v>
      </c>
      <c r="OE22" s="34">
        <f t="shared" si="223"/>
        <v>25.166666666666668</v>
      </c>
      <c r="OF22" s="34">
        <f t="shared" si="223"/>
        <v>25.166666666666668</v>
      </c>
      <c r="OG22" s="34">
        <f t="shared" si="224"/>
        <v>25.166666666666668</v>
      </c>
      <c r="OH22" s="34">
        <f t="shared" si="224"/>
        <v>25.166666666666668</v>
      </c>
      <c r="OI22" s="34">
        <f t="shared" si="224"/>
        <v>25.166666666666668</v>
      </c>
      <c r="OJ22" s="34">
        <f t="shared" si="224"/>
        <v>25.166666666666668</v>
      </c>
      <c r="OK22" s="34">
        <f t="shared" si="224"/>
        <v>25.166666666666668</v>
      </c>
      <c r="OL22" s="34">
        <f t="shared" si="224"/>
        <v>25.166666666666668</v>
      </c>
      <c r="OM22" s="34">
        <f t="shared" si="224"/>
        <v>25.166666666666668</v>
      </c>
      <c r="ON22" s="34">
        <f t="shared" si="224"/>
        <v>25.166666666666668</v>
      </c>
      <c r="OO22" s="34">
        <f t="shared" si="224"/>
        <v>25.166666666666668</v>
      </c>
      <c r="OP22" s="34">
        <f t="shared" si="224"/>
        <v>25.166666666666668</v>
      </c>
      <c r="OQ22" s="34">
        <f t="shared" si="225"/>
        <v>25.166666666666668</v>
      </c>
      <c r="OR22" s="34">
        <f t="shared" si="225"/>
        <v>25.166666666666668</v>
      </c>
      <c r="OS22" s="34">
        <f t="shared" si="225"/>
        <v>25.166666666666668</v>
      </c>
      <c r="OT22" s="34">
        <f t="shared" si="225"/>
        <v>25.166666666666668</v>
      </c>
      <c r="OU22" s="34">
        <f t="shared" si="225"/>
        <v>25.166666666666668</v>
      </c>
      <c r="OV22" s="34">
        <f t="shared" si="225"/>
        <v>25.166666666666668</v>
      </c>
      <c r="OW22" s="34">
        <f t="shared" si="225"/>
        <v>25.166666666666668</v>
      </c>
      <c r="OX22" s="34">
        <f t="shared" si="225"/>
        <v>25.166666666666668</v>
      </c>
      <c r="OY22" s="34">
        <f t="shared" si="225"/>
        <v>25.166666666666668</v>
      </c>
      <c r="OZ22" s="34">
        <f t="shared" si="225"/>
        <v>25.166666666666668</v>
      </c>
      <c r="PA22" s="34">
        <f t="shared" si="226"/>
        <v>25.166666666666668</v>
      </c>
      <c r="PB22" s="34">
        <f t="shared" si="226"/>
        <v>25.166666666666668</v>
      </c>
      <c r="PC22" s="34">
        <f t="shared" si="226"/>
        <v>25.166666666666668</v>
      </c>
      <c r="PD22" s="34">
        <f t="shared" si="226"/>
        <v>25.166666666666668</v>
      </c>
      <c r="PE22" s="34">
        <f t="shared" si="226"/>
        <v>25.166666666666668</v>
      </c>
      <c r="PF22" s="34">
        <f t="shared" si="226"/>
        <v>25.166666666666668</v>
      </c>
      <c r="PG22" s="34">
        <f t="shared" si="226"/>
        <v>25.166666666666668</v>
      </c>
      <c r="PH22" s="34">
        <f t="shared" si="226"/>
        <v>25.166666666666668</v>
      </c>
      <c r="PI22" s="34">
        <f t="shared" si="226"/>
        <v>25.166666666666668</v>
      </c>
      <c r="PJ22" s="34">
        <f t="shared" si="226"/>
        <v>25.166666666666668</v>
      </c>
      <c r="PK22" s="34">
        <f t="shared" si="227"/>
        <v>25.166666666666668</v>
      </c>
      <c r="PL22" s="34">
        <f t="shared" si="227"/>
        <v>25.166666666666668</v>
      </c>
      <c r="PM22" s="34">
        <f t="shared" si="227"/>
        <v>25.166666666666668</v>
      </c>
      <c r="PN22" s="34">
        <f t="shared" si="227"/>
        <v>25.166666666666668</v>
      </c>
      <c r="PO22" s="34">
        <f t="shared" si="227"/>
        <v>25.166666666666668</v>
      </c>
      <c r="PP22" s="34">
        <f t="shared" si="227"/>
        <v>25.166666666666668</v>
      </c>
      <c r="PQ22" s="34">
        <f t="shared" si="227"/>
        <v>25.166666666666668</v>
      </c>
      <c r="PR22" s="34">
        <f t="shared" si="227"/>
        <v>25.166666666666668</v>
      </c>
      <c r="PS22" s="34">
        <f t="shared" si="227"/>
        <v>25.166666666666668</v>
      </c>
      <c r="PT22" s="34">
        <f t="shared" si="227"/>
        <v>25.166666666666668</v>
      </c>
      <c r="PU22" s="34">
        <f t="shared" si="228"/>
        <v>25.166666666666668</v>
      </c>
      <c r="PV22" s="34">
        <f t="shared" si="228"/>
        <v>25.166666666666668</v>
      </c>
      <c r="PW22" s="34">
        <f t="shared" si="228"/>
        <v>25.166666666666668</v>
      </c>
      <c r="PX22" s="34">
        <f t="shared" si="228"/>
        <v>25.166666666666668</v>
      </c>
      <c r="PY22" s="34">
        <f t="shared" si="228"/>
        <v>25.166666666666668</v>
      </c>
      <c r="PZ22" s="34">
        <f t="shared" si="228"/>
        <v>25.166666666666668</v>
      </c>
      <c r="QA22" s="34">
        <f t="shared" si="228"/>
        <v>25.166666666666668</v>
      </c>
      <c r="QB22" s="34">
        <f t="shared" si="228"/>
        <v>25.166666666666668</v>
      </c>
      <c r="QC22" s="34">
        <f t="shared" si="228"/>
        <v>25.166666666666668</v>
      </c>
      <c r="QD22" s="34">
        <f t="shared" si="228"/>
        <v>25.166666666666668</v>
      </c>
      <c r="QE22" s="34">
        <f t="shared" si="229"/>
        <v>25.166666666666668</v>
      </c>
      <c r="QF22" s="34">
        <f t="shared" si="229"/>
        <v>25.166666666666668</v>
      </c>
      <c r="QG22" s="34">
        <f t="shared" si="229"/>
        <v>25.166666666666668</v>
      </c>
      <c r="QH22" s="34">
        <f t="shared" si="229"/>
        <v>25.166666666666668</v>
      </c>
      <c r="QI22" s="34">
        <f t="shared" si="229"/>
        <v>25.166666666666668</v>
      </c>
      <c r="QJ22" s="34">
        <f t="shared" si="229"/>
        <v>25.166666666666668</v>
      </c>
      <c r="QK22" s="34">
        <f t="shared" si="229"/>
        <v>25.166666666666668</v>
      </c>
      <c r="QL22" s="34">
        <f t="shared" si="229"/>
        <v>25.166666666666668</v>
      </c>
      <c r="QM22" s="34">
        <f t="shared" si="229"/>
        <v>25.166666666666668</v>
      </c>
      <c r="QN22" s="34">
        <f t="shared" si="229"/>
        <v>25.166666666666668</v>
      </c>
      <c r="QO22" s="34">
        <f t="shared" si="230"/>
        <v>25.166666666666668</v>
      </c>
      <c r="QP22" s="34">
        <f t="shared" si="230"/>
        <v>25.166666666666668</v>
      </c>
      <c r="QQ22" s="34">
        <f t="shared" si="230"/>
        <v>25.166666666666668</v>
      </c>
      <c r="QR22" s="34">
        <f t="shared" si="230"/>
        <v>25.166666666666668</v>
      </c>
      <c r="QS22" s="34">
        <f t="shared" si="230"/>
        <v>25.166666666666668</v>
      </c>
      <c r="QT22" s="34">
        <f t="shared" si="230"/>
        <v>25.166666666666668</v>
      </c>
      <c r="QU22" s="34">
        <f t="shared" si="230"/>
        <v>25.166666666666668</v>
      </c>
      <c r="QV22" s="34">
        <f t="shared" si="230"/>
        <v>25.166666666666668</v>
      </c>
      <c r="QW22" s="34">
        <f t="shared" si="230"/>
        <v>25.166666666666668</v>
      </c>
      <c r="QX22" s="34">
        <f t="shared" si="230"/>
        <v>25.166666666666668</v>
      </c>
      <c r="QY22" s="34">
        <f t="shared" si="231"/>
        <v>25.166666666666668</v>
      </c>
      <c r="QZ22" s="34">
        <f t="shared" si="231"/>
        <v>25.166666666666668</v>
      </c>
      <c r="RA22" s="34">
        <f t="shared" si="231"/>
        <v>25.166666666666668</v>
      </c>
      <c r="RB22" s="34">
        <f t="shared" si="231"/>
        <v>25.166666666666668</v>
      </c>
      <c r="RC22" s="34">
        <f t="shared" si="231"/>
        <v>25.166666666666668</v>
      </c>
      <c r="RD22" s="34">
        <f t="shared" si="231"/>
        <v>25.166666666666668</v>
      </c>
      <c r="RE22" s="34">
        <f t="shared" si="231"/>
        <v>25.166666666666668</v>
      </c>
      <c r="RF22" s="34">
        <f t="shared" si="231"/>
        <v>25.166666666666668</v>
      </c>
      <c r="RG22" s="34">
        <f t="shared" si="231"/>
        <v>25.166666666666668</v>
      </c>
      <c r="RH22" s="34">
        <f t="shared" si="231"/>
        <v>25.166666666666668</v>
      </c>
      <c r="RI22" s="34">
        <f t="shared" si="232"/>
        <v>25.166666666666668</v>
      </c>
      <c r="RJ22" s="34">
        <f t="shared" si="232"/>
        <v>25.166666666666668</v>
      </c>
      <c r="RK22" s="34">
        <f t="shared" si="232"/>
        <v>25.166666666666668</v>
      </c>
      <c r="RL22" s="34">
        <f t="shared" si="232"/>
        <v>25.166666666666668</v>
      </c>
      <c r="RM22" s="34">
        <f t="shared" si="232"/>
        <v>25.166666666666668</v>
      </c>
      <c r="RN22" s="34">
        <f t="shared" si="232"/>
        <v>25.166666666666668</v>
      </c>
      <c r="RO22" s="34">
        <f t="shared" si="232"/>
        <v>25.166666666666668</v>
      </c>
      <c r="RP22" s="34">
        <f t="shared" si="232"/>
        <v>25.166666666666668</v>
      </c>
      <c r="RQ22" s="34">
        <f t="shared" si="232"/>
        <v>25.166666666666668</v>
      </c>
      <c r="RR22" s="34">
        <f t="shared" si="232"/>
        <v>25.166666666666668</v>
      </c>
      <c r="RS22" s="34">
        <f t="shared" si="233"/>
        <v>25.166666666666668</v>
      </c>
      <c r="RT22" s="34">
        <f t="shared" si="233"/>
        <v>25.166666666666668</v>
      </c>
      <c r="RU22" s="34">
        <f t="shared" si="233"/>
        <v>25.166666666666668</v>
      </c>
      <c r="RV22" s="34">
        <f t="shared" si="233"/>
        <v>25.166666666666668</v>
      </c>
      <c r="RW22" s="34">
        <f t="shared" si="233"/>
        <v>25.166666666666668</v>
      </c>
      <c r="RX22" s="34">
        <f t="shared" si="233"/>
        <v>25.166666666666668</v>
      </c>
      <c r="RY22" s="34">
        <f t="shared" si="233"/>
        <v>25.166666666666668</v>
      </c>
      <c r="RZ22" s="34">
        <f t="shared" si="233"/>
        <v>25.166666666666668</v>
      </c>
      <c r="SA22" s="34">
        <f t="shared" si="233"/>
        <v>25.166666666666668</v>
      </c>
      <c r="SB22" s="34">
        <f t="shared" si="233"/>
        <v>25.166666666666668</v>
      </c>
      <c r="SC22" s="34">
        <f t="shared" si="234"/>
        <v>25.166666666666668</v>
      </c>
      <c r="SD22" s="34">
        <f t="shared" si="234"/>
        <v>25.166666666666668</v>
      </c>
      <c r="SE22" s="34">
        <f t="shared" si="234"/>
        <v>25.166666666666668</v>
      </c>
      <c r="SF22" s="34">
        <f t="shared" si="234"/>
        <v>25.166666666666668</v>
      </c>
      <c r="SG22" s="34">
        <f t="shared" si="234"/>
        <v>25.166666666666668</v>
      </c>
      <c r="SH22" s="34">
        <f t="shared" si="234"/>
        <v>25.166666666666668</v>
      </c>
      <c r="SI22" s="34">
        <f t="shared" si="234"/>
        <v>25.166666666666668</v>
      </c>
      <c r="SJ22" s="34">
        <f t="shared" si="234"/>
        <v>25.166666666666668</v>
      </c>
      <c r="SK22" s="34">
        <f t="shared" si="234"/>
        <v>25.166666666666668</v>
      </c>
      <c r="SL22" s="34">
        <f t="shared" si="234"/>
        <v>25.166666666666668</v>
      </c>
      <c r="SM22" s="34">
        <f t="shared" si="235"/>
        <v>25.166666666666668</v>
      </c>
      <c r="SN22" s="34">
        <f t="shared" si="235"/>
        <v>25.166666666666668</v>
      </c>
      <c r="SO22" s="34">
        <f t="shared" si="235"/>
        <v>25.166666666666668</v>
      </c>
      <c r="SP22" s="34">
        <f t="shared" si="235"/>
        <v>25.166666666666668</v>
      </c>
      <c r="SQ22" s="34">
        <f t="shared" si="235"/>
        <v>25.166666666666668</v>
      </c>
      <c r="SR22" s="34">
        <f t="shared" si="235"/>
        <v>25.166666666666668</v>
      </c>
      <c r="SS22" s="34">
        <f t="shared" si="235"/>
        <v>25.166666666666668</v>
      </c>
      <c r="ST22" s="34">
        <f t="shared" si="235"/>
        <v>25.166666666666668</v>
      </c>
      <c r="SU22" s="34">
        <f t="shared" si="235"/>
        <v>25.166666666666668</v>
      </c>
      <c r="SV22" s="34">
        <f t="shared" si="235"/>
        <v>25.166666666666668</v>
      </c>
      <c r="SW22" s="34">
        <f t="shared" si="236"/>
        <v>25.166666666666668</v>
      </c>
      <c r="SX22" s="34">
        <f t="shared" si="236"/>
        <v>25.166666666666668</v>
      </c>
      <c r="SY22" s="34">
        <f t="shared" si="236"/>
        <v>25.166666666666668</v>
      </c>
      <c r="SZ22" s="34">
        <f t="shared" si="236"/>
        <v>25.166666666666668</v>
      </c>
      <c r="TA22" s="34">
        <f t="shared" si="236"/>
        <v>25.166666666666668</v>
      </c>
      <c r="TB22" s="34">
        <f t="shared" si="236"/>
        <v>25.166666666666668</v>
      </c>
      <c r="TC22" s="34">
        <f t="shared" si="236"/>
        <v>25.166666666666668</v>
      </c>
      <c r="TD22" s="34">
        <f t="shared" si="236"/>
        <v>25.166666666666668</v>
      </c>
      <c r="TE22" s="34">
        <f t="shared" si="236"/>
        <v>25.166666666666668</v>
      </c>
      <c r="TF22" s="34">
        <f t="shared" si="236"/>
        <v>25.166666666666668</v>
      </c>
      <c r="TG22" s="34">
        <f t="shared" si="237"/>
        <v>25.166666666666668</v>
      </c>
      <c r="TH22" s="34">
        <f t="shared" si="237"/>
        <v>25.166666666666668</v>
      </c>
      <c r="TI22" s="34">
        <f t="shared" si="237"/>
        <v>25.166666666666668</v>
      </c>
      <c r="TJ22" s="34">
        <f t="shared" si="237"/>
        <v>25.166666666666668</v>
      </c>
      <c r="TK22" s="34">
        <f t="shared" si="237"/>
        <v>25.166666666666668</v>
      </c>
      <c r="TL22" s="34">
        <f t="shared" si="237"/>
        <v>25.166666666666668</v>
      </c>
      <c r="TM22" s="34">
        <f t="shared" si="237"/>
        <v>25.166666666666668</v>
      </c>
      <c r="TN22" s="34">
        <f t="shared" si="237"/>
        <v>25.166666666666668</v>
      </c>
      <c r="TO22" s="34">
        <f t="shared" si="237"/>
        <v>25.166666666666668</v>
      </c>
      <c r="TP22" s="34">
        <f t="shared" si="237"/>
        <v>25.166666666666668</v>
      </c>
      <c r="TQ22" s="34">
        <f t="shared" si="238"/>
        <v>25.166666666666668</v>
      </c>
      <c r="TR22" s="34">
        <f t="shared" si="238"/>
        <v>25.166666666666668</v>
      </c>
      <c r="TS22" s="34">
        <f t="shared" si="238"/>
        <v>25.166666666666668</v>
      </c>
      <c r="TT22" s="34">
        <f t="shared" si="238"/>
        <v>25.166666666666668</v>
      </c>
      <c r="TU22" s="34">
        <f t="shared" si="238"/>
        <v>25.166666666666668</v>
      </c>
      <c r="TV22" s="34">
        <f t="shared" si="238"/>
        <v>25.166666666666668</v>
      </c>
      <c r="TW22" s="34">
        <f t="shared" si="238"/>
        <v>25.166666666666668</v>
      </c>
      <c r="TX22" s="34">
        <f t="shared" si="238"/>
        <v>25.166666666666668</v>
      </c>
      <c r="TY22" s="34">
        <f t="shared" si="238"/>
        <v>25.166666666666668</v>
      </c>
      <c r="TZ22" s="34">
        <f t="shared" si="238"/>
        <v>23.488888888888891</v>
      </c>
      <c r="UA22" s="34">
        <f t="shared" si="239"/>
        <v>0</v>
      </c>
      <c r="UB22" s="34">
        <f t="shared" si="239"/>
        <v>0</v>
      </c>
      <c r="UC22" s="34">
        <f t="shared" si="239"/>
        <v>0</v>
      </c>
      <c r="UD22" s="34">
        <f t="shared" si="239"/>
        <v>0</v>
      </c>
      <c r="UE22" s="34">
        <f t="shared" si="239"/>
        <v>0</v>
      </c>
      <c r="UF22" s="34">
        <f t="shared" si="239"/>
        <v>0</v>
      </c>
      <c r="UG22" s="34">
        <f t="shared" si="239"/>
        <v>0</v>
      </c>
      <c r="UH22" s="34">
        <f t="shared" si="239"/>
        <v>0</v>
      </c>
      <c r="UI22" s="34">
        <f t="shared" si="239"/>
        <v>0</v>
      </c>
      <c r="UJ22" s="34">
        <f t="shared" si="239"/>
        <v>0</v>
      </c>
      <c r="UK22" s="34">
        <f t="shared" si="240"/>
        <v>0</v>
      </c>
      <c r="UL22" s="34">
        <f t="shared" si="240"/>
        <v>0</v>
      </c>
      <c r="UM22" s="34">
        <f t="shared" si="240"/>
        <v>0</v>
      </c>
      <c r="UN22" s="34">
        <f t="shared" si="240"/>
        <v>0</v>
      </c>
      <c r="UO22" s="34">
        <f t="shared" si="240"/>
        <v>0</v>
      </c>
      <c r="UP22" s="34">
        <f t="shared" si="240"/>
        <v>0</v>
      </c>
      <c r="UQ22" s="34">
        <f t="shared" si="240"/>
        <v>0</v>
      </c>
      <c r="UR22" s="34">
        <f t="shared" si="240"/>
        <v>0</v>
      </c>
      <c r="US22" s="34">
        <f t="shared" si="240"/>
        <v>0</v>
      </c>
      <c r="UT22" s="34">
        <f t="shared" si="240"/>
        <v>0</v>
      </c>
      <c r="UU22" s="34">
        <f t="shared" si="241"/>
        <v>0</v>
      </c>
      <c r="UV22" s="34">
        <f t="shared" si="241"/>
        <v>0</v>
      </c>
      <c r="UW22" s="34">
        <f t="shared" si="241"/>
        <v>0</v>
      </c>
      <c r="UX22" s="34">
        <f t="shared" si="241"/>
        <v>0</v>
      </c>
      <c r="UY22" s="34">
        <f t="shared" si="241"/>
        <v>0</v>
      </c>
      <c r="UZ22" s="34">
        <f t="shared" si="241"/>
        <v>0</v>
      </c>
      <c r="VA22" s="34">
        <f t="shared" si="241"/>
        <v>0</v>
      </c>
      <c r="VB22" s="34">
        <f t="shared" si="241"/>
        <v>0</v>
      </c>
      <c r="VC22" s="34">
        <f t="shared" si="241"/>
        <v>0</v>
      </c>
      <c r="VD22" s="34">
        <f t="shared" si="241"/>
        <v>0</v>
      </c>
      <c r="VE22" s="34">
        <f t="shared" si="242"/>
        <v>0</v>
      </c>
      <c r="VF22" s="34">
        <f t="shared" si="242"/>
        <v>0</v>
      </c>
      <c r="VG22" s="34">
        <f t="shared" si="242"/>
        <v>0</v>
      </c>
      <c r="VH22" s="34">
        <f t="shared" si="242"/>
        <v>0</v>
      </c>
      <c r="VI22" s="34">
        <f t="shared" si="242"/>
        <v>0</v>
      </c>
      <c r="VJ22" s="34">
        <f t="shared" si="242"/>
        <v>0</v>
      </c>
      <c r="VK22" s="34">
        <f t="shared" si="242"/>
        <v>0</v>
      </c>
      <c r="VL22" s="34">
        <f t="shared" si="242"/>
        <v>0</v>
      </c>
      <c r="VM22" s="34">
        <f t="shared" si="242"/>
        <v>0</v>
      </c>
      <c r="VN22" s="34">
        <f t="shared" si="242"/>
        <v>0</v>
      </c>
      <c r="VO22" s="34">
        <f t="shared" si="243"/>
        <v>0</v>
      </c>
      <c r="VP22" s="34">
        <f t="shared" si="243"/>
        <v>0</v>
      </c>
      <c r="VQ22" s="34">
        <f t="shared" si="243"/>
        <v>0</v>
      </c>
      <c r="VR22" s="34">
        <f t="shared" si="243"/>
        <v>0</v>
      </c>
      <c r="VS22" s="34">
        <f t="shared" si="243"/>
        <v>0</v>
      </c>
      <c r="VT22" s="34">
        <f t="shared" si="243"/>
        <v>0</v>
      </c>
      <c r="VU22" s="34">
        <f t="shared" si="243"/>
        <v>0</v>
      </c>
      <c r="VV22" s="34">
        <f t="shared" si="243"/>
        <v>0</v>
      </c>
    </row>
    <row r="23" spans="1:596" x14ac:dyDescent="0.35">
      <c r="A23" s="29"/>
      <c r="B23" s="29">
        <f>+B22+1</f>
        <v>4</v>
      </c>
      <c r="C23" s="29" t="s">
        <v>3</v>
      </c>
      <c r="D23" s="63" t="s">
        <v>441</v>
      </c>
      <c r="E23" s="29" t="str">
        <f>'Transmission Auctions - Summary'!F5</f>
        <v>9/2024-01</v>
      </c>
      <c r="F23" s="69">
        <f>'Transmission Auctions - Summary'!F17*1000000</f>
        <v>11637539</v>
      </c>
      <c r="G23" s="184">
        <f>'Transmission Capex'!S253*1000000</f>
        <v>11637539</v>
      </c>
      <c r="H23" s="29" t="s">
        <v>42</v>
      </c>
      <c r="I23" s="32">
        <f>'Transmission Auctions - Summary'!F23</f>
        <v>46751</v>
      </c>
      <c r="J23" s="32">
        <f>'Transmission Auctions - Summary'!F24</f>
        <v>56428</v>
      </c>
      <c r="K23" s="29"/>
      <c r="L23" s="29" t="str">
        <f t="shared" si="194"/>
        <v>9/2024-01</v>
      </c>
      <c r="M23" s="36">
        <f t="shared" si="195"/>
        <v>0</v>
      </c>
      <c r="N23" s="36">
        <f t="shared" si="196"/>
        <v>0</v>
      </c>
      <c r="O23" s="36">
        <f t="shared" si="196"/>
        <v>0</v>
      </c>
      <c r="P23" s="36">
        <f t="shared" si="196"/>
        <v>5.8813369139784939</v>
      </c>
      <c r="Q23" s="36">
        <f t="shared" si="196"/>
        <v>11.637538999999999</v>
      </c>
      <c r="R23" s="36">
        <f t="shared" si="196"/>
        <v>11.637538999999999</v>
      </c>
      <c r="S23" s="36">
        <f t="shared" si="196"/>
        <v>11.637538999999999</v>
      </c>
      <c r="T23" s="36">
        <f t="shared" si="196"/>
        <v>11.637538999999999</v>
      </c>
      <c r="U23" s="36">
        <f t="shared" si="196"/>
        <v>11.637538999999999</v>
      </c>
      <c r="V23" s="36">
        <f t="shared" si="196"/>
        <v>11.637538999999999</v>
      </c>
      <c r="W23" s="36">
        <f t="shared" si="196"/>
        <v>11.637538999999999</v>
      </c>
      <c r="X23" s="36">
        <f t="shared" si="196"/>
        <v>11.637538999999999</v>
      </c>
      <c r="Y23" s="36">
        <f t="shared" si="196"/>
        <v>11.637538999999999</v>
      </c>
      <c r="Z23" s="36">
        <f t="shared" si="196"/>
        <v>11.637538999999999</v>
      </c>
      <c r="AA23" s="36">
        <f t="shared" si="196"/>
        <v>11.637538999999999</v>
      </c>
      <c r="AB23" s="36">
        <f t="shared" si="196"/>
        <v>11.637538999999999</v>
      </c>
      <c r="AC23" s="36">
        <f t="shared" si="196"/>
        <v>11.637538999999999</v>
      </c>
      <c r="AD23" s="36">
        <f t="shared" si="196"/>
        <v>11.637538999999999</v>
      </c>
      <c r="AE23" s="36">
        <f t="shared" si="196"/>
        <v>11.637538999999999</v>
      </c>
      <c r="AF23" s="36">
        <f t="shared" si="196"/>
        <v>11.637538999999999</v>
      </c>
      <c r="AG23" s="36">
        <f t="shared" si="196"/>
        <v>11.637538999999999</v>
      </c>
      <c r="AH23" s="36">
        <f t="shared" si="196"/>
        <v>11.637538999999999</v>
      </c>
      <c r="AI23" s="36">
        <f t="shared" si="196"/>
        <v>11.637538999999999</v>
      </c>
      <c r="AJ23" s="36">
        <f t="shared" si="196"/>
        <v>11.637538999999999</v>
      </c>
      <c r="AK23" s="36">
        <f t="shared" si="196"/>
        <v>11.637538999999999</v>
      </c>
      <c r="AL23" s="36">
        <f t="shared" si="196"/>
        <v>11.637538999999999</v>
      </c>
      <c r="AM23" s="36">
        <f t="shared" si="196"/>
        <v>11.637538999999999</v>
      </c>
      <c r="AN23" s="36">
        <f t="shared" si="196"/>
        <v>11.637538999999999</v>
      </c>
      <c r="AO23" s="36">
        <f t="shared" si="196"/>
        <v>11.637538999999999</v>
      </c>
      <c r="AP23" s="36">
        <f t="shared" si="196"/>
        <v>11.572886005555555</v>
      </c>
      <c r="AQ23" s="36">
        <f t="shared" si="196"/>
        <v>0</v>
      </c>
      <c r="AR23" s="36">
        <f t="shared" si="196"/>
        <v>0</v>
      </c>
      <c r="AS23" s="36">
        <f t="shared" si="196"/>
        <v>0</v>
      </c>
      <c r="AT23" s="36">
        <f t="shared" si="196"/>
        <v>0</v>
      </c>
      <c r="AV23" s="29" t="str">
        <f t="shared" si="197"/>
        <v>9/2024-01</v>
      </c>
      <c r="AW23" s="36">
        <f t="shared" si="198"/>
        <v>0</v>
      </c>
      <c r="AX23" s="36">
        <f t="shared" si="199"/>
        <v>0</v>
      </c>
      <c r="AY23" s="36">
        <f t="shared" si="199"/>
        <v>0</v>
      </c>
      <c r="AZ23" s="36">
        <f t="shared" si="199"/>
        <v>0</v>
      </c>
      <c r="BA23" s="36">
        <f t="shared" si="199"/>
        <v>0</v>
      </c>
      <c r="BB23" s="36">
        <f t="shared" si="199"/>
        <v>0</v>
      </c>
      <c r="BC23" s="36">
        <f t="shared" si="199"/>
        <v>0</v>
      </c>
      <c r="BD23" s="36">
        <f t="shared" si="199"/>
        <v>0</v>
      </c>
      <c r="BE23" s="36">
        <f t="shared" si="199"/>
        <v>0</v>
      </c>
      <c r="BF23" s="36">
        <f t="shared" si="199"/>
        <v>0</v>
      </c>
      <c r="BG23" s="36">
        <f t="shared" si="199"/>
        <v>0</v>
      </c>
      <c r="BH23" s="36">
        <f t="shared" si="199"/>
        <v>0</v>
      </c>
      <c r="BI23" s="36">
        <f t="shared" si="199"/>
        <v>0</v>
      </c>
      <c r="BJ23" s="36">
        <f t="shared" si="199"/>
        <v>6.2567413978494621E-2</v>
      </c>
      <c r="BK23" s="36">
        <f t="shared" si="199"/>
        <v>2.9093847500000001</v>
      </c>
      <c r="BL23" s="36">
        <f t="shared" si="199"/>
        <v>2.9093847500000001</v>
      </c>
      <c r="BM23" s="36">
        <f t="shared" si="199"/>
        <v>2.9093847500000001</v>
      </c>
      <c r="BN23" s="36">
        <f t="shared" si="199"/>
        <v>2.9093847500000001</v>
      </c>
      <c r="BO23" s="36">
        <f t="shared" si="199"/>
        <v>2.9093847500000001</v>
      </c>
      <c r="BP23" s="36">
        <f t="shared" si="199"/>
        <v>2.9093847500000001</v>
      </c>
      <c r="BQ23" s="36">
        <f t="shared" si="199"/>
        <v>2.9093847500000001</v>
      </c>
      <c r="BR23" s="36">
        <f t="shared" si="199"/>
        <v>2.9093847500000001</v>
      </c>
      <c r="BS23" s="36">
        <f t="shared" si="199"/>
        <v>2.9093847500000001</v>
      </c>
      <c r="BT23" s="36">
        <f t="shared" si="199"/>
        <v>2.9093847500000001</v>
      </c>
      <c r="BU23" s="36">
        <f t="shared" si="199"/>
        <v>2.9093847500000001</v>
      </c>
      <c r="BV23" s="36">
        <f t="shared" si="199"/>
        <v>2.9093847500000001</v>
      </c>
      <c r="BW23" s="36">
        <f t="shared" si="199"/>
        <v>2.9093847500000001</v>
      </c>
      <c r="BX23" s="36">
        <f t="shared" si="199"/>
        <v>2.9093847500000001</v>
      </c>
      <c r="BY23" s="36">
        <f t="shared" si="199"/>
        <v>2.9093847500000001</v>
      </c>
      <c r="BZ23" s="36">
        <f t="shared" si="199"/>
        <v>2.9093847500000001</v>
      </c>
      <c r="CA23" s="36">
        <f t="shared" si="199"/>
        <v>2.9093847500000001</v>
      </c>
      <c r="CB23" s="36">
        <f t="shared" si="199"/>
        <v>2.9093847500000001</v>
      </c>
      <c r="CC23" s="36">
        <f t="shared" si="199"/>
        <v>2.9093847500000001</v>
      </c>
      <c r="CD23" s="36">
        <f t="shared" si="199"/>
        <v>2.9093847500000001</v>
      </c>
      <c r="CE23" s="36">
        <f t="shared" si="199"/>
        <v>2.9093847500000001</v>
      </c>
      <c r="CF23" s="36">
        <f t="shared" si="199"/>
        <v>2.9093847500000001</v>
      </c>
      <c r="CG23" s="36">
        <f t="shared" si="199"/>
        <v>2.9093847500000001</v>
      </c>
      <c r="CH23" s="36">
        <f t="shared" si="199"/>
        <v>2.9093847500000001</v>
      </c>
      <c r="CI23" s="36">
        <f t="shared" si="199"/>
        <v>2.9093847500000001</v>
      </c>
      <c r="CJ23" s="36">
        <f t="shared" si="199"/>
        <v>2.9093847500000001</v>
      </c>
      <c r="CK23" s="36">
        <f t="shared" si="199"/>
        <v>2.9093847500000001</v>
      </c>
      <c r="CL23" s="36">
        <f t="shared" si="199"/>
        <v>2.9093847500000001</v>
      </c>
      <c r="CM23" s="36">
        <f t="shared" si="199"/>
        <v>2.9093847500000001</v>
      </c>
      <c r="CN23" s="36">
        <f t="shared" si="199"/>
        <v>2.9093847500000001</v>
      </c>
      <c r="CO23" s="36">
        <f t="shared" si="199"/>
        <v>2.9093847500000001</v>
      </c>
      <c r="CP23" s="36">
        <f t="shared" si="199"/>
        <v>2.9093847500000001</v>
      </c>
      <c r="CQ23" s="36">
        <f t="shared" si="199"/>
        <v>2.9093847500000001</v>
      </c>
      <c r="CR23" s="36">
        <f t="shared" si="199"/>
        <v>2.9093847500000001</v>
      </c>
      <c r="CS23" s="36">
        <f t="shared" si="199"/>
        <v>2.9093847500000001</v>
      </c>
      <c r="CT23" s="36">
        <f t="shared" si="199"/>
        <v>2.9093847500000001</v>
      </c>
      <c r="CU23" s="36">
        <f t="shared" si="199"/>
        <v>2.9093847500000001</v>
      </c>
      <c r="CV23" s="36">
        <f t="shared" si="199"/>
        <v>2.9093847500000001</v>
      </c>
      <c r="CW23" s="36">
        <f t="shared" si="199"/>
        <v>2.9093847500000001</v>
      </c>
      <c r="CX23" s="36">
        <f t="shared" si="199"/>
        <v>2.9093847500000001</v>
      </c>
      <c r="CY23" s="36">
        <f t="shared" si="199"/>
        <v>2.9093847500000001</v>
      </c>
      <c r="CZ23" s="36">
        <f t="shared" si="199"/>
        <v>2.9093847500000001</v>
      </c>
      <c r="DA23" s="36">
        <f t="shared" si="199"/>
        <v>2.9093847500000001</v>
      </c>
      <c r="DB23" s="36">
        <f t="shared" si="199"/>
        <v>2.9093847500000001</v>
      </c>
      <c r="DC23" s="36">
        <f t="shared" si="199"/>
        <v>2.9093847500000001</v>
      </c>
      <c r="DD23" s="36">
        <f t="shared" si="199"/>
        <v>2.9093847500000001</v>
      </c>
      <c r="DE23" s="36">
        <f t="shared" si="199"/>
        <v>2.9093847500000001</v>
      </c>
      <c r="DF23" s="36">
        <f t="shared" si="199"/>
        <v>2.9093847500000001</v>
      </c>
      <c r="DG23" s="36">
        <f t="shared" si="199"/>
        <v>2.9093847500000001</v>
      </c>
      <c r="DH23" s="36">
        <f t="shared" si="199"/>
        <v>2.9093847500000001</v>
      </c>
      <c r="DI23" s="36">
        <f>SUMIFS($GE23:$VW23,$GE$17:$VW$17,DI$17)</f>
        <v>2.9093847500000001</v>
      </c>
      <c r="DJ23" s="36">
        <f t="shared" si="200"/>
        <v>2.9093847500000001</v>
      </c>
      <c r="DK23" s="36">
        <f t="shared" si="200"/>
        <v>2.9093847500000001</v>
      </c>
      <c r="DL23" s="36">
        <f t="shared" si="200"/>
        <v>2.9093847500000001</v>
      </c>
      <c r="DM23" s="36">
        <f t="shared" si="200"/>
        <v>2.9093847500000001</v>
      </c>
      <c r="DN23" s="36">
        <f t="shared" si="200"/>
        <v>2.9093847500000001</v>
      </c>
      <c r="DO23" s="36">
        <f t="shared" si="200"/>
        <v>2.9093847500000001</v>
      </c>
      <c r="DP23" s="36">
        <f t="shared" si="200"/>
        <v>2.9093847500000001</v>
      </c>
      <c r="DQ23" s="36">
        <f t="shared" si="200"/>
        <v>2.9093847500000001</v>
      </c>
      <c r="DR23" s="36">
        <f t="shared" si="200"/>
        <v>2.9093847500000001</v>
      </c>
      <c r="DS23" s="36">
        <f t="shared" si="200"/>
        <v>2.9093847500000001</v>
      </c>
      <c r="DT23" s="36">
        <f t="shared" si="200"/>
        <v>2.9093847500000001</v>
      </c>
      <c r="DU23" s="36">
        <f t="shared" si="200"/>
        <v>2.9093847500000001</v>
      </c>
      <c r="DV23" s="36">
        <f t="shared" si="200"/>
        <v>2.9093847500000001</v>
      </c>
      <c r="DW23" s="36">
        <f t="shared" si="200"/>
        <v>2.9093847500000001</v>
      </c>
      <c r="DX23" s="36">
        <f t="shared" si="200"/>
        <v>2.9093847500000001</v>
      </c>
      <c r="DY23" s="36">
        <f t="shared" si="200"/>
        <v>2.9093847500000001</v>
      </c>
      <c r="DZ23" s="36">
        <f t="shared" si="200"/>
        <v>2.9093847500000001</v>
      </c>
      <c r="EA23" s="36">
        <f t="shared" si="200"/>
        <v>2.9093847500000001</v>
      </c>
      <c r="EB23" s="36">
        <f t="shared" si="200"/>
        <v>2.9093847500000001</v>
      </c>
      <c r="EC23" s="36">
        <f t="shared" si="200"/>
        <v>2.9093847500000001</v>
      </c>
      <c r="ED23" s="36">
        <f t="shared" si="200"/>
        <v>2.9093847500000001</v>
      </c>
      <c r="EE23" s="36">
        <f t="shared" si="200"/>
        <v>2.9093847500000001</v>
      </c>
      <c r="EF23" s="36">
        <f t="shared" si="200"/>
        <v>2.9093847500000001</v>
      </c>
      <c r="EG23" s="36">
        <f t="shared" si="200"/>
        <v>2.9093847500000001</v>
      </c>
      <c r="EH23" s="36">
        <f t="shared" si="200"/>
        <v>2.9093847500000001</v>
      </c>
      <c r="EI23" s="36">
        <f t="shared" si="200"/>
        <v>2.9093847500000001</v>
      </c>
      <c r="EJ23" s="36">
        <f t="shared" si="200"/>
        <v>2.9093847500000001</v>
      </c>
      <c r="EK23" s="36">
        <f t="shared" si="200"/>
        <v>2.9093847500000001</v>
      </c>
      <c r="EL23" s="36">
        <f t="shared" si="200"/>
        <v>2.9093847500000001</v>
      </c>
      <c r="EM23" s="36">
        <f t="shared" si="200"/>
        <v>2.9093847500000001</v>
      </c>
      <c r="EN23" s="36">
        <f t="shared" si="200"/>
        <v>2.9093847500000001</v>
      </c>
      <c r="EO23" s="36">
        <f t="shared" si="200"/>
        <v>2.9093847500000001</v>
      </c>
      <c r="EP23" s="36">
        <f t="shared" si="200"/>
        <v>2.9093847500000001</v>
      </c>
      <c r="EQ23" s="36">
        <f t="shared" si="200"/>
        <v>2.9093847500000001</v>
      </c>
      <c r="ER23" s="36">
        <f t="shared" si="200"/>
        <v>2.9093847500000001</v>
      </c>
      <c r="ES23" s="36">
        <f t="shared" si="200"/>
        <v>2.9093847500000001</v>
      </c>
      <c r="ET23" s="36">
        <f t="shared" si="200"/>
        <v>2.9093847500000001</v>
      </c>
      <c r="EU23" s="36">
        <f t="shared" si="200"/>
        <v>2.9093847500000001</v>
      </c>
      <c r="EV23" s="36">
        <f t="shared" si="200"/>
        <v>2.9093847500000001</v>
      </c>
      <c r="EW23" s="36">
        <f t="shared" si="200"/>
        <v>2.9093847500000001</v>
      </c>
      <c r="EX23" s="36">
        <f t="shared" si="200"/>
        <v>2.9093847500000001</v>
      </c>
      <c r="EY23" s="36">
        <f t="shared" si="200"/>
        <v>2.9093847500000001</v>
      </c>
      <c r="EZ23" s="36">
        <f t="shared" si="200"/>
        <v>2.9093847500000001</v>
      </c>
      <c r="FA23" s="36">
        <f t="shared" si="200"/>
        <v>2.9093847500000001</v>
      </c>
      <c r="FB23" s="36">
        <f t="shared" si="200"/>
        <v>2.9093847500000001</v>
      </c>
      <c r="FC23" s="36">
        <f t="shared" si="200"/>
        <v>2.9093847500000001</v>
      </c>
      <c r="FD23" s="36">
        <f t="shared" si="200"/>
        <v>2.9093847500000001</v>
      </c>
      <c r="FE23" s="36">
        <f t="shared" si="200"/>
        <v>2.9093847500000001</v>
      </c>
      <c r="FF23" s="36">
        <f t="shared" si="200"/>
        <v>2.9093847500000001</v>
      </c>
      <c r="FG23" s="36">
        <f t="shared" si="200"/>
        <v>2.9093847500000001</v>
      </c>
      <c r="FH23" s="36">
        <f t="shared" si="200"/>
        <v>2.9093847500000001</v>
      </c>
      <c r="FI23" s="36">
        <f t="shared" si="200"/>
        <v>2.9093847500000001</v>
      </c>
      <c r="FJ23" s="36">
        <f t="shared" si="200"/>
        <v>2.9093847500000001</v>
      </c>
      <c r="FK23" s="36">
        <f t="shared" si="200"/>
        <v>2.9093847500000001</v>
      </c>
      <c r="FL23" s="36">
        <f t="shared" si="200"/>
        <v>2.8447317555555554</v>
      </c>
      <c r="FM23" s="36">
        <f t="shared" si="200"/>
        <v>0</v>
      </c>
      <c r="FN23" s="36">
        <f t="shared" si="200"/>
        <v>0</v>
      </c>
      <c r="FO23" s="36">
        <f t="shared" si="200"/>
        <v>0</v>
      </c>
      <c r="FP23" s="36">
        <f t="shared" si="200"/>
        <v>0</v>
      </c>
      <c r="FQ23" s="36">
        <f t="shared" si="200"/>
        <v>0</v>
      </c>
      <c r="FR23" s="36">
        <f t="shared" si="200"/>
        <v>0</v>
      </c>
      <c r="FS23" s="36">
        <f t="shared" si="200"/>
        <v>0</v>
      </c>
      <c r="FT23" s="36">
        <f t="shared" si="200"/>
        <v>0</v>
      </c>
      <c r="FU23" s="36">
        <f>SUMIFS($GE23:$VW23,$GE$17:$VW$17,FU$17)</f>
        <v>0</v>
      </c>
      <c r="FV23" s="36">
        <f t="shared" si="201"/>
        <v>0</v>
      </c>
      <c r="FW23" s="36">
        <f t="shared" si="201"/>
        <v>0</v>
      </c>
      <c r="FX23" s="36">
        <f t="shared" si="201"/>
        <v>0</v>
      </c>
      <c r="FY23" s="36">
        <f t="shared" si="201"/>
        <v>0</v>
      </c>
      <c r="FZ23" s="36">
        <f t="shared" si="201"/>
        <v>0</v>
      </c>
      <c r="GA23" s="36">
        <f t="shared" si="201"/>
        <v>0</v>
      </c>
      <c r="GB23" s="36">
        <f t="shared" si="201"/>
        <v>0</v>
      </c>
      <c r="GC23" s="36"/>
      <c r="GD23" s="29" t="str">
        <f t="shared" si="202"/>
        <v>9/2024-01</v>
      </c>
      <c r="GE23" s="34">
        <f t="shared" si="203"/>
        <v>0</v>
      </c>
      <c r="GF23" s="34">
        <f t="shared" si="203"/>
        <v>0</v>
      </c>
      <c r="GG23" s="34">
        <f t="shared" si="203"/>
        <v>0</v>
      </c>
      <c r="GH23" s="34">
        <f t="shared" si="203"/>
        <v>0</v>
      </c>
      <c r="GI23" s="34">
        <f t="shared" si="203"/>
        <v>0</v>
      </c>
      <c r="GJ23" s="34">
        <f t="shared" si="203"/>
        <v>0</v>
      </c>
      <c r="GK23" s="34">
        <f t="shared" si="203"/>
        <v>0</v>
      </c>
      <c r="GL23" s="34">
        <f t="shared" si="203"/>
        <v>0</v>
      </c>
      <c r="GM23" s="34">
        <f t="shared" si="203"/>
        <v>0</v>
      </c>
      <c r="GN23" s="34">
        <f t="shared" si="203"/>
        <v>0</v>
      </c>
      <c r="GO23" s="34">
        <f t="shared" si="204"/>
        <v>0</v>
      </c>
      <c r="GP23" s="34">
        <f t="shared" si="204"/>
        <v>0</v>
      </c>
      <c r="GQ23" s="34">
        <f t="shared" si="204"/>
        <v>0</v>
      </c>
      <c r="GR23" s="34">
        <f t="shared" si="204"/>
        <v>0</v>
      </c>
      <c r="GS23" s="34">
        <f t="shared" si="204"/>
        <v>0</v>
      </c>
      <c r="GT23" s="34">
        <f t="shared" si="204"/>
        <v>0</v>
      </c>
      <c r="GU23" s="34">
        <f t="shared" si="204"/>
        <v>0</v>
      </c>
      <c r="GV23" s="34">
        <f t="shared" si="204"/>
        <v>0</v>
      </c>
      <c r="GW23" s="34">
        <f t="shared" si="204"/>
        <v>0</v>
      </c>
      <c r="GX23" s="34">
        <f t="shared" si="204"/>
        <v>0</v>
      </c>
      <c r="GY23" s="34">
        <f t="shared" si="205"/>
        <v>0</v>
      </c>
      <c r="GZ23" s="34">
        <f t="shared" si="205"/>
        <v>0</v>
      </c>
      <c r="HA23" s="34">
        <f t="shared" si="205"/>
        <v>0</v>
      </c>
      <c r="HB23" s="34">
        <f t="shared" si="205"/>
        <v>0</v>
      </c>
      <c r="HC23" s="34">
        <f t="shared" si="205"/>
        <v>0</v>
      </c>
      <c r="HD23" s="34">
        <f t="shared" si="205"/>
        <v>0</v>
      </c>
      <c r="HE23" s="34">
        <f t="shared" si="205"/>
        <v>0</v>
      </c>
      <c r="HF23" s="34">
        <f t="shared" si="205"/>
        <v>0</v>
      </c>
      <c r="HG23" s="34">
        <f t="shared" si="205"/>
        <v>0</v>
      </c>
      <c r="HH23" s="34">
        <f t="shared" si="205"/>
        <v>0</v>
      </c>
      <c r="HI23" s="34">
        <f t="shared" si="206"/>
        <v>0</v>
      </c>
      <c r="HJ23" s="34">
        <f t="shared" si="206"/>
        <v>0</v>
      </c>
      <c r="HK23" s="34">
        <f t="shared" si="206"/>
        <v>0</v>
      </c>
      <c r="HL23" s="34">
        <f t="shared" si="206"/>
        <v>0</v>
      </c>
      <c r="HM23" s="34">
        <f t="shared" si="206"/>
        <v>0</v>
      </c>
      <c r="HN23" s="34">
        <f t="shared" si="206"/>
        <v>0</v>
      </c>
      <c r="HO23" s="34">
        <f t="shared" si="206"/>
        <v>0</v>
      </c>
      <c r="HP23" s="34">
        <f t="shared" si="206"/>
        <v>0</v>
      </c>
      <c r="HQ23" s="34">
        <f t="shared" si="206"/>
        <v>0</v>
      </c>
      <c r="HR23" s="34">
        <f t="shared" si="206"/>
        <v>0</v>
      </c>
      <c r="HS23" s="34">
        <f t="shared" si="207"/>
        <v>0</v>
      </c>
      <c r="HT23" s="34">
        <f t="shared" si="207"/>
        <v>6.2567413978494621E-2</v>
      </c>
      <c r="HU23" s="34">
        <f t="shared" si="207"/>
        <v>0.96979491666666662</v>
      </c>
      <c r="HV23" s="34">
        <f t="shared" si="207"/>
        <v>0.96979491666666662</v>
      </c>
      <c r="HW23" s="34">
        <f t="shared" si="207"/>
        <v>0.96979491666666662</v>
      </c>
      <c r="HX23" s="34">
        <f t="shared" si="207"/>
        <v>0.96979491666666662</v>
      </c>
      <c r="HY23" s="34">
        <f t="shared" si="207"/>
        <v>0.96979491666666662</v>
      </c>
      <c r="HZ23" s="34">
        <f t="shared" si="207"/>
        <v>0.96979491666666662</v>
      </c>
      <c r="IA23" s="34">
        <f t="shared" si="207"/>
        <v>0.96979491666666662</v>
      </c>
      <c r="IB23" s="34">
        <f t="shared" si="207"/>
        <v>0.96979491666666662</v>
      </c>
      <c r="IC23" s="34">
        <f t="shared" si="208"/>
        <v>0.96979491666666662</v>
      </c>
      <c r="ID23" s="34">
        <f t="shared" si="208"/>
        <v>0.96979491666666662</v>
      </c>
      <c r="IE23" s="34">
        <f t="shared" si="208"/>
        <v>0.96979491666666662</v>
      </c>
      <c r="IF23" s="34">
        <f t="shared" si="208"/>
        <v>0.96979491666666662</v>
      </c>
      <c r="IG23" s="34">
        <f t="shared" si="208"/>
        <v>0.96979491666666662</v>
      </c>
      <c r="IH23" s="34">
        <f t="shared" si="208"/>
        <v>0.96979491666666662</v>
      </c>
      <c r="II23" s="34">
        <f t="shared" si="208"/>
        <v>0.96979491666666662</v>
      </c>
      <c r="IJ23" s="34">
        <f t="shared" si="208"/>
        <v>0.96979491666666662</v>
      </c>
      <c r="IK23" s="34">
        <f t="shared" si="208"/>
        <v>0.96979491666666662</v>
      </c>
      <c r="IL23" s="34">
        <f t="shared" si="208"/>
        <v>0.96979491666666662</v>
      </c>
      <c r="IM23" s="34">
        <f t="shared" si="209"/>
        <v>0.96979491666666662</v>
      </c>
      <c r="IN23" s="34">
        <f t="shared" si="209"/>
        <v>0.96979491666666662</v>
      </c>
      <c r="IO23" s="34">
        <f t="shared" si="209"/>
        <v>0.96979491666666662</v>
      </c>
      <c r="IP23" s="34">
        <f t="shared" si="209"/>
        <v>0.96979491666666662</v>
      </c>
      <c r="IQ23" s="34">
        <f t="shared" si="209"/>
        <v>0.96979491666666662</v>
      </c>
      <c r="IR23" s="34">
        <f t="shared" si="209"/>
        <v>0.96979491666666662</v>
      </c>
      <c r="IS23" s="34">
        <f t="shared" si="209"/>
        <v>0.96979491666666662</v>
      </c>
      <c r="IT23" s="34">
        <f t="shared" si="209"/>
        <v>0.96979491666666662</v>
      </c>
      <c r="IU23" s="34">
        <f t="shared" si="209"/>
        <v>0.96979491666666662</v>
      </c>
      <c r="IV23" s="34">
        <f t="shared" si="209"/>
        <v>0.96979491666666662</v>
      </c>
      <c r="IW23" s="34">
        <f t="shared" si="210"/>
        <v>0.96979491666666662</v>
      </c>
      <c r="IX23" s="34">
        <f t="shared" si="210"/>
        <v>0.96979491666666662</v>
      </c>
      <c r="IY23" s="34">
        <f t="shared" si="210"/>
        <v>0.96979491666666662</v>
      </c>
      <c r="IZ23" s="34">
        <f t="shared" si="210"/>
        <v>0.96979491666666662</v>
      </c>
      <c r="JA23" s="34">
        <f t="shared" si="210"/>
        <v>0.96979491666666662</v>
      </c>
      <c r="JB23" s="34">
        <f t="shared" si="210"/>
        <v>0.96979491666666662</v>
      </c>
      <c r="JC23" s="34">
        <f t="shared" si="210"/>
        <v>0.96979491666666662</v>
      </c>
      <c r="JD23" s="34">
        <f t="shared" si="210"/>
        <v>0.96979491666666662</v>
      </c>
      <c r="JE23" s="34">
        <f t="shared" si="210"/>
        <v>0.96979491666666662</v>
      </c>
      <c r="JF23" s="34">
        <f t="shared" si="210"/>
        <v>0.96979491666666662</v>
      </c>
      <c r="JG23" s="34">
        <f t="shared" si="211"/>
        <v>0.96979491666666662</v>
      </c>
      <c r="JH23" s="34">
        <f t="shared" si="211"/>
        <v>0.96979491666666662</v>
      </c>
      <c r="JI23" s="34">
        <f t="shared" si="211"/>
        <v>0.96979491666666662</v>
      </c>
      <c r="JJ23" s="34">
        <f t="shared" si="211"/>
        <v>0.96979491666666662</v>
      </c>
      <c r="JK23" s="34">
        <f t="shared" si="211"/>
        <v>0.96979491666666662</v>
      </c>
      <c r="JL23" s="34">
        <f t="shared" si="211"/>
        <v>0.96979491666666662</v>
      </c>
      <c r="JM23" s="34">
        <f t="shared" si="211"/>
        <v>0.96979491666666662</v>
      </c>
      <c r="JN23" s="34">
        <f t="shared" si="211"/>
        <v>0.96979491666666662</v>
      </c>
      <c r="JO23" s="34">
        <f t="shared" si="211"/>
        <v>0.96979491666666662</v>
      </c>
      <c r="JP23" s="34">
        <f t="shared" si="211"/>
        <v>0.96979491666666662</v>
      </c>
      <c r="JQ23" s="34">
        <f t="shared" si="212"/>
        <v>0.96979491666666662</v>
      </c>
      <c r="JR23" s="34">
        <f t="shared" si="212"/>
        <v>0.96979491666666662</v>
      </c>
      <c r="JS23" s="34">
        <f t="shared" si="212"/>
        <v>0.96979491666666662</v>
      </c>
      <c r="JT23" s="34">
        <f t="shared" si="212"/>
        <v>0.96979491666666662</v>
      </c>
      <c r="JU23" s="34">
        <f t="shared" si="212"/>
        <v>0.96979491666666662</v>
      </c>
      <c r="JV23" s="34">
        <f t="shared" si="212"/>
        <v>0.96979491666666662</v>
      </c>
      <c r="JW23" s="34">
        <f t="shared" si="212"/>
        <v>0.96979491666666662</v>
      </c>
      <c r="JX23" s="34">
        <f t="shared" si="212"/>
        <v>0.96979491666666662</v>
      </c>
      <c r="JY23" s="34">
        <f t="shared" si="212"/>
        <v>0.96979491666666662</v>
      </c>
      <c r="JZ23" s="34">
        <f t="shared" si="212"/>
        <v>0.96979491666666662</v>
      </c>
      <c r="KA23" s="34">
        <f t="shared" si="213"/>
        <v>0.96979491666666662</v>
      </c>
      <c r="KB23" s="34">
        <f t="shared" si="213"/>
        <v>0.96979491666666662</v>
      </c>
      <c r="KC23" s="34">
        <f t="shared" si="213"/>
        <v>0.96979491666666662</v>
      </c>
      <c r="KD23" s="34">
        <f t="shared" si="213"/>
        <v>0.96979491666666662</v>
      </c>
      <c r="KE23" s="34">
        <f t="shared" si="213"/>
        <v>0.96979491666666662</v>
      </c>
      <c r="KF23" s="34">
        <f t="shared" si="213"/>
        <v>0.96979491666666662</v>
      </c>
      <c r="KG23" s="34">
        <f t="shared" si="213"/>
        <v>0.96979491666666662</v>
      </c>
      <c r="KH23" s="34">
        <f t="shared" si="213"/>
        <v>0.96979491666666662</v>
      </c>
      <c r="KI23" s="34">
        <f t="shared" si="213"/>
        <v>0.96979491666666662</v>
      </c>
      <c r="KJ23" s="34">
        <f t="shared" si="213"/>
        <v>0.96979491666666662</v>
      </c>
      <c r="KK23" s="34">
        <f t="shared" si="214"/>
        <v>0.96979491666666662</v>
      </c>
      <c r="KL23" s="34">
        <f t="shared" si="214"/>
        <v>0.96979491666666662</v>
      </c>
      <c r="KM23" s="34">
        <f t="shared" si="214"/>
        <v>0.96979491666666662</v>
      </c>
      <c r="KN23" s="34">
        <f t="shared" si="214"/>
        <v>0.96979491666666662</v>
      </c>
      <c r="KO23" s="34">
        <f t="shared" si="214"/>
        <v>0.96979491666666662</v>
      </c>
      <c r="KP23" s="34">
        <f t="shared" si="214"/>
        <v>0.96979491666666662</v>
      </c>
      <c r="KQ23" s="34">
        <f t="shared" si="214"/>
        <v>0.96979491666666662</v>
      </c>
      <c r="KR23" s="34">
        <f t="shared" si="214"/>
        <v>0.96979491666666662</v>
      </c>
      <c r="KS23" s="34">
        <f t="shared" si="214"/>
        <v>0.96979491666666662</v>
      </c>
      <c r="KT23" s="34">
        <f t="shared" si="214"/>
        <v>0.96979491666666662</v>
      </c>
      <c r="KU23" s="34">
        <f t="shared" si="215"/>
        <v>0.96979491666666662</v>
      </c>
      <c r="KV23" s="34">
        <f t="shared" si="215"/>
        <v>0.96979491666666662</v>
      </c>
      <c r="KW23" s="34">
        <f t="shared" si="215"/>
        <v>0.96979491666666662</v>
      </c>
      <c r="KX23" s="34">
        <f t="shared" si="215"/>
        <v>0.96979491666666662</v>
      </c>
      <c r="KY23" s="34">
        <f t="shared" si="215"/>
        <v>0.96979491666666662</v>
      </c>
      <c r="KZ23" s="34">
        <f t="shared" si="215"/>
        <v>0.96979491666666662</v>
      </c>
      <c r="LA23" s="34">
        <f t="shared" si="215"/>
        <v>0.96979491666666662</v>
      </c>
      <c r="LB23" s="34">
        <f t="shared" si="215"/>
        <v>0.96979491666666662</v>
      </c>
      <c r="LC23" s="34">
        <f t="shared" si="215"/>
        <v>0.96979491666666662</v>
      </c>
      <c r="LD23" s="34">
        <f t="shared" si="215"/>
        <v>0.96979491666666662</v>
      </c>
      <c r="LE23" s="34">
        <f t="shared" si="216"/>
        <v>0.96979491666666662</v>
      </c>
      <c r="LF23" s="34">
        <f t="shared" si="216"/>
        <v>0.96979491666666662</v>
      </c>
      <c r="LG23" s="34">
        <f t="shared" si="216"/>
        <v>0.96979491666666662</v>
      </c>
      <c r="LH23" s="34">
        <f t="shared" si="216"/>
        <v>0.96979491666666662</v>
      </c>
      <c r="LI23" s="34">
        <f t="shared" si="216"/>
        <v>0.96979491666666662</v>
      </c>
      <c r="LJ23" s="34">
        <f t="shared" si="216"/>
        <v>0.96979491666666662</v>
      </c>
      <c r="LK23" s="34">
        <f t="shared" si="216"/>
        <v>0.96979491666666662</v>
      </c>
      <c r="LL23" s="34">
        <f t="shared" si="216"/>
        <v>0.96979491666666662</v>
      </c>
      <c r="LM23" s="34">
        <f t="shared" si="216"/>
        <v>0.96979491666666662</v>
      </c>
      <c r="LN23" s="34">
        <f t="shared" si="216"/>
        <v>0.96979491666666662</v>
      </c>
      <c r="LO23" s="34">
        <f t="shared" si="217"/>
        <v>0.96979491666666662</v>
      </c>
      <c r="LP23" s="34">
        <f t="shared" si="217"/>
        <v>0.96979491666666662</v>
      </c>
      <c r="LQ23" s="34">
        <f t="shared" si="217"/>
        <v>0.96979491666666662</v>
      </c>
      <c r="LR23" s="34">
        <f t="shared" si="217"/>
        <v>0.96979491666666662</v>
      </c>
      <c r="LS23" s="34">
        <f t="shared" si="217"/>
        <v>0.96979491666666662</v>
      </c>
      <c r="LT23" s="34">
        <f t="shared" si="217"/>
        <v>0.96979491666666662</v>
      </c>
      <c r="LU23" s="34">
        <f t="shared" si="217"/>
        <v>0.96979491666666662</v>
      </c>
      <c r="LV23" s="34">
        <f t="shared" si="217"/>
        <v>0.96979491666666662</v>
      </c>
      <c r="LW23" s="34">
        <f t="shared" si="217"/>
        <v>0.96979491666666662</v>
      </c>
      <c r="LX23" s="34">
        <f t="shared" si="217"/>
        <v>0.96979491666666662</v>
      </c>
      <c r="LY23" s="34">
        <f t="shared" si="218"/>
        <v>0.96979491666666662</v>
      </c>
      <c r="LZ23" s="34">
        <f t="shared" si="218"/>
        <v>0.96979491666666662</v>
      </c>
      <c r="MA23" s="34">
        <f t="shared" si="218"/>
        <v>0.96979491666666662</v>
      </c>
      <c r="MB23" s="34">
        <f t="shared" si="218"/>
        <v>0.96979491666666662</v>
      </c>
      <c r="MC23" s="34">
        <f t="shared" si="218"/>
        <v>0.96979491666666662</v>
      </c>
      <c r="MD23" s="34">
        <f t="shared" si="218"/>
        <v>0.96979491666666662</v>
      </c>
      <c r="ME23" s="34">
        <f t="shared" si="218"/>
        <v>0.96979491666666662</v>
      </c>
      <c r="MF23" s="34">
        <f t="shared" si="218"/>
        <v>0.96979491666666662</v>
      </c>
      <c r="MG23" s="34">
        <f t="shared" si="218"/>
        <v>0.96979491666666662</v>
      </c>
      <c r="MH23" s="34">
        <f t="shared" si="218"/>
        <v>0.96979491666666662</v>
      </c>
      <c r="MI23" s="34">
        <f t="shared" si="219"/>
        <v>0.96979491666666662</v>
      </c>
      <c r="MJ23" s="34">
        <f t="shared" si="219"/>
        <v>0.96979491666666662</v>
      </c>
      <c r="MK23" s="34">
        <f t="shared" si="219"/>
        <v>0.96979491666666662</v>
      </c>
      <c r="ML23" s="34">
        <f t="shared" si="219"/>
        <v>0.96979491666666662</v>
      </c>
      <c r="MM23" s="34">
        <f t="shared" si="219"/>
        <v>0.96979491666666662</v>
      </c>
      <c r="MN23" s="34">
        <f t="shared" si="219"/>
        <v>0.96979491666666662</v>
      </c>
      <c r="MO23" s="34">
        <f t="shared" si="219"/>
        <v>0.96979491666666662</v>
      </c>
      <c r="MP23" s="34">
        <f t="shared" si="219"/>
        <v>0.96979491666666662</v>
      </c>
      <c r="MQ23" s="34">
        <f t="shared" si="219"/>
        <v>0.96979491666666662</v>
      </c>
      <c r="MR23" s="34">
        <f t="shared" si="219"/>
        <v>0.96979491666666662</v>
      </c>
      <c r="MS23" s="34">
        <f t="shared" si="220"/>
        <v>0.96979491666666662</v>
      </c>
      <c r="MT23" s="34">
        <f t="shared" si="220"/>
        <v>0.96979491666666662</v>
      </c>
      <c r="MU23" s="34">
        <f t="shared" si="220"/>
        <v>0.96979491666666662</v>
      </c>
      <c r="MV23" s="34">
        <f t="shared" si="220"/>
        <v>0.96979491666666662</v>
      </c>
      <c r="MW23" s="34">
        <f t="shared" si="220"/>
        <v>0.96979491666666662</v>
      </c>
      <c r="MX23" s="34">
        <f t="shared" si="220"/>
        <v>0.96979491666666662</v>
      </c>
      <c r="MY23" s="34">
        <f t="shared" si="220"/>
        <v>0.96979491666666662</v>
      </c>
      <c r="MZ23" s="34">
        <f t="shared" si="220"/>
        <v>0.96979491666666662</v>
      </c>
      <c r="NA23" s="34">
        <f t="shared" si="220"/>
        <v>0.96979491666666662</v>
      </c>
      <c r="NB23" s="34">
        <f t="shared" si="220"/>
        <v>0.96979491666666662</v>
      </c>
      <c r="NC23" s="34">
        <f t="shared" si="221"/>
        <v>0.96979491666666662</v>
      </c>
      <c r="ND23" s="34">
        <f t="shared" si="221"/>
        <v>0.96979491666666662</v>
      </c>
      <c r="NE23" s="34">
        <f t="shared" si="221"/>
        <v>0.96979491666666662</v>
      </c>
      <c r="NF23" s="34">
        <f t="shared" si="221"/>
        <v>0.96979491666666662</v>
      </c>
      <c r="NG23" s="34">
        <f t="shared" si="221"/>
        <v>0.96979491666666662</v>
      </c>
      <c r="NH23" s="34">
        <f t="shared" si="221"/>
        <v>0.96979491666666662</v>
      </c>
      <c r="NI23" s="34">
        <f t="shared" si="221"/>
        <v>0.96979491666666662</v>
      </c>
      <c r="NJ23" s="34">
        <f t="shared" si="221"/>
        <v>0.96979491666666662</v>
      </c>
      <c r="NK23" s="34">
        <f t="shared" si="221"/>
        <v>0.96979491666666662</v>
      </c>
      <c r="NL23" s="34">
        <f t="shared" si="221"/>
        <v>0.96979491666666662</v>
      </c>
      <c r="NM23" s="34">
        <f t="shared" si="222"/>
        <v>0.96979491666666662</v>
      </c>
      <c r="NN23" s="34">
        <f t="shared" si="222"/>
        <v>0.96979491666666662</v>
      </c>
      <c r="NO23" s="34">
        <f t="shared" si="222"/>
        <v>0.96979491666666662</v>
      </c>
      <c r="NP23" s="34">
        <f t="shared" si="222"/>
        <v>0.96979491666666662</v>
      </c>
      <c r="NQ23" s="34">
        <f t="shared" si="222"/>
        <v>0.96979491666666662</v>
      </c>
      <c r="NR23" s="34">
        <f t="shared" si="222"/>
        <v>0.96979491666666662</v>
      </c>
      <c r="NS23" s="34">
        <f t="shared" si="222"/>
        <v>0.96979491666666662</v>
      </c>
      <c r="NT23" s="34">
        <f t="shared" si="222"/>
        <v>0.96979491666666662</v>
      </c>
      <c r="NU23" s="34">
        <f t="shared" si="222"/>
        <v>0.96979491666666662</v>
      </c>
      <c r="NV23" s="34">
        <f t="shared" si="222"/>
        <v>0.96979491666666662</v>
      </c>
      <c r="NW23" s="34">
        <f t="shared" si="223"/>
        <v>0.96979491666666662</v>
      </c>
      <c r="NX23" s="34">
        <f t="shared" si="223"/>
        <v>0.96979491666666662</v>
      </c>
      <c r="NY23" s="34">
        <f t="shared" si="223"/>
        <v>0.96979491666666662</v>
      </c>
      <c r="NZ23" s="34">
        <f t="shared" si="223"/>
        <v>0.96979491666666662</v>
      </c>
      <c r="OA23" s="34">
        <f t="shared" si="223"/>
        <v>0.96979491666666662</v>
      </c>
      <c r="OB23" s="34">
        <f t="shared" si="223"/>
        <v>0.96979491666666662</v>
      </c>
      <c r="OC23" s="34">
        <f t="shared" si="223"/>
        <v>0.96979491666666662</v>
      </c>
      <c r="OD23" s="34">
        <f t="shared" si="223"/>
        <v>0.96979491666666662</v>
      </c>
      <c r="OE23" s="34">
        <f t="shared" si="223"/>
        <v>0.96979491666666662</v>
      </c>
      <c r="OF23" s="34">
        <f t="shared" si="223"/>
        <v>0.96979491666666662</v>
      </c>
      <c r="OG23" s="34">
        <f t="shared" si="224"/>
        <v>0.96979491666666662</v>
      </c>
      <c r="OH23" s="34">
        <f t="shared" si="224"/>
        <v>0.96979491666666662</v>
      </c>
      <c r="OI23" s="34">
        <f t="shared" si="224"/>
        <v>0.96979491666666662</v>
      </c>
      <c r="OJ23" s="34">
        <f t="shared" si="224"/>
        <v>0.96979491666666662</v>
      </c>
      <c r="OK23" s="34">
        <f t="shared" si="224"/>
        <v>0.96979491666666662</v>
      </c>
      <c r="OL23" s="34">
        <f t="shared" si="224"/>
        <v>0.96979491666666662</v>
      </c>
      <c r="OM23" s="34">
        <f t="shared" si="224"/>
        <v>0.96979491666666662</v>
      </c>
      <c r="ON23" s="34">
        <f t="shared" si="224"/>
        <v>0.96979491666666662</v>
      </c>
      <c r="OO23" s="34">
        <f t="shared" si="224"/>
        <v>0.96979491666666662</v>
      </c>
      <c r="OP23" s="34">
        <f t="shared" si="224"/>
        <v>0.96979491666666662</v>
      </c>
      <c r="OQ23" s="34">
        <f t="shared" si="225"/>
        <v>0.96979491666666662</v>
      </c>
      <c r="OR23" s="34">
        <f t="shared" si="225"/>
        <v>0.96979491666666662</v>
      </c>
      <c r="OS23" s="34">
        <f t="shared" si="225"/>
        <v>0.96979491666666662</v>
      </c>
      <c r="OT23" s="34">
        <f t="shared" si="225"/>
        <v>0.96979491666666662</v>
      </c>
      <c r="OU23" s="34">
        <f t="shared" si="225"/>
        <v>0.96979491666666662</v>
      </c>
      <c r="OV23" s="34">
        <f t="shared" si="225"/>
        <v>0.96979491666666662</v>
      </c>
      <c r="OW23" s="34">
        <f t="shared" si="225"/>
        <v>0.96979491666666662</v>
      </c>
      <c r="OX23" s="34">
        <f t="shared" si="225"/>
        <v>0.96979491666666662</v>
      </c>
      <c r="OY23" s="34">
        <f t="shared" si="225"/>
        <v>0.96979491666666662</v>
      </c>
      <c r="OZ23" s="34">
        <f t="shared" si="225"/>
        <v>0.96979491666666662</v>
      </c>
      <c r="PA23" s="34">
        <f t="shared" si="226"/>
        <v>0.96979491666666662</v>
      </c>
      <c r="PB23" s="34">
        <f t="shared" si="226"/>
        <v>0.96979491666666662</v>
      </c>
      <c r="PC23" s="34">
        <f t="shared" si="226"/>
        <v>0.96979491666666662</v>
      </c>
      <c r="PD23" s="34">
        <f t="shared" si="226"/>
        <v>0.96979491666666662</v>
      </c>
      <c r="PE23" s="34">
        <f t="shared" si="226"/>
        <v>0.96979491666666662</v>
      </c>
      <c r="PF23" s="34">
        <f t="shared" si="226"/>
        <v>0.96979491666666662</v>
      </c>
      <c r="PG23" s="34">
        <f t="shared" si="226"/>
        <v>0.96979491666666662</v>
      </c>
      <c r="PH23" s="34">
        <f t="shared" si="226"/>
        <v>0.96979491666666662</v>
      </c>
      <c r="PI23" s="34">
        <f t="shared" si="226"/>
        <v>0.96979491666666662</v>
      </c>
      <c r="PJ23" s="34">
        <f t="shared" si="226"/>
        <v>0.96979491666666662</v>
      </c>
      <c r="PK23" s="34">
        <f t="shared" si="227"/>
        <v>0.96979491666666662</v>
      </c>
      <c r="PL23" s="34">
        <f t="shared" si="227"/>
        <v>0.96979491666666662</v>
      </c>
      <c r="PM23" s="34">
        <f t="shared" si="227"/>
        <v>0.96979491666666662</v>
      </c>
      <c r="PN23" s="34">
        <f t="shared" si="227"/>
        <v>0.96979491666666662</v>
      </c>
      <c r="PO23" s="34">
        <f t="shared" si="227"/>
        <v>0.96979491666666662</v>
      </c>
      <c r="PP23" s="34">
        <f t="shared" si="227"/>
        <v>0.96979491666666662</v>
      </c>
      <c r="PQ23" s="34">
        <f t="shared" si="227"/>
        <v>0.96979491666666662</v>
      </c>
      <c r="PR23" s="34">
        <f t="shared" si="227"/>
        <v>0.96979491666666662</v>
      </c>
      <c r="PS23" s="34">
        <f t="shared" si="227"/>
        <v>0.96979491666666662</v>
      </c>
      <c r="PT23" s="34">
        <f t="shared" si="227"/>
        <v>0.96979491666666662</v>
      </c>
      <c r="PU23" s="34">
        <f t="shared" si="228"/>
        <v>0.96979491666666662</v>
      </c>
      <c r="PV23" s="34">
        <f t="shared" si="228"/>
        <v>0.96979491666666662</v>
      </c>
      <c r="PW23" s="34">
        <f t="shared" si="228"/>
        <v>0.96979491666666662</v>
      </c>
      <c r="PX23" s="34">
        <f t="shared" si="228"/>
        <v>0.96979491666666662</v>
      </c>
      <c r="PY23" s="34">
        <f t="shared" si="228"/>
        <v>0.96979491666666662</v>
      </c>
      <c r="PZ23" s="34">
        <f t="shared" si="228"/>
        <v>0.96979491666666662</v>
      </c>
      <c r="QA23" s="34">
        <f t="shared" si="228"/>
        <v>0.96979491666666662</v>
      </c>
      <c r="QB23" s="34">
        <f t="shared" si="228"/>
        <v>0.96979491666666662</v>
      </c>
      <c r="QC23" s="34">
        <f t="shared" si="228"/>
        <v>0.96979491666666662</v>
      </c>
      <c r="QD23" s="34">
        <f t="shared" si="228"/>
        <v>0.96979491666666662</v>
      </c>
      <c r="QE23" s="34">
        <f t="shared" si="229"/>
        <v>0.96979491666666662</v>
      </c>
      <c r="QF23" s="34">
        <f t="shared" si="229"/>
        <v>0.96979491666666662</v>
      </c>
      <c r="QG23" s="34">
        <f t="shared" si="229"/>
        <v>0.96979491666666662</v>
      </c>
      <c r="QH23" s="34">
        <f t="shared" si="229"/>
        <v>0.96979491666666662</v>
      </c>
      <c r="QI23" s="34">
        <f t="shared" si="229"/>
        <v>0.96979491666666662</v>
      </c>
      <c r="QJ23" s="34">
        <f t="shared" si="229"/>
        <v>0.96979491666666662</v>
      </c>
      <c r="QK23" s="34">
        <f t="shared" si="229"/>
        <v>0.96979491666666662</v>
      </c>
      <c r="QL23" s="34">
        <f t="shared" si="229"/>
        <v>0.96979491666666662</v>
      </c>
      <c r="QM23" s="34">
        <f t="shared" si="229"/>
        <v>0.96979491666666662</v>
      </c>
      <c r="QN23" s="34">
        <f t="shared" si="229"/>
        <v>0.96979491666666662</v>
      </c>
      <c r="QO23" s="34">
        <f t="shared" si="230"/>
        <v>0.96979491666666662</v>
      </c>
      <c r="QP23" s="34">
        <f t="shared" si="230"/>
        <v>0.96979491666666662</v>
      </c>
      <c r="QQ23" s="34">
        <f t="shared" si="230"/>
        <v>0.96979491666666662</v>
      </c>
      <c r="QR23" s="34">
        <f t="shared" si="230"/>
        <v>0.96979491666666662</v>
      </c>
      <c r="QS23" s="34">
        <f t="shared" si="230"/>
        <v>0.96979491666666662</v>
      </c>
      <c r="QT23" s="34">
        <f t="shared" si="230"/>
        <v>0.96979491666666662</v>
      </c>
      <c r="QU23" s="34">
        <f t="shared" si="230"/>
        <v>0.96979491666666662</v>
      </c>
      <c r="QV23" s="34">
        <f t="shared" si="230"/>
        <v>0.96979491666666662</v>
      </c>
      <c r="QW23" s="34">
        <f t="shared" si="230"/>
        <v>0.96979491666666662</v>
      </c>
      <c r="QX23" s="34">
        <f t="shared" si="230"/>
        <v>0.96979491666666662</v>
      </c>
      <c r="QY23" s="34">
        <f t="shared" si="231"/>
        <v>0.96979491666666662</v>
      </c>
      <c r="QZ23" s="34">
        <f t="shared" si="231"/>
        <v>0.96979491666666662</v>
      </c>
      <c r="RA23" s="34">
        <f t="shared" si="231"/>
        <v>0.96979491666666662</v>
      </c>
      <c r="RB23" s="34">
        <f t="shared" si="231"/>
        <v>0.96979491666666662</v>
      </c>
      <c r="RC23" s="34">
        <f t="shared" si="231"/>
        <v>0.96979491666666662</v>
      </c>
      <c r="RD23" s="34">
        <f t="shared" si="231"/>
        <v>0.96979491666666662</v>
      </c>
      <c r="RE23" s="34">
        <f t="shared" si="231"/>
        <v>0.96979491666666662</v>
      </c>
      <c r="RF23" s="34">
        <f t="shared" si="231"/>
        <v>0.96979491666666662</v>
      </c>
      <c r="RG23" s="34">
        <f t="shared" si="231"/>
        <v>0.96979491666666662</v>
      </c>
      <c r="RH23" s="34">
        <f t="shared" si="231"/>
        <v>0.96979491666666662</v>
      </c>
      <c r="RI23" s="34">
        <f t="shared" si="232"/>
        <v>0.96979491666666662</v>
      </c>
      <c r="RJ23" s="34">
        <f t="shared" si="232"/>
        <v>0.96979491666666662</v>
      </c>
      <c r="RK23" s="34">
        <f t="shared" si="232"/>
        <v>0.96979491666666662</v>
      </c>
      <c r="RL23" s="34">
        <f t="shared" si="232"/>
        <v>0.96979491666666662</v>
      </c>
      <c r="RM23" s="34">
        <f t="shared" si="232"/>
        <v>0.96979491666666662</v>
      </c>
      <c r="RN23" s="34">
        <f t="shared" si="232"/>
        <v>0.96979491666666662</v>
      </c>
      <c r="RO23" s="34">
        <f t="shared" si="232"/>
        <v>0.96979491666666662</v>
      </c>
      <c r="RP23" s="34">
        <f t="shared" si="232"/>
        <v>0.96979491666666662</v>
      </c>
      <c r="RQ23" s="34">
        <f t="shared" si="232"/>
        <v>0.96979491666666662</v>
      </c>
      <c r="RR23" s="34">
        <f t="shared" si="232"/>
        <v>0.96979491666666662</v>
      </c>
      <c r="RS23" s="34">
        <f t="shared" si="233"/>
        <v>0.96979491666666662</v>
      </c>
      <c r="RT23" s="34">
        <f t="shared" si="233"/>
        <v>0.96979491666666662</v>
      </c>
      <c r="RU23" s="34">
        <f t="shared" si="233"/>
        <v>0.96979491666666662</v>
      </c>
      <c r="RV23" s="34">
        <f t="shared" si="233"/>
        <v>0.96979491666666662</v>
      </c>
      <c r="RW23" s="34">
        <f t="shared" si="233"/>
        <v>0.96979491666666662</v>
      </c>
      <c r="RX23" s="34">
        <f t="shared" si="233"/>
        <v>0.96979491666666662</v>
      </c>
      <c r="RY23" s="34">
        <f t="shared" si="233"/>
        <v>0.96979491666666662</v>
      </c>
      <c r="RZ23" s="34">
        <f t="shared" si="233"/>
        <v>0.96979491666666662</v>
      </c>
      <c r="SA23" s="34">
        <f t="shared" si="233"/>
        <v>0.96979491666666662</v>
      </c>
      <c r="SB23" s="34">
        <f t="shared" si="233"/>
        <v>0.96979491666666662</v>
      </c>
      <c r="SC23" s="34">
        <f t="shared" si="234"/>
        <v>0.96979491666666662</v>
      </c>
      <c r="SD23" s="34">
        <f t="shared" si="234"/>
        <v>0.96979491666666662</v>
      </c>
      <c r="SE23" s="34">
        <f t="shared" si="234"/>
        <v>0.96979491666666662</v>
      </c>
      <c r="SF23" s="34">
        <f t="shared" si="234"/>
        <v>0.96979491666666662</v>
      </c>
      <c r="SG23" s="34">
        <f t="shared" si="234"/>
        <v>0.96979491666666662</v>
      </c>
      <c r="SH23" s="34">
        <f t="shared" si="234"/>
        <v>0.96979491666666662</v>
      </c>
      <c r="SI23" s="34">
        <f t="shared" si="234"/>
        <v>0.96979491666666662</v>
      </c>
      <c r="SJ23" s="34">
        <f t="shared" si="234"/>
        <v>0.96979491666666662</v>
      </c>
      <c r="SK23" s="34">
        <f t="shared" si="234"/>
        <v>0.96979491666666662</v>
      </c>
      <c r="SL23" s="34">
        <f t="shared" si="234"/>
        <v>0.96979491666666662</v>
      </c>
      <c r="SM23" s="34">
        <f t="shared" si="235"/>
        <v>0.96979491666666662</v>
      </c>
      <c r="SN23" s="34">
        <f t="shared" si="235"/>
        <v>0.96979491666666662</v>
      </c>
      <c r="SO23" s="34">
        <f t="shared" si="235"/>
        <v>0.96979491666666662</v>
      </c>
      <c r="SP23" s="34">
        <f t="shared" si="235"/>
        <v>0.96979491666666662</v>
      </c>
      <c r="SQ23" s="34">
        <f t="shared" si="235"/>
        <v>0.96979491666666662</v>
      </c>
      <c r="SR23" s="34">
        <f t="shared" si="235"/>
        <v>0.96979491666666662</v>
      </c>
      <c r="SS23" s="34">
        <f t="shared" si="235"/>
        <v>0.96979491666666662</v>
      </c>
      <c r="ST23" s="34">
        <f t="shared" si="235"/>
        <v>0.96979491666666662</v>
      </c>
      <c r="SU23" s="34">
        <f t="shared" si="235"/>
        <v>0.96979491666666662</v>
      </c>
      <c r="SV23" s="34">
        <f t="shared" si="235"/>
        <v>0.96979491666666662</v>
      </c>
      <c r="SW23" s="34">
        <f t="shared" si="236"/>
        <v>0.96979491666666662</v>
      </c>
      <c r="SX23" s="34">
        <f t="shared" si="236"/>
        <v>0.96979491666666662</v>
      </c>
      <c r="SY23" s="34">
        <f t="shared" si="236"/>
        <v>0.96979491666666662</v>
      </c>
      <c r="SZ23" s="34">
        <f t="shared" si="236"/>
        <v>0.96979491666666662</v>
      </c>
      <c r="TA23" s="34">
        <f t="shared" si="236"/>
        <v>0.96979491666666662</v>
      </c>
      <c r="TB23" s="34">
        <f t="shared" si="236"/>
        <v>0.96979491666666662</v>
      </c>
      <c r="TC23" s="34">
        <f t="shared" si="236"/>
        <v>0.96979491666666662</v>
      </c>
      <c r="TD23" s="34">
        <f t="shared" si="236"/>
        <v>0.96979491666666662</v>
      </c>
      <c r="TE23" s="34">
        <f t="shared" si="236"/>
        <v>0.96979491666666662</v>
      </c>
      <c r="TF23" s="34">
        <f t="shared" si="236"/>
        <v>0.96979491666666662</v>
      </c>
      <c r="TG23" s="34">
        <f t="shared" si="237"/>
        <v>0.96979491666666662</v>
      </c>
      <c r="TH23" s="34">
        <f t="shared" si="237"/>
        <v>0.96979491666666662</v>
      </c>
      <c r="TI23" s="34">
        <f t="shared" si="237"/>
        <v>0.96979491666666662</v>
      </c>
      <c r="TJ23" s="34">
        <f t="shared" si="237"/>
        <v>0.96979491666666662</v>
      </c>
      <c r="TK23" s="34">
        <f t="shared" si="237"/>
        <v>0.96979491666666662</v>
      </c>
      <c r="TL23" s="34">
        <f t="shared" si="237"/>
        <v>0.96979491666666662</v>
      </c>
      <c r="TM23" s="34">
        <f t="shared" si="237"/>
        <v>0.96979491666666662</v>
      </c>
      <c r="TN23" s="34">
        <f t="shared" si="237"/>
        <v>0.96979491666666662</v>
      </c>
      <c r="TO23" s="34">
        <f t="shared" si="237"/>
        <v>0.96979491666666662</v>
      </c>
      <c r="TP23" s="34">
        <f t="shared" si="237"/>
        <v>0.96979491666666662</v>
      </c>
      <c r="TQ23" s="34">
        <f t="shared" si="238"/>
        <v>0.96979491666666662</v>
      </c>
      <c r="TR23" s="34">
        <f t="shared" si="238"/>
        <v>0.96979491666666662</v>
      </c>
      <c r="TS23" s="34">
        <f t="shared" si="238"/>
        <v>0.96979491666666662</v>
      </c>
      <c r="TT23" s="34">
        <f t="shared" si="238"/>
        <v>0.96979491666666662</v>
      </c>
      <c r="TU23" s="34">
        <f t="shared" si="238"/>
        <v>0.96979491666666662</v>
      </c>
      <c r="TV23" s="34">
        <f t="shared" si="238"/>
        <v>0.96979491666666662</v>
      </c>
      <c r="TW23" s="34">
        <f t="shared" si="238"/>
        <v>0.96979491666666662</v>
      </c>
      <c r="TX23" s="34">
        <f t="shared" si="238"/>
        <v>0.96979491666666662</v>
      </c>
      <c r="TY23" s="34">
        <f t="shared" si="238"/>
        <v>0.96979491666666662</v>
      </c>
      <c r="TZ23" s="34">
        <f t="shared" si="238"/>
        <v>0.90514192222222223</v>
      </c>
      <c r="UA23" s="34">
        <f t="shared" si="239"/>
        <v>0</v>
      </c>
      <c r="UB23" s="34">
        <f t="shared" si="239"/>
        <v>0</v>
      </c>
      <c r="UC23" s="34">
        <f t="shared" si="239"/>
        <v>0</v>
      </c>
      <c r="UD23" s="34">
        <f t="shared" si="239"/>
        <v>0</v>
      </c>
      <c r="UE23" s="34">
        <f t="shared" si="239"/>
        <v>0</v>
      </c>
      <c r="UF23" s="34">
        <f t="shared" si="239"/>
        <v>0</v>
      </c>
      <c r="UG23" s="34">
        <f t="shared" si="239"/>
        <v>0</v>
      </c>
      <c r="UH23" s="34">
        <f t="shared" si="239"/>
        <v>0</v>
      </c>
      <c r="UI23" s="34">
        <f t="shared" si="239"/>
        <v>0</v>
      </c>
      <c r="UJ23" s="34">
        <f t="shared" si="239"/>
        <v>0</v>
      </c>
      <c r="UK23" s="34">
        <f t="shared" si="240"/>
        <v>0</v>
      </c>
      <c r="UL23" s="34">
        <f t="shared" si="240"/>
        <v>0</v>
      </c>
      <c r="UM23" s="34">
        <f t="shared" si="240"/>
        <v>0</v>
      </c>
      <c r="UN23" s="34">
        <f t="shared" si="240"/>
        <v>0</v>
      </c>
      <c r="UO23" s="34">
        <f t="shared" si="240"/>
        <v>0</v>
      </c>
      <c r="UP23" s="34">
        <f t="shared" si="240"/>
        <v>0</v>
      </c>
      <c r="UQ23" s="34">
        <f t="shared" si="240"/>
        <v>0</v>
      </c>
      <c r="UR23" s="34">
        <f t="shared" si="240"/>
        <v>0</v>
      </c>
      <c r="US23" s="34">
        <f t="shared" si="240"/>
        <v>0</v>
      </c>
      <c r="UT23" s="34">
        <f t="shared" si="240"/>
        <v>0</v>
      </c>
      <c r="UU23" s="34">
        <f t="shared" si="241"/>
        <v>0</v>
      </c>
      <c r="UV23" s="34">
        <f t="shared" si="241"/>
        <v>0</v>
      </c>
      <c r="UW23" s="34">
        <f t="shared" si="241"/>
        <v>0</v>
      </c>
      <c r="UX23" s="34">
        <f t="shared" si="241"/>
        <v>0</v>
      </c>
      <c r="UY23" s="34">
        <f t="shared" si="241"/>
        <v>0</v>
      </c>
      <c r="UZ23" s="34">
        <f t="shared" si="241"/>
        <v>0</v>
      </c>
      <c r="VA23" s="34">
        <f t="shared" si="241"/>
        <v>0</v>
      </c>
      <c r="VB23" s="34">
        <f t="shared" si="241"/>
        <v>0</v>
      </c>
      <c r="VC23" s="34">
        <f t="shared" si="241"/>
        <v>0</v>
      </c>
      <c r="VD23" s="34">
        <f t="shared" si="241"/>
        <v>0</v>
      </c>
      <c r="VE23" s="34">
        <f t="shared" si="242"/>
        <v>0</v>
      </c>
      <c r="VF23" s="34">
        <f t="shared" si="242"/>
        <v>0</v>
      </c>
      <c r="VG23" s="34">
        <f t="shared" si="242"/>
        <v>0</v>
      </c>
      <c r="VH23" s="34">
        <f t="shared" si="242"/>
        <v>0</v>
      </c>
      <c r="VI23" s="34">
        <f t="shared" si="242"/>
        <v>0</v>
      </c>
      <c r="VJ23" s="34">
        <f t="shared" si="242"/>
        <v>0</v>
      </c>
      <c r="VK23" s="34">
        <f t="shared" si="242"/>
        <v>0</v>
      </c>
      <c r="VL23" s="34">
        <f t="shared" si="242"/>
        <v>0</v>
      </c>
      <c r="VM23" s="34">
        <f t="shared" si="242"/>
        <v>0</v>
      </c>
      <c r="VN23" s="34">
        <f t="shared" si="242"/>
        <v>0</v>
      </c>
      <c r="VO23" s="34">
        <f t="shared" si="243"/>
        <v>0</v>
      </c>
      <c r="VP23" s="34">
        <f t="shared" si="243"/>
        <v>0</v>
      </c>
      <c r="VQ23" s="34">
        <f t="shared" si="243"/>
        <v>0</v>
      </c>
      <c r="VR23" s="34">
        <f t="shared" si="243"/>
        <v>0</v>
      </c>
      <c r="VS23" s="34">
        <f t="shared" si="243"/>
        <v>0</v>
      </c>
      <c r="VT23" s="34">
        <f t="shared" si="243"/>
        <v>0</v>
      </c>
      <c r="VU23" s="34">
        <f t="shared" si="243"/>
        <v>0</v>
      </c>
      <c r="VV23" s="34">
        <f t="shared" si="243"/>
        <v>0</v>
      </c>
    </row>
    <row r="24" spans="1:596" x14ac:dyDescent="0.35">
      <c r="A24" s="29"/>
      <c r="B24" s="29">
        <f>+B23+1</f>
        <v>5</v>
      </c>
      <c r="C24" s="29" t="s">
        <v>2</v>
      </c>
      <c r="D24" s="63" t="s">
        <v>442</v>
      </c>
      <c r="E24" s="29" t="str">
        <f>'Transmission Auctions - Summary'!G5</f>
        <v>4/2023-01</v>
      </c>
      <c r="F24" s="69">
        <f>'Transmission Auctions - Summary'!G17*1000000</f>
        <v>68700000.609999999</v>
      </c>
      <c r="G24" s="184">
        <f>'Transmission Capex'!S53*1000000</f>
        <v>73961355.989999995</v>
      </c>
      <c r="H24" s="29" t="s">
        <v>42</v>
      </c>
      <c r="I24" s="32">
        <f>'Transmission Auctions - Summary'!G23</f>
        <v>47026</v>
      </c>
      <c r="J24" s="32">
        <f>'Transmission Auctions - Summary'!G24</f>
        <v>56156</v>
      </c>
      <c r="K24" s="29"/>
      <c r="L24" s="29" t="str">
        <f t="shared" si="194"/>
        <v>4/2023-01</v>
      </c>
      <c r="M24" s="36">
        <f t="shared" si="195"/>
        <v>0</v>
      </c>
      <c r="N24" s="36">
        <f t="shared" si="196"/>
        <v>0</v>
      </c>
      <c r="O24" s="36">
        <f t="shared" si="196"/>
        <v>0</v>
      </c>
      <c r="P24" s="36">
        <f t="shared" si="196"/>
        <v>0</v>
      </c>
      <c r="Q24" s="36">
        <f t="shared" si="196"/>
        <v>55.471016992500005</v>
      </c>
      <c r="R24" s="36">
        <f t="shared" si="196"/>
        <v>73.961355990000001</v>
      </c>
      <c r="S24" s="36">
        <f t="shared" si="196"/>
        <v>73.961355990000001</v>
      </c>
      <c r="T24" s="36">
        <f t="shared" si="196"/>
        <v>73.961355990000001</v>
      </c>
      <c r="U24" s="36">
        <f t="shared" si="196"/>
        <v>73.961355990000001</v>
      </c>
      <c r="V24" s="36">
        <f t="shared" si="196"/>
        <v>73.961355990000001</v>
      </c>
      <c r="W24" s="36">
        <f t="shared" si="196"/>
        <v>73.961355990000001</v>
      </c>
      <c r="X24" s="36">
        <f t="shared" si="196"/>
        <v>73.961355990000001</v>
      </c>
      <c r="Y24" s="36">
        <f t="shared" si="196"/>
        <v>73.961355990000001</v>
      </c>
      <c r="Z24" s="36">
        <f t="shared" si="196"/>
        <v>73.961355990000001</v>
      </c>
      <c r="AA24" s="36">
        <f t="shared" si="196"/>
        <v>73.961355990000001</v>
      </c>
      <c r="AB24" s="36">
        <f t="shared" si="196"/>
        <v>73.961355990000001</v>
      </c>
      <c r="AC24" s="36">
        <f t="shared" si="196"/>
        <v>73.961355990000001</v>
      </c>
      <c r="AD24" s="36">
        <f t="shared" si="196"/>
        <v>73.961355990000001</v>
      </c>
      <c r="AE24" s="36">
        <f t="shared" si="196"/>
        <v>73.961355990000001</v>
      </c>
      <c r="AF24" s="36">
        <f t="shared" si="196"/>
        <v>73.961355990000001</v>
      </c>
      <c r="AG24" s="36">
        <f t="shared" si="196"/>
        <v>73.961355990000001</v>
      </c>
      <c r="AH24" s="36">
        <f t="shared" si="196"/>
        <v>73.961355990000001</v>
      </c>
      <c r="AI24" s="36">
        <f t="shared" si="196"/>
        <v>73.961355990000001</v>
      </c>
      <c r="AJ24" s="36">
        <f t="shared" si="196"/>
        <v>73.961355990000001</v>
      </c>
      <c r="AK24" s="36">
        <f t="shared" si="196"/>
        <v>73.961355990000001</v>
      </c>
      <c r="AL24" s="36">
        <f t="shared" si="196"/>
        <v>73.961355990000001</v>
      </c>
      <c r="AM24" s="36">
        <f t="shared" si="196"/>
        <v>73.961355990000001</v>
      </c>
      <c r="AN24" s="36">
        <f t="shared" si="196"/>
        <v>73.961355990000001</v>
      </c>
      <c r="AO24" s="36">
        <f t="shared" si="196"/>
        <v>73.961355990000001</v>
      </c>
      <c r="AP24" s="36">
        <f t="shared" si="196"/>
        <v>18.284890786416668</v>
      </c>
      <c r="AQ24" s="36">
        <f t="shared" si="196"/>
        <v>0</v>
      </c>
      <c r="AR24" s="36">
        <f t="shared" si="196"/>
        <v>0</v>
      </c>
      <c r="AS24" s="36">
        <f t="shared" si="196"/>
        <v>0</v>
      </c>
      <c r="AT24" s="36">
        <f t="shared" si="196"/>
        <v>0</v>
      </c>
      <c r="AV24" s="29" t="str">
        <f t="shared" si="197"/>
        <v>4/2023-01</v>
      </c>
      <c r="AW24" s="36">
        <f t="shared" si="198"/>
        <v>0</v>
      </c>
      <c r="AX24" s="36">
        <f t="shared" ref="AX24:BL25" si="244">SUMIFS($GE24:$VW24,$GE$17:$VW$17,AX$17)</f>
        <v>0</v>
      </c>
      <c r="AY24" s="36">
        <f t="shared" si="244"/>
        <v>0</v>
      </c>
      <c r="AZ24" s="36">
        <f t="shared" si="244"/>
        <v>0</v>
      </c>
      <c r="BA24" s="36">
        <f t="shared" si="244"/>
        <v>0</v>
      </c>
      <c r="BB24" s="36">
        <f t="shared" si="244"/>
        <v>0</v>
      </c>
      <c r="BC24" s="36">
        <f t="shared" si="244"/>
        <v>0</v>
      </c>
      <c r="BD24" s="36">
        <f t="shared" si="244"/>
        <v>0</v>
      </c>
      <c r="BE24" s="36">
        <f t="shared" si="244"/>
        <v>0</v>
      </c>
      <c r="BF24" s="36">
        <f t="shared" si="244"/>
        <v>0</v>
      </c>
      <c r="BG24" s="36">
        <f t="shared" si="244"/>
        <v>0</v>
      </c>
      <c r="BH24" s="36">
        <f t="shared" si="244"/>
        <v>0</v>
      </c>
      <c r="BI24" s="36">
        <f t="shared" si="244"/>
        <v>0</v>
      </c>
      <c r="BJ24" s="36">
        <f t="shared" si="244"/>
        <v>0</v>
      </c>
      <c r="BK24" s="36">
        <f t="shared" si="244"/>
        <v>0</v>
      </c>
      <c r="BL24" s="36">
        <f t="shared" si="244"/>
        <v>0</v>
      </c>
      <c r="BM24" s="36">
        <f t="shared" ref="BM24:DX25" si="245">SUMIFS($GE24:$VW24,$GE$17:$VW$17,BM$17)</f>
        <v>0</v>
      </c>
      <c r="BN24" s="36">
        <f t="shared" si="245"/>
        <v>18.490338997499997</v>
      </c>
      <c r="BO24" s="36">
        <f t="shared" si="245"/>
        <v>18.490338997499997</v>
      </c>
      <c r="BP24" s="36">
        <f t="shared" si="245"/>
        <v>18.490338997499997</v>
      </c>
      <c r="BQ24" s="36">
        <f t="shared" si="245"/>
        <v>18.490338997499997</v>
      </c>
      <c r="BR24" s="36">
        <f t="shared" si="245"/>
        <v>18.490338997499997</v>
      </c>
      <c r="BS24" s="36">
        <f t="shared" si="245"/>
        <v>18.490338997499997</v>
      </c>
      <c r="BT24" s="36">
        <f t="shared" si="245"/>
        <v>18.490338997499997</v>
      </c>
      <c r="BU24" s="36">
        <f t="shared" si="245"/>
        <v>18.490338997499997</v>
      </c>
      <c r="BV24" s="36">
        <f t="shared" si="245"/>
        <v>18.490338997499997</v>
      </c>
      <c r="BW24" s="36">
        <f t="shared" si="245"/>
        <v>18.490338997499997</v>
      </c>
      <c r="BX24" s="36">
        <f t="shared" si="245"/>
        <v>18.490338997499997</v>
      </c>
      <c r="BY24" s="36">
        <f t="shared" si="245"/>
        <v>18.490338997499997</v>
      </c>
      <c r="BZ24" s="36">
        <f t="shared" si="245"/>
        <v>18.490338997499997</v>
      </c>
      <c r="CA24" s="36">
        <f t="shared" si="245"/>
        <v>18.490338997499997</v>
      </c>
      <c r="CB24" s="36">
        <f t="shared" si="245"/>
        <v>18.490338997499997</v>
      </c>
      <c r="CC24" s="36">
        <f t="shared" si="245"/>
        <v>18.490338997499997</v>
      </c>
      <c r="CD24" s="36">
        <f t="shared" si="245"/>
        <v>18.490338997499997</v>
      </c>
      <c r="CE24" s="36">
        <f t="shared" si="245"/>
        <v>18.490338997499997</v>
      </c>
      <c r="CF24" s="36">
        <f t="shared" si="245"/>
        <v>18.490338997499997</v>
      </c>
      <c r="CG24" s="36">
        <f t="shared" si="245"/>
        <v>18.490338997499997</v>
      </c>
      <c r="CH24" s="36">
        <f t="shared" si="245"/>
        <v>18.490338997499997</v>
      </c>
      <c r="CI24" s="36">
        <f t="shared" si="245"/>
        <v>18.490338997499997</v>
      </c>
      <c r="CJ24" s="36">
        <f t="shared" si="245"/>
        <v>18.490338997499997</v>
      </c>
      <c r="CK24" s="36">
        <f t="shared" si="245"/>
        <v>18.490338997499997</v>
      </c>
      <c r="CL24" s="36">
        <f t="shared" si="245"/>
        <v>18.490338997499997</v>
      </c>
      <c r="CM24" s="36">
        <f t="shared" si="245"/>
        <v>18.490338997499997</v>
      </c>
      <c r="CN24" s="36">
        <f t="shared" si="245"/>
        <v>18.490338997499997</v>
      </c>
      <c r="CO24" s="36">
        <f t="shared" si="245"/>
        <v>18.490338997499997</v>
      </c>
      <c r="CP24" s="36">
        <f t="shared" si="245"/>
        <v>18.490338997499997</v>
      </c>
      <c r="CQ24" s="36">
        <f t="shared" si="245"/>
        <v>18.490338997499997</v>
      </c>
      <c r="CR24" s="36">
        <f t="shared" si="245"/>
        <v>18.490338997499997</v>
      </c>
      <c r="CS24" s="36">
        <f t="shared" si="245"/>
        <v>18.490338997499997</v>
      </c>
      <c r="CT24" s="36">
        <f t="shared" si="245"/>
        <v>18.490338997499997</v>
      </c>
      <c r="CU24" s="36">
        <f t="shared" si="245"/>
        <v>18.490338997499997</v>
      </c>
      <c r="CV24" s="36">
        <f t="shared" si="245"/>
        <v>18.490338997499997</v>
      </c>
      <c r="CW24" s="36">
        <f t="shared" si="245"/>
        <v>18.490338997499997</v>
      </c>
      <c r="CX24" s="36">
        <f t="shared" si="245"/>
        <v>18.490338997499997</v>
      </c>
      <c r="CY24" s="36">
        <f t="shared" si="245"/>
        <v>18.490338997499997</v>
      </c>
      <c r="CZ24" s="36">
        <f t="shared" si="245"/>
        <v>18.490338997499997</v>
      </c>
      <c r="DA24" s="36">
        <f t="shared" si="245"/>
        <v>18.490338997499997</v>
      </c>
      <c r="DB24" s="36">
        <f t="shared" si="245"/>
        <v>18.490338997499997</v>
      </c>
      <c r="DC24" s="36">
        <f t="shared" si="245"/>
        <v>18.490338997499997</v>
      </c>
      <c r="DD24" s="36">
        <f t="shared" si="245"/>
        <v>18.490338997499997</v>
      </c>
      <c r="DE24" s="36">
        <f t="shared" si="245"/>
        <v>18.490338997499997</v>
      </c>
      <c r="DF24" s="36">
        <f t="shared" si="245"/>
        <v>18.490338997499997</v>
      </c>
      <c r="DG24" s="36">
        <f t="shared" si="245"/>
        <v>18.490338997499997</v>
      </c>
      <c r="DH24" s="36">
        <f t="shared" si="245"/>
        <v>18.490338997499997</v>
      </c>
      <c r="DI24" s="36">
        <f t="shared" si="245"/>
        <v>18.490338997499997</v>
      </c>
      <c r="DJ24" s="36">
        <f t="shared" si="245"/>
        <v>18.490338997499997</v>
      </c>
      <c r="DK24" s="36">
        <f t="shared" si="245"/>
        <v>18.490338997499997</v>
      </c>
      <c r="DL24" s="36">
        <f t="shared" si="245"/>
        <v>18.490338997499997</v>
      </c>
      <c r="DM24" s="36">
        <f t="shared" si="245"/>
        <v>18.490338997499997</v>
      </c>
      <c r="DN24" s="36">
        <f t="shared" si="245"/>
        <v>18.490338997499997</v>
      </c>
      <c r="DO24" s="36">
        <f t="shared" si="245"/>
        <v>18.490338997499997</v>
      </c>
      <c r="DP24" s="36">
        <f t="shared" si="245"/>
        <v>18.490338997499997</v>
      </c>
      <c r="DQ24" s="36">
        <f t="shared" si="245"/>
        <v>18.490338997499997</v>
      </c>
      <c r="DR24" s="36">
        <f t="shared" si="245"/>
        <v>18.490338997499997</v>
      </c>
      <c r="DS24" s="36">
        <f t="shared" si="245"/>
        <v>18.490338997499997</v>
      </c>
      <c r="DT24" s="36">
        <f t="shared" si="245"/>
        <v>18.490338997499997</v>
      </c>
      <c r="DU24" s="36">
        <f t="shared" si="245"/>
        <v>18.490338997499997</v>
      </c>
      <c r="DV24" s="36">
        <f t="shared" si="245"/>
        <v>18.490338997499997</v>
      </c>
      <c r="DW24" s="36">
        <f t="shared" si="245"/>
        <v>18.490338997499997</v>
      </c>
      <c r="DX24" s="36">
        <f t="shared" si="245"/>
        <v>18.490338997499997</v>
      </c>
      <c r="DY24" s="36">
        <f t="shared" ref="DY24:EN25" si="246">SUMIFS($GE24:$VW24,$GE$17:$VW$17,DY$17)</f>
        <v>18.490338997499997</v>
      </c>
      <c r="DZ24" s="36">
        <f t="shared" si="246"/>
        <v>18.490338997499997</v>
      </c>
      <c r="EA24" s="36">
        <f t="shared" si="246"/>
        <v>18.490338997499997</v>
      </c>
      <c r="EB24" s="36">
        <f t="shared" si="246"/>
        <v>18.490338997499997</v>
      </c>
      <c r="EC24" s="36">
        <f t="shared" si="246"/>
        <v>18.490338997499997</v>
      </c>
      <c r="ED24" s="36">
        <f t="shared" si="246"/>
        <v>18.490338997499997</v>
      </c>
      <c r="EE24" s="36">
        <f t="shared" si="246"/>
        <v>18.490338997499997</v>
      </c>
      <c r="EF24" s="36">
        <f t="shared" si="246"/>
        <v>18.490338997499997</v>
      </c>
      <c r="EG24" s="36">
        <f t="shared" si="246"/>
        <v>18.490338997499997</v>
      </c>
      <c r="EH24" s="36">
        <f t="shared" si="246"/>
        <v>18.490338997499997</v>
      </c>
      <c r="EI24" s="36">
        <f t="shared" si="246"/>
        <v>18.490338997499997</v>
      </c>
      <c r="EJ24" s="36">
        <f t="shared" si="246"/>
        <v>18.490338997499997</v>
      </c>
      <c r="EK24" s="36">
        <f t="shared" si="246"/>
        <v>18.490338997499997</v>
      </c>
      <c r="EL24" s="36">
        <f t="shared" si="246"/>
        <v>18.490338997499997</v>
      </c>
      <c r="EM24" s="36">
        <f t="shared" si="246"/>
        <v>18.490338997499997</v>
      </c>
      <c r="EN24" s="36">
        <f t="shared" si="246"/>
        <v>18.490338997499997</v>
      </c>
      <c r="EO24" s="36">
        <f t="shared" ref="EO24:FD25" si="247">SUMIFS($GE24:$VW24,$GE$17:$VW$17,EO$17)</f>
        <v>18.490338997499997</v>
      </c>
      <c r="EP24" s="36">
        <f t="shared" si="247"/>
        <v>18.490338997499997</v>
      </c>
      <c r="EQ24" s="36">
        <f t="shared" si="247"/>
        <v>18.490338997499997</v>
      </c>
      <c r="ER24" s="36">
        <f t="shared" si="247"/>
        <v>18.490338997499997</v>
      </c>
      <c r="ES24" s="36">
        <f t="shared" si="247"/>
        <v>18.490338997499997</v>
      </c>
      <c r="ET24" s="36">
        <f t="shared" si="247"/>
        <v>18.490338997499997</v>
      </c>
      <c r="EU24" s="36">
        <f t="shared" si="247"/>
        <v>18.490338997499997</v>
      </c>
      <c r="EV24" s="36">
        <f t="shared" si="247"/>
        <v>18.490338997499997</v>
      </c>
      <c r="EW24" s="36">
        <f t="shared" si="247"/>
        <v>18.490338997499997</v>
      </c>
      <c r="EX24" s="36">
        <f t="shared" si="247"/>
        <v>18.490338997499997</v>
      </c>
      <c r="EY24" s="36">
        <f t="shared" si="247"/>
        <v>18.490338997499997</v>
      </c>
      <c r="EZ24" s="36">
        <f t="shared" si="247"/>
        <v>18.490338997499997</v>
      </c>
      <c r="FA24" s="36">
        <f t="shared" si="247"/>
        <v>18.490338997499997</v>
      </c>
      <c r="FB24" s="36">
        <f t="shared" si="247"/>
        <v>18.490338997499997</v>
      </c>
      <c r="FC24" s="36">
        <f t="shared" si="247"/>
        <v>18.490338997499997</v>
      </c>
      <c r="FD24" s="36">
        <f t="shared" si="247"/>
        <v>18.490338997499997</v>
      </c>
      <c r="FE24" s="36">
        <f t="shared" ref="FE24:FT25" si="248">SUMIFS($GE24:$VW24,$GE$17:$VW$17,FE$17)</f>
        <v>18.490338997499997</v>
      </c>
      <c r="FF24" s="36">
        <f t="shared" si="248"/>
        <v>18.490338997499997</v>
      </c>
      <c r="FG24" s="36">
        <f t="shared" si="248"/>
        <v>18.490338997499997</v>
      </c>
      <c r="FH24" s="36">
        <f t="shared" si="248"/>
        <v>18.490338997499997</v>
      </c>
      <c r="FI24" s="36">
        <f t="shared" si="248"/>
        <v>18.284890786416668</v>
      </c>
      <c r="FJ24" s="36">
        <f t="shared" si="248"/>
        <v>0</v>
      </c>
      <c r="FK24" s="36">
        <f t="shared" si="248"/>
        <v>0</v>
      </c>
      <c r="FL24" s="36">
        <f t="shared" si="248"/>
        <v>0</v>
      </c>
      <c r="FM24" s="36">
        <f t="shared" si="248"/>
        <v>0</v>
      </c>
      <c r="FN24" s="36">
        <f t="shared" si="248"/>
        <v>0</v>
      </c>
      <c r="FO24" s="36">
        <f t="shared" si="248"/>
        <v>0</v>
      </c>
      <c r="FP24" s="36">
        <f t="shared" si="248"/>
        <v>0</v>
      </c>
      <c r="FQ24" s="36">
        <f t="shared" si="248"/>
        <v>0</v>
      </c>
      <c r="FR24" s="36">
        <f t="shared" si="248"/>
        <v>0</v>
      </c>
      <c r="FS24" s="36">
        <f t="shared" si="248"/>
        <v>0</v>
      </c>
      <c r="FT24" s="36">
        <f t="shared" si="248"/>
        <v>0</v>
      </c>
      <c r="FU24" s="36">
        <f>SUMIFS($GE24:$VW24,$GE$17:$VW$17,FU$17)</f>
        <v>0</v>
      </c>
      <c r="FV24" s="36">
        <f t="shared" si="201"/>
        <v>0</v>
      </c>
      <c r="FW24" s="36">
        <f t="shared" si="201"/>
        <v>0</v>
      </c>
      <c r="FX24" s="36">
        <f t="shared" si="201"/>
        <v>0</v>
      </c>
      <c r="FY24" s="36">
        <f t="shared" si="201"/>
        <v>0</v>
      </c>
      <c r="FZ24" s="36">
        <f t="shared" si="201"/>
        <v>0</v>
      </c>
      <c r="GA24" s="36">
        <f t="shared" si="201"/>
        <v>0</v>
      </c>
      <c r="GB24" s="36">
        <f t="shared" si="201"/>
        <v>0</v>
      </c>
      <c r="GC24" s="36"/>
      <c r="GD24" s="29" t="str">
        <f t="shared" si="202"/>
        <v>4/2023-01</v>
      </c>
      <c r="GE24" s="34">
        <f t="shared" si="203"/>
        <v>0</v>
      </c>
      <c r="GF24" s="34">
        <f t="shared" si="203"/>
        <v>0</v>
      </c>
      <c r="GG24" s="34">
        <f t="shared" si="203"/>
        <v>0</v>
      </c>
      <c r="GH24" s="34">
        <f t="shared" si="203"/>
        <v>0</v>
      </c>
      <c r="GI24" s="34">
        <f t="shared" si="203"/>
        <v>0</v>
      </c>
      <c r="GJ24" s="34">
        <f t="shared" si="203"/>
        <v>0</v>
      </c>
      <c r="GK24" s="34">
        <f t="shared" si="203"/>
        <v>0</v>
      </c>
      <c r="GL24" s="34">
        <f t="shared" si="203"/>
        <v>0</v>
      </c>
      <c r="GM24" s="34">
        <f t="shared" si="203"/>
        <v>0</v>
      </c>
      <c r="GN24" s="34">
        <f t="shared" si="203"/>
        <v>0</v>
      </c>
      <c r="GO24" s="34">
        <f t="shared" si="204"/>
        <v>0</v>
      </c>
      <c r="GP24" s="34">
        <f t="shared" si="204"/>
        <v>0</v>
      </c>
      <c r="GQ24" s="34">
        <f t="shared" si="204"/>
        <v>0</v>
      </c>
      <c r="GR24" s="34">
        <f t="shared" si="204"/>
        <v>0</v>
      </c>
      <c r="GS24" s="34">
        <f t="shared" si="204"/>
        <v>0</v>
      </c>
      <c r="GT24" s="34">
        <f t="shared" si="204"/>
        <v>0</v>
      </c>
      <c r="GU24" s="34">
        <f t="shared" si="204"/>
        <v>0</v>
      </c>
      <c r="GV24" s="34">
        <f t="shared" si="204"/>
        <v>0</v>
      </c>
      <c r="GW24" s="34">
        <f t="shared" si="204"/>
        <v>0</v>
      </c>
      <c r="GX24" s="34">
        <f t="shared" si="204"/>
        <v>0</v>
      </c>
      <c r="GY24" s="34">
        <f t="shared" si="205"/>
        <v>0</v>
      </c>
      <c r="GZ24" s="34">
        <f t="shared" si="205"/>
        <v>0</v>
      </c>
      <c r="HA24" s="34">
        <f t="shared" si="205"/>
        <v>0</v>
      </c>
      <c r="HB24" s="34">
        <f t="shared" si="205"/>
        <v>0</v>
      </c>
      <c r="HC24" s="34">
        <f t="shared" si="205"/>
        <v>0</v>
      </c>
      <c r="HD24" s="34">
        <f t="shared" si="205"/>
        <v>0</v>
      </c>
      <c r="HE24" s="34">
        <f t="shared" si="205"/>
        <v>0</v>
      </c>
      <c r="HF24" s="34">
        <f t="shared" si="205"/>
        <v>0</v>
      </c>
      <c r="HG24" s="34">
        <f t="shared" si="205"/>
        <v>0</v>
      </c>
      <c r="HH24" s="34">
        <f t="shared" si="205"/>
        <v>0</v>
      </c>
      <c r="HI24" s="34">
        <f t="shared" si="206"/>
        <v>0</v>
      </c>
      <c r="HJ24" s="34">
        <f t="shared" si="206"/>
        <v>0</v>
      </c>
      <c r="HK24" s="34">
        <f t="shared" si="206"/>
        <v>0</v>
      </c>
      <c r="HL24" s="34">
        <f t="shared" si="206"/>
        <v>0</v>
      </c>
      <c r="HM24" s="34">
        <f t="shared" si="206"/>
        <v>0</v>
      </c>
      <c r="HN24" s="34">
        <f t="shared" si="206"/>
        <v>0</v>
      </c>
      <c r="HO24" s="34">
        <f t="shared" si="206"/>
        <v>0</v>
      </c>
      <c r="HP24" s="34">
        <f t="shared" si="206"/>
        <v>0</v>
      </c>
      <c r="HQ24" s="34">
        <f t="shared" si="206"/>
        <v>0</v>
      </c>
      <c r="HR24" s="34">
        <f t="shared" si="206"/>
        <v>0</v>
      </c>
      <c r="HS24" s="34">
        <f t="shared" si="207"/>
        <v>0</v>
      </c>
      <c r="HT24" s="34">
        <f t="shared" si="207"/>
        <v>0</v>
      </c>
      <c r="HU24" s="34">
        <f t="shared" si="207"/>
        <v>0</v>
      </c>
      <c r="HV24" s="34">
        <f t="shared" si="207"/>
        <v>0</v>
      </c>
      <c r="HW24" s="34">
        <f t="shared" si="207"/>
        <v>0</v>
      </c>
      <c r="HX24" s="34">
        <f t="shared" si="207"/>
        <v>0</v>
      </c>
      <c r="HY24" s="34">
        <f t="shared" si="207"/>
        <v>0</v>
      </c>
      <c r="HZ24" s="34">
        <f t="shared" si="207"/>
        <v>0</v>
      </c>
      <c r="IA24" s="34">
        <f t="shared" si="207"/>
        <v>0</v>
      </c>
      <c r="IB24" s="34">
        <f t="shared" si="207"/>
        <v>0</v>
      </c>
      <c r="IC24" s="34">
        <f t="shared" si="208"/>
        <v>0</v>
      </c>
      <c r="ID24" s="34">
        <f t="shared" si="208"/>
        <v>6.1634463324999995</v>
      </c>
      <c r="IE24" s="34">
        <f t="shared" si="208"/>
        <v>6.1634463324999995</v>
      </c>
      <c r="IF24" s="34">
        <f t="shared" si="208"/>
        <v>6.1634463324999995</v>
      </c>
      <c r="IG24" s="34">
        <f t="shared" si="208"/>
        <v>6.1634463324999995</v>
      </c>
      <c r="IH24" s="34">
        <f t="shared" si="208"/>
        <v>6.1634463324999995</v>
      </c>
      <c r="II24" s="34">
        <f t="shared" si="208"/>
        <v>6.1634463324999995</v>
      </c>
      <c r="IJ24" s="34">
        <f t="shared" si="208"/>
        <v>6.1634463324999995</v>
      </c>
      <c r="IK24" s="34">
        <f t="shared" si="208"/>
        <v>6.1634463324999995</v>
      </c>
      <c r="IL24" s="34">
        <f t="shared" si="208"/>
        <v>6.1634463324999995</v>
      </c>
      <c r="IM24" s="34">
        <f t="shared" si="209"/>
        <v>6.1634463324999995</v>
      </c>
      <c r="IN24" s="34">
        <f t="shared" si="209"/>
        <v>6.1634463324999995</v>
      </c>
      <c r="IO24" s="34">
        <f t="shared" si="209"/>
        <v>6.1634463324999995</v>
      </c>
      <c r="IP24" s="34">
        <f t="shared" si="209"/>
        <v>6.1634463324999995</v>
      </c>
      <c r="IQ24" s="34">
        <f t="shared" si="209"/>
        <v>6.1634463324999995</v>
      </c>
      <c r="IR24" s="34">
        <f t="shared" si="209"/>
        <v>6.1634463324999995</v>
      </c>
      <c r="IS24" s="34">
        <f t="shared" si="209"/>
        <v>6.1634463324999995</v>
      </c>
      <c r="IT24" s="34">
        <f t="shared" si="209"/>
        <v>6.1634463324999995</v>
      </c>
      <c r="IU24" s="34">
        <f t="shared" si="209"/>
        <v>6.1634463324999995</v>
      </c>
      <c r="IV24" s="34">
        <f t="shared" si="209"/>
        <v>6.1634463324999995</v>
      </c>
      <c r="IW24" s="34">
        <f t="shared" si="210"/>
        <v>6.1634463324999995</v>
      </c>
      <c r="IX24" s="34">
        <f t="shared" si="210"/>
        <v>6.1634463324999995</v>
      </c>
      <c r="IY24" s="34">
        <f t="shared" si="210"/>
        <v>6.1634463324999995</v>
      </c>
      <c r="IZ24" s="34">
        <f t="shared" si="210"/>
        <v>6.1634463324999995</v>
      </c>
      <c r="JA24" s="34">
        <f t="shared" si="210"/>
        <v>6.1634463324999995</v>
      </c>
      <c r="JB24" s="34">
        <f t="shared" si="210"/>
        <v>6.1634463324999995</v>
      </c>
      <c r="JC24" s="34">
        <f t="shared" si="210"/>
        <v>6.1634463324999995</v>
      </c>
      <c r="JD24" s="34">
        <f t="shared" si="210"/>
        <v>6.1634463324999995</v>
      </c>
      <c r="JE24" s="34">
        <f t="shared" si="210"/>
        <v>6.1634463324999995</v>
      </c>
      <c r="JF24" s="34">
        <f t="shared" si="210"/>
        <v>6.1634463324999995</v>
      </c>
      <c r="JG24" s="34">
        <f t="shared" si="211"/>
        <v>6.1634463324999995</v>
      </c>
      <c r="JH24" s="34">
        <f t="shared" si="211"/>
        <v>6.1634463324999995</v>
      </c>
      <c r="JI24" s="34">
        <f t="shared" si="211"/>
        <v>6.1634463324999995</v>
      </c>
      <c r="JJ24" s="34">
        <f t="shared" si="211"/>
        <v>6.1634463324999995</v>
      </c>
      <c r="JK24" s="34">
        <f t="shared" si="211"/>
        <v>6.1634463324999995</v>
      </c>
      <c r="JL24" s="34">
        <f t="shared" si="211"/>
        <v>6.1634463324999995</v>
      </c>
      <c r="JM24" s="34">
        <f t="shared" si="211"/>
        <v>6.1634463324999995</v>
      </c>
      <c r="JN24" s="34">
        <f t="shared" si="211"/>
        <v>6.1634463324999995</v>
      </c>
      <c r="JO24" s="34">
        <f t="shared" si="211"/>
        <v>6.1634463324999995</v>
      </c>
      <c r="JP24" s="34">
        <f t="shared" si="211"/>
        <v>6.1634463324999995</v>
      </c>
      <c r="JQ24" s="34">
        <f t="shared" si="212"/>
        <v>6.1634463324999995</v>
      </c>
      <c r="JR24" s="34">
        <f t="shared" si="212"/>
        <v>6.1634463324999995</v>
      </c>
      <c r="JS24" s="34">
        <f t="shared" si="212"/>
        <v>6.1634463324999995</v>
      </c>
      <c r="JT24" s="34">
        <f t="shared" si="212"/>
        <v>6.1634463324999995</v>
      </c>
      <c r="JU24" s="34">
        <f t="shared" si="212"/>
        <v>6.1634463324999995</v>
      </c>
      <c r="JV24" s="34">
        <f t="shared" si="212"/>
        <v>6.1634463324999995</v>
      </c>
      <c r="JW24" s="34">
        <f t="shared" si="212"/>
        <v>6.1634463324999995</v>
      </c>
      <c r="JX24" s="34">
        <f t="shared" si="212"/>
        <v>6.1634463324999995</v>
      </c>
      <c r="JY24" s="34">
        <f t="shared" si="212"/>
        <v>6.1634463324999995</v>
      </c>
      <c r="JZ24" s="34">
        <f t="shared" si="212"/>
        <v>6.1634463324999995</v>
      </c>
      <c r="KA24" s="34">
        <f t="shared" si="213"/>
        <v>6.1634463324999995</v>
      </c>
      <c r="KB24" s="34">
        <f t="shared" si="213"/>
        <v>6.1634463324999995</v>
      </c>
      <c r="KC24" s="34">
        <f t="shared" si="213"/>
        <v>6.1634463324999995</v>
      </c>
      <c r="KD24" s="34">
        <f t="shared" si="213"/>
        <v>6.1634463324999995</v>
      </c>
      <c r="KE24" s="34">
        <f t="shared" si="213"/>
        <v>6.1634463324999995</v>
      </c>
      <c r="KF24" s="34">
        <f t="shared" si="213"/>
        <v>6.1634463324999995</v>
      </c>
      <c r="KG24" s="34">
        <f t="shared" si="213"/>
        <v>6.1634463324999995</v>
      </c>
      <c r="KH24" s="34">
        <f t="shared" si="213"/>
        <v>6.1634463324999995</v>
      </c>
      <c r="KI24" s="34">
        <f t="shared" si="213"/>
        <v>6.1634463324999995</v>
      </c>
      <c r="KJ24" s="34">
        <f t="shared" si="213"/>
        <v>6.1634463324999995</v>
      </c>
      <c r="KK24" s="34">
        <f t="shared" si="214"/>
        <v>6.1634463324999995</v>
      </c>
      <c r="KL24" s="34">
        <f t="shared" si="214"/>
        <v>6.1634463324999995</v>
      </c>
      <c r="KM24" s="34">
        <f t="shared" si="214"/>
        <v>6.1634463324999995</v>
      </c>
      <c r="KN24" s="34">
        <f t="shared" si="214"/>
        <v>6.1634463324999995</v>
      </c>
      <c r="KO24" s="34">
        <f t="shared" si="214"/>
        <v>6.1634463324999995</v>
      </c>
      <c r="KP24" s="34">
        <f t="shared" si="214"/>
        <v>6.1634463324999995</v>
      </c>
      <c r="KQ24" s="34">
        <f t="shared" si="214"/>
        <v>6.1634463324999995</v>
      </c>
      <c r="KR24" s="34">
        <f t="shared" si="214"/>
        <v>6.1634463324999995</v>
      </c>
      <c r="KS24" s="34">
        <f t="shared" si="214"/>
        <v>6.1634463324999995</v>
      </c>
      <c r="KT24" s="34">
        <f t="shared" si="214"/>
        <v>6.1634463324999995</v>
      </c>
      <c r="KU24" s="34">
        <f t="shared" si="215"/>
        <v>6.1634463324999995</v>
      </c>
      <c r="KV24" s="34">
        <f t="shared" si="215"/>
        <v>6.1634463324999995</v>
      </c>
      <c r="KW24" s="34">
        <f t="shared" si="215"/>
        <v>6.1634463324999995</v>
      </c>
      <c r="KX24" s="34">
        <f t="shared" si="215"/>
        <v>6.1634463324999995</v>
      </c>
      <c r="KY24" s="34">
        <f t="shared" si="215"/>
        <v>6.1634463324999995</v>
      </c>
      <c r="KZ24" s="34">
        <f t="shared" si="215"/>
        <v>6.1634463324999995</v>
      </c>
      <c r="LA24" s="34">
        <f t="shared" si="215"/>
        <v>6.1634463324999995</v>
      </c>
      <c r="LB24" s="34">
        <f t="shared" si="215"/>
        <v>6.1634463324999995</v>
      </c>
      <c r="LC24" s="34">
        <f t="shared" si="215"/>
        <v>6.1634463324999995</v>
      </c>
      <c r="LD24" s="34">
        <f t="shared" si="215"/>
        <v>6.1634463324999995</v>
      </c>
      <c r="LE24" s="34">
        <f t="shared" si="216"/>
        <v>6.1634463324999995</v>
      </c>
      <c r="LF24" s="34">
        <f t="shared" si="216"/>
        <v>6.1634463324999995</v>
      </c>
      <c r="LG24" s="34">
        <f t="shared" si="216"/>
        <v>6.1634463324999995</v>
      </c>
      <c r="LH24" s="34">
        <f t="shared" si="216"/>
        <v>6.1634463324999995</v>
      </c>
      <c r="LI24" s="34">
        <f t="shared" si="216"/>
        <v>6.1634463324999995</v>
      </c>
      <c r="LJ24" s="34">
        <f t="shared" si="216"/>
        <v>6.1634463324999995</v>
      </c>
      <c r="LK24" s="34">
        <f t="shared" si="216"/>
        <v>6.1634463324999995</v>
      </c>
      <c r="LL24" s="34">
        <f t="shared" si="216"/>
        <v>6.1634463324999995</v>
      </c>
      <c r="LM24" s="34">
        <f t="shared" si="216"/>
        <v>6.1634463324999995</v>
      </c>
      <c r="LN24" s="34">
        <f t="shared" si="216"/>
        <v>6.1634463324999995</v>
      </c>
      <c r="LO24" s="34">
        <f t="shared" si="217"/>
        <v>6.1634463324999995</v>
      </c>
      <c r="LP24" s="34">
        <f t="shared" si="217"/>
        <v>6.1634463324999995</v>
      </c>
      <c r="LQ24" s="34">
        <f t="shared" si="217"/>
        <v>6.1634463324999995</v>
      </c>
      <c r="LR24" s="34">
        <f t="shared" si="217"/>
        <v>6.1634463324999995</v>
      </c>
      <c r="LS24" s="34">
        <f t="shared" si="217"/>
        <v>6.1634463324999995</v>
      </c>
      <c r="LT24" s="34">
        <f t="shared" si="217"/>
        <v>6.1634463324999995</v>
      </c>
      <c r="LU24" s="34">
        <f t="shared" si="217"/>
        <v>6.1634463324999995</v>
      </c>
      <c r="LV24" s="34">
        <f t="shared" si="217"/>
        <v>6.1634463324999995</v>
      </c>
      <c r="LW24" s="34">
        <f t="shared" si="217"/>
        <v>6.1634463324999995</v>
      </c>
      <c r="LX24" s="34">
        <f t="shared" si="217"/>
        <v>6.1634463324999995</v>
      </c>
      <c r="LY24" s="34">
        <f t="shared" si="218"/>
        <v>6.1634463324999995</v>
      </c>
      <c r="LZ24" s="34">
        <f t="shared" si="218"/>
        <v>6.1634463324999995</v>
      </c>
      <c r="MA24" s="34">
        <f t="shared" si="218"/>
        <v>6.1634463324999995</v>
      </c>
      <c r="MB24" s="34">
        <f t="shared" si="218"/>
        <v>6.1634463324999995</v>
      </c>
      <c r="MC24" s="34">
        <f t="shared" si="218"/>
        <v>6.1634463324999995</v>
      </c>
      <c r="MD24" s="34">
        <f t="shared" si="218"/>
        <v>6.1634463324999995</v>
      </c>
      <c r="ME24" s="34">
        <f t="shared" si="218"/>
        <v>6.1634463324999995</v>
      </c>
      <c r="MF24" s="34">
        <f t="shared" si="218"/>
        <v>6.1634463324999995</v>
      </c>
      <c r="MG24" s="34">
        <f t="shared" si="218"/>
        <v>6.1634463324999995</v>
      </c>
      <c r="MH24" s="34">
        <f t="shared" si="218"/>
        <v>6.1634463324999995</v>
      </c>
      <c r="MI24" s="34">
        <f t="shared" si="219"/>
        <v>6.1634463324999995</v>
      </c>
      <c r="MJ24" s="34">
        <f t="shared" si="219"/>
        <v>6.1634463324999995</v>
      </c>
      <c r="MK24" s="34">
        <f t="shared" si="219"/>
        <v>6.1634463324999995</v>
      </c>
      <c r="ML24" s="34">
        <f t="shared" si="219"/>
        <v>6.1634463324999995</v>
      </c>
      <c r="MM24" s="34">
        <f t="shared" si="219"/>
        <v>6.1634463324999995</v>
      </c>
      <c r="MN24" s="34">
        <f t="shared" si="219"/>
        <v>6.1634463324999995</v>
      </c>
      <c r="MO24" s="34">
        <f t="shared" si="219"/>
        <v>6.1634463324999995</v>
      </c>
      <c r="MP24" s="34">
        <f t="shared" si="219"/>
        <v>6.1634463324999995</v>
      </c>
      <c r="MQ24" s="34">
        <f t="shared" si="219"/>
        <v>6.1634463324999995</v>
      </c>
      <c r="MR24" s="34">
        <f t="shared" si="219"/>
        <v>6.1634463324999995</v>
      </c>
      <c r="MS24" s="34">
        <f t="shared" si="220"/>
        <v>6.1634463324999995</v>
      </c>
      <c r="MT24" s="34">
        <f t="shared" si="220"/>
        <v>6.1634463324999995</v>
      </c>
      <c r="MU24" s="34">
        <f t="shared" si="220"/>
        <v>6.1634463324999995</v>
      </c>
      <c r="MV24" s="34">
        <f t="shared" si="220"/>
        <v>6.1634463324999995</v>
      </c>
      <c r="MW24" s="34">
        <f t="shared" si="220"/>
        <v>6.1634463324999995</v>
      </c>
      <c r="MX24" s="34">
        <f t="shared" si="220"/>
        <v>6.1634463324999995</v>
      </c>
      <c r="MY24" s="34">
        <f t="shared" si="220"/>
        <v>6.1634463324999995</v>
      </c>
      <c r="MZ24" s="34">
        <f t="shared" si="220"/>
        <v>6.1634463324999995</v>
      </c>
      <c r="NA24" s="34">
        <f t="shared" si="220"/>
        <v>6.1634463324999995</v>
      </c>
      <c r="NB24" s="34">
        <f t="shared" si="220"/>
        <v>6.1634463324999995</v>
      </c>
      <c r="NC24" s="34">
        <f t="shared" si="221"/>
        <v>6.1634463324999995</v>
      </c>
      <c r="ND24" s="34">
        <f t="shared" si="221"/>
        <v>6.1634463324999995</v>
      </c>
      <c r="NE24" s="34">
        <f t="shared" si="221"/>
        <v>6.1634463324999995</v>
      </c>
      <c r="NF24" s="34">
        <f t="shared" si="221"/>
        <v>6.1634463324999995</v>
      </c>
      <c r="NG24" s="34">
        <f t="shared" si="221"/>
        <v>6.1634463324999995</v>
      </c>
      <c r="NH24" s="34">
        <f t="shared" si="221"/>
        <v>6.1634463324999995</v>
      </c>
      <c r="NI24" s="34">
        <f t="shared" si="221"/>
        <v>6.1634463324999995</v>
      </c>
      <c r="NJ24" s="34">
        <f t="shared" si="221"/>
        <v>6.1634463324999995</v>
      </c>
      <c r="NK24" s="34">
        <f t="shared" si="221"/>
        <v>6.1634463324999995</v>
      </c>
      <c r="NL24" s="34">
        <f t="shared" si="221"/>
        <v>6.1634463324999995</v>
      </c>
      <c r="NM24" s="34">
        <f t="shared" si="222"/>
        <v>6.1634463324999995</v>
      </c>
      <c r="NN24" s="34">
        <f t="shared" si="222"/>
        <v>6.1634463324999995</v>
      </c>
      <c r="NO24" s="34">
        <f t="shared" si="222"/>
        <v>6.1634463324999995</v>
      </c>
      <c r="NP24" s="34">
        <f t="shared" si="222"/>
        <v>6.1634463324999995</v>
      </c>
      <c r="NQ24" s="34">
        <f t="shared" si="222"/>
        <v>6.1634463324999995</v>
      </c>
      <c r="NR24" s="34">
        <f t="shared" si="222"/>
        <v>6.1634463324999995</v>
      </c>
      <c r="NS24" s="34">
        <f t="shared" si="222"/>
        <v>6.1634463324999995</v>
      </c>
      <c r="NT24" s="34">
        <f t="shared" si="222"/>
        <v>6.1634463324999995</v>
      </c>
      <c r="NU24" s="34">
        <f t="shared" si="222"/>
        <v>6.1634463324999995</v>
      </c>
      <c r="NV24" s="34">
        <f t="shared" si="222"/>
        <v>6.1634463324999995</v>
      </c>
      <c r="NW24" s="34">
        <f t="shared" si="223"/>
        <v>6.1634463324999995</v>
      </c>
      <c r="NX24" s="34">
        <f t="shared" si="223"/>
        <v>6.1634463324999995</v>
      </c>
      <c r="NY24" s="34">
        <f t="shared" si="223"/>
        <v>6.1634463324999995</v>
      </c>
      <c r="NZ24" s="34">
        <f t="shared" si="223"/>
        <v>6.1634463324999995</v>
      </c>
      <c r="OA24" s="34">
        <f t="shared" si="223"/>
        <v>6.1634463324999995</v>
      </c>
      <c r="OB24" s="34">
        <f t="shared" si="223"/>
        <v>6.1634463324999995</v>
      </c>
      <c r="OC24" s="34">
        <f t="shared" si="223"/>
        <v>6.1634463324999995</v>
      </c>
      <c r="OD24" s="34">
        <f t="shared" si="223"/>
        <v>6.1634463324999995</v>
      </c>
      <c r="OE24" s="34">
        <f t="shared" si="223"/>
        <v>6.1634463324999995</v>
      </c>
      <c r="OF24" s="34">
        <f t="shared" si="223"/>
        <v>6.1634463324999995</v>
      </c>
      <c r="OG24" s="34">
        <f t="shared" si="224"/>
        <v>6.1634463324999995</v>
      </c>
      <c r="OH24" s="34">
        <f t="shared" si="224"/>
        <v>6.1634463324999995</v>
      </c>
      <c r="OI24" s="34">
        <f t="shared" si="224"/>
        <v>6.1634463324999995</v>
      </c>
      <c r="OJ24" s="34">
        <f t="shared" si="224"/>
        <v>6.1634463324999995</v>
      </c>
      <c r="OK24" s="34">
        <f t="shared" si="224"/>
        <v>6.1634463324999995</v>
      </c>
      <c r="OL24" s="34">
        <f t="shared" si="224"/>
        <v>6.1634463324999995</v>
      </c>
      <c r="OM24" s="34">
        <f t="shared" si="224"/>
        <v>6.1634463324999995</v>
      </c>
      <c r="ON24" s="34">
        <f t="shared" si="224"/>
        <v>6.1634463324999995</v>
      </c>
      <c r="OO24" s="34">
        <f t="shared" si="224"/>
        <v>6.1634463324999995</v>
      </c>
      <c r="OP24" s="34">
        <f t="shared" si="224"/>
        <v>6.1634463324999995</v>
      </c>
      <c r="OQ24" s="34">
        <f t="shared" si="225"/>
        <v>6.1634463324999995</v>
      </c>
      <c r="OR24" s="34">
        <f t="shared" si="225"/>
        <v>6.1634463324999995</v>
      </c>
      <c r="OS24" s="34">
        <f t="shared" si="225"/>
        <v>6.1634463324999995</v>
      </c>
      <c r="OT24" s="34">
        <f t="shared" si="225"/>
        <v>6.1634463324999995</v>
      </c>
      <c r="OU24" s="34">
        <f t="shared" si="225"/>
        <v>6.1634463324999995</v>
      </c>
      <c r="OV24" s="34">
        <f t="shared" si="225"/>
        <v>6.1634463324999995</v>
      </c>
      <c r="OW24" s="34">
        <f t="shared" si="225"/>
        <v>6.1634463324999995</v>
      </c>
      <c r="OX24" s="34">
        <f t="shared" si="225"/>
        <v>6.1634463324999995</v>
      </c>
      <c r="OY24" s="34">
        <f t="shared" si="225"/>
        <v>6.1634463324999995</v>
      </c>
      <c r="OZ24" s="34">
        <f t="shared" si="225"/>
        <v>6.1634463324999995</v>
      </c>
      <c r="PA24" s="34">
        <f t="shared" si="226"/>
        <v>6.1634463324999995</v>
      </c>
      <c r="PB24" s="34">
        <f t="shared" si="226"/>
        <v>6.1634463324999995</v>
      </c>
      <c r="PC24" s="34">
        <f t="shared" si="226"/>
        <v>6.1634463324999995</v>
      </c>
      <c r="PD24" s="34">
        <f t="shared" si="226"/>
        <v>6.1634463324999995</v>
      </c>
      <c r="PE24" s="34">
        <f t="shared" si="226"/>
        <v>6.1634463324999995</v>
      </c>
      <c r="PF24" s="34">
        <f t="shared" si="226"/>
        <v>6.1634463324999995</v>
      </c>
      <c r="PG24" s="34">
        <f t="shared" si="226"/>
        <v>6.1634463324999995</v>
      </c>
      <c r="PH24" s="34">
        <f t="shared" si="226"/>
        <v>6.1634463324999995</v>
      </c>
      <c r="PI24" s="34">
        <f t="shared" si="226"/>
        <v>6.1634463324999995</v>
      </c>
      <c r="PJ24" s="34">
        <f t="shared" si="226"/>
        <v>6.1634463324999995</v>
      </c>
      <c r="PK24" s="34">
        <f t="shared" si="227"/>
        <v>6.1634463324999995</v>
      </c>
      <c r="PL24" s="34">
        <f t="shared" si="227"/>
        <v>6.1634463324999995</v>
      </c>
      <c r="PM24" s="34">
        <f t="shared" si="227"/>
        <v>6.1634463324999995</v>
      </c>
      <c r="PN24" s="34">
        <f t="shared" si="227"/>
        <v>6.1634463324999995</v>
      </c>
      <c r="PO24" s="34">
        <f t="shared" si="227"/>
        <v>6.1634463324999995</v>
      </c>
      <c r="PP24" s="34">
        <f t="shared" si="227"/>
        <v>6.1634463324999995</v>
      </c>
      <c r="PQ24" s="34">
        <f t="shared" si="227"/>
        <v>6.1634463324999995</v>
      </c>
      <c r="PR24" s="34">
        <f t="shared" si="227"/>
        <v>6.1634463324999995</v>
      </c>
      <c r="PS24" s="34">
        <f t="shared" si="227"/>
        <v>6.1634463324999995</v>
      </c>
      <c r="PT24" s="34">
        <f t="shared" si="227"/>
        <v>6.1634463324999995</v>
      </c>
      <c r="PU24" s="34">
        <f t="shared" si="228"/>
        <v>6.1634463324999995</v>
      </c>
      <c r="PV24" s="34">
        <f t="shared" si="228"/>
        <v>6.1634463324999995</v>
      </c>
      <c r="PW24" s="34">
        <f t="shared" si="228"/>
        <v>6.1634463324999995</v>
      </c>
      <c r="PX24" s="34">
        <f t="shared" si="228"/>
        <v>6.1634463324999995</v>
      </c>
      <c r="PY24" s="34">
        <f t="shared" si="228"/>
        <v>6.1634463324999995</v>
      </c>
      <c r="PZ24" s="34">
        <f t="shared" si="228"/>
        <v>6.1634463324999995</v>
      </c>
      <c r="QA24" s="34">
        <f t="shared" si="228"/>
        <v>6.1634463324999995</v>
      </c>
      <c r="QB24" s="34">
        <f t="shared" si="228"/>
        <v>6.1634463324999995</v>
      </c>
      <c r="QC24" s="34">
        <f t="shared" si="228"/>
        <v>6.1634463324999995</v>
      </c>
      <c r="QD24" s="34">
        <f t="shared" si="228"/>
        <v>6.1634463324999995</v>
      </c>
      <c r="QE24" s="34">
        <f t="shared" si="229"/>
        <v>6.1634463324999995</v>
      </c>
      <c r="QF24" s="34">
        <f t="shared" si="229"/>
        <v>6.1634463324999995</v>
      </c>
      <c r="QG24" s="34">
        <f t="shared" si="229"/>
        <v>6.1634463324999995</v>
      </c>
      <c r="QH24" s="34">
        <f t="shared" si="229"/>
        <v>6.1634463324999995</v>
      </c>
      <c r="QI24" s="34">
        <f t="shared" si="229"/>
        <v>6.1634463324999995</v>
      </c>
      <c r="QJ24" s="34">
        <f t="shared" si="229"/>
        <v>6.1634463324999995</v>
      </c>
      <c r="QK24" s="34">
        <f t="shared" si="229"/>
        <v>6.1634463324999995</v>
      </c>
      <c r="QL24" s="34">
        <f t="shared" si="229"/>
        <v>6.1634463324999995</v>
      </c>
      <c r="QM24" s="34">
        <f t="shared" si="229"/>
        <v>6.1634463324999995</v>
      </c>
      <c r="QN24" s="34">
        <f t="shared" si="229"/>
        <v>6.1634463324999995</v>
      </c>
      <c r="QO24" s="34">
        <f t="shared" si="230"/>
        <v>6.1634463324999995</v>
      </c>
      <c r="QP24" s="34">
        <f t="shared" si="230"/>
        <v>6.1634463324999995</v>
      </c>
      <c r="QQ24" s="34">
        <f t="shared" si="230"/>
        <v>6.1634463324999995</v>
      </c>
      <c r="QR24" s="34">
        <f t="shared" si="230"/>
        <v>6.1634463324999995</v>
      </c>
      <c r="QS24" s="34">
        <f t="shared" si="230"/>
        <v>6.1634463324999995</v>
      </c>
      <c r="QT24" s="34">
        <f t="shared" si="230"/>
        <v>6.1634463324999995</v>
      </c>
      <c r="QU24" s="34">
        <f t="shared" si="230"/>
        <v>6.1634463324999995</v>
      </c>
      <c r="QV24" s="34">
        <f t="shared" si="230"/>
        <v>6.1634463324999995</v>
      </c>
      <c r="QW24" s="34">
        <f t="shared" si="230"/>
        <v>6.1634463324999995</v>
      </c>
      <c r="QX24" s="34">
        <f t="shared" si="230"/>
        <v>6.1634463324999995</v>
      </c>
      <c r="QY24" s="34">
        <f t="shared" si="231"/>
        <v>6.1634463324999995</v>
      </c>
      <c r="QZ24" s="34">
        <f t="shared" si="231"/>
        <v>6.1634463324999995</v>
      </c>
      <c r="RA24" s="34">
        <f t="shared" si="231"/>
        <v>6.1634463324999995</v>
      </c>
      <c r="RB24" s="34">
        <f t="shared" si="231"/>
        <v>6.1634463324999995</v>
      </c>
      <c r="RC24" s="34">
        <f t="shared" si="231"/>
        <v>6.1634463324999995</v>
      </c>
      <c r="RD24" s="34">
        <f t="shared" si="231"/>
        <v>6.1634463324999995</v>
      </c>
      <c r="RE24" s="34">
        <f t="shared" si="231"/>
        <v>6.1634463324999995</v>
      </c>
      <c r="RF24" s="34">
        <f t="shared" si="231"/>
        <v>6.1634463324999995</v>
      </c>
      <c r="RG24" s="34">
        <f t="shared" si="231"/>
        <v>6.1634463324999995</v>
      </c>
      <c r="RH24" s="34">
        <f t="shared" si="231"/>
        <v>6.1634463324999995</v>
      </c>
      <c r="RI24" s="34">
        <f t="shared" si="232"/>
        <v>6.1634463324999995</v>
      </c>
      <c r="RJ24" s="34">
        <f t="shared" si="232"/>
        <v>6.1634463324999995</v>
      </c>
      <c r="RK24" s="34">
        <f t="shared" si="232"/>
        <v>6.1634463324999995</v>
      </c>
      <c r="RL24" s="34">
        <f t="shared" si="232"/>
        <v>6.1634463324999995</v>
      </c>
      <c r="RM24" s="34">
        <f t="shared" si="232"/>
        <v>6.1634463324999995</v>
      </c>
      <c r="RN24" s="34">
        <f t="shared" si="232"/>
        <v>6.1634463324999995</v>
      </c>
      <c r="RO24" s="34">
        <f t="shared" si="232"/>
        <v>6.1634463324999995</v>
      </c>
      <c r="RP24" s="34">
        <f t="shared" si="232"/>
        <v>6.1634463324999995</v>
      </c>
      <c r="RQ24" s="34">
        <f t="shared" si="232"/>
        <v>6.1634463324999995</v>
      </c>
      <c r="RR24" s="34">
        <f t="shared" si="232"/>
        <v>6.1634463324999995</v>
      </c>
      <c r="RS24" s="34">
        <f t="shared" si="233"/>
        <v>6.1634463324999995</v>
      </c>
      <c r="RT24" s="34">
        <f t="shared" si="233"/>
        <v>6.1634463324999995</v>
      </c>
      <c r="RU24" s="34">
        <f t="shared" si="233"/>
        <v>6.1634463324999995</v>
      </c>
      <c r="RV24" s="34">
        <f t="shared" si="233"/>
        <v>6.1634463324999995</v>
      </c>
      <c r="RW24" s="34">
        <f t="shared" si="233"/>
        <v>6.1634463324999995</v>
      </c>
      <c r="RX24" s="34">
        <f t="shared" si="233"/>
        <v>6.1634463324999995</v>
      </c>
      <c r="RY24" s="34">
        <f t="shared" si="233"/>
        <v>6.1634463324999995</v>
      </c>
      <c r="RZ24" s="34">
        <f t="shared" si="233"/>
        <v>6.1634463324999995</v>
      </c>
      <c r="SA24" s="34">
        <f t="shared" si="233"/>
        <v>6.1634463324999995</v>
      </c>
      <c r="SB24" s="34">
        <f t="shared" si="233"/>
        <v>6.1634463324999995</v>
      </c>
      <c r="SC24" s="34">
        <f t="shared" si="234"/>
        <v>6.1634463324999995</v>
      </c>
      <c r="SD24" s="34">
        <f t="shared" si="234"/>
        <v>6.1634463324999995</v>
      </c>
      <c r="SE24" s="34">
        <f t="shared" si="234"/>
        <v>6.1634463324999995</v>
      </c>
      <c r="SF24" s="34">
        <f t="shared" si="234"/>
        <v>6.1634463324999995</v>
      </c>
      <c r="SG24" s="34">
        <f t="shared" si="234"/>
        <v>6.1634463324999995</v>
      </c>
      <c r="SH24" s="34">
        <f t="shared" si="234"/>
        <v>6.1634463324999995</v>
      </c>
      <c r="SI24" s="34">
        <f t="shared" si="234"/>
        <v>6.1634463324999995</v>
      </c>
      <c r="SJ24" s="34">
        <f t="shared" si="234"/>
        <v>6.1634463324999995</v>
      </c>
      <c r="SK24" s="34">
        <f t="shared" si="234"/>
        <v>6.1634463324999995</v>
      </c>
      <c r="SL24" s="34">
        <f t="shared" si="234"/>
        <v>6.1634463324999995</v>
      </c>
      <c r="SM24" s="34">
        <f t="shared" si="235"/>
        <v>6.1634463324999995</v>
      </c>
      <c r="SN24" s="34">
        <f t="shared" si="235"/>
        <v>6.1634463324999995</v>
      </c>
      <c r="SO24" s="34">
        <f t="shared" si="235"/>
        <v>6.1634463324999995</v>
      </c>
      <c r="SP24" s="34">
        <f t="shared" si="235"/>
        <v>6.1634463324999995</v>
      </c>
      <c r="SQ24" s="34">
        <f t="shared" si="235"/>
        <v>6.1634463324999995</v>
      </c>
      <c r="SR24" s="34">
        <f t="shared" si="235"/>
        <v>6.1634463324999995</v>
      </c>
      <c r="SS24" s="34">
        <f t="shared" si="235"/>
        <v>6.1634463324999995</v>
      </c>
      <c r="ST24" s="34">
        <f t="shared" si="235"/>
        <v>6.1634463324999995</v>
      </c>
      <c r="SU24" s="34">
        <f t="shared" si="235"/>
        <v>6.1634463324999995</v>
      </c>
      <c r="SV24" s="34">
        <f t="shared" si="235"/>
        <v>6.1634463324999995</v>
      </c>
      <c r="SW24" s="34">
        <f t="shared" si="236"/>
        <v>6.1634463324999995</v>
      </c>
      <c r="SX24" s="34">
        <f t="shared" si="236"/>
        <v>6.1634463324999995</v>
      </c>
      <c r="SY24" s="34">
        <f t="shared" si="236"/>
        <v>6.1634463324999995</v>
      </c>
      <c r="SZ24" s="34">
        <f t="shared" si="236"/>
        <v>6.1634463324999995</v>
      </c>
      <c r="TA24" s="34">
        <f t="shared" si="236"/>
        <v>6.1634463324999995</v>
      </c>
      <c r="TB24" s="34">
        <f t="shared" si="236"/>
        <v>6.1634463324999995</v>
      </c>
      <c r="TC24" s="34">
        <f t="shared" si="236"/>
        <v>6.1634463324999995</v>
      </c>
      <c r="TD24" s="34">
        <f t="shared" si="236"/>
        <v>6.1634463324999995</v>
      </c>
      <c r="TE24" s="34">
        <f t="shared" si="236"/>
        <v>6.1634463324999995</v>
      </c>
      <c r="TF24" s="34">
        <f t="shared" si="236"/>
        <v>6.1634463324999995</v>
      </c>
      <c r="TG24" s="34">
        <f t="shared" si="237"/>
        <v>6.1634463324999995</v>
      </c>
      <c r="TH24" s="34">
        <f t="shared" si="237"/>
        <v>6.1634463324999995</v>
      </c>
      <c r="TI24" s="34">
        <f t="shared" si="237"/>
        <v>6.1634463324999995</v>
      </c>
      <c r="TJ24" s="34">
        <f t="shared" si="237"/>
        <v>6.1634463324999995</v>
      </c>
      <c r="TK24" s="34">
        <f t="shared" si="237"/>
        <v>6.1634463324999995</v>
      </c>
      <c r="TL24" s="34">
        <f t="shared" si="237"/>
        <v>6.1634463324999995</v>
      </c>
      <c r="TM24" s="34">
        <f t="shared" si="237"/>
        <v>6.1634463324999995</v>
      </c>
      <c r="TN24" s="34">
        <f t="shared" si="237"/>
        <v>6.1634463324999995</v>
      </c>
      <c r="TO24" s="34">
        <f t="shared" si="237"/>
        <v>6.1634463324999995</v>
      </c>
      <c r="TP24" s="34">
        <f t="shared" si="237"/>
        <v>6.1634463324999995</v>
      </c>
      <c r="TQ24" s="34">
        <f t="shared" si="238"/>
        <v>5.9579981214166668</v>
      </c>
      <c r="TR24" s="34">
        <f t="shared" si="238"/>
        <v>0</v>
      </c>
      <c r="TS24" s="34">
        <f t="shared" si="238"/>
        <v>0</v>
      </c>
      <c r="TT24" s="34">
        <f t="shared" si="238"/>
        <v>0</v>
      </c>
      <c r="TU24" s="34">
        <f t="shared" si="238"/>
        <v>0</v>
      </c>
      <c r="TV24" s="34">
        <f t="shared" si="238"/>
        <v>0</v>
      </c>
      <c r="TW24" s="34">
        <f t="shared" si="238"/>
        <v>0</v>
      </c>
      <c r="TX24" s="34">
        <f t="shared" si="238"/>
        <v>0</v>
      </c>
      <c r="TY24" s="34">
        <f t="shared" si="238"/>
        <v>0</v>
      </c>
      <c r="TZ24" s="34">
        <f t="shared" si="238"/>
        <v>0</v>
      </c>
      <c r="UA24" s="34">
        <f t="shared" si="239"/>
        <v>0</v>
      </c>
      <c r="UB24" s="34">
        <f t="shared" si="239"/>
        <v>0</v>
      </c>
      <c r="UC24" s="34">
        <f t="shared" si="239"/>
        <v>0</v>
      </c>
      <c r="UD24" s="34">
        <f t="shared" si="239"/>
        <v>0</v>
      </c>
      <c r="UE24" s="34">
        <f t="shared" si="239"/>
        <v>0</v>
      </c>
      <c r="UF24" s="34">
        <f t="shared" si="239"/>
        <v>0</v>
      </c>
      <c r="UG24" s="34">
        <f t="shared" si="239"/>
        <v>0</v>
      </c>
      <c r="UH24" s="34">
        <f t="shared" si="239"/>
        <v>0</v>
      </c>
      <c r="UI24" s="34">
        <f t="shared" si="239"/>
        <v>0</v>
      </c>
      <c r="UJ24" s="34">
        <f t="shared" si="239"/>
        <v>0</v>
      </c>
      <c r="UK24" s="34">
        <f t="shared" si="240"/>
        <v>0</v>
      </c>
      <c r="UL24" s="34">
        <f t="shared" si="240"/>
        <v>0</v>
      </c>
      <c r="UM24" s="34">
        <f t="shared" si="240"/>
        <v>0</v>
      </c>
      <c r="UN24" s="34">
        <f t="shared" si="240"/>
        <v>0</v>
      </c>
      <c r="UO24" s="34">
        <f t="shared" si="240"/>
        <v>0</v>
      </c>
      <c r="UP24" s="34">
        <f t="shared" si="240"/>
        <v>0</v>
      </c>
      <c r="UQ24" s="34">
        <f t="shared" si="240"/>
        <v>0</v>
      </c>
      <c r="UR24" s="34">
        <f t="shared" si="240"/>
        <v>0</v>
      </c>
      <c r="US24" s="34">
        <f t="shared" si="240"/>
        <v>0</v>
      </c>
      <c r="UT24" s="34">
        <f t="shared" si="240"/>
        <v>0</v>
      </c>
      <c r="UU24" s="34">
        <f t="shared" si="241"/>
        <v>0</v>
      </c>
      <c r="UV24" s="34">
        <f t="shared" si="241"/>
        <v>0</v>
      </c>
      <c r="UW24" s="34">
        <f t="shared" si="241"/>
        <v>0</v>
      </c>
      <c r="UX24" s="34">
        <f t="shared" si="241"/>
        <v>0</v>
      </c>
      <c r="UY24" s="34">
        <f t="shared" si="241"/>
        <v>0</v>
      </c>
      <c r="UZ24" s="34">
        <f t="shared" si="241"/>
        <v>0</v>
      </c>
      <c r="VA24" s="34">
        <f t="shared" si="241"/>
        <v>0</v>
      </c>
      <c r="VB24" s="34">
        <f t="shared" si="241"/>
        <v>0</v>
      </c>
      <c r="VC24" s="34">
        <f t="shared" si="241"/>
        <v>0</v>
      </c>
      <c r="VD24" s="34">
        <f t="shared" si="241"/>
        <v>0</v>
      </c>
      <c r="VE24" s="34">
        <f t="shared" si="242"/>
        <v>0</v>
      </c>
      <c r="VF24" s="34">
        <f t="shared" si="242"/>
        <v>0</v>
      </c>
      <c r="VG24" s="34">
        <f t="shared" si="242"/>
        <v>0</v>
      </c>
      <c r="VH24" s="34">
        <f t="shared" si="242"/>
        <v>0</v>
      </c>
      <c r="VI24" s="34">
        <f t="shared" si="242"/>
        <v>0</v>
      </c>
      <c r="VJ24" s="34">
        <f t="shared" si="242"/>
        <v>0</v>
      </c>
      <c r="VK24" s="34">
        <f t="shared" si="242"/>
        <v>0</v>
      </c>
      <c r="VL24" s="34">
        <f t="shared" si="242"/>
        <v>0</v>
      </c>
      <c r="VM24" s="34">
        <f t="shared" si="242"/>
        <v>0</v>
      </c>
      <c r="VN24" s="34">
        <f t="shared" si="242"/>
        <v>0</v>
      </c>
      <c r="VO24" s="34">
        <f t="shared" si="243"/>
        <v>0</v>
      </c>
      <c r="VP24" s="34">
        <f t="shared" si="243"/>
        <v>0</v>
      </c>
      <c r="VQ24" s="34">
        <f t="shared" si="243"/>
        <v>0</v>
      </c>
      <c r="VR24" s="34">
        <f t="shared" si="243"/>
        <v>0</v>
      </c>
      <c r="VS24" s="34">
        <f t="shared" si="243"/>
        <v>0</v>
      </c>
      <c r="VT24" s="34">
        <f t="shared" si="243"/>
        <v>0</v>
      </c>
      <c r="VU24" s="34">
        <f t="shared" si="243"/>
        <v>0</v>
      </c>
      <c r="VV24" s="34">
        <f t="shared" si="243"/>
        <v>0</v>
      </c>
    </row>
    <row r="25" spans="1:596" x14ac:dyDescent="0.35">
      <c r="A25" s="29"/>
      <c r="B25" s="29">
        <f>+B24+1</f>
        <v>6</v>
      </c>
      <c r="C25" s="29" t="s">
        <v>3</v>
      </c>
      <c r="D25" s="29" t="s">
        <v>373</v>
      </c>
      <c r="E25" s="29" t="str">
        <f>'Transmission Auctions - Summary'!H5</f>
        <v>8/2022-01</v>
      </c>
      <c r="F25" s="69">
        <f>'Transmission Auctions - Summary'!H17*1000000</f>
        <v>12252258.58</v>
      </c>
      <c r="G25" s="184">
        <f>'Transmission Capex'!S146*1000000</f>
        <v>13968932.740000004</v>
      </c>
      <c r="H25" s="29" t="s">
        <v>42</v>
      </c>
      <c r="I25" s="32">
        <f>'Transmission Auctions - Summary'!H23</f>
        <v>46295</v>
      </c>
      <c r="J25" s="32">
        <f>'Transmission Auctions - Summary'!H24</f>
        <v>55792</v>
      </c>
      <c r="K25" s="29"/>
      <c r="L25" s="29" t="str">
        <f t="shared" si="194"/>
        <v>8/2022-01</v>
      </c>
      <c r="M25" s="36">
        <f t="shared" si="195"/>
        <v>0</v>
      </c>
      <c r="N25" s="36">
        <f t="shared" si="196"/>
        <v>0</v>
      </c>
      <c r="O25" s="36">
        <f t="shared" si="196"/>
        <v>10.476699555000003</v>
      </c>
      <c r="P25" s="36">
        <f t="shared" si="196"/>
        <v>13.968932740000005</v>
      </c>
      <c r="Q25" s="36">
        <f t="shared" si="196"/>
        <v>13.968932740000005</v>
      </c>
      <c r="R25" s="36">
        <f t="shared" si="196"/>
        <v>13.968932740000005</v>
      </c>
      <c r="S25" s="36">
        <f t="shared" si="196"/>
        <v>13.968932740000005</v>
      </c>
      <c r="T25" s="36">
        <f t="shared" si="196"/>
        <v>13.968932740000005</v>
      </c>
      <c r="U25" s="36">
        <f t="shared" si="196"/>
        <v>13.968932740000005</v>
      </c>
      <c r="V25" s="36">
        <f t="shared" si="196"/>
        <v>13.968932740000005</v>
      </c>
      <c r="W25" s="36">
        <f t="shared" si="196"/>
        <v>13.968932740000005</v>
      </c>
      <c r="X25" s="36">
        <f t="shared" si="196"/>
        <v>13.968932740000005</v>
      </c>
      <c r="Y25" s="36">
        <f t="shared" si="196"/>
        <v>13.968932740000005</v>
      </c>
      <c r="Z25" s="36">
        <f t="shared" si="196"/>
        <v>13.968932740000005</v>
      </c>
      <c r="AA25" s="36">
        <f t="shared" si="196"/>
        <v>13.968932740000005</v>
      </c>
      <c r="AB25" s="36">
        <f t="shared" si="196"/>
        <v>13.968932740000005</v>
      </c>
      <c r="AC25" s="36">
        <f t="shared" si="196"/>
        <v>13.968932740000005</v>
      </c>
      <c r="AD25" s="36">
        <f t="shared" si="196"/>
        <v>13.968932740000005</v>
      </c>
      <c r="AE25" s="36">
        <f t="shared" si="196"/>
        <v>13.968932740000005</v>
      </c>
      <c r="AF25" s="36">
        <f t="shared" si="196"/>
        <v>13.968932740000005</v>
      </c>
      <c r="AG25" s="36">
        <f t="shared" si="196"/>
        <v>13.968932740000005</v>
      </c>
      <c r="AH25" s="36">
        <f t="shared" si="196"/>
        <v>13.968932740000005</v>
      </c>
      <c r="AI25" s="36">
        <f t="shared" si="196"/>
        <v>13.968932740000005</v>
      </c>
      <c r="AJ25" s="36">
        <f t="shared" si="196"/>
        <v>13.968932740000005</v>
      </c>
      <c r="AK25" s="36">
        <f t="shared" si="196"/>
        <v>13.968932740000005</v>
      </c>
      <c r="AL25" s="36">
        <f t="shared" si="196"/>
        <v>13.968932740000005</v>
      </c>
      <c r="AM25" s="36">
        <f t="shared" si="196"/>
        <v>13.968932740000005</v>
      </c>
      <c r="AN25" s="36">
        <f t="shared" si="196"/>
        <v>13.968932740000005</v>
      </c>
      <c r="AO25" s="36">
        <f t="shared" si="196"/>
        <v>3.4922331850000008</v>
      </c>
      <c r="AP25" s="36">
        <f t="shared" si="196"/>
        <v>0</v>
      </c>
      <c r="AQ25" s="36">
        <f t="shared" si="196"/>
        <v>0</v>
      </c>
      <c r="AR25" s="36">
        <f t="shared" si="196"/>
        <v>0</v>
      </c>
      <c r="AS25" s="36">
        <f t="shared" si="196"/>
        <v>0</v>
      </c>
      <c r="AT25" s="36">
        <f t="shared" si="196"/>
        <v>0</v>
      </c>
      <c r="AV25" s="29" t="str">
        <f t="shared" si="197"/>
        <v>8/2022-01</v>
      </c>
      <c r="AW25" s="36">
        <f t="shared" si="198"/>
        <v>0</v>
      </c>
      <c r="AX25" s="36">
        <f t="shared" si="244"/>
        <v>0</v>
      </c>
      <c r="AY25" s="36">
        <f t="shared" si="244"/>
        <v>0</v>
      </c>
      <c r="AZ25" s="36">
        <f t="shared" si="244"/>
        <v>0</v>
      </c>
      <c r="BA25" s="36">
        <f t="shared" si="244"/>
        <v>0</v>
      </c>
      <c r="BB25" s="36">
        <f t="shared" si="244"/>
        <v>0</v>
      </c>
      <c r="BC25" s="36">
        <f t="shared" si="244"/>
        <v>0</v>
      </c>
      <c r="BD25" s="36">
        <f t="shared" si="244"/>
        <v>0</v>
      </c>
      <c r="BE25" s="36">
        <f t="shared" si="244"/>
        <v>0</v>
      </c>
      <c r="BF25" s="36">
        <f t="shared" si="244"/>
        <v>3.4922331850000008</v>
      </c>
      <c r="BG25" s="36">
        <f t="shared" si="244"/>
        <v>3.4922331850000008</v>
      </c>
      <c r="BH25" s="36">
        <f t="shared" si="244"/>
        <v>3.4922331850000008</v>
      </c>
      <c r="BI25" s="36">
        <f t="shared" si="244"/>
        <v>3.4922331850000008</v>
      </c>
      <c r="BJ25" s="36">
        <f t="shared" si="244"/>
        <v>3.4922331850000008</v>
      </c>
      <c r="BK25" s="36">
        <f t="shared" si="244"/>
        <v>3.4922331850000008</v>
      </c>
      <c r="BL25" s="36">
        <f t="shared" si="244"/>
        <v>3.4922331850000008</v>
      </c>
      <c r="BM25" s="36">
        <f t="shared" si="245"/>
        <v>3.4922331850000008</v>
      </c>
      <c r="BN25" s="36">
        <f t="shared" si="245"/>
        <v>3.4922331850000008</v>
      </c>
      <c r="BO25" s="36">
        <f t="shared" si="245"/>
        <v>3.4922331850000008</v>
      </c>
      <c r="BP25" s="36">
        <f t="shared" si="245"/>
        <v>3.4922331850000008</v>
      </c>
      <c r="BQ25" s="36">
        <f t="shared" si="245"/>
        <v>3.4922331850000008</v>
      </c>
      <c r="BR25" s="36">
        <f t="shared" si="245"/>
        <v>3.4922331850000008</v>
      </c>
      <c r="BS25" s="36">
        <f t="shared" si="245"/>
        <v>3.4922331850000008</v>
      </c>
      <c r="BT25" s="36">
        <f t="shared" si="245"/>
        <v>3.4922331850000008</v>
      </c>
      <c r="BU25" s="36">
        <f t="shared" si="245"/>
        <v>3.4922331850000008</v>
      </c>
      <c r="BV25" s="36">
        <f t="shared" si="245"/>
        <v>3.4922331850000008</v>
      </c>
      <c r="BW25" s="36">
        <f t="shared" si="245"/>
        <v>3.4922331850000008</v>
      </c>
      <c r="BX25" s="36">
        <f t="shared" si="245"/>
        <v>3.4922331850000008</v>
      </c>
      <c r="BY25" s="36">
        <f t="shared" si="245"/>
        <v>3.4922331850000008</v>
      </c>
      <c r="BZ25" s="36">
        <f t="shared" si="245"/>
        <v>3.4922331850000008</v>
      </c>
      <c r="CA25" s="36">
        <f t="shared" si="245"/>
        <v>3.4922331850000008</v>
      </c>
      <c r="CB25" s="36">
        <f t="shared" si="245"/>
        <v>3.4922331850000008</v>
      </c>
      <c r="CC25" s="36">
        <f t="shared" si="245"/>
        <v>3.4922331850000008</v>
      </c>
      <c r="CD25" s="36">
        <f t="shared" si="245"/>
        <v>3.4922331850000008</v>
      </c>
      <c r="CE25" s="36">
        <f t="shared" si="245"/>
        <v>3.4922331850000008</v>
      </c>
      <c r="CF25" s="36">
        <f t="shared" si="245"/>
        <v>3.4922331850000008</v>
      </c>
      <c r="CG25" s="36">
        <f t="shared" si="245"/>
        <v>3.4922331850000008</v>
      </c>
      <c r="CH25" s="36">
        <f t="shared" si="245"/>
        <v>3.4922331850000008</v>
      </c>
      <c r="CI25" s="36">
        <f t="shared" si="245"/>
        <v>3.4922331850000008</v>
      </c>
      <c r="CJ25" s="36">
        <f t="shared" si="245"/>
        <v>3.4922331850000008</v>
      </c>
      <c r="CK25" s="36">
        <f t="shared" si="245"/>
        <v>3.4922331850000008</v>
      </c>
      <c r="CL25" s="36">
        <f t="shared" si="245"/>
        <v>3.4922331850000008</v>
      </c>
      <c r="CM25" s="36">
        <f t="shared" si="245"/>
        <v>3.4922331850000008</v>
      </c>
      <c r="CN25" s="36">
        <f t="shared" si="245"/>
        <v>3.4922331850000008</v>
      </c>
      <c r="CO25" s="36">
        <f t="shared" si="245"/>
        <v>3.4922331850000008</v>
      </c>
      <c r="CP25" s="36">
        <f t="shared" si="245"/>
        <v>3.4922331850000008</v>
      </c>
      <c r="CQ25" s="36">
        <f t="shared" si="245"/>
        <v>3.4922331850000008</v>
      </c>
      <c r="CR25" s="36">
        <f t="shared" si="245"/>
        <v>3.4922331850000008</v>
      </c>
      <c r="CS25" s="36">
        <f t="shared" si="245"/>
        <v>3.4922331850000008</v>
      </c>
      <c r="CT25" s="36">
        <f t="shared" si="245"/>
        <v>3.4922331850000008</v>
      </c>
      <c r="CU25" s="36">
        <f t="shared" si="245"/>
        <v>3.4922331850000008</v>
      </c>
      <c r="CV25" s="36">
        <f t="shared" si="245"/>
        <v>3.4922331850000008</v>
      </c>
      <c r="CW25" s="36">
        <f t="shared" si="245"/>
        <v>3.4922331850000008</v>
      </c>
      <c r="CX25" s="36">
        <f t="shared" si="245"/>
        <v>3.4922331850000008</v>
      </c>
      <c r="CY25" s="36">
        <f t="shared" si="245"/>
        <v>3.4922331850000008</v>
      </c>
      <c r="CZ25" s="36">
        <f t="shared" si="245"/>
        <v>3.4922331850000008</v>
      </c>
      <c r="DA25" s="36">
        <f t="shared" si="245"/>
        <v>3.4922331850000008</v>
      </c>
      <c r="DB25" s="36">
        <f t="shared" si="245"/>
        <v>3.4922331850000008</v>
      </c>
      <c r="DC25" s="36">
        <f t="shared" si="245"/>
        <v>3.4922331850000008</v>
      </c>
      <c r="DD25" s="36">
        <f t="shared" si="245"/>
        <v>3.4922331850000008</v>
      </c>
      <c r="DE25" s="36">
        <f t="shared" si="245"/>
        <v>3.4922331850000008</v>
      </c>
      <c r="DF25" s="36">
        <f t="shared" si="245"/>
        <v>3.4922331850000008</v>
      </c>
      <c r="DG25" s="36">
        <f t="shared" si="245"/>
        <v>3.4922331850000008</v>
      </c>
      <c r="DH25" s="36">
        <f t="shared" si="245"/>
        <v>3.4922331850000008</v>
      </c>
      <c r="DI25" s="36">
        <f t="shared" si="245"/>
        <v>3.4922331850000008</v>
      </c>
      <c r="DJ25" s="36">
        <f t="shared" si="245"/>
        <v>3.4922331850000008</v>
      </c>
      <c r="DK25" s="36">
        <f t="shared" si="245"/>
        <v>3.4922331850000008</v>
      </c>
      <c r="DL25" s="36">
        <f t="shared" si="245"/>
        <v>3.4922331850000008</v>
      </c>
      <c r="DM25" s="36">
        <f t="shared" si="245"/>
        <v>3.4922331850000008</v>
      </c>
      <c r="DN25" s="36">
        <f t="shared" si="245"/>
        <v>3.4922331850000008</v>
      </c>
      <c r="DO25" s="36">
        <f t="shared" si="245"/>
        <v>3.4922331850000008</v>
      </c>
      <c r="DP25" s="36">
        <f t="shared" si="245"/>
        <v>3.4922331850000008</v>
      </c>
      <c r="DQ25" s="36">
        <f t="shared" si="245"/>
        <v>3.4922331850000008</v>
      </c>
      <c r="DR25" s="36">
        <f t="shared" si="245"/>
        <v>3.4922331850000008</v>
      </c>
      <c r="DS25" s="36">
        <f t="shared" si="245"/>
        <v>3.4922331850000008</v>
      </c>
      <c r="DT25" s="36">
        <f t="shared" si="245"/>
        <v>3.4922331850000008</v>
      </c>
      <c r="DU25" s="36">
        <f t="shared" si="245"/>
        <v>3.4922331850000008</v>
      </c>
      <c r="DV25" s="36">
        <f t="shared" si="245"/>
        <v>3.4922331850000008</v>
      </c>
      <c r="DW25" s="36">
        <f t="shared" si="245"/>
        <v>3.4922331850000008</v>
      </c>
      <c r="DX25" s="36">
        <f t="shared" si="245"/>
        <v>3.4922331850000008</v>
      </c>
      <c r="DY25" s="36">
        <f t="shared" si="246"/>
        <v>3.4922331850000008</v>
      </c>
      <c r="DZ25" s="36">
        <f t="shared" si="246"/>
        <v>3.4922331850000008</v>
      </c>
      <c r="EA25" s="36">
        <f t="shared" si="246"/>
        <v>3.4922331850000008</v>
      </c>
      <c r="EB25" s="36">
        <f t="shared" si="246"/>
        <v>3.4922331850000008</v>
      </c>
      <c r="EC25" s="36">
        <f t="shared" si="246"/>
        <v>3.4922331850000008</v>
      </c>
      <c r="ED25" s="36">
        <f t="shared" si="246"/>
        <v>3.4922331850000008</v>
      </c>
      <c r="EE25" s="36">
        <f t="shared" si="246"/>
        <v>3.4922331850000008</v>
      </c>
      <c r="EF25" s="36">
        <f t="shared" si="246"/>
        <v>3.4922331850000008</v>
      </c>
      <c r="EG25" s="36">
        <f t="shared" si="246"/>
        <v>3.4922331850000008</v>
      </c>
      <c r="EH25" s="36">
        <f t="shared" si="246"/>
        <v>3.4922331850000008</v>
      </c>
      <c r="EI25" s="36">
        <f t="shared" si="246"/>
        <v>3.4922331850000008</v>
      </c>
      <c r="EJ25" s="36">
        <f t="shared" si="246"/>
        <v>3.4922331850000008</v>
      </c>
      <c r="EK25" s="36">
        <f t="shared" si="246"/>
        <v>3.4922331850000008</v>
      </c>
      <c r="EL25" s="36">
        <f t="shared" si="246"/>
        <v>3.4922331850000008</v>
      </c>
      <c r="EM25" s="36">
        <f t="shared" si="246"/>
        <v>3.4922331850000008</v>
      </c>
      <c r="EN25" s="36">
        <f t="shared" si="246"/>
        <v>3.4922331850000008</v>
      </c>
      <c r="EO25" s="36">
        <f t="shared" si="247"/>
        <v>3.4922331850000008</v>
      </c>
      <c r="EP25" s="36">
        <f t="shared" si="247"/>
        <v>3.4922331850000008</v>
      </c>
      <c r="EQ25" s="36">
        <f t="shared" si="247"/>
        <v>3.4922331850000008</v>
      </c>
      <c r="ER25" s="36">
        <f t="shared" si="247"/>
        <v>3.4922331850000008</v>
      </c>
      <c r="ES25" s="36">
        <f t="shared" si="247"/>
        <v>3.4922331850000008</v>
      </c>
      <c r="ET25" s="36">
        <f t="shared" si="247"/>
        <v>3.4922331850000008</v>
      </c>
      <c r="EU25" s="36">
        <f t="shared" si="247"/>
        <v>3.4922331850000008</v>
      </c>
      <c r="EV25" s="36">
        <f t="shared" si="247"/>
        <v>3.4922331850000008</v>
      </c>
      <c r="EW25" s="36">
        <f t="shared" si="247"/>
        <v>3.4922331850000008</v>
      </c>
      <c r="EX25" s="36">
        <f t="shared" si="247"/>
        <v>3.4922331850000008</v>
      </c>
      <c r="EY25" s="36">
        <f t="shared" si="247"/>
        <v>3.4922331850000008</v>
      </c>
      <c r="EZ25" s="36">
        <f t="shared" si="247"/>
        <v>3.4922331850000008</v>
      </c>
      <c r="FA25" s="36">
        <f t="shared" si="247"/>
        <v>3.4922331850000008</v>
      </c>
      <c r="FB25" s="36">
        <f t="shared" si="247"/>
        <v>3.4922331850000008</v>
      </c>
      <c r="FC25" s="36">
        <f t="shared" si="247"/>
        <v>3.4922331850000008</v>
      </c>
      <c r="FD25" s="36">
        <f t="shared" si="247"/>
        <v>3.4922331850000008</v>
      </c>
      <c r="FE25" s="36">
        <f t="shared" si="248"/>
        <v>3.4922331850000008</v>
      </c>
      <c r="FF25" s="36">
        <f t="shared" si="248"/>
        <v>0</v>
      </c>
      <c r="FG25" s="36">
        <f t="shared" si="248"/>
        <v>0</v>
      </c>
      <c r="FH25" s="36">
        <f t="shared" si="248"/>
        <v>0</v>
      </c>
      <c r="FI25" s="36">
        <f t="shared" si="248"/>
        <v>0</v>
      </c>
      <c r="FJ25" s="36">
        <f t="shared" si="248"/>
        <v>0</v>
      </c>
      <c r="FK25" s="36">
        <f t="shared" si="248"/>
        <v>0</v>
      </c>
      <c r="FL25" s="36">
        <f t="shared" si="248"/>
        <v>0</v>
      </c>
      <c r="FM25" s="36">
        <f t="shared" si="248"/>
        <v>0</v>
      </c>
      <c r="FN25" s="36">
        <f t="shared" si="248"/>
        <v>0</v>
      </c>
      <c r="FO25" s="36">
        <f t="shared" si="248"/>
        <v>0</v>
      </c>
      <c r="FP25" s="36">
        <f t="shared" si="248"/>
        <v>0</v>
      </c>
      <c r="FQ25" s="36">
        <f t="shared" si="248"/>
        <v>0</v>
      </c>
      <c r="FR25" s="36">
        <f t="shared" si="248"/>
        <v>0</v>
      </c>
      <c r="FS25" s="36">
        <f t="shared" si="248"/>
        <v>0</v>
      </c>
      <c r="FT25" s="36">
        <f t="shared" si="248"/>
        <v>0</v>
      </c>
      <c r="FU25" s="36">
        <f>SUMIFS($GE25:$VW25,$GE$17:$VW$17,FU$17)</f>
        <v>0</v>
      </c>
      <c r="FV25" s="36">
        <f t="shared" si="201"/>
        <v>0</v>
      </c>
      <c r="FW25" s="36">
        <f t="shared" si="201"/>
        <v>0</v>
      </c>
      <c r="FX25" s="36">
        <f t="shared" si="201"/>
        <v>0</v>
      </c>
      <c r="FY25" s="36">
        <f t="shared" si="201"/>
        <v>0</v>
      </c>
      <c r="FZ25" s="36">
        <f t="shared" si="201"/>
        <v>0</v>
      </c>
      <c r="GA25" s="36">
        <f t="shared" si="201"/>
        <v>0</v>
      </c>
      <c r="GB25" s="36">
        <f t="shared" si="201"/>
        <v>0</v>
      </c>
      <c r="GC25" s="36"/>
      <c r="GD25" s="29" t="str">
        <f t="shared" si="202"/>
        <v>8/2022-01</v>
      </c>
      <c r="GE25" s="34">
        <f t="shared" si="203"/>
        <v>0</v>
      </c>
      <c r="GF25" s="34">
        <f t="shared" si="203"/>
        <v>0</v>
      </c>
      <c r="GG25" s="34">
        <f t="shared" si="203"/>
        <v>0</v>
      </c>
      <c r="GH25" s="34">
        <f t="shared" si="203"/>
        <v>0</v>
      </c>
      <c r="GI25" s="34">
        <f t="shared" si="203"/>
        <v>0</v>
      </c>
      <c r="GJ25" s="34">
        <f t="shared" si="203"/>
        <v>0</v>
      </c>
      <c r="GK25" s="34">
        <f t="shared" si="203"/>
        <v>0</v>
      </c>
      <c r="GL25" s="34">
        <f t="shared" si="203"/>
        <v>0</v>
      </c>
      <c r="GM25" s="34">
        <f t="shared" si="203"/>
        <v>0</v>
      </c>
      <c r="GN25" s="34">
        <f t="shared" si="203"/>
        <v>0</v>
      </c>
      <c r="GO25" s="34">
        <f t="shared" si="204"/>
        <v>0</v>
      </c>
      <c r="GP25" s="34">
        <f t="shared" si="204"/>
        <v>0</v>
      </c>
      <c r="GQ25" s="34">
        <f t="shared" si="204"/>
        <v>0</v>
      </c>
      <c r="GR25" s="34">
        <f t="shared" si="204"/>
        <v>0</v>
      </c>
      <c r="GS25" s="34">
        <f t="shared" si="204"/>
        <v>0</v>
      </c>
      <c r="GT25" s="34">
        <f t="shared" si="204"/>
        <v>0</v>
      </c>
      <c r="GU25" s="34">
        <f t="shared" si="204"/>
        <v>0</v>
      </c>
      <c r="GV25" s="34">
        <f t="shared" si="204"/>
        <v>0</v>
      </c>
      <c r="GW25" s="34">
        <f t="shared" si="204"/>
        <v>0</v>
      </c>
      <c r="GX25" s="34">
        <f t="shared" si="204"/>
        <v>0</v>
      </c>
      <c r="GY25" s="34">
        <f t="shared" si="205"/>
        <v>0</v>
      </c>
      <c r="GZ25" s="34">
        <f t="shared" si="205"/>
        <v>0</v>
      </c>
      <c r="HA25" s="34">
        <f t="shared" si="205"/>
        <v>0</v>
      </c>
      <c r="HB25" s="34">
        <f t="shared" si="205"/>
        <v>0</v>
      </c>
      <c r="HC25" s="34">
        <f t="shared" si="205"/>
        <v>0</v>
      </c>
      <c r="HD25" s="34">
        <f t="shared" si="205"/>
        <v>0</v>
      </c>
      <c r="HE25" s="34">
        <f t="shared" si="205"/>
        <v>0</v>
      </c>
      <c r="HF25" s="34">
        <f t="shared" si="205"/>
        <v>1.1640777283333337</v>
      </c>
      <c r="HG25" s="34">
        <f t="shared" si="205"/>
        <v>1.1640777283333337</v>
      </c>
      <c r="HH25" s="34">
        <f t="shared" si="205"/>
        <v>1.1640777283333337</v>
      </c>
      <c r="HI25" s="34">
        <f t="shared" si="206"/>
        <v>1.1640777283333337</v>
      </c>
      <c r="HJ25" s="34">
        <f t="shared" si="206"/>
        <v>1.1640777283333337</v>
      </c>
      <c r="HK25" s="34">
        <f t="shared" si="206"/>
        <v>1.1640777283333337</v>
      </c>
      <c r="HL25" s="34">
        <f t="shared" si="206"/>
        <v>1.1640777283333337</v>
      </c>
      <c r="HM25" s="34">
        <f t="shared" si="206"/>
        <v>1.1640777283333337</v>
      </c>
      <c r="HN25" s="34">
        <f t="shared" si="206"/>
        <v>1.1640777283333337</v>
      </c>
      <c r="HO25" s="34">
        <f t="shared" si="206"/>
        <v>1.1640777283333337</v>
      </c>
      <c r="HP25" s="34">
        <f t="shared" si="206"/>
        <v>1.1640777283333337</v>
      </c>
      <c r="HQ25" s="34">
        <f t="shared" si="206"/>
        <v>1.1640777283333337</v>
      </c>
      <c r="HR25" s="34">
        <f t="shared" si="206"/>
        <v>1.1640777283333337</v>
      </c>
      <c r="HS25" s="34">
        <f t="shared" si="207"/>
        <v>1.1640777283333337</v>
      </c>
      <c r="HT25" s="34">
        <f t="shared" si="207"/>
        <v>1.1640777283333337</v>
      </c>
      <c r="HU25" s="34">
        <f t="shared" si="207"/>
        <v>1.1640777283333337</v>
      </c>
      <c r="HV25" s="34">
        <f t="shared" si="207"/>
        <v>1.1640777283333337</v>
      </c>
      <c r="HW25" s="34">
        <f t="shared" si="207"/>
        <v>1.1640777283333337</v>
      </c>
      <c r="HX25" s="34">
        <f t="shared" si="207"/>
        <v>1.1640777283333337</v>
      </c>
      <c r="HY25" s="34">
        <f t="shared" si="207"/>
        <v>1.1640777283333337</v>
      </c>
      <c r="HZ25" s="34">
        <f t="shared" si="207"/>
        <v>1.1640777283333337</v>
      </c>
      <c r="IA25" s="34">
        <f t="shared" si="207"/>
        <v>1.1640777283333337</v>
      </c>
      <c r="IB25" s="34">
        <f t="shared" si="207"/>
        <v>1.1640777283333337</v>
      </c>
      <c r="IC25" s="34">
        <f t="shared" si="208"/>
        <v>1.1640777283333337</v>
      </c>
      <c r="ID25" s="34">
        <f t="shared" si="208"/>
        <v>1.1640777283333337</v>
      </c>
      <c r="IE25" s="34">
        <f t="shared" si="208"/>
        <v>1.1640777283333337</v>
      </c>
      <c r="IF25" s="34">
        <f t="shared" si="208"/>
        <v>1.1640777283333337</v>
      </c>
      <c r="IG25" s="34">
        <f t="shared" si="208"/>
        <v>1.1640777283333337</v>
      </c>
      <c r="IH25" s="34">
        <f t="shared" si="208"/>
        <v>1.1640777283333337</v>
      </c>
      <c r="II25" s="34">
        <f t="shared" si="208"/>
        <v>1.1640777283333337</v>
      </c>
      <c r="IJ25" s="34">
        <f t="shared" si="208"/>
        <v>1.1640777283333337</v>
      </c>
      <c r="IK25" s="34">
        <f t="shared" si="208"/>
        <v>1.1640777283333337</v>
      </c>
      <c r="IL25" s="34">
        <f t="shared" si="208"/>
        <v>1.1640777283333337</v>
      </c>
      <c r="IM25" s="34">
        <f t="shared" si="209"/>
        <v>1.1640777283333337</v>
      </c>
      <c r="IN25" s="34">
        <f t="shared" si="209"/>
        <v>1.1640777283333337</v>
      </c>
      <c r="IO25" s="34">
        <f t="shared" si="209"/>
        <v>1.1640777283333337</v>
      </c>
      <c r="IP25" s="34">
        <f t="shared" si="209"/>
        <v>1.1640777283333337</v>
      </c>
      <c r="IQ25" s="34">
        <f t="shared" si="209"/>
        <v>1.1640777283333337</v>
      </c>
      <c r="IR25" s="34">
        <f t="shared" si="209"/>
        <v>1.1640777283333337</v>
      </c>
      <c r="IS25" s="34">
        <f t="shared" si="209"/>
        <v>1.1640777283333337</v>
      </c>
      <c r="IT25" s="34">
        <f t="shared" si="209"/>
        <v>1.1640777283333337</v>
      </c>
      <c r="IU25" s="34">
        <f t="shared" si="209"/>
        <v>1.1640777283333337</v>
      </c>
      <c r="IV25" s="34">
        <f t="shared" si="209"/>
        <v>1.1640777283333337</v>
      </c>
      <c r="IW25" s="34">
        <f t="shared" si="210"/>
        <v>1.1640777283333337</v>
      </c>
      <c r="IX25" s="34">
        <f t="shared" si="210"/>
        <v>1.1640777283333337</v>
      </c>
      <c r="IY25" s="34">
        <f t="shared" si="210"/>
        <v>1.1640777283333337</v>
      </c>
      <c r="IZ25" s="34">
        <f t="shared" si="210"/>
        <v>1.1640777283333337</v>
      </c>
      <c r="JA25" s="34">
        <f t="shared" si="210"/>
        <v>1.1640777283333337</v>
      </c>
      <c r="JB25" s="34">
        <f t="shared" si="210"/>
        <v>1.1640777283333337</v>
      </c>
      <c r="JC25" s="34">
        <f t="shared" si="210"/>
        <v>1.1640777283333337</v>
      </c>
      <c r="JD25" s="34">
        <f t="shared" si="210"/>
        <v>1.1640777283333337</v>
      </c>
      <c r="JE25" s="34">
        <f t="shared" si="210"/>
        <v>1.1640777283333337</v>
      </c>
      <c r="JF25" s="34">
        <f t="shared" si="210"/>
        <v>1.1640777283333337</v>
      </c>
      <c r="JG25" s="34">
        <f t="shared" si="211"/>
        <v>1.1640777283333337</v>
      </c>
      <c r="JH25" s="34">
        <f t="shared" si="211"/>
        <v>1.1640777283333337</v>
      </c>
      <c r="JI25" s="34">
        <f t="shared" si="211"/>
        <v>1.1640777283333337</v>
      </c>
      <c r="JJ25" s="34">
        <f t="shared" si="211"/>
        <v>1.1640777283333337</v>
      </c>
      <c r="JK25" s="34">
        <f t="shared" si="211"/>
        <v>1.1640777283333337</v>
      </c>
      <c r="JL25" s="34">
        <f t="shared" si="211"/>
        <v>1.1640777283333337</v>
      </c>
      <c r="JM25" s="34">
        <f t="shared" si="211"/>
        <v>1.1640777283333337</v>
      </c>
      <c r="JN25" s="34">
        <f t="shared" si="211"/>
        <v>1.1640777283333337</v>
      </c>
      <c r="JO25" s="34">
        <f t="shared" si="211"/>
        <v>1.1640777283333337</v>
      </c>
      <c r="JP25" s="34">
        <f t="shared" si="211"/>
        <v>1.1640777283333337</v>
      </c>
      <c r="JQ25" s="34">
        <f t="shared" si="212"/>
        <v>1.1640777283333337</v>
      </c>
      <c r="JR25" s="34">
        <f t="shared" si="212"/>
        <v>1.1640777283333337</v>
      </c>
      <c r="JS25" s="34">
        <f t="shared" si="212"/>
        <v>1.1640777283333337</v>
      </c>
      <c r="JT25" s="34">
        <f t="shared" si="212"/>
        <v>1.1640777283333337</v>
      </c>
      <c r="JU25" s="34">
        <f t="shared" si="212"/>
        <v>1.1640777283333337</v>
      </c>
      <c r="JV25" s="34">
        <f t="shared" si="212"/>
        <v>1.1640777283333337</v>
      </c>
      <c r="JW25" s="34">
        <f t="shared" si="212"/>
        <v>1.1640777283333337</v>
      </c>
      <c r="JX25" s="34">
        <f t="shared" si="212"/>
        <v>1.1640777283333337</v>
      </c>
      <c r="JY25" s="34">
        <f t="shared" si="212"/>
        <v>1.1640777283333337</v>
      </c>
      <c r="JZ25" s="34">
        <f t="shared" si="212"/>
        <v>1.1640777283333337</v>
      </c>
      <c r="KA25" s="34">
        <f t="shared" si="213"/>
        <v>1.1640777283333337</v>
      </c>
      <c r="KB25" s="34">
        <f t="shared" si="213"/>
        <v>1.1640777283333337</v>
      </c>
      <c r="KC25" s="34">
        <f t="shared" si="213"/>
        <v>1.1640777283333337</v>
      </c>
      <c r="KD25" s="34">
        <f t="shared" si="213"/>
        <v>1.1640777283333337</v>
      </c>
      <c r="KE25" s="34">
        <f t="shared" si="213"/>
        <v>1.1640777283333337</v>
      </c>
      <c r="KF25" s="34">
        <f t="shared" si="213"/>
        <v>1.1640777283333337</v>
      </c>
      <c r="KG25" s="34">
        <f t="shared" si="213"/>
        <v>1.1640777283333337</v>
      </c>
      <c r="KH25" s="34">
        <f t="shared" si="213"/>
        <v>1.1640777283333337</v>
      </c>
      <c r="KI25" s="34">
        <f t="shared" si="213"/>
        <v>1.1640777283333337</v>
      </c>
      <c r="KJ25" s="34">
        <f t="shared" si="213"/>
        <v>1.1640777283333337</v>
      </c>
      <c r="KK25" s="34">
        <f t="shared" si="214"/>
        <v>1.1640777283333337</v>
      </c>
      <c r="KL25" s="34">
        <f t="shared" si="214"/>
        <v>1.1640777283333337</v>
      </c>
      <c r="KM25" s="34">
        <f t="shared" si="214"/>
        <v>1.1640777283333337</v>
      </c>
      <c r="KN25" s="34">
        <f t="shared" si="214"/>
        <v>1.1640777283333337</v>
      </c>
      <c r="KO25" s="34">
        <f t="shared" si="214"/>
        <v>1.1640777283333337</v>
      </c>
      <c r="KP25" s="34">
        <f t="shared" si="214"/>
        <v>1.1640777283333337</v>
      </c>
      <c r="KQ25" s="34">
        <f t="shared" si="214"/>
        <v>1.1640777283333337</v>
      </c>
      <c r="KR25" s="34">
        <f t="shared" si="214"/>
        <v>1.1640777283333337</v>
      </c>
      <c r="KS25" s="34">
        <f t="shared" si="214"/>
        <v>1.1640777283333337</v>
      </c>
      <c r="KT25" s="34">
        <f t="shared" si="214"/>
        <v>1.1640777283333337</v>
      </c>
      <c r="KU25" s="34">
        <f t="shared" si="215"/>
        <v>1.1640777283333337</v>
      </c>
      <c r="KV25" s="34">
        <f t="shared" si="215"/>
        <v>1.1640777283333337</v>
      </c>
      <c r="KW25" s="34">
        <f t="shared" si="215"/>
        <v>1.1640777283333337</v>
      </c>
      <c r="KX25" s="34">
        <f t="shared" si="215"/>
        <v>1.1640777283333337</v>
      </c>
      <c r="KY25" s="34">
        <f t="shared" si="215"/>
        <v>1.1640777283333337</v>
      </c>
      <c r="KZ25" s="34">
        <f t="shared" si="215"/>
        <v>1.1640777283333337</v>
      </c>
      <c r="LA25" s="34">
        <f t="shared" si="215"/>
        <v>1.1640777283333337</v>
      </c>
      <c r="LB25" s="34">
        <f t="shared" si="215"/>
        <v>1.1640777283333337</v>
      </c>
      <c r="LC25" s="34">
        <f t="shared" si="215"/>
        <v>1.1640777283333337</v>
      </c>
      <c r="LD25" s="34">
        <f t="shared" si="215"/>
        <v>1.1640777283333337</v>
      </c>
      <c r="LE25" s="34">
        <f t="shared" si="216"/>
        <v>1.1640777283333337</v>
      </c>
      <c r="LF25" s="34">
        <f t="shared" si="216"/>
        <v>1.1640777283333337</v>
      </c>
      <c r="LG25" s="34">
        <f t="shared" si="216"/>
        <v>1.1640777283333337</v>
      </c>
      <c r="LH25" s="34">
        <f t="shared" si="216"/>
        <v>1.1640777283333337</v>
      </c>
      <c r="LI25" s="34">
        <f t="shared" si="216"/>
        <v>1.1640777283333337</v>
      </c>
      <c r="LJ25" s="34">
        <f t="shared" si="216"/>
        <v>1.1640777283333337</v>
      </c>
      <c r="LK25" s="34">
        <f t="shared" si="216"/>
        <v>1.1640777283333337</v>
      </c>
      <c r="LL25" s="34">
        <f t="shared" si="216"/>
        <v>1.1640777283333337</v>
      </c>
      <c r="LM25" s="34">
        <f t="shared" si="216"/>
        <v>1.1640777283333337</v>
      </c>
      <c r="LN25" s="34">
        <f t="shared" si="216"/>
        <v>1.1640777283333337</v>
      </c>
      <c r="LO25" s="34">
        <f t="shared" si="217"/>
        <v>1.1640777283333337</v>
      </c>
      <c r="LP25" s="34">
        <f t="shared" si="217"/>
        <v>1.1640777283333337</v>
      </c>
      <c r="LQ25" s="34">
        <f t="shared" si="217"/>
        <v>1.1640777283333337</v>
      </c>
      <c r="LR25" s="34">
        <f t="shared" si="217"/>
        <v>1.1640777283333337</v>
      </c>
      <c r="LS25" s="34">
        <f t="shared" si="217"/>
        <v>1.1640777283333337</v>
      </c>
      <c r="LT25" s="34">
        <f t="shared" si="217"/>
        <v>1.1640777283333337</v>
      </c>
      <c r="LU25" s="34">
        <f t="shared" si="217"/>
        <v>1.1640777283333337</v>
      </c>
      <c r="LV25" s="34">
        <f t="shared" si="217"/>
        <v>1.1640777283333337</v>
      </c>
      <c r="LW25" s="34">
        <f t="shared" si="217"/>
        <v>1.1640777283333337</v>
      </c>
      <c r="LX25" s="34">
        <f t="shared" si="217"/>
        <v>1.1640777283333337</v>
      </c>
      <c r="LY25" s="34">
        <f t="shared" si="218"/>
        <v>1.1640777283333337</v>
      </c>
      <c r="LZ25" s="34">
        <f t="shared" si="218"/>
        <v>1.1640777283333337</v>
      </c>
      <c r="MA25" s="34">
        <f t="shared" si="218"/>
        <v>1.1640777283333337</v>
      </c>
      <c r="MB25" s="34">
        <f t="shared" si="218"/>
        <v>1.1640777283333337</v>
      </c>
      <c r="MC25" s="34">
        <f t="shared" si="218"/>
        <v>1.1640777283333337</v>
      </c>
      <c r="MD25" s="34">
        <f t="shared" si="218"/>
        <v>1.1640777283333337</v>
      </c>
      <c r="ME25" s="34">
        <f t="shared" si="218"/>
        <v>1.1640777283333337</v>
      </c>
      <c r="MF25" s="34">
        <f t="shared" si="218"/>
        <v>1.1640777283333337</v>
      </c>
      <c r="MG25" s="34">
        <f t="shared" si="218"/>
        <v>1.1640777283333337</v>
      </c>
      <c r="MH25" s="34">
        <f t="shared" si="218"/>
        <v>1.1640777283333337</v>
      </c>
      <c r="MI25" s="34">
        <f t="shared" si="219"/>
        <v>1.1640777283333337</v>
      </c>
      <c r="MJ25" s="34">
        <f t="shared" si="219"/>
        <v>1.1640777283333337</v>
      </c>
      <c r="MK25" s="34">
        <f t="shared" si="219"/>
        <v>1.1640777283333337</v>
      </c>
      <c r="ML25" s="34">
        <f t="shared" si="219"/>
        <v>1.1640777283333337</v>
      </c>
      <c r="MM25" s="34">
        <f t="shared" si="219"/>
        <v>1.1640777283333337</v>
      </c>
      <c r="MN25" s="34">
        <f t="shared" si="219"/>
        <v>1.1640777283333337</v>
      </c>
      <c r="MO25" s="34">
        <f t="shared" si="219"/>
        <v>1.1640777283333337</v>
      </c>
      <c r="MP25" s="34">
        <f t="shared" si="219"/>
        <v>1.1640777283333337</v>
      </c>
      <c r="MQ25" s="34">
        <f t="shared" si="219"/>
        <v>1.1640777283333337</v>
      </c>
      <c r="MR25" s="34">
        <f t="shared" si="219"/>
        <v>1.1640777283333337</v>
      </c>
      <c r="MS25" s="34">
        <f t="shared" si="220"/>
        <v>1.1640777283333337</v>
      </c>
      <c r="MT25" s="34">
        <f t="shared" si="220"/>
        <v>1.1640777283333337</v>
      </c>
      <c r="MU25" s="34">
        <f t="shared" si="220"/>
        <v>1.1640777283333337</v>
      </c>
      <c r="MV25" s="34">
        <f t="shared" si="220"/>
        <v>1.1640777283333337</v>
      </c>
      <c r="MW25" s="34">
        <f t="shared" si="220"/>
        <v>1.1640777283333337</v>
      </c>
      <c r="MX25" s="34">
        <f t="shared" si="220"/>
        <v>1.1640777283333337</v>
      </c>
      <c r="MY25" s="34">
        <f t="shared" si="220"/>
        <v>1.1640777283333337</v>
      </c>
      <c r="MZ25" s="34">
        <f t="shared" si="220"/>
        <v>1.1640777283333337</v>
      </c>
      <c r="NA25" s="34">
        <f t="shared" si="220"/>
        <v>1.1640777283333337</v>
      </c>
      <c r="NB25" s="34">
        <f t="shared" si="220"/>
        <v>1.1640777283333337</v>
      </c>
      <c r="NC25" s="34">
        <f t="shared" si="221"/>
        <v>1.1640777283333337</v>
      </c>
      <c r="ND25" s="34">
        <f t="shared" si="221"/>
        <v>1.1640777283333337</v>
      </c>
      <c r="NE25" s="34">
        <f t="shared" si="221"/>
        <v>1.1640777283333337</v>
      </c>
      <c r="NF25" s="34">
        <f t="shared" si="221"/>
        <v>1.1640777283333337</v>
      </c>
      <c r="NG25" s="34">
        <f t="shared" si="221"/>
        <v>1.1640777283333337</v>
      </c>
      <c r="NH25" s="34">
        <f t="shared" si="221"/>
        <v>1.1640777283333337</v>
      </c>
      <c r="NI25" s="34">
        <f t="shared" si="221"/>
        <v>1.1640777283333337</v>
      </c>
      <c r="NJ25" s="34">
        <f t="shared" si="221"/>
        <v>1.1640777283333337</v>
      </c>
      <c r="NK25" s="34">
        <f t="shared" si="221"/>
        <v>1.1640777283333337</v>
      </c>
      <c r="NL25" s="34">
        <f t="shared" si="221"/>
        <v>1.1640777283333337</v>
      </c>
      <c r="NM25" s="34">
        <f t="shared" si="222"/>
        <v>1.1640777283333337</v>
      </c>
      <c r="NN25" s="34">
        <f t="shared" si="222"/>
        <v>1.1640777283333337</v>
      </c>
      <c r="NO25" s="34">
        <f t="shared" si="222"/>
        <v>1.1640777283333337</v>
      </c>
      <c r="NP25" s="34">
        <f t="shared" si="222"/>
        <v>1.1640777283333337</v>
      </c>
      <c r="NQ25" s="34">
        <f t="shared" si="222"/>
        <v>1.1640777283333337</v>
      </c>
      <c r="NR25" s="34">
        <f t="shared" si="222"/>
        <v>1.1640777283333337</v>
      </c>
      <c r="NS25" s="34">
        <f t="shared" si="222"/>
        <v>1.1640777283333337</v>
      </c>
      <c r="NT25" s="34">
        <f t="shared" si="222"/>
        <v>1.1640777283333337</v>
      </c>
      <c r="NU25" s="34">
        <f t="shared" si="222"/>
        <v>1.1640777283333337</v>
      </c>
      <c r="NV25" s="34">
        <f t="shared" si="222"/>
        <v>1.1640777283333337</v>
      </c>
      <c r="NW25" s="34">
        <f t="shared" si="223"/>
        <v>1.1640777283333337</v>
      </c>
      <c r="NX25" s="34">
        <f t="shared" si="223"/>
        <v>1.1640777283333337</v>
      </c>
      <c r="NY25" s="34">
        <f t="shared" si="223"/>
        <v>1.1640777283333337</v>
      </c>
      <c r="NZ25" s="34">
        <f t="shared" si="223"/>
        <v>1.1640777283333337</v>
      </c>
      <c r="OA25" s="34">
        <f t="shared" si="223"/>
        <v>1.1640777283333337</v>
      </c>
      <c r="OB25" s="34">
        <f t="shared" si="223"/>
        <v>1.1640777283333337</v>
      </c>
      <c r="OC25" s="34">
        <f t="shared" si="223"/>
        <v>1.1640777283333337</v>
      </c>
      <c r="OD25" s="34">
        <f t="shared" si="223"/>
        <v>1.1640777283333337</v>
      </c>
      <c r="OE25" s="34">
        <f t="shared" si="223"/>
        <v>1.1640777283333337</v>
      </c>
      <c r="OF25" s="34">
        <f t="shared" si="223"/>
        <v>1.1640777283333337</v>
      </c>
      <c r="OG25" s="34">
        <f t="shared" si="224"/>
        <v>1.1640777283333337</v>
      </c>
      <c r="OH25" s="34">
        <f t="shared" si="224"/>
        <v>1.1640777283333337</v>
      </c>
      <c r="OI25" s="34">
        <f t="shared" si="224"/>
        <v>1.1640777283333337</v>
      </c>
      <c r="OJ25" s="34">
        <f t="shared" si="224"/>
        <v>1.1640777283333337</v>
      </c>
      <c r="OK25" s="34">
        <f t="shared" si="224"/>
        <v>1.1640777283333337</v>
      </c>
      <c r="OL25" s="34">
        <f t="shared" si="224"/>
        <v>1.1640777283333337</v>
      </c>
      <c r="OM25" s="34">
        <f t="shared" si="224"/>
        <v>1.1640777283333337</v>
      </c>
      <c r="ON25" s="34">
        <f t="shared" si="224"/>
        <v>1.1640777283333337</v>
      </c>
      <c r="OO25" s="34">
        <f t="shared" si="224"/>
        <v>1.1640777283333337</v>
      </c>
      <c r="OP25" s="34">
        <f t="shared" si="224"/>
        <v>1.1640777283333337</v>
      </c>
      <c r="OQ25" s="34">
        <f t="shared" si="225"/>
        <v>1.1640777283333337</v>
      </c>
      <c r="OR25" s="34">
        <f t="shared" si="225"/>
        <v>1.1640777283333337</v>
      </c>
      <c r="OS25" s="34">
        <f t="shared" si="225"/>
        <v>1.1640777283333337</v>
      </c>
      <c r="OT25" s="34">
        <f t="shared" si="225"/>
        <v>1.1640777283333337</v>
      </c>
      <c r="OU25" s="34">
        <f t="shared" si="225"/>
        <v>1.1640777283333337</v>
      </c>
      <c r="OV25" s="34">
        <f t="shared" si="225"/>
        <v>1.1640777283333337</v>
      </c>
      <c r="OW25" s="34">
        <f t="shared" si="225"/>
        <v>1.1640777283333337</v>
      </c>
      <c r="OX25" s="34">
        <f t="shared" si="225"/>
        <v>1.1640777283333337</v>
      </c>
      <c r="OY25" s="34">
        <f t="shared" si="225"/>
        <v>1.1640777283333337</v>
      </c>
      <c r="OZ25" s="34">
        <f t="shared" si="225"/>
        <v>1.1640777283333337</v>
      </c>
      <c r="PA25" s="34">
        <f t="shared" si="226"/>
        <v>1.1640777283333337</v>
      </c>
      <c r="PB25" s="34">
        <f t="shared" si="226"/>
        <v>1.1640777283333337</v>
      </c>
      <c r="PC25" s="34">
        <f t="shared" si="226"/>
        <v>1.1640777283333337</v>
      </c>
      <c r="PD25" s="34">
        <f t="shared" si="226"/>
        <v>1.1640777283333337</v>
      </c>
      <c r="PE25" s="34">
        <f t="shared" si="226"/>
        <v>1.1640777283333337</v>
      </c>
      <c r="PF25" s="34">
        <f t="shared" si="226"/>
        <v>1.1640777283333337</v>
      </c>
      <c r="PG25" s="34">
        <f t="shared" si="226"/>
        <v>1.1640777283333337</v>
      </c>
      <c r="PH25" s="34">
        <f t="shared" si="226"/>
        <v>1.1640777283333337</v>
      </c>
      <c r="PI25" s="34">
        <f t="shared" si="226"/>
        <v>1.1640777283333337</v>
      </c>
      <c r="PJ25" s="34">
        <f t="shared" si="226"/>
        <v>1.1640777283333337</v>
      </c>
      <c r="PK25" s="34">
        <f t="shared" si="227"/>
        <v>1.1640777283333337</v>
      </c>
      <c r="PL25" s="34">
        <f t="shared" si="227"/>
        <v>1.1640777283333337</v>
      </c>
      <c r="PM25" s="34">
        <f t="shared" si="227"/>
        <v>1.1640777283333337</v>
      </c>
      <c r="PN25" s="34">
        <f t="shared" si="227"/>
        <v>1.1640777283333337</v>
      </c>
      <c r="PO25" s="34">
        <f t="shared" si="227"/>
        <v>1.1640777283333337</v>
      </c>
      <c r="PP25" s="34">
        <f t="shared" si="227"/>
        <v>1.1640777283333337</v>
      </c>
      <c r="PQ25" s="34">
        <f t="shared" si="227"/>
        <v>1.1640777283333337</v>
      </c>
      <c r="PR25" s="34">
        <f t="shared" si="227"/>
        <v>1.1640777283333337</v>
      </c>
      <c r="PS25" s="34">
        <f t="shared" si="227"/>
        <v>1.1640777283333337</v>
      </c>
      <c r="PT25" s="34">
        <f t="shared" si="227"/>
        <v>1.1640777283333337</v>
      </c>
      <c r="PU25" s="34">
        <f t="shared" si="228"/>
        <v>1.1640777283333337</v>
      </c>
      <c r="PV25" s="34">
        <f t="shared" si="228"/>
        <v>1.1640777283333337</v>
      </c>
      <c r="PW25" s="34">
        <f t="shared" si="228"/>
        <v>1.1640777283333337</v>
      </c>
      <c r="PX25" s="34">
        <f t="shared" si="228"/>
        <v>1.1640777283333337</v>
      </c>
      <c r="PY25" s="34">
        <f t="shared" si="228"/>
        <v>1.1640777283333337</v>
      </c>
      <c r="PZ25" s="34">
        <f t="shared" si="228"/>
        <v>1.1640777283333337</v>
      </c>
      <c r="QA25" s="34">
        <f t="shared" si="228"/>
        <v>1.1640777283333337</v>
      </c>
      <c r="QB25" s="34">
        <f t="shared" si="228"/>
        <v>1.1640777283333337</v>
      </c>
      <c r="QC25" s="34">
        <f t="shared" si="228"/>
        <v>1.1640777283333337</v>
      </c>
      <c r="QD25" s="34">
        <f t="shared" si="228"/>
        <v>1.1640777283333337</v>
      </c>
      <c r="QE25" s="34">
        <f t="shared" si="229"/>
        <v>1.1640777283333337</v>
      </c>
      <c r="QF25" s="34">
        <f t="shared" si="229"/>
        <v>1.1640777283333337</v>
      </c>
      <c r="QG25" s="34">
        <f t="shared" si="229"/>
        <v>1.1640777283333337</v>
      </c>
      <c r="QH25" s="34">
        <f t="shared" si="229"/>
        <v>1.1640777283333337</v>
      </c>
      <c r="QI25" s="34">
        <f t="shared" si="229"/>
        <v>1.1640777283333337</v>
      </c>
      <c r="QJ25" s="34">
        <f t="shared" si="229"/>
        <v>1.1640777283333337</v>
      </c>
      <c r="QK25" s="34">
        <f t="shared" si="229"/>
        <v>1.1640777283333337</v>
      </c>
      <c r="QL25" s="34">
        <f t="shared" si="229"/>
        <v>1.1640777283333337</v>
      </c>
      <c r="QM25" s="34">
        <f t="shared" si="229"/>
        <v>1.1640777283333337</v>
      </c>
      <c r="QN25" s="34">
        <f t="shared" si="229"/>
        <v>1.1640777283333337</v>
      </c>
      <c r="QO25" s="34">
        <f t="shared" si="230"/>
        <v>1.1640777283333337</v>
      </c>
      <c r="QP25" s="34">
        <f t="shared" si="230"/>
        <v>1.1640777283333337</v>
      </c>
      <c r="QQ25" s="34">
        <f t="shared" si="230"/>
        <v>1.1640777283333337</v>
      </c>
      <c r="QR25" s="34">
        <f t="shared" si="230"/>
        <v>1.1640777283333337</v>
      </c>
      <c r="QS25" s="34">
        <f t="shared" si="230"/>
        <v>1.1640777283333337</v>
      </c>
      <c r="QT25" s="34">
        <f t="shared" si="230"/>
        <v>1.1640777283333337</v>
      </c>
      <c r="QU25" s="34">
        <f t="shared" si="230"/>
        <v>1.1640777283333337</v>
      </c>
      <c r="QV25" s="34">
        <f t="shared" si="230"/>
        <v>1.1640777283333337</v>
      </c>
      <c r="QW25" s="34">
        <f t="shared" si="230"/>
        <v>1.1640777283333337</v>
      </c>
      <c r="QX25" s="34">
        <f t="shared" si="230"/>
        <v>1.1640777283333337</v>
      </c>
      <c r="QY25" s="34">
        <f t="shared" si="231"/>
        <v>1.1640777283333337</v>
      </c>
      <c r="QZ25" s="34">
        <f t="shared" si="231"/>
        <v>1.1640777283333337</v>
      </c>
      <c r="RA25" s="34">
        <f t="shared" si="231"/>
        <v>1.1640777283333337</v>
      </c>
      <c r="RB25" s="34">
        <f t="shared" si="231"/>
        <v>1.1640777283333337</v>
      </c>
      <c r="RC25" s="34">
        <f t="shared" si="231"/>
        <v>1.1640777283333337</v>
      </c>
      <c r="RD25" s="34">
        <f t="shared" si="231"/>
        <v>1.1640777283333337</v>
      </c>
      <c r="RE25" s="34">
        <f t="shared" si="231"/>
        <v>1.1640777283333337</v>
      </c>
      <c r="RF25" s="34">
        <f t="shared" si="231"/>
        <v>1.1640777283333337</v>
      </c>
      <c r="RG25" s="34">
        <f t="shared" si="231"/>
        <v>1.1640777283333337</v>
      </c>
      <c r="RH25" s="34">
        <f t="shared" si="231"/>
        <v>1.1640777283333337</v>
      </c>
      <c r="RI25" s="34">
        <f t="shared" si="232"/>
        <v>1.1640777283333337</v>
      </c>
      <c r="RJ25" s="34">
        <f t="shared" si="232"/>
        <v>1.1640777283333337</v>
      </c>
      <c r="RK25" s="34">
        <f t="shared" si="232"/>
        <v>1.1640777283333337</v>
      </c>
      <c r="RL25" s="34">
        <f t="shared" si="232"/>
        <v>1.1640777283333337</v>
      </c>
      <c r="RM25" s="34">
        <f t="shared" si="232"/>
        <v>1.1640777283333337</v>
      </c>
      <c r="RN25" s="34">
        <f t="shared" si="232"/>
        <v>1.1640777283333337</v>
      </c>
      <c r="RO25" s="34">
        <f t="shared" si="232"/>
        <v>1.1640777283333337</v>
      </c>
      <c r="RP25" s="34">
        <f t="shared" si="232"/>
        <v>1.1640777283333337</v>
      </c>
      <c r="RQ25" s="34">
        <f t="shared" si="232"/>
        <v>1.1640777283333337</v>
      </c>
      <c r="RR25" s="34">
        <f t="shared" si="232"/>
        <v>1.1640777283333337</v>
      </c>
      <c r="RS25" s="34">
        <f t="shared" si="233"/>
        <v>1.1640777283333337</v>
      </c>
      <c r="RT25" s="34">
        <f t="shared" si="233"/>
        <v>1.1640777283333337</v>
      </c>
      <c r="RU25" s="34">
        <f t="shared" si="233"/>
        <v>1.1640777283333337</v>
      </c>
      <c r="RV25" s="34">
        <f t="shared" si="233"/>
        <v>1.1640777283333337</v>
      </c>
      <c r="RW25" s="34">
        <f t="shared" si="233"/>
        <v>1.1640777283333337</v>
      </c>
      <c r="RX25" s="34">
        <f t="shared" si="233"/>
        <v>1.1640777283333337</v>
      </c>
      <c r="RY25" s="34">
        <f t="shared" si="233"/>
        <v>1.1640777283333337</v>
      </c>
      <c r="RZ25" s="34">
        <f t="shared" si="233"/>
        <v>1.1640777283333337</v>
      </c>
      <c r="SA25" s="34">
        <f t="shared" si="233"/>
        <v>1.1640777283333337</v>
      </c>
      <c r="SB25" s="34">
        <f t="shared" si="233"/>
        <v>1.1640777283333337</v>
      </c>
      <c r="SC25" s="34">
        <f t="shared" si="234"/>
        <v>1.1640777283333337</v>
      </c>
      <c r="SD25" s="34">
        <f t="shared" si="234"/>
        <v>1.1640777283333337</v>
      </c>
      <c r="SE25" s="34">
        <f t="shared" si="234"/>
        <v>1.1640777283333337</v>
      </c>
      <c r="SF25" s="34">
        <f t="shared" si="234"/>
        <v>1.1640777283333337</v>
      </c>
      <c r="SG25" s="34">
        <f t="shared" si="234"/>
        <v>1.1640777283333337</v>
      </c>
      <c r="SH25" s="34">
        <f t="shared" si="234"/>
        <v>1.1640777283333337</v>
      </c>
      <c r="SI25" s="34">
        <f t="shared" si="234"/>
        <v>1.1640777283333337</v>
      </c>
      <c r="SJ25" s="34">
        <f t="shared" si="234"/>
        <v>1.1640777283333337</v>
      </c>
      <c r="SK25" s="34">
        <f t="shared" si="234"/>
        <v>1.1640777283333337</v>
      </c>
      <c r="SL25" s="34">
        <f t="shared" si="234"/>
        <v>1.1640777283333337</v>
      </c>
      <c r="SM25" s="34">
        <f t="shared" si="235"/>
        <v>1.1640777283333337</v>
      </c>
      <c r="SN25" s="34">
        <f t="shared" si="235"/>
        <v>1.1640777283333337</v>
      </c>
      <c r="SO25" s="34">
        <f t="shared" si="235"/>
        <v>1.1640777283333337</v>
      </c>
      <c r="SP25" s="34">
        <f t="shared" si="235"/>
        <v>1.1640777283333337</v>
      </c>
      <c r="SQ25" s="34">
        <f t="shared" si="235"/>
        <v>1.1640777283333337</v>
      </c>
      <c r="SR25" s="34">
        <f t="shared" si="235"/>
        <v>1.1640777283333337</v>
      </c>
      <c r="SS25" s="34">
        <f t="shared" si="235"/>
        <v>1.1640777283333337</v>
      </c>
      <c r="ST25" s="34">
        <f t="shared" si="235"/>
        <v>1.1640777283333337</v>
      </c>
      <c r="SU25" s="34">
        <f t="shared" si="235"/>
        <v>1.1640777283333337</v>
      </c>
      <c r="SV25" s="34">
        <f t="shared" si="235"/>
        <v>1.1640777283333337</v>
      </c>
      <c r="SW25" s="34">
        <f t="shared" si="236"/>
        <v>1.1640777283333337</v>
      </c>
      <c r="SX25" s="34">
        <f t="shared" si="236"/>
        <v>1.1640777283333337</v>
      </c>
      <c r="SY25" s="34">
        <f t="shared" si="236"/>
        <v>1.1640777283333337</v>
      </c>
      <c r="SZ25" s="34">
        <f t="shared" si="236"/>
        <v>1.1640777283333337</v>
      </c>
      <c r="TA25" s="34">
        <f t="shared" si="236"/>
        <v>1.1640777283333337</v>
      </c>
      <c r="TB25" s="34">
        <f t="shared" si="236"/>
        <v>1.1640777283333337</v>
      </c>
      <c r="TC25" s="34">
        <f t="shared" si="236"/>
        <v>1.1640777283333337</v>
      </c>
      <c r="TD25" s="34">
        <f t="shared" si="236"/>
        <v>1.1640777283333337</v>
      </c>
      <c r="TE25" s="34">
        <f t="shared" si="236"/>
        <v>1.1640777283333337</v>
      </c>
      <c r="TF25" s="34">
        <f t="shared" si="236"/>
        <v>0</v>
      </c>
      <c r="TG25" s="34">
        <f t="shared" si="237"/>
        <v>0</v>
      </c>
      <c r="TH25" s="34">
        <f t="shared" si="237"/>
        <v>0</v>
      </c>
      <c r="TI25" s="34">
        <f t="shared" si="237"/>
        <v>0</v>
      </c>
      <c r="TJ25" s="34">
        <f t="shared" si="237"/>
        <v>0</v>
      </c>
      <c r="TK25" s="34">
        <f t="shared" si="237"/>
        <v>0</v>
      </c>
      <c r="TL25" s="34">
        <f t="shared" si="237"/>
        <v>0</v>
      </c>
      <c r="TM25" s="34">
        <f t="shared" si="237"/>
        <v>0</v>
      </c>
      <c r="TN25" s="34">
        <f t="shared" si="237"/>
        <v>0</v>
      </c>
      <c r="TO25" s="34">
        <f t="shared" si="237"/>
        <v>0</v>
      </c>
      <c r="TP25" s="34">
        <f t="shared" si="237"/>
        <v>0</v>
      </c>
      <c r="TQ25" s="34">
        <f t="shared" si="238"/>
        <v>0</v>
      </c>
      <c r="TR25" s="34">
        <f t="shared" si="238"/>
        <v>0</v>
      </c>
      <c r="TS25" s="34">
        <f t="shared" si="238"/>
        <v>0</v>
      </c>
      <c r="TT25" s="34">
        <f t="shared" si="238"/>
        <v>0</v>
      </c>
      <c r="TU25" s="34">
        <f t="shared" si="238"/>
        <v>0</v>
      </c>
      <c r="TV25" s="34">
        <f t="shared" si="238"/>
        <v>0</v>
      </c>
      <c r="TW25" s="34">
        <f t="shared" si="238"/>
        <v>0</v>
      </c>
      <c r="TX25" s="34">
        <f t="shared" si="238"/>
        <v>0</v>
      </c>
      <c r="TY25" s="34">
        <f t="shared" si="238"/>
        <v>0</v>
      </c>
      <c r="TZ25" s="34">
        <f t="shared" si="238"/>
        <v>0</v>
      </c>
      <c r="UA25" s="34">
        <f t="shared" si="239"/>
        <v>0</v>
      </c>
      <c r="UB25" s="34">
        <f t="shared" si="239"/>
        <v>0</v>
      </c>
      <c r="UC25" s="34">
        <f t="shared" si="239"/>
        <v>0</v>
      </c>
      <c r="UD25" s="34">
        <f t="shared" si="239"/>
        <v>0</v>
      </c>
      <c r="UE25" s="34">
        <f t="shared" si="239"/>
        <v>0</v>
      </c>
      <c r="UF25" s="34">
        <f t="shared" si="239"/>
        <v>0</v>
      </c>
      <c r="UG25" s="34">
        <f t="shared" si="239"/>
        <v>0</v>
      </c>
      <c r="UH25" s="34">
        <f t="shared" si="239"/>
        <v>0</v>
      </c>
      <c r="UI25" s="34">
        <f t="shared" si="239"/>
        <v>0</v>
      </c>
      <c r="UJ25" s="34">
        <f t="shared" si="239"/>
        <v>0</v>
      </c>
      <c r="UK25" s="34">
        <f t="shared" si="240"/>
        <v>0</v>
      </c>
      <c r="UL25" s="34">
        <f t="shared" si="240"/>
        <v>0</v>
      </c>
      <c r="UM25" s="34">
        <f t="shared" si="240"/>
        <v>0</v>
      </c>
      <c r="UN25" s="34">
        <f t="shared" si="240"/>
        <v>0</v>
      </c>
      <c r="UO25" s="34">
        <f t="shared" si="240"/>
        <v>0</v>
      </c>
      <c r="UP25" s="34">
        <f t="shared" si="240"/>
        <v>0</v>
      </c>
      <c r="UQ25" s="34">
        <f t="shared" si="240"/>
        <v>0</v>
      </c>
      <c r="UR25" s="34">
        <f t="shared" si="240"/>
        <v>0</v>
      </c>
      <c r="US25" s="34">
        <f t="shared" si="240"/>
        <v>0</v>
      </c>
      <c r="UT25" s="34">
        <f t="shared" si="240"/>
        <v>0</v>
      </c>
      <c r="UU25" s="34">
        <f t="shared" si="241"/>
        <v>0</v>
      </c>
      <c r="UV25" s="34">
        <f t="shared" si="241"/>
        <v>0</v>
      </c>
      <c r="UW25" s="34">
        <f t="shared" si="241"/>
        <v>0</v>
      </c>
      <c r="UX25" s="34">
        <f t="shared" si="241"/>
        <v>0</v>
      </c>
      <c r="UY25" s="34">
        <f t="shared" si="241"/>
        <v>0</v>
      </c>
      <c r="UZ25" s="34">
        <f t="shared" si="241"/>
        <v>0</v>
      </c>
      <c r="VA25" s="34">
        <f t="shared" si="241"/>
        <v>0</v>
      </c>
      <c r="VB25" s="34">
        <f t="shared" si="241"/>
        <v>0</v>
      </c>
      <c r="VC25" s="34">
        <f t="shared" si="241"/>
        <v>0</v>
      </c>
      <c r="VD25" s="34">
        <f t="shared" si="241"/>
        <v>0</v>
      </c>
      <c r="VE25" s="34">
        <f t="shared" si="242"/>
        <v>0</v>
      </c>
      <c r="VF25" s="34">
        <f t="shared" si="242"/>
        <v>0</v>
      </c>
      <c r="VG25" s="34">
        <f t="shared" si="242"/>
        <v>0</v>
      </c>
      <c r="VH25" s="34">
        <f t="shared" si="242"/>
        <v>0</v>
      </c>
      <c r="VI25" s="34">
        <f t="shared" si="242"/>
        <v>0</v>
      </c>
      <c r="VJ25" s="34">
        <f t="shared" si="242"/>
        <v>0</v>
      </c>
      <c r="VK25" s="34">
        <f t="shared" si="242"/>
        <v>0</v>
      </c>
      <c r="VL25" s="34">
        <f t="shared" si="242"/>
        <v>0</v>
      </c>
      <c r="VM25" s="34">
        <f t="shared" si="242"/>
        <v>0</v>
      </c>
      <c r="VN25" s="34">
        <f t="shared" si="242"/>
        <v>0</v>
      </c>
      <c r="VO25" s="34">
        <f t="shared" si="243"/>
        <v>0</v>
      </c>
      <c r="VP25" s="34">
        <f t="shared" si="243"/>
        <v>0</v>
      </c>
      <c r="VQ25" s="34">
        <f t="shared" si="243"/>
        <v>0</v>
      </c>
      <c r="VR25" s="34">
        <f t="shared" si="243"/>
        <v>0</v>
      </c>
      <c r="VS25" s="34">
        <f t="shared" si="243"/>
        <v>0</v>
      </c>
      <c r="VT25" s="34">
        <f t="shared" si="243"/>
        <v>0</v>
      </c>
      <c r="VU25" s="34">
        <f t="shared" si="243"/>
        <v>0</v>
      </c>
      <c r="VV25" s="34">
        <f t="shared" si="243"/>
        <v>0</v>
      </c>
    </row>
    <row r="27" spans="1:596" x14ac:dyDescent="0.35">
      <c r="VW27" s="96"/>
      <c r="VX27" s="96"/>
    </row>
    <row r="28" spans="1:596" x14ac:dyDescent="0.35">
      <c r="VW28" s="96"/>
      <c r="VX28" s="96"/>
    </row>
    <row r="29" spans="1:596" x14ac:dyDescent="0.35">
      <c r="VW29" s="96"/>
      <c r="VX29" s="96"/>
    </row>
    <row r="30" spans="1:596" x14ac:dyDescent="0.35">
      <c r="VW30" s="96"/>
      <c r="VX30" s="96"/>
    </row>
    <row r="31" spans="1:596" x14ac:dyDescent="0.35">
      <c r="VW31" s="96"/>
      <c r="VX31" s="96"/>
    </row>
    <row r="32" spans="1:596" x14ac:dyDescent="0.35">
      <c r="VW32" s="96"/>
      <c r="VX32" s="96"/>
    </row>
    <row r="33" spans="595:596" x14ac:dyDescent="0.35">
      <c r="VW33" s="96"/>
      <c r="VX33" s="96"/>
    </row>
    <row r="34" spans="595:596" x14ac:dyDescent="0.35">
      <c r="VW34" s="96"/>
      <c r="VX34" s="96"/>
    </row>
    <row r="35" spans="595:596" x14ac:dyDescent="0.35">
      <c r="VW35" s="96"/>
      <c r="VX35" s="96"/>
    </row>
    <row r="36" spans="595:596" x14ac:dyDescent="0.35">
      <c r="VW36" s="96"/>
      <c r="VX36" s="96"/>
    </row>
    <row r="37" spans="595:596" x14ac:dyDescent="0.35">
      <c r="VW37" s="96"/>
      <c r="VX37" s="96"/>
    </row>
    <row r="38" spans="595:596" x14ac:dyDescent="0.35">
      <c r="VW38" s="96"/>
      <c r="VX38" s="96"/>
    </row>
    <row r="39" spans="595:596" x14ac:dyDescent="0.35">
      <c r="VW39" s="96"/>
      <c r="VX39" s="96"/>
    </row>
    <row r="40" spans="595:596" x14ac:dyDescent="0.35">
      <c r="VW40" s="96"/>
      <c r="VX40" s="96"/>
    </row>
    <row r="41" spans="595:596" x14ac:dyDescent="0.35">
      <c r="VW41" s="96"/>
      <c r="VX41" s="96"/>
    </row>
    <row r="42" spans="595:596" x14ac:dyDescent="0.35">
      <c r="VW42" s="96"/>
      <c r="VX42" s="96"/>
    </row>
    <row r="43" spans="595:596" x14ac:dyDescent="0.35">
      <c r="VW43" s="96"/>
      <c r="VX43" s="96"/>
    </row>
    <row r="44" spans="595:596" x14ac:dyDescent="0.35">
      <c r="VW44" s="96"/>
      <c r="VX44" s="96"/>
    </row>
    <row r="45" spans="595:596" x14ac:dyDescent="0.35">
      <c r="VW45" s="96"/>
      <c r="VX45" s="96"/>
    </row>
    <row r="46" spans="595:596" x14ac:dyDescent="0.35">
      <c r="VW46" s="96"/>
      <c r="VX46" s="96"/>
    </row>
    <row r="47" spans="595:596" x14ac:dyDescent="0.35">
      <c r="VW47" s="96"/>
      <c r="VX47" s="96"/>
    </row>
    <row r="48" spans="595:596" x14ac:dyDescent="0.35">
      <c r="VW48" s="96"/>
      <c r="VX48" s="96"/>
    </row>
    <row r="49" spans="595:596" x14ac:dyDescent="0.35">
      <c r="VW49" s="96"/>
      <c r="VX49" s="96"/>
    </row>
    <row r="50" spans="595:596" x14ac:dyDescent="0.35">
      <c r="VW50" s="96"/>
      <c r="VX50" s="96"/>
    </row>
    <row r="51" spans="595:596" x14ac:dyDescent="0.35">
      <c r="VW51" s="96"/>
      <c r="VX51" s="96"/>
    </row>
    <row r="52" spans="595:596" x14ac:dyDescent="0.35">
      <c r="VW52" s="96"/>
      <c r="VX52" s="96"/>
    </row>
    <row r="53" spans="595:596" x14ac:dyDescent="0.35">
      <c r="VW53" s="96"/>
      <c r="VX53" s="96"/>
    </row>
    <row r="54" spans="595:596" x14ac:dyDescent="0.35">
      <c r="VW54" s="96"/>
      <c r="VX54" s="96"/>
    </row>
    <row r="55" spans="595:596" x14ac:dyDescent="0.35">
      <c r="VW55" s="96"/>
      <c r="VX55" s="96"/>
    </row>
    <row r="56" spans="595:596" x14ac:dyDescent="0.35">
      <c r="VW56" s="96"/>
      <c r="VX56" s="96"/>
    </row>
    <row r="57" spans="595:596" x14ac:dyDescent="0.35">
      <c r="VW57" s="96"/>
      <c r="VX57" s="96"/>
    </row>
    <row r="58" spans="595:596" x14ac:dyDescent="0.35">
      <c r="VW58" s="96"/>
      <c r="VX58" s="96"/>
    </row>
  </sheetData>
  <hyperlinks>
    <hyperlink ref="K1" location="Appendix!A1" display="Appendix" xr:uid="{D637AE85-2C85-4608-B686-85A200A7A835}"/>
  </hyperlink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79FBF-97B6-4DC1-9A21-7171455BA7D6}">
  <sheetPr codeName="Planilha14">
    <tabColor rgb="FFEDECE3"/>
    <pageSetUpPr fitToPage="1"/>
  </sheetPr>
  <dimension ref="A1:V168"/>
  <sheetViews>
    <sheetView showGridLines="0" showWhiteSpace="0" topLeftCell="A64" zoomScaleNormal="100" zoomScaleSheetLayoutView="70" zoomScalePageLayoutView="25" workbookViewId="0">
      <selection activeCell="A64" sqref="A64"/>
    </sheetView>
  </sheetViews>
  <sheetFormatPr defaultColWidth="8.81640625" defaultRowHeight="14.5" x14ac:dyDescent="0.35"/>
  <cols>
    <col min="1" max="1" width="9.1796875" style="299" customWidth="1"/>
    <col min="2" max="2" width="14.453125" style="299" bestFit="1" customWidth="1"/>
    <col min="3" max="3" width="19.453125" style="300" customWidth="1"/>
    <col min="4" max="4" width="11.36328125" style="301" customWidth="1"/>
    <col min="5" max="5" width="11.81640625" style="299" customWidth="1"/>
    <col min="6" max="6" width="9.81640625" style="299" customWidth="1"/>
    <col min="7" max="13" width="21" style="299" customWidth="1"/>
    <col min="14" max="14" width="17.6328125" style="299" customWidth="1"/>
    <col min="15" max="15" width="17.54296875" style="299" customWidth="1"/>
    <col min="16" max="16" width="13.54296875" style="299" customWidth="1"/>
    <col min="17" max="17" width="15.81640625" style="299" customWidth="1"/>
    <col min="18" max="18" width="14.453125" style="299" customWidth="1"/>
    <col min="19" max="19" width="14.1796875" style="299" customWidth="1"/>
    <col min="20" max="20" width="13.453125" style="299" bestFit="1" customWidth="1"/>
    <col min="21" max="21" width="11.81640625" style="299" customWidth="1"/>
    <col min="22" max="22" width="13.453125" style="299" bestFit="1" customWidth="1"/>
    <col min="23" max="23" width="17.1796875" style="299" customWidth="1"/>
    <col min="24" max="24" width="17" style="299" customWidth="1"/>
    <col min="25" max="26" width="11.54296875" style="299" bestFit="1" customWidth="1"/>
    <col min="27" max="16384" width="8.81640625" style="299"/>
  </cols>
  <sheetData>
    <row r="1" spans="1:18" x14ac:dyDescent="0.35">
      <c r="A1" s="62" t="s">
        <v>481</v>
      </c>
      <c r="I1" s="302"/>
      <c r="K1" s="303"/>
    </row>
    <row r="2" spans="1:18" ht="21" x14ac:dyDescent="0.35">
      <c r="B2" s="415" t="s">
        <v>1253</v>
      </c>
      <c r="I2" s="302"/>
      <c r="K2" s="303"/>
    </row>
    <row r="3" spans="1:18" x14ac:dyDescent="0.35">
      <c r="B3" s="324"/>
      <c r="I3" s="302"/>
      <c r="K3" s="303"/>
    </row>
    <row r="4" spans="1:18" x14ac:dyDescent="0.35">
      <c r="B4" s="324" t="s">
        <v>1258</v>
      </c>
      <c r="I4" s="302"/>
    </row>
    <row r="5" spans="1:18" x14ac:dyDescent="0.35">
      <c r="B5" s="324" t="s">
        <v>830</v>
      </c>
      <c r="I5" s="302"/>
    </row>
    <row r="6" spans="1:18" x14ac:dyDescent="0.35">
      <c r="I6" s="302"/>
    </row>
    <row r="7" spans="1:18" ht="15" thickBot="1" x14ac:dyDescent="0.4">
      <c r="B7" s="323" t="s">
        <v>831</v>
      </c>
      <c r="L7" s="1"/>
      <c r="M7" s="1"/>
      <c r="N7" s="1"/>
    </row>
    <row r="8" spans="1:18" ht="30" customHeight="1" x14ac:dyDescent="0.35">
      <c r="B8" s="496" t="s">
        <v>498</v>
      </c>
      <c r="C8" s="496" t="s">
        <v>499</v>
      </c>
      <c r="D8" s="496" t="s">
        <v>1175</v>
      </c>
      <c r="E8" s="496" t="s">
        <v>1176</v>
      </c>
      <c r="F8" s="496" t="s">
        <v>1177</v>
      </c>
      <c r="G8" s="496" t="s">
        <v>1178</v>
      </c>
      <c r="H8" s="496" t="s">
        <v>1179</v>
      </c>
      <c r="I8" s="496" t="s">
        <v>1180</v>
      </c>
      <c r="J8" s="496" t="s">
        <v>1181</v>
      </c>
      <c r="K8" s="498" t="s">
        <v>1182</v>
      </c>
      <c r="L8" s="496" t="s">
        <v>1183</v>
      </c>
      <c r="M8" s="498" t="s">
        <v>1184</v>
      </c>
      <c r="N8" s="496" t="s">
        <v>1185</v>
      </c>
      <c r="O8" s="496"/>
      <c r="P8" s="496" t="s">
        <v>1186</v>
      </c>
      <c r="Q8" s="496" t="s">
        <v>1187</v>
      </c>
    </row>
    <row r="9" spans="1:18" ht="29" customHeight="1" x14ac:dyDescent="0.35">
      <c r="B9" s="497"/>
      <c r="C9" s="497"/>
      <c r="D9" s="497"/>
      <c r="E9" s="497"/>
      <c r="F9" s="497"/>
      <c r="G9" s="497"/>
      <c r="H9" s="497"/>
      <c r="I9" s="497"/>
      <c r="J9" s="497"/>
      <c r="K9" s="499"/>
      <c r="L9" s="497"/>
      <c r="M9" s="499"/>
      <c r="N9" s="497"/>
      <c r="O9" s="497"/>
      <c r="P9" s="497"/>
      <c r="Q9" s="497"/>
    </row>
    <row r="10" spans="1:18" ht="15" customHeight="1" thickBot="1" x14ac:dyDescent="0.4">
      <c r="B10" s="500"/>
      <c r="C10" s="500"/>
      <c r="D10" s="500"/>
      <c r="E10" s="500"/>
      <c r="F10" s="500"/>
      <c r="G10" s="327" t="s">
        <v>1188</v>
      </c>
      <c r="H10" s="327" t="s">
        <v>1189</v>
      </c>
      <c r="I10" s="327" t="s">
        <v>1190</v>
      </c>
      <c r="J10" s="327" t="s">
        <v>1191</v>
      </c>
      <c r="K10" s="328" t="s">
        <v>1192</v>
      </c>
      <c r="L10" s="329" t="s">
        <v>1193</v>
      </c>
      <c r="M10" s="330" t="s">
        <v>1194</v>
      </c>
      <c r="N10" s="326" t="s">
        <v>1195</v>
      </c>
      <c r="O10" s="326" t="s">
        <v>1196</v>
      </c>
      <c r="P10" s="500"/>
      <c r="Q10" s="500"/>
    </row>
    <row r="11" spans="1:18" ht="15.5" thickTop="1" thickBot="1" x14ac:dyDescent="0.4">
      <c r="B11" s="331" t="s">
        <v>52</v>
      </c>
      <c r="C11" s="332" t="s">
        <v>40</v>
      </c>
      <c r="D11" s="333" t="s">
        <v>42</v>
      </c>
      <c r="E11" s="333">
        <v>69</v>
      </c>
      <c r="F11" s="334">
        <v>19829.38</v>
      </c>
      <c r="G11" s="335">
        <v>1392127863.97001</v>
      </c>
      <c r="H11" s="335">
        <v>3180173229.0899978</v>
      </c>
      <c r="I11" s="335">
        <v>1299908194.8499994</v>
      </c>
      <c r="J11" s="335">
        <v>646792454.86999989</v>
      </c>
      <c r="K11" s="336">
        <f>SUM(G11:J11)</f>
        <v>6519001742.7800074</v>
      </c>
      <c r="L11" s="335">
        <v>103578808.96999998</v>
      </c>
      <c r="M11" s="336">
        <f>K11+L11</f>
        <v>6622580551.7500076</v>
      </c>
      <c r="N11" s="337" t="s">
        <v>53</v>
      </c>
      <c r="O11" s="338" t="s">
        <v>54</v>
      </c>
      <c r="P11" s="339" t="s">
        <v>31</v>
      </c>
      <c r="Q11" s="501">
        <v>45839</v>
      </c>
    </row>
    <row r="12" spans="1:18" ht="15" thickBot="1" x14ac:dyDescent="0.4">
      <c r="B12" s="340" t="s">
        <v>55</v>
      </c>
      <c r="C12" s="333" t="s">
        <v>37</v>
      </c>
      <c r="D12" s="332" t="s">
        <v>42</v>
      </c>
      <c r="E12" s="333">
        <v>121</v>
      </c>
      <c r="F12" s="334">
        <v>19334.801999999996</v>
      </c>
      <c r="G12" s="335">
        <v>968420376.47000849</v>
      </c>
      <c r="H12" s="335">
        <v>1988347515.4499998</v>
      </c>
      <c r="I12" s="335">
        <v>954462847.81000006</v>
      </c>
      <c r="J12" s="335">
        <v>684786611.33000004</v>
      </c>
      <c r="K12" s="336">
        <f>SUM(G12:J12)</f>
        <v>4596017351.060008</v>
      </c>
      <c r="L12" s="335">
        <v>37455108.109999999</v>
      </c>
      <c r="M12" s="336">
        <f>K12+L12</f>
        <v>4633472459.1700077</v>
      </c>
      <c r="N12" s="338" t="s">
        <v>53</v>
      </c>
      <c r="O12" s="338" t="s">
        <v>54</v>
      </c>
      <c r="P12" s="341" t="s">
        <v>31</v>
      </c>
      <c r="Q12" s="502"/>
    </row>
    <row r="13" spans="1:18" ht="15" thickBot="1" x14ac:dyDescent="0.4">
      <c r="B13" s="331" t="s">
        <v>56</v>
      </c>
      <c r="C13" s="332" t="s">
        <v>38</v>
      </c>
      <c r="D13" s="332" t="s">
        <v>42</v>
      </c>
      <c r="E13" s="333">
        <v>51</v>
      </c>
      <c r="F13" s="334">
        <v>8840.5300000000007</v>
      </c>
      <c r="G13" s="335">
        <v>595195393.11000025</v>
      </c>
      <c r="H13" s="335">
        <v>927563049.84000099</v>
      </c>
      <c r="I13" s="335">
        <v>335166629.2100001</v>
      </c>
      <c r="J13" s="335">
        <v>449902503.15999997</v>
      </c>
      <c r="K13" s="336">
        <f>SUM(G13:J13)</f>
        <v>2307827575.3200011</v>
      </c>
      <c r="L13" s="335">
        <v>11980268.390000002</v>
      </c>
      <c r="M13" s="336">
        <f>K13+L13</f>
        <v>2319807843.710001</v>
      </c>
      <c r="N13" s="338" t="s">
        <v>53</v>
      </c>
      <c r="O13" s="338" t="s">
        <v>54</v>
      </c>
      <c r="P13" s="341" t="s">
        <v>31</v>
      </c>
      <c r="Q13" s="502"/>
    </row>
    <row r="14" spans="1:18" ht="15" thickBot="1" x14ac:dyDescent="0.4">
      <c r="B14" s="342" t="s">
        <v>57</v>
      </c>
      <c r="C14" s="343" t="s">
        <v>39</v>
      </c>
      <c r="D14" s="343" t="s">
        <v>42</v>
      </c>
      <c r="E14" s="333">
        <v>54</v>
      </c>
      <c r="F14" s="334">
        <v>8802.4900000000016</v>
      </c>
      <c r="G14" s="335">
        <v>365817489.19</v>
      </c>
      <c r="H14" s="335">
        <v>434724641.30000025</v>
      </c>
      <c r="I14" s="335">
        <v>98177667.770000026</v>
      </c>
      <c r="J14" s="335">
        <v>234156639.72999999</v>
      </c>
      <c r="K14" s="336">
        <f>SUM(G14:J14)</f>
        <v>1132876437.9900002</v>
      </c>
      <c r="L14" s="335">
        <v>56365347.080000013</v>
      </c>
      <c r="M14" s="336">
        <f>K14+L14</f>
        <v>1189241785.0700002</v>
      </c>
      <c r="N14" s="344" t="s">
        <v>53</v>
      </c>
      <c r="O14" s="344" t="s">
        <v>54</v>
      </c>
      <c r="P14" s="343" t="s">
        <v>31</v>
      </c>
      <c r="Q14" s="503"/>
    </row>
    <row r="15" spans="1:18" ht="15.5" thickTop="1" thickBot="1" x14ac:dyDescent="0.4">
      <c r="B15" s="345" t="s">
        <v>58</v>
      </c>
      <c r="C15" s="346"/>
      <c r="D15" s="346"/>
      <c r="E15" s="346"/>
      <c r="F15" s="334">
        <f t="shared" ref="F15:M15" si="0">SUM(F11:F14)</f>
        <v>56807.202000000005</v>
      </c>
      <c r="G15" s="347">
        <f t="shared" si="0"/>
        <v>3321561122.7400188</v>
      </c>
      <c r="H15" s="347">
        <f t="shared" si="0"/>
        <v>6530808435.6799984</v>
      </c>
      <c r="I15" s="347">
        <f t="shared" si="0"/>
        <v>2687715339.6399994</v>
      </c>
      <c r="J15" s="347">
        <f t="shared" si="0"/>
        <v>2015638209.0899997</v>
      </c>
      <c r="K15" s="348">
        <f t="shared" si="0"/>
        <v>14555723107.150017</v>
      </c>
      <c r="L15" s="347">
        <f>SUM(L11:L14)</f>
        <v>209379532.55000001</v>
      </c>
      <c r="M15" s="348">
        <f t="shared" si="0"/>
        <v>14765102639.700016</v>
      </c>
      <c r="N15" s="337"/>
      <c r="O15" s="337"/>
      <c r="P15" s="339"/>
      <c r="Q15" s="339"/>
    </row>
    <row r="16" spans="1:18" x14ac:dyDescent="0.35">
      <c r="B16" s="304"/>
      <c r="C16" s="305"/>
      <c r="D16" s="306"/>
      <c r="E16" s="304"/>
      <c r="F16" s="349"/>
      <c r="G16" s="307"/>
      <c r="H16" s="307"/>
      <c r="I16" s="304"/>
      <c r="J16" s="307"/>
      <c r="K16" s="308"/>
      <c r="L16" s="304"/>
      <c r="M16" s="309"/>
      <c r="N16" s="304"/>
      <c r="O16" s="304"/>
      <c r="P16" s="304"/>
      <c r="Q16" s="304"/>
      <c r="R16" s="304"/>
    </row>
    <row r="17" spans="2:22" x14ac:dyDescent="0.35">
      <c r="B17" s="350" t="s">
        <v>595</v>
      </c>
      <c r="C17" s="305"/>
      <c r="D17" s="306"/>
      <c r="E17" s="310"/>
      <c r="F17" s="304"/>
      <c r="G17" s="310"/>
      <c r="H17" s="304"/>
      <c r="I17" s="304"/>
      <c r="J17" s="304"/>
      <c r="K17" s="304"/>
      <c r="L17" s="304"/>
      <c r="M17" s="304"/>
      <c r="N17" s="304"/>
      <c r="O17" s="304"/>
      <c r="P17" s="304"/>
      <c r="Q17" s="304"/>
      <c r="R17" s="304"/>
    </row>
    <row r="18" spans="2:22" x14ac:dyDescent="0.35">
      <c r="B18" s="351" t="s">
        <v>1197</v>
      </c>
      <c r="C18" s="311"/>
      <c r="D18" s="312"/>
      <c r="E18" s="304"/>
      <c r="F18" s="304"/>
      <c r="G18" s="304"/>
      <c r="H18" s="304"/>
      <c r="I18" s="304"/>
      <c r="J18" s="304"/>
      <c r="K18" s="304"/>
      <c r="L18" s="304"/>
      <c r="M18" s="304"/>
      <c r="N18" s="304"/>
      <c r="O18" s="304"/>
      <c r="P18" s="304"/>
      <c r="Q18" s="304"/>
      <c r="R18" s="304"/>
    </row>
    <row r="19" spans="2:22" ht="18" customHeight="1" x14ac:dyDescent="0.35">
      <c r="B19" s="495" t="s">
        <v>1218</v>
      </c>
      <c r="C19" s="495"/>
      <c r="D19" s="495"/>
      <c r="E19" s="495"/>
      <c r="F19" s="495"/>
      <c r="G19" s="495"/>
      <c r="H19" s="495"/>
      <c r="I19" s="495"/>
      <c r="J19" s="495"/>
      <c r="K19" s="495"/>
      <c r="L19" s="495"/>
      <c r="M19" s="495"/>
      <c r="N19" s="495"/>
      <c r="O19" s="495"/>
      <c r="P19" s="495"/>
      <c r="Q19" s="495"/>
      <c r="R19" s="495"/>
      <c r="S19" s="495"/>
    </row>
    <row r="20" spans="2:22" ht="15.75" customHeight="1" x14ac:dyDescent="0.35">
      <c r="B20" s="495" t="s">
        <v>1198</v>
      </c>
      <c r="C20" s="495"/>
      <c r="D20" s="495"/>
      <c r="E20" s="495"/>
      <c r="F20" s="495"/>
      <c r="G20" s="495"/>
      <c r="H20" s="495"/>
      <c r="I20" s="495"/>
      <c r="J20" s="495"/>
      <c r="K20" s="495"/>
      <c r="L20" s="495"/>
      <c r="M20" s="495"/>
      <c r="N20" s="495"/>
      <c r="O20" s="495"/>
      <c r="P20" s="495"/>
      <c r="Q20" s="495"/>
      <c r="R20" s="495"/>
      <c r="S20" s="495"/>
    </row>
    <row r="21" spans="2:22" ht="45.75" customHeight="1" x14ac:dyDescent="0.35">
      <c r="B21" s="495" t="s">
        <v>1219</v>
      </c>
      <c r="C21" s="495"/>
      <c r="D21" s="495"/>
      <c r="E21" s="495"/>
      <c r="F21" s="495"/>
      <c r="G21" s="495"/>
      <c r="H21" s="495"/>
      <c r="I21" s="495"/>
      <c r="J21" s="495"/>
      <c r="K21" s="495"/>
      <c r="L21" s="495"/>
      <c r="M21" s="495"/>
      <c r="N21" s="495"/>
      <c r="O21" s="495"/>
      <c r="P21" s="495"/>
      <c r="Q21" s="495"/>
      <c r="R21" s="495"/>
      <c r="S21" s="495"/>
    </row>
    <row r="22" spans="2:22" ht="23.25" customHeight="1" x14ac:dyDescent="0.35">
      <c r="B22" s="495" t="s">
        <v>1199</v>
      </c>
      <c r="C22" s="495"/>
      <c r="D22" s="495"/>
      <c r="E22" s="495"/>
      <c r="F22" s="495"/>
      <c r="G22" s="495"/>
      <c r="H22" s="495"/>
      <c r="I22" s="495"/>
      <c r="J22" s="495"/>
      <c r="K22" s="495"/>
      <c r="L22" s="495"/>
      <c r="M22" s="495"/>
      <c r="N22" s="495"/>
      <c r="O22" s="495"/>
      <c r="P22" s="495"/>
      <c r="Q22" s="495"/>
      <c r="R22" s="495"/>
      <c r="S22" s="495"/>
    </row>
    <row r="23" spans="2:22" ht="23.25" customHeight="1" x14ac:dyDescent="0.35">
      <c r="B23" s="495" t="s">
        <v>1200</v>
      </c>
      <c r="C23" s="495"/>
      <c r="D23" s="495"/>
      <c r="E23" s="495"/>
      <c r="F23" s="495"/>
      <c r="G23" s="495"/>
      <c r="H23" s="495"/>
      <c r="I23" s="495"/>
      <c r="J23" s="495"/>
      <c r="K23" s="495"/>
      <c r="L23" s="495"/>
      <c r="M23" s="495"/>
      <c r="N23" s="495"/>
      <c r="O23" s="495"/>
      <c r="P23" s="495"/>
      <c r="Q23" s="495"/>
      <c r="R23" s="495"/>
      <c r="S23" s="495"/>
    </row>
    <row r="24" spans="2:22" x14ac:dyDescent="0.35">
      <c r="B24" s="351" t="s">
        <v>1220</v>
      </c>
      <c r="C24" s="313"/>
      <c r="D24" s="313"/>
      <c r="E24" s="313"/>
      <c r="F24" s="313"/>
      <c r="G24" s="313"/>
      <c r="H24" s="313"/>
      <c r="I24" s="313"/>
      <c r="J24" s="313"/>
      <c r="K24" s="313"/>
      <c r="L24" s="304"/>
      <c r="M24" s="304"/>
      <c r="N24" s="304"/>
      <c r="O24" s="304"/>
      <c r="P24" s="304"/>
      <c r="Q24" s="304"/>
      <c r="R24" s="304"/>
    </row>
    <row r="25" spans="2:22" ht="15" customHeight="1" x14ac:dyDescent="0.35">
      <c r="B25" s="495" t="s">
        <v>1201</v>
      </c>
      <c r="C25" s="495"/>
      <c r="D25" s="495"/>
      <c r="E25" s="495"/>
      <c r="F25" s="495"/>
      <c r="G25" s="495"/>
      <c r="H25" s="495"/>
      <c r="I25" s="495"/>
      <c r="J25" s="495"/>
      <c r="K25" s="495"/>
      <c r="L25" s="495"/>
      <c r="M25" s="495"/>
      <c r="N25" s="495"/>
      <c r="O25" s="495"/>
      <c r="P25" s="495"/>
      <c r="Q25" s="495"/>
      <c r="R25" s="495"/>
      <c r="S25" s="495"/>
    </row>
    <row r="26" spans="2:22" x14ac:dyDescent="0.35">
      <c r="B26" s="351" t="s">
        <v>1221</v>
      </c>
      <c r="C26" s="313"/>
      <c r="D26" s="313"/>
      <c r="E26" s="313"/>
      <c r="F26" s="313"/>
      <c r="G26" s="313"/>
      <c r="H26" s="313"/>
      <c r="I26" s="313"/>
      <c r="J26" s="313"/>
      <c r="K26" s="313"/>
      <c r="L26" s="304"/>
      <c r="M26" s="304"/>
      <c r="N26" s="304"/>
      <c r="O26" s="304"/>
      <c r="P26" s="304"/>
      <c r="Q26" s="304"/>
      <c r="R26" s="304"/>
    </row>
    <row r="27" spans="2:22" x14ac:dyDescent="0.35">
      <c r="B27" s="351" t="s">
        <v>1202</v>
      </c>
      <c r="C27" s="313"/>
      <c r="D27" s="313"/>
      <c r="E27" s="313"/>
      <c r="F27" s="313"/>
      <c r="G27" s="313"/>
      <c r="H27" s="313"/>
      <c r="I27" s="313"/>
      <c r="J27" s="313"/>
      <c r="K27" s="313"/>
      <c r="L27" s="304"/>
      <c r="M27" s="304"/>
      <c r="N27" s="304"/>
      <c r="O27" s="304"/>
      <c r="P27" s="304"/>
      <c r="Q27" s="304"/>
      <c r="R27" s="304"/>
    </row>
    <row r="28" spans="2:22" x14ac:dyDescent="0.35">
      <c r="B28" s="351" t="s">
        <v>1222</v>
      </c>
      <c r="C28" s="313"/>
      <c r="D28" s="313"/>
      <c r="E28" s="313"/>
      <c r="F28" s="313"/>
      <c r="G28" s="313"/>
      <c r="H28" s="313"/>
      <c r="I28" s="313"/>
      <c r="J28" s="313"/>
      <c r="K28" s="313"/>
      <c r="L28" s="304"/>
      <c r="M28" s="304"/>
      <c r="N28" s="304"/>
      <c r="O28" s="304"/>
      <c r="P28" s="304"/>
      <c r="Q28" s="304"/>
      <c r="R28" s="304"/>
    </row>
    <row r="29" spans="2:22" ht="15" thickBot="1" x14ac:dyDescent="0.4">
      <c r="B29" s="352"/>
      <c r="C29" s="352"/>
      <c r="D29" s="352"/>
      <c r="E29" s="352"/>
      <c r="F29" s="352"/>
      <c r="G29" s="352"/>
      <c r="H29" s="352"/>
      <c r="I29" s="352"/>
      <c r="J29" s="352"/>
      <c r="K29" s="352"/>
      <c r="L29" s="352"/>
      <c r="M29" s="352"/>
      <c r="N29" s="352"/>
      <c r="O29" s="352"/>
      <c r="P29" s="352"/>
      <c r="Q29" s="352"/>
      <c r="R29" s="352"/>
    </row>
    <row r="30" spans="2:22" ht="15.75" customHeight="1" thickBot="1" x14ac:dyDescent="0.4">
      <c r="B30" s="323" t="s">
        <v>1203</v>
      </c>
      <c r="C30" s="305"/>
      <c r="D30" s="306"/>
      <c r="E30" s="304"/>
      <c r="F30" s="304"/>
      <c r="G30" s="304"/>
      <c r="H30" s="304"/>
      <c r="I30" s="304"/>
      <c r="J30" s="304"/>
      <c r="K30" s="304"/>
      <c r="L30" s="304"/>
      <c r="M30" s="304"/>
      <c r="N30" s="314"/>
      <c r="O30" s="304"/>
      <c r="P30" s="304"/>
      <c r="Q30" s="510" t="s">
        <v>1204</v>
      </c>
      <c r="R30" s="510"/>
      <c r="S30" s="510"/>
      <c r="T30" s="510"/>
      <c r="V30" s="315"/>
    </row>
    <row r="31" spans="2:22" ht="50" customHeight="1" thickBot="1" x14ac:dyDescent="0.4">
      <c r="B31" s="496" t="s">
        <v>498</v>
      </c>
      <c r="C31" s="496" t="s">
        <v>499</v>
      </c>
      <c r="D31" s="496" t="s">
        <v>1175</v>
      </c>
      <c r="E31" s="496" t="s">
        <v>1176</v>
      </c>
      <c r="F31" s="496" t="s">
        <v>1177</v>
      </c>
      <c r="G31" s="353" t="s">
        <v>1205</v>
      </c>
      <c r="H31" s="325" t="s">
        <v>1181</v>
      </c>
      <c r="I31" s="325" t="s">
        <v>1182</v>
      </c>
      <c r="J31" s="325" t="s">
        <v>1183</v>
      </c>
      <c r="K31" s="325" t="s">
        <v>1206</v>
      </c>
      <c r="L31" s="512" t="s">
        <v>1185</v>
      </c>
      <c r="M31" s="512"/>
      <c r="N31" s="496" t="s">
        <v>1207</v>
      </c>
      <c r="O31" s="496" t="s">
        <v>1187</v>
      </c>
      <c r="Q31" s="354" t="s">
        <v>498</v>
      </c>
      <c r="R31" s="354" t="s">
        <v>1208</v>
      </c>
      <c r="S31" s="354" t="s">
        <v>1209</v>
      </c>
      <c r="T31" s="354" t="s">
        <v>1210</v>
      </c>
    </row>
    <row r="32" spans="2:22" ht="15" thickBot="1" x14ac:dyDescent="0.4">
      <c r="B32" s="511"/>
      <c r="C32" s="511"/>
      <c r="D32" s="511"/>
      <c r="E32" s="511"/>
      <c r="F32" s="511"/>
      <c r="G32" s="356" t="s">
        <v>1188</v>
      </c>
      <c r="H32" s="356" t="s">
        <v>1189</v>
      </c>
      <c r="I32" s="356" t="s">
        <v>1211</v>
      </c>
      <c r="J32" s="356" t="s">
        <v>1191</v>
      </c>
      <c r="K32" s="356" t="s">
        <v>1212</v>
      </c>
      <c r="L32" s="355" t="s">
        <v>1195</v>
      </c>
      <c r="M32" s="355" t="s">
        <v>1196</v>
      </c>
      <c r="N32" s="511"/>
      <c r="O32" s="511"/>
      <c r="Q32" s="357" t="s">
        <v>55</v>
      </c>
      <c r="R32" s="358">
        <f>M12</f>
        <v>4633472459.1700077</v>
      </c>
      <c r="S32" s="358">
        <f>SUM(K33:K56)</f>
        <v>620932391.47000003</v>
      </c>
      <c r="T32" s="358">
        <f t="shared" ref="T32:T49" si="1">R32+S32</f>
        <v>5254404850.640008</v>
      </c>
      <c r="U32" s="316"/>
    </row>
    <row r="33" spans="2:21" x14ac:dyDescent="0.35">
      <c r="B33" s="513" t="s">
        <v>55</v>
      </c>
      <c r="C33" s="359" t="s">
        <v>59</v>
      </c>
      <c r="D33" s="359" t="s">
        <v>48</v>
      </c>
      <c r="E33" s="359">
        <v>2</v>
      </c>
      <c r="F33" s="359">
        <v>208.1</v>
      </c>
      <c r="G33" s="360">
        <v>11959394.389999997</v>
      </c>
      <c r="H33" s="360">
        <v>18921919.119999997</v>
      </c>
      <c r="I33" s="360">
        <f>G33+H33</f>
        <v>30881313.509999994</v>
      </c>
      <c r="J33" s="360">
        <v>0</v>
      </c>
      <c r="K33" s="360">
        <f>I33+J33</f>
        <v>30881313.509999994</v>
      </c>
      <c r="L33" s="361">
        <v>38415</v>
      </c>
      <c r="M33" s="361">
        <v>49372</v>
      </c>
      <c r="N33" s="362" t="s">
        <v>60</v>
      </c>
      <c r="O33" s="507">
        <v>45839</v>
      </c>
      <c r="Q33" s="363" t="s">
        <v>833</v>
      </c>
      <c r="R33" s="364">
        <f>K12</f>
        <v>4596017351.060008</v>
      </c>
      <c r="S33" s="364">
        <f>SUM(I33:I56)</f>
        <v>612659821.99000001</v>
      </c>
      <c r="T33" s="364">
        <f t="shared" si="1"/>
        <v>5208677173.0500078</v>
      </c>
      <c r="U33" s="316"/>
    </row>
    <row r="34" spans="2:21" ht="15" thickBot="1" x14ac:dyDescent="0.4">
      <c r="B34" s="514"/>
      <c r="C34" s="365" t="s">
        <v>61</v>
      </c>
      <c r="D34" s="365" t="s">
        <v>48</v>
      </c>
      <c r="E34" s="365">
        <v>2</v>
      </c>
      <c r="F34" s="365">
        <v>119.8</v>
      </c>
      <c r="G34" s="366">
        <v>8266197.4600000009</v>
      </c>
      <c r="H34" s="366">
        <v>0</v>
      </c>
      <c r="I34" s="366">
        <f t="shared" ref="I34:I88" si="2">G34+H34</f>
        <v>8266197.4600000009</v>
      </c>
      <c r="J34" s="366">
        <v>0</v>
      </c>
      <c r="K34" s="366">
        <f t="shared" ref="K34:K89" si="3">I34+J34</f>
        <v>8266197.4600000009</v>
      </c>
      <c r="L34" s="367">
        <v>38415</v>
      </c>
      <c r="M34" s="367">
        <v>49372</v>
      </c>
      <c r="N34" s="368" t="s">
        <v>62</v>
      </c>
      <c r="O34" s="508"/>
      <c r="Q34" s="369" t="s">
        <v>834</v>
      </c>
      <c r="R34" s="370">
        <f>R32-R33</f>
        <v>37455108.109999657</v>
      </c>
      <c r="S34" s="370">
        <f>S32-S33</f>
        <v>8272569.4800000191</v>
      </c>
      <c r="T34" s="370">
        <f t="shared" si="1"/>
        <v>45727677.589999676</v>
      </c>
      <c r="U34" s="316"/>
    </row>
    <row r="35" spans="2:21" ht="15" thickBot="1" x14ac:dyDescent="0.4">
      <c r="B35" s="514"/>
      <c r="C35" s="317" t="s">
        <v>63</v>
      </c>
      <c r="D35" s="317" t="s">
        <v>42</v>
      </c>
      <c r="E35" s="317">
        <v>2</v>
      </c>
      <c r="F35" s="317">
        <v>94.5</v>
      </c>
      <c r="G35" s="371">
        <v>12773162.08</v>
      </c>
      <c r="H35" s="371">
        <v>9603400.2100000009</v>
      </c>
      <c r="I35" s="371">
        <f t="shared" si="2"/>
        <v>22376562.289999999</v>
      </c>
      <c r="J35" s="371">
        <v>0</v>
      </c>
      <c r="K35" s="371">
        <f t="shared" si="3"/>
        <v>22376562.289999999</v>
      </c>
      <c r="L35" s="372">
        <v>39247</v>
      </c>
      <c r="M35" s="372">
        <v>50205</v>
      </c>
      <c r="N35" s="373" t="s">
        <v>64</v>
      </c>
      <c r="O35" s="508"/>
      <c r="Q35" s="357" t="s">
        <v>52</v>
      </c>
      <c r="R35" s="358">
        <f>M11</f>
        <v>6622580551.7500076</v>
      </c>
      <c r="S35" s="358">
        <f>SUM(K57:K64)</f>
        <v>385771146.97999996</v>
      </c>
      <c r="T35" s="358">
        <f t="shared" si="1"/>
        <v>7008351698.7300072</v>
      </c>
      <c r="U35" s="316"/>
    </row>
    <row r="36" spans="2:21" x14ac:dyDescent="0.35">
      <c r="B36" s="514"/>
      <c r="C36" s="365" t="s">
        <v>65</v>
      </c>
      <c r="D36" s="365" t="s">
        <v>42</v>
      </c>
      <c r="E36" s="365">
        <v>4</v>
      </c>
      <c r="F36" s="365">
        <v>316</v>
      </c>
      <c r="G36" s="366">
        <v>17414770.859999999</v>
      </c>
      <c r="H36" s="366">
        <v>0</v>
      </c>
      <c r="I36" s="366">
        <f t="shared" si="2"/>
        <v>17414770.859999999</v>
      </c>
      <c r="J36" s="366">
        <v>0</v>
      </c>
      <c r="K36" s="366">
        <f t="shared" si="3"/>
        <v>17414770.859999999</v>
      </c>
      <c r="L36" s="367">
        <v>39247</v>
      </c>
      <c r="M36" s="367">
        <v>50205</v>
      </c>
      <c r="N36" s="368" t="s">
        <v>600</v>
      </c>
      <c r="O36" s="508"/>
      <c r="Q36" s="363" t="s">
        <v>833</v>
      </c>
      <c r="R36" s="364">
        <f>K11</f>
        <v>6519001742.7800074</v>
      </c>
      <c r="S36" s="364">
        <f>SUM(I57:I64)</f>
        <v>385771146.97999996</v>
      </c>
      <c r="T36" s="364">
        <f t="shared" si="1"/>
        <v>6904772889.7600069</v>
      </c>
      <c r="U36" s="316"/>
    </row>
    <row r="37" spans="2:21" ht="15" thickBot="1" x14ac:dyDescent="0.4">
      <c r="B37" s="514"/>
      <c r="C37" s="317" t="s">
        <v>66</v>
      </c>
      <c r="D37" s="317" t="s">
        <v>42</v>
      </c>
      <c r="E37" s="317">
        <v>3</v>
      </c>
      <c r="F37" s="317">
        <v>110.2</v>
      </c>
      <c r="G37" s="371">
        <v>6597175.7999999998</v>
      </c>
      <c r="H37" s="371">
        <v>358296.65</v>
      </c>
      <c r="I37" s="371">
        <f t="shared" si="2"/>
        <v>6955472.4500000002</v>
      </c>
      <c r="J37" s="371">
        <v>0</v>
      </c>
      <c r="K37" s="371">
        <f t="shared" si="3"/>
        <v>6955472.4500000002</v>
      </c>
      <c r="L37" s="372">
        <v>39524</v>
      </c>
      <c r="M37" s="372">
        <v>50481</v>
      </c>
      <c r="N37" s="373" t="s">
        <v>67</v>
      </c>
      <c r="O37" s="508"/>
      <c r="Q37" s="369" t="s">
        <v>834</v>
      </c>
      <c r="R37" s="370">
        <f>R35-R36</f>
        <v>103578808.97000027</v>
      </c>
      <c r="S37" s="370">
        <f>S35-S36</f>
        <v>0</v>
      </c>
      <c r="T37" s="370">
        <f t="shared" si="1"/>
        <v>103578808.97000027</v>
      </c>
      <c r="U37" s="316"/>
    </row>
    <row r="38" spans="2:21" ht="15" thickBot="1" x14ac:dyDescent="0.4">
      <c r="B38" s="514"/>
      <c r="C38" s="365" t="s">
        <v>68</v>
      </c>
      <c r="D38" s="365" t="s">
        <v>42</v>
      </c>
      <c r="E38" s="365">
        <v>2</v>
      </c>
      <c r="F38" s="365">
        <v>145.01</v>
      </c>
      <c r="G38" s="366">
        <v>6767141.7400000012</v>
      </c>
      <c r="H38" s="366">
        <v>5111100.09</v>
      </c>
      <c r="I38" s="366">
        <f t="shared" si="2"/>
        <v>11878241.830000002</v>
      </c>
      <c r="J38" s="366">
        <v>0</v>
      </c>
      <c r="K38" s="366">
        <f t="shared" si="3"/>
        <v>11878241.830000002</v>
      </c>
      <c r="L38" s="367">
        <v>39737</v>
      </c>
      <c r="M38" s="367">
        <v>50694</v>
      </c>
      <c r="N38" s="368" t="s">
        <v>67</v>
      </c>
      <c r="O38" s="508"/>
      <c r="Q38" s="357" t="s">
        <v>56</v>
      </c>
      <c r="R38" s="358">
        <f>M13</f>
        <v>2319807843.710001</v>
      </c>
      <c r="S38" s="358">
        <f>SUM(K65:K76)</f>
        <v>700213416.37000012</v>
      </c>
      <c r="T38" s="358">
        <f t="shared" si="1"/>
        <v>3020021260.0800009</v>
      </c>
      <c r="U38" s="316"/>
    </row>
    <row r="39" spans="2:21" x14ac:dyDescent="0.35">
      <c r="B39" s="514"/>
      <c r="C39" s="317" t="s">
        <v>69</v>
      </c>
      <c r="D39" s="317" t="s">
        <v>42</v>
      </c>
      <c r="E39" s="317">
        <v>3</v>
      </c>
      <c r="F39" s="317">
        <v>49</v>
      </c>
      <c r="G39" s="371">
        <v>18901797.43999999</v>
      </c>
      <c r="H39" s="371">
        <v>14112473.359999999</v>
      </c>
      <c r="I39" s="371">
        <f t="shared" si="2"/>
        <v>33014270.79999999</v>
      </c>
      <c r="J39" s="371">
        <v>0</v>
      </c>
      <c r="K39" s="371">
        <f t="shared" si="3"/>
        <v>33014270.79999999</v>
      </c>
      <c r="L39" s="372">
        <v>39841</v>
      </c>
      <c r="M39" s="372">
        <v>50798</v>
      </c>
      <c r="N39" s="373" t="s">
        <v>67</v>
      </c>
      <c r="O39" s="508"/>
      <c r="Q39" s="363" t="s">
        <v>833</v>
      </c>
      <c r="R39" s="364">
        <f>K13</f>
        <v>2307827575.3200011</v>
      </c>
      <c r="S39" s="364">
        <f>SUM(I65:I76)</f>
        <v>692259459.16000009</v>
      </c>
      <c r="T39" s="364">
        <f t="shared" si="1"/>
        <v>3000087034.4800014</v>
      </c>
      <c r="U39" s="316"/>
    </row>
    <row r="40" spans="2:21" ht="15" thickBot="1" x14ac:dyDescent="0.4">
      <c r="B40" s="514"/>
      <c r="C40" s="365" t="s">
        <v>70</v>
      </c>
      <c r="D40" s="365" t="s">
        <v>42</v>
      </c>
      <c r="E40" s="365">
        <v>5</v>
      </c>
      <c r="F40" s="365">
        <v>95.84</v>
      </c>
      <c r="G40" s="366">
        <v>36139619.579999968</v>
      </c>
      <c r="H40" s="366">
        <v>8366499.7599999998</v>
      </c>
      <c r="I40" s="366">
        <f t="shared" si="2"/>
        <v>44506119.339999966</v>
      </c>
      <c r="J40" s="366">
        <v>0</v>
      </c>
      <c r="K40" s="366">
        <f t="shared" si="3"/>
        <v>44506119.339999966</v>
      </c>
      <c r="L40" s="367">
        <v>40028</v>
      </c>
      <c r="M40" s="367">
        <v>50985</v>
      </c>
      <c r="N40" s="368" t="s">
        <v>67</v>
      </c>
      <c r="O40" s="508"/>
      <c r="Q40" s="369" t="s">
        <v>834</v>
      </c>
      <c r="R40" s="370">
        <f>R38-R39</f>
        <v>11980268.389999866</v>
      </c>
      <c r="S40" s="370">
        <f>+S38-S39</f>
        <v>7953957.2100000381</v>
      </c>
      <c r="T40" s="370">
        <f t="shared" si="1"/>
        <v>19934225.599999905</v>
      </c>
      <c r="U40" s="316"/>
    </row>
    <row r="41" spans="2:21" ht="15" thickBot="1" x14ac:dyDescent="0.4">
      <c r="B41" s="514"/>
      <c r="C41" s="317" t="s">
        <v>71</v>
      </c>
      <c r="D41" s="317" t="s">
        <v>42</v>
      </c>
      <c r="E41" s="317">
        <v>2</v>
      </c>
      <c r="F41" s="317">
        <v>144.80000000000001</v>
      </c>
      <c r="G41" s="371">
        <v>11082065.75</v>
      </c>
      <c r="H41" s="371">
        <v>0</v>
      </c>
      <c r="I41" s="371">
        <f t="shared" si="2"/>
        <v>11082065.75</v>
      </c>
      <c r="J41" s="371">
        <v>0</v>
      </c>
      <c r="K41" s="371">
        <f t="shared" si="3"/>
        <v>11082065.75</v>
      </c>
      <c r="L41" s="372">
        <v>40028</v>
      </c>
      <c r="M41" s="372">
        <v>50985</v>
      </c>
      <c r="N41" s="373" t="s">
        <v>67</v>
      </c>
      <c r="O41" s="508"/>
      <c r="Q41" s="357" t="s">
        <v>57</v>
      </c>
      <c r="R41" s="358">
        <f>M14</f>
        <v>1189241785.0700002</v>
      </c>
      <c r="S41" s="358">
        <f>SUM(K77:K88)</f>
        <v>631411916.56999993</v>
      </c>
      <c r="T41" s="358">
        <f t="shared" si="1"/>
        <v>1820653701.6400001</v>
      </c>
      <c r="U41" s="316"/>
    </row>
    <row r="42" spans="2:21" x14ac:dyDescent="0.35">
      <c r="B42" s="514"/>
      <c r="C42" s="365" t="s">
        <v>72</v>
      </c>
      <c r="D42" s="365" t="s">
        <v>42</v>
      </c>
      <c r="E42" s="365">
        <v>4</v>
      </c>
      <c r="F42" s="365">
        <v>34.28</v>
      </c>
      <c r="G42" s="366">
        <v>47224568.659999982</v>
      </c>
      <c r="H42" s="366">
        <v>4322865.57</v>
      </c>
      <c r="I42" s="366">
        <f t="shared" si="2"/>
        <v>51547434.229999982</v>
      </c>
      <c r="J42" s="366">
        <v>0</v>
      </c>
      <c r="K42" s="366">
        <f t="shared" si="3"/>
        <v>51547434.229999982</v>
      </c>
      <c r="L42" s="367">
        <v>40371</v>
      </c>
      <c r="M42" s="367">
        <v>51329</v>
      </c>
      <c r="N42" s="368" t="s">
        <v>67</v>
      </c>
      <c r="O42" s="508"/>
      <c r="Q42" s="363" t="s">
        <v>833</v>
      </c>
      <c r="R42" s="364">
        <f>K14</f>
        <v>1132876437.9900002</v>
      </c>
      <c r="S42" s="364">
        <f>SUM(I77:I88)</f>
        <v>631411916.56999993</v>
      </c>
      <c r="T42" s="364">
        <f t="shared" si="1"/>
        <v>1764288354.5600002</v>
      </c>
      <c r="U42" s="316"/>
    </row>
    <row r="43" spans="2:21" ht="15" thickBot="1" x14ac:dyDescent="0.4">
      <c r="B43" s="514"/>
      <c r="C43" s="317" t="s">
        <v>73</v>
      </c>
      <c r="D43" s="317" t="s">
        <v>42</v>
      </c>
      <c r="E43" s="317">
        <v>1</v>
      </c>
      <c r="F43" s="317">
        <v>0</v>
      </c>
      <c r="G43" s="371">
        <v>16088745.840000004</v>
      </c>
      <c r="H43" s="371">
        <v>0</v>
      </c>
      <c r="I43" s="371">
        <f t="shared" si="2"/>
        <v>16088745.840000004</v>
      </c>
      <c r="J43" s="371">
        <v>0</v>
      </c>
      <c r="K43" s="371">
        <f t="shared" si="3"/>
        <v>16088745.840000004</v>
      </c>
      <c r="L43" s="372">
        <v>40371</v>
      </c>
      <c r="M43" s="372">
        <v>51329</v>
      </c>
      <c r="N43" s="373" t="s">
        <v>67</v>
      </c>
      <c r="O43" s="508"/>
      <c r="Q43" s="369" t="s">
        <v>834</v>
      </c>
      <c r="R43" s="370">
        <f>R41-R42</f>
        <v>56365347.079999924</v>
      </c>
      <c r="S43" s="370">
        <f>S41-S42</f>
        <v>0</v>
      </c>
      <c r="T43" s="370">
        <f t="shared" si="1"/>
        <v>56365347.079999924</v>
      </c>
      <c r="U43" s="316"/>
    </row>
    <row r="44" spans="2:21" ht="15" thickBot="1" x14ac:dyDescent="0.4">
      <c r="B44" s="514"/>
      <c r="C44" s="365" t="s">
        <v>74</v>
      </c>
      <c r="D44" s="365" t="s">
        <v>42</v>
      </c>
      <c r="E44" s="365">
        <v>1</v>
      </c>
      <c r="F44" s="365">
        <v>0</v>
      </c>
      <c r="G44" s="366">
        <v>11911200.579999998</v>
      </c>
      <c r="H44" s="366">
        <v>3914221.73</v>
      </c>
      <c r="I44" s="366">
        <f t="shared" si="2"/>
        <v>15825422.309999999</v>
      </c>
      <c r="J44" s="366">
        <v>0</v>
      </c>
      <c r="K44" s="366">
        <f t="shared" si="3"/>
        <v>15825422.309999999</v>
      </c>
      <c r="L44" s="367">
        <v>40457</v>
      </c>
      <c r="M44" s="367">
        <v>51415</v>
      </c>
      <c r="N44" s="368" t="s">
        <v>67</v>
      </c>
      <c r="O44" s="508"/>
      <c r="Q44" s="357" t="s">
        <v>75</v>
      </c>
      <c r="R44" s="358">
        <v>0</v>
      </c>
      <c r="S44" s="358">
        <f>K90</f>
        <v>50534762.929999992</v>
      </c>
      <c r="T44" s="358">
        <f t="shared" si="1"/>
        <v>50534762.929999992</v>
      </c>
      <c r="U44" s="316"/>
    </row>
    <row r="45" spans="2:21" x14ac:dyDescent="0.35">
      <c r="B45" s="514"/>
      <c r="C45" s="317" t="s">
        <v>76</v>
      </c>
      <c r="D45" s="317" t="s">
        <v>42</v>
      </c>
      <c r="E45" s="317">
        <v>1</v>
      </c>
      <c r="F45" s="317">
        <v>0</v>
      </c>
      <c r="G45" s="371">
        <v>2166724.87</v>
      </c>
      <c r="H45" s="371">
        <v>6988270.6599999992</v>
      </c>
      <c r="I45" s="371">
        <f t="shared" si="2"/>
        <v>9154995.5299999993</v>
      </c>
      <c r="J45" s="371">
        <v>0</v>
      </c>
      <c r="K45" s="371">
        <f t="shared" si="3"/>
        <v>9154995.5299999993</v>
      </c>
      <c r="L45" s="372">
        <v>40457</v>
      </c>
      <c r="M45" s="372">
        <v>51415</v>
      </c>
      <c r="N45" s="373" t="s">
        <v>67</v>
      </c>
      <c r="O45" s="508"/>
      <c r="Q45" s="363" t="s">
        <v>833</v>
      </c>
      <c r="R45" s="364">
        <v>0</v>
      </c>
      <c r="S45" s="364">
        <f>I90</f>
        <v>50534762.929999992</v>
      </c>
      <c r="T45" s="364">
        <f t="shared" si="1"/>
        <v>50534762.929999992</v>
      </c>
      <c r="U45" s="316"/>
    </row>
    <row r="46" spans="2:21" ht="15" thickBot="1" x14ac:dyDescent="0.4">
      <c r="B46" s="514"/>
      <c r="C46" s="365" t="s">
        <v>77</v>
      </c>
      <c r="D46" s="365" t="s">
        <v>42</v>
      </c>
      <c r="E46" s="365">
        <v>7</v>
      </c>
      <c r="F46" s="365">
        <v>321.0025</v>
      </c>
      <c r="G46" s="366">
        <v>23126288.189999994</v>
      </c>
      <c r="H46" s="366">
        <v>8799576.2400000002</v>
      </c>
      <c r="I46" s="366">
        <f t="shared" si="2"/>
        <v>31925864.429999992</v>
      </c>
      <c r="J46" s="366">
        <v>0</v>
      </c>
      <c r="K46" s="366">
        <f t="shared" si="3"/>
        <v>31925864.429999992</v>
      </c>
      <c r="L46" s="367">
        <v>40505</v>
      </c>
      <c r="M46" s="367">
        <v>51463</v>
      </c>
      <c r="N46" s="368" t="s">
        <v>67</v>
      </c>
      <c r="O46" s="508"/>
      <c r="Q46" s="369" t="s">
        <v>834</v>
      </c>
      <c r="R46" s="370">
        <v>0</v>
      </c>
      <c r="S46" s="370">
        <f>S44-S45</f>
        <v>0</v>
      </c>
      <c r="T46" s="370">
        <f t="shared" si="1"/>
        <v>0</v>
      </c>
      <c r="U46" s="316"/>
    </row>
    <row r="47" spans="2:21" ht="15" thickBot="1" x14ac:dyDescent="0.4">
      <c r="B47" s="514"/>
      <c r="C47" s="317" t="s">
        <v>78</v>
      </c>
      <c r="D47" s="317" t="s">
        <v>42</v>
      </c>
      <c r="E47" s="317">
        <v>2</v>
      </c>
      <c r="F47" s="317">
        <v>115</v>
      </c>
      <c r="G47" s="371">
        <v>9404490.5800000001</v>
      </c>
      <c r="H47" s="371">
        <v>4580002.03</v>
      </c>
      <c r="I47" s="371">
        <f t="shared" si="2"/>
        <v>13984492.609999999</v>
      </c>
      <c r="J47" s="371">
        <v>0</v>
      </c>
      <c r="K47" s="371">
        <f t="shared" si="3"/>
        <v>13984492.609999999</v>
      </c>
      <c r="L47" s="372">
        <v>40505</v>
      </c>
      <c r="M47" s="372">
        <v>51463</v>
      </c>
      <c r="N47" s="373" t="s">
        <v>67</v>
      </c>
      <c r="O47" s="508"/>
      <c r="Q47" s="357" t="s">
        <v>79</v>
      </c>
      <c r="R47" s="358">
        <v>0</v>
      </c>
      <c r="S47" s="358">
        <f>K89</f>
        <v>54635373.700000003</v>
      </c>
      <c r="T47" s="358">
        <f t="shared" si="1"/>
        <v>54635373.700000003</v>
      </c>
      <c r="U47" s="316"/>
    </row>
    <row r="48" spans="2:21" x14ac:dyDescent="0.35">
      <c r="B48" s="514"/>
      <c r="C48" s="365" t="s">
        <v>80</v>
      </c>
      <c r="D48" s="365" t="s">
        <v>42</v>
      </c>
      <c r="E48" s="365">
        <v>2</v>
      </c>
      <c r="F48" s="365">
        <v>91.3</v>
      </c>
      <c r="G48" s="366">
        <v>10592626.369999999</v>
      </c>
      <c r="H48" s="366">
        <v>799855.18</v>
      </c>
      <c r="I48" s="366">
        <f t="shared" si="2"/>
        <v>11392481.549999999</v>
      </c>
      <c r="J48" s="366">
        <v>0</v>
      </c>
      <c r="K48" s="366">
        <f t="shared" si="3"/>
        <v>11392481.549999999</v>
      </c>
      <c r="L48" s="367">
        <v>40505</v>
      </c>
      <c r="M48" s="367">
        <v>51463</v>
      </c>
      <c r="N48" s="368" t="s">
        <v>67</v>
      </c>
      <c r="O48" s="508"/>
      <c r="Q48" s="363" t="s">
        <v>833</v>
      </c>
      <c r="R48" s="364">
        <v>0</v>
      </c>
      <c r="S48" s="364">
        <f>I89</f>
        <v>54635373.700000003</v>
      </c>
      <c r="T48" s="364">
        <f t="shared" si="1"/>
        <v>54635373.700000003</v>
      </c>
      <c r="U48" s="316"/>
    </row>
    <row r="49" spans="2:21" ht="15" thickBot="1" x14ac:dyDescent="0.4">
      <c r="B49" s="514"/>
      <c r="C49" s="317" t="s">
        <v>81</v>
      </c>
      <c r="D49" s="317" t="s">
        <v>42</v>
      </c>
      <c r="E49" s="317">
        <v>5</v>
      </c>
      <c r="F49" s="317">
        <v>285.77</v>
      </c>
      <c r="G49" s="371">
        <v>64201697.889999986</v>
      </c>
      <c r="H49" s="371">
        <v>29397172.750000007</v>
      </c>
      <c r="I49" s="371">
        <f t="shared" si="2"/>
        <v>93598870.639999986</v>
      </c>
      <c r="J49" s="371">
        <v>3687205.9</v>
      </c>
      <c r="K49" s="371">
        <f t="shared" si="3"/>
        <v>97286076.539999992</v>
      </c>
      <c r="L49" s="372">
        <v>40829</v>
      </c>
      <c r="M49" s="372">
        <v>51787</v>
      </c>
      <c r="N49" s="373" t="s">
        <v>67</v>
      </c>
      <c r="O49" s="508"/>
      <c r="Q49" s="369" t="s">
        <v>834</v>
      </c>
      <c r="R49" s="370">
        <v>0</v>
      </c>
      <c r="S49" s="370">
        <f>S47-S48</f>
        <v>0</v>
      </c>
      <c r="T49" s="370">
        <f t="shared" si="1"/>
        <v>0</v>
      </c>
      <c r="U49" s="316"/>
    </row>
    <row r="50" spans="2:21" ht="15" thickBot="1" x14ac:dyDescent="0.4">
      <c r="B50" s="514"/>
      <c r="C50" s="365" t="s">
        <v>82</v>
      </c>
      <c r="D50" s="365" t="s">
        <v>42</v>
      </c>
      <c r="E50" s="365">
        <v>2</v>
      </c>
      <c r="F50" s="365">
        <v>64.099999999999994</v>
      </c>
      <c r="G50" s="366">
        <v>8160812.3200000003</v>
      </c>
      <c r="H50" s="366">
        <v>4445119.8899999997</v>
      </c>
      <c r="I50" s="366">
        <f t="shared" si="2"/>
        <v>12605932.210000001</v>
      </c>
      <c r="J50" s="366">
        <v>0</v>
      </c>
      <c r="K50" s="366">
        <f t="shared" si="3"/>
        <v>12605932.210000001</v>
      </c>
      <c r="L50" s="367">
        <v>40829</v>
      </c>
      <c r="M50" s="367">
        <v>51787</v>
      </c>
      <c r="N50" s="368" t="s">
        <v>67</v>
      </c>
      <c r="O50" s="508"/>
      <c r="Q50" s="374" t="s">
        <v>6</v>
      </c>
      <c r="R50" s="375">
        <f t="shared" ref="R50:T52" si="4">+R32+R35+R38+R41+R44+R47</f>
        <v>14765102639.700016</v>
      </c>
      <c r="S50" s="375">
        <f t="shared" si="4"/>
        <v>2443499008.02</v>
      </c>
      <c r="T50" s="375">
        <f t="shared" si="4"/>
        <v>17208601647.720016</v>
      </c>
      <c r="U50" s="316"/>
    </row>
    <row r="51" spans="2:21" x14ac:dyDescent="0.35">
      <c r="B51" s="514"/>
      <c r="C51" s="317" t="s">
        <v>83</v>
      </c>
      <c r="D51" s="317" t="s">
        <v>42</v>
      </c>
      <c r="E51" s="317">
        <v>3</v>
      </c>
      <c r="F51" s="317">
        <v>65.400000000000006</v>
      </c>
      <c r="G51" s="371">
        <v>15773334.42</v>
      </c>
      <c r="H51" s="371">
        <v>4373439.1900000004</v>
      </c>
      <c r="I51" s="371">
        <f t="shared" si="2"/>
        <v>20146773.609999999</v>
      </c>
      <c r="J51" s="371">
        <v>0</v>
      </c>
      <c r="K51" s="371">
        <f t="shared" si="3"/>
        <v>20146773.609999999</v>
      </c>
      <c r="L51" s="372">
        <v>40829</v>
      </c>
      <c r="M51" s="372">
        <v>51787</v>
      </c>
      <c r="N51" s="373" t="s">
        <v>67</v>
      </c>
      <c r="O51" s="508"/>
      <c r="Q51" s="363" t="s">
        <v>833</v>
      </c>
      <c r="R51" s="364">
        <f t="shared" si="4"/>
        <v>14555723107.150017</v>
      </c>
      <c r="S51" s="364">
        <f t="shared" si="4"/>
        <v>2427272481.3299994</v>
      </c>
      <c r="T51" s="364">
        <f t="shared" si="4"/>
        <v>16982995588.480017</v>
      </c>
      <c r="U51" s="316"/>
    </row>
    <row r="52" spans="2:21" ht="15" thickBot="1" x14ac:dyDescent="0.4">
      <c r="B52" s="514"/>
      <c r="C52" s="365" t="s">
        <v>84</v>
      </c>
      <c r="D52" s="365" t="s">
        <v>42</v>
      </c>
      <c r="E52" s="365">
        <v>2</v>
      </c>
      <c r="F52" s="365">
        <v>45.6</v>
      </c>
      <c r="G52" s="366">
        <v>13971549.890000001</v>
      </c>
      <c r="H52" s="366">
        <v>4553765.28</v>
      </c>
      <c r="I52" s="366">
        <f t="shared" si="2"/>
        <v>18525315.170000002</v>
      </c>
      <c r="J52" s="366">
        <v>0</v>
      </c>
      <c r="K52" s="366">
        <f t="shared" si="3"/>
        <v>18525315.170000002</v>
      </c>
      <c r="L52" s="367">
        <v>40886</v>
      </c>
      <c r="M52" s="367">
        <v>51844</v>
      </c>
      <c r="N52" s="368" t="s">
        <v>67</v>
      </c>
      <c r="O52" s="508"/>
      <c r="Q52" s="369" t="s">
        <v>834</v>
      </c>
      <c r="R52" s="370">
        <f t="shared" si="4"/>
        <v>209379532.54999971</v>
      </c>
      <c r="S52" s="370">
        <f t="shared" si="4"/>
        <v>16226526.690000057</v>
      </c>
      <c r="T52" s="370">
        <f t="shared" si="4"/>
        <v>225606059.23999977</v>
      </c>
      <c r="U52" s="316"/>
    </row>
    <row r="53" spans="2:21" x14ac:dyDescent="0.35">
      <c r="B53" s="514"/>
      <c r="C53" s="317" t="s">
        <v>85</v>
      </c>
      <c r="D53" s="317" t="s">
        <v>42</v>
      </c>
      <c r="E53" s="317">
        <v>4</v>
      </c>
      <c r="F53" s="317">
        <v>42</v>
      </c>
      <c r="G53" s="371">
        <v>28527985.610000003</v>
      </c>
      <c r="H53" s="371">
        <v>584235.33000000007</v>
      </c>
      <c r="I53" s="371">
        <f t="shared" si="2"/>
        <v>29112220.940000005</v>
      </c>
      <c r="J53" s="371">
        <v>4585363.58</v>
      </c>
      <c r="K53" s="371">
        <f t="shared" si="3"/>
        <v>33697584.520000003</v>
      </c>
      <c r="L53" s="372">
        <v>41039</v>
      </c>
      <c r="M53" s="372">
        <v>51996</v>
      </c>
      <c r="N53" s="373" t="s">
        <v>67</v>
      </c>
      <c r="O53" s="508"/>
      <c r="Q53" s="376" t="s">
        <v>1213</v>
      </c>
    </row>
    <row r="54" spans="2:21" x14ac:dyDescent="0.35">
      <c r="B54" s="514"/>
      <c r="C54" s="365" t="s">
        <v>86</v>
      </c>
      <c r="D54" s="365" t="s">
        <v>42</v>
      </c>
      <c r="E54" s="365">
        <v>2</v>
      </c>
      <c r="F54" s="365">
        <v>0</v>
      </c>
      <c r="G54" s="366">
        <v>16750598.969999999</v>
      </c>
      <c r="H54" s="366">
        <v>0</v>
      </c>
      <c r="I54" s="366">
        <f t="shared" si="2"/>
        <v>16750598.969999999</v>
      </c>
      <c r="J54" s="366">
        <v>0</v>
      </c>
      <c r="K54" s="366">
        <f t="shared" si="3"/>
        <v>16750598.969999999</v>
      </c>
      <c r="L54" s="367">
        <v>41061</v>
      </c>
      <c r="M54" s="367">
        <v>52018</v>
      </c>
      <c r="N54" s="368" t="s">
        <v>67</v>
      </c>
      <c r="O54" s="508"/>
      <c r="Q54" s="376" t="s">
        <v>1214</v>
      </c>
    </row>
    <row r="55" spans="2:21" x14ac:dyDescent="0.35">
      <c r="B55" s="514"/>
      <c r="C55" s="317" t="s">
        <v>87</v>
      </c>
      <c r="D55" s="317" t="s">
        <v>42</v>
      </c>
      <c r="E55" s="317">
        <v>6</v>
      </c>
      <c r="F55" s="317">
        <v>207.8</v>
      </c>
      <c r="G55" s="371">
        <v>21780646.080000002</v>
      </c>
      <c r="H55" s="371">
        <v>0</v>
      </c>
      <c r="I55" s="371">
        <f t="shared" si="2"/>
        <v>21780646.080000002</v>
      </c>
      <c r="J55" s="371">
        <v>0</v>
      </c>
      <c r="K55" s="371">
        <f t="shared" si="3"/>
        <v>21780646.080000002</v>
      </c>
      <c r="L55" s="372">
        <v>41061</v>
      </c>
      <c r="M55" s="372">
        <v>52018</v>
      </c>
      <c r="N55" s="373" t="s">
        <v>67</v>
      </c>
      <c r="O55" s="508"/>
    </row>
    <row r="56" spans="2:21" ht="18" customHeight="1" thickBot="1" x14ac:dyDescent="0.4">
      <c r="B56" s="515"/>
      <c r="C56" s="377" t="s">
        <v>88</v>
      </c>
      <c r="D56" s="377" t="s">
        <v>42</v>
      </c>
      <c r="E56" s="377">
        <v>3</v>
      </c>
      <c r="F56" s="377">
        <v>60.3</v>
      </c>
      <c r="G56" s="378">
        <v>36713049.340000004</v>
      </c>
      <c r="H56" s="378">
        <v>27131964.240000002</v>
      </c>
      <c r="I56" s="378">
        <f t="shared" si="2"/>
        <v>63845013.580000006</v>
      </c>
      <c r="J56" s="378">
        <v>0</v>
      </c>
      <c r="K56" s="378">
        <f t="shared" si="3"/>
        <v>63845013.580000006</v>
      </c>
      <c r="L56" s="379">
        <v>41061</v>
      </c>
      <c r="M56" s="379">
        <v>52018</v>
      </c>
      <c r="N56" s="380" t="s">
        <v>67</v>
      </c>
      <c r="O56" s="509"/>
      <c r="Q56" s="381" t="s">
        <v>32</v>
      </c>
      <c r="R56" s="382">
        <f>+R51-K15</f>
        <v>0</v>
      </c>
      <c r="S56" s="382">
        <f>S51-I91</f>
        <v>0</v>
      </c>
      <c r="T56" s="383" t="s">
        <v>10</v>
      </c>
    </row>
    <row r="57" spans="2:21" x14ac:dyDescent="0.35">
      <c r="B57" s="504" t="s">
        <v>52</v>
      </c>
      <c r="C57" s="317" t="s">
        <v>89</v>
      </c>
      <c r="D57" s="317" t="s">
        <v>48</v>
      </c>
      <c r="E57" s="317">
        <v>2</v>
      </c>
      <c r="F57" s="317">
        <v>664.6</v>
      </c>
      <c r="G57" s="371">
        <v>240946442.53</v>
      </c>
      <c r="H57" s="371">
        <v>11335375.23</v>
      </c>
      <c r="I57" s="371">
        <f t="shared" si="2"/>
        <v>252281817.75999999</v>
      </c>
      <c r="J57" s="371">
        <v>0</v>
      </c>
      <c r="K57" s="371">
        <f t="shared" si="3"/>
        <v>252281817.75999999</v>
      </c>
      <c r="L57" s="372">
        <v>37020</v>
      </c>
      <c r="M57" s="372">
        <v>47977</v>
      </c>
      <c r="N57" s="373">
        <v>43177</v>
      </c>
      <c r="O57" s="507">
        <v>45839</v>
      </c>
      <c r="Q57" s="381" t="s">
        <v>32</v>
      </c>
      <c r="R57" s="382">
        <f>R50-M15</f>
        <v>0</v>
      </c>
      <c r="S57" s="382">
        <f>S50-K91</f>
        <v>0</v>
      </c>
      <c r="T57" s="383" t="s">
        <v>10</v>
      </c>
    </row>
    <row r="58" spans="2:21" x14ac:dyDescent="0.35">
      <c r="B58" s="505"/>
      <c r="C58" s="365" t="s">
        <v>90</v>
      </c>
      <c r="D58" s="365" t="s">
        <v>48</v>
      </c>
      <c r="E58" s="365">
        <v>2</v>
      </c>
      <c r="F58" s="365">
        <v>89.8</v>
      </c>
      <c r="G58" s="366">
        <v>31292918.619999997</v>
      </c>
      <c r="H58" s="366">
        <v>95793.97</v>
      </c>
      <c r="I58" s="366">
        <f t="shared" si="2"/>
        <v>31388712.589999996</v>
      </c>
      <c r="J58" s="366">
        <v>0</v>
      </c>
      <c r="K58" s="366">
        <f t="shared" si="3"/>
        <v>31388712.589999996</v>
      </c>
      <c r="L58" s="367">
        <v>38415</v>
      </c>
      <c r="M58" s="367">
        <v>49372</v>
      </c>
      <c r="N58" s="368">
        <v>45833</v>
      </c>
      <c r="O58" s="508"/>
    </row>
    <row r="59" spans="2:21" ht="15" thickBot="1" x14ac:dyDescent="0.4">
      <c r="B59" s="505"/>
      <c r="C59" s="317" t="s">
        <v>29</v>
      </c>
      <c r="D59" s="317" t="s">
        <v>42</v>
      </c>
      <c r="E59" s="317">
        <v>3</v>
      </c>
      <c r="F59" s="317">
        <v>71.099999999999994</v>
      </c>
      <c r="G59" s="371">
        <v>27417208.380000003</v>
      </c>
      <c r="H59" s="371">
        <v>199922.4</v>
      </c>
      <c r="I59" s="371">
        <f t="shared" si="2"/>
        <v>27617130.780000001</v>
      </c>
      <c r="J59" s="371">
        <v>0</v>
      </c>
      <c r="K59" s="371">
        <f t="shared" si="3"/>
        <v>27617130.780000001</v>
      </c>
      <c r="L59" s="372">
        <v>38834</v>
      </c>
      <c r="M59" s="372">
        <v>49792</v>
      </c>
      <c r="N59" s="373" t="s">
        <v>601</v>
      </c>
      <c r="O59" s="508"/>
    </row>
    <row r="60" spans="2:21" ht="15" thickBot="1" x14ac:dyDescent="0.4">
      <c r="B60" s="505"/>
      <c r="C60" s="365" t="s">
        <v>91</v>
      </c>
      <c r="D60" s="365" t="s">
        <v>42</v>
      </c>
      <c r="E60" s="365">
        <v>2</v>
      </c>
      <c r="F60" s="365">
        <v>179.7</v>
      </c>
      <c r="G60" s="366">
        <v>15165129.75</v>
      </c>
      <c r="H60" s="366">
        <v>0</v>
      </c>
      <c r="I60" s="366">
        <f t="shared" si="2"/>
        <v>15165129.75</v>
      </c>
      <c r="J60" s="366">
        <v>0</v>
      </c>
      <c r="K60" s="366">
        <f t="shared" si="3"/>
        <v>15165129.75</v>
      </c>
      <c r="L60" s="367">
        <v>39841</v>
      </c>
      <c r="M60" s="367">
        <v>50798</v>
      </c>
      <c r="N60" s="368" t="s">
        <v>67</v>
      </c>
      <c r="O60" s="508"/>
      <c r="Q60" s="384" t="s">
        <v>498</v>
      </c>
      <c r="R60" s="384" t="s">
        <v>835</v>
      </c>
      <c r="S60" s="384" t="s">
        <v>836</v>
      </c>
      <c r="T60" s="384" t="s">
        <v>92</v>
      </c>
    </row>
    <row r="61" spans="2:21" x14ac:dyDescent="0.35">
      <c r="B61" s="505"/>
      <c r="C61" s="317" t="s">
        <v>93</v>
      </c>
      <c r="D61" s="317" t="s">
        <v>42</v>
      </c>
      <c r="E61" s="317">
        <v>3</v>
      </c>
      <c r="F61" s="317">
        <v>187.1</v>
      </c>
      <c r="G61" s="371">
        <v>17248809.27</v>
      </c>
      <c r="H61" s="371">
        <v>0</v>
      </c>
      <c r="I61" s="371">
        <f t="shared" si="2"/>
        <v>17248809.27</v>
      </c>
      <c r="J61" s="371">
        <v>0</v>
      </c>
      <c r="K61" s="371">
        <f t="shared" si="3"/>
        <v>17248809.27</v>
      </c>
      <c r="L61" s="372">
        <v>40136</v>
      </c>
      <c r="M61" s="372">
        <v>51093</v>
      </c>
      <c r="N61" s="373" t="s">
        <v>67</v>
      </c>
      <c r="O61" s="508"/>
      <c r="Q61" s="385" t="s">
        <v>55</v>
      </c>
      <c r="R61" s="386">
        <f>F12</f>
        <v>19334.801999999996</v>
      </c>
      <c r="S61" s="386">
        <f>SUM(F33:F56)+C108</f>
        <v>2806.6025000000004</v>
      </c>
      <c r="T61" s="386">
        <f>R61+S61</f>
        <v>22141.404499999997</v>
      </c>
    </row>
    <row r="62" spans="2:21" x14ac:dyDescent="0.35">
      <c r="B62" s="505"/>
      <c r="C62" s="365" t="s">
        <v>94</v>
      </c>
      <c r="D62" s="365" t="s">
        <v>42</v>
      </c>
      <c r="E62" s="365">
        <v>2</v>
      </c>
      <c r="F62" s="365">
        <v>95</v>
      </c>
      <c r="G62" s="366">
        <v>12149263.629999999</v>
      </c>
      <c r="H62" s="366">
        <v>0</v>
      </c>
      <c r="I62" s="366">
        <f t="shared" si="2"/>
        <v>12149263.629999999</v>
      </c>
      <c r="J62" s="366">
        <v>0</v>
      </c>
      <c r="K62" s="366">
        <f t="shared" si="3"/>
        <v>12149263.629999999</v>
      </c>
      <c r="L62" s="367">
        <v>40371</v>
      </c>
      <c r="M62" s="367">
        <v>51329</v>
      </c>
      <c r="N62" s="368" t="s">
        <v>67</v>
      </c>
      <c r="O62" s="508"/>
      <c r="Q62" s="357" t="s">
        <v>95</v>
      </c>
      <c r="R62" s="387">
        <f>F11</f>
        <v>19829.38</v>
      </c>
      <c r="S62" s="387">
        <f>SUM(F57:F64)+C109</f>
        <v>1821.7</v>
      </c>
      <c r="T62" s="387">
        <f>R62+S62</f>
        <v>21651.08</v>
      </c>
    </row>
    <row r="63" spans="2:21" x14ac:dyDescent="0.35">
      <c r="B63" s="505"/>
      <c r="C63" s="317" t="s">
        <v>96</v>
      </c>
      <c r="D63" s="317" t="s">
        <v>42</v>
      </c>
      <c r="E63" s="317">
        <v>2</v>
      </c>
      <c r="F63" s="317">
        <v>51.4</v>
      </c>
      <c r="G63" s="371">
        <v>6019753.129999999</v>
      </c>
      <c r="H63" s="371">
        <v>0</v>
      </c>
      <c r="I63" s="371">
        <f t="shared" si="2"/>
        <v>6019753.129999999</v>
      </c>
      <c r="J63" s="371">
        <v>0</v>
      </c>
      <c r="K63" s="371">
        <f t="shared" si="3"/>
        <v>6019753.129999999</v>
      </c>
      <c r="L63" s="372">
        <v>40886</v>
      </c>
      <c r="M63" s="372">
        <v>51844</v>
      </c>
      <c r="N63" s="373" t="s">
        <v>67</v>
      </c>
      <c r="O63" s="508"/>
      <c r="Q63" s="388" t="s">
        <v>56</v>
      </c>
      <c r="R63" s="389">
        <f>F13</f>
        <v>8840.5300000000007</v>
      </c>
      <c r="S63" s="389">
        <f>SUM(F65:F76)+C110</f>
        <v>2141.5160000000001</v>
      </c>
      <c r="T63" s="389">
        <f>R63+S63</f>
        <v>10982.046</v>
      </c>
    </row>
    <row r="64" spans="2:21" ht="15" thickBot="1" x14ac:dyDescent="0.4">
      <c r="B64" s="506"/>
      <c r="C64" s="377" t="s">
        <v>97</v>
      </c>
      <c r="D64" s="377" t="s">
        <v>42</v>
      </c>
      <c r="E64" s="377">
        <v>1</v>
      </c>
      <c r="F64" s="377">
        <v>0</v>
      </c>
      <c r="G64" s="378">
        <v>13539357.84</v>
      </c>
      <c r="H64" s="378">
        <v>10361172.23</v>
      </c>
      <c r="I64" s="378">
        <f t="shared" si="2"/>
        <v>23900530.07</v>
      </c>
      <c r="J64" s="378">
        <v>0</v>
      </c>
      <c r="K64" s="378">
        <f t="shared" si="3"/>
        <v>23900530.07</v>
      </c>
      <c r="L64" s="379">
        <v>41039</v>
      </c>
      <c r="M64" s="379">
        <v>51996</v>
      </c>
      <c r="N64" s="380" t="s">
        <v>67</v>
      </c>
      <c r="O64" s="509"/>
      <c r="Q64" s="357" t="s">
        <v>57</v>
      </c>
      <c r="R64" s="387">
        <f>F14</f>
        <v>8802.4900000000016</v>
      </c>
      <c r="S64" s="387">
        <f>SUM(F77:F88)+C111</f>
        <v>3289.5099999999993</v>
      </c>
      <c r="T64" s="387">
        <f>R64+S64</f>
        <v>12092</v>
      </c>
    </row>
    <row r="65" spans="2:20" ht="15" thickBot="1" x14ac:dyDescent="0.4">
      <c r="B65" s="513" t="s">
        <v>56</v>
      </c>
      <c r="C65" s="317" t="s">
        <v>98</v>
      </c>
      <c r="D65" s="317" t="s">
        <v>42</v>
      </c>
      <c r="E65" s="317">
        <v>2</v>
      </c>
      <c r="F65" s="317">
        <v>35.93</v>
      </c>
      <c r="G65" s="371">
        <v>4956268.0299999993</v>
      </c>
      <c r="H65" s="371">
        <v>9975264.4800000023</v>
      </c>
      <c r="I65" s="371">
        <f t="shared" si="2"/>
        <v>14931532.510000002</v>
      </c>
      <c r="J65" s="371">
        <v>0</v>
      </c>
      <c r="K65" s="371">
        <f t="shared" si="3"/>
        <v>14931532.510000002</v>
      </c>
      <c r="L65" s="372">
        <v>39524</v>
      </c>
      <c r="M65" s="372">
        <v>50481</v>
      </c>
      <c r="N65" s="373" t="s">
        <v>67</v>
      </c>
      <c r="O65" s="507">
        <v>45839</v>
      </c>
      <c r="Q65" s="390" t="s">
        <v>6</v>
      </c>
      <c r="R65" s="391">
        <f>SUM(R61:R64)</f>
        <v>56807.202000000005</v>
      </c>
      <c r="S65" s="391">
        <f>SUM(S61:S64)</f>
        <v>10059.3285</v>
      </c>
      <c r="T65" s="391">
        <f>SUM(T61:T64)</f>
        <v>66866.530499999993</v>
      </c>
    </row>
    <row r="66" spans="2:20" x14ac:dyDescent="0.35">
      <c r="B66" s="514"/>
      <c r="C66" s="365" t="s">
        <v>99</v>
      </c>
      <c r="D66" s="365" t="s">
        <v>42</v>
      </c>
      <c r="E66" s="365">
        <v>2</v>
      </c>
      <c r="F66" s="365">
        <v>95</v>
      </c>
      <c r="G66" s="366">
        <v>13368525.920000002</v>
      </c>
      <c r="H66" s="366">
        <v>18283184.580000002</v>
      </c>
      <c r="I66" s="366">
        <f t="shared" si="2"/>
        <v>31651710.500000004</v>
      </c>
      <c r="J66" s="366">
        <v>0</v>
      </c>
      <c r="K66" s="366">
        <f t="shared" si="3"/>
        <v>31651710.500000004</v>
      </c>
      <c r="L66" s="367">
        <v>39841</v>
      </c>
      <c r="M66" s="367">
        <v>50798</v>
      </c>
      <c r="N66" s="368" t="s">
        <v>67</v>
      </c>
      <c r="O66" s="508"/>
      <c r="Q66" s="392" t="s">
        <v>837</v>
      </c>
      <c r="R66" s="317"/>
      <c r="S66" s="317"/>
      <c r="T66" s="317"/>
    </row>
    <row r="67" spans="2:20" x14ac:dyDescent="0.35">
      <c r="B67" s="514"/>
      <c r="C67" s="317" t="s">
        <v>100</v>
      </c>
      <c r="D67" s="317" t="s">
        <v>42</v>
      </c>
      <c r="E67" s="317">
        <v>1</v>
      </c>
      <c r="F67" s="317">
        <v>0</v>
      </c>
      <c r="G67" s="371">
        <v>13881358.170000002</v>
      </c>
      <c r="H67" s="371">
        <v>8792925.5399999991</v>
      </c>
      <c r="I67" s="371">
        <f t="shared" si="2"/>
        <v>22674283.710000001</v>
      </c>
      <c r="J67" s="371">
        <v>0</v>
      </c>
      <c r="K67" s="371">
        <f t="shared" si="3"/>
        <v>22674283.710000001</v>
      </c>
      <c r="L67" s="372">
        <v>39841</v>
      </c>
      <c r="M67" s="372">
        <v>50798</v>
      </c>
      <c r="N67" s="373" t="s">
        <v>67</v>
      </c>
      <c r="O67" s="508"/>
      <c r="S67" s="318"/>
    </row>
    <row r="68" spans="2:20" x14ac:dyDescent="0.35">
      <c r="B68" s="514"/>
      <c r="C68" s="365" t="s">
        <v>101</v>
      </c>
      <c r="D68" s="365" t="s">
        <v>42</v>
      </c>
      <c r="E68" s="365">
        <v>2</v>
      </c>
      <c r="F68" s="365">
        <v>44</v>
      </c>
      <c r="G68" s="366">
        <v>98709108.519999981</v>
      </c>
      <c r="H68" s="366">
        <v>2164599.7899999996</v>
      </c>
      <c r="I68" s="366">
        <f t="shared" si="2"/>
        <v>100873708.30999999</v>
      </c>
      <c r="J68" s="366">
        <v>7953957.2100000009</v>
      </c>
      <c r="K68" s="366">
        <f t="shared" si="3"/>
        <v>108827665.51999998</v>
      </c>
      <c r="L68" s="367">
        <v>39870</v>
      </c>
      <c r="M68" s="367">
        <v>50827</v>
      </c>
      <c r="N68" s="368" t="s">
        <v>67</v>
      </c>
      <c r="O68" s="508"/>
      <c r="S68" s="318"/>
    </row>
    <row r="69" spans="2:20" x14ac:dyDescent="0.35">
      <c r="B69" s="514"/>
      <c r="C69" s="317" t="s">
        <v>102</v>
      </c>
      <c r="D69" s="317" t="s">
        <v>42</v>
      </c>
      <c r="E69" s="317">
        <v>2</v>
      </c>
      <c r="F69" s="317">
        <v>111</v>
      </c>
      <c r="G69" s="371">
        <v>319447466.81999999</v>
      </c>
      <c r="H69" s="371">
        <v>0</v>
      </c>
      <c r="I69" s="371">
        <f t="shared" si="2"/>
        <v>319447466.81999999</v>
      </c>
      <c r="J69" s="371">
        <v>0</v>
      </c>
      <c r="K69" s="371">
        <f t="shared" si="3"/>
        <v>319447466.81999999</v>
      </c>
      <c r="L69" s="372">
        <v>39870</v>
      </c>
      <c r="M69" s="372">
        <v>50827</v>
      </c>
      <c r="N69" s="373" t="s">
        <v>67</v>
      </c>
      <c r="O69" s="508"/>
      <c r="S69" s="318"/>
    </row>
    <row r="70" spans="2:20" x14ac:dyDescent="0.35">
      <c r="B70" s="514"/>
      <c r="C70" s="365" t="s">
        <v>103</v>
      </c>
      <c r="D70" s="365" t="s">
        <v>42</v>
      </c>
      <c r="E70" s="365">
        <v>7</v>
      </c>
      <c r="F70" s="365">
        <v>985.63</v>
      </c>
      <c r="G70" s="366">
        <v>97090991.040000051</v>
      </c>
      <c r="H70" s="366">
        <v>5955664.5999999996</v>
      </c>
      <c r="I70" s="366">
        <f t="shared" si="2"/>
        <v>103046655.64000005</v>
      </c>
      <c r="J70" s="366">
        <v>0</v>
      </c>
      <c r="K70" s="366">
        <f t="shared" si="3"/>
        <v>103046655.64000005</v>
      </c>
      <c r="L70" s="367">
        <v>40136</v>
      </c>
      <c r="M70" s="367">
        <v>51093</v>
      </c>
      <c r="N70" s="368" t="s">
        <v>67</v>
      </c>
      <c r="O70" s="508"/>
      <c r="S70" s="318"/>
    </row>
    <row r="71" spans="2:20" x14ac:dyDescent="0.35">
      <c r="B71" s="514"/>
      <c r="C71" s="317" t="s">
        <v>104</v>
      </c>
      <c r="D71" s="317" t="s">
        <v>42</v>
      </c>
      <c r="E71" s="317">
        <v>3</v>
      </c>
      <c r="F71" s="317">
        <v>546.9</v>
      </c>
      <c r="G71" s="371">
        <v>55456669.300000012</v>
      </c>
      <c r="H71" s="371">
        <v>77759.510000000009</v>
      </c>
      <c r="I71" s="371">
        <f t="shared" si="2"/>
        <v>55534428.81000001</v>
      </c>
      <c r="J71" s="371">
        <v>0</v>
      </c>
      <c r="K71" s="371">
        <f t="shared" si="3"/>
        <v>55534428.81000001</v>
      </c>
      <c r="L71" s="372">
        <v>40136</v>
      </c>
      <c r="M71" s="372">
        <v>51093</v>
      </c>
      <c r="N71" s="373" t="s">
        <v>67</v>
      </c>
      <c r="O71" s="508"/>
      <c r="S71" s="318"/>
    </row>
    <row r="72" spans="2:20" x14ac:dyDescent="0.35">
      <c r="B72" s="514"/>
      <c r="C72" s="365" t="s">
        <v>105</v>
      </c>
      <c r="D72" s="365" t="s">
        <v>42</v>
      </c>
      <c r="E72" s="365">
        <v>2</v>
      </c>
      <c r="F72" s="365">
        <v>59.08</v>
      </c>
      <c r="G72" s="366">
        <v>7964164.1999999993</v>
      </c>
      <c r="H72" s="366">
        <v>0</v>
      </c>
      <c r="I72" s="366">
        <f t="shared" si="2"/>
        <v>7964164.1999999993</v>
      </c>
      <c r="J72" s="366">
        <v>0</v>
      </c>
      <c r="K72" s="366">
        <f t="shared" si="3"/>
        <v>7964164.1999999993</v>
      </c>
      <c r="L72" s="367">
        <v>40371</v>
      </c>
      <c r="M72" s="367">
        <v>51329</v>
      </c>
      <c r="N72" s="368" t="s">
        <v>67</v>
      </c>
      <c r="O72" s="508"/>
      <c r="S72" s="318"/>
    </row>
    <row r="73" spans="2:20" x14ac:dyDescent="0.35">
      <c r="B73" s="514"/>
      <c r="C73" s="317" t="s">
        <v>106</v>
      </c>
      <c r="D73" s="317" t="s">
        <v>42</v>
      </c>
      <c r="E73" s="317">
        <v>1</v>
      </c>
      <c r="F73" s="317">
        <v>0</v>
      </c>
      <c r="G73" s="371">
        <v>4198168.9399999995</v>
      </c>
      <c r="H73" s="371">
        <v>5288661.6999999993</v>
      </c>
      <c r="I73" s="371">
        <f t="shared" si="2"/>
        <v>9486830.6399999987</v>
      </c>
      <c r="J73" s="371">
        <v>0</v>
      </c>
      <c r="K73" s="371">
        <f t="shared" si="3"/>
        <v>9486830.6399999987</v>
      </c>
      <c r="L73" s="372">
        <v>40722</v>
      </c>
      <c r="M73" s="372">
        <v>51680</v>
      </c>
      <c r="N73" s="373" t="s">
        <v>67</v>
      </c>
      <c r="O73" s="508"/>
      <c r="S73" s="318"/>
    </row>
    <row r="74" spans="2:20" x14ac:dyDescent="0.35">
      <c r="B74" s="514"/>
      <c r="C74" s="365" t="s">
        <v>107</v>
      </c>
      <c r="D74" s="365" t="s">
        <v>42</v>
      </c>
      <c r="E74" s="365">
        <v>2</v>
      </c>
      <c r="F74" s="365">
        <v>0</v>
      </c>
      <c r="G74" s="366">
        <v>9120811.1500000004</v>
      </c>
      <c r="H74" s="366">
        <v>0</v>
      </c>
      <c r="I74" s="366">
        <f t="shared" si="2"/>
        <v>9120811.1500000004</v>
      </c>
      <c r="J74" s="366">
        <v>0</v>
      </c>
      <c r="K74" s="366">
        <f t="shared" si="3"/>
        <v>9120811.1500000004</v>
      </c>
      <c r="L74" s="367">
        <v>40886</v>
      </c>
      <c r="M74" s="367">
        <v>51844</v>
      </c>
      <c r="N74" s="368" t="s">
        <v>67</v>
      </c>
      <c r="O74" s="508"/>
      <c r="S74" s="318"/>
    </row>
    <row r="75" spans="2:20" x14ac:dyDescent="0.35">
      <c r="B75" s="514"/>
      <c r="C75" s="317" t="s">
        <v>108</v>
      </c>
      <c r="D75" s="317" t="s">
        <v>42</v>
      </c>
      <c r="E75" s="317">
        <v>1</v>
      </c>
      <c r="F75" s="317">
        <v>0</v>
      </c>
      <c r="G75" s="371">
        <v>2916408.41</v>
      </c>
      <c r="H75" s="371">
        <v>0</v>
      </c>
      <c r="I75" s="371">
        <f t="shared" si="2"/>
        <v>2916408.41</v>
      </c>
      <c r="J75" s="371">
        <v>0</v>
      </c>
      <c r="K75" s="371">
        <f t="shared" si="3"/>
        <v>2916408.41</v>
      </c>
      <c r="L75" s="372">
        <v>40886</v>
      </c>
      <c r="M75" s="372">
        <v>51844</v>
      </c>
      <c r="N75" s="373" t="s">
        <v>67</v>
      </c>
      <c r="O75" s="508"/>
      <c r="S75" s="318"/>
    </row>
    <row r="76" spans="2:20" ht="15" thickBot="1" x14ac:dyDescent="0.4">
      <c r="B76" s="515"/>
      <c r="C76" s="377" t="s">
        <v>109</v>
      </c>
      <c r="D76" s="377" t="s">
        <v>42</v>
      </c>
      <c r="E76" s="377">
        <v>2</v>
      </c>
      <c r="F76" s="377">
        <v>29.53</v>
      </c>
      <c r="G76" s="378">
        <v>14611458.460000001</v>
      </c>
      <c r="H76" s="378">
        <v>0</v>
      </c>
      <c r="I76" s="378">
        <f t="shared" si="2"/>
        <v>14611458.460000001</v>
      </c>
      <c r="J76" s="378">
        <v>0</v>
      </c>
      <c r="K76" s="378">
        <f t="shared" si="3"/>
        <v>14611458.460000001</v>
      </c>
      <c r="L76" s="379">
        <v>41036</v>
      </c>
      <c r="M76" s="379">
        <v>51993</v>
      </c>
      <c r="N76" s="380" t="s">
        <v>67</v>
      </c>
      <c r="O76" s="509"/>
      <c r="S76" s="318"/>
    </row>
    <row r="77" spans="2:20" x14ac:dyDescent="0.35">
      <c r="B77" s="513" t="s">
        <v>57</v>
      </c>
      <c r="C77" s="317" t="s">
        <v>110</v>
      </c>
      <c r="D77" s="317" t="s">
        <v>48</v>
      </c>
      <c r="E77" s="317">
        <v>3</v>
      </c>
      <c r="F77" s="317">
        <v>371.9</v>
      </c>
      <c r="G77" s="371">
        <v>83347456.540000007</v>
      </c>
      <c r="H77" s="371">
        <v>12829.27</v>
      </c>
      <c r="I77" s="371">
        <f t="shared" si="2"/>
        <v>83360285.810000002</v>
      </c>
      <c r="J77" s="371">
        <v>0</v>
      </c>
      <c r="K77" s="371">
        <f t="shared" si="3"/>
        <v>83360285.810000002</v>
      </c>
      <c r="L77" s="372">
        <v>38035</v>
      </c>
      <c r="M77" s="372">
        <v>48993</v>
      </c>
      <c r="N77" s="373">
        <v>44155</v>
      </c>
      <c r="O77" s="507">
        <v>45839</v>
      </c>
      <c r="S77" s="318"/>
    </row>
    <row r="78" spans="2:20" x14ac:dyDescent="0.35">
      <c r="B78" s="514"/>
      <c r="C78" s="365" t="s">
        <v>111</v>
      </c>
      <c r="D78" s="365" t="s">
        <v>48</v>
      </c>
      <c r="E78" s="365">
        <v>4</v>
      </c>
      <c r="F78" s="365">
        <v>375.8</v>
      </c>
      <c r="G78" s="366">
        <v>73661522.579999998</v>
      </c>
      <c r="H78" s="366">
        <v>78496916</v>
      </c>
      <c r="I78" s="366">
        <f t="shared" si="2"/>
        <v>152158438.57999998</v>
      </c>
      <c r="J78" s="366">
        <v>0</v>
      </c>
      <c r="K78" s="366">
        <f t="shared" si="3"/>
        <v>152158438.57999998</v>
      </c>
      <c r="L78" s="367">
        <v>38415</v>
      </c>
      <c r="M78" s="367">
        <v>49372</v>
      </c>
      <c r="N78" s="368" t="s">
        <v>112</v>
      </c>
      <c r="O78" s="508"/>
      <c r="S78" s="318"/>
    </row>
    <row r="79" spans="2:20" x14ac:dyDescent="0.35">
      <c r="B79" s="514"/>
      <c r="C79" s="317" t="s">
        <v>113</v>
      </c>
      <c r="D79" s="317" t="s">
        <v>42</v>
      </c>
      <c r="E79" s="317">
        <v>2</v>
      </c>
      <c r="F79" s="317">
        <v>257.39999999999998</v>
      </c>
      <c r="G79" s="371">
        <v>30081048.57</v>
      </c>
      <c r="H79" s="371">
        <v>9932.09</v>
      </c>
      <c r="I79" s="371">
        <f t="shared" si="2"/>
        <v>30090980.66</v>
      </c>
      <c r="J79" s="371">
        <v>0</v>
      </c>
      <c r="K79" s="371">
        <f t="shared" si="3"/>
        <v>30090980.66</v>
      </c>
      <c r="L79" s="372">
        <v>38834</v>
      </c>
      <c r="M79" s="372">
        <v>49792</v>
      </c>
      <c r="N79" s="373" t="s">
        <v>114</v>
      </c>
      <c r="O79" s="508"/>
      <c r="S79" s="318"/>
    </row>
    <row r="80" spans="2:20" x14ac:dyDescent="0.35">
      <c r="B80" s="514"/>
      <c r="C80" s="365" t="s">
        <v>115</v>
      </c>
      <c r="D80" s="365" t="s">
        <v>42</v>
      </c>
      <c r="E80" s="365">
        <v>2</v>
      </c>
      <c r="F80" s="365">
        <v>238</v>
      </c>
      <c r="G80" s="366">
        <v>9012543.4099999983</v>
      </c>
      <c r="H80" s="366">
        <v>11626.62</v>
      </c>
      <c r="I80" s="366">
        <f t="shared" si="2"/>
        <v>9024170.0299999975</v>
      </c>
      <c r="J80" s="366">
        <v>0</v>
      </c>
      <c r="K80" s="366">
        <f t="shared" si="3"/>
        <v>9024170.0299999975</v>
      </c>
      <c r="L80" s="367">
        <v>39524</v>
      </c>
      <c r="M80" s="367">
        <v>50481</v>
      </c>
      <c r="N80" s="368" t="s">
        <v>67</v>
      </c>
      <c r="O80" s="508"/>
      <c r="S80" s="318"/>
    </row>
    <row r="81" spans="2:19" x14ac:dyDescent="0.35">
      <c r="B81" s="514"/>
      <c r="C81" s="317" t="s">
        <v>116</v>
      </c>
      <c r="D81" s="317" t="s">
        <v>42</v>
      </c>
      <c r="E81" s="317">
        <v>1</v>
      </c>
      <c r="F81" s="317">
        <v>0</v>
      </c>
      <c r="G81" s="371">
        <v>7166476.5300000003</v>
      </c>
      <c r="H81" s="371">
        <v>602381.56999999995</v>
      </c>
      <c r="I81" s="371">
        <f t="shared" si="2"/>
        <v>7768858.1000000006</v>
      </c>
      <c r="J81" s="371">
        <v>0</v>
      </c>
      <c r="K81" s="371">
        <f t="shared" si="3"/>
        <v>7768858.1000000006</v>
      </c>
      <c r="L81" s="372">
        <v>39841</v>
      </c>
      <c r="M81" s="372">
        <v>50798</v>
      </c>
      <c r="N81" s="373" t="s">
        <v>67</v>
      </c>
      <c r="O81" s="508"/>
      <c r="S81" s="318"/>
    </row>
    <row r="82" spans="2:19" x14ac:dyDescent="0.35">
      <c r="B82" s="514"/>
      <c r="C82" s="365" t="s">
        <v>117</v>
      </c>
      <c r="D82" s="365" t="s">
        <v>42</v>
      </c>
      <c r="E82" s="365">
        <v>4</v>
      </c>
      <c r="F82" s="365">
        <v>0</v>
      </c>
      <c r="G82" s="366">
        <v>18641754.950000003</v>
      </c>
      <c r="H82" s="366">
        <v>11486310.189999999</v>
      </c>
      <c r="I82" s="366">
        <f t="shared" si="2"/>
        <v>30128065.140000001</v>
      </c>
      <c r="J82" s="366">
        <v>0</v>
      </c>
      <c r="K82" s="366">
        <f t="shared" si="3"/>
        <v>30128065.140000001</v>
      </c>
      <c r="L82" s="367">
        <v>40457</v>
      </c>
      <c r="M82" s="367">
        <v>51415</v>
      </c>
      <c r="N82" s="368" t="s">
        <v>67</v>
      </c>
      <c r="O82" s="508"/>
      <c r="S82" s="318"/>
    </row>
    <row r="83" spans="2:19" x14ac:dyDescent="0.35">
      <c r="B83" s="514"/>
      <c r="C83" s="317" t="s">
        <v>118</v>
      </c>
      <c r="D83" s="317" t="s">
        <v>42</v>
      </c>
      <c r="E83" s="317">
        <v>3</v>
      </c>
      <c r="F83" s="317">
        <v>36.6</v>
      </c>
      <c r="G83" s="371">
        <v>5026177.01</v>
      </c>
      <c r="H83" s="371">
        <v>566045.30000000005</v>
      </c>
      <c r="I83" s="371">
        <f t="shared" si="2"/>
        <v>5592222.3099999996</v>
      </c>
      <c r="J83" s="371">
        <v>0</v>
      </c>
      <c r="K83" s="371">
        <f t="shared" si="3"/>
        <v>5592222.3099999996</v>
      </c>
      <c r="L83" s="372">
        <v>40457</v>
      </c>
      <c r="M83" s="372">
        <v>51415</v>
      </c>
      <c r="N83" s="373" t="s">
        <v>67</v>
      </c>
      <c r="O83" s="508"/>
      <c r="S83" s="318"/>
    </row>
    <row r="84" spans="2:19" x14ac:dyDescent="0.35">
      <c r="B84" s="514"/>
      <c r="C84" s="365" t="s">
        <v>28</v>
      </c>
      <c r="D84" s="365" t="s">
        <v>42</v>
      </c>
      <c r="E84" s="365">
        <v>3</v>
      </c>
      <c r="F84" s="365">
        <v>231.29999999999998</v>
      </c>
      <c r="G84" s="366">
        <v>4067533.0499999993</v>
      </c>
      <c r="H84" s="366">
        <v>10424008.640000001</v>
      </c>
      <c r="I84" s="366">
        <f t="shared" si="2"/>
        <v>14491541.689999999</v>
      </c>
      <c r="J84" s="366">
        <v>0</v>
      </c>
      <c r="K84" s="366">
        <f t="shared" si="3"/>
        <v>14491541.689999999</v>
      </c>
      <c r="L84" s="367">
        <v>40710</v>
      </c>
      <c r="M84" s="367">
        <v>51668</v>
      </c>
      <c r="N84" s="368" t="s">
        <v>67</v>
      </c>
      <c r="O84" s="508"/>
      <c r="S84" s="318"/>
    </row>
    <row r="85" spans="2:19" x14ac:dyDescent="0.35">
      <c r="B85" s="514"/>
      <c r="C85" s="317" t="s">
        <v>119</v>
      </c>
      <c r="D85" s="317" t="s">
        <v>42</v>
      </c>
      <c r="E85" s="317">
        <v>6</v>
      </c>
      <c r="F85" s="317">
        <v>783.09999999999991</v>
      </c>
      <c r="G85" s="371">
        <v>96905436.579999983</v>
      </c>
      <c r="H85" s="371">
        <v>738262.8</v>
      </c>
      <c r="I85" s="371">
        <f t="shared" si="2"/>
        <v>97643699.37999998</v>
      </c>
      <c r="J85" s="371">
        <v>0</v>
      </c>
      <c r="K85" s="371">
        <f t="shared" si="3"/>
        <v>97643699.37999998</v>
      </c>
      <c r="L85" s="372">
        <v>41039</v>
      </c>
      <c r="M85" s="372">
        <v>51996</v>
      </c>
      <c r="N85" s="373" t="s">
        <v>67</v>
      </c>
      <c r="O85" s="508"/>
      <c r="S85" s="318"/>
    </row>
    <row r="86" spans="2:19" x14ac:dyDescent="0.35">
      <c r="B86" s="514"/>
      <c r="C86" s="365" t="s">
        <v>120</v>
      </c>
      <c r="D86" s="365" t="s">
        <v>42</v>
      </c>
      <c r="E86" s="365">
        <v>5</v>
      </c>
      <c r="F86" s="365">
        <v>473.20000000000005</v>
      </c>
      <c r="G86" s="366">
        <v>149312326.22999999</v>
      </c>
      <c r="H86" s="366">
        <v>16626580.359999999</v>
      </c>
      <c r="I86" s="366">
        <f t="shared" si="2"/>
        <v>165938906.58999997</v>
      </c>
      <c r="J86" s="366">
        <v>0</v>
      </c>
      <c r="K86" s="366">
        <f t="shared" si="3"/>
        <v>165938906.58999997</v>
      </c>
      <c r="L86" s="367">
        <v>41148</v>
      </c>
      <c r="M86" s="367">
        <v>52147</v>
      </c>
      <c r="N86" s="368" t="s">
        <v>67</v>
      </c>
      <c r="O86" s="508"/>
      <c r="S86" s="318"/>
    </row>
    <row r="87" spans="2:19" x14ac:dyDescent="0.35">
      <c r="B87" s="514"/>
      <c r="C87" s="317" t="s">
        <v>121</v>
      </c>
      <c r="D87" s="317" t="s">
        <v>42</v>
      </c>
      <c r="E87" s="317">
        <v>6</v>
      </c>
      <c r="F87" s="317">
        <v>274.60000000000002</v>
      </c>
      <c r="G87" s="371">
        <v>30010368.769999988</v>
      </c>
      <c r="H87" s="371">
        <v>534245.15999999992</v>
      </c>
      <c r="I87" s="371">
        <f t="shared" si="2"/>
        <v>30544613.929999989</v>
      </c>
      <c r="J87" s="371">
        <v>0</v>
      </c>
      <c r="K87" s="371">
        <f t="shared" si="3"/>
        <v>30544613.929999989</v>
      </c>
      <c r="L87" s="372">
        <v>41668</v>
      </c>
      <c r="M87" s="372">
        <v>52625</v>
      </c>
      <c r="N87" s="373" t="s">
        <v>67</v>
      </c>
      <c r="O87" s="508"/>
      <c r="S87" s="318"/>
    </row>
    <row r="88" spans="2:19" ht="15" thickBot="1" x14ac:dyDescent="0.4">
      <c r="B88" s="515"/>
      <c r="C88" s="377" t="s">
        <v>122</v>
      </c>
      <c r="D88" s="377" t="s">
        <v>42</v>
      </c>
      <c r="E88" s="377">
        <v>1</v>
      </c>
      <c r="F88" s="377">
        <v>0</v>
      </c>
      <c r="G88" s="378">
        <v>4670134.3499999996</v>
      </c>
      <c r="H88" s="378">
        <v>0</v>
      </c>
      <c r="I88" s="378">
        <f t="shared" si="2"/>
        <v>4670134.3499999996</v>
      </c>
      <c r="J88" s="378">
        <v>0</v>
      </c>
      <c r="K88" s="378">
        <f t="shared" si="3"/>
        <v>4670134.3499999996</v>
      </c>
      <c r="L88" s="379">
        <v>41668</v>
      </c>
      <c r="M88" s="379">
        <v>52625</v>
      </c>
      <c r="N88" s="380" t="s">
        <v>67</v>
      </c>
      <c r="O88" s="509"/>
      <c r="S88" s="318"/>
    </row>
    <row r="89" spans="2:19" ht="44.25" customHeight="1" thickBot="1" x14ac:dyDescent="0.4">
      <c r="B89" s="393" t="s">
        <v>123</v>
      </c>
      <c r="C89" s="394" t="s">
        <v>124</v>
      </c>
      <c r="D89" s="317" t="s">
        <v>42</v>
      </c>
      <c r="E89" s="395">
        <v>2</v>
      </c>
      <c r="F89" s="395">
        <v>296.5</v>
      </c>
      <c r="G89" s="396">
        <v>54635373.700000003</v>
      </c>
      <c r="H89" s="396">
        <v>0</v>
      </c>
      <c r="I89" s="396">
        <f>G89+H89</f>
        <v>54635373.700000003</v>
      </c>
      <c r="J89" s="396">
        <v>0</v>
      </c>
      <c r="K89" s="396">
        <f t="shared" si="3"/>
        <v>54635373.700000003</v>
      </c>
      <c r="L89" s="397">
        <v>41500</v>
      </c>
      <c r="M89" s="397">
        <v>52457</v>
      </c>
      <c r="N89" s="362" t="s">
        <v>67</v>
      </c>
      <c r="O89" s="398">
        <v>45839</v>
      </c>
    </row>
    <row r="90" spans="2:19" ht="39.75" customHeight="1" thickBot="1" x14ac:dyDescent="0.4">
      <c r="B90" s="399" t="s">
        <v>125</v>
      </c>
      <c r="C90" s="400" t="s">
        <v>126</v>
      </c>
      <c r="D90" s="400" t="s">
        <v>42</v>
      </c>
      <c r="E90" s="401">
        <v>1</v>
      </c>
      <c r="F90" s="401">
        <v>163.41000000000003</v>
      </c>
      <c r="G90" s="402">
        <v>50534762.929999992</v>
      </c>
      <c r="H90" s="402">
        <v>0</v>
      </c>
      <c r="I90" s="402">
        <f>G90+H90</f>
        <v>50534762.929999992</v>
      </c>
      <c r="J90" s="402">
        <v>0</v>
      </c>
      <c r="K90" s="402">
        <f>I90+J90</f>
        <v>50534762.929999992</v>
      </c>
      <c r="L90" s="403">
        <v>41556</v>
      </c>
      <c r="M90" s="403">
        <v>52513</v>
      </c>
      <c r="N90" s="404" t="s">
        <v>67</v>
      </c>
      <c r="O90" s="405">
        <v>45839</v>
      </c>
    </row>
    <row r="91" spans="2:19" ht="15" thickBot="1" x14ac:dyDescent="0.4">
      <c r="B91" s="319" t="s">
        <v>6</v>
      </c>
      <c r="C91" s="319"/>
      <c r="D91" s="320"/>
      <c r="E91" s="406">
        <f t="shared" ref="E91:K91" si="5">SUM(E33:E90)</f>
        <v>157</v>
      </c>
      <c r="F91" s="407">
        <f t="shared" si="5"/>
        <v>9363.3824999999997</v>
      </c>
      <c r="G91" s="408">
        <f t="shared" si="5"/>
        <v>2078868842.0199997</v>
      </c>
      <c r="H91" s="408">
        <f t="shared" si="5"/>
        <v>348403639.30999994</v>
      </c>
      <c r="I91" s="408">
        <f t="shared" si="5"/>
        <v>2427272481.3299994</v>
      </c>
      <c r="J91" s="408">
        <f t="shared" si="5"/>
        <v>16226526.690000001</v>
      </c>
      <c r="K91" s="408">
        <f t="shared" si="5"/>
        <v>2443499008.0199995</v>
      </c>
      <c r="L91" s="84"/>
      <c r="M91" s="84"/>
      <c r="N91" s="321"/>
      <c r="O91" s="321"/>
    </row>
    <row r="92" spans="2:19" x14ac:dyDescent="0.35">
      <c r="B92" s="304"/>
      <c r="C92" s="305"/>
      <c r="D92" s="306"/>
      <c r="E92" s="304"/>
      <c r="F92" s="304"/>
      <c r="G92" s="304"/>
      <c r="H92" s="304"/>
      <c r="I92" s="304"/>
      <c r="J92" s="304"/>
      <c r="K92" s="309"/>
      <c r="L92" s="304"/>
      <c r="M92" s="304"/>
      <c r="N92" s="304"/>
      <c r="O92" s="304"/>
      <c r="P92" s="304"/>
      <c r="Q92" s="304"/>
      <c r="R92" s="304"/>
    </row>
    <row r="93" spans="2:19" x14ac:dyDescent="0.35">
      <c r="B93" s="350" t="s">
        <v>595</v>
      </c>
      <c r="C93" s="305"/>
      <c r="D93" s="306"/>
      <c r="E93" s="310"/>
      <c r="F93" s="304"/>
      <c r="G93" s="310"/>
      <c r="H93" s="304"/>
      <c r="I93" s="304"/>
      <c r="J93" s="304"/>
      <c r="K93" s="304"/>
      <c r="L93" s="304"/>
      <c r="M93" s="304"/>
      <c r="N93" s="304"/>
      <c r="O93" s="304"/>
      <c r="P93" s="304"/>
      <c r="Q93" s="304"/>
      <c r="R93" s="304"/>
    </row>
    <row r="94" spans="2:19" x14ac:dyDescent="0.35">
      <c r="B94" s="351" t="s">
        <v>1197</v>
      </c>
      <c r="C94" s="311"/>
      <c r="D94" s="312"/>
      <c r="E94" s="304"/>
      <c r="F94" s="304"/>
      <c r="G94" s="304"/>
      <c r="H94" s="304"/>
      <c r="I94" s="304"/>
      <c r="J94" s="304"/>
      <c r="K94" s="304"/>
      <c r="L94" s="304"/>
      <c r="M94" s="304"/>
      <c r="N94" s="304"/>
      <c r="O94" s="304"/>
      <c r="P94" s="304"/>
      <c r="Q94" s="304"/>
      <c r="R94" s="304"/>
    </row>
    <row r="95" spans="2:19" ht="15" customHeight="1" x14ac:dyDescent="0.35">
      <c r="B95" s="495" t="s">
        <v>1223</v>
      </c>
      <c r="C95" s="495"/>
      <c r="D95" s="495"/>
      <c r="E95" s="495"/>
      <c r="F95" s="495"/>
      <c r="G95" s="495"/>
      <c r="H95" s="495"/>
      <c r="I95" s="495"/>
      <c r="J95" s="495"/>
      <c r="K95" s="495"/>
      <c r="L95" s="495"/>
      <c r="M95" s="495"/>
      <c r="N95" s="495"/>
      <c r="O95" s="495"/>
      <c r="P95" s="495"/>
      <c r="Q95" s="495"/>
      <c r="R95" s="495"/>
      <c r="S95" s="495"/>
    </row>
    <row r="96" spans="2:19" ht="25.5" customHeight="1" x14ac:dyDescent="0.35">
      <c r="B96" s="495" t="s">
        <v>1224</v>
      </c>
      <c r="C96" s="495"/>
      <c r="D96" s="495"/>
      <c r="E96" s="495"/>
      <c r="F96" s="495"/>
      <c r="G96" s="495"/>
      <c r="H96" s="495"/>
      <c r="I96" s="495"/>
      <c r="J96" s="495"/>
      <c r="K96" s="495"/>
      <c r="L96" s="495"/>
      <c r="M96" s="495"/>
      <c r="N96" s="495"/>
      <c r="O96" s="495"/>
      <c r="P96" s="495"/>
      <c r="Q96" s="495"/>
      <c r="R96" s="495"/>
      <c r="S96" s="495"/>
    </row>
    <row r="97" spans="2:19" x14ac:dyDescent="0.35">
      <c r="B97" s="351" t="s">
        <v>1225</v>
      </c>
      <c r="C97" s="313"/>
      <c r="D97" s="313"/>
      <c r="E97" s="313"/>
      <c r="F97" s="313"/>
      <c r="G97" s="313"/>
      <c r="H97" s="313"/>
      <c r="I97" s="313"/>
      <c r="J97" s="313"/>
      <c r="K97" s="313"/>
      <c r="L97" s="304"/>
      <c r="M97" s="304"/>
      <c r="N97" s="304"/>
      <c r="O97" s="304"/>
      <c r="P97" s="304"/>
      <c r="Q97" s="304"/>
      <c r="R97" s="304"/>
    </row>
    <row r="98" spans="2:19" ht="15" customHeight="1" x14ac:dyDescent="0.35">
      <c r="B98" s="495" t="s">
        <v>1226</v>
      </c>
      <c r="C98" s="495"/>
      <c r="D98" s="495"/>
      <c r="E98" s="495"/>
      <c r="F98" s="495"/>
      <c r="G98" s="495"/>
      <c r="H98" s="495"/>
      <c r="I98" s="495"/>
      <c r="J98" s="495"/>
      <c r="K98" s="495"/>
      <c r="L98" s="495"/>
      <c r="M98" s="495"/>
      <c r="N98" s="495"/>
      <c r="O98" s="495"/>
      <c r="P98" s="495"/>
      <c r="Q98" s="495"/>
      <c r="R98" s="495"/>
      <c r="S98" s="495"/>
    </row>
    <row r="99" spans="2:19" x14ac:dyDescent="0.35">
      <c r="B99" s="351" t="s">
        <v>1227</v>
      </c>
      <c r="C99" s="313"/>
      <c r="D99" s="313"/>
      <c r="E99" s="313"/>
      <c r="F99" s="313"/>
      <c r="G99" s="313"/>
      <c r="H99" s="313"/>
      <c r="I99" s="313"/>
      <c r="J99" s="313"/>
      <c r="K99" s="313"/>
      <c r="L99" s="304"/>
      <c r="M99" s="304"/>
      <c r="N99" s="304"/>
      <c r="O99" s="304"/>
      <c r="P99" s="304"/>
      <c r="Q99" s="304"/>
      <c r="R99" s="304"/>
    </row>
    <row r="100" spans="2:19" x14ac:dyDescent="0.35">
      <c r="B100" s="351" t="s">
        <v>1228</v>
      </c>
      <c r="C100" s="313"/>
      <c r="D100" s="313"/>
      <c r="E100" s="313"/>
      <c r="F100" s="313"/>
      <c r="G100" s="313"/>
      <c r="H100" s="313"/>
      <c r="I100" s="313"/>
      <c r="J100" s="313"/>
      <c r="K100" s="313"/>
      <c r="L100" s="304"/>
      <c r="M100" s="304"/>
      <c r="N100" s="304"/>
      <c r="O100" s="304"/>
      <c r="P100" s="304"/>
      <c r="Q100" s="304"/>
      <c r="R100" s="304"/>
    </row>
    <row r="101" spans="2:19" x14ac:dyDescent="0.35">
      <c r="B101" s="351" t="s">
        <v>1229</v>
      </c>
      <c r="C101" s="313"/>
      <c r="D101" s="313"/>
      <c r="E101" s="313"/>
      <c r="F101" s="313"/>
      <c r="G101" s="313"/>
      <c r="H101" s="313"/>
      <c r="I101" s="313"/>
      <c r="J101" s="313"/>
      <c r="K101" s="313"/>
      <c r="L101" s="304"/>
      <c r="M101" s="304"/>
      <c r="N101" s="304"/>
      <c r="O101" s="304"/>
      <c r="P101" s="304"/>
      <c r="Q101" s="304"/>
      <c r="R101" s="304"/>
    </row>
    <row r="102" spans="2:19" x14ac:dyDescent="0.35">
      <c r="B102" s="351" t="s">
        <v>1215</v>
      </c>
      <c r="C102" s="305"/>
      <c r="D102" s="306"/>
      <c r="E102" s="304"/>
      <c r="F102" s="304"/>
      <c r="G102" s="304"/>
      <c r="H102" s="304"/>
      <c r="I102" s="304"/>
      <c r="J102" s="304"/>
      <c r="K102" s="304"/>
      <c r="L102" s="304"/>
      <c r="M102" s="304"/>
      <c r="N102" s="304"/>
      <c r="O102" s="304"/>
      <c r="P102" s="304"/>
      <c r="Q102" s="304"/>
      <c r="R102" s="304"/>
    </row>
    <row r="103" spans="2:19" x14ac:dyDescent="0.35">
      <c r="B103" s="351"/>
      <c r="C103" s="305"/>
      <c r="D103" s="306"/>
      <c r="E103" s="304"/>
      <c r="F103" s="304"/>
      <c r="G103" s="304"/>
      <c r="H103" s="304"/>
      <c r="I103" s="304"/>
      <c r="J103" s="304"/>
      <c r="K103" s="304"/>
      <c r="L103" s="304"/>
      <c r="M103" s="304"/>
      <c r="N103" s="304"/>
      <c r="O103" s="304"/>
      <c r="P103" s="304"/>
      <c r="Q103" s="304"/>
      <c r="R103" s="304"/>
    </row>
    <row r="104" spans="2:19" x14ac:dyDescent="0.35">
      <c r="B104" s="409" t="s">
        <v>1216</v>
      </c>
      <c r="C104" s="305"/>
      <c r="D104" s="306"/>
      <c r="E104" s="304"/>
      <c r="F104" s="304"/>
      <c r="G104" s="304"/>
      <c r="H104" s="304"/>
      <c r="I104" s="304"/>
      <c r="J104" s="304"/>
      <c r="K104" s="304"/>
      <c r="L104" s="304"/>
      <c r="M104" s="304"/>
      <c r="N104" s="304"/>
      <c r="O104" s="304"/>
      <c r="P104" s="304"/>
      <c r="Q104" s="304"/>
      <c r="R104" s="304"/>
    </row>
    <row r="105" spans="2:19" ht="15" thickBot="1" x14ac:dyDescent="0.4">
      <c r="B105" s="304"/>
      <c r="C105" s="305"/>
      <c r="D105" s="306"/>
      <c r="E105" s="304"/>
      <c r="F105" s="304"/>
      <c r="G105" s="304"/>
      <c r="H105" s="304"/>
      <c r="I105" s="304"/>
      <c r="J105" s="304"/>
      <c r="K105" s="304"/>
      <c r="L105" s="304"/>
      <c r="M105" s="304"/>
      <c r="N105" s="304"/>
      <c r="O105" s="304"/>
      <c r="P105" s="304"/>
      <c r="Q105" s="304"/>
      <c r="R105" s="304"/>
    </row>
    <row r="106" spans="2:19" ht="15" customHeight="1" x14ac:dyDescent="0.35">
      <c r="B106" s="496" t="s">
        <v>498</v>
      </c>
      <c r="C106" s="496" t="s">
        <v>832</v>
      </c>
      <c r="D106" s="304"/>
      <c r="E106" s="304"/>
      <c r="F106" s="304"/>
      <c r="G106" s="304"/>
      <c r="H106" s="304"/>
      <c r="I106" s="304"/>
      <c r="J106" s="304"/>
      <c r="K106" s="304"/>
      <c r="L106" s="304"/>
      <c r="M106" s="304"/>
      <c r="N106" s="304"/>
      <c r="O106" s="304"/>
      <c r="P106" s="304"/>
      <c r="Q106" s="322"/>
      <c r="R106" s="304"/>
    </row>
    <row r="107" spans="2:19" ht="15" thickBot="1" x14ac:dyDescent="0.4">
      <c r="B107" s="511"/>
      <c r="C107" s="511"/>
      <c r="D107" s="304"/>
      <c r="E107" s="304"/>
      <c r="F107" s="304"/>
      <c r="G107" s="304"/>
      <c r="H107" s="304"/>
      <c r="I107" s="304"/>
      <c r="J107" s="304"/>
      <c r="K107" s="304"/>
      <c r="L107" s="304"/>
      <c r="M107" s="304"/>
      <c r="N107" s="304"/>
      <c r="O107" s="304"/>
      <c r="P107" s="304"/>
      <c r="Q107" s="304"/>
      <c r="R107" s="304"/>
    </row>
    <row r="108" spans="2:19" x14ac:dyDescent="0.35">
      <c r="B108" s="410" t="s">
        <v>55</v>
      </c>
      <c r="C108" s="411">
        <v>190.8</v>
      </c>
      <c r="D108" s="304"/>
      <c r="E108" s="304"/>
      <c r="F108" s="310"/>
      <c r="G108" s="304"/>
      <c r="H108" s="304"/>
      <c r="I108" s="304"/>
      <c r="J108" s="304"/>
      <c r="K108" s="304"/>
      <c r="L108" s="304"/>
      <c r="M108" s="304"/>
      <c r="N108" s="304"/>
      <c r="O108" s="304"/>
      <c r="P108" s="304"/>
      <c r="Q108" s="304"/>
      <c r="R108" s="304"/>
    </row>
    <row r="109" spans="2:19" x14ac:dyDescent="0.35">
      <c r="B109" s="411" t="s">
        <v>95</v>
      </c>
      <c r="C109" s="411">
        <v>483</v>
      </c>
      <c r="D109" s="304"/>
      <c r="E109" s="304"/>
      <c r="F109" s="310"/>
      <c r="G109" s="304"/>
      <c r="H109" s="304"/>
      <c r="I109" s="304"/>
      <c r="J109" s="304"/>
      <c r="K109" s="304"/>
      <c r="L109" s="304"/>
      <c r="M109" s="304"/>
      <c r="N109" s="304"/>
      <c r="O109" s="304"/>
      <c r="P109" s="304"/>
      <c r="Q109" s="304"/>
      <c r="R109" s="304"/>
    </row>
    <row r="110" spans="2:19" x14ac:dyDescent="0.35">
      <c r="B110" s="411" t="s">
        <v>56</v>
      </c>
      <c r="C110" s="411">
        <v>234.44600000000003</v>
      </c>
      <c r="D110" s="304"/>
      <c r="E110" s="310"/>
      <c r="F110" s="310"/>
      <c r="G110" s="304"/>
      <c r="H110" s="304"/>
      <c r="I110" s="304"/>
      <c r="J110" s="304"/>
      <c r="K110" s="304"/>
      <c r="L110" s="304"/>
      <c r="M110" s="304"/>
      <c r="N110" s="304"/>
      <c r="O110" s="304"/>
      <c r="P110" s="304"/>
      <c r="Q110" s="304"/>
      <c r="R110" s="304"/>
    </row>
    <row r="111" spans="2:19" ht="15" thickBot="1" x14ac:dyDescent="0.4">
      <c r="B111" s="412" t="s">
        <v>57</v>
      </c>
      <c r="C111" s="412">
        <v>247.61</v>
      </c>
      <c r="D111" s="304"/>
      <c r="E111" s="304"/>
      <c r="F111" s="310"/>
      <c r="G111" s="304"/>
      <c r="H111" s="304"/>
      <c r="I111" s="304"/>
      <c r="J111" s="304"/>
      <c r="K111" s="304"/>
      <c r="L111" s="304"/>
      <c r="M111" s="304"/>
      <c r="N111" s="304"/>
      <c r="O111" s="304"/>
      <c r="P111" s="304"/>
      <c r="Q111" s="304"/>
      <c r="R111" s="304"/>
    </row>
    <row r="112" spans="2:19" ht="15" thickTop="1" x14ac:dyDescent="0.35">
      <c r="B112" s="304"/>
      <c r="C112" s="305"/>
      <c r="D112" s="306"/>
      <c r="E112" s="304"/>
      <c r="F112" s="304"/>
      <c r="G112" s="304"/>
      <c r="H112" s="304"/>
      <c r="I112" s="304"/>
      <c r="J112" s="304"/>
      <c r="K112" s="304"/>
      <c r="L112" s="304"/>
      <c r="M112" s="304"/>
      <c r="N112" s="304"/>
      <c r="O112" s="304"/>
      <c r="P112" s="304"/>
      <c r="Q112" s="304"/>
      <c r="R112" s="304"/>
    </row>
    <row r="113" spans="2:18" x14ac:dyDescent="0.35">
      <c r="B113" s="350" t="s">
        <v>595</v>
      </c>
      <c r="C113" s="305"/>
      <c r="D113" s="306"/>
      <c r="E113" s="304"/>
      <c r="F113" s="304"/>
      <c r="G113" s="304"/>
      <c r="H113" s="304"/>
      <c r="I113" s="304"/>
      <c r="J113" s="304"/>
      <c r="K113" s="304"/>
      <c r="L113" s="304"/>
      <c r="M113" s="304"/>
      <c r="N113" s="304"/>
      <c r="O113" s="304"/>
      <c r="P113" s="304"/>
      <c r="Q113" s="304"/>
      <c r="R113" s="304"/>
    </row>
    <row r="114" spans="2:18" x14ac:dyDescent="0.35">
      <c r="B114" s="85" t="s">
        <v>1217</v>
      </c>
      <c r="C114" s="311"/>
      <c r="D114" s="311"/>
      <c r="E114" s="311"/>
      <c r="F114" s="311"/>
      <c r="G114" s="311"/>
      <c r="H114" s="85"/>
      <c r="I114" s="311"/>
      <c r="J114" s="311"/>
      <c r="K114" s="304"/>
      <c r="L114" s="304"/>
      <c r="M114" s="304"/>
      <c r="N114" s="304"/>
      <c r="O114" s="304"/>
      <c r="P114" s="304"/>
      <c r="Q114" s="304"/>
      <c r="R114" s="304"/>
    </row>
    <row r="115" spans="2:18" x14ac:dyDescent="0.35">
      <c r="B115" s="304"/>
      <c r="C115" s="305"/>
      <c r="D115" s="306"/>
      <c r="E115" s="304"/>
      <c r="F115" s="304"/>
      <c r="G115" s="304"/>
      <c r="H115" s="304"/>
      <c r="I115" s="304"/>
      <c r="J115" s="304"/>
      <c r="K115" s="304"/>
      <c r="L115" s="304"/>
      <c r="M115" s="304"/>
      <c r="N115" s="304"/>
      <c r="O115" s="304"/>
      <c r="P115" s="304"/>
      <c r="Q115" s="304"/>
      <c r="R115" s="304"/>
    </row>
    <row r="116" spans="2:18" x14ac:dyDescent="0.35">
      <c r="K116" s="304"/>
      <c r="L116" s="304"/>
    </row>
    <row r="117" spans="2:18" x14ac:dyDescent="0.35">
      <c r="K117" s="304"/>
      <c r="L117" s="304"/>
    </row>
    <row r="118" spans="2:18" x14ac:dyDescent="0.35">
      <c r="K118" s="304"/>
      <c r="L118" s="304"/>
    </row>
    <row r="119" spans="2:18" x14ac:dyDescent="0.35">
      <c r="K119" s="304"/>
      <c r="L119" s="304"/>
    </row>
    <row r="120" spans="2:18" x14ac:dyDescent="0.35">
      <c r="K120" s="304"/>
      <c r="L120" s="304"/>
    </row>
    <row r="121" spans="2:18" x14ac:dyDescent="0.35">
      <c r="K121" s="304"/>
      <c r="L121" s="304"/>
    </row>
    <row r="122" spans="2:18" x14ac:dyDescent="0.35">
      <c r="K122" s="304"/>
      <c r="L122" s="304"/>
    </row>
    <row r="123" spans="2:18" x14ac:dyDescent="0.35">
      <c r="K123" s="304"/>
      <c r="L123" s="304"/>
    </row>
    <row r="124" spans="2:18" x14ac:dyDescent="0.35">
      <c r="K124" s="304"/>
      <c r="L124" s="304"/>
    </row>
    <row r="125" spans="2:18" x14ac:dyDescent="0.35">
      <c r="K125" s="304"/>
      <c r="L125" s="304"/>
    </row>
    <row r="126" spans="2:18" x14ac:dyDescent="0.35">
      <c r="K126" s="304"/>
      <c r="L126" s="304"/>
    </row>
    <row r="127" spans="2:18" x14ac:dyDescent="0.35">
      <c r="K127" s="304"/>
      <c r="L127" s="304"/>
    </row>
    <row r="128" spans="2:18" x14ac:dyDescent="0.35">
      <c r="K128" s="304"/>
      <c r="L128" s="304"/>
    </row>
    <row r="129" spans="11:12" x14ac:dyDescent="0.35">
      <c r="K129" s="304"/>
      <c r="L129" s="304"/>
    </row>
    <row r="130" spans="11:12" x14ac:dyDescent="0.35">
      <c r="K130" s="304"/>
      <c r="L130" s="304"/>
    </row>
    <row r="131" spans="11:12" x14ac:dyDescent="0.35">
      <c r="K131" s="304"/>
      <c r="L131" s="304"/>
    </row>
    <row r="132" spans="11:12" x14ac:dyDescent="0.35">
      <c r="K132" s="304"/>
      <c r="L132" s="304"/>
    </row>
    <row r="133" spans="11:12" x14ac:dyDescent="0.35">
      <c r="K133" s="304"/>
      <c r="L133" s="304"/>
    </row>
    <row r="134" spans="11:12" x14ac:dyDescent="0.35">
      <c r="K134" s="304"/>
      <c r="L134" s="304"/>
    </row>
    <row r="135" spans="11:12" x14ac:dyDescent="0.35">
      <c r="K135" s="304"/>
      <c r="L135" s="304"/>
    </row>
    <row r="136" spans="11:12" x14ac:dyDescent="0.35">
      <c r="K136" s="304"/>
      <c r="L136" s="304"/>
    </row>
    <row r="137" spans="11:12" x14ac:dyDescent="0.35">
      <c r="K137" s="304"/>
      <c r="L137" s="304"/>
    </row>
    <row r="138" spans="11:12" x14ac:dyDescent="0.35">
      <c r="K138" s="304"/>
      <c r="L138" s="304"/>
    </row>
    <row r="139" spans="11:12" x14ac:dyDescent="0.35">
      <c r="K139" s="304"/>
      <c r="L139" s="304"/>
    </row>
    <row r="140" spans="11:12" x14ac:dyDescent="0.35">
      <c r="K140" s="304"/>
      <c r="L140" s="304"/>
    </row>
    <row r="141" spans="11:12" x14ac:dyDescent="0.35">
      <c r="K141" s="304"/>
      <c r="L141" s="304"/>
    </row>
    <row r="142" spans="11:12" x14ac:dyDescent="0.35">
      <c r="K142" s="304"/>
      <c r="L142" s="304"/>
    </row>
    <row r="143" spans="11:12" x14ac:dyDescent="0.35">
      <c r="K143" s="304"/>
      <c r="L143" s="304"/>
    </row>
    <row r="144" spans="11:12" x14ac:dyDescent="0.35">
      <c r="K144" s="304"/>
      <c r="L144" s="304"/>
    </row>
    <row r="145" spans="11:12" x14ac:dyDescent="0.35">
      <c r="K145" s="304"/>
      <c r="L145" s="304"/>
    </row>
    <row r="146" spans="11:12" x14ac:dyDescent="0.35">
      <c r="K146" s="304"/>
      <c r="L146" s="304"/>
    </row>
    <row r="147" spans="11:12" x14ac:dyDescent="0.35">
      <c r="K147" s="304"/>
      <c r="L147" s="304"/>
    </row>
    <row r="148" spans="11:12" x14ac:dyDescent="0.35">
      <c r="K148" s="304"/>
      <c r="L148" s="304"/>
    </row>
    <row r="149" spans="11:12" x14ac:dyDescent="0.35">
      <c r="K149" s="304"/>
      <c r="L149" s="304"/>
    </row>
    <row r="150" spans="11:12" x14ac:dyDescent="0.35">
      <c r="K150" s="304"/>
      <c r="L150" s="304"/>
    </row>
    <row r="151" spans="11:12" x14ac:dyDescent="0.35">
      <c r="K151" s="304"/>
      <c r="L151" s="304"/>
    </row>
    <row r="152" spans="11:12" x14ac:dyDescent="0.35">
      <c r="K152" s="304"/>
      <c r="L152" s="304"/>
    </row>
    <row r="153" spans="11:12" x14ac:dyDescent="0.35">
      <c r="K153" s="304"/>
      <c r="L153" s="304"/>
    </row>
    <row r="154" spans="11:12" x14ac:dyDescent="0.35">
      <c r="K154" s="304"/>
      <c r="L154" s="304"/>
    </row>
    <row r="155" spans="11:12" x14ac:dyDescent="0.35">
      <c r="K155" s="304"/>
      <c r="L155" s="304"/>
    </row>
    <row r="156" spans="11:12" x14ac:dyDescent="0.35">
      <c r="K156" s="304"/>
      <c r="L156" s="304"/>
    </row>
    <row r="157" spans="11:12" x14ac:dyDescent="0.35">
      <c r="K157" s="304"/>
      <c r="L157" s="304"/>
    </row>
    <row r="158" spans="11:12" x14ac:dyDescent="0.35">
      <c r="K158" s="304"/>
      <c r="L158" s="304"/>
    </row>
    <row r="159" spans="11:12" x14ac:dyDescent="0.35">
      <c r="K159" s="304"/>
      <c r="L159" s="304"/>
    </row>
    <row r="160" spans="11:12" x14ac:dyDescent="0.35">
      <c r="K160" s="304"/>
      <c r="L160" s="304"/>
    </row>
    <row r="161" spans="11:12" x14ac:dyDescent="0.35">
      <c r="K161" s="304"/>
      <c r="L161" s="304"/>
    </row>
    <row r="162" spans="11:12" x14ac:dyDescent="0.35">
      <c r="K162" s="304"/>
      <c r="L162" s="304"/>
    </row>
    <row r="163" spans="11:12" x14ac:dyDescent="0.35">
      <c r="K163" s="304"/>
      <c r="L163" s="304"/>
    </row>
    <row r="164" spans="11:12" x14ac:dyDescent="0.35">
      <c r="K164" s="304"/>
      <c r="L164" s="304"/>
    </row>
    <row r="165" spans="11:12" x14ac:dyDescent="0.35">
      <c r="L165" s="317"/>
    </row>
    <row r="166" spans="11:12" ht="15" thickBot="1" x14ac:dyDescent="0.4">
      <c r="L166" s="377"/>
    </row>
    <row r="167" spans="11:12" ht="15" thickBot="1" x14ac:dyDescent="0.4">
      <c r="L167" s="413"/>
    </row>
    <row r="168" spans="11:12" x14ac:dyDescent="0.35">
      <c r="L168" s="414"/>
    </row>
  </sheetData>
  <mergeCells count="44">
    <mergeCell ref="O31:O32"/>
    <mergeCell ref="B33:B56"/>
    <mergeCell ref="O33:O56"/>
    <mergeCell ref="B98:S98"/>
    <mergeCell ref="B106:B107"/>
    <mergeCell ref="C106:C107"/>
    <mergeCell ref="B65:B76"/>
    <mergeCell ref="O65:O76"/>
    <mergeCell ref="B77:B88"/>
    <mergeCell ref="O77:O88"/>
    <mergeCell ref="B95:S95"/>
    <mergeCell ref="B96:S96"/>
    <mergeCell ref="Q11:Q14"/>
    <mergeCell ref="B19:S19"/>
    <mergeCell ref="B57:B64"/>
    <mergeCell ref="O57:O64"/>
    <mergeCell ref="B21:S21"/>
    <mergeCell ref="B22:S22"/>
    <mergeCell ref="B23:S23"/>
    <mergeCell ref="B25:S25"/>
    <mergeCell ref="Q30:T30"/>
    <mergeCell ref="B31:B32"/>
    <mergeCell ref="C31:C32"/>
    <mergeCell ref="D31:D32"/>
    <mergeCell ref="E31:E32"/>
    <mergeCell ref="F31:F32"/>
    <mergeCell ref="L31:M31"/>
    <mergeCell ref="N31:N32"/>
    <mergeCell ref="B20:S20"/>
    <mergeCell ref="H8:H9"/>
    <mergeCell ref="I8:I9"/>
    <mergeCell ref="J8:J9"/>
    <mergeCell ref="K8:K9"/>
    <mergeCell ref="L8:L9"/>
    <mergeCell ref="M8:M9"/>
    <mergeCell ref="B8:B10"/>
    <mergeCell ref="C8:C10"/>
    <mergeCell ref="D8:D10"/>
    <mergeCell ref="E8:E10"/>
    <mergeCell ref="F8:F10"/>
    <mergeCell ref="G8:G9"/>
    <mergeCell ref="N8:O9"/>
    <mergeCell ref="P8:P10"/>
    <mergeCell ref="Q8:Q10"/>
  </mergeCells>
  <hyperlinks>
    <hyperlink ref="A1" location="'Modeling Support'!A1" display="Support" xr:uid="{2ADBC508-1B58-401D-854E-8124EB3D4E43}"/>
  </hyperlinks>
  <printOptions horizontalCentered="1"/>
  <pageMargins left="7.874015748031496E-2" right="7.874015748031496E-2" top="1.7716535433070868" bottom="0.78740157480314965" header="0.51181102362204722" footer="0.51181102362204722"/>
  <pageSetup paperSize="9" scale="42" fitToHeight="0" orientation="portrait" r:id="rId1"/>
  <headerFooter differentFirst="1" alignWithMargins="0">
    <oddHeader xml:space="preserve">&amp;C&amp;"-,Negrito"
&amp;G
FRRCM - Diretoria de Relação com Investidores
Informe aos Investidores - Anexo III - 2T24
Informações Operacionais das Empresas Controladas
</oddHeader>
    <oddFooter>&amp;C&amp;P_x000D_&amp;1#&amp;"Calibri"&amp;10&amp;K008000 Classificação: Pública</oddFooter>
    <firstFooter>&amp;C_x000D_&amp;1#&amp;"Calibri"&amp;10&amp;K008000 Classificação: Pública</firstFooter>
  </headerFooter>
  <rowBreaks count="1" manualBreakCount="1">
    <brk id="56" min="1" max="17"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E7ECF-61D4-44A0-9A4D-EE3475734395}">
  <sheetPr codeName="Planilha31">
    <tabColor rgb="FFEDECE3"/>
  </sheetPr>
  <dimension ref="A1:R50"/>
  <sheetViews>
    <sheetView showGridLines="0" zoomScaleNormal="100" workbookViewId="0"/>
  </sheetViews>
  <sheetFormatPr defaultRowHeight="14.5" x14ac:dyDescent="0.35"/>
  <cols>
    <col min="2" max="2" width="21.54296875" customWidth="1"/>
    <col min="3" max="6" width="7.54296875" bestFit="1" customWidth="1"/>
    <col min="8" max="8" width="21.54296875" bestFit="1" customWidth="1"/>
    <col min="9" max="12" width="7.54296875" bestFit="1" customWidth="1"/>
    <col min="14" max="14" width="21.54296875" customWidth="1"/>
    <col min="15" max="17" width="7.54296875" bestFit="1" customWidth="1"/>
    <col min="18" max="18" width="7.453125" customWidth="1"/>
  </cols>
  <sheetData>
    <row r="1" spans="1:18" x14ac:dyDescent="0.35">
      <c r="A1" s="62" t="s">
        <v>481</v>
      </c>
    </row>
    <row r="2" spans="1:18" x14ac:dyDescent="0.35">
      <c r="B2" s="446" t="s">
        <v>1267</v>
      </c>
    </row>
    <row r="3" spans="1:18" x14ac:dyDescent="0.35">
      <c r="B3" s="54" t="s">
        <v>1268</v>
      </c>
    </row>
    <row r="4" spans="1:18" ht="15" thickBot="1" x14ac:dyDescent="0.4">
      <c r="B4" s="54"/>
    </row>
    <row r="5" spans="1:18" ht="15.5" thickTop="1" thickBot="1" x14ac:dyDescent="0.4">
      <c r="B5" s="46" t="s">
        <v>6</v>
      </c>
      <c r="C5" s="47" t="s">
        <v>43</v>
      </c>
      <c r="D5" s="47" t="s">
        <v>44</v>
      </c>
      <c r="E5" s="47" t="s">
        <v>45</v>
      </c>
      <c r="F5" s="47" t="s">
        <v>46</v>
      </c>
      <c r="H5" s="46" t="s">
        <v>606</v>
      </c>
      <c r="I5" s="47" t="s">
        <v>43</v>
      </c>
      <c r="J5" s="47" t="s">
        <v>44</v>
      </c>
      <c r="K5" s="47" t="s">
        <v>45</v>
      </c>
      <c r="L5" s="47" t="s">
        <v>46</v>
      </c>
      <c r="N5" s="46" t="s">
        <v>881</v>
      </c>
      <c r="O5" s="47" t="s">
        <v>43</v>
      </c>
      <c r="P5" s="47" t="s">
        <v>44</v>
      </c>
      <c r="Q5" s="47" t="s">
        <v>45</v>
      </c>
      <c r="R5" s="47" t="s">
        <v>46</v>
      </c>
    </row>
    <row r="6" spans="1:18" ht="15" thickTop="1" x14ac:dyDescent="0.35">
      <c r="B6" s="48" t="s">
        <v>882</v>
      </c>
      <c r="C6" s="49">
        <v>-1528.5437354999995</v>
      </c>
      <c r="D6" s="49">
        <v>494.33499995</v>
      </c>
      <c r="E6" s="49">
        <v>489.60957429000001</v>
      </c>
      <c r="F6" s="49">
        <v>485.43552711000001</v>
      </c>
      <c r="H6" s="48" t="s">
        <v>882</v>
      </c>
      <c r="I6" s="49">
        <v>-1437.6673897399996</v>
      </c>
      <c r="J6" s="49">
        <v>479.69757261000001</v>
      </c>
      <c r="K6" s="49">
        <v>479.69757261000001</v>
      </c>
      <c r="L6" s="49">
        <v>479.69757261000001</v>
      </c>
      <c r="N6" s="48" t="s">
        <v>882</v>
      </c>
      <c r="O6" s="49">
        <v>-90.876345759999978</v>
      </c>
      <c r="P6" s="49">
        <v>14.637427339999988</v>
      </c>
      <c r="Q6" s="49">
        <v>9.912001680000003</v>
      </c>
      <c r="R6" s="49">
        <v>5.7379545000000007</v>
      </c>
    </row>
    <row r="7" spans="1:18" x14ac:dyDescent="0.35">
      <c r="B7" s="50" t="s">
        <v>883</v>
      </c>
      <c r="C7" s="51">
        <v>-948.62126210999975</v>
      </c>
      <c r="D7" s="51">
        <v>363.39411104999999</v>
      </c>
      <c r="E7" s="51">
        <v>358.66868539000001</v>
      </c>
      <c r="F7" s="51">
        <v>354.49463821000001</v>
      </c>
      <c r="H7" s="50" t="s">
        <v>883</v>
      </c>
      <c r="I7" s="51">
        <v>-967.50753706999978</v>
      </c>
      <c r="J7" s="51">
        <v>348.75668371</v>
      </c>
      <c r="K7" s="51">
        <v>348.75668371</v>
      </c>
      <c r="L7" s="51">
        <v>348.75668371</v>
      </c>
      <c r="N7" s="50" t="s">
        <v>883</v>
      </c>
      <c r="O7" s="51">
        <v>18.886274960000037</v>
      </c>
      <c r="P7" s="51">
        <v>14.637427339999988</v>
      </c>
      <c r="Q7" s="51">
        <v>9.912001680000003</v>
      </c>
      <c r="R7" s="51">
        <v>5.7379545000000007</v>
      </c>
    </row>
    <row r="8" spans="1:18" x14ac:dyDescent="0.35">
      <c r="B8" s="50" t="s">
        <v>884</v>
      </c>
      <c r="C8" s="51">
        <v>17.099077810000011</v>
      </c>
      <c r="D8" s="51">
        <v>0</v>
      </c>
      <c r="E8" s="51">
        <v>0</v>
      </c>
      <c r="F8" s="51">
        <v>0</v>
      </c>
      <c r="H8" s="50" t="s">
        <v>884</v>
      </c>
      <c r="I8" s="51">
        <v>16.734200650000012</v>
      </c>
      <c r="J8" s="51">
        <v>0</v>
      </c>
      <c r="K8" s="51">
        <v>0</v>
      </c>
      <c r="L8" s="51">
        <v>0</v>
      </c>
      <c r="N8" s="50" t="s">
        <v>884</v>
      </c>
      <c r="O8" s="51">
        <v>0.36487715999999892</v>
      </c>
      <c r="P8" s="51">
        <v>0</v>
      </c>
      <c r="Q8" s="51">
        <v>0</v>
      </c>
      <c r="R8" s="51">
        <v>0</v>
      </c>
    </row>
    <row r="9" spans="1:18" x14ac:dyDescent="0.35">
      <c r="B9" s="50" t="s">
        <v>885</v>
      </c>
      <c r="C9" s="51">
        <v>6.9229370499999989</v>
      </c>
      <c r="D9" s="51">
        <v>0</v>
      </c>
      <c r="E9" s="51">
        <v>0</v>
      </c>
      <c r="F9" s="51">
        <v>0</v>
      </c>
      <c r="H9" s="50" t="s">
        <v>885</v>
      </c>
      <c r="I9" s="51">
        <v>5.2842968599999995</v>
      </c>
      <c r="J9" s="51">
        <v>0</v>
      </c>
      <c r="K9" s="51">
        <v>0</v>
      </c>
      <c r="L9" s="51">
        <v>0</v>
      </c>
      <c r="N9" s="50" t="s">
        <v>885</v>
      </c>
      <c r="O9" s="51">
        <v>1.6386401899999994</v>
      </c>
      <c r="P9" s="51">
        <v>0</v>
      </c>
      <c r="Q9" s="51">
        <v>0</v>
      </c>
      <c r="R9" s="51">
        <v>0</v>
      </c>
    </row>
    <row r="10" spans="1:18" x14ac:dyDescent="0.35">
      <c r="B10" s="50" t="s">
        <v>886</v>
      </c>
      <c r="C10" s="51">
        <v>-734.88537714999995</v>
      </c>
      <c r="D10" s="51">
        <v>0</v>
      </c>
      <c r="E10" s="51">
        <v>0</v>
      </c>
      <c r="F10" s="51">
        <v>0</v>
      </c>
      <c r="H10" s="50" t="s">
        <v>886</v>
      </c>
      <c r="I10" s="51">
        <v>-623.11923907999994</v>
      </c>
      <c r="J10" s="51">
        <v>0</v>
      </c>
      <c r="K10" s="51">
        <v>0</v>
      </c>
      <c r="L10" s="51">
        <v>0</v>
      </c>
      <c r="N10" s="50" t="s">
        <v>886</v>
      </c>
      <c r="O10" s="51">
        <v>-111.76613807000001</v>
      </c>
      <c r="P10" s="51">
        <v>0</v>
      </c>
      <c r="Q10" s="51">
        <v>0</v>
      </c>
      <c r="R10" s="51">
        <v>0</v>
      </c>
    </row>
    <row r="11" spans="1:18" x14ac:dyDescent="0.35">
      <c r="B11" s="50" t="s">
        <v>887</v>
      </c>
      <c r="C11" s="51">
        <v>130.9408889</v>
      </c>
      <c r="D11" s="51">
        <v>130.9408889</v>
      </c>
      <c r="E11" s="51">
        <v>130.9408889</v>
      </c>
      <c r="F11" s="51">
        <v>130.9408889</v>
      </c>
      <c r="H11" s="50" t="s">
        <v>887</v>
      </c>
      <c r="I11" s="51">
        <v>130.9408889</v>
      </c>
      <c r="J11" s="51">
        <v>130.9408889</v>
      </c>
      <c r="K11" s="51">
        <v>130.9408889</v>
      </c>
      <c r="L11" s="51">
        <v>130.9408889</v>
      </c>
      <c r="N11" s="50" t="s">
        <v>887</v>
      </c>
      <c r="O11" s="51">
        <v>0</v>
      </c>
      <c r="P11" s="51">
        <v>0</v>
      </c>
      <c r="Q11" s="51">
        <v>0</v>
      </c>
      <c r="R11" s="51">
        <v>0</v>
      </c>
    </row>
    <row r="12" spans="1:18" x14ac:dyDescent="0.35">
      <c r="B12" s="52" t="s">
        <v>8</v>
      </c>
      <c r="C12" s="53">
        <v>-794.16796984999974</v>
      </c>
      <c r="D12" s="53">
        <v>116.81281382</v>
      </c>
      <c r="E12" s="53">
        <v>116.81281382</v>
      </c>
      <c r="F12" s="53">
        <v>116.8109594</v>
      </c>
      <c r="H12" s="52" t="s">
        <v>8</v>
      </c>
      <c r="I12" s="53">
        <v>-774.19219942999973</v>
      </c>
      <c r="J12" s="53">
        <v>116.92361341</v>
      </c>
      <c r="K12" s="53">
        <v>116.92361341</v>
      </c>
      <c r="L12" s="53">
        <v>116.92361341</v>
      </c>
      <c r="N12" s="52" t="s">
        <v>8</v>
      </c>
      <c r="O12" s="53">
        <v>-19.975770420000075</v>
      </c>
      <c r="P12" s="53">
        <v>-0.11079959000000628</v>
      </c>
      <c r="Q12" s="53">
        <v>-0.11079959000000628</v>
      </c>
      <c r="R12" s="53">
        <v>-0.11265400999999997</v>
      </c>
    </row>
    <row r="13" spans="1:18" x14ac:dyDescent="0.35">
      <c r="B13" s="54" t="s">
        <v>883</v>
      </c>
      <c r="C13" s="55">
        <v>-657.58897112999989</v>
      </c>
      <c r="D13" s="55">
        <v>63.478113069999999</v>
      </c>
      <c r="E13" s="55">
        <v>63.478113069999999</v>
      </c>
      <c r="F13" s="55">
        <v>63.476258650000005</v>
      </c>
      <c r="H13" s="54" t="s">
        <v>883</v>
      </c>
      <c r="I13" s="55">
        <v>-657.47817153999983</v>
      </c>
      <c r="J13" s="55">
        <v>63.588912660000005</v>
      </c>
      <c r="K13" s="55">
        <v>63.588912660000005</v>
      </c>
      <c r="L13" s="55">
        <v>63.588912660000005</v>
      </c>
      <c r="N13" s="54" t="s">
        <v>883</v>
      </c>
      <c r="O13" s="55">
        <v>-0.11079959000005601</v>
      </c>
      <c r="P13" s="55">
        <v>-0.11079959000000628</v>
      </c>
      <c r="Q13" s="55">
        <v>-0.11079959000000628</v>
      </c>
      <c r="R13" s="55">
        <v>-0.11265400999999997</v>
      </c>
    </row>
    <row r="14" spans="1:18" x14ac:dyDescent="0.35">
      <c r="B14" s="54" t="s">
        <v>884</v>
      </c>
      <c r="C14" s="55">
        <v>38.968779570000002</v>
      </c>
      <c r="D14" s="55">
        <v>0</v>
      </c>
      <c r="E14" s="55">
        <v>0</v>
      </c>
      <c r="F14" s="55">
        <v>0</v>
      </c>
      <c r="H14" s="54" t="s">
        <v>884</v>
      </c>
      <c r="I14" s="55">
        <v>39.206517470000001</v>
      </c>
      <c r="J14" s="55">
        <v>0</v>
      </c>
      <c r="K14" s="55">
        <v>0</v>
      </c>
      <c r="L14" s="55">
        <v>0</v>
      </c>
      <c r="N14" s="54" t="s">
        <v>884</v>
      </c>
      <c r="O14" s="55">
        <v>-0.23773789999999906</v>
      </c>
      <c r="P14" s="55">
        <v>0</v>
      </c>
      <c r="Q14" s="55">
        <v>0</v>
      </c>
      <c r="R14" s="55">
        <v>0</v>
      </c>
    </row>
    <row r="15" spans="1:18" x14ac:dyDescent="0.35">
      <c r="B15" s="54" t="s">
        <v>885</v>
      </c>
      <c r="C15" s="55">
        <v>0</v>
      </c>
      <c r="D15" s="55">
        <v>0</v>
      </c>
      <c r="E15" s="55">
        <v>0</v>
      </c>
      <c r="F15" s="55">
        <v>0</v>
      </c>
      <c r="H15" s="54" t="s">
        <v>885</v>
      </c>
      <c r="I15" s="55">
        <v>0</v>
      </c>
      <c r="J15" s="55">
        <v>0</v>
      </c>
      <c r="K15" s="55">
        <v>0</v>
      </c>
      <c r="L15" s="55">
        <v>0</v>
      </c>
      <c r="N15" s="54" t="s">
        <v>885</v>
      </c>
      <c r="O15" s="55">
        <v>0</v>
      </c>
      <c r="P15" s="55">
        <v>0</v>
      </c>
      <c r="Q15" s="55">
        <v>0</v>
      </c>
      <c r="R15" s="55">
        <v>0</v>
      </c>
    </row>
    <row r="16" spans="1:18" x14ac:dyDescent="0.35">
      <c r="B16" s="54" t="s">
        <v>886</v>
      </c>
      <c r="C16" s="55">
        <v>-228.88247903999994</v>
      </c>
      <c r="D16" s="55">
        <v>0</v>
      </c>
      <c r="E16" s="55">
        <v>0</v>
      </c>
      <c r="F16" s="55">
        <v>0</v>
      </c>
      <c r="H16" s="54" t="s">
        <v>886</v>
      </c>
      <c r="I16" s="55">
        <v>-209.25524610999992</v>
      </c>
      <c r="J16" s="55">
        <v>0</v>
      </c>
      <c r="K16" s="55">
        <v>0</v>
      </c>
      <c r="L16" s="55">
        <v>0</v>
      </c>
      <c r="N16" s="54" t="s">
        <v>886</v>
      </c>
      <c r="O16" s="55">
        <v>-19.627232930000019</v>
      </c>
      <c r="P16" s="55">
        <v>0</v>
      </c>
      <c r="Q16" s="55">
        <v>0</v>
      </c>
      <c r="R16" s="55">
        <v>0</v>
      </c>
    </row>
    <row r="17" spans="2:18" x14ac:dyDescent="0.35">
      <c r="B17" s="54" t="s">
        <v>887</v>
      </c>
      <c r="C17" s="55">
        <v>53.334700750000003</v>
      </c>
      <c r="D17" s="55">
        <v>53.334700750000003</v>
      </c>
      <c r="E17" s="55">
        <v>53.334700750000003</v>
      </c>
      <c r="F17" s="55">
        <v>53.334700750000003</v>
      </c>
      <c r="H17" s="54" t="s">
        <v>887</v>
      </c>
      <c r="I17" s="55">
        <v>53.334700750000003</v>
      </c>
      <c r="J17" s="55">
        <v>53.334700750000003</v>
      </c>
      <c r="K17" s="55">
        <v>53.334700750000003</v>
      </c>
      <c r="L17" s="55">
        <v>53.334700750000003</v>
      </c>
      <c r="N17" s="54" t="s">
        <v>887</v>
      </c>
      <c r="O17" s="55">
        <v>0</v>
      </c>
      <c r="P17" s="55">
        <v>0</v>
      </c>
      <c r="Q17" s="55">
        <v>0</v>
      </c>
      <c r="R17" s="55">
        <v>0</v>
      </c>
    </row>
    <row r="18" spans="2:18" x14ac:dyDescent="0.35">
      <c r="B18" s="52" t="s">
        <v>3</v>
      </c>
      <c r="C18" s="53">
        <v>-258.90322167000005</v>
      </c>
      <c r="D18" s="53">
        <v>169.40946524</v>
      </c>
      <c r="E18" s="53">
        <v>169.40946524</v>
      </c>
      <c r="F18" s="53">
        <v>169.40946524</v>
      </c>
      <c r="H18" s="52" t="s">
        <v>3</v>
      </c>
      <c r="I18" s="53">
        <v>-236.23870186000005</v>
      </c>
      <c r="J18" s="53">
        <v>167.87048933</v>
      </c>
      <c r="K18" s="53">
        <v>167.87048933</v>
      </c>
      <c r="L18" s="53">
        <v>167.87048933</v>
      </c>
      <c r="N18" s="52" t="s">
        <v>3</v>
      </c>
      <c r="O18" s="53">
        <v>-22.664519809999987</v>
      </c>
      <c r="P18" s="53">
        <v>1.5389759100000049</v>
      </c>
      <c r="Q18" s="53">
        <v>1.5389759100000049</v>
      </c>
      <c r="R18" s="53">
        <v>1.5389759100000049</v>
      </c>
    </row>
    <row r="19" spans="2:18" x14ac:dyDescent="0.35">
      <c r="B19" s="54" t="s">
        <v>883</v>
      </c>
      <c r="C19" s="55">
        <v>-163.52565640000006</v>
      </c>
      <c r="D19" s="55">
        <v>149.88503195999999</v>
      </c>
      <c r="E19" s="55">
        <v>149.88503195999999</v>
      </c>
      <c r="F19" s="55">
        <v>149.88503195999999</v>
      </c>
      <c r="H19" s="54" t="s">
        <v>883</v>
      </c>
      <c r="I19" s="55">
        <v>-167.14298143000005</v>
      </c>
      <c r="J19" s="55">
        <v>148.34605604999999</v>
      </c>
      <c r="K19" s="55">
        <v>148.34605604999999</v>
      </c>
      <c r="L19" s="55">
        <v>148.34605604999999</v>
      </c>
      <c r="N19" s="54" t="s">
        <v>883</v>
      </c>
      <c r="O19" s="55">
        <v>3.6173250299999893</v>
      </c>
      <c r="P19" s="55">
        <v>1.5389759100000049</v>
      </c>
      <c r="Q19" s="55">
        <v>1.5389759100000049</v>
      </c>
      <c r="R19" s="55">
        <v>1.5389759100000049</v>
      </c>
    </row>
    <row r="20" spans="2:18" x14ac:dyDescent="0.35">
      <c r="B20" s="54" t="s">
        <v>884</v>
      </c>
      <c r="C20" s="55">
        <v>3.1711210300000028</v>
      </c>
      <c r="D20" s="55">
        <v>0</v>
      </c>
      <c r="E20" s="55">
        <v>0</v>
      </c>
      <c r="F20" s="55">
        <v>0</v>
      </c>
      <c r="H20" s="54" t="s">
        <v>884</v>
      </c>
      <c r="I20" s="55">
        <v>1.9804083200000013</v>
      </c>
      <c r="J20" s="55">
        <v>0</v>
      </c>
      <c r="K20" s="55">
        <v>0</v>
      </c>
      <c r="L20" s="55">
        <v>0</v>
      </c>
      <c r="N20" s="54" t="s">
        <v>884</v>
      </c>
      <c r="O20" s="55">
        <v>1.1907127100000015</v>
      </c>
      <c r="P20" s="55">
        <v>0</v>
      </c>
      <c r="Q20" s="55">
        <v>0</v>
      </c>
      <c r="R20" s="55">
        <v>0</v>
      </c>
    </row>
    <row r="21" spans="2:18" x14ac:dyDescent="0.35">
      <c r="B21" s="54" t="s">
        <v>885</v>
      </c>
      <c r="C21" s="55">
        <v>0</v>
      </c>
      <c r="D21" s="55">
        <v>0</v>
      </c>
      <c r="E21" s="55">
        <v>0</v>
      </c>
      <c r="F21" s="55">
        <v>0</v>
      </c>
      <c r="H21" s="54" t="s">
        <v>885</v>
      </c>
      <c r="I21" s="55">
        <v>0</v>
      </c>
      <c r="J21" s="55">
        <v>0</v>
      </c>
      <c r="K21" s="55">
        <v>0</v>
      </c>
      <c r="L21" s="55">
        <v>0</v>
      </c>
      <c r="N21" s="54" t="s">
        <v>885</v>
      </c>
      <c r="O21" s="55">
        <v>0</v>
      </c>
      <c r="P21" s="55">
        <v>0</v>
      </c>
      <c r="Q21" s="55">
        <v>0</v>
      </c>
      <c r="R21" s="55">
        <v>0</v>
      </c>
    </row>
    <row r="22" spans="2:18" x14ac:dyDescent="0.35">
      <c r="B22" s="54" t="s">
        <v>886</v>
      </c>
      <c r="C22" s="55">
        <v>-118.07311958</v>
      </c>
      <c r="D22" s="55">
        <v>0</v>
      </c>
      <c r="E22" s="55">
        <v>0</v>
      </c>
      <c r="F22" s="55">
        <v>0</v>
      </c>
      <c r="H22" s="54" t="s">
        <v>886</v>
      </c>
      <c r="I22" s="55">
        <v>-90.60056203000002</v>
      </c>
      <c r="J22" s="55">
        <v>0</v>
      </c>
      <c r="K22" s="55">
        <v>0</v>
      </c>
      <c r="L22" s="55">
        <v>0</v>
      </c>
      <c r="N22" s="54" t="s">
        <v>886</v>
      </c>
      <c r="O22" s="55">
        <v>-27.472557549999976</v>
      </c>
      <c r="P22" s="55">
        <v>0</v>
      </c>
      <c r="Q22" s="55">
        <v>0</v>
      </c>
      <c r="R22" s="55">
        <v>0</v>
      </c>
    </row>
    <row r="23" spans="2:18" x14ac:dyDescent="0.35">
      <c r="B23" s="54" t="s">
        <v>887</v>
      </c>
      <c r="C23" s="55">
        <v>19.52443328</v>
      </c>
      <c r="D23" s="55">
        <v>19.52443328</v>
      </c>
      <c r="E23" s="55">
        <v>19.52443328</v>
      </c>
      <c r="F23" s="55">
        <v>19.52443328</v>
      </c>
      <c r="H23" s="54" t="s">
        <v>887</v>
      </c>
      <c r="I23" s="55">
        <v>19.52443328</v>
      </c>
      <c r="J23" s="55">
        <v>19.52443328</v>
      </c>
      <c r="K23" s="55">
        <v>19.52443328</v>
      </c>
      <c r="L23" s="55">
        <v>19.52443328</v>
      </c>
      <c r="N23" s="54" t="s">
        <v>887</v>
      </c>
      <c r="O23" s="55">
        <v>0</v>
      </c>
      <c r="P23" s="55">
        <v>0</v>
      </c>
      <c r="Q23" s="55">
        <v>0</v>
      </c>
      <c r="R23" s="55">
        <v>0</v>
      </c>
    </row>
    <row r="24" spans="2:18" x14ac:dyDescent="0.35">
      <c r="B24" s="52" t="s">
        <v>4</v>
      </c>
      <c r="C24" s="53">
        <v>-330.8416324399999</v>
      </c>
      <c r="D24" s="53">
        <v>175.92355814000001</v>
      </c>
      <c r="E24" s="53">
        <v>172.875968</v>
      </c>
      <c r="F24" s="53">
        <v>168.74750943000001</v>
      </c>
      <c r="H24" s="52" t="s">
        <v>4</v>
      </c>
      <c r="I24" s="53">
        <v>-310.34520722000002</v>
      </c>
      <c r="J24" s="53">
        <v>164.88863700000002</v>
      </c>
      <c r="K24" s="53">
        <v>164.88863700000002</v>
      </c>
      <c r="L24" s="53">
        <v>164.88863700000002</v>
      </c>
      <c r="N24" s="52" t="s">
        <v>4</v>
      </c>
      <c r="O24" s="53">
        <v>-20.496425219999907</v>
      </c>
      <c r="P24" s="53">
        <v>11.034921140000009</v>
      </c>
      <c r="Q24" s="53">
        <v>7.9873309999999975</v>
      </c>
      <c r="R24" s="53">
        <v>3.8588724300000052</v>
      </c>
    </row>
    <row r="25" spans="2:18" x14ac:dyDescent="0.35">
      <c r="B25" s="54" t="s">
        <v>883</v>
      </c>
      <c r="C25" s="55">
        <v>-64.370595109999968</v>
      </c>
      <c r="D25" s="55">
        <v>128.26218188000001</v>
      </c>
      <c r="E25" s="55">
        <v>125.21459174</v>
      </c>
      <c r="F25" s="55">
        <v>121.08613317000001</v>
      </c>
      <c r="H25" s="54" t="s">
        <v>883</v>
      </c>
      <c r="I25" s="55">
        <v>-75.646252339999975</v>
      </c>
      <c r="J25" s="55">
        <v>117.22726074000001</v>
      </c>
      <c r="K25" s="55">
        <v>117.22726074000001</v>
      </c>
      <c r="L25" s="55">
        <v>117.22726074000001</v>
      </c>
      <c r="N25" s="54" t="s">
        <v>883</v>
      </c>
      <c r="O25" s="55">
        <v>11.275657230000007</v>
      </c>
      <c r="P25" s="55">
        <v>11.034921140000009</v>
      </c>
      <c r="Q25" s="55">
        <v>7.9873309999999975</v>
      </c>
      <c r="R25" s="55">
        <v>3.8588724300000052</v>
      </c>
    </row>
    <row r="26" spans="2:18" x14ac:dyDescent="0.35">
      <c r="B26" s="54" t="s">
        <v>884</v>
      </c>
      <c r="C26" s="55">
        <v>-11.310754949999996</v>
      </c>
      <c r="D26" s="55">
        <v>0</v>
      </c>
      <c r="E26" s="55">
        <v>0</v>
      </c>
      <c r="F26" s="55">
        <v>0</v>
      </c>
      <c r="H26" s="54" t="s">
        <v>884</v>
      </c>
      <c r="I26" s="55">
        <v>-10.403481429999994</v>
      </c>
      <c r="J26" s="55">
        <v>0</v>
      </c>
      <c r="K26" s="55">
        <v>0</v>
      </c>
      <c r="L26" s="55">
        <v>0</v>
      </c>
      <c r="N26" s="54" t="s">
        <v>884</v>
      </c>
      <c r="O26" s="55">
        <v>-0.90727352000000216</v>
      </c>
      <c r="P26" s="55">
        <v>0</v>
      </c>
      <c r="Q26" s="55">
        <v>0</v>
      </c>
      <c r="R26" s="55">
        <v>0</v>
      </c>
    </row>
    <row r="27" spans="2:18" x14ac:dyDescent="0.35">
      <c r="B27" s="54" t="s">
        <v>885</v>
      </c>
      <c r="C27" s="55">
        <v>6.0367910799999995</v>
      </c>
      <c r="D27" s="55">
        <v>0</v>
      </c>
      <c r="E27" s="55">
        <v>0</v>
      </c>
      <c r="F27" s="55">
        <v>0</v>
      </c>
      <c r="H27" s="54" t="s">
        <v>885</v>
      </c>
      <c r="I27" s="55">
        <v>4.3981508899999993</v>
      </c>
      <c r="J27" s="55">
        <v>0</v>
      </c>
      <c r="K27" s="55">
        <v>0</v>
      </c>
      <c r="L27" s="55">
        <v>0</v>
      </c>
      <c r="N27" s="54" t="s">
        <v>885</v>
      </c>
      <c r="O27" s="55">
        <v>1.6386401900000003</v>
      </c>
      <c r="P27" s="55">
        <v>0</v>
      </c>
      <c r="Q27" s="55">
        <v>0</v>
      </c>
      <c r="R27" s="55">
        <v>0</v>
      </c>
    </row>
    <row r="28" spans="2:18" x14ac:dyDescent="0.35">
      <c r="B28" s="54" t="s">
        <v>886</v>
      </c>
      <c r="C28" s="55">
        <v>-308.85844971999995</v>
      </c>
      <c r="D28" s="55">
        <v>0</v>
      </c>
      <c r="E28" s="55">
        <v>0</v>
      </c>
      <c r="F28" s="55">
        <v>0</v>
      </c>
      <c r="H28" s="54" t="s">
        <v>886</v>
      </c>
      <c r="I28" s="55">
        <v>-276.35500060000004</v>
      </c>
      <c r="J28" s="55">
        <v>0</v>
      </c>
      <c r="K28" s="55">
        <v>0</v>
      </c>
      <c r="L28" s="55">
        <v>0</v>
      </c>
      <c r="N28" s="54" t="s">
        <v>886</v>
      </c>
      <c r="O28" s="55">
        <v>-32.503449119999914</v>
      </c>
      <c r="P28" s="55">
        <v>0</v>
      </c>
      <c r="Q28" s="55">
        <v>0</v>
      </c>
      <c r="R28" s="55">
        <v>0</v>
      </c>
    </row>
    <row r="29" spans="2:18" x14ac:dyDescent="0.35">
      <c r="B29" s="54" t="s">
        <v>887</v>
      </c>
      <c r="C29" s="55">
        <v>47.661376259999997</v>
      </c>
      <c r="D29" s="55">
        <v>47.661376259999997</v>
      </c>
      <c r="E29" s="55">
        <v>47.661376259999997</v>
      </c>
      <c r="F29" s="55">
        <v>47.661376259999997</v>
      </c>
      <c r="H29" s="54" t="s">
        <v>887</v>
      </c>
      <c r="I29" s="55">
        <v>47.661376259999997</v>
      </c>
      <c r="J29" s="55">
        <v>47.661376259999997</v>
      </c>
      <c r="K29" s="55">
        <v>47.661376259999997</v>
      </c>
      <c r="L29" s="55">
        <v>47.661376259999997</v>
      </c>
      <c r="N29" s="54" t="s">
        <v>887</v>
      </c>
      <c r="O29" s="55">
        <v>0</v>
      </c>
      <c r="P29" s="55">
        <v>0</v>
      </c>
      <c r="Q29" s="55">
        <v>0</v>
      </c>
      <c r="R29" s="55">
        <v>0</v>
      </c>
    </row>
    <row r="30" spans="2:18" x14ac:dyDescent="0.35">
      <c r="B30" s="52" t="s">
        <v>5</v>
      </c>
      <c r="C30" s="53">
        <v>-140.01029088000001</v>
      </c>
      <c r="D30" s="53">
        <v>32.189162750000001</v>
      </c>
      <c r="E30" s="53">
        <v>30.511327229999999</v>
      </c>
      <c r="F30" s="53">
        <v>30.467593040000001</v>
      </c>
      <c r="H30" s="52" t="s">
        <v>5</v>
      </c>
      <c r="I30" s="53">
        <v>-116.89128123000002</v>
      </c>
      <c r="J30" s="53">
        <v>30.014832869999999</v>
      </c>
      <c r="K30" s="53">
        <v>30.014832869999999</v>
      </c>
      <c r="L30" s="53">
        <v>30.014832869999999</v>
      </c>
      <c r="N30" s="52" t="s">
        <v>5</v>
      </c>
      <c r="O30" s="53">
        <v>-23.119009649999981</v>
      </c>
      <c r="P30" s="53">
        <v>2.1743298800000019</v>
      </c>
      <c r="Q30" s="53">
        <v>0.4964943599999998</v>
      </c>
      <c r="R30" s="53">
        <v>0.45276017000000124</v>
      </c>
    </row>
    <row r="31" spans="2:18" x14ac:dyDescent="0.35">
      <c r="B31" s="54" t="s">
        <v>883</v>
      </c>
      <c r="C31" s="55">
        <v>-63.13603947</v>
      </c>
      <c r="D31" s="55">
        <v>21.768784140000001</v>
      </c>
      <c r="E31" s="55">
        <v>20.090948619999999</v>
      </c>
      <c r="F31" s="55">
        <v>20.04721443</v>
      </c>
      <c r="H31" s="54" t="s">
        <v>883</v>
      </c>
      <c r="I31" s="55">
        <v>-67.240131760000025</v>
      </c>
      <c r="J31" s="55">
        <v>19.594454259999999</v>
      </c>
      <c r="K31" s="55">
        <v>19.594454259999999</v>
      </c>
      <c r="L31" s="55">
        <v>19.594454259999999</v>
      </c>
      <c r="N31" s="54" t="s">
        <v>883</v>
      </c>
      <c r="O31" s="55">
        <v>4.1040922900000254</v>
      </c>
      <c r="P31" s="55">
        <v>2.1743298800000019</v>
      </c>
      <c r="Q31" s="55">
        <v>0.4964943599999998</v>
      </c>
      <c r="R31" s="55">
        <v>0.45276017000000124</v>
      </c>
    </row>
    <row r="32" spans="2:18" x14ac:dyDescent="0.35">
      <c r="B32" s="54" t="s">
        <v>884</v>
      </c>
      <c r="C32" s="55">
        <v>-13.73417918</v>
      </c>
      <c r="D32" s="55">
        <v>0</v>
      </c>
      <c r="E32" s="55">
        <v>0</v>
      </c>
      <c r="F32" s="55">
        <v>0</v>
      </c>
      <c r="H32" s="54" t="s">
        <v>884</v>
      </c>
      <c r="I32" s="55">
        <v>-14.049243709999999</v>
      </c>
      <c r="J32" s="55">
        <v>0</v>
      </c>
      <c r="K32" s="55">
        <v>0</v>
      </c>
      <c r="L32" s="55">
        <v>0</v>
      </c>
      <c r="N32" s="54" t="s">
        <v>884</v>
      </c>
      <c r="O32" s="55">
        <v>0.31506452999999901</v>
      </c>
      <c r="P32" s="55">
        <v>0</v>
      </c>
      <c r="Q32" s="55">
        <v>0</v>
      </c>
      <c r="R32" s="55">
        <v>0</v>
      </c>
    </row>
    <row r="33" spans="2:18" x14ac:dyDescent="0.35">
      <c r="B33" s="54" t="s">
        <v>885</v>
      </c>
      <c r="C33" s="55">
        <v>0.88614596999999995</v>
      </c>
      <c r="D33" s="55">
        <v>0</v>
      </c>
      <c r="E33" s="55">
        <v>0</v>
      </c>
      <c r="F33" s="55">
        <v>0</v>
      </c>
      <c r="H33" s="54" t="s">
        <v>885</v>
      </c>
      <c r="I33" s="55">
        <v>0.88614596999999995</v>
      </c>
      <c r="J33" s="55">
        <v>0</v>
      </c>
      <c r="K33" s="55">
        <v>0</v>
      </c>
      <c r="L33" s="55">
        <v>0</v>
      </c>
      <c r="N33" s="54" t="s">
        <v>885</v>
      </c>
      <c r="O33" s="55">
        <v>0</v>
      </c>
      <c r="P33" s="55">
        <v>0</v>
      </c>
      <c r="Q33" s="55">
        <v>0</v>
      </c>
      <c r="R33" s="55">
        <v>0</v>
      </c>
    </row>
    <row r="34" spans="2:18" x14ac:dyDescent="0.35">
      <c r="B34" s="54" t="s">
        <v>886</v>
      </c>
      <c r="C34" s="55">
        <v>-74.446596810000003</v>
      </c>
      <c r="D34" s="55">
        <v>0</v>
      </c>
      <c r="E34" s="55">
        <v>0</v>
      </c>
      <c r="F34" s="55">
        <v>0</v>
      </c>
      <c r="H34" s="54" t="s">
        <v>886</v>
      </c>
      <c r="I34" s="55">
        <v>-46.908430339999995</v>
      </c>
      <c r="J34" s="55">
        <v>0</v>
      </c>
      <c r="K34" s="55">
        <v>0</v>
      </c>
      <c r="L34" s="55">
        <v>0</v>
      </c>
      <c r="N34" s="54" t="s">
        <v>886</v>
      </c>
      <c r="O34" s="55">
        <v>-27.538166470000007</v>
      </c>
      <c r="P34" s="55">
        <v>0</v>
      </c>
      <c r="Q34" s="55">
        <v>0</v>
      </c>
      <c r="R34" s="55">
        <v>0</v>
      </c>
    </row>
    <row r="35" spans="2:18" x14ac:dyDescent="0.35">
      <c r="B35" s="56" t="s">
        <v>887</v>
      </c>
      <c r="C35" s="57">
        <v>10.42037861</v>
      </c>
      <c r="D35" s="57">
        <v>10.42037861</v>
      </c>
      <c r="E35" s="57">
        <v>10.42037861</v>
      </c>
      <c r="F35" s="57">
        <v>10.42037861</v>
      </c>
      <c r="H35" s="56" t="s">
        <v>887</v>
      </c>
      <c r="I35" s="57">
        <v>10.42037861</v>
      </c>
      <c r="J35" s="57">
        <v>10.42037861</v>
      </c>
      <c r="K35" s="57">
        <v>10.42037861</v>
      </c>
      <c r="L35" s="57">
        <v>10.42037861</v>
      </c>
      <c r="N35" s="56" t="s">
        <v>887</v>
      </c>
      <c r="O35" s="57">
        <v>0</v>
      </c>
      <c r="P35" s="57">
        <v>0</v>
      </c>
      <c r="Q35" s="57">
        <v>0</v>
      </c>
      <c r="R35" s="57">
        <v>0</v>
      </c>
    </row>
    <row r="36" spans="2:18" x14ac:dyDescent="0.35">
      <c r="B36" s="52" t="s">
        <v>79</v>
      </c>
      <c r="C36" s="53">
        <v>-2.2453907600000003</v>
      </c>
      <c r="D36" s="53">
        <v>0</v>
      </c>
      <c r="E36" s="53">
        <v>0</v>
      </c>
      <c r="F36" s="53">
        <v>0</v>
      </c>
      <c r="H36" s="52" t="s">
        <v>79</v>
      </c>
      <c r="I36" s="53">
        <v>0</v>
      </c>
      <c r="J36" s="53">
        <v>0</v>
      </c>
      <c r="K36" s="53">
        <v>0</v>
      </c>
      <c r="L36" s="53">
        <v>0</v>
      </c>
      <c r="N36" s="52" t="s">
        <v>79</v>
      </c>
      <c r="O36" s="53">
        <v>-2.2453907600000003</v>
      </c>
      <c r="P36" s="53">
        <v>0</v>
      </c>
      <c r="Q36" s="53">
        <v>0</v>
      </c>
      <c r="R36" s="53">
        <v>0</v>
      </c>
    </row>
    <row r="37" spans="2:18" x14ac:dyDescent="0.35">
      <c r="B37" s="54" t="s">
        <v>883</v>
      </c>
      <c r="C37" s="55">
        <v>0</v>
      </c>
      <c r="D37" s="55">
        <v>0</v>
      </c>
      <c r="E37" s="55">
        <v>0</v>
      </c>
      <c r="F37" s="55">
        <v>0</v>
      </c>
      <c r="H37" s="54" t="s">
        <v>883</v>
      </c>
      <c r="I37" s="55">
        <v>0</v>
      </c>
      <c r="J37" s="55">
        <v>0</v>
      </c>
      <c r="K37" s="55">
        <v>0</v>
      </c>
      <c r="L37" s="55">
        <v>0</v>
      </c>
      <c r="N37" s="54" t="s">
        <v>883</v>
      </c>
      <c r="O37" s="55">
        <v>0</v>
      </c>
      <c r="P37" s="55">
        <v>0</v>
      </c>
      <c r="Q37" s="55">
        <v>0</v>
      </c>
      <c r="R37" s="55">
        <v>0</v>
      </c>
    </row>
    <row r="38" spans="2:18" x14ac:dyDescent="0.35">
      <c r="B38" s="54" t="s">
        <v>884</v>
      </c>
      <c r="C38" s="55">
        <v>2.5644599999999997E-3</v>
      </c>
      <c r="D38" s="55">
        <v>0</v>
      </c>
      <c r="E38" s="55">
        <v>0</v>
      </c>
      <c r="F38" s="55">
        <v>0</v>
      </c>
      <c r="H38" s="54" t="s">
        <v>884</v>
      </c>
      <c r="I38" s="55">
        <v>0</v>
      </c>
      <c r="J38" s="55">
        <v>0</v>
      </c>
      <c r="K38" s="55">
        <v>0</v>
      </c>
      <c r="L38" s="55">
        <v>0</v>
      </c>
      <c r="N38" s="54" t="s">
        <v>884</v>
      </c>
      <c r="O38" s="55">
        <v>2.5644599999999997E-3</v>
      </c>
      <c r="P38" s="55">
        <v>0</v>
      </c>
      <c r="Q38" s="55">
        <v>0</v>
      </c>
      <c r="R38" s="55">
        <v>0</v>
      </c>
    </row>
    <row r="39" spans="2:18" x14ac:dyDescent="0.35">
      <c r="B39" s="54" t="s">
        <v>885</v>
      </c>
      <c r="C39" s="55">
        <v>0</v>
      </c>
      <c r="D39" s="55">
        <v>0</v>
      </c>
      <c r="E39" s="55">
        <v>0</v>
      </c>
      <c r="F39" s="55">
        <v>0</v>
      </c>
      <c r="H39" s="54" t="s">
        <v>885</v>
      </c>
      <c r="I39" s="55">
        <v>0</v>
      </c>
      <c r="J39" s="55">
        <v>0</v>
      </c>
      <c r="K39" s="55">
        <v>0</v>
      </c>
      <c r="L39" s="55">
        <v>0</v>
      </c>
      <c r="N39" s="54" t="s">
        <v>885</v>
      </c>
      <c r="O39" s="55">
        <v>0</v>
      </c>
      <c r="P39" s="55">
        <v>0</v>
      </c>
      <c r="Q39" s="55">
        <v>0</v>
      </c>
      <c r="R39" s="55">
        <v>0</v>
      </c>
    </row>
    <row r="40" spans="2:18" x14ac:dyDescent="0.35">
      <c r="B40" s="54" t="s">
        <v>886</v>
      </c>
      <c r="C40" s="55">
        <v>-2.2479552200000001</v>
      </c>
      <c r="D40" s="55">
        <v>0</v>
      </c>
      <c r="E40" s="55">
        <v>0</v>
      </c>
      <c r="F40" s="55">
        <v>0</v>
      </c>
      <c r="H40" s="54" t="s">
        <v>886</v>
      </c>
      <c r="I40" s="55">
        <v>0</v>
      </c>
      <c r="J40" s="55">
        <v>0</v>
      </c>
      <c r="K40" s="55">
        <v>0</v>
      </c>
      <c r="L40" s="55">
        <v>0</v>
      </c>
      <c r="N40" s="54" t="s">
        <v>886</v>
      </c>
      <c r="O40" s="55">
        <v>-2.2479552200000001</v>
      </c>
      <c r="P40" s="55">
        <v>0</v>
      </c>
      <c r="Q40" s="55">
        <v>0</v>
      </c>
      <c r="R40" s="55">
        <v>0</v>
      </c>
    </row>
    <row r="41" spans="2:18" x14ac:dyDescent="0.35">
      <c r="B41" s="54" t="s">
        <v>887</v>
      </c>
      <c r="C41" s="55">
        <v>0</v>
      </c>
      <c r="D41" s="55">
        <v>0</v>
      </c>
      <c r="E41" s="55">
        <v>0</v>
      </c>
      <c r="F41" s="55">
        <v>0</v>
      </c>
      <c r="H41" s="54" t="s">
        <v>887</v>
      </c>
      <c r="I41" s="55">
        <v>0</v>
      </c>
      <c r="J41" s="55">
        <v>0</v>
      </c>
      <c r="K41" s="55">
        <v>0</v>
      </c>
      <c r="L41" s="55">
        <v>0</v>
      </c>
      <c r="N41" s="54" t="s">
        <v>887</v>
      </c>
      <c r="O41" s="55">
        <v>0</v>
      </c>
      <c r="P41" s="55">
        <v>0</v>
      </c>
      <c r="Q41" s="55">
        <v>0</v>
      </c>
      <c r="R41" s="55">
        <v>0</v>
      </c>
    </row>
    <row r="42" spans="2:18" x14ac:dyDescent="0.35">
      <c r="B42" s="52" t="s">
        <v>75</v>
      </c>
      <c r="C42" s="53">
        <v>-2.3752298999999999</v>
      </c>
      <c r="D42" s="53">
        <v>0</v>
      </c>
      <c r="E42" s="53">
        <v>0</v>
      </c>
      <c r="F42" s="53">
        <v>0</v>
      </c>
      <c r="H42" s="52" t="s">
        <v>75</v>
      </c>
      <c r="I42" s="53">
        <v>0</v>
      </c>
      <c r="J42" s="53">
        <v>0</v>
      </c>
      <c r="K42" s="53">
        <v>0</v>
      </c>
      <c r="L42" s="53">
        <v>0</v>
      </c>
      <c r="N42" s="52" t="s">
        <v>75</v>
      </c>
      <c r="O42" s="53">
        <v>-2.3752298999999999</v>
      </c>
      <c r="P42" s="53">
        <v>0</v>
      </c>
      <c r="Q42" s="53">
        <v>0</v>
      </c>
      <c r="R42" s="53">
        <v>0</v>
      </c>
    </row>
    <row r="43" spans="2:18" x14ac:dyDescent="0.35">
      <c r="B43" s="54" t="s">
        <v>883</v>
      </c>
      <c r="C43" s="55">
        <v>0</v>
      </c>
      <c r="D43" s="55">
        <v>0</v>
      </c>
      <c r="E43" s="55">
        <v>0</v>
      </c>
      <c r="F43" s="55">
        <v>0</v>
      </c>
      <c r="H43" s="54" t="s">
        <v>883</v>
      </c>
      <c r="I43" s="55">
        <v>0</v>
      </c>
      <c r="J43" s="55">
        <v>0</v>
      </c>
      <c r="K43" s="55">
        <v>0</v>
      </c>
      <c r="L43" s="55">
        <v>0</v>
      </c>
      <c r="N43" s="54" t="s">
        <v>883</v>
      </c>
      <c r="O43" s="55">
        <v>0</v>
      </c>
      <c r="P43" s="55">
        <v>0</v>
      </c>
      <c r="Q43" s="55">
        <v>0</v>
      </c>
      <c r="R43" s="55">
        <v>0</v>
      </c>
    </row>
    <row r="44" spans="2:18" x14ac:dyDescent="0.35">
      <c r="B44" s="54" t="s">
        <v>884</v>
      </c>
      <c r="C44" s="55">
        <v>1.5468799999999998E-3</v>
      </c>
      <c r="D44" s="55">
        <v>0</v>
      </c>
      <c r="E44" s="55">
        <v>0</v>
      </c>
      <c r="F44" s="55">
        <v>0</v>
      </c>
      <c r="H44" s="54" t="s">
        <v>884</v>
      </c>
      <c r="I44" s="55">
        <v>0</v>
      </c>
      <c r="J44" s="55">
        <v>0</v>
      </c>
      <c r="K44" s="55">
        <v>0</v>
      </c>
      <c r="L44" s="55">
        <v>0</v>
      </c>
      <c r="N44" s="54" t="s">
        <v>884</v>
      </c>
      <c r="O44" s="55">
        <v>1.5468799999999998E-3</v>
      </c>
      <c r="P44" s="55">
        <v>0</v>
      </c>
      <c r="Q44" s="55">
        <v>0</v>
      </c>
      <c r="R44" s="55">
        <v>0</v>
      </c>
    </row>
    <row r="45" spans="2:18" x14ac:dyDescent="0.35">
      <c r="B45" s="54" t="s">
        <v>885</v>
      </c>
      <c r="C45" s="55">
        <v>0</v>
      </c>
      <c r="D45" s="55">
        <v>0</v>
      </c>
      <c r="E45" s="55">
        <v>0</v>
      </c>
      <c r="F45" s="55">
        <v>0</v>
      </c>
      <c r="H45" s="54" t="s">
        <v>885</v>
      </c>
      <c r="I45" s="55">
        <v>0</v>
      </c>
      <c r="J45" s="55">
        <v>0</v>
      </c>
      <c r="K45" s="55">
        <v>0</v>
      </c>
      <c r="L45" s="55">
        <v>0</v>
      </c>
      <c r="N45" s="54" t="s">
        <v>885</v>
      </c>
      <c r="O45" s="55">
        <v>0</v>
      </c>
      <c r="P45" s="55">
        <v>0</v>
      </c>
      <c r="Q45" s="55">
        <v>0</v>
      </c>
      <c r="R45" s="55">
        <v>0</v>
      </c>
    </row>
    <row r="46" spans="2:18" x14ac:dyDescent="0.35">
      <c r="B46" s="54" t="s">
        <v>886</v>
      </c>
      <c r="C46" s="55">
        <v>-2.3767767799999997</v>
      </c>
      <c r="D46" s="55">
        <v>0</v>
      </c>
      <c r="E46" s="55">
        <v>0</v>
      </c>
      <c r="F46" s="55">
        <v>0</v>
      </c>
      <c r="H46" s="54" t="s">
        <v>886</v>
      </c>
      <c r="I46" s="55">
        <v>0</v>
      </c>
      <c r="J46" s="55">
        <v>0</v>
      </c>
      <c r="K46" s="55">
        <v>0</v>
      </c>
      <c r="L46" s="55">
        <v>0</v>
      </c>
      <c r="N46" s="54" t="s">
        <v>886</v>
      </c>
      <c r="O46" s="55">
        <v>-2.3767767799999997</v>
      </c>
      <c r="P46" s="55">
        <v>0</v>
      </c>
      <c r="Q46" s="55">
        <v>0</v>
      </c>
      <c r="R46" s="55">
        <v>0</v>
      </c>
    </row>
    <row r="47" spans="2:18" x14ac:dyDescent="0.35">
      <c r="B47" s="56" t="s">
        <v>887</v>
      </c>
      <c r="C47" s="57">
        <v>0</v>
      </c>
      <c r="D47" s="57">
        <v>0</v>
      </c>
      <c r="E47" s="57">
        <v>0</v>
      </c>
      <c r="F47" s="57">
        <v>0</v>
      </c>
      <c r="H47" s="56" t="s">
        <v>887</v>
      </c>
      <c r="I47" s="57">
        <v>0</v>
      </c>
      <c r="J47" s="57">
        <v>0</v>
      </c>
      <c r="K47" s="57">
        <v>0</v>
      </c>
      <c r="L47" s="57">
        <v>0</v>
      </c>
      <c r="N47" s="56" t="s">
        <v>887</v>
      </c>
      <c r="O47" s="57">
        <v>0</v>
      </c>
      <c r="P47" s="57">
        <v>0</v>
      </c>
      <c r="Q47" s="57">
        <v>0</v>
      </c>
      <c r="R47" s="57">
        <v>0</v>
      </c>
    </row>
    <row r="49" spans="2:2" x14ac:dyDescent="0.35">
      <c r="B49" s="446"/>
    </row>
    <row r="50" spans="2:2" x14ac:dyDescent="0.35">
      <c r="B50" s="54"/>
    </row>
  </sheetData>
  <hyperlinks>
    <hyperlink ref="A1" location="'Modeling Support'!A1" display="Support" xr:uid="{FCE2DB84-5855-4552-8856-8A83F2D38BFE}"/>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9C3A-5C49-4EE7-BFE6-F4C9DDEDBD7A}">
  <sheetPr codeName="Planilha15">
    <tabColor rgb="FFEDECE3"/>
  </sheetPr>
  <dimension ref="A1:R47"/>
  <sheetViews>
    <sheetView showGridLines="0" workbookViewId="0"/>
  </sheetViews>
  <sheetFormatPr defaultRowHeight="14.5" x14ac:dyDescent="0.35"/>
  <cols>
    <col min="2" max="2" width="21.54296875" customWidth="1"/>
    <col min="3" max="6" width="7.54296875" bestFit="1" customWidth="1"/>
    <col min="8" max="8" width="21.54296875" bestFit="1" customWidth="1"/>
    <col min="9" max="12" width="7.54296875" bestFit="1" customWidth="1"/>
    <col min="14" max="14" width="21.54296875" customWidth="1"/>
    <col min="15" max="17" width="7.54296875" bestFit="1" customWidth="1"/>
    <col min="18" max="18" width="7.453125" customWidth="1"/>
  </cols>
  <sheetData>
    <row r="1" spans="1:18" x14ac:dyDescent="0.35">
      <c r="A1" s="62" t="s">
        <v>481</v>
      </c>
    </row>
    <row r="2" spans="1:18" x14ac:dyDescent="0.35">
      <c r="B2" s="446" t="s">
        <v>1267</v>
      </c>
    </row>
    <row r="3" spans="1:18" x14ac:dyDescent="0.35">
      <c r="B3" s="54" t="s">
        <v>1269</v>
      </c>
    </row>
    <row r="4" spans="1:18" ht="15" thickBot="1" x14ac:dyDescent="0.4"/>
    <row r="5" spans="1:18" ht="15.5" thickTop="1" thickBot="1" x14ac:dyDescent="0.4">
      <c r="B5" s="46" t="s">
        <v>6</v>
      </c>
      <c r="C5" s="47" t="s">
        <v>43</v>
      </c>
      <c r="D5" s="47" t="s">
        <v>44</v>
      </c>
      <c r="E5" s="47" t="s">
        <v>45</v>
      </c>
      <c r="F5" s="47" t="s">
        <v>46</v>
      </c>
      <c r="H5" s="46" t="s">
        <v>606</v>
      </c>
      <c r="I5" s="47" t="s">
        <v>43</v>
      </c>
      <c r="J5" s="47" t="s">
        <v>44</v>
      </c>
      <c r="K5" s="47" t="s">
        <v>45</v>
      </c>
      <c r="L5" s="47" t="s">
        <v>46</v>
      </c>
      <c r="N5" s="46" t="s">
        <v>881</v>
      </c>
      <c r="O5" s="47" t="s">
        <v>43</v>
      </c>
      <c r="P5" s="47" t="s">
        <v>44</v>
      </c>
      <c r="Q5" s="47" t="s">
        <v>45</v>
      </c>
      <c r="R5" s="47" t="s">
        <v>46</v>
      </c>
    </row>
    <row r="6" spans="1:18" ht="15" thickTop="1" x14ac:dyDescent="0.35">
      <c r="B6" s="48" t="s">
        <v>882</v>
      </c>
      <c r="C6" s="49">
        <v>-1710.81716166</v>
      </c>
      <c r="D6" s="49">
        <v>498.36098851000008</v>
      </c>
      <c r="E6" s="49">
        <v>493.63556285000004</v>
      </c>
      <c r="F6" s="49">
        <v>489.46151567000004</v>
      </c>
      <c r="H6" s="48" t="s">
        <v>882</v>
      </c>
      <c r="I6" s="49">
        <v>-1619.9400000299997</v>
      </c>
      <c r="J6" s="49">
        <v>483.72442140999999</v>
      </c>
      <c r="K6" s="49">
        <v>483.72442140999999</v>
      </c>
      <c r="L6" s="49">
        <v>483.72442140999999</v>
      </c>
      <c r="N6" s="48" t="s">
        <v>882</v>
      </c>
      <c r="O6" s="49">
        <v>-90.876345759999978</v>
      </c>
      <c r="P6" s="49">
        <v>14.637427339999988</v>
      </c>
      <c r="Q6" s="49">
        <v>9.912001680000003</v>
      </c>
      <c r="R6" s="49">
        <v>5.7379545000000007</v>
      </c>
    </row>
    <row r="7" spans="1:18" x14ac:dyDescent="0.35">
      <c r="B7" s="50" t="s">
        <v>883</v>
      </c>
      <c r="C7" s="51">
        <v>-1135.2713989500003</v>
      </c>
      <c r="D7" s="51">
        <v>368.98793917000006</v>
      </c>
      <c r="E7" s="51">
        <v>364.26251351000008</v>
      </c>
      <c r="F7" s="51">
        <v>360.08846633000002</v>
      </c>
      <c r="H7" s="50" t="s">
        <v>883</v>
      </c>
      <c r="I7" s="51">
        <v>-1154.1568580399999</v>
      </c>
      <c r="J7" s="51">
        <v>354.35137207000002</v>
      </c>
      <c r="K7" s="51">
        <v>354.35137207000002</v>
      </c>
      <c r="L7" s="51">
        <v>354.35137207000002</v>
      </c>
      <c r="N7" s="50" t="s">
        <v>883</v>
      </c>
      <c r="O7" s="51">
        <v>18.886274960000037</v>
      </c>
      <c r="P7" s="51">
        <v>14.637427339999988</v>
      </c>
      <c r="Q7" s="51">
        <v>9.912001680000003</v>
      </c>
      <c r="R7" s="51">
        <v>5.7379545000000007</v>
      </c>
    </row>
    <row r="8" spans="1:18" x14ac:dyDescent="0.35">
      <c r="B8" s="50" t="s">
        <v>884</v>
      </c>
      <c r="C8" s="51">
        <v>23.043628049999995</v>
      </c>
      <c r="D8" s="51">
        <v>0</v>
      </c>
      <c r="E8" s="51">
        <v>0</v>
      </c>
      <c r="F8" s="51">
        <v>0</v>
      </c>
      <c r="H8" s="50" t="s">
        <v>884</v>
      </c>
      <c r="I8" s="51">
        <v>22.67875089</v>
      </c>
      <c r="J8" s="51">
        <v>0</v>
      </c>
      <c r="K8" s="51">
        <v>0</v>
      </c>
      <c r="L8" s="51">
        <v>0</v>
      </c>
      <c r="N8" s="50" t="s">
        <v>884</v>
      </c>
      <c r="O8" s="51">
        <v>0.36487715999999892</v>
      </c>
      <c r="P8" s="51">
        <v>0</v>
      </c>
      <c r="Q8" s="51">
        <v>0</v>
      </c>
      <c r="R8" s="51">
        <v>0</v>
      </c>
    </row>
    <row r="9" spans="1:18" x14ac:dyDescent="0.35">
      <c r="B9" s="50" t="s">
        <v>885</v>
      </c>
      <c r="C9" s="51">
        <v>6.9229370499999989</v>
      </c>
      <c r="D9" s="51">
        <v>0</v>
      </c>
      <c r="E9" s="51">
        <v>0</v>
      </c>
      <c r="F9" s="51">
        <v>0</v>
      </c>
      <c r="H9" s="50" t="s">
        <v>885</v>
      </c>
      <c r="I9" s="51">
        <v>5.2842968599999995</v>
      </c>
      <c r="J9" s="51">
        <v>0</v>
      </c>
      <c r="K9" s="51">
        <v>0</v>
      </c>
      <c r="L9" s="51">
        <v>0</v>
      </c>
      <c r="N9" s="50" t="s">
        <v>885</v>
      </c>
      <c r="O9" s="51">
        <v>1.6386401899999994</v>
      </c>
      <c r="P9" s="51">
        <v>0</v>
      </c>
      <c r="Q9" s="51">
        <v>0</v>
      </c>
      <c r="R9" s="51">
        <v>0</v>
      </c>
    </row>
    <row r="10" spans="1:18" x14ac:dyDescent="0.35">
      <c r="B10" s="50" t="s">
        <v>886</v>
      </c>
      <c r="C10" s="51">
        <v>-734.88537714999995</v>
      </c>
      <c r="D10" s="51">
        <v>0</v>
      </c>
      <c r="E10" s="51">
        <v>0</v>
      </c>
      <c r="F10" s="51">
        <v>0</v>
      </c>
      <c r="H10" s="50" t="s">
        <v>886</v>
      </c>
      <c r="I10" s="51">
        <v>-623.11923907999994</v>
      </c>
      <c r="J10" s="51">
        <v>0</v>
      </c>
      <c r="K10" s="51">
        <v>0</v>
      </c>
      <c r="L10" s="51">
        <v>0</v>
      </c>
      <c r="N10" s="50" t="s">
        <v>886</v>
      </c>
      <c r="O10" s="51">
        <v>-111.76613807000001</v>
      </c>
      <c r="P10" s="51">
        <v>0</v>
      </c>
      <c r="Q10" s="51">
        <v>0</v>
      </c>
      <c r="R10" s="51">
        <v>0</v>
      </c>
    </row>
    <row r="11" spans="1:18" x14ac:dyDescent="0.35">
      <c r="B11" s="50" t="s">
        <v>887</v>
      </c>
      <c r="C11" s="51">
        <v>129.37304933999999</v>
      </c>
      <c r="D11" s="51">
        <v>129.37304933999999</v>
      </c>
      <c r="E11" s="51">
        <v>129.37304933999999</v>
      </c>
      <c r="F11" s="51">
        <v>129.37304933999999</v>
      </c>
      <c r="H11" s="50" t="s">
        <v>887</v>
      </c>
      <c r="I11" s="51">
        <v>129.37304933999999</v>
      </c>
      <c r="J11" s="51">
        <v>129.37304933999999</v>
      </c>
      <c r="K11" s="51">
        <v>129.37304933999999</v>
      </c>
      <c r="L11" s="51">
        <v>129.37304933999999</v>
      </c>
      <c r="N11" s="50" t="s">
        <v>887</v>
      </c>
      <c r="O11" s="51">
        <v>0</v>
      </c>
      <c r="P11" s="51">
        <v>0</v>
      </c>
      <c r="Q11" s="51">
        <v>0</v>
      </c>
      <c r="R11" s="51">
        <v>0</v>
      </c>
    </row>
    <row r="12" spans="1:18" x14ac:dyDescent="0.35">
      <c r="B12" s="52" t="s">
        <v>8</v>
      </c>
      <c r="C12" s="53">
        <v>-781.32558512999981</v>
      </c>
      <c r="D12" s="53">
        <v>120.21349576</v>
      </c>
      <c r="E12" s="53">
        <v>120.21349576</v>
      </c>
      <c r="F12" s="53">
        <v>120.21164134</v>
      </c>
      <c r="H12" s="52" t="s">
        <v>8</v>
      </c>
      <c r="I12" s="53">
        <v>-761.3498147199997</v>
      </c>
      <c r="J12" s="53">
        <v>120.32429533999999</v>
      </c>
      <c r="K12" s="53">
        <v>120.32429533999999</v>
      </c>
      <c r="L12" s="53">
        <v>120.32429533999999</v>
      </c>
      <c r="N12" s="52" t="s">
        <v>8</v>
      </c>
      <c r="O12" s="53">
        <v>-19.975770420000075</v>
      </c>
      <c r="P12" s="53">
        <v>-0.11079959000000628</v>
      </c>
      <c r="Q12" s="53">
        <v>-0.11079959000000628</v>
      </c>
      <c r="R12" s="53">
        <v>-0.11265400999999997</v>
      </c>
    </row>
    <row r="13" spans="1:18" x14ac:dyDescent="0.35">
      <c r="B13" s="54" t="s">
        <v>883</v>
      </c>
      <c r="C13" s="55">
        <v>-648.00113725999984</v>
      </c>
      <c r="D13" s="55">
        <v>64.688690379999997</v>
      </c>
      <c r="E13" s="55">
        <v>64.688690379999997</v>
      </c>
      <c r="F13" s="55">
        <v>64.686835959999996</v>
      </c>
      <c r="H13" s="54" t="s">
        <v>883</v>
      </c>
      <c r="I13" s="55">
        <v>-647.89033767999979</v>
      </c>
      <c r="J13" s="55">
        <v>64.799489959999988</v>
      </c>
      <c r="K13" s="55">
        <v>64.799489959999988</v>
      </c>
      <c r="L13" s="55">
        <v>64.799489959999988</v>
      </c>
      <c r="N13" s="54" t="s">
        <v>883</v>
      </c>
      <c r="O13" s="55">
        <v>-0.11079959000005601</v>
      </c>
      <c r="P13" s="55">
        <v>-0.11079959000000628</v>
      </c>
      <c r="Q13" s="55">
        <v>-0.11079959000000628</v>
      </c>
      <c r="R13" s="55">
        <v>-0.11265400999999997</v>
      </c>
    </row>
    <row r="14" spans="1:18" x14ac:dyDescent="0.35">
      <c r="B14" s="54" t="s">
        <v>884</v>
      </c>
      <c r="C14" s="55">
        <v>40.033225789999996</v>
      </c>
      <c r="D14" s="55">
        <v>0</v>
      </c>
      <c r="E14" s="55">
        <v>0</v>
      </c>
      <c r="F14" s="55">
        <v>0</v>
      </c>
      <c r="H14" s="54" t="s">
        <v>884</v>
      </c>
      <c r="I14" s="55">
        <v>40.270963689999995</v>
      </c>
      <c r="J14" s="55">
        <v>0</v>
      </c>
      <c r="K14" s="55">
        <v>0</v>
      </c>
      <c r="L14" s="55">
        <v>0</v>
      </c>
      <c r="N14" s="54" t="s">
        <v>884</v>
      </c>
      <c r="O14" s="55">
        <v>-0.23773789999999906</v>
      </c>
      <c r="P14" s="55">
        <v>0</v>
      </c>
      <c r="Q14" s="55">
        <v>0</v>
      </c>
      <c r="R14" s="55">
        <v>0</v>
      </c>
    </row>
    <row r="15" spans="1:18" x14ac:dyDescent="0.35">
      <c r="B15" s="54" t="s">
        <v>885</v>
      </c>
      <c r="C15" s="55">
        <v>0</v>
      </c>
      <c r="D15" s="55">
        <v>0</v>
      </c>
      <c r="E15" s="55">
        <v>0</v>
      </c>
      <c r="F15" s="55">
        <v>0</v>
      </c>
      <c r="H15" s="54" t="s">
        <v>885</v>
      </c>
      <c r="I15" s="55">
        <v>0</v>
      </c>
      <c r="J15" s="55">
        <v>0</v>
      </c>
      <c r="K15" s="55">
        <v>0</v>
      </c>
      <c r="L15" s="55">
        <v>0</v>
      </c>
      <c r="N15" s="54" t="s">
        <v>885</v>
      </c>
      <c r="O15" s="55">
        <v>0</v>
      </c>
      <c r="P15" s="55">
        <v>0</v>
      </c>
      <c r="Q15" s="55">
        <v>0</v>
      </c>
      <c r="R15" s="55">
        <v>0</v>
      </c>
    </row>
    <row r="16" spans="1:18" x14ac:dyDescent="0.35">
      <c r="B16" s="54" t="s">
        <v>886</v>
      </c>
      <c r="C16" s="55">
        <v>-228.88247903999994</v>
      </c>
      <c r="D16" s="55">
        <v>0</v>
      </c>
      <c r="E16" s="55">
        <v>0</v>
      </c>
      <c r="F16" s="55">
        <v>0</v>
      </c>
      <c r="H16" s="54" t="s">
        <v>886</v>
      </c>
      <c r="I16" s="55">
        <v>-209.25524610999992</v>
      </c>
      <c r="J16" s="55">
        <v>0</v>
      </c>
      <c r="K16" s="55">
        <v>0</v>
      </c>
      <c r="L16" s="55">
        <v>0</v>
      </c>
      <c r="N16" s="54" t="s">
        <v>886</v>
      </c>
      <c r="O16" s="55">
        <v>-19.627232930000019</v>
      </c>
      <c r="P16" s="55">
        <v>0</v>
      </c>
      <c r="Q16" s="55">
        <v>0</v>
      </c>
      <c r="R16" s="55">
        <v>0</v>
      </c>
    </row>
    <row r="17" spans="2:18" x14ac:dyDescent="0.35">
      <c r="B17" s="54" t="s">
        <v>887</v>
      </c>
      <c r="C17" s="55">
        <v>55.524805380000004</v>
      </c>
      <c r="D17" s="55">
        <v>55.524805380000004</v>
      </c>
      <c r="E17" s="55">
        <v>55.524805380000004</v>
      </c>
      <c r="F17" s="55">
        <v>55.524805380000004</v>
      </c>
      <c r="H17" s="54" t="s">
        <v>887</v>
      </c>
      <c r="I17" s="55">
        <v>55.524805380000004</v>
      </c>
      <c r="J17" s="55">
        <v>55.524805380000004</v>
      </c>
      <c r="K17" s="55">
        <v>55.524805380000004</v>
      </c>
      <c r="L17" s="55">
        <v>55.524805380000004</v>
      </c>
      <c r="N17" s="54" t="s">
        <v>887</v>
      </c>
      <c r="O17" s="55">
        <v>0</v>
      </c>
      <c r="P17" s="55">
        <v>0</v>
      </c>
      <c r="Q17" s="55">
        <v>0</v>
      </c>
      <c r="R17" s="55">
        <v>0</v>
      </c>
    </row>
    <row r="18" spans="2:18" x14ac:dyDescent="0.35">
      <c r="B18" s="52" t="s">
        <v>3</v>
      </c>
      <c r="C18" s="53">
        <v>-238.96157540000002</v>
      </c>
      <c r="D18" s="53">
        <v>173.80129774</v>
      </c>
      <c r="E18" s="53">
        <v>173.80129774</v>
      </c>
      <c r="F18" s="53">
        <v>173.80129774</v>
      </c>
      <c r="H18" s="52" t="s">
        <v>3</v>
      </c>
      <c r="I18" s="53">
        <v>-216.29738819999997</v>
      </c>
      <c r="J18" s="53">
        <v>172.26198409</v>
      </c>
      <c r="K18" s="53">
        <v>172.26198409</v>
      </c>
      <c r="L18" s="53">
        <v>172.26198409</v>
      </c>
      <c r="N18" s="52" t="s">
        <v>3</v>
      </c>
      <c r="O18" s="53">
        <v>-22.664519809999987</v>
      </c>
      <c r="P18" s="53">
        <v>1.5389759100000049</v>
      </c>
      <c r="Q18" s="53">
        <v>1.5389759100000049</v>
      </c>
      <c r="R18" s="53">
        <v>1.5389759100000049</v>
      </c>
    </row>
    <row r="19" spans="2:18" x14ac:dyDescent="0.35">
      <c r="B19" s="54" t="s">
        <v>883</v>
      </c>
      <c r="C19" s="55">
        <v>-148.80997932999998</v>
      </c>
      <c r="D19" s="55">
        <v>153.76586361</v>
      </c>
      <c r="E19" s="55">
        <v>153.76586361</v>
      </c>
      <c r="F19" s="55">
        <v>153.76586361</v>
      </c>
      <c r="H19" s="54" t="s">
        <v>883</v>
      </c>
      <c r="I19" s="55">
        <v>-152.42763696999995</v>
      </c>
      <c r="J19" s="55">
        <v>152.22654996</v>
      </c>
      <c r="K19" s="55">
        <v>152.22654996</v>
      </c>
      <c r="L19" s="55">
        <v>152.22654996</v>
      </c>
      <c r="N19" s="54" t="s">
        <v>883</v>
      </c>
      <c r="O19" s="55">
        <v>3.6173250299999893</v>
      </c>
      <c r="P19" s="55">
        <v>1.5389759100000049</v>
      </c>
      <c r="Q19" s="55">
        <v>1.5389759100000049</v>
      </c>
      <c r="R19" s="55">
        <v>1.5389759100000049</v>
      </c>
    </row>
    <row r="20" spans="2:18" x14ac:dyDescent="0.35">
      <c r="B20" s="54" t="s">
        <v>884</v>
      </c>
      <c r="C20" s="55">
        <v>7.8860893800000005</v>
      </c>
      <c r="D20" s="55">
        <v>0</v>
      </c>
      <c r="E20" s="55">
        <v>0</v>
      </c>
      <c r="F20" s="55">
        <v>0</v>
      </c>
      <c r="H20" s="54" t="s">
        <v>884</v>
      </c>
      <c r="I20" s="55">
        <v>6.6953766699999999</v>
      </c>
      <c r="J20" s="55">
        <v>0</v>
      </c>
      <c r="K20" s="55">
        <v>0</v>
      </c>
      <c r="L20" s="55">
        <v>0</v>
      </c>
      <c r="N20" s="54" t="s">
        <v>884</v>
      </c>
      <c r="O20" s="55">
        <v>1.1907127100000015</v>
      </c>
      <c r="P20" s="55">
        <v>0</v>
      </c>
      <c r="Q20" s="55">
        <v>0</v>
      </c>
      <c r="R20" s="55">
        <v>0</v>
      </c>
    </row>
    <row r="21" spans="2:18" x14ac:dyDescent="0.35">
      <c r="B21" s="54" t="s">
        <v>885</v>
      </c>
      <c r="C21" s="55">
        <v>0</v>
      </c>
      <c r="D21" s="55">
        <v>0</v>
      </c>
      <c r="E21" s="55">
        <v>0</v>
      </c>
      <c r="F21" s="55">
        <v>0</v>
      </c>
      <c r="H21" s="54" t="s">
        <v>885</v>
      </c>
      <c r="I21" s="55">
        <v>0</v>
      </c>
      <c r="J21" s="55">
        <v>0</v>
      </c>
      <c r="K21" s="55">
        <v>0</v>
      </c>
      <c r="L21" s="55">
        <v>0</v>
      </c>
      <c r="N21" s="54" t="s">
        <v>885</v>
      </c>
      <c r="O21" s="55">
        <v>0</v>
      </c>
      <c r="P21" s="55">
        <v>0</v>
      </c>
      <c r="Q21" s="55">
        <v>0</v>
      </c>
      <c r="R21" s="55">
        <v>0</v>
      </c>
    </row>
    <row r="22" spans="2:18" x14ac:dyDescent="0.35">
      <c r="B22" s="54" t="s">
        <v>886</v>
      </c>
      <c r="C22" s="55">
        <v>-118.07311958</v>
      </c>
      <c r="D22" s="55">
        <v>0</v>
      </c>
      <c r="E22" s="55">
        <v>0</v>
      </c>
      <c r="F22" s="55">
        <v>0</v>
      </c>
      <c r="H22" s="54" t="s">
        <v>886</v>
      </c>
      <c r="I22" s="55">
        <v>-90.60056203000002</v>
      </c>
      <c r="J22" s="55">
        <v>0</v>
      </c>
      <c r="K22" s="55">
        <v>0</v>
      </c>
      <c r="L22" s="55">
        <v>0</v>
      </c>
      <c r="N22" s="54" t="s">
        <v>886</v>
      </c>
      <c r="O22" s="55">
        <v>-27.472557549999976</v>
      </c>
      <c r="P22" s="55">
        <v>0</v>
      </c>
      <c r="Q22" s="55">
        <v>0</v>
      </c>
      <c r="R22" s="55">
        <v>0</v>
      </c>
    </row>
    <row r="23" spans="2:18" x14ac:dyDescent="0.35">
      <c r="B23" s="54" t="s">
        <v>887</v>
      </c>
      <c r="C23" s="55">
        <v>20.035434129999999</v>
      </c>
      <c r="D23" s="55">
        <v>20.035434129999999</v>
      </c>
      <c r="E23" s="55">
        <v>20.035434129999999</v>
      </c>
      <c r="F23" s="55">
        <v>20.035434129999999</v>
      </c>
      <c r="H23" s="54" t="s">
        <v>887</v>
      </c>
      <c r="I23" s="55">
        <v>20.035434129999999</v>
      </c>
      <c r="J23" s="55">
        <v>20.035434129999999</v>
      </c>
      <c r="K23" s="55">
        <v>20.035434129999999</v>
      </c>
      <c r="L23" s="55">
        <v>20.035434129999999</v>
      </c>
      <c r="N23" s="54" t="s">
        <v>887</v>
      </c>
      <c r="O23" s="55">
        <v>0</v>
      </c>
      <c r="P23" s="55">
        <v>0</v>
      </c>
      <c r="Q23" s="55">
        <v>0</v>
      </c>
      <c r="R23" s="55">
        <v>0</v>
      </c>
    </row>
    <row r="24" spans="2:18" x14ac:dyDescent="0.35">
      <c r="B24" s="52" t="s">
        <v>4</v>
      </c>
      <c r="C24" s="53">
        <v>-546.56047220999994</v>
      </c>
      <c r="D24" s="53">
        <v>171.78155016000005</v>
      </c>
      <c r="E24" s="53">
        <v>168.73396002000004</v>
      </c>
      <c r="F24" s="53">
        <v>164.60550145000005</v>
      </c>
      <c r="H24" s="52" t="s">
        <v>4</v>
      </c>
      <c r="I24" s="53">
        <v>-526.06283475999999</v>
      </c>
      <c r="J24" s="53">
        <v>160.74784014000005</v>
      </c>
      <c r="K24" s="53">
        <v>160.74784014000005</v>
      </c>
      <c r="L24" s="53">
        <v>160.74784014000005</v>
      </c>
      <c r="N24" s="52" t="s">
        <v>4</v>
      </c>
      <c r="O24" s="53">
        <v>-20.496425219999907</v>
      </c>
      <c r="P24" s="53">
        <v>11.034921140000009</v>
      </c>
      <c r="Q24" s="53">
        <v>7.9873309999999975</v>
      </c>
      <c r="R24" s="53">
        <v>3.8588724300000052</v>
      </c>
    </row>
    <row r="25" spans="2:18" x14ac:dyDescent="0.35">
      <c r="B25" s="54" t="s">
        <v>883</v>
      </c>
      <c r="C25" s="55">
        <v>-275.61545676000003</v>
      </c>
      <c r="D25" s="55">
        <v>128.75784898000006</v>
      </c>
      <c r="E25" s="55">
        <v>125.71025884000005</v>
      </c>
      <c r="F25" s="55">
        <v>121.58180027000006</v>
      </c>
      <c r="H25" s="54" t="s">
        <v>883</v>
      </c>
      <c r="I25" s="55">
        <v>-286.88990175999999</v>
      </c>
      <c r="J25" s="55">
        <v>117.72413896000005</v>
      </c>
      <c r="K25" s="55">
        <v>117.72413896000005</v>
      </c>
      <c r="L25" s="55">
        <v>117.72413896000005</v>
      </c>
      <c r="N25" s="54" t="s">
        <v>883</v>
      </c>
      <c r="O25" s="55">
        <v>11.275657230000007</v>
      </c>
      <c r="P25" s="55">
        <v>11.034921140000009</v>
      </c>
      <c r="Q25" s="55">
        <v>7.9873309999999975</v>
      </c>
      <c r="R25" s="55">
        <v>3.8588724300000052</v>
      </c>
    </row>
    <row r="26" spans="2:18" x14ac:dyDescent="0.35">
      <c r="B26" s="54" t="s">
        <v>884</v>
      </c>
      <c r="C26" s="55">
        <v>-11.147057989999995</v>
      </c>
      <c r="D26" s="55">
        <v>0</v>
      </c>
      <c r="E26" s="55">
        <v>0</v>
      </c>
      <c r="F26" s="55">
        <v>0</v>
      </c>
      <c r="H26" s="54" t="s">
        <v>884</v>
      </c>
      <c r="I26" s="55">
        <v>-10.239784469999993</v>
      </c>
      <c r="J26" s="55">
        <v>0</v>
      </c>
      <c r="K26" s="55">
        <v>0</v>
      </c>
      <c r="L26" s="55">
        <v>0</v>
      </c>
      <c r="N26" s="54" t="s">
        <v>884</v>
      </c>
      <c r="O26" s="55">
        <v>-0.90727352000000216</v>
      </c>
      <c r="P26" s="55">
        <v>0</v>
      </c>
      <c r="Q26" s="55">
        <v>0</v>
      </c>
      <c r="R26" s="55">
        <v>0</v>
      </c>
    </row>
    <row r="27" spans="2:18" x14ac:dyDescent="0.35">
      <c r="B27" s="54" t="s">
        <v>885</v>
      </c>
      <c r="C27" s="55">
        <v>6.0367910799999995</v>
      </c>
      <c r="D27" s="55">
        <v>0</v>
      </c>
      <c r="E27" s="55">
        <v>0</v>
      </c>
      <c r="F27" s="55">
        <v>0</v>
      </c>
      <c r="H27" s="54" t="s">
        <v>885</v>
      </c>
      <c r="I27" s="55">
        <v>4.3981508899999993</v>
      </c>
      <c r="J27" s="55">
        <v>0</v>
      </c>
      <c r="K27" s="55">
        <v>0</v>
      </c>
      <c r="L27" s="55">
        <v>0</v>
      </c>
      <c r="N27" s="54" t="s">
        <v>885</v>
      </c>
      <c r="O27" s="55">
        <v>1.6386401900000003</v>
      </c>
      <c r="P27" s="55">
        <v>0</v>
      </c>
      <c r="Q27" s="55">
        <v>0</v>
      </c>
      <c r="R27" s="55">
        <v>0</v>
      </c>
    </row>
    <row r="28" spans="2:18" x14ac:dyDescent="0.35">
      <c r="B28" s="54" t="s">
        <v>886</v>
      </c>
      <c r="C28" s="55">
        <v>-308.85844971999995</v>
      </c>
      <c r="D28" s="55">
        <v>0</v>
      </c>
      <c r="E28" s="55">
        <v>0</v>
      </c>
      <c r="F28" s="55">
        <v>0</v>
      </c>
      <c r="H28" s="54" t="s">
        <v>886</v>
      </c>
      <c r="I28" s="55">
        <v>-276.35500060000004</v>
      </c>
      <c r="J28" s="55">
        <v>0</v>
      </c>
      <c r="K28" s="55">
        <v>0</v>
      </c>
      <c r="L28" s="55">
        <v>0</v>
      </c>
      <c r="N28" s="54" t="s">
        <v>886</v>
      </c>
      <c r="O28" s="55">
        <v>-32.503449119999914</v>
      </c>
      <c r="P28" s="55">
        <v>0</v>
      </c>
      <c r="Q28" s="55">
        <v>0</v>
      </c>
      <c r="R28" s="55">
        <v>0</v>
      </c>
    </row>
    <row r="29" spans="2:18" x14ac:dyDescent="0.35">
      <c r="B29" s="54" t="s">
        <v>887</v>
      </c>
      <c r="C29" s="55">
        <v>43.023701179999996</v>
      </c>
      <c r="D29" s="55">
        <v>43.023701179999996</v>
      </c>
      <c r="E29" s="55">
        <v>43.023701179999996</v>
      </c>
      <c r="F29" s="55">
        <v>43.023701179999996</v>
      </c>
      <c r="H29" s="54" t="s">
        <v>887</v>
      </c>
      <c r="I29" s="55">
        <v>43.023701179999996</v>
      </c>
      <c r="J29" s="55">
        <v>43.023701179999996</v>
      </c>
      <c r="K29" s="55">
        <v>43.023701179999996</v>
      </c>
      <c r="L29" s="55">
        <v>43.023701179999996</v>
      </c>
      <c r="N29" s="54" t="s">
        <v>887</v>
      </c>
      <c r="O29" s="55">
        <v>0</v>
      </c>
      <c r="P29" s="55">
        <v>0</v>
      </c>
      <c r="Q29" s="55">
        <v>0</v>
      </c>
      <c r="R29" s="55">
        <v>0</v>
      </c>
    </row>
    <row r="30" spans="2:18" x14ac:dyDescent="0.35">
      <c r="B30" s="52" t="s">
        <v>5</v>
      </c>
      <c r="C30" s="53">
        <v>-139.34890825999992</v>
      </c>
      <c r="D30" s="53">
        <v>32.564644850000001</v>
      </c>
      <c r="E30" s="53">
        <v>30.886809329999998</v>
      </c>
      <c r="F30" s="53">
        <v>30.843075139999996</v>
      </c>
      <c r="H30" s="52" t="s">
        <v>5</v>
      </c>
      <c r="I30" s="53">
        <v>-116.22996234999992</v>
      </c>
      <c r="J30" s="53">
        <v>30.390301839999999</v>
      </c>
      <c r="K30" s="53">
        <v>30.390301839999999</v>
      </c>
      <c r="L30" s="53">
        <v>30.390301839999999</v>
      </c>
      <c r="N30" s="52" t="s">
        <v>5</v>
      </c>
      <c r="O30" s="53">
        <v>-23.119009649999981</v>
      </c>
      <c r="P30" s="53">
        <v>2.1743298800000019</v>
      </c>
      <c r="Q30" s="53">
        <v>0.4964943599999998</v>
      </c>
      <c r="R30" s="53">
        <v>0.45276017000000124</v>
      </c>
    </row>
    <row r="31" spans="2:18" x14ac:dyDescent="0.35">
      <c r="B31" s="54" t="s">
        <v>883</v>
      </c>
      <c r="C31" s="55">
        <v>-62.844825599999922</v>
      </c>
      <c r="D31" s="55">
        <v>21.775536199999998</v>
      </c>
      <c r="E31" s="55">
        <v>20.097700679999996</v>
      </c>
      <c r="F31" s="55">
        <v>20.053966489999997</v>
      </c>
      <c r="H31" s="54" t="s">
        <v>883</v>
      </c>
      <c r="I31" s="55">
        <v>-66.948981629999935</v>
      </c>
      <c r="J31" s="55">
        <v>19.601193189999996</v>
      </c>
      <c r="K31" s="55">
        <v>19.601193189999996</v>
      </c>
      <c r="L31" s="55">
        <v>19.601193189999996</v>
      </c>
      <c r="N31" s="54" t="s">
        <v>883</v>
      </c>
      <c r="O31" s="55">
        <v>4.1040922900000254</v>
      </c>
      <c r="P31" s="55">
        <v>2.1743298800000019</v>
      </c>
      <c r="Q31" s="55">
        <v>0.4964943599999998</v>
      </c>
      <c r="R31" s="55">
        <v>0.45276017000000124</v>
      </c>
    </row>
    <row r="32" spans="2:18" x14ac:dyDescent="0.35">
      <c r="B32" s="54" t="s">
        <v>884</v>
      </c>
      <c r="C32" s="55">
        <v>-13.732740469999998</v>
      </c>
      <c r="D32" s="55">
        <v>0</v>
      </c>
      <c r="E32" s="55">
        <v>0</v>
      </c>
      <c r="F32" s="55">
        <v>0</v>
      </c>
      <c r="H32" s="54" t="s">
        <v>884</v>
      </c>
      <c r="I32" s="55">
        <v>-14.047804999999997</v>
      </c>
      <c r="J32" s="55">
        <v>0</v>
      </c>
      <c r="K32" s="55">
        <v>0</v>
      </c>
      <c r="L32" s="55">
        <v>0</v>
      </c>
      <c r="N32" s="54" t="s">
        <v>884</v>
      </c>
      <c r="O32" s="55">
        <v>0.31506452999999901</v>
      </c>
      <c r="P32" s="55">
        <v>0</v>
      </c>
      <c r="Q32" s="55">
        <v>0</v>
      </c>
      <c r="R32" s="55">
        <v>0</v>
      </c>
    </row>
    <row r="33" spans="2:18" x14ac:dyDescent="0.35">
      <c r="B33" s="54" t="s">
        <v>885</v>
      </c>
      <c r="C33" s="55">
        <v>0.88614596999999995</v>
      </c>
      <c r="D33" s="55">
        <v>0</v>
      </c>
      <c r="E33" s="55">
        <v>0</v>
      </c>
      <c r="F33" s="55">
        <v>0</v>
      </c>
      <c r="H33" s="54" t="s">
        <v>885</v>
      </c>
      <c r="I33" s="55">
        <v>0.88614596999999995</v>
      </c>
      <c r="J33" s="55">
        <v>0</v>
      </c>
      <c r="K33" s="55">
        <v>0</v>
      </c>
      <c r="L33" s="55">
        <v>0</v>
      </c>
      <c r="N33" s="54" t="s">
        <v>885</v>
      </c>
      <c r="O33" s="55">
        <v>0</v>
      </c>
      <c r="P33" s="55">
        <v>0</v>
      </c>
      <c r="Q33" s="55">
        <v>0</v>
      </c>
      <c r="R33" s="55">
        <v>0</v>
      </c>
    </row>
    <row r="34" spans="2:18" x14ac:dyDescent="0.35">
      <c r="B34" s="54" t="s">
        <v>886</v>
      </c>
      <c r="C34" s="55">
        <v>-74.446596810000003</v>
      </c>
      <c r="D34" s="55">
        <v>0</v>
      </c>
      <c r="E34" s="55">
        <v>0</v>
      </c>
      <c r="F34" s="55">
        <v>0</v>
      </c>
      <c r="H34" s="54" t="s">
        <v>886</v>
      </c>
      <c r="I34" s="55">
        <v>-46.908430339999995</v>
      </c>
      <c r="J34" s="55">
        <v>0</v>
      </c>
      <c r="K34" s="55">
        <v>0</v>
      </c>
      <c r="L34" s="55">
        <v>0</v>
      </c>
      <c r="N34" s="54" t="s">
        <v>886</v>
      </c>
      <c r="O34" s="55">
        <v>-27.538166470000007</v>
      </c>
      <c r="P34" s="55">
        <v>0</v>
      </c>
      <c r="Q34" s="55">
        <v>0</v>
      </c>
      <c r="R34" s="55">
        <v>0</v>
      </c>
    </row>
    <row r="35" spans="2:18" x14ac:dyDescent="0.35">
      <c r="B35" s="56" t="s">
        <v>887</v>
      </c>
      <c r="C35" s="57">
        <v>10.789108650000001</v>
      </c>
      <c r="D35" s="57">
        <v>10.789108650000001</v>
      </c>
      <c r="E35" s="57">
        <v>10.789108650000001</v>
      </c>
      <c r="F35" s="57">
        <v>10.789108650000001</v>
      </c>
      <c r="H35" s="56" t="s">
        <v>887</v>
      </c>
      <c r="I35" s="57">
        <v>10.789108650000001</v>
      </c>
      <c r="J35" s="57">
        <v>10.789108650000001</v>
      </c>
      <c r="K35" s="57">
        <v>10.789108650000001</v>
      </c>
      <c r="L35" s="57">
        <v>10.789108650000001</v>
      </c>
      <c r="N35" s="56" t="s">
        <v>887</v>
      </c>
      <c r="O35" s="57">
        <v>0</v>
      </c>
      <c r="P35" s="57">
        <v>0</v>
      </c>
      <c r="Q35" s="57">
        <v>0</v>
      </c>
      <c r="R35" s="57">
        <v>0</v>
      </c>
    </row>
    <row r="36" spans="2:18" x14ac:dyDescent="0.35">
      <c r="B36" s="52" t="s">
        <v>79</v>
      </c>
      <c r="C36" s="53">
        <v>-2.2453907600000003</v>
      </c>
      <c r="D36" s="53">
        <v>0</v>
      </c>
      <c r="E36" s="53">
        <v>0</v>
      </c>
      <c r="F36" s="53">
        <v>0</v>
      </c>
      <c r="H36" s="52" t="s">
        <v>79</v>
      </c>
      <c r="I36" s="53">
        <v>0</v>
      </c>
      <c r="J36" s="53">
        <v>0</v>
      </c>
      <c r="K36" s="53">
        <v>0</v>
      </c>
      <c r="L36" s="53">
        <v>0</v>
      </c>
      <c r="N36" s="52" t="s">
        <v>79</v>
      </c>
      <c r="O36" s="53">
        <v>-2.2453907600000003</v>
      </c>
      <c r="P36" s="53">
        <v>0</v>
      </c>
      <c r="Q36" s="53">
        <v>0</v>
      </c>
      <c r="R36" s="53">
        <v>0</v>
      </c>
    </row>
    <row r="37" spans="2:18" x14ac:dyDescent="0.35">
      <c r="B37" s="54" t="s">
        <v>883</v>
      </c>
      <c r="C37" s="55">
        <v>0</v>
      </c>
      <c r="D37" s="55">
        <v>0</v>
      </c>
      <c r="E37" s="55">
        <v>0</v>
      </c>
      <c r="F37" s="55">
        <v>0</v>
      </c>
      <c r="H37" s="54" t="s">
        <v>883</v>
      </c>
      <c r="I37" s="55">
        <v>0</v>
      </c>
      <c r="J37" s="55">
        <v>0</v>
      </c>
      <c r="K37" s="55">
        <v>0</v>
      </c>
      <c r="L37" s="55">
        <v>0</v>
      </c>
      <c r="N37" s="54" t="s">
        <v>883</v>
      </c>
      <c r="O37" s="55">
        <v>0</v>
      </c>
      <c r="P37" s="55">
        <v>0</v>
      </c>
      <c r="Q37" s="55">
        <v>0</v>
      </c>
      <c r="R37" s="55">
        <v>0</v>
      </c>
    </row>
    <row r="38" spans="2:18" x14ac:dyDescent="0.35">
      <c r="B38" s="54" t="s">
        <v>884</v>
      </c>
      <c r="C38" s="55">
        <v>2.5644599999999997E-3</v>
      </c>
      <c r="D38" s="55">
        <v>0</v>
      </c>
      <c r="E38" s="55">
        <v>0</v>
      </c>
      <c r="F38" s="55">
        <v>0</v>
      </c>
      <c r="H38" s="54" t="s">
        <v>884</v>
      </c>
      <c r="I38" s="55">
        <v>0</v>
      </c>
      <c r="J38" s="55">
        <v>0</v>
      </c>
      <c r="K38" s="55">
        <v>0</v>
      </c>
      <c r="L38" s="55">
        <v>0</v>
      </c>
      <c r="N38" s="54" t="s">
        <v>884</v>
      </c>
      <c r="O38" s="55">
        <v>2.5644599999999997E-3</v>
      </c>
      <c r="P38" s="55">
        <v>0</v>
      </c>
      <c r="Q38" s="55">
        <v>0</v>
      </c>
      <c r="R38" s="55">
        <v>0</v>
      </c>
    </row>
    <row r="39" spans="2:18" x14ac:dyDescent="0.35">
      <c r="B39" s="54" t="s">
        <v>885</v>
      </c>
      <c r="C39" s="55">
        <v>0</v>
      </c>
      <c r="D39" s="55">
        <v>0</v>
      </c>
      <c r="E39" s="55">
        <v>0</v>
      </c>
      <c r="F39" s="55">
        <v>0</v>
      </c>
      <c r="H39" s="54" t="s">
        <v>885</v>
      </c>
      <c r="I39" s="55">
        <v>0</v>
      </c>
      <c r="J39" s="55">
        <v>0</v>
      </c>
      <c r="K39" s="55">
        <v>0</v>
      </c>
      <c r="L39" s="55">
        <v>0</v>
      </c>
      <c r="N39" s="54" t="s">
        <v>885</v>
      </c>
      <c r="O39" s="55">
        <v>0</v>
      </c>
      <c r="P39" s="55">
        <v>0</v>
      </c>
      <c r="Q39" s="55">
        <v>0</v>
      </c>
      <c r="R39" s="55">
        <v>0</v>
      </c>
    </row>
    <row r="40" spans="2:18" x14ac:dyDescent="0.35">
      <c r="B40" s="54" t="s">
        <v>886</v>
      </c>
      <c r="C40" s="55">
        <v>-2.2479552200000001</v>
      </c>
      <c r="D40" s="55">
        <v>0</v>
      </c>
      <c r="E40" s="55">
        <v>0</v>
      </c>
      <c r="F40" s="55">
        <v>0</v>
      </c>
      <c r="H40" s="54" t="s">
        <v>886</v>
      </c>
      <c r="I40" s="55">
        <v>0</v>
      </c>
      <c r="J40" s="55">
        <v>0</v>
      </c>
      <c r="K40" s="55">
        <v>0</v>
      </c>
      <c r="L40" s="55">
        <v>0</v>
      </c>
      <c r="N40" s="54" t="s">
        <v>886</v>
      </c>
      <c r="O40" s="55">
        <v>-2.2479552200000001</v>
      </c>
      <c r="P40" s="55">
        <v>0</v>
      </c>
      <c r="Q40" s="55">
        <v>0</v>
      </c>
      <c r="R40" s="55">
        <v>0</v>
      </c>
    </row>
    <row r="41" spans="2:18" x14ac:dyDescent="0.35">
      <c r="B41" s="54" t="s">
        <v>887</v>
      </c>
      <c r="C41" s="55">
        <v>0</v>
      </c>
      <c r="D41" s="55">
        <v>0</v>
      </c>
      <c r="E41" s="55">
        <v>0</v>
      </c>
      <c r="F41" s="55">
        <v>0</v>
      </c>
      <c r="H41" s="54" t="s">
        <v>887</v>
      </c>
      <c r="I41" s="55">
        <v>0</v>
      </c>
      <c r="J41" s="55">
        <v>0</v>
      </c>
      <c r="K41" s="55">
        <v>0</v>
      </c>
      <c r="L41" s="55">
        <v>0</v>
      </c>
      <c r="N41" s="54" t="s">
        <v>887</v>
      </c>
      <c r="O41" s="55">
        <v>0</v>
      </c>
      <c r="P41" s="55">
        <v>0</v>
      </c>
      <c r="Q41" s="55">
        <v>0</v>
      </c>
      <c r="R41" s="55">
        <v>0</v>
      </c>
    </row>
    <row r="42" spans="2:18" x14ac:dyDescent="0.35">
      <c r="B42" s="52" t="s">
        <v>75</v>
      </c>
      <c r="C42" s="53">
        <v>-2.3752298999999999</v>
      </c>
      <c r="D42" s="53">
        <v>0</v>
      </c>
      <c r="E42" s="53">
        <v>0</v>
      </c>
      <c r="F42" s="53">
        <v>0</v>
      </c>
      <c r="H42" s="52" t="s">
        <v>75</v>
      </c>
      <c r="I42" s="53">
        <v>0</v>
      </c>
      <c r="J42" s="53">
        <v>0</v>
      </c>
      <c r="K42" s="53">
        <v>0</v>
      </c>
      <c r="L42" s="53">
        <v>0</v>
      </c>
      <c r="N42" s="52" t="s">
        <v>75</v>
      </c>
      <c r="O42" s="53">
        <v>-2.3752298999999999</v>
      </c>
      <c r="P42" s="53">
        <v>0</v>
      </c>
      <c r="Q42" s="53">
        <v>0</v>
      </c>
      <c r="R42" s="53">
        <v>0</v>
      </c>
    </row>
    <row r="43" spans="2:18" x14ac:dyDescent="0.35">
      <c r="B43" s="54" t="s">
        <v>883</v>
      </c>
      <c r="C43" s="55">
        <v>0</v>
      </c>
      <c r="D43" s="55">
        <v>0</v>
      </c>
      <c r="E43" s="55">
        <v>0</v>
      </c>
      <c r="F43" s="55">
        <v>0</v>
      </c>
      <c r="H43" s="54" t="s">
        <v>883</v>
      </c>
      <c r="I43" s="55">
        <v>0</v>
      </c>
      <c r="J43" s="55">
        <v>0</v>
      </c>
      <c r="K43" s="55">
        <v>0</v>
      </c>
      <c r="L43" s="55">
        <v>0</v>
      </c>
      <c r="N43" s="54" t="s">
        <v>883</v>
      </c>
      <c r="O43" s="55">
        <v>0</v>
      </c>
      <c r="P43" s="55">
        <v>0</v>
      </c>
      <c r="Q43" s="55">
        <v>0</v>
      </c>
      <c r="R43" s="55">
        <v>0</v>
      </c>
    </row>
    <row r="44" spans="2:18" x14ac:dyDescent="0.35">
      <c r="B44" s="54" t="s">
        <v>884</v>
      </c>
      <c r="C44" s="55">
        <v>1.5468799999999998E-3</v>
      </c>
      <c r="D44" s="55">
        <v>0</v>
      </c>
      <c r="E44" s="55">
        <v>0</v>
      </c>
      <c r="F44" s="55">
        <v>0</v>
      </c>
      <c r="H44" s="54" t="s">
        <v>884</v>
      </c>
      <c r="I44" s="55">
        <v>0</v>
      </c>
      <c r="J44" s="55">
        <v>0</v>
      </c>
      <c r="K44" s="55">
        <v>0</v>
      </c>
      <c r="L44" s="55">
        <v>0</v>
      </c>
      <c r="N44" s="54" t="s">
        <v>884</v>
      </c>
      <c r="O44" s="55">
        <v>1.5468799999999998E-3</v>
      </c>
      <c r="P44" s="55">
        <v>0</v>
      </c>
      <c r="Q44" s="55">
        <v>0</v>
      </c>
      <c r="R44" s="55">
        <v>0</v>
      </c>
    </row>
    <row r="45" spans="2:18" x14ac:dyDescent="0.35">
      <c r="B45" s="54" t="s">
        <v>885</v>
      </c>
      <c r="C45" s="55">
        <v>0</v>
      </c>
      <c r="D45" s="55">
        <v>0</v>
      </c>
      <c r="E45" s="55">
        <v>0</v>
      </c>
      <c r="F45" s="55">
        <v>0</v>
      </c>
      <c r="H45" s="54" t="s">
        <v>885</v>
      </c>
      <c r="I45" s="55">
        <v>0</v>
      </c>
      <c r="J45" s="55">
        <v>0</v>
      </c>
      <c r="K45" s="55">
        <v>0</v>
      </c>
      <c r="L45" s="55">
        <v>0</v>
      </c>
      <c r="N45" s="54" t="s">
        <v>885</v>
      </c>
      <c r="O45" s="55">
        <v>0</v>
      </c>
      <c r="P45" s="55">
        <v>0</v>
      </c>
      <c r="Q45" s="55">
        <v>0</v>
      </c>
      <c r="R45" s="55">
        <v>0</v>
      </c>
    </row>
    <row r="46" spans="2:18" x14ac:dyDescent="0.35">
      <c r="B46" s="54" t="s">
        <v>886</v>
      </c>
      <c r="C46" s="55">
        <v>-2.3767767799999997</v>
      </c>
      <c r="D46" s="55">
        <v>0</v>
      </c>
      <c r="E46" s="55">
        <v>0</v>
      </c>
      <c r="F46" s="55">
        <v>0</v>
      </c>
      <c r="H46" s="54" t="s">
        <v>886</v>
      </c>
      <c r="I46" s="55">
        <v>0</v>
      </c>
      <c r="J46" s="55">
        <v>0</v>
      </c>
      <c r="K46" s="55">
        <v>0</v>
      </c>
      <c r="L46" s="55">
        <v>0</v>
      </c>
      <c r="N46" s="54" t="s">
        <v>886</v>
      </c>
      <c r="O46" s="55">
        <v>-2.3767767799999997</v>
      </c>
      <c r="P46" s="55">
        <v>0</v>
      </c>
      <c r="Q46" s="55">
        <v>0</v>
      </c>
      <c r="R46" s="55">
        <v>0</v>
      </c>
    </row>
    <row r="47" spans="2:18" x14ac:dyDescent="0.35">
      <c r="B47" s="56" t="s">
        <v>887</v>
      </c>
      <c r="C47" s="57">
        <v>0</v>
      </c>
      <c r="D47" s="57">
        <v>0</v>
      </c>
      <c r="E47" s="57">
        <v>0</v>
      </c>
      <c r="F47" s="57">
        <v>0</v>
      </c>
      <c r="H47" s="56" t="s">
        <v>887</v>
      </c>
      <c r="I47" s="57">
        <v>0</v>
      </c>
      <c r="J47" s="57">
        <v>0</v>
      </c>
      <c r="K47" s="57">
        <v>0</v>
      </c>
      <c r="L47" s="57">
        <v>0</v>
      </c>
      <c r="N47" s="56" t="s">
        <v>887</v>
      </c>
      <c r="O47" s="57">
        <v>0</v>
      </c>
      <c r="P47" s="57">
        <v>0</v>
      </c>
      <c r="Q47" s="57">
        <v>0</v>
      </c>
      <c r="R47" s="57">
        <v>0</v>
      </c>
    </row>
  </sheetData>
  <hyperlinks>
    <hyperlink ref="A1" location="'Modeling Support'!A1" display="Support" xr:uid="{D2A2874C-6518-4D98-866D-4F1657CEBD26}"/>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54BC-2689-42A7-ACF9-4C4E69E021F6}">
  <sheetPr codeName="Planilha28">
    <tabColor rgb="FF6AA7B0"/>
  </sheetPr>
  <dimension ref="A1:D100"/>
  <sheetViews>
    <sheetView showGridLines="0" zoomScaleNormal="100" workbookViewId="0"/>
  </sheetViews>
  <sheetFormatPr defaultRowHeight="14.5" x14ac:dyDescent="0.35"/>
  <cols>
    <col min="2" max="2" width="25.81640625" customWidth="1"/>
    <col min="3" max="3" width="99.81640625" customWidth="1"/>
    <col min="4" max="4" width="52.1796875" customWidth="1"/>
  </cols>
  <sheetData>
    <row r="1" spans="1:4" x14ac:dyDescent="0.35">
      <c r="A1" s="62" t="s">
        <v>473</v>
      </c>
    </row>
    <row r="2" spans="1:4" ht="26" x14ac:dyDescent="0.6">
      <c r="B2" s="60" t="s">
        <v>474</v>
      </c>
    </row>
    <row r="3" spans="1:4" ht="15" thickBot="1" x14ac:dyDescent="0.4"/>
    <row r="4" spans="1:4" ht="28.4" customHeight="1" thickTop="1" thickBot="1" x14ac:dyDescent="0.4">
      <c r="B4" s="30" t="s">
        <v>475</v>
      </c>
      <c r="C4" s="30" t="s">
        <v>476</v>
      </c>
      <c r="D4" s="30" t="s">
        <v>477</v>
      </c>
    </row>
    <row r="5" spans="1:4" ht="15" customHeight="1" thickTop="1" x14ac:dyDescent="0.35">
      <c r="B5" s="481" t="s">
        <v>1266</v>
      </c>
      <c r="C5" s="482" t="s">
        <v>1163</v>
      </c>
      <c r="D5" s="484" t="s">
        <v>10</v>
      </c>
    </row>
    <row r="6" spans="1:4" x14ac:dyDescent="0.35">
      <c r="B6" s="481"/>
      <c r="C6" s="483"/>
      <c r="D6" s="484"/>
    </row>
    <row r="7" spans="1:4" x14ac:dyDescent="0.35">
      <c r="B7" s="481"/>
      <c r="C7" s="483"/>
      <c r="D7" s="484"/>
    </row>
    <row r="8" spans="1:4" x14ac:dyDescent="0.35">
      <c r="B8" s="481"/>
      <c r="C8" s="483"/>
      <c r="D8" s="484"/>
    </row>
    <row r="9" spans="1:4" x14ac:dyDescent="0.35">
      <c r="B9" s="481"/>
      <c r="C9" s="483"/>
      <c r="D9" s="484"/>
    </row>
    <row r="10" spans="1:4" x14ac:dyDescent="0.35">
      <c r="B10" s="481"/>
      <c r="C10" s="483"/>
      <c r="D10" s="484"/>
    </row>
    <row r="11" spans="1:4" x14ac:dyDescent="0.35">
      <c r="B11" s="481"/>
      <c r="C11" s="483"/>
      <c r="D11" s="484"/>
    </row>
    <row r="12" spans="1:4" x14ac:dyDescent="0.35">
      <c r="B12" s="481"/>
      <c r="C12" s="483"/>
      <c r="D12" s="484"/>
    </row>
    <row r="13" spans="1:4" x14ac:dyDescent="0.35">
      <c r="B13" s="481"/>
      <c r="C13" s="483"/>
      <c r="D13" s="484"/>
    </row>
    <row r="14" spans="1:4" ht="14.5" customHeight="1" x14ac:dyDescent="0.35">
      <c r="B14" s="487" t="s">
        <v>478</v>
      </c>
      <c r="C14" s="485" t="s">
        <v>1164</v>
      </c>
      <c r="D14" s="486" t="s">
        <v>10</v>
      </c>
    </row>
    <row r="15" spans="1:4" ht="14.5" customHeight="1" x14ac:dyDescent="0.35">
      <c r="B15" s="487"/>
      <c r="C15" s="485"/>
      <c r="D15" s="486"/>
    </row>
    <row r="16" spans="1:4" ht="14.5" customHeight="1" x14ac:dyDescent="0.35">
      <c r="B16" s="487"/>
      <c r="C16" s="485"/>
      <c r="D16" s="486"/>
    </row>
    <row r="17" spans="2:4" ht="14.5" customHeight="1" x14ac:dyDescent="0.35">
      <c r="B17" s="487"/>
      <c r="C17" s="485"/>
      <c r="D17" s="486"/>
    </row>
    <row r="18" spans="2:4" ht="14.5" customHeight="1" x14ac:dyDescent="0.35">
      <c r="B18" s="487"/>
      <c r="C18" s="485"/>
      <c r="D18" s="486"/>
    </row>
    <row r="19" spans="2:4" ht="14.5" customHeight="1" x14ac:dyDescent="0.35">
      <c r="B19" s="487"/>
      <c r="C19" s="485"/>
      <c r="D19" s="486"/>
    </row>
    <row r="20" spans="2:4" ht="14.5" customHeight="1" x14ac:dyDescent="0.35">
      <c r="B20" s="487"/>
      <c r="C20" s="485"/>
      <c r="D20" s="486"/>
    </row>
    <row r="21" spans="2:4" x14ac:dyDescent="0.35">
      <c r="B21" s="487"/>
      <c r="C21" s="485"/>
      <c r="D21" s="486"/>
    </row>
    <row r="22" spans="2:4" x14ac:dyDescent="0.35">
      <c r="B22" s="487"/>
      <c r="C22" s="485"/>
      <c r="D22" s="486"/>
    </row>
    <row r="23" spans="2:4" x14ac:dyDescent="0.35">
      <c r="B23" s="481" t="s">
        <v>479</v>
      </c>
      <c r="C23" s="483" t="s">
        <v>1165</v>
      </c>
      <c r="D23" s="484" t="s">
        <v>10</v>
      </c>
    </row>
    <row r="24" spans="2:4" x14ac:dyDescent="0.35">
      <c r="B24" s="481"/>
      <c r="C24" s="483"/>
      <c r="D24" s="484"/>
    </row>
    <row r="25" spans="2:4" x14ac:dyDescent="0.35">
      <c r="B25" s="481"/>
      <c r="C25" s="483"/>
      <c r="D25" s="484"/>
    </row>
    <row r="26" spans="2:4" x14ac:dyDescent="0.35">
      <c r="B26" s="481"/>
      <c r="C26" s="483"/>
      <c r="D26" s="484"/>
    </row>
    <row r="27" spans="2:4" x14ac:dyDescent="0.35">
      <c r="B27" s="481"/>
      <c r="C27" s="483"/>
      <c r="D27" s="484"/>
    </row>
    <row r="28" spans="2:4" x14ac:dyDescent="0.35">
      <c r="B28" s="481"/>
      <c r="C28" s="483"/>
      <c r="D28" s="484"/>
    </row>
    <row r="29" spans="2:4" x14ac:dyDescent="0.35">
      <c r="B29" s="481"/>
      <c r="C29" s="483"/>
      <c r="D29" s="484"/>
    </row>
    <row r="30" spans="2:4" x14ac:dyDescent="0.35">
      <c r="B30" s="481"/>
      <c r="C30" s="483"/>
      <c r="D30" s="484"/>
    </row>
    <row r="31" spans="2:4" x14ac:dyDescent="0.35">
      <c r="B31" s="481"/>
      <c r="C31" s="483"/>
      <c r="D31" s="484"/>
    </row>
    <row r="32" spans="2:4" ht="14.5" customHeight="1" x14ac:dyDescent="0.35">
      <c r="B32" s="487" t="s">
        <v>480</v>
      </c>
      <c r="C32" s="485" t="s">
        <v>1166</v>
      </c>
      <c r="D32" s="486" t="s">
        <v>10</v>
      </c>
    </row>
    <row r="33" spans="2:4" ht="14.5" customHeight="1" x14ac:dyDescent="0.35">
      <c r="B33" s="487"/>
      <c r="C33" s="485"/>
      <c r="D33" s="486"/>
    </row>
    <row r="34" spans="2:4" ht="14.5" customHeight="1" x14ac:dyDescent="0.35">
      <c r="B34" s="487"/>
      <c r="C34" s="485"/>
      <c r="D34" s="486"/>
    </row>
    <row r="35" spans="2:4" ht="14.5" customHeight="1" x14ac:dyDescent="0.35">
      <c r="B35" s="487"/>
      <c r="C35" s="485"/>
      <c r="D35" s="486"/>
    </row>
    <row r="36" spans="2:4" ht="14.5" customHeight="1" x14ac:dyDescent="0.35">
      <c r="B36" s="487"/>
      <c r="C36" s="485"/>
      <c r="D36" s="486"/>
    </row>
    <row r="37" spans="2:4" ht="14.5" customHeight="1" x14ac:dyDescent="0.35">
      <c r="B37" s="487"/>
      <c r="C37" s="485"/>
      <c r="D37" s="486"/>
    </row>
    <row r="38" spans="2:4" ht="14.5" customHeight="1" x14ac:dyDescent="0.35">
      <c r="B38" s="487"/>
      <c r="C38" s="485"/>
      <c r="D38" s="486"/>
    </row>
    <row r="39" spans="2:4" x14ac:dyDescent="0.35">
      <c r="B39" s="487"/>
      <c r="C39" s="485"/>
      <c r="D39" s="486"/>
    </row>
    <row r="40" spans="2:4" x14ac:dyDescent="0.35">
      <c r="B40" s="487"/>
      <c r="C40" s="485"/>
      <c r="D40" s="486"/>
    </row>
    <row r="41" spans="2:4" x14ac:dyDescent="0.35">
      <c r="B41" s="481" t="s">
        <v>482</v>
      </c>
      <c r="C41" s="483" t="s">
        <v>483</v>
      </c>
      <c r="D41" s="484" t="s">
        <v>10</v>
      </c>
    </row>
    <row r="42" spans="2:4" x14ac:dyDescent="0.35">
      <c r="B42" s="481"/>
      <c r="C42" s="483"/>
      <c r="D42" s="484"/>
    </row>
    <row r="43" spans="2:4" x14ac:dyDescent="0.35">
      <c r="B43" s="481"/>
      <c r="C43" s="483"/>
      <c r="D43" s="484"/>
    </row>
    <row r="44" spans="2:4" x14ac:dyDescent="0.35">
      <c r="B44" s="481"/>
      <c r="C44" s="483"/>
      <c r="D44" s="484"/>
    </row>
    <row r="45" spans="2:4" ht="14" customHeight="1" x14ac:dyDescent="0.35">
      <c r="B45" s="481"/>
      <c r="C45" s="483"/>
      <c r="D45" s="484"/>
    </row>
    <row r="46" spans="2:4" x14ac:dyDescent="0.35">
      <c r="B46" s="481"/>
      <c r="C46" s="483"/>
      <c r="D46" s="484"/>
    </row>
    <row r="47" spans="2:4" x14ac:dyDescent="0.35">
      <c r="B47" s="481"/>
      <c r="C47" s="483"/>
      <c r="D47" s="484"/>
    </row>
    <row r="48" spans="2:4" x14ac:dyDescent="0.35">
      <c r="B48" s="481"/>
      <c r="C48" s="483"/>
      <c r="D48" s="484"/>
    </row>
    <row r="49" spans="2:4" x14ac:dyDescent="0.35">
      <c r="B49" s="481"/>
      <c r="C49" s="483"/>
      <c r="D49" s="484"/>
    </row>
    <row r="50" spans="2:4" ht="14.5" customHeight="1" x14ac:dyDescent="0.35">
      <c r="B50" s="487" t="s">
        <v>484</v>
      </c>
      <c r="C50" s="485" t="s">
        <v>485</v>
      </c>
      <c r="D50" s="486" t="s">
        <v>484</v>
      </c>
    </row>
    <row r="51" spans="2:4" ht="14.5" customHeight="1" x14ac:dyDescent="0.35">
      <c r="B51" s="487"/>
      <c r="C51" s="485"/>
      <c r="D51" s="486"/>
    </row>
    <row r="52" spans="2:4" ht="14.5" customHeight="1" x14ac:dyDescent="0.35">
      <c r="B52" s="487"/>
      <c r="C52" s="485"/>
      <c r="D52" s="486"/>
    </row>
    <row r="53" spans="2:4" ht="14.5" customHeight="1" x14ac:dyDescent="0.35">
      <c r="B53" s="487"/>
      <c r="C53" s="485"/>
      <c r="D53" s="486"/>
    </row>
    <row r="54" spans="2:4" ht="14.5" customHeight="1" x14ac:dyDescent="0.35">
      <c r="B54" s="487"/>
      <c r="C54" s="485"/>
      <c r="D54" s="486"/>
    </row>
    <row r="55" spans="2:4" ht="14.5" customHeight="1" x14ac:dyDescent="0.35">
      <c r="B55" s="487"/>
      <c r="C55" s="485"/>
      <c r="D55" s="486"/>
    </row>
    <row r="56" spans="2:4" ht="14.5" customHeight="1" x14ac:dyDescent="0.35">
      <c r="B56" s="487"/>
      <c r="C56" s="485"/>
      <c r="D56" s="486"/>
    </row>
    <row r="57" spans="2:4" x14ac:dyDescent="0.35">
      <c r="B57" s="487"/>
      <c r="C57" s="485"/>
      <c r="D57" s="486"/>
    </row>
    <row r="58" spans="2:4" ht="15" customHeight="1" x14ac:dyDescent="0.35">
      <c r="B58" s="487"/>
      <c r="C58" s="485"/>
      <c r="D58" s="486"/>
    </row>
    <row r="59" spans="2:4" x14ac:dyDescent="0.35">
      <c r="B59" s="481" t="s">
        <v>1251</v>
      </c>
      <c r="C59" s="483" t="s">
        <v>1252</v>
      </c>
      <c r="D59" s="484" t="s">
        <v>1083</v>
      </c>
    </row>
    <row r="60" spans="2:4" x14ac:dyDescent="0.35">
      <c r="B60" s="481"/>
      <c r="C60" s="483"/>
      <c r="D60" s="484"/>
    </row>
    <row r="61" spans="2:4" x14ac:dyDescent="0.35">
      <c r="B61" s="481"/>
      <c r="C61" s="483"/>
      <c r="D61" s="484"/>
    </row>
    <row r="62" spans="2:4" x14ac:dyDescent="0.35">
      <c r="B62" s="481"/>
      <c r="C62" s="483"/>
      <c r="D62" s="484"/>
    </row>
    <row r="63" spans="2:4" x14ac:dyDescent="0.35">
      <c r="B63" s="481"/>
      <c r="C63" s="483"/>
      <c r="D63" s="484"/>
    </row>
    <row r="64" spans="2:4" x14ac:dyDescent="0.35">
      <c r="B64" s="481"/>
      <c r="C64" s="483"/>
      <c r="D64" s="484"/>
    </row>
    <row r="65" spans="2:4" x14ac:dyDescent="0.35">
      <c r="B65" s="481"/>
      <c r="C65" s="483"/>
      <c r="D65" s="484"/>
    </row>
    <row r="66" spans="2:4" x14ac:dyDescent="0.35">
      <c r="B66" s="481"/>
      <c r="C66" s="483"/>
      <c r="D66" s="484"/>
    </row>
    <row r="67" spans="2:4" x14ac:dyDescent="0.35">
      <c r="B67" s="481"/>
      <c r="C67" s="483"/>
      <c r="D67" s="484"/>
    </row>
    <row r="68" spans="2:4" ht="14.5" customHeight="1" x14ac:dyDescent="0.35">
      <c r="B68" s="487" t="s">
        <v>1285</v>
      </c>
      <c r="C68" s="485" t="s">
        <v>1286</v>
      </c>
      <c r="D68" s="486" t="s">
        <v>10</v>
      </c>
    </row>
    <row r="69" spans="2:4" ht="14.5" customHeight="1" x14ac:dyDescent="0.35">
      <c r="B69" s="487"/>
      <c r="C69" s="485"/>
      <c r="D69" s="486"/>
    </row>
    <row r="70" spans="2:4" ht="14.5" customHeight="1" x14ac:dyDescent="0.35">
      <c r="B70" s="487"/>
      <c r="C70" s="485"/>
      <c r="D70" s="486"/>
    </row>
    <row r="71" spans="2:4" ht="14.5" customHeight="1" x14ac:dyDescent="0.35">
      <c r="B71" s="487"/>
      <c r="C71" s="485"/>
      <c r="D71" s="486"/>
    </row>
    <row r="72" spans="2:4" ht="14.5" customHeight="1" x14ac:dyDescent="0.35">
      <c r="B72" s="487"/>
      <c r="C72" s="485"/>
      <c r="D72" s="486"/>
    </row>
    <row r="73" spans="2:4" ht="14.5" customHeight="1" x14ac:dyDescent="0.35">
      <c r="B73" s="487"/>
      <c r="C73" s="485"/>
      <c r="D73" s="486"/>
    </row>
    <row r="74" spans="2:4" ht="14.5" customHeight="1" x14ac:dyDescent="0.35">
      <c r="B74" s="487"/>
      <c r="C74" s="485"/>
      <c r="D74" s="486"/>
    </row>
    <row r="75" spans="2:4" x14ac:dyDescent="0.35">
      <c r="B75" s="487"/>
      <c r="C75" s="485"/>
      <c r="D75" s="486"/>
    </row>
    <row r="76" spans="2:4" x14ac:dyDescent="0.35">
      <c r="B76" s="487"/>
      <c r="C76" s="485"/>
      <c r="D76" s="486"/>
    </row>
    <row r="77" spans="2:4" x14ac:dyDescent="0.35">
      <c r="B77" s="481" t="s">
        <v>1294</v>
      </c>
      <c r="C77" s="483" t="s">
        <v>1167</v>
      </c>
      <c r="D77" s="484" t="s">
        <v>10</v>
      </c>
    </row>
    <row r="78" spans="2:4" x14ac:dyDescent="0.35">
      <c r="B78" s="481"/>
      <c r="C78" s="483"/>
      <c r="D78" s="484"/>
    </row>
    <row r="79" spans="2:4" x14ac:dyDescent="0.35">
      <c r="B79" s="481"/>
      <c r="C79" s="483"/>
      <c r="D79" s="484"/>
    </row>
    <row r="80" spans="2:4" x14ac:dyDescent="0.35">
      <c r="B80" s="481"/>
      <c r="C80" s="483"/>
      <c r="D80" s="484"/>
    </row>
    <row r="81" spans="2:4" x14ac:dyDescent="0.35">
      <c r="B81" s="481"/>
      <c r="C81" s="483"/>
      <c r="D81" s="484"/>
    </row>
    <row r="82" spans="2:4" x14ac:dyDescent="0.35">
      <c r="B82" s="481"/>
      <c r="C82" s="483"/>
      <c r="D82" s="484"/>
    </row>
    <row r="83" spans="2:4" x14ac:dyDescent="0.35">
      <c r="B83" s="481"/>
      <c r="C83" s="483"/>
      <c r="D83" s="484"/>
    </row>
    <row r="84" spans="2:4" x14ac:dyDescent="0.35">
      <c r="B84" s="481"/>
      <c r="C84" s="483"/>
      <c r="D84" s="484"/>
    </row>
    <row r="85" spans="2:4" x14ac:dyDescent="0.35">
      <c r="B85" s="481"/>
      <c r="C85" s="483"/>
      <c r="D85" s="484"/>
    </row>
    <row r="86" spans="2:4" ht="14.5" customHeight="1" x14ac:dyDescent="0.35">
      <c r="B86" s="487" t="s">
        <v>1040</v>
      </c>
      <c r="C86" s="485" t="s">
        <v>1123</v>
      </c>
      <c r="D86" s="486" t="s">
        <v>10</v>
      </c>
    </row>
    <row r="87" spans="2:4" ht="14.5" customHeight="1" x14ac:dyDescent="0.35">
      <c r="B87" s="487"/>
      <c r="C87" s="485"/>
      <c r="D87" s="486"/>
    </row>
    <row r="88" spans="2:4" ht="14.5" customHeight="1" x14ac:dyDescent="0.35">
      <c r="B88" s="487"/>
      <c r="C88" s="485"/>
      <c r="D88" s="486"/>
    </row>
    <row r="89" spans="2:4" ht="14.5" customHeight="1" x14ac:dyDescent="0.35">
      <c r="B89" s="487"/>
      <c r="C89" s="485"/>
      <c r="D89" s="486"/>
    </row>
    <row r="90" spans="2:4" ht="14.5" customHeight="1" x14ac:dyDescent="0.35">
      <c r="B90" s="487"/>
      <c r="C90" s="485"/>
      <c r="D90" s="486"/>
    </row>
    <row r="91" spans="2:4" ht="14.5" customHeight="1" x14ac:dyDescent="0.35">
      <c r="B91" s="487"/>
      <c r="C91" s="485"/>
      <c r="D91" s="486"/>
    </row>
    <row r="92" spans="2:4" ht="14.5" customHeight="1" x14ac:dyDescent="0.35">
      <c r="B92" s="487"/>
      <c r="C92" s="485"/>
      <c r="D92" s="486"/>
    </row>
    <row r="93" spans="2:4" x14ac:dyDescent="0.35">
      <c r="B93" s="487"/>
      <c r="C93" s="485"/>
      <c r="D93" s="486"/>
    </row>
    <row r="94" spans="2:4" x14ac:dyDescent="0.35">
      <c r="B94" s="487"/>
      <c r="C94" s="485"/>
      <c r="D94" s="486"/>
    </row>
    <row r="95" spans="2:4" x14ac:dyDescent="0.35">
      <c r="B95" s="487"/>
      <c r="C95" s="488"/>
      <c r="D95" s="486"/>
    </row>
    <row r="96" spans="2:4" ht="14.5" customHeight="1" x14ac:dyDescent="0.35">
      <c r="B96" s="487"/>
      <c r="C96" s="488"/>
      <c r="D96" s="486"/>
    </row>
    <row r="97" spans="2:2" x14ac:dyDescent="0.35">
      <c r="B97" s="29"/>
    </row>
    <row r="98" spans="2:2" x14ac:dyDescent="0.35">
      <c r="B98" s="29"/>
    </row>
    <row r="99" spans="2:2" x14ac:dyDescent="0.35">
      <c r="B99" s="29"/>
    </row>
    <row r="100" spans="2:2" x14ac:dyDescent="0.35">
      <c r="B100" s="29"/>
    </row>
  </sheetData>
  <mergeCells count="33">
    <mergeCell ref="B86:B94"/>
    <mergeCell ref="B77:B85"/>
    <mergeCell ref="B95:B96"/>
    <mergeCell ref="C95:C96"/>
    <mergeCell ref="D95:D96"/>
    <mergeCell ref="B41:B49"/>
    <mergeCell ref="C41:C49"/>
    <mergeCell ref="D41:D49"/>
    <mergeCell ref="B50:B58"/>
    <mergeCell ref="C50:C58"/>
    <mergeCell ref="D50:D58"/>
    <mergeCell ref="B59:B67"/>
    <mergeCell ref="C59:C67"/>
    <mergeCell ref="D59:D67"/>
    <mergeCell ref="B68:B76"/>
    <mergeCell ref="C68:C76"/>
    <mergeCell ref="D68:D76"/>
    <mergeCell ref="B5:B13"/>
    <mergeCell ref="C5:C13"/>
    <mergeCell ref="D5:D13"/>
    <mergeCell ref="C86:C94"/>
    <mergeCell ref="D86:D94"/>
    <mergeCell ref="C14:C22"/>
    <mergeCell ref="D14:D22"/>
    <mergeCell ref="B14:B22"/>
    <mergeCell ref="B32:B40"/>
    <mergeCell ref="C32:C40"/>
    <mergeCell ref="D32:D40"/>
    <mergeCell ref="B23:B31"/>
    <mergeCell ref="C23:C31"/>
    <mergeCell ref="D23:D31"/>
    <mergeCell ref="D77:D85"/>
    <mergeCell ref="C77:C85"/>
  </mergeCells>
  <hyperlinks>
    <hyperlink ref="A1" location="Main!A1" display="Main" xr:uid="{0D9345CD-F652-4103-8707-C5E373CB815E}"/>
    <hyperlink ref="B59:B67" location="'Current RAP - 2025-26 Cycle'!A1" display="Current RAP - 2025-26 Cycle" xr:uid="{7EBD77EC-BD7A-44E1-9907-DC65992F005F}"/>
    <hyperlink ref="B86:B94" location="'Realized RAP &amp; Gross Revenue'!A1" display="Realized RAP &amp; Gross Revenue" xr:uid="{91EEDE60-42E9-499B-884E-87F2EFD32693}"/>
    <hyperlink ref="B23:B31" location="'RAB, renewed contracts'!A1" display="RAB, renewed contracts" xr:uid="{4E9DC033-FBA1-4C31-B2D9-E5DE4B3748CC}"/>
    <hyperlink ref="B32:B40" location="'Regulatory WACC'!A1" display="Regulatory WACC" xr:uid="{0CB37803-8BD0-47CF-BD0E-FCD6B5F6658C}"/>
    <hyperlink ref="B41:B49" location="'Transmission Auctions - Summary'!A1" display="Transmission Auctions - Summary" xr:uid="{CE803E32-0CED-49FE-B5FC-197C86277FE7}"/>
    <hyperlink ref="B50:B58" location="'Transmission Capex'!A1" display="Transmission Capex" xr:uid="{D9531DB5-0616-42F0-A7EC-317DD5F43B86}"/>
    <hyperlink ref="B14:B22" location="'Reconciliation RAP and Revenue'!A1" display="Reconciliation RAP and Revenue" xr:uid="{0ACB822A-9F13-4EF3-8A12-DB23FDB3E245}"/>
    <hyperlink ref="B5:B13" location="'RAP Modeling Support'!A1" display="RAP Modeling Support" xr:uid="{1A83B96B-6ADC-4C0E-B104-2B627D97162A}"/>
    <hyperlink ref="B68:B76" location="'PAs List, ReH 3,481'!A1" display="PAs List, ReH 3,481" xr:uid="{B3D7A05C-AF4B-4A8D-A70D-9BC97D9EB504}"/>
    <hyperlink ref="B77:B85" location="'Summary of PAs'!A1" display="Summary and Explanation of PAs, according to ReH 3,348/2024 and ReH 3,481/2025" xr:uid="{8C2435E9-0507-47FD-92C8-23985B2ADF9E}"/>
  </hyperlinks>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DDAEF-2892-47E1-B7BB-CE3657ED556C}">
  <sheetPr codeName="Planilha16">
    <tabColor rgb="FFEDECE3"/>
  </sheetPr>
  <dimension ref="A1:G73"/>
  <sheetViews>
    <sheetView showGridLines="0" zoomScaleNormal="100" workbookViewId="0"/>
  </sheetViews>
  <sheetFormatPr defaultRowHeight="14.5" x14ac:dyDescent="0.35"/>
  <cols>
    <col min="2" max="2" width="61" customWidth="1"/>
    <col min="3" max="7" width="11.81640625" customWidth="1"/>
  </cols>
  <sheetData>
    <row r="1" spans="1:7" x14ac:dyDescent="0.35">
      <c r="A1" s="62" t="s">
        <v>481</v>
      </c>
    </row>
    <row r="2" spans="1:7" x14ac:dyDescent="0.35">
      <c r="B2" s="242" t="s">
        <v>1065</v>
      </c>
      <c r="C2" s="164"/>
      <c r="D2" s="164"/>
      <c r="E2" s="164"/>
      <c r="F2" s="164"/>
      <c r="G2" s="164"/>
    </row>
    <row r="4" spans="1:7" ht="14.5" customHeight="1" x14ac:dyDescent="0.35">
      <c r="B4" s="517" t="s">
        <v>888</v>
      </c>
      <c r="C4" s="517"/>
      <c r="D4" s="517"/>
      <c r="E4" s="517"/>
      <c r="F4" s="517"/>
      <c r="G4" s="517"/>
    </row>
    <row r="5" spans="1:7" x14ac:dyDescent="0.35">
      <c r="B5" s="517"/>
      <c r="C5" s="517"/>
      <c r="D5" s="517"/>
      <c r="E5" s="517"/>
      <c r="F5" s="517"/>
      <c r="G5" s="517"/>
    </row>
    <row r="6" spans="1:7" ht="30" customHeight="1" x14ac:dyDescent="0.35">
      <c r="B6" s="517"/>
      <c r="C6" s="517"/>
      <c r="D6" s="517"/>
      <c r="E6" s="517"/>
      <c r="F6" s="517"/>
      <c r="G6" s="517"/>
    </row>
    <row r="7" spans="1:7" x14ac:dyDescent="0.35">
      <c r="B7" s="228"/>
      <c r="C7" s="228"/>
      <c r="D7" s="228"/>
      <c r="E7" s="228"/>
      <c r="F7" s="228"/>
      <c r="G7" s="228"/>
    </row>
    <row r="8" spans="1:7" ht="14.5" customHeight="1" x14ac:dyDescent="0.35">
      <c r="B8" s="518" t="s">
        <v>889</v>
      </c>
      <c r="C8" s="518"/>
      <c r="D8" s="518"/>
      <c r="E8" s="518"/>
      <c r="F8" s="518"/>
      <c r="G8" s="518"/>
    </row>
    <row r="9" spans="1:7" x14ac:dyDescent="0.35">
      <c r="B9" s="518"/>
      <c r="C9" s="518"/>
      <c r="D9" s="518"/>
      <c r="E9" s="518"/>
      <c r="F9" s="518"/>
      <c r="G9" s="518"/>
    </row>
    <row r="10" spans="1:7" x14ac:dyDescent="0.35">
      <c r="B10" s="518"/>
      <c r="C10" s="518"/>
      <c r="D10" s="518"/>
      <c r="E10" s="518"/>
      <c r="F10" s="518"/>
      <c r="G10" s="518"/>
    </row>
    <row r="11" spans="1:7" ht="14.15" customHeight="1" x14ac:dyDescent="0.35">
      <c r="B11" s="518"/>
      <c r="C11" s="518"/>
      <c r="D11" s="518"/>
      <c r="E11" s="518"/>
      <c r="F11" s="518"/>
      <c r="G11" s="518"/>
    </row>
    <row r="13" spans="1:7" ht="29" x14ac:dyDescent="0.35">
      <c r="B13" s="165" t="s">
        <v>890</v>
      </c>
      <c r="C13" s="243" t="s">
        <v>891</v>
      </c>
      <c r="D13" s="244" t="s">
        <v>892</v>
      </c>
      <c r="E13" s="244" t="s">
        <v>893</v>
      </c>
      <c r="F13" s="244" t="s">
        <v>894</v>
      </c>
      <c r="G13" s="245" t="s">
        <v>58</v>
      </c>
    </row>
    <row r="14" spans="1:7" ht="14.5" customHeight="1" x14ac:dyDescent="0.35">
      <c r="B14" s="246" t="s">
        <v>895</v>
      </c>
      <c r="C14" s="166">
        <f>C15+C20+C23+C24</f>
        <v>-810.79539343257704</v>
      </c>
      <c r="D14" s="166">
        <f>D15+D20+D23+D24</f>
        <v>479.69757263146721</v>
      </c>
      <c r="E14" s="166">
        <f>E15+E20+E23+E24</f>
        <v>479.69757263146721</v>
      </c>
      <c r="F14" s="166">
        <f>F15+F20+F23+F24</f>
        <v>479.69757263146721</v>
      </c>
      <c r="G14" s="166">
        <f t="shared" ref="G14:G29" si="0">SUM(C14:F14)</f>
        <v>628.29732446182459</v>
      </c>
    </row>
    <row r="15" spans="1:7" ht="14.5" customHeight="1" x14ac:dyDescent="0.35">
      <c r="B15" s="247" t="s">
        <v>896</v>
      </c>
      <c r="C15" s="167">
        <f>SUM(C16:C19)</f>
        <v>-1316.2642206907187</v>
      </c>
      <c r="D15" s="168"/>
      <c r="E15" s="168"/>
      <c r="F15" s="168"/>
      <c r="G15" s="169">
        <f t="shared" si="0"/>
        <v>-1316.2642206907187</v>
      </c>
    </row>
    <row r="16" spans="1:7" ht="14.5" customHeight="1" x14ac:dyDescent="0.35">
      <c r="B16" s="248" t="s">
        <v>897</v>
      </c>
      <c r="C16" s="170">
        <v>-1654.5986036453796</v>
      </c>
      <c r="D16" s="171"/>
      <c r="E16" s="171"/>
      <c r="F16" s="171"/>
      <c r="G16" s="172">
        <f t="shared" si="0"/>
        <v>-1654.5986036453796</v>
      </c>
    </row>
    <row r="17" spans="2:7" ht="14.5" customHeight="1" x14ac:dyDescent="0.35">
      <c r="B17" s="248" t="s">
        <v>898</v>
      </c>
      <c r="C17" s="170">
        <v>18.091196548100925</v>
      </c>
      <c r="D17" s="171"/>
      <c r="E17" s="171"/>
      <c r="F17" s="171"/>
      <c r="G17" s="172">
        <f t="shared" si="0"/>
        <v>18.091196548100925</v>
      </c>
    </row>
    <row r="18" spans="2:7" ht="14.5" customHeight="1" x14ac:dyDescent="0.35">
      <c r="B18" s="248" t="s">
        <v>899</v>
      </c>
      <c r="C18" s="170">
        <v>-176.235820563727</v>
      </c>
      <c r="D18" s="171"/>
      <c r="E18" s="171"/>
      <c r="F18" s="171"/>
      <c r="G18" s="172">
        <f t="shared" si="0"/>
        <v>-176.235820563727</v>
      </c>
    </row>
    <row r="19" spans="2:7" ht="14.5" customHeight="1" x14ac:dyDescent="0.35">
      <c r="B19" s="249" t="s">
        <v>900</v>
      </c>
      <c r="C19" s="170">
        <v>496.479006970287</v>
      </c>
      <c r="D19" s="171"/>
      <c r="E19" s="171"/>
      <c r="F19" s="171"/>
      <c r="G19" s="172">
        <f t="shared" si="0"/>
        <v>496.479006970287</v>
      </c>
    </row>
    <row r="20" spans="2:7" ht="26.15" customHeight="1" x14ac:dyDescent="0.35">
      <c r="B20" s="247" t="s">
        <v>901</v>
      </c>
      <c r="C20" s="167">
        <f>C21+C22</f>
        <v>348.75668373458245</v>
      </c>
      <c r="D20" s="168">
        <f>D21+D22</f>
        <v>348.75668373458245</v>
      </c>
      <c r="E20" s="168">
        <f>E21+E22</f>
        <v>348.75668373458245</v>
      </c>
      <c r="F20" s="168">
        <f>F21+F22</f>
        <v>348.75668373458245</v>
      </c>
      <c r="G20" s="169">
        <f t="shared" si="0"/>
        <v>1395.0267349383298</v>
      </c>
    </row>
    <row r="21" spans="2:7" ht="14.5" customHeight="1" x14ac:dyDescent="0.35">
      <c r="B21" s="248" t="s">
        <v>899</v>
      </c>
      <c r="C21" s="170">
        <v>50.220650975425919</v>
      </c>
      <c r="D21" s="173">
        <v>50.220650975425919</v>
      </c>
      <c r="E21" s="173">
        <v>50.220650975425919</v>
      </c>
      <c r="F21" s="173">
        <v>50.220650975425919</v>
      </c>
      <c r="G21" s="170">
        <f t="shared" si="0"/>
        <v>200.88260390170367</v>
      </c>
    </row>
    <row r="22" spans="2:7" ht="14.5" customHeight="1" x14ac:dyDescent="0.35">
      <c r="B22" s="248" t="s">
        <v>902</v>
      </c>
      <c r="C22" s="170">
        <v>298.53603275915651</v>
      </c>
      <c r="D22" s="173">
        <v>298.53603275915651</v>
      </c>
      <c r="E22" s="173">
        <v>298.53603275915651</v>
      </c>
      <c r="F22" s="173">
        <v>298.53603275915651</v>
      </c>
      <c r="G22" s="170">
        <f t="shared" si="0"/>
        <v>1194.144131036626</v>
      </c>
    </row>
    <row r="23" spans="2:7" ht="14.5" customHeight="1" x14ac:dyDescent="0.35">
      <c r="B23" s="247" t="s">
        <v>903</v>
      </c>
      <c r="C23" s="167">
        <v>25.771254626674427</v>
      </c>
      <c r="D23" s="168"/>
      <c r="E23" s="168"/>
      <c r="F23" s="168"/>
      <c r="G23" s="169">
        <f t="shared" si="0"/>
        <v>25.771254626674427</v>
      </c>
    </row>
    <row r="24" spans="2:7" ht="14.5" customHeight="1" x14ac:dyDescent="0.35">
      <c r="B24" s="247" t="s">
        <v>904</v>
      </c>
      <c r="C24" s="167">
        <v>130.94088889688476</v>
      </c>
      <c r="D24" s="168">
        <v>130.94088889688476</v>
      </c>
      <c r="E24" s="168">
        <v>130.94088889688476</v>
      </c>
      <c r="F24" s="168">
        <v>130.94088889688476</v>
      </c>
      <c r="G24" s="169">
        <f t="shared" si="0"/>
        <v>523.76355558753903</v>
      </c>
    </row>
    <row r="25" spans="2:7" ht="14.5" customHeight="1" x14ac:dyDescent="0.35">
      <c r="B25" s="246" t="s">
        <v>905</v>
      </c>
      <c r="C25" s="166">
        <f>SUM(C26:C28)</f>
        <v>-626.87199618999989</v>
      </c>
      <c r="D25" s="166"/>
      <c r="E25" s="166"/>
      <c r="F25" s="166"/>
      <c r="G25" s="166">
        <f t="shared" si="0"/>
        <v>-626.87199618999989</v>
      </c>
    </row>
    <row r="26" spans="2:7" ht="14.5" customHeight="1" x14ac:dyDescent="0.35">
      <c r="B26" s="248" t="s">
        <v>906</v>
      </c>
      <c r="C26" s="170">
        <v>-623.11923907999994</v>
      </c>
      <c r="D26" s="173"/>
      <c r="E26" s="173"/>
      <c r="F26" s="173"/>
      <c r="G26" s="170">
        <f t="shared" si="0"/>
        <v>-623.11923907999994</v>
      </c>
    </row>
    <row r="27" spans="2:7" ht="14.5" customHeight="1" x14ac:dyDescent="0.35">
      <c r="B27" s="248" t="s">
        <v>907</v>
      </c>
      <c r="C27" s="170">
        <v>5.2842968599999995</v>
      </c>
      <c r="D27" s="173"/>
      <c r="E27" s="173"/>
      <c r="F27" s="173"/>
      <c r="G27" s="170">
        <f t="shared" si="0"/>
        <v>5.2842968599999995</v>
      </c>
    </row>
    <row r="28" spans="2:7" ht="14.5" customHeight="1" x14ac:dyDescent="0.35">
      <c r="B28" s="248" t="s">
        <v>884</v>
      </c>
      <c r="C28" s="170">
        <v>-9.0370539700000094</v>
      </c>
      <c r="D28" s="173"/>
      <c r="E28" s="173"/>
      <c r="F28" s="173"/>
      <c r="G28" s="170">
        <f t="shared" si="0"/>
        <v>-9.0370539700000094</v>
      </c>
    </row>
    <row r="29" spans="2:7" ht="14.5" customHeight="1" x14ac:dyDescent="0.35">
      <c r="B29" s="250" t="s">
        <v>908</v>
      </c>
      <c r="C29" s="174">
        <f>C14+C25</f>
        <v>-1437.667389622577</v>
      </c>
      <c r="D29" s="174">
        <f>D14+D25</f>
        <v>479.69757263146721</v>
      </c>
      <c r="E29" s="174">
        <f>E14+E25</f>
        <v>479.69757263146721</v>
      </c>
      <c r="F29" s="174">
        <f>F14+F25</f>
        <v>479.69757263146721</v>
      </c>
      <c r="G29" s="174">
        <f t="shared" si="0"/>
        <v>1.4253282718245828</v>
      </c>
    </row>
    <row r="30" spans="2:7" ht="14.5" customHeight="1" x14ac:dyDescent="0.35">
      <c r="B30" s="175"/>
      <c r="C30" s="176"/>
      <c r="D30" s="177"/>
      <c r="E30" s="177"/>
      <c r="F30" s="177"/>
      <c r="G30" s="176"/>
    </row>
    <row r="31" spans="2:7" ht="14.5" customHeight="1" x14ac:dyDescent="0.35">
      <c r="B31" s="165" t="s">
        <v>909</v>
      </c>
      <c r="C31" s="165"/>
      <c r="D31" s="165"/>
      <c r="E31" s="165"/>
      <c r="F31" s="165"/>
      <c r="G31" s="165"/>
    </row>
    <row r="32" spans="2:7" ht="14.5" customHeight="1" x14ac:dyDescent="0.35">
      <c r="B32" s="246" t="s">
        <v>910</v>
      </c>
      <c r="C32" s="166">
        <v>18.886274960000001</v>
      </c>
      <c r="D32" s="166">
        <v>14.63742734</v>
      </c>
      <c r="E32" s="166">
        <v>9.9120016799999995</v>
      </c>
      <c r="F32" s="166">
        <v>5.7379544999999998</v>
      </c>
      <c r="G32" s="166">
        <f t="shared" ref="G32:G37" si="1">SUM(C32:F32)</f>
        <v>49.17365848</v>
      </c>
    </row>
    <row r="33" spans="2:7" ht="14.5" customHeight="1" x14ac:dyDescent="0.35">
      <c r="B33" s="246" t="s">
        <v>911</v>
      </c>
      <c r="C33" s="166">
        <f>SUM(C34:C36)</f>
        <v>-109.76262072000002</v>
      </c>
      <c r="D33" s="166"/>
      <c r="E33" s="166"/>
      <c r="F33" s="166"/>
      <c r="G33" s="166">
        <f t="shared" si="1"/>
        <v>-109.76262072000002</v>
      </c>
    </row>
    <row r="34" spans="2:7" ht="14.5" customHeight="1" x14ac:dyDescent="0.35">
      <c r="B34" s="248" t="s">
        <v>906</v>
      </c>
      <c r="C34" s="170">
        <v>-111.76613807000003</v>
      </c>
      <c r="D34" s="173"/>
      <c r="E34" s="173"/>
      <c r="F34" s="173"/>
      <c r="G34" s="170">
        <f t="shared" si="1"/>
        <v>-111.76613807000003</v>
      </c>
    </row>
    <row r="35" spans="2:7" ht="14.5" customHeight="1" x14ac:dyDescent="0.35">
      <c r="B35" s="248" t="s">
        <v>912</v>
      </c>
      <c r="C35" s="170">
        <v>1.6386401900000001</v>
      </c>
      <c r="D35" s="173"/>
      <c r="E35" s="173"/>
      <c r="F35" s="173"/>
      <c r="G35" s="170">
        <f t="shared" si="1"/>
        <v>1.6386401900000001</v>
      </c>
    </row>
    <row r="36" spans="2:7" ht="14.5" customHeight="1" x14ac:dyDescent="0.35">
      <c r="B36" s="248" t="s">
        <v>884</v>
      </c>
      <c r="C36" s="170">
        <v>0.36487716000000053</v>
      </c>
      <c r="D36" s="173"/>
      <c r="E36" s="173"/>
      <c r="F36" s="173"/>
      <c r="G36" s="170">
        <f t="shared" si="1"/>
        <v>0.36487716000000053</v>
      </c>
    </row>
    <row r="37" spans="2:7" ht="14.5" customHeight="1" x14ac:dyDescent="0.35">
      <c r="B37" s="250" t="s">
        <v>913</v>
      </c>
      <c r="C37" s="174">
        <f>C32+C33</f>
        <v>-90.876345760000021</v>
      </c>
      <c r="D37" s="174">
        <f>D32+D33</f>
        <v>14.63742734</v>
      </c>
      <c r="E37" s="174">
        <f>E32+E33</f>
        <v>9.9120016799999995</v>
      </c>
      <c r="F37" s="174">
        <f>F32+F33</f>
        <v>5.7379544999999998</v>
      </c>
      <c r="G37" s="174">
        <f t="shared" si="1"/>
        <v>-60.588962240000015</v>
      </c>
    </row>
    <row r="38" spans="2:7" ht="14.5" customHeight="1" x14ac:dyDescent="0.35">
      <c r="B38" s="178"/>
      <c r="C38" s="162"/>
      <c r="D38" s="163"/>
      <c r="E38" s="163"/>
      <c r="F38" s="163"/>
      <c r="G38" s="163"/>
    </row>
    <row r="39" spans="2:7" ht="14.5" customHeight="1" x14ac:dyDescent="0.35">
      <c r="B39" s="165" t="s">
        <v>914</v>
      </c>
      <c r="C39" s="179">
        <f>C29+C37</f>
        <v>-1528.5437353825771</v>
      </c>
      <c r="D39" s="179">
        <f>D29+D37</f>
        <v>494.3349999714672</v>
      </c>
      <c r="E39" s="179">
        <f>E29+E37</f>
        <v>489.60957431146721</v>
      </c>
      <c r="F39" s="179">
        <f>F29+F37</f>
        <v>485.43552713146721</v>
      </c>
      <c r="G39" s="179">
        <f>G29+G37</f>
        <v>-59.163633968175432</v>
      </c>
    </row>
    <row r="40" spans="2:7" x14ac:dyDescent="0.35">
      <c r="B40" s="178"/>
      <c r="C40" s="162"/>
      <c r="D40" s="163"/>
      <c r="E40" s="163"/>
      <c r="F40" s="163"/>
      <c r="G40" s="163"/>
    </row>
    <row r="41" spans="2:7" x14ac:dyDescent="0.35">
      <c r="B41" s="519" t="s">
        <v>595</v>
      </c>
      <c r="C41" s="519"/>
      <c r="D41" s="519"/>
      <c r="E41" s="519"/>
      <c r="F41" s="519"/>
      <c r="G41" s="519"/>
    </row>
    <row r="42" spans="2:7" x14ac:dyDescent="0.35">
      <c r="B42" s="178"/>
      <c r="C42" s="162"/>
      <c r="D42" s="163"/>
      <c r="E42" s="163"/>
      <c r="F42" s="163"/>
      <c r="G42" s="163"/>
    </row>
    <row r="43" spans="2:7" ht="14.5" customHeight="1" x14ac:dyDescent="0.35">
      <c r="B43" s="516" t="s">
        <v>915</v>
      </c>
      <c r="C43" s="516"/>
      <c r="D43" s="516"/>
      <c r="E43" s="516"/>
      <c r="F43" s="516"/>
      <c r="G43" s="516"/>
    </row>
    <row r="44" spans="2:7" ht="14.5" customHeight="1" x14ac:dyDescent="0.35">
      <c r="B44" s="516"/>
      <c r="C44" s="516"/>
      <c r="D44" s="516"/>
      <c r="E44" s="516"/>
      <c r="F44" s="516"/>
      <c r="G44" s="516"/>
    </row>
    <row r="45" spans="2:7" x14ac:dyDescent="0.35">
      <c r="B45" s="180"/>
      <c r="C45" s="180"/>
      <c r="D45" s="180"/>
      <c r="E45" s="180"/>
      <c r="F45" s="180"/>
      <c r="G45" s="180"/>
    </row>
    <row r="46" spans="2:7" ht="14.15" customHeight="1" x14ac:dyDescent="0.35">
      <c r="B46" s="516" t="s">
        <v>916</v>
      </c>
      <c r="C46" s="516"/>
      <c r="D46" s="516"/>
      <c r="E46" s="516"/>
      <c r="F46" s="516"/>
      <c r="G46" s="516"/>
    </row>
    <row r="47" spans="2:7" ht="14.15" customHeight="1" x14ac:dyDescent="0.35">
      <c r="B47" s="516"/>
      <c r="C47" s="516"/>
      <c r="D47" s="516"/>
      <c r="E47" s="516"/>
      <c r="F47" s="516"/>
      <c r="G47" s="516"/>
    </row>
    <row r="48" spans="2:7" ht="14.5" customHeight="1" x14ac:dyDescent="0.35">
      <c r="B48" s="262"/>
      <c r="C48" s="262"/>
      <c r="D48" s="262"/>
      <c r="E48" s="262"/>
      <c r="F48" s="262"/>
      <c r="G48" s="262"/>
    </row>
    <row r="49" spans="2:7" ht="14.5" customHeight="1" x14ac:dyDescent="0.35">
      <c r="B49" s="516" t="s">
        <v>917</v>
      </c>
      <c r="C49" s="516"/>
      <c r="D49" s="516"/>
      <c r="E49" s="516"/>
      <c r="F49" s="516"/>
      <c r="G49" s="516"/>
    </row>
    <row r="50" spans="2:7" x14ac:dyDescent="0.35">
      <c r="B50" s="182"/>
      <c r="C50" s="182"/>
      <c r="D50" s="182"/>
      <c r="E50" s="182"/>
      <c r="F50" s="182"/>
      <c r="G50" s="182"/>
    </row>
    <row r="51" spans="2:7" ht="14.5" customHeight="1" x14ac:dyDescent="0.35">
      <c r="B51" s="516" t="s">
        <v>918</v>
      </c>
      <c r="C51" s="516"/>
      <c r="D51" s="516"/>
      <c r="E51" s="516"/>
      <c r="F51" s="516"/>
      <c r="G51" s="516"/>
    </row>
    <row r="52" spans="2:7" ht="14.5" customHeight="1" x14ac:dyDescent="0.35">
      <c r="B52" s="516"/>
      <c r="C52" s="516"/>
      <c r="D52" s="516"/>
      <c r="E52" s="516"/>
      <c r="F52" s="516"/>
      <c r="G52" s="516"/>
    </row>
    <row r="53" spans="2:7" ht="14.5" customHeight="1" x14ac:dyDescent="0.35">
      <c r="B53" s="516"/>
      <c r="C53" s="516"/>
      <c r="D53" s="516"/>
      <c r="E53" s="516"/>
      <c r="F53" s="516"/>
      <c r="G53" s="516"/>
    </row>
    <row r="54" spans="2:7" x14ac:dyDescent="0.35">
      <c r="B54" s="516"/>
      <c r="C54" s="516"/>
      <c r="D54" s="516"/>
      <c r="E54" s="516"/>
      <c r="F54" s="516"/>
      <c r="G54" s="516"/>
    </row>
    <row r="55" spans="2:7" x14ac:dyDescent="0.35">
      <c r="B55" s="181"/>
      <c r="C55" s="181"/>
      <c r="D55" s="181"/>
      <c r="E55" s="181"/>
      <c r="F55" s="181"/>
      <c r="G55" s="181"/>
    </row>
    <row r="56" spans="2:7" ht="14.5" customHeight="1" x14ac:dyDescent="0.35">
      <c r="B56" s="516" t="s">
        <v>919</v>
      </c>
      <c r="C56" s="516"/>
      <c r="D56" s="516"/>
      <c r="E56" s="516"/>
      <c r="F56" s="516"/>
      <c r="G56" s="516"/>
    </row>
    <row r="57" spans="2:7" x14ac:dyDescent="0.35">
      <c r="B57" s="516"/>
      <c r="C57" s="516"/>
      <c r="D57" s="516"/>
      <c r="E57" s="516"/>
      <c r="F57" s="516"/>
      <c r="G57" s="516"/>
    </row>
    <row r="58" spans="2:7" x14ac:dyDescent="0.35">
      <c r="B58" s="181"/>
      <c r="C58" s="181"/>
      <c r="D58" s="181"/>
      <c r="E58" s="181"/>
      <c r="F58" s="181"/>
      <c r="G58" s="181"/>
    </row>
    <row r="59" spans="2:7" ht="14.5" customHeight="1" x14ac:dyDescent="0.35">
      <c r="B59" s="516" t="s">
        <v>920</v>
      </c>
      <c r="C59" s="516"/>
      <c r="D59" s="516"/>
      <c r="E59" s="516"/>
      <c r="F59" s="516"/>
      <c r="G59" s="516"/>
    </row>
    <row r="60" spans="2:7" x14ac:dyDescent="0.35">
      <c r="B60" s="516"/>
      <c r="C60" s="516"/>
      <c r="D60" s="516"/>
      <c r="E60" s="516"/>
      <c r="F60" s="516"/>
      <c r="G60" s="516"/>
    </row>
    <row r="61" spans="2:7" x14ac:dyDescent="0.35">
      <c r="B61" s="182"/>
      <c r="C61" s="182"/>
      <c r="D61" s="182"/>
      <c r="E61" s="182"/>
      <c r="F61" s="182"/>
      <c r="G61" s="182"/>
    </row>
    <row r="62" spans="2:7" ht="14.5" customHeight="1" x14ac:dyDescent="0.35">
      <c r="B62" s="521" t="s">
        <v>921</v>
      </c>
      <c r="C62" s="521"/>
      <c r="D62" s="521"/>
      <c r="E62" s="521"/>
      <c r="F62" s="521"/>
      <c r="G62" s="521"/>
    </row>
    <row r="63" spans="2:7" x14ac:dyDescent="0.35">
      <c r="B63" s="182"/>
      <c r="C63" s="182"/>
      <c r="D63" s="182"/>
      <c r="E63" s="182"/>
      <c r="F63" s="182"/>
      <c r="G63" s="182"/>
    </row>
    <row r="64" spans="2:7" ht="14.5" customHeight="1" x14ac:dyDescent="0.35">
      <c r="B64" s="516" t="s">
        <v>922</v>
      </c>
      <c r="C64" s="516"/>
      <c r="D64" s="516"/>
      <c r="E64" s="516"/>
      <c r="F64" s="516"/>
      <c r="G64" s="516"/>
    </row>
    <row r="65" spans="2:7" x14ac:dyDescent="0.35">
      <c r="B65" s="516"/>
      <c r="C65" s="516"/>
      <c r="D65" s="516"/>
      <c r="E65" s="516"/>
      <c r="F65" s="516"/>
      <c r="G65" s="516"/>
    </row>
    <row r="66" spans="2:7" x14ac:dyDescent="0.35">
      <c r="B66" s="516"/>
      <c r="C66" s="516"/>
      <c r="D66" s="516"/>
      <c r="E66" s="516"/>
      <c r="F66" s="516"/>
      <c r="G66" s="516"/>
    </row>
    <row r="67" spans="2:7" x14ac:dyDescent="0.35">
      <c r="B67" s="183"/>
      <c r="C67" s="183"/>
      <c r="D67" s="183"/>
      <c r="E67" s="183"/>
      <c r="F67" s="183"/>
      <c r="G67" s="183"/>
    </row>
    <row r="68" spans="2:7" ht="14.5" customHeight="1" x14ac:dyDescent="0.35">
      <c r="B68" s="516" t="s">
        <v>923</v>
      </c>
      <c r="C68" s="516"/>
      <c r="D68" s="516"/>
      <c r="E68" s="516"/>
      <c r="F68" s="516"/>
      <c r="G68" s="516"/>
    </row>
    <row r="69" spans="2:7" x14ac:dyDescent="0.35">
      <c r="B69" s="262"/>
      <c r="C69" s="262"/>
      <c r="D69" s="262"/>
      <c r="E69" s="262"/>
      <c r="F69" s="262"/>
      <c r="G69" s="262"/>
    </row>
    <row r="70" spans="2:7" x14ac:dyDescent="0.35">
      <c r="B70" s="182"/>
      <c r="C70" s="182"/>
      <c r="D70" s="182"/>
      <c r="E70" s="182"/>
      <c r="F70" s="182"/>
      <c r="G70" s="182"/>
    </row>
    <row r="71" spans="2:7" x14ac:dyDescent="0.35">
      <c r="B71" s="182"/>
      <c r="C71" s="182"/>
      <c r="D71" s="182"/>
      <c r="E71" s="182"/>
      <c r="F71" s="182"/>
      <c r="G71" s="182"/>
    </row>
    <row r="73" spans="2:7" x14ac:dyDescent="0.35">
      <c r="B73" s="227"/>
    </row>
  </sheetData>
  <mergeCells count="12">
    <mergeCell ref="B68:G68"/>
    <mergeCell ref="B4:G6"/>
    <mergeCell ref="B8:G11"/>
    <mergeCell ref="B41:G41"/>
    <mergeCell ref="B62:G62"/>
    <mergeCell ref="B64:G66"/>
    <mergeCell ref="B51:G54"/>
    <mergeCell ref="B56:G57"/>
    <mergeCell ref="B59:G60"/>
    <mergeCell ref="B46:G47"/>
    <mergeCell ref="B43:G44"/>
    <mergeCell ref="B49:G49"/>
  </mergeCells>
  <hyperlinks>
    <hyperlink ref="A1" location="'Modeling Support'!A1" display="Support" xr:uid="{18496900-1B0B-490D-B6C1-675FA6669A56}"/>
  </hyperlink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861E-8CBD-4036-A6DE-1BD8115ECF04}">
  <sheetPr codeName="Planilha17">
    <tabColor rgb="FFEDECE3"/>
  </sheetPr>
  <dimension ref="A1:N105"/>
  <sheetViews>
    <sheetView showGridLines="0" zoomScaleNormal="100" workbookViewId="0"/>
  </sheetViews>
  <sheetFormatPr defaultRowHeight="14.5" x14ac:dyDescent="0.35"/>
  <cols>
    <col min="2" max="2" width="61" customWidth="1"/>
    <col min="3" max="7" width="11.81640625" customWidth="1"/>
    <col min="9" max="9" width="50" customWidth="1"/>
    <col min="10" max="10" width="14.453125" customWidth="1"/>
  </cols>
  <sheetData>
    <row r="1" spans="1:7" x14ac:dyDescent="0.35">
      <c r="A1" s="62" t="s">
        <v>481</v>
      </c>
    </row>
    <row r="2" spans="1:7" x14ac:dyDescent="0.35">
      <c r="B2" s="242" t="s">
        <v>1132</v>
      </c>
      <c r="C2" s="164"/>
      <c r="D2" s="164"/>
      <c r="E2" s="164"/>
      <c r="F2" s="164"/>
      <c r="G2" s="164"/>
    </row>
    <row r="4" spans="1:7" ht="14.5" customHeight="1" x14ac:dyDescent="0.35">
      <c r="B4" s="517" t="s">
        <v>888</v>
      </c>
      <c r="C4" s="517"/>
      <c r="D4" s="517"/>
      <c r="E4" s="517"/>
      <c r="F4" s="517"/>
      <c r="G4" s="517"/>
    </row>
    <row r="5" spans="1:7" x14ac:dyDescent="0.35">
      <c r="B5" s="517"/>
      <c r="C5" s="517"/>
      <c r="D5" s="517"/>
      <c r="E5" s="517"/>
      <c r="F5" s="517"/>
      <c r="G5" s="517"/>
    </row>
    <row r="6" spans="1:7" ht="30" customHeight="1" x14ac:dyDescent="0.35">
      <c r="B6" s="517"/>
      <c r="C6" s="517"/>
      <c r="D6" s="517"/>
      <c r="E6" s="517"/>
      <c r="F6" s="517"/>
      <c r="G6" s="517"/>
    </row>
    <row r="7" spans="1:7" x14ac:dyDescent="0.35">
      <c r="B7" s="228"/>
      <c r="C7" s="228"/>
      <c r="D7" s="228"/>
      <c r="E7" s="228"/>
      <c r="F7" s="228"/>
      <c r="G7" s="228"/>
    </row>
    <row r="8" spans="1:7" ht="14.5" customHeight="1" x14ac:dyDescent="0.35">
      <c r="B8" s="518" t="s">
        <v>889</v>
      </c>
      <c r="C8" s="518"/>
      <c r="D8" s="518"/>
      <c r="E8" s="518"/>
      <c r="F8" s="518"/>
      <c r="G8" s="518"/>
    </row>
    <row r="9" spans="1:7" x14ac:dyDescent="0.35">
      <c r="B9" s="518"/>
      <c r="C9" s="518"/>
      <c r="D9" s="518"/>
      <c r="E9" s="518"/>
      <c r="F9" s="518"/>
      <c r="G9" s="518"/>
    </row>
    <row r="10" spans="1:7" x14ac:dyDescent="0.35">
      <c r="B10" s="518"/>
      <c r="C10" s="518"/>
      <c r="D10" s="518"/>
      <c r="E10" s="518"/>
      <c r="F10" s="518"/>
      <c r="G10" s="518"/>
    </row>
    <row r="11" spans="1:7" ht="14.15" customHeight="1" x14ac:dyDescent="0.35">
      <c r="B11" s="518"/>
      <c r="C11" s="518"/>
      <c r="D11" s="518"/>
      <c r="E11" s="518"/>
      <c r="F11" s="518"/>
      <c r="G11" s="518"/>
    </row>
    <row r="12" spans="1:7" x14ac:dyDescent="0.35">
      <c r="C12" s="83"/>
    </row>
    <row r="13" spans="1:7" ht="29" x14ac:dyDescent="0.35">
      <c r="B13" s="165" t="s">
        <v>890</v>
      </c>
      <c r="C13" s="243" t="s">
        <v>891</v>
      </c>
      <c r="D13" s="244" t="s">
        <v>892</v>
      </c>
      <c r="E13" s="244" t="s">
        <v>893</v>
      </c>
      <c r="F13" s="244" t="s">
        <v>894</v>
      </c>
      <c r="G13" s="245" t="s">
        <v>58</v>
      </c>
    </row>
    <row r="14" spans="1:7" ht="14.5" customHeight="1" x14ac:dyDescent="0.35">
      <c r="B14" s="246" t="s">
        <v>895</v>
      </c>
      <c r="C14" s="166">
        <f>C15+C20+C23+C24</f>
        <v>-810.79539343257704</v>
      </c>
      <c r="D14" s="166">
        <f>D15+D20+D23+D24</f>
        <v>483.72442142480747</v>
      </c>
      <c r="E14" s="166">
        <f>E15+E20+E23+E24</f>
        <v>483.72442142480747</v>
      </c>
      <c r="F14" s="166">
        <f>F15+F20+F23+F24</f>
        <v>483.72442142480747</v>
      </c>
      <c r="G14" s="166">
        <f t="shared" ref="G14:G29" si="0">SUM(C14:F14)</f>
        <v>640.37787084184538</v>
      </c>
    </row>
    <row r="15" spans="1:7" ht="14.5" customHeight="1" x14ac:dyDescent="0.35">
      <c r="B15" s="247" t="s">
        <v>896</v>
      </c>
      <c r="C15" s="167">
        <f>SUM(C16:C19)</f>
        <v>-1316.2642206907187</v>
      </c>
      <c r="D15" s="168"/>
      <c r="E15" s="168"/>
      <c r="F15" s="168"/>
      <c r="G15" s="169">
        <f t="shared" si="0"/>
        <v>-1316.2642206907187</v>
      </c>
    </row>
    <row r="16" spans="1:7" ht="14.5" customHeight="1" x14ac:dyDescent="0.35">
      <c r="B16" s="248" t="s">
        <v>897</v>
      </c>
      <c r="C16" s="170">
        <v>-1654.5986036453796</v>
      </c>
      <c r="D16" s="171"/>
      <c r="E16" s="171"/>
      <c r="F16" s="171"/>
      <c r="G16" s="172">
        <f t="shared" si="0"/>
        <v>-1654.5986036453796</v>
      </c>
    </row>
    <row r="17" spans="2:7" ht="14.5" customHeight="1" x14ac:dyDescent="0.35">
      <c r="B17" s="248" t="s">
        <v>898</v>
      </c>
      <c r="C17" s="170">
        <v>18.091196548100925</v>
      </c>
      <c r="D17" s="171"/>
      <c r="E17" s="171"/>
      <c r="F17" s="171"/>
      <c r="G17" s="172">
        <f t="shared" si="0"/>
        <v>18.091196548100925</v>
      </c>
    </row>
    <row r="18" spans="2:7" ht="14.5" customHeight="1" x14ac:dyDescent="0.35">
      <c r="B18" s="248" t="s">
        <v>899</v>
      </c>
      <c r="C18" s="170">
        <v>-176.235820563727</v>
      </c>
      <c r="D18" s="171"/>
      <c r="E18" s="171"/>
      <c r="F18" s="171"/>
      <c r="G18" s="172">
        <f t="shared" si="0"/>
        <v>-176.235820563727</v>
      </c>
    </row>
    <row r="19" spans="2:7" ht="14.5" customHeight="1" x14ac:dyDescent="0.35">
      <c r="B19" s="249" t="s">
        <v>900</v>
      </c>
      <c r="C19" s="170">
        <v>496.479006970287</v>
      </c>
      <c r="D19" s="171"/>
      <c r="E19" s="171"/>
      <c r="F19" s="171"/>
      <c r="G19" s="172">
        <f t="shared" si="0"/>
        <v>496.479006970287</v>
      </c>
    </row>
    <row r="20" spans="2:7" ht="26.15" customHeight="1" x14ac:dyDescent="0.35">
      <c r="B20" s="247" t="s">
        <v>901</v>
      </c>
      <c r="C20" s="167">
        <f>C21+C22</f>
        <v>348.75668373458245</v>
      </c>
      <c r="D20" s="168">
        <f>D21+D22</f>
        <v>354.35137208541482</v>
      </c>
      <c r="E20" s="168">
        <f>E21+E22</f>
        <v>354.35137208541482</v>
      </c>
      <c r="F20" s="168">
        <f>F21+F22</f>
        <v>354.35137208541482</v>
      </c>
      <c r="G20" s="169">
        <f t="shared" si="0"/>
        <v>1411.810799990827</v>
      </c>
    </row>
    <row r="21" spans="2:7" ht="14.5" customHeight="1" x14ac:dyDescent="0.35">
      <c r="B21" s="248" t="s">
        <v>899</v>
      </c>
      <c r="C21" s="170">
        <v>50.220650975425919</v>
      </c>
      <c r="D21" s="170">
        <v>54.506744285043311</v>
      </c>
      <c r="E21" s="170">
        <v>54.506744285043311</v>
      </c>
      <c r="F21" s="170">
        <v>54.506744285043311</v>
      </c>
      <c r="G21" s="170">
        <f t="shared" si="0"/>
        <v>213.74088383055584</v>
      </c>
    </row>
    <row r="22" spans="2:7" ht="14.5" customHeight="1" x14ac:dyDescent="0.35">
      <c r="B22" s="248" t="s">
        <v>902</v>
      </c>
      <c r="C22" s="170">
        <v>298.53603275915651</v>
      </c>
      <c r="D22" s="170">
        <v>299.84462780037148</v>
      </c>
      <c r="E22" s="170">
        <v>299.84462780037148</v>
      </c>
      <c r="F22" s="170">
        <v>299.84462780037148</v>
      </c>
      <c r="G22" s="170">
        <f t="shared" si="0"/>
        <v>1198.0699161602709</v>
      </c>
    </row>
    <row r="23" spans="2:7" ht="14.5" customHeight="1" x14ac:dyDescent="0.35">
      <c r="B23" s="247" t="s">
        <v>903</v>
      </c>
      <c r="C23" s="167">
        <v>25.771254626674427</v>
      </c>
      <c r="D23" s="168"/>
      <c r="E23" s="168"/>
      <c r="F23" s="168"/>
      <c r="G23" s="169">
        <f t="shared" si="0"/>
        <v>25.771254626674427</v>
      </c>
    </row>
    <row r="24" spans="2:7" ht="14.5" customHeight="1" x14ac:dyDescent="0.35">
      <c r="B24" s="247" t="s">
        <v>904</v>
      </c>
      <c r="C24" s="167">
        <v>130.94088889688476</v>
      </c>
      <c r="D24" s="167">
        <v>129.37304933939268</v>
      </c>
      <c r="E24" s="167">
        <v>129.37304933939268</v>
      </c>
      <c r="F24" s="167">
        <v>129.37304933939268</v>
      </c>
      <c r="G24" s="169">
        <f t="shared" si="0"/>
        <v>519.06003691506271</v>
      </c>
    </row>
    <row r="25" spans="2:7" ht="14.5" customHeight="1" x14ac:dyDescent="0.35">
      <c r="B25" s="246" t="s">
        <v>905</v>
      </c>
      <c r="C25" s="166">
        <f>SUM(C26:C28)</f>
        <v>-626.87199618999989</v>
      </c>
      <c r="D25" s="166"/>
      <c r="E25" s="166"/>
      <c r="F25" s="166"/>
      <c r="G25" s="166">
        <f t="shared" si="0"/>
        <v>-626.87199618999989</v>
      </c>
    </row>
    <row r="26" spans="2:7" ht="14.5" customHeight="1" x14ac:dyDescent="0.35">
      <c r="B26" s="248" t="s">
        <v>906</v>
      </c>
      <c r="C26" s="170">
        <v>-623.11923907999994</v>
      </c>
      <c r="D26" s="173"/>
      <c r="E26" s="173"/>
      <c r="F26" s="173"/>
      <c r="G26" s="170">
        <f t="shared" si="0"/>
        <v>-623.11923907999994</v>
      </c>
    </row>
    <row r="27" spans="2:7" ht="14.5" customHeight="1" x14ac:dyDescent="0.35">
      <c r="B27" s="248" t="s">
        <v>907</v>
      </c>
      <c r="C27" s="170">
        <v>5.2842968599999995</v>
      </c>
      <c r="D27" s="173"/>
      <c r="E27" s="173"/>
      <c r="F27" s="173"/>
      <c r="G27" s="170">
        <f t="shared" si="0"/>
        <v>5.2842968599999995</v>
      </c>
    </row>
    <row r="28" spans="2:7" ht="14.5" customHeight="1" x14ac:dyDescent="0.35">
      <c r="B28" s="248" t="s">
        <v>884</v>
      </c>
      <c r="C28" s="170">
        <v>-9.0370539700000094</v>
      </c>
      <c r="D28" s="173"/>
      <c r="E28" s="173"/>
      <c r="F28" s="173"/>
      <c r="G28" s="170">
        <f t="shared" si="0"/>
        <v>-9.0370539700000094</v>
      </c>
    </row>
    <row r="29" spans="2:7" ht="14.5" customHeight="1" x14ac:dyDescent="0.35">
      <c r="B29" s="250" t="s">
        <v>908</v>
      </c>
      <c r="C29" s="174">
        <f>C14+C25</f>
        <v>-1437.667389622577</v>
      </c>
      <c r="D29" s="174">
        <f>D14+D25</f>
        <v>483.72442142480747</v>
      </c>
      <c r="E29" s="174">
        <f>E14+E25</f>
        <v>483.72442142480747</v>
      </c>
      <c r="F29" s="174">
        <f>F14+F25</f>
        <v>483.72442142480747</v>
      </c>
      <c r="G29" s="174">
        <f t="shared" si="0"/>
        <v>13.505874651845375</v>
      </c>
    </row>
    <row r="30" spans="2:7" ht="14.5" customHeight="1" x14ac:dyDescent="0.35">
      <c r="B30" s="175"/>
      <c r="C30" s="176"/>
      <c r="D30" s="177"/>
      <c r="E30" s="177"/>
      <c r="F30" s="177"/>
      <c r="G30" s="176"/>
    </row>
    <row r="31" spans="2:7" ht="14.5" customHeight="1" x14ac:dyDescent="0.35">
      <c r="B31" s="165" t="s">
        <v>909</v>
      </c>
      <c r="C31" s="165"/>
      <c r="D31" s="165"/>
      <c r="E31" s="165"/>
      <c r="F31" s="165"/>
      <c r="G31" s="165"/>
    </row>
    <row r="32" spans="2:7" ht="14.5" customHeight="1" x14ac:dyDescent="0.35">
      <c r="B32" s="246" t="s">
        <v>910</v>
      </c>
      <c r="C32" s="166">
        <v>18.886274960000001</v>
      </c>
      <c r="D32" s="166">
        <v>14.636567099999997</v>
      </c>
      <c r="E32" s="166">
        <v>9.9111414400000015</v>
      </c>
      <c r="F32" s="166">
        <v>5.7370942600000001</v>
      </c>
      <c r="G32" s="166">
        <f t="shared" ref="G32:G37" si="1">SUM(C32:F32)</f>
        <v>49.171077760000003</v>
      </c>
    </row>
    <row r="33" spans="2:7" ht="14.5" customHeight="1" x14ac:dyDescent="0.35">
      <c r="B33" s="246" t="s">
        <v>911</v>
      </c>
      <c r="C33" s="166">
        <f>SUM(C34:C36)</f>
        <v>-109.76262072000002</v>
      </c>
      <c r="D33" s="166"/>
      <c r="E33" s="166"/>
      <c r="F33" s="166"/>
      <c r="G33" s="166">
        <f t="shared" si="1"/>
        <v>-109.76262072000002</v>
      </c>
    </row>
    <row r="34" spans="2:7" ht="14.5" customHeight="1" x14ac:dyDescent="0.35">
      <c r="B34" s="248" t="s">
        <v>906</v>
      </c>
      <c r="C34" s="170">
        <v>-111.76613807000003</v>
      </c>
      <c r="D34" s="173"/>
      <c r="E34" s="173"/>
      <c r="F34" s="173"/>
      <c r="G34" s="170">
        <f t="shared" si="1"/>
        <v>-111.76613807000003</v>
      </c>
    </row>
    <row r="35" spans="2:7" ht="14.5" customHeight="1" x14ac:dyDescent="0.35">
      <c r="B35" s="248" t="s">
        <v>912</v>
      </c>
      <c r="C35" s="170">
        <v>1.6386401900000001</v>
      </c>
      <c r="D35" s="173"/>
      <c r="E35" s="173"/>
      <c r="F35" s="173"/>
      <c r="G35" s="170">
        <f t="shared" si="1"/>
        <v>1.6386401900000001</v>
      </c>
    </row>
    <row r="36" spans="2:7" ht="14.5" customHeight="1" x14ac:dyDescent="0.35">
      <c r="B36" s="248" t="s">
        <v>884</v>
      </c>
      <c r="C36" s="170">
        <v>0.36487716000000053</v>
      </c>
      <c r="D36" s="173"/>
      <c r="E36" s="173"/>
      <c r="F36" s="173"/>
      <c r="G36" s="170">
        <f t="shared" si="1"/>
        <v>0.36487716000000053</v>
      </c>
    </row>
    <row r="37" spans="2:7" ht="14.5" customHeight="1" x14ac:dyDescent="0.35">
      <c r="B37" s="250" t="s">
        <v>913</v>
      </c>
      <c r="C37" s="174">
        <f>C32+C33</f>
        <v>-90.876345760000021</v>
      </c>
      <c r="D37" s="174">
        <f>D32+D33</f>
        <v>14.636567099999997</v>
      </c>
      <c r="E37" s="174">
        <f>E32+E33</f>
        <v>9.9111414400000015</v>
      </c>
      <c r="F37" s="174">
        <f>F32+F33</f>
        <v>5.7370942600000001</v>
      </c>
      <c r="G37" s="174">
        <f t="shared" si="1"/>
        <v>-60.591542960000019</v>
      </c>
    </row>
    <row r="38" spans="2:7" ht="14.5" customHeight="1" x14ac:dyDescent="0.35">
      <c r="B38" s="178"/>
      <c r="C38" s="162"/>
      <c r="D38" s="163"/>
      <c r="E38" s="163"/>
      <c r="F38" s="163"/>
      <c r="G38" s="163"/>
    </row>
    <row r="39" spans="2:7" ht="14.5" customHeight="1" x14ac:dyDescent="0.35">
      <c r="B39" s="165" t="s">
        <v>1129</v>
      </c>
      <c r="C39" s="165"/>
      <c r="D39" s="165"/>
      <c r="E39" s="165"/>
      <c r="F39" s="165"/>
      <c r="G39" s="165"/>
    </row>
    <row r="40" spans="2:7" x14ac:dyDescent="0.35">
      <c r="B40" s="246" t="s">
        <v>606</v>
      </c>
      <c r="C40" s="166"/>
      <c r="D40" s="166">
        <f>D41+D42</f>
        <v>-373.28759188005256</v>
      </c>
      <c r="E40" s="166"/>
      <c r="F40" s="166"/>
      <c r="G40" s="166">
        <f t="shared" ref="G40:G45" si="2">SUM(C40:F40)</f>
        <v>-373.28759188005256</v>
      </c>
    </row>
    <row r="41" spans="2:7" x14ac:dyDescent="0.35">
      <c r="B41" s="275" t="s">
        <v>1133</v>
      </c>
      <c r="C41" s="170"/>
      <c r="D41" s="173">
        <v>-191.01498159005237</v>
      </c>
      <c r="E41" s="173"/>
      <c r="F41" s="173"/>
      <c r="G41" s="170">
        <f t="shared" si="2"/>
        <v>-191.01498159005237</v>
      </c>
    </row>
    <row r="42" spans="2:7" x14ac:dyDescent="0.35">
      <c r="B42" s="248" t="s">
        <v>1134</v>
      </c>
      <c r="C42" s="170"/>
      <c r="D42" s="173">
        <v>-182.27261029000019</v>
      </c>
      <c r="E42" s="173"/>
      <c r="F42" s="173"/>
      <c r="G42" s="170">
        <f t="shared" si="2"/>
        <v>-182.27261029000019</v>
      </c>
    </row>
    <row r="43" spans="2:7" ht="14.5" customHeight="1" x14ac:dyDescent="0.35">
      <c r="B43" s="246" t="s">
        <v>881</v>
      </c>
      <c r="C43" s="166"/>
      <c r="D43" s="166">
        <f>D44+D45</f>
        <v>-1.1048850000023843E-2</v>
      </c>
      <c r="E43" s="166"/>
      <c r="F43" s="166"/>
      <c r="G43" s="166">
        <f t="shared" si="2"/>
        <v>-1.1048850000023843E-2</v>
      </c>
    </row>
    <row r="44" spans="2:7" ht="14.5" customHeight="1" x14ac:dyDescent="0.35">
      <c r="B44" s="248" t="s">
        <v>1135</v>
      </c>
      <c r="C44" s="170"/>
      <c r="D44" s="173">
        <v>-1.0232980000019074E-2</v>
      </c>
      <c r="E44" s="173"/>
      <c r="F44" s="173"/>
      <c r="G44" s="170">
        <f t="shared" si="2"/>
        <v>-1.0232980000019074E-2</v>
      </c>
    </row>
    <row r="45" spans="2:7" x14ac:dyDescent="0.35">
      <c r="B45" s="248" t="s">
        <v>1136</v>
      </c>
      <c r="C45" s="170"/>
      <c r="D45" s="173">
        <v>-8.1587000000476833E-4</v>
      </c>
      <c r="E45" s="173"/>
      <c r="F45" s="173"/>
      <c r="G45" s="170">
        <f t="shared" si="2"/>
        <v>-8.1587000000476833E-4</v>
      </c>
    </row>
    <row r="46" spans="2:7" ht="14.15" customHeight="1" x14ac:dyDescent="0.35">
      <c r="B46" s="250" t="s">
        <v>1128</v>
      </c>
      <c r="C46" s="174">
        <f>+C40+C43</f>
        <v>0</v>
      </c>
      <c r="D46" s="174">
        <f t="shared" ref="D46:G46" si="3">+D40+D43</f>
        <v>-373.29864073005257</v>
      </c>
      <c r="E46" s="174">
        <f t="shared" si="3"/>
        <v>0</v>
      </c>
      <c r="F46" s="174">
        <f t="shared" si="3"/>
        <v>0</v>
      </c>
      <c r="G46" s="174">
        <f t="shared" si="3"/>
        <v>-373.29864073005257</v>
      </c>
    </row>
    <row r="47" spans="2:7" ht="14.15" customHeight="1" x14ac:dyDescent="0.35">
      <c r="B47" s="178"/>
      <c r="C47" s="162"/>
      <c r="D47" s="163"/>
      <c r="E47" s="163"/>
      <c r="F47" s="163"/>
      <c r="G47" s="163"/>
    </row>
    <row r="48" spans="2:7" ht="14.5" customHeight="1" x14ac:dyDescent="0.35">
      <c r="B48" s="165" t="s">
        <v>1130</v>
      </c>
      <c r="C48" s="179">
        <f>C29+C37+C46</f>
        <v>-1528.5437353825771</v>
      </c>
      <c r="D48" s="179">
        <f t="shared" ref="D48:G48" si="4">D29+D37+D46</f>
        <v>125.06234779475488</v>
      </c>
      <c r="E48" s="179">
        <f t="shared" si="4"/>
        <v>493.63556286480747</v>
      </c>
      <c r="F48" s="179">
        <f t="shared" si="4"/>
        <v>489.46151568480747</v>
      </c>
      <c r="G48" s="179">
        <f t="shared" si="4"/>
        <v>-420.38430903820722</v>
      </c>
    </row>
    <row r="49" spans="2:7" ht="14.5" customHeight="1" x14ac:dyDescent="0.35">
      <c r="B49" s="178"/>
      <c r="C49" s="162"/>
      <c r="D49" s="163"/>
      <c r="E49" s="163"/>
      <c r="F49" s="163"/>
      <c r="G49" s="163"/>
    </row>
    <row r="50" spans="2:7" x14ac:dyDescent="0.35">
      <c r="B50" s="519" t="s">
        <v>595</v>
      </c>
      <c r="C50" s="519"/>
      <c r="D50" s="519"/>
      <c r="E50" s="519"/>
      <c r="F50" s="519"/>
      <c r="G50" s="519"/>
    </row>
    <row r="51" spans="2:7" ht="14.5" customHeight="1" x14ac:dyDescent="0.35">
      <c r="B51" s="178"/>
      <c r="C51" s="162"/>
      <c r="D51" s="163"/>
      <c r="E51" s="163"/>
      <c r="F51" s="163"/>
      <c r="G51" s="163"/>
    </row>
    <row r="52" spans="2:7" ht="14.5" customHeight="1" x14ac:dyDescent="0.35">
      <c r="B52" s="516" t="s">
        <v>1138</v>
      </c>
      <c r="C52" s="516"/>
      <c r="D52" s="516"/>
      <c r="E52" s="516"/>
      <c r="F52" s="516"/>
      <c r="G52" s="516"/>
    </row>
    <row r="53" spans="2:7" ht="14.5" customHeight="1" x14ac:dyDescent="0.35">
      <c r="B53" s="516"/>
      <c r="C53" s="516"/>
      <c r="D53" s="516"/>
      <c r="E53" s="516"/>
      <c r="F53" s="516"/>
      <c r="G53" s="516"/>
    </row>
    <row r="54" spans="2:7" x14ac:dyDescent="0.35">
      <c r="B54" s="516"/>
      <c r="C54" s="516"/>
      <c r="D54" s="516"/>
      <c r="E54" s="516"/>
      <c r="F54" s="516"/>
      <c r="G54" s="516"/>
    </row>
    <row r="55" spans="2:7" x14ac:dyDescent="0.35">
      <c r="B55" s="516"/>
      <c r="C55" s="516"/>
      <c r="D55" s="516"/>
      <c r="E55" s="516"/>
      <c r="F55" s="516"/>
      <c r="G55" s="516"/>
    </row>
    <row r="56" spans="2:7" ht="14.5" customHeight="1" x14ac:dyDescent="0.35">
      <c r="B56" s="516"/>
      <c r="C56" s="516"/>
      <c r="D56" s="516"/>
      <c r="E56" s="516"/>
      <c r="F56" s="516"/>
      <c r="G56" s="516"/>
    </row>
    <row r="57" spans="2:7" x14ac:dyDescent="0.35">
      <c r="B57" s="516"/>
      <c r="C57" s="516"/>
      <c r="D57" s="516"/>
      <c r="E57" s="516"/>
      <c r="F57" s="516"/>
      <c r="G57" s="516"/>
    </row>
    <row r="58" spans="2:7" ht="15" customHeight="1" x14ac:dyDescent="0.35">
      <c r="B58" s="516"/>
      <c r="C58" s="516"/>
      <c r="D58" s="516"/>
      <c r="E58" s="516"/>
      <c r="F58" s="516"/>
      <c r="G58" s="516"/>
    </row>
    <row r="59" spans="2:7" ht="14.5" customHeight="1" x14ac:dyDescent="0.35">
      <c r="B59" s="516"/>
      <c r="C59" s="516"/>
      <c r="D59" s="516"/>
      <c r="E59" s="516"/>
      <c r="F59" s="516"/>
      <c r="G59" s="516"/>
    </row>
    <row r="60" spans="2:7" x14ac:dyDescent="0.35">
      <c r="B60" s="278"/>
      <c r="C60" s="180"/>
      <c r="D60" s="180"/>
      <c r="E60" s="180"/>
      <c r="F60" s="180"/>
      <c r="G60" s="180"/>
    </row>
    <row r="61" spans="2:7" x14ac:dyDescent="0.35">
      <c r="B61" s="516" t="s">
        <v>1139</v>
      </c>
      <c r="C61" s="516"/>
      <c r="D61" s="516"/>
      <c r="E61" s="516"/>
      <c r="F61" s="516"/>
      <c r="G61" s="516"/>
    </row>
    <row r="62" spans="2:7" ht="14.5" customHeight="1" x14ac:dyDescent="0.35">
      <c r="B62" s="516"/>
      <c r="C62" s="516"/>
      <c r="D62" s="516"/>
      <c r="E62" s="516"/>
      <c r="F62" s="516"/>
      <c r="G62" s="516"/>
    </row>
    <row r="63" spans="2:7" ht="15" customHeight="1" x14ac:dyDescent="0.35">
      <c r="B63" s="516"/>
      <c r="C63" s="516"/>
      <c r="D63" s="516"/>
      <c r="E63" s="516"/>
      <c r="F63" s="516"/>
      <c r="G63" s="516"/>
    </row>
    <row r="64" spans="2:7" ht="14.5" customHeight="1" x14ac:dyDescent="0.35">
      <c r="B64" s="279"/>
      <c r="C64" s="277"/>
      <c r="D64" s="277"/>
      <c r="E64" s="277"/>
      <c r="F64" s="277"/>
      <c r="G64" s="277"/>
    </row>
    <row r="65" spans="2:14" x14ac:dyDescent="0.35">
      <c r="B65" s="520" t="s">
        <v>1140</v>
      </c>
      <c r="C65" s="520"/>
      <c r="D65" s="520"/>
      <c r="E65" s="520"/>
      <c r="F65" s="520"/>
      <c r="G65" s="520"/>
    </row>
    <row r="66" spans="2:14" ht="15" customHeight="1" x14ac:dyDescent="0.35">
      <c r="B66" s="520"/>
      <c r="C66" s="520"/>
      <c r="D66" s="520"/>
      <c r="E66" s="520"/>
      <c r="F66" s="520"/>
      <c r="G66" s="520"/>
      <c r="I66" s="516"/>
      <c r="J66" s="516"/>
      <c r="K66" s="516"/>
      <c r="L66" s="516"/>
      <c r="M66" s="516"/>
      <c r="N66" s="516"/>
    </row>
    <row r="67" spans="2:14" x14ac:dyDescent="0.35">
      <c r="B67" s="280"/>
      <c r="C67" s="182"/>
      <c r="D67" s="182"/>
      <c r="E67" s="182"/>
      <c r="F67" s="182"/>
      <c r="G67" s="182"/>
      <c r="I67" s="516"/>
      <c r="J67" s="516"/>
      <c r="K67" s="516"/>
      <c r="L67" s="516"/>
      <c r="M67" s="516"/>
      <c r="N67" s="516"/>
    </row>
    <row r="68" spans="2:14" ht="14.5" customHeight="1" x14ac:dyDescent="0.35">
      <c r="B68" s="516" t="s">
        <v>1141</v>
      </c>
      <c r="C68" s="516"/>
      <c r="D68" s="516"/>
      <c r="E68" s="516"/>
      <c r="F68" s="516"/>
      <c r="G68" s="516"/>
      <c r="I68" s="516"/>
      <c r="J68" s="516"/>
      <c r="K68" s="516"/>
      <c r="L68" s="516"/>
      <c r="M68" s="516"/>
      <c r="N68" s="516"/>
    </row>
    <row r="69" spans="2:14" x14ac:dyDescent="0.35">
      <c r="B69" s="516"/>
      <c r="C69" s="516"/>
      <c r="D69" s="516"/>
      <c r="E69" s="516"/>
      <c r="F69" s="516"/>
      <c r="G69" s="516"/>
      <c r="I69" s="516"/>
      <c r="J69" s="516"/>
      <c r="K69" s="516"/>
      <c r="L69" s="516"/>
      <c r="M69" s="516"/>
      <c r="N69" s="516"/>
    </row>
    <row r="70" spans="2:14" ht="31" customHeight="1" x14ac:dyDescent="0.35">
      <c r="B70" s="516"/>
      <c r="C70" s="516"/>
      <c r="D70" s="516"/>
      <c r="E70" s="516"/>
      <c r="F70" s="516"/>
      <c r="G70" s="516"/>
      <c r="I70" s="181"/>
      <c r="J70" s="181"/>
      <c r="K70" s="181"/>
      <c r="L70" s="181"/>
      <c r="M70" s="181"/>
      <c r="N70" s="181"/>
    </row>
    <row r="71" spans="2:14" x14ac:dyDescent="0.35">
      <c r="B71" s="516"/>
      <c r="C71" s="516"/>
      <c r="D71" s="516"/>
      <c r="E71" s="516"/>
      <c r="F71" s="516"/>
      <c r="G71" s="516"/>
    </row>
    <row r="72" spans="2:14" ht="15" customHeight="1" x14ac:dyDescent="0.35">
      <c r="B72" s="516"/>
      <c r="C72" s="516"/>
      <c r="D72" s="516"/>
      <c r="E72" s="516"/>
      <c r="F72" s="516"/>
      <c r="G72" s="516"/>
      <c r="I72" s="516"/>
      <c r="J72" s="516"/>
      <c r="K72" s="516"/>
      <c r="L72" s="516"/>
      <c r="M72" s="516"/>
      <c r="N72" s="516"/>
    </row>
    <row r="73" spans="2:14" ht="29.15" customHeight="1" x14ac:dyDescent="0.35">
      <c r="B73" s="281"/>
      <c r="C73" s="181"/>
      <c r="D73" s="181"/>
      <c r="E73" s="181"/>
      <c r="F73" s="181"/>
      <c r="G73" s="181"/>
      <c r="I73" s="516"/>
      <c r="J73" s="516"/>
      <c r="K73" s="516"/>
      <c r="L73" s="516"/>
      <c r="M73" s="516"/>
      <c r="N73" s="516"/>
    </row>
    <row r="74" spans="2:14" x14ac:dyDescent="0.35">
      <c r="B74" s="516" t="s">
        <v>1142</v>
      </c>
      <c r="C74" s="516"/>
      <c r="D74" s="516"/>
      <c r="E74" s="516"/>
      <c r="F74" s="516"/>
      <c r="G74" s="516"/>
    </row>
    <row r="75" spans="2:14" ht="15" customHeight="1" x14ac:dyDescent="0.35">
      <c r="B75" s="516"/>
      <c r="C75" s="516"/>
      <c r="D75" s="516"/>
      <c r="E75" s="516"/>
      <c r="F75" s="516"/>
      <c r="G75" s="516"/>
      <c r="I75" s="516"/>
      <c r="J75" s="516"/>
      <c r="K75" s="516"/>
      <c r="L75" s="516"/>
      <c r="M75" s="516"/>
      <c r="N75" s="516"/>
    </row>
    <row r="76" spans="2:14" ht="31.5" customHeight="1" x14ac:dyDescent="0.35">
      <c r="B76" s="281"/>
      <c r="C76" s="181"/>
      <c r="D76" s="181"/>
      <c r="E76" s="181"/>
      <c r="F76" s="181"/>
      <c r="G76" s="181"/>
      <c r="I76" s="516"/>
      <c r="J76" s="516"/>
      <c r="K76" s="516"/>
      <c r="L76" s="516"/>
      <c r="M76" s="516"/>
      <c r="N76" s="516"/>
    </row>
    <row r="77" spans="2:14" x14ac:dyDescent="0.35">
      <c r="B77" s="516" t="s">
        <v>1143</v>
      </c>
      <c r="C77" s="516"/>
      <c r="D77" s="516"/>
      <c r="E77" s="516"/>
      <c r="F77" s="516"/>
      <c r="G77" s="516"/>
    </row>
    <row r="78" spans="2:14" ht="15" customHeight="1" x14ac:dyDescent="0.35">
      <c r="B78" s="516"/>
      <c r="C78" s="516"/>
      <c r="D78" s="516"/>
      <c r="E78" s="516"/>
      <c r="F78" s="516"/>
      <c r="G78" s="516"/>
      <c r="I78" s="521"/>
      <c r="J78" s="521"/>
      <c r="K78" s="521"/>
      <c r="L78" s="521"/>
      <c r="M78" s="521"/>
      <c r="N78" s="521"/>
    </row>
    <row r="79" spans="2:14" x14ac:dyDescent="0.35">
      <c r="B79" s="516"/>
      <c r="C79" s="516"/>
      <c r="D79" s="516"/>
      <c r="E79" s="516"/>
      <c r="F79" s="516"/>
      <c r="G79" s="516"/>
    </row>
    <row r="80" spans="2:14" x14ac:dyDescent="0.35">
      <c r="B80" s="280"/>
      <c r="C80" s="182"/>
      <c r="D80" s="182"/>
      <c r="E80" s="182"/>
      <c r="F80" s="182"/>
      <c r="G80" s="182"/>
    </row>
    <row r="81" spans="2:14" x14ac:dyDescent="0.35">
      <c r="B81" s="520" t="s">
        <v>1144</v>
      </c>
      <c r="C81" s="520"/>
      <c r="D81" s="520"/>
      <c r="E81" s="520"/>
      <c r="F81" s="520"/>
      <c r="G81" s="520"/>
    </row>
    <row r="82" spans="2:14" x14ac:dyDescent="0.35">
      <c r="B82" s="520"/>
      <c r="C82" s="520"/>
      <c r="D82" s="520"/>
      <c r="E82" s="520"/>
      <c r="F82" s="520"/>
      <c r="G82" s="520"/>
      <c r="I82" s="183"/>
      <c r="J82" s="183"/>
      <c r="K82" s="183"/>
      <c r="L82" s="183"/>
      <c r="M82" s="183"/>
      <c r="N82" s="183"/>
    </row>
    <row r="83" spans="2:14" ht="15" customHeight="1" x14ac:dyDescent="0.35">
      <c r="B83" s="280"/>
      <c r="C83" s="182"/>
      <c r="D83" s="182"/>
      <c r="E83" s="182"/>
      <c r="F83" s="182"/>
      <c r="G83" s="182"/>
      <c r="I83" s="516"/>
      <c r="J83" s="516"/>
      <c r="K83" s="516"/>
      <c r="L83" s="516"/>
      <c r="M83" s="516"/>
      <c r="N83" s="516"/>
    </row>
    <row r="84" spans="2:14" x14ac:dyDescent="0.35">
      <c r="B84" s="516" t="s">
        <v>1145</v>
      </c>
      <c r="C84" s="516"/>
      <c r="D84" s="516"/>
      <c r="E84" s="516"/>
      <c r="F84" s="516"/>
      <c r="G84" s="516"/>
      <c r="I84" s="516"/>
      <c r="J84" s="516"/>
      <c r="K84" s="516"/>
      <c r="L84" s="516"/>
      <c r="M84" s="516"/>
      <c r="N84" s="516"/>
    </row>
    <row r="85" spans="2:14" x14ac:dyDescent="0.35">
      <c r="B85" s="516"/>
      <c r="C85" s="516"/>
      <c r="D85" s="516"/>
      <c r="E85" s="516"/>
      <c r="F85" s="516"/>
      <c r="G85" s="516"/>
      <c r="I85" s="516"/>
      <c r="J85" s="516"/>
      <c r="K85" s="516"/>
      <c r="L85" s="516"/>
      <c r="M85" s="516"/>
      <c r="N85" s="516"/>
    </row>
    <row r="86" spans="2:14" x14ac:dyDescent="0.35">
      <c r="B86" s="516"/>
      <c r="C86" s="516"/>
      <c r="D86" s="516"/>
      <c r="E86" s="516"/>
      <c r="F86" s="516"/>
      <c r="G86" s="516"/>
    </row>
    <row r="87" spans="2:14" x14ac:dyDescent="0.35">
      <c r="B87" s="280"/>
      <c r="C87" s="183"/>
      <c r="D87" s="183"/>
      <c r="E87" s="183"/>
      <c r="F87" s="183"/>
      <c r="G87" s="183"/>
    </row>
    <row r="88" spans="2:14" x14ac:dyDescent="0.35">
      <c r="B88" s="516" t="s">
        <v>1146</v>
      </c>
      <c r="C88" s="516"/>
      <c r="D88" s="516"/>
      <c r="E88" s="516"/>
      <c r="F88" s="516"/>
      <c r="G88" s="516"/>
    </row>
    <row r="89" spans="2:14" x14ac:dyDescent="0.35">
      <c r="B89" s="516"/>
      <c r="C89" s="516"/>
      <c r="D89" s="516"/>
      <c r="E89" s="516"/>
      <c r="F89" s="516"/>
      <c r="G89" s="516"/>
    </row>
    <row r="90" spans="2:14" ht="15" customHeight="1" x14ac:dyDescent="0.35">
      <c r="B90" s="280"/>
      <c r="C90" s="182"/>
      <c r="D90" s="182"/>
      <c r="E90" s="182"/>
      <c r="F90" s="182"/>
      <c r="G90" s="182"/>
      <c r="I90" s="516"/>
      <c r="J90" s="516"/>
      <c r="K90" s="516"/>
      <c r="L90" s="516"/>
      <c r="M90" s="516"/>
      <c r="N90" s="516"/>
    </row>
    <row r="91" spans="2:14" x14ac:dyDescent="0.35">
      <c r="B91" s="516" t="s">
        <v>1147</v>
      </c>
      <c r="C91" s="516"/>
      <c r="D91" s="516"/>
      <c r="E91" s="516"/>
      <c r="F91" s="516"/>
      <c r="G91" s="516"/>
    </row>
    <row r="92" spans="2:14" x14ac:dyDescent="0.35">
      <c r="B92" s="516"/>
      <c r="C92" s="516"/>
      <c r="D92" s="516"/>
      <c r="E92" s="516"/>
      <c r="F92" s="516"/>
      <c r="G92" s="516"/>
    </row>
    <row r="93" spans="2:14" x14ac:dyDescent="0.35">
      <c r="B93" s="516"/>
      <c r="C93" s="516"/>
      <c r="D93" s="516"/>
      <c r="E93" s="516"/>
      <c r="F93" s="516"/>
      <c r="G93" s="516"/>
    </row>
    <row r="94" spans="2:14" x14ac:dyDescent="0.35">
      <c r="B94" s="516"/>
      <c r="C94" s="516"/>
      <c r="D94" s="516"/>
      <c r="E94" s="516"/>
      <c r="F94" s="516"/>
      <c r="G94" s="516"/>
    </row>
    <row r="95" spans="2:14" x14ac:dyDescent="0.35">
      <c r="B95" s="516"/>
      <c r="C95" s="516"/>
      <c r="D95" s="516"/>
      <c r="E95" s="516"/>
      <c r="F95" s="516"/>
      <c r="G95" s="516"/>
    </row>
    <row r="96" spans="2:14" x14ac:dyDescent="0.35">
      <c r="B96" s="516"/>
      <c r="C96" s="516"/>
      <c r="D96" s="516"/>
      <c r="E96" s="516"/>
      <c r="F96" s="516"/>
      <c r="G96" s="516"/>
    </row>
    <row r="97" spans="2:7" x14ac:dyDescent="0.35">
      <c r="B97" s="516"/>
      <c r="C97" s="516"/>
      <c r="D97" s="516"/>
      <c r="E97" s="516"/>
      <c r="F97" s="516"/>
      <c r="G97" s="516"/>
    </row>
    <row r="98" spans="2:7" x14ac:dyDescent="0.35">
      <c r="B98" s="19"/>
    </row>
    <row r="99" spans="2:7" x14ac:dyDescent="0.35">
      <c r="B99" s="516" t="s">
        <v>1148</v>
      </c>
      <c r="C99" s="516"/>
      <c r="D99" s="516"/>
      <c r="E99" s="516"/>
      <c r="F99" s="516"/>
      <c r="G99" s="516"/>
    </row>
    <row r="100" spans="2:7" x14ac:dyDescent="0.35">
      <c r="B100" s="516"/>
      <c r="C100" s="516"/>
      <c r="D100" s="516"/>
      <c r="E100" s="516"/>
      <c r="F100" s="516"/>
      <c r="G100" s="516"/>
    </row>
    <row r="101" spans="2:7" x14ac:dyDescent="0.35">
      <c r="B101" s="516"/>
      <c r="C101" s="516"/>
      <c r="D101" s="516"/>
      <c r="E101" s="516"/>
      <c r="F101" s="516"/>
      <c r="G101" s="516"/>
    </row>
    <row r="102" spans="2:7" x14ac:dyDescent="0.35">
      <c r="B102" s="516"/>
      <c r="C102" s="516"/>
      <c r="D102" s="516"/>
      <c r="E102" s="516"/>
      <c r="F102" s="516"/>
      <c r="G102" s="516"/>
    </row>
    <row r="103" spans="2:7" x14ac:dyDescent="0.35">
      <c r="B103" s="516"/>
      <c r="C103" s="516"/>
      <c r="D103" s="516"/>
      <c r="E103" s="516"/>
      <c r="F103" s="516"/>
      <c r="G103" s="516"/>
    </row>
    <row r="104" spans="2:7" x14ac:dyDescent="0.35">
      <c r="B104" s="516"/>
      <c r="C104" s="516"/>
      <c r="D104" s="516"/>
      <c r="E104" s="516"/>
      <c r="F104" s="516"/>
      <c r="G104" s="516"/>
    </row>
    <row r="105" spans="2:7" x14ac:dyDescent="0.35">
      <c r="B105" s="516"/>
      <c r="C105" s="516"/>
      <c r="D105" s="516"/>
      <c r="E105" s="516"/>
      <c r="F105" s="516"/>
      <c r="G105" s="516"/>
    </row>
  </sheetData>
  <mergeCells count="20">
    <mergeCell ref="B4:G6"/>
    <mergeCell ref="B8:G11"/>
    <mergeCell ref="B50:G50"/>
    <mergeCell ref="B52:G59"/>
    <mergeCell ref="B61:G63"/>
    <mergeCell ref="B65:G66"/>
    <mergeCell ref="B68:G72"/>
    <mergeCell ref="B91:G97"/>
    <mergeCell ref="B99:G105"/>
    <mergeCell ref="I90:N90"/>
    <mergeCell ref="I66:N69"/>
    <mergeCell ref="I72:N73"/>
    <mergeCell ref="I75:N76"/>
    <mergeCell ref="I78:N78"/>
    <mergeCell ref="I83:N85"/>
    <mergeCell ref="B74:G75"/>
    <mergeCell ref="B77:G79"/>
    <mergeCell ref="B81:G82"/>
    <mergeCell ref="B84:G86"/>
    <mergeCell ref="B88:G89"/>
  </mergeCells>
  <hyperlinks>
    <hyperlink ref="A1" location="'Modeling Support'!A1" display="Support" xr:uid="{B666FFB6-4B25-491A-AFAB-FAA7A3AA7F91}"/>
  </hyperlinks>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2A1D3-E828-468E-BB18-C08B4BA839D6}">
  <sheetPr codeName="Sheet38">
    <tabColor rgb="FFEDECE3"/>
  </sheetPr>
  <dimension ref="A1:H49"/>
  <sheetViews>
    <sheetView showGridLines="0" workbookViewId="0"/>
  </sheetViews>
  <sheetFormatPr defaultColWidth="8.81640625" defaultRowHeight="13" x14ac:dyDescent="0.35"/>
  <cols>
    <col min="1" max="1" width="9.1796875" style="203" customWidth="1"/>
    <col min="2" max="2" width="16.81640625" style="203" customWidth="1"/>
    <col min="3" max="3" width="11.54296875" style="203" customWidth="1"/>
    <col min="4" max="4" width="18.54296875" style="203" customWidth="1"/>
    <col min="5" max="5" width="15" style="203" customWidth="1"/>
    <col min="6" max="6" width="13.453125" style="203" customWidth="1"/>
    <col min="7" max="7" width="13.1796875" style="203" customWidth="1"/>
    <col min="8" max="8" width="12.81640625" style="203" bestFit="1" customWidth="1"/>
    <col min="9" max="16384" width="8.81640625" style="203"/>
  </cols>
  <sheetData>
    <row r="1" spans="1:7" ht="14.5" x14ac:dyDescent="0.35">
      <c r="A1" s="62" t="s">
        <v>481</v>
      </c>
    </row>
    <row r="2" spans="1:7" x14ac:dyDescent="0.35">
      <c r="B2" s="251" t="s">
        <v>1271</v>
      </c>
      <c r="C2" s="206"/>
      <c r="D2" s="206"/>
      <c r="E2" s="206"/>
      <c r="F2" s="206"/>
      <c r="G2" s="206"/>
    </row>
    <row r="4" spans="1:7" ht="13" customHeight="1" x14ac:dyDescent="0.35">
      <c r="B4" s="531" t="s">
        <v>924</v>
      </c>
      <c r="C4" s="531"/>
      <c r="D4" s="531"/>
      <c r="E4" s="531"/>
      <c r="F4" s="531"/>
      <c r="G4" s="531"/>
    </row>
    <row r="5" spans="1:7" x14ac:dyDescent="0.35">
      <c r="B5" s="531"/>
      <c r="C5" s="531"/>
      <c r="D5" s="531"/>
      <c r="E5" s="531"/>
      <c r="F5" s="531"/>
      <c r="G5" s="531"/>
    </row>
    <row r="6" spans="1:7" x14ac:dyDescent="0.35">
      <c r="B6" s="531"/>
      <c r="C6" s="531"/>
      <c r="D6" s="531"/>
      <c r="E6" s="531"/>
      <c r="F6" s="531"/>
      <c r="G6" s="531"/>
    </row>
    <row r="7" spans="1:7" x14ac:dyDescent="0.35">
      <c r="B7" s="531"/>
      <c r="C7" s="531"/>
      <c r="D7" s="531"/>
      <c r="E7" s="531"/>
      <c r="F7" s="531"/>
      <c r="G7" s="531"/>
    </row>
    <row r="9" spans="1:7" ht="13" customHeight="1" x14ac:dyDescent="0.35">
      <c r="B9" s="531" t="s">
        <v>925</v>
      </c>
      <c r="C9" s="531"/>
      <c r="D9" s="531"/>
      <c r="E9" s="531"/>
      <c r="F9" s="531"/>
      <c r="G9" s="531"/>
    </row>
    <row r="10" spans="1:7" x14ac:dyDescent="0.35">
      <c r="B10" s="531"/>
      <c r="C10" s="531"/>
      <c r="D10" s="531"/>
      <c r="E10" s="531"/>
      <c r="F10" s="531"/>
      <c r="G10" s="531"/>
    </row>
    <row r="11" spans="1:7" x14ac:dyDescent="0.35">
      <c r="B11" s="531"/>
      <c r="C11" s="531"/>
      <c r="D11" s="531"/>
      <c r="E11" s="531"/>
      <c r="F11" s="531"/>
      <c r="G11" s="531"/>
    </row>
    <row r="12" spans="1:7" x14ac:dyDescent="0.35">
      <c r="B12" s="531"/>
      <c r="C12" s="531"/>
      <c r="D12" s="531"/>
      <c r="E12" s="531"/>
      <c r="F12" s="531"/>
      <c r="G12" s="531"/>
    </row>
    <row r="14" spans="1:7" ht="13" customHeight="1" x14ac:dyDescent="0.35">
      <c r="B14" s="531" t="s">
        <v>926</v>
      </c>
      <c r="C14" s="531"/>
      <c r="D14" s="531"/>
      <c r="E14" s="531"/>
      <c r="F14" s="531"/>
      <c r="G14" s="531"/>
    </row>
    <row r="15" spans="1:7" x14ac:dyDescent="0.35">
      <c r="B15" s="531"/>
      <c r="C15" s="531"/>
      <c r="D15" s="531"/>
      <c r="E15" s="531"/>
      <c r="F15" s="531"/>
      <c r="G15" s="531"/>
    </row>
    <row r="17" spans="2:8" ht="13" customHeight="1" x14ac:dyDescent="0.35">
      <c r="B17" s="531" t="s">
        <v>1066</v>
      </c>
      <c r="C17" s="531"/>
      <c r="D17" s="531"/>
      <c r="E17" s="531"/>
      <c r="F17" s="531"/>
      <c r="G17" s="531"/>
    </row>
    <row r="18" spans="2:8" x14ac:dyDescent="0.35">
      <c r="B18" s="531"/>
      <c r="C18" s="531"/>
      <c r="D18" s="531"/>
      <c r="E18" s="531"/>
      <c r="F18" s="531"/>
      <c r="G18" s="531"/>
    </row>
    <row r="19" spans="2:8" x14ac:dyDescent="0.35">
      <c r="B19" s="531"/>
      <c r="C19" s="531"/>
      <c r="D19" s="531"/>
      <c r="E19" s="531"/>
      <c r="F19" s="531"/>
      <c r="G19" s="531"/>
    </row>
    <row r="20" spans="2:8" x14ac:dyDescent="0.35">
      <c r="B20" s="531"/>
      <c r="C20" s="531"/>
      <c r="D20" s="531"/>
      <c r="E20" s="531"/>
      <c r="F20" s="531"/>
      <c r="G20" s="531"/>
    </row>
    <row r="22" spans="2:8" ht="13" customHeight="1" x14ac:dyDescent="0.35">
      <c r="B22" s="531" t="s">
        <v>927</v>
      </c>
      <c r="C22" s="531"/>
      <c r="D22" s="531"/>
      <c r="E22" s="531"/>
      <c r="F22" s="531"/>
      <c r="G22" s="531"/>
    </row>
    <row r="23" spans="2:8" x14ac:dyDescent="0.35">
      <c r="B23" s="531"/>
      <c r="C23" s="531"/>
      <c r="D23" s="531"/>
      <c r="E23" s="531"/>
      <c r="F23" s="531"/>
      <c r="G23" s="531"/>
    </row>
    <row r="24" spans="2:8" x14ac:dyDescent="0.35">
      <c r="B24" s="531"/>
      <c r="C24" s="531"/>
      <c r="D24" s="531"/>
      <c r="E24" s="531"/>
      <c r="F24" s="531"/>
      <c r="G24" s="531"/>
    </row>
    <row r="26" spans="2:8" ht="14.15" customHeight="1" x14ac:dyDescent="0.35">
      <c r="B26" s="530" t="s">
        <v>928</v>
      </c>
      <c r="C26" s="530"/>
      <c r="D26" s="530"/>
      <c r="E26" s="530"/>
      <c r="F26" s="530"/>
      <c r="G26" s="530"/>
    </row>
    <row r="27" spans="2:8" ht="26" x14ac:dyDescent="0.35">
      <c r="B27" s="252" t="s">
        <v>929</v>
      </c>
      <c r="C27" s="252" t="s">
        <v>499</v>
      </c>
      <c r="D27" s="252" t="s">
        <v>1067</v>
      </c>
      <c r="E27" s="252" t="s">
        <v>1068</v>
      </c>
      <c r="F27" s="252" t="s">
        <v>1069</v>
      </c>
      <c r="G27" s="252" t="s">
        <v>930</v>
      </c>
    </row>
    <row r="28" spans="2:8" x14ac:dyDescent="0.35">
      <c r="B28" s="207" t="s">
        <v>4</v>
      </c>
      <c r="C28" s="208" t="s">
        <v>37</v>
      </c>
      <c r="D28" s="209">
        <v>2526404065.9699998</v>
      </c>
      <c r="E28" s="209">
        <v>2327142640.1700001</v>
      </c>
      <c r="F28" s="209">
        <f>E28-D28</f>
        <v>-199261425.79999971</v>
      </c>
      <c r="G28" s="210">
        <f>((E28/D28-1))*100</f>
        <v>-7.8871558387670015</v>
      </c>
      <c r="H28" s="210"/>
    </row>
    <row r="29" spans="2:8" x14ac:dyDescent="0.35">
      <c r="B29" s="207" t="s">
        <v>3</v>
      </c>
      <c r="C29" s="208" t="s">
        <v>38</v>
      </c>
      <c r="D29" s="209">
        <v>1256255531.5999999</v>
      </c>
      <c r="E29" s="209">
        <v>1258880987.96</v>
      </c>
      <c r="F29" s="209">
        <f>E29-D29</f>
        <v>2625456.3600001335</v>
      </c>
      <c r="G29" s="210">
        <f>((E29/D29-1))*100</f>
        <v>0.2089906308039291</v>
      </c>
      <c r="H29" s="210"/>
    </row>
    <row r="30" spans="2:8" x14ac:dyDescent="0.35">
      <c r="B30" s="207" t="s">
        <v>5</v>
      </c>
      <c r="C30" s="208" t="s">
        <v>39</v>
      </c>
      <c r="D30" s="209">
        <v>644308101.92999995</v>
      </c>
      <c r="E30" s="209">
        <v>644228850.92999995</v>
      </c>
      <c r="F30" s="209">
        <f>E30-D30</f>
        <v>-79251</v>
      </c>
      <c r="G30" s="210">
        <f>((E30/D30-1))*100</f>
        <v>-1.230017126319094E-2</v>
      </c>
      <c r="H30" s="210"/>
    </row>
    <row r="31" spans="2:8" x14ac:dyDescent="0.35">
      <c r="B31" s="207" t="s">
        <v>2</v>
      </c>
      <c r="C31" s="208" t="s">
        <v>40</v>
      </c>
      <c r="D31" s="209">
        <v>3138941152.3499999</v>
      </c>
      <c r="E31" s="209">
        <v>3144894571.98</v>
      </c>
      <c r="F31" s="209">
        <f>E31-D31</f>
        <v>5953419.6300001144</v>
      </c>
      <c r="G31" s="210">
        <f>((E31/D31-1))*100</f>
        <v>0.18966330813634524</v>
      </c>
      <c r="H31" s="210"/>
    </row>
    <row r="32" spans="2:8" x14ac:dyDescent="0.35">
      <c r="B32" s="211" t="s">
        <v>6</v>
      </c>
      <c r="C32" s="211"/>
      <c r="D32" s="212">
        <f>SUM(D28:D31)</f>
        <v>7565908851.8500004</v>
      </c>
      <c r="E32" s="212">
        <f>SUM(E28:E31)</f>
        <v>7375147051.04</v>
      </c>
      <c r="F32" s="212">
        <f>SUM(F28:F31)</f>
        <v>-190761800.80999947</v>
      </c>
      <c r="G32" s="213">
        <f>((E32/D32-1))*100</f>
        <v>-2.5213335839137874</v>
      </c>
      <c r="H32" s="210"/>
    </row>
    <row r="34" spans="2:8" ht="13" customHeight="1" x14ac:dyDescent="0.35">
      <c r="B34" s="530" t="s">
        <v>931</v>
      </c>
      <c r="C34" s="530"/>
      <c r="D34" s="530"/>
      <c r="E34" s="530"/>
      <c r="F34" s="530"/>
      <c r="G34" s="530"/>
    </row>
    <row r="35" spans="2:8" ht="26" x14ac:dyDescent="0.35">
      <c r="B35" s="252" t="s">
        <v>929</v>
      </c>
      <c r="C35" s="252" t="s">
        <v>499</v>
      </c>
      <c r="D35" s="253" t="s">
        <v>1237</v>
      </c>
      <c r="E35" s="252" t="s">
        <v>1238</v>
      </c>
      <c r="F35" s="252" t="s">
        <v>1069</v>
      </c>
      <c r="G35" s="252" t="s">
        <v>930</v>
      </c>
    </row>
    <row r="36" spans="2:8" x14ac:dyDescent="0.35">
      <c r="B36" s="207" t="s">
        <v>4</v>
      </c>
      <c r="C36" s="208" t="s">
        <v>37</v>
      </c>
      <c r="D36" s="209">
        <v>-25982471.280000001</v>
      </c>
      <c r="E36" s="209">
        <v>-233708439.74000001</v>
      </c>
      <c r="F36" s="209">
        <f>E36-D36</f>
        <v>-207725968.46000001</v>
      </c>
      <c r="G36" s="210">
        <f>((E36/D36-1))*100</f>
        <v>799.48503058635913</v>
      </c>
      <c r="H36" s="210"/>
    </row>
    <row r="37" spans="2:8" x14ac:dyDescent="0.35">
      <c r="B37" s="207" t="s">
        <v>3</v>
      </c>
      <c r="C37" s="208" t="s">
        <v>38</v>
      </c>
      <c r="D37" s="209">
        <v>-140459432.05000001</v>
      </c>
      <c r="E37" s="209">
        <v>-125808292.92</v>
      </c>
      <c r="F37" s="209">
        <f>E37-D37</f>
        <v>14651139.13000001</v>
      </c>
      <c r="G37" s="210">
        <f t="shared" ref="G37:G39" si="0">((E37/D37-1))*100</f>
        <v>-10.430868839612407</v>
      </c>
      <c r="H37" s="210"/>
    </row>
    <row r="38" spans="2:8" x14ac:dyDescent="0.35">
      <c r="B38" s="207" t="s">
        <v>5</v>
      </c>
      <c r="C38" s="208" t="s">
        <v>39</v>
      </c>
      <c r="D38" s="209">
        <v>-52840680.009999998</v>
      </c>
      <c r="E38" s="209">
        <v>-52204298.420000002</v>
      </c>
      <c r="F38" s="209">
        <f>E38-D38</f>
        <v>636381.58999999613</v>
      </c>
      <c r="G38" s="210">
        <f t="shared" si="0"/>
        <v>-1.2043402732129116</v>
      </c>
      <c r="H38" s="210"/>
    </row>
    <row r="39" spans="2:8" x14ac:dyDescent="0.35">
      <c r="B39" s="207" t="s">
        <v>2</v>
      </c>
      <c r="C39" s="208" t="s">
        <v>40</v>
      </c>
      <c r="D39" s="209">
        <v>-560883365.33000004</v>
      </c>
      <c r="E39" s="209">
        <v>-549550362.46000004</v>
      </c>
      <c r="F39" s="209">
        <f>E39-D39</f>
        <v>11333002.870000005</v>
      </c>
      <c r="G39" s="210">
        <f t="shared" si="0"/>
        <v>-2.0205631991478512</v>
      </c>
      <c r="H39" s="210"/>
    </row>
    <row r="40" spans="2:8" x14ac:dyDescent="0.35">
      <c r="B40" s="211" t="s">
        <v>6</v>
      </c>
      <c r="C40" s="214"/>
      <c r="D40" s="212">
        <f>SUM(D36:D39)</f>
        <v>-780165948.67000008</v>
      </c>
      <c r="E40" s="212">
        <f>SUM(E36:E39)</f>
        <v>-961271393.54000008</v>
      </c>
      <c r="F40" s="212">
        <f>SUM(F36:F39)</f>
        <v>-181105444.86999997</v>
      </c>
      <c r="G40" s="213">
        <f>((E40/D40-1))*100</f>
        <v>23.213707952614726</v>
      </c>
      <c r="H40" s="210"/>
    </row>
    <row r="41" spans="2:8" ht="13" customHeight="1" x14ac:dyDescent="0.35">
      <c r="B41" s="529" t="s">
        <v>932</v>
      </c>
      <c r="C41" s="529"/>
      <c r="D41" s="529"/>
      <c r="E41" s="529"/>
      <c r="F41" s="529"/>
      <c r="G41" s="529"/>
      <c r="H41" s="204"/>
    </row>
    <row r="43" spans="2:8" ht="13" customHeight="1" x14ac:dyDescent="0.35">
      <c r="B43" s="530" t="s">
        <v>933</v>
      </c>
      <c r="C43" s="530"/>
      <c r="D43" s="530"/>
      <c r="E43" s="530"/>
      <c r="F43" s="530"/>
      <c r="G43" s="530"/>
    </row>
    <row r="44" spans="2:8" ht="26" x14ac:dyDescent="0.35">
      <c r="B44" s="252" t="s">
        <v>929</v>
      </c>
      <c r="C44" s="252" t="s">
        <v>499</v>
      </c>
      <c r="D44" s="253" t="s">
        <v>1239</v>
      </c>
      <c r="E44" s="252" t="s">
        <v>1240</v>
      </c>
      <c r="F44" s="252" t="s">
        <v>1069</v>
      </c>
      <c r="G44" s="253" t="s">
        <v>930</v>
      </c>
    </row>
    <row r="45" spans="2:8" x14ac:dyDescent="0.35">
      <c r="B45" s="207" t="s">
        <v>4</v>
      </c>
      <c r="C45" s="208" t="s">
        <v>37</v>
      </c>
      <c r="D45" s="209">
        <f t="shared" ref="D45:E48" si="1">D28+D36</f>
        <v>2500421594.6899996</v>
      </c>
      <c r="E45" s="209">
        <f t="shared" si="1"/>
        <v>2093434200.4300001</v>
      </c>
      <c r="F45" s="209">
        <f>E45-D45</f>
        <v>-406987394.25999951</v>
      </c>
      <c r="G45" s="260">
        <f>(E45/D45-1)*100</f>
        <v>-16.276750893701085</v>
      </c>
      <c r="H45" s="210"/>
    </row>
    <row r="46" spans="2:8" x14ac:dyDescent="0.35">
      <c r="B46" s="207" t="s">
        <v>3</v>
      </c>
      <c r="C46" s="208" t="s">
        <v>38</v>
      </c>
      <c r="D46" s="209">
        <f t="shared" si="1"/>
        <v>1115796099.55</v>
      </c>
      <c r="E46" s="209">
        <f t="shared" si="1"/>
        <v>1133072695.04</v>
      </c>
      <c r="F46" s="209">
        <f>E46-D46</f>
        <v>17276595.49000001</v>
      </c>
      <c r="G46" s="260">
        <f>(E46/D46-1)*100</f>
        <v>1.5483649294855573</v>
      </c>
      <c r="H46" s="210"/>
    </row>
    <row r="47" spans="2:8" x14ac:dyDescent="0.35">
      <c r="B47" s="207" t="s">
        <v>5</v>
      </c>
      <c r="C47" s="208" t="s">
        <v>39</v>
      </c>
      <c r="D47" s="209">
        <f t="shared" si="1"/>
        <v>591467421.91999996</v>
      </c>
      <c r="E47" s="209">
        <f t="shared" si="1"/>
        <v>592024552.50999999</v>
      </c>
      <c r="F47" s="209">
        <f>E47-D47</f>
        <v>557130.59000003338</v>
      </c>
      <c r="G47" s="260">
        <f>(E47/D47-1)*100</f>
        <v>9.4194636822342304E-2</v>
      </c>
      <c r="H47" s="210"/>
    </row>
    <row r="48" spans="2:8" x14ac:dyDescent="0.35">
      <c r="B48" s="207" t="s">
        <v>2</v>
      </c>
      <c r="C48" s="208" t="s">
        <v>40</v>
      </c>
      <c r="D48" s="209">
        <f t="shared" si="1"/>
        <v>2578057787.02</v>
      </c>
      <c r="E48" s="209">
        <f t="shared" si="1"/>
        <v>2595344209.52</v>
      </c>
      <c r="F48" s="209">
        <f>E48-D48</f>
        <v>17286422.5</v>
      </c>
      <c r="G48" s="260">
        <f>(E48/D48-1)*100</f>
        <v>0.67052114142025498</v>
      </c>
      <c r="H48" s="210"/>
    </row>
    <row r="49" spans="2:8" x14ac:dyDescent="0.35">
      <c r="B49" s="211" t="s">
        <v>6</v>
      </c>
      <c r="C49" s="214"/>
      <c r="D49" s="212">
        <f>SUM(D45:D48)</f>
        <v>6785742903.1800003</v>
      </c>
      <c r="E49" s="212">
        <f>SUM(E45:E48)</f>
        <v>6413875657.5</v>
      </c>
      <c r="F49" s="212">
        <f>E49-D49</f>
        <v>-371867245.68000031</v>
      </c>
      <c r="G49" s="261">
        <f>(E49/D49-1)*100</f>
        <v>-5.4801257723120056</v>
      </c>
      <c r="H49" s="210"/>
    </row>
  </sheetData>
  <mergeCells count="9">
    <mergeCell ref="B41:G41"/>
    <mergeCell ref="B43:G43"/>
    <mergeCell ref="B4:G7"/>
    <mergeCell ref="B9:G12"/>
    <mergeCell ref="B14:G15"/>
    <mergeCell ref="B17:G20"/>
    <mergeCell ref="B22:G24"/>
    <mergeCell ref="B26:G26"/>
    <mergeCell ref="B34:G34"/>
  </mergeCells>
  <hyperlinks>
    <hyperlink ref="A1" location="'Modeling Support'!A1" display="Support" xr:uid="{9C58D79C-ECA4-4AFE-A392-CED414CAE7F9}"/>
  </hyperlinks>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4B5F-68C2-4689-AEF5-6E31003B2C86}">
  <sheetPr codeName="Sheet39">
    <tabColor rgb="FFEDECE3"/>
  </sheetPr>
  <dimension ref="A1:K31"/>
  <sheetViews>
    <sheetView showGridLines="0" workbookViewId="0"/>
  </sheetViews>
  <sheetFormatPr defaultColWidth="8.81640625" defaultRowHeight="13" x14ac:dyDescent="0.35"/>
  <cols>
    <col min="1" max="1" width="9.1796875" style="205" customWidth="1"/>
    <col min="2" max="2" width="17" style="205" customWidth="1"/>
    <col min="3" max="3" width="12.1796875" style="205" customWidth="1"/>
    <col min="4" max="7" width="13.81640625" style="205" customWidth="1"/>
    <col min="8" max="9" width="13.54296875" style="205" customWidth="1"/>
    <col min="10" max="16384" width="8.81640625" style="205"/>
  </cols>
  <sheetData>
    <row r="1" spans="1:9" ht="14.5" x14ac:dyDescent="0.35">
      <c r="A1" s="62" t="s">
        <v>481</v>
      </c>
    </row>
    <row r="2" spans="1:9" x14ac:dyDescent="0.35">
      <c r="B2" s="251" t="s">
        <v>1270</v>
      </c>
    </row>
    <row r="4" spans="1:9" ht="13" customHeight="1" x14ac:dyDescent="0.35">
      <c r="B4" s="532" t="s">
        <v>934</v>
      </c>
      <c r="C4" s="532"/>
      <c r="D4" s="532"/>
      <c r="E4" s="532"/>
      <c r="F4" s="532"/>
      <c r="G4" s="532"/>
      <c r="H4" s="532"/>
      <c r="I4" s="532"/>
    </row>
    <row r="5" spans="1:9" x14ac:dyDescent="0.35">
      <c r="B5" s="532"/>
      <c r="C5" s="532"/>
      <c r="D5" s="532"/>
      <c r="E5" s="532"/>
      <c r="F5" s="532"/>
      <c r="G5" s="532"/>
      <c r="H5" s="532"/>
      <c r="I5" s="532"/>
    </row>
    <row r="7" spans="1:9" ht="13" customHeight="1" x14ac:dyDescent="0.35">
      <c r="B7" s="532" t="s">
        <v>935</v>
      </c>
      <c r="C7" s="532"/>
      <c r="D7" s="532"/>
      <c r="E7" s="532"/>
      <c r="F7" s="532"/>
      <c r="G7" s="532"/>
      <c r="H7" s="532"/>
      <c r="I7" s="532"/>
    </row>
    <row r="8" spans="1:9" ht="13" customHeight="1" x14ac:dyDescent="0.35">
      <c r="B8" s="532"/>
      <c r="C8" s="532"/>
      <c r="D8" s="532"/>
      <c r="E8" s="532"/>
      <c r="F8" s="532"/>
      <c r="G8" s="532"/>
      <c r="H8" s="532"/>
      <c r="I8" s="532"/>
    </row>
    <row r="9" spans="1:9" x14ac:dyDescent="0.35">
      <c r="B9" s="532"/>
      <c r="C9" s="532"/>
      <c r="D9" s="532"/>
      <c r="E9" s="532"/>
      <c r="F9" s="532"/>
      <c r="G9" s="532"/>
      <c r="H9" s="532"/>
      <c r="I9" s="532"/>
    </row>
    <row r="10" spans="1:9" ht="13.5" customHeight="1" x14ac:dyDescent="0.35">
      <c r="B10" s="532"/>
      <c r="C10" s="532"/>
      <c r="D10" s="532"/>
      <c r="E10" s="532"/>
      <c r="F10" s="532"/>
      <c r="G10" s="532"/>
      <c r="H10" s="532"/>
      <c r="I10" s="532"/>
    </row>
    <row r="11" spans="1:9" x14ac:dyDescent="0.35">
      <c r="B11" s="216"/>
      <c r="C11" s="216"/>
      <c r="D11" s="216"/>
      <c r="E11" s="216"/>
      <c r="F11" s="216"/>
      <c r="G11" s="216"/>
      <c r="H11" s="216"/>
      <c r="I11" s="216"/>
    </row>
    <row r="12" spans="1:9" ht="13" customHeight="1" x14ac:dyDescent="0.35">
      <c r="B12" s="532" t="s">
        <v>936</v>
      </c>
      <c r="C12" s="532"/>
      <c r="D12" s="532"/>
      <c r="E12" s="532"/>
      <c r="F12" s="532"/>
      <c r="G12" s="532"/>
      <c r="H12" s="532"/>
      <c r="I12" s="532"/>
    </row>
    <row r="13" spans="1:9" x14ac:dyDescent="0.35">
      <c r="B13" s="229"/>
      <c r="C13" s="229"/>
      <c r="D13" s="229"/>
      <c r="E13" s="229"/>
      <c r="F13" s="229"/>
      <c r="G13" s="229"/>
      <c r="H13" s="229"/>
      <c r="I13" s="229"/>
    </row>
    <row r="14" spans="1:9" ht="13" customHeight="1" x14ac:dyDescent="0.35">
      <c r="B14" s="532" t="s">
        <v>937</v>
      </c>
      <c r="C14" s="532"/>
      <c r="D14" s="532"/>
      <c r="E14" s="532"/>
      <c r="F14" s="532"/>
      <c r="G14" s="532"/>
      <c r="H14" s="532"/>
      <c r="I14" s="532"/>
    </row>
    <row r="15" spans="1:9" x14ac:dyDescent="0.35">
      <c r="B15" s="532"/>
      <c r="C15" s="532"/>
      <c r="D15" s="532"/>
      <c r="E15" s="532"/>
      <c r="F15" s="532"/>
      <c r="G15" s="532"/>
      <c r="H15" s="532"/>
      <c r="I15" s="532"/>
    </row>
    <row r="17" spans="2:11" x14ac:dyDescent="0.35">
      <c r="B17" s="218" t="s">
        <v>1150</v>
      </c>
      <c r="C17" s="218"/>
      <c r="D17" s="218"/>
      <c r="E17" s="218"/>
      <c r="F17" s="218"/>
      <c r="G17" s="218"/>
      <c r="H17" s="218"/>
      <c r="I17" s="218"/>
    </row>
    <row r="18" spans="2:11" ht="39" x14ac:dyDescent="0.35">
      <c r="B18" s="254" t="s">
        <v>929</v>
      </c>
      <c r="C18" s="254" t="s">
        <v>499</v>
      </c>
      <c r="D18" s="254" t="s">
        <v>1070</v>
      </c>
      <c r="E18" s="254" t="s">
        <v>1071</v>
      </c>
      <c r="F18" s="254" t="s">
        <v>1072</v>
      </c>
      <c r="G18" s="254" t="s">
        <v>1073</v>
      </c>
      <c r="H18" s="254" t="s">
        <v>1074</v>
      </c>
      <c r="I18" s="254" t="s">
        <v>938</v>
      </c>
    </row>
    <row r="19" spans="2:11" x14ac:dyDescent="0.35">
      <c r="B19" s="219" t="s">
        <v>3</v>
      </c>
      <c r="C19" s="220" t="s">
        <v>100</v>
      </c>
      <c r="D19" s="221">
        <v>8792925.5</v>
      </c>
      <c r="E19" s="221">
        <v>-1102937.44</v>
      </c>
      <c r="F19" s="221">
        <v>8793245.2100000009</v>
      </c>
      <c r="G19" s="221">
        <v>-1101239.94</v>
      </c>
      <c r="H19" s="221">
        <f>(F19+G19)-(D19+E19)</f>
        <v>2017.2100000008941</v>
      </c>
      <c r="I19" s="222">
        <f t="shared" ref="I19:I31" si="0">((F19+G19)/(D19+E19)-1)*100</f>
        <v>2.6231640208829177E-2</v>
      </c>
      <c r="J19" s="215"/>
    </row>
    <row r="20" spans="2:11" x14ac:dyDescent="0.35">
      <c r="B20" s="219" t="s">
        <v>2</v>
      </c>
      <c r="C20" s="220" t="s">
        <v>89</v>
      </c>
      <c r="D20" s="221">
        <v>11335375.24</v>
      </c>
      <c r="E20" s="221">
        <v>-563270.06000000006</v>
      </c>
      <c r="F20" s="221">
        <v>11335375.25</v>
      </c>
      <c r="G20" s="221">
        <v>-563270.05000000005</v>
      </c>
      <c r="H20" s="221">
        <f t="shared" ref="H20:H31" si="1">(F20+G20)-(D20+E20)</f>
        <v>1.9999999552965164E-2</v>
      </c>
      <c r="I20" s="222">
        <f t="shared" si="0"/>
        <v>1.8566472803627221E-7</v>
      </c>
      <c r="J20" s="215"/>
    </row>
    <row r="21" spans="2:11" x14ac:dyDescent="0.35">
      <c r="B21" s="219" t="s">
        <v>3</v>
      </c>
      <c r="C21" s="220" t="s">
        <v>101</v>
      </c>
      <c r="D21" s="221">
        <v>1539964.71</v>
      </c>
      <c r="E21" s="221">
        <v>-77309.8</v>
      </c>
      <c r="F21" s="221">
        <v>1539964.71</v>
      </c>
      <c r="G21" s="221">
        <v>-77309.8</v>
      </c>
      <c r="H21" s="221">
        <f t="shared" si="1"/>
        <v>0</v>
      </c>
      <c r="I21" s="222">
        <f t="shared" si="0"/>
        <v>0</v>
      </c>
      <c r="J21" s="215"/>
    </row>
    <row r="22" spans="2:11" x14ac:dyDescent="0.35">
      <c r="B22" s="219" t="s">
        <v>3</v>
      </c>
      <c r="C22" s="220" t="s">
        <v>99</v>
      </c>
      <c r="D22" s="221">
        <v>18283184.510000002</v>
      </c>
      <c r="E22" s="221">
        <v>3752485.41</v>
      </c>
      <c r="F22" s="221">
        <v>18283184.510000002</v>
      </c>
      <c r="G22" s="221">
        <v>3752485.42</v>
      </c>
      <c r="H22" s="221">
        <f t="shared" si="1"/>
        <v>9.9999979138374329E-3</v>
      </c>
      <c r="I22" s="222">
        <f t="shared" si="0"/>
        <v>4.5380965651986571E-8</v>
      </c>
      <c r="J22" s="215"/>
    </row>
    <row r="23" spans="2:11" x14ac:dyDescent="0.35">
      <c r="B23" s="219" t="s">
        <v>5</v>
      </c>
      <c r="C23" s="220" t="s">
        <v>113</v>
      </c>
      <c r="D23" s="221">
        <v>9932.09</v>
      </c>
      <c r="E23" s="221">
        <v>-79036.59</v>
      </c>
      <c r="F23" s="221">
        <v>9932.09</v>
      </c>
      <c r="G23" s="221">
        <v>-79036.59</v>
      </c>
      <c r="H23" s="221">
        <f t="shared" si="1"/>
        <v>0</v>
      </c>
      <c r="I23" s="222">
        <f t="shared" si="0"/>
        <v>0</v>
      </c>
      <c r="J23" s="215"/>
    </row>
    <row r="24" spans="2:11" x14ac:dyDescent="0.35">
      <c r="B24" s="219" t="s">
        <v>5</v>
      </c>
      <c r="C24" s="220" t="s">
        <v>110</v>
      </c>
      <c r="D24" s="221">
        <v>12829.26</v>
      </c>
      <c r="E24" s="221">
        <v>-102174.89</v>
      </c>
      <c r="F24" s="221">
        <v>12829.26</v>
      </c>
      <c r="G24" s="221">
        <v>-102174.89</v>
      </c>
      <c r="H24" s="221">
        <f t="shared" si="1"/>
        <v>0</v>
      </c>
      <c r="I24" s="222">
        <f t="shared" si="0"/>
        <v>0</v>
      </c>
      <c r="J24" s="215"/>
    </row>
    <row r="25" spans="2:11" x14ac:dyDescent="0.35">
      <c r="B25" s="219" t="s">
        <v>2</v>
      </c>
      <c r="C25" s="220" t="s">
        <v>29</v>
      </c>
      <c r="D25" s="221">
        <v>199922.4</v>
      </c>
      <c r="E25" s="221">
        <v>0</v>
      </c>
      <c r="F25" s="221">
        <v>199922.4</v>
      </c>
      <c r="G25" s="221">
        <v>0</v>
      </c>
      <c r="H25" s="221">
        <f t="shared" si="1"/>
        <v>0</v>
      </c>
      <c r="I25" s="222">
        <f t="shared" si="0"/>
        <v>0</v>
      </c>
      <c r="J25" s="215"/>
    </row>
    <row r="26" spans="2:11" x14ac:dyDescent="0.35">
      <c r="B26" s="219" t="s">
        <v>2</v>
      </c>
      <c r="C26" s="220" t="s">
        <v>90</v>
      </c>
      <c r="D26" s="221">
        <v>95793.97</v>
      </c>
      <c r="E26" s="221">
        <v>0</v>
      </c>
      <c r="F26" s="221">
        <v>95793.97</v>
      </c>
      <c r="G26" s="221">
        <v>0</v>
      </c>
      <c r="H26" s="221">
        <f t="shared" si="1"/>
        <v>0</v>
      </c>
      <c r="I26" s="222">
        <f t="shared" si="0"/>
        <v>0</v>
      </c>
      <c r="J26" s="215"/>
    </row>
    <row r="27" spans="2:11" x14ac:dyDescent="0.35">
      <c r="B27" s="219" t="s">
        <v>5</v>
      </c>
      <c r="C27" s="220" t="s">
        <v>116</v>
      </c>
      <c r="D27" s="221">
        <v>602381.56999999995</v>
      </c>
      <c r="E27" s="221">
        <v>-54093.24</v>
      </c>
      <c r="F27" s="221">
        <v>602381.56999999995</v>
      </c>
      <c r="G27" s="221">
        <v>-54093.24</v>
      </c>
      <c r="H27" s="221">
        <f t="shared" si="1"/>
        <v>0</v>
      </c>
      <c r="I27" s="222">
        <f t="shared" si="0"/>
        <v>0</v>
      </c>
      <c r="J27" s="215"/>
    </row>
    <row r="28" spans="2:11" x14ac:dyDescent="0.35">
      <c r="B28" s="219" t="s">
        <v>4</v>
      </c>
      <c r="C28" s="220" t="s">
        <v>68</v>
      </c>
      <c r="D28" s="221">
        <v>5111100.08</v>
      </c>
      <c r="E28" s="221">
        <v>9580658.3699999992</v>
      </c>
      <c r="F28" s="221">
        <v>5111042.92</v>
      </c>
      <c r="G28" s="221">
        <v>9580370.7100000009</v>
      </c>
      <c r="H28" s="221">
        <f t="shared" si="1"/>
        <v>-344.81999999843538</v>
      </c>
      <c r="I28" s="222">
        <f t="shared" si="0"/>
        <v>-2.3470301473538235E-3</v>
      </c>
      <c r="J28" s="215"/>
    </row>
    <row r="29" spans="2:11" x14ac:dyDescent="0.35">
      <c r="B29" s="219" t="s">
        <v>4</v>
      </c>
      <c r="C29" s="220" t="s">
        <v>59</v>
      </c>
      <c r="D29" s="221">
        <v>18921919.16</v>
      </c>
      <c r="E29" s="221">
        <v>0</v>
      </c>
      <c r="F29" s="221">
        <v>18919945.579999998</v>
      </c>
      <c r="G29" s="221">
        <v>0</v>
      </c>
      <c r="H29" s="221">
        <f t="shared" si="1"/>
        <v>-1973.5800000019372</v>
      </c>
      <c r="I29" s="222">
        <f t="shared" si="0"/>
        <v>-1.0430125947125113E-2</v>
      </c>
      <c r="J29" s="215"/>
    </row>
    <row r="30" spans="2:11" x14ac:dyDescent="0.35">
      <c r="B30" s="219" t="s">
        <v>4</v>
      </c>
      <c r="C30" s="220" t="s">
        <v>69</v>
      </c>
      <c r="D30" s="221">
        <v>13572707.49</v>
      </c>
      <c r="E30" s="221">
        <v>9713703.8100000005</v>
      </c>
      <c r="F30" s="221">
        <v>13564141.060000001</v>
      </c>
      <c r="G30" s="221">
        <v>9707935.8100000005</v>
      </c>
      <c r="H30" s="221">
        <f t="shared" si="1"/>
        <v>-14334.429999999702</v>
      </c>
      <c r="I30" s="222">
        <f t="shared" si="0"/>
        <v>-6.1557059245109791E-2</v>
      </c>
      <c r="J30" s="217"/>
      <c r="K30" s="217"/>
    </row>
    <row r="31" spans="2:11" x14ac:dyDescent="0.35">
      <c r="B31" s="223" t="s">
        <v>6</v>
      </c>
      <c r="C31" s="224" t="s">
        <v>10</v>
      </c>
      <c r="D31" s="225">
        <f>SUBTOTAL(9,D19:D30)</f>
        <v>78478035.980000004</v>
      </c>
      <c r="E31" s="225">
        <f>SUBTOTAL(9,E19:E30)</f>
        <v>21068025.57</v>
      </c>
      <c r="F31" s="225">
        <f>SUBTOTAL(9,F19:F30)</f>
        <v>78467758.530000001</v>
      </c>
      <c r="G31" s="225">
        <f>SUBTOTAL(9,G19:G30)</f>
        <v>21063667.43</v>
      </c>
      <c r="H31" s="225">
        <f t="shared" si="1"/>
        <v>-14635.590000003576</v>
      </c>
      <c r="I31" s="226">
        <f t="shared" si="0"/>
        <v>-1.4702329526772306E-2</v>
      </c>
      <c r="J31" s="215"/>
    </row>
  </sheetData>
  <mergeCells count="4">
    <mergeCell ref="B4:I5"/>
    <mergeCell ref="B12:I12"/>
    <mergeCell ref="B14:I15"/>
    <mergeCell ref="B7:I10"/>
  </mergeCells>
  <hyperlinks>
    <hyperlink ref="A1" location="'Modeling Support'!A1" display="Support" xr:uid="{92768E44-29D5-49EE-98D5-6C460C25F1CE}"/>
  </hyperlink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7C3C-A91E-453F-B321-54B04702BF46}">
  <sheetPr codeName="Planilha35">
    <tabColor rgb="FFEDECE3"/>
  </sheetPr>
  <dimension ref="A1:L546"/>
  <sheetViews>
    <sheetView showGridLines="0" workbookViewId="0">
      <pane xSplit="4" ySplit="1" topLeftCell="E524" activePane="bottomRight" state="frozen"/>
      <selection activeCell="B36" sqref="B36:E36"/>
      <selection pane="topRight" activeCell="B36" sqref="B36:E36"/>
      <selection pane="bottomLeft" activeCell="B36" sqref="B36:E36"/>
      <selection pane="bottomRight" activeCell="A546" sqref="A546"/>
    </sheetView>
  </sheetViews>
  <sheetFormatPr defaultRowHeight="14.5" x14ac:dyDescent="0.35"/>
  <cols>
    <col min="2" max="2" width="11.453125" customWidth="1"/>
    <col min="8" max="10" width="8.81640625" customWidth="1"/>
  </cols>
  <sheetData>
    <row r="1" spans="1:12" ht="43.5" x14ac:dyDescent="0.35">
      <c r="A1" s="259" t="s">
        <v>488</v>
      </c>
      <c r="B1" s="259" t="s">
        <v>940</v>
      </c>
      <c r="C1" s="259" t="s">
        <v>974</v>
      </c>
      <c r="D1" s="259" t="s">
        <v>975</v>
      </c>
      <c r="E1" s="259" t="s">
        <v>976</v>
      </c>
      <c r="F1" s="259" t="s">
        <v>977</v>
      </c>
      <c r="G1" s="259" t="s">
        <v>978</v>
      </c>
      <c r="H1" s="259" t="s">
        <v>979</v>
      </c>
      <c r="I1" s="259" t="s">
        <v>980</v>
      </c>
      <c r="J1" s="259" t="s">
        <v>981</v>
      </c>
      <c r="L1" s="259" t="s">
        <v>982</v>
      </c>
    </row>
    <row r="2" spans="1:12" x14ac:dyDescent="0.35">
      <c r="A2" s="31">
        <f>YEAR(D2)</f>
        <v>1980</v>
      </c>
      <c r="B2" s="31" t="str">
        <f>IF(MONTH(D2)&lt;=3,"1Q",IF(MONTH(D2)&lt;=3,"2Q",IF(MONTH(D2)&lt;=3,"3Q","4Q")))&amp;RIGHT(A2,2)</f>
        <v>1Q80</v>
      </c>
      <c r="C2" s="31" t="str">
        <f>YEAR(D2)&amp;"-"&amp;MONTH(D2)</f>
        <v>1980-1</v>
      </c>
      <c r="D2" s="72">
        <v>29251</v>
      </c>
      <c r="E2" s="74">
        <v>6.6199999999999995E-2</v>
      </c>
      <c r="F2" s="71" t="s">
        <v>10</v>
      </c>
      <c r="G2" s="71" t="s">
        <v>10</v>
      </c>
      <c r="H2" s="74" t="s">
        <v>10</v>
      </c>
      <c r="I2" s="71" t="s">
        <v>10</v>
      </c>
      <c r="J2" s="71" t="s">
        <v>10</v>
      </c>
      <c r="L2" s="70"/>
    </row>
    <row r="3" spans="1:12" x14ac:dyDescent="0.35">
      <c r="A3" s="31">
        <f t="shared" ref="A3:A66" si="0">YEAR(D3)</f>
        <v>1980</v>
      </c>
      <c r="B3" s="31" t="str">
        <f t="shared" ref="B3:B66" si="1">IF(MONTH(D3)&lt;=3,"1Q",IF(MONTH(D3)&lt;=3,"2Q",IF(MONTH(D3)&lt;=3,"3Q","4Q")))&amp;RIGHT(A3,2)</f>
        <v>1Q80</v>
      </c>
      <c r="C3" s="31" t="str">
        <f t="shared" ref="C3:C66" si="2">YEAR(D3)&amp;"-"&amp;MONTH(D3)</f>
        <v>1980-2</v>
      </c>
      <c r="D3" s="72">
        <f>+D2+40-DAY(D2+40)</f>
        <v>29280</v>
      </c>
      <c r="E3" s="74">
        <v>4.6199999999999998E-2</v>
      </c>
      <c r="F3" s="71" t="s">
        <v>10</v>
      </c>
      <c r="G3" s="71" t="s">
        <v>10</v>
      </c>
      <c r="H3" s="74" t="s">
        <v>10</v>
      </c>
      <c r="I3" s="71" t="s">
        <v>10</v>
      </c>
      <c r="J3" s="71" t="s">
        <v>10</v>
      </c>
      <c r="L3" s="70"/>
    </row>
    <row r="4" spans="1:12" x14ac:dyDescent="0.35">
      <c r="A4" s="31">
        <f t="shared" si="0"/>
        <v>1980</v>
      </c>
      <c r="B4" s="31" t="str">
        <f t="shared" si="1"/>
        <v>1Q80</v>
      </c>
      <c r="C4" s="31" t="str">
        <f t="shared" si="2"/>
        <v>1980-3</v>
      </c>
      <c r="D4" s="72">
        <f t="shared" ref="D4:D67" si="3">+D3+40-DAY(D3+40)</f>
        <v>29311</v>
      </c>
      <c r="E4" s="74">
        <v>6.0400000000000002E-2</v>
      </c>
      <c r="F4" s="71" t="s">
        <v>10</v>
      </c>
      <c r="G4" s="71" t="s">
        <v>10</v>
      </c>
      <c r="H4" s="74" t="s">
        <v>10</v>
      </c>
      <c r="I4" s="71" t="s">
        <v>10</v>
      </c>
      <c r="J4" s="71" t="s">
        <v>10</v>
      </c>
      <c r="L4" s="70"/>
    </row>
    <row r="5" spans="1:12" x14ac:dyDescent="0.35">
      <c r="A5" s="31">
        <f t="shared" si="0"/>
        <v>1980</v>
      </c>
      <c r="B5" s="31" t="str">
        <f t="shared" si="1"/>
        <v>4Q80</v>
      </c>
      <c r="C5" s="31" t="str">
        <f t="shared" si="2"/>
        <v>1980-4</v>
      </c>
      <c r="D5" s="72">
        <f t="shared" si="3"/>
        <v>29341</v>
      </c>
      <c r="E5" s="74">
        <v>5.2900000000000003E-2</v>
      </c>
      <c r="F5" s="71" t="s">
        <v>10</v>
      </c>
      <c r="G5" s="71" t="s">
        <v>10</v>
      </c>
      <c r="H5" s="74" t="s">
        <v>10</v>
      </c>
      <c r="I5" s="71" t="s">
        <v>10</v>
      </c>
      <c r="J5" s="71" t="s">
        <v>10</v>
      </c>
      <c r="L5" s="70"/>
    </row>
    <row r="6" spans="1:12" x14ac:dyDescent="0.35">
      <c r="A6" s="31">
        <f t="shared" si="0"/>
        <v>1980</v>
      </c>
      <c r="B6" s="31" t="str">
        <f t="shared" si="1"/>
        <v>4Q80</v>
      </c>
      <c r="C6" s="31" t="str">
        <f t="shared" si="2"/>
        <v>1980-5</v>
      </c>
      <c r="D6" s="72">
        <f t="shared" si="3"/>
        <v>29372</v>
      </c>
      <c r="E6" s="74">
        <v>5.7000000000000002E-2</v>
      </c>
      <c r="F6" s="71" t="s">
        <v>10</v>
      </c>
      <c r="G6" s="71" t="s">
        <v>10</v>
      </c>
      <c r="H6" s="74" t="s">
        <v>10</v>
      </c>
      <c r="I6" s="71" t="s">
        <v>10</v>
      </c>
      <c r="J6" s="71" t="s">
        <v>10</v>
      </c>
      <c r="L6" s="70"/>
    </row>
    <row r="7" spans="1:12" x14ac:dyDescent="0.35">
      <c r="A7" s="31">
        <f t="shared" si="0"/>
        <v>1980</v>
      </c>
      <c r="B7" s="31" t="str">
        <f t="shared" si="1"/>
        <v>4Q80</v>
      </c>
      <c r="C7" s="31" t="str">
        <f t="shared" si="2"/>
        <v>1980-6</v>
      </c>
      <c r="D7" s="72">
        <f t="shared" si="3"/>
        <v>29402</v>
      </c>
      <c r="E7" s="74">
        <v>5.3099999999999994E-2</v>
      </c>
      <c r="F7" s="71" t="s">
        <v>10</v>
      </c>
      <c r="G7" s="71" t="s">
        <v>10</v>
      </c>
      <c r="H7" s="74" t="s">
        <v>10</v>
      </c>
      <c r="I7" s="71" t="s">
        <v>10</v>
      </c>
      <c r="J7" s="71" t="s">
        <v>10</v>
      </c>
      <c r="L7" s="70"/>
    </row>
    <row r="8" spans="1:12" x14ac:dyDescent="0.35">
      <c r="A8" s="31">
        <f t="shared" si="0"/>
        <v>1980</v>
      </c>
      <c r="B8" s="31" t="str">
        <f t="shared" si="1"/>
        <v>4Q80</v>
      </c>
      <c r="C8" s="31" t="str">
        <f t="shared" si="2"/>
        <v>1980-7</v>
      </c>
      <c r="D8" s="72">
        <f t="shared" si="3"/>
        <v>29433</v>
      </c>
      <c r="E8" s="74">
        <v>5.5500000000000001E-2</v>
      </c>
      <c r="F8" s="71" t="s">
        <v>10</v>
      </c>
      <c r="G8" s="71" t="s">
        <v>10</v>
      </c>
      <c r="H8" s="74" t="s">
        <v>10</v>
      </c>
      <c r="I8" s="71" t="s">
        <v>10</v>
      </c>
      <c r="J8" s="71" t="s">
        <v>10</v>
      </c>
      <c r="L8" s="70"/>
    </row>
    <row r="9" spans="1:12" x14ac:dyDescent="0.35">
      <c r="A9" s="31">
        <f t="shared" si="0"/>
        <v>1980</v>
      </c>
      <c r="B9" s="31" t="str">
        <f t="shared" si="1"/>
        <v>4Q80</v>
      </c>
      <c r="C9" s="31" t="str">
        <f t="shared" si="2"/>
        <v>1980-8</v>
      </c>
      <c r="D9" s="72">
        <f t="shared" si="3"/>
        <v>29464</v>
      </c>
      <c r="E9" s="74">
        <v>4.9500000000000002E-2</v>
      </c>
      <c r="F9" s="71" t="s">
        <v>10</v>
      </c>
      <c r="G9" s="71" t="s">
        <v>10</v>
      </c>
      <c r="H9" s="74" t="s">
        <v>10</v>
      </c>
      <c r="I9" s="71" t="s">
        <v>10</v>
      </c>
      <c r="J9" s="71" t="s">
        <v>10</v>
      </c>
      <c r="L9" s="70"/>
    </row>
    <row r="10" spans="1:12" x14ac:dyDescent="0.35">
      <c r="A10" s="31">
        <f t="shared" si="0"/>
        <v>1980</v>
      </c>
      <c r="B10" s="31" t="str">
        <f t="shared" si="1"/>
        <v>4Q80</v>
      </c>
      <c r="C10" s="31" t="str">
        <f t="shared" si="2"/>
        <v>1980-9</v>
      </c>
      <c r="D10" s="72">
        <f t="shared" si="3"/>
        <v>29494</v>
      </c>
      <c r="E10" s="74">
        <v>4.2300000000000004E-2</v>
      </c>
      <c r="F10" s="71" t="s">
        <v>10</v>
      </c>
      <c r="G10" s="71" t="s">
        <v>10</v>
      </c>
      <c r="H10" s="74" t="s">
        <v>10</v>
      </c>
      <c r="I10" s="71" t="s">
        <v>10</v>
      </c>
      <c r="J10" s="71" t="s">
        <v>10</v>
      </c>
      <c r="L10" s="70"/>
    </row>
    <row r="11" spans="1:12" x14ac:dyDescent="0.35">
      <c r="A11" s="31">
        <f t="shared" si="0"/>
        <v>1980</v>
      </c>
      <c r="B11" s="31" t="str">
        <f t="shared" si="1"/>
        <v>4Q80</v>
      </c>
      <c r="C11" s="31" t="str">
        <f t="shared" si="2"/>
        <v>1980-10</v>
      </c>
      <c r="D11" s="72">
        <f t="shared" si="3"/>
        <v>29525</v>
      </c>
      <c r="E11" s="74">
        <v>9.4800000000000009E-2</v>
      </c>
      <c r="F11" s="71" t="s">
        <v>10</v>
      </c>
      <c r="G11" s="71" t="s">
        <v>10</v>
      </c>
      <c r="H11" s="74" t="s">
        <v>10</v>
      </c>
      <c r="I11" s="71" t="s">
        <v>10</v>
      </c>
      <c r="J11" s="71" t="s">
        <v>10</v>
      </c>
      <c r="L11" s="70"/>
    </row>
    <row r="12" spans="1:12" x14ac:dyDescent="0.35">
      <c r="A12" s="31">
        <f t="shared" si="0"/>
        <v>1980</v>
      </c>
      <c r="B12" s="31" t="str">
        <f t="shared" si="1"/>
        <v>4Q80</v>
      </c>
      <c r="C12" s="31" t="str">
        <f t="shared" si="2"/>
        <v>1980-11</v>
      </c>
      <c r="D12" s="72">
        <f t="shared" si="3"/>
        <v>29555</v>
      </c>
      <c r="E12" s="74">
        <v>6.6699999999999995E-2</v>
      </c>
      <c r="F12" s="71" t="s">
        <v>10</v>
      </c>
      <c r="G12" s="71" t="s">
        <v>10</v>
      </c>
      <c r="H12" s="74" t="s">
        <v>10</v>
      </c>
      <c r="I12" s="71" t="s">
        <v>10</v>
      </c>
      <c r="J12" s="71" t="s">
        <v>10</v>
      </c>
      <c r="L12" s="70"/>
    </row>
    <row r="13" spans="1:12" x14ac:dyDescent="0.35">
      <c r="A13" s="31">
        <f t="shared" si="0"/>
        <v>1980</v>
      </c>
      <c r="B13" s="31" t="str">
        <f t="shared" si="1"/>
        <v>4Q80</v>
      </c>
      <c r="C13" s="31" t="str">
        <f t="shared" si="2"/>
        <v>1980-12</v>
      </c>
      <c r="D13" s="72">
        <f t="shared" si="3"/>
        <v>29586</v>
      </c>
      <c r="E13" s="74">
        <v>6.6100000000000006E-2</v>
      </c>
      <c r="F13" s="71" t="s">
        <v>10</v>
      </c>
      <c r="G13" s="71" t="s">
        <v>10</v>
      </c>
      <c r="H13" s="74" t="s">
        <v>10</v>
      </c>
      <c r="I13" s="71" t="s">
        <v>10</v>
      </c>
      <c r="J13" s="71" t="s">
        <v>10</v>
      </c>
      <c r="L13" s="70"/>
    </row>
    <row r="14" spans="1:12" x14ac:dyDescent="0.35">
      <c r="A14" s="31">
        <f t="shared" si="0"/>
        <v>1981</v>
      </c>
      <c r="B14" s="31" t="str">
        <f t="shared" si="1"/>
        <v>1Q81</v>
      </c>
      <c r="C14" s="31" t="str">
        <f t="shared" si="2"/>
        <v>1981-1</v>
      </c>
      <c r="D14" s="72">
        <f t="shared" si="3"/>
        <v>29617</v>
      </c>
      <c r="E14" s="74">
        <v>6.8400000000000002E-2</v>
      </c>
      <c r="F14" s="71" t="s">
        <v>10</v>
      </c>
      <c r="G14" s="71" t="s">
        <v>10</v>
      </c>
      <c r="H14" s="74" t="s">
        <v>10</v>
      </c>
      <c r="I14" s="71" t="s">
        <v>10</v>
      </c>
      <c r="J14" s="71" t="s">
        <v>10</v>
      </c>
      <c r="L14" s="70"/>
    </row>
    <row r="15" spans="1:12" x14ac:dyDescent="0.35">
      <c r="A15" s="31">
        <f t="shared" si="0"/>
        <v>1981</v>
      </c>
      <c r="B15" s="31" t="str">
        <f t="shared" si="1"/>
        <v>1Q81</v>
      </c>
      <c r="C15" s="31" t="str">
        <f t="shared" si="2"/>
        <v>1981-2</v>
      </c>
      <c r="D15" s="72">
        <f t="shared" si="3"/>
        <v>29645</v>
      </c>
      <c r="E15" s="74">
        <v>6.4000000000000001E-2</v>
      </c>
      <c r="F15" s="71" t="s">
        <v>10</v>
      </c>
      <c r="G15" s="71" t="s">
        <v>10</v>
      </c>
      <c r="H15" s="74" t="s">
        <v>10</v>
      </c>
      <c r="I15" s="71" t="s">
        <v>10</v>
      </c>
      <c r="J15" s="71" t="s">
        <v>10</v>
      </c>
      <c r="L15" s="70"/>
    </row>
    <row r="16" spans="1:12" x14ac:dyDescent="0.35">
      <c r="A16" s="31">
        <f t="shared" si="0"/>
        <v>1981</v>
      </c>
      <c r="B16" s="31" t="str">
        <f t="shared" si="1"/>
        <v>1Q81</v>
      </c>
      <c r="C16" s="31" t="str">
        <f t="shared" si="2"/>
        <v>1981-3</v>
      </c>
      <c r="D16" s="72">
        <f t="shared" si="3"/>
        <v>29676</v>
      </c>
      <c r="E16" s="74">
        <v>4.9699999999999994E-2</v>
      </c>
      <c r="F16" s="71" t="s">
        <v>10</v>
      </c>
      <c r="G16" s="71" t="s">
        <v>10</v>
      </c>
      <c r="H16" s="74" t="s">
        <v>10</v>
      </c>
      <c r="I16" s="71" t="s">
        <v>10</v>
      </c>
      <c r="J16" s="71" t="s">
        <v>10</v>
      </c>
      <c r="L16" s="70"/>
    </row>
    <row r="17" spans="1:12" x14ac:dyDescent="0.35">
      <c r="A17" s="31">
        <f t="shared" si="0"/>
        <v>1981</v>
      </c>
      <c r="B17" s="31" t="str">
        <f t="shared" si="1"/>
        <v>4Q81</v>
      </c>
      <c r="C17" s="31" t="str">
        <f t="shared" si="2"/>
        <v>1981-4</v>
      </c>
      <c r="D17" s="72">
        <f t="shared" si="3"/>
        <v>29706</v>
      </c>
      <c r="E17" s="74">
        <v>6.4600000000000005E-2</v>
      </c>
      <c r="F17" s="71" t="s">
        <v>10</v>
      </c>
      <c r="G17" s="71" t="s">
        <v>10</v>
      </c>
      <c r="H17" s="74" t="s">
        <v>10</v>
      </c>
      <c r="I17" s="71" t="s">
        <v>10</v>
      </c>
      <c r="J17" s="71" t="s">
        <v>10</v>
      </c>
      <c r="L17" s="70"/>
    </row>
    <row r="18" spans="1:12" x14ac:dyDescent="0.35">
      <c r="A18" s="31">
        <f t="shared" si="0"/>
        <v>1981</v>
      </c>
      <c r="B18" s="31" t="str">
        <f t="shared" si="1"/>
        <v>4Q81</v>
      </c>
      <c r="C18" s="31" t="str">
        <f t="shared" si="2"/>
        <v>1981-5</v>
      </c>
      <c r="D18" s="72">
        <f t="shared" si="3"/>
        <v>29737</v>
      </c>
      <c r="E18" s="74">
        <v>5.5599999999999997E-2</v>
      </c>
      <c r="F18" s="71" t="s">
        <v>10</v>
      </c>
      <c r="G18" s="71" t="s">
        <v>10</v>
      </c>
      <c r="H18" s="74" t="s">
        <v>10</v>
      </c>
      <c r="I18" s="71" t="s">
        <v>10</v>
      </c>
      <c r="J18" s="71" t="s">
        <v>10</v>
      </c>
      <c r="L18" s="70"/>
    </row>
    <row r="19" spans="1:12" x14ac:dyDescent="0.35">
      <c r="A19" s="31">
        <f t="shared" si="0"/>
        <v>1981</v>
      </c>
      <c r="B19" s="31" t="str">
        <f t="shared" si="1"/>
        <v>4Q81</v>
      </c>
      <c r="C19" s="31" t="str">
        <f t="shared" si="2"/>
        <v>1981-6</v>
      </c>
      <c r="D19" s="72">
        <f t="shared" si="3"/>
        <v>29767</v>
      </c>
      <c r="E19" s="74">
        <v>5.5199999999999999E-2</v>
      </c>
      <c r="F19" s="71" t="s">
        <v>10</v>
      </c>
      <c r="G19" s="71" t="s">
        <v>10</v>
      </c>
      <c r="H19" s="74" t="s">
        <v>10</v>
      </c>
      <c r="I19" s="71" t="s">
        <v>10</v>
      </c>
      <c r="J19" s="71" t="s">
        <v>10</v>
      </c>
      <c r="L19" s="70"/>
    </row>
    <row r="20" spans="1:12" x14ac:dyDescent="0.35">
      <c r="A20" s="31">
        <f t="shared" si="0"/>
        <v>1981</v>
      </c>
      <c r="B20" s="31" t="str">
        <f t="shared" si="1"/>
        <v>4Q81</v>
      </c>
      <c r="C20" s="31" t="str">
        <f t="shared" si="2"/>
        <v>1981-7</v>
      </c>
      <c r="D20" s="72">
        <f t="shared" si="3"/>
        <v>29798</v>
      </c>
      <c r="E20" s="74">
        <v>6.2600000000000003E-2</v>
      </c>
      <c r="F20" s="71" t="s">
        <v>10</v>
      </c>
      <c r="G20" s="71" t="s">
        <v>10</v>
      </c>
      <c r="H20" s="74" t="s">
        <v>10</v>
      </c>
      <c r="I20" s="71" t="s">
        <v>10</v>
      </c>
      <c r="J20" s="71" t="s">
        <v>10</v>
      </c>
      <c r="L20" s="70"/>
    </row>
    <row r="21" spans="1:12" x14ac:dyDescent="0.35">
      <c r="A21" s="31">
        <f t="shared" si="0"/>
        <v>1981</v>
      </c>
      <c r="B21" s="31" t="str">
        <f t="shared" si="1"/>
        <v>4Q81</v>
      </c>
      <c r="C21" s="31" t="str">
        <f t="shared" si="2"/>
        <v>1981-8</v>
      </c>
      <c r="D21" s="72">
        <f t="shared" si="3"/>
        <v>29829</v>
      </c>
      <c r="E21" s="74">
        <v>5.5E-2</v>
      </c>
      <c r="F21" s="71" t="s">
        <v>10</v>
      </c>
      <c r="G21" s="71" t="s">
        <v>10</v>
      </c>
      <c r="H21" s="74" t="s">
        <v>10</v>
      </c>
      <c r="I21" s="71" t="s">
        <v>10</v>
      </c>
      <c r="J21" s="71" t="s">
        <v>10</v>
      </c>
      <c r="L21" s="70"/>
    </row>
    <row r="22" spans="1:12" x14ac:dyDescent="0.35">
      <c r="A22" s="31">
        <f t="shared" si="0"/>
        <v>1981</v>
      </c>
      <c r="B22" s="31" t="str">
        <f t="shared" si="1"/>
        <v>4Q81</v>
      </c>
      <c r="C22" s="31" t="str">
        <f t="shared" si="2"/>
        <v>1981-9</v>
      </c>
      <c r="D22" s="72">
        <f t="shared" si="3"/>
        <v>29859</v>
      </c>
      <c r="E22" s="74">
        <v>5.2600000000000001E-2</v>
      </c>
      <c r="F22" s="71" t="s">
        <v>10</v>
      </c>
      <c r="G22" s="71" t="s">
        <v>10</v>
      </c>
      <c r="H22" s="74" t="s">
        <v>10</v>
      </c>
      <c r="I22" s="71" t="s">
        <v>10</v>
      </c>
      <c r="J22" s="71" t="s">
        <v>10</v>
      </c>
      <c r="L22" s="70"/>
    </row>
    <row r="23" spans="1:12" x14ac:dyDescent="0.35">
      <c r="A23" s="31">
        <f t="shared" si="0"/>
        <v>1981</v>
      </c>
      <c r="B23" s="31" t="str">
        <f t="shared" si="1"/>
        <v>4Q81</v>
      </c>
      <c r="C23" s="31" t="str">
        <f t="shared" si="2"/>
        <v>1981-10</v>
      </c>
      <c r="D23" s="72">
        <f t="shared" si="3"/>
        <v>29890</v>
      </c>
      <c r="E23" s="74">
        <v>5.0799999999999998E-2</v>
      </c>
      <c r="F23" s="71" t="s">
        <v>10</v>
      </c>
      <c r="G23" s="71" t="s">
        <v>10</v>
      </c>
      <c r="H23" s="74" t="s">
        <v>10</v>
      </c>
      <c r="I23" s="71" t="s">
        <v>10</v>
      </c>
      <c r="J23" s="71" t="s">
        <v>10</v>
      </c>
      <c r="L23" s="70"/>
    </row>
    <row r="24" spans="1:12" x14ac:dyDescent="0.35">
      <c r="A24" s="31">
        <f t="shared" si="0"/>
        <v>1981</v>
      </c>
      <c r="B24" s="31" t="str">
        <f t="shared" si="1"/>
        <v>4Q81</v>
      </c>
      <c r="C24" s="31" t="str">
        <f t="shared" si="2"/>
        <v>1981-11</v>
      </c>
      <c r="D24" s="72">
        <f t="shared" si="3"/>
        <v>29920</v>
      </c>
      <c r="E24" s="74">
        <v>5.2699999999999997E-2</v>
      </c>
      <c r="F24" s="71" t="s">
        <v>10</v>
      </c>
      <c r="G24" s="71" t="s">
        <v>10</v>
      </c>
      <c r="H24" s="74" t="s">
        <v>10</v>
      </c>
      <c r="I24" s="71" t="s">
        <v>10</v>
      </c>
      <c r="J24" s="71" t="s">
        <v>10</v>
      </c>
      <c r="L24" s="70"/>
    </row>
    <row r="25" spans="1:12" x14ac:dyDescent="0.35">
      <c r="A25" s="31">
        <f t="shared" si="0"/>
        <v>1981</v>
      </c>
      <c r="B25" s="31" t="str">
        <f t="shared" si="1"/>
        <v>4Q81</v>
      </c>
      <c r="C25" s="31" t="str">
        <f t="shared" si="2"/>
        <v>1981-12</v>
      </c>
      <c r="D25" s="72">
        <f t="shared" si="3"/>
        <v>29951</v>
      </c>
      <c r="E25" s="74">
        <v>5.9299999999999999E-2</v>
      </c>
      <c r="F25" s="71" t="s">
        <v>10</v>
      </c>
      <c r="G25" s="71" t="s">
        <v>10</v>
      </c>
      <c r="H25" s="74" t="s">
        <v>10</v>
      </c>
      <c r="I25" s="71" t="s">
        <v>10</v>
      </c>
      <c r="J25" s="71" t="s">
        <v>10</v>
      </c>
      <c r="L25" s="70"/>
    </row>
    <row r="26" spans="1:12" x14ac:dyDescent="0.35">
      <c r="A26" s="31">
        <f t="shared" si="0"/>
        <v>1982</v>
      </c>
      <c r="B26" s="31" t="str">
        <f t="shared" si="1"/>
        <v>1Q82</v>
      </c>
      <c r="C26" s="31" t="str">
        <f t="shared" si="2"/>
        <v>1982-1</v>
      </c>
      <c r="D26" s="72">
        <f t="shared" si="3"/>
        <v>29982</v>
      </c>
      <c r="E26" s="74">
        <v>6.9699999999999998E-2</v>
      </c>
      <c r="F26" s="71" t="s">
        <v>10</v>
      </c>
      <c r="G26" s="71" t="s">
        <v>10</v>
      </c>
      <c r="H26" s="74" t="s">
        <v>10</v>
      </c>
      <c r="I26" s="71" t="s">
        <v>10</v>
      </c>
      <c r="J26" s="71" t="s">
        <v>10</v>
      </c>
      <c r="L26" s="70"/>
    </row>
    <row r="27" spans="1:12" x14ac:dyDescent="0.35">
      <c r="A27" s="31">
        <f t="shared" si="0"/>
        <v>1982</v>
      </c>
      <c r="B27" s="31" t="str">
        <f t="shared" si="1"/>
        <v>1Q82</v>
      </c>
      <c r="C27" s="31" t="str">
        <f t="shared" si="2"/>
        <v>1982-2</v>
      </c>
      <c r="D27" s="72">
        <f t="shared" si="3"/>
        <v>30010</v>
      </c>
      <c r="E27" s="74">
        <v>6.6400000000000001E-2</v>
      </c>
      <c r="F27" s="71" t="s">
        <v>10</v>
      </c>
      <c r="G27" s="71" t="s">
        <v>10</v>
      </c>
      <c r="H27" s="74" t="s">
        <v>10</v>
      </c>
      <c r="I27" s="71" t="s">
        <v>10</v>
      </c>
      <c r="J27" s="71" t="s">
        <v>10</v>
      </c>
      <c r="L27" s="70"/>
    </row>
    <row r="28" spans="1:12" x14ac:dyDescent="0.35">
      <c r="A28" s="31">
        <f t="shared" si="0"/>
        <v>1982</v>
      </c>
      <c r="B28" s="31" t="str">
        <f t="shared" si="1"/>
        <v>1Q82</v>
      </c>
      <c r="C28" s="31" t="str">
        <f t="shared" si="2"/>
        <v>1982-3</v>
      </c>
      <c r="D28" s="72">
        <f t="shared" si="3"/>
        <v>30041</v>
      </c>
      <c r="E28" s="74">
        <v>5.7099999999999998E-2</v>
      </c>
      <c r="F28" s="71" t="s">
        <v>10</v>
      </c>
      <c r="G28" s="71" t="s">
        <v>10</v>
      </c>
      <c r="H28" s="74" t="s">
        <v>10</v>
      </c>
      <c r="I28" s="71" t="s">
        <v>10</v>
      </c>
      <c r="J28" s="71" t="s">
        <v>10</v>
      </c>
      <c r="L28" s="70"/>
    </row>
    <row r="29" spans="1:12" x14ac:dyDescent="0.35">
      <c r="A29" s="31">
        <f t="shared" si="0"/>
        <v>1982</v>
      </c>
      <c r="B29" s="31" t="str">
        <f t="shared" si="1"/>
        <v>4Q82</v>
      </c>
      <c r="C29" s="31" t="str">
        <f t="shared" si="2"/>
        <v>1982-4</v>
      </c>
      <c r="D29" s="72">
        <f t="shared" si="3"/>
        <v>30071</v>
      </c>
      <c r="E29" s="74">
        <v>5.8899999999999994E-2</v>
      </c>
      <c r="F29" s="71" t="s">
        <v>10</v>
      </c>
      <c r="G29" s="71" t="s">
        <v>10</v>
      </c>
      <c r="H29" s="74" t="s">
        <v>10</v>
      </c>
      <c r="I29" s="71" t="s">
        <v>10</v>
      </c>
      <c r="J29" s="71" t="s">
        <v>10</v>
      </c>
      <c r="L29" s="70"/>
    </row>
    <row r="30" spans="1:12" x14ac:dyDescent="0.35">
      <c r="A30" s="31">
        <f t="shared" si="0"/>
        <v>1982</v>
      </c>
      <c r="B30" s="31" t="str">
        <f t="shared" si="1"/>
        <v>4Q82</v>
      </c>
      <c r="C30" s="31" t="str">
        <f t="shared" si="2"/>
        <v>1982-5</v>
      </c>
      <c r="D30" s="72">
        <f t="shared" si="3"/>
        <v>30102</v>
      </c>
      <c r="E30" s="74">
        <v>6.6600000000000006E-2</v>
      </c>
      <c r="F30" s="71" t="s">
        <v>10</v>
      </c>
      <c r="G30" s="71" t="s">
        <v>10</v>
      </c>
      <c r="H30" s="74" t="s">
        <v>10</v>
      </c>
      <c r="I30" s="71" t="s">
        <v>10</v>
      </c>
      <c r="J30" s="71" t="s">
        <v>10</v>
      </c>
      <c r="L30" s="70"/>
    </row>
    <row r="31" spans="1:12" x14ac:dyDescent="0.35">
      <c r="A31" s="31">
        <f t="shared" si="0"/>
        <v>1982</v>
      </c>
      <c r="B31" s="31" t="str">
        <f t="shared" si="1"/>
        <v>4Q82</v>
      </c>
      <c r="C31" s="31" t="str">
        <f t="shared" si="2"/>
        <v>1982-6</v>
      </c>
      <c r="D31" s="72">
        <f t="shared" si="3"/>
        <v>30132</v>
      </c>
      <c r="E31" s="74">
        <v>7.0999999999999994E-2</v>
      </c>
      <c r="F31" s="71" t="s">
        <v>10</v>
      </c>
      <c r="G31" s="71" t="s">
        <v>10</v>
      </c>
      <c r="H31" s="74" t="s">
        <v>10</v>
      </c>
      <c r="I31" s="71" t="s">
        <v>10</v>
      </c>
      <c r="J31" s="71" t="s">
        <v>10</v>
      </c>
      <c r="L31" s="70"/>
    </row>
    <row r="32" spans="1:12" x14ac:dyDescent="0.35">
      <c r="A32" s="31">
        <f t="shared" si="0"/>
        <v>1982</v>
      </c>
      <c r="B32" s="31" t="str">
        <f t="shared" si="1"/>
        <v>4Q82</v>
      </c>
      <c r="C32" s="31" t="str">
        <f t="shared" si="2"/>
        <v>1982-7</v>
      </c>
      <c r="D32" s="72">
        <f t="shared" si="3"/>
        <v>30163</v>
      </c>
      <c r="E32" s="74">
        <v>6.3600000000000004E-2</v>
      </c>
      <c r="F32" s="71" t="s">
        <v>10</v>
      </c>
      <c r="G32" s="71" t="s">
        <v>10</v>
      </c>
      <c r="H32" s="74" t="s">
        <v>10</v>
      </c>
      <c r="I32" s="71" t="s">
        <v>10</v>
      </c>
      <c r="J32" s="71" t="s">
        <v>10</v>
      </c>
      <c r="L32" s="70"/>
    </row>
    <row r="33" spans="1:12" x14ac:dyDescent="0.35">
      <c r="A33" s="31">
        <f t="shared" si="0"/>
        <v>1982</v>
      </c>
      <c r="B33" s="31" t="str">
        <f t="shared" si="1"/>
        <v>4Q82</v>
      </c>
      <c r="C33" s="31" t="str">
        <f t="shared" si="2"/>
        <v>1982-8</v>
      </c>
      <c r="D33" s="72">
        <f t="shared" si="3"/>
        <v>30194</v>
      </c>
      <c r="E33" s="74">
        <v>5.9699999999999996E-2</v>
      </c>
      <c r="F33" s="71" t="s">
        <v>10</v>
      </c>
      <c r="G33" s="71" t="s">
        <v>10</v>
      </c>
      <c r="H33" s="74" t="s">
        <v>10</v>
      </c>
      <c r="I33" s="71" t="s">
        <v>10</v>
      </c>
      <c r="J33" s="71" t="s">
        <v>10</v>
      </c>
      <c r="L33" s="70"/>
    </row>
    <row r="34" spans="1:12" x14ac:dyDescent="0.35">
      <c r="A34" s="31">
        <f t="shared" si="0"/>
        <v>1982</v>
      </c>
      <c r="B34" s="31" t="str">
        <f t="shared" si="1"/>
        <v>4Q82</v>
      </c>
      <c r="C34" s="31" t="str">
        <f t="shared" si="2"/>
        <v>1982-9</v>
      </c>
      <c r="D34" s="72">
        <f t="shared" si="3"/>
        <v>30224</v>
      </c>
      <c r="E34" s="74">
        <v>5.0799999999999998E-2</v>
      </c>
      <c r="F34" s="71" t="s">
        <v>10</v>
      </c>
      <c r="G34" s="71" t="s">
        <v>10</v>
      </c>
      <c r="H34" s="74" t="s">
        <v>10</v>
      </c>
      <c r="I34" s="71" t="s">
        <v>10</v>
      </c>
      <c r="J34" s="71" t="s">
        <v>10</v>
      </c>
      <c r="L34" s="70"/>
    </row>
    <row r="35" spans="1:12" x14ac:dyDescent="0.35">
      <c r="A35" s="31">
        <f t="shared" si="0"/>
        <v>1982</v>
      </c>
      <c r="B35" s="31" t="str">
        <f t="shared" si="1"/>
        <v>4Q82</v>
      </c>
      <c r="C35" s="31" t="str">
        <f t="shared" si="2"/>
        <v>1982-10</v>
      </c>
      <c r="D35" s="72">
        <f t="shared" si="3"/>
        <v>30255</v>
      </c>
      <c r="E35" s="74">
        <v>4.4400000000000002E-2</v>
      </c>
      <c r="F35" s="71" t="s">
        <v>10</v>
      </c>
      <c r="G35" s="71" t="s">
        <v>10</v>
      </c>
      <c r="H35" s="74" t="s">
        <v>10</v>
      </c>
      <c r="I35" s="71" t="s">
        <v>10</v>
      </c>
      <c r="J35" s="71" t="s">
        <v>10</v>
      </c>
      <c r="L35" s="70"/>
    </row>
    <row r="36" spans="1:12" x14ac:dyDescent="0.35">
      <c r="A36" s="31">
        <f t="shared" si="0"/>
        <v>1982</v>
      </c>
      <c r="B36" s="31" t="str">
        <f t="shared" si="1"/>
        <v>4Q82</v>
      </c>
      <c r="C36" s="31" t="str">
        <f t="shared" si="2"/>
        <v>1982-11</v>
      </c>
      <c r="D36" s="72">
        <f t="shared" si="3"/>
        <v>30285</v>
      </c>
      <c r="E36" s="74">
        <v>5.2900000000000003E-2</v>
      </c>
      <c r="F36" s="71" t="s">
        <v>10</v>
      </c>
      <c r="G36" s="71" t="s">
        <v>10</v>
      </c>
      <c r="H36" s="74" t="s">
        <v>10</v>
      </c>
      <c r="I36" s="71" t="s">
        <v>10</v>
      </c>
      <c r="J36" s="71" t="s">
        <v>10</v>
      </c>
      <c r="L36" s="70"/>
    </row>
    <row r="37" spans="1:12" x14ac:dyDescent="0.35">
      <c r="A37" s="31">
        <f t="shared" si="0"/>
        <v>1982</v>
      </c>
      <c r="B37" s="31" t="str">
        <f t="shared" si="1"/>
        <v>4Q82</v>
      </c>
      <c r="C37" s="31" t="str">
        <f t="shared" si="2"/>
        <v>1982-12</v>
      </c>
      <c r="D37" s="72">
        <f t="shared" si="3"/>
        <v>30316</v>
      </c>
      <c r="E37" s="74">
        <v>7.8100000000000003E-2</v>
      </c>
      <c r="F37" s="71" t="s">
        <v>10</v>
      </c>
      <c r="G37" s="71" t="s">
        <v>10</v>
      </c>
      <c r="H37" s="74" t="s">
        <v>10</v>
      </c>
      <c r="I37" s="71" t="s">
        <v>10</v>
      </c>
      <c r="J37" s="71" t="s">
        <v>10</v>
      </c>
      <c r="L37" s="70"/>
    </row>
    <row r="38" spans="1:12" x14ac:dyDescent="0.35">
      <c r="A38" s="31">
        <f t="shared" si="0"/>
        <v>1983</v>
      </c>
      <c r="B38" s="31" t="str">
        <f t="shared" si="1"/>
        <v>1Q83</v>
      </c>
      <c r="C38" s="31" t="str">
        <f t="shared" si="2"/>
        <v>1983-1</v>
      </c>
      <c r="D38" s="72">
        <f t="shared" si="3"/>
        <v>30347</v>
      </c>
      <c r="E38" s="74">
        <v>8.6400000000000005E-2</v>
      </c>
      <c r="F38" s="71" t="s">
        <v>10</v>
      </c>
      <c r="G38" s="71" t="s">
        <v>10</v>
      </c>
      <c r="H38" s="74" t="s">
        <v>10</v>
      </c>
      <c r="I38" s="71" t="s">
        <v>10</v>
      </c>
      <c r="J38" s="71" t="s">
        <v>10</v>
      </c>
      <c r="L38" s="70"/>
    </row>
    <row r="39" spans="1:12" x14ac:dyDescent="0.35">
      <c r="A39" s="31">
        <f t="shared" si="0"/>
        <v>1983</v>
      </c>
      <c r="B39" s="31" t="str">
        <f t="shared" si="1"/>
        <v>1Q83</v>
      </c>
      <c r="C39" s="31" t="str">
        <f t="shared" si="2"/>
        <v>1983-2</v>
      </c>
      <c r="D39" s="72">
        <f t="shared" si="3"/>
        <v>30375</v>
      </c>
      <c r="E39" s="74">
        <v>7.8600000000000003E-2</v>
      </c>
      <c r="F39" s="71" t="s">
        <v>10</v>
      </c>
      <c r="G39" s="71" t="s">
        <v>10</v>
      </c>
      <c r="H39" s="74" t="s">
        <v>10</v>
      </c>
      <c r="I39" s="71" t="s">
        <v>10</v>
      </c>
      <c r="J39" s="71" t="s">
        <v>10</v>
      </c>
      <c r="L39" s="70"/>
    </row>
    <row r="40" spans="1:12" x14ac:dyDescent="0.35">
      <c r="A40" s="31">
        <f t="shared" si="0"/>
        <v>1983</v>
      </c>
      <c r="B40" s="31" t="str">
        <f t="shared" si="1"/>
        <v>1Q83</v>
      </c>
      <c r="C40" s="31" t="str">
        <f t="shared" si="2"/>
        <v>1983-3</v>
      </c>
      <c r="D40" s="72">
        <f t="shared" si="3"/>
        <v>30406</v>
      </c>
      <c r="E40" s="74">
        <v>7.3399999999999993E-2</v>
      </c>
      <c r="F40" s="71" t="s">
        <v>10</v>
      </c>
      <c r="G40" s="71" t="s">
        <v>10</v>
      </c>
      <c r="H40" s="74" t="s">
        <v>10</v>
      </c>
      <c r="I40" s="71" t="s">
        <v>10</v>
      </c>
      <c r="J40" s="71" t="s">
        <v>10</v>
      </c>
      <c r="L40" s="70"/>
    </row>
    <row r="41" spans="1:12" x14ac:dyDescent="0.35">
      <c r="A41" s="31">
        <f t="shared" si="0"/>
        <v>1983</v>
      </c>
      <c r="B41" s="31" t="str">
        <f t="shared" si="1"/>
        <v>4Q83</v>
      </c>
      <c r="C41" s="31" t="str">
        <f t="shared" si="2"/>
        <v>1983-4</v>
      </c>
      <c r="D41" s="72">
        <f t="shared" si="3"/>
        <v>30436</v>
      </c>
      <c r="E41" s="74">
        <v>6.5799999999999997E-2</v>
      </c>
      <c r="F41" s="71" t="s">
        <v>10</v>
      </c>
      <c r="G41" s="71" t="s">
        <v>10</v>
      </c>
      <c r="H41" s="74" t="s">
        <v>10</v>
      </c>
      <c r="I41" s="71" t="s">
        <v>10</v>
      </c>
      <c r="J41" s="71" t="s">
        <v>10</v>
      </c>
      <c r="L41" s="70"/>
    </row>
    <row r="42" spans="1:12" x14ac:dyDescent="0.35">
      <c r="A42" s="31">
        <f t="shared" si="0"/>
        <v>1983</v>
      </c>
      <c r="B42" s="31" t="str">
        <f t="shared" si="1"/>
        <v>4Q83</v>
      </c>
      <c r="C42" s="31" t="str">
        <f t="shared" si="2"/>
        <v>1983-5</v>
      </c>
      <c r="D42" s="72">
        <f t="shared" si="3"/>
        <v>30467</v>
      </c>
      <c r="E42" s="74">
        <v>6.480000000000001E-2</v>
      </c>
      <c r="F42" s="71" t="s">
        <v>10</v>
      </c>
      <c r="G42" s="71" t="s">
        <v>10</v>
      </c>
      <c r="H42" s="74" t="s">
        <v>10</v>
      </c>
      <c r="I42" s="71" t="s">
        <v>10</v>
      </c>
      <c r="J42" s="71" t="s">
        <v>10</v>
      </c>
      <c r="L42" s="70"/>
    </row>
    <row r="43" spans="1:12" x14ac:dyDescent="0.35">
      <c r="A43" s="31">
        <f t="shared" si="0"/>
        <v>1983</v>
      </c>
      <c r="B43" s="31" t="str">
        <f t="shared" si="1"/>
        <v>4Q83</v>
      </c>
      <c r="C43" s="31" t="str">
        <f t="shared" si="2"/>
        <v>1983-6</v>
      </c>
      <c r="D43" s="72">
        <f t="shared" si="3"/>
        <v>30497</v>
      </c>
      <c r="E43" s="74">
        <v>9.8800000000000013E-2</v>
      </c>
      <c r="F43" s="71" t="s">
        <v>10</v>
      </c>
      <c r="G43" s="71" t="s">
        <v>10</v>
      </c>
      <c r="H43" s="74" t="s">
        <v>10</v>
      </c>
      <c r="I43" s="71" t="s">
        <v>10</v>
      </c>
      <c r="J43" s="71" t="s">
        <v>10</v>
      </c>
      <c r="L43" s="70"/>
    </row>
    <row r="44" spans="1:12" x14ac:dyDescent="0.35">
      <c r="A44" s="31">
        <f t="shared" si="0"/>
        <v>1983</v>
      </c>
      <c r="B44" s="31" t="str">
        <f t="shared" si="1"/>
        <v>4Q83</v>
      </c>
      <c r="C44" s="31" t="str">
        <f t="shared" si="2"/>
        <v>1983-7</v>
      </c>
      <c r="D44" s="72">
        <f t="shared" si="3"/>
        <v>30528</v>
      </c>
      <c r="E44" s="74">
        <v>0.1008</v>
      </c>
      <c r="F44" s="71" t="s">
        <v>10</v>
      </c>
      <c r="G44" s="71" t="s">
        <v>10</v>
      </c>
      <c r="H44" s="74" t="s">
        <v>10</v>
      </c>
      <c r="I44" s="71" t="s">
        <v>10</v>
      </c>
      <c r="J44" s="71" t="s">
        <v>10</v>
      </c>
      <c r="L44" s="70"/>
    </row>
    <row r="45" spans="1:12" x14ac:dyDescent="0.35">
      <c r="A45" s="31">
        <f t="shared" si="0"/>
        <v>1983</v>
      </c>
      <c r="B45" s="31" t="str">
        <f t="shared" si="1"/>
        <v>4Q83</v>
      </c>
      <c r="C45" s="31" t="str">
        <f t="shared" si="2"/>
        <v>1983-8</v>
      </c>
      <c r="D45" s="72">
        <f t="shared" si="3"/>
        <v>30559</v>
      </c>
      <c r="E45" s="74">
        <v>9.11E-2</v>
      </c>
      <c r="F45" s="71" t="s">
        <v>10</v>
      </c>
      <c r="G45" s="71" t="s">
        <v>10</v>
      </c>
      <c r="H45" s="74" t="s">
        <v>10</v>
      </c>
      <c r="I45" s="71" t="s">
        <v>10</v>
      </c>
      <c r="J45" s="71" t="s">
        <v>10</v>
      </c>
      <c r="L45" s="70"/>
    </row>
    <row r="46" spans="1:12" x14ac:dyDescent="0.35">
      <c r="A46" s="31">
        <f t="shared" si="0"/>
        <v>1983</v>
      </c>
      <c r="B46" s="31" t="str">
        <f t="shared" si="1"/>
        <v>4Q83</v>
      </c>
      <c r="C46" s="31" t="str">
        <f t="shared" si="2"/>
        <v>1983-9</v>
      </c>
      <c r="D46" s="72">
        <f t="shared" si="3"/>
        <v>30589</v>
      </c>
      <c r="E46" s="74">
        <v>0.10300000000000001</v>
      </c>
      <c r="F46" s="71" t="s">
        <v>10</v>
      </c>
      <c r="G46" s="71" t="s">
        <v>10</v>
      </c>
      <c r="H46" s="74" t="s">
        <v>10</v>
      </c>
      <c r="I46" s="71" t="s">
        <v>10</v>
      </c>
      <c r="J46" s="71" t="s">
        <v>10</v>
      </c>
      <c r="L46" s="70"/>
    </row>
    <row r="47" spans="1:12" x14ac:dyDescent="0.35">
      <c r="A47" s="31">
        <f t="shared" si="0"/>
        <v>1983</v>
      </c>
      <c r="B47" s="31" t="str">
        <f t="shared" si="1"/>
        <v>4Q83</v>
      </c>
      <c r="C47" s="31" t="str">
        <f t="shared" si="2"/>
        <v>1983-10</v>
      </c>
      <c r="D47" s="72">
        <f t="shared" si="3"/>
        <v>30620</v>
      </c>
      <c r="E47" s="74">
        <v>8.8699999999999987E-2</v>
      </c>
      <c r="F47" s="71" t="s">
        <v>10</v>
      </c>
      <c r="G47" s="71" t="s">
        <v>10</v>
      </c>
      <c r="H47" s="74" t="s">
        <v>10</v>
      </c>
      <c r="I47" s="71" t="s">
        <v>10</v>
      </c>
      <c r="J47" s="71" t="s">
        <v>10</v>
      </c>
      <c r="L47" s="70"/>
    </row>
    <row r="48" spans="1:12" x14ac:dyDescent="0.35">
      <c r="A48" s="31">
        <f t="shared" si="0"/>
        <v>1983</v>
      </c>
      <c r="B48" s="31" t="str">
        <f t="shared" si="1"/>
        <v>4Q83</v>
      </c>
      <c r="C48" s="31" t="str">
        <f t="shared" si="2"/>
        <v>1983-11</v>
      </c>
      <c r="D48" s="72">
        <f t="shared" si="3"/>
        <v>30650</v>
      </c>
      <c r="E48" s="74">
        <v>7.3800000000000004E-2</v>
      </c>
      <c r="F48" s="71" t="s">
        <v>10</v>
      </c>
      <c r="G48" s="71" t="s">
        <v>10</v>
      </c>
      <c r="H48" s="74" t="s">
        <v>10</v>
      </c>
      <c r="I48" s="71" t="s">
        <v>10</v>
      </c>
      <c r="J48" s="71" t="s">
        <v>10</v>
      </c>
      <c r="L48" s="70"/>
    </row>
    <row r="49" spans="1:12" x14ac:dyDescent="0.35">
      <c r="A49" s="31">
        <f t="shared" si="0"/>
        <v>1983</v>
      </c>
      <c r="B49" s="31" t="str">
        <f t="shared" si="1"/>
        <v>4Q83</v>
      </c>
      <c r="C49" s="31" t="str">
        <f t="shared" si="2"/>
        <v>1983-12</v>
      </c>
      <c r="D49" s="72">
        <f t="shared" si="3"/>
        <v>30681</v>
      </c>
      <c r="E49" s="74">
        <v>8.6800000000000002E-2</v>
      </c>
      <c r="F49" s="71" t="s">
        <v>10</v>
      </c>
      <c r="G49" s="71" t="s">
        <v>10</v>
      </c>
      <c r="H49" s="74" t="s">
        <v>10</v>
      </c>
      <c r="I49" s="71" t="s">
        <v>10</v>
      </c>
      <c r="J49" s="71" t="s">
        <v>10</v>
      </c>
      <c r="L49" s="70"/>
    </row>
    <row r="50" spans="1:12" x14ac:dyDescent="0.35">
      <c r="A50" s="31">
        <f t="shared" si="0"/>
        <v>1984</v>
      </c>
      <c r="B50" s="31" t="str">
        <f t="shared" si="1"/>
        <v>1Q84</v>
      </c>
      <c r="C50" s="31" t="str">
        <f t="shared" si="2"/>
        <v>1984-1</v>
      </c>
      <c r="D50" s="72">
        <f t="shared" si="3"/>
        <v>30712</v>
      </c>
      <c r="E50" s="74">
        <v>9.6699999999999994E-2</v>
      </c>
      <c r="F50" s="71" t="s">
        <v>10</v>
      </c>
      <c r="G50" s="71" t="s">
        <v>10</v>
      </c>
      <c r="H50" s="74" t="s">
        <v>10</v>
      </c>
      <c r="I50" s="71" t="s">
        <v>10</v>
      </c>
      <c r="J50" s="71" t="s">
        <v>10</v>
      </c>
      <c r="L50" s="70"/>
    </row>
    <row r="51" spans="1:12" x14ac:dyDescent="0.35">
      <c r="A51" s="31">
        <f t="shared" si="0"/>
        <v>1984</v>
      </c>
      <c r="B51" s="31" t="str">
        <f t="shared" si="1"/>
        <v>1Q84</v>
      </c>
      <c r="C51" s="31" t="str">
        <f t="shared" si="2"/>
        <v>1984-2</v>
      </c>
      <c r="D51" s="72">
        <f t="shared" si="3"/>
        <v>30741</v>
      </c>
      <c r="E51" s="74">
        <v>9.5000000000000001E-2</v>
      </c>
      <c r="F51" s="71" t="s">
        <v>10</v>
      </c>
      <c r="G51" s="71" t="s">
        <v>10</v>
      </c>
      <c r="H51" s="74" t="s">
        <v>10</v>
      </c>
      <c r="I51" s="71" t="s">
        <v>10</v>
      </c>
      <c r="J51" s="71" t="s">
        <v>10</v>
      </c>
      <c r="L51" s="70"/>
    </row>
    <row r="52" spans="1:12" x14ac:dyDescent="0.35">
      <c r="A52" s="31">
        <f t="shared" si="0"/>
        <v>1984</v>
      </c>
      <c r="B52" s="31" t="str">
        <f t="shared" si="1"/>
        <v>1Q84</v>
      </c>
      <c r="C52" s="31" t="str">
        <f t="shared" si="2"/>
        <v>1984-3</v>
      </c>
      <c r="D52" s="72">
        <f t="shared" si="3"/>
        <v>30772</v>
      </c>
      <c r="E52" s="74">
        <v>8.9399999999999993E-2</v>
      </c>
      <c r="F52" s="71" t="s">
        <v>10</v>
      </c>
      <c r="G52" s="71" t="s">
        <v>10</v>
      </c>
      <c r="H52" s="74" t="s">
        <v>10</v>
      </c>
      <c r="I52" s="71" t="s">
        <v>10</v>
      </c>
      <c r="J52" s="71" t="s">
        <v>10</v>
      </c>
      <c r="L52" s="70"/>
    </row>
    <row r="53" spans="1:12" x14ac:dyDescent="0.35">
      <c r="A53" s="31">
        <f t="shared" si="0"/>
        <v>1984</v>
      </c>
      <c r="B53" s="31" t="str">
        <f t="shared" si="1"/>
        <v>4Q84</v>
      </c>
      <c r="C53" s="31" t="str">
        <f t="shared" si="2"/>
        <v>1984-4</v>
      </c>
      <c r="D53" s="72">
        <f t="shared" si="3"/>
        <v>30802</v>
      </c>
      <c r="E53" s="74">
        <v>9.5399999999999985E-2</v>
      </c>
      <c r="F53" s="71" t="s">
        <v>10</v>
      </c>
      <c r="G53" s="71" t="s">
        <v>10</v>
      </c>
      <c r="H53" s="74" t="s">
        <v>10</v>
      </c>
      <c r="I53" s="71" t="s">
        <v>10</v>
      </c>
      <c r="J53" s="71" t="s">
        <v>10</v>
      </c>
      <c r="L53" s="70"/>
    </row>
    <row r="54" spans="1:12" x14ac:dyDescent="0.35">
      <c r="A54" s="31">
        <f t="shared" si="0"/>
        <v>1984</v>
      </c>
      <c r="B54" s="31" t="str">
        <f t="shared" si="1"/>
        <v>4Q84</v>
      </c>
      <c r="C54" s="31" t="str">
        <f t="shared" si="2"/>
        <v>1984-5</v>
      </c>
      <c r="D54" s="72">
        <f t="shared" si="3"/>
        <v>30833</v>
      </c>
      <c r="E54" s="74">
        <v>9.0500000000000011E-2</v>
      </c>
      <c r="F54" s="71" t="s">
        <v>10</v>
      </c>
      <c r="G54" s="71" t="s">
        <v>10</v>
      </c>
      <c r="H54" s="74" t="s">
        <v>10</v>
      </c>
      <c r="I54" s="71" t="s">
        <v>10</v>
      </c>
      <c r="J54" s="71" t="s">
        <v>10</v>
      </c>
      <c r="L54" s="70"/>
    </row>
    <row r="55" spans="1:12" x14ac:dyDescent="0.35">
      <c r="A55" s="31">
        <f t="shared" si="0"/>
        <v>1984</v>
      </c>
      <c r="B55" s="31" t="str">
        <f t="shared" si="1"/>
        <v>4Q84</v>
      </c>
      <c r="C55" s="31" t="str">
        <f t="shared" si="2"/>
        <v>1984-6</v>
      </c>
      <c r="D55" s="72">
        <f t="shared" si="3"/>
        <v>30863</v>
      </c>
      <c r="E55" s="74">
        <v>0.1008</v>
      </c>
      <c r="F55" s="71" t="s">
        <v>10</v>
      </c>
      <c r="G55" s="71" t="s">
        <v>10</v>
      </c>
      <c r="H55" s="74" t="s">
        <v>10</v>
      </c>
      <c r="I55" s="71" t="s">
        <v>10</v>
      </c>
      <c r="J55" s="71" t="s">
        <v>10</v>
      </c>
      <c r="L55" s="70"/>
    </row>
    <row r="56" spans="1:12" x14ac:dyDescent="0.35">
      <c r="A56" s="31">
        <f t="shared" si="0"/>
        <v>1984</v>
      </c>
      <c r="B56" s="31" t="str">
        <f t="shared" si="1"/>
        <v>4Q84</v>
      </c>
      <c r="C56" s="31" t="str">
        <f t="shared" si="2"/>
        <v>1984-7</v>
      </c>
      <c r="D56" s="72">
        <f t="shared" si="3"/>
        <v>30894</v>
      </c>
      <c r="E56" s="74">
        <v>9.7200000000000009E-2</v>
      </c>
      <c r="F56" s="71" t="s">
        <v>10</v>
      </c>
      <c r="G56" s="71" t="s">
        <v>10</v>
      </c>
      <c r="H56" s="74" t="s">
        <v>10</v>
      </c>
      <c r="I56" s="71" t="s">
        <v>10</v>
      </c>
      <c r="J56" s="71" t="s">
        <v>10</v>
      </c>
      <c r="L56" s="70"/>
    </row>
    <row r="57" spans="1:12" x14ac:dyDescent="0.35">
      <c r="A57" s="31">
        <f t="shared" si="0"/>
        <v>1984</v>
      </c>
      <c r="B57" s="31" t="str">
        <f t="shared" si="1"/>
        <v>4Q84</v>
      </c>
      <c r="C57" s="31" t="str">
        <f t="shared" si="2"/>
        <v>1984-8</v>
      </c>
      <c r="D57" s="72">
        <f t="shared" si="3"/>
        <v>30925</v>
      </c>
      <c r="E57" s="74">
        <v>9.35E-2</v>
      </c>
      <c r="F57" s="71" t="s">
        <v>10</v>
      </c>
      <c r="G57" s="71" t="s">
        <v>10</v>
      </c>
      <c r="H57" s="74" t="s">
        <v>10</v>
      </c>
      <c r="I57" s="71" t="s">
        <v>10</v>
      </c>
      <c r="J57" s="71" t="s">
        <v>10</v>
      </c>
      <c r="L57" s="70"/>
    </row>
    <row r="58" spans="1:12" x14ac:dyDescent="0.35">
      <c r="A58" s="31">
        <f t="shared" si="0"/>
        <v>1984</v>
      </c>
      <c r="B58" s="31" t="str">
        <f t="shared" si="1"/>
        <v>4Q84</v>
      </c>
      <c r="C58" s="31" t="str">
        <f t="shared" si="2"/>
        <v>1984-9</v>
      </c>
      <c r="D58" s="72">
        <f t="shared" si="3"/>
        <v>30955</v>
      </c>
      <c r="E58" s="74">
        <v>0.11749999999999999</v>
      </c>
      <c r="F58" s="71" t="s">
        <v>10</v>
      </c>
      <c r="G58" s="71" t="s">
        <v>10</v>
      </c>
      <c r="H58" s="74" t="s">
        <v>10</v>
      </c>
      <c r="I58" s="71" t="s">
        <v>10</v>
      </c>
      <c r="J58" s="71" t="s">
        <v>10</v>
      </c>
      <c r="L58" s="70"/>
    </row>
    <row r="59" spans="1:12" x14ac:dyDescent="0.35">
      <c r="A59" s="31">
        <f t="shared" si="0"/>
        <v>1984</v>
      </c>
      <c r="B59" s="31" t="str">
        <f t="shared" si="1"/>
        <v>4Q84</v>
      </c>
      <c r="C59" s="31" t="str">
        <f t="shared" si="2"/>
        <v>1984-10</v>
      </c>
      <c r="D59" s="72">
        <f t="shared" si="3"/>
        <v>30986</v>
      </c>
      <c r="E59" s="74">
        <v>0.10439999999999999</v>
      </c>
      <c r="F59" s="71" t="s">
        <v>10</v>
      </c>
      <c r="G59" s="71" t="s">
        <v>10</v>
      </c>
      <c r="H59" s="74" t="s">
        <v>10</v>
      </c>
      <c r="I59" s="71" t="s">
        <v>10</v>
      </c>
      <c r="J59" s="71" t="s">
        <v>10</v>
      </c>
      <c r="L59" s="70"/>
    </row>
    <row r="60" spans="1:12" x14ac:dyDescent="0.35">
      <c r="A60" s="31">
        <f t="shared" si="0"/>
        <v>1984</v>
      </c>
      <c r="B60" s="31" t="str">
        <f t="shared" si="1"/>
        <v>4Q84</v>
      </c>
      <c r="C60" s="31" t="str">
        <f t="shared" si="2"/>
        <v>1984-11</v>
      </c>
      <c r="D60" s="72">
        <f t="shared" si="3"/>
        <v>31016</v>
      </c>
      <c r="E60" s="74">
        <v>0.10529999999999999</v>
      </c>
      <c r="F60" s="71" t="s">
        <v>10</v>
      </c>
      <c r="G60" s="71" t="s">
        <v>10</v>
      </c>
      <c r="H60" s="74" t="s">
        <v>10</v>
      </c>
      <c r="I60" s="71" t="s">
        <v>10</v>
      </c>
      <c r="J60" s="71" t="s">
        <v>10</v>
      </c>
      <c r="L60" s="70"/>
    </row>
    <row r="61" spans="1:12" x14ac:dyDescent="0.35">
      <c r="A61" s="31">
        <f t="shared" si="0"/>
        <v>1984</v>
      </c>
      <c r="B61" s="31" t="str">
        <f t="shared" si="1"/>
        <v>4Q84</v>
      </c>
      <c r="C61" s="31" t="str">
        <f t="shared" si="2"/>
        <v>1984-12</v>
      </c>
      <c r="D61" s="72">
        <f t="shared" si="3"/>
        <v>31047</v>
      </c>
      <c r="E61" s="74">
        <v>0.1198</v>
      </c>
      <c r="F61" s="71" t="s">
        <v>10</v>
      </c>
      <c r="G61" s="71" t="s">
        <v>10</v>
      </c>
      <c r="H61" s="74" t="s">
        <v>10</v>
      </c>
      <c r="I61" s="71" t="s">
        <v>10</v>
      </c>
      <c r="J61" s="71" t="s">
        <v>10</v>
      </c>
      <c r="L61" s="70"/>
    </row>
    <row r="62" spans="1:12" x14ac:dyDescent="0.35">
      <c r="A62" s="31">
        <f t="shared" si="0"/>
        <v>1985</v>
      </c>
      <c r="B62" s="31" t="str">
        <f t="shared" si="1"/>
        <v>1Q85</v>
      </c>
      <c r="C62" s="31" t="str">
        <f t="shared" si="2"/>
        <v>1985-1</v>
      </c>
      <c r="D62" s="72">
        <f t="shared" si="3"/>
        <v>31078</v>
      </c>
      <c r="E62" s="74">
        <v>0.1176</v>
      </c>
      <c r="F62" s="71" t="s">
        <v>10</v>
      </c>
      <c r="G62" s="71" t="s">
        <v>10</v>
      </c>
      <c r="H62" s="74" t="s">
        <v>10</v>
      </c>
      <c r="I62" s="71" t="s">
        <v>10</v>
      </c>
      <c r="J62" s="71" t="s">
        <v>10</v>
      </c>
      <c r="L62" s="70"/>
    </row>
    <row r="63" spans="1:12" x14ac:dyDescent="0.35">
      <c r="A63" s="31">
        <f t="shared" si="0"/>
        <v>1985</v>
      </c>
      <c r="B63" s="31" t="str">
        <f t="shared" si="1"/>
        <v>1Q85</v>
      </c>
      <c r="C63" s="31" t="str">
        <f t="shared" si="2"/>
        <v>1985-2</v>
      </c>
      <c r="D63" s="72">
        <f t="shared" si="3"/>
        <v>31106</v>
      </c>
      <c r="E63" s="74">
        <v>0.10869999999999999</v>
      </c>
      <c r="F63" s="71" t="s">
        <v>10</v>
      </c>
      <c r="G63" s="71" t="s">
        <v>10</v>
      </c>
      <c r="H63" s="74" t="s">
        <v>10</v>
      </c>
      <c r="I63" s="71" t="s">
        <v>10</v>
      </c>
      <c r="J63" s="71" t="s">
        <v>10</v>
      </c>
      <c r="L63" s="70"/>
    </row>
    <row r="64" spans="1:12" x14ac:dyDescent="0.35">
      <c r="A64" s="31">
        <f t="shared" si="0"/>
        <v>1985</v>
      </c>
      <c r="B64" s="31" t="str">
        <f t="shared" si="1"/>
        <v>1Q85</v>
      </c>
      <c r="C64" s="31" t="str">
        <f t="shared" si="2"/>
        <v>1985-3</v>
      </c>
      <c r="D64" s="72">
        <f t="shared" si="3"/>
        <v>31137</v>
      </c>
      <c r="E64" s="74">
        <v>0.1016</v>
      </c>
      <c r="F64" s="71" t="s">
        <v>10</v>
      </c>
      <c r="G64" s="71" t="s">
        <v>10</v>
      </c>
      <c r="H64" s="74" t="s">
        <v>10</v>
      </c>
      <c r="I64" s="71" t="s">
        <v>10</v>
      </c>
      <c r="J64" s="71" t="s">
        <v>10</v>
      </c>
      <c r="L64" s="70"/>
    </row>
    <row r="65" spans="1:12" x14ac:dyDescent="0.35">
      <c r="A65" s="31">
        <f t="shared" si="0"/>
        <v>1985</v>
      </c>
      <c r="B65" s="31" t="str">
        <f t="shared" si="1"/>
        <v>4Q85</v>
      </c>
      <c r="C65" s="31" t="str">
        <f t="shared" si="2"/>
        <v>1985-4</v>
      </c>
      <c r="D65" s="72">
        <f t="shared" si="3"/>
        <v>31167</v>
      </c>
      <c r="E65" s="74">
        <v>8.199999999999999E-2</v>
      </c>
      <c r="F65" s="71" t="s">
        <v>10</v>
      </c>
      <c r="G65" s="71" t="s">
        <v>10</v>
      </c>
      <c r="H65" s="74" t="s">
        <v>10</v>
      </c>
      <c r="I65" s="71" t="s">
        <v>10</v>
      </c>
      <c r="J65" s="71" t="s">
        <v>10</v>
      </c>
      <c r="L65" s="70"/>
    </row>
    <row r="66" spans="1:12" x14ac:dyDescent="0.35">
      <c r="A66" s="31">
        <f t="shared" si="0"/>
        <v>1985</v>
      </c>
      <c r="B66" s="31" t="str">
        <f t="shared" si="1"/>
        <v>4Q85</v>
      </c>
      <c r="C66" s="31" t="str">
        <f t="shared" si="2"/>
        <v>1985-5</v>
      </c>
      <c r="D66" s="72">
        <f t="shared" si="3"/>
        <v>31198</v>
      </c>
      <c r="E66" s="74">
        <v>7.2000000000000008E-2</v>
      </c>
      <c r="F66" s="71" t="s">
        <v>10</v>
      </c>
      <c r="G66" s="71" t="s">
        <v>10</v>
      </c>
      <c r="H66" s="74" t="s">
        <v>10</v>
      </c>
      <c r="I66" s="71" t="s">
        <v>10</v>
      </c>
      <c r="J66" s="71" t="s">
        <v>10</v>
      </c>
      <c r="L66" s="70"/>
    </row>
    <row r="67" spans="1:12" x14ac:dyDescent="0.35">
      <c r="A67" s="31">
        <f t="shared" ref="A67:A130" si="4">YEAR(D67)</f>
        <v>1985</v>
      </c>
      <c r="B67" s="31" t="str">
        <f t="shared" ref="B67:B130" si="5">IF(MONTH(D67)&lt;=3,"1Q",IF(MONTH(D67)&lt;=3,"2Q",IF(MONTH(D67)&lt;=3,"3Q","4Q")))&amp;RIGHT(A67,2)</f>
        <v>4Q85</v>
      </c>
      <c r="C67" s="31" t="str">
        <f t="shared" ref="C67:C130" si="6">YEAR(D67)&amp;"-"&amp;MONTH(D67)</f>
        <v>1985-6</v>
      </c>
      <c r="D67" s="72">
        <f t="shared" si="3"/>
        <v>31228</v>
      </c>
      <c r="E67" s="74">
        <v>8.4900000000000003E-2</v>
      </c>
      <c r="F67" s="71" t="s">
        <v>10</v>
      </c>
      <c r="G67" s="71" t="s">
        <v>10</v>
      </c>
      <c r="H67" s="74" t="s">
        <v>10</v>
      </c>
      <c r="I67" s="71" t="s">
        <v>10</v>
      </c>
      <c r="J67" s="71" t="s">
        <v>10</v>
      </c>
      <c r="L67" s="70"/>
    </row>
    <row r="68" spans="1:12" x14ac:dyDescent="0.35">
      <c r="A68" s="31">
        <f t="shared" si="4"/>
        <v>1985</v>
      </c>
      <c r="B68" s="31" t="str">
        <f t="shared" si="5"/>
        <v>4Q85</v>
      </c>
      <c r="C68" s="31" t="str">
        <f t="shared" si="6"/>
        <v>1985-7</v>
      </c>
      <c r="D68" s="72">
        <f t="shared" ref="D68:D131" si="7">+D67+40-DAY(D67+40)</f>
        <v>31259</v>
      </c>
      <c r="E68" s="74">
        <v>0.10310000000000001</v>
      </c>
      <c r="F68" s="71" t="s">
        <v>10</v>
      </c>
      <c r="G68" s="71" t="s">
        <v>10</v>
      </c>
      <c r="H68" s="74" t="s">
        <v>10</v>
      </c>
      <c r="I68" s="71" t="s">
        <v>10</v>
      </c>
      <c r="J68" s="71" t="s">
        <v>10</v>
      </c>
      <c r="L68" s="70"/>
    </row>
    <row r="69" spans="1:12" x14ac:dyDescent="0.35">
      <c r="A69" s="31">
        <f t="shared" si="4"/>
        <v>1985</v>
      </c>
      <c r="B69" s="31" t="str">
        <f t="shared" si="5"/>
        <v>4Q85</v>
      </c>
      <c r="C69" s="31" t="str">
        <f t="shared" si="6"/>
        <v>1985-8</v>
      </c>
      <c r="D69" s="72">
        <f t="shared" si="7"/>
        <v>31290</v>
      </c>
      <c r="E69" s="74">
        <v>0.12050000000000001</v>
      </c>
      <c r="F69" s="71" t="s">
        <v>10</v>
      </c>
      <c r="G69" s="71" t="s">
        <v>10</v>
      </c>
      <c r="H69" s="74" t="s">
        <v>10</v>
      </c>
      <c r="I69" s="71" t="s">
        <v>10</v>
      </c>
      <c r="J69" s="71" t="s">
        <v>10</v>
      </c>
      <c r="L69" s="70"/>
    </row>
    <row r="70" spans="1:12" x14ac:dyDescent="0.35">
      <c r="A70" s="31">
        <f t="shared" si="4"/>
        <v>1985</v>
      </c>
      <c r="B70" s="31" t="str">
        <f t="shared" si="5"/>
        <v>4Q85</v>
      </c>
      <c r="C70" s="31" t="str">
        <f t="shared" si="6"/>
        <v>1985-9</v>
      </c>
      <c r="D70" s="72">
        <f t="shared" si="7"/>
        <v>31320</v>
      </c>
      <c r="E70" s="74">
        <v>0.11119999999999999</v>
      </c>
      <c r="F70" s="71" t="s">
        <v>10</v>
      </c>
      <c r="G70" s="71" t="s">
        <v>10</v>
      </c>
      <c r="H70" s="74" t="s">
        <v>10</v>
      </c>
      <c r="I70" s="71" t="s">
        <v>10</v>
      </c>
      <c r="J70" s="71" t="s">
        <v>10</v>
      </c>
      <c r="L70" s="70"/>
    </row>
    <row r="71" spans="1:12" x14ac:dyDescent="0.35">
      <c r="A71" s="31">
        <f t="shared" si="4"/>
        <v>1985</v>
      </c>
      <c r="B71" s="31" t="str">
        <f t="shared" si="5"/>
        <v>4Q85</v>
      </c>
      <c r="C71" s="31" t="str">
        <f t="shared" si="6"/>
        <v>1985-10</v>
      </c>
      <c r="D71" s="72">
        <f t="shared" si="7"/>
        <v>31351</v>
      </c>
      <c r="E71" s="74">
        <v>0.10619999999999999</v>
      </c>
      <c r="F71" s="71" t="s">
        <v>10</v>
      </c>
      <c r="G71" s="71" t="s">
        <v>10</v>
      </c>
      <c r="H71" s="74" t="s">
        <v>10</v>
      </c>
      <c r="I71" s="71" t="s">
        <v>10</v>
      </c>
      <c r="J71" s="71" t="s">
        <v>10</v>
      </c>
      <c r="L71" s="70"/>
    </row>
    <row r="72" spans="1:12" x14ac:dyDescent="0.35">
      <c r="A72" s="31">
        <f t="shared" si="4"/>
        <v>1985</v>
      </c>
      <c r="B72" s="31" t="str">
        <f t="shared" si="5"/>
        <v>4Q85</v>
      </c>
      <c r="C72" s="31" t="str">
        <f t="shared" si="6"/>
        <v>1985-11</v>
      </c>
      <c r="D72" s="72">
        <f t="shared" si="7"/>
        <v>31381</v>
      </c>
      <c r="E72" s="74">
        <v>0.13970000000000002</v>
      </c>
      <c r="F72" s="71" t="s">
        <v>10</v>
      </c>
      <c r="G72" s="71" t="s">
        <v>10</v>
      </c>
      <c r="H72" s="74" t="s">
        <v>10</v>
      </c>
      <c r="I72" s="71" t="s">
        <v>10</v>
      </c>
      <c r="J72" s="71" t="s">
        <v>10</v>
      </c>
      <c r="L72" s="70"/>
    </row>
    <row r="73" spans="1:12" x14ac:dyDescent="0.35">
      <c r="A73" s="31">
        <f t="shared" si="4"/>
        <v>1985</v>
      </c>
      <c r="B73" s="31" t="str">
        <f t="shared" si="5"/>
        <v>4Q85</v>
      </c>
      <c r="C73" s="31" t="str">
        <f t="shared" si="6"/>
        <v>1985-12</v>
      </c>
      <c r="D73" s="72">
        <f t="shared" si="7"/>
        <v>31412</v>
      </c>
      <c r="E73" s="74">
        <v>0.1507</v>
      </c>
      <c r="F73" s="71" t="s">
        <v>10</v>
      </c>
      <c r="G73" s="71" t="s">
        <v>10</v>
      </c>
      <c r="H73" s="74" t="s">
        <v>10</v>
      </c>
      <c r="I73" s="71" t="s">
        <v>10</v>
      </c>
      <c r="J73" s="71" t="s">
        <v>10</v>
      </c>
      <c r="L73" s="70"/>
    </row>
    <row r="74" spans="1:12" x14ac:dyDescent="0.35">
      <c r="A74" s="31">
        <f t="shared" si="4"/>
        <v>1986</v>
      </c>
      <c r="B74" s="31" t="str">
        <f t="shared" si="5"/>
        <v>1Q86</v>
      </c>
      <c r="C74" s="31" t="str">
        <f t="shared" si="6"/>
        <v>1986-1</v>
      </c>
      <c r="D74" s="72">
        <f t="shared" si="7"/>
        <v>31443</v>
      </c>
      <c r="E74" s="74">
        <v>0.14369999999999999</v>
      </c>
      <c r="F74" s="71" t="s">
        <v>10</v>
      </c>
      <c r="G74" s="71" t="s">
        <v>10</v>
      </c>
      <c r="H74" s="74" t="s">
        <v>10</v>
      </c>
      <c r="I74" s="71" t="s">
        <v>10</v>
      </c>
      <c r="J74" s="71" t="s">
        <v>10</v>
      </c>
      <c r="L74" s="70"/>
    </row>
    <row r="75" spans="1:12" x14ac:dyDescent="0.35">
      <c r="A75" s="31">
        <f t="shared" si="4"/>
        <v>1986</v>
      </c>
      <c r="B75" s="31" t="str">
        <f t="shared" si="5"/>
        <v>1Q86</v>
      </c>
      <c r="C75" s="31" t="str">
        <f t="shared" si="6"/>
        <v>1986-2</v>
      </c>
      <c r="D75" s="72">
        <f t="shared" si="7"/>
        <v>31471</v>
      </c>
      <c r="E75" s="74">
        <v>0.12720000000000001</v>
      </c>
      <c r="F75" s="71" t="s">
        <v>10</v>
      </c>
      <c r="G75" s="71" t="s">
        <v>10</v>
      </c>
      <c r="H75" s="74" t="s">
        <v>10</v>
      </c>
      <c r="I75" s="71" t="s">
        <v>10</v>
      </c>
      <c r="J75" s="71" t="s">
        <v>10</v>
      </c>
      <c r="L75" s="70"/>
    </row>
    <row r="76" spans="1:12" x14ac:dyDescent="0.35">
      <c r="A76" s="31">
        <f t="shared" si="4"/>
        <v>1986</v>
      </c>
      <c r="B76" s="31" t="str">
        <f t="shared" si="5"/>
        <v>1Q86</v>
      </c>
      <c r="C76" s="31" t="str">
        <f t="shared" si="6"/>
        <v>1986-3</v>
      </c>
      <c r="D76" s="72">
        <f t="shared" si="7"/>
        <v>31502</v>
      </c>
      <c r="E76" s="74">
        <v>4.7699999999999992E-2</v>
      </c>
      <c r="F76" s="71" t="s">
        <v>10</v>
      </c>
      <c r="G76" s="71" t="s">
        <v>10</v>
      </c>
      <c r="H76" s="74" t="s">
        <v>10</v>
      </c>
      <c r="I76" s="71" t="s">
        <v>10</v>
      </c>
      <c r="J76" s="71" t="s">
        <v>10</v>
      </c>
      <c r="L76" s="70"/>
    </row>
    <row r="77" spans="1:12" x14ac:dyDescent="0.35">
      <c r="A77" s="31">
        <f t="shared" si="4"/>
        <v>1986</v>
      </c>
      <c r="B77" s="31" t="str">
        <f t="shared" si="5"/>
        <v>4Q86</v>
      </c>
      <c r="C77" s="31" t="str">
        <f t="shared" si="6"/>
        <v>1986-4</v>
      </c>
      <c r="D77" s="72">
        <f t="shared" si="7"/>
        <v>31532</v>
      </c>
      <c r="E77" s="74">
        <v>7.8000000000000005E-3</v>
      </c>
      <c r="F77" s="71" t="s">
        <v>10</v>
      </c>
      <c r="G77" s="71" t="s">
        <v>10</v>
      </c>
      <c r="H77" s="74" t="s">
        <v>10</v>
      </c>
      <c r="I77" s="71" t="s">
        <v>10</v>
      </c>
      <c r="J77" s="71" t="s">
        <v>10</v>
      </c>
      <c r="L77" s="70"/>
    </row>
    <row r="78" spans="1:12" x14ac:dyDescent="0.35">
      <c r="A78" s="31">
        <f t="shared" si="4"/>
        <v>1986</v>
      </c>
      <c r="B78" s="31" t="str">
        <f t="shared" si="5"/>
        <v>4Q86</v>
      </c>
      <c r="C78" s="31" t="str">
        <f t="shared" si="6"/>
        <v>1986-5</v>
      </c>
      <c r="D78" s="72">
        <f t="shared" si="7"/>
        <v>31563</v>
      </c>
      <c r="E78" s="74">
        <v>1.3999999999999999E-2</v>
      </c>
      <c r="F78" s="71" t="s">
        <v>10</v>
      </c>
      <c r="G78" s="71" t="s">
        <v>10</v>
      </c>
      <c r="H78" s="74" t="s">
        <v>10</v>
      </c>
      <c r="I78" s="71" t="s">
        <v>10</v>
      </c>
      <c r="J78" s="71" t="s">
        <v>10</v>
      </c>
      <c r="L78" s="70"/>
    </row>
    <row r="79" spans="1:12" x14ac:dyDescent="0.35">
      <c r="A79" s="31">
        <f t="shared" si="4"/>
        <v>1986</v>
      </c>
      <c r="B79" s="31" t="str">
        <f t="shared" si="5"/>
        <v>4Q86</v>
      </c>
      <c r="C79" s="31" t="str">
        <f t="shared" si="6"/>
        <v>1986-6</v>
      </c>
      <c r="D79" s="72">
        <f t="shared" si="7"/>
        <v>31593</v>
      </c>
      <c r="E79" s="74">
        <v>1.2699999999999999E-2</v>
      </c>
      <c r="F79" s="71" t="s">
        <v>10</v>
      </c>
      <c r="G79" s="71" t="s">
        <v>10</v>
      </c>
      <c r="H79" s="74" t="s">
        <v>10</v>
      </c>
      <c r="I79" s="71" t="s">
        <v>10</v>
      </c>
      <c r="J79" s="71" t="s">
        <v>10</v>
      </c>
      <c r="L79" s="70"/>
    </row>
    <row r="80" spans="1:12" x14ac:dyDescent="0.35">
      <c r="A80" s="31">
        <f t="shared" si="4"/>
        <v>1986</v>
      </c>
      <c r="B80" s="31" t="str">
        <f t="shared" si="5"/>
        <v>4Q86</v>
      </c>
      <c r="C80" s="31" t="str">
        <f t="shared" si="6"/>
        <v>1986-7</v>
      </c>
      <c r="D80" s="72">
        <f t="shared" si="7"/>
        <v>31624</v>
      </c>
      <c r="E80" s="74">
        <v>1.7100000000000001E-2</v>
      </c>
      <c r="F80" s="71" t="s">
        <v>10</v>
      </c>
      <c r="G80" s="71" t="s">
        <v>10</v>
      </c>
      <c r="H80" s="74" t="s">
        <v>10</v>
      </c>
      <c r="I80" s="71" t="s">
        <v>10</v>
      </c>
      <c r="J80" s="71" t="s">
        <v>10</v>
      </c>
      <c r="L80" s="70"/>
    </row>
    <row r="81" spans="1:12" x14ac:dyDescent="0.35">
      <c r="A81" s="31">
        <f t="shared" si="4"/>
        <v>1986</v>
      </c>
      <c r="B81" s="31" t="str">
        <f t="shared" si="5"/>
        <v>4Q86</v>
      </c>
      <c r="C81" s="31" t="str">
        <f t="shared" si="6"/>
        <v>1986-8</v>
      </c>
      <c r="D81" s="72">
        <f t="shared" si="7"/>
        <v>31655</v>
      </c>
      <c r="E81" s="74">
        <v>3.5499999999999997E-2</v>
      </c>
      <c r="F81" s="71" t="s">
        <v>10</v>
      </c>
      <c r="G81" s="71" t="s">
        <v>10</v>
      </c>
      <c r="H81" s="74" t="s">
        <v>10</v>
      </c>
      <c r="I81" s="71" t="s">
        <v>10</v>
      </c>
      <c r="J81" s="71" t="s">
        <v>10</v>
      </c>
      <c r="L81" s="70"/>
    </row>
    <row r="82" spans="1:12" x14ac:dyDescent="0.35">
      <c r="A82" s="31">
        <f t="shared" si="4"/>
        <v>1986</v>
      </c>
      <c r="B82" s="31" t="str">
        <f t="shared" si="5"/>
        <v>4Q86</v>
      </c>
      <c r="C82" s="31" t="str">
        <f t="shared" si="6"/>
        <v>1986-9</v>
      </c>
      <c r="D82" s="72">
        <f t="shared" si="7"/>
        <v>31685</v>
      </c>
      <c r="E82" s="74">
        <v>1.72E-2</v>
      </c>
      <c r="F82" s="71" t="s">
        <v>10</v>
      </c>
      <c r="G82" s="71" t="s">
        <v>10</v>
      </c>
      <c r="H82" s="74" t="s">
        <v>10</v>
      </c>
      <c r="I82" s="71" t="s">
        <v>10</v>
      </c>
      <c r="J82" s="71" t="s">
        <v>10</v>
      </c>
      <c r="L82" s="70"/>
    </row>
    <row r="83" spans="1:12" x14ac:dyDescent="0.35">
      <c r="A83" s="31">
        <f t="shared" si="4"/>
        <v>1986</v>
      </c>
      <c r="B83" s="31" t="str">
        <f t="shared" si="5"/>
        <v>4Q86</v>
      </c>
      <c r="C83" s="31" t="str">
        <f t="shared" si="6"/>
        <v>1986-10</v>
      </c>
      <c r="D83" s="72">
        <f t="shared" si="7"/>
        <v>31716</v>
      </c>
      <c r="E83" s="74">
        <v>1.9E-2</v>
      </c>
      <c r="F83" s="71" t="s">
        <v>10</v>
      </c>
      <c r="G83" s="71" t="s">
        <v>10</v>
      </c>
      <c r="H83" s="74" t="s">
        <v>10</v>
      </c>
      <c r="I83" s="71" t="s">
        <v>10</v>
      </c>
      <c r="J83" s="71" t="s">
        <v>10</v>
      </c>
      <c r="L83" s="70"/>
    </row>
    <row r="84" spans="1:12" x14ac:dyDescent="0.35">
      <c r="A84" s="31">
        <f t="shared" si="4"/>
        <v>1986</v>
      </c>
      <c r="B84" s="31" t="str">
        <f t="shared" si="5"/>
        <v>4Q86</v>
      </c>
      <c r="C84" s="31" t="str">
        <f t="shared" si="6"/>
        <v>1986-11</v>
      </c>
      <c r="D84" s="72">
        <f t="shared" si="7"/>
        <v>31746</v>
      </c>
      <c r="E84" s="74">
        <v>5.45E-2</v>
      </c>
      <c r="F84" s="71" t="s">
        <v>10</v>
      </c>
      <c r="G84" s="71" t="s">
        <v>10</v>
      </c>
      <c r="H84" s="74" t="s">
        <v>10</v>
      </c>
      <c r="I84" s="71" t="s">
        <v>10</v>
      </c>
      <c r="J84" s="71" t="s">
        <v>10</v>
      </c>
      <c r="L84" s="70"/>
    </row>
    <row r="85" spans="1:12" x14ac:dyDescent="0.35">
      <c r="A85" s="31">
        <f t="shared" si="4"/>
        <v>1986</v>
      </c>
      <c r="B85" s="31" t="str">
        <f t="shared" si="5"/>
        <v>4Q86</v>
      </c>
      <c r="C85" s="31" t="str">
        <f t="shared" si="6"/>
        <v>1986-12</v>
      </c>
      <c r="D85" s="72">
        <f t="shared" si="7"/>
        <v>31777</v>
      </c>
      <c r="E85" s="74">
        <v>0.11650000000000001</v>
      </c>
      <c r="F85" s="71" t="s">
        <v>10</v>
      </c>
      <c r="G85" s="71" t="s">
        <v>10</v>
      </c>
      <c r="H85" s="74" t="s">
        <v>10</v>
      </c>
      <c r="I85" s="71" t="s">
        <v>10</v>
      </c>
      <c r="J85" s="71" t="s">
        <v>10</v>
      </c>
      <c r="L85" s="70"/>
    </row>
    <row r="86" spans="1:12" x14ac:dyDescent="0.35">
      <c r="A86" s="31">
        <f t="shared" si="4"/>
        <v>1987</v>
      </c>
      <c r="B86" s="31" t="str">
        <f t="shared" si="5"/>
        <v>1Q87</v>
      </c>
      <c r="C86" s="31" t="str">
        <f t="shared" si="6"/>
        <v>1987-1</v>
      </c>
      <c r="D86" s="72">
        <f t="shared" si="7"/>
        <v>31808</v>
      </c>
      <c r="E86" s="74">
        <v>0.1321</v>
      </c>
      <c r="F86" s="71" t="s">
        <v>10</v>
      </c>
      <c r="G86" s="71" t="s">
        <v>10</v>
      </c>
      <c r="H86" s="74" t="s">
        <v>10</v>
      </c>
      <c r="I86" s="71" t="s">
        <v>10</v>
      </c>
      <c r="J86" s="71" t="s">
        <v>10</v>
      </c>
      <c r="L86" s="70"/>
    </row>
    <row r="87" spans="1:12" x14ac:dyDescent="0.35">
      <c r="A87" s="31">
        <f t="shared" si="4"/>
        <v>1987</v>
      </c>
      <c r="B87" s="31" t="str">
        <f t="shared" si="5"/>
        <v>1Q87</v>
      </c>
      <c r="C87" s="31" t="str">
        <f t="shared" si="6"/>
        <v>1987-2</v>
      </c>
      <c r="D87" s="72">
        <f t="shared" si="7"/>
        <v>31836</v>
      </c>
      <c r="E87" s="74">
        <v>0.12640000000000001</v>
      </c>
      <c r="F87" s="71" t="s">
        <v>10</v>
      </c>
      <c r="G87" s="71" t="s">
        <v>10</v>
      </c>
      <c r="H87" s="74" t="s">
        <v>10</v>
      </c>
      <c r="I87" s="71" t="s">
        <v>10</v>
      </c>
      <c r="J87" s="71" t="s">
        <v>10</v>
      </c>
      <c r="L87" s="70"/>
    </row>
    <row r="88" spans="1:12" x14ac:dyDescent="0.35">
      <c r="A88" s="31">
        <f t="shared" si="4"/>
        <v>1987</v>
      </c>
      <c r="B88" s="31" t="str">
        <f t="shared" si="5"/>
        <v>1Q87</v>
      </c>
      <c r="C88" s="31" t="str">
        <f t="shared" si="6"/>
        <v>1987-3</v>
      </c>
      <c r="D88" s="72">
        <f t="shared" si="7"/>
        <v>31867</v>
      </c>
      <c r="E88" s="74">
        <v>0.16370000000000001</v>
      </c>
      <c r="F88" s="71" t="s">
        <v>10</v>
      </c>
      <c r="G88" s="71" t="s">
        <v>10</v>
      </c>
      <c r="H88" s="74" t="s">
        <v>10</v>
      </c>
      <c r="I88" s="71" t="s">
        <v>10</v>
      </c>
      <c r="J88" s="71" t="s">
        <v>10</v>
      </c>
      <c r="L88" s="70"/>
    </row>
    <row r="89" spans="1:12" x14ac:dyDescent="0.35">
      <c r="A89" s="31">
        <f t="shared" si="4"/>
        <v>1987</v>
      </c>
      <c r="B89" s="31" t="str">
        <f t="shared" si="5"/>
        <v>4Q87</v>
      </c>
      <c r="C89" s="31" t="str">
        <f t="shared" si="6"/>
        <v>1987-4</v>
      </c>
      <c r="D89" s="72">
        <f t="shared" si="7"/>
        <v>31897</v>
      </c>
      <c r="E89" s="74">
        <v>0.191</v>
      </c>
      <c r="F89" s="71" t="s">
        <v>10</v>
      </c>
      <c r="G89" s="71" t="s">
        <v>10</v>
      </c>
      <c r="H89" s="74" t="s">
        <v>10</v>
      </c>
      <c r="I89" s="71" t="s">
        <v>10</v>
      </c>
      <c r="J89" s="71" t="s">
        <v>10</v>
      </c>
      <c r="L89" s="70"/>
    </row>
    <row r="90" spans="1:12" x14ac:dyDescent="0.35">
      <c r="A90" s="31">
        <f t="shared" si="4"/>
        <v>1987</v>
      </c>
      <c r="B90" s="31" t="str">
        <f t="shared" si="5"/>
        <v>4Q87</v>
      </c>
      <c r="C90" s="31" t="str">
        <f t="shared" si="6"/>
        <v>1987-5</v>
      </c>
      <c r="D90" s="72">
        <f t="shared" si="7"/>
        <v>31928</v>
      </c>
      <c r="E90" s="74">
        <v>0.2145</v>
      </c>
      <c r="F90" s="71" t="s">
        <v>10</v>
      </c>
      <c r="G90" s="71" t="s">
        <v>10</v>
      </c>
      <c r="H90" s="74" t="s">
        <v>10</v>
      </c>
      <c r="I90" s="71" t="s">
        <v>10</v>
      </c>
      <c r="J90" s="71" t="s">
        <v>10</v>
      </c>
      <c r="L90" s="70"/>
    </row>
    <row r="91" spans="1:12" x14ac:dyDescent="0.35">
      <c r="A91" s="31">
        <f t="shared" si="4"/>
        <v>1987</v>
      </c>
      <c r="B91" s="31" t="str">
        <f t="shared" si="5"/>
        <v>4Q87</v>
      </c>
      <c r="C91" s="31" t="str">
        <f t="shared" si="6"/>
        <v>1987-6</v>
      </c>
      <c r="D91" s="72">
        <f t="shared" si="7"/>
        <v>31958</v>
      </c>
      <c r="E91" s="74">
        <v>0.1971</v>
      </c>
      <c r="F91" s="71" t="s">
        <v>10</v>
      </c>
      <c r="G91" s="71" t="s">
        <v>10</v>
      </c>
      <c r="H91" s="74" t="s">
        <v>10</v>
      </c>
      <c r="I91" s="71" t="s">
        <v>10</v>
      </c>
      <c r="J91" s="71" t="s">
        <v>10</v>
      </c>
      <c r="L91" s="70"/>
    </row>
    <row r="92" spans="1:12" x14ac:dyDescent="0.35">
      <c r="A92" s="31">
        <f t="shared" si="4"/>
        <v>1987</v>
      </c>
      <c r="B92" s="31" t="str">
        <f t="shared" si="5"/>
        <v>4Q87</v>
      </c>
      <c r="C92" s="31" t="str">
        <f t="shared" si="6"/>
        <v>1987-7</v>
      </c>
      <c r="D92" s="72">
        <f t="shared" si="7"/>
        <v>31989</v>
      </c>
      <c r="E92" s="74">
        <v>9.2100000000000015E-2</v>
      </c>
      <c r="F92" s="71" t="s">
        <v>10</v>
      </c>
      <c r="G92" s="71" t="s">
        <v>10</v>
      </c>
      <c r="H92" s="74" t="s">
        <v>10</v>
      </c>
      <c r="I92" s="71" t="s">
        <v>10</v>
      </c>
      <c r="J92" s="71" t="s">
        <v>10</v>
      </c>
      <c r="L92" s="70"/>
    </row>
    <row r="93" spans="1:12" x14ac:dyDescent="0.35">
      <c r="A93" s="31">
        <f t="shared" si="4"/>
        <v>1987</v>
      </c>
      <c r="B93" s="31" t="str">
        <f t="shared" si="5"/>
        <v>4Q87</v>
      </c>
      <c r="C93" s="31" t="str">
        <f t="shared" si="6"/>
        <v>1987-8</v>
      </c>
      <c r="D93" s="72">
        <f t="shared" si="7"/>
        <v>32020</v>
      </c>
      <c r="E93" s="74">
        <v>4.87E-2</v>
      </c>
      <c r="F93" s="71" t="s">
        <v>10</v>
      </c>
      <c r="G93" s="71" t="s">
        <v>10</v>
      </c>
      <c r="H93" s="74" t="s">
        <v>10</v>
      </c>
      <c r="I93" s="71" t="s">
        <v>10</v>
      </c>
      <c r="J93" s="71" t="s">
        <v>10</v>
      </c>
      <c r="L93" s="70"/>
    </row>
    <row r="94" spans="1:12" x14ac:dyDescent="0.35">
      <c r="A94" s="31">
        <f t="shared" si="4"/>
        <v>1987</v>
      </c>
      <c r="B94" s="31" t="str">
        <f t="shared" si="5"/>
        <v>4Q87</v>
      </c>
      <c r="C94" s="31" t="str">
        <f t="shared" si="6"/>
        <v>1987-9</v>
      </c>
      <c r="D94" s="72">
        <f t="shared" si="7"/>
        <v>32050</v>
      </c>
      <c r="E94" s="74">
        <v>7.7800000000000008E-2</v>
      </c>
      <c r="F94" s="71" t="s">
        <v>10</v>
      </c>
      <c r="G94" s="71" t="s">
        <v>10</v>
      </c>
      <c r="H94" s="74" t="s">
        <v>10</v>
      </c>
      <c r="I94" s="71" t="s">
        <v>10</v>
      </c>
      <c r="J94" s="71" t="s">
        <v>10</v>
      </c>
      <c r="L94" s="70"/>
    </row>
    <row r="95" spans="1:12" x14ac:dyDescent="0.35">
      <c r="A95" s="31">
        <f t="shared" si="4"/>
        <v>1987</v>
      </c>
      <c r="B95" s="31" t="str">
        <f t="shared" si="5"/>
        <v>4Q87</v>
      </c>
      <c r="C95" s="31" t="str">
        <f t="shared" si="6"/>
        <v>1987-10</v>
      </c>
      <c r="D95" s="72">
        <f t="shared" si="7"/>
        <v>32081</v>
      </c>
      <c r="E95" s="74">
        <v>0.11220000000000001</v>
      </c>
      <c r="F95" s="71" t="s">
        <v>10</v>
      </c>
      <c r="G95" s="71" t="s">
        <v>10</v>
      </c>
      <c r="H95" s="74" t="s">
        <v>10</v>
      </c>
      <c r="I95" s="71" t="s">
        <v>10</v>
      </c>
      <c r="J95" s="71" t="s">
        <v>10</v>
      </c>
      <c r="L95" s="70"/>
    </row>
    <row r="96" spans="1:12" x14ac:dyDescent="0.35">
      <c r="A96" s="31">
        <f t="shared" si="4"/>
        <v>1987</v>
      </c>
      <c r="B96" s="31" t="str">
        <f t="shared" si="5"/>
        <v>4Q87</v>
      </c>
      <c r="C96" s="31" t="str">
        <f t="shared" si="6"/>
        <v>1987-11</v>
      </c>
      <c r="D96" s="72">
        <f t="shared" si="7"/>
        <v>32111</v>
      </c>
      <c r="E96" s="74">
        <v>0.15079999999999999</v>
      </c>
      <c r="F96" s="71" t="s">
        <v>10</v>
      </c>
      <c r="G96" s="71" t="s">
        <v>10</v>
      </c>
      <c r="H96" s="74" t="s">
        <v>10</v>
      </c>
      <c r="I96" s="71" t="s">
        <v>10</v>
      </c>
      <c r="J96" s="71" t="s">
        <v>10</v>
      </c>
      <c r="L96" s="70"/>
    </row>
    <row r="97" spans="1:12" x14ac:dyDescent="0.35">
      <c r="A97" s="31">
        <f t="shared" si="4"/>
        <v>1987</v>
      </c>
      <c r="B97" s="31" t="str">
        <f t="shared" si="5"/>
        <v>4Q87</v>
      </c>
      <c r="C97" s="31" t="str">
        <f t="shared" si="6"/>
        <v>1987-12</v>
      </c>
      <c r="D97" s="72">
        <f t="shared" si="7"/>
        <v>32142</v>
      </c>
      <c r="E97" s="74">
        <v>0.14150000000000001</v>
      </c>
      <c r="F97" s="71" t="s">
        <v>10</v>
      </c>
      <c r="G97" s="71" t="s">
        <v>10</v>
      </c>
      <c r="H97" s="74" t="s">
        <v>10</v>
      </c>
      <c r="I97" s="71" t="s">
        <v>10</v>
      </c>
      <c r="J97" s="71" t="s">
        <v>10</v>
      </c>
      <c r="L97" s="70"/>
    </row>
    <row r="98" spans="1:12" x14ac:dyDescent="0.35">
      <c r="A98" s="31">
        <f t="shared" si="4"/>
        <v>1988</v>
      </c>
      <c r="B98" s="31" t="str">
        <f t="shared" si="5"/>
        <v>1Q88</v>
      </c>
      <c r="C98" s="31" t="str">
        <f t="shared" si="6"/>
        <v>1988-1</v>
      </c>
      <c r="D98" s="72">
        <f t="shared" si="7"/>
        <v>32173</v>
      </c>
      <c r="E98" s="74">
        <v>0.18890000000000001</v>
      </c>
      <c r="F98" s="71" t="s">
        <v>10</v>
      </c>
      <c r="G98" s="71" t="s">
        <v>10</v>
      </c>
      <c r="H98" s="74" t="s">
        <v>10</v>
      </c>
      <c r="I98" s="71" t="s">
        <v>10</v>
      </c>
      <c r="J98" s="71" t="s">
        <v>10</v>
      </c>
      <c r="L98" s="70"/>
    </row>
    <row r="99" spans="1:12" x14ac:dyDescent="0.35">
      <c r="A99" s="31">
        <f t="shared" si="4"/>
        <v>1988</v>
      </c>
      <c r="B99" s="31" t="str">
        <f t="shared" si="5"/>
        <v>1Q88</v>
      </c>
      <c r="C99" s="31" t="str">
        <f t="shared" si="6"/>
        <v>1988-2</v>
      </c>
      <c r="D99" s="72">
        <f t="shared" si="7"/>
        <v>32202</v>
      </c>
      <c r="E99" s="74">
        <v>0.157</v>
      </c>
      <c r="F99" s="71" t="s">
        <v>10</v>
      </c>
      <c r="G99" s="71" t="s">
        <v>10</v>
      </c>
      <c r="H99" s="74" t="s">
        <v>10</v>
      </c>
      <c r="I99" s="71" t="s">
        <v>10</v>
      </c>
      <c r="J99" s="71" t="s">
        <v>10</v>
      </c>
      <c r="L99" s="70"/>
    </row>
    <row r="100" spans="1:12" x14ac:dyDescent="0.35">
      <c r="A100" s="31">
        <f t="shared" si="4"/>
        <v>1988</v>
      </c>
      <c r="B100" s="31" t="str">
        <f t="shared" si="5"/>
        <v>1Q88</v>
      </c>
      <c r="C100" s="31" t="str">
        <f t="shared" si="6"/>
        <v>1988-3</v>
      </c>
      <c r="D100" s="72">
        <f t="shared" si="7"/>
        <v>32233</v>
      </c>
      <c r="E100" s="74">
        <v>0.17600000000000002</v>
      </c>
      <c r="F100" s="71" t="s">
        <v>10</v>
      </c>
      <c r="G100" s="71" t="s">
        <v>10</v>
      </c>
      <c r="H100" s="74" t="s">
        <v>10</v>
      </c>
      <c r="I100" s="71" t="s">
        <v>10</v>
      </c>
      <c r="J100" s="71" t="s">
        <v>10</v>
      </c>
      <c r="L100" s="70"/>
    </row>
    <row r="101" spans="1:12" x14ac:dyDescent="0.35">
      <c r="A101" s="31">
        <f t="shared" si="4"/>
        <v>1988</v>
      </c>
      <c r="B101" s="31" t="str">
        <f t="shared" si="5"/>
        <v>4Q88</v>
      </c>
      <c r="C101" s="31" t="str">
        <f t="shared" si="6"/>
        <v>1988-4</v>
      </c>
      <c r="D101" s="72">
        <f t="shared" si="7"/>
        <v>32263</v>
      </c>
      <c r="E101" s="74">
        <v>0.19289999999999999</v>
      </c>
      <c r="F101" s="71" t="s">
        <v>10</v>
      </c>
      <c r="G101" s="71" t="s">
        <v>10</v>
      </c>
      <c r="H101" s="74" t="s">
        <v>10</v>
      </c>
      <c r="I101" s="71" t="s">
        <v>10</v>
      </c>
      <c r="J101" s="71" t="s">
        <v>10</v>
      </c>
      <c r="L101" s="70"/>
    </row>
    <row r="102" spans="1:12" x14ac:dyDescent="0.35">
      <c r="A102" s="31">
        <f t="shared" si="4"/>
        <v>1988</v>
      </c>
      <c r="B102" s="31" t="str">
        <f t="shared" si="5"/>
        <v>4Q88</v>
      </c>
      <c r="C102" s="31" t="str">
        <f t="shared" si="6"/>
        <v>1988-5</v>
      </c>
      <c r="D102" s="72">
        <f t="shared" si="7"/>
        <v>32294</v>
      </c>
      <c r="E102" s="74">
        <v>0.17420000000000002</v>
      </c>
      <c r="F102" s="71" t="s">
        <v>10</v>
      </c>
      <c r="G102" s="71" t="s">
        <v>10</v>
      </c>
      <c r="H102" s="74" t="s">
        <v>10</v>
      </c>
      <c r="I102" s="71" t="s">
        <v>10</v>
      </c>
      <c r="J102" s="71" t="s">
        <v>10</v>
      </c>
      <c r="L102" s="70"/>
    </row>
    <row r="103" spans="1:12" x14ac:dyDescent="0.35">
      <c r="A103" s="31">
        <f t="shared" si="4"/>
        <v>1988</v>
      </c>
      <c r="B103" s="31" t="str">
        <f t="shared" si="5"/>
        <v>4Q88</v>
      </c>
      <c r="C103" s="31" t="str">
        <f t="shared" si="6"/>
        <v>1988-6</v>
      </c>
      <c r="D103" s="72">
        <f t="shared" si="7"/>
        <v>32324</v>
      </c>
      <c r="E103" s="74">
        <v>0.22</v>
      </c>
      <c r="F103" s="71" t="s">
        <v>10</v>
      </c>
      <c r="G103" s="71" t="s">
        <v>10</v>
      </c>
      <c r="H103" s="74" t="s">
        <v>10</v>
      </c>
      <c r="I103" s="71" t="s">
        <v>10</v>
      </c>
      <c r="J103" s="71" t="s">
        <v>10</v>
      </c>
      <c r="L103" s="70"/>
    </row>
    <row r="104" spans="1:12" x14ac:dyDescent="0.35">
      <c r="A104" s="31">
        <f t="shared" si="4"/>
        <v>1988</v>
      </c>
      <c r="B104" s="31" t="str">
        <f t="shared" si="5"/>
        <v>4Q88</v>
      </c>
      <c r="C104" s="31" t="str">
        <f t="shared" si="6"/>
        <v>1988-7</v>
      </c>
      <c r="D104" s="72">
        <f t="shared" si="7"/>
        <v>32355</v>
      </c>
      <c r="E104" s="74">
        <v>0.21909999999999999</v>
      </c>
      <c r="F104" s="71" t="s">
        <v>10</v>
      </c>
      <c r="G104" s="71" t="s">
        <v>10</v>
      </c>
      <c r="H104" s="74" t="s">
        <v>10</v>
      </c>
      <c r="I104" s="71" t="s">
        <v>10</v>
      </c>
      <c r="J104" s="71" t="s">
        <v>10</v>
      </c>
      <c r="L104" s="70"/>
    </row>
    <row r="105" spans="1:12" x14ac:dyDescent="0.35">
      <c r="A105" s="31">
        <f t="shared" si="4"/>
        <v>1988</v>
      </c>
      <c r="B105" s="31" t="str">
        <f t="shared" si="5"/>
        <v>4Q88</v>
      </c>
      <c r="C105" s="31" t="str">
        <f t="shared" si="6"/>
        <v>1988-8</v>
      </c>
      <c r="D105" s="72">
        <f t="shared" si="7"/>
        <v>32386</v>
      </c>
      <c r="E105" s="74">
        <v>0.21590000000000001</v>
      </c>
      <c r="F105" s="71" t="s">
        <v>10</v>
      </c>
      <c r="G105" s="71" t="s">
        <v>10</v>
      </c>
      <c r="H105" s="74" t="s">
        <v>10</v>
      </c>
      <c r="I105" s="71" t="s">
        <v>10</v>
      </c>
      <c r="J105" s="71" t="s">
        <v>10</v>
      </c>
      <c r="L105" s="70"/>
    </row>
    <row r="106" spans="1:12" x14ac:dyDescent="0.35">
      <c r="A106" s="31">
        <f t="shared" si="4"/>
        <v>1988</v>
      </c>
      <c r="B106" s="31" t="str">
        <f t="shared" si="5"/>
        <v>4Q88</v>
      </c>
      <c r="C106" s="31" t="str">
        <f t="shared" si="6"/>
        <v>1988-9</v>
      </c>
      <c r="D106" s="72">
        <f t="shared" si="7"/>
        <v>32416</v>
      </c>
      <c r="E106" s="74">
        <v>0.27449999999999997</v>
      </c>
      <c r="F106" s="71" t="s">
        <v>10</v>
      </c>
      <c r="G106" s="71" t="s">
        <v>10</v>
      </c>
      <c r="H106" s="74" t="s">
        <v>10</v>
      </c>
      <c r="I106" s="71" t="s">
        <v>10</v>
      </c>
      <c r="J106" s="71" t="s">
        <v>10</v>
      </c>
      <c r="L106" s="70"/>
    </row>
    <row r="107" spans="1:12" x14ac:dyDescent="0.35">
      <c r="A107" s="31">
        <f t="shared" si="4"/>
        <v>1988</v>
      </c>
      <c r="B107" s="31" t="str">
        <f t="shared" si="5"/>
        <v>4Q88</v>
      </c>
      <c r="C107" s="31" t="str">
        <f t="shared" si="6"/>
        <v>1988-10</v>
      </c>
      <c r="D107" s="72">
        <f t="shared" si="7"/>
        <v>32447</v>
      </c>
      <c r="E107" s="74">
        <v>0.25619999999999998</v>
      </c>
      <c r="F107" s="71" t="s">
        <v>10</v>
      </c>
      <c r="G107" s="71" t="s">
        <v>10</v>
      </c>
      <c r="H107" s="74" t="s">
        <v>10</v>
      </c>
      <c r="I107" s="71" t="s">
        <v>10</v>
      </c>
      <c r="J107" s="71" t="s">
        <v>10</v>
      </c>
      <c r="L107" s="70"/>
    </row>
    <row r="108" spans="1:12" x14ac:dyDescent="0.35">
      <c r="A108" s="31">
        <f t="shared" si="4"/>
        <v>1988</v>
      </c>
      <c r="B108" s="31" t="str">
        <f t="shared" si="5"/>
        <v>4Q88</v>
      </c>
      <c r="C108" s="31" t="str">
        <f t="shared" si="6"/>
        <v>1988-11</v>
      </c>
      <c r="D108" s="72">
        <f t="shared" si="7"/>
        <v>32477</v>
      </c>
      <c r="E108" s="74">
        <v>0.27940000000000004</v>
      </c>
      <c r="F108" s="71" t="s">
        <v>10</v>
      </c>
      <c r="G108" s="71" t="s">
        <v>10</v>
      </c>
      <c r="H108" s="74" t="s">
        <v>10</v>
      </c>
      <c r="I108" s="71" t="s">
        <v>10</v>
      </c>
      <c r="J108" s="71" t="s">
        <v>10</v>
      </c>
      <c r="L108" s="70"/>
    </row>
    <row r="109" spans="1:12" x14ac:dyDescent="0.35">
      <c r="A109" s="31">
        <f t="shared" si="4"/>
        <v>1988</v>
      </c>
      <c r="B109" s="31" t="str">
        <f t="shared" si="5"/>
        <v>4Q88</v>
      </c>
      <c r="C109" s="31" t="str">
        <f t="shared" si="6"/>
        <v>1988-12</v>
      </c>
      <c r="D109" s="72">
        <f t="shared" si="7"/>
        <v>32508</v>
      </c>
      <c r="E109" s="74">
        <v>0.28699999999999998</v>
      </c>
      <c r="F109" s="71" t="s">
        <v>10</v>
      </c>
      <c r="G109" s="71" t="s">
        <v>10</v>
      </c>
      <c r="H109" s="74" t="s">
        <v>10</v>
      </c>
      <c r="I109" s="71" t="s">
        <v>10</v>
      </c>
      <c r="J109" s="71" t="s">
        <v>10</v>
      </c>
      <c r="L109" s="70"/>
    </row>
    <row r="110" spans="1:12" x14ac:dyDescent="0.35">
      <c r="A110" s="31">
        <f t="shared" si="4"/>
        <v>1989</v>
      </c>
      <c r="B110" s="31" t="str">
        <f t="shared" si="5"/>
        <v>1Q89</v>
      </c>
      <c r="C110" s="31" t="str">
        <f t="shared" si="6"/>
        <v>1989-1</v>
      </c>
      <c r="D110" s="72">
        <f t="shared" si="7"/>
        <v>32539</v>
      </c>
      <c r="E110" s="74">
        <v>0.37490000000000001</v>
      </c>
      <c r="F110" s="71" t="s">
        <v>10</v>
      </c>
      <c r="G110" s="71" t="s">
        <v>10</v>
      </c>
      <c r="H110" s="74" t="s">
        <v>10</v>
      </c>
      <c r="I110" s="71" t="s">
        <v>10</v>
      </c>
      <c r="J110" s="71" t="s">
        <v>10</v>
      </c>
      <c r="L110" s="70"/>
    </row>
    <row r="111" spans="1:12" x14ac:dyDescent="0.35">
      <c r="A111" s="31">
        <f t="shared" si="4"/>
        <v>1989</v>
      </c>
      <c r="B111" s="31" t="str">
        <f t="shared" si="5"/>
        <v>1Q89</v>
      </c>
      <c r="C111" s="31" t="str">
        <f t="shared" si="6"/>
        <v>1989-2</v>
      </c>
      <c r="D111" s="72">
        <f t="shared" si="7"/>
        <v>32567</v>
      </c>
      <c r="E111" s="74">
        <v>0.1678</v>
      </c>
      <c r="F111" s="71" t="s">
        <v>10</v>
      </c>
      <c r="G111" s="71" t="s">
        <v>10</v>
      </c>
      <c r="H111" s="74" t="s">
        <v>10</v>
      </c>
      <c r="I111" s="71" t="s">
        <v>10</v>
      </c>
      <c r="J111" s="71" t="s">
        <v>10</v>
      </c>
      <c r="L111" s="70"/>
    </row>
    <row r="112" spans="1:12" x14ac:dyDescent="0.35">
      <c r="A112" s="31">
        <f t="shared" si="4"/>
        <v>1989</v>
      </c>
      <c r="B112" s="31" t="str">
        <f t="shared" si="5"/>
        <v>1Q89</v>
      </c>
      <c r="C112" s="31" t="str">
        <f t="shared" si="6"/>
        <v>1989-3</v>
      </c>
      <c r="D112" s="72">
        <f t="shared" si="7"/>
        <v>32598</v>
      </c>
      <c r="E112" s="74">
        <v>6.8199999999999997E-2</v>
      </c>
      <c r="F112" s="71" t="s">
        <v>10</v>
      </c>
      <c r="G112" s="71" t="s">
        <v>10</v>
      </c>
      <c r="H112" s="74" t="s">
        <v>10</v>
      </c>
      <c r="I112" s="71" t="s">
        <v>10</v>
      </c>
      <c r="J112" s="71" t="s">
        <v>10</v>
      </c>
      <c r="L112" s="70"/>
    </row>
    <row r="113" spans="1:12" x14ac:dyDescent="0.35">
      <c r="A113" s="31">
        <f t="shared" si="4"/>
        <v>1989</v>
      </c>
      <c r="B113" s="31" t="str">
        <f t="shared" si="5"/>
        <v>4Q89</v>
      </c>
      <c r="C113" s="31" t="str">
        <f t="shared" si="6"/>
        <v>1989-4</v>
      </c>
      <c r="D113" s="72">
        <f t="shared" si="7"/>
        <v>32628</v>
      </c>
      <c r="E113" s="74">
        <v>8.3299999999999999E-2</v>
      </c>
      <c r="F113" s="71" t="s">
        <v>10</v>
      </c>
      <c r="G113" s="71" t="s">
        <v>10</v>
      </c>
      <c r="H113" s="74" t="s">
        <v>10</v>
      </c>
      <c r="I113" s="71" t="s">
        <v>10</v>
      </c>
      <c r="J113" s="71" t="s">
        <v>10</v>
      </c>
      <c r="L113" s="70"/>
    </row>
    <row r="114" spans="1:12" x14ac:dyDescent="0.35">
      <c r="A114" s="31">
        <f t="shared" si="4"/>
        <v>1989</v>
      </c>
      <c r="B114" s="31" t="str">
        <f t="shared" si="5"/>
        <v>4Q89</v>
      </c>
      <c r="C114" s="31" t="str">
        <f t="shared" si="6"/>
        <v>1989-5</v>
      </c>
      <c r="D114" s="72">
        <f t="shared" si="7"/>
        <v>32659</v>
      </c>
      <c r="E114" s="74">
        <v>0.17920000000000003</v>
      </c>
      <c r="F114" s="71" t="s">
        <v>10</v>
      </c>
      <c r="G114" s="71" t="s">
        <v>10</v>
      </c>
      <c r="H114" s="74" t="s">
        <v>10</v>
      </c>
      <c r="I114" s="71" t="s">
        <v>10</v>
      </c>
      <c r="J114" s="71" t="s">
        <v>10</v>
      </c>
      <c r="L114" s="70"/>
    </row>
    <row r="115" spans="1:12" x14ac:dyDescent="0.35">
      <c r="A115" s="31">
        <f t="shared" si="4"/>
        <v>1989</v>
      </c>
      <c r="B115" s="31" t="str">
        <f t="shared" si="5"/>
        <v>4Q89</v>
      </c>
      <c r="C115" s="31" t="str">
        <f t="shared" si="6"/>
        <v>1989-6</v>
      </c>
      <c r="D115" s="72">
        <f t="shared" si="7"/>
        <v>32689</v>
      </c>
      <c r="E115" s="74">
        <v>0.28649999999999998</v>
      </c>
      <c r="F115" s="71" t="s">
        <v>10</v>
      </c>
      <c r="G115" s="71" t="s">
        <v>10</v>
      </c>
      <c r="H115" s="74">
        <v>0.1968</v>
      </c>
      <c r="I115" s="71" t="s">
        <v>10</v>
      </c>
      <c r="J115" s="71" t="s">
        <v>10</v>
      </c>
      <c r="L115" s="70"/>
    </row>
    <row r="116" spans="1:12" x14ac:dyDescent="0.35">
      <c r="A116" s="31">
        <f t="shared" si="4"/>
        <v>1989</v>
      </c>
      <c r="B116" s="31" t="str">
        <f t="shared" si="5"/>
        <v>4Q89</v>
      </c>
      <c r="C116" s="31" t="str">
        <f t="shared" si="6"/>
        <v>1989-7</v>
      </c>
      <c r="D116" s="72">
        <f t="shared" si="7"/>
        <v>32720</v>
      </c>
      <c r="E116" s="74">
        <v>0.27739999999999998</v>
      </c>
      <c r="F116" s="71" t="s">
        <v>10</v>
      </c>
      <c r="G116" s="71" t="s">
        <v>10</v>
      </c>
      <c r="H116" s="74">
        <v>0.35899999999999999</v>
      </c>
      <c r="I116" s="71" t="s">
        <v>10</v>
      </c>
      <c r="J116" s="71" t="s">
        <v>10</v>
      </c>
      <c r="L116" s="70"/>
    </row>
    <row r="117" spans="1:12" x14ac:dyDescent="0.35">
      <c r="A117" s="31">
        <f t="shared" si="4"/>
        <v>1989</v>
      </c>
      <c r="B117" s="31" t="str">
        <f t="shared" si="5"/>
        <v>4Q89</v>
      </c>
      <c r="C117" s="31" t="str">
        <f t="shared" si="6"/>
        <v>1989-8</v>
      </c>
      <c r="D117" s="72">
        <f t="shared" si="7"/>
        <v>32751</v>
      </c>
      <c r="E117" s="74">
        <v>0.33710000000000001</v>
      </c>
      <c r="F117" s="73">
        <f t="array" ref="F117">PRODUCT(1+E115:E117)-1</f>
        <v>1.1973568462099999</v>
      </c>
      <c r="G117" s="71" t="s">
        <v>10</v>
      </c>
      <c r="H117" s="74">
        <v>0.36920000000000003</v>
      </c>
      <c r="I117" s="73">
        <f t="array" ref="I117">PRODUCT(1+H115:H117)-1</f>
        <v>1.2269369830400003</v>
      </c>
      <c r="J117" s="71" t="s">
        <v>10</v>
      </c>
      <c r="L117" s="70"/>
    </row>
    <row r="118" spans="1:12" x14ac:dyDescent="0.35">
      <c r="A118" s="31">
        <f t="shared" si="4"/>
        <v>1989</v>
      </c>
      <c r="B118" s="31" t="str">
        <f t="shared" si="5"/>
        <v>4Q89</v>
      </c>
      <c r="C118" s="31" t="str">
        <f t="shared" si="6"/>
        <v>1989-9</v>
      </c>
      <c r="D118" s="72">
        <f t="shared" si="7"/>
        <v>32781</v>
      </c>
      <c r="E118" s="74">
        <v>0.37560000000000004</v>
      </c>
      <c r="F118" s="73">
        <f t="array" ref="F118">PRODUCT(1+E116:E118)-1</f>
        <v>1.3495406744239999</v>
      </c>
      <c r="G118" s="71" t="s">
        <v>10</v>
      </c>
      <c r="H118" s="74">
        <v>0.3992</v>
      </c>
      <c r="I118" s="73">
        <f t="array" ref="I118">PRODUCT(1+H116:H118)-1</f>
        <v>1.6035513257599998</v>
      </c>
      <c r="J118" s="71" t="s">
        <v>10</v>
      </c>
      <c r="L118" s="70"/>
    </row>
    <row r="119" spans="1:12" x14ac:dyDescent="0.35">
      <c r="A119" s="31">
        <f t="shared" si="4"/>
        <v>1989</v>
      </c>
      <c r="B119" s="31" t="str">
        <f t="shared" si="5"/>
        <v>4Q89</v>
      </c>
      <c r="C119" s="31" t="str">
        <f t="shared" si="6"/>
        <v>1989-10</v>
      </c>
      <c r="D119" s="72">
        <f t="shared" si="7"/>
        <v>32812</v>
      </c>
      <c r="E119" s="74">
        <v>0.39770000000000005</v>
      </c>
      <c r="F119" s="73">
        <f t="array" ref="F119">PRODUCT(1+E117:E119)-1</f>
        <v>1.5708102400519999</v>
      </c>
      <c r="G119" s="71" t="s">
        <v>10</v>
      </c>
      <c r="H119" s="74">
        <v>0.40639999999999998</v>
      </c>
      <c r="I119" s="73">
        <f t="array" ref="I119">PRODUCT(1+H117:H119)-1</f>
        <v>1.6943595176960002</v>
      </c>
      <c r="J119" s="71" t="s">
        <v>10</v>
      </c>
      <c r="L119" s="70"/>
    </row>
    <row r="120" spans="1:12" x14ac:dyDescent="0.35">
      <c r="A120" s="31">
        <f t="shared" si="4"/>
        <v>1989</v>
      </c>
      <c r="B120" s="31" t="str">
        <f t="shared" si="5"/>
        <v>4Q89</v>
      </c>
      <c r="C120" s="31" t="str">
        <f t="shared" si="6"/>
        <v>1989-11</v>
      </c>
      <c r="D120" s="72">
        <f t="shared" si="7"/>
        <v>32842</v>
      </c>
      <c r="E120" s="74">
        <v>0.47820000000000001</v>
      </c>
      <c r="F120" s="73">
        <f t="array" ref="F120">PRODUCT(1+E118:E120)-1</f>
        <v>1.8420998405839994</v>
      </c>
      <c r="G120" s="71" t="s">
        <v>10</v>
      </c>
      <c r="H120" s="74">
        <v>0.40479999999999999</v>
      </c>
      <c r="I120" s="73">
        <f t="array" ref="I120">PRODUCT(1+H118:H120)-1</f>
        <v>1.7644144394240002</v>
      </c>
      <c r="J120" s="71" t="s">
        <v>10</v>
      </c>
      <c r="L120" s="70"/>
    </row>
    <row r="121" spans="1:12" x14ac:dyDescent="0.35">
      <c r="A121" s="31">
        <f t="shared" si="4"/>
        <v>1989</v>
      </c>
      <c r="B121" s="31" t="str">
        <f t="shared" si="5"/>
        <v>4Q89</v>
      </c>
      <c r="C121" s="31" t="str">
        <f t="shared" si="6"/>
        <v>1989-12</v>
      </c>
      <c r="D121" s="72">
        <f t="shared" si="7"/>
        <v>32873</v>
      </c>
      <c r="E121" s="74">
        <v>0.51500000000000001</v>
      </c>
      <c r="F121" s="73">
        <f t="array" ref="F121">PRODUCT(1+E119:E121)-1</f>
        <v>2.1301114121000002</v>
      </c>
      <c r="G121" s="71" t="s">
        <v>10</v>
      </c>
      <c r="H121" s="74">
        <v>0.47130000000000005</v>
      </c>
      <c r="I121" s="73">
        <f t="array" ref="I121">PRODUCT(1+H119:H121)-1</f>
        <v>1.9068631823360005</v>
      </c>
      <c r="J121" s="71" t="s">
        <v>10</v>
      </c>
      <c r="L121" s="70"/>
    </row>
    <row r="122" spans="1:12" x14ac:dyDescent="0.35">
      <c r="A122" s="31">
        <f t="shared" si="4"/>
        <v>1990</v>
      </c>
      <c r="B122" s="31" t="str">
        <f t="shared" si="5"/>
        <v>1Q90</v>
      </c>
      <c r="C122" s="31" t="str">
        <f t="shared" si="6"/>
        <v>1990-1</v>
      </c>
      <c r="D122" s="72">
        <f t="shared" si="7"/>
        <v>32904</v>
      </c>
      <c r="E122" s="74">
        <v>0.67549999999999999</v>
      </c>
      <c r="F122" s="73">
        <f t="array" ref="F122">PRODUCT(1+E120:E122)-1</f>
        <v>2.7522370115000006</v>
      </c>
      <c r="G122" s="71" t="s">
        <v>10</v>
      </c>
      <c r="H122" s="74">
        <v>0.61460000000000004</v>
      </c>
      <c r="I122" s="73">
        <f t="array" ref="I122">PRODUCT(1+H120:H122)-1</f>
        <v>2.3371880647040002</v>
      </c>
      <c r="J122" s="71" t="s">
        <v>10</v>
      </c>
      <c r="L122" s="70"/>
    </row>
    <row r="123" spans="1:12" x14ac:dyDescent="0.35">
      <c r="A123" s="31">
        <f t="shared" si="4"/>
        <v>1990</v>
      </c>
      <c r="B123" s="31" t="str">
        <f t="shared" si="5"/>
        <v>1Q90</v>
      </c>
      <c r="C123" s="31" t="str">
        <f t="shared" si="6"/>
        <v>1990-2</v>
      </c>
      <c r="D123" s="72">
        <f t="shared" si="7"/>
        <v>32932</v>
      </c>
      <c r="E123" s="74">
        <v>0.75730000000000008</v>
      </c>
      <c r="F123" s="73">
        <f t="array" ref="F123">PRODUCT(1+E121:E123)-1</f>
        <v>3.4606995672499998</v>
      </c>
      <c r="G123" s="71" t="s">
        <v>10</v>
      </c>
      <c r="H123" s="74">
        <v>0.81290000000000007</v>
      </c>
      <c r="I123" s="73">
        <f t="array" ref="I123">PRODUCT(1+H121:H123)-1</f>
        <v>3.3066545006419998</v>
      </c>
      <c r="J123" s="71" t="s">
        <v>10</v>
      </c>
      <c r="L123" s="70"/>
    </row>
    <row r="124" spans="1:12" x14ac:dyDescent="0.35">
      <c r="A124" s="31">
        <f t="shared" si="4"/>
        <v>1990</v>
      </c>
      <c r="B124" s="31" t="str">
        <f t="shared" si="5"/>
        <v>1Q90</v>
      </c>
      <c r="C124" s="31" t="str">
        <f t="shared" si="6"/>
        <v>1990-3</v>
      </c>
      <c r="D124" s="72">
        <f t="shared" si="7"/>
        <v>32963</v>
      </c>
      <c r="E124" s="74">
        <v>0.82389999999999997</v>
      </c>
      <c r="F124" s="73">
        <f t="array" ref="F124">PRODUCT(1+E122:E124)-1</f>
        <v>4.3702111819849998</v>
      </c>
      <c r="G124" s="71" t="s">
        <v>10</v>
      </c>
      <c r="H124" s="74">
        <v>0.83950000000000002</v>
      </c>
      <c r="I124" s="73">
        <f t="array" ref="I124">PRODUCT(1+H122:H124)-1</f>
        <v>4.3844157914300004</v>
      </c>
      <c r="J124" s="71" t="s">
        <v>10</v>
      </c>
      <c r="L124" s="70"/>
    </row>
    <row r="125" spans="1:12" x14ac:dyDescent="0.35">
      <c r="A125" s="31">
        <f t="shared" si="4"/>
        <v>1990</v>
      </c>
      <c r="B125" s="31" t="str">
        <f t="shared" si="5"/>
        <v>4Q90</v>
      </c>
      <c r="C125" s="31" t="str">
        <f t="shared" si="6"/>
        <v>1990-4</v>
      </c>
      <c r="D125" s="72">
        <f t="shared" si="7"/>
        <v>32993</v>
      </c>
      <c r="E125" s="74">
        <v>0.1552</v>
      </c>
      <c r="F125" s="73">
        <f t="array" ref="F125">PRODUCT(1+E123:E125)-1</f>
        <v>2.7025771157440004</v>
      </c>
      <c r="G125" s="71" t="s">
        <v>10</v>
      </c>
      <c r="H125" s="74">
        <v>0.28350000000000003</v>
      </c>
      <c r="I125" s="73">
        <f t="array" ref="I125">PRODUCT(1+H123:H125)-1</f>
        <v>3.2802537274250003</v>
      </c>
      <c r="J125" s="71" t="s">
        <v>10</v>
      </c>
      <c r="L125" s="70"/>
    </row>
    <row r="126" spans="1:12" x14ac:dyDescent="0.35">
      <c r="A126" s="31">
        <f t="shared" si="4"/>
        <v>1990</v>
      </c>
      <c r="B126" s="31" t="str">
        <f t="shared" si="5"/>
        <v>4Q90</v>
      </c>
      <c r="C126" s="31" t="str">
        <f t="shared" si="6"/>
        <v>1990-5</v>
      </c>
      <c r="D126" s="72">
        <f t="shared" si="7"/>
        <v>33024</v>
      </c>
      <c r="E126" s="74">
        <v>7.5899999999999995E-2</v>
      </c>
      <c r="F126" s="73">
        <f t="array" ref="F126">PRODUCT(1+E124:E126)-1</f>
        <v>1.2668882483520001</v>
      </c>
      <c r="G126" s="71">
        <f t="array" ref="G126">PRODUCT(1+E115:E126)-1</f>
        <v>62.149949348512543</v>
      </c>
      <c r="H126" s="74">
        <v>5.9299999999999999E-2</v>
      </c>
      <c r="I126" s="73">
        <f t="array" ref="I126">PRODUCT(1+H124:H126)-1</f>
        <v>1.5010054462249998</v>
      </c>
      <c r="J126" s="71">
        <f t="array" ref="J126">PRODUCT(1+H115:H126)-1</f>
        <v>65.307972704595485</v>
      </c>
      <c r="L126" s="70"/>
    </row>
    <row r="127" spans="1:12" x14ac:dyDescent="0.35">
      <c r="A127" s="31">
        <f t="shared" si="4"/>
        <v>1990</v>
      </c>
      <c r="B127" s="31" t="str">
        <f t="shared" si="5"/>
        <v>4Q90</v>
      </c>
      <c r="C127" s="31" t="str">
        <f t="shared" si="6"/>
        <v>1990-6</v>
      </c>
      <c r="D127" s="72">
        <f t="shared" si="7"/>
        <v>33054</v>
      </c>
      <c r="E127" s="74">
        <v>0.11749999999999999</v>
      </c>
      <c r="F127" s="73">
        <f t="array" ref="F127">PRODUCT(1+E125:E127)-1</f>
        <v>0.38891804240000005</v>
      </c>
      <c r="G127" s="71">
        <f t="array" ref="G127">PRODUCT(1+E116:E127)-1</f>
        <v>53.854308897755764</v>
      </c>
      <c r="H127" s="74">
        <v>9.9399999999999988E-2</v>
      </c>
      <c r="I127" s="73">
        <f t="array" ref="I127">PRODUCT(1+H125:H127)-1</f>
        <v>0.49475693806999987</v>
      </c>
      <c r="J127" s="71">
        <f t="array" ref="J127">PRODUCT(1+H116:H127)-1</f>
        <v>59.911585220113835</v>
      </c>
      <c r="L127" s="70"/>
    </row>
    <row r="128" spans="1:12" x14ac:dyDescent="0.35">
      <c r="A128" s="31">
        <f t="shared" si="4"/>
        <v>1990</v>
      </c>
      <c r="B128" s="31" t="str">
        <f t="shared" si="5"/>
        <v>4Q90</v>
      </c>
      <c r="C128" s="31" t="str">
        <f t="shared" si="6"/>
        <v>1990-7</v>
      </c>
      <c r="D128" s="72">
        <f t="shared" si="7"/>
        <v>33085</v>
      </c>
      <c r="E128" s="74">
        <v>0.12920000000000001</v>
      </c>
      <c r="F128" s="73">
        <f t="array" ref="F128">PRODUCT(1+E126:E128)-1</f>
        <v>0.35765776789999992</v>
      </c>
      <c r="G128" s="71">
        <f t="array" ref="G128">PRODUCT(1+E117:E128)-1</f>
        <v>47.490281515066364</v>
      </c>
      <c r="H128" s="74">
        <v>0.1201</v>
      </c>
      <c r="I128" s="73">
        <f t="array" ref="I128">PRODUCT(1+H126:H128)-1</f>
        <v>0.30446220984199979</v>
      </c>
      <c r="J128" s="71">
        <f t="array" ref="J128">PRODUCT(1+H117:H128)-1</f>
        <v>49.203875353237322</v>
      </c>
      <c r="L128" s="70"/>
    </row>
    <row r="129" spans="1:12" x14ac:dyDescent="0.35">
      <c r="A129" s="31">
        <f t="shared" si="4"/>
        <v>1990</v>
      </c>
      <c r="B129" s="31" t="str">
        <f t="shared" si="5"/>
        <v>4Q90</v>
      </c>
      <c r="C129" s="31" t="str">
        <f t="shared" si="6"/>
        <v>1990-8</v>
      </c>
      <c r="D129" s="72">
        <f t="shared" si="7"/>
        <v>33116</v>
      </c>
      <c r="E129" s="74">
        <v>0.1288</v>
      </c>
      <c r="F129" s="73">
        <f t="array" ref="F129">PRODUCT(1+E127:E129)-1</f>
        <v>0.42441127279999979</v>
      </c>
      <c r="G129" s="71">
        <f t="array" ref="G129">PRODUCT(1+E118:E129)-1</f>
        <v>39.936227488001592</v>
      </c>
      <c r="H129" s="74">
        <v>0.13619999999999999</v>
      </c>
      <c r="I129" s="73">
        <f t="array" ref="I129">PRODUCT(1+H127:H129)-1</f>
        <v>0.39915978742800018</v>
      </c>
      <c r="J129" s="71">
        <f t="array" ref="J129">PRODUCT(1+H118:H129)-1</f>
        <v>40.660563231338209</v>
      </c>
      <c r="L129" s="70"/>
    </row>
    <row r="130" spans="1:12" x14ac:dyDescent="0.35">
      <c r="A130" s="31">
        <f t="shared" si="4"/>
        <v>1990</v>
      </c>
      <c r="B130" s="31" t="str">
        <f t="shared" si="5"/>
        <v>4Q90</v>
      </c>
      <c r="C130" s="31" t="str">
        <f t="shared" si="6"/>
        <v>1990-9</v>
      </c>
      <c r="D130" s="72">
        <f t="shared" si="7"/>
        <v>33146</v>
      </c>
      <c r="E130" s="74">
        <v>0.14410000000000001</v>
      </c>
      <c r="F130" s="73">
        <f t="array" ref="F130">PRODUCT(1+E128:E130)-1</f>
        <v>0.45831672233599985</v>
      </c>
      <c r="G130" s="71">
        <f t="array" ref="G130">PRODUCT(1+E119:E130)-1</f>
        <v>33.047061550612547</v>
      </c>
      <c r="H130" s="74">
        <v>0.128</v>
      </c>
      <c r="I130" s="73">
        <f t="array" ref="I130">PRODUCT(1+H128:H130)-1</f>
        <v>0.43555779536000028</v>
      </c>
      <c r="J130" s="71">
        <f t="array" ref="J130">PRODUCT(1+H119:H130)-1</f>
        <v>32.585702776550526</v>
      </c>
      <c r="L130" s="70"/>
    </row>
    <row r="131" spans="1:12" x14ac:dyDescent="0.35">
      <c r="A131" s="31">
        <f t="shared" ref="A131:A194" si="8">YEAR(D131)</f>
        <v>1990</v>
      </c>
      <c r="B131" s="31" t="str">
        <f t="shared" ref="B131:B194" si="9">IF(MONTH(D131)&lt;=3,"1Q",IF(MONTH(D131)&lt;=3,"2Q",IF(MONTH(D131)&lt;=3,"3Q","4Q")))&amp;RIGHT(A131,2)</f>
        <v>4Q90</v>
      </c>
      <c r="C131" s="31" t="str">
        <f t="shared" ref="C131:C194" si="10">YEAR(D131)&amp;"-"&amp;MONTH(D131)</f>
        <v>1990-10</v>
      </c>
      <c r="D131" s="72">
        <f t="shared" si="7"/>
        <v>33177</v>
      </c>
      <c r="E131" s="74">
        <v>0.14360000000000001</v>
      </c>
      <c r="F131" s="73">
        <f t="array" ref="F131">PRODUCT(1+E129:E131)-1</f>
        <v>0.47691374748799986</v>
      </c>
      <c r="G131" s="71">
        <f t="array" ref="G131">PRODUCT(1+E120:E131)-1</f>
        <v>26.857351069099607</v>
      </c>
      <c r="H131" s="74">
        <v>0.12970000000000001</v>
      </c>
      <c r="I131" s="73">
        <f t="array" ref="I131">PRODUCT(1+H129:H131)-1</f>
        <v>0.44786147792000008</v>
      </c>
      <c r="J131" s="71">
        <f t="array" ref="J131">PRODUCT(1+H120:H131)-1</f>
        <v>25.97793545696041</v>
      </c>
      <c r="L131" s="70"/>
    </row>
    <row r="132" spans="1:12" x14ac:dyDescent="0.35">
      <c r="A132" s="31">
        <f t="shared" si="8"/>
        <v>1990</v>
      </c>
      <c r="B132" s="31" t="str">
        <f t="shared" si="9"/>
        <v>4Q90</v>
      </c>
      <c r="C132" s="31" t="str">
        <f t="shared" si="10"/>
        <v>1990-11</v>
      </c>
      <c r="D132" s="72">
        <f t="shared" ref="D132:D195" si="11">+D131+40-DAY(D131+40)</f>
        <v>33207</v>
      </c>
      <c r="E132" s="74">
        <v>0.1681</v>
      </c>
      <c r="F132" s="73">
        <f t="array" ref="F132">PRODUCT(1+E130:E132)-1</f>
        <v>0.52833358295599964</v>
      </c>
      <c r="G132" s="71">
        <f t="array" ref="G132">PRODUCT(1+E121:E132)-1</f>
        <v>21.013375580987169</v>
      </c>
      <c r="H132" s="74">
        <v>0.1686</v>
      </c>
      <c r="I132" s="73">
        <f t="array" ref="I132">PRODUCT(1+H130:H132)-1</f>
        <v>0.48914884976000006</v>
      </c>
      <c r="J132" s="71">
        <f t="array" ref="J132">PRODUCT(1+H121:H132)-1</f>
        <v>21.441924384256787</v>
      </c>
      <c r="L132" s="70"/>
    </row>
    <row r="133" spans="1:12" x14ac:dyDescent="0.35">
      <c r="A133" s="31">
        <f t="shared" si="8"/>
        <v>1990</v>
      </c>
      <c r="B133" s="31" t="str">
        <f t="shared" si="9"/>
        <v>4Q90</v>
      </c>
      <c r="C133" s="31" t="str">
        <f t="shared" si="10"/>
        <v>1990-12</v>
      </c>
      <c r="D133" s="72">
        <f t="shared" si="11"/>
        <v>33238</v>
      </c>
      <c r="E133" s="74">
        <v>0.18440000000000001</v>
      </c>
      <c r="F133" s="73">
        <f t="array" ref="F133">PRODUCT(1+E131:E133)-1</f>
        <v>0.58216790110399996</v>
      </c>
      <c r="G133" s="71">
        <f t="array" ref="G133">PRODUCT(1+E122:E133)-1</f>
        <v>16.209664711631156</v>
      </c>
      <c r="H133" s="74">
        <v>0.18</v>
      </c>
      <c r="I133" s="73">
        <f t="array" ref="I133">PRODUCT(1+H131:H133)-1</f>
        <v>0.55779755559999988</v>
      </c>
      <c r="J133" s="71">
        <f t="array" ref="J133">PRODUCT(1+H122:H133)-1</f>
        <v>16.998688760567529</v>
      </c>
      <c r="L133" s="70"/>
    </row>
    <row r="134" spans="1:12" x14ac:dyDescent="0.35">
      <c r="A134" s="31">
        <f t="shared" si="8"/>
        <v>1991</v>
      </c>
      <c r="B134" s="31" t="str">
        <f t="shared" si="9"/>
        <v>1Q91</v>
      </c>
      <c r="C134" s="31" t="str">
        <f t="shared" si="10"/>
        <v>1991-1</v>
      </c>
      <c r="D134" s="72">
        <f t="shared" si="11"/>
        <v>33269</v>
      </c>
      <c r="E134" s="74">
        <v>0.20749999999999999</v>
      </c>
      <c r="F134" s="73">
        <f t="array" ref="F134">PRODUCT(1+E132:E134)-1</f>
        <v>0.67057340030000012</v>
      </c>
      <c r="G134" s="71">
        <f t="array" ref="G134">PRODUCT(1+E123:E134)-1</f>
        <v>11.402667943476352</v>
      </c>
      <c r="H134" s="74">
        <v>0.17699999999999999</v>
      </c>
      <c r="I134" s="73">
        <f t="array" ref="I134">PRODUCT(1+H132:H134)-1</f>
        <v>0.62302179600000018</v>
      </c>
      <c r="J134" s="71">
        <f t="array" ref="J134">PRODUCT(1+H123:H134)-1</f>
        <v>12.120560306693905</v>
      </c>
      <c r="L134" s="70"/>
    </row>
    <row r="135" spans="1:12" x14ac:dyDescent="0.35">
      <c r="A135" s="31">
        <f t="shared" si="8"/>
        <v>1991</v>
      </c>
      <c r="B135" s="31" t="str">
        <f t="shared" si="9"/>
        <v>1Q91</v>
      </c>
      <c r="C135" s="31" t="str">
        <f t="shared" si="10"/>
        <v>1991-2</v>
      </c>
      <c r="D135" s="72">
        <f t="shared" si="11"/>
        <v>33297</v>
      </c>
      <c r="E135" s="74">
        <v>0.2072</v>
      </c>
      <c r="F135" s="73">
        <f t="array" ref="F135">PRODUCT(1+E133:E135)-1</f>
        <v>0.7264927736000002</v>
      </c>
      <c r="G135" s="71">
        <f t="array" ref="G135">PRODUCT(1+E124:E135)-1</f>
        <v>7.5201734145363055</v>
      </c>
      <c r="H135" s="74">
        <v>0.2102</v>
      </c>
      <c r="I135" s="73">
        <f t="array" ref="I135">PRODUCT(1+H133:H135)-1</f>
        <v>0.68079837199999993</v>
      </c>
      <c r="J135" s="71">
        <f t="array" ref="J135">PRODUCT(1+H124:H135)-1</f>
        <v>7.7586199366545117</v>
      </c>
      <c r="L135" s="70"/>
    </row>
    <row r="136" spans="1:12" x14ac:dyDescent="0.35">
      <c r="A136" s="31">
        <f t="shared" si="8"/>
        <v>1991</v>
      </c>
      <c r="B136" s="31" t="str">
        <f t="shared" si="9"/>
        <v>1Q91</v>
      </c>
      <c r="C136" s="31" t="str">
        <f t="shared" si="10"/>
        <v>1991-3</v>
      </c>
      <c r="D136" s="72">
        <f t="shared" si="11"/>
        <v>33328</v>
      </c>
      <c r="E136" s="74">
        <v>0.1192</v>
      </c>
      <c r="F136" s="73">
        <f t="array" ref="F136">PRODUCT(1+E134:E136)-1</f>
        <v>0.6314511248000001</v>
      </c>
      <c r="G136" s="71">
        <f t="array" ref="G136">PRODUCT(1+E125:E136)-1</f>
        <v>4.2282351475130389</v>
      </c>
      <c r="H136" s="74">
        <v>9.1899999999999996E-2</v>
      </c>
      <c r="I136" s="73">
        <f t="array" ref="I136">PRODUCT(1+H134:H136)-1</f>
        <v>0.55530825626000002</v>
      </c>
      <c r="J136" s="71">
        <f t="array" ref="J136">PRODUCT(1+H125:H136)-1</f>
        <v>4.1989872839538256</v>
      </c>
      <c r="L136" s="70"/>
    </row>
    <row r="137" spans="1:12" x14ac:dyDescent="0.35">
      <c r="A137" s="31">
        <f t="shared" si="8"/>
        <v>1991</v>
      </c>
      <c r="B137" s="31" t="str">
        <f t="shared" si="9"/>
        <v>4Q91</v>
      </c>
      <c r="C137" s="31" t="str">
        <f t="shared" si="10"/>
        <v>1991-4</v>
      </c>
      <c r="D137" s="72">
        <f t="shared" si="11"/>
        <v>33358</v>
      </c>
      <c r="E137" s="74">
        <v>4.99E-2</v>
      </c>
      <c r="F137" s="73">
        <f t="array" ref="F137">PRODUCT(1+E135:E137)-1</f>
        <v>0.41851804217599997</v>
      </c>
      <c r="G137" s="71">
        <f t="array" ref="G137">PRODUCT(1+E126:E137)-1</f>
        <v>3.7516655829068046</v>
      </c>
      <c r="H137" s="74">
        <v>7.8100000000000003E-2</v>
      </c>
      <c r="I137" s="73">
        <f t="array" ref="I137">PRODUCT(1+H135:H137)-1</f>
        <v>0.424620077378</v>
      </c>
      <c r="J137" s="71">
        <f t="array" ref="J137">PRODUCT(1+H126:H137)-1</f>
        <v>3.3669872932065594</v>
      </c>
      <c r="L137" s="70"/>
    </row>
    <row r="138" spans="1:12" x14ac:dyDescent="0.35">
      <c r="A138" s="31">
        <f t="shared" si="8"/>
        <v>1991</v>
      </c>
      <c r="B138" s="31" t="str">
        <f t="shared" si="9"/>
        <v>4Q91</v>
      </c>
      <c r="C138" s="31" t="str">
        <f t="shared" si="10"/>
        <v>1991-5</v>
      </c>
      <c r="D138" s="72">
        <f t="shared" si="11"/>
        <v>33389</v>
      </c>
      <c r="E138" s="74">
        <v>7.4299999999999991E-2</v>
      </c>
      <c r="F138" s="73">
        <f t="array" ref="F138">PRODUCT(1+E136:E138)-1</f>
        <v>0.26235415234400006</v>
      </c>
      <c r="G138" s="71">
        <f t="array" ref="G138">PRODUCT(1+E127:E138)-1</f>
        <v>3.7445992524554139</v>
      </c>
      <c r="H138" s="74">
        <v>7.4800000000000005E-2</v>
      </c>
      <c r="I138" s="73">
        <f t="array" ref="I138">PRODUCT(1+H136:H138)-1</f>
        <v>0.26523025877200013</v>
      </c>
      <c r="J138" s="71">
        <f t="array" ref="J138">PRODUCT(1+H127:H138)-1</f>
        <v>3.4308863803817715</v>
      </c>
      <c r="L138" s="70"/>
    </row>
    <row r="139" spans="1:12" x14ac:dyDescent="0.35">
      <c r="A139" s="31">
        <f t="shared" si="8"/>
        <v>1991</v>
      </c>
      <c r="B139" s="31" t="str">
        <f t="shared" si="9"/>
        <v>4Q91</v>
      </c>
      <c r="C139" s="31" t="str">
        <f t="shared" si="10"/>
        <v>1991-6</v>
      </c>
      <c r="D139" s="72">
        <f t="shared" si="11"/>
        <v>33419</v>
      </c>
      <c r="E139" s="74">
        <v>0.1119</v>
      </c>
      <c r="F139" s="73">
        <f t="array" ref="F139">PRODUCT(1+E137:E139)-1</f>
        <v>0.25412042708299998</v>
      </c>
      <c r="G139" s="71">
        <f t="array" ref="G139">PRODUCT(1+E128:E139)-1</f>
        <v>3.720823184613133</v>
      </c>
      <c r="H139" s="74">
        <v>8.48E-2</v>
      </c>
      <c r="I139" s="73">
        <f t="array" ref="I139">PRODUCT(1+H137:H139)-1</f>
        <v>0.25700319142400008</v>
      </c>
      <c r="J139" s="71">
        <f t="array" ref="J139">PRODUCT(1+H128:H139)-1</f>
        <v>3.3720443382191618</v>
      </c>
      <c r="L139" s="70"/>
    </row>
    <row r="140" spans="1:12" x14ac:dyDescent="0.35">
      <c r="A140" s="31">
        <f t="shared" si="8"/>
        <v>1991</v>
      </c>
      <c r="B140" s="31" t="str">
        <f t="shared" si="9"/>
        <v>4Q91</v>
      </c>
      <c r="C140" s="31" t="str">
        <f t="shared" si="10"/>
        <v>1991-7</v>
      </c>
      <c r="D140" s="72">
        <f t="shared" si="11"/>
        <v>33450</v>
      </c>
      <c r="E140" s="74">
        <v>0.1241</v>
      </c>
      <c r="F140" s="73">
        <f t="array" ref="F140">PRODUCT(1+E138:E140)-1</f>
        <v>0.34275337849700005</v>
      </c>
      <c r="G140" s="71">
        <f t="array" ref="G140">PRODUCT(1+E129:E140)-1</f>
        <v>3.6995017196454318</v>
      </c>
      <c r="H140" s="74">
        <v>0.13220000000000001</v>
      </c>
      <c r="I140" s="73">
        <f t="array" ref="I140">PRODUCT(1+H138:H140)-1</f>
        <v>0.32008070988800008</v>
      </c>
      <c r="J140" s="71">
        <f t="array" ref="J140">PRODUCT(1+H129:H140)-1</f>
        <v>3.4192738145984594</v>
      </c>
      <c r="L140" s="70"/>
    </row>
    <row r="141" spans="1:12" x14ac:dyDescent="0.35">
      <c r="A141" s="31">
        <f t="shared" si="8"/>
        <v>1991</v>
      </c>
      <c r="B141" s="31" t="str">
        <f t="shared" si="9"/>
        <v>4Q91</v>
      </c>
      <c r="C141" s="31" t="str">
        <f t="shared" si="10"/>
        <v>1991-8</v>
      </c>
      <c r="D141" s="72">
        <f t="shared" si="11"/>
        <v>33481</v>
      </c>
      <c r="E141" s="74">
        <v>0.15629999999999999</v>
      </c>
      <c r="F141" s="73">
        <f t="array" ref="F141">PRODUCT(1+E139:E141)-1</f>
        <v>0.44524409527699982</v>
      </c>
      <c r="G141" s="71">
        <f t="array" ref="G141">PRODUCT(1+E130:E141)-1</f>
        <v>3.8139917066141145</v>
      </c>
      <c r="H141" s="74">
        <v>0.1525</v>
      </c>
      <c r="I141" s="73">
        <f t="array" ref="I141">PRODUCT(1+H139:H141)-1</f>
        <v>0.41551267040000028</v>
      </c>
      <c r="J141" s="71">
        <f t="array" ref="J141">PRODUCT(1+H130:H141)-1</f>
        <v>3.482673007678863</v>
      </c>
      <c r="L141" s="70"/>
    </row>
    <row r="142" spans="1:12" x14ac:dyDescent="0.35">
      <c r="A142" s="31">
        <f t="shared" si="8"/>
        <v>1991</v>
      </c>
      <c r="B142" s="31" t="str">
        <f t="shared" si="9"/>
        <v>4Q91</v>
      </c>
      <c r="C142" s="31" t="str">
        <f t="shared" si="10"/>
        <v>1991-9</v>
      </c>
      <c r="D142" s="72">
        <f t="shared" si="11"/>
        <v>33511</v>
      </c>
      <c r="E142" s="74">
        <v>0.15629999999999999</v>
      </c>
      <c r="F142" s="73">
        <f t="array" ref="F142">PRODUCT(1+E140:E142)-1</f>
        <v>0.5029550745289999</v>
      </c>
      <c r="G142" s="71">
        <f t="array" ref="G142">PRODUCT(1+E131:E142)-1</f>
        <v>3.8653252428615517</v>
      </c>
      <c r="H142" s="74">
        <v>0.14929999999999999</v>
      </c>
      <c r="I142" s="73">
        <f t="array" ref="I142">PRODUCT(1+H140:H142)-1</f>
        <v>0.49967617265000031</v>
      </c>
      <c r="J142" s="71">
        <f t="array" ref="J142">PRODUCT(1+H131:H142)-1</f>
        <v>3.5673192267068412</v>
      </c>
      <c r="L142" s="70"/>
    </row>
    <row r="143" spans="1:12" x14ac:dyDescent="0.35">
      <c r="A143" s="31">
        <f t="shared" si="8"/>
        <v>1991</v>
      </c>
      <c r="B143" s="31" t="str">
        <f t="shared" si="9"/>
        <v>4Q91</v>
      </c>
      <c r="C143" s="31" t="str">
        <f t="shared" si="10"/>
        <v>1991-10</v>
      </c>
      <c r="D143" s="72">
        <f t="shared" si="11"/>
        <v>33542</v>
      </c>
      <c r="E143" s="74">
        <v>0.20230000000000001</v>
      </c>
      <c r="F143" s="73">
        <f t="array" ref="F143">PRODUCT(1+E141:E143)-1</f>
        <v>0.60751079628699967</v>
      </c>
      <c r="G143" s="71">
        <f t="array" ref="G143">PRODUCT(1+E132:E143)-1</f>
        <v>4.1150581842361351</v>
      </c>
      <c r="H143" s="74">
        <v>0.2263</v>
      </c>
      <c r="I143" s="73">
        <f t="array" ref="I143">PRODUCT(1+H141:H143)-1</f>
        <v>0.62431804497499988</v>
      </c>
      <c r="J143" s="71">
        <f t="array" ref="J143">PRODUCT(1+H132:H143)-1</f>
        <v>3.9578680779946911</v>
      </c>
      <c r="L143" s="70"/>
    </row>
    <row r="144" spans="1:12" x14ac:dyDescent="0.35">
      <c r="A144" s="31">
        <f t="shared" si="8"/>
        <v>1991</v>
      </c>
      <c r="B144" s="31" t="str">
        <f t="shared" si="9"/>
        <v>4Q91</v>
      </c>
      <c r="C144" s="31" t="str">
        <f t="shared" si="10"/>
        <v>1991-11</v>
      </c>
      <c r="D144" s="72">
        <f t="shared" si="11"/>
        <v>33572</v>
      </c>
      <c r="E144" s="74">
        <v>0.25209999999999999</v>
      </c>
      <c r="F144" s="73">
        <f t="array" ref="F144">PRODUCT(1+E142:E144)-1</f>
        <v>0.7406938234289997</v>
      </c>
      <c r="G144" s="71">
        <f t="array" ref="G144">PRODUCT(1+E133:E144)-1</f>
        <v>4.4828904652701507</v>
      </c>
      <c r="H144" s="74">
        <v>0.25619999999999998</v>
      </c>
      <c r="I144" s="73">
        <f t="array" ref="I144">PRODUCT(1+H142:H144)-1</f>
        <v>0.77047143435799992</v>
      </c>
      <c r="J144" s="71">
        <f t="array" ref="J144">PRODUCT(1+H133:H144)-1</f>
        <v>4.329517268164409</v>
      </c>
      <c r="L144" s="70"/>
    </row>
    <row r="145" spans="1:12" x14ac:dyDescent="0.35">
      <c r="A145" s="31">
        <f t="shared" si="8"/>
        <v>1991</v>
      </c>
      <c r="B145" s="31" t="str">
        <f t="shared" si="9"/>
        <v>4Q91</v>
      </c>
      <c r="C145" s="31" t="str">
        <f t="shared" si="10"/>
        <v>1991-12</v>
      </c>
      <c r="D145" s="72">
        <f t="shared" si="11"/>
        <v>33603</v>
      </c>
      <c r="E145" s="74">
        <v>0.23710000000000001</v>
      </c>
      <c r="F145" s="73">
        <f t="array" ref="F145">PRODUCT(1+E143:E145)-1</f>
        <v>0.86233012969300016</v>
      </c>
      <c r="G145" s="71">
        <f t="array" ref="G145">PRODUCT(1+E134:E145)-1</f>
        <v>4.7268522412915441</v>
      </c>
      <c r="H145" s="74">
        <v>0.23629999999999998</v>
      </c>
      <c r="I145" s="73">
        <f t="array" ref="I145">PRODUCT(1+H143:H145)-1</f>
        <v>0.90449302557799971</v>
      </c>
      <c r="J145" s="71">
        <f t="array" ref="J145">PRODUCT(1+H134:H145)-1</f>
        <v>4.5837984734166586</v>
      </c>
      <c r="L145" s="70"/>
    </row>
    <row r="146" spans="1:12" x14ac:dyDescent="0.35">
      <c r="A146" s="31">
        <f t="shared" si="8"/>
        <v>1992</v>
      </c>
      <c r="B146" s="31" t="str">
        <f t="shared" si="9"/>
        <v>1Q92</v>
      </c>
      <c r="C146" s="31" t="str">
        <f t="shared" si="10"/>
        <v>1992-1</v>
      </c>
      <c r="D146" s="72">
        <f t="shared" si="11"/>
        <v>33634</v>
      </c>
      <c r="E146" s="74">
        <v>0.25940000000000002</v>
      </c>
      <c r="F146" s="73">
        <f t="array" ref="F146">PRODUCT(1+E144:E146)-1</f>
        <v>0.95077648285400018</v>
      </c>
      <c r="G146" s="71">
        <f t="array" ref="G146">PRODUCT(1+E135:E146)-1</f>
        <v>4.9730001761346347</v>
      </c>
      <c r="H146" s="74">
        <v>0.23559999999999998</v>
      </c>
      <c r="I146" s="73">
        <f t="array" ref="I146">PRODUCT(1+H144:H146)-1</f>
        <v>0.91893629813599986</v>
      </c>
      <c r="J146" s="71">
        <f t="array" ref="J146">PRODUCT(1+H135:H146)-1</f>
        <v>4.8618023736224503</v>
      </c>
      <c r="L146" s="70"/>
    </row>
    <row r="147" spans="1:12" x14ac:dyDescent="0.35">
      <c r="A147" s="31">
        <f t="shared" si="8"/>
        <v>1992</v>
      </c>
      <c r="B147" s="31" t="str">
        <f t="shared" si="9"/>
        <v>1Q92</v>
      </c>
      <c r="C147" s="31" t="str">
        <f t="shared" si="10"/>
        <v>1992-2</v>
      </c>
      <c r="D147" s="72">
        <f t="shared" si="11"/>
        <v>33663</v>
      </c>
      <c r="E147" s="74">
        <v>0.2432</v>
      </c>
      <c r="F147" s="73">
        <f t="array" ref="F147">PRODUCT(1+E145:E147)-1</f>
        <v>0.9369102495680004</v>
      </c>
      <c r="G147" s="71">
        <f t="array" ref="G147">PRODUCT(1+E136:E147)-1</f>
        <v>5.1511214537529648</v>
      </c>
      <c r="H147" s="74">
        <v>0.27860000000000001</v>
      </c>
      <c r="I147" s="73">
        <f t="array" ref="I147">PRODUCT(1+H145:H147)-1</f>
        <v>0.95315391720799991</v>
      </c>
      <c r="J147" s="71">
        <f t="array" ref="J147">PRODUCT(1+H136:H147)-1</f>
        <v>5.193109002572851</v>
      </c>
      <c r="L147" s="70"/>
    </row>
    <row r="148" spans="1:12" x14ac:dyDescent="0.35">
      <c r="A148" s="31">
        <f t="shared" si="8"/>
        <v>1992</v>
      </c>
      <c r="B148" s="31" t="str">
        <f t="shared" si="9"/>
        <v>1Q92</v>
      </c>
      <c r="C148" s="31" t="str">
        <f t="shared" si="10"/>
        <v>1992-3</v>
      </c>
      <c r="D148" s="72">
        <f t="shared" si="11"/>
        <v>33694</v>
      </c>
      <c r="E148" s="74">
        <v>0.214</v>
      </c>
      <c r="F148" s="73">
        <f t="array" ref="F148">PRODUCT(1+E146:E148)-1</f>
        <v>0.90074290112000011</v>
      </c>
      <c r="G148" s="71">
        <f t="array" ref="G148">PRODUCT(1+E137:E148)-1</f>
        <v>5.6721421058399706</v>
      </c>
      <c r="H148" s="74">
        <v>0.21390000000000001</v>
      </c>
      <c r="I148" s="73">
        <f t="array" ref="I148">PRODUCT(1+H146:H148)-1</f>
        <v>0.91776554242399988</v>
      </c>
      <c r="J148" s="71">
        <f t="array" ref="J148">PRODUCT(1+H137:H148)-1</f>
        <v>5.8850764888938407</v>
      </c>
      <c r="L148" s="70"/>
    </row>
    <row r="149" spans="1:12" x14ac:dyDescent="0.35">
      <c r="A149" s="31">
        <f t="shared" si="8"/>
        <v>1992</v>
      </c>
      <c r="B149" s="31" t="str">
        <f t="shared" si="9"/>
        <v>4Q92</v>
      </c>
      <c r="C149" s="31" t="str">
        <f t="shared" si="10"/>
        <v>1992-4</v>
      </c>
      <c r="D149" s="72">
        <f t="shared" si="11"/>
        <v>33724</v>
      </c>
      <c r="E149" s="74">
        <v>0.1993</v>
      </c>
      <c r="F149" s="73">
        <f t="array" ref="F149">PRODUCT(1+E147:E149)-1</f>
        <v>0.81003728864000002</v>
      </c>
      <c r="G149" s="71">
        <f t="array" ref="G149">PRODUCT(1+E138:E149)-1</f>
        <v>6.6215830341307544</v>
      </c>
      <c r="H149" s="74">
        <v>0.19940000000000002</v>
      </c>
      <c r="I149" s="73">
        <f t="array" ref="I149">PRODUCT(1+H147:H149)-1</f>
        <v>0.86157979247599981</v>
      </c>
      <c r="J149" s="71">
        <f t="array" ref="J149">PRODUCT(1+H138:H149)-1</f>
        <v>6.659735405601773</v>
      </c>
      <c r="L149" s="70"/>
    </row>
    <row r="150" spans="1:12" x14ac:dyDescent="0.35">
      <c r="A150" s="31">
        <f t="shared" si="8"/>
        <v>1992</v>
      </c>
      <c r="B150" s="31" t="str">
        <f t="shared" si="9"/>
        <v>4Q92</v>
      </c>
      <c r="C150" s="31" t="str">
        <f t="shared" si="10"/>
        <v>1992-5</v>
      </c>
      <c r="D150" s="72">
        <f t="shared" si="11"/>
        <v>33755</v>
      </c>
      <c r="E150" s="74">
        <v>0.24859999999999999</v>
      </c>
      <c r="F150" s="73">
        <f t="array" ref="F150">PRODUCT(1+E148:E150)-1</f>
        <v>0.8178994197199998</v>
      </c>
      <c r="G150" s="71">
        <f t="array" ref="G150">PRODUCT(1+E139:E150)-1</f>
        <v>7.8581481675655382</v>
      </c>
      <c r="H150" s="74">
        <v>0.20430000000000001</v>
      </c>
      <c r="I150" s="73">
        <f t="array" ref="I150">PRODUCT(1+H148:H150)-1</f>
        <v>0.75340258413799988</v>
      </c>
      <c r="J150" s="71">
        <f t="array" ref="J150">PRODUCT(1+H139:H150)-1</f>
        <v>7.5826380247173581</v>
      </c>
      <c r="L150" s="70"/>
    </row>
    <row r="151" spans="1:12" x14ac:dyDescent="0.35">
      <c r="A151" s="31">
        <f t="shared" si="8"/>
        <v>1992</v>
      </c>
      <c r="B151" s="31" t="str">
        <f t="shared" si="9"/>
        <v>4Q92</v>
      </c>
      <c r="C151" s="31" t="str">
        <f t="shared" si="10"/>
        <v>1992-6</v>
      </c>
      <c r="D151" s="72">
        <f t="shared" si="11"/>
        <v>33785</v>
      </c>
      <c r="E151" s="74">
        <v>0.2021</v>
      </c>
      <c r="F151" s="73">
        <f t="array" ref="F151">PRODUCT(1+E149:E151)-1</f>
        <v>0.80007981255799976</v>
      </c>
      <c r="G151" s="71">
        <f t="array" ref="G151">PRODUCT(1+E140:E151)-1</f>
        <v>8.576742433879426</v>
      </c>
      <c r="H151" s="74">
        <v>0.2361</v>
      </c>
      <c r="I151" s="73">
        <f t="array" ref="I151">PRODUCT(1+H149:H151)-1</f>
        <v>0.78546909486199978</v>
      </c>
      <c r="J151" s="71">
        <f t="array" ref="J151">PRODUCT(1+H140:H151)-1</f>
        <v>8.7796818421396807</v>
      </c>
      <c r="L151" s="70"/>
    </row>
    <row r="152" spans="1:12" x14ac:dyDescent="0.35">
      <c r="A152" s="31">
        <f t="shared" si="8"/>
        <v>1992</v>
      </c>
      <c r="B152" s="31" t="str">
        <f t="shared" si="9"/>
        <v>4Q92</v>
      </c>
      <c r="C152" s="31" t="str">
        <f t="shared" si="10"/>
        <v>1992-7</v>
      </c>
      <c r="D152" s="72">
        <f t="shared" si="11"/>
        <v>33816</v>
      </c>
      <c r="E152" s="74">
        <v>0.21829999999999999</v>
      </c>
      <c r="F152" s="73">
        <f t="array" ref="F152">PRODUCT(1+E150:E152)-1</f>
        <v>0.82859771169799967</v>
      </c>
      <c r="G152" s="71">
        <f t="array" ref="G152">PRODUCT(1+E141:E152)-1</f>
        <v>9.379277028018242</v>
      </c>
      <c r="H152" s="74">
        <v>0.21840000000000001</v>
      </c>
      <c r="I152" s="73">
        <f t="array" ref="I152">PRODUCT(1+H150:H152)-1</f>
        <v>0.81375316423199973</v>
      </c>
      <c r="J152" s="71">
        <f t="array" ref="J152">PRODUCT(1+H141:H152)-1</f>
        <v>9.5242575132158471</v>
      </c>
      <c r="L152" s="70"/>
    </row>
    <row r="153" spans="1:12" x14ac:dyDescent="0.35">
      <c r="A153" s="31">
        <f t="shared" si="8"/>
        <v>1992</v>
      </c>
      <c r="B153" s="31" t="str">
        <f t="shared" si="9"/>
        <v>4Q92</v>
      </c>
      <c r="C153" s="31" t="str">
        <f t="shared" si="10"/>
        <v>1992-8</v>
      </c>
      <c r="D153" s="72">
        <f t="shared" si="11"/>
        <v>33847</v>
      </c>
      <c r="E153" s="74">
        <v>0.22140000000000001</v>
      </c>
      <c r="F153" s="73">
        <f t="array" ref="F153">PRODUCT(1+E151:E153)-1</f>
        <v>0.78876281040199991</v>
      </c>
      <c r="G153" s="71">
        <f t="array" ref="G153">PRODUCT(1+E142:E153)-1</f>
        <v>9.9636331073436661</v>
      </c>
      <c r="H153" s="74">
        <v>0.24629999999999999</v>
      </c>
      <c r="I153" s="73">
        <f t="array" ref="I153">PRODUCT(1+H151:H153)-1</f>
        <v>0.8770078623119999</v>
      </c>
      <c r="J153" s="71">
        <f t="array" ref="J153">PRODUCT(1+H142:H153)-1</f>
        <v>10.380808797154804</v>
      </c>
      <c r="L153" s="70"/>
    </row>
    <row r="154" spans="1:12" x14ac:dyDescent="0.35">
      <c r="A154" s="31">
        <f t="shared" si="8"/>
        <v>1992</v>
      </c>
      <c r="B154" s="31" t="str">
        <f t="shared" si="9"/>
        <v>4Q92</v>
      </c>
      <c r="C154" s="31" t="str">
        <f t="shared" si="10"/>
        <v>1992-9</v>
      </c>
      <c r="D154" s="72">
        <f t="shared" si="11"/>
        <v>33877</v>
      </c>
      <c r="E154" s="74">
        <v>0.24629999999999999</v>
      </c>
      <c r="F154" s="73">
        <f t="array" ref="F154">PRODUCT(1+E152:E154)-1</f>
        <v>0.85453380800599987</v>
      </c>
      <c r="G154" s="71">
        <f t="array" ref="G154">PRODUCT(1+E143:E154)-1</f>
        <v>10.816981701705799</v>
      </c>
      <c r="H154" s="74">
        <v>0.25269999999999998</v>
      </c>
      <c r="I154" s="73">
        <f t="array" ref="I154">PRODUCT(1+H152:H154)-1</f>
        <v>0.90221482818399967</v>
      </c>
      <c r="J154" s="71">
        <f t="array" ref="J154">PRODUCT(1+H143:H154)-1</f>
        <v>11.404715200727242</v>
      </c>
      <c r="L154" s="70"/>
    </row>
    <row r="155" spans="1:12" x14ac:dyDescent="0.35">
      <c r="A155" s="31">
        <f t="shared" si="8"/>
        <v>1992</v>
      </c>
      <c r="B155" s="31" t="str">
        <f t="shared" si="9"/>
        <v>4Q92</v>
      </c>
      <c r="C155" s="31" t="str">
        <f t="shared" si="10"/>
        <v>1992-10</v>
      </c>
      <c r="D155" s="72">
        <f t="shared" si="11"/>
        <v>33908</v>
      </c>
      <c r="E155" s="74">
        <v>0.25239999999999996</v>
      </c>
      <c r="F155" s="73">
        <f t="array" ref="F155">PRODUCT(1+E153:E155)-1</f>
        <v>0.90644187896799999</v>
      </c>
      <c r="G155" s="71">
        <f t="array" ref="G155">PRODUCT(1+E144:E155)-1</f>
        <v>11.309396891970671</v>
      </c>
      <c r="H155" s="74">
        <v>0.2676</v>
      </c>
      <c r="I155" s="73">
        <f t="array" ref="I155">PRODUCT(1+H153:H155)-1</f>
        <v>0.97902783667599991</v>
      </c>
      <c r="J155" s="71">
        <f t="array" ref="J155">PRODUCT(1+H144:H155)-1</f>
        <v>11.822487962522919</v>
      </c>
      <c r="L155" s="70"/>
    </row>
    <row r="156" spans="1:12" x14ac:dyDescent="0.35">
      <c r="A156" s="31">
        <f t="shared" si="8"/>
        <v>1992</v>
      </c>
      <c r="B156" s="31" t="str">
        <f t="shared" si="9"/>
        <v>4Q92</v>
      </c>
      <c r="C156" s="31" t="str">
        <f t="shared" si="10"/>
        <v>1992-11</v>
      </c>
      <c r="D156" s="72">
        <f t="shared" si="11"/>
        <v>33938</v>
      </c>
      <c r="E156" s="74">
        <v>0.22489999999999999</v>
      </c>
      <c r="F156" s="73">
        <f t="array" ref="F156">PRODUCT(1+E154:E156)-1</f>
        <v>0.91190491038799948</v>
      </c>
      <c r="G156" s="71">
        <f t="array" ref="G156">PRODUCT(1+E145:E156)-1</f>
        <v>11.041993653042788</v>
      </c>
      <c r="H156" s="74">
        <v>0.23430000000000001</v>
      </c>
      <c r="I156" s="73">
        <f t="array" ref="I156">PRODUCT(1+H154:H156)-1</f>
        <v>0.95997276643599982</v>
      </c>
      <c r="J156" s="71">
        <f t="array" ref="J156">PRODUCT(1+H145:H156)-1</f>
        <v>11.598946737893678</v>
      </c>
      <c r="L156" s="70"/>
    </row>
    <row r="157" spans="1:12" x14ac:dyDescent="0.35">
      <c r="A157" s="31">
        <f t="shared" si="8"/>
        <v>1992</v>
      </c>
      <c r="B157" s="31" t="str">
        <f t="shared" si="9"/>
        <v>4Q92</v>
      </c>
      <c r="C157" s="31" t="str">
        <f t="shared" si="10"/>
        <v>1992-12</v>
      </c>
      <c r="D157" s="72">
        <f t="shared" si="11"/>
        <v>33969</v>
      </c>
      <c r="E157" s="74">
        <v>0.25239999999999996</v>
      </c>
      <c r="F157" s="73">
        <f t="array" ref="F157">PRODUCT(1+E155:E157)-1</f>
        <v>0.92126270542399946</v>
      </c>
      <c r="G157" s="71">
        <f t="array" ref="G157">PRODUCT(1+E146:E157)-1</f>
        <v>11.190924622965635</v>
      </c>
      <c r="H157" s="74">
        <v>0.25079999999999997</v>
      </c>
      <c r="I157" s="73">
        <f t="array" ref="I157">PRODUCT(1+H155:H157)-1</f>
        <v>0.95700002894399994</v>
      </c>
      <c r="J157" s="71">
        <f t="array" ref="J157">PRODUCT(1+H146:H157)-1</f>
        <v>11.746714049791645</v>
      </c>
      <c r="L157" s="70"/>
    </row>
    <row r="158" spans="1:12" x14ac:dyDescent="0.35">
      <c r="A158" s="31">
        <f t="shared" si="8"/>
        <v>1993</v>
      </c>
      <c r="B158" s="31" t="str">
        <f t="shared" si="9"/>
        <v>1Q93</v>
      </c>
      <c r="C158" s="31" t="str">
        <f t="shared" si="10"/>
        <v>1993-1</v>
      </c>
      <c r="D158" s="72">
        <f t="shared" si="11"/>
        <v>34000</v>
      </c>
      <c r="E158" s="74">
        <v>0.30349999999999999</v>
      </c>
      <c r="F158" s="73">
        <f t="array" ref="F158">PRODUCT(1+E156:E158)-1</f>
        <v>0.99965341465999979</v>
      </c>
      <c r="G158" s="71">
        <f t="array" ref="G158">PRODUCT(1+E147:E158)-1</f>
        <v>11.617810263645948</v>
      </c>
      <c r="H158" s="74">
        <v>0.25829999999999997</v>
      </c>
      <c r="I158" s="73">
        <f t="array" ref="I158">PRODUCT(1+H156:H158)-1</f>
        <v>0.94264210825199979</v>
      </c>
      <c r="J158" s="71">
        <f t="array" ref="J158">PRODUCT(1+H147:H158)-1</f>
        <v>11.98089210816836</v>
      </c>
      <c r="L158" s="70"/>
    </row>
    <row r="159" spans="1:12" x14ac:dyDescent="0.35">
      <c r="A159" s="31">
        <f t="shared" si="8"/>
        <v>1993</v>
      </c>
      <c r="B159" s="31" t="str">
        <f t="shared" si="9"/>
        <v>1Q93</v>
      </c>
      <c r="C159" s="31" t="str">
        <f t="shared" si="10"/>
        <v>1993-2</v>
      </c>
      <c r="D159" s="72">
        <f t="shared" si="11"/>
        <v>34028</v>
      </c>
      <c r="E159" s="74">
        <v>0.24979999999999999</v>
      </c>
      <c r="F159" s="73">
        <f t="array" ref="F159">PRODUCT(1+E157:E159)-1</f>
        <v>1.0403027493199999</v>
      </c>
      <c r="G159" s="71">
        <f t="array" ref="G159">PRODUCT(1+E148:E159)-1</f>
        <v>11.684796708095803</v>
      </c>
      <c r="H159" s="74">
        <v>0.28410000000000002</v>
      </c>
      <c r="I159" s="73">
        <f t="array" ref="I159">PRODUCT(1+H157:H159)-1</f>
        <v>1.0210214139239997</v>
      </c>
      <c r="J159" s="71">
        <f t="array" ref="J159">PRODUCT(1+H148:H159)-1</f>
        <v>12.036730452134361</v>
      </c>
      <c r="L159" s="70"/>
    </row>
    <row r="160" spans="1:12" x14ac:dyDescent="0.35">
      <c r="A160" s="31">
        <f t="shared" si="8"/>
        <v>1993</v>
      </c>
      <c r="B160" s="31" t="str">
        <f t="shared" si="9"/>
        <v>1Q93</v>
      </c>
      <c r="C160" s="31" t="str">
        <f t="shared" si="10"/>
        <v>1993-3</v>
      </c>
      <c r="D160" s="72">
        <f t="shared" si="11"/>
        <v>34059</v>
      </c>
      <c r="E160" s="74">
        <v>0.27260000000000001</v>
      </c>
      <c r="F160" s="73">
        <f t="array" ref="F160">PRODUCT(1+E158:E160)-1</f>
        <v>1.0732108581799999</v>
      </c>
      <c r="G160" s="71">
        <f t="array" ref="G160">PRODUCT(1+E149:E160)-1</f>
        <v>12.297094143923159</v>
      </c>
      <c r="H160" s="74">
        <v>0.26250000000000001</v>
      </c>
      <c r="I160" s="73">
        <f t="array" ref="I160">PRODUCT(1+H158:H160)-1</f>
        <v>1.0399260753749999</v>
      </c>
      <c r="J160" s="71">
        <f t="array" ref="J160">PRODUCT(1+H149:H160)-1</f>
        <v>12.558672210082898</v>
      </c>
      <c r="L160" s="70"/>
    </row>
    <row r="161" spans="1:12" x14ac:dyDescent="0.35">
      <c r="A161" s="31">
        <f t="shared" si="8"/>
        <v>1993</v>
      </c>
      <c r="B161" s="31" t="str">
        <f t="shared" si="9"/>
        <v>4Q93</v>
      </c>
      <c r="C161" s="31" t="str">
        <f t="shared" si="10"/>
        <v>1993-4</v>
      </c>
      <c r="D161" s="72">
        <f t="shared" si="11"/>
        <v>34089</v>
      </c>
      <c r="E161" s="74">
        <v>0.27750000000000002</v>
      </c>
      <c r="F161" s="73">
        <f t="array" ref="F161">PRODUCT(1+E159:E161)-1</f>
        <v>1.0318579756999999</v>
      </c>
      <c r="G161" s="71">
        <f t="array" ref="G161">PRODUCT(1+E150:E161)-1</f>
        <v>13.164127214926907</v>
      </c>
      <c r="H161" s="74">
        <v>0.2883</v>
      </c>
      <c r="I161" s="73">
        <f t="array" ref="I161">PRODUCT(1+H159:H161)-1</f>
        <v>1.0885613628750002</v>
      </c>
      <c r="J161" s="71">
        <f t="array" ref="J161">PRODUCT(1+H150:H161)-1</f>
        <v>13.563646330039852</v>
      </c>
      <c r="L161" s="70"/>
    </row>
    <row r="162" spans="1:12" x14ac:dyDescent="0.35">
      <c r="A162" s="31">
        <f t="shared" si="8"/>
        <v>1993</v>
      </c>
      <c r="B162" s="31" t="str">
        <f t="shared" si="9"/>
        <v>4Q93</v>
      </c>
      <c r="C162" s="31" t="str">
        <f t="shared" si="10"/>
        <v>1993-5</v>
      </c>
      <c r="D162" s="72">
        <f t="shared" si="11"/>
        <v>34120</v>
      </c>
      <c r="E162" s="74">
        <v>0.27690000000000003</v>
      </c>
      <c r="F162" s="73">
        <f t="array" ref="F162">PRODUCT(1+E160:E162)-1</f>
        <v>1.07591570585</v>
      </c>
      <c r="G162" s="71">
        <f t="array" ref="G162">PRODUCT(1+E151:E162)-1</f>
        <v>13.485162614720625</v>
      </c>
      <c r="H162" s="74">
        <v>0.29699999999999999</v>
      </c>
      <c r="I162" s="73">
        <f t="array" ref="I162">PRODUCT(1+H160:H162)-1</f>
        <v>1.1095429387499998</v>
      </c>
      <c r="J162" s="71">
        <f t="array" ref="J162">PRODUCT(1+H151:H162)-1</f>
        <v>14.684671003953909</v>
      </c>
      <c r="L162" s="70"/>
    </row>
    <row r="163" spans="1:12" x14ac:dyDescent="0.35">
      <c r="A163" s="31">
        <f t="shared" si="8"/>
        <v>1993</v>
      </c>
      <c r="B163" s="31" t="str">
        <f t="shared" si="9"/>
        <v>4Q93</v>
      </c>
      <c r="C163" s="31" t="str">
        <f t="shared" si="10"/>
        <v>1993-6</v>
      </c>
      <c r="D163" s="72">
        <f t="shared" si="11"/>
        <v>34150</v>
      </c>
      <c r="E163" s="74">
        <v>0.30070000000000002</v>
      </c>
      <c r="F163" s="73">
        <f t="array" ref="F163">PRODUCT(1+E161:E163)-1</f>
        <v>1.1217535428250001</v>
      </c>
      <c r="G163" s="71">
        <f t="array" ref="G163">PRODUCT(1+E152:E163)-1</f>
        <v>14.673280935834883</v>
      </c>
      <c r="H163" s="74">
        <v>0.315</v>
      </c>
      <c r="I163" s="73">
        <f t="array" ref="I163">PRODUCT(1+H161:H163)-1</f>
        <v>1.1972665064999997</v>
      </c>
      <c r="J163" s="71">
        <f t="array" ref="J163">PRODUCT(1+H152:H163)-1</f>
        <v>15.685820216972242</v>
      </c>
      <c r="L163" s="70"/>
    </row>
    <row r="164" spans="1:12" x14ac:dyDescent="0.35">
      <c r="A164" s="31">
        <f t="shared" si="8"/>
        <v>1993</v>
      </c>
      <c r="B164" s="31" t="str">
        <f t="shared" si="9"/>
        <v>4Q93</v>
      </c>
      <c r="C164" s="31" t="str">
        <f t="shared" si="10"/>
        <v>1993-7</v>
      </c>
      <c r="D164" s="72">
        <f t="shared" si="11"/>
        <v>34181</v>
      </c>
      <c r="E164" s="74">
        <v>0.30719999999999997</v>
      </c>
      <c r="F164" s="73">
        <f t="array" ref="F164">PRODUCT(1+E162:E164)-1</f>
        <v>1.1710811985759997</v>
      </c>
      <c r="G164" s="71">
        <f t="array" ref="G164">PRODUCT(1+E153:E164)-1</f>
        <v>15.816968595028612</v>
      </c>
      <c r="H164" s="74">
        <v>0.3125</v>
      </c>
      <c r="I164" s="73">
        <f t="array" ref="I164">PRODUCT(1+H162:H164)-1</f>
        <v>1.2385409374999998</v>
      </c>
      <c r="J164" s="71">
        <f t="array" ref="J164">PRODUCT(1+H153:H164)-1</f>
        <v>16.974506758680288</v>
      </c>
      <c r="L164" s="70"/>
    </row>
    <row r="165" spans="1:12" x14ac:dyDescent="0.35">
      <c r="A165" s="31">
        <f t="shared" si="8"/>
        <v>1993</v>
      </c>
      <c r="B165" s="31" t="str">
        <f t="shared" si="9"/>
        <v>4Q93</v>
      </c>
      <c r="C165" s="31" t="str">
        <f t="shared" si="10"/>
        <v>1993-8</v>
      </c>
      <c r="D165" s="72">
        <f t="shared" si="11"/>
        <v>34212</v>
      </c>
      <c r="E165" s="74">
        <v>0.3296</v>
      </c>
      <c r="F165" s="73">
        <f t="array" ref="F165">PRODUCT(1+E163:E165)-1</f>
        <v>1.260685693184</v>
      </c>
      <c r="G165" s="71">
        <f t="array" ref="G165">PRODUCT(1+E154:E165)-1</f>
        <v>17.306731164196858</v>
      </c>
      <c r="H165" s="74">
        <v>0.31790000000000002</v>
      </c>
      <c r="I165" s="73">
        <f t="array" ref="I165">PRODUCT(1+H163:H165)-1</f>
        <v>1.2746130312499999</v>
      </c>
      <c r="J165" s="71">
        <f t="array" ref="J165">PRODUCT(1+H154:H165)-1</f>
        <v>18.007143109415676</v>
      </c>
      <c r="L165" s="70"/>
    </row>
    <row r="166" spans="1:12" x14ac:dyDescent="0.35">
      <c r="A166" s="31">
        <f t="shared" si="8"/>
        <v>1993</v>
      </c>
      <c r="B166" s="31" t="str">
        <f t="shared" si="9"/>
        <v>4Q93</v>
      </c>
      <c r="C166" s="31" t="str">
        <f t="shared" si="10"/>
        <v>1993-9</v>
      </c>
      <c r="D166" s="72">
        <f t="shared" si="11"/>
        <v>34242</v>
      </c>
      <c r="E166" s="74">
        <v>0.3569</v>
      </c>
      <c r="F166" s="73">
        <f t="array" ref="F166">PRODUCT(1+E164:E166)-1</f>
        <v>1.3583642785280001</v>
      </c>
      <c r="G166" s="71">
        <f t="array" ref="G166">PRODUCT(1+E155:E166)-1</f>
        <v>18.93131951913562</v>
      </c>
      <c r="H166" s="74">
        <v>0.3528</v>
      </c>
      <c r="I166" s="73">
        <f t="array" ref="I166">PRODUCT(1+H164:H166)-1</f>
        <v>1.339997345</v>
      </c>
      <c r="J166" s="71">
        <f t="array" ref="J166">PRODUCT(1+H155:H166)-1</f>
        <v>19.525954497020457</v>
      </c>
      <c r="L166" s="70"/>
    </row>
    <row r="167" spans="1:12" x14ac:dyDescent="0.35">
      <c r="A167" s="31">
        <f t="shared" si="8"/>
        <v>1993</v>
      </c>
      <c r="B167" s="31" t="str">
        <f t="shared" si="9"/>
        <v>4Q93</v>
      </c>
      <c r="C167" s="31" t="str">
        <f t="shared" si="10"/>
        <v>1993-10</v>
      </c>
      <c r="D167" s="72">
        <f t="shared" si="11"/>
        <v>34273</v>
      </c>
      <c r="E167" s="74">
        <v>0.3392</v>
      </c>
      <c r="F167" s="73">
        <f t="array" ref="F167">PRODUCT(1+E165:E167)-1</f>
        <v>1.4160965742080003</v>
      </c>
      <c r="G167" s="71">
        <f t="array" ref="G167">PRODUCT(1+E156:E167)-1</f>
        <v>20.31269809966977</v>
      </c>
      <c r="H167" s="74">
        <v>0.35039999999999999</v>
      </c>
      <c r="I167" s="73">
        <f t="array" ref="I167">PRODUCT(1+H165:H167)-1</f>
        <v>1.4075675540480002</v>
      </c>
      <c r="J167" s="71">
        <f t="array" ref="J167">PRODUCT(1+H156:H167)-1</f>
        <v>20.866715803704981</v>
      </c>
      <c r="L167" s="70"/>
    </row>
    <row r="168" spans="1:12" x14ac:dyDescent="0.35">
      <c r="A168" s="31">
        <f t="shared" si="8"/>
        <v>1993</v>
      </c>
      <c r="B168" s="31" t="str">
        <f t="shared" si="9"/>
        <v>4Q93</v>
      </c>
      <c r="C168" s="31" t="str">
        <f t="shared" si="10"/>
        <v>1993-11</v>
      </c>
      <c r="D168" s="72">
        <f t="shared" si="11"/>
        <v>34303</v>
      </c>
      <c r="E168" s="74">
        <v>0.35560000000000003</v>
      </c>
      <c r="F168" s="73">
        <f t="array" ref="F168">PRODUCT(1+E166:E168)-1</f>
        <v>1.4633427466879998</v>
      </c>
      <c r="G168" s="71">
        <f t="array" ref="G168">PRODUCT(1+E157:E168)-1</f>
        <v>22.586818143450355</v>
      </c>
      <c r="H168" s="74">
        <v>0.36149999999999999</v>
      </c>
      <c r="I168" s="73">
        <f t="array" ref="I168">PRODUCT(1+H166:H168)-1</f>
        <v>1.4872169548799996</v>
      </c>
      <c r="J168" s="71">
        <f t="array" ref="J168">PRODUCT(1+H157:H168)-1</f>
        <v>23.120176267312907</v>
      </c>
      <c r="L168" s="70"/>
    </row>
    <row r="169" spans="1:12" x14ac:dyDescent="0.35">
      <c r="A169" s="31">
        <f t="shared" si="8"/>
        <v>1993</v>
      </c>
      <c r="B169" s="31" t="str">
        <f t="shared" si="9"/>
        <v>4Q93</v>
      </c>
      <c r="C169" s="31" t="str">
        <f t="shared" si="10"/>
        <v>1993-12</v>
      </c>
      <c r="D169" s="72">
        <f t="shared" si="11"/>
        <v>34334</v>
      </c>
      <c r="E169" s="74">
        <v>0.36840000000000006</v>
      </c>
      <c r="F169" s="73">
        <f t="array" ref="F169">PRODUCT(1+E167:E169)-1</f>
        <v>1.484220071168</v>
      </c>
      <c r="G169" s="71">
        <f t="array" ref="G169">PRODUCT(1+E158:E169)-1</f>
        <v>24.771480315791653</v>
      </c>
      <c r="H169" s="74">
        <v>0.38319999999999999</v>
      </c>
      <c r="I169" s="73">
        <f t="array" ref="I169">PRODUCT(1+H167:H169)-1</f>
        <v>1.5431094707200002</v>
      </c>
      <c r="J169" s="71">
        <f t="array" ref="J169">PRODUCT(1+H158:H169)-1</f>
        <v>25.673351305522242</v>
      </c>
      <c r="L169" s="70"/>
    </row>
    <row r="170" spans="1:12" x14ac:dyDescent="0.35">
      <c r="A170" s="31">
        <f t="shared" si="8"/>
        <v>1994</v>
      </c>
      <c r="B170" s="31" t="str">
        <f t="shared" si="9"/>
        <v>1Q94</v>
      </c>
      <c r="C170" s="31" t="str">
        <f t="shared" si="10"/>
        <v>1994-1</v>
      </c>
      <c r="D170" s="72">
        <f t="shared" si="11"/>
        <v>34365</v>
      </c>
      <c r="E170" s="74">
        <v>0.41310000000000002</v>
      </c>
      <c r="F170" s="73">
        <f t="array" ref="F170">PRODUCT(1+E168:E170)-1</f>
        <v>1.6213047958239999</v>
      </c>
      <c r="G170" s="71">
        <f t="array" ref="G170">PRODUCT(1+E159:E170)-1</f>
        <v>26.93838038683942</v>
      </c>
      <c r="H170" s="74">
        <v>0.39069999999999999</v>
      </c>
      <c r="I170" s="73">
        <f t="array" ref="I170">PRODUCT(1+H168:H170)-1</f>
        <v>1.6190035107599998</v>
      </c>
      <c r="J170" s="71">
        <f t="array" ref="J170">PRODUCT(1+H159:H170)-1</f>
        <v>28.479956815218767</v>
      </c>
      <c r="L170" s="70"/>
    </row>
    <row r="171" spans="1:12" x14ac:dyDescent="0.35">
      <c r="A171" s="31">
        <f t="shared" si="8"/>
        <v>1994</v>
      </c>
      <c r="B171" s="31" t="str">
        <f t="shared" si="9"/>
        <v>1Q94</v>
      </c>
      <c r="C171" s="31" t="str">
        <f t="shared" si="10"/>
        <v>1994-2</v>
      </c>
      <c r="D171" s="72">
        <f t="shared" si="11"/>
        <v>34393</v>
      </c>
      <c r="E171" s="74">
        <v>0.40270000000000006</v>
      </c>
      <c r="F171" s="73">
        <f t="array" ref="F171">PRODUCT(1+E169:E171)-1</f>
        <v>1.7123814083080005</v>
      </c>
      <c r="G171" s="71">
        <f t="array" ref="G171">PRODUCT(1+E160:E171)-1</f>
        <v>30.356349950887868</v>
      </c>
      <c r="H171" s="74">
        <v>0.4078</v>
      </c>
      <c r="I171" s="73">
        <f t="array" ref="I171">PRODUCT(1+H169:H171)-1</f>
        <v>1.7080669426720001</v>
      </c>
      <c r="J171" s="71">
        <f t="array" ref="J171">PRODUCT(1+H160:H171)-1</f>
        <v>31.319821824207608</v>
      </c>
      <c r="L171" s="70"/>
    </row>
    <row r="172" spans="1:12" x14ac:dyDescent="0.35">
      <c r="A172" s="31">
        <f t="shared" si="8"/>
        <v>1994</v>
      </c>
      <c r="B172" s="31" t="str">
        <f t="shared" si="9"/>
        <v>1Q94</v>
      </c>
      <c r="C172" s="31" t="str">
        <f t="shared" si="10"/>
        <v>1994-3</v>
      </c>
      <c r="D172" s="72">
        <f t="shared" si="11"/>
        <v>34424</v>
      </c>
      <c r="E172" s="74">
        <v>0.42749999999999999</v>
      </c>
      <c r="F172" s="73">
        <f t="array" ref="F172">PRODUCT(1+E170:E172)-1</f>
        <v>1.8295267906750001</v>
      </c>
      <c r="G172" s="71">
        <f t="array" ref="G172">PRODUCT(1+E161:E172)-1</f>
        <v>34.173023381182183</v>
      </c>
      <c r="H172" s="74">
        <v>0.45710000000000001</v>
      </c>
      <c r="I172" s="73">
        <f t="array" ref="I172">PRODUCT(1+H170:H172)-1</f>
        <v>1.8527503919660004</v>
      </c>
      <c r="J172" s="71">
        <f t="array" ref="J172">PRODUCT(1+H161:H172)-1</f>
        <v>36.301554360437947</v>
      </c>
      <c r="L172" s="70"/>
    </row>
    <row r="173" spans="1:12" x14ac:dyDescent="0.35">
      <c r="A173" s="31">
        <f t="shared" si="8"/>
        <v>1994</v>
      </c>
      <c r="B173" s="31" t="str">
        <f t="shared" si="9"/>
        <v>4Q94</v>
      </c>
      <c r="C173" s="31" t="str">
        <f t="shared" si="10"/>
        <v>1994-4</v>
      </c>
      <c r="D173" s="72">
        <f t="shared" si="11"/>
        <v>34454</v>
      </c>
      <c r="E173" s="74">
        <v>0.42680000000000001</v>
      </c>
      <c r="F173" s="73">
        <f t="array" ref="F173">PRODUCT(1+E171:E173)-1</f>
        <v>1.8569590439000003</v>
      </c>
      <c r="G173" s="71">
        <f t="array" ref="G173">PRODUCT(1+E162:E173)-1</f>
        <v>38.283655389644409</v>
      </c>
      <c r="H173" s="74">
        <v>0.40909999999999996</v>
      </c>
      <c r="I173" s="73">
        <f t="array" ref="I173">PRODUCT(1+H171:H173)-1</f>
        <v>1.890494410958</v>
      </c>
      <c r="J173" s="71">
        <f t="array" ref="J173">PRODUCT(1+H162:H173)-1</f>
        <v>39.799208452451381</v>
      </c>
      <c r="L173" s="70"/>
    </row>
    <row r="174" spans="1:12" x14ac:dyDescent="0.35">
      <c r="A174" s="31">
        <f t="shared" si="8"/>
        <v>1994</v>
      </c>
      <c r="B174" s="31" t="str">
        <f t="shared" si="9"/>
        <v>4Q94</v>
      </c>
      <c r="C174" s="31" t="str">
        <f t="shared" si="10"/>
        <v>1994-5</v>
      </c>
      <c r="D174" s="72">
        <f t="shared" si="11"/>
        <v>34485</v>
      </c>
      <c r="E174" s="74">
        <v>0.44030000000000002</v>
      </c>
      <c r="F174" s="73">
        <f t="array" ref="F174">PRODUCT(1+E172:E174)-1</f>
        <v>1.9335411071000004</v>
      </c>
      <c r="G174" s="71">
        <f t="array" ref="G174">PRODUCT(1+E163:E174)-1</f>
        <v>43.310634237375552</v>
      </c>
      <c r="H174" s="74">
        <v>0.42579999999999996</v>
      </c>
      <c r="I174" s="73">
        <f t="array" ref="I174">PRODUCT(1+H172:H174)-1</f>
        <v>1.9274520039379999</v>
      </c>
      <c r="J174" s="71">
        <f t="array" ref="J174">PRODUCT(1+H163:H174)-1</f>
        <v>43.850818358909152</v>
      </c>
      <c r="L174" s="70"/>
    </row>
    <row r="175" spans="1:12" x14ac:dyDescent="0.35">
      <c r="A175" s="31">
        <f t="shared" si="8"/>
        <v>1994</v>
      </c>
      <c r="B175" s="31" t="str">
        <f t="shared" si="9"/>
        <v>4Q94</v>
      </c>
      <c r="C175" s="31" t="str">
        <f t="shared" si="10"/>
        <v>1994-6</v>
      </c>
      <c r="D175" s="72">
        <f t="shared" si="11"/>
        <v>34515</v>
      </c>
      <c r="E175" s="74">
        <v>0.4743</v>
      </c>
      <c r="F175" s="73">
        <f t="array" ref="F175">PRODUCT(1+E173:E175)-1</f>
        <v>2.0297160449720004</v>
      </c>
      <c r="G175" s="71">
        <f t="array" ref="G175">PRODUCT(1+E164:E175)-1</f>
        <v>49.224623707359726</v>
      </c>
      <c r="H175" s="74">
        <v>0.4521</v>
      </c>
      <c r="I175" s="73">
        <f t="array" ref="I175">PRODUCT(1+H173:H175)-1</f>
        <v>1.9174065300379999</v>
      </c>
      <c r="J175" s="71">
        <f t="array" ref="J175">PRODUCT(1+H164:H175)-1</f>
        <v>48.526899877545233</v>
      </c>
      <c r="L175" s="70"/>
    </row>
    <row r="176" spans="1:12" x14ac:dyDescent="0.35">
      <c r="A176" s="31">
        <f t="shared" si="8"/>
        <v>1994</v>
      </c>
      <c r="B176" s="31" t="str">
        <f t="shared" si="9"/>
        <v>4Q94</v>
      </c>
      <c r="C176" s="31" t="str">
        <f t="shared" si="10"/>
        <v>1994-7</v>
      </c>
      <c r="D176" s="72">
        <f t="shared" si="11"/>
        <v>34546</v>
      </c>
      <c r="E176" s="74">
        <v>6.8400000000000002E-2</v>
      </c>
      <c r="F176" s="73">
        <f t="array" ref="F176">PRODUCT(1+E174:E176)-1</f>
        <v>1.2686771954360001</v>
      </c>
      <c r="G176" s="71">
        <f t="array" ref="G176">PRODUCT(1+E165:E176)-1</f>
        <v>40.049562399742292</v>
      </c>
      <c r="H176" s="74">
        <v>4.3299999999999998E-2</v>
      </c>
      <c r="I176" s="73">
        <f t="array" ref="I176">PRODUCT(1+H174:H176)-1</f>
        <v>1.1600526809939993</v>
      </c>
      <c r="J176" s="71">
        <f t="array" ref="J176">PRODUCT(1+H165:H176)-1</f>
        <v>38.368696870280338</v>
      </c>
      <c r="L176" s="70"/>
    </row>
    <row r="177" spans="1:12" x14ac:dyDescent="0.35">
      <c r="A177" s="31">
        <f t="shared" si="8"/>
        <v>1994</v>
      </c>
      <c r="B177" s="31" t="str">
        <f t="shared" si="9"/>
        <v>4Q94</v>
      </c>
      <c r="C177" s="31" t="str">
        <f t="shared" si="10"/>
        <v>1994-8</v>
      </c>
      <c r="D177" s="72">
        <f t="shared" si="11"/>
        <v>34577</v>
      </c>
      <c r="E177" s="74">
        <v>1.8600000000000002E-2</v>
      </c>
      <c r="F177" s="73">
        <f t="array" ref="F177">PRODUCT(1+E175:E177)-1</f>
        <v>0.60443976343200001</v>
      </c>
      <c r="G177" s="71">
        <f t="array" ref="G177">PRODUCT(1+E166:E177)-1</f>
        <v>30.447867223508936</v>
      </c>
      <c r="H177" s="74">
        <v>3.9399999999999998E-2</v>
      </c>
      <c r="I177" s="73">
        <f t="array" ref="I177">PRODUCT(1+H175:H177)-1</f>
        <v>0.57466598164200011</v>
      </c>
      <c r="J177" s="71">
        <f t="array" ref="J177">PRODUCT(1+H166:H177)-1</f>
        <v>30.049262862864691</v>
      </c>
      <c r="L177" s="70"/>
    </row>
    <row r="178" spans="1:12" x14ac:dyDescent="0.35">
      <c r="A178" s="31">
        <f t="shared" si="8"/>
        <v>1994</v>
      </c>
      <c r="B178" s="31" t="str">
        <f t="shared" si="9"/>
        <v>4Q94</v>
      </c>
      <c r="C178" s="31" t="str">
        <f t="shared" si="10"/>
        <v>1994-9</v>
      </c>
      <c r="D178" s="72">
        <f t="shared" si="11"/>
        <v>34607</v>
      </c>
      <c r="E178" s="74">
        <v>1.5300000000000001E-2</v>
      </c>
      <c r="F178" s="73">
        <f t="array" ref="F178">PRODUCT(1+E176:E178)-1</f>
        <v>0.10492280527200015</v>
      </c>
      <c r="G178" s="71">
        <f t="array" ref="G178">PRODUCT(1+E167:E178)-1</f>
        <v>22.530856800080063</v>
      </c>
      <c r="H178" s="74">
        <v>1.7500000000000002E-2</v>
      </c>
      <c r="I178" s="73">
        <f t="array" ref="I178">PRODUCT(1+H176:H178)-1</f>
        <v>0.10338312535000016</v>
      </c>
      <c r="J178" s="71">
        <f t="array" ref="J178">PRODUCT(1+H167:H178)-1</f>
        <v>22.353507512540528</v>
      </c>
      <c r="L178" s="70"/>
    </row>
    <row r="179" spans="1:12" x14ac:dyDescent="0.35">
      <c r="A179" s="31">
        <f t="shared" si="8"/>
        <v>1994</v>
      </c>
      <c r="B179" s="31" t="str">
        <f t="shared" si="9"/>
        <v>4Q94</v>
      </c>
      <c r="C179" s="31" t="str">
        <f t="shared" si="10"/>
        <v>1994-10</v>
      </c>
      <c r="D179" s="72">
        <f t="shared" si="11"/>
        <v>34638</v>
      </c>
      <c r="E179" s="74">
        <v>2.6200000000000001E-2</v>
      </c>
      <c r="F179" s="73">
        <f t="array" ref="F179">PRODUCT(1+E177:E179)-1</f>
        <v>6.1280215995999976E-2</v>
      </c>
      <c r="G179" s="71">
        <f t="array" ref="G179">PRODUCT(1+E168:E179)-1</f>
        <v>17.031186714637212</v>
      </c>
      <c r="H179" s="74">
        <v>1.8200000000000001E-2</v>
      </c>
      <c r="I179" s="73">
        <f t="array" ref="I179">PRODUCT(1+H177:H179)-1</f>
        <v>7.6837628900000121E-2</v>
      </c>
      <c r="J179" s="71">
        <f t="array" ref="J179">PRODUCT(1+H168:H179)-1</f>
        <v>16.60851699442296</v>
      </c>
      <c r="L179" s="70"/>
    </row>
    <row r="180" spans="1:12" x14ac:dyDescent="0.35">
      <c r="A180" s="31">
        <f t="shared" si="8"/>
        <v>1994</v>
      </c>
      <c r="B180" s="31" t="str">
        <f t="shared" si="9"/>
        <v>4Q94</v>
      </c>
      <c r="C180" s="31" t="str">
        <f t="shared" si="10"/>
        <v>1994-11</v>
      </c>
      <c r="D180" s="72">
        <f t="shared" si="11"/>
        <v>34668</v>
      </c>
      <c r="E180" s="74">
        <v>2.81E-2</v>
      </c>
      <c r="F180" s="73">
        <f t="array" ref="F180">PRODUCT(1+E178:E180)-1</f>
        <v>7.1178274166000088E-2</v>
      </c>
      <c r="G180" s="71">
        <f t="array" ref="G180">PRODUCT(1+E169:E180)-1</f>
        <v>12.675024388697642</v>
      </c>
      <c r="H180" s="74">
        <v>2.8500000000000001E-2</v>
      </c>
      <c r="I180" s="73">
        <f t="array" ref="I180">PRODUCT(1+H178:H180)-1</f>
        <v>6.5545027250000221E-2</v>
      </c>
      <c r="J180" s="71">
        <f t="array" ref="J180">PRODUCT(1+H169:H180)-1</f>
        <v>12.301769907281686</v>
      </c>
      <c r="L180" s="70"/>
    </row>
    <row r="181" spans="1:12" x14ac:dyDescent="0.35">
      <c r="A181" s="31">
        <f t="shared" si="8"/>
        <v>1994</v>
      </c>
      <c r="B181" s="31" t="str">
        <f t="shared" si="9"/>
        <v>4Q94</v>
      </c>
      <c r="C181" s="31" t="str">
        <f t="shared" si="10"/>
        <v>1994-12</v>
      </c>
      <c r="D181" s="72">
        <f t="shared" si="11"/>
        <v>34699</v>
      </c>
      <c r="E181" s="74">
        <v>1.7100000000000001E-2</v>
      </c>
      <c r="F181" s="73">
        <f t="array" ref="F181">PRODUCT(1+E179:E181)-1</f>
        <v>7.3077339361999893E-2</v>
      </c>
      <c r="G181" s="71">
        <f t="array" ref="G181">PRODUCT(1+E170:E181)-1</f>
        <v>9.1643286361768226</v>
      </c>
      <c r="H181" s="74">
        <v>8.3999999999999995E-3</v>
      </c>
      <c r="I181" s="73">
        <f t="array" ref="I181">PRODUCT(1+H179:H181)-1</f>
        <v>5.6015337079999838E-2</v>
      </c>
      <c r="J181" s="71">
        <f t="array" ref="J181">PRODUCT(1+H170:H181)-1</f>
        <v>8.697444168958107</v>
      </c>
      <c r="L181" s="70"/>
    </row>
    <row r="182" spans="1:12" x14ac:dyDescent="0.35">
      <c r="A182" s="31">
        <f t="shared" si="8"/>
        <v>1995</v>
      </c>
      <c r="B182" s="31" t="str">
        <f t="shared" si="9"/>
        <v>1Q95</v>
      </c>
      <c r="C182" s="31" t="str">
        <f t="shared" si="10"/>
        <v>1995-1</v>
      </c>
      <c r="D182" s="72">
        <f t="shared" si="11"/>
        <v>34730</v>
      </c>
      <c r="E182" s="74">
        <v>1.7000000000000001E-2</v>
      </c>
      <c r="F182" s="73">
        <f t="array" ref="F182">PRODUCT(1+E180:E182)-1</f>
        <v>6.3457078669999945E-2</v>
      </c>
      <c r="G182" s="71">
        <f t="array" ref="G182">PRODUCT(1+E171:E182)-1</f>
        <v>6.3152092725156255</v>
      </c>
      <c r="H182" s="74">
        <v>9.1999999999999998E-3</v>
      </c>
      <c r="I182" s="73">
        <f t="array" ref="I182">PRODUCT(1+H180:H182)-1</f>
        <v>4.6681082479999914E-2</v>
      </c>
      <c r="J182" s="71">
        <f t="array" ref="J182">PRODUCT(1+H171:H182)-1</f>
        <v>6.0372191380689735</v>
      </c>
      <c r="L182" s="70"/>
    </row>
    <row r="183" spans="1:12" x14ac:dyDescent="0.35">
      <c r="A183" s="31">
        <f t="shared" si="8"/>
        <v>1995</v>
      </c>
      <c r="B183" s="31" t="str">
        <f t="shared" si="9"/>
        <v>1Q95</v>
      </c>
      <c r="C183" s="31" t="str">
        <f t="shared" si="10"/>
        <v>1995-2</v>
      </c>
      <c r="D183" s="72">
        <f t="shared" si="11"/>
        <v>34758</v>
      </c>
      <c r="E183" s="74">
        <v>1.0200000000000001E-2</v>
      </c>
      <c r="F183" s="73">
        <f t="array" ref="F183">PRODUCT(1+E181:E183)-1</f>
        <v>4.4941485139999848E-2</v>
      </c>
      <c r="G183" s="71">
        <f t="array" ref="G183">PRODUCT(1+E172:E183)-1</f>
        <v>4.2682857397128995</v>
      </c>
      <c r="H183" s="74">
        <v>1.3899999999999999E-2</v>
      </c>
      <c r="I183" s="73">
        <f t="array" ref="I183">PRODUCT(1+H181:H183)-1</f>
        <v>3.1822994192000076E-2</v>
      </c>
      <c r="J183" s="71">
        <f t="array" ref="J183">PRODUCT(1+H172:H183)-1</f>
        <v>4.0682174201506829</v>
      </c>
      <c r="L183" s="70"/>
    </row>
    <row r="184" spans="1:12" x14ac:dyDescent="0.35">
      <c r="A184" s="31">
        <f t="shared" si="8"/>
        <v>1995</v>
      </c>
      <c r="B184" s="31" t="str">
        <f t="shared" si="9"/>
        <v>1Q95</v>
      </c>
      <c r="C184" s="31" t="str">
        <f t="shared" si="10"/>
        <v>1995-3</v>
      </c>
      <c r="D184" s="72">
        <f t="shared" si="11"/>
        <v>34789</v>
      </c>
      <c r="E184" s="74">
        <v>1.55E-2</v>
      </c>
      <c r="F184" s="73">
        <f t="array" ref="F184">PRODUCT(1+E182:E184)-1</f>
        <v>4.3297687699999976E-2</v>
      </c>
      <c r="G184" s="71">
        <f t="array" ref="G184">PRODUCT(1+E173:E184)-1</f>
        <v>2.7477717468850793</v>
      </c>
      <c r="H184" s="74">
        <v>1.1200000000000002E-2</v>
      </c>
      <c r="I184" s="73">
        <f t="array" ref="I184">PRODUCT(1+H182:H184)-1</f>
        <v>3.4688032256000145E-2</v>
      </c>
      <c r="J184" s="71">
        <f t="array" ref="J184">PRODUCT(1+H173:H184)-1</f>
        <v>2.5172475844186204</v>
      </c>
      <c r="L184" s="70"/>
    </row>
    <row r="185" spans="1:12" x14ac:dyDescent="0.35">
      <c r="A185" s="31">
        <f t="shared" si="8"/>
        <v>1995</v>
      </c>
      <c r="B185" s="31" t="str">
        <f t="shared" si="9"/>
        <v>4Q95</v>
      </c>
      <c r="C185" s="31" t="str">
        <f t="shared" si="10"/>
        <v>1995-4</v>
      </c>
      <c r="D185" s="72">
        <f t="shared" si="11"/>
        <v>34819</v>
      </c>
      <c r="E185" s="74">
        <v>2.4300000000000002E-2</v>
      </c>
      <c r="F185" s="73">
        <f t="array" ref="F185">PRODUCT(1+E183:E185)-1</f>
        <v>5.0786451830000079E-2</v>
      </c>
      <c r="G185" s="71">
        <f t="array" ref="G185">PRODUCT(1+E174:E185)-1</f>
        <v>1.6905260725640492</v>
      </c>
      <c r="H185" s="74">
        <v>2.1000000000000001E-2</v>
      </c>
      <c r="I185" s="73">
        <f t="array" ref="I185">PRODUCT(1+H183:H185)-1</f>
        <v>4.6786049280000075E-2</v>
      </c>
      <c r="J185" s="71">
        <f t="array" ref="J185">PRODUCT(1+H174:H185)-1</f>
        <v>1.5485130818901491</v>
      </c>
      <c r="L185" s="70"/>
    </row>
    <row r="186" spans="1:12" x14ac:dyDescent="0.35">
      <c r="A186" s="31">
        <f t="shared" si="8"/>
        <v>1995</v>
      </c>
      <c r="B186" s="31" t="str">
        <f t="shared" si="9"/>
        <v>4Q95</v>
      </c>
      <c r="C186" s="31" t="str">
        <f t="shared" si="10"/>
        <v>1995-5</v>
      </c>
      <c r="D186" s="72">
        <f t="shared" si="11"/>
        <v>34850</v>
      </c>
      <c r="E186" s="74">
        <v>2.6699999999999998E-2</v>
      </c>
      <c r="F186" s="73">
        <f t="array" ref="F186">PRODUCT(1+E184:E186)-1</f>
        <v>6.7949366554999946E-2</v>
      </c>
      <c r="G186" s="71">
        <f t="array" ref="G186">PRODUCT(1+E175:E186)-1</f>
        <v>0.91790815712109275</v>
      </c>
      <c r="H186" s="74">
        <v>5.7999999999999996E-3</v>
      </c>
      <c r="I186" s="73">
        <f t="array" ref="I186">PRODUCT(1+H184:H186)-1</f>
        <v>3.842332416000005E-2</v>
      </c>
      <c r="J186" s="71">
        <f t="array" ref="J186">PRODUCT(1+H175:H186)-1</f>
        <v>0.79779384048612245</v>
      </c>
      <c r="L186" s="70"/>
    </row>
    <row r="187" spans="1:12" x14ac:dyDescent="0.35">
      <c r="A187" s="31">
        <f t="shared" si="8"/>
        <v>1995</v>
      </c>
      <c r="B187" s="31" t="str">
        <f t="shared" si="9"/>
        <v>4Q95</v>
      </c>
      <c r="C187" s="31" t="str">
        <f t="shared" si="10"/>
        <v>1995-6</v>
      </c>
      <c r="D187" s="72">
        <f t="shared" si="11"/>
        <v>34880</v>
      </c>
      <c r="E187" s="74">
        <v>2.2599999999999999E-2</v>
      </c>
      <c r="F187" s="73">
        <f t="array" ref="F187">PRODUCT(1+E185:E187)-1</f>
        <v>7.5416073105999848E-2</v>
      </c>
      <c r="G187" s="71">
        <f t="array" ref="G187">PRODUCT(1+E176:E187)-1</f>
        <v>0.33029429659637066</v>
      </c>
      <c r="H187" s="74">
        <v>2.46E-2</v>
      </c>
      <c r="I187" s="73">
        <f t="array" ref="I187">PRODUCT(1+H185:H187)-1</f>
        <v>5.218407627999988E-2</v>
      </c>
      <c r="J187" s="71">
        <f t="array" ref="J187">PRODUCT(1+H176:H187)-1</f>
        <v>0.26852115485302752</v>
      </c>
      <c r="L187" s="70"/>
    </row>
    <row r="188" spans="1:12" x14ac:dyDescent="0.35">
      <c r="A188" s="31">
        <f t="shared" si="8"/>
        <v>1995</v>
      </c>
      <c r="B188" s="31" t="str">
        <f t="shared" si="9"/>
        <v>4Q95</v>
      </c>
      <c r="C188" s="31" t="str">
        <f t="shared" si="10"/>
        <v>1995-7</v>
      </c>
      <c r="D188" s="72">
        <f t="shared" si="11"/>
        <v>34911</v>
      </c>
      <c r="E188" s="74">
        <v>2.3599999999999999E-2</v>
      </c>
      <c r="F188" s="73">
        <f t="array" ref="F188">PRODUCT(1+E186:E188)-1</f>
        <v>7.4681140712000049E-2</v>
      </c>
      <c r="G188" s="71">
        <f t="array" ref="G188">PRODUCT(1+E177:E188)-1</f>
        <v>0.27451258142647439</v>
      </c>
      <c r="H188" s="74">
        <v>1.8200000000000001E-2</v>
      </c>
      <c r="I188" s="73">
        <f t="array" ref="I188">PRODUCT(1+H186:H188)-1</f>
        <v>4.9298556776000035E-2</v>
      </c>
      <c r="J188" s="71">
        <f t="array" ref="J188">PRODUCT(1+H177:H188)-1</f>
        <v>0.23800272200838912</v>
      </c>
      <c r="L188" s="70"/>
    </row>
    <row r="189" spans="1:12" x14ac:dyDescent="0.35">
      <c r="A189" s="31">
        <f t="shared" si="8"/>
        <v>1995</v>
      </c>
      <c r="B189" s="31" t="str">
        <f t="shared" si="9"/>
        <v>4Q95</v>
      </c>
      <c r="C189" s="31" t="str">
        <f t="shared" si="10"/>
        <v>1995-8</v>
      </c>
      <c r="D189" s="72">
        <f t="shared" si="11"/>
        <v>34942</v>
      </c>
      <c r="E189" s="74">
        <v>9.8999999999999991E-3</v>
      </c>
      <c r="F189" s="73">
        <f t="array" ref="F189">PRODUCT(1+E187:E189)-1</f>
        <v>5.7096020264000069E-2</v>
      </c>
      <c r="G189" s="71">
        <f t="array" ref="G189">PRODUCT(1+E178:E189)-1</f>
        <v>0.2636267975481994</v>
      </c>
      <c r="H189" s="74">
        <v>2.2000000000000002E-2</v>
      </c>
      <c r="I189" s="73">
        <f t="array" ref="I189">PRODUCT(1+H187:H189)-1</f>
        <v>6.6199169839999961E-2</v>
      </c>
      <c r="J189" s="71">
        <f t="array" ref="J189">PRODUCT(1+H178:H189)-1</f>
        <v>0.21727802760493931</v>
      </c>
      <c r="L189" s="70"/>
    </row>
    <row r="190" spans="1:12" x14ac:dyDescent="0.35">
      <c r="A190" s="31">
        <f t="shared" si="8"/>
        <v>1995</v>
      </c>
      <c r="B190" s="31" t="str">
        <f t="shared" si="9"/>
        <v>4Q95</v>
      </c>
      <c r="C190" s="31" t="str">
        <f t="shared" si="10"/>
        <v>1995-9</v>
      </c>
      <c r="D190" s="72">
        <f t="shared" si="11"/>
        <v>34972</v>
      </c>
      <c r="E190" s="74">
        <v>9.8999999999999991E-3</v>
      </c>
      <c r="F190" s="73">
        <f t="array" ref="F190">PRODUCT(1+E188:E190)-1</f>
        <v>4.3967603036000114E-2</v>
      </c>
      <c r="G190" s="71">
        <f t="array" ref="G190">PRODUCT(1+E179:E190)-1</f>
        <v>0.2569060404254182</v>
      </c>
      <c r="H190" s="74">
        <v>-7.0999999999999995E-3</v>
      </c>
      <c r="I190" s="73">
        <f t="array" ref="I190">PRODUCT(1+H188:H190)-1</f>
        <v>3.3212137160000044E-2</v>
      </c>
      <c r="J190" s="71">
        <f t="array" ref="J190">PRODUCT(1+H179:H190)-1</f>
        <v>0.18784801337488322</v>
      </c>
      <c r="L190" s="70"/>
    </row>
    <row r="191" spans="1:12" x14ac:dyDescent="0.35">
      <c r="A191" s="31">
        <f t="shared" si="8"/>
        <v>1995</v>
      </c>
      <c r="B191" s="31" t="str">
        <f t="shared" si="9"/>
        <v>4Q95</v>
      </c>
      <c r="C191" s="31" t="str">
        <f t="shared" si="10"/>
        <v>1995-10</v>
      </c>
      <c r="D191" s="72">
        <f t="shared" si="11"/>
        <v>35003</v>
      </c>
      <c r="E191" s="74">
        <v>1.41E-2</v>
      </c>
      <c r="F191" s="73">
        <f t="array" ref="F191">PRODUCT(1+E189:E191)-1</f>
        <v>3.4278571941000147E-2</v>
      </c>
      <c r="G191" s="71">
        <f t="array" ref="G191">PRODUCT(1+E180:E191)-1</f>
        <v>0.2420857684617197</v>
      </c>
      <c r="H191" s="74">
        <v>5.1999999999999998E-3</v>
      </c>
      <c r="I191" s="73">
        <f t="array" ref="I191">PRODUCT(1+H189:H191)-1</f>
        <v>2.0020467759999994E-2</v>
      </c>
      <c r="J191" s="71">
        <f t="array" ref="J191">PRODUCT(1+H180:H191)-1</f>
        <v>0.17268201045416709</v>
      </c>
      <c r="L191" s="70"/>
    </row>
    <row r="192" spans="1:12" x14ac:dyDescent="0.35">
      <c r="A192" s="31">
        <f t="shared" si="8"/>
        <v>1995</v>
      </c>
      <c r="B192" s="31" t="str">
        <f t="shared" si="9"/>
        <v>4Q95</v>
      </c>
      <c r="C192" s="31" t="str">
        <f t="shared" si="10"/>
        <v>1995-11</v>
      </c>
      <c r="D192" s="72">
        <f t="shared" si="11"/>
        <v>35033</v>
      </c>
      <c r="E192" s="74">
        <v>1.47E-2</v>
      </c>
      <c r="F192" s="73">
        <f t="array" ref="F192">PRODUCT(1+E190:E192)-1</f>
        <v>3.9194441972999927E-2</v>
      </c>
      <c r="G192" s="71">
        <f t="array" ref="G192">PRODUCT(1+E181:E192)-1</f>
        <v>0.2258967311138087</v>
      </c>
      <c r="H192" s="74">
        <v>1.2E-2</v>
      </c>
      <c r="I192" s="73">
        <f t="array" ref="I192">PRODUCT(1+H190:H192)-1</f>
        <v>1.0039836960000104E-2</v>
      </c>
      <c r="J192" s="71">
        <f t="array" ref="J192">PRODUCT(1+H181:H192)-1</f>
        <v>0.15386893007254954</v>
      </c>
      <c r="L192" s="70"/>
    </row>
    <row r="193" spans="1:12" x14ac:dyDescent="0.35">
      <c r="A193" s="31">
        <f t="shared" si="8"/>
        <v>1995</v>
      </c>
      <c r="B193" s="31" t="str">
        <f t="shared" si="9"/>
        <v>4Q95</v>
      </c>
      <c r="C193" s="31" t="str">
        <f t="shared" si="10"/>
        <v>1995-12</v>
      </c>
      <c r="D193" s="72">
        <f t="shared" si="11"/>
        <v>35064</v>
      </c>
      <c r="E193" s="74">
        <v>1.5600000000000001E-2</v>
      </c>
      <c r="F193" s="73">
        <f t="array" ref="F193">PRODUCT(1+E191:E193)-1</f>
        <v>4.5059783411999899E-2</v>
      </c>
      <c r="G193" s="71">
        <f t="array" ref="G193">PRODUCT(1+E182:E193)-1</f>
        <v>0.22408880161162559</v>
      </c>
      <c r="H193" s="74">
        <v>7.0999999999999995E-3</v>
      </c>
      <c r="I193" s="73">
        <f t="array" ref="I193">PRODUCT(1+H191:H193)-1</f>
        <v>2.4484963040000141E-2</v>
      </c>
      <c r="J193" s="71">
        <f t="array" ref="J193">PRODUCT(1+H182:H193)-1</f>
        <v>0.15238139575174992</v>
      </c>
      <c r="L193" s="70"/>
    </row>
    <row r="194" spans="1:12" x14ac:dyDescent="0.35">
      <c r="A194" s="31">
        <f t="shared" si="8"/>
        <v>1996</v>
      </c>
      <c r="B194" s="31" t="str">
        <f t="shared" si="9"/>
        <v>1Q96</v>
      </c>
      <c r="C194" s="31" t="str">
        <f t="shared" si="10"/>
        <v>1996-1</v>
      </c>
      <c r="D194" s="72">
        <f t="shared" si="11"/>
        <v>35095</v>
      </c>
      <c r="E194" s="74">
        <v>1.34E-2</v>
      </c>
      <c r="F194" s="73">
        <f t="array" ref="F194">PRODUCT(1+E192:E194)-1</f>
        <v>4.4338412888000223E-2</v>
      </c>
      <c r="G194" s="71">
        <f t="array" ref="G194">PRODUCT(1+E183:E194)-1</f>
        <v>0.21975574390680563</v>
      </c>
      <c r="H194" s="74">
        <v>1.7299999999999999E-2</v>
      </c>
      <c r="I194" s="73">
        <f t="array" ref="I194">PRODUCT(1+H192:H194)-1</f>
        <v>3.6817103960000264E-2</v>
      </c>
      <c r="J194" s="71">
        <f t="array" ref="J194">PRODUCT(1+H183:H194)-1</f>
        <v>0.16163059244773659</v>
      </c>
      <c r="L194" s="70"/>
    </row>
    <row r="195" spans="1:12" x14ac:dyDescent="0.35">
      <c r="A195" s="31">
        <f t="shared" ref="A195:A258" si="12">YEAR(D195)</f>
        <v>1996</v>
      </c>
      <c r="B195" s="31" t="str">
        <f t="shared" ref="B195:B258" si="13">IF(MONTH(D195)&lt;=3,"1Q",IF(MONTH(D195)&lt;=3,"2Q",IF(MONTH(D195)&lt;=3,"3Q","4Q")))&amp;RIGHT(A195,2)</f>
        <v>1Q96</v>
      </c>
      <c r="C195" s="31" t="str">
        <f t="shared" ref="C195:C258" si="14">YEAR(D195)&amp;"-"&amp;MONTH(D195)</f>
        <v>1996-2</v>
      </c>
      <c r="D195" s="72">
        <f t="shared" si="11"/>
        <v>35124</v>
      </c>
      <c r="E195" s="74">
        <v>1.03E-2</v>
      </c>
      <c r="F195" s="73">
        <f t="array" ref="F195">PRODUCT(1+E193:E195)-1</f>
        <v>3.9809893112000116E-2</v>
      </c>
      <c r="G195" s="71">
        <f t="array" ref="G195">PRODUCT(1+E184:E195)-1</f>
        <v>0.21987648789254144</v>
      </c>
      <c r="H195" s="74">
        <v>9.7000000000000003E-3</v>
      </c>
      <c r="I195" s="73">
        <f t="array" ref="I195">PRODUCT(1+H193:H195)-1</f>
        <v>3.4460701451000331E-2</v>
      </c>
      <c r="J195" s="71">
        <f t="array" ref="J195">PRODUCT(1+H184:H195)-1</f>
        <v>0.1568186302342236</v>
      </c>
      <c r="L195" s="70"/>
    </row>
    <row r="196" spans="1:12" x14ac:dyDescent="0.35">
      <c r="A196" s="31">
        <f t="shared" si="12"/>
        <v>1996</v>
      </c>
      <c r="B196" s="31" t="str">
        <f t="shared" si="13"/>
        <v>1Q96</v>
      </c>
      <c r="C196" s="31" t="str">
        <f t="shared" si="14"/>
        <v>1996-3</v>
      </c>
      <c r="D196" s="72">
        <f t="shared" ref="D196:D259" si="15">+D195+40-DAY(D195+40)</f>
        <v>35155</v>
      </c>
      <c r="E196" s="74">
        <v>3.4999999999999996E-3</v>
      </c>
      <c r="F196" s="73">
        <f t="array" ref="F196">PRODUCT(1+E194:E196)-1</f>
        <v>2.7421453070000101E-2</v>
      </c>
      <c r="G196" s="71">
        <f t="array" ref="G196">PRODUCT(1+E185:E196)-1</f>
        <v>0.20546140384063571</v>
      </c>
      <c r="H196" s="74">
        <v>4.0000000000000001E-3</v>
      </c>
      <c r="I196" s="73">
        <f t="array" ref="I196">PRODUCT(1+H194:H196)-1</f>
        <v>3.1276481240000154E-2</v>
      </c>
      <c r="J196" s="71">
        <f t="array" ref="J196">PRODUCT(1+H185:H196)-1</f>
        <v>0.14858178872147998</v>
      </c>
      <c r="L196" s="70"/>
    </row>
    <row r="197" spans="1:12" x14ac:dyDescent="0.35">
      <c r="A197" s="31">
        <f t="shared" si="12"/>
        <v>1996</v>
      </c>
      <c r="B197" s="31" t="str">
        <f t="shared" si="13"/>
        <v>4Q96</v>
      </c>
      <c r="C197" s="31" t="str">
        <f t="shared" si="14"/>
        <v>1996-4</v>
      </c>
      <c r="D197" s="72">
        <f t="shared" si="15"/>
        <v>35185</v>
      </c>
      <c r="E197" s="74">
        <v>1.26E-2</v>
      </c>
      <c r="F197" s="73">
        <f t="array" ref="F197">PRODUCT(1+E195:E197)-1</f>
        <v>2.6610384230000061E-2</v>
      </c>
      <c r="G197" s="71">
        <f t="array" ref="G197">PRODUCT(1+E186:E197)-1</f>
        <v>0.19169209951091282</v>
      </c>
      <c r="H197" s="74">
        <v>3.2000000000000002E-3</v>
      </c>
      <c r="I197" s="73">
        <f t="array" ref="I197">PRODUCT(1+H195:H197)-1</f>
        <v>1.6982764160000219E-2</v>
      </c>
      <c r="J197" s="71">
        <f t="array" ref="J197">PRODUCT(1+H186:H197)-1</f>
        <v>0.12855754206208525</v>
      </c>
      <c r="L197" s="70"/>
    </row>
    <row r="198" spans="1:12" x14ac:dyDescent="0.35">
      <c r="A198" s="31">
        <f t="shared" si="12"/>
        <v>1996</v>
      </c>
      <c r="B198" s="31" t="str">
        <f t="shared" si="13"/>
        <v>4Q96</v>
      </c>
      <c r="C198" s="31" t="str">
        <f t="shared" si="14"/>
        <v>1996-5</v>
      </c>
      <c r="D198" s="72">
        <f t="shared" si="15"/>
        <v>35216</v>
      </c>
      <c r="E198" s="74">
        <v>1.2199999999999999E-2</v>
      </c>
      <c r="F198" s="73">
        <f t="array" ref="F198">PRODUCT(1+E196:E198)-1</f>
        <v>2.8541058020000065E-2</v>
      </c>
      <c r="G198" s="71">
        <f t="array" ref="G198">PRODUCT(1+E187:E198)-1</f>
        <v>0.17486192960450575</v>
      </c>
      <c r="H198" s="74">
        <v>1.55E-2</v>
      </c>
      <c r="I198" s="73">
        <f t="array" ref="I198">PRODUCT(1+H196:H198)-1</f>
        <v>2.2824598400000173E-2</v>
      </c>
      <c r="J198" s="71">
        <f t="array" ref="J198">PRODUCT(1+H187:H198)-1</f>
        <v>0.13944142370654977</v>
      </c>
      <c r="L198" s="70"/>
    </row>
    <row r="199" spans="1:12" x14ac:dyDescent="0.35">
      <c r="A199" s="31">
        <f t="shared" si="12"/>
        <v>1996</v>
      </c>
      <c r="B199" s="31" t="str">
        <f t="shared" si="13"/>
        <v>4Q96</v>
      </c>
      <c r="C199" s="31" t="str">
        <f t="shared" si="14"/>
        <v>1996-6</v>
      </c>
      <c r="D199" s="72">
        <f t="shared" si="15"/>
        <v>35246</v>
      </c>
      <c r="E199" s="74">
        <v>1.1899999999999999E-2</v>
      </c>
      <c r="F199" s="73">
        <f t="array" ref="F199">PRODUCT(1+E197:E199)-1</f>
        <v>3.7150669267999925E-2</v>
      </c>
      <c r="G199" s="71">
        <f t="array" ref="G199">PRODUCT(1+E188:E199)-1</f>
        <v>0.16256873319655685</v>
      </c>
      <c r="H199" s="74">
        <v>1.0200000000000001E-2</v>
      </c>
      <c r="I199" s="73">
        <f t="array" ref="I199">PRODUCT(1+H197:H199)-1</f>
        <v>2.9140845920000213E-2</v>
      </c>
      <c r="J199" s="71">
        <f t="array" ref="J199">PRODUCT(1+H188:H199)-1</f>
        <v>0.12342741189572148</v>
      </c>
      <c r="L199" s="70"/>
    </row>
    <row r="200" spans="1:12" x14ac:dyDescent="0.35">
      <c r="A200" s="31">
        <f t="shared" si="12"/>
        <v>1996</v>
      </c>
      <c r="B200" s="31" t="str">
        <f t="shared" si="13"/>
        <v>4Q96</v>
      </c>
      <c r="C200" s="31" t="str">
        <f t="shared" si="14"/>
        <v>1996-7</v>
      </c>
      <c r="D200" s="72">
        <f t="shared" si="15"/>
        <v>35277</v>
      </c>
      <c r="E200" s="74">
        <v>1.11E-2</v>
      </c>
      <c r="F200" s="73">
        <f t="array" ref="F200">PRODUCT(1+E198:E200)-1</f>
        <v>3.5614301498000156E-2</v>
      </c>
      <c r="G200" s="71">
        <f t="array" ref="G200">PRODUCT(1+E189:E200)-1</f>
        <v>0.14837167461414524</v>
      </c>
      <c r="H200" s="74">
        <v>1.3500000000000002E-2</v>
      </c>
      <c r="I200" s="73">
        <f t="array" ref="I200">PRODUCT(1+H198:H200)-1</f>
        <v>3.9707184350000091E-2</v>
      </c>
      <c r="J200" s="71">
        <f t="array" ref="J200">PRODUCT(1+H189:H200)-1</f>
        <v>0.11824168331989182</v>
      </c>
      <c r="L200" s="70"/>
    </row>
    <row r="201" spans="1:12" x14ac:dyDescent="0.35">
      <c r="A201" s="31">
        <f t="shared" si="12"/>
        <v>1996</v>
      </c>
      <c r="B201" s="31" t="str">
        <f t="shared" si="13"/>
        <v>4Q96</v>
      </c>
      <c r="C201" s="31" t="str">
        <f t="shared" si="14"/>
        <v>1996-8</v>
      </c>
      <c r="D201" s="72">
        <f t="shared" si="15"/>
        <v>35308</v>
      </c>
      <c r="E201" s="74">
        <v>4.4000000000000003E-3</v>
      </c>
      <c r="F201" s="73">
        <f t="array" ref="F201">PRODUCT(1+E199:E201)-1</f>
        <v>2.7633871196000026E-2</v>
      </c>
      <c r="G201" s="71">
        <f t="array" ref="G201">PRODUCT(1+E190:E201)-1</f>
        <v>0.14211754627433093</v>
      </c>
      <c r="H201" s="74">
        <v>2.8000000000000004E-3</v>
      </c>
      <c r="I201" s="73">
        <f t="array" ref="I201">PRODUCT(1+H199:H201)-1</f>
        <v>2.6704445560000067E-2</v>
      </c>
      <c r="J201" s="71">
        <f t="array" ref="J201">PRODUCT(1+H190:H201)-1</f>
        <v>9.7233620384723496E-2</v>
      </c>
      <c r="L201" s="70"/>
    </row>
    <row r="202" spans="1:12" x14ac:dyDescent="0.35">
      <c r="A202" s="31">
        <f t="shared" si="12"/>
        <v>1996</v>
      </c>
      <c r="B202" s="31" t="str">
        <f t="shared" si="13"/>
        <v>4Q96</v>
      </c>
      <c r="C202" s="31" t="str">
        <f t="shared" si="14"/>
        <v>1996-9</v>
      </c>
      <c r="D202" s="72">
        <f t="shared" si="15"/>
        <v>35338</v>
      </c>
      <c r="E202" s="74">
        <v>1.5E-3</v>
      </c>
      <c r="F202" s="73">
        <f t="array" ref="F202">PRODUCT(1+E200:E202)-1</f>
        <v>1.7072163260000162E-2</v>
      </c>
      <c r="G202" s="71">
        <f t="array" ref="G202">PRODUCT(1+E191:E202)-1</f>
        <v>0.13261780631126108</v>
      </c>
      <c r="H202" s="74">
        <v>1E-3</v>
      </c>
      <c r="I202" s="73">
        <f t="array" ref="I202">PRODUCT(1+H200:H202)-1</f>
        <v>1.7354137799999947E-2</v>
      </c>
      <c r="J202" s="71">
        <f t="array" ref="J202">PRODUCT(1+H191:H202)-1</f>
        <v>0.10618476584259051</v>
      </c>
      <c r="L202" s="70"/>
    </row>
    <row r="203" spans="1:12" x14ac:dyDescent="0.35">
      <c r="A203" s="31">
        <f t="shared" si="12"/>
        <v>1996</v>
      </c>
      <c r="B203" s="31" t="str">
        <f t="shared" si="13"/>
        <v>4Q96</v>
      </c>
      <c r="C203" s="31" t="str">
        <f t="shared" si="14"/>
        <v>1996-10</v>
      </c>
      <c r="D203" s="72">
        <f t="shared" si="15"/>
        <v>35369</v>
      </c>
      <c r="E203" s="74">
        <v>3.0000000000000001E-3</v>
      </c>
      <c r="F203" s="73">
        <f t="array" ref="F203">PRODUCT(1+E201:E203)-1</f>
        <v>8.924319799999969E-3</v>
      </c>
      <c r="G203" s="71">
        <f t="array" ref="G203">PRODUCT(1+E192:E203)-1</f>
        <v>0.12022054997553999</v>
      </c>
      <c r="H203" s="74">
        <v>1.9E-3</v>
      </c>
      <c r="I203" s="73">
        <f t="array" ref="I203">PRODUCT(1+H201:H203)-1</f>
        <v>5.7100253199999784E-3</v>
      </c>
      <c r="J203" s="71">
        <f t="array" ref="J203">PRODUCT(1+H192:H203)-1</f>
        <v>0.10255324004943445</v>
      </c>
      <c r="L203" s="70"/>
    </row>
    <row r="204" spans="1:12" x14ac:dyDescent="0.35">
      <c r="A204" s="31">
        <f t="shared" si="12"/>
        <v>1996</v>
      </c>
      <c r="B204" s="31" t="str">
        <f t="shared" si="13"/>
        <v>4Q96</v>
      </c>
      <c r="C204" s="31" t="str">
        <f t="shared" si="14"/>
        <v>1996-11</v>
      </c>
      <c r="D204" s="72">
        <f t="shared" si="15"/>
        <v>35399</v>
      </c>
      <c r="E204" s="74">
        <v>3.2000000000000002E-3</v>
      </c>
      <c r="F204" s="73">
        <f t="array" ref="F204">PRODUCT(1+E202:E204)-1</f>
        <v>7.7189144000000542E-3</v>
      </c>
      <c r="G204" s="71">
        <f t="array" ref="G204">PRODUCT(1+E193:E204)-1</f>
        <v>0.10752464347635948</v>
      </c>
      <c r="H204" s="74">
        <v>2E-3</v>
      </c>
      <c r="I204" s="73">
        <f t="array" ref="I204">PRODUCT(1+H202:H204)-1</f>
        <v>4.9077037999998296E-3</v>
      </c>
      <c r="J204" s="71">
        <f t="array" ref="J204">PRODUCT(1+H193:H204)-1</f>
        <v>9.165844518728572E-2</v>
      </c>
      <c r="L204" s="70"/>
    </row>
    <row r="205" spans="1:12" x14ac:dyDescent="0.35">
      <c r="A205" s="31">
        <f t="shared" si="12"/>
        <v>1996</v>
      </c>
      <c r="B205" s="31" t="str">
        <f t="shared" si="13"/>
        <v>4Q96</v>
      </c>
      <c r="C205" s="31" t="str">
        <f t="shared" si="14"/>
        <v>1996-12</v>
      </c>
      <c r="D205" s="72">
        <f t="shared" si="15"/>
        <v>35430</v>
      </c>
      <c r="E205" s="74">
        <v>4.6999999999999993E-3</v>
      </c>
      <c r="F205" s="73">
        <f t="array" ref="F205">PRODUCT(1+E203:E205)-1</f>
        <v>1.0938785120000016E-2</v>
      </c>
      <c r="G205" s="71">
        <f t="array" ref="G205">PRODUCT(1+E194:E205)-1</f>
        <v>9.5638055632826013E-2</v>
      </c>
      <c r="H205" s="74">
        <v>7.3000000000000001E-3</v>
      </c>
      <c r="I205" s="73">
        <f t="array" ref="I205">PRODUCT(1+H203:H205)-1</f>
        <v>1.1232297740000119E-2</v>
      </c>
      <c r="J205" s="71">
        <f t="array" ref="J205">PRODUCT(1+H194:H205)-1</f>
        <v>9.187523764983907E-2</v>
      </c>
      <c r="L205" s="70"/>
    </row>
    <row r="206" spans="1:12" x14ac:dyDescent="0.35">
      <c r="A206" s="31">
        <f t="shared" si="12"/>
        <v>1997</v>
      </c>
      <c r="B206" s="31" t="str">
        <f t="shared" si="13"/>
        <v>1Q97</v>
      </c>
      <c r="C206" s="31" t="str">
        <f t="shared" si="14"/>
        <v>1997-1</v>
      </c>
      <c r="D206" s="72">
        <f t="shared" si="15"/>
        <v>35461</v>
      </c>
      <c r="E206" s="74">
        <v>1.18E-2</v>
      </c>
      <c r="F206" s="73">
        <f t="array" ref="F206">PRODUCT(1+E204:E206)-1</f>
        <v>1.9808437472000229E-2</v>
      </c>
      <c r="G206" s="71">
        <f t="array" ref="G206">PRODUCT(1+E195:E206)-1</f>
        <v>9.3908214613472429E-2</v>
      </c>
      <c r="H206" s="74">
        <v>1.77E-2</v>
      </c>
      <c r="I206" s="73">
        <f t="array" ref="I206">PRODUCT(1+H204:H206)-1</f>
        <v>2.7179468420000186E-2</v>
      </c>
      <c r="J206" s="71">
        <f t="array" ref="J206">PRODUCT(1+H195:H206)-1</f>
        <v>9.2304560460278351E-2</v>
      </c>
      <c r="L206" s="70"/>
    </row>
    <row r="207" spans="1:12" x14ac:dyDescent="0.35">
      <c r="A207" s="31">
        <f t="shared" si="12"/>
        <v>1997</v>
      </c>
      <c r="B207" s="31" t="str">
        <f t="shared" si="13"/>
        <v>1Q97</v>
      </c>
      <c r="C207" s="31" t="str">
        <f t="shared" si="14"/>
        <v>1997-2</v>
      </c>
      <c r="D207" s="72">
        <f t="shared" si="15"/>
        <v>35489</v>
      </c>
      <c r="E207" s="74">
        <v>5.0000000000000001E-3</v>
      </c>
      <c r="F207" s="73">
        <f t="array" ref="F207">PRODUCT(1+E205:E207)-1</f>
        <v>2.1638237299999918E-2</v>
      </c>
      <c r="G207" s="71">
        <f t="array" ref="G207">PRODUCT(1+E196:E207)-1</f>
        <v>8.8169608716757164E-2</v>
      </c>
      <c r="H207" s="74">
        <v>4.3E-3</v>
      </c>
      <c r="I207" s="73">
        <f t="array" ref="I207">PRODUCT(1+H205:H207)-1</f>
        <v>2.9537265603000185E-2</v>
      </c>
      <c r="J207" s="71">
        <f t="array" ref="J207">PRODUCT(1+H196:H207)-1</f>
        <v>8.6462781093648911E-2</v>
      </c>
      <c r="L207" s="70"/>
    </row>
    <row r="208" spans="1:12" x14ac:dyDescent="0.35">
      <c r="A208" s="31">
        <f t="shared" si="12"/>
        <v>1997</v>
      </c>
      <c r="B208" s="31" t="str">
        <f t="shared" si="13"/>
        <v>1Q97</v>
      </c>
      <c r="C208" s="31" t="str">
        <f t="shared" si="14"/>
        <v>1997-3</v>
      </c>
      <c r="D208" s="72">
        <f t="shared" si="15"/>
        <v>35520</v>
      </c>
      <c r="E208" s="74">
        <v>5.1000000000000004E-3</v>
      </c>
      <c r="F208" s="73">
        <f t="array" ref="F208">PRODUCT(1+E206:E208)-1</f>
        <v>2.2044980900000066E-2</v>
      </c>
      <c r="G208" s="71">
        <f t="array" ref="G208">PRODUCT(1+E197:E208)-1</f>
        <v>8.990460759463148E-2</v>
      </c>
      <c r="H208" s="74">
        <v>1.15E-2</v>
      </c>
      <c r="I208" s="73">
        <f t="array" ref="I208">PRODUCT(1+H206:H208)-1</f>
        <v>3.382998526500014E-2</v>
      </c>
      <c r="J208" s="71">
        <f t="array" ref="J208">PRODUCT(1+H197:H208)-1</f>
        <v>9.4578787924528118E-2</v>
      </c>
      <c r="L208" s="70"/>
    </row>
    <row r="209" spans="1:12" x14ac:dyDescent="0.35">
      <c r="A209" s="31">
        <f t="shared" si="12"/>
        <v>1997</v>
      </c>
      <c r="B209" s="31" t="str">
        <f t="shared" si="13"/>
        <v>4Q97</v>
      </c>
      <c r="C209" s="31" t="str">
        <f t="shared" si="14"/>
        <v>1997-4</v>
      </c>
      <c r="D209" s="72">
        <f t="shared" si="15"/>
        <v>35550</v>
      </c>
      <c r="E209" s="74">
        <v>8.8000000000000005E-3</v>
      </c>
      <c r="F209" s="73">
        <f t="array" ref="F209">PRODUCT(1+E207:E209)-1</f>
        <v>1.9014604399999913E-2</v>
      </c>
      <c r="G209" s="71">
        <f t="array" ref="G209">PRODUCT(1+E198:E209)-1</f>
        <v>8.5814505373755567E-2</v>
      </c>
      <c r="H209" s="74">
        <v>6.8000000000000005E-3</v>
      </c>
      <c r="I209" s="73">
        <f t="array" ref="I209">PRODUCT(1+H207:H209)-1</f>
        <v>2.2757226259999763E-2</v>
      </c>
      <c r="J209" s="71">
        <f t="array" ref="J209">PRODUCT(1+H198:H209)-1</f>
        <v>9.8506702235261479E-2</v>
      </c>
      <c r="L209" s="70"/>
    </row>
    <row r="210" spans="1:12" x14ac:dyDescent="0.35">
      <c r="A210" s="31">
        <f t="shared" si="12"/>
        <v>1997</v>
      </c>
      <c r="B210" s="31" t="str">
        <f t="shared" si="13"/>
        <v>4Q97</v>
      </c>
      <c r="C210" s="31" t="str">
        <f t="shared" si="14"/>
        <v>1997-5</v>
      </c>
      <c r="D210" s="72">
        <f t="shared" si="15"/>
        <v>35581</v>
      </c>
      <c r="E210" s="74">
        <v>4.0999999999999995E-3</v>
      </c>
      <c r="F210" s="73">
        <f t="array" ref="F210">PRODUCT(1+E208:E210)-1</f>
        <v>1.8102054007999913E-2</v>
      </c>
      <c r="G210" s="71">
        <f t="array" ref="G210">PRODUCT(1+E199:E210)-1</f>
        <v>7.7125414785405688E-2</v>
      </c>
      <c r="H210" s="74">
        <v>2.0999999999999999E-3</v>
      </c>
      <c r="I210" s="73">
        <f t="array" ref="I210">PRODUCT(1+H208:H210)-1</f>
        <v>2.0516794219999968E-2</v>
      </c>
      <c r="J210" s="71">
        <f t="array" ref="J210">PRODUCT(1+H199:H210)-1</f>
        <v>8.4011389768543276E-2</v>
      </c>
      <c r="L210" s="70"/>
    </row>
    <row r="211" spans="1:12" x14ac:dyDescent="0.35">
      <c r="A211" s="31">
        <f t="shared" si="12"/>
        <v>1997</v>
      </c>
      <c r="B211" s="31" t="str">
        <f t="shared" si="13"/>
        <v>4Q97</v>
      </c>
      <c r="C211" s="31" t="str">
        <f t="shared" si="14"/>
        <v>1997-6</v>
      </c>
      <c r="D211" s="72">
        <f t="shared" si="15"/>
        <v>35611</v>
      </c>
      <c r="E211" s="74">
        <v>5.4000000000000003E-3</v>
      </c>
      <c r="F211" s="73">
        <f t="array" ref="F211">PRODUCT(1+E209:E211)-1</f>
        <v>1.8405934832000037E-2</v>
      </c>
      <c r="G211" s="71">
        <f t="array" ref="G211">PRODUCT(1+E200:E211)-1</f>
        <v>7.0206435443469717E-2</v>
      </c>
      <c r="H211" s="74">
        <v>7.4000000000000003E-3</v>
      </c>
      <c r="I211" s="73">
        <f t="array" ref="I211">PRODUCT(1+H209:H211)-1</f>
        <v>1.6380245671999916E-2</v>
      </c>
      <c r="J211" s="71">
        <f t="array" ref="J211">PRODUCT(1+H200:H211)-1</f>
        <v>8.100680464544685E-2</v>
      </c>
      <c r="L211" s="70"/>
    </row>
    <row r="212" spans="1:12" x14ac:dyDescent="0.35">
      <c r="A212" s="31">
        <f t="shared" si="12"/>
        <v>1997</v>
      </c>
      <c r="B212" s="31" t="str">
        <f t="shared" si="13"/>
        <v>4Q97</v>
      </c>
      <c r="C212" s="31" t="str">
        <f t="shared" si="14"/>
        <v>1997-7</v>
      </c>
      <c r="D212" s="72">
        <f t="shared" si="15"/>
        <v>35642</v>
      </c>
      <c r="E212" s="74">
        <v>2.2000000000000001E-3</v>
      </c>
      <c r="F212" s="73">
        <f t="array" ref="F212">PRODUCT(1+E210:E212)-1</f>
        <v>1.1743088708000116E-2</v>
      </c>
      <c r="G212" s="71">
        <f t="array" ref="G212">PRODUCT(1+E201:E212)-1</f>
        <v>6.0786163190035936E-2</v>
      </c>
      <c r="H212" s="74">
        <v>8.9999999999999998E-4</v>
      </c>
      <c r="I212" s="73">
        <f t="array" ref="I212">PRODUCT(1+H210:H212)-1</f>
        <v>1.04241039859998E-2</v>
      </c>
      <c r="J212" s="71">
        <f t="array" ref="J212">PRODUCT(1+H201:H212)-1</f>
        <v>6.756754886001759E-2</v>
      </c>
      <c r="L212" s="70"/>
    </row>
    <row r="213" spans="1:12" x14ac:dyDescent="0.35">
      <c r="A213" s="31">
        <f t="shared" si="12"/>
        <v>1997</v>
      </c>
      <c r="B213" s="31" t="str">
        <f t="shared" si="13"/>
        <v>4Q97</v>
      </c>
      <c r="C213" s="31" t="str">
        <f t="shared" si="14"/>
        <v>1997-8</v>
      </c>
      <c r="D213" s="72">
        <f t="shared" si="15"/>
        <v>35673</v>
      </c>
      <c r="E213" s="74">
        <v>-2.0000000000000001E-4</v>
      </c>
      <c r="F213" s="73">
        <f t="array" ref="F213">PRODUCT(1+E211:E213)-1</f>
        <v>7.4103576240001079E-3</v>
      </c>
      <c r="G213" s="71">
        <f t="array" ref="G213">PRODUCT(1+E202:E213)-1</f>
        <v>5.59279230957761E-2</v>
      </c>
      <c r="H213" s="74">
        <v>8.9999999999999998E-4</v>
      </c>
      <c r="I213" s="73">
        <f t="array" ref="I213">PRODUCT(1+H211:H213)-1</f>
        <v>9.2141359939998946E-3</v>
      </c>
      <c r="J213" s="71">
        <f t="array" ref="J213">PRODUCT(1+H202:H213)-1</f>
        <v>6.5544834118459461E-2</v>
      </c>
      <c r="L213" s="70"/>
    </row>
    <row r="214" spans="1:12" x14ac:dyDescent="0.35">
      <c r="A214" s="31">
        <f t="shared" si="12"/>
        <v>1997</v>
      </c>
      <c r="B214" s="31" t="str">
        <f t="shared" si="13"/>
        <v>4Q97</v>
      </c>
      <c r="C214" s="31" t="str">
        <f t="shared" si="14"/>
        <v>1997-9</v>
      </c>
      <c r="D214" s="72">
        <f t="shared" si="15"/>
        <v>35703</v>
      </c>
      <c r="E214" s="74">
        <v>5.9999999999999995E-4</v>
      </c>
      <c r="F214" s="73">
        <f t="array" ref="F214">PRODUCT(1+E212:E214)-1</f>
        <v>2.6007597360000467E-3</v>
      </c>
      <c r="G214" s="71">
        <f t="array" ref="G214">PRODUCT(1+E203:E214)-1</f>
        <v>5.497901133263472E-2</v>
      </c>
      <c r="H214" s="74">
        <v>4.7999999999999996E-3</v>
      </c>
      <c r="I214" s="73">
        <f t="array" ref="I214">PRODUCT(1+H212:H214)-1</f>
        <v>6.6094538879997167E-3</v>
      </c>
      <c r="J214" s="71">
        <f t="array" ref="J214">PRODUCT(1+H203:H214)-1</f>
        <v>6.9589859462765524E-2</v>
      </c>
      <c r="L214" s="70"/>
    </row>
    <row r="215" spans="1:12" x14ac:dyDescent="0.35">
      <c r="A215" s="31">
        <f t="shared" si="12"/>
        <v>1997</v>
      </c>
      <c r="B215" s="31" t="str">
        <f t="shared" si="13"/>
        <v>4Q97</v>
      </c>
      <c r="C215" s="31" t="str">
        <f t="shared" si="14"/>
        <v>1997-10</v>
      </c>
      <c r="D215" s="72">
        <f t="shared" si="15"/>
        <v>35734</v>
      </c>
      <c r="E215" s="74">
        <v>2.3E-3</v>
      </c>
      <c r="F215" s="73">
        <f t="array" ref="F215">PRODUCT(1+E213:E215)-1</f>
        <v>2.7007997240000581E-3</v>
      </c>
      <c r="G215" s="71">
        <f t="array" ref="G215">PRODUCT(1+E204:E215)-1</f>
        <v>5.4242734854137664E-2</v>
      </c>
      <c r="H215" s="74">
        <v>3.7000000000000002E-3</v>
      </c>
      <c r="I215" s="73">
        <f t="array" ref="I215">PRODUCT(1+H213:H215)-1</f>
        <v>9.4254259839998689E-3</v>
      </c>
      <c r="J215" s="71">
        <f t="array" ref="J215">PRODUCT(1+H204:H215)-1</f>
        <v>7.1511470149494105E-2</v>
      </c>
      <c r="L215" s="70"/>
    </row>
    <row r="216" spans="1:12" x14ac:dyDescent="0.35">
      <c r="A216" s="31">
        <f t="shared" si="12"/>
        <v>1997</v>
      </c>
      <c r="B216" s="31" t="str">
        <f t="shared" si="13"/>
        <v>4Q97</v>
      </c>
      <c r="C216" s="31" t="str">
        <f t="shared" si="14"/>
        <v>1997-11</v>
      </c>
      <c r="D216" s="72">
        <f t="shared" si="15"/>
        <v>35764</v>
      </c>
      <c r="E216" s="74">
        <v>1.7000000000000001E-3</v>
      </c>
      <c r="F216" s="73">
        <f t="array" ref="F216">PRODUCT(1+E214:E216)-1</f>
        <v>4.6063123460000632E-3</v>
      </c>
      <c r="G216" s="71">
        <f t="array" ref="G216">PRODUCT(1+E205:E216)-1</f>
        <v>5.2666414975467646E-2</v>
      </c>
      <c r="H216" s="74">
        <v>6.4000000000000003E-3</v>
      </c>
      <c r="I216" s="73">
        <f t="array" ref="I216">PRODUCT(1+H214:H216)-1</f>
        <v>1.4972273663999891E-2</v>
      </c>
      <c r="J216" s="71">
        <f t="array" ref="J216">PRODUCT(1+H205:H216)-1</f>
        <v>7.6216710138174326E-2</v>
      </c>
      <c r="L216" s="70"/>
    </row>
    <row r="217" spans="1:12" x14ac:dyDescent="0.35">
      <c r="A217" s="31">
        <f t="shared" si="12"/>
        <v>1997</v>
      </c>
      <c r="B217" s="31" t="str">
        <f t="shared" si="13"/>
        <v>4Q97</v>
      </c>
      <c r="C217" s="31" t="str">
        <f t="shared" si="14"/>
        <v>1997-12</v>
      </c>
      <c r="D217" s="72">
        <f t="shared" si="15"/>
        <v>35795</v>
      </c>
      <c r="E217" s="74">
        <v>4.3E-3</v>
      </c>
      <c r="F217" s="73">
        <f t="array" ref="F217">PRODUCT(1+E215:E217)-1</f>
        <v>8.3211268129999016E-3</v>
      </c>
      <c r="G217" s="71">
        <f t="array" ref="G217">PRODUCT(1+E206:E217)-1</f>
        <v>5.2247318164489354E-2</v>
      </c>
      <c r="H217" s="74">
        <v>8.3999999999999995E-3</v>
      </c>
      <c r="I217" s="73">
        <f t="array" ref="I217">PRODUCT(1+H215:H217)-1</f>
        <v>1.8608718911999889E-2</v>
      </c>
      <c r="J217" s="71">
        <f t="array" ref="J217">PRODUCT(1+H206:H217)-1</f>
        <v>7.7391969128695504E-2</v>
      </c>
      <c r="L217" s="70"/>
    </row>
    <row r="218" spans="1:12" x14ac:dyDescent="0.35">
      <c r="A218" s="31">
        <f t="shared" si="12"/>
        <v>1998</v>
      </c>
      <c r="B218" s="31" t="str">
        <f t="shared" si="13"/>
        <v>1Q98</v>
      </c>
      <c r="C218" s="31" t="str">
        <f t="shared" si="14"/>
        <v>1998-1</v>
      </c>
      <c r="D218" s="72">
        <f t="shared" si="15"/>
        <v>35826</v>
      </c>
      <c r="E218" s="74">
        <v>7.0999999999999995E-3</v>
      </c>
      <c r="F218" s="73">
        <f t="array" ref="F218">PRODUCT(1+E216:E218)-1</f>
        <v>1.314996190100004E-2</v>
      </c>
      <c r="G218" s="71">
        <f t="array" ref="G218">PRODUCT(1+E207:E218)-1</f>
        <v>4.7359432816225899E-2</v>
      </c>
      <c r="H218" s="74">
        <v>9.5999999999999992E-3</v>
      </c>
      <c r="I218" s="73">
        <f t="array" ref="I218">PRODUCT(1+H216:H218)-1</f>
        <v>2.4596356095999861E-2</v>
      </c>
      <c r="J218" s="71">
        <f t="array" ref="J218">PRODUCT(1+H207:H218)-1</f>
        <v>6.8816873373617415E-2</v>
      </c>
      <c r="L218" s="70"/>
    </row>
    <row r="219" spans="1:12" x14ac:dyDescent="0.35">
      <c r="A219" s="31">
        <f t="shared" si="12"/>
        <v>1998</v>
      </c>
      <c r="B219" s="31" t="str">
        <f t="shared" si="13"/>
        <v>1Q98</v>
      </c>
      <c r="C219" s="31" t="str">
        <f t="shared" si="14"/>
        <v>1998-2</v>
      </c>
      <c r="D219" s="72">
        <f t="shared" si="15"/>
        <v>35854</v>
      </c>
      <c r="E219" s="74">
        <v>4.5999999999999999E-3</v>
      </c>
      <c r="F219" s="73">
        <f t="array" ref="F219">PRODUCT(1+E217:E219)-1</f>
        <v>1.6083110438000148E-2</v>
      </c>
      <c r="G219" s="71">
        <f t="array" ref="G219">PRODUCT(1+E208:E219)-1</f>
        <v>4.69425733404778E-2</v>
      </c>
      <c r="H219" s="74">
        <v>1.8E-3</v>
      </c>
      <c r="I219" s="73">
        <f t="array" ref="I219">PRODUCT(1+H217:H219)-1</f>
        <v>1.9913185152000024E-2</v>
      </c>
      <c r="J219" s="71">
        <f t="array" ref="J219">PRODUCT(1+H208:H219)-1</f>
        <v>6.6156271777048969E-2</v>
      </c>
      <c r="L219" s="70"/>
    </row>
    <row r="220" spans="1:12" x14ac:dyDescent="0.35">
      <c r="A220" s="31">
        <f t="shared" si="12"/>
        <v>1998</v>
      </c>
      <c r="B220" s="31" t="str">
        <f t="shared" si="13"/>
        <v>1Q98</v>
      </c>
      <c r="C220" s="31" t="str">
        <f t="shared" si="14"/>
        <v>1998-3</v>
      </c>
      <c r="D220" s="72">
        <f t="shared" si="15"/>
        <v>35885</v>
      </c>
      <c r="E220" s="74">
        <v>3.4000000000000002E-3</v>
      </c>
      <c r="F220" s="73">
        <f t="array" ref="F220">PRODUCT(1+E218:E220)-1</f>
        <v>1.5172551044000171E-2</v>
      </c>
      <c r="G220" s="71">
        <f t="array" ref="G220">PRODUCT(1+E209:E220)-1</f>
        <v>4.5171801900145248E-2</v>
      </c>
      <c r="H220" s="74">
        <v>1.9E-3</v>
      </c>
      <c r="I220" s="73">
        <f t="array" ref="I220">PRODUCT(1+H218:H220)-1</f>
        <v>1.333897283200014E-2</v>
      </c>
      <c r="J220" s="71">
        <f t="array" ref="J220">PRODUCT(1+H209:H220)-1</f>
        <v>5.6037537017721295E-2</v>
      </c>
      <c r="L220" s="70"/>
    </row>
    <row r="221" spans="1:12" x14ac:dyDescent="0.35">
      <c r="A221" s="31">
        <f t="shared" si="12"/>
        <v>1998</v>
      </c>
      <c r="B221" s="31" t="str">
        <f t="shared" si="13"/>
        <v>4Q98</v>
      </c>
      <c r="C221" s="31" t="str">
        <f t="shared" si="14"/>
        <v>1998-4</v>
      </c>
      <c r="D221" s="72">
        <f t="shared" si="15"/>
        <v>35915</v>
      </c>
      <c r="E221" s="74">
        <v>2.3999999999999998E-3</v>
      </c>
      <c r="F221" s="73">
        <f t="array" ref="F221">PRODUCT(1+E219:E221)-1</f>
        <v>1.043487753599992E-2</v>
      </c>
      <c r="G221" s="71">
        <f t="array" ref="G221">PRODUCT(1+E210:E221)-1</f>
        <v>3.8541052958669164E-2</v>
      </c>
      <c r="H221" s="74">
        <v>1.2999999999999999E-3</v>
      </c>
      <c r="I221" s="73">
        <f t="array" ref="I221">PRODUCT(1+H219:H221)-1</f>
        <v>5.0082344460002926E-3</v>
      </c>
      <c r="J221" s="71">
        <f t="array" ref="J221">PRODUCT(1+H210:H221)-1</f>
        <v>5.0268559610493035E-2</v>
      </c>
      <c r="L221" s="70"/>
    </row>
    <row r="222" spans="1:12" x14ac:dyDescent="0.35">
      <c r="A222" s="31">
        <f t="shared" si="12"/>
        <v>1998</v>
      </c>
      <c r="B222" s="31" t="str">
        <f t="shared" si="13"/>
        <v>4Q98</v>
      </c>
      <c r="C222" s="31" t="str">
        <f t="shared" si="14"/>
        <v>1998-5</v>
      </c>
      <c r="D222" s="72">
        <f t="shared" si="15"/>
        <v>35946</v>
      </c>
      <c r="E222" s="74">
        <v>5.0000000000000001E-3</v>
      </c>
      <c r="F222" s="73">
        <f t="array" ref="F222">PRODUCT(1+E220:E222)-1</f>
        <v>1.0837200799999946E-2</v>
      </c>
      <c r="G222" s="71">
        <f t="array" ref="G222">PRODUCT(1+E211:E222)-1</f>
        <v>3.9471923337777381E-2</v>
      </c>
      <c r="H222" s="74">
        <v>1.4000000000000002E-3</v>
      </c>
      <c r="I222" s="73">
        <f t="array" ref="I222">PRODUCT(1+H220:H222)-1</f>
        <v>4.606953458000218E-3</v>
      </c>
      <c r="J222" s="71">
        <f t="array" ref="J222">PRODUCT(1+H211:H222)-1</f>
        <v>4.9534912278164311E-2</v>
      </c>
      <c r="L222" s="70"/>
    </row>
    <row r="223" spans="1:12" x14ac:dyDescent="0.35">
      <c r="A223" s="31">
        <f t="shared" si="12"/>
        <v>1998</v>
      </c>
      <c r="B223" s="31" t="str">
        <f t="shared" si="13"/>
        <v>4Q98</v>
      </c>
      <c r="C223" s="31" t="str">
        <f t="shared" si="14"/>
        <v>1998-6</v>
      </c>
      <c r="D223" s="72">
        <f t="shared" si="15"/>
        <v>35976</v>
      </c>
      <c r="E223" s="74">
        <v>2.0000000000000001E-4</v>
      </c>
      <c r="F223" s="73">
        <f t="array" ref="F223">PRODUCT(1+E221:E223)-1</f>
        <v>7.6134823999998158E-3</v>
      </c>
      <c r="G223" s="71">
        <f t="array" ref="G223">PRODUCT(1+E212:E223)-1</f>
        <v>3.4095700937383011E-2</v>
      </c>
      <c r="H223" s="74">
        <v>3.8E-3</v>
      </c>
      <c r="I223" s="73">
        <f t="array" ref="I223">PRODUCT(1+H221:H223)-1</f>
        <v>6.5120869160002481E-3</v>
      </c>
      <c r="J223" s="71">
        <f t="array" ref="J223">PRODUCT(1+H212:H223)-1</f>
        <v>4.5784340822732528E-2</v>
      </c>
      <c r="L223" s="70"/>
    </row>
    <row r="224" spans="1:12" x14ac:dyDescent="0.35">
      <c r="A224" s="31">
        <f t="shared" si="12"/>
        <v>1998</v>
      </c>
      <c r="B224" s="31" t="str">
        <f t="shared" si="13"/>
        <v>4Q98</v>
      </c>
      <c r="C224" s="31" t="str">
        <f t="shared" si="14"/>
        <v>1998-7</v>
      </c>
      <c r="D224" s="72">
        <f t="shared" si="15"/>
        <v>36007</v>
      </c>
      <c r="E224" s="74">
        <v>-1.1999999999999999E-3</v>
      </c>
      <c r="F224" s="73">
        <f t="array" ref="F224">PRODUCT(1+E222:E224)-1</f>
        <v>3.9947587999997758E-3</v>
      </c>
      <c r="G224" s="71">
        <f t="array" ref="G224">PRODUCT(1+E213:E224)-1</f>
        <v>3.0587493610315875E-2</v>
      </c>
      <c r="H224" s="74">
        <v>-1.7000000000000001E-3</v>
      </c>
      <c r="I224" s="73">
        <f t="array" ref="I224">PRODUCT(1+H222:H224)-1</f>
        <v>3.4964709560001417E-3</v>
      </c>
      <c r="J224" s="71">
        <f t="array" ref="J224">PRODUCT(1+H213:H224)-1</f>
        <v>4.3067746471509682E-2</v>
      </c>
      <c r="L224" s="70"/>
    </row>
    <row r="225" spans="1:12" x14ac:dyDescent="0.35">
      <c r="A225" s="31">
        <f t="shared" si="12"/>
        <v>1998</v>
      </c>
      <c r="B225" s="31" t="str">
        <f t="shared" si="13"/>
        <v>4Q98</v>
      </c>
      <c r="C225" s="31" t="str">
        <f t="shared" si="14"/>
        <v>1998-8</v>
      </c>
      <c r="D225" s="72">
        <f t="shared" si="15"/>
        <v>36038</v>
      </c>
      <c r="E225" s="74">
        <v>-5.1000000000000004E-3</v>
      </c>
      <c r="F225" s="73">
        <f t="array" ref="F225">PRODUCT(1+E223:E225)-1</f>
        <v>-6.0951387759999864E-3</v>
      </c>
      <c r="G225" s="71">
        <f t="array" ref="G225">PRODUCT(1+E214:E225)-1</f>
        <v>2.5536604713845668E-2</v>
      </c>
      <c r="H225" s="74">
        <v>-1.6000000000000001E-3</v>
      </c>
      <c r="I225" s="73">
        <f t="array" ref="I225">PRODUCT(1+H223:H225)-1</f>
        <v>4.9019033599995154E-4</v>
      </c>
      <c r="J225" s="71">
        <f t="array" ref="J225">PRODUCT(1+H214:H225)-1</f>
        <v>4.0462421897447864E-2</v>
      </c>
      <c r="L225" s="70"/>
    </row>
    <row r="226" spans="1:12" x14ac:dyDescent="0.35">
      <c r="A226" s="31">
        <f t="shared" si="12"/>
        <v>1998</v>
      </c>
      <c r="B226" s="31" t="str">
        <f t="shared" si="13"/>
        <v>4Q98</v>
      </c>
      <c r="C226" s="31" t="str">
        <f t="shared" si="14"/>
        <v>1998-9</v>
      </c>
      <c r="D226" s="72">
        <f t="shared" si="15"/>
        <v>36068</v>
      </c>
      <c r="E226" s="74">
        <v>-2.2000000000000001E-3</v>
      </c>
      <c r="F226" s="73">
        <f t="array" ref="F226">PRODUCT(1+E224:E226)-1</f>
        <v>-8.4800334639999475E-3</v>
      </c>
      <c r="G226" s="71">
        <f t="array" ref="G226">PRODUCT(1+E215:E226)-1</f>
        <v>2.2666824089021764E-2</v>
      </c>
      <c r="H226" s="74">
        <v>-8.0000000000000004E-4</v>
      </c>
      <c r="I226" s="73">
        <f t="array" ref="I226">PRODUCT(1+H224:H226)-1</f>
        <v>-4.0946421760000851E-3</v>
      </c>
      <c r="J226" s="71">
        <f t="array" ref="J226">PRODUCT(1+H215:H226)-1</f>
        <v>3.4663666361395062E-2</v>
      </c>
      <c r="L226" s="70"/>
    </row>
    <row r="227" spans="1:12" x14ac:dyDescent="0.35">
      <c r="A227" s="31">
        <f t="shared" si="12"/>
        <v>1998</v>
      </c>
      <c r="B227" s="31" t="str">
        <f t="shared" si="13"/>
        <v>4Q98</v>
      </c>
      <c r="C227" s="31" t="str">
        <f t="shared" si="14"/>
        <v>1998-10</v>
      </c>
      <c r="D227" s="72">
        <f t="shared" si="15"/>
        <v>36099</v>
      </c>
      <c r="E227" s="74">
        <v>2.0000000000000001E-4</v>
      </c>
      <c r="F227" s="73">
        <f t="array" ref="F227">PRODUCT(1+E225:E227)-1</f>
        <v>-7.0902377560000396E-3</v>
      </c>
      <c r="G227" s="71">
        <f t="array" ref="G227">PRODUCT(1+E216:E227)-1</f>
        <v>2.0524151904458998E-2</v>
      </c>
      <c r="H227" s="74">
        <v>8.0000000000000004E-4</v>
      </c>
      <c r="I227" s="73">
        <f t="array" ref="I227">PRODUCT(1+H225:H227)-1</f>
        <v>-1.6006389760001571E-3</v>
      </c>
      <c r="J227" s="71">
        <f t="array" ref="J227">PRODUCT(1+H216:H227)-1</f>
        <v>3.1674202744329971E-2</v>
      </c>
      <c r="L227" s="70"/>
    </row>
    <row r="228" spans="1:12" x14ac:dyDescent="0.35">
      <c r="A228" s="31">
        <f t="shared" si="12"/>
        <v>1998</v>
      </c>
      <c r="B228" s="31" t="str">
        <f t="shared" si="13"/>
        <v>4Q98</v>
      </c>
      <c r="C228" s="31" t="str">
        <f t="shared" si="14"/>
        <v>1998-11</v>
      </c>
      <c r="D228" s="72">
        <f t="shared" si="15"/>
        <v>36129</v>
      </c>
      <c r="E228" s="74">
        <v>-1.1999999999999999E-3</v>
      </c>
      <c r="F228" s="73">
        <f t="array" ref="F228">PRODUCT(1+E226:E228)-1</f>
        <v>-3.198039471999925E-3</v>
      </c>
      <c r="G228" s="71">
        <f t="array" ref="G228">PRODUCT(1+E217:E228)-1</f>
        <v>1.756965450950787E-2</v>
      </c>
      <c r="H228" s="74">
        <v>-3.2000000000000002E-3</v>
      </c>
      <c r="I228" s="73">
        <f t="array" ref="I228">PRODUCT(1+H226:H228)-1</f>
        <v>-3.200637952000096E-3</v>
      </c>
      <c r="J228" s="71">
        <f t="array" ref="J228">PRODUCT(1+H217:H228)-1</f>
        <v>2.1833113369980506E-2</v>
      </c>
      <c r="L228" s="70"/>
    </row>
    <row r="229" spans="1:12" x14ac:dyDescent="0.35">
      <c r="A229" s="31">
        <f t="shared" si="12"/>
        <v>1998</v>
      </c>
      <c r="B229" s="31" t="str">
        <f t="shared" si="13"/>
        <v>4Q98</v>
      </c>
      <c r="C229" s="31" t="str">
        <f t="shared" si="14"/>
        <v>1998-12</v>
      </c>
      <c r="D229" s="72">
        <f t="shared" si="15"/>
        <v>36160</v>
      </c>
      <c r="E229" s="74">
        <v>3.3E-3</v>
      </c>
      <c r="F229" s="73">
        <f t="array" ref="F229">PRODUCT(1+E227:E229)-1</f>
        <v>2.2964592080001456E-3</v>
      </c>
      <c r="G229" s="71">
        <f t="array" ref="G229">PRODUCT(1+E218:E229)-1</f>
        <v>1.6556441670207089E-2</v>
      </c>
      <c r="H229" s="74">
        <v>4.5000000000000005E-3</v>
      </c>
      <c r="I229" s="73">
        <f t="array" ref="I229">PRODUCT(1+H227:H229)-1</f>
        <v>2.0866284799998525E-3</v>
      </c>
      <c r="J229" s="71">
        <f t="array" ref="J229">PRODUCT(1+H218:H229)-1</f>
        <v>1.7881160630846216E-2</v>
      </c>
      <c r="L229" s="70"/>
    </row>
    <row r="230" spans="1:12" x14ac:dyDescent="0.35">
      <c r="A230" s="31">
        <f t="shared" si="12"/>
        <v>1999</v>
      </c>
      <c r="B230" s="31" t="str">
        <f t="shared" si="13"/>
        <v>1Q99</v>
      </c>
      <c r="C230" s="31" t="str">
        <f t="shared" si="14"/>
        <v>1999-1</v>
      </c>
      <c r="D230" s="72">
        <f t="shared" si="15"/>
        <v>36191</v>
      </c>
      <c r="E230" s="74">
        <v>6.9999999999999993E-3</v>
      </c>
      <c r="F230" s="73">
        <f t="array" ref="F230">PRODUCT(1+E228:E230)-1</f>
        <v>9.110712280000044E-3</v>
      </c>
      <c r="G230" s="71">
        <f t="array" ref="G230">PRODUCT(1+E219:E230)-1</f>
        <v>1.6455502692779955E-2</v>
      </c>
      <c r="H230" s="74">
        <v>8.3999999999999995E-3</v>
      </c>
      <c r="I230" s="73">
        <f t="array" ref="I230">PRODUCT(1+H228:H230)-1</f>
        <v>9.696399039999859E-3</v>
      </c>
      <c r="J230" s="71">
        <f t="array" ref="J230">PRODUCT(1+H219:H230)-1</f>
        <v>1.667131772993824E-2</v>
      </c>
      <c r="L230" s="70"/>
    </row>
    <row r="231" spans="1:12" x14ac:dyDescent="0.35">
      <c r="A231" s="31">
        <f t="shared" si="12"/>
        <v>1999</v>
      </c>
      <c r="B231" s="31" t="str">
        <f t="shared" si="13"/>
        <v>1Q99</v>
      </c>
      <c r="C231" s="31" t="str">
        <f t="shared" si="14"/>
        <v>1999-2</v>
      </c>
      <c r="D231" s="72">
        <f t="shared" si="15"/>
        <v>36219</v>
      </c>
      <c r="E231" s="74">
        <v>1.0500000000000001E-2</v>
      </c>
      <c r="F231" s="73">
        <f t="array" ref="F231">PRODUCT(1+E229:E231)-1</f>
        <v>2.093149254999993E-2</v>
      </c>
      <c r="G231" s="71">
        <f t="array" ref="G231">PRODUCT(1+E220:E231)-1</f>
        <v>2.2425129873635319E-2</v>
      </c>
      <c r="H231" s="74">
        <v>3.61E-2</v>
      </c>
      <c r="I231" s="73">
        <f t="array" ref="I231">PRODUCT(1+H229:H231)-1</f>
        <v>4.9504854580000091E-2</v>
      </c>
      <c r="J231" s="71">
        <f t="array" ref="J231">PRODUCT(1+H220:H231)-1</f>
        <v>5.1480487422628229E-2</v>
      </c>
      <c r="L231" s="70"/>
    </row>
    <row r="232" spans="1:12" x14ac:dyDescent="0.35">
      <c r="A232" s="31">
        <f t="shared" si="12"/>
        <v>1999</v>
      </c>
      <c r="B232" s="31" t="str">
        <f t="shared" si="13"/>
        <v>1Q99</v>
      </c>
      <c r="C232" s="31" t="str">
        <f t="shared" si="14"/>
        <v>1999-3</v>
      </c>
      <c r="D232" s="72">
        <f t="shared" si="15"/>
        <v>36250</v>
      </c>
      <c r="E232" s="74">
        <v>1.1000000000000001E-2</v>
      </c>
      <c r="F232" s="73">
        <f t="array" ref="F232">PRODUCT(1+E230:E232)-1</f>
        <v>2.8766808499999907E-2</v>
      </c>
      <c r="G232" s="71">
        <f t="array" ref="G232">PRODUCT(1+E221:E232)-1</f>
        <v>3.0169230917127088E-2</v>
      </c>
      <c r="H232" s="74">
        <v>2.8300000000000002E-2</v>
      </c>
      <c r="I232" s="73">
        <f t="array" ref="I232">PRODUCT(1+H230:H232)-1</f>
        <v>7.4371171691999916E-2</v>
      </c>
      <c r="J232" s="71">
        <f t="array" ref="J232">PRODUCT(1+H221:H232)-1</f>
        <v>7.9186930049594206E-2</v>
      </c>
      <c r="L232" s="70"/>
    </row>
    <row r="233" spans="1:12" x14ac:dyDescent="0.35">
      <c r="A233" s="31">
        <f t="shared" si="12"/>
        <v>1999</v>
      </c>
      <c r="B233" s="31" t="str">
        <f t="shared" si="13"/>
        <v>4Q99</v>
      </c>
      <c r="C233" s="31" t="str">
        <f t="shared" si="14"/>
        <v>1999-4</v>
      </c>
      <c r="D233" s="72">
        <f t="shared" si="15"/>
        <v>36280</v>
      </c>
      <c r="E233" s="74">
        <v>5.6000000000000008E-3</v>
      </c>
      <c r="F233" s="73">
        <f t="array" ref="F233">PRODUCT(1+E231:E233)-1</f>
        <v>2.733654679999975E-2</v>
      </c>
      <c r="G233" s="71">
        <f t="array" ref="G233">PRODUCT(1+E222:E233)-1</f>
        <v>3.345787969898506E-2</v>
      </c>
      <c r="H233" s="74">
        <v>7.0999999999999995E-3</v>
      </c>
      <c r="I233" s="73">
        <f t="array" ref="I233">PRODUCT(1+H231:H233)-1</f>
        <v>7.2986123573000272E-2</v>
      </c>
      <c r="J233" s="71">
        <f t="array" ref="J233">PRODUCT(1+H222:H233)-1</f>
        <v>8.5438087738885837E-2</v>
      </c>
      <c r="L233" s="70"/>
    </row>
    <row r="234" spans="1:12" x14ac:dyDescent="0.35">
      <c r="A234" s="31">
        <f t="shared" si="12"/>
        <v>1999</v>
      </c>
      <c r="B234" s="31" t="str">
        <f t="shared" si="13"/>
        <v>4Q99</v>
      </c>
      <c r="C234" s="31" t="str">
        <f t="shared" si="14"/>
        <v>1999-5</v>
      </c>
      <c r="D234" s="72">
        <f t="shared" si="15"/>
        <v>36311</v>
      </c>
      <c r="E234" s="74">
        <v>3.0000000000000001E-3</v>
      </c>
      <c r="F234" s="73">
        <f t="array" ref="F234">PRODUCT(1+E232:E234)-1</f>
        <v>1.9711584799999793E-2</v>
      </c>
      <c r="G234" s="71">
        <f t="array" ref="G234">PRODUCT(1+E223:E234)-1</f>
        <v>3.1401247102569751E-2</v>
      </c>
      <c r="H234" s="74">
        <v>-2.8999999999999998E-3</v>
      </c>
      <c r="I234" s="73">
        <f t="array" ref="I234">PRODUCT(1+H232:H234)-1</f>
        <v>3.2597687303000278E-2</v>
      </c>
      <c r="J234" s="71">
        <f t="array" ref="J234">PRODUCT(1+H223:H234)-1</f>
        <v>8.077722916361374E-2</v>
      </c>
      <c r="L234" s="70"/>
    </row>
    <row r="235" spans="1:12" x14ac:dyDescent="0.35">
      <c r="A235" s="31">
        <f t="shared" si="12"/>
        <v>1999</v>
      </c>
      <c r="B235" s="31" t="str">
        <f t="shared" si="13"/>
        <v>4Q99</v>
      </c>
      <c r="C235" s="31" t="str">
        <f t="shared" si="14"/>
        <v>1999-6</v>
      </c>
      <c r="D235" s="72">
        <f t="shared" si="15"/>
        <v>36341</v>
      </c>
      <c r="E235" s="74">
        <v>1.9E-3</v>
      </c>
      <c r="F235" s="73">
        <f t="array" ref="F235">PRODUCT(1+E233:E235)-1</f>
        <v>1.0533171919999917E-2</v>
      </c>
      <c r="G235" s="71">
        <f t="array" ref="G235">PRODUCT(1+E224:E235)-1</f>
        <v>3.3154278616341459E-2</v>
      </c>
      <c r="H235" s="74">
        <v>3.5999999999999999E-3</v>
      </c>
      <c r="I235" s="73">
        <f t="array" ref="I235">PRODUCT(1+H233:H235)-1</f>
        <v>7.7944558760001392E-3</v>
      </c>
      <c r="J235" s="71">
        <f t="array" ref="J235">PRODUCT(1+H224:H235)-1</f>
        <v>8.0561891999006763E-2</v>
      </c>
      <c r="L235" s="70"/>
    </row>
    <row r="236" spans="1:12" x14ac:dyDescent="0.35">
      <c r="A236" s="31">
        <f t="shared" si="12"/>
        <v>1999</v>
      </c>
      <c r="B236" s="31" t="str">
        <f t="shared" si="13"/>
        <v>4Q99</v>
      </c>
      <c r="C236" s="31" t="str">
        <f t="shared" si="14"/>
        <v>1999-7</v>
      </c>
      <c r="D236" s="72">
        <f t="shared" si="15"/>
        <v>36372</v>
      </c>
      <c r="E236" s="74">
        <v>1.09E-2</v>
      </c>
      <c r="F236" s="73">
        <f t="array" ref="F236">PRODUCT(1+E234:E236)-1</f>
        <v>1.5859172129999877E-2</v>
      </c>
      <c r="G236" s="71">
        <f t="array" ref="G236">PRODUCT(1+E225:E236)-1</f>
        <v>4.567046481103243E-2</v>
      </c>
      <c r="H236" s="74">
        <v>1.55E-2</v>
      </c>
      <c r="I236" s="73">
        <f t="array" ref="I236">PRODUCT(1+H234:H236)-1</f>
        <v>1.6200248180000099E-2</v>
      </c>
      <c r="J236" s="71">
        <f t="array" ref="J236">PRODUCT(1+H225:H236)-1</f>
        <v>9.9179205975149287E-2</v>
      </c>
      <c r="L236" s="70"/>
    </row>
    <row r="237" spans="1:12" x14ac:dyDescent="0.35">
      <c r="A237" s="31">
        <f t="shared" si="12"/>
        <v>1999</v>
      </c>
      <c r="B237" s="31" t="str">
        <f t="shared" si="13"/>
        <v>4Q99</v>
      </c>
      <c r="C237" s="31" t="str">
        <f t="shared" si="14"/>
        <v>1999-8</v>
      </c>
      <c r="D237" s="72">
        <f t="shared" si="15"/>
        <v>36403</v>
      </c>
      <c r="E237" s="74">
        <v>5.6000000000000008E-3</v>
      </c>
      <c r="F237" s="73">
        <f t="array" ref="F237">PRODUCT(1+E235:E237)-1</f>
        <v>1.849250597599994E-2</v>
      </c>
      <c r="G237" s="71">
        <f t="array" ref="G237">PRODUCT(1+E226:E237)-1</f>
        <v>5.6916493530982271E-2</v>
      </c>
      <c r="H237" s="74">
        <v>1.5600000000000001E-2</v>
      </c>
      <c r="I237" s="73">
        <f t="array" ref="I237">PRODUCT(1+H235:H237)-1</f>
        <v>3.5054630480000126E-2</v>
      </c>
      <c r="J237" s="71">
        <f t="array" ref="J237">PRODUCT(1+H226:H237)-1</f>
        <v>0.11811538620629158</v>
      </c>
      <c r="L237" s="70"/>
    </row>
    <row r="238" spans="1:12" x14ac:dyDescent="0.35">
      <c r="A238" s="31">
        <f t="shared" si="12"/>
        <v>1999</v>
      </c>
      <c r="B238" s="31" t="str">
        <f t="shared" si="13"/>
        <v>4Q99</v>
      </c>
      <c r="C238" s="31" t="str">
        <f t="shared" si="14"/>
        <v>1999-9</v>
      </c>
      <c r="D238" s="72">
        <f t="shared" si="15"/>
        <v>36433</v>
      </c>
      <c r="E238" s="74">
        <v>3.0999999999999999E-3</v>
      </c>
      <c r="F238" s="73">
        <f t="array" ref="F238">PRODUCT(1+E236:E238)-1</f>
        <v>1.9712379224000154E-2</v>
      </c>
      <c r="G238" s="71">
        <f t="array" ref="G238">PRODUCT(1+E227:E238)-1</f>
        <v>6.253050176481123E-2</v>
      </c>
      <c r="H238" s="74">
        <v>1.4499999999999999E-2</v>
      </c>
      <c r="I238" s="73">
        <f t="array" ref="I238">PRODUCT(1+H236:H238)-1</f>
        <v>4.6296256099999988E-2</v>
      </c>
      <c r="J238" s="71">
        <f t="array" ref="J238">PRODUCT(1+H227:H238)-1</f>
        <v>0.13523624830492675</v>
      </c>
      <c r="L238" s="70"/>
    </row>
    <row r="239" spans="1:12" x14ac:dyDescent="0.35">
      <c r="A239" s="31">
        <f t="shared" si="12"/>
        <v>1999</v>
      </c>
      <c r="B239" s="31" t="str">
        <f t="shared" si="13"/>
        <v>4Q99</v>
      </c>
      <c r="C239" s="31" t="str">
        <f t="shared" si="14"/>
        <v>1999-10</v>
      </c>
      <c r="D239" s="72">
        <f t="shared" si="15"/>
        <v>36464</v>
      </c>
      <c r="E239" s="74">
        <v>1.1899999999999999E-2</v>
      </c>
      <c r="F239" s="73">
        <f t="array" ref="F239">PRODUCT(1+E237:E239)-1</f>
        <v>2.072109658400012E-2</v>
      </c>
      <c r="G239" s="71">
        <f t="array" ref="G239">PRODUCT(1+E228:E239)-1</f>
        <v>7.4959622811250348E-2</v>
      </c>
      <c r="H239" s="74">
        <v>1.7000000000000001E-2</v>
      </c>
      <c r="I239" s="73">
        <f t="array" ref="I239">PRODUCT(1+H237:H239)-1</f>
        <v>4.7841745399999969E-2</v>
      </c>
      <c r="J239" s="71">
        <f t="array" ref="J239">PRODUCT(1+H228:H239)-1</f>
        <v>0.15361237462640887</v>
      </c>
      <c r="L239" s="70"/>
    </row>
    <row r="240" spans="1:12" x14ac:dyDescent="0.35">
      <c r="A240" s="31">
        <f t="shared" si="12"/>
        <v>1999</v>
      </c>
      <c r="B240" s="31" t="str">
        <f t="shared" si="13"/>
        <v>4Q99</v>
      </c>
      <c r="C240" s="31" t="str">
        <f t="shared" si="14"/>
        <v>1999-11</v>
      </c>
      <c r="D240" s="72">
        <f t="shared" si="15"/>
        <v>36494</v>
      </c>
      <c r="E240" s="74">
        <v>9.4999999999999998E-3</v>
      </c>
      <c r="F240" s="73">
        <f t="array" ref="F240">PRODUCT(1+E238:E240)-1</f>
        <v>2.4679740455000321E-2</v>
      </c>
      <c r="G240" s="71">
        <f t="array" ref="G240">PRODUCT(1+E229:E240)-1</f>
        <v>8.647550983976493E-2</v>
      </c>
      <c r="H240" s="74">
        <v>2.3900000000000001E-2</v>
      </c>
      <c r="I240" s="73">
        <f t="array" ref="I240">PRODUCT(1+H238:H240)-1</f>
        <v>5.6405241350000024E-2</v>
      </c>
      <c r="J240" s="71">
        <f t="array" ref="J240">PRODUCT(1+H229:H240)-1</f>
        <v>0.18497563240367221</v>
      </c>
      <c r="L240" s="70"/>
    </row>
    <row r="241" spans="1:12" x14ac:dyDescent="0.35">
      <c r="A241" s="31">
        <f t="shared" si="12"/>
        <v>1999</v>
      </c>
      <c r="B241" s="31" t="str">
        <f t="shared" si="13"/>
        <v>4Q99</v>
      </c>
      <c r="C241" s="31" t="str">
        <f t="shared" si="14"/>
        <v>1999-12</v>
      </c>
      <c r="D241" s="72">
        <f t="shared" si="15"/>
        <v>36525</v>
      </c>
      <c r="E241" s="74">
        <v>6.0000000000000001E-3</v>
      </c>
      <c r="F241" s="73">
        <f t="array" ref="F241">PRODUCT(1+E239:E241)-1</f>
        <v>2.7642128300000124E-2</v>
      </c>
      <c r="G241" s="71">
        <f t="array" ref="G241">PRODUCT(1+E230:E241)-1</f>
        <v>8.939934506010494E-2</v>
      </c>
      <c r="H241" s="74">
        <v>1.8100000000000002E-2</v>
      </c>
      <c r="I241" s="73">
        <f t="array" ref="I241">PRODUCT(1+H239:H241)-1</f>
        <v>6.0153944030000073E-2</v>
      </c>
      <c r="J241" s="71">
        <f t="array" ref="J241">PRODUCT(1+H230:H241)-1</f>
        <v>0.20101910537598644</v>
      </c>
      <c r="L241" s="70"/>
    </row>
    <row r="242" spans="1:12" x14ac:dyDescent="0.35">
      <c r="A242" s="31">
        <f t="shared" si="12"/>
        <v>2000</v>
      </c>
      <c r="B242" s="31" t="str">
        <f t="shared" si="13"/>
        <v>1Q00</v>
      </c>
      <c r="C242" s="31" t="str">
        <f t="shared" si="14"/>
        <v>2000-1</v>
      </c>
      <c r="D242" s="72">
        <f t="shared" si="15"/>
        <v>36556</v>
      </c>
      <c r="E242" s="74">
        <v>6.1999999999999998E-3</v>
      </c>
      <c r="F242" s="73">
        <f t="array" ref="F242">PRODUCT(1+E240:E242)-1</f>
        <v>2.1853453400000111E-2</v>
      </c>
      <c r="G242" s="71">
        <f t="array" ref="G242">PRODUCT(1+E231:E242)-1</f>
        <v>8.8533883812788039E-2</v>
      </c>
      <c r="H242" s="74">
        <v>1.24E-2</v>
      </c>
      <c r="I242" s="73">
        <f t="array" ref="I242">PRODUCT(1+H240:H242)-1</f>
        <v>5.5358754115999886E-2</v>
      </c>
      <c r="J242" s="71">
        <f t="array" ref="J242">PRODUCT(1+H231:H242)-1</f>
        <v>0.20578316370750627</v>
      </c>
      <c r="L242" s="70"/>
    </row>
    <row r="243" spans="1:12" x14ac:dyDescent="0.35">
      <c r="A243" s="31">
        <f t="shared" si="12"/>
        <v>2000</v>
      </c>
      <c r="B243" s="31" t="str">
        <f t="shared" si="13"/>
        <v>1Q00</v>
      </c>
      <c r="C243" s="31" t="str">
        <f t="shared" si="14"/>
        <v>2000-2</v>
      </c>
      <c r="D243" s="72">
        <f t="shared" si="15"/>
        <v>36585</v>
      </c>
      <c r="E243" s="74">
        <v>1.2999999999999999E-3</v>
      </c>
      <c r="F243" s="73">
        <f t="array" ref="F243">PRODUCT(1+E241:E243)-1</f>
        <v>1.355310836000001E-2</v>
      </c>
      <c r="G243" s="71">
        <f t="array" ref="G243">PRODUCT(1+E232:E243)-1</f>
        <v>7.8623431827555379E-2</v>
      </c>
      <c r="H243" s="74">
        <v>3.4999999999999996E-3</v>
      </c>
      <c r="I243" s="73">
        <f t="array" ref="I243">PRODUCT(1+H241:H243)-1</f>
        <v>3.4331975540000004E-2</v>
      </c>
      <c r="J243" s="71">
        <f t="array" ref="J243">PRODUCT(1+H232:H243)-1</f>
        <v>0.16784422814446698</v>
      </c>
      <c r="L243" s="70"/>
    </row>
    <row r="244" spans="1:12" x14ac:dyDescent="0.35">
      <c r="A244" s="31">
        <f t="shared" si="12"/>
        <v>2000</v>
      </c>
      <c r="B244" s="31" t="str">
        <f t="shared" si="13"/>
        <v>1Q00</v>
      </c>
      <c r="C244" s="31" t="str">
        <f t="shared" si="14"/>
        <v>2000-3</v>
      </c>
      <c r="D244" s="72">
        <f t="shared" si="15"/>
        <v>36616</v>
      </c>
      <c r="E244" s="74">
        <v>2.2000000000000001E-3</v>
      </c>
      <c r="F244" s="73">
        <f t="array" ref="F244">PRODUCT(1+E242:E244)-1</f>
        <v>9.7245777320000837E-3</v>
      </c>
      <c r="G244" s="71">
        <f t="array" ref="G244">PRODUCT(1+E233:E244)-1</f>
        <v>6.9234820353686111E-2</v>
      </c>
      <c r="H244" s="74">
        <v>1.5E-3</v>
      </c>
      <c r="I244" s="73">
        <f t="array" ref="I244">PRODUCT(1+H242:H244)-1</f>
        <v>1.7467315100000214E-2</v>
      </c>
      <c r="J244" s="71">
        <f t="array" ref="J244">PRODUCT(1+H233:H244)-1</f>
        <v>0.13740736602808878</v>
      </c>
      <c r="L244" s="70"/>
    </row>
    <row r="245" spans="1:12" x14ac:dyDescent="0.35">
      <c r="A245" s="31">
        <f t="shared" si="12"/>
        <v>2000</v>
      </c>
      <c r="B245" s="31" t="str">
        <f t="shared" si="13"/>
        <v>4Q00</v>
      </c>
      <c r="C245" s="31" t="str">
        <f t="shared" si="14"/>
        <v>2000-4</v>
      </c>
      <c r="D245" s="72">
        <f t="shared" si="15"/>
        <v>36646</v>
      </c>
      <c r="E245" s="74">
        <v>4.1999999999999997E-3</v>
      </c>
      <c r="F245" s="73">
        <f t="array" ref="F245">PRODUCT(1+E243:E245)-1</f>
        <v>7.7175720119999625E-3</v>
      </c>
      <c r="G245" s="71">
        <f t="array" ref="G245">PRODUCT(1+E234:E245)-1</f>
        <v>6.7746227723916919E-2</v>
      </c>
      <c r="H245" s="74">
        <v>2.3E-3</v>
      </c>
      <c r="I245" s="73">
        <f t="array" ref="I245">PRODUCT(1+H243:H245)-1</f>
        <v>7.3167620750000939E-3</v>
      </c>
      <c r="J245" s="71">
        <f t="array" ref="J245">PRODUCT(1+H234:H245)-1</f>
        <v>0.13198630023826152</v>
      </c>
      <c r="L245" s="70"/>
    </row>
    <row r="246" spans="1:12" x14ac:dyDescent="0.35">
      <c r="A246" s="31">
        <f t="shared" si="12"/>
        <v>2000</v>
      </c>
      <c r="B246" s="31" t="str">
        <f t="shared" si="13"/>
        <v>4Q00</v>
      </c>
      <c r="C246" s="31" t="str">
        <f t="shared" si="14"/>
        <v>2000-5</v>
      </c>
      <c r="D246" s="72">
        <f t="shared" si="15"/>
        <v>36677</v>
      </c>
      <c r="E246" s="74">
        <v>1E-4</v>
      </c>
      <c r="F246" s="73">
        <f t="array" ref="F246">PRODUCT(1+E244:E246)-1</f>
        <v>6.5098809240000666E-3</v>
      </c>
      <c r="G246" s="71">
        <f t="array" ref="G246">PRODUCT(1+E235:E246)-1</f>
        <v>6.4659025270876747E-2</v>
      </c>
      <c r="H246" s="74">
        <v>3.0999999999999999E-3</v>
      </c>
      <c r="I246" s="73">
        <f t="array" ref="I246">PRODUCT(1+H244:H246)-1</f>
        <v>6.9152406949999357E-3</v>
      </c>
      <c r="J246" s="71">
        <f t="array" ref="J246">PRODUCT(1+H235:H246)-1</f>
        <v>0.13879797188747411</v>
      </c>
      <c r="L246" s="70"/>
    </row>
    <row r="247" spans="1:12" x14ac:dyDescent="0.35">
      <c r="A247" s="31">
        <f t="shared" si="12"/>
        <v>2000</v>
      </c>
      <c r="B247" s="31" t="str">
        <f t="shared" si="13"/>
        <v>4Q00</v>
      </c>
      <c r="C247" s="31" t="str">
        <f t="shared" si="14"/>
        <v>2000-6</v>
      </c>
      <c r="D247" s="72">
        <f t="shared" si="15"/>
        <v>36707</v>
      </c>
      <c r="E247" s="74">
        <v>2.3E-3</v>
      </c>
      <c r="F247" s="73">
        <f t="array" ref="F247">PRODUCT(1+E245:E247)-1</f>
        <v>6.6103109659998438E-3</v>
      </c>
      <c r="G247" s="71">
        <f t="array" ref="G247">PRODUCT(1+E236:E247)-1</f>
        <v>6.5084081274578542E-2</v>
      </c>
      <c r="H247" s="74">
        <v>8.5000000000000006E-3</v>
      </c>
      <c r="I247" s="73">
        <f t="array" ref="I247">PRODUCT(1+H245:H247)-1</f>
        <v>1.3953090605000051E-2</v>
      </c>
      <c r="J247" s="71">
        <f t="array" ref="J247">PRODUCT(1+H236:H247)-1</f>
        <v>0.14435806561231268</v>
      </c>
      <c r="L247" s="70"/>
    </row>
    <row r="248" spans="1:12" x14ac:dyDescent="0.35">
      <c r="A248" s="31">
        <f t="shared" si="12"/>
        <v>2000</v>
      </c>
      <c r="B248" s="31" t="str">
        <f t="shared" si="13"/>
        <v>4Q00</v>
      </c>
      <c r="C248" s="31" t="str">
        <f t="shared" si="14"/>
        <v>2000-7</v>
      </c>
      <c r="D248" s="72">
        <f t="shared" si="15"/>
        <v>36738</v>
      </c>
      <c r="E248" s="74">
        <v>1.61E-2</v>
      </c>
      <c r="F248" s="73">
        <f t="array" ref="F248">PRODUCT(1+E246:E248)-1</f>
        <v>1.8538873702999892E-2</v>
      </c>
      <c r="G248" s="71">
        <f t="array" ref="G248">PRODUCT(1+E237:E248)-1</f>
        <v>7.056280045810559E-2</v>
      </c>
      <c r="H248" s="74">
        <v>1.5700000000000002E-2</v>
      </c>
      <c r="I248" s="73">
        <f t="array" ref="I248">PRODUCT(1+H246:H248)-1</f>
        <v>2.7508883695000153E-2</v>
      </c>
      <c r="J248" s="71">
        <f t="array" ref="J248">PRODUCT(1+H237:H248)-1</f>
        <v>0.14458344386255662</v>
      </c>
      <c r="L248" s="70"/>
    </row>
    <row r="249" spans="1:12" x14ac:dyDescent="0.35">
      <c r="A249" s="31">
        <f t="shared" si="12"/>
        <v>2000</v>
      </c>
      <c r="B249" s="31" t="str">
        <f t="shared" si="13"/>
        <v>4Q00</v>
      </c>
      <c r="C249" s="31" t="str">
        <f t="shared" si="14"/>
        <v>2000-8</v>
      </c>
      <c r="D249" s="72">
        <f t="shared" si="15"/>
        <v>36769</v>
      </c>
      <c r="E249" s="74">
        <v>1.3100000000000001E-2</v>
      </c>
      <c r="F249" s="73">
        <f t="array" ref="F249">PRODUCT(1+E247:E249)-1</f>
        <v>3.1778555093000094E-2</v>
      </c>
      <c r="G249" s="71">
        <f t="array" ref="G249">PRODUCT(1+E238:E249)-1</f>
        <v>7.8547308218085643E-2</v>
      </c>
      <c r="H249" s="74">
        <v>2.3900000000000001E-2</v>
      </c>
      <c r="I249" s="73">
        <f t="array" ref="I249">PRODUCT(1+H247:H249)-1</f>
        <v>4.8815019455000108E-2</v>
      </c>
      <c r="J249" s="71">
        <f t="array" ref="J249">PRODUCT(1+H238:H249)-1</f>
        <v>0.15393756220054344</v>
      </c>
      <c r="L249" s="70"/>
    </row>
    <row r="250" spans="1:12" x14ac:dyDescent="0.35">
      <c r="A250" s="31">
        <f t="shared" si="12"/>
        <v>2000</v>
      </c>
      <c r="B250" s="31" t="str">
        <f t="shared" si="13"/>
        <v>4Q00</v>
      </c>
      <c r="C250" s="31" t="str">
        <f t="shared" si="14"/>
        <v>2000-9</v>
      </c>
      <c r="D250" s="72">
        <f t="shared" si="15"/>
        <v>36799</v>
      </c>
      <c r="E250" s="74">
        <v>2.3E-3</v>
      </c>
      <c r="F250" s="73">
        <f t="array" ref="F250">PRODUCT(1+E248:E250)-1</f>
        <v>3.1778555093000094E-2</v>
      </c>
      <c r="G250" s="71">
        <f t="array" ref="G250">PRODUCT(1+E239:E250)-1</f>
        <v>7.7687136902589327E-2</v>
      </c>
      <c r="H250" s="74">
        <v>1.1599999999999999E-2</v>
      </c>
      <c r="I250" s="73">
        <f t="array" ref="I250">PRODUCT(1+H248:H250)-1</f>
        <v>5.2038942668000132E-2</v>
      </c>
      <c r="J250" s="71">
        <f t="array" ref="J250">PRODUCT(1+H239:H250)-1</f>
        <v>0.15063897281623451</v>
      </c>
      <c r="L250" s="70"/>
    </row>
    <row r="251" spans="1:12" x14ac:dyDescent="0.35">
      <c r="A251" s="31">
        <f t="shared" si="12"/>
        <v>2000</v>
      </c>
      <c r="B251" s="31" t="str">
        <f t="shared" si="13"/>
        <v>4Q00</v>
      </c>
      <c r="C251" s="31" t="str">
        <f t="shared" si="14"/>
        <v>2000-10</v>
      </c>
      <c r="D251" s="72">
        <f t="shared" si="15"/>
        <v>36830</v>
      </c>
      <c r="E251" s="74">
        <v>1.4000000000000002E-3</v>
      </c>
      <c r="F251" s="73">
        <f t="array" ref="F251">PRODUCT(1+E249:E251)-1</f>
        <v>1.6851732182000312E-2</v>
      </c>
      <c r="G251" s="71">
        <f t="array" ref="G251">PRODUCT(1+E240:E251)-1</f>
        <v>6.6504495399004826E-2</v>
      </c>
      <c r="H251" s="74">
        <v>3.8E-3</v>
      </c>
      <c r="I251" s="73">
        <f t="array" ref="I251">PRODUCT(1+H249:H251)-1</f>
        <v>3.9713193512000089E-2</v>
      </c>
      <c r="J251" s="71">
        <f t="array" ref="J251">PRODUCT(1+H240:H251)-1</f>
        <v>0.13570442567643681</v>
      </c>
      <c r="L251" s="70"/>
    </row>
    <row r="252" spans="1:12" x14ac:dyDescent="0.35">
      <c r="A252" s="31">
        <f t="shared" si="12"/>
        <v>2000</v>
      </c>
      <c r="B252" s="31" t="str">
        <f t="shared" si="13"/>
        <v>4Q00</v>
      </c>
      <c r="C252" s="31" t="str">
        <f t="shared" si="14"/>
        <v>2000-11</v>
      </c>
      <c r="D252" s="72">
        <f t="shared" si="15"/>
        <v>36860</v>
      </c>
      <c r="E252" s="74">
        <v>3.2000000000000002E-3</v>
      </c>
      <c r="F252" s="73">
        <f t="array" ref="F252">PRODUCT(1+E250:E252)-1</f>
        <v>6.9150703040001815E-3</v>
      </c>
      <c r="G252" s="71">
        <f t="array" ref="G252">PRODUCT(1+E241:E252)-1</f>
        <v>5.9848746690720045E-2</v>
      </c>
      <c r="H252" s="74">
        <v>2.8999999999999998E-3</v>
      </c>
      <c r="I252" s="73">
        <f t="array" ref="I252">PRODUCT(1+H250:H252)-1</f>
        <v>1.8388867831999889E-2</v>
      </c>
      <c r="J252" s="71">
        <f t="array" ref="J252">PRODUCT(1+H241:H252)-1</f>
        <v>0.11241133754360622</v>
      </c>
      <c r="L252" s="70"/>
    </row>
    <row r="253" spans="1:12" x14ac:dyDescent="0.35">
      <c r="A253" s="31">
        <f t="shared" si="12"/>
        <v>2000</v>
      </c>
      <c r="B253" s="31" t="str">
        <f t="shared" si="13"/>
        <v>4Q00</v>
      </c>
      <c r="C253" s="31" t="str">
        <f t="shared" si="14"/>
        <v>2000-12</v>
      </c>
      <c r="D253" s="72">
        <f t="shared" si="15"/>
        <v>36891</v>
      </c>
      <c r="E253" s="74">
        <v>5.8999999999999999E-3</v>
      </c>
      <c r="F253" s="73">
        <f t="array" ref="F253">PRODUCT(1+E251:E253)-1</f>
        <v>1.0531646432000219E-2</v>
      </c>
      <c r="G253" s="71">
        <f t="array" ref="G253">PRODUCT(1+E242:E253)-1</f>
        <v>5.9743393932599309E-2</v>
      </c>
      <c r="H253" s="74">
        <v>6.3E-3</v>
      </c>
      <c r="I253" s="73">
        <f t="array" ref="I253">PRODUCT(1+H251:H253)-1</f>
        <v>1.3053299425999976E-2</v>
      </c>
      <c r="J253" s="71">
        <f t="array" ref="J253">PRODUCT(1+H242:H253)-1</f>
        <v>9.9518248669218323E-2</v>
      </c>
      <c r="L253" s="70"/>
    </row>
    <row r="254" spans="1:12" x14ac:dyDescent="0.35">
      <c r="A254" s="31">
        <f t="shared" si="12"/>
        <v>2001</v>
      </c>
      <c r="B254" s="31" t="str">
        <f t="shared" si="13"/>
        <v>1Q01</v>
      </c>
      <c r="C254" s="31" t="str">
        <f t="shared" si="14"/>
        <v>2001-1</v>
      </c>
      <c r="D254" s="72">
        <f t="shared" si="15"/>
        <v>36922</v>
      </c>
      <c r="E254" s="74">
        <v>5.6999999999999993E-3</v>
      </c>
      <c r="F254" s="73">
        <f t="array" ref="F254">PRODUCT(1+E252:E254)-1</f>
        <v>1.4870857616000155E-2</v>
      </c>
      <c r="G254" s="71">
        <f t="array" ref="G254">PRODUCT(1+E243:E254)-1</f>
        <v>5.9216787197391652E-2</v>
      </c>
      <c r="H254" s="74">
        <v>6.1999999999999998E-3</v>
      </c>
      <c r="I254" s="73">
        <f t="array" ref="I254">PRODUCT(1+H252:H254)-1</f>
        <v>1.5475423273999755E-2</v>
      </c>
      <c r="J254" s="71">
        <f t="array" ref="J254">PRODUCT(1+H243:H254)-1</f>
        <v>9.2784731144772037E-2</v>
      </c>
      <c r="L254" s="70"/>
    </row>
    <row r="255" spans="1:12" x14ac:dyDescent="0.35">
      <c r="A255" s="31">
        <f t="shared" si="12"/>
        <v>2001</v>
      </c>
      <c r="B255" s="31" t="str">
        <f t="shared" si="13"/>
        <v>1Q01</v>
      </c>
      <c r="C255" s="31" t="str">
        <f t="shared" si="14"/>
        <v>2001-2</v>
      </c>
      <c r="D255" s="72">
        <f t="shared" si="15"/>
        <v>36950</v>
      </c>
      <c r="E255" s="74">
        <v>4.5999999999999999E-3</v>
      </c>
      <c r="F255" s="73">
        <f t="array" ref="F255">PRODUCT(1+E253:E255)-1</f>
        <v>1.6287144697999967E-2</v>
      </c>
      <c r="G255" s="71">
        <f t="array" ref="G255">PRODUCT(1+E244:E255)-1</f>
        <v>6.270766445470799E-2</v>
      </c>
      <c r="H255" s="74">
        <v>2.3E-3</v>
      </c>
      <c r="I255" s="73">
        <f t="array" ref="I255">PRODUCT(1+H253:H255)-1</f>
        <v>1.4867899837999854E-2</v>
      </c>
      <c r="J255" s="71">
        <f t="array" ref="J255">PRODUCT(1+H244:H255)-1</f>
        <v>9.1477963155361053E-2</v>
      </c>
      <c r="L255" s="70"/>
    </row>
    <row r="256" spans="1:12" x14ac:dyDescent="0.35">
      <c r="A256" s="31">
        <f t="shared" si="12"/>
        <v>2001</v>
      </c>
      <c r="B256" s="31" t="str">
        <f t="shared" si="13"/>
        <v>1Q01</v>
      </c>
      <c r="C256" s="31" t="str">
        <f t="shared" si="14"/>
        <v>2001-3</v>
      </c>
      <c r="D256" s="72">
        <f t="shared" si="15"/>
        <v>36981</v>
      </c>
      <c r="E256" s="74">
        <v>3.8E-3</v>
      </c>
      <c r="F256" s="73">
        <f t="array" ref="F256">PRODUCT(1+E254:E256)-1</f>
        <v>1.4165459636000133E-2</v>
      </c>
      <c r="G256" s="71">
        <f t="array" ref="G256">PRODUCT(1+E245:E256)-1</f>
        <v>6.440426419839973E-2</v>
      </c>
      <c r="H256" s="74">
        <v>5.6000000000000008E-3</v>
      </c>
      <c r="I256" s="73">
        <f t="array" ref="I256">PRODUCT(1+H254:H256)-1</f>
        <v>1.4161939856000005E-2</v>
      </c>
      <c r="J256" s="71">
        <f t="array" ref="J256">PRODUCT(1+H245:H256)-1</f>
        <v>9.5946320268628593E-2</v>
      </c>
      <c r="L256" s="70"/>
    </row>
    <row r="257" spans="1:12" x14ac:dyDescent="0.35">
      <c r="A257" s="31">
        <f t="shared" si="12"/>
        <v>2001</v>
      </c>
      <c r="B257" s="31" t="str">
        <f t="shared" si="13"/>
        <v>4Q01</v>
      </c>
      <c r="C257" s="31" t="str">
        <f t="shared" si="14"/>
        <v>2001-4</v>
      </c>
      <c r="D257" s="72">
        <f t="shared" si="15"/>
        <v>37011</v>
      </c>
      <c r="E257" s="74">
        <v>5.7999999999999996E-3</v>
      </c>
      <c r="F257" s="73">
        <f t="array" ref="F257">PRODUCT(1+E255:E257)-1</f>
        <v>1.4266301383999869E-2</v>
      </c>
      <c r="G257" s="71">
        <f t="array" ref="G257">PRODUCT(1+E246:E257)-1</f>
        <v>6.6100188140560068E-2</v>
      </c>
      <c r="H257" s="74">
        <v>0.01</v>
      </c>
      <c r="I257" s="73">
        <f t="array" ref="I257">PRODUCT(1+H255:H257)-1</f>
        <v>1.799200880000007E-2</v>
      </c>
      <c r="J257" s="71">
        <f t="array" ref="J257">PRODUCT(1+H246:H257)-1</f>
        <v>0.10436574226410711</v>
      </c>
      <c r="L257" s="70"/>
    </row>
    <row r="258" spans="1:12" x14ac:dyDescent="0.35">
      <c r="A258" s="31">
        <f t="shared" si="12"/>
        <v>2001</v>
      </c>
      <c r="B258" s="31" t="str">
        <f t="shared" si="13"/>
        <v>4Q01</v>
      </c>
      <c r="C258" s="31" t="str">
        <f t="shared" si="14"/>
        <v>2001-5</v>
      </c>
      <c r="D258" s="72">
        <f t="shared" si="15"/>
        <v>37042</v>
      </c>
      <c r="E258" s="74">
        <v>4.0999999999999995E-3</v>
      </c>
      <c r="F258" s="73">
        <f t="array" ref="F258">PRODUCT(1+E256:E258)-1</f>
        <v>1.3761490363999984E-2</v>
      </c>
      <c r="G258" s="71">
        <f t="array" ref="G258">PRODUCT(1+E247:E258)-1</f>
        <v>7.0364162495686999E-2</v>
      </c>
      <c r="H258" s="74">
        <v>8.6E-3</v>
      </c>
      <c r="I258" s="73">
        <f t="array" ref="I258">PRODUCT(1+H256:H258)-1</f>
        <v>2.4390641600000151E-2</v>
      </c>
      <c r="J258" s="71">
        <f t="array" ref="J258">PRODUCT(1+H247:H258)-1</f>
        <v>0.11042098260151367</v>
      </c>
      <c r="L258" s="70"/>
    </row>
    <row r="259" spans="1:12" x14ac:dyDescent="0.35">
      <c r="A259" s="31">
        <f t="shared" ref="A259:A322" si="16">YEAR(D259)</f>
        <v>2001</v>
      </c>
      <c r="B259" s="31" t="str">
        <f t="shared" ref="B259:B322" si="17">IF(MONTH(D259)&lt;=3,"1Q",IF(MONTH(D259)&lt;=3,"2Q",IF(MONTH(D259)&lt;=3,"3Q","4Q")))&amp;RIGHT(A259,2)</f>
        <v>4Q01</v>
      </c>
      <c r="C259" s="31" t="str">
        <f t="shared" ref="C259:C322" si="18">YEAR(D259)&amp;"-"&amp;MONTH(D259)</f>
        <v>2001-6</v>
      </c>
      <c r="D259" s="72">
        <f t="shared" si="15"/>
        <v>37072</v>
      </c>
      <c r="E259" s="74">
        <v>5.1999999999999998E-3</v>
      </c>
      <c r="F259" s="73">
        <f t="array" ref="F259">PRODUCT(1+E257:E259)-1</f>
        <v>1.5175383656000241E-2</v>
      </c>
      <c r="G259" s="71">
        <f t="array" ref="G259">PRODUCT(1+E248:E259)-1</f>
        <v>7.3461095620736439E-2</v>
      </c>
      <c r="H259" s="74">
        <v>9.7999999999999997E-3</v>
      </c>
      <c r="I259" s="73">
        <f t="array" ref="I259">PRODUCT(1+H257:H259)-1</f>
        <v>2.8669122800000002E-2</v>
      </c>
      <c r="J259" s="71">
        <f t="array" ref="J259">PRODUCT(1+H248:H259)-1</f>
        <v>0.11185236314428182</v>
      </c>
      <c r="L259" s="70"/>
    </row>
    <row r="260" spans="1:12" x14ac:dyDescent="0.35">
      <c r="A260" s="31">
        <f t="shared" si="16"/>
        <v>2001</v>
      </c>
      <c r="B260" s="31" t="str">
        <f t="shared" si="17"/>
        <v>4Q01</v>
      </c>
      <c r="C260" s="31" t="str">
        <f t="shared" si="18"/>
        <v>2001-7</v>
      </c>
      <c r="D260" s="72">
        <f t="shared" ref="D260:D323" si="19">+D259+40-DAY(D259+40)</f>
        <v>37103</v>
      </c>
      <c r="E260" s="74">
        <v>1.3300000000000001E-2</v>
      </c>
      <c r="F260" s="73">
        <f t="array" ref="F260">PRODUCT(1+E258:E260)-1</f>
        <v>2.274529355600019E-2</v>
      </c>
      <c r="G260" s="71">
        <f t="array" ref="G260">PRODUCT(1+E249:E260)-1</f>
        <v>7.0503029418849561E-2</v>
      </c>
      <c r="H260" s="74">
        <v>1.4800000000000001E-2</v>
      </c>
      <c r="I260" s="73">
        <f t="array" ref="I260">PRODUCT(1+H258:H260)-1</f>
        <v>3.3557847343999914E-2</v>
      </c>
      <c r="J260" s="71">
        <f t="array" ref="J260">PRODUCT(1+H249:H260)-1</f>
        <v>0.11086716364951998</v>
      </c>
      <c r="L260" s="70"/>
    </row>
    <row r="261" spans="1:12" x14ac:dyDescent="0.35">
      <c r="A261" s="31">
        <f t="shared" si="16"/>
        <v>2001</v>
      </c>
      <c r="B261" s="31" t="str">
        <f t="shared" si="17"/>
        <v>4Q01</v>
      </c>
      <c r="C261" s="31" t="str">
        <f t="shared" si="18"/>
        <v>2001-8</v>
      </c>
      <c r="D261" s="72">
        <f t="shared" si="19"/>
        <v>37134</v>
      </c>
      <c r="E261" s="74">
        <v>6.9999999999999993E-3</v>
      </c>
      <c r="F261" s="73">
        <f t="array" ref="F261">PRODUCT(1+E259:E261)-1</f>
        <v>2.5699144120000073E-2</v>
      </c>
      <c r="G261" s="71">
        <f t="array" ref="G261">PRODUCT(1+E250:E261)-1</f>
        <v>6.4057398701787616E-2</v>
      </c>
      <c r="H261" s="74">
        <v>1.38E-2</v>
      </c>
      <c r="I261" s="73">
        <f t="array" ref="I261">PRODUCT(1+H259:H261)-1</f>
        <v>3.8886521552000008E-2</v>
      </c>
      <c r="J261" s="71">
        <f t="array" ref="J261">PRODUCT(1+H250:H261)-1</f>
        <v>9.9909298279014624E-2</v>
      </c>
      <c r="L261" s="70"/>
    </row>
    <row r="262" spans="1:12" x14ac:dyDescent="0.35">
      <c r="A262" s="31">
        <f t="shared" si="16"/>
        <v>2001</v>
      </c>
      <c r="B262" s="31" t="str">
        <f t="shared" si="17"/>
        <v>4Q01</v>
      </c>
      <c r="C262" s="31" t="str">
        <f t="shared" si="18"/>
        <v>2001-9</v>
      </c>
      <c r="D262" s="72">
        <f t="shared" si="19"/>
        <v>37164</v>
      </c>
      <c r="E262" s="74">
        <v>2.8000000000000004E-3</v>
      </c>
      <c r="F262" s="73">
        <f t="array" ref="F262">PRODUCT(1+E260:E262)-1</f>
        <v>2.3250200679999944E-2</v>
      </c>
      <c r="G262" s="71">
        <f t="array" ref="G262">PRODUCT(1+E251:E262)-1</f>
        <v>6.4588206543103155E-2</v>
      </c>
      <c r="H262" s="74">
        <v>3.0999999999999999E-3</v>
      </c>
      <c r="I262" s="73">
        <f t="array" ref="I262">PRODUCT(1+H260:H262)-1</f>
        <v>3.1993533143999997E-2</v>
      </c>
      <c r="J262" s="71">
        <f t="array" ref="J262">PRODUCT(1+H251:H262)-1</f>
        <v>9.0667276694028853E-2</v>
      </c>
      <c r="L262" s="70"/>
    </row>
    <row r="263" spans="1:12" x14ac:dyDescent="0.35">
      <c r="A263" s="31">
        <f t="shared" si="16"/>
        <v>2001</v>
      </c>
      <c r="B263" s="31" t="str">
        <f t="shared" si="17"/>
        <v>4Q01</v>
      </c>
      <c r="C263" s="31" t="str">
        <f t="shared" si="18"/>
        <v>2001-10</v>
      </c>
      <c r="D263" s="72">
        <f t="shared" si="19"/>
        <v>37195</v>
      </c>
      <c r="E263" s="74">
        <v>8.3000000000000001E-3</v>
      </c>
      <c r="F263" s="73">
        <f t="array" ref="F263">PRODUCT(1+E261:E263)-1</f>
        <v>1.8201102679999748E-2</v>
      </c>
      <c r="G263" s="71">
        <f t="array" ref="G263">PRODUCT(1+E252:E263)-1</f>
        <v>7.1923595623538006E-2</v>
      </c>
      <c r="H263" s="74">
        <v>1.18E-2</v>
      </c>
      <c r="I263" s="73">
        <f t="array" ref="I263">PRODUCT(1+H261:H263)-1</f>
        <v>2.8942704804000297E-2</v>
      </c>
      <c r="J263" s="71">
        <f t="array" ref="J263">PRODUCT(1+H252:H263)-1</f>
        <v>9.9359584139288915E-2</v>
      </c>
      <c r="L263" s="70"/>
    </row>
    <row r="264" spans="1:12" x14ac:dyDescent="0.35">
      <c r="A264" s="31">
        <f t="shared" si="16"/>
        <v>2001</v>
      </c>
      <c r="B264" s="31" t="str">
        <f t="shared" si="17"/>
        <v>4Q01</v>
      </c>
      <c r="C264" s="31" t="str">
        <f t="shared" si="18"/>
        <v>2001-11</v>
      </c>
      <c r="D264" s="72">
        <f t="shared" si="19"/>
        <v>37225</v>
      </c>
      <c r="E264" s="74">
        <v>7.0999999999999995E-3</v>
      </c>
      <c r="F264" s="73">
        <f t="array" ref="F264">PRODUCT(1+E262:E264)-1</f>
        <v>1.8302215003999978E-2</v>
      </c>
      <c r="G264" s="71">
        <f t="array" ref="G264">PRODUCT(1+E253:E264)-1</f>
        <v>7.6090762711787718E-2</v>
      </c>
      <c r="H264" s="74">
        <v>1.1000000000000001E-2</v>
      </c>
      <c r="I264" s="73">
        <f t="array" ref="I264">PRODUCT(1+H262:H264)-1</f>
        <v>2.6100882379999968E-2</v>
      </c>
      <c r="J264" s="71">
        <f t="array" ref="J264">PRODUCT(1+H253:H264)-1</f>
        <v>0.10823864748710865</v>
      </c>
      <c r="L264" s="70"/>
    </row>
    <row r="265" spans="1:12" x14ac:dyDescent="0.35">
      <c r="A265" s="31">
        <f t="shared" si="16"/>
        <v>2001</v>
      </c>
      <c r="B265" s="31" t="str">
        <f t="shared" si="17"/>
        <v>4Q01</v>
      </c>
      <c r="C265" s="31" t="str">
        <f t="shared" si="18"/>
        <v>2001-12</v>
      </c>
      <c r="D265" s="72">
        <f t="shared" si="19"/>
        <v>37256</v>
      </c>
      <c r="E265" s="74">
        <v>6.5000000000000006E-3</v>
      </c>
      <c r="F265" s="73">
        <f t="array" ref="F265">PRODUCT(1+E263:E265)-1</f>
        <v>2.2059413045000031E-2</v>
      </c>
      <c r="G265" s="71">
        <f t="array" ref="G265">PRODUCT(1+E254:E265)-1</f>
        <v>7.673263015152032E-2</v>
      </c>
      <c r="H265" s="74">
        <v>2.2000000000000001E-3</v>
      </c>
      <c r="I265" s="73">
        <f t="array" ref="I265">PRODUCT(1+H263:H265)-1</f>
        <v>2.518024555999987E-2</v>
      </c>
      <c r="J265" s="71">
        <f t="array" ref="J265">PRODUCT(1+H254:H265)-1</f>
        <v>0.10372331562315451</v>
      </c>
      <c r="L265" s="70"/>
    </row>
    <row r="266" spans="1:12" x14ac:dyDescent="0.35">
      <c r="A266" s="31">
        <f t="shared" si="16"/>
        <v>2002</v>
      </c>
      <c r="B266" s="31" t="str">
        <f t="shared" si="17"/>
        <v>1Q02</v>
      </c>
      <c r="C266" s="31" t="str">
        <f t="shared" si="18"/>
        <v>2002-1</v>
      </c>
      <c r="D266" s="72">
        <f t="shared" si="19"/>
        <v>37287</v>
      </c>
      <c r="E266" s="74">
        <v>5.1999999999999998E-3</v>
      </c>
      <c r="F266" s="73">
        <f t="array" ref="F266">PRODUCT(1+E264:E266)-1</f>
        <v>1.8917109980000069E-2</v>
      </c>
      <c r="G266" s="71">
        <f t="array" ref="G266">PRODUCT(1+E255:E266)-1</f>
        <v>7.6197315132054966E-2</v>
      </c>
      <c r="H266" s="74">
        <v>3.5999999999999999E-3</v>
      </c>
      <c r="I266" s="73">
        <f t="array" ref="I266">PRODUCT(1+H264:H266)-1</f>
        <v>1.6871807119999804E-2</v>
      </c>
      <c r="J266" s="71">
        <f t="array" ref="J266">PRODUCT(1+H255:H266)-1</f>
        <v>0.10087131739157007</v>
      </c>
      <c r="L266" s="70"/>
    </row>
    <row r="267" spans="1:12" x14ac:dyDescent="0.35">
      <c r="A267" s="31">
        <f t="shared" si="16"/>
        <v>2002</v>
      </c>
      <c r="B267" s="31" t="str">
        <f t="shared" si="17"/>
        <v>1Q02</v>
      </c>
      <c r="C267" s="31" t="str">
        <f t="shared" si="18"/>
        <v>2002-2</v>
      </c>
      <c r="D267" s="72">
        <f t="shared" si="19"/>
        <v>37315</v>
      </c>
      <c r="E267" s="74">
        <v>3.5999999999999999E-3</v>
      </c>
      <c r="F267" s="73">
        <f t="array" ref="F267">PRODUCT(1+E265:E267)-1</f>
        <v>1.5376041680000174E-2</v>
      </c>
      <c r="G267" s="71">
        <f t="array" ref="G267">PRODUCT(1+E256:E267)-1</f>
        <v>7.5126045656511042E-2</v>
      </c>
      <c r="H267" s="74">
        <v>5.9999999999999995E-4</v>
      </c>
      <c r="I267" s="73">
        <f t="array" ref="I267">PRODUCT(1+H265:H267)-1</f>
        <v>6.4114047520000828E-3</v>
      </c>
      <c r="J267" s="71">
        <f t="array" ref="J267">PRODUCT(1+H256:H267)-1</f>
        <v>9.9004130681438207E-2</v>
      </c>
      <c r="L267" s="70"/>
    </row>
    <row r="268" spans="1:12" x14ac:dyDescent="0.35">
      <c r="A268" s="31">
        <f t="shared" si="16"/>
        <v>2002</v>
      </c>
      <c r="B268" s="31" t="str">
        <f t="shared" si="17"/>
        <v>1Q02</v>
      </c>
      <c r="C268" s="31" t="str">
        <f t="shared" si="18"/>
        <v>2002-3</v>
      </c>
      <c r="D268" s="72">
        <f t="shared" si="19"/>
        <v>37346</v>
      </c>
      <c r="E268" s="74">
        <v>6.0000000000000001E-3</v>
      </c>
      <c r="F268" s="73">
        <f t="array" ref="F268">PRODUCT(1+E266:E268)-1</f>
        <v>1.4871632319999994E-2</v>
      </c>
      <c r="G268" s="71">
        <f t="array" ref="G268">PRODUCT(1+E257:E268)-1</f>
        <v>7.7482368928521561E-2</v>
      </c>
      <c r="H268" s="74">
        <v>8.9999999999999998E-4</v>
      </c>
      <c r="I268" s="73">
        <f t="array" ref="I268">PRODUCT(1+H266:H268)-1</f>
        <v>5.1059419439998255E-3</v>
      </c>
      <c r="J268" s="71">
        <f t="array" ref="J268">PRODUCT(1+H257:H268)-1</f>
        <v>9.386757597359896E-2</v>
      </c>
      <c r="L268" s="70"/>
    </row>
    <row r="269" spans="1:12" x14ac:dyDescent="0.35">
      <c r="A269" s="31">
        <f t="shared" si="16"/>
        <v>2002</v>
      </c>
      <c r="B269" s="31" t="str">
        <f t="shared" si="17"/>
        <v>4Q02</v>
      </c>
      <c r="C269" s="31" t="str">
        <f t="shared" si="18"/>
        <v>2002-4</v>
      </c>
      <c r="D269" s="72">
        <f t="shared" si="19"/>
        <v>37376</v>
      </c>
      <c r="E269" s="74">
        <v>8.0000000000000002E-3</v>
      </c>
      <c r="F269" s="73">
        <f t="array" ref="F269">PRODUCT(1+E267:E269)-1</f>
        <v>1.769857280000009E-2</v>
      </c>
      <c r="G269" s="71">
        <f t="array" ref="G269">PRODUCT(1+E258:E269)-1</f>
        <v>7.9839160747613658E-2</v>
      </c>
      <c r="H269" s="74">
        <v>5.6000000000000008E-3</v>
      </c>
      <c r="I269" s="73">
        <f t="array" ref="I269">PRODUCT(1+H267:H269)-1</f>
        <v>7.1089430239998919E-3</v>
      </c>
      <c r="J269" s="71">
        <f t="array" ref="J269">PRODUCT(1+H258:H269)-1</f>
        <v>8.910221227628834E-2</v>
      </c>
      <c r="L269" s="70"/>
    </row>
    <row r="270" spans="1:12" x14ac:dyDescent="0.35">
      <c r="A270" s="31">
        <f t="shared" si="16"/>
        <v>2002</v>
      </c>
      <c r="B270" s="31" t="str">
        <f t="shared" si="17"/>
        <v>4Q02</v>
      </c>
      <c r="C270" s="31" t="str">
        <f t="shared" si="18"/>
        <v>2002-5</v>
      </c>
      <c r="D270" s="72">
        <f t="shared" si="19"/>
        <v>37407</v>
      </c>
      <c r="E270" s="74">
        <v>2.0999999999999999E-3</v>
      </c>
      <c r="F270" s="73">
        <f t="array" ref="F270">PRODUCT(1+E268:E270)-1</f>
        <v>1.6177500800000022E-2</v>
      </c>
      <c r="G270" s="71">
        <f t="array" ref="G270">PRODUCT(1+E259:E270)-1</f>
        <v>7.7688300951282985E-2</v>
      </c>
      <c r="H270" s="74">
        <v>8.3000000000000001E-3</v>
      </c>
      <c r="I270" s="73">
        <f t="array" ref="I270">PRODUCT(1+H268:H270)-1</f>
        <v>1.485903183199988E-2</v>
      </c>
      <c r="J270" s="71">
        <f t="array" ref="J270">PRODUCT(1+H259:H270)-1</f>
        <v>8.8778267537360067E-2</v>
      </c>
      <c r="L270" s="70"/>
    </row>
    <row r="271" spans="1:12" x14ac:dyDescent="0.35">
      <c r="A271" s="31">
        <f t="shared" si="16"/>
        <v>2002</v>
      </c>
      <c r="B271" s="31" t="str">
        <f t="shared" si="17"/>
        <v>4Q02</v>
      </c>
      <c r="C271" s="31" t="str">
        <f t="shared" si="18"/>
        <v>2002-6</v>
      </c>
      <c r="D271" s="72">
        <f t="shared" si="19"/>
        <v>37437</v>
      </c>
      <c r="E271" s="74">
        <v>4.1999999999999997E-3</v>
      </c>
      <c r="F271" s="73">
        <f t="array" ref="F271">PRODUCT(1+E269:E271)-1</f>
        <v>1.4359290560000071E-2</v>
      </c>
      <c r="G271" s="71">
        <f t="array" ref="G271">PRODUCT(1+E260:E271)-1</f>
        <v>7.6616187639552802E-2</v>
      </c>
      <c r="H271" s="74">
        <v>1.54E-2</v>
      </c>
      <c r="I271" s="73">
        <f t="array" ref="I271">PRODUCT(1+H269:H271)-1</f>
        <v>2.9561255791999974E-2</v>
      </c>
      <c r="J271" s="71">
        <f t="array" ref="J271">PRODUCT(1+H260:H271)-1</f>
        <v>9.4816253572425735E-2</v>
      </c>
      <c r="L271" s="70"/>
    </row>
    <row r="272" spans="1:12" x14ac:dyDescent="0.35">
      <c r="A272" s="31">
        <f t="shared" si="16"/>
        <v>2002</v>
      </c>
      <c r="B272" s="31" t="str">
        <f t="shared" si="17"/>
        <v>4Q02</v>
      </c>
      <c r="C272" s="31" t="str">
        <f t="shared" si="18"/>
        <v>2002-7</v>
      </c>
      <c r="D272" s="72">
        <f t="shared" si="19"/>
        <v>37468</v>
      </c>
      <c r="E272" s="74">
        <v>1.1899999999999999E-2</v>
      </c>
      <c r="F272" s="73">
        <f t="array" ref="F272">PRODUCT(1+E270:E272)-1</f>
        <v>1.828389495799998E-2</v>
      </c>
      <c r="G272" s="71">
        <f t="array" ref="G272">PRODUCT(1+E261:E272)-1</f>
        <v>7.5128708450077353E-2</v>
      </c>
      <c r="H272" s="74">
        <v>1.95E-2</v>
      </c>
      <c r="I272" s="73">
        <f t="array" ref="I272">PRODUCT(1+H270:H272)-1</f>
        <v>4.3792462490000128E-2</v>
      </c>
      <c r="J272" s="71">
        <f t="array" ref="J272">PRODUCT(1+H261:H272)-1</f>
        <v>9.98868452080095E-2</v>
      </c>
      <c r="L272" s="70"/>
    </row>
    <row r="273" spans="1:12" x14ac:dyDescent="0.35">
      <c r="A273" s="31">
        <f t="shared" si="16"/>
        <v>2002</v>
      </c>
      <c r="B273" s="31" t="str">
        <f t="shared" si="17"/>
        <v>4Q02</v>
      </c>
      <c r="C273" s="31" t="str">
        <f t="shared" si="18"/>
        <v>2002-8</v>
      </c>
      <c r="D273" s="72">
        <f t="shared" si="19"/>
        <v>37499</v>
      </c>
      <c r="E273" s="74">
        <v>6.5000000000000006E-3</v>
      </c>
      <c r="F273" s="73">
        <f t="array" ref="F273">PRODUCT(1+E271:E273)-1</f>
        <v>2.2754954869999899E-2</v>
      </c>
      <c r="G273" s="71">
        <f t="array" ref="G273">PRODUCT(1+E262:E273)-1</f>
        <v>7.4594880888781079E-2</v>
      </c>
      <c r="H273" s="74">
        <v>2.3199999999999998E-2</v>
      </c>
      <c r="I273" s="73">
        <f t="array" ref="I273">PRODUCT(1+H271:H273)-1</f>
        <v>5.9216946960000127E-2</v>
      </c>
      <c r="J273" s="71">
        <f t="array" ref="J273">PRODUCT(1+H262:H273)-1</f>
        <v>0.11008504637683525</v>
      </c>
      <c r="L273" s="70"/>
    </row>
    <row r="274" spans="1:12" x14ac:dyDescent="0.35">
      <c r="A274" s="31">
        <f t="shared" si="16"/>
        <v>2002</v>
      </c>
      <c r="B274" s="31" t="str">
        <f t="shared" si="17"/>
        <v>4Q02</v>
      </c>
      <c r="C274" s="31" t="str">
        <f t="shared" si="18"/>
        <v>2002-9</v>
      </c>
      <c r="D274" s="72">
        <f t="shared" si="19"/>
        <v>37529</v>
      </c>
      <c r="E274" s="74">
        <v>7.1999999999999998E-3</v>
      </c>
      <c r="F274" s="73">
        <f t="array" ref="F274">PRODUCT(1+E272:E274)-1</f>
        <v>2.581038692000015E-2</v>
      </c>
      <c r="G274" s="71">
        <f t="array" ref="G274">PRODUCT(1+E263:E274)-1</f>
        <v>7.9309896321480444E-2</v>
      </c>
      <c r="H274" s="74">
        <v>2.4E-2</v>
      </c>
      <c r="I274" s="73">
        <f t="array" ref="I274">PRODUCT(1+H272:H274)-1</f>
        <v>6.8188057600000018E-2</v>
      </c>
      <c r="J274" s="71">
        <f t="array" ref="J274">PRODUCT(1+H263:H274)-1</f>
        <v>0.13321412370638952</v>
      </c>
      <c r="L274" s="70"/>
    </row>
    <row r="275" spans="1:12" x14ac:dyDescent="0.35">
      <c r="A275" s="31">
        <f t="shared" si="16"/>
        <v>2002</v>
      </c>
      <c r="B275" s="31" t="str">
        <f t="shared" si="17"/>
        <v>4Q02</v>
      </c>
      <c r="C275" s="31" t="str">
        <f t="shared" si="18"/>
        <v>2002-10</v>
      </c>
      <c r="D275" s="72">
        <f t="shared" si="19"/>
        <v>37560</v>
      </c>
      <c r="E275" s="74">
        <v>1.3100000000000001E-2</v>
      </c>
      <c r="F275" s="73">
        <f t="array" ref="F275">PRODUCT(1+E273:E275)-1</f>
        <v>2.702688308000023E-2</v>
      </c>
      <c r="G275" s="71">
        <f t="array" ref="G275">PRODUCT(1+E264:E275)-1</f>
        <v>8.4447938077250928E-2</v>
      </c>
      <c r="H275" s="74">
        <v>3.8699999999999998E-2</v>
      </c>
      <c r="I275" s="73">
        <f t="array" ref="I275">PRODUCT(1+H273:H275)-1</f>
        <v>8.8304988160000208E-2</v>
      </c>
      <c r="J275" s="71">
        <f t="array" ref="J275">PRODUCT(1+H264:H275)-1</f>
        <v>0.16334207382271804</v>
      </c>
      <c r="L275" s="70"/>
    </row>
    <row r="276" spans="1:12" x14ac:dyDescent="0.35">
      <c r="A276" s="31">
        <f t="shared" si="16"/>
        <v>2002</v>
      </c>
      <c r="B276" s="31" t="str">
        <f t="shared" si="17"/>
        <v>4Q02</v>
      </c>
      <c r="C276" s="31" t="str">
        <f t="shared" si="18"/>
        <v>2002-11</v>
      </c>
      <c r="D276" s="72">
        <f t="shared" si="19"/>
        <v>37590</v>
      </c>
      <c r="E276" s="74">
        <v>3.0200000000000001E-2</v>
      </c>
      <c r="F276" s="73">
        <f t="array" ref="F276">PRODUCT(1+E274:E276)-1</f>
        <v>5.1210228464000362E-2</v>
      </c>
      <c r="G276" s="71">
        <f t="array" ref="G276">PRODUCT(1+E265:E276)-1</f>
        <v>0.10932207904595792</v>
      </c>
      <c r="H276" s="74">
        <v>5.1900000000000002E-2</v>
      </c>
      <c r="I276" s="73">
        <f t="array" ref="I276">PRODUCT(1+H274:H276)-1</f>
        <v>0.11883113472000018</v>
      </c>
      <c r="J276" s="71">
        <f t="array" ref="J276">PRODUCT(1+H265:H276)-1</f>
        <v>0.21040507166579459</v>
      </c>
      <c r="L276" s="70"/>
    </row>
    <row r="277" spans="1:12" x14ac:dyDescent="0.35">
      <c r="A277" s="31">
        <f t="shared" si="16"/>
        <v>2002</v>
      </c>
      <c r="B277" s="31" t="str">
        <f t="shared" si="17"/>
        <v>4Q02</v>
      </c>
      <c r="C277" s="31" t="str">
        <f t="shared" si="18"/>
        <v>2002-12</v>
      </c>
      <c r="D277" s="72">
        <f t="shared" si="19"/>
        <v>37621</v>
      </c>
      <c r="E277" s="74">
        <v>2.1000000000000001E-2</v>
      </c>
      <c r="F277" s="73">
        <f t="array" ref="F277">PRODUCT(1+E275:E277)-1</f>
        <v>6.5613228019999914E-2</v>
      </c>
      <c r="G277" s="71">
        <f t="array" ref="G277">PRODUCT(1+E266:E277)-1</f>
        <v>0.12530337079575005</v>
      </c>
      <c r="H277" s="74">
        <v>3.7499999999999999E-2</v>
      </c>
      <c r="I277" s="73">
        <f t="array" ref="I277">PRODUCT(1+H275:H277)-1</f>
        <v>0.13358134987500003</v>
      </c>
      <c r="J277" s="71">
        <f t="array" ref="J277">PRODUCT(1+H266:H277)-1</f>
        <v>0.25303857698389698</v>
      </c>
      <c r="L277" s="70"/>
    </row>
    <row r="278" spans="1:12" x14ac:dyDescent="0.35">
      <c r="A278" s="31">
        <f t="shared" si="16"/>
        <v>2003</v>
      </c>
      <c r="B278" s="31" t="str">
        <f t="shared" si="17"/>
        <v>1Q03</v>
      </c>
      <c r="C278" s="31" t="str">
        <f t="shared" si="18"/>
        <v>2003-1</v>
      </c>
      <c r="D278" s="72">
        <f t="shared" si="19"/>
        <v>37652</v>
      </c>
      <c r="E278" s="74">
        <v>2.2499999999999999E-2</v>
      </c>
      <c r="F278" s="73">
        <f t="array" ref="F278">PRODUCT(1+E276:E278)-1</f>
        <v>7.5500469499999889E-2</v>
      </c>
      <c r="G278" s="71">
        <f t="array" ref="G278">PRODUCT(1+E267:E278)-1</f>
        <v>0.14467041050403351</v>
      </c>
      <c r="H278" s="74">
        <v>2.3300000000000001E-2</v>
      </c>
      <c r="I278" s="73">
        <f t="array" ref="I278">PRODUCT(1+H276:H278)-1</f>
        <v>0.11677461762500019</v>
      </c>
      <c r="J278" s="71">
        <f t="array" ref="J278">PRODUCT(1+H267:H278)-1</f>
        <v>0.27763489022281962</v>
      </c>
      <c r="L278" s="70"/>
    </row>
    <row r="279" spans="1:12" x14ac:dyDescent="0.35">
      <c r="A279" s="31">
        <f t="shared" si="16"/>
        <v>2003</v>
      </c>
      <c r="B279" s="31" t="str">
        <f t="shared" si="17"/>
        <v>1Q03</v>
      </c>
      <c r="C279" s="31" t="str">
        <f t="shared" si="18"/>
        <v>2003-2</v>
      </c>
      <c r="D279" s="72">
        <f t="shared" si="19"/>
        <v>37680</v>
      </c>
      <c r="E279" s="74">
        <v>1.5700000000000002E-2</v>
      </c>
      <c r="F279" s="73">
        <f t="array" ref="F279">PRODUCT(1+E277:E279)-1</f>
        <v>6.0362868249999924E-2</v>
      </c>
      <c r="G279" s="71">
        <f t="array" ref="G279">PRODUCT(1+E268:E279)-1</f>
        <v>0.15847123948679442</v>
      </c>
      <c r="H279" s="74">
        <v>2.2799999999999997E-2</v>
      </c>
      <c r="I279" s="73">
        <f t="array" ref="I279">PRODUCT(1+H277:H279)-1</f>
        <v>8.5879911500000183E-2</v>
      </c>
      <c r="J279" s="71">
        <f t="array" ref="J279">PRODUCT(1+H268:H279)-1</f>
        <v>0.30598137689376381</v>
      </c>
      <c r="L279" s="70"/>
    </row>
    <row r="280" spans="1:12" x14ac:dyDescent="0.35">
      <c r="A280" s="31">
        <f t="shared" si="16"/>
        <v>2003</v>
      </c>
      <c r="B280" s="31" t="str">
        <f t="shared" si="17"/>
        <v>1Q03</v>
      </c>
      <c r="C280" s="31" t="str">
        <f t="shared" si="18"/>
        <v>2003-3</v>
      </c>
      <c r="D280" s="72">
        <f t="shared" si="19"/>
        <v>37711</v>
      </c>
      <c r="E280" s="74">
        <v>1.23E-2</v>
      </c>
      <c r="F280" s="73">
        <f t="array" ref="F280">PRODUCT(1+E278:E280)-1</f>
        <v>5.132745497500002E-2</v>
      </c>
      <c r="G280" s="71">
        <f t="array" ref="G280">PRODUCT(1+E269:E280)-1</f>
        <v>0.16572607925694083</v>
      </c>
      <c r="H280" s="74">
        <v>1.5300000000000001E-2</v>
      </c>
      <c r="I280" s="73">
        <f t="array" ref="I280">PRODUCT(1+H278:H280)-1</f>
        <v>6.2644697972000118E-2</v>
      </c>
      <c r="J280" s="71">
        <f t="array" ref="J280">PRODUCT(1+H269:H280)-1</f>
        <v>0.32477059842165845</v>
      </c>
      <c r="L280" s="70"/>
    </row>
    <row r="281" spans="1:12" x14ac:dyDescent="0.35">
      <c r="A281" s="31">
        <f t="shared" si="16"/>
        <v>2003</v>
      </c>
      <c r="B281" s="31" t="str">
        <f t="shared" si="17"/>
        <v>4Q03</v>
      </c>
      <c r="C281" s="31" t="str">
        <f t="shared" si="18"/>
        <v>2003-4</v>
      </c>
      <c r="D281" s="72">
        <f t="shared" si="19"/>
        <v>37741</v>
      </c>
      <c r="E281" s="74">
        <v>9.7000000000000003E-3</v>
      </c>
      <c r="F281" s="73">
        <f t="array" ref="F281">PRODUCT(1+E279:E281)-1</f>
        <v>3.8166583167000168E-2</v>
      </c>
      <c r="G281" s="71">
        <f t="array" ref="G281">PRODUCT(1+E270:E281)-1</f>
        <v>0.16769208554140191</v>
      </c>
      <c r="H281" s="74">
        <v>9.1999999999999998E-3</v>
      </c>
      <c r="I281" s="73">
        <f t="array" ref="I281">PRODUCT(1+H279:H281)-1</f>
        <v>4.8002569328000178E-2</v>
      </c>
      <c r="J281" s="71">
        <f t="array" ref="J281">PRODUCT(1+H270:H281)-1</f>
        <v>0.3295132139291348</v>
      </c>
      <c r="L281" s="70"/>
    </row>
    <row r="282" spans="1:12" x14ac:dyDescent="0.35">
      <c r="A282" s="31">
        <f t="shared" si="16"/>
        <v>2003</v>
      </c>
      <c r="B282" s="31" t="str">
        <f t="shared" si="17"/>
        <v>4Q03</v>
      </c>
      <c r="C282" s="31" t="str">
        <f t="shared" si="18"/>
        <v>2003-5</v>
      </c>
      <c r="D282" s="72">
        <f t="shared" si="19"/>
        <v>37772</v>
      </c>
      <c r="E282" s="74">
        <v>6.0999999999999995E-3</v>
      </c>
      <c r="F282" s="73">
        <f t="array" ref="F282">PRODUCT(1+E280:E282)-1</f>
        <v>2.8354237791000214E-2</v>
      </c>
      <c r="G282" s="71">
        <f t="array" ref="G282">PRODUCT(1+E271:E282)-1</f>
        <v>0.17235306582497145</v>
      </c>
      <c r="H282" s="74">
        <v>-2.5999999999999999E-3</v>
      </c>
      <c r="I282" s="73">
        <f t="array" ref="I282">PRODUCT(1+H280:H282)-1</f>
        <v>2.1976694024000265E-2</v>
      </c>
      <c r="J282" s="71">
        <f t="array" ref="J282">PRODUCT(1+H271:H282)-1</f>
        <v>0.31514081084292278</v>
      </c>
      <c r="L282" s="70"/>
    </row>
    <row r="283" spans="1:12" x14ac:dyDescent="0.35">
      <c r="A283" s="31">
        <f t="shared" si="16"/>
        <v>2003</v>
      </c>
      <c r="B283" s="31" t="str">
        <f t="shared" si="17"/>
        <v>4Q03</v>
      </c>
      <c r="C283" s="31" t="str">
        <f t="shared" si="18"/>
        <v>2003-6</v>
      </c>
      <c r="D283" s="72">
        <f t="shared" si="19"/>
        <v>37802</v>
      </c>
      <c r="E283" s="74">
        <v>-1.5E-3</v>
      </c>
      <c r="F283" s="73">
        <f t="array" ref="F283">PRODUCT(1+E281:E283)-1</f>
        <v>1.4335381245000223E-2</v>
      </c>
      <c r="G283" s="71">
        <f t="array" ref="G283">PRODUCT(1+E272:E283)-1</f>
        <v>0.16569860209742515</v>
      </c>
      <c r="H283" s="74">
        <v>-0.01</v>
      </c>
      <c r="I283" s="73">
        <f t="array" ref="I283">PRODUCT(1+H281:H283)-1</f>
        <v>-3.4896807999998947E-3</v>
      </c>
      <c r="J283" s="71">
        <f t="array" ref="J283">PRODUCT(1+H272:H283)-1</f>
        <v>0.28224286264968823</v>
      </c>
      <c r="L283" s="70"/>
    </row>
    <row r="284" spans="1:12" x14ac:dyDescent="0.35">
      <c r="A284" s="31">
        <f t="shared" si="16"/>
        <v>2003</v>
      </c>
      <c r="B284" s="31" t="str">
        <f t="shared" si="17"/>
        <v>4Q03</v>
      </c>
      <c r="C284" s="31" t="str">
        <f t="shared" si="18"/>
        <v>2003-7</v>
      </c>
      <c r="D284" s="72">
        <f t="shared" si="19"/>
        <v>37833</v>
      </c>
      <c r="E284" s="74">
        <v>2E-3</v>
      </c>
      <c r="F284" s="73">
        <f t="array" ref="F284">PRODUCT(1+E282:E284)-1</f>
        <v>6.6000317000001196E-3</v>
      </c>
      <c r="G284" s="71">
        <f t="array" ref="G284">PRODUCT(1+E273:E284)-1</f>
        <v>0.15429390186937453</v>
      </c>
      <c r="H284" s="74">
        <v>-4.1999999999999997E-3</v>
      </c>
      <c r="I284" s="73">
        <f t="array" ref="I284">PRODUCT(1+H282:H284)-1</f>
        <v>-1.6721189200000097E-2</v>
      </c>
      <c r="J284" s="71">
        <f t="array" ref="J284">PRODUCT(1+H273:H284)-1</f>
        <v>0.25243496088922002</v>
      </c>
      <c r="L284" s="70"/>
    </row>
    <row r="285" spans="1:12" x14ac:dyDescent="0.35">
      <c r="A285" s="31">
        <f t="shared" si="16"/>
        <v>2003</v>
      </c>
      <c r="B285" s="31" t="str">
        <f t="shared" si="17"/>
        <v>4Q03</v>
      </c>
      <c r="C285" s="31" t="str">
        <f t="shared" si="18"/>
        <v>2003-8</v>
      </c>
      <c r="D285" s="72">
        <f t="shared" si="19"/>
        <v>37864</v>
      </c>
      <c r="E285" s="74">
        <v>3.4000000000000002E-3</v>
      </c>
      <c r="F285" s="73">
        <f t="array" ref="F285">PRODUCT(1+E283:E285)-1</f>
        <v>3.8986897999999659E-3</v>
      </c>
      <c r="G285" s="71">
        <f t="array" ref="G285">PRODUCT(1+E274:E285)-1</f>
        <v>0.15073869958840591</v>
      </c>
      <c r="H285" s="74">
        <v>3.8E-3</v>
      </c>
      <c r="I285" s="73">
        <f t="array" ref="I285">PRODUCT(1+H283:H285)-1</f>
        <v>-1.0411800400000004E-2</v>
      </c>
      <c r="J285" s="71">
        <f t="array" ref="J285">PRODUCT(1+H274:H285)-1</f>
        <v>0.2286886373539867</v>
      </c>
      <c r="L285" s="70"/>
    </row>
    <row r="286" spans="1:12" x14ac:dyDescent="0.35">
      <c r="A286" s="31">
        <f t="shared" si="16"/>
        <v>2003</v>
      </c>
      <c r="B286" s="31" t="str">
        <f t="shared" si="17"/>
        <v>4Q03</v>
      </c>
      <c r="C286" s="31" t="str">
        <f t="shared" si="18"/>
        <v>2003-9</v>
      </c>
      <c r="D286" s="72">
        <f t="shared" si="19"/>
        <v>37894</v>
      </c>
      <c r="E286" s="74">
        <v>7.8000000000000005E-3</v>
      </c>
      <c r="F286" s="73">
        <f t="array" ref="F286">PRODUCT(1+E284:E286)-1</f>
        <v>1.3248973040000056E-2</v>
      </c>
      <c r="G286" s="71">
        <f t="array" ref="G286">PRODUCT(1+E275:E286)-1</f>
        <v>0.15142420715368865</v>
      </c>
      <c r="H286" s="74">
        <v>1.18E-2</v>
      </c>
      <c r="I286" s="73">
        <f t="array" ref="I286">PRODUCT(1+H284:H286)-1</f>
        <v>1.1379131671999998E-2</v>
      </c>
      <c r="J286" s="71">
        <f t="array" ref="J286">PRODUCT(1+H275:H286)-1</f>
        <v>0.21404996413551114</v>
      </c>
      <c r="L286" s="70"/>
    </row>
    <row r="287" spans="1:12" x14ac:dyDescent="0.35">
      <c r="A287" s="31">
        <f t="shared" si="16"/>
        <v>2003</v>
      </c>
      <c r="B287" s="31" t="str">
        <f t="shared" si="17"/>
        <v>4Q03</v>
      </c>
      <c r="C287" s="31" t="str">
        <f t="shared" si="18"/>
        <v>2003-10</v>
      </c>
      <c r="D287" s="72">
        <f t="shared" si="19"/>
        <v>37925</v>
      </c>
      <c r="E287" s="74">
        <v>2.8999999999999998E-3</v>
      </c>
      <c r="F287" s="73">
        <f t="array" ref="F287">PRODUCT(1+E285:E287)-1</f>
        <v>1.4159076908000001E-2</v>
      </c>
      <c r="G287" s="71">
        <f t="array" ref="G287">PRODUCT(1+E276:E287)-1</f>
        <v>0.13983154412637822</v>
      </c>
      <c r="H287" s="74">
        <v>3.8E-3</v>
      </c>
      <c r="I287" s="73">
        <f t="array" ref="I287">PRODUCT(1+H285:H287)-1</f>
        <v>1.9504290391999968E-2</v>
      </c>
      <c r="J287" s="71">
        <f t="array" ref="J287">PRODUCT(1+H276:H287)-1</f>
        <v>0.17325825936191985</v>
      </c>
      <c r="L287" s="70"/>
    </row>
    <row r="288" spans="1:12" x14ac:dyDescent="0.35">
      <c r="A288" s="31">
        <f t="shared" si="16"/>
        <v>2003</v>
      </c>
      <c r="B288" s="31" t="str">
        <f t="shared" si="17"/>
        <v>4Q03</v>
      </c>
      <c r="C288" s="31" t="str">
        <f t="shared" si="18"/>
        <v>2003-11</v>
      </c>
      <c r="D288" s="72">
        <f t="shared" si="19"/>
        <v>37955</v>
      </c>
      <c r="E288" s="74">
        <v>3.4000000000000002E-3</v>
      </c>
      <c r="F288" s="73">
        <f t="array" ref="F288">PRODUCT(1+E286:E288)-1</f>
        <v>1.4159076908000001E-2</v>
      </c>
      <c r="G288" s="71">
        <f t="array" ref="G288">PRODUCT(1+E277:E288)-1</f>
        <v>0.11017954899670745</v>
      </c>
      <c r="H288" s="74">
        <v>4.8999999999999998E-3</v>
      </c>
      <c r="I288" s="73">
        <f t="array" ref="I288">PRODUCT(1+H286:H288)-1</f>
        <v>2.0621499715999914E-2</v>
      </c>
      <c r="J288" s="71">
        <f t="array" ref="J288">PRODUCT(1+H277:H288)-1</f>
        <v>0.12083584450308305</v>
      </c>
      <c r="L288" s="70"/>
    </row>
    <row r="289" spans="1:12" x14ac:dyDescent="0.35">
      <c r="A289" s="31">
        <f t="shared" si="16"/>
        <v>2003</v>
      </c>
      <c r="B289" s="31" t="str">
        <f t="shared" si="17"/>
        <v>4Q03</v>
      </c>
      <c r="C289" s="31" t="str">
        <f t="shared" si="18"/>
        <v>2003-12</v>
      </c>
      <c r="D289" s="72">
        <f t="shared" si="19"/>
        <v>37986</v>
      </c>
      <c r="E289" s="74">
        <v>5.1999999999999998E-3</v>
      </c>
      <c r="F289" s="73">
        <f t="array" ref="F289">PRODUCT(1+E287:E289)-1</f>
        <v>1.1542671272000149E-2</v>
      </c>
      <c r="G289" s="71">
        <f t="array" ref="G289">PRODUCT(1+E278:E289)-1</f>
        <v>9.2999493292351243E-2</v>
      </c>
      <c r="H289" s="74">
        <v>6.0999999999999995E-3</v>
      </c>
      <c r="I289" s="73">
        <f t="array" ref="I289">PRODUCT(1+H287:H289)-1</f>
        <v>1.4871803581999909E-2</v>
      </c>
      <c r="J289" s="71">
        <f t="array" ref="J289">PRODUCT(1+H278:H289)-1</f>
        <v>8.6913680148965833E-2</v>
      </c>
      <c r="L289" s="70"/>
    </row>
    <row r="290" spans="1:12" x14ac:dyDescent="0.35">
      <c r="A290" s="31">
        <f t="shared" si="16"/>
        <v>2004</v>
      </c>
      <c r="B290" s="31" t="str">
        <f t="shared" si="17"/>
        <v>1Q04</v>
      </c>
      <c r="C290" s="31" t="str">
        <f t="shared" si="18"/>
        <v>2004-1</v>
      </c>
      <c r="D290" s="72">
        <f t="shared" si="19"/>
        <v>38017</v>
      </c>
      <c r="E290" s="74">
        <v>7.6E-3</v>
      </c>
      <c r="F290" s="73">
        <f t="array" ref="F290">PRODUCT(1+E288:E290)-1</f>
        <v>1.6283174368000308E-2</v>
      </c>
      <c r="G290" s="71">
        <f t="array" ref="G290">PRODUCT(1+E279:E290)-1</f>
        <v>7.7072165712834817E-2</v>
      </c>
      <c r="H290" s="74">
        <v>8.8000000000000005E-3</v>
      </c>
      <c r="I290" s="73">
        <f t="array" ref="I290">PRODUCT(1+H288:H290)-1</f>
        <v>1.9926953031999872E-2</v>
      </c>
      <c r="J290" s="71">
        <f t="array" ref="J290">PRODUCT(1+H279:H290)-1</f>
        <v>7.1512284309856788E-2</v>
      </c>
      <c r="L290" s="70"/>
    </row>
    <row r="291" spans="1:12" x14ac:dyDescent="0.35">
      <c r="A291" s="31">
        <f t="shared" si="16"/>
        <v>2004</v>
      </c>
      <c r="B291" s="31" t="str">
        <f t="shared" si="17"/>
        <v>1Q04</v>
      </c>
      <c r="C291" s="31" t="str">
        <f t="shared" si="18"/>
        <v>2004-2</v>
      </c>
      <c r="D291" s="72">
        <f t="shared" si="19"/>
        <v>38046</v>
      </c>
      <c r="E291" s="74">
        <v>6.0999999999999995E-3</v>
      </c>
      <c r="F291" s="73">
        <f t="array" ref="F291">PRODUCT(1+E289:E291)-1</f>
        <v>1.9017841072000108E-2</v>
      </c>
      <c r="G291" s="71">
        <f t="array" ref="G291">PRODUCT(1+E280:E291)-1</f>
        <v>6.6892099954399153E-2</v>
      </c>
      <c r="H291" s="74">
        <v>6.8999999999999999E-3</v>
      </c>
      <c r="I291" s="73">
        <f t="array" ref="I291">PRODUCT(1+H289:H291)-1</f>
        <v>2.1956860391999733E-2</v>
      </c>
      <c r="J291" s="71">
        <f t="array" ref="J291">PRODUCT(1+H280:H291)-1</f>
        <v>5.4855024512705519E-2</v>
      </c>
      <c r="L291" s="70"/>
    </row>
    <row r="292" spans="1:12" x14ac:dyDescent="0.35">
      <c r="A292" s="31">
        <f t="shared" si="16"/>
        <v>2004</v>
      </c>
      <c r="B292" s="31" t="str">
        <f t="shared" si="17"/>
        <v>1Q04</v>
      </c>
      <c r="C292" s="31" t="str">
        <f t="shared" si="18"/>
        <v>2004-3</v>
      </c>
      <c r="D292" s="72">
        <f t="shared" si="19"/>
        <v>38077</v>
      </c>
      <c r="E292" s="74">
        <v>4.6999999999999993E-3</v>
      </c>
      <c r="F292" s="73">
        <f t="array" ref="F292">PRODUCT(1+E290:E292)-1</f>
        <v>1.8510967891999908E-2</v>
      </c>
      <c r="G292" s="71">
        <f t="array" ref="G292">PRODUCT(1+E281:E292)-1</f>
        <v>5.8882241256726919E-2</v>
      </c>
      <c r="H292" s="74">
        <v>1.1299999999999999E-2</v>
      </c>
      <c r="I292" s="73">
        <f t="array" ref="I292">PRODUCT(1+H290:H292)-1</f>
        <v>2.7238816135999988E-2</v>
      </c>
      <c r="J292" s="71">
        <f t="array" ref="J292">PRODUCT(1+H281:H292)-1</f>
        <v>5.0699188702549414E-2</v>
      </c>
      <c r="L292" s="70"/>
    </row>
    <row r="293" spans="1:12" x14ac:dyDescent="0.35">
      <c r="A293" s="31">
        <f t="shared" si="16"/>
        <v>2004</v>
      </c>
      <c r="B293" s="31" t="str">
        <f t="shared" si="17"/>
        <v>4Q04</v>
      </c>
      <c r="C293" s="31" t="str">
        <f t="shared" si="18"/>
        <v>2004-4</v>
      </c>
      <c r="D293" s="72">
        <f t="shared" si="19"/>
        <v>38107</v>
      </c>
      <c r="E293" s="74">
        <v>3.7000000000000002E-3</v>
      </c>
      <c r="F293" s="73">
        <f t="array" ref="F293">PRODUCT(1+E291:E293)-1</f>
        <v>1.4568736079000111E-2</v>
      </c>
      <c r="G293" s="71">
        <f t="array" ref="G293">PRODUCT(1+E282:E293)-1</f>
        <v>5.2589982717021977E-2</v>
      </c>
      <c r="H293" s="74">
        <v>1.21E-2</v>
      </c>
      <c r="I293" s="73">
        <f t="array" ref="I293">PRODUCT(1+H291:H293)-1</f>
        <v>3.0599133436999937E-2</v>
      </c>
      <c r="J293" s="71">
        <f t="array" ref="J293">PRODUCT(1+H282:H293)-1</f>
        <v>5.3718439244798022E-2</v>
      </c>
      <c r="L293" s="70"/>
    </row>
    <row r="294" spans="1:12" x14ac:dyDescent="0.35">
      <c r="A294" s="31">
        <f t="shared" si="16"/>
        <v>2004</v>
      </c>
      <c r="B294" s="31" t="str">
        <f t="shared" si="17"/>
        <v>4Q04</v>
      </c>
      <c r="C294" s="31" t="str">
        <f t="shared" si="18"/>
        <v>2004-5</v>
      </c>
      <c r="D294" s="72">
        <f t="shared" si="19"/>
        <v>38138</v>
      </c>
      <c r="E294" s="74">
        <v>5.1000000000000004E-3</v>
      </c>
      <c r="F294" s="73">
        <f t="array" ref="F294">PRODUCT(1+E292:E294)-1</f>
        <v>1.3560318689000095E-2</v>
      </c>
      <c r="G294" s="71">
        <f t="array" ref="G294">PRODUCT(1+E283:E294)-1</f>
        <v>5.1543774603795223E-2</v>
      </c>
      <c r="H294" s="74">
        <v>1.3100000000000001E-2</v>
      </c>
      <c r="I294" s="73">
        <f t="array" ref="I294">PRODUCT(1+H292:H294)-1</f>
        <v>3.6945061163000226E-2</v>
      </c>
      <c r="J294" s="71">
        <f t="array" ref="J294">PRODUCT(1+H283:H294)-1</f>
        <v>7.0304943652401253E-2</v>
      </c>
      <c r="L294" s="70"/>
    </row>
    <row r="295" spans="1:12" x14ac:dyDescent="0.35">
      <c r="A295" s="31">
        <f t="shared" si="16"/>
        <v>2004</v>
      </c>
      <c r="B295" s="31" t="str">
        <f t="shared" si="17"/>
        <v>4Q04</v>
      </c>
      <c r="C295" s="31" t="str">
        <f t="shared" si="18"/>
        <v>2004-6</v>
      </c>
      <c r="D295" s="72">
        <f t="shared" si="19"/>
        <v>38168</v>
      </c>
      <c r="E295" s="74">
        <v>7.0999999999999995E-3</v>
      </c>
      <c r="F295" s="73">
        <f t="array" ref="F295">PRODUCT(1+E293:E295)-1</f>
        <v>1.5981483977000055E-2</v>
      </c>
      <c r="G295" s="71">
        <f t="array" ref="G295">PRODUCT(1+E284:E295)-1</f>
        <v>6.0600636358019155E-2</v>
      </c>
      <c r="H295" s="74">
        <v>1.38E-2</v>
      </c>
      <c r="I295" s="73">
        <f t="array" ref="I295">PRODUCT(1+H293:H295)-1</f>
        <v>3.9508457438000244E-2</v>
      </c>
      <c r="J295" s="71">
        <f t="array" ref="J295">PRODUCT(1+H284:H295)-1</f>
        <v>9.6035506944247118E-2</v>
      </c>
      <c r="L295" s="70"/>
    </row>
    <row r="296" spans="1:12" x14ac:dyDescent="0.35">
      <c r="A296" s="31">
        <f t="shared" si="16"/>
        <v>2004</v>
      </c>
      <c r="B296" s="31" t="str">
        <f t="shared" si="17"/>
        <v>4Q04</v>
      </c>
      <c r="C296" s="31" t="str">
        <f t="shared" si="18"/>
        <v>2004-7</v>
      </c>
      <c r="D296" s="72">
        <f t="shared" si="19"/>
        <v>38199</v>
      </c>
      <c r="E296" s="74">
        <v>9.1000000000000004E-3</v>
      </c>
      <c r="F296" s="73">
        <f t="array" ref="F296">PRODUCT(1+E294:E296)-1</f>
        <v>2.1447559511000414E-2</v>
      </c>
      <c r="G296" s="71">
        <f t="array" ref="G296">PRODUCT(1+E285:E296)-1</f>
        <v>6.8115870408060886E-2</v>
      </c>
      <c r="H296" s="74">
        <v>1.3100000000000001E-2</v>
      </c>
      <c r="I296" s="73">
        <f t="array" ref="I296">PRODUCT(1+H294:H296)-1</f>
        <v>4.0535538218000156E-2</v>
      </c>
      <c r="J296" s="71">
        <f t="array" ref="J296">PRODUCT(1+H285:H296)-1</f>
        <v>0.11507689504440322</v>
      </c>
      <c r="L296" s="70"/>
    </row>
    <row r="297" spans="1:12" x14ac:dyDescent="0.35">
      <c r="A297" s="31">
        <f t="shared" si="16"/>
        <v>2004</v>
      </c>
      <c r="B297" s="31" t="str">
        <f t="shared" si="17"/>
        <v>4Q04</v>
      </c>
      <c r="C297" s="31" t="str">
        <f t="shared" si="18"/>
        <v>2004-8</v>
      </c>
      <c r="D297" s="72">
        <f t="shared" si="19"/>
        <v>38230</v>
      </c>
      <c r="E297" s="74">
        <v>6.8999999999999999E-3</v>
      </c>
      <c r="F297" s="73">
        <f t="array" ref="F297">PRODUCT(1+E295:E297)-1</f>
        <v>2.3276835809000085E-2</v>
      </c>
      <c r="G297" s="71">
        <f t="array" ref="G297">PRODUCT(1+E286:E297)-1</f>
        <v>7.1841608445162963E-2</v>
      </c>
      <c r="H297" s="74">
        <v>1.2199999999999999E-2</v>
      </c>
      <c r="I297" s="73">
        <f t="array" ref="I297">PRODUCT(1+H295:H297)-1</f>
        <v>3.961116551600008E-2</v>
      </c>
      <c r="J297" s="71">
        <f t="array" ref="J297">PRODUCT(1+H286:H297)-1</f>
        <v>0.1244080824506324</v>
      </c>
      <c r="L297" s="70"/>
    </row>
    <row r="298" spans="1:12" x14ac:dyDescent="0.35">
      <c r="A298" s="31">
        <f t="shared" si="16"/>
        <v>2004</v>
      </c>
      <c r="B298" s="31" t="str">
        <f t="shared" si="17"/>
        <v>4Q04</v>
      </c>
      <c r="C298" s="31" t="str">
        <f t="shared" si="18"/>
        <v>2004-9</v>
      </c>
      <c r="D298" s="72">
        <f t="shared" si="19"/>
        <v>38260</v>
      </c>
      <c r="E298" s="74">
        <v>3.3E-3</v>
      </c>
      <c r="F298" s="73">
        <f t="array" ref="F298">PRODUCT(1+E296:E298)-1</f>
        <v>1.9415797207000152E-2</v>
      </c>
      <c r="G298" s="71">
        <f t="array" ref="G298">PRODUCT(1+E287:E298)-1</f>
        <v>6.7055651670006267E-2</v>
      </c>
      <c r="H298" s="74">
        <v>6.8999999999999999E-3</v>
      </c>
      <c r="I298" s="73">
        <f t="array" ref="I298">PRODUCT(1+H296:H298)-1</f>
        <v>3.253549275799994E-2</v>
      </c>
      <c r="J298" s="71">
        <f t="array" ref="J298">PRODUCT(1+H287:H298)-1</f>
        <v>0.11896273791217826</v>
      </c>
      <c r="L298" s="70"/>
    </row>
    <row r="299" spans="1:12" x14ac:dyDescent="0.35">
      <c r="A299" s="31">
        <f t="shared" si="16"/>
        <v>2004</v>
      </c>
      <c r="B299" s="31" t="str">
        <f t="shared" si="17"/>
        <v>4Q04</v>
      </c>
      <c r="C299" s="31" t="str">
        <f t="shared" si="18"/>
        <v>2004-10</v>
      </c>
      <c r="D299" s="72">
        <f t="shared" si="19"/>
        <v>38291</v>
      </c>
      <c r="E299" s="74">
        <v>4.4000000000000003E-3</v>
      </c>
      <c r="F299" s="73">
        <f t="array" ref="F299">PRODUCT(1+E297:E299)-1</f>
        <v>1.4667750187999928E-2</v>
      </c>
      <c r="G299" s="71">
        <f t="array" ref="G299">PRODUCT(1+E288:E299)-1</f>
        <v>6.8651606877409677E-2</v>
      </c>
      <c r="H299" s="74">
        <v>3.9000000000000003E-3</v>
      </c>
      <c r="I299" s="73">
        <f t="array" ref="I299">PRODUCT(1+H297:H299)-1</f>
        <v>2.3158998301999967E-2</v>
      </c>
      <c r="J299" s="71">
        <f t="array" ref="J299">PRODUCT(1+H288:H299)-1</f>
        <v>0.11907421058979395</v>
      </c>
      <c r="L299" s="70"/>
    </row>
    <row r="300" spans="1:12" x14ac:dyDescent="0.35">
      <c r="A300" s="31">
        <f t="shared" si="16"/>
        <v>2004</v>
      </c>
      <c r="B300" s="31" t="str">
        <f t="shared" si="17"/>
        <v>4Q04</v>
      </c>
      <c r="C300" s="31" t="str">
        <f t="shared" si="18"/>
        <v>2004-11</v>
      </c>
      <c r="D300" s="72">
        <f t="shared" si="19"/>
        <v>38321</v>
      </c>
      <c r="E300" s="74">
        <v>6.8999999999999999E-3</v>
      </c>
      <c r="F300" s="73">
        <f t="array" ref="F300">PRODUCT(1+E298:E300)-1</f>
        <v>1.4667750187999928E-2</v>
      </c>
      <c r="G300" s="71">
        <f t="array" ref="G300">PRODUCT(1+E289:E300)-1</f>
        <v>7.2379213638492867E-2</v>
      </c>
      <c r="H300" s="74">
        <v>8.199999999999999E-3</v>
      </c>
      <c r="I300" s="73">
        <f t="array" ref="I300">PRODUCT(1+H298:H300)-1</f>
        <v>1.9115690662000029E-2</v>
      </c>
      <c r="J300" s="71">
        <f t="array" ref="J300">PRODUCT(1+H289:H300)-1</f>
        <v>0.12274914829001005</v>
      </c>
      <c r="L300" s="70"/>
    </row>
    <row r="301" spans="1:12" x14ac:dyDescent="0.35">
      <c r="A301" s="31">
        <f t="shared" si="16"/>
        <v>2004</v>
      </c>
      <c r="B301" s="31" t="str">
        <f t="shared" si="17"/>
        <v>4Q04</v>
      </c>
      <c r="C301" s="31" t="str">
        <f t="shared" si="18"/>
        <v>2004-12</v>
      </c>
      <c r="D301" s="72">
        <f t="shared" si="19"/>
        <v>38352</v>
      </c>
      <c r="E301" s="74">
        <v>8.6E-3</v>
      </c>
      <c r="F301" s="73">
        <f t="array" ref="F301">PRODUCT(1+E299:E301)-1</f>
        <v>2.0027801095999775E-2</v>
      </c>
      <c r="G301" s="71">
        <f t="array" ref="G301">PRODUCT(1+E290:E301)-1</f>
        <v>7.6006441380604084E-2</v>
      </c>
      <c r="H301" s="74">
        <v>7.4000000000000003E-3</v>
      </c>
      <c r="I301" s="73">
        <f t="array" ref="I301">PRODUCT(1+H299:H301)-1</f>
        <v>1.9621756652000055E-2</v>
      </c>
      <c r="J301" s="71">
        <f t="array" ref="J301">PRODUCT(1+H290:H301)-1</f>
        <v>0.12419987276349875</v>
      </c>
      <c r="L301" s="70"/>
    </row>
    <row r="302" spans="1:12" x14ac:dyDescent="0.35">
      <c r="A302" s="31">
        <f t="shared" si="16"/>
        <v>2005</v>
      </c>
      <c r="B302" s="31" t="str">
        <f t="shared" si="17"/>
        <v>1Q05</v>
      </c>
      <c r="C302" s="31" t="str">
        <f t="shared" si="18"/>
        <v>2005-1</v>
      </c>
      <c r="D302" s="72">
        <f t="shared" si="19"/>
        <v>38383</v>
      </c>
      <c r="E302" s="74">
        <v>5.7999999999999996E-3</v>
      </c>
      <c r="F302" s="73">
        <f t="array" ref="F302">PRODUCT(1+E300:E302)-1</f>
        <v>2.1449584171999936E-2</v>
      </c>
      <c r="G302" s="71">
        <f t="array" ref="G302">PRODUCT(1+E291:E302)-1</f>
        <v>7.4084238527800883E-2</v>
      </c>
      <c r="H302" s="74">
        <v>3.9000000000000003E-3</v>
      </c>
      <c r="I302" s="73">
        <f t="array" ref="I302">PRODUCT(1+H300:H302)-1</f>
        <v>1.9621756652000055E-2</v>
      </c>
      <c r="J302" s="71">
        <f t="array" ref="J302">PRODUCT(1+H291:H302)-1</f>
        <v>0.11873934602228009</v>
      </c>
      <c r="L302" s="70"/>
    </row>
    <row r="303" spans="1:12" x14ac:dyDescent="0.35">
      <c r="A303" s="31">
        <f t="shared" si="16"/>
        <v>2005</v>
      </c>
      <c r="B303" s="31" t="str">
        <f t="shared" si="17"/>
        <v>1Q05</v>
      </c>
      <c r="C303" s="31" t="str">
        <f t="shared" si="18"/>
        <v>2005-2</v>
      </c>
      <c r="D303" s="72">
        <f t="shared" si="19"/>
        <v>38411</v>
      </c>
      <c r="E303" s="74">
        <v>5.8999999999999999E-3</v>
      </c>
      <c r="F303" s="73">
        <f t="array" ref="F303">PRODUCT(1+E301:E303)-1</f>
        <v>2.0435134291999946E-2</v>
      </c>
      <c r="G303" s="71">
        <f t="array" ref="G303">PRODUCT(1+E292:E303)-1</f>
        <v>7.3870724117994779E-2</v>
      </c>
      <c r="H303" s="74">
        <v>3.0000000000000001E-3</v>
      </c>
      <c r="I303" s="73">
        <f t="array" ref="I303">PRODUCT(1+H301:H303)-1</f>
        <v>1.4362846580000088E-2</v>
      </c>
      <c r="J303" s="71">
        <f t="array" ref="J303">PRODUCT(1+H292:H303)-1</f>
        <v>0.11440616154568195</v>
      </c>
      <c r="L303" s="70"/>
    </row>
    <row r="304" spans="1:12" x14ac:dyDescent="0.35">
      <c r="A304" s="31">
        <f t="shared" si="16"/>
        <v>2005</v>
      </c>
      <c r="B304" s="31" t="str">
        <f t="shared" si="17"/>
        <v>1Q05</v>
      </c>
      <c r="C304" s="31" t="str">
        <f t="shared" si="18"/>
        <v>2005-3</v>
      </c>
      <c r="D304" s="72">
        <f t="shared" si="19"/>
        <v>38442</v>
      </c>
      <c r="E304" s="74">
        <v>6.0999999999999995E-3</v>
      </c>
      <c r="F304" s="73">
        <f t="array" ref="F304">PRODUCT(1+E302:E304)-1</f>
        <v>1.7905798742000156E-2</v>
      </c>
      <c r="G304" s="71">
        <f t="array" ref="G304">PRODUCT(1+E293:E304)-1</f>
        <v>7.5367110117561698E-2</v>
      </c>
      <c r="H304" s="74">
        <v>8.5000000000000006E-3</v>
      </c>
      <c r="I304" s="73">
        <f t="array" ref="I304">PRODUCT(1+H302:H304)-1</f>
        <v>1.5470449449999757E-2</v>
      </c>
      <c r="J304" s="71">
        <f t="array" ref="J304">PRODUCT(1+H293:H304)-1</f>
        <v>0.11132069012045909</v>
      </c>
      <c r="L304" s="70"/>
    </row>
    <row r="305" spans="1:12" x14ac:dyDescent="0.35">
      <c r="A305" s="31">
        <f t="shared" si="16"/>
        <v>2005</v>
      </c>
      <c r="B305" s="31" t="str">
        <f t="shared" si="17"/>
        <v>4Q05</v>
      </c>
      <c r="C305" s="31" t="str">
        <f t="shared" si="18"/>
        <v>2005-4</v>
      </c>
      <c r="D305" s="72">
        <f t="shared" si="19"/>
        <v>38472</v>
      </c>
      <c r="E305" s="74">
        <v>8.6999999999999994E-3</v>
      </c>
      <c r="F305" s="73">
        <f t="array" ref="F305">PRODUCT(1+E303:E305)-1</f>
        <v>2.0840703113000014E-2</v>
      </c>
      <c r="G305" s="71">
        <f t="array" ref="G305">PRODUCT(1+E294:E305)-1</f>
        <v>8.0724124714142809E-2</v>
      </c>
      <c r="H305" s="74">
        <v>8.6E-3</v>
      </c>
      <c r="I305" s="73">
        <f t="array" ref="I305">PRODUCT(1+H303:H305)-1</f>
        <v>2.0224619299999747E-2</v>
      </c>
      <c r="J305" s="71">
        <f t="array" ref="J305">PRODUCT(1+H294:H305)-1</f>
        <v>0.10747756946496856</v>
      </c>
      <c r="L305" s="70"/>
    </row>
    <row r="306" spans="1:12" x14ac:dyDescent="0.35">
      <c r="A306" s="31">
        <f t="shared" si="16"/>
        <v>2005</v>
      </c>
      <c r="B306" s="31" t="str">
        <f t="shared" si="17"/>
        <v>4Q05</v>
      </c>
      <c r="C306" s="31" t="str">
        <f t="shared" si="18"/>
        <v>2005-5</v>
      </c>
      <c r="D306" s="72">
        <f t="shared" si="19"/>
        <v>38503</v>
      </c>
      <c r="E306" s="74">
        <v>4.8999999999999998E-3</v>
      </c>
      <c r="F306" s="73">
        <f t="array" ref="F306">PRODUCT(1+E304:E306)-1</f>
        <v>1.9825850042999971E-2</v>
      </c>
      <c r="G306" s="71">
        <f t="array" ref="G306">PRODUCT(1+E295:E306)-1</f>
        <v>8.0509076634406096E-2</v>
      </c>
      <c r="H306" s="74">
        <v>-2.2000000000000001E-3</v>
      </c>
      <c r="I306" s="73">
        <f t="array" ref="I306">PRODUCT(1+H304:H306)-1</f>
        <v>1.4935319179999906E-2</v>
      </c>
      <c r="J306" s="71">
        <f t="array" ref="J306">PRODUCT(1+H295:H306)-1</f>
        <v>9.07522641517573E-2</v>
      </c>
      <c r="L306" s="70"/>
    </row>
    <row r="307" spans="1:12" x14ac:dyDescent="0.35">
      <c r="A307" s="31">
        <f t="shared" si="16"/>
        <v>2005</v>
      </c>
      <c r="B307" s="31" t="str">
        <f t="shared" si="17"/>
        <v>4Q05</v>
      </c>
      <c r="C307" s="31" t="str">
        <f t="shared" si="18"/>
        <v>2005-6</v>
      </c>
      <c r="D307" s="72">
        <f t="shared" si="19"/>
        <v>38533</v>
      </c>
      <c r="E307" s="74">
        <v>-2.0000000000000001E-4</v>
      </c>
      <c r="F307" s="73">
        <f t="array" ref="F307">PRODUCT(1+E305:E307)-1</f>
        <v>1.3439901473999871E-2</v>
      </c>
      <c r="G307" s="71">
        <f t="array" ref="G307">PRODUCT(1+E296:E307)-1</f>
        <v>7.2676968343838411E-2</v>
      </c>
      <c r="H307" s="74">
        <v>-4.4000000000000003E-3</v>
      </c>
      <c r="I307" s="73">
        <f t="array" ref="I307">PRODUCT(1+H305:H307)-1</f>
        <v>1.9530032479999626E-3</v>
      </c>
      <c r="J307" s="71">
        <f t="array" ref="J307">PRODUCT(1+H296:H307)-1</f>
        <v>7.1170797188291113E-2</v>
      </c>
      <c r="L307" s="70"/>
    </row>
    <row r="308" spans="1:12" x14ac:dyDescent="0.35">
      <c r="A308" s="31">
        <f t="shared" si="16"/>
        <v>2005</v>
      </c>
      <c r="B308" s="31" t="str">
        <f t="shared" si="17"/>
        <v>4Q05</v>
      </c>
      <c r="C308" s="31" t="str">
        <f t="shared" si="18"/>
        <v>2005-7</v>
      </c>
      <c r="D308" s="72">
        <f t="shared" si="19"/>
        <v>38564</v>
      </c>
      <c r="E308" s="74">
        <v>2.5000000000000001E-3</v>
      </c>
      <c r="F308" s="73">
        <f t="array" ref="F308">PRODUCT(1+E306:E308)-1</f>
        <v>7.2107675499999413E-3</v>
      </c>
      <c r="G308" s="71">
        <f t="array" ref="G308">PRODUCT(1+E297:E308)-1</f>
        <v>6.5661144351102152E-2</v>
      </c>
      <c r="H308" s="74">
        <v>-3.4000000000000002E-3</v>
      </c>
      <c r="I308" s="73">
        <f t="array" ref="I308">PRODUCT(1+H306:H308)-1</f>
        <v>-9.9679129119998322E-3</v>
      </c>
      <c r="J308" s="71">
        <f t="array" ref="J308">PRODUCT(1+H297:H308)-1</f>
        <v>5.3725018732455831E-2</v>
      </c>
      <c r="L308" s="70"/>
    </row>
    <row r="309" spans="1:12" x14ac:dyDescent="0.35">
      <c r="A309" s="31">
        <f t="shared" si="16"/>
        <v>2005</v>
      </c>
      <c r="B309" s="31" t="str">
        <f t="shared" si="17"/>
        <v>4Q05</v>
      </c>
      <c r="C309" s="31" t="str">
        <f t="shared" si="18"/>
        <v>2005-8</v>
      </c>
      <c r="D309" s="72">
        <f t="shared" si="19"/>
        <v>38595</v>
      </c>
      <c r="E309" s="74">
        <v>1.7000000000000001E-3</v>
      </c>
      <c r="F309" s="73">
        <f t="array" ref="F309">PRODUCT(1+E307:E309)-1</f>
        <v>4.0034091499998592E-3</v>
      </c>
      <c r="G309" s="71">
        <f t="array" ref="G309">PRODUCT(1+E298:E309)-1</f>
        <v>6.0157680302412864E-2</v>
      </c>
      <c r="H309" s="74">
        <v>-6.5000000000000006E-3</v>
      </c>
      <c r="I309" s="73">
        <f t="array" ref="I309">PRODUCT(1+H307:H309)-1</f>
        <v>-1.4234437239999842E-2</v>
      </c>
      <c r="J309" s="71">
        <f t="array" ref="J309">PRODUCT(1+H298:H309)-1</f>
        <v>3.4257860216059033E-2</v>
      </c>
      <c r="L309" s="70"/>
    </row>
    <row r="310" spans="1:12" x14ac:dyDescent="0.35">
      <c r="A310" s="31">
        <f t="shared" si="16"/>
        <v>2005</v>
      </c>
      <c r="B310" s="31" t="str">
        <f t="shared" si="17"/>
        <v>4Q05</v>
      </c>
      <c r="C310" s="31" t="str">
        <f t="shared" si="18"/>
        <v>2005-9</v>
      </c>
      <c r="D310" s="72">
        <f t="shared" si="19"/>
        <v>38625</v>
      </c>
      <c r="E310" s="74">
        <v>3.4999999999999996E-3</v>
      </c>
      <c r="F310" s="73">
        <f t="array" ref="F310">PRODUCT(1+E308:E310)-1</f>
        <v>7.7189648750000117E-3</v>
      </c>
      <c r="G310" s="71">
        <f t="array" ref="G310">PRODUCT(1+E299:E310)-1</f>
        <v>6.036901443583309E-2</v>
      </c>
      <c r="H310" s="74">
        <v>-5.3E-3</v>
      </c>
      <c r="I310" s="73">
        <f t="array" ref="I310">PRODUCT(1+H308:H310)-1</f>
        <v>-1.5125547129999806E-2</v>
      </c>
      <c r="J310" s="71">
        <f t="array" ref="J310">PRODUCT(1+H299:H310)-1</f>
        <v>2.1726381524395988E-2</v>
      </c>
      <c r="L310" s="70"/>
    </row>
    <row r="311" spans="1:12" x14ac:dyDescent="0.35">
      <c r="A311" s="31">
        <f t="shared" si="16"/>
        <v>2005</v>
      </c>
      <c r="B311" s="31" t="str">
        <f t="shared" si="17"/>
        <v>4Q05</v>
      </c>
      <c r="C311" s="31" t="str">
        <f t="shared" si="18"/>
        <v>2005-10</v>
      </c>
      <c r="D311" s="72">
        <f t="shared" si="19"/>
        <v>38656</v>
      </c>
      <c r="E311" s="74">
        <v>7.4999999999999997E-3</v>
      </c>
      <c r="F311" s="73">
        <f t="array" ref="F311">PRODUCT(1+E309:E311)-1</f>
        <v>1.2744994625000228E-2</v>
      </c>
      <c r="G311" s="71">
        <f t="array" ref="G311">PRODUCT(1+E300:E311)-1</f>
        <v>6.364175830754859E-2</v>
      </c>
      <c r="H311" s="74">
        <v>6.0000000000000001E-3</v>
      </c>
      <c r="I311" s="73">
        <f t="array" ref="I311">PRODUCT(1+H309:H311)-1</f>
        <v>-5.8361432999999296E-3</v>
      </c>
      <c r="J311" s="71">
        <f t="array" ref="J311">PRODUCT(1+H300:H311)-1</f>
        <v>2.386367149471269E-2</v>
      </c>
      <c r="L311" s="70"/>
    </row>
    <row r="312" spans="1:12" x14ac:dyDescent="0.35">
      <c r="A312" s="31">
        <f t="shared" si="16"/>
        <v>2005</v>
      </c>
      <c r="B312" s="31" t="str">
        <f t="shared" si="17"/>
        <v>4Q05</v>
      </c>
      <c r="C312" s="31" t="str">
        <f t="shared" si="18"/>
        <v>2005-11</v>
      </c>
      <c r="D312" s="72">
        <f t="shared" si="19"/>
        <v>38686</v>
      </c>
      <c r="E312" s="74">
        <v>5.5000000000000005E-3</v>
      </c>
      <c r="F312" s="73">
        <f t="array" ref="F312">PRODUCT(1+E310:E312)-1</f>
        <v>1.658689437500005E-2</v>
      </c>
      <c r="G312" s="71">
        <f t="array" ref="G312">PRODUCT(1+E301:E312)-1</f>
        <v>6.2162864215155711E-2</v>
      </c>
      <c r="H312" s="74">
        <v>4.0000000000000001E-3</v>
      </c>
      <c r="I312" s="73">
        <f t="array" ref="I312">PRODUCT(1+H310:H312)-1</f>
        <v>4.6708728000000033E-3</v>
      </c>
      <c r="J312" s="71">
        <f t="array" ref="J312">PRODUCT(1+H301:H312)-1</f>
        <v>1.9598419143713519E-2</v>
      </c>
      <c r="L312" s="70"/>
    </row>
    <row r="313" spans="1:12" x14ac:dyDescent="0.35">
      <c r="A313" s="31">
        <f t="shared" si="16"/>
        <v>2005</v>
      </c>
      <c r="B313" s="31" t="str">
        <f t="shared" si="17"/>
        <v>4Q05</v>
      </c>
      <c r="C313" s="31" t="str">
        <f t="shared" si="18"/>
        <v>2005-12</v>
      </c>
      <c r="D313" s="72">
        <f t="shared" si="19"/>
        <v>38717</v>
      </c>
      <c r="E313" s="74">
        <v>3.5999999999999999E-3</v>
      </c>
      <c r="F313" s="73">
        <f t="array" ref="F313">PRODUCT(1+E311:E313)-1</f>
        <v>1.6688198500000251E-2</v>
      </c>
      <c r="G313" s="71">
        <f t="array" ref="G313">PRODUCT(1+E302:E313)-1</f>
        <v>5.6897333458586496E-2</v>
      </c>
      <c r="H313" s="74">
        <v>-1E-4</v>
      </c>
      <c r="I313" s="73">
        <f t="array" ref="I313">PRODUCT(1+H311:H313)-1</f>
        <v>9.9229976000001496E-3</v>
      </c>
      <c r="J313" s="71">
        <f t="array" ref="J313">PRODUCT(1+H302:H313)-1</f>
        <v>1.2007603039308146E-2</v>
      </c>
      <c r="L313" s="70"/>
    </row>
    <row r="314" spans="1:12" x14ac:dyDescent="0.35">
      <c r="A314" s="31">
        <f t="shared" si="16"/>
        <v>2006</v>
      </c>
      <c r="B314" s="31" t="str">
        <f t="shared" si="17"/>
        <v>1Q06</v>
      </c>
      <c r="C314" s="31" t="str">
        <f t="shared" si="18"/>
        <v>2006-1</v>
      </c>
      <c r="D314" s="72">
        <f t="shared" si="19"/>
        <v>38748</v>
      </c>
      <c r="E314" s="74">
        <v>5.8999999999999999E-3</v>
      </c>
      <c r="F314" s="73">
        <f t="array" ref="F314">PRODUCT(1+E312:E314)-1</f>
        <v>1.5073606820000141E-2</v>
      </c>
      <c r="G314" s="71">
        <f t="array" ref="G314">PRODUCT(1+E303:E314)-1</f>
        <v>5.7002413726379153E-2</v>
      </c>
      <c r="H314" s="74">
        <v>9.1999999999999998E-3</v>
      </c>
      <c r="I314" s="73">
        <f t="array" ref="I314">PRODUCT(1+H312:H314)-1</f>
        <v>1.3135476320000006E-2</v>
      </c>
      <c r="J314" s="71">
        <f t="array" ref="J314">PRODUCT(1+H303:H314)-1</f>
        <v>1.7350406402300234E-2</v>
      </c>
      <c r="L314" s="70"/>
    </row>
    <row r="315" spans="1:12" x14ac:dyDescent="0.35">
      <c r="A315" s="31">
        <f t="shared" si="16"/>
        <v>2006</v>
      </c>
      <c r="B315" s="31" t="str">
        <f t="shared" si="17"/>
        <v>1Q06</v>
      </c>
      <c r="C315" s="31" t="str">
        <f t="shared" si="18"/>
        <v>2006-2</v>
      </c>
      <c r="D315" s="72">
        <f t="shared" si="19"/>
        <v>38776</v>
      </c>
      <c r="E315" s="74">
        <v>4.0999999999999995E-3</v>
      </c>
      <c r="F315" s="73">
        <f t="array" ref="F315">PRODUCT(1+E313:E315)-1</f>
        <v>1.3660277083999972E-2</v>
      </c>
      <c r="G315" s="71">
        <f t="array" ref="G315">PRODUCT(1+E304:E315)-1</f>
        <v>5.5110968906111557E-2</v>
      </c>
      <c r="H315" s="74">
        <v>1E-4</v>
      </c>
      <c r="I315" s="73">
        <f t="array" ref="I315">PRODUCT(1+H313:H315)-1</f>
        <v>9.1999899080001946E-3</v>
      </c>
      <c r="J315" s="71">
        <f t="array" ref="J315">PRODUCT(1+H304:H315)-1</f>
        <v>1.4408914698844644E-2</v>
      </c>
      <c r="L315" s="70"/>
    </row>
    <row r="316" spans="1:12" x14ac:dyDescent="0.35">
      <c r="A316" s="31">
        <f t="shared" si="16"/>
        <v>2006</v>
      </c>
      <c r="B316" s="31" t="str">
        <f t="shared" si="17"/>
        <v>1Q06</v>
      </c>
      <c r="C316" s="31" t="str">
        <f t="shared" si="18"/>
        <v>2006-3</v>
      </c>
      <c r="D316" s="72">
        <f t="shared" si="19"/>
        <v>38807</v>
      </c>
      <c r="E316" s="74">
        <v>4.3E-3</v>
      </c>
      <c r="F316" s="73">
        <f t="array" ref="F316">PRODUCT(1+E314:E316)-1</f>
        <v>1.4367294016999876E-2</v>
      </c>
      <c r="G316" s="71">
        <f t="array" ref="G316">PRODUCT(1+E305:E316)-1</f>
        <v>5.3223284039765284E-2</v>
      </c>
      <c r="H316" s="74">
        <v>-2.3E-3</v>
      </c>
      <c r="I316" s="73">
        <f t="array" ref="I316">PRODUCT(1+H314:H316)-1</f>
        <v>6.9795278840001362E-3</v>
      </c>
      <c r="J316" s="71">
        <f t="array" ref="J316">PRODUCT(1+H305:H316)-1</f>
        <v>3.5456362866010949E-3</v>
      </c>
      <c r="L316" s="70"/>
    </row>
    <row r="317" spans="1:12" x14ac:dyDescent="0.35">
      <c r="A317" s="31">
        <f t="shared" si="16"/>
        <v>2006</v>
      </c>
      <c r="B317" s="31" t="str">
        <f t="shared" si="17"/>
        <v>4Q06</v>
      </c>
      <c r="C317" s="31" t="str">
        <f t="shared" si="18"/>
        <v>2006-4</v>
      </c>
      <c r="D317" s="72">
        <f t="shared" si="19"/>
        <v>38837</v>
      </c>
      <c r="E317" s="74">
        <v>2.0999999999999999E-3</v>
      </c>
      <c r="F317" s="73">
        <f t="array" ref="F317">PRODUCT(1+E315:E317)-1</f>
        <v>1.0535307023000096E-2</v>
      </c>
      <c r="G317" s="71">
        <f t="array" ref="G317">PRODUCT(1+E306:E317)-1</f>
        <v>4.6331964842122098E-2</v>
      </c>
      <c r="H317" s="74">
        <v>-4.1999999999999997E-3</v>
      </c>
      <c r="I317" s="73">
        <f t="array" ref="I317">PRODUCT(1+H315:H317)-1</f>
        <v>-6.3909890340000386E-3</v>
      </c>
      <c r="J317" s="71">
        <f t="array" ref="J317">PRODUCT(1+H306:H317)-1</f>
        <v>-9.1902194981187124E-3</v>
      </c>
      <c r="L317" s="70"/>
    </row>
    <row r="318" spans="1:12" x14ac:dyDescent="0.35">
      <c r="A318" s="31">
        <f t="shared" si="16"/>
        <v>2006</v>
      </c>
      <c r="B318" s="31" t="str">
        <f t="shared" si="17"/>
        <v>4Q06</v>
      </c>
      <c r="C318" s="31" t="str">
        <f t="shared" si="18"/>
        <v>2006-5</v>
      </c>
      <c r="D318" s="72">
        <f t="shared" si="19"/>
        <v>38868</v>
      </c>
      <c r="E318" s="74">
        <v>1E-3</v>
      </c>
      <c r="F318" s="73">
        <f t="array" ref="F318">PRODUCT(1+E316:E318)-1</f>
        <v>7.4154390299998596E-3</v>
      </c>
      <c r="G318" s="71">
        <f t="array" ref="G318">PRODUCT(1+E307:E318)-1</f>
        <v>4.2271168083355626E-2</v>
      </c>
      <c r="H318" s="74">
        <v>3.8E-3</v>
      </c>
      <c r="I318" s="73">
        <f t="array" ref="I318">PRODUCT(1+H316:H318)-1</f>
        <v>-2.7150032919999179E-3</v>
      </c>
      <c r="J318" s="71">
        <f t="array" ref="J318">PRODUCT(1+H307:H318)-1</f>
        <v>-3.2322532894483169E-3</v>
      </c>
      <c r="L318" s="70"/>
    </row>
    <row r="319" spans="1:12" x14ac:dyDescent="0.35">
      <c r="A319" s="31">
        <f t="shared" si="16"/>
        <v>2006</v>
      </c>
      <c r="B319" s="31" t="str">
        <f t="shared" si="17"/>
        <v>4Q06</v>
      </c>
      <c r="C319" s="31" t="str">
        <f t="shared" si="18"/>
        <v>2006-6</v>
      </c>
      <c r="D319" s="72">
        <f t="shared" si="19"/>
        <v>38898</v>
      </c>
      <c r="E319" s="74">
        <v>-2.0999999999999999E-3</v>
      </c>
      <c r="F319" s="73">
        <f t="array" ref="F319">PRODUCT(1+E317:E319)-1</f>
        <v>9.9558558999968128E-4</v>
      </c>
      <c r="G319" s="71">
        <f t="array" ref="G319">PRODUCT(1+E308:E319)-1</f>
        <v>4.0290456721725043E-2</v>
      </c>
      <c r="H319" s="74">
        <v>7.4999999999999997E-3</v>
      </c>
      <c r="I319" s="73">
        <f t="array" ref="I319">PRODUCT(1+H317:H319)-1</f>
        <v>7.0809202999999599E-3</v>
      </c>
      <c r="J319" s="71">
        <f t="array" ref="J319">PRODUCT(1+H308:H319)-1</f>
        <v>8.6817043098439406E-3</v>
      </c>
      <c r="L319" s="70"/>
    </row>
    <row r="320" spans="1:12" x14ac:dyDescent="0.35">
      <c r="A320" s="31">
        <f t="shared" si="16"/>
        <v>2006</v>
      </c>
      <c r="B320" s="31" t="str">
        <f t="shared" si="17"/>
        <v>4Q06</v>
      </c>
      <c r="C320" s="31" t="str">
        <f t="shared" si="18"/>
        <v>2006-7</v>
      </c>
      <c r="D320" s="72">
        <f t="shared" si="19"/>
        <v>38929</v>
      </c>
      <c r="E320" s="74">
        <v>1.9E-3</v>
      </c>
      <c r="F320" s="73">
        <f t="array" ref="F320">PRODUCT(1+E318:E320)-1</f>
        <v>7.9580600999995532E-4</v>
      </c>
      <c r="G320" s="71">
        <f t="array" ref="G320">PRODUCT(1+E309:E320)-1</f>
        <v>3.9667838992016646E-2</v>
      </c>
      <c r="H320" s="74">
        <v>1.8E-3</v>
      </c>
      <c r="I320" s="73">
        <f t="array" ref="I320">PRODUCT(1+H318:H320)-1</f>
        <v>1.3148891300000187E-2</v>
      </c>
      <c r="J320" s="71">
        <f t="array" ref="J320">PRODUCT(1+H309:H320)-1</f>
        <v>1.3944743505520441E-2</v>
      </c>
      <c r="L320" s="70"/>
    </row>
    <row r="321" spans="1:12" x14ac:dyDescent="0.35">
      <c r="A321" s="31">
        <f t="shared" si="16"/>
        <v>2006</v>
      </c>
      <c r="B321" s="31" t="str">
        <f t="shared" si="17"/>
        <v>4Q06</v>
      </c>
      <c r="C321" s="31" t="str">
        <f t="shared" si="18"/>
        <v>2006-8</v>
      </c>
      <c r="D321" s="72">
        <f t="shared" si="19"/>
        <v>38960</v>
      </c>
      <c r="E321" s="74">
        <v>5.0000000000000001E-4</v>
      </c>
      <c r="F321" s="73">
        <f t="array" ref="F321">PRODUCT(1+E319:E321)-1</f>
        <v>2.959080050000118E-4</v>
      </c>
      <c r="G321" s="71">
        <f t="array" ref="G321">PRODUCT(1+E310:E321)-1</f>
        <v>3.8422354908168144E-2</v>
      </c>
      <c r="H321" s="74">
        <v>3.7000000000000002E-3</v>
      </c>
      <c r="I321" s="73">
        <f t="array" ref="I321">PRODUCT(1+H319:H321)-1</f>
        <v>1.3047959950000187E-2</v>
      </c>
      <c r="J321" s="71">
        <f t="array" ref="J321">PRODUCT(1+H310:H321)-1</f>
        <v>2.4354644244077628E-2</v>
      </c>
      <c r="L321" s="70"/>
    </row>
    <row r="322" spans="1:12" x14ac:dyDescent="0.35">
      <c r="A322" s="31">
        <f t="shared" si="16"/>
        <v>2006</v>
      </c>
      <c r="B322" s="31" t="str">
        <f t="shared" si="17"/>
        <v>4Q06</v>
      </c>
      <c r="C322" s="31" t="str">
        <f t="shared" si="18"/>
        <v>2006-9</v>
      </c>
      <c r="D322" s="72">
        <f t="shared" si="19"/>
        <v>38990</v>
      </c>
      <c r="E322" s="74">
        <v>2.0999999999999999E-3</v>
      </c>
      <c r="F322" s="73">
        <f t="array" ref="F322">PRODUCT(1+E320:E322)-1</f>
        <v>4.5059919949999028E-3</v>
      </c>
      <c r="G322" s="71">
        <f t="array" ref="G322">PRODUCT(1+E311:E322)-1</f>
        <v>3.6973634134006339E-2</v>
      </c>
      <c r="H322" s="74">
        <v>2.8999999999999998E-3</v>
      </c>
      <c r="I322" s="73">
        <f t="array" ref="I322">PRODUCT(1+H320:H322)-1</f>
        <v>8.422629313999952E-3</v>
      </c>
      <c r="J322" s="71">
        <f t="array" ref="J322">PRODUCT(1+H311:H322)-1</f>
        <v>3.279910798470409E-2</v>
      </c>
      <c r="L322" s="70"/>
    </row>
    <row r="323" spans="1:12" x14ac:dyDescent="0.35">
      <c r="A323" s="31">
        <f t="shared" ref="A323:A386" si="20">YEAR(D323)</f>
        <v>2006</v>
      </c>
      <c r="B323" s="31" t="str">
        <f t="shared" ref="B323:B386" si="21">IF(MONTH(D323)&lt;=3,"1Q",IF(MONTH(D323)&lt;=3,"2Q",IF(MONTH(D323)&lt;=3,"3Q","4Q")))&amp;RIGHT(A323,2)</f>
        <v>4Q06</v>
      </c>
      <c r="C323" s="31" t="str">
        <f t="shared" ref="C323:C386" si="22">YEAR(D323)&amp;"-"&amp;MONTH(D323)</f>
        <v>2006-10</v>
      </c>
      <c r="D323" s="72">
        <f t="shared" si="19"/>
        <v>39021</v>
      </c>
      <c r="E323" s="74">
        <v>3.3E-3</v>
      </c>
      <c r="F323" s="73">
        <f t="array" ref="F323">PRODUCT(1+E321:E323)-1</f>
        <v>5.9096334650001747E-3</v>
      </c>
      <c r="G323" s="71">
        <f t="array" ref="G323">PRODUCT(1+E312:E323)-1</f>
        <v>3.2650766378807372E-2</v>
      </c>
      <c r="H323" s="74">
        <v>4.6999999999999993E-3</v>
      </c>
      <c r="I323" s="73">
        <f t="array" ref="I323">PRODUCT(1+H321:H323)-1</f>
        <v>1.1341800430999971E-2</v>
      </c>
      <c r="J323" s="71">
        <f t="array" ref="J323">PRODUCT(1+H312:H323)-1</f>
        <v>3.1464476930648022E-2</v>
      </c>
      <c r="L323" s="70"/>
    </row>
    <row r="324" spans="1:12" x14ac:dyDescent="0.35">
      <c r="A324" s="31">
        <f t="shared" si="20"/>
        <v>2006</v>
      </c>
      <c r="B324" s="31" t="str">
        <f t="shared" si="21"/>
        <v>4Q06</v>
      </c>
      <c r="C324" s="31" t="str">
        <f t="shared" si="22"/>
        <v>2006-11</v>
      </c>
      <c r="D324" s="72">
        <f t="shared" ref="D324:D387" si="23">+D323+40-DAY(D323+40)</f>
        <v>39051</v>
      </c>
      <c r="E324" s="74">
        <v>3.0999999999999999E-3</v>
      </c>
      <c r="F324" s="73">
        <f t="array" ref="F324">PRODUCT(1+E322:E324)-1</f>
        <v>8.5236914830002508E-3</v>
      </c>
      <c r="G324" s="71">
        <f t="array" ref="G324">PRODUCT(1+E313:E324)-1</f>
        <v>3.0185960969250969E-2</v>
      </c>
      <c r="H324" s="74">
        <v>7.4999999999999997E-3</v>
      </c>
      <c r="I324" s="73">
        <f t="array" ref="I324">PRODUCT(1+H322:H324)-1</f>
        <v>1.5170732224999872E-2</v>
      </c>
      <c r="J324" s="71">
        <f t="array" ref="J324">PRODUCT(1+H313:H324)-1</f>
        <v>3.5060219629112099E-2</v>
      </c>
      <c r="L324" s="70"/>
    </row>
    <row r="325" spans="1:12" x14ac:dyDescent="0.35">
      <c r="A325" s="31">
        <f t="shared" si="20"/>
        <v>2006</v>
      </c>
      <c r="B325" s="31" t="str">
        <f t="shared" si="21"/>
        <v>4Q06</v>
      </c>
      <c r="C325" s="31" t="str">
        <f t="shared" si="22"/>
        <v>2006-12</v>
      </c>
      <c r="D325" s="72">
        <f t="shared" si="23"/>
        <v>39082</v>
      </c>
      <c r="E325" s="74">
        <v>4.7999999999999996E-3</v>
      </c>
      <c r="F325" s="73">
        <f t="array" ref="F325">PRODUCT(1+E323:E325)-1</f>
        <v>1.1240999104000116E-2</v>
      </c>
      <c r="G325" s="71">
        <f t="array" ref="G325">PRODUCT(1+E314:E325)-1</f>
        <v>3.1417749683044116E-2</v>
      </c>
      <c r="H325" s="74">
        <v>3.2000000000000002E-3</v>
      </c>
      <c r="I325" s="73">
        <f t="array" ref="I325">PRODUCT(1+H323:H325)-1</f>
        <v>1.5474402800000231E-2</v>
      </c>
      <c r="J325" s="71">
        <f t="array" ref="J325">PRODUCT(1+H314:H325)-1</f>
        <v>3.8476259957920478E-2</v>
      </c>
      <c r="L325" s="70"/>
    </row>
    <row r="326" spans="1:12" x14ac:dyDescent="0.35">
      <c r="A326" s="31">
        <f t="shared" si="20"/>
        <v>2007</v>
      </c>
      <c r="B326" s="31" t="str">
        <f t="shared" si="21"/>
        <v>1Q07</v>
      </c>
      <c r="C326" s="31" t="str">
        <f t="shared" si="22"/>
        <v>2007-1</v>
      </c>
      <c r="D326" s="72">
        <f t="shared" si="23"/>
        <v>39113</v>
      </c>
      <c r="E326" s="74">
        <v>4.4000000000000003E-3</v>
      </c>
      <c r="F326" s="73">
        <f t="array" ref="F326">PRODUCT(1+E324:E326)-1</f>
        <v>1.2349705471999872E-2</v>
      </c>
      <c r="G326" s="71">
        <f t="array" ref="G326">PRODUCT(1+E315:E326)-1</f>
        <v>2.9879697566010499E-2</v>
      </c>
      <c r="H326" s="74">
        <v>5.0000000000000001E-3</v>
      </c>
      <c r="I326" s="73">
        <f t="array" ref="I326">PRODUCT(1+H324:H326)-1</f>
        <v>1.5777620000000159E-2</v>
      </c>
      <c r="J326" s="71">
        <f t="array" ref="J326">PRODUCT(1+H315:H326)-1</f>
        <v>3.4154420588297096E-2</v>
      </c>
      <c r="L326" s="70"/>
    </row>
    <row r="327" spans="1:12" x14ac:dyDescent="0.35">
      <c r="A327" s="31">
        <f t="shared" si="20"/>
        <v>2007</v>
      </c>
      <c r="B327" s="31" t="str">
        <f t="shared" si="21"/>
        <v>1Q07</v>
      </c>
      <c r="C327" s="31" t="str">
        <f t="shared" si="22"/>
        <v>2007-2</v>
      </c>
      <c r="D327" s="72">
        <f t="shared" si="23"/>
        <v>39141</v>
      </c>
      <c r="E327" s="74">
        <v>4.4000000000000003E-3</v>
      </c>
      <c r="F327" s="73">
        <f t="array" ref="F327">PRODUCT(1+E325:E327)-1</f>
        <v>1.3661692927999791E-2</v>
      </c>
      <c r="G327" s="71">
        <f t="array" ref="G327">PRODUCT(1+E316:E327)-1</f>
        <v>3.0187399895728051E-2</v>
      </c>
      <c r="H327" s="74">
        <v>2.7000000000000001E-3</v>
      </c>
      <c r="I327" s="73">
        <f t="array" ref="I327">PRODUCT(1+H325:H327)-1</f>
        <v>1.0938183199999951E-2</v>
      </c>
      <c r="J327" s="71">
        <f t="array" ref="J327">PRODUCT(1+H316:H327)-1</f>
        <v>3.6842953228563236E-2</v>
      </c>
      <c r="L327" s="70"/>
    </row>
    <row r="328" spans="1:12" x14ac:dyDescent="0.35">
      <c r="A328" s="31">
        <f t="shared" si="20"/>
        <v>2007</v>
      </c>
      <c r="B328" s="31" t="str">
        <f t="shared" si="21"/>
        <v>1Q07</v>
      </c>
      <c r="C328" s="31" t="str">
        <f t="shared" si="22"/>
        <v>2007-3</v>
      </c>
      <c r="D328" s="72">
        <f t="shared" si="23"/>
        <v>39172</v>
      </c>
      <c r="E328" s="74">
        <v>3.7000000000000002E-3</v>
      </c>
      <c r="F328" s="73">
        <f t="array" ref="F328">PRODUCT(1+E326:E328)-1</f>
        <v>1.2551991632000048E-2</v>
      </c>
      <c r="G328" s="71">
        <f t="array" ref="G328">PRODUCT(1+E317:E328)-1</f>
        <v>2.9571933959317231E-2</v>
      </c>
      <c r="H328" s="74">
        <v>3.4000000000000002E-3</v>
      </c>
      <c r="I328" s="73">
        <f t="array" ref="I328">PRODUCT(1+H326:H328)-1</f>
        <v>1.1139725899999675E-2</v>
      </c>
      <c r="J328" s="71">
        <f t="array" ref="J328">PRODUCT(1+H317:H328)-1</f>
        <v>4.2766582409081044E-2</v>
      </c>
      <c r="L328" s="70"/>
    </row>
    <row r="329" spans="1:12" x14ac:dyDescent="0.35">
      <c r="A329" s="31">
        <f t="shared" si="20"/>
        <v>2007</v>
      </c>
      <c r="B329" s="31" t="str">
        <f t="shared" si="21"/>
        <v>4Q07</v>
      </c>
      <c r="C329" s="31" t="str">
        <f t="shared" si="22"/>
        <v>2007-4</v>
      </c>
      <c r="D329" s="72">
        <f t="shared" si="23"/>
        <v>39202</v>
      </c>
      <c r="E329" s="74">
        <v>2.5000000000000001E-3</v>
      </c>
      <c r="F329" s="73">
        <f t="array" ref="F329">PRODUCT(1+E327:E329)-1</f>
        <v>1.0636570700000014E-2</v>
      </c>
      <c r="G329" s="71">
        <f t="array" ref="G329">PRODUCT(1+E318:E329)-1</f>
        <v>2.9982899704835475E-2</v>
      </c>
      <c r="H329" s="74">
        <v>4.0000000000000002E-4</v>
      </c>
      <c r="I329" s="73">
        <f t="array" ref="I329">PRODUCT(1+H327:H329)-1</f>
        <v>6.5116236719999776E-3</v>
      </c>
      <c r="J329" s="71">
        <f t="array" ref="J329">PRODUCT(1+H318:H329)-1</f>
        <v>4.7583539909665795E-2</v>
      </c>
      <c r="L329" s="70"/>
    </row>
    <row r="330" spans="1:12" x14ac:dyDescent="0.35">
      <c r="A330" s="31">
        <f t="shared" si="20"/>
        <v>2007</v>
      </c>
      <c r="B330" s="31" t="str">
        <f t="shared" si="21"/>
        <v>4Q07</v>
      </c>
      <c r="C330" s="31" t="str">
        <f t="shared" si="22"/>
        <v>2007-5</v>
      </c>
      <c r="D330" s="72">
        <f t="shared" si="23"/>
        <v>39233</v>
      </c>
      <c r="E330" s="74">
        <v>2.8000000000000004E-3</v>
      </c>
      <c r="F330" s="73">
        <f t="array" ref="F330">PRODUCT(1+E328:E330)-1</f>
        <v>9.0266358999997465E-3</v>
      </c>
      <c r="G330" s="71">
        <f t="array" ref="G330">PRODUCT(1+E319:E330)-1</f>
        <v>3.1835016807201688E-2</v>
      </c>
      <c r="H330" s="74">
        <v>4.0000000000000002E-4</v>
      </c>
      <c r="I330" s="73">
        <f t="array" ref="I330">PRODUCT(1+H328:H330)-1</f>
        <v>4.2028805439999761E-3</v>
      </c>
      <c r="J330" s="71">
        <f t="array" ref="J330">PRODUCT(1+H319:H330)-1</f>
        <v>4.403523941584897E-2</v>
      </c>
      <c r="L330" s="70"/>
    </row>
    <row r="331" spans="1:12" x14ac:dyDescent="0.35">
      <c r="A331" s="31">
        <f t="shared" si="20"/>
        <v>2007</v>
      </c>
      <c r="B331" s="31" t="str">
        <f t="shared" si="21"/>
        <v>4Q07</v>
      </c>
      <c r="C331" s="31" t="str">
        <f t="shared" si="22"/>
        <v>2007-6</v>
      </c>
      <c r="D331" s="72">
        <f t="shared" si="23"/>
        <v>39263</v>
      </c>
      <c r="E331" s="74">
        <v>2.8000000000000004E-3</v>
      </c>
      <c r="F331" s="73">
        <f t="array" ref="F331">PRODUCT(1+E329:E331)-1</f>
        <v>8.1218595999998922E-3</v>
      </c>
      <c r="G331" s="71">
        <f t="array" ref="G331">PRODUCT(1+E320:E331)-1</f>
        <v>3.6901648315724955E-2</v>
      </c>
      <c r="H331" s="74">
        <v>2.5999999999999999E-3</v>
      </c>
      <c r="I331" s="73">
        <f t="array" ref="I331">PRODUCT(1+H329:H331)-1</f>
        <v>3.40224041599968E-3</v>
      </c>
      <c r="J331" s="71">
        <f t="array" ref="J331">PRODUCT(1+H320:H331)-1</f>
        <v>3.8957549417697246E-2</v>
      </c>
      <c r="L331" s="70"/>
    </row>
    <row r="332" spans="1:12" x14ac:dyDescent="0.35">
      <c r="A332" s="31">
        <f t="shared" si="20"/>
        <v>2007</v>
      </c>
      <c r="B332" s="31" t="str">
        <f t="shared" si="21"/>
        <v>4Q07</v>
      </c>
      <c r="C332" s="31" t="str">
        <f t="shared" si="22"/>
        <v>2007-7</v>
      </c>
      <c r="D332" s="72">
        <f t="shared" si="23"/>
        <v>39294</v>
      </c>
      <c r="E332" s="74">
        <v>2.3999999999999998E-3</v>
      </c>
      <c r="F332" s="73">
        <f t="array" ref="F332">PRODUCT(1+E330:E332)-1</f>
        <v>8.0212988159997778E-3</v>
      </c>
      <c r="G332" s="71">
        <f t="array" ref="G332">PRODUCT(1+E321:E332)-1</f>
        <v>3.7419115951375481E-2</v>
      </c>
      <c r="H332" s="74">
        <v>2.8000000000000004E-3</v>
      </c>
      <c r="I332" s="73">
        <f t="array" ref="I332">PRODUCT(1+H330:H332)-1</f>
        <v>5.809442911999696E-3</v>
      </c>
      <c r="J332" s="71">
        <f t="array" ref="J332">PRODUCT(1+H321:H332)-1</f>
        <v>3.999464020370036E-2</v>
      </c>
      <c r="L332" s="70"/>
    </row>
    <row r="333" spans="1:12" x14ac:dyDescent="0.35">
      <c r="A333" s="31">
        <f t="shared" si="20"/>
        <v>2007</v>
      </c>
      <c r="B333" s="31" t="str">
        <f t="shared" si="21"/>
        <v>4Q07</v>
      </c>
      <c r="C333" s="31" t="str">
        <f t="shared" si="22"/>
        <v>2007-8</v>
      </c>
      <c r="D333" s="72">
        <f t="shared" si="23"/>
        <v>39325</v>
      </c>
      <c r="E333" s="74">
        <v>4.6999999999999993E-3</v>
      </c>
      <c r="F333" s="73">
        <f t="array" ref="F333">PRODUCT(1+E331:E333)-1</f>
        <v>9.9311915839999099E-3</v>
      </c>
      <c r="G333" s="71">
        <f t="array" ref="G333">PRODUCT(1+E322:E333)-1</f>
        <v>4.1774098746973021E-2</v>
      </c>
      <c r="H333" s="74">
        <v>9.7999999999999997E-3</v>
      </c>
      <c r="I333" s="73">
        <f t="array" ref="I333">PRODUCT(1+H331:H333)-1</f>
        <v>1.5260271343999765E-2</v>
      </c>
      <c r="J333" s="71">
        <f t="array" ref="J333">PRODUCT(1+H322:H333)-1</f>
        <v>4.6315221358669056E-2</v>
      </c>
      <c r="L333" s="70"/>
    </row>
    <row r="334" spans="1:12" x14ac:dyDescent="0.35">
      <c r="A334" s="31">
        <f t="shared" si="20"/>
        <v>2007</v>
      </c>
      <c r="B334" s="31" t="str">
        <f t="shared" si="21"/>
        <v>4Q07</v>
      </c>
      <c r="C334" s="31" t="str">
        <f t="shared" si="22"/>
        <v>2007-9</v>
      </c>
      <c r="D334" s="72">
        <f t="shared" si="23"/>
        <v>39355</v>
      </c>
      <c r="E334" s="74">
        <v>1.8E-3</v>
      </c>
      <c r="F334" s="73">
        <f t="array" ref="F334">PRODUCT(1+E332:E334)-1</f>
        <v>8.9240803040000483E-3</v>
      </c>
      <c r="G334" s="71">
        <f t="array" ref="G334">PRODUCT(1+E323:E334)-1</f>
        <v>4.1462221459652282E-2</v>
      </c>
      <c r="H334" s="74">
        <v>1.29E-2</v>
      </c>
      <c r="I334" s="73">
        <f t="array" ref="I334">PRODUCT(1+H332:H334)-1</f>
        <v>2.5690333975999735E-2</v>
      </c>
      <c r="J334" s="71">
        <f t="array" ref="J334">PRODUCT(1+H323:H334)-1</f>
        <v>5.6748118171499051E-2</v>
      </c>
      <c r="L334" s="70"/>
    </row>
    <row r="335" spans="1:12" x14ac:dyDescent="0.35">
      <c r="A335" s="31">
        <f t="shared" si="20"/>
        <v>2007</v>
      </c>
      <c r="B335" s="31" t="str">
        <f t="shared" si="21"/>
        <v>4Q07</v>
      </c>
      <c r="C335" s="31" t="str">
        <f t="shared" si="22"/>
        <v>2007-10</v>
      </c>
      <c r="D335" s="72">
        <f t="shared" si="23"/>
        <v>39386</v>
      </c>
      <c r="E335" s="74">
        <v>3.0000000000000001E-3</v>
      </c>
      <c r="F335" s="73">
        <f t="array" ref="F335">PRODUCT(1+E333:E335)-1</f>
        <v>9.5279853799998815E-3</v>
      </c>
      <c r="G335" s="71">
        <f t="array" ref="G335">PRODUCT(1+E324:E335)-1</f>
        <v>4.115081044954727E-2</v>
      </c>
      <c r="H335" s="74">
        <v>1.0500000000000001E-2</v>
      </c>
      <c r="I335" s="73">
        <f t="array" ref="I335">PRODUCT(1+H333:H335)-1</f>
        <v>3.3566097409999829E-2</v>
      </c>
      <c r="J335" s="71">
        <f t="array" ref="J335">PRODUCT(1+H324:H335)-1</f>
        <v>6.2848585062506457E-2</v>
      </c>
      <c r="L335" s="70"/>
    </row>
    <row r="336" spans="1:12" x14ac:dyDescent="0.35">
      <c r="A336" s="31">
        <f t="shared" si="20"/>
        <v>2007</v>
      </c>
      <c r="B336" s="31" t="str">
        <f t="shared" si="21"/>
        <v>4Q07</v>
      </c>
      <c r="C336" s="31" t="str">
        <f t="shared" si="22"/>
        <v>2007-11</v>
      </c>
      <c r="D336" s="72">
        <f t="shared" si="23"/>
        <v>39416</v>
      </c>
      <c r="E336" s="74">
        <v>3.8E-3</v>
      </c>
      <c r="F336" s="73">
        <f t="array" ref="F336">PRODUCT(1+E334:E336)-1</f>
        <v>8.623660520000076E-3</v>
      </c>
      <c r="G336" s="71">
        <f t="array" ref="G336">PRODUCT(1+E325:E336)-1</f>
        <v>4.1877363701779968E-2</v>
      </c>
      <c r="H336" s="74">
        <v>6.8999999999999999E-3</v>
      </c>
      <c r="I336" s="73">
        <f t="array" ref="I336">PRODUCT(1+H334:H336)-1</f>
        <v>3.0597844604999702E-2</v>
      </c>
      <c r="J336" s="71">
        <f t="array" ref="J336">PRODUCT(1+H325:H336)-1</f>
        <v>6.2215623125992048E-2</v>
      </c>
      <c r="L336" s="70"/>
    </row>
    <row r="337" spans="1:12" x14ac:dyDescent="0.35">
      <c r="A337" s="31">
        <f t="shared" si="20"/>
        <v>2007</v>
      </c>
      <c r="B337" s="31" t="str">
        <f t="shared" si="21"/>
        <v>4Q07</v>
      </c>
      <c r="C337" s="31" t="str">
        <f t="shared" si="22"/>
        <v>2007-12</v>
      </c>
      <c r="D337" s="72">
        <f t="shared" si="23"/>
        <v>39447</v>
      </c>
      <c r="E337" s="74">
        <v>7.4000000000000003E-3</v>
      </c>
      <c r="F337" s="73">
        <f t="array" ref="F337">PRODUCT(1+E335:E337)-1</f>
        <v>1.4261804360000019E-2</v>
      </c>
      <c r="G337" s="71">
        <f t="array" ref="G337">PRODUCT(1+E326:E337)-1</f>
        <v>4.4573304332378161E-2</v>
      </c>
      <c r="H337" s="74">
        <v>1.7600000000000001E-2</v>
      </c>
      <c r="I337" s="73">
        <f t="array" ref="I337">PRODUCT(1+H335:H337)-1</f>
        <v>3.5379965119999968E-2</v>
      </c>
      <c r="J337" s="71">
        <f t="array" ref="J337">PRODUCT(1+H326:H337)-1</f>
        <v>7.7462737333542142E-2</v>
      </c>
      <c r="L337" s="70"/>
    </row>
    <row r="338" spans="1:12" x14ac:dyDescent="0.35">
      <c r="A338" s="31">
        <f t="shared" si="20"/>
        <v>2008</v>
      </c>
      <c r="B338" s="31" t="str">
        <f t="shared" si="21"/>
        <v>1Q08</v>
      </c>
      <c r="C338" s="31" t="str">
        <f t="shared" si="22"/>
        <v>2008-1</v>
      </c>
      <c r="D338" s="72">
        <f t="shared" si="23"/>
        <v>39478</v>
      </c>
      <c r="E338" s="74">
        <v>5.4000000000000003E-3</v>
      </c>
      <c r="F338" s="73">
        <f t="array" ref="F338">PRODUCT(1+E336:E338)-1</f>
        <v>1.6688751848000338E-2</v>
      </c>
      <c r="G338" s="71">
        <f t="array" ref="G338">PRODUCT(1+E327:E338)-1</f>
        <v>4.5613301648519844E-2</v>
      </c>
      <c r="H338" s="74">
        <v>1.09E-2</v>
      </c>
      <c r="I338" s="73">
        <f t="array" ref="I338">PRODUCT(1+H336:H338)-1</f>
        <v>3.5789813695999984E-2</v>
      </c>
      <c r="J338" s="71">
        <f t="array" ref="J338">PRODUCT(1+H327:H338)-1</f>
        <v>8.3788140468136874E-2</v>
      </c>
      <c r="L338" s="70"/>
    </row>
    <row r="339" spans="1:12" x14ac:dyDescent="0.35">
      <c r="A339" s="31">
        <f t="shared" si="20"/>
        <v>2008</v>
      </c>
      <c r="B339" s="31" t="str">
        <f t="shared" si="21"/>
        <v>1Q08</v>
      </c>
      <c r="C339" s="31" t="str">
        <f t="shared" si="22"/>
        <v>2008-2</v>
      </c>
      <c r="D339" s="72">
        <f t="shared" si="23"/>
        <v>39507</v>
      </c>
      <c r="E339" s="74">
        <v>4.8999999999999998E-3</v>
      </c>
      <c r="F339" s="73">
        <f t="array" ref="F339">PRODUCT(1+E337:E339)-1</f>
        <v>1.7802875804000085E-2</v>
      </c>
      <c r="G339" s="71">
        <f t="array" ref="G339">PRODUCT(1+E328:E339)-1</f>
        <v>4.6133818027277451E-2</v>
      </c>
      <c r="H339" s="74">
        <v>5.3E-3</v>
      </c>
      <c r="I339" s="73">
        <f t="array" ref="I339">PRODUCT(1+H337:H339)-1</f>
        <v>3.4143906752000186E-2</v>
      </c>
      <c r="J339" s="71">
        <f t="array" ref="J339">PRODUCT(1+H328:H339)-1</f>
        <v>8.6598401927414415E-2</v>
      </c>
      <c r="L339" s="70"/>
    </row>
    <row r="340" spans="1:12" x14ac:dyDescent="0.35">
      <c r="A340" s="31">
        <f t="shared" si="20"/>
        <v>2008</v>
      </c>
      <c r="B340" s="31" t="str">
        <f t="shared" si="21"/>
        <v>1Q08</v>
      </c>
      <c r="C340" s="31" t="str">
        <f t="shared" si="22"/>
        <v>2008-3</v>
      </c>
      <c r="D340" s="72">
        <f t="shared" si="23"/>
        <v>39538</v>
      </c>
      <c r="E340" s="74">
        <v>4.7999999999999996E-3</v>
      </c>
      <c r="F340" s="73">
        <f t="array" ref="F340">PRODUCT(1+E338:E340)-1</f>
        <v>1.5176027007999915E-2</v>
      </c>
      <c r="G340" s="71">
        <f t="array" ref="G340">PRODUCT(1+E329:E340)-1</f>
        <v>4.7280323158122917E-2</v>
      </c>
      <c r="H340" s="74">
        <v>7.4000000000000003E-3</v>
      </c>
      <c r="I340" s="73">
        <f t="array" ref="I340">PRODUCT(1+H338:H340)-1</f>
        <v>2.3778077498000094E-2</v>
      </c>
      <c r="J340" s="71">
        <f t="array" ref="J340">PRODUCT(1+H329:H340)-1</f>
        <v>9.093006787091551E-2</v>
      </c>
      <c r="L340" s="70"/>
    </row>
    <row r="341" spans="1:12" x14ac:dyDescent="0.35">
      <c r="A341" s="31">
        <f t="shared" si="20"/>
        <v>2008</v>
      </c>
      <c r="B341" s="31" t="str">
        <f t="shared" si="21"/>
        <v>4Q08</v>
      </c>
      <c r="C341" s="31" t="str">
        <f t="shared" si="22"/>
        <v>2008-4</v>
      </c>
      <c r="D341" s="72">
        <f t="shared" si="23"/>
        <v>39568</v>
      </c>
      <c r="E341" s="74">
        <v>5.5000000000000005E-3</v>
      </c>
      <c r="F341" s="73">
        <f t="array" ref="F341">PRODUCT(1+E339:E341)-1</f>
        <v>1.5276999359999932E-2</v>
      </c>
      <c r="G341" s="71">
        <f t="array" ref="G341">PRODUCT(1+E330:E341)-1</f>
        <v>5.0414329112711043E-2</v>
      </c>
      <c r="H341" s="74">
        <v>6.8999999999999999E-3</v>
      </c>
      <c r="I341" s="73">
        <f t="array" ref="I341">PRODUCT(1+H339:H341)-1</f>
        <v>1.972712061799986E-2</v>
      </c>
      <c r="J341" s="71">
        <f t="array" ref="J341">PRODUCT(1+H330:H341)-1</f>
        <v>9.8018278028014105E-2</v>
      </c>
      <c r="L341" s="70"/>
    </row>
    <row r="342" spans="1:12" x14ac:dyDescent="0.35">
      <c r="A342" s="31">
        <f t="shared" si="20"/>
        <v>2008</v>
      </c>
      <c r="B342" s="31" t="str">
        <f t="shared" si="21"/>
        <v>4Q08</v>
      </c>
      <c r="C342" s="31" t="str">
        <f t="shared" si="22"/>
        <v>2008-5</v>
      </c>
      <c r="D342" s="72">
        <f t="shared" si="23"/>
        <v>39599</v>
      </c>
      <c r="E342" s="74">
        <v>7.9000000000000008E-3</v>
      </c>
      <c r="F342" s="73">
        <f t="array" ref="F342">PRODUCT(1+E340:E342)-1</f>
        <v>1.8307978559999993E-2</v>
      </c>
      <c r="G342" s="71">
        <f t="array" ref="G342">PRODUCT(1+E331:E342)-1</f>
        <v>5.5756484157062136E-2</v>
      </c>
      <c r="H342" s="74">
        <v>1.61E-2</v>
      </c>
      <c r="I342" s="73">
        <f t="array" ref="I342">PRODUCT(1+H340:H342)-1</f>
        <v>3.0682112066000133E-2</v>
      </c>
      <c r="J342" s="71">
        <f t="array" ref="J342">PRODUCT(1+H331:H342)-1</f>
        <v>0.11525027219538697</v>
      </c>
      <c r="L342" s="70"/>
    </row>
    <row r="343" spans="1:12" x14ac:dyDescent="0.35">
      <c r="A343" s="31">
        <f t="shared" si="20"/>
        <v>2008</v>
      </c>
      <c r="B343" s="31" t="str">
        <f t="shared" si="21"/>
        <v>4Q08</v>
      </c>
      <c r="C343" s="31" t="str">
        <f t="shared" si="22"/>
        <v>2008-6</v>
      </c>
      <c r="D343" s="72">
        <f t="shared" si="23"/>
        <v>39629</v>
      </c>
      <c r="E343" s="74">
        <v>7.4000000000000003E-3</v>
      </c>
      <c r="F343" s="73">
        <f t="array" ref="F343">PRODUCT(1+E341:E343)-1</f>
        <v>2.0942931530000042E-2</v>
      </c>
      <c r="G343" s="71">
        <f t="array" ref="G343">PRODUCT(1+E332:E343)-1</f>
        <v>6.0599403809158403E-2</v>
      </c>
      <c r="H343" s="74">
        <v>1.9799999999999998E-2</v>
      </c>
      <c r="I343" s="73">
        <f t="array" ref="I343">PRODUCT(1+H341:H343)-1</f>
        <v>4.336868958200002E-2</v>
      </c>
      <c r="J343" s="71">
        <f t="array" ref="J343">PRODUCT(1+H332:H343)-1</f>
        <v>0.13438283222108072</v>
      </c>
      <c r="L343" s="70"/>
    </row>
    <row r="344" spans="1:12" x14ac:dyDescent="0.35">
      <c r="A344" s="31">
        <f t="shared" si="20"/>
        <v>2008</v>
      </c>
      <c r="B344" s="31" t="str">
        <f t="shared" si="21"/>
        <v>4Q08</v>
      </c>
      <c r="C344" s="31" t="str">
        <f t="shared" si="22"/>
        <v>2008-7</v>
      </c>
      <c r="D344" s="72">
        <f t="shared" si="23"/>
        <v>39660</v>
      </c>
      <c r="E344" s="74">
        <v>5.3E-3</v>
      </c>
      <c r="F344" s="73">
        <f t="array" ref="F344">PRODUCT(1+E342:E344)-1</f>
        <v>2.0739859838000196E-2</v>
      </c>
      <c r="G344" s="71">
        <f t="array" ref="G344">PRODUCT(1+E333:E344)-1</f>
        <v>6.3667777982189921E-2</v>
      </c>
      <c r="H344" s="74">
        <v>1.7600000000000001E-2</v>
      </c>
      <c r="I344" s="73">
        <f t="array" ref="I344">PRODUCT(1+H342:H344)-1</f>
        <v>5.4456230528000082E-2</v>
      </c>
      <c r="J344" s="71">
        <f t="array" ref="J344">PRODUCT(1+H333:H344)-1</f>
        <v>0.15112482057057441</v>
      </c>
      <c r="L344" s="70"/>
    </row>
    <row r="345" spans="1:12" x14ac:dyDescent="0.35">
      <c r="A345" s="31">
        <f t="shared" si="20"/>
        <v>2008</v>
      </c>
      <c r="B345" s="31" t="str">
        <f t="shared" si="21"/>
        <v>4Q08</v>
      </c>
      <c r="C345" s="31" t="str">
        <f t="shared" si="22"/>
        <v>2008-8</v>
      </c>
      <c r="D345" s="72">
        <f t="shared" si="23"/>
        <v>39691</v>
      </c>
      <c r="E345" s="74">
        <v>2.8000000000000004E-3</v>
      </c>
      <c r="F345" s="73">
        <f t="array" ref="F345">PRODUCT(1+E343:E345)-1</f>
        <v>1.557488981599997E-2</v>
      </c>
      <c r="G345" s="71">
        <f t="array" ref="G345">PRODUCT(1+E334:E345)-1</f>
        <v>6.1656263322922511E-2</v>
      </c>
      <c r="H345" s="74">
        <v>-3.2000000000000002E-3</v>
      </c>
      <c r="I345" s="73">
        <f t="array" ref="I345">PRODUCT(1+H343:H345)-1</f>
        <v>3.4427684864000163E-2</v>
      </c>
      <c r="J345" s="71">
        <f t="array" ref="J345">PRODUCT(1+H334:H345)-1</f>
        <v>0.13630542795083067</v>
      </c>
      <c r="L345" s="70"/>
    </row>
    <row r="346" spans="1:12" x14ac:dyDescent="0.35">
      <c r="A346" s="31">
        <f t="shared" si="20"/>
        <v>2008</v>
      </c>
      <c r="B346" s="31" t="str">
        <f t="shared" si="21"/>
        <v>4Q08</v>
      </c>
      <c r="C346" s="31" t="str">
        <f t="shared" si="22"/>
        <v>2008-9</v>
      </c>
      <c r="D346" s="72">
        <f t="shared" si="23"/>
        <v>39721</v>
      </c>
      <c r="E346" s="74">
        <v>2.5999999999999999E-3</v>
      </c>
      <c r="F346" s="73">
        <f t="array" ref="F346">PRODUCT(1+E344:E346)-1</f>
        <v>1.0735938583999793E-2</v>
      </c>
      <c r="G346" s="71">
        <f t="array" ref="G346">PRODUCT(1+E335:E346)-1</f>
        <v>6.2504062295430485E-2</v>
      </c>
      <c r="H346" s="74">
        <v>1.1000000000000001E-3</v>
      </c>
      <c r="I346" s="73">
        <f t="array" ref="I346">PRODUCT(1+H344:H346)-1</f>
        <v>1.5459458048000085E-2</v>
      </c>
      <c r="J346" s="71">
        <f t="array" ref="J346">PRODUCT(1+H335:H346)-1</f>
        <v>0.12306778943782892</v>
      </c>
      <c r="L346" s="70"/>
    </row>
    <row r="347" spans="1:12" x14ac:dyDescent="0.35">
      <c r="A347" s="31">
        <f t="shared" si="20"/>
        <v>2008</v>
      </c>
      <c r="B347" s="31" t="str">
        <f t="shared" si="21"/>
        <v>4Q08</v>
      </c>
      <c r="C347" s="31" t="str">
        <f t="shared" si="22"/>
        <v>2008-10</v>
      </c>
      <c r="D347" s="72">
        <f t="shared" si="23"/>
        <v>39752</v>
      </c>
      <c r="E347" s="74">
        <v>4.5000000000000005E-3</v>
      </c>
      <c r="F347" s="73">
        <f t="array" ref="F347">PRODUCT(1+E345:E347)-1</f>
        <v>9.9316127599997639E-3</v>
      </c>
      <c r="G347" s="71">
        <f t="array" ref="G347">PRODUCT(1+E336:E347)-1</f>
        <v>6.4093051421495018E-2</v>
      </c>
      <c r="H347" s="74">
        <v>9.7999999999999997E-3</v>
      </c>
      <c r="I347" s="73">
        <f t="array" ref="I347">PRODUCT(1+H345:H347)-1</f>
        <v>7.6758655040001234E-3</v>
      </c>
      <c r="J347" s="71">
        <f t="array" ref="J347">PRODUCT(1+H336:H347)-1</f>
        <v>0.12228981076132595</v>
      </c>
      <c r="L347" s="70"/>
    </row>
    <row r="348" spans="1:12" x14ac:dyDescent="0.35">
      <c r="A348" s="31">
        <f t="shared" si="20"/>
        <v>2008</v>
      </c>
      <c r="B348" s="31" t="str">
        <f t="shared" si="21"/>
        <v>4Q08</v>
      </c>
      <c r="C348" s="31" t="str">
        <f t="shared" si="22"/>
        <v>2008-11</v>
      </c>
      <c r="D348" s="72">
        <f t="shared" si="23"/>
        <v>39782</v>
      </c>
      <c r="E348" s="74">
        <v>3.5999999999999999E-3</v>
      </c>
      <c r="F348" s="73">
        <f t="array" ref="F348">PRODUCT(1+E346:E348)-1</f>
        <v>1.0737302119999903E-2</v>
      </c>
      <c r="G348" s="71">
        <f t="array" ref="G348">PRODUCT(1+E337:E348)-1</f>
        <v>6.3881038460462669E-2</v>
      </c>
      <c r="H348" s="74">
        <v>3.8E-3</v>
      </c>
      <c r="I348" s="73">
        <f t="array" ref="I348">PRODUCT(1+H346:H348)-1</f>
        <v>1.4752240964000185E-2</v>
      </c>
      <c r="J348" s="71">
        <f t="array" ref="J348">PRODUCT(1+H337:H348)-1</f>
        <v>0.1188345536222255</v>
      </c>
      <c r="L348" s="70"/>
    </row>
    <row r="349" spans="1:12" x14ac:dyDescent="0.35">
      <c r="A349" s="31">
        <f t="shared" si="20"/>
        <v>2008</v>
      </c>
      <c r="B349" s="31" t="str">
        <f t="shared" si="21"/>
        <v>4Q08</v>
      </c>
      <c r="C349" s="31" t="str">
        <f t="shared" si="22"/>
        <v>2008-12</v>
      </c>
      <c r="D349" s="72">
        <f t="shared" si="23"/>
        <v>39813</v>
      </c>
      <c r="E349" s="74">
        <v>2.8000000000000004E-3</v>
      </c>
      <c r="F349" s="73">
        <f t="array" ref="F349">PRODUCT(1+E347:E349)-1</f>
        <v>1.0938925359999851E-2</v>
      </c>
      <c r="G349" s="71">
        <f t="array" ref="G349">PRODUCT(1+E338:E349)-1</f>
        <v>5.9023134175254732E-2</v>
      </c>
      <c r="H349" s="74">
        <v>-1.2999999999999999E-3</v>
      </c>
      <c r="I349" s="73">
        <f t="array" ref="I349">PRODUCT(1+H347:H349)-1</f>
        <v>1.2319511587999932E-2</v>
      </c>
      <c r="J349" s="71">
        <f t="array" ref="J349">PRODUCT(1+H338:H349)-1</f>
        <v>9.8054312797284382E-2</v>
      </c>
      <c r="L349" s="70"/>
    </row>
    <row r="350" spans="1:12" x14ac:dyDescent="0.35">
      <c r="A350" s="31">
        <f t="shared" si="20"/>
        <v>2009</v>
      </c>
      <c r="B350" s="31" t="str">
        <f t="shared" si="21"/>
        <v>1Q09</v>
      </c>
      <c r="C350" s="31" t="str">
        <f t="shared" si="22"/>
        <v>2009-1</v>
      </c>
      <c r="D350" s="72">
        <f t="shared" si="23"/>
        <v>39844</v>
      </c>
      <c r="E350" s="74">
        <v>4.7999999999999996E-3</v>
      </c>
      <c r="F350" s="73">
        <f t="array" ref="F350">PRODUCT(1+E348:E350)-1</f>
        <v>1.1240848383999857E-2</v>
      </c>
      <c r="G350" s="71">
        <f t="array" ref="G350">PRODUCT(1+E339:E350)-1</f>
        <v>5.8391133100553327E-2</v>
      </c>
      <c r="H350" s="74">
        <v>-4.4000000000000003E-3</v>
      </c>
      <c r="I350" s="73">
        <f t="array" ref="I350">PRODUCT(1+H348:H350)-1</f>
        <v>-1.9159182639999495E-3</v>
      </c>
      <c r="J350" s="71">
        <f t="array" ref="J350">PRODUCT(1+H339:H350)-1</f>
        <v>8.1435229815982169E-2</v>
      </c>
      <c r="L350" s="70"/>
    </row>
    <row r="351" spans="1:12" x14ac:dyDescent="0.35">
      <c r="A351" s="31">
        <f t="shared" si="20"/>
        <v>2009</v>
      </c>
      <c r="B351" s="31" t="str">
        <f t="shared" si="21"/>
        <v>1Q09</v>
      </c>
      <c r="C351" s="31" t="str">
        <f t="shared" si="22"/>
        <v>2009-2</v>
      </c>
      <c r="D351" s="72">
        <f t="shared" si="23"/>
        <v>39872</v>
      </c>
      <c r="E351" s="74">
        <v>5.5000000000000005E-3</v>
      </c>
      <c r="F351" s="73">
        <f t="array" ref="F351">PRODUCT(1+E349:E351)-1</f>
        <v>1.3155313920000022E-2</v>
      </c>
      <c r="G351" s="71">
        <f t="array" ref="G351">PRODUCT(1+E340:E351)-1</f>
        <v>5.9023071283317963E-2</v>
      </c>
      <c r="H351" s="74">
        <v>2.5999999999999999E-3</v>
      </c>
      <c r="I351" s="73">
        <f t="array" ref="I351">PRODUCT(1+H349:H351)-1</f>
        <v>-3.1090851280000109E-3</v>
      </c>
      <c r="J351" s="71">
        <f t="array" ref="J351">PRODUCT(1+H340:H351)-1</f>
        <v>7.8530748446736132E-2</v>
      </c>
      <c r="L351" s="70"/>
    </row>
    <row r="352" spans="1:12" x14ac:dyDescent="0.35">
      <c r="A352" s="31">
        <f t="shared" si="20"/>
        <v>2009</v>
      </c>
      <c r="B352" s="31" t="str">
        <f t="shared" si="21"/>
        <v>1Q09</v>
      </c>
      <c r="C352" s="31" t="str">
        <f t="shared" si="22"/>
        <v>2009-3</v>
      </c>
      <c r="D352" s="72">
        <f t="shared" si="23"/>
        <v>39903</v>
      </c>
      <c r="E352" s="74">
        <v>2E-3</v>
      </c>
      <c r="F352" s="73">
        <f t="array" ref="F352">PRODUCT(1+E350:E352)-1</f>
        <v>1.2347052800000036E-2</v>
      </c>
      <c r="G352" s="71">
        <f t="array" ref="G352">PRODUCT(1+E341:E352)-1</f>
        <v>5.6071971960474087E-2</v>
      </c>
      <c r="H352" s="74">
        <v>-7.4000000000000003E-3</v>
      </c>
      <c r="I352" s="73">
        <f t="array" ref="I352">PRODUCT(1+H350:H352)-1</f>
        <v>-9.1980353439999885E-3</v>
      </c>
      <c r="J352" s="71">
        <f t="array" ref="J352">PRODUCT(1+H341:H352)-1</f>
        <v>6.2685746384981256E-2</v>
      </c>
      <c r="L352" s="70"/>
    </row>
    <row r="353" spans="1:12" x14ac:dyDescent="0.35">
      <c r="A353" s="31">
        <f t="shared" si="20"/>
        <v>2009</v>
      </c>
      <c r="B353" s="31" t="str">
        <f t="shared" si="21"/>
        <v>4Q09</v>
      </c>
      <c r="C353" s="31" t="str">
        <f t="shared" si="22"/>
        <v>2009-4</v>
      </c>
      <c r="D353" s="72">
        <f t="shared" si="23"/>
        <v>39933</v>
      </c>
      <c r="E353" s="74">
        <v>4.7999999999999996E-3</v>
      </c>
      <c r="F353" s="73">
        <f t="array" ref="F353">PRODUCT(1+E351:E353)-1</f>
        <v>1.2347052800000036E-2</v>
      </c>
      <c r="G353" s="71">
        <f t="array" ref="G353">PRODUCT(1+E342:E353)-1</f>
        <v>5.5336765217190331E-2</v>
      </c>
      <c r="H353" s="74">
        <v>-1.5E-3</v>
      </c>
      <c r="I353" s="73">
        <f t="array" ref="I353">PRODUCT(1+H351:H353)-1</f>
        <v>-6.3120111399999068E-3</v>
      </c>
      <c r="J353" s="71">
        <f t="array" ref="J353">PRODUCT(1+H342:H353)-1</f>
        <v>5.3820357300033317E-2</v>
      </c>
      <c r="L353" s="70"/>
    </row>
    <row r="354" spans="1:12" x14ac:dyDescent="0.35">
      <c r="A354" s="31">
        <f t="shared" si="20"/>
        <v>2009</v>
      </c>
      <c r="B354" s="31" t="str">
        <f t="shared" si="21"/>
        <v>4Q09</v>
      </c>
      <c r="C354" s="31" t="str">
        <f t="shared" si="22"/>
        <v>2009-5</v>
      </c>
      <c r="D354" s="72">
        <f t="shared" si="23"/>
        <v>39964</v>
      </c>
      <c r="E354" s="74">
        <v>4.6999999999999993E-3</v>
      </c>
      <c r="F354" s="73">
        <f t="array" ref="F354">PRODUCT(1+E352:E354)-1</f>
        <v>1.1541605119999909E-2</v>
      </c>
      <c r="G354" s="71">
        <f t="array" ref="G354">PRODUCT(1+E343:E354)-1</f>
        <v>5.1986157370483621E-2</v>
      </c>
      <c r="H354" s="74">
        <v>-7.000000000000001E-4</v>
      </c>
      <c r="I354" s="73">
        <f t="array" ref="I354">PRODUCT(1+H352:H354)-1</f>
        <v>-9.5826777699998811E-3</v>
      </c>
      <c r="J354" s="71">
        <f t="array" ref="J354">PRODUCT(1+H343:H354)-1</f>
        <v>3.6396696240452053E-2</v>
      </c>
      <c r="L354" s="70"/>
    </row>
    <row r="355" spans="1:12" x14ac:dyDescent="0.35">
      <c r="A355" s="31">
        <f t="shared" si="20"/>
        <v>2009</v>
      </c>
      <c r="B355" s="31" t="str">
        <f t="shared" si="21"/>
        <v>4Q09</v>
      </c>
      <c r="C355" s="31" t="str">
        <f t="shared" si="22"/>
        <v>2009-6</v>
      </c>
      <c r="D355" s="72">
        <f t="shared" si="23"/>
        <v>39994</v>
      </c>
      <c r="E355" s="74">
        <v>3.5999999999999999E-3</v>
      </c>
      <c r="F355" s="73">
        <f t="array" ref="F355">PRODUCT(1+E353:E355)-1</f>
        <v>1.3156841215999693E-2</v>
      </c>
      <c r="G355" s="71">
        <f t="array" ref="G355">PRODUCT(1+E344:E355)-1</f>
        <v>4.8017974525528695E-2</v>
      </c>
      <c r="H355" s="74">
        <v>-1E-3</v>
      </c>
      <c r="I355" s="73">
        <f t="array" ref="I355">PRODUCT(1+H353:H355)-1</f>
        <v>-3.1967510500000573E-3</v>
      </c>
      <c r="J355" s="71">
        <f t="array" ref="J355">PRODUCT(1+H344:H355)-1</f>
        <v>1.5258187433037751E-2</v>
      </c>
      <c r="L355" s="70"/>
    </row>
    <row r="356" spans="1:12" x14ac:dyDescent="0.35">
      <c r="A356" s="31">
        <f t="shared" si="20"/>
        <v>2009</v>
      </c>
      <c r="B356" s="31" t="str">
        <f t="shared" si="21"/>
        <v>4Q09</v>
      </c>
      <c r="C356" s="31" t="str">
        <f t="shared" si="22"/>
        <v>2009-7</v>
      </c>
      <c r="D356" s="72">
        <f t="shared" si="23"/>
        <v>40025</v>
      </c>
      <c r="E356" s="74">
        <v>2.3999999999999998E-3</v>
      </c>
      <c r="F356" s="73">
        <f t="array" ref="F356">PRODUCT(1+E354:E356)-1</f>
        <v>1.0736880607999932E-2</v>
      </c>
      <c r="G356" s="71">
        <f t="array" ref="G356">PRODUCT(1+E345:E356)-1</f>
        <v>4.4994745513169843E-2</v>
      </c>
      <c r="H356" s="74">
        <v>-4.3E-3</v>
      </c>
      <c r="I356" s="73">
        <f t="array" ref="I356">PRODUCT(1+H354:H356)-1</f>
        <v>-5.9919930100000851E-3</v>
      </c>
      <c r="J356" s="71">
        <f t="array" ref="J356">PRODUCT(1+H345:H356)-1</f>
        <v>-6.5914138884868301E-3</v>
      </c>
      <c r="L356" s="70"/>
    </row>
    <row r="357" spans="1:12" x14ac:dyDescent="0.35">
      <c r="A357" s="31">
        <f t="shared" si="20"/>
        <v>2009</v>
      </c>
      <c r="B357" s="31" t="str">
        <f t="shared" si="21"/>
        <v>4Q09</v>
      </c>
      <c r="C357" s="31" t="str">
        <f t="shared" si="22"/>
        <v>2009-8</v>
      </c>
      <c r="D357" s="72">
        <f t="shared" si="23"/>
        <v>40056</v>
      </c>
      <c r="E357" s="74">
        <v>1.5E-3</v>
      </c>
      <c r="F357" s="73">
        <f t="array" ref="F357">PRODUCT(1+E355:E357)-1</f>
        <v>7.5176529600000652E-3</v>
      </c>
      <c r="G357" s="71">
        <f t="array" ref="G357">PRODUCT(1+E346:E357)-1</f>
        <v>4.364004550402889E-2</v>
      </c>
      <c r="H357" s="74">
        <v>-3.5999999999999999E-3</v>
      </c>
      <c r="I357" s="73">
        <f t="array" ref="I357">PRODUCT(1+H355:H357)-1</f>
        <v>-8.8766354800000613E-3</v>
      </c>
      <c r="J357" s="71">
        <f t="array" ref="J357">PRODUCT(1+H346:H357)-1</f>
        <v>-6.99005296798616E-3</v>
      </c>
      <c r="L357" s="70"/>
    </row>
    <row r="358" spans="1:12" x14ac:dyDescent="0.35">
      <c r="A358" s="31">
        <f t="shared" si="20"/>
        <v>2009</v>
      </c>
      <c r="B358" s="31" t="str">
        <f t="shared" si="21"/>
        <v>4Q09</v>
      </c>
      <c r="C358" s="31" t="str">
        <f t="shared" si="22"/>
        <v>2009-9</v>
      </c>
      <c r="D358" s="72">
        <f t="shared" si="23"/>
        <v>40086</v>
      </c>
      <c r="E358" s="74">
        <v>2.3999999999999998E-3</v>
      </c>
      <c r="F358" s="73">
        <f t="array" ref="F358">PRODUCT(1+E356:E358)-1</f>
        <v>6.3129686400000828E-3</v>
      </c>
      <c r="G358" s="71">
        <f t="array" ref="G358">PRODUCT(1+E347:E358)-1</f>
        <v>4.3431858780409227E-2</v>
      </c>
      <c r="H358" s="74">
        <v>4.1999999999999997E-3</v>
      </c>
      <c r="I358" s="73">
        <f t="array" ref="I358">PRODUCT(1+H356:H358)-1</f>
        <v>-3.7176349840001288E-3</v>
      </c>
      <c r="J358" s="71">
        <f t="array" ref="J358">PRODUCT(1+H347:H358)-1</f>
        <v>-3.9151045754189928E-3</v>
      </c>
      <c r="L358" s="70"/>
    </row>
    <row r="359" spans="1:12" x14ac:dyDescent="0.35">
      <c r="A359" s="31">
        <f t="shared" si="20"/>
        <v>2009</v>
      </c>
      <c r="B359" s="31" t="str">
        <f t="shared" si="21"/>
        <v>4Q09</v>
      </c>
      <c r="C359" s="31" t="str">
        <f t="shared" si="22"/>
        <v>2009-10</v>
      </c>
      <c r="D359" s="72">
        <f t="shared" si="23"/>
        <v>40117</v>
      </c>
      <c r="E359" s="74">
        <v>2.8000000000000004E-3</v>
      </c>
      <c r="F359" s="73">
        <f t="array" ref="F359">PRODUCT(1+E357:E359)-1</f>
        <v>6.714530080000003E-3</v>
      </c>
      <c r="G359" s="71">
        <f t="array" ref="G359">PRODUCT(1+E348:E359)-1</f>
        <v>4.1665971114977163E-2</v>
      </c>
      <c r="H359" s="74">
        <v>5.0000000000000001E-4</v>
      </c>
      <c r="I359" s="73">
        <f t="array" ref="I359">PRODUCT(1+H357:H359)-1</f>
        <v>1.0851724399998375E-3</v>
      </c>
      <c r="J359" s="71">
        <f t="array" ref="J359">PRODUCT(1+H348:H359)-1</f>
        <v>-1.308879196643542E-2</v>
      </c>
      <c r="L359" s="70"/>
    </row>
    <row r="360" spans="1:12" x14ac:dyDescent="0.35">
      <c r="A360" s="31">
        <f t="shared" si="20"/>
        <v>2009</v>
      </c>
      <c r="B360" s="31" t="str">
        <f t="shared" si="21"/>
        <v>4Q09</v>
      </c>
      <c r="C360" s="31" t="str">
        <f t="shared" si="22"/>
        <v>2009-11</v>
      </c>
      <c r="D360" s="72">
        <f t="shared" si="23"/>
        <v>40147</v>
      </c>
      <c r="E360" s="74">
        <v>4.0999999999999995E-3</v>
      </c>
      <c r="F360" s="73">
        <f t="array" ref="F360">PRODUCT(1+E358:E360)-1</f>
        <v>9.3280675519997747E-3</v>
      </c>
      <c r="G360" s="71">
        <f t="array" ref="G360">PRODUCT(1+E349:E360)-1</f>
        <v>4.218493582756877E-2</v>
      </c>
      <c r="H360" s="74">
        <v>1E-3</v>
      </c>
      <c r="I360" s="73">
        <f t="array" ref="I360">PRODUCT(1+H358:H360)-1</f>
        <v>5.7068020999997415E-3</v>
      </c>
      <c r="J360" s="71">
        <f t="array" ref="J360">PRODUCT(1+H349:H360)-1</f>
        <v>-1.584168236541339E-2</v>
      </c>
      <c r="L360" s="70"/>
    </row>
    <row r="361" spans="1:12" x14ac:dyDescent="0.35">
      <c r="A361" s="31">
        <f t="shared" si="20"/>
        <v>2009</v>
      </c>
      <c r="B361" s="31" t="str">
        <f t="shared" si="21"/>
        <v>4Q09</v>
      </c>
      <c r="C361" s="31" t="str">
        <f t="shared" si="22"/>
        <v>2009-12</v>
      </c>
      <c r="D361" s="72">
        <f t="shared" si="23"/>
        <v>40178</v>
      </c>
      <c r="E361" s="74">
        <v>3.7000000000000002E-3</v>
      </c>
      <c r="F361" s="73">
        <f t="array" ref="F361">PRODUCT(1+E359:E361)-1</f>
        <v>1.0637052475999997E-2</v>
      </c>
      <c r="G361" s="71">
        <f t="array" ref="G361">PRODUCT(1+E350:E361)-1</f>
        <v>4.3120283296899764E-2</v>
      </c>
      <c r="H361" s="74">
        <v>-2.5999999999999999E-3</v>
      </c>
      <c r="I361" s="73">
        <f t="array" ref="I361">PRODUCT(1+H359:H361)-1</f>
        <v>-1.1034013000001952E-3</v>
      </c>
      <c r="J361" s="71">
        <f t="array" ref="J361">PRODUCT(1+H350:H361)-1</f>
        <v>-1.7122753570905869E-2</v>
      </c>
      <c r="L361" s="70"/>
    </row>
    <row r="362" spans="1:12" x14ac:dyDescent="0.35">
      <c r="A362" s="31">
        <f t="shared" si="20"/>
        <v>2010</v>
      </c>
      <c r="B362" s="31" t="str">
        <f t="shared" si="21"/>
        <v>1Q10</v>
      </c>
      <c r="C362" s="31" t="str">
        <f t="shared" si="22"/>
        <v>2010-1</v>
      </c>
      <c r="D362" s="72">
        <f t="shared" si="23"/>
        <v>40209</v>
      </c>
      <c r="E362" s="74">
        <v>7.4999999999999997E-3</v>
      </c>
      <c r="F362" s="73">
        <f t="array" ref="F362">PRODUCT(1+E360:E362)-1</f>
        <v>1.5373783775000094E-2</v>
      </c>
      <c r="G362" s="71">
        <f t="array" ref="G362">PRODUCT(1+E351:E362)-1</f>
        <v>4.5923253803370701E-2</v>
      </c>
      <c r="H362" s="74">
        <v>6.3E-3</v>
      </c>
      <c r="I362" s="73">
        <f t="array" ref="I362">PRODUCT(1+H360:H362)-1</f>
        <v>4.6873036199999163E-3</v>
      </c>
      <c r="J362" s="71">
        <f t="array" ref="J362">PRODUCT(1+H351:H362)-1</f>
        <v>-6.5594886685440557E-3</v>
      </c>
      <c r="L362" s="70"/>
    </row>
    <row r="363" spans="1:12" x14ac:dyDescent="0.35">
      <c r="A363" s="31">
        <f t="shared" si="20"/>
        <v>2010</v>
      </c>
      <c r="B363" s="31" t="str">
        <f t="shared" si="21"/>
        <v>1Q10</v>
      </c>
      <c r="C363" s="31" t="str">
        <f t="shared" si="22"/>
        <v>2010-2</v>
      </c>
      <c r="D363" s="72">
        <f t="shared" si="23"/>
        <v>40237</v>
      </c>
      <c r="E363" s="74">
        <v>7.8000000000000005E-3</v>
      </c>
      <c r="F363" s="73">
        <f t="array" ref="F363">PRODUCT(1+E361:E363)-1</f>
        <v>1.9115326450000136E-2</v>
      </c>
      <c r="G363" s="71">
        <f t="array" ref="G363">PRODUCT(1+E352:E363)-1</f>
        <v>4.831571873002205E-2</v>
      </c>
      <c r="H363" s="74">
        <v>1.18E-2</v>
      </c>
      <c r="I363" s="73">
        <f t="array" ref="I363">PRODUCT(1+H361:H363)-1</f>
        <v>1.5527086716000005E-2</v>
      </c>
      <c r="J363" s="71">
        <f t="array" ref="J363">PRODUCT(1+H352:H363)-1</f>
        <v>2.5564625625045245E-3</v>
      </c>
      <c r="L363" s="70"/>
    </row>
    <row r="364" spans="1:12" x14ac:dyDescent="0.35">
      <c r="A364" s="31">
        <f t="shared" si="20"/>
        <v>2010</v>
      </c>
      <c r="B364" s="31" t="str">
        <f t="shared" si="21"/>
        <v>1Q10</v>
      </c>
      <c r="C364" s="31" t="str">
        <f t="shared" si="22"/>
        <v>2010-3</v>
      </c>
      <c r="D364" s="72">
        <f t="shared" si="23"/>
        <v>40268</v>
      </c>
      <c r="E364" s="74">
        <v>5.1999999999999998E-3</v>
      </c>
      <c r="F364" s="73">
        <f t="array" ref="F364">PRODUCT(1+E362:E364)-1</f>
        <v>2.0638364200000092E-2</v>
      </c>
      <c r="G364" s="71">
        <f t="array" ref="G364">PRODUCT(1+E353:E364)-1</f>
        <v>5.1663633201016079E-2</v>
      </c>
      <c r="H364" s="74">
        <v>9.3999999999999986E-3</v>
      </c>
      <c r="I364" s="73">
        <f t="array" ref="I364">PRODUCT(1+H362:H364)-1</f>
        <v>2.7745178796000136E-2</v>
      </c>
      <c r="J364" s="71">
        <f t="array" ref="J364">PRODUCT(1+H353:H364)-1</f>
        <v>1.9524978148893979E-2</v>
      </c>
      <c r="L364" s="70"/>
    </row>
    <row r="365" spans="1:12" x14ac:dyDescent="0.35">
      <c r="A365" s="31">
        <f t="shared" si="20"/>
        <v>2010</v>
      </c>
      <c r="B365" s="31" t="str">
        <f t="shared" si="21"/>
        <v>4Q10</v>
      </c>
      <c r="C365" s="31" t="str">
        <f t="shared" si="22"/>
        <v>2010-4</v>
      </c>
      <c r="D365" s="72">
        <f t="shared" si="23"/>
        <v>40298</v>
      </c>
      <c r="E365" s="74">
        <v>5.6999999999999993E-3</v>
      </c>
      <c r="F365" s="73">
        <f t="array" ref="F365">PRODUCT(1+E363:E365)-1</f>
        <v>1.8814891192000083E-2</v>
      </c>
      <c r="G365" s="71">
        <f t="array" ref="G365">PRODUCT(1+E354:E365)-1</f>
        <v>5.2605608987123853E-2</v>
      </c>
      <c r="H365" s="74">
        <v>7.7000000000000002E-3</v>
      </c>
      <c r="I365" s="73">
        <f t="array" ref="I365">PRODUCT(1+H363:H365)-1</f>
        <v>2.9175014084000139E-2</v>
      </c>
      <c r="J365" s="71">
        <f t="array" ref="J365">PRODUCT(1+H354:H365)-1</f>
        <v>2.8918698528433096E-2</v>
      </c>
      <c r="L365" s="70"/>
    </row>
    <row r="366" spans="1:12" x14ac:dyDescent="0.35">
      <c r="A366" s="31">
        <f t="shared" si="20"/>
        <v>2010</v>
      </c>
      <c r="B366" s="31" t="str">
        <f t="shared" si="21"/>
        <v>4Q10</v>
      </c>
      <c r="C366" s="31" t="str">
        <f t="shared" si="22"/>
        <v>2010-5</v>
      </c>
      <c r="D366" s="72">
        <f t="shared" si="23"/>
        <v>40329</v>
      </c>
      <c r="E366" s="74">
        <v>4.3E-3</v>
      </c>
      <c r="F366" s="73">
        <f t="array" ref="F366">PRODUCT(1+E364:E366)-1</f>
        <v>1.5276637452000141E-2</v>
      </c>
      <c r="G366" s="71">
        <f t="array" ref="G366">PRODUCT(1+E355:E366)-1</f>
        <v>5.2186536384759563E-2</v>
      </c>
      <c r="H366" s="74">
        <v>1.1899999999999999E-2</v>
      </c>
      <c r="I366" s="73">
        <f t="array" ref="I366">PRODUCT(1+H364:H366)-1</f>
        <v>2.9276731322000149E-2</v>
      </c>
      <c r="J366" s="71">
        <f t="array" ref="J366">PRODUCT(1+H355:H366)-1</f>
        <v>4.1892155549806409E-2</v>
      </c>
      <c r="L366" s="70"/>
    </row>
    <row r="367" spans="1:12" x14ac:dyDescent="0.35">
      <c r="A367" s="31">
        <f t="shared" si="20"/>
        <v>2010</v>
      </c>
      <c r="B367" s="31" t="str">
        <f t="shared" si="21"/>
        <v>4Q10</v>
      </c>
      <c r="C367" s="31" t="str">
        <f t="shared" si="22"/>
        <v>2010-6</v>
      </c>
      <c r="D367" s="72">
        <f t="shared" si="23"/>
        <v>40359</v>
      </c>
      <c r="E367" s="74">
        <v>0</v>
      </c>
      <c r="F367" s="73">
        <f t="array" ref="F367">PRODUCT(1+E365:E367)-1</f>
        <v>1.0024510000000042E-2</v>
      </c>
      <c r="G367" s="71">
        <f t="array" ref="G367">PRODUCT(1+E356:E367)-1</f>
        <v>4.8412252276564427E-2</v>
      </c>
      <c r="H367" s="74">
        <v>8.5000000000000006E-3</v>
      </c>
      <c r="I367" s="73">
        <f t="array" ref="I367">PRODUCT(1+H365:H367)-1</f>
        <v>2.835900885500009E-2</v>
      </c>
      <c r="J367" s="71">
        <f t="array" ref="J367">PRODUCT(1+H356:H367)-1</f>
        <v>5.1800038910890578E-2</v>
      </c>
      <c r="L367" s="70"/>
    </row>
    <row r="368" spans="1:12" x14ac:dyDescent="0.35">
      <c r="A368" s="31">
        <f t="shared" si="20"/>
        <v>2010</v>
      </c>
      <c r="B368" s="31" t="str">
        <f t="shared" si="21"/>
        <v>4Q10</v>
      </c>
      <c r="C368" s="31" t="str">
        <f t="shared" si="22"/>
        <v>2010-7</v>
      </c>
      <c r="D368" s="72">
        <f t="shared" si="23"/>
        <v>40390</v>
      </c>
      <c r="E368" s="74">
        <v>1E-4</v>
      </c>
      <c r="F368" s="73">
        <f t="array" ref="F368">PRODUCT(1+E366:E368)-1</f>
        <v>4.4004300000000107E-3</v>
      </c>
      <c r="G368" s="71">
        <f t="array" ref="G368">PRODUCT(1+E357:E368)-1</f>
        <v>4.6006677475849855E-2</v>
      </c>
      <c r="H368" s="74">
        <v>1.5E-3</v>
      </c>
      <c r="I368" s="73">
        <f t="array" ref="I368">PRODUCT(1+H366:H368)-1</f>
        <v>2.2031901725000136E-2</v>
      </c>
      <c r="J368" s="71">
        <f t="array" ref="J368">PRODUCT(1+H357:H368)-1</f>
        <v>5.7926824313806247E-2</v>
      </c>
      <c r="L368" s="70"/>
    </row>
    <row r="369" spans="1:12" x14ac:dyDescent="0.35">
      <c r="A369" s="31">
        <f t="shared" si="20"/>
        <v>2010</v>
      </c>
      <c r="B369" s="31" t="str">
        <f t="shared" si="21"/>
        <v>4Q10</v>
      </c>
      <c r="C369" s="31" t="str">
        <f t="shared" si="22"/>
        <v>2010-8</v>
      </c>
      <c r="D369" s="72">
        <f t="shared" si="23"/>
        <v>40421</v>
      </c>
      <c r="E369" s="74">
        <v>4.0000000000000002E-4</v>
      </c>
      <c r="F369" s="73">
        <f t="array" ref="F369">PRODUCT(1+E367:E369)-1</f>
        <v>5.0003999999992388E-4</v>
      </c>
      <c r="G369" s="71">
        <f t="array" ref="G369">PRODUCT(1+E358:E369)-1</f>
        <v>4.4857793456655193E-2</v>
      </c>
      <c r="H369" s="74">
        <v>7.7000000000000002E-3</v>
      </c>
      <c r="I369" s="73">
        <f t="array" ref="I369">PRODUCT(1+H367:H369)-1</f>
        <v>1.7789848175000067E-2</v>
      </c>
      <c r="J369" s="71">
        <f t="array" ref="J369">PRODUCT(1+H358:H369)-1</f>
        <v>6.9924589382800661E-2</v>
      </c>
      <c r="L369" s="70"/>
    </row>
    <row r="370" spans="1:12" x14ac:dyDescent="0.35">
      <c r="A370" s="31">
        <f t="shared" si="20"/>
        <v>2010</v>
      </c>
      <c r="B370" s="31" t="str">
        <f t="shared" si="21"/>
        <v>4Q10</v>
      </c>
      <c r="C370" s="31" t="str">
        <f t="shared" si="22"/>
        <v>2010-9</v>
      </c>
      <c r="D370" s="72">
        <f t="shared" si="23"/>
        <v>40451</v>
      </c>
      <c r="E370" s="74">
        <v>4.5000000000000005E-3</v>
      </c>
      <c r="F370" s="73">
        <f t="array" ref="F370">PRODUCT(1+E368:E370)-1</f>
        <v>5.0022901799999797E-3</v>
      </c>
      <c r="G370" s="71">
        <f t="array" ref="G370">PRODUCT(1+E359:E370)-1</f>
        <v>4.704674134797493E-2</v>
      </c>
      <c r="H370" s="74">
        <v>1.15E-2</v>
      </c>
      <c r="I370" s="73">
        <f t="array" ref="I370">PRODUCT(1+H368:H370)-1</f>
        <v>2.0817482825000067E-2</v>
      </c>
      <c r="J370" s="71">
        <f t="array" ref="J370">PRODUCT(1+H359:H370)-1</f>
        <v>7.7702372197474112E-2</v>
      </c>
      <c r="L370" s="70"/>
    </row>
    <row r="371" spans="1:12" x14ac:dyDescent="0.35">
      <c r="A371" s="31">
        <f t="shared" si="20"/>
        <v>2010</v>
      </c>
      <c r="B371" s="31" t="str">
        <f t="shared" si="21"/>
        <v>4Q10</v>
      </c>
      <c r="C371" s="31" t="str">
        <f t="shared" si="22"/>
        <v>2010-10</v>
      </c>
      <c r="D371" s="72">
        <f t="shared" si="23"/>
        <v>40482</v>
      </c>
      <c r="E371" s="74">
        <v>7.4999999999999997E-3</v>
      </c>
      <c r="F371" s="73">
        <f t="array" ref="F371">PRODUCT(1+E369:E371)-1</f>
        <v>1.2438563499999944E-2</v>
      </c>
      <c r="G371" s="71">
        <f t="array" ref="G371">PRODUCT(1+E360:E371)-1</f>
        <v>5.1954120371045853E-2</v>
      </c>
      <c r="H371" s="74">
        <v>1.01E-2</v>
      </c>
      <c r="I371" s="73">
        <f t="array" ref="I371">PRODUCT(1+H369:H371)-1</f>
        <v>2.9583364355000086E-2</v>
      </c>
      <c r="J371" s="71">
        <f t="array" ref="J371">PRODUCT(1+H360:H371)-1</f>
        <v>8.8043144584376343E-2</v>
      </c>
      <c r="L371" s="70"/>
    </row>
    <row r="372" spans="1:12" x14ac:dyDescent="0.35">
      <c r="A372" s="31">
        <f t="shared" si="20"/>
        <v>2010</v>
      </c>
      <c r="B372" s="31" t="str">
        <f t="shared" si="21"/>
        <v>4Q10</v>
      </c>
      <c r="C372" s="31" t="str">
        <f t="shared" si="22"/>
        <v>2010-11</v>
      </c>
      <c r="D372" s="72">
        <f t="shared" si="23"/>
        <v>40512</v>
      </c>
      <c r="E372" s="74">
        <v>8.3000000000000001E-3</v>
      </c>
      <c r="F372" s="73">
        <f t="array" ref="F372">PRODUCT(1+E370:E372)-1</f>
        <v>2.0433630125000102E-2</v>
      </c>
      <c r="G372" s="71">
        <f t="array" ref="G372">PRODUCT(1+E361:E372)-1</f>
        <v>5.6354286993452574E-2</v>
      </c>
      <c r="H372" s="74">
        <v>1.4499999999999999E-2</v>
      </c>
      <c r="I372" s="73">
        <f t="array" ref="I372">PRODUCT(1+H370:H372)-1</f>
        <v>3.6531034175000032E-2</v>
      </c>
      <c r="J372" s="71">
        <f t="array" ref="J372">PRODUCT(1+H361:H372)-1</f>
        <v>0.10271705312772195</v>
      </c>
      <c r="L372" s="70"/>
    </row>
    <row r="373" spans="1:12" x14ac:dyDescent="0.35">
      <c r="A373" s="31">
        <f t="shared" si="20"/>
        <v>2010</v>
      </c>
      <c r="B373" s="31" t="str">
        <f t="shared" si="21"/>
        <v>4Q10</v>
      </c>
      <c r="C373" s="31" t="str">
        <f t="shared" si="22"/>
        <v>2010-12</v>
      </c>
      <c r="D373" s="72">
        <f t="shared" si="23"/>
        <v>40543</v>
      </c>
      <c r="E373" s="74">
        <v>6.3E-3</v>
      </c>
      <c r="F373" s="73">
        <f t="array" ref="F373">PRODUCT(1+E371:E373)-1</f>
        <v>2.2262182174999978E-2</v>
      </c>
      <c r="G373" s="71">
        <f t="array" ref="G373">PRODUCT(1+E362:E373)-1</f>
        <v>5.9090683472662109E-2</v>
      </c>
      <c r="H373" s="74">
        <v>6.8999999999999999E-3</v>
      </c>
      <c r="I373" s="73">
        <f t="array" ref="I373">PRODUCT(1+H371:H373)-1</f>
        <v>3.1817200504999699E-2</v>
      </c>
      <c r="J373" s="71">
        <f t="array" ref="J373">PRODUCT(1+H362:H373)-1</f>
        <v>0.11322017324473932</v>
      </c>
      <c r="L373" s="70"/>
    </row>
    <row r="374" spans="1:12" x14ac:dyDescent="0.35">
      <c r="A374" s="31">
        <f t="shared" si="20"/>
        <v>2011</v>
      </c>
      <c r="B374" s="31" t="str">
        <f t="shared" si="21"/>
        <v>1Q11</v>
      </c>
      <c r="C374" s="31" t="str">
        <f t="shared" si="22"/>
        <v>2011-1</v>
      </c>
      <c r="D374" s="72">
        <f t="shared" si="23"/>
        <v>40574</v>
      </c>
      <c r="E374" s="74">
        <v>8.3000000000000001E-3</v>
      </c>
      <c r="F374" s="73">
        <f t="array" ref="F374">PRODUCT(1+E372:E374)-1</f>
        <v>2.3073904006999824E-2</v>
      </c>
      <c r="G374" s="71">
        <f t="array" ref="G374">PRODUCT(1+E363:E374)-1</f>
        <v>5.9931648779638191E-2</v>
      </c>
      <c r="H374" s="74">
        <v>7.9000000000000008E-3</v>
      </c>
      <c r="I374" s="73">
        <f t="array" ref="I374">PRODUCT(1+H372:H374)-1</f>
        <v>2.9569900394999848E-2</v>
      </c>
      <c r="J374" s="71">
        <f t="array" ref="J374">PRODUCT(1+H363:H374)-1</f>
        <v>0.11499017451393523</v>
      </c>
      <c r="L374" s="70"/>
    </row>
    <row r="375" spans="1:12" x14ac:dyDescent="0.35">
      <c r="A375" s="31">
        <f t="shared" si="20"/>
        <v>2011</v>
      </c>
      <c r="B375" s="31" t="str">
        <f t="shared" si="21"/>
        <v>1Q11</v>
      </c>
      <c r="C375" s="31" t="str">
        <f t="shared" si="22"/>
        <v>2011-2</v>
      </c>
      <c r="D375" s="72">
        <f t="shared" si="23"/>
        <v>40602</v>
      </c>
      <c r="E375" s="74">
        <v>8.0000000000000002E-3</v>
      </c>
      <c r="F375" s="73">
        <f t="array" ref="F375">PRODUCT(1+E373:E375)-1</f>
        <v>2.2769508319999909E-2</v>
      </c>
      <c r="G375" s="71">
        <f t="array" ref="G375">PRODUCT(1+E364:E375)-1</f>
        <v>6.014199441345025E-2</v>
      </c>
      <c r="H375" s="74">
        <v>0.01</v>
      </c>
      <c r="I375" s="73">
        <f t="array" ref="I375">PRODUCT(1+H373:H375)-1</f>
        <v>2.5003055100000005E-2</v>
      </c>
      <c r="J375" s="71">
        <f t="array" ref="J375">PRODUCT(1+H364:H375)-1</f>
        <v>0.113006598397978</v>
      </c>
      <c r="L375" s="70"/>
    </row>
    <row r="376" spans="1:12" x14ac:dyDescent="0.35">
      <c r="A376" s="31">
        <f t="shared" si="20"/>
        <v>2011</v>
      </c>
      <c r="B376" s="31" t="str">
        <f t="shared" si="21"/>
        <v>1Q11</v>
      </c>
      <c r="C376" s="31" t="str">
        <f t="shared" si="22"/>
        <v>2011-3</v>
      </c>
      <c r="D376" s="72">
        <f t="shared" si="23"/>
        <v>40633</v>
      </c>
      <c r="E376" s="74">
        <v>7.9000000000000008E-3</v>
      </c>
      <c r="F376" s="73">
        <f t="array" ref="F376">PRODUCT(1+E374:E376)-1</f>
        <v>2.4395694559999903E-2</v>
      </c>
      <c r="G376" s="71">
        <f t="array" ref="G376">PRODUCT(1+E365:E376)-1</f>
        <v>6.2989570403219952E-2</v>
      </c>
      <c r="H376" s="74">
        <v>6.1999999999999998E-3</v>
      </c>
      <c r="I376" s="73">
        <f t="array" ref="I376">PRODUCT(1+H374:H376)-1</f>
        <v>2.4290469799999936E-2</v>
      </c>
      <c r="J376" s="71">
        <f t="array" ref="J376">PRODUCT(1+H365:H376)-1</f>
        <v>0.10947814474742001</v>
      </c>
      <c r="L376" s="70"/>
    </row>
    <row r="377" spans="1:12" x14ac:dyDescent="0.35">
      <c r="A377" s="31">
        <f t="shared" si="20"/>
        <v>2011</v>
      </c>
      <c r="B377" s="31" t="str">
        <f t="shared" si="21"/>
        <v>4Q11</v>
      </c>
      <c r="C377" s="31" t="str">
        <f t="shared" si="22"/>
        <v>2011-4</v>
      </c>
      <c r="D377" s="72">
        <f t="shared" si="23"/>
        <v>40663</v>
      </c>
      <c r="E377" s="74">
        <v>7.7000000000000002E-3</v>
      </c>
      <c r="F377" s="73">
        <f t="array" ref="F377">PRODUCT(1+E375:E377)-1</f>
        <v>2.3786116640000188E-2</v>
      </c>
      <c r="G377" s="71">
        <f t="array" ref="G377">PRODUCT(1+E366:E377)-1</f>
        <v>6.5103500144501059E-2</v>
      </c>
      <c r="H377" s="74">
        <v>4.5000000000000005E-3</v>
      </c>
      <c r="I377" s="73">
        <f t="array" ref="I377">PRODUCT(1+H375:H377)-1</f>
        <v>2.083517899999987E-2</v>
      </c>
      <c r="J377" s="71">
        <f t="array" ref="J377">PRODUCT(1+H366:H377)-1</f>
        <v>0.1059549433351028</v>
      </c>
      <c r="L377" s="70"/>
    </row>
    <row r="378" spans="1:12" x14ac:dyDescent="0.35">
      <c r="A378" s="31">
        <f t="shared" si="20"/>
        <v>2011</v>
      </c>
      <c r="B378" s="31" t="str">
        <f t="shared" si="21"/>
        <v>4Q11</v>
      </c>
      <c r="C378" s="31" t="str">
        <f t="shared" si="22"/>
        <v>2011-5</v>
      </c>
      <c r="D378" s="72">
        <f t="shared" si="23"/>
        <v>40694</v>
      </c>
      <c r="E378" s="74">
        <v>4.6999999999999993E-3</v>
      </c>
      <c r="F378" s="73">
        <f t="array" ref="F378">PRODUCT(1+E376:E378)-1</f>
        <v>2.0434435901000025E-2</v>
      </c>
      <c r="G378" s="71">
        <f t="array" ref="G378">PRODUCT(1+E367:E378)-1</f>
        <v>6.5527717410316155E-2</v>
      </c>
      <c r="H378" s="74">
        <v>4.3E-3</v>
      </c>
      <c r="I378" s="73">
        <f t="array" ref="I378">PRODUCT(1+H376:H378)-1</f>
        <v>1.5074029970000069E-2</v>
      </c>
      <c r="J378" s="71">
        <f t="array" ref="J378">PRODUCT(1+H367:H378)-1</f>
        <v>9.7648532059930959E-2</v>
      </c>
      <c r="L378" s="70"/>
    </row>
    <row r="379" spans="1:12" x14ac:dyDescent="0.35">
      <c r="A379" s="31">
        <f t="shared" si="20"/>
        <v>2011</v>
      </c>
      <c r="B379" s="31" t="str">
        <f t="shared" si="21"/>
        <v>4Q11</v>
      </c>
      <c r="C379" s="31" t="str">
        <f t="shared" si="22"/>
        <v>2011-6</v>
      </c>
      <c r="D379" s="72">
        <f t="shared" si="23"/>
        <v>40724</v>
      </c>
      <c r="E379" s="74">
        <v>1.5E-3</v>
      </c>
      <c r="F379" s="73">
        <f t="array" ref="F379">PRODUCT(1+E377:E379)-1</f>
        <v>1.3954844285000156E-2</v>
      </c>
      <c r="G379" s="71">
        <f t="array" ref="G379">PRODUCT(1+E368:E379)-1</f>
        <v>6.7126008986431618E-2</v>
      </c>
      <c r="H379" s="74">
        <v>-1.8E-3</v>
      </c>
      <c r="I379" s="73">
        <f t="array" ref="I379">PRODUCT(1+H377:H379)-1</f>
        <v>7.0034751699998843E-3</v>
      </c>
      <c r="J379" s="71">
        <f t="array" ref="J379">PRODUCT(1+H368:H379)-1</f>
        <v>8.6438041350741734E-2</v>
      </c>
      <c r="L379" s="70"/>
    </row>
    <row r="380" spans="1:12" x14ac:dyDescent="0.35">
      <c r="A380" s="31">
        <f t="shared" si="20"/>
        <v>2011</v>
      </c>
      <c r="B380" s="31" t="str">
        <f t="shared" si="21"/>
        <v>4Q11</v>
      </c>
      <c r="C380" s="31" t="str">
        <f t="shared" si="22"/>
        <v>2011-7</v>
      </c>
      <c r="D380" s="72">
        <f t="shared" si="23"/>
        <v>40755</v>
      </c>
      <c r="E380" s="74">
        <v>1.6000000000000001E-3</v>
      </c>
      <c r="F380" s="73">
        <f t="array" ref="F380">PRODUCT(1+E378:E380)-1</f>
        <v>7.8169812799999683E-3</v>
      </c>
      <c r="G380" s="71">
        <f t="array" ref="G380">PRODUCT(1+E369:E380)-1</f>
        <v>6.8726537947014554E-2</v>
      </c>
      <c r="H380" s="74">
        <v>-1.1999999999999999E-3</v>
      </c>
      <c r="I380" s="73">
        <f t="array" ref="I380">PRODUCT(1+H378:H380)-1</f>
        <v>1.2892692879999945E-3</v>
      </c>
      <c r="J380" s="71">
        <f t="array" ref="J380">PRODUCT(1+H369:H380)-1</f>
        <v>8.3509052122936023E-2</v>
      </c>
      <c r="L380" s="70"/>
    </row>
    <row r="381" spans="1:12" x14ac:dyDescent="0.35">
      <c r="A381" s="31">
        <f t="shared" si="20"/>
        <v>2011</v>
      </c>
      <c r="B381" s="31" t="str">
        <f t="shared" si="21"/>
        <v>4Q11</v>
      </c>
      <c r="C381" s="31" t="str">
        <f t="shared" si="22"/>
        <v>2011-8</v>
      </c>
      <c r="D381" s="72">
        <f t="shared" si="23"/>
        <v>40786</v>
      </c>
      <c r="E381" s="74">
        <v>3.7000000000000002E-3</v>
      </c>
      <c r="F381" s="73">
        <f t="array" ref="F381">PRODUCT(1+E379:E381)-1</f>
        <v>6.8138788800002903E-3</v>
      </c>
      <c r="G381" s="71">
        <f t="array" ref="G381">PRODUCT(1+E370:E381)-1</f>
        <v>7.2251925367271985E-2</v>
      </c>
      <c r="H381" s="74">
        <v>4.4000000000000003E-3</v>
      </c>
      <c r="I381" s="73">
        <f t="array" ref="I381">PRODUCT(1+H379:H381)-1</f>
        <v>1.388969503999915E-3</v>
      </c>
      <c r="J381" s="71">
        <f t="array" ref="J381">PRODUCT(1+H370:H381)-1</f>
        <v>7.9960793839711108E-2</v>
      </c>
      <c r="L381" s="70"/>
    </row>
    <row r="382" spans="1:12" x14ac:dyDescent="0.35">
      <c r="A382" s="31">
        <f t="shared" si="20"/>
        <v>2011</v>
      </c>
      <c r="B382" s="31" t="str">
        <f t="shared" si="21"/>
        <v>4Q11</v>
      </c>
      <c r="C382" s="31" t="str">
        <f t="shared" si="22"/>
        <v>2011-9</v>
      </c>
      <c r="D382" s="72">
        <f t="shared" si="23"/>
        <v>40816</v>
      </c>
      <c r="E382" s="74">
        <v>5.3E-3</v>
      </c>
      <c r="F382" s="73">
        <f t="array" ref="F382">PRODUCT(1+E380:E382)-1</f>
        <v>1.0634041376000214E-2</v>
      </c>
      <c r="G382" s="71">
        <f t="array" ref="G382">PRODUCT(1+E371:E382)-1</f>
        <v>7.3105884093298767E-2</v>
      </c>
      <c r="H382" s="74">
        <v>6.5000000000000006E-3</v>
      </c>
      <c r="I382" s="73">
        <f t="array" ref="I382">PRODUCT(1+H380:H382)-1</f>
        <v>9.7154856799999134E-3</v>
      </c>
      <c r="J382" s="71">
        <f t="array" ref="J382">PRODUCT(1+H371:H382)-1</f>
        <v>7.4622381611140876E-2</v>
      </c>
      <c r="L382" s="70"/>
    </row>
    <row r="383" spans="1:12" x14ac:dyDescent="0.35">
      <c r="A383" s="31">
        <f t="shared" si="20"/>
        <v>2011</v>
      </c>
      <c r="B383" s="31" t="str">
        <f t="shared" si="21"/>
        <v>4Q11</v>
      </c>
      <c r="C383" s="31" t="str">
        <f t="shared" si="22"/>
        <v>2011-10</v>
      </c>
      <c r="D383" s="72">
        <f t="shared" si="23"/>
        <v>40847</v>
      </c>
      <c r="E383" s="74">
        <v>4.3E-3</v>
      </c>
      <c r="F383" s="73">
        <f t="array" ref="F383">PRODUCT(1+E381:E383)-1</f>
        <v>1.3358394323000233E-2</v>
      </c>
      <c r="G383" s="71">
        <f t="array" ref="G383">PRODUCT(1+E372:E383)-1</f>
        <v>6.9697508084267445E-2</v>
      </c>
      <c r="H383" s="74">
        <v>5.3E-3</v>
      </c>
      <c r="I383" s="73">
        <f t="array" ref="I383">PRODUCT(1+H381:H383)-1</f>
        <v>1.6286521580000102E-2</v>
      </c>
      <c r="J383" s="71">
        <f t="array" ref="J383">PRODUCT(1+H372:H383)-1</f>
        <v>6.9515770947114364E-2</v>
      </c>
      <c r="L383" s="70"/>
    </row>
    <row r="384" spans="1:12" x14ac:dyDescent="0.35">
      <c r="A384" s="31">
        <f t="shared" si="20"/>
        <v>2011</v>
      </c>
      <c r="B384" s="31" t="str">
        <f t="shared" si="21"/>
        <v>4Q11</v>
      </c>
      <c r="C384" s="31" t="str">
        <f t="shared" si="22"/>
        <v>2011-11</v>
      </c>
      <c r="D384" s="72">
        <f t="shared" si="23"/>
        <v>40877</v>
      </c>
      <c r="E384" s="74">
        <v>5.1999999999999998E-3</v>
      </c>
      <c r="F384" s="73">
        <f t="array" ref="F384">PRODUCT(1+E382:E384)-1</f>
        <v>1.4872828508000202E-2</v>
      </c>
      <c r="G384" s="71">
        <f t="array" ref="G384">PRODUCT(1+E373:E384)-1</f>
        <v>6.6408742563032863E-2</v>
      </c>
      <c r="H384" s="74">
        <v>5.0000000000000001E-3</v>
      </c>
      <c r="I384" s="73">
        <f t="array" ref="I384">PRODUCT(1+H382:H384)-1</f>
        <v>1.6893622250000018E-2</v>
      </c>
      <c r="J384" s="71">
        <f t="array" ref="J384">PRODUCT(1+H373:H384)-1</f>
        <v>5.9500591229029176E-2</v>
      </c>
      <c r="L384" s="70"/>
    </row>
    <row r="385" spans="1:12" x14ac:dyDescent="0.35">
      <c r="A385" s="31">
        <f t="shared" si="20"/>
        <v>2011</v>
      </c>
      <c r="B385" s="31" t="str">
        <f t="shared" si="21"/>
        <v>4Q11</v>
      </c>
      <c r="C385" s="31" t="str">
        <f t="shared" si="22"/>
        <v>2011-12</v>
      </c>
      <c r="D385" s="72">
        <f t="shared" si="23"/>
        <v>40908</v>
      </c>
      <c r="E385" s="74">
        <v>5.0000000000000001E-3</v>
      </c>
      <c r="F385" s="73">
        <f t="array" ref="F385">PRODUCT(1+E383:E385)-1</f>
        <v>1.4569971799999859E-2</v>
      </c>
      <c r="G385" s="71">
        <f t="array" ref="G385">PRODUCT(1+E374:E385)-1</f>
        <v>6.5031090406288294E-2</v>
      </c>
      <c r="H385" s="74">
        <v>-1.1999999999999999E-3</v>
      </c>
      <c r="I385" s="73">
        <f t="array" ref="I385">PRODUCT(1+H383:H385)-1</f>
        <v>9.1141081999999152E-3</v>
      </c>
      <c r="J385" s="71">
        <f t="array" ref="J385">PRODUCT(1+H374:H385)-1</f>
        <v>5.0977446141180049E-2</v>
      </c>
      <c r="L385" s="70"/>
    </row>
    <row r="386" spans="1:12" x14ac:dyDescent="0.35">
      <c r="A386" s="31">
        <f t="shared" si="20"/>
        <v>2012</v>
      </c>
      <c r="B386" s="31" t="str">
        <f t="shared" si="21"/>
        <v>1Q12</v>
      </c>
      <c r="C386" s="31" t="str">
        <f t="shared" si="22"/>
        <v>2012-1</v>
      </c>
      <c r="D386" s="72">
        <f t="shared" si="23"/>
        <v>40939</v>
      </c>
      <c r="E386" s="74">
        <v>5.6000000000000008E-3</v>
      </c>
      <c r="F386" s="73">
        <f t="array" ref="F386">PRODUCT(1+E384:E386)-1</f>
        <v>1.5883265600000085E-2</v>
      </c>
      <c r="G386" s="71">
        <f t="array" ref="G386">PRODUCT(1+E375:E386)-1</f>
        <v>6.2179177340636604E-2</v>
      </c>
      <c r="H386" s="74">
        <v>2.5000000000000001E-3</v>
      </c>
      <c r="I386" s="73">
        <f t="array" ref="I386">PRODUCT(1+H384:H386)-1</f>
        <v>6.3034849999998865E-3</v>
      </c>
      <c r="J386" s="71">
        <f t="array" ref="J386">PRODUCT(1+H375:H386)-1</f>
        <v>4.5346651211958688E-2</v>
      </c>
      <c r="L386" s="70"/>
    </row>
    <row r="387" spans="1:12" x14ac:dyDescent="0.35">
      <c r="A387" s="31">
        <f t="shared" ref="A387:A450" si="24">YEAR(D387)</f>
        <v>2012</v>
      </c>
      <c r="B387" s="31" t="str">
        <f t="shared" ref="B387:B450" si="25">IF(MONTH(D387)&lt;=3,"1Q",IF(MONTH(D387)&lt;=3,"2Q",IF(MONTH(D387)&lt;=3,"3Q","4Q")))&amp;RIGHT(A387,2)</f>
        <v>1Q12</v>
      </c>
      <c r="C387" s="31" t="str">
        <f t="shared" ref="C387:C450" si="26">YEAR(D387)&amp;"-"&amp;MONTH(D387)</f>
        <v>2012-2</v>
      </c>
      <c r="D387" s="72">
        <f t="shared" si="23"/>
        <v>40968</v>
      </c>
      <c r="E387" s="74">
        <v>4.5000000000000005E-3</v>
      </c>
      <c r="F387" s="73">
        <f t="array" ref="F387">PRODUCT(1+E385:E387)-1</f>
        <v>1.5175825999999892E-2</v>
      </c>
      <c r="G387" s="71">
        <f t="array" ref="G387">PRODUCT(1+E376:E387)-1</f>
        <v>5.8491055197092745E-2</v>
      </c>
      <c r="H387" s="74">
        <v>-5.9999999999999995E-4</v>
      </c>
      <c r="I387" s="73">
        <f t="array" ref="I387">PRODUCT(1+H385:H387)-1</f>
        <v>6.9622179999973E-4</v>
      </c>
      <c r="J387" s="71">
        <f t="array" ref="J387">PRODUCT(1+H376:H387)-1</f>
        <v>3.4375686357654534E-2</v>
      </c>
      <c r="L387" s="70"/>
    </row>
    <row r="388" spans="1:12" x14ac:dyDescent="0.35">
      <c r="A388" s="31">
        <f t="shared" si="24"/>
        <v>2012</v>
      </c>
      <c r="B388" s="31" t="str">
        <f t="shared" si="25"/>
        <v>1Q12</v>
      </c>
      <c r="C388" s="31" t="str">
        <f t="shared" si="26"/>
        <v>2012-3</v>
      </c>
      <c r="D388" s="72">
        <f t="shared" ref="D388:D451" si="27">+D387+40-DAY(D387+40)</f>
        <v>40999</v>
      </c>
      <c r="E388" s="74">
        <v>2.0999999999999999E-3</v>
      </c>
      <c r="F388" s="73">
        <f t="array" ref="F388">PRODUCT(1+E386:E388)-1</f>
        <v>1.224646292000009E-2</v>
      </c>
      <c r="G388" s="71">
        <f t="array" ref="G388">PRODUCT(1+E377:E388)-1</f>
        <v>5.2399926989787238E-2</v>
      </c>
      <c r="H388" s="74">
        <v>4.3E-3</v>
      </c>
      <c r="I388" s="73">
        <f t="array" ref="I388">PRODUCT(1+H386:H388)-1</f>
        <v>6.2066635499997691E-3</v>
      </c>
      <c r="J388" s="71">
        <f t="array" ref="J388">PRODUCT(1+H377:H388)-1</f>
        <v>3.2422482418000831E-2</v>
      </c>
      <c r="L388" s="70"/>
    </row>
    <row r="389" spans="1:12" x14ac:dyDescent="0.35">
      <c r="A389" s="31">
        <f t="shared" si="24"/>
        <v>2012</v>
      </c>
      <c r="B389" s="31" t="str">
        <f t="shared" si="25"/>
        <v>4Q12</v>
      </c>
      <c r="C389" s="31" t="str">
        <f t="shared" si="26"/>
        <v>2012-4</v>
      </c>
      <c r="D389" s="72">
        <f t="shared" si="27"/>
        <v>41029</v>
      </c>
      <c r="E389" s="74">
        <v>6.4000000000000003E-3</v>
      </c>
      <c r="F389" s="73">
        <f t="array" ref="F389">PRODUCT(1+E387:E389)-1</f>
        <v>1.3051750480000068E-2</v>
      </c>
      <c r="G389" s="71">
        <f t="array" ref="G389">PRODUCT(1+E378:E389)-1</f>
        <v>5.1042261111959197E-2</v>
      </c>
      <c r="H389" s="74">
        <v>8.5000000000000006E-3</v>
      </c>
      <c r="I389" s="73">
        <f t="array" ref="I389">PRODUCT(1+H387:H389)-1</f>
        <v>1.2228848069999909E-2</v>
      </c>
      <c r="J389" s="71">
        <f t="array" ref="J389">PRODUCT(1+H378:H389)-1</f>
        <v>3.6533671994578354E-2</v>
      </c>
      <c r="L389" s="70"/>
    </row>
    <row r="390" spans="1:12" x14ac:dyDescent="0.35">
      <c r="A390" s="31">
        <f t="shared" si="24"/>
        <v>2012</v>
      </c>
      <c r="B390" s="31" t="str">
        <f t="shared" si="25"/>
        <v>4Q12</v>
      </c>
      <c r="C390" s="31" t="str">
        <f t="shared" si="26"/>
        <v>2012-5</v>
      </c>
      <c r="D390" s="72">
        <f t="shared" si="27"/>
        <v>41060</v>
      </c>
      <c r="E390" s="74">
        <v>3.5999999999999999E-3</v>
      </c>
      <c r="F390" s="73">
        <f t="array" ref="F390">PRODUCT(1+E388:E390)-1</f>
        <v>1.2144088384000051E-2</v>
      </c>
      <c r="G390" s="71">
        <f t="array" ref="G390">PRODUCT(1+E379:E390)-1</f>
        <v>4.9891523093423595E-2</v>
      </c>
      <c r="H390" s="74">
        <v>1.0200000000000001E-2</v>
      </c>
      <c r="I390" s="73">
        <f t="array" ref="I390">PRODUCT(1+H388:H390)-1</f>
        <v>2.3167482809999917E-2</v>
      </c>
      <c r="J390" s="71">
        <f t="array" ref="J390">PRODUCT(1+H379:H390)-1</f>
        <v>4.2623036392435809E-2</v>
      </c>
      <c r="L390" s="70"/>
    </row>
    <row r="391" spans="1:12" x14ac:dyDescent="0.35">
      <c r="A391" s="31">
        <f t="shared" si="24"/>
        <v>2012</v>
      </c>
      <c r="B391" s="31" t="str">
        <f t="shared" si="25"/>
        <v>4Q12</v>
      </c>
      <c r="C391" s="31" t="str">
        <f t="shared" si="26"/>
        <v>2012-6</v>
      </c>
      <c r="D391" s="72">
        <f t="shared" si="27"/>
        <v>41090</v>
      </c>
      <c r="E391" s="74">
        <v>8.0000000000000004E-4</v>
      </c>
      <c r="F391" s="73">
        <f t="array" ref="F391">PRODUCT(1+E389:E391)-1</f>
        <v>1.083105843199994E-2</v>
      </c>
      <c r="G391" s="71">
        <f t="array" ref="G391">PRODUCT(1+E380:E391)-1</f>
        <v>4.9157699762254481E-2</v>
      </c>
      <c r="H391" s="74">
        <v>6.6E-3</v>
      </c>
      <c r="I391" s="73">
        <f t="array" ref="I391">PRODUCT(1+H389:H391)-1</f>
        <v>2.5510692219999909E-2</v>
      </c>
      <c r="J391" s="71">
        <f t="array" ref="J391">PRODUCT(1+H380:H391)-1</f>
        <v>5.1396862785639819E-2</v>
      </c>
      <c r="L391" s="70"/>
    </row>
    <row r="392" spans="1:12" x14ac:dyDescent="0.35">
      <c r="A392" s="31">
        <f t="shared" si="24"/>
        <v>2012</v>
      </c>
      <c r="B392" s="31" t="str">
        <f t="shared" si="25"/>
        <v>4Q12</v>
      </c>
      <c r="C392" s="31" t="str">
        <f t="shared" si="26"/>
        <v>2012-7</v>
      </c>
      <c r="D392" s="72">
        <f t="shared" si="27"/>
        <v>41121</v>
      </c>
      <c r="E392" s="74">
        <v>4.3E-3</v>
      </c>
      <c r="F392" s="73">
        <f t="array" ref="F392">PRODUCT(1+E390:E392)-1</f>
        <v>8.7218123840000494E-3</v>
      </c>
      <c r="G392" s="71">
        <f t="array" ref="G392">PRODUCT(1+E381:E392)-1</f>
        <v>5.1985900430543408E-2</v>
      </c>
      <c r="H392" s="74">
        <v>1.34E-2</v>
      </c>
      <c r="I392" s="73">
        <f t="array" ref="I392">PRODUCT(1+H390:H392)-1</f>
        <v>3.0493342088000031E-2</v>
      </c>
      <c r="J392" s="71">
        <f t="array" ref="J392">PRODUCT(1+H381:H392)-1</f>
        <v>6.6765699586471605E-2</v>
      </c>
      <c r="L392" s="70"/>
    </row>
    <row r="393" spans="1:12" x14ac:dyDescent="0.35">
      <c r="A393" s="31">
        <f t="shared" si="24"/>
        <v>2012</v>
      </c>
      <c r="B393" s="31" t="str">
        <f t="shared" si="25"/>
        <v>4Q12</v>
      </c>
      <c r="C393" s="31" t="str">
        <f t="shared" si="26"/>
        <v>2012-8</v>
      </c>
      <c r="D393" s="72">
        <f t="shared" si="27"/>
        <v>41152</v>
      </c>
      <c r="E393" s="74">
        <v>4.0999999999999995E-3</v>
      </c>
      <c r="F393" s="73">
        <f t="array" ref="F393">PRODUCT(1+E391:E393)-1</f>
        <v>9.2243641039997382E-3</v>
      </c>
      <c r="G393" s="71">
        <f t="array" ref="G393">PRODUCT(1+E382:E393)-1</f>
        <v>5.2405143591022219E-2</v>
      </c>
      <c r="H393" s="74">
        <v>1.43E-2</v>
      </c>
      <c r="I393" s="73">
        <f t="array" ref="I393">PRODUCT(1+H391:H393)-1</f>
        <v>3.4675704692000098E-2</v>
      </c>
      <c r="J393" s="71">
        <f t="array" ref="J393">PRODUCT(1+H382:H393)-1</f>
        <v>7.7280415263399016E-2</v>
      </c>
      <c r="L393" s="70"/>
    </row>
    <row r="394" spans="1:12" x14ac:dyDescent="0.35">
      <c r="A394" s="31">
        <f t="shared" si="24"/>
        <v>2012</v>
      </c>
      <c r="B394" s="31" t="str">
        <f t="shared" si="25"/>
        <v>4Q12</v>
      </c>
      <c r="C394" s="31" t="str">
        <f t="shared" si="26"/>
        <v>2012-9</v>
      </c>
      <c r="D394" s="72">
        <f t="shared" si="27"/>
        <v>41182</v>
      </c>
      <c r="E394" s="74">
        <v>5.6999999999999993E-3</v>
      </c>
      <c r="F394" s="73">
        <f t="array" ref="F394">PRODUCT(1+E392:E394)-1</f>
        <v>1.416561049100018E-2</v>
      </c>
      <c r="G394" s="71">
        <f t="array" ref="G394">PRODUCT(1+E383:E394)-1</f>
        <v>5.282388631203716E-2</v>
      </c>
      <c r="H394" s="74">
        <v>9.7000000000000003E-3</v>
      </c>
      <c r="I394" s="73">
        <f t="array" ref="I394">PRODUCT(1+H392:H394)-1</f>
        <v>3.7862168714000166E-2</v>
      </c>
      <c r="J394" s="71">
        <f t="array" ref="J394">PRODUCT(1+H383:H394)-1</f>
        <v>8.0705449867316092E-2</v>
      </c>
      <c r="L394" s="70"/>
    </row>
    <row r="395" spans="1:12" x14ac:dyDescent="0.35">
      <c r="A395" s="31">
        <f t="shared" si="24"/>
        <v>2012</v>
      </c>
      <c r="B395" s="31" t="str">
        <f t="shared" si="25"/>
        <v>4Q12</v>
      </c>
      <c r="C395" s="31" t="str">
        <f t="shared" si="26"/>
        <v>2012-10</v>
      </c>
      <c r="D395" s="72">
        <f t="shared" si="27"/>
        <v>41213</v>
      </c>
      <c r="E395" s="74">
        <v>5.8999999999999999E-3</v>
      </c>
      <c r="F395" s="73">
        <f t="array" ref="F395">PRODUCT(1+E393:E395)-1</f>
        <v>1.5781327883000129E-2</v>
      </c>
      <c r="G395" s="71">
        <f t="array" ref="G395">PRODUCT(1+E384:E395)-1</f>
        <v>5.4501192115182784E-2</v>
      </c>
      <c r="H395" s="74">
        <v>2.0000000000000001E-4</v>
      </c>
      <c r="I395" s="73">
        <f t="array" ref="I395">PRODUCT(1+H393:H395)-1</f>
        <v>2.4343537742000043E-2</v>
      </c>
      <c r="J395" s="71">
        <f t="array" ref="J395">PRODUCT(1+H384:H395)-1</f>
        <v>7.5222909536744931E-2</v>
      </c>
      <c r="L395" s="70"/>
    </row>
    <row r="396" spans="1:12" x14ac:dyDescent="0.35">
      <c r="A396" s="31">
        <f t="shared" si="24"/>
        <v>2012</v>
      </c>
      <c r="B396" s="31" t="str">
        <f t="shared" si="25"/>
        <v>4Q12</v>
      </c>
      <c r="C396" s="31" t="str">
        <f t="shared" si="26"/>
        <v>2012-11</v>
      </c>
      <c r="D396" s="72">
        <f t="shared" si="27"/>
        <v>41243</v>
      </c>
      <c r="E396" s="74">
        <v>6.0000000000000001E-3</v>
      </c>
      <c r="F396" s="73">
        <f t="array" ref="F396">PRODUCT(1+E394:E396)-1</f>
        <v>1.7703431780000001E-2</v>
      </c>
      <c r="G396" s="71">
        <f t="array" ref="G396">PRODUCT(1+E385:E396)-1</f>
        <v>5.5340429036881744E-2</v>
      </c>
      <c r="H396" s="74">
        <v>-2.9999999999999997E-4</v>
      </c>
      <c r="I396" s="73">
        <f t="array" ref="I396">PRODUCT(1+H394:H396)-1</f>
        <v>9.5989694180000917E-3</v>
      </c>
      <c r="J396" s="71">
        <f t="array" ref="J396">PRODUCT(1+H385:H396)-1</f>
        <v>6.9552579765058908E-2</v>
      </c>
      <c r="L396" s="70"/>
    </row>
    <row r="397" spans="1:12" x14ac:dyDescent="0.35">
      <c r="A397" s="31">
        <f t="shared" si="24"/>
        <v>2012</v>
      </c>
      <c r="B397" s="31" t="str">
        <f t="shared" si="25"/>
        <v>4Q12</v>
      </c>
      <c r="C397" s="31" t="str">
        <f t="shared" si="26"/>
        <v>2012-12</v>
      </c>
      <c r="D397" s="72">
        <f t="shared" si="27"/>
        <v>41274</v>
      </c>
      <c r="E397" s="74">
        <v>7.9000000000000008E-3</v>
      </c>
      <c r="F397" s="73">
        <f t="array" ref="F397">PRODUCT(1+E395:E397)-1</f>
        <v>1.9929689660000083E-2</v>
      </c>
      <c r="G397" s="71">
        <f t="array" ref="G397">PRODUCT(1+E386:E397)-1</f>
        <v>5.8385689976391708E-2</v>
      </c>
      <c r="H397" s="74">
        <v>6.8000000000000005E-3</v>
      </c>
      <c r="I397" s="73">
        <f t="array" ref="I397">PRODUCT(1+H395:H397)-1</f>
        <v>6.6992595919999065E-3</v>
      </c>
      <c r="J397" s="71">
        <f t="array" ref="J397">PRODUCT(1+H386:H397)-1</f>
        <v>7.8119280443993633E-2</v>
      </c>
      <c r="L397" s="70"/>
    </row>
    <row r="398" spans="1:12" x14ac:dyDescent="0.35">
      <c r="A398" s="31">
        <f t="shared" si="24"/>
        <v>2013</v>
      </c>
      <c r="B398" s="31" t="str">
        <f t="shared" si="25"/>
        <v>1Q13</v>
      </c>
      <c r="C398" s="31" t="str">
        <f t="shared" si="26"/>
        <v>2013-1</v>
      </c>
      <c r="D398" s="72">
        <f t="shared" si="27"/>
        <v>41305</v>
      </c>
      <c r="E398" s="74">
        <v>8.6E-3</v>
      </c>
      <c r="F398" s="73">
        <f t="array" ref="F398">PRODUCT(1+E396:E398)-1</f>
        <v>2.2667347639999891E-2</v>
      </c>
      <c r="G398" s="71">
        <f t="array" ref="G398">PRODUCT(1+E387:E398)-1</f>
        <v>6.1543165185151905E-2</v>
      </c>
      <c r="H398" s="74">
        <v>3.4000000000000002E-3</v>
      </c>
      <c r="I398" s="73">
        <f t="array" ref="I398">PRODUCT(1+H396:H398)-1</f>
        <v>9.9200530640000117E-3</v>
      </c>
      <c r="J398" s="71">
        <f t="array" ref="J398">PRODUCT(1+H387:H398)-1</f>
        <v>7.9087168077310421E-2</v>
      </c>
      <c r="L398" s="70"/>
    </row>
    <row r="399" spans="1:12" x14ac:dyDescent="0.35">
      <c r="A399" s="31">
        <f t="shared" si="24"/>
        <v>2013</v>
      </c>
      <c r="B399" s="31" t="str">
        <f t="shared" si="25"/>
        <v>1Q13</v>
      </c>
      <c r="C399" s="31" t="str">
        <f t="shared" si="26"/>
        <v>2013-2</v>
      </c>
      <c r="D399" s="72">
        <f t="shared" si="27"/>
        <v>41333</v>
      </c>
      <c r="E399" s="74">
        <v>6.0000000000000001E-3</v>
      </c>
      <c r="F399" s="73">
        <f t="array" ref="F399">PRODUCT(1+E397:E399)-1</f>
        <v>2.2667347640000113E-2</v>
      </c>
      <c r="G399" s="71">
        <f t="array" ref="G399">PRODUCT(1+E388:E399)-1</f>
        <v>6.3128346616488473E-2</v>
      </c>
      <c r="H399" s="74">
        <v>2.8999999999999998E-3</v>
      </c>
      <c r="I399" s="73">
        <f t="array" ref="I399">PRODUCT(1+H397:H399)-1</f>
        <v>1.3152767047999836E-2</v>
      </c>
      <c r="J399" s="71">
        <f t="array" ref="J399">PRODUCT(1+H388:H399)-1</f>
        <v>8.2866240609100084E-2</v>
      </c>
      <c r="L399" s="70"/>
    </row>
    <row r="400" spans="1:12" x14ac:dyDescent="0.35">
      <c r="A400" s="31">
        <f t="shared" si="24"/>
        <v>2013</v>
      </c>
      <c r="B400" s="31" t="str">
        <f t="shared" si="25"/>
        <v>1Q13</v>
      </c>
      <c r="C400" s="31" t="str">
        <f t="shared" si="26"/>
        <v>2013-3</v>
      </c>
      <c r="D400" s="72">
        <f t="shared" si="27"/>
        <v>41364</v>
      </c>
      <c r="E400" s="74">
        <v>4.6999999999999993E-3</v>
      </c>
      <c r="F400" s="73">
        <f t="array" ref="F400">PRODUCT(1+E398:E400)-1</f>
        <v>1.9420462519999848E-2</v>
      </c>
      <c r="G400" s="71">
        <f t="array" ref="G400">PRODUCT(1+E389:E400)-1</f>
        <v>6.5886687801203214E-2</v>
      </c>
      <c r="H400" s="74">
        <v>2.0999999999999999E-3</v>
      </c>
      <c r="I400" s="73">
        <f t="array" ref="I400">PRODUCT(1+H398:H400)-1</f>
        <v>8.4231107059999921E-3</v>
      </c>
      <c r="J400" s="71">
        <f t="array" ref="J400">PRODUCT(1+H389:H400)-1</f>
        <v>8.0494134934162354E-2</v>
      </c>
      <c r="L400" s="70"/>
    </row>
    <row r="401" spans="1:12" x14ac:dyDescent="0.35">
      <c r="A401" s="31">
        <f t="shared" si="24"/>
        <v>2013</v>
      </c>
      <c r="B401" s="31" t="str">
        <f t="shared" si="25"/>
        <v>4Q13</v>
      </c>
      <c r="C401" s="31" t="str">
        <f t="shared" si="26"/>
        <v>2013-4</v>
      </c>
      <c r="D401" s="72">
        <f t="shared" si="27"/>
        <v>41394</v>
      </c>
      <c r="E401" s="74">
        <v>5.5000000000000005E-3</v>
      </c>
      <c r="F401" s="73">
        <f t="array" ref="F401">PRODUCT(1+E399:E401)-1</f>
        <v>1.6287205100000035E-2</v>
      </c>
      <c r="G401" s="71">
        <f t="array" ref="G401">PRODUCT(1+E390:E401)-1</f>
        <v>6.4933490246532166E-2</v>
      </c>
      <c r="H401" s="74">
        <v>1.5E-3</v>
      </c>
      <c r="I401" s="73">
        <f t="array" ref="I401">PRODUCT(1+H399:H401)-1</f>
        <v>6.5135991350000477E-3</v>
      </c>
      <c r="J401" s="71">
        <f t="array" ref="J401">PRODUCT(1+H390:H401)-1</f>
        <v>7.2994423536503428E-2</v>
      </c>
      <c r="L401" s="70"/>
    </row>
    <row r="402" spans="1:12" x14ac:dyDescent="0.35">
      <c r="A402" s="31">
        <f t="shared" si="24"/>
        <v>2013</v>
      </c>
      <c r="B402" s="31" t="str">
        <f t="shared" si="25"/>
        <v>4Q13</v>
      </c>
      <c r="C402" s="31" t="str">
        <f t="shared" si="26"/>
        <v>2013-5</v>
      </c>
      <c r="D402" s="72">
        <f t="shared" si="27"/>
        <v>41425</v>
      </c>
      <c r="E402" s="74">
        <v>3.7000000000000002E-3</v>
      </c>
      <c r="F402" s="73">
        <f t="array" ref="F402">PRODUCT(1+E400:E402)-1</f>
        <v>1.3963685645000057E-2</v>
      </c>
      <c r="G402" s="71">
        <f t="array" ref="G402">PRODUCT(1+E391:E402)-1</f>
        <v>6.5039601594703234E-2</v>
      </c>
      <c r="H402" s="74">
        <v>0</v>
      </c>
      <c r="I402" s="73">
        <f t="array" ref="I402">PRODUCT(1+H400:H402)-1</f>
        <v>3.6031499999999994E-3</v>
      </c>
      <c r="J402" s="71">
        <f t="array" ref="J402">PRODUCT(1+H391:H402)-1</f>
        <v>6.2160387583155341E-2</v>
      </c>
      <c r="L402" s="70"/>
    </row>
    <row r="403" spans="1:12" x14ac:dyDescent="0.35">
      <c r="A403" s="31">
        <f t="shared" si="24"/>
        <v>2013</v>
      </c>
      <c r="B403" s="31" t="str">
        <f t="shared" si="25"/>
        <v>4Q13</v>
      </c>
      <c r="C403" s="31" t="str">
        <f t="shared" si="26"/>
        <v>2013-6</v>
      </c>
      <c r="D403" s="72">
        <f t="shared" si="27"/>
        <v>41455</v>
      </c>
      <c r="E403" s="74">
        <v>2.5999999999999999E-3</v>
      </c>
      <c r="F403" s="73">
        <f t="array" ref="F403">PRODUCT(1+E401:E403)-1</f>
        <v>1.1844322910000038E-2</v>
      </c>
      <c r="G403" s="71">
        <f t="array" ref="G403">PRODUCT(1+E392:E403)-1</f>
        <v>6.6955140446492534E-2</v>
      </c>
      <c r="H403" s="74">
        <v>7.4999999999999997E-3</v>
      </c>
      <c r="I403" s="73">
        <f t="array" ref="I403">PRODUCT(1+H401:H403)-1</f>
        <v>9.0112500000001372E-3</v>
      </c>
      <c r="J403" s="71">
        <f t="array" ref="J403">PRODUCT(1+H392:H403)-1</f>
        <v>6.3110064067185556E-2</v>
      </c>
      <c r="L403" s="70"/>
    </row>
    <row r="404" spans="1:12" x14ac:dyDescent="0.35">
      <c r="A404" s="31">
        <f t="shared" si="24"/>
        <v>2013</v>
      </c>
      <c r="B404" s="31" t="str">
        <f t="shared" si="25"/>
        <v>4Q13</v>
      </c>
      <c r="C404" s="31" t="str">
        <f t="shared" si="26"/>
        <v>2013-7</v>
      </c>
      <c r="D404" s="72">
        <f t="shared" si="27"/>
        <v>41486</v>
      </c>
      <c r="E404" s="74">
        <v>2.9999999999999997E-4</v>
      </c>
      <c r="F404" s="73">
        <f t="array" ref="F404">PRODUCT(1+E402:E404)-1</f>
        <v>6.6115128859998151E-3</v>
      </c>
      <c r="G404" s="71">
        <f t="array" ref="G404">PRODUCT(1+E393:E404)-1</f>
        <v>6.2705592938988808E-2</v>
      </c>
      <c r="H404" s="74">
        <v>2.5999999999999999E-3</v>
      </c>
      <c r="I404" s="73">
        <f t="array" ref="I404">PRODUCT(1+H402:H404)-1</f>
        <v>1.0119500000000059E-2</v>
      </c>
      <c r="J404" s="71">
        <f t="array" ref="J404">PRODUCT(1+H393:H404)-1</f>
        <v>5.1780294290270534E-2</v>
      </c>
      <c r="L404" s="70"/>
    </row>
    <row r="405" spans="1:12" x14ac:dyDescent="0.35">
      <c r="A405" s="31">
        <f t="shared" si="24"/>
        <v>2013</v>
      </c>
      <c r="B405" s="31" t="str">
        <f t="shared" si="25"/>
        <v>4Q13</v>
      </c>
      <c r="C405" s="31" t="str">
        <f t="shared" si="26"/>
        <v>2013-8</v>
      </c>
      <c r="D405" s="72">
        <f t="shared" si="27"/>
        <v>41517</v>
      </c>
      <c r="E405" s="74">
        <v>2.3999999999999998E-3</v>
      </c>
      <c r="F405" s="73">
        <f t="array" ref="F405">PRODUCT(1+E403:E405)-1</f>
        <v>5.3077418719997826E-3</v>
      </c>
      <c r="G405" s="71">
        <f t="array" ref="G405">PRODUCT(1+E394:E405)-1</f>
        <v>6.0906370244041774E-2</v>
      </c>
      <c r="H405" s="74">
        <v>1.5E-3</v>
      </c>
      <c r="I405" s="73">
        <f t="array" ref="I405">PRODUCT(1+H403:H405)-1</f>
        <v>1.1634679250000168E-2</v>
      </c>
      <c r="J405" s="71">
        <f t="array" ref="J405">PRODUCT(1+H394:H405)-1</f>
        <v>3.8507310195904365E-2</v>
      </c>
      <c r="L405" s="70"/>
    </row>
    <row r="406" spans="1:12" x14ac:dyDescent="0.35">
      <c r="A406" s="31">
        <f t="shared" si="24"/>
        <v>2013</v>
      </c>
      <c r="B406" s="31" t="str">
        <f t="shared" si="25"/>
        <v>4Q13</v>
      </c>
      <c r="C406" s="31" t="str">
        <f t="shared" si="26"/>
        <v>2013-9</v>
      </c>
      <c r="D406" s="72">
        <f t="shared" si="27"/>
        <v>41547</v>
      </c>
      <c r="E406" s="74">
        <v>3.4999999999999996E-3</v>
      </c>
      <c r="F406" s="73">
        <f t="array" ref="F406">PRODUCT(1+E404:E406)-1</f>
        <v>6.2101725200001123E-3</v>
      </c>
      <c r="G406" s="71">
        <f t="array" ref="G406">PRODUCT(1+E395:E406)-1</f>
        <v>5.8585604593711871E-2</v>
      </c>
      <c r="H406" s="74">
        <v>1.4999999999999999E-2</v>
      </c>
      <c r="I406" s="73">
        <f t="array" ref="I406">PRODUCT(1+H404:H406)-1</f>
        <v>1.9165458499999843E-2</v>
      </c>
      <c r="J406" s="71">
        <f t="array" ref="J406">PRODUCT(1+H395:H406)-1</f>
        <v>4.3958522183661586E-2</v>
      </c>
      <c r="L406" s="70"/>
    </row>
    <row r="407" spans="1:12" x14ac:dyDescent="0.35">
      <c r="A407" s="31">
        <f t="shared" si="24"/>
        <v>2013</v>
      </c>
      <c r="B407" s="31" t="str">
        <f t="shared" si="25"/>
        <v>4Q13</v>
      </c>
      <c r="C407" s="31" t="str">
        <f t="shared" si="26"/>
        <v>2013-10</v>
      </c>
      <c r="D407" s="72">
        <f t="shared" si="27"/>
        <v>41578</v>
      </c>
      <c r="E407" s="74">
        <v>5.6999999999999993E-3</v>
      </c>
      <c r="F407" s="73">
        <f t="array" ref="F407">PRODUCT(1+E405:E407)-1</f>
        <v>1.1642077880000157E-2</v>
      </c>
      <c r="G407" s="71">
        <f t="array" ref="G407">PRODUCT(1+E396:E407)-1</f>
        <v>5.8375129277160598E-2</v>
      </c>
      <c r="H407" s="74">
        <v>8.6E-3</v>
      </c>
      <c r="I407" s="73">
        <f t="array" ref="I407">PRODUCT(1+H405:H407)-1</f>
        <v>2.5264593499999988E-2</v>
      </c>
      <c r="J407" s="71">
        <f t="array" ref="J407">PRODUCT(1+H396:H407)-1</f>
        <v>5.2726020270386753E-2</v>
      </c>
      <c r="L407" s="70"/>
    </row>
    <row r="408" spans="1:12" x14ac:dyDescent="0.35">
      <c r="A408" s="31">
        <f t="shared" si="24"/>
        <v>2013</v>
      </c>
      <c r="B408" s="31" t="str">
        <f t="shared" si="25"/>
        <v>4Q13</v>
      </c>
      <c r="C408" s="31" t="str">
        <f t="shared" si="26"/>
        <v>2013-11</v>
      </c>
      <c r="D408" s="72">
        <f t="shared" si="27"/>
        <v>41608</v>
      </c>
      <c r="E408" s="74">
        <v>5.4000000000000003E-3</v>
      </c>
      <c r="F408" s="73">
        <f t="array" ref="F408">PRODUCT(1+E406:E408)-1</f>
        <v>1.4669737730000243E-2</v>
      </c>
      <c r="G408" s="71">
        <f t="array" ref="G408">PRODUCT(1+E397:E408)-1</f>
        <v>5.774389162550464E-2</v>
      </c>
      <c r="H408" s="74">
        <v>2.8999999999999998E-3</v>
      </c>
      <c r="I408" s="73">
        <f t="array" ref="I408">PRODUCT(1+H406:H408)-1</f>
        <v>2.6697814099999828E-2</v>
      </c>
      <c r="J408" s="71">
        <f t="array" ref="J408">PRODUCT(1+H397:H408)-1</f>
        <v>5.6095754455506963E-2</v>
      </c>
      <c r="L408" s="70"/>
    </row>
    <row r="409" spans="1:12" x14ac:dyDescent="0.35">
      <c r="A409" s="31">
        <f t="shared" si="24"/>
        <v>2013</v>
      </c>
      <c r="B409" s="31" t="str">
        <f t="shared" si="25"/>
        <v>4Q13</v>
      </c>
      <c r="C409" s="31" t="str">
        <f t="shared" si="26"/>
        <v>2013-12</v>
      </c>
      <c r="D409" s="72">
        <f t="shared" si="27"/>
        <v>41639</v>
      </c>
      <c r="E409" s="74">
        <v>9.1999999999999998E-3</v>
      </c>
      <c r="F409" s="73">
        <f t="array" ref="F409">PRODUCT(1+E407:E409)-1</f>
        <v>2.0433183176000069E-2</v>
      </c>
      <c r="G409" s="71">
        <f t="array" ref="G409">PRODUCT(1+E398:E409)-1</f>
        <v>5.9108180800137466E-2</v>
      </c>
      <c r="H409" s="74">
        <v>6.0000000000000001E-3</v>
      </c>
      <c r="I409" s="73">
        <f t="array" ref="I409">PRODUCT(1+H407:H409)-1</f>
        <v>1.7594089639999977E-2</v>
      </c>
      <c r="J409" s="71">
        <f t="array" ref="J409">PRODUCT(1+H398:H409)-1</f>
        <v>5.5256584209615101E-2</v>
      </c>
      <c r="L409" s="70"/>
    </row>
    <row r="410" spans="1:12" x14ac:dyDescent="0.35">
      <c r="A410" s="31">
        <f t="shared" si="24"/>
        <v>2014</v>
      </c>
      <c r="B410" s="31" t="str">
        <f t="shared" si="25"/>
        <v>1Q14</v>
      </c>
      <c r="C410" s="31" t="str">
        <f t="shared" si="26"/>
        <v>2014-1</v>
      </c>
      <c r="D410" s="72">
        <f t="shared" si="27"/>
        <v>41670</v>
      </c>
      <c r="E410" s="74">
        <v>5.5000000000000005E-3</v>
      </c>
      <c r="F410" s="73">
        <f t="array" ref="F410">PRODUCT(1+E408:E410)-1</f>
        <v>2.0230253240000273E-2</v>
      </c>
      <c r="G410" s="71">
        <f t="array" ref="G410">PRODUCT(1+E399:E410)-1</f>
        <v>5.5852940506185389E-2</v>
      </c>
      <c r="H410" s="74">
        <v>4.7999999999999996E-3</v>
      </c>
      <c r="I410" s="73">
        <f t="array" ref="I410">PRODUCT(1+H408:H410)-1</f>
        <v>1.3760203519999736E-2</v>
      </c>
      <c r="J410" s="71">
        <f t="array" ref="J410">PRODUCT(1+H399:H410)-1</f>
        <v>5.6728937426570925E-2</v>
      </c>
      <c r="L410" s="70"/>
    </row>
    <row r="411" spans="1:12" x14ac:dyDescent="0.35">
      <c r="A411" s="31">
        <f t="shared" si="24"/>
        <v>2014</v>
      </c>
      <c r="B411" s="31" t="str">
        <f t="shared" si="25"/>
        <v>1Q14</v>
      </c>
      <c r="C411" s="31" t="str">
        <f t="shared" si="26"/>
        <v>2014-2</v>
      </c>
      <c r="D411" s="72">
        <f t="shared" si="27"/>
        <v>41698</v>
      </c>
      <c r="E411" s="74">
        <v>6.8999999999999999E-3</v>
      </c>
      <c r="F411" s="73">
        <f t="array" ref="F411">PRODUCT(1+E409:E411)-1</f>
        <v>2.1752379140000055E-2</v>
      </c>
      <c r="G411" s="71">
        <f t="array" ref="G411">PRODUCT(1+E400:E411)-1</f>
        <v>5.6797540552364412E-2</v>
      </c>
      <c r="H411" s="74">
        <v>3.8E-3</v>
      </c>
      <c r="I411" s="73">
        <f t="array" ref="I411">PRODUCT(1+H409:H411)-1</f>
        <v>1.4669949439999996E-2</v>
      </c>
      <c r="J411" s="71">
        <f t="array" ref="J411">PRODUCT(1+H400:H411)-1</f>
        <v>5.7677243382981302E-2</v>
      </c>
      <c r="L411" s="70"/>
    </row>
    <row r="412" spans="1:12" x14ac:dyDescent="0.35">
      <c r="A412" s="31">
        <f t="shared" si="24"/>
        <v>2014</v>
      </c>
      <c r="B412" s="31" t="str">
        <f t="shared" si="25"/>
        <v>1Q14</v>
      </c>
      <c r="C412" s="31" t="str">
        <f t="shared" si="26"/>
        <v>2014-3</v>
      </c>
      <c r="D412" s="72">
        <f t="shared" si="27"/>
        <v>41729</v>
      </c>
      <c r="E412" s="74">
        <v>9.1999999999999998E-3</v>
      </c>
      <c r="F412" s="73">
        <f t="array" ref="F412">PRODUCT(1+E410:E412)-1</f>
        <v>2.1752379140000055E-2</v>
      </c>
      <c r="G412" s="71">
        <f t="array" ref="G412">PRODUCT(1+E401:E412)-1</f>
        <v>6.1530882776396734E-2</v>
      </c>
      <c r="H412" s="74">
        <v>1.67E-2</v>
      </c>
      <c r="I412" s="73">
        <f t="array" ref="I412">PRODUCT(1+H410:H412)-1</f>
        <v>2.5462164607999771E-2</v>
      </c>
      <c r="J412" s="71">
        <f t="array" ref="J412">PRODUCT(1+H401:H412)-1</f>
        <v>7.3086970708988064E-2</v>
      </c>
      <c r="L412" s="70"/>
    </row>
    <row r="413" spans="1:12" x14ac:dyDescent="0.35">
      <c r="A413" s="31">
        <f t="shared" si="24"/>
        <v>2014</v>
      </c>
      <c r="B413" s="31" t="str">
        <f t="shared" si="25"/>
        <v>4Q14</v>
      </c>
      <c r="C413" s="31" t="str">
        <f t="shared" si="26"/>
        <v>2014-4</v>
      </c>
      <c r="D413" s="72">
        <f t="shared" si="27"/>
        <v>41759</v>
      </c>
      <c r="E413" s="74">
        <v>6.7000000000000002E-3</v>
      </c>
      <c r="F413" s="73">
        <f t="array" ref="F413">PRODUCT(1+E411:E413)-1</f>
        <v>2.2971775315999921E-2</v>
      </c>
      <c r="G413" s="71">
        <f t="array" ref="G413">PRODUCT(1+E402:E413)-1</f>
        <v>6.279775205469762E-2</v>
      </c>
      <c r="H413" s="74">
        <v>7.8000000000000005E-3</v>
      </c>
      <c r="I413" s="73">
        <f t="array" ref="I413">PRODUCT(1+H411:H413)-1</f>
        <v>2.852385498800003E-2</v>
      </c>
      <c r="J413" s="71">
        <f t="array" ref="J413">PRODUCT(1+H402:H413)-1</f>
        <v>7.983729314080712E-2</v>
      </c>
      <c r="L413" s="70"/>
    </row>
    <row r="414" spans="1:12" x14ac:dyDescent="0.35">
      <c r="A414" s="31">
        <f t="shared" si="24"/>
        <v>2014</v>
      </c>
      <c r="B414" s="31" t="str">
        <f t="shared" si="25"/>
        <v>4Q14</v>
      </c>
      <c r="C414" s="31" t="str">
        <f t="shared" si="26"/>
        <v>2014-5</v>
      </c>
      <c r="D414" s="72">
        <f t="shared" si="27"/>
        <v>41790</v>
      </c>
      <c r="E414" s="74">
        <v>4.5999999999999999E-3</v>
      </c>
      <c r="F414" s="73">
        <f t="array" ref="F414">PRODUCT(1+E412:E414)-1</f>
        <v>2.0635063544000021E-2</v>
      </c>
      <c r="G414" s="71">
        <f t="array" ref="G414">PRODUCT(1+E403:E414)-1</f>
        <v>6.3750743961491496E-2</v>
      </c>
      <c r="H414" s="74">
        <v>-1.2999999999999999E-3</v>
      </c>
      <c r="I414" s="73">
        <f t="array" ref="I414">PRODUCT(1+H412:H414)-1</f>
        <v>2.3298240661999925E-2</v>
      </c>
      <c r="J414" s="71">
        <f t="array" ref="J414">PRODUCT(1+H403:H414)-1</f>
        <v>7.8433504659724207E-2</v>
      </c>
      <c r="L414" s="70"/>
    </row>
    <row r="415" spans="1:12" x14ac:dyDescent="0.35">
      <c r="A415" s="31">
        <f t="shared" si="24"/>
        <v>2014</v>
      </c>
      <c r="B415" s="31" t="str">
        <f t="shared" si="25"/>
        <v>4Q14</v>
      </c>
      <c r="C415" s="31" t="str">
        <f t="shared" si="26"/>
        <v>2014-6</v>
      </c>
      <c r="D415" s="72">
        <f t="shared" si="27"/>
        <v>41820</v>
      </c>
      <c r="E415" s="74">
        <v>4.0000000000000001E-3</v>
      </c>
      <c r="F415" s="73">
        <f t="array" ref="F415">PRODUCT(1+E413:E415)-1</f>
        <v>1.5376143279999921E-2</v>
      </c>
      <c r="G415" s="71">
        <f t="array" ref="G415">PRODUCT(1+E404:E415)-1</f>
        <v>6.5236132991559836E-2</v>
      </c>
      <c r="H415" s="74">
        <v>-7.4000000000000003E-3</v>
      </c>
      <c r="I415" s="73">
        <f t="array" ref="I415">PRODUCT(1+H413:H415)-1</f>
        <v>-9.5816496399991902E-4</v>
      </c>
      <c r="J415" s="71">
        <f t="array" ref="J415">PRODUCT(1+H404:H415)-1</f>
        <v>6.2484463250860545E-2</v>
      </c>
      <c r="L415" s="70"/>
    </row>
    <row r="416" spans="1:12" x14ac:dyDescent="0.35">
      <c r="A416" s="31">
        <f t="shared" si="24"/>
        <v>2014</v>
      </c>
      <c r="B416" s="31" t="str">
        <f t="shared" si="25"/>
        <v>4Q14</v>
      </c>
      <c r="C416" s="31" t="str">
        <f t="shared" si="26"/>
        <v>2014-7</v>
      </c>
      <c r="D416" s="72">
        <f t="shared" si="27"/>
        <v>41851</v>
      </c>
      <c r="E416" s="74">
        <v>1E-4</v>
      </c>
      <c r="F416" s="73">
        <f t="array" ref="F416">PRODUCT(1+E414:E416)-1</f>
        <v>8.7192618400000477E-3</v>
      </c>
      <c r="G416" s="71">
        <f t="array" ref="G416">PRODUCT(1+E405:E416)-1</f>
        <v>6.5023149659961144E-2</v>
      </c>
      <c r="H416" s="74">
        <v>-6.0999999999999995E-3</v>
      </c>
      <c r="I416" s="73">
        <f t="array" ref="I416">PRODUCT(1+H414:H416)-1</f>
        <v>-1.4737368681999929E-2</v>
      </c>
      <c r="J416" s="71">
        <f t="array" ref="J416">PRODUCT(1+H405:H416)-1</f>
        <v>5.3264819494345472E-2</v>
      </c>
      <c r="L416" s="70"/>
    </row>
    <row r="417" spans="1:12" x14ac:dyDescent="0.35">
      <c r="A417" s="31">
        <f t="shared" si="24"/>
        <v>2014</v>
      </c>
      <c r="B417" s="31" t="str">
        <f t="shared" si="25"/>
        <v>4Q14</v>
      </c>
      <c r="C417" s="31" t="str">
        <f t="shared" si="26"/>
        <v>2014-8</v>
      </c>
      <c r="D417" s="72">
        <f t="shared" si="27"/>
        <v>41882</v>
      </c>
      <c r="E417" s="74">
        <v>2.5000000000000001E-3</v>
      </c>
      <c r="F417" s="73">
        <f t="array" ref="F417">PRODUCT(1+E415:E417)-1</f>
        <v>6.6106509999999119E-3</v>
      </c>
      <c r="G417" s="71">
        <f t="array" ref="G417">PRODUCT(1+E406:E417)-1</f>
        <v>6.5129396981355558E-2</v>
      </c>
      <c r="H417" s="74">
        <v>-2.7000000000000001E-3</v>
      </c>
      <c r="I417" s="73">
        <f t="array" ref="I417">PRODUCT(1+H415:H417)-1</f>
        <v>-1.6118531877999942E-2</v>
      </c>
      <c r="J417" s="71">
        <f t="array" ref="J417">PRODUCT(1+H406:H417)-1</f>
        <v>4.8847732882386863E-2</v>
      </c>
      <c r="L417" s="70"/>
    </row>
    <row r="418" spans="1:12" x14ac:dyDescent="0.35">
      <c r="A418" s="31">
        <f t="shared" si="24"/>
        <v>2014</v>
      </c>
      <c r="B418" s="31" t="str">
        <f t="shared" si="25"/>
        <v>4Q14</v>
      </c>
      <c r="C418" s="31" t="str">
        <f t="shared" si="26"/>
        <v>2014-9</v>
      </c>
      <c r="D418" s="72">
        <f t="shared" si="27"/>
        <v>41912</v>
      </c>
      <c r="E418" s="74">
        <v>5.6999999999999993E-3</v>
      </c>
      <c r="F418" s="73">
        <f t="array" ref="F418">PRODUCT(1+E416:E418)-1</f>
        <v>8.3150714249999869E-3</v>
      </c>
      <c r="G418" s="71">
        <f t="array" ref="G418">PRODUCT(1+E407:E418)-1</f>
        <v>6.7464508763476649E-2</v>
      </c>
      <c r="H418" s="74">
        <v>2E-3</v>
      </c>
      <c r="I418" s="73">
        <f t="array" ref="I418">PRODUCT(1+H416:H418)-1</f>
        <v>-6.8010970599999832E-3</v>
      </c>
      <c r="J418" s="71">
        <f t="array" ref="J418">PRODUCT(1+H407:H418)-1</f>
        <v>3.5414215121331916E-2</v>
      </c>
      <c r="L418" s="70"/>
    </row>
    <row r="419" spans="1:12" x14ac:dyDescent="0.35">
      <c r="A419" s="31">
        <f t="shared" si="24"/>
        <v>2014</v>
      </c>
      <c r="B419" s="31" t="str">
        <f t="shared" si="25"/>
        <v>4Q14</v>
      </c>
      <c r="C419" s="31" t="str">
        <f t="shared" si="26"/>
        <v>2014-10</v>
      </c>
      <c r="D419" s="72">
        <f t="shared" si="27"/>
        <v>41943</v>
      </c>
      <c r="E419" s="74">
        <v>4.1999999999999997E-3</v>
      </c>
      <c r="F419" s="73">
        <f t="array" ref="F419">PRODUCT(1+E417:E419)-1</f>
        <v>1.2448749849999885E-2</v>
      </c>
      <c r="G419" s="71">
        <f t="array" ref="G419">PRODUCT(1+E408:E419)-1</f>
        <v>6.5872387093848683E-2</v>
      </c>
      <c r="H419" s="74">
        <v>2.8000000000000004E-3</v>
      </c>
      <c r="I419" s="73">
        <f t="array" ref="I419">PRODUCT(1+H417:H419)-1</f>
        <v>2.0926248799997271E-3</v>
      </c>
      <c r="J419" s="71">
        <f t="array" ref="J419">PRODUCT(1+H408:H419)-1</f>
        <v>2.9460018762315077E-2</v>
      </c>
      <c r="L419" s="70"/>
    </row>
    <row r="420" spans="1:12" x14ac:dyDescent="0.35">
      <c r="A420" s="31">
        <f t="shared" si="24"/>
        <v>2014</v>
      </c>
      <c r="B420" s="31" t="str">
        <f t="shared" si="25"/>
        <v>4Q14</v>
      </c>
      <c r="C420" s="31" t="str">
        <f t="shared" si="26"/>
        <v>2014-11</v>
      </c>
      <c r="D420" s="72">
        <f t="shared" si="27"/>
        <v>41973</v>
      </c>
      <c r="E420" s="74">
        <v>5.1000000000000004E-3</v>
      </c>
      <c r="F420" s="73">
        <f t="array" ref="F420">PRODUCT(1+E418:E420)-1</f>
        <v>1.5074552094000104E-2</v>
      </c>
      <c r="G420" s="71">
        <f t="array" ref="G420">PRODUCT(1+E409:E420)-1</f>
        <v>6.5554342816816602E-2</v>
      </c>
      <c r="H420" s="74">
        <v>9.7999999999999997E-3</v>
      </c>
      <c r="I420" s="73">
        <f t="array" ref="I420">PRODUCT(1+H418:H420)-1</f>
        <v>1.4652694879999872E-2</v>
      </c>
      <c r="J420" s="71">
        <f t="array" ref="J420">PRODUCT(1+H409:H420)-1</f>
        <v>3.6542752962595015E-2</v>
      </c>
      <c r="L420" s="70"/>
    </row>
    <row r="421" spans="1:12" x14ac:dyDescent="0.35">
      <c r="A421" s="31">
        <f t="shared" si="24"/>
        <v>2014</v>
      </c>
      <c r="B421" s="31" t="str">
        <f t="shared" si="25"/>
        <v>4Q14</v>
      </c>
      <c r="C421" s="31" t="str">
        <f t="shared" si="26"/>
        <v>2014-12</v>
      </c>
      <c r="D421" s="72">
        <f t="shared" si="27"/>
        <v>42004</v>
      </c>
      <c r="E421" s="74">
        <v>7.8000000000000005E-3</v>
      </c>
      <c r="F421" s="73">
        <f t="array" ref="F421">PRODUCT(1+E419:E421)-1</f>
        <v>1.7194127076000099E-2</v>
      </c>
      <c r="G421" s="71">
        <f t="array" ref="G421">PRODUCT(1+E410:E421)-1</f>
        <v>6.407616596391974E-2</v>
      </c>
      <c r="H421" s="74">
        <v>6.1999999999999998E-3</v>
      </c>
      <c r="I421" s="73">
        <f t="array" ref="I421">PRODUCT(1+H419:H421)-1</f>
        <v>1.8905730128000009E-2</v>
      </c>
      <c r="J421" s="71">
        <f t="array" ref="J421">PRODUCT(1+H410:H421)-1</f>
        <v>3.6748825080479497E-2</v>
      </c>
      <c r="L421" s="70"/>
    </row>
    <row r="422" spans="1:12" x14ac:dyDescent="0.35">
      <c r="A422" s="31">
        <f t="shared" si="24"/>
        <v>2015</v>
      </c>
      <c r="B422" s="31" t="str">
        <f t="shared" si="25"/>
        <v>1Q15</v>
      </c>
      <c r="C422" s="31" t="str">
        <f t="shared" si="26"/>
        <v>2015-1</v>
      </c>
      <c r="D422" s="72">
        <f t="shared" si="27"/>
        <v>42035</v>
      </c>
      <c r="E422" s="74">
        <v>1.24E-2</v>
      </c>
      <c r="F422" s="73">
        <f t="array" ref="F422">PRODUCT(1+E420:E422)-1</f>
        <v>2.5500233272000239E-2</v>
      </c>
      <c r="G422" s="71">
        <f t="array" ref="G422">PRODUCT(1+E411:E422)-1</f>
        <v>7.1378130703005471E-2</v>
      </c>
      <c r="H422" s="74">
        <v>7.6E-3</v>
      </c>
      <c r="I422" s="73">
        <f t="array" ref="I422">PRODUCT(1+H420:H422)-1</f>
        <v>2.3782821776000107E-2</v>
      </c>
      <c r="J422" s="71">
        <f t="array" ref="J422">PRODUCT(1+H411:H422)-1</f>
        <v>3.9637854449732668E-2</v>
      </c>
      <c r="L422" s="70"/>
    </row>
    <row r="423" spans="1:12" x14ac:dyDescent="0.35">
      <c r="A423" s="31">
        <f t="shared" si="24"/>
        <v>2015</v>
      </c>
      <c r="B423" s="31" t="str">
        <f t="shared" si="25"/>
        <v>1Q15</v>
      </c>
      <c r="C423" s="31" t="str">
        <f t="shared" si="26"/>
        <v>2015-2</v>
      </c>
      <c r="D423" s="72">
        <f t="shared" si="27"/>
        <v>42063</v>
      </c>
      <c r="E423" s="74">
        <v>1.2199999999999999E-2</v>
      </c>
      <c r="F423" s="73">
        <f t="array" ref="F423">PRODUCT(1+E421:E423)-1</f>
        <v>3.2744339983999948E-2</v>
      </c>
      <c r="G423" s="71">
        <f t="array" ref="G423">PRODUCT(1+E412:E423)-1</f>
        <v>7.7017522988958254E-2</v>
      </c>
      <c r="H423" s="74">
        <v>2.7000000000000001E-3</v>
      </c>
      <c r="I423" s="73">
        <f t="array" ref="I423">PRODUCT(1+H421:H423)-1</f>
        <v>1.6584507224000067E-2</v>
      </c>
      <c r="J423" s="71">
        <f t="array" ref="J423">PRODUCT(1+H412:H423)-1</f>
        <v>3.8498582044976137E-2</v>
      </c>
      <c r="L423" s="70"/>
    </row>
    <row r="424" spans="1:12" x14ac:dyDescent="0.35">
      <c r="A424" s="31">
        <f t="shared" si="24"/>
        <v>2015</v>
      </c>
      <c r="B424" s="31" t="str">
        <f t="shared" si="25"/>
        <v>1Q15</v>
      </c>
      <c r="C424" s="31" t="str">
        <f t="shared" si="26"/>
        <v>2015-3</v>
      </c>
      <c r="D424" s="72">
        <f t="shared" si="27"/>
        <v>42094</v>
      </c>
      <c r="E424" s="74">
        <v>1.32E-2</v>
      </c>
      <c r="F424" s="73">
        <f t="array" ref="F424">PRODUCT(1+E422:E424)-1</f>
        <v>3.8277996896000088E-2</v>
      </c>
      <c r="G424" s="71">
        <f t="array" ref="G424">PRODUCT(1+E413:E424)-1</f>
        <v>8.1286320147059721E-2</v>
      </c>
      <c r="H424" s="74">
        <v>9.7999999999999997E-3</v>
      </c>
      <c r="I424" s="73">
        <f t="array" ref="I424">PRODUCT(1+H422:H424)-1</f>
        <v>2.0221661095999988E-2</v>
      </c>
      <c r="J424" s="71">
        <f t="array" ref="J424">PRODUCT(1+H413:H424)-1</f>
        <v>3.14506424205927E-2</v>
      </c>
      <c r="L424" s="70"/>
    </row>
    <row r="425" spans="1:12" x14ac:dyDescent="0.35">
      <c r="A425" s="31">
        <f t="shared" si="24"/>
        <v>2015</v>
      </c>
      <c r="B425" s="31" t="str">
        <f t="shared" si="25"/>
        <v>4Q15</v>
      </c>
      <c r="C425" s="31" t="str">
        <f t="shared" si="26"/>
        <v>2015-4</v>
      </c>
      <c r="D425" s="72">
        <f t="shared" si="27"/>
        <v>42124</v>
      </c>
      <c r="E425" s="74">
        <v>7.0999999999999995E-3</v>
      </c>
      <c r="F425" s="73">
        <f t="array" ref="F425">PRODUCT(1+E423:E425)-1</f>
        <v>3.2842523384000177E-2</v>
      </c>
      <c r="G425" s="71">
        <f t="array" ref="G425">PRODUCT(1+E414:E425)-1</f>
        <v>8.1715956114139621E-2</v>
      </c>
      <c r="H425" s="74">
        <v>1.1699999999999999E-2</v>
      </c>
      <c r="I425" s="73">
        <f t="array" ref="I425">PRODUCT(1+H423:H425)-1</f>
        <v>2.4373019582E-2</v>
      </c>
      <c r="J425" s="71">
        <f t="array" ref="J425">PRODUCT(1+H414:H425)-1</f>
        <v>3.5442166041787848E-2</v>
      </c>
      <c r="L425" s="70"/>
    </row>
    <row r="426" spans="1:12" x14ac:dyDescent="0.35">
      <c r="A426" s="31">
        <f t="shared" si="24"/>
        <v>2015</v>
      </c>
      <c r="B426" s="31" t="str">
        <f t="shared" si="25"/>
        <v>4Q15</v>
      </c>
      <c r="C426" s="31" t="str">
        <f t="shared" si="26"/>
        <v>2015-5</v>
      </c>
      <c r="D426" s="72">
        <f t="shared" si="27"/>
        <v>42155</v>
      </c>
      <c r="E426" s="74">
        <v>7.4000000000000003E-3</v>
      </c>
      <c r="F426" s="73">
        <f t="array" ref="F426">PRODUCT(1+E424:E426)-1</f>
        <v>2.7944633528000251E-2</v>
      </c>
      <c r="G426" s="71">
        <f t="array" ref="G426">PRODUCT(1+E415:E426)-1</f>
        <v>8.4730892085789655E-2</v>
      </c>
      <c r="H426" s="74">
        <v>4.0999999999999995E-3</v>
      </c>
      <c r="I426" s="73">
        <f t="array" ref="I426">PRODUCT(1+H424:H426)-1</f>
        <v>2.5803280105999971E-2</v>
      </c>
      <c r="J426" s="71">
        <f t="array" ref="J426">PRODUCT(1+H415:H426)-1</f>
        <v>4.1040832004164862E-2</v>
      </c>
      <c r="L426" s="70"/>
    </row>
    <row r="427" spans="1:12" x14ac:dyDescent="0.35">
      <c r="A427" s="31">
        <f t="shared" si="24"/>
        <v>2015</v>
      </c>
      <c r="B427" s="31" t="str">
        <f t="shared" si="25"/>
        <v>4Q15</v>
      </c>
      <c r="C427" s="31" t="str">
        <f t="shared" si="26"/>
        <v>2015-6</v>
      </c>
      <c r="D427" s="72">
        <f t="shared" si="27"/>
        <v>42185</v>
      </c>
      <c r="E427" s="74">
        <v>7.9000000000000008E-3</v>
      </c>
      <c r="F427" s="73">
        <f t="array" ref="F427">PRODUCT(1+E425:E427)-1</f>
        <v>2.2567505066000138E-2</v>
      </c>
      <c r="G427" s="71">
        <f t="array" ref="G427">PRODUCT(1+E416:E427)-1</f>
        <v>8.8944488180545234E-2</v>
      </c>
      <c r="H427" s="74">
        <v>6.7000000000000002E-3</v>
      </c>
      <c r="I427" s="73">
        <f t="array" ref="I427">PRODUCT(1+H425:H427)-1</f>
        <v>2.2654151398999955E-2</v>
      </c>
      <c r="J427" s="71">
        <f t="array" ref="J427">PRODUCT(1+H416:H427)-1</f>
        <v>5.5828939732613936E-2</v>
      </c>
      <c r="L427" s="70"/>
    </row>
    <row r="428" spans="1:12" x14ac:dyDescent="0.35">
      <c r="A428" s="31">
        <f t="shared" si="24"/>
        <v>2015</v>
      </c>
      <c r="B428" s="31" t="str">
        <f t="shared" si="25"/>
        <v>4Q15</v>
      </c>
      <c r="C428" s="31" t="str">
        <f t="shared" si="26"/>
        <v>2015-7</v>
      </c>
      <c r="D428" s="72">
        <f t="shared" si="27"/>
        <v>42216</v>
      </c>
      <c r="E428" s="74">
        <v>6.1999999999999998E-3</v>
      </c>
      <c r="F428" s="73">
        <f t="array" ref="F428">PRODUCT(1+E426:E428)-1</f>
        <v>2.1653682452000167E-2</v>
      </c>
      <c r="G428" s="71">
        <f t="array" ref="G428">PRODUCT(1+E417:E428)-1</f>
        <v>9.5586385368727544E-2</v>
      </c>
      <c r="H428" s="74">
        <v>6.8999999999999999E-3</v>
      </c>
      <c r="I428" s="73">
        <f t="array" ref="I428">PRODUCT(1+H426:H428)-1</f>
        <v>1.7802179542999896E-2</v>
      </c>
      <c r="J428" s="71">
        <f t="array" ref="J428">PRODUCT(1+H417:H428)-1</f>
        <v>6.9638957054802608E-2</v>
      </c>
      <c r="L428" s="70"/>
    </row>
    <row r="429" spans="1:12" x14ac:dyDescent="0.35">
      <c r="A429" s="31">
        <f t="shared" si="24"/>
        <v>2015</v>
      </c>
      <c r="B429" s="31" t="str">
        <f t="shared" si="25"/>
        <v>4Q15</v>
      </c>
      <c r="C429" s="31" t="str">
        <f t="shared" si="26"/>
        <v>2015-8</v>
      </c>
      <c r="D429" s="72">
        <f t="shared" si="27"/>
        <v>42247</v>
      </c>
      <c r="E429" s="74">
        <v>2.2000000000000001E-3</v>
      </c>
      <c r="F429" s="73">
        <f t="array" ref="F429">PRODUCT(1+E427:E429)-1</f>
        <v>1.6380107755999962E-2</v>
      </c>
      <c r="G429" s="71">
        <f t="array" ref="G429">PRODUCT(1+E418:E429)-1</f>
        <v>9.5258529093804389E-2</v>
      </c>
      <c r="H429" s="74">
        <v>2.8000000000000004E-3</v>
      </c>
      <c r="I429" s="73">
        <f t="array" ref="I429">PRODUCT(1+H427:H429)-1</f>
        <v>1.6484439443999577E-2</v>
      </c>
      <c r="J429" s="71">
        <f t="array" ref="J429">PRODUCT(1+H418:H429)-1</f>
        <v>7.55378984603996E-2</v>
      </c>
      <c r="L429" s="70"/>
    </row>
    <row r="430" spans="1:12" x14ac:dyDescent="0.35">
      <c r="A430" s="31">
        <f t="shared" si="24"/>
        <v>2015</v>
      </c>
      <c r="B430" s="31" t="str">
        <f t="shared" si="25"/>
        <v>4Q15</v>
      </c>
      <c r="C430" s="31" t="str">
        <f t="shared" si="26"/>
        <v>2015-9</v>
      </c>
      <c r="D430" s="72">
        <f t="shared" si="27"/>
        <v>42277</v>
      </c>
      <c r="E430" s="74">
        <v>5.4000000000000003E-3</v>
      </c>
      <c r="F430" s="73">
        <f t="array" ref="F430">PRODUCT(1+E428:E430)-1</f>
        <v>1.3859073656000032E-2</v>
      </c>
      <c r="G430" s="71">
        <f t="array" ref="G430">PRODUCT(1+E419:E430)-1</f>
        <v>9.4931813812181298E-2</v>
      </c>
      <c r="H430" s="74">
        <v>9.4999999999999998E-3</v>
      </c>
      <c r="I430" s="73">
        <f t="array" ref="I430">PRODUCT(1+H428:H430)-1</f>
        <v>1.9311653539999973E-2</v>
      </c>
      <c r="J430" s="71">
        <f t="array" ref="J430">PRODUCT(1+H419:H430)-1</f>
        <v>8.3588331832109342E-2</v>
      </c>
      <c r="L430" s="70"/>
    </row>
    <row r="431" spans="1:12" x14ac:dyDescent="0.35">
      <c r="A431" s="31">
        <f t="shared" si="24"/>
        <v>2015</v>
      </c>
      <c r="B431" s="31" t="str">
        <f t="shared" si="25"/>
        <v>4Q15</v>
      </c>
      <c r="C431" s="31" t="str">
        <f t="shared" si="26"/>
        <v>2015-10</v>
      </c>
      <c r="D431" s="72">
        <f t="shared" si="27"/>
        <v>42308</v>
      </c>
      <c r="E431" s="74">
        <v>8.199999999999999E-3</v>
      </c>
      <c r="F431" s="73">
        <f t="array" ref="F431">PRODUCT(1+E429:E431)-1</f>
        <v>1.5874297415999994E-2</v>
      </c>
      <c r="G431" s="71">
        <f t="array" ref="G431">PRODUCT(1+E420:E431)-1</f>
        <v>9.9293223148219312E-2</v>
      </c>
      <c r="H431" s="74">
        <v>1.89E-2</v>
      </c>
      <c r="I431" s="73">
        <f t="array" ref="I431">PRODUCT(1+H429:H431)-1</f>
        <v>3.1459572739999775E-2</v>
      </c>
      <c r="J431" s="71">
        <f t="array" ref="J431">PRODUCT(1+H420:H431)-1</f>
        <v>0.1009853922055608</v>
      </c>
      <c r="L431" s="70"/>
    </row>
    <row r="432" spans="1:12" x14ac:dyDescent="0.35">
      <c r="A432" s="31">
        <f t="shared" si="24"/>
        <v>2015</v>
      </c>
      <c r="B432" s="31" t="str">
        <f t="shared" si="25"/>
        <v>4Q15</v>
      </c>
      <c r="C432" s="31" t="str">
        <f t="shared" si="26"/>
        <v>2015-11</v>
      </c>
      <c r="D432" s="72">
        <f t="shared" si="27"/>
        <v>42338</v>
      </c>
      <c r="E432" s="74">
        <v>1.01E-2</v>
      </c>
      <c r="F432" s="73">
        <f t="array" ref="F432">PRODUCT(1+E430:E432)-1</f>
        <v>2.3882087228000115E-2</v>
      </c>
      <c r="G432" s="71">
        <f t="array" ref="G432">PRODUCT(1+E421:E432)-1</f>
        <v>0.10476179952444098</v>
      </c>
      <c r="H432" s="74">
        <v>1.52E-2</v>
      </c>
      <c r="I432" s="73">
        <f t="array" ref="I432">PRODUCT(1+H430:H432)-1</f>
        <v>4.4213959159999927E-2</v>
      </c>
      <c r="J432" s="71">
        <f t="array" ref="J432">PRODUCT(1+H421:H432)-1</f>
        <v>0.10687301462377174</v>
      </c>
      <c r="L432" s="70"/>
    </row>
    <row r="433" spans="1:12" x14ac:dyDescent="0.35">
      <c r="A433" s="31">
        <f t="shared" si="24"/>
        <v>2015</v>
      </c>
      <c r="B433" s="31" t="str">
        <f t="shared" si="25"/>
        <v>4Q15</v>
      </c>
      <c r="C433" s="31" t="str">
        <f t="shared" si="26"/>
        <v>2015-12</v>
      </c>
      <c r="D433" s="72">
        <f t="shared" si="27"/>
        <v>42369</v>
      </c>
      <c r="E433" s="74">
        <v>9.5999999999999992E-3</v>
      </c>
      <c r="F433" s="73">
        <f t="array" ref="F433">PRODUCT(1+E431:E433)-1</f>
        <v>2.815929507199999E-2</v>
      </c>
      <c r="G433" s="71">
        <f t="array" ref="G433">PRODUCT(1+E422:E433)-1</f>
        <v>0.10673497995621717</v>
      </c>
      <c r="H433" s="74">
        <v>4.8999999999999998E-3</v>
      </c>
      <c r="I433" s="73">
        <f t="array" ref="I433">PRODUCT(1+H431:H433)-1</f>
        <v>3.9455777671999925E-2</v>
      </c>
      <c r="J433" s="71">
        <f t="array" ref="J433">PRODUCT(1+H422:H433)-1</f>
        <v>0.10544294612942617</v>
      </c>
      <c r="L433" s="70"/>
    </row>
    <row r="434" spans="1:12" x14ac:dyDescent="0.35">
      <c r="A434" s="31">
        <f t="shared" si="24"/>
        <v>2016</v>
      </c>
      <c r="B434" s="31" t="str">
        <f t="shared" si="25"/>
        <v>1Q16</v>
      </c>
      <c r="C434" s="31" t="str">
        <f t="shared" si="26"/>
        <v>2016-1</v>
      </c>
      <c r="D434" s="72">
        <f t="shared" si="27"/>
        <v>42400</v>
      </c>
      <c r="E434" s="74">
        <v>1.2699999999999999E-2</v>
      </c>
      <c r="F434" s="73">
        <f t="array" ref="F434">PRODUCT(1+E432:E434)-1</f>
        <v>3.2748381391999981E-2</v>
      </c>
      <c r="G434" s="71">
        <f t="array" ref="G434">PRODUCT(1+E423:E434)-1</f>
        <v>0.10706293382226528</v>
      </c>
      <c r="H434" s="74">
        <v>1.1399999999999999E-2</v>
      </c>
      <c r="I434" s="73">
        <f t="array" ref="I434">PRODUCT(1+H432:H434)-1</f>
        <v>3.1804469072000074E-2</v>
      </c>
      <c r="J434" s="71">
        <f t="array" ref="J434">PRODUCT(1+H423:H434)-1</f>
        <v>0.10961194493380444</v>
      </c>
      <c r="L434" s="70"/>
    </row>
    <row r="435" spans="1:12" x14ac:dyDescent="0.35">
      <c r="A435" s="31">
        <f t="shared" si="24"/>
        <v>2016</v>
      </c>
      <c r="B435" s="31" t="str">
        <f t="shared" si="25"/>
        <v>1Q16</v>
      </c>
      <c r="C435" s="31" t="str">
        <f t="shared" si="26"/>
        <v>2016-2</v>
      </c>
      <c r="D435" s="72">
        <f t="shared" si="27"/>
        <v>42429</v>
      </c>
      <c r="E435" s="74">
        <v>9.0000000000000011E-3</v>
      </c>
      <c r="F435" s="73">
        <f t="array" ref="F435">PRODUCT(1+E433:E435)-1</f>
        <v>3.1623717279999797E-2</v>
      </c>
      <c r="G435" s="71">
        <f t="array" ref="G435">PRODUCT(1+E424:E435)-1</f>
        <v>0.1035630312454705</v>
      </c>
      <c r="H435" s="74">
        <v>1.29E-2</v>
      </c>
      <c r="I435" s="73">
        <f t="array" ref="I435">PRODUCT(1+H433:H435)-1</f>
        <v>2.9466850593999894E-2</v>
      </c>
      <c r="J435" s="71">
        <f t="array" ref="J435">PRODUCT(1+H424:H435)-1</f>
        <v>0.12089951034551749</v>
      </c>
      <c r="L435" s="70"/>
    </row>
    <row r="436" spans="1:12" x14ac:dyDescent="0.35">
      <c r="A436" s="31">
        <f t="shared" si="24"/>
        <v>2016</v>
      </c>
      <c r="B436" s="31" t="str">
        <f t="shared" si="25"/>
        <v>1Q16</v>
      </c>
      <c r="C436" s="31" t="str">
        <f t="shared" si="26"/>
        <v>2016-3</v>
      </c>
      <c r="D436" s="72">
        <f t="shared" si="27"/>
        <v>42460</v>
      </c>
      <c r="E436" s="74">
        <v>4.3E-3</v>
      </c>
      <c r="F436" s="73">
        <f t="array" ref="F436">PRODUCT(1+E434:E436)-1</f>
        <v>2.6208101489999747E-2</v>
      </c>
      <c r="G436" s="71">
        <f t="array" ref="G436">PRODUCT(1+E425:E436)-1</f>
        <v>9.3869277812698382E-2</v>
      </c>
      <c r="H436" s="74">
        <v>5.1000000000000004E-3</v>
      </c>
      <c r="I436" s="73">
        <f t="array" ref="I436">PRODUCT(1+H434:H436)-1</f>
        <v>2.9671740006000036E-2</v>
      </c>
      <c r="J436" s="71">
        <f t="array" ref="J436">PRODUCT(1+H425:H436)-1</f>
        <v>0.11568241022804537</v>
      </c>
      <c r="L436" s="70"/>
    </row>
    <row r="437" spans="1:12" x14ac:dyDescent="0.35">
      <c r="A437" s="31">
        <f t="shared" si="24"/>
        <v>2016</v>
      </c>
      <c r="B437" s="31" t="str">
        <f t="shared" si="25"/>
        <v>4Q16</v>
      </c>
      <c r="C437" s="31" t="str">
        <f t="shared" si="26"/>
        <v>2016-4</v>
      </c>
      <c r="D437" s="72">
        <f t="shared" si="27"/>
        <v>42490</v>
      </c>
      <c r="E437" s="74">
        <v>6.0999999999999995E-3</v>
      </c>
      <c r="F437" s="73">
        <f t="array" ref="F437">PRODUCT(1+E435:E437)-1</f>
        <v>1.9520066069999897E-2</v>
      </c>
      <c r="G437" s="71">
        <f t="array" ref="G437">PRODUCT(1+E426:E437)-1</f>
        <v>9.2783120253555396E-2</v>
      </c>
      <c r="H437" s="74">
        <v>3.3E-3</v>
      </c>
      <c r="I437" s="73">
        <f t="array" ref="I437">PRODUCT(1+H435:H437)-1</f>
        <v>2.1425407107000138E-2</v>
      </c>
      <c r="J437" s="71">
        <f t="array" ref="J437">PRODUCT(1+H426:H437)-1</f>
        <v>0.10641905918928329</v>
      </c>
      <c r="L437" s="70"/>
    </row>
    <row r="438" spans="1:12" x14ac:dyDescent="0.35">
      <c r="A438" s="31">
        <f t="shared" si="24"/>
        <v>2016</v>
      </c>
      <c r="B438" s="31" t="str">
        <f t="shared" si="25"/>
        <v>4Q16</v>
      </c>
      <c r="C438" s="31" t="str">
        <f t="shared" si="26"/>
        <v>2016-5</v>
      </c>
      <c r="D438" s="72">
        <f t="shared" si="27"/>
        <v>42521</v>
      </c>
      <c r="E438" s="74">
        <v>7.8000000000000005E-3</v>
      </c>
      <c r="F438" s="73">
        <f t="array" ref="F438">PRODUCT(1+E436:E438)-1</f>
        <v>1.8307554593999908E-2</v>
      </c>
      <c r="G438" s="71">
        <f t="array" ref="G438">PRODUCT(1+E427:E438)-1</f>
        <v>9.3217022624114465E-2</v>
      </c>
      <c r="H438" s="74">
        <v>8.199999999999999E-3</v>
      </c>
      <c r="I438" s="73">
        <f t="array" ref="I438">PRODUCT(1+H436:H438)-1</f>
        <v>1.6685848006000148E-2</v>
      </c>
      <c r="J438" s="71">
        <f t="array" ref="J438">PRODUCT(1+H427:H438)-1</f>
        <v>0.11093685437171086</v>
      </c>
      <c r="L438" s="70"/>
    </row>
    <row r="439" spans="1:12" x14ac:dyDescent="0.35">
      <c r="A439" s="31">
        <f t="shared" si="24"/>
        <v>2016</v>
      </c>
      <c r="B439" s="31" t="str">
        <f t="shared" si="25"/>
        <v>4Q16</v>
      </c>
      <c r="C439" s="31" t="str">
        <f t="shared" si="26"/>
        <v>2016-6</v>
      </c>
      <c r="D439" s="72">
        <f t="shared" si="27"/>
        <v>42551</v>
      </c>
      <c r="E439" s="74">
        <v>3.4999999999999996E-3</v>
      </c>
      <c r="F439" s="73">
        <f t="array" ref="F439">PRODUCT(1+E437:E439)-1</f>
        <v>1.7496396530000125E-2</v>
      </c>
      <c r="G439" s="71">
        <f t="array" ref="G439">PRODUCT(1+E428:E439)-1</f>
        <v>8.8444570099512898E-2</v>
      </c>
      <c r="H439" s="74">
        <v>1.6899999999999998E-2</v>
      </c>
      <c r="I439" s="73">
        <f t="array" ref="I439">PRODUCT(1+H437:H439)-1</f>
        <v>2.862186731399996E-2</v>
      </c>
      <c r="J439" s="71">
        <f t="array" ref="J439">PRODUCT(1+H428:H439)-1</f>
        <v>0.1221929941497899</v>
      </c>
      <c r="L439" s="70"/>
    </row>
    <row r="440" spans="1:12" x14ac:dyDescent="0.35">
      <c r="A440" s="31">
        <f t="shared" si="24"/>
        <v>2016</v>
      </c>
      <c r="B440" s="31" t="str">
        <f t="shared" si="25"/>
        <v>4Q16</v>
      </c>
      <c r="C440" s="31" t="str">
        <f t="shared" si="26"/>
        <v>2016-7</v>
      </c>
      <c r="D440" s="72">
        <f t="shared" si="27"/>
        <v>42582</v>
      </c>
      <c r="E440" s="74">
        <v>5.1999999999999998E-3</v>
      </c>
      <c r="F440" s="73">
        <f t="array" ref="F440">PRODUCT(1+E438:E440)-1</f>
        <v>1.6586201960000047E-2</v>
      </c>
      <c r="G440" s="71">
        <f t="array" ref="G440">PRODUCT(1+E429:E440)-1</f>
        <v>8.7362832303747195E-2</v>
      </c>
      <c r="H440" s="74">
        <v>1.8E-3</v>
      </c>
      <c r="I440" s="73">
        <f t="array" ref="I440">PRODUCT(1+H438:H440)-1</f>
        <v>2.7084009443999912E-2</v>
      </c>
      <c r="J440" s="71">
        <f t="array" ref="J440">PRODUCT(1+H429:H440)-1</f>
        <v>0.11650902923752038</v>
      </c>
      <c r="L440" s="70"/>
    </row>
    <row r="441" spans="1:12" x14ac:dyDescent="0.35">
      <c r="A441" s="31">
        <f t="shared" si="24"/>
        <v>2016</v>
      </c>
      <c r="B441" s="31" t="str">
        <f t="shared" si="25"/>
        <v>4Q16</v>
      </c>
      <c r="C441" s="31" t="str">
        <f t="shared" si="26"/>
        <v>2016-8</v>
      </c>
      <c r="D441" s="72">
        <f t="shared" si="27"/>
        <v>42613</v>
      </c>
      <c r="E441" s="74">
        <v>4.4000000000000003E-3</v>
      </c>
      <c r="F441" s="73">
        <f t="array" ref="F441">PRODUCT(1+E439:E441)-1</f>
        <v>1.3156560080000101E-2</v>
      </c>
      <c r="G441" s="71">
        <f t="array" ref="G441">PRODUCT(1+E430:E441)-1</f>
        <v>8.9749779251530493E-2</v>
      </c>
      <c r="H441" s="74">
        <v>1.5E-3</v>
      </c>
      <c r="I441" s="73">
        <f t="array" ref="I441">PRODUCT(1+H439:H441)-1</f>
        <v>2.025851563000014E-2</v>
      </c>
      <c r="J441" s="71">
        <f t="array" ref="J441">PRODUCT(1+H430:H441)-1</f>
        <v>0.11506162024469146</v>
      </c>
      <c r="L441" s="70"/>
    </row>
    <row r="442" spans="1:12" x14ac:dyDescent="0.35">
      <c r="A442" s="31">
        <f t="shared" si="24"/>
        <v>2016</v>
      </c>
      <c r="B442" s="31" t="str">
        <f t="shared" si="25"/>
        <v>4Q16</v>
      </c>
      <c r="C442" s="31" t="str">
        <f t="shared" si="26"/>
        <v>2016-9</v>
      </c>
      <c r="D442" s="72">
        <f t="shared" si="27"/>
        <v>42643</v>
      </c>
      <c r="E442" s="74">
        <v>8.0000000000000004E-4</v>
      </c>
      <c r="F442" s="73">
        <f t="array" ref="F442">PRODUCT(1+E440:E442)-1</f>
        <v>1.043057830399996E-2</v>
      </c>
      <c r="G442" s="71">
        <f t="array" ref="G442">PRODUCT(1+E431:E442)-1</f>
        <v>8.4763854261917126E-2</v>
      </c>
      <c r="H442" s="74">
        <v>2E-3</v>
      </c>
      <c r="I442" s="73">
        <f t="array" ref="I442">PRODUCT(1+H440:H442)-1</f>
        <v>5.309305400000186E-3</v>
      </c>
      <c r="J442" s="71">
        <f t="array" ref="J442">PRODUCT(1+H431:H442)-1</f>
        <v>0.10677735857868376</v>
      </c>
      <c r="L442" s="70"/>
    </row>
    <row r="443" spans="1:12" x14ac:dyDescent="0.35">
      <c r="A443" s="31">
        <f t="shared" si="24"/>
        <v>2016</v>
      </c>
      <c r="B443" s="31" t="str">
        <f t="shared" si="25"/>
        <v>4Q16</v>
      </c>
      <c r="C443" s="31" t="str">
        <f t="shared" si="26"/>
        <v>2016-10</v>
      </c>
      <c r="D443" s="72">
        <f t="shared" si="27"/>
        <v>42674</v>
      </c>
      <c r="E443" s="74">
        <v>2.5999999999999999E-3</v>
      </c>
      <c r="F443" s="73">
        <f t="array" ref="F443">PRODUCT(1+E441:E443)-1</f>
        <v>7.8170491519997665E-3</v>
      </c>
      <c r="G443" s="71">
        <f t="array" ref="G443">PRODUCT(1+E432:E443)-1</f>
        <v>7.8738583895058722E-2</v>
      </c>
      <c r="H443" s="74">
        <v>1.6000000000000001E-3</v>
      </c>
      <c r="I443" s="73">
        <f t="array" ref="I443">PRODUCT(1+H441:H443)-1</f>
        <v>5.1086047999999717E-3</v>
      </c>
      <c r="J443" s="71">
        <f t="array" ref="J443">PRODUCT(1+H432:H443)-1</f>
        <v>8.7985280550014533E-2</v>
      </c>
      <c r="L443" s="70"/>
    </row>
    <row r="444" spans="1:12" x14ac:dyDescent="0.35">
      <c r="A444" s="31">
        <f t="shared" si="24"/>
        <v>2016</v>
      </c>
      <c r="B444" s="31" t="str">
        <f t="shared" si="25"/>
        <v>4Q16</v>
      </c>
      <c r="C444" s="31" t="str">
        <f t="shared" si="26"/>
        <v>2016-11</v>
      </c>
      <c r="D444" s="72">
        <f t="shared" si="27"/>
        <v>42704</v>
      </c>
      <c r="E444" s="74">
        <v>1.8E-3</v>
      </c>
      <c r="F444" s="73">
        <f t="array" ref="F444">PRODUCT(1+E442:E444)-1</f>
        <v>5.2082037439999951E-3</v>
      </c>
      <c r="G444" s="71">
        <f t="array" ref="G444">PRODUCT(1+E433:E444)-1</f>
        <v>6.9874580087189164E-2</v>
      </c>
      <c r="H444" s="74">
        <v>-2.9999999999999997E-4</v>
      </c>
      <c r="I444" s="73">
        <f t="array" ref="I444">PRODUCT(1+H442:H444)-1</f>
        <v>3.3021190400002176E-3</v>
      </c>
      <c r="J444" s="71">
        <f t="array" ref="J444">PRODUCT(1+H433:H444)-1</f>
        <v>7.1374000163366258E-2</v>
      </c>
      <c r="L444" s="70"/>
    </row>
    <row r="445" spans="1:12" x14ac:dyDescent="0.35">
      <c r="A445" s="31">
        <f t="shared" si="24"/>
        <v>2016</v>
      </c>
      <c r="B445" s="31" t="str">
        <f t="shared" si="25"/>
        <v>4Q16</v>
      </c>
      <c r="C445" s="31" t="str">
        <f t="shared" si="26"/>
        <v>2016-12</v>
      </c>
      <c r="D445" s="72">
        <f t="shared" si="27"/>
        <v>42735</v>
      </c>
      <c r="E445" s="74">
        <v>3.0000000000000001E-3</v>
      </c>
      <c r="F445" s="73">
        <f t="array" ref="F445">PRODUCT(1+E443:E445)-1</f>
        <v>7.4178940399998172E-3</v>
      </c>
      <c r="G445" s="71">
        <f t="array" ref="G445">PRODUCT(1+E434:E445)-1</f>
        <v>6.2880550542244729E-2</v>
      </c>
      <c r="H445" s="74">
        <v>5.4000000000000003E-3</v>
      </c>
      <c r="I445" s="73">
        <f t="array" ref="I445">PRODUCT(1+H443:H445)-1</f>
        <v>6.7065374080002016E-3</v>
      </c>
      <c r="J445" s="71">
        <f t="array" ref="J445">PRODUCT(1+H434:H445)-1</f>
        <v>7.1907075096276696E-2</v>
      </c>
      <c r="L445" s="70"/>
    </row>
    <row r="446" spans="1:12" x14ac:dyDescent="0.35">
      <c r="A446" s="31">
        <f t="shared" si="24"/>
        <v>2017</v>
      </c>
      <c r="B446" s="31" t="str">
        <f t="shared" si="25"/>
        <v>1Q17</v>
      </c>
      <c r="C446" s="31" t="str">
        <f t="shared" si="26"/>
        <v>2017-1</v>
      </c>
      <c r="D446" s="72">
        <f t="shared" si="27"/>
        <v>42766</v>
      </c>
      <c r="E446" s="74">
        <v>3.8E-3</v>
      </c>
      <c r="F446" s="73">
        <f t="array" ref="F446">PRODUCT(1+E444:E446)-1</f>
        <v>8.623660520000076E-3</v>
      </c>
      <c r="G446" s="71">
        <f t="array" ref="G446">PRODUCT(1+E435:E446)-1</f>
        <v>5.3539544420169616E-2</v>
      </c>
      <c r="H446" s="74">
        <v>6.4000000000000003E-3</v>
      </c>
      <c r="I446" s="73">
        <f t="array" ref="I446">PRODUCT(1+H444:H446)-1</f>
        <v>1.1531009632000044E-2</v>
      </c>
      <c r="J446" s="71">
        <f t="array" ref="J446">PRODUCT(1+H435:H446)-1</f>
        <v>6.6607949749745599E-2</v>
      </c>
      <c r="L446" s="70"/>
    </row>
    <row r="447" spans="1:12" x14ac:dyDescent="0.35">
      <c r="A447" s="31">
        <f t="shared" si="24"/>
        <v>2017</v>
      </c>
      <c r="B447" s="31" t="str">
        <f t="shared" si="25"/>
        <v>1Q17</v>
      </c>
      <c r="C447" s="31" t="str">
        <f t="shared" si="26"/>
        <v>2017-2</v>
      </c>
      <c r="D447" s="72">
        <f t="shared" si="27"/>
        <v>42794</v>
      </c>
      <c r="E447" s="74">
        <v>3.3E-3</v>
      </c>
      <c r="F447" s="73">
        <f t="array" ref="F447">PRODUCT(1+E445:E447)-1</f>
        <v>1.0133877619999954E-2</v>
      </c>
      <c r="G447" s="71">
        <f t="array" ref="G447">PRODUCT(1+E436:E447)-1</f>
        <v>4.7587933515120362E-2</v>
      </c>
      <c r="H447" s="74">
        <v>8.0000000000000004E-4</v>
      </c>
      <c r="I447" s="73">
        <f t="array" ref="I447">PRODUCT(1+H445:H447)-1</f>
        <v>1.2644027647999989E-2</v>
      </c>
      <c r="J447" s="71">
        <f t="array" ref="J447">PRODUCT(1+H436:H447)-1</f>
        <v>5.3866360064710461E-2</v>
      </c>
      <c r="L447" s="70"/>
    </row>
    <row r="448" spans="1:12" x14ac:dyDescent="0.35">
      <c r="A448" s="31">
        <f t="shared" si="24"/>
        <v>2017</v>
      </c>
      <c r="B448" s="31" t="str">
        <f t="shared" si="25"/>
        <v>1Q17</v>
      </c>
      <c r="C448" s="31" t="str">
        <f t="shared" si="26"/>
        <v>2017-3</v>
      </c>
      <c r="D448" s="72">
        <f t="shared" si="27"/>
        <v>42825</v>
      </c>
      <c r="E448" s="74">
        <v>2.5000000000000001E-3</v>
      </c>
      <c r="F448" s="73">
        <f t="array" ref="F448">PRODUCT(1+E446:E448)-1</f>
        <v>9.6303213499999707E-3</v>
      </c>
      <c r="G448" s="71">
        <f t="array" ref="G448">PRODUCT(1+E437:E448)-1</f>
        <v>4.5710348848857718E-2</v>
      </c>
      <c r="H448" s="74">
        <v>1E-4</v>
      </c>
      <c r="I448" s="73">
        <f t="array" ref="I448">PRODUCT(1+H446:H448)-1</f>
        <v>7.3058405119998948E-3</v>
      </c>
      <c r="J448" s="71">
        <f t="array" ref="J448">PRODUCT(1+H437:H448)-1</f>
        <v>4.862376549668368E-2</v>
      </c>
      <c r="L448" s="70"/>
    </row>
    <row r="449" spans="1:12" x14ac:dyDescent="0.35">
      <c r="A449" s="31">
        <f t="shared" si="24"/>
        <v>2017</v>
      </c>
      <c r="B449" s="31" t="str">
        <f t="shared" si="25"/>
        <v>4Q17</v>
      </c>
      <c r="C449" s="31" t="str">
        <f t="shared" si="26"/>
        <v>2017-4</v>
      </c>
      <c r="D449" s="72">
        <f t="shared" si="27"/>
        <v>42855</v>
      </c>
      <c r="E449" s="74">
        <v>1.4000000000000002E-3</v>
      </c>
      <c r="F449" s="73">
        <f t="array" ref="F449">PRODUCT(1+E447:E449)-1</f>
        <v>7.2163815500001505E-3</v>
      </c>
      <c r="G449" s="71">
        <f t="array" ref="G449">PRODUCT(1+E438:E449)-1</f>
        <v>4.0825308952635142E-2</v>
      </c>
      <c r="H449" s="74">
        <v>-1.1000000000000001E-2</v>
      </c>
      <c r="I449" s="73">
        <f t="array" ref="I449">PRODUCT(1+H447:H449)-1</f>
        <v>-1.010982088000012E-2</v>
      </c>
      <c r="J449" s="71">
        <f t="array" ref="J449">PRODUCT(1+H438:H449)-1</f>
        <v>3.3677767443656359E-2</v>
      </c>
      <c r="L449" s="70"/>
    </row>
    <row r="450" spans="1:12" x14ac:dyDescent="0.35">
      <c r="A450" s="31">
        <f t="shared" si="24"/>
        <v>2017</v>
      </c>
      <c r="B450" s="31" t="str">
        <f t="shared" si="25"/>
        <v>4Q17</v>
      </c>
      <c r="C450" s="31" t="str">
        <f t="shared" si="26"/>
        <v>2017-5</v>
      </c>
      <c r="D450" s="72">
        <f t="shared" si="27"/>
        <v>42886</v>
      </c>
      <c r="E450" s="74">
        <v>3.0999999999999999E-3</v>
      </c>
      <c r="F450" s="73">
        <f t="array" ref="F450">PRODUCT(1+E448:E450)-1</f>
        <v>7.0156008500001921E-3</v>
      </c>
      <c r="G450" s="71">
        <f t="array" ref="G450">PRODUCT(1+E439:E450)-1</f>
        <v>3.5971291337952405E-2</v>
      </c>
      <c r="H450" s="74">
        <v>-9.300000000000001E-3</v>
      </c>
      <c r="I450" s="73">
        <f t="array" ref="I450">PRODUCT(1+H448:H450)-1</f>
        <v>-2.0099719770000024E-2</v>
      </c>
      <c r="J450" s="71">
        <f t="array" ref="J450">PRODUCT(1+H439:H450)-1</f>
        <v>1.5735532837165556E-2</v>
      </c>
      <c r="L450" s="70"/>
    </row>
    <row r="451" spans="1:12" x14ac:dyDescent="0.35">
      <c r="A451" s="31">
        <f t="shared" ref="A451:A514" si="28">YEAR(D451)</f>
        <v>2017</v>
      </c>
      <c r="B451" s="31" t="str">
        <f t="shared" ref="B451:B514" si="29">IF(MONTH(D451)&lt;=3,"1Q",IF(MONTH(D451)&lt;=3,"2Q",IF(MONTH(D451)&lt;=3,"3Q","4Q")))&amp;RIGHT(A451,2)</f>
        <v>4Q17</v>
      </c>
      <c r="C451" s="31" t="str">
        <f t="shared" ref="C451:C514" si="30">YEAR(D451)&amp;"-"&amp;MONTH(D451)</f>
        <v>2017-6</v>
      </c>
      <c r="D451" s="72">
        <f t="shared" si="27"/>
        <v>42916</v>
      </c>
      <c r="E451" s="74">
        <v>-2.3E-3</v>
      </c>
      <c r="F451" s="73">
        <f t="array" ref="F451">PRODUCT(1+E449:E451)-1</f>
        <v>2.1939800180001967E-3</v>
      </c>
      <c r="G451" s="71">
        <f t="array" ref="G451">PRODUCT(1+E440:E451)-1</f>
        <v>2.9983614716367901E-2</v>
      </c>
      <c r="H451" s="74">
        <v>-6.7000000000000002E-3</v>
      </c>
      <c r="I451" s="73">
        <f t="array" ref="I451">PRODUCT(1+H449:H451)-1</f>
        <v>-2.6762375410000039E-2</v>
      </c>
      <c r="J451" s="71">
        <f t="array" ref="J451">PRODUCT(1+H440:H451)-1</f>
        <v>-7.8374424553476763E-3</v>
      </c>
      <c r="L451" s="70"/>
    </row>
    <row r="452" spans="1:12" x14ac:dyDescent="0.35">
      <c r="A452" s="31">
        <f t="shared" si="28"/>
        <v>2017</v>
      </c>
      <c r="B452" s="31" t="str">
        <f t="shared" si="29"/>
        <v>4Q17</v>
      </c>
      <c r="C452" s="31" t="str">
        <f t="shared" si="30"/>
        <v>2017-7</v>
      </c>
      <c r="D452" s="72">
        <f t="shared" ref="D452:D515" si="31">+D451+40-DAY(D451+40)</f>
        <v>42947</v>
      </c>
      <c r="E452" s="74">
        <v>2.3999999999999998E-3</v>
      </c>
      <c r="F452" s="73">
        <f t="array" ref="F452">PRODUCT(1+E450:E452)-1</f>
        <v>3.1947728880001858E-3</v>
      </c>
      <c r="G452" s="71">
        <f t="array" ref="G452">PRODUCT(1+E441:E452)-1</f>
        <v>2.7114579577881992E-2</v>
      </c>
      <c r="H452" s="74">
        <v>-7.1999999999999998E-3</v>
      </c>
      <c r="I452" s="73">
        <f t="array" ref="I452">PRODUCT(1+H450:H452)-1</f>
        <v>-2.3022938632000001E-2</v>
      </c>
      <c r="J452" s="71">
        <f t="array" ref="J452">PRODUCT(1+H441:H452)-1</f>
        <v>-1.6750861319294819E-2</v>
      </c>
      <c r="L452" s="70"/>
    </row>
    <row r="453" spans="1:12" x14ac:dyDescent="0.35">
      <c r="A453" s="31">
        <f t="shared" si="28"/>
        <v>2017</v>
      </c>
      <c r="B453" s="31" t="str">
        <f t="shared" si="29"/>
        <v>4Q17</v>
      </c>
      <c r="C453" s="31" t="str">
        <f t="shared" si="30"/>
        <v>2017-8</v>
      </c>
      <c r="D453" s="72">
        <f t="shared" si="31"/>
        <v>42978</v>
      </c>
      <c r="E453" s="74">
        <v>1.9E-3</v>
      </c>
      <c r="F453" s="73">
        <f t="array" ref="F453">PRODUCT(1+E451:E453)-1</f>
        <v>1.9946595119999522E-3</v>
      </c>
      <c r="G453" s="71">
        <f t="array" ref="G453">PRODUCT(1+E442:E453)-1</f>
        <v>2.4558041894743088E-2</v>
      </c>
      <c r="H453" s="74">
        <v>1E-3</v>
      </c>
      <c r="I453" s="73">
        <f t="array" ref="I453">PRODUCT(1+H451:H453)-1</f>
        <v>-1.2865611760000117E-2</v>
      </c>
      <c r="J453" s="71">
        <f t="array" ref="J453">PRODUCT(1+H442:H453)-1</f>
        <v>-1.7241749556279551E-2</v>
      </c>
      <c r="L453" s="70"/>
    </row>
    <row r="454" spans="1:12" x14ac:dyDescent="0.35">
      <c r="A454" s="31">
        <f t="shared" si="28"/>
        <v>2017</v>
      </c>
      <c r="B454" s="31" t="str">
        <f t="shared" si="29"/>
        <v>4Q17</v>
      </c>
      <c r="C454" s="31" t="str">
        <f t="shared" si="30"/>
        <v>2017-9</v>
      </c>
      <c r="D454" s="72">
        <f t="shared" si="31"/>
        <v>43008</v>
      </c>
      <c r="E454" s="74">
        <v>1.6000000000000001E-3</v>
      </c>
      <c r="F454" s="73">
        <f t="array" ref="F454">PRODUCT(1+E452:E454)-1</f>
        <v>5.9114472960000164E-3</v>
      </c>
      <c r="G454" s="71">
        <f t="array" ref="G454">PRODUCT(1+E443:E454)-1</f>
        <v>2.5377033135266736E-2</v>
      </c>
      <c r="H454" s="74">
        <v>4.6999999999999993E-3</v>
      </c>
      <c r="I454" s="73">
        <f t="array" ref="I454">PRODUCT(1+H452:H454)-1</f>
        <v>-1.5363738400001603E-3</v>
      </c>
      <c r="J454" s="71">
        <f t="array" ref="J454">PRODUCT(1+H443:H454)-1</f>
        <v>-1.4593598582030465E-2</v>
      </c>
      <c r="L454" s="70"/>
    </row>
    <row r="455" spans="1:12" x14ac:dyDescent="0.35">
      <c r="A455" s="31">
        <f t="shared" si="28"/>
        <v>2017</v>
      </c>
      <c r="B455" s="31" t="str">
        <f t="shared" si="29"/>
        <v>4Q17</v>
      </c>
      <c r="C455" s="31" t="str">
        <f t="shared" si="30"/>
        <v>2017-10</v>
      </c>
      <c r="D455" s="72">
        <f t="shared" si="31"/>
        <v>43039</v>
      </c>
      <c r="E455" s="74">
        <v>4.1999999999999997E-3</v>
      </c>
      <c r="F455" s="73">
        <f t="array" ref="F455">PRODUCT(1+E453:E455)-1</f>
        <v>7.7177527679999081E-3</v>
      </c>
      <c r="G455" s="71">
        <f t="array" ref="G455">PRODUCT(1+E444:E455)-1</f>
        <v>2.701338188154323E-2</v>
      </c>
      <c r="H455" s="74">
        <v>2E-3</v>
      </c>
      <c r="I455" s="73">
        <f t="array" ref="I455">PRODUCT(1+H453:H455)-1</f>
        <v>7.7161094000000041E-3</v>
      </c>
      <c r="J455" s="71">
        <f t="array" ref="J455">PRODUCT(1+H444:H455)-1</f>
        <v>-1.4200065674116025E-2</v>
      </c>
      <c r="L455" s="70"/>
    </row>
    <row r="456" spans="1:12" x14ac:dyDescent="0.35">
      <c r="A456" s="31">
        <f t="shared" si="28"/>
        <v>2017</v>
      </c>
      <c r="B456" s="31" t="str">
        <f t="shared" si="29"/>
        <v>4Q17</v>
      </c>
      <c r="C456" s="31" t="str">
        <f t="shared" si="30"/>
        <v>2017-11</v>
      </c>
      <c r="D456" s="72">
        <f t="shared" si="31"/>
        <v>43069</v>
      </c>
      <c r="E456" s="74">
        <v>2.8000000000000004E-3</v>
      </c>
      <c r="F456" s="73">
        <f t="array" ref="F456">PRODUCT(1+E454:E456)-1</f>
        <v>8.6229788159999377E-3</v>
      </c>
      <c r="G456" s="71">
        <f t="array" ref="G456">PRODUCT(1+E445:E456)-1</f>
        <v>2.8038549960881287E-2</v>
      </c>
      <c r="H456" s="74">
        <v>5.1999999999999998E-3</v>
      </c>
      <c r="I456" s="73">
        <f t="array" ref="I456">PRODUCT(1+H454:H456)-1</f>
        <v>1.1944288879999876E-2</v>
      </c>
      <c r="J456" s="71">
        <f t="array" ref="J456">PRODUCT(1+H445:H456)-1</f>
        <v>-8.776538977314563E-3</v>
      </c>
      <c r="L456" s="70"/>
    </row>
    <row r="457" spans="1:12" x14ac:dyDescent="0.35">
      <c r="A457" s="31">
        <f t="shared" si="28"/>
        <v>2017</v>
      </c>
      <c r="B457" s="31" t="str">
        <f t="shared" si="29"/>
        <v>4Q17</v>
      </c>
      <c r="C457" s="31" t="str">
        <f t="shared" si="30"/>
        <v>2017-12</v>
      </c>
      <c r="D457" s="72">
        <f t="shared" si="31"/>
        <v>43100</v>
      </c>
      <c r="E457" s="74">
        <v>4.4000000000000003E-3</v>
      </c>
      <c r="F457" s="73">
        <f t="array" ref="F457">PRODUCT(1+E455:E457)-1</f>
        <v>1.1442611743999853E-2</v>
      </c>
      <c r="G457" s="71">
        <f t="array" ref="G457">PRODUCT(1+E446:E457)-1</f>
        <v>2.9473499083459087E-2</v>
      </c>
      <c r="H457" s="74">
        <v>8.8999999999999999E-3</v>
      </c>
      <c r="I457" s="73">
        <f t="array" ref="I457">PRODUCT(1+H455:H457)-1</f>
        <v>1.6174572559999989E-2</v>
      </c>
      <c r="J457" s="71">
        <f t="array" ref="J457">PRODUCT(1+H446:H457)-1</f>
        <v>-5.3258903662347645E-3</v>
      </c>
      <c r="L457" s="70"/>
    </row>
    <row r="458" spans="1:12" x14ac:dyDescent="0.35">
      <c r="A458" s="31">
        <f t="shared" si="28"/>
        <v>2018</v>
      </c>
      <c r="B458" s="31" t="str">
        <f t="shared" si="29"/>
        <v>1Q18</v>
      </c>
      <c r="C458" s="31" t="str">
        <f t="shared" si="30"/>
        <v>2018-1</v>
      </c>
      <c r="D458" s="72">
        <f t="shared" si="31"/>
        <v>43131</v>
      </c>
      <c r="E458" s="74">
        <v>2.8999999999999998E-3</v>
      </c>
      <c r="F458" s="73">
        <f t="array" ref="F458">PRODUCT(1+E456:E458)-1</f>
        <v>1.0133235727999734E-2</v>
      </c>
      <c r="G458" s="71">
        <f t="array" ref="G458">PRODUCT(1+E447:E458)-1</f>
        <v>2.8550480405260981E-2</v>
      </c>
      <c r="H458" s="74">
        <v>7.6E-3</v>
      </c>
      <c r="I458" s="73">
        <f t="array" ref="I458">PRODUCT(1+H456:H458)-1</f>
        <v>2.1853791728000171E-2</v>
      </c>
      <c r="J458" s="71">
        <f t="array" ref="J458">PRODUCT(1+H447:H458)-1</f>
        <v>-4.1398719525220784E-3</v>
      </c>
      <c r="L458" s="70"/>
    </row>
    <row r="459" spans="1:12" x14ac:dyDescent="0.35">
      <c r="A459" s="31">
        <f t="shared" si="28"/>
        <v>2018</v>
      </c>
      <c r="B459" s="31" t="str">
        <f t="shared" si="29"/>
        <v>1Q18</v>
      </c>
      <c r="C459" s="31" t="str">
        <f t="shared" si="30"/>
        <v>2018-2</v>
      </c>
      <c r="D459" s="72">
        <f t="shared" si="31"/>
        <v>43159</v>
      </c>
      <c r="E459" s="74">
        <v>3.2000000000000002E-3</v>
      </c>
      <c r="F459" s="73">
        <f t="array" ref="F459">PRODUCT(1+E457:E459)-1</f>
        <v>1.0536160831999819E-2</v>
      </c>
      <c r="G459" s="71">
        <f t="array" ref="G459">PRODUCT(1+E448:E459)-1</f>
        <v>2.8447963662471265E-2</v>
      </c>
      <c r="H459" s="74">
        <v>7.000000000000001E-4</v>
      </c>
      <c r="I459" s="73">
        <f t="array" ref="I459">PRODUCT(1+H457:H459)-1</f>
        <v>1.7279237347999743E-2</v>
      </c>
      <c r="J459" s="71">
        <f t="array" ref="J459">PRODUCT(1+H448:H459)-1</f>
        <v>-4.2393783602007185E-3</v>
      </c>
      <c r="L459" s="70"/>
    </row>
    <row r="460" spans="1:12" x14ac:dyDescent="0.35">
      <c r="A460" s="31">
        <f t="shared" si="28"/>
        <v>2018</v>
      </c>
      <c r="B460" s="31" t="str">
        <f t="shared" si="29"/>
        <v>1Q18</v>
      </c>
      <c r="C460" s="31" t="str">
        <f t="shared" si="30"/>
        <v>2018-3</v>
      </c>
      <c r="D460" s="72">
        <f t="shared" si="31"/>
        <v>43190</v>
      </c>
      <c r="E460" s="74">
        <v>8.9999999999999998E-4</v>
      </c>
      <c r="F460" s="73">
        <f t="array" ref="F460">PRODUCT(1+E458:E460)-1</f>
        <v>7.0147783519998175E-3</v>
      </c>
      <c r="G460" s="71">
        <f t="array" ref="G460">PRODUCT(1+E449:E460)-1</f>
        <v>2.6806550453633449E-2</v>
      </c>
      <c r="H460" s="74">
        <v>6.4000000000000003E-3</v>
      </c>
      <c r="I460" s="73">
        <f t="array" ref="I460">PRODUCT(1+H458:H460)-1</f>
        <v>1.4758474048000014E-2</v>
      </c>
      <c r="J460" s="71">
        <f t="array" ref="J460">PRODUCT(1+H449:H460)-1</f>
        <v>2.0332862896650372E-3</v>
      </c>
      <c r="L460" s="70"/>
    </row>
    <row r="461" spans="1:12" x14ac:dyDescent="0.35">
      <c r="A461" s="31">
        <f t="shared" si="28"/>
        <v>2018</v>
      </c>
      <c r="B461" s="31" t="str">
        <f t="shared" si="29"/>
        <v>4Q18</v>
      </c>
      <c r="C461" s="31" t="str">
        <f t="shared" si="30"/>
        <v>2018-4</v>
      </c>
      <c r="D461" s="72">
        <f t="shared" si="31"/>
        <v>43220</v>
      </c>
      <c r="E461" s="74">
        <v>2.2000000000000001E-3</v>
      </c>
      <c r="F461" s="73">
        <f t="array" ref="F461">PRODUCT(1+E459:E461)-1</f>
        <v>6.3119063359999839E-3</v>
      </c>
      <c r="G461" s="71">
        <f t="array" ref="G461">PRODUCT(1+E450:E461)-1</f>
        <v>2.7626847278442002E-2</v>
      </c>
      <c r="H461" s="74">
        <v>5.6999999999999993E-3</v>
      </c>
      <c r="I461" s="73">
        <f t="array" ref="I461">PRODUCT(1+H459:H461)-1</f>
        <v>1.2844975536000058E-2</v>
      </c>
      <c r="J461" s="71">
        <f t="array" ref="J461">PRODUCT(1+H450:H461)-1</f>
        <v>1.8953363014677205E-2</v>
      </c>
      <c r="L461" s="70"/>
    </row>
    <row r="462" spans="1:12" x14ac:dyDescent="0.35">
      <c r="A462" s="31">
        <f t="shared" si="28"/>
        <v>2018</v>
      </c>
      <c r="B462" s="31" t="str">
        <f t="shared" si="29"/>
        <v>4Q18</v>
      </c>
      <c r="C462" s="31" t="str">
        <f t="shared" si="30"/>
        <v>2018-5</v>
      </c>
      <c r="D462" s="72">
        <f t="shared" si="31"/>
        <v>43251</v>
      </c>
      <c r="E462" s="74">
        <v>4.0000000000000001E-3</v>
      </c>
      <c r="F462" s="73">
        <f t="array" ref="F462">PRODUCT(1+E460:E462)-1</f>
        <v>7.1143879199997428E-3</v>
      </c>
      <c r="G462" s="71">
        <f t="array" ref="G462">PRODUCT(1+E451:E462)-1</f>
        <v>2.8548853222565285E-2</v>
      </c>
      <c r="H462" s="74">
        <v>1.38E-2</v>
      </c>
      <c r="I462" s="73">
        <f t="array" ref="I462">PRODUCT(1+H460:H462)-1</f>
        <v>2.6103963423999899E-2</v>
      </c>
      <c r="J462" s="71">
        <f t="array" ref="J462">PRODUCT(1+H451:H462)-1</f>
        <v>4.2712142348117599E-2</v>
      </c>
      <c r="L462" s="70"/>
    </row>
    <row r="463" spans="1:12" x14ac:dyDescent="0.35">
      <c r="A463" s="31">
        <f t="shared" si="28"/>
        <v>2018</v>
      </c>
      <c r="B463" s="31" t="str">
        <f t="shared" si="29"/>
        <v>4Q18</v>
      </c>
      <c r="C463" s="31" t="str">
        <f t="shared" si="30"/>
        <v>2018-6</v>
      </c>
      <c r="D463" s="72">
        <f t="shared" si="31"/>
        <v>43281</v>
      </c>
      <c r="E463" s="74">
        <v>1.26E-2</v>
      </c>
      <c r="F463" s="73">
        <f t="array" ref="F463">PRODUCT(1+E461:E463)-1</f>
        <v>1.8887030879999989E-2</v>
      </c>
      <c r="G463" s="71">
        <f t="array" ref="G463">PRODUCT(1+E452:E463)-1</f>
        <v>4.3909560762924515E-2</v>
      </c>
      <c r="H463" s="74">
        <v>1.8700000000000001E-2</v>
      </c>
      <c r="I463" s="73">
        <f t="array" ref="I463">PRODUCT(1+H461:H463)-1</f>
        <v>3.8644780942000079E-2</v>
      </c>
      <c r="J463" s="71">
        <f t="array" ref="J463">PRODUCT(1+H452:H463)-1</f>
        <v>6.9375676442190448E-2</v>
      </c>
      <c r="L463" s="70">
        <v>1</v>
      </c>
    </row>
    <row r="464" spans="1:12" x14ac:dyDescent="0.35">
      <c r="A464" s="31">
        <f t="shared" si="28"/>
        <v>2018</v>
      </c>
      <c r="B464" s="31" t="str">
        <f t="shared" si="29"/>
        <v>4Q18</v>
      </c>
      <c r="C464" s="31" t="str">
        <f t="shared" si="30"/>
        <v>2018-7</v>
      </c>
      <c r="D464" s="72">
        <f t="shared" si="31"/>
        <v>43312</v>
      </c>
      <c r="E464" s="74">
        <v>3.3E-3</v>
      </c>
      <c r="F464" s="73">
        <f t="array" ref="F464">PRODUCT(1+E462:E464)-1</f>
        <v>2.0005346319999839E-2</v>
      </c>
      <c r="G464" s="71">
        <f t="array" ref="G464">PRODUCT(1+E453:E464)-1</f>
        <v>4.4846829921629805E-2</v>
      </c>
      <c r="H464" s="74">
        <v>5.1000000000000004E-3</v>
      </c>
      <c r="I464" s="73">
        <f t="array" ref="I464">PRODUCT(1+H462:H464)-1</f>
        <v>3.8025126106000062E-2</v>
      </c>
      <c r="J464" s="71">
        <f t="array" ref="J464">PRODUCT(1+H453:H464)-1</f>
        <v>8.2624387985541503E-2</v>
      </c>
      <c r="L464" s="70">
        <f t="shared" ref="L464:L495" si="32">L463*(1+E464)</f>
        <v>1.0033000000000001</v>
      </c>
    </row>
    <row r="465" spans="1:12" x14ac:dyDescent="0.35">
      <c r="A465" s="31">
        <f t="shared" si="28"/>
        <v>2018</v>
      </c>
      <c r="B465" s="31" t="str">
        <f t="shared" si="29"/>
        <v>4Q18</v>
      </c>
      <c r="C465" s="31" t="str">
        <f t="shared" si="30"/>
        <v>2018-8</v>
      </c>
      <c r="D465" s="72">
        <f t="shared" si="31"/>
        <v>43343</v>
      </c>
      <c r="E465" s="74">
        <v>-8.9999999999999998E-4</v>
      </c>
      <c r="F465" s="73">
        <f t="array" ref="F465">PRODUCT(1+E463:E465)-1</f>
        <v>1.5027232578000094E-2</v>
      </c>
      <c r="G465" s="71">
        <f t="array" ref="G465">PRODUCT(1+E454:E465)-1</f>
        <v>4.1926806841701358E-2</v>
      </c>
      <c r="H465" s="74">
        <v>6.9999999999999993E-3</v>
      </c>
      <c r="I465" s="73">
        <f t="array" ref="I465">PRODUCT(1+H463:H465)-1</f>
        <v>3.1062637589999831E-2</v>
      </c>
      <c r="J465" s="71">
        <f t="array" ref="J465">PRODUCT(1+H454:H465)-1</f>
        <v>8.9113645056383417E-2</v>
      </c>
      <c r="L465" s="70">
        <f t="shared" si="32"/>
        <v>1.00239703</v>
      </c>
    </row>
    <row r="466" spans="1:12" x14ac:dyDescent="0.35">
      <c r="A466" s="31">
        <f t="shared" si="28"/>
        <v>2018</v>
      </c>
      <c r="B466" s="31" t="str">
        <f t="shared" si="29"/>
        <v>4Q18</v>
      </c>
      <c r="C466" s="31" t="str">
        <f t="shared" si="30"/>
        <v>2018-9</v>
      </c>
      <c r="D466" s="72">
        <f t="shared" si="31"/>
        <v>43373</v>
      </c>
      <c r="E466" s="74">
        <v>4.7999999999999996E-3</v>
      </c>
      <c r="F466" s="73">
        <f t="array" ref="F466">PRODUCT(1+E464:E466)-1</f>
        <v>7.2085357439999331E-3</v>
      </c>
      <c r="G466" s="71">
        <f t="array" ref="G466">PRODUCT(1+E455:E466)-1</f>
        <v>4.5255646480173439E-2</v>
      </c>
      <c r="H466" s="74">
        <v>1.52E-2</v>
      </c>
      <c r="I466" s="73">
        <f t="array" ref="I466">PRODUCT(1+H464:H466)-1</f>
        <v>2.7520162640000123E-2</v>
      </c>
      <c r="J466" s="71">
        <f t="array" ref="J466">PRODUCT(1+H455:H466)-1</f>
        <v>0.10049584200382311</v>
      </c>
      <c r="L466" s="70">
        <f t="shared" si="32"/>
        <v>1.0072085357439999</v>
      </c>
    </row>
    <row r="467" spans="1:12" x14ac:dyDescent="0.35">
      <c r="A467" s="31">
        <f t="shared" si="28"/>
        <v>2018</v>
      </c>
      <c r="B467" s="31" t="str">
        <f t="shared" si="29"/>
        <v>4Q18</v>
      </c>
      <c r="C467" s="31" t="str">
        <f t="shared" si="30"/>
        <v>2018-10</v>
      </c>
      <c r="D467" s="72">
        <f t="shared" si="31"/>
        <v>43404</v>
      </c>
      <c r="E467" s="74">
        <v>4.5000000000000005E-3</v>
      </c>
      <c r="F467" s="73">
        <f t="array" ref="F467">PRODUCT(1+E465:E467)-1</f>
        <v>8.4132105599998841E-3</v>
      </c>
      <c r="G467" s="71">
        <f t="array" ref="G467">PRODUCT(1+E456:E467)-1</f>
        <v>4.5567911660360449E-2</v>
      </c>
      <c r="H467" s="74">
        <v>8.8999999999999999E-3</v>
      </c>
      <c r="I467" s="73">
        <f t="array" ref="I467">PRODUCT(1+H465:H467)-1</f>
        <v>3.1404926959999857E-2</v>
      </c>
      <c r="J467" s="71">
        <f t="array" ref="J467">PRODUCT(1+H456:H467)-1</f>
        <v>0.10807410678408913</v>
      </c>
      <c r="L467" s="70">
        <f t="shared" si="32"/>
        <v>1.011740974154848</v>
      </c>
    </row>
    <row r="468" spans="1:12" x14ac:dyDescent="0.35">
      <c r="A468" s="31">
        <f t="shared" si="28"/>
        <v>2018</v>
      </c>
      <c r="B468" s="31" t="str">
        <f t="shared" si="29"/>
        <v>4Q18</v>
      </c>
      <c r="C468" s="31" t="str">
        <f t="shared" si="30"/>
        <v>2018-11</v>
      </c>
      <c r="D468" s="72">
        <f t="shared" si="31"/>
        <v>43434</v>
      </c>
      <c r="E468" s="74">
        <v>-2.0999999999999999E-3</v>
      </c>
      <c r="F468" s="73">
        <f t="array" ref="F468">PRODUCT(1+E466:E468)-1</f>
        <v>7.202024639999749E-3</v>
      </c>
      <c r="G468" s="71">
        <f t="array" ref="G468">PRODUCT(1+E457:E468)-1</f>
        <v>4.0458934030587868E-2</v>
      </c>
      <c r="H468" s="74">
        <v>-4.8999999999999998E-3</v>
      </c>
      <c r="I468" s="73">
        <f t="array" ref="I468">PRODUCT(1+H466:H468)-1</f>
        <v>1.9216527128000038E-2</v>
      </c>
      <c r="J468" s="71">
        <f t="array" ref="J468">PRODUCT(1+H457:H468)-1</f>
        <v>9.6940453303667296E-2</v>
      </c>
      <c r="L468" s="70">
        <f t="shared" si="32"/>
        <v>1.0096163181091229</v>
      </c>
    </row>
    <row r="469" spans="1:12" x14ac:dyDescent="0.35">
      <c r="A469" s="31">
        <f t="shared" si="28"/>
        <v>2018</v>
      </c>
      <c r="B469" s="31" t="str">
        <f t="shared" si="29"/>
        <v>4Q18</v>
      </c>
      <c r="C469" s="31" t="str">
        <f t="shared" si="30"/>
        <v>2018-12</v>
      </c>
      <c r="D469" s="72">
        <f t="shared" si="31"/>
        <v>43465</v>
      </c>
      <c r="E469" s="74">
        <v>1.5E-3</v>
      </c>
      <c r="F469" s="73">
        <f t="array" ref="F469">PRODUCT(1+E467:E469)-1</f>
        <v>3.894135824999978E-3</v>
      </c>
      <c r="G469" s="71">
        <f t="array" ref="G469">PRODUCT(1+E458:E469)-1</f>
        <v>3.7454821218273482E-2</v>
      </c>
      <c r="H469" s="74">
        <v>-1.0800000000000001E-2</v>
      </c>
      <c r="I469" s="73">
        <f t="array" ref="I469">PRODUCT(1+H467:H469)-1</f>
        <v>-6.8863390120000867E-3</v>
      </c>
      <c r="J469" s="71">
        <f t="array" ref="J469">PRODUCT(1+H458:H469)-1</f>
        <v>7.5521356336592183E-2</v>
      </c>
      <c r="L469" s="70">
        <f t="shared" si="32"/>
        <v>1.0111307425862865</v>
      </c>
    </row>
    <row r="470" spans="1:12" x14ac:dyDescent="0.35">
      <c r="A470" s="31">
        <f t="shared" si="28"/>
        <v>2019</v>
      </c>
      <c r="B470" s="31" t="str">
        <f t="shared" si="29"/>
        <v>1Q19</v>
      </c>
      <c r="C470" s="31" t="str">
        <f t="shared" si="30"/>
        <v>2019-1</v>
      </c>
      <c r="D470" s="72">
        <f t="shared" si="31"/>
        <v>43496</v>
      </c>
      <c r="E470" s="74">
        <v>3.2000000000000002E-3</v>
      </c>
      <c r="F470" s="73">
        <f t="array" ref="F470">PRODUCT(1+E468:E470)-1</f>
        <v>2.5949199200001605E-3</v>
      </c>
      <c r="G470" s="71">
        <f t="array" ref="G470">PRODUCT(1+E459:E470)-1</f>
        <v>3.7765157688874673E-2</v>
      </c>
      <c r="H470" s="74">
        <v>1E-4</v>
      </c>
      <c r="I470" s="73">
        <f t="array" ref="I470">PRODUCT(1+H468:H470)-1</f>
        <v>-1.5548644707999992E-2</v>
      </c>
      <c r="J470" s="71">
        <f t="array" ref="J470">PRODUCT(1+H459:H470)-1</f>
        <v>6.7515788479779903E-2</v>
      </c>
      <c r="L470" s="70">
        <f t="shared" si="32"/>
        <v>1.0143663609625628</v>
      </c>
    </row>
    <row r="471" spans="1:12" x14ac:dyDescent="0.35">
      <c r="A471" s="31">
        <f t="shared" si="28"/>
        <v>2019</v>
      </c>
      <c r="B471" s="31" t="str">
        <f t="shared" si="29"/>
        <v>1Q19</v>
      </c>
      <c r="C471" s="31" t="str">
        <f t="shared" si="30"/>
        <v>2019-2</v>
      </c>
      <c r="D471" s="72">
        <f t="shared" si="31"/>
        <v>43524</v>
      </c>
      <c r="E471" s="74">
        <v>4.3E-3</v>
      </c>
      <c r="F471" s="73">
        <f t="array" ref="F471">PRODUCT(1+E469:E471)-1</f>
        <v>9.0250306399999314E-3</v>
      </c>
      <c r="G471" s="71">
        <f t="array" ref="G471">PRODUCT(1+E460:E471)-1</f>
        <v>3.8903058081077413E-2</v>
      </c>
      <c r="H471" s="74">
        <v>8.8000000000000005E-3</v>
      </c>
      <c r="I471" s="73">
        <f t="array" ref="I471">PRODUCT(1+H469:H471)-1</f>
        <v>-1.9952495040000962E-3</v>
      </c>
      <c r="J471" s="71">
        <f t="array" ref="J471">PRODUCT(1+H460:H471)-1</f>
        <v>7.6156617785951175E-2</v>
      </c>
      <c r="L471" s="70">
        <f t="shared" si="32"/>
        <v>1.0187281363147018</v>
      </c>
    </row>
    <row r="472" spans="1:12" x14ac:dyDescent="0.35">
      <c r="A472" s="31">
        <f t="shared" si="28"/>
        <v>2019</v>
      </c>
      <c r="B472" s="31" t="str">
        <f t="shared" si="29"/>
        <v>1Q19</v>
      </c>
      <c r="C472" s="31" t="str">
        <f t="shared" si="30"/>
        <v>2019-3</v>
      </c>
      <c r="D472" s="72">
        <f t="shared" si="31"/>
        <v>43555</v>
      </c>
      <c r="E472" s="74">
        <v>7.4999999999999997E-3</v>
      </c>
      <c r="F472" s="73">
        <f t="array" ref="F472">PRODUCT(1+E470:E472)-1</f>
        <v>1.5070113200000179E-2</v>
      </c>
      <c r="G472" s="71">
        <f t="array" ref="G472">PRODUCT(1+E461:E472)-1</f>
        <v>4.5753652729229488E-2</v>
      </c>
      <c r="H472" s="74">
        <v>1.26E-2</v>
      </c>
      <c r="I472" s="73">
        <f t="array" ref="I472">PRODUCT(1+H470:H472)-1</f>
        <v>2.1613031087999834E-2</v>
      </c>
      <c r="J472" s="71">
        <f t="array" ref="J472">PRODUCT(1+H461:H472)-1</f>
        <v>8.2786358475809507E-2</v>
      </c>
      <c r="L472" s="70">
        <f t="shared" si="32"/>
        <v>1.0263685973370622</v>
      </c>
    </row>
    <row r="473" spans="1:12" x14ac:dyDescent="0.35">
      <c r="A473" s="31">
        <f t="shared" si="28"/>
        <v>2019</v>
      </c>
      <c r="B473" s="31" t="str">
        <f t="shared" si="29"/>
        <v>4Q19</v>
      </c>
      <c r="C473" s="31" t="str">
        <f t="shared" si="30"/>
        <v>2019-4</v>
      </c>
      <c r="D473" s="72">
        <f t="shared" si="31"/>
        <v>43585</v>
      </c>
      <c r="E473" s="74">
        <v>5.6999999999999993E-3</v>
      </c>
      <c r="F473" s="73">
        <f t="array" ref="F473">PRODUCT(1+E471:E473)-1</f>
        <v>1.759969382500004E-2</v>
      </c>
      <c r="G473" s="71">
        <f t="array" ref="G473">PRODUCT(1+E462:E473)-1</f>
        <v>4.9405755886834823E-2</v>
      </c>
      <c r="H473" s="74">
        <v>9.1999999999999998E-3</v>
      </c>
      <c r="I473" s="73">
        <f t="array" ref="I473">PRODUCT(1+H471:H473)-1</f>
        <v>3.0908780095999955E-2</v>
      </c>
      <c r="J473" s="71">
        <f t="array" ref="J473">PRODUCT(1+H462:H473)-1</f>
        <v>8.6554631573815932E-2</v>
      </c>
      <c r="L473" s="70">
        <f t="shared" si="32"/>
        <v>1.0322188983418834</v>
      </c>
    </row>
    <row r="474" spans="1:12" x14ac:dyDescent="0.35">
      <c r="A474" s="31">
        <f t="shared" si="28"/>
        <v>2019</v>
      </c>
      <c r="B474" s="31" t="str">
        <f t="shared" si="29"/>
        <v>4Q19</v>
      </c>
      <c r="C474" s="31" t="str">
        <f t="shared" si="30"/>
        <v>2019-5</v>
      </c>
      <c r="D474" s="72">
        <f t="shared" si="31"/>
        <v>43616</v>
      </c>
      <c r="E474" s="74">
        <v>1.2999999999999999E-3</v>
      </c>
      <c r="F474" s="73">
        <f t="array" ref="F474">PRODUCT(1+E472:E474)-1</f>
        <v>1.4559965575000167E-2</v>
      </c>
      <c r="G474" s="71">
        <f t="array" ref="G474">PRODUCT(1+E463:E474)-1</f>
        <v>4.6583648774390252E-2</v>
      </c>
      <c r="H474" s="74">
        <v>4.5000000000000005E-3</v>
      </c>
      <c r="I474" s="73">
        <f t="array" ref="I474">PRODUCT(1+H472:H474)-1</f>
        <v>2.6514541640000111E-2</v>
      </c>
      <c r="J474" s="71">
        <f t="array" ref="J474">PRODUCT(1+H463:H474)-1</f>
        <v>7.6587223728445508E-2</v>
      </c>
      <c r="L474" s="70">
        <f t="shared" si="32"/>
        <v>1.033560782909728</v>
      </c>
    </row>
    <row r="475" spans="1:12" x14ac:dyDescent="0.35">
      <c r="A475" s="31">
        <f t="shared" si="28"/>
        <v>2019</v>
      </c>
      <c r="B475" s="31" t="str">
        <f t="shared" si="29"/>
        <v>4Q19</v>
      </c>
      <c r="C475" s="31" t="str">
        <f t="shared" si="30"/>
        <v>2019-6</v>
      </c>
      <c r="D475" s="72">
        <f t="shared" si="31"/>
        <v>43646</v>
      </c>
      <c r="E475" s="74">
        <v>1E-4</v>
      </c>
      <c r="F475" s="73">
        <f t="array" ref="F475">PRODUCT(1+E473:E475)-1</f>
        <v>7.1081107410000399E-3</v>
      </c>
      <c r="G475" s="71">
        <f t="array" ref="G475">PRODUCT(1+E464:E475)-1</f>
        <v>3.366413898801901E-2</v>
      </c>
      <c r="H475" s="74">
        <v>8.0000000000000002E-3</v>
      </c>
      <c r="I475" s="73">
        <f t="array" ref="I475">PRODUCT(1+H473:H475)-1</f>
        <v>2.1851331199999935E-2</v>
      </c>
      <c r="J475" s="71">
        <f t="array" ref="J475">PRODUCT(1+H464:H475)-1</f>
        <v>6.5279200469493315E-2</v>
      </c>
      <c r="L475" s="70">
        <f t="shared" si="32"/>
        <v>1.033664138988019</v>
      </c>
    </row>
    <row r="476" spans="1:12" x14ac:dyDescent="0.35">
      <c r="A476" s="31">
        <f t="shared" si="28"/>
        <v>2019</v>
      </c>
      <c r="B476" s="31" t="str">
        <f t="shared" si="29"/>
        <v>4Q19</v>
      </c>
      <c r="C476" s="31" t="str">
        <f t="shared" si="30"/>
        <v>2019-7</v>
      </c>
      <c r="D476" s="72">
        <f t="shared" si="31"/>
        <v>43677</v>
      </c>
      <c r="E476" s="74">
        <v>1.9E-3</v>
      </c>
      <c r="F476" s="73">
        <f t="array" ref="F476">PRODUCT(1+E474:E476)-1</f>
        <v>3.302790247000198E-3</v>
      </c>
      <c r="G476" s="71">
        <f t="array" ref="G476">PRODUCT(1+E465:E476)-1</f>
        <v>3.2221769014348478E-2</v>
      </c>
      <c r="H476" s="74">
        <v>4.0000000000000001E-3</v>
      </c>
      <c r="I476" s="73">
        <f t="array" ref="I476">PRODUCT(1+H474:H476)-1</f>
        <v>1.6586143999999914E-2</v>
      </c>
      <c r="J476" s="71">
        <f t="array" ref="J476">PRODUCT(1+H465:H476)-1</f>
        <v>6.4113339241241407E-2</v>
      </c>
      <c r="L476" s="70">
        <f t="shared" si="32"/>
        <v>1.0356281008520962</v>
      </c>
    </row>
    <row r="477" spans="1:12" x14ac:dyDescent="0.35">
      <c r="A477" s="31">
        <f t="shared" si="28"/>
        <v>2019</v>
      </c>
      <c r="B477" s="31" t="str">
        <f t="shared" si="29"/>
        <v>4Q19</v>
      </c>
      <c r="C477" s="31" t="str">
        <f t="shared" si="30"/>
        <v>2019-8</v>
      </c>
      <c r="D477" s="72">
        <f t="shared" si="31"/>
        <v>43708</v>
      </c>
      <c r="E477" s="74">
        <v>1.1000000000000001E-3</v>
      </c>
      <c r="F477" s="73">
        <f t="array" ref="F477">PRODUCT(1+E475:E477)-1</f>
        <v>3.1023902090001609E-3</v>
      </c>
      <c r="G477" s="71">
        <f t="array" ref="G477">PRODUCT(1+E466:E477)-1</f>
        <v>3.4288072225266975E-2</v>
      </c>
      <c r="H477" s="74">
        <v>-6.7000000000000002E-3</v>
      </c>
      <c r="I477" s="73">
        <f t="array" ref="I477">PRODUCT(1+H475:H477)-1</f>
        <v>5.2513856000000469E-3</v>
      </c>
      <c r="J477" s="71">
        <f t="array" ref="J477">PRODUCT(1+H466:H477)-1</f>
        <v>4.9636325589200503E-2</v>
      </c>
      <c r="L477" s="70">
        <f t="shared" si="32"/>
        <v>1.0367672917630337</v>
      </c>
    </row>
    <row r="478" spans="1:12" x14ac:dyDescent="0.35">
      <c r="A478" s="31">
        <f t="shared" si="28"/>
        <v>2019</v>
      </c>
      <c r="B478" s="31" t="str">
        <f t="shared" si="29"/>
        <v>4Q19</v>
      </c>
      <c r="C478" s="31" t="str">
        <f t="shared" si="30"/>
        <v>2019-9</v>
      </c>
      <c r="D478" s="72">
        <f t="shared" si="31"/>
        <v>43738</v>
      </c>
      <c r="E478" s="74">
        <v>-4.0000000000000002E-4</v>
      </c>
      <c r="F478" s="73">
        <f t="array" ref="F478">PRODUCT(1+E476:E478)-1</f>
        <v>2.6008891640001419E-3</v>
      </c>
      <c r="G478" s="71">
        <f t="array" ref="G478">PRODUCT(1+E467:E478)-1</f>
        <v>2.8935466755948713E-2</v>
      </c>
      <c r="H478" s="74">
        <v>-1E-4</v>
      </c>
      <c r="I478" s="73">
        <f t="array" ref="I478">PRODUCT(1+H476:H478)-1</f>
        <v>-2.8265273199999941E-3</v>
      </c>
      <c r="J478" s="71">
        <f t="array" ref="J478">PRODUCT(1+H467:H478)-1</f>
        <v>3.3817338412767572E-2</v>
      </c>
      <c r="L478" s="70">
        <f t="shared" si="32"/>
        <v>1.0363525848463286</v>
      </c>
    </row>
    <row r="479" spans="1:12" x14ac:dyDescent="0.35">
      <c r="A479" s="31">
        <f t="shared" si="28"/>
        <v>2019</v>
      </c>
      <c r="B479" s="31" t="str">
        <f t="shared" si="29"/>
        <v>4Q19</v>
      </c>
      <c r="C479" s="31" t="str">
        <f t="shared" si="30"/>
        <v>2019-10</v>
      </c>
      <c r="D479" s="72">
        <f t="shared" si="31"/>
        <v>43769</v>
      </c>
      <c r="E479" s="74">
        <v>1E-3</v>
      </c>
      <c r="F479" s="73">
        <f t="array" ref="F479">PRODUCT(1+E477:E479)-1</f>
        <v>1.7002595599999726E-3</v>
      </c>
      <c r="G479" s="71">
        <f t="array" ref="G479">PRODUCT(1+E468:E479)-1</f>
        <v>2.5350325756799297E-2</v>
      </c>
      <c r="H479" s="74">
        <v>6.8000000000000005E-3</v>
      </c>
      <c r="I479" s="73">
        <f t="array" ref="I479">PRODUCT(1+H477:H479)-1</f>
        <v>-4.5565444000028599E-5</v>
      </c>
      <c r="J479" s="71">
        <f t="array" ref="J479">PRODUCT(1+H468:H479)-1</f>
        <v>3.1665473598943672E-2</v>
      </c>
      <c r="L479" s="70">
        <f t="shared" si="32"/>
        <v>1.0373889374311749</v>
      </c>
    </row>
    <row r="480" spans="1:12" x14ac:dyDescent="0.35">
      <c r="A480" s="31">
        <f t="shared" si="28"/>
        <v>2019</v>
      </c>
      <c r="B480" s="31" t="str">
        <f t="shared" si="29"/>
        <v>4Q19</v>
      </c>
      <c r="C480" s="31" t="str">
        <f t="shared" si="30"/>
        <v>2019-11</v>
      </c>
      <c r="D480" s="72">
        <f t="shared" si="31"/>
        <v>43799</v>
      </c>
      <c r="E480" s="74">
        <v>5.1000000000000004E-3</v>
      </c>
      <c r="F480" s="73">
        <f t="array" ref="F480">PRODUCT(1+E478:E480)-1</f>
        <v>5.7026579600001348E-3</v>
      </c>
      <c r="G480" s="71">
        <f t="array" ref="G480">PRODUCT(1+E469:E480)-1</f>
        <v>3.2748384024610333E-2</v>
      </c>
      <c r="H480" s="74">
        <v>3.0000000000000001E-3</v>
      </c>
      <c r="I480" s="73">
        <f t="array" ref="I480">PRODUCT(1+H478:H480)-1</f>
        <v>9.7194179599997543E-3</v>
      </c>
      <c r="J480" s="71">
        <f t="array" ref="J480">PRODUCT(1+H469:H480)-1</f>
        <v>3.9855763259712962E-2</v>
      </c>
      <c r="L480" s="70">
        <f t="shared" si="32"/>
        <v>1.0426796210120739</v>
      </c>
    </row>
    <row r="481" spans="1:12" x14ac:dyDescent="0.35">
      <c r="A481" s="31">
        <f t="shared" si="28"/>
        <v>2019</v>
      </c>
      <c r="B481" s="31" t="str">
        <f t="shared" si="29"/>
        <v>4Q19</v>
      </c>
      <c r="C481" s="31" t="str">
        <f t="shared" si="30"/>
        <v>2019-12</v>
      </c>
      <c r="D481" s="72">
        <f t="shared" si="31"/>
        <v>43830</v>
      </c>
      <c r="E481" s="74">
        <v>1.15E-2</v>
      </c>
      <c r="F481" s="73">
        <f t="array" ref="F481">PRODUCT(1+E479:E481)-1</f>
        <v>1.767530865000011E-2</v>
      </c>
      <c r="G481" s="71">
        <f t="array" ref="G481">PRODUCT(1+E470:E481)-1</f>
        <v>4.3060399841131858E-2</v>
      </c>
      <c r="H481" s="74">
        <v>2.0899999999999998E-2</v>
      </c>
      <c r="I481" s="73">
        <f t="array" ref="I481">PRODUCT(1+H479:H481)-1</f>
        <v>3.0925646359999615E-2</v>
      </c>
      <c r="J481" s="71">
        <f t="array" ref="J481">PRODUCT(1+H470:H481)-1</f>
        <v>7.3179082806146933E-2</v>
      </c>
      <c r="L481" s="70">
        <f t="shared" si="32"/>
        <v>1.0546704366537127</v>
      </c>
    </row>
    <row r="482" spans="1:12" x14ac:dyDescent="0.35">
      <c r="A482" s="31">
        <f t="shared" si="28"/>
        <v>2020</v>
      </c>
      <c r="B482" s="31" t="str">
        <f t="shared" si="29"/>
        <v>1Q20</v>
      </c>
      <c r="C482" s="31" t="str">
        <f t="shared" si="30"/>
        <v>2020-1</v>
      </c>
      <c r="D482" s="72">
        <f t="shared" si="31"/>
        <v>43861</v>
      </c>
      <c r="E482" s="74">
        <v>2.0999999999999999E-3</v>
      </c>
      <c r="F482" s="73">
        <f t="array" ref="F482">PRODUCT(1+E480:E482)-1</f>
        <v>1.8793633165000045E-2</v>
      </c>
      <c r="G482" s="71">
        <f t="array" ref="G482">PRODUCT(1+E471:E482)-1</f>
        <v>4.1916693262358695E-2</v>
      </c>
      <c r="H482" s="74">
        <v>4.7999999999999996E-3</v>
      </c>
      <c r="I482" s="73">
        <f t="array" ref="I482">PRODUCT(1+H480:H482)-1</f>
        <v>2.8877720959999742E-2</v>
      </c>
      <c r="J482" s="71">
        <f t="array" ref="J482">PRODUCT(1+H471:H482)-1</f>
        <v>7.8222520151601804E-2</v>
      </c>
      <c r="L482" s="70">
        <f t="shared" si="32"/>
        <v>1.0568852445706856</v>
      </c>
    </row>
    <row r="483" spans="1:12" x14ac:dyDescent="0.35">
      <c r="A483" s="31">
        <f t="shared" si="28"/>
        <v>2020</v>
      </c>
      <c r="B483" s="31" t="str">
        <f t="shared" si="29"/>
        <v>1Q20</v>
      </c>
      <c r="C483" s="31" t="str">
        <f t="shared" si="30"/>
        <v>2020-2</v>
      </c>
      <c r="D483" s="72">
        <f t="shared" si="31"/>
        <v>43890</v>
      </c>
      <c r="E483" s="74">
        <v>2.5000000000000001E-3</v>
      </c>
      <c r="F483" s="73">
        <f t="array" ref="F483">PRODUCT(1+E481:E483)-1</f>
        <v>1.6158210374999982E-2</v>
      </c>
      <c r="G483" s="71">
        <f t="array" ref="G483">PRODUCT(1+E472:E483)-1</f>
        <v>4.004927312109352E-2</v>
      </c>
      <c r="H483" s="74">
        <v>-4.0000000000000002E-4</v>
      </c>
      <c r="I483" s="73">
        <f t="array" ref="I483">PRODUCT(1+H481:H483)-1</f>
        <v>2.5389999871999969E-2</v>
      </c>
      <c r="J483" s="71">
        <f t="array" ref="J483">PRODUCT(1+H472:H483)-1</f>
        <v>6.8389404384953556E-2</v>
      </c>
      <c r="L483" s="70">
        <f t="shared" si="32"/>
        <v>1.0595274576821123</v>
      </c>
    </row>
    <row r="484" spans="1:12" x14ac:dyDescent="0.35">
      <c r="A484" s="31">
        <f t="shared" si="28"/>
        <v>2020</v>
      </c>
      <c r="B484" s="31" t="str">
        <f t="shared" si="29"/>
        <v>1Q20</v>
      </c>
      <c r="C484" s="31" t="str">
        <f t="shared" si="30"/>
        <v>2020-3</v>
      </c>
      <c r="D484" s="72">
        <f t="shared" si="31"/>
        <v>43921</v>
      </c>
      <c r="E484" s="74">
        <v>7.000000000000001E-4</v>
      </c>
      <c r="F484" s="73">
        <f t="array" ref="F484">PRODUCT(1+E482:E484)-1</f>
        <v>5.3084736749999806E-3</v>
      </c>
      <c r="G484" s="71">
        <f t="array" ref="G484">PRODUCT(1+E473:E484)-1</f>
        <v>3.302958571938297E-2</v>
      </c>
      <c r="H484" s="74">
        <v>1.24E-2</v>
      </c>
      <c r="I484" s="73">
        <f t="array" ref="I484">PRODUCT(1+H482:H484)-1</f>
        <v>1.6852616191999736E-2</v>
      </c>
      <c r="J484" s="71">
        <f t="array" ref="J484">PRODUCT(1+H473:H484)-1</f>
        <v>6.8178385343992565E-2</v>
      </c>
      <c r="L484" s="70">
        <f t="shared" si="32"/>
        <v>1.0602691269024898</v>
      </c>
    </row>
    <row r="485" spans="1:12" x14ac:dyDescent="0.35">
      <c r="A485" s="31">
        <f t="shared" si="28"/>
        <v>2020</v>
      </c>
      <c r="B485" s="31" t="str">
        <f t="shared" si="29"/>
        <v>4Q20</v>
      </c>
      <c r="C485" s="31" t="str">
        <f t="shared" si="30"/>
        <v>2020-4</v>
      </c>
      <c r="D485" s="72">
        <f t="shared" si="31"/>
        <v>43951</v>
      </c>
      <c r="E485" s="74">
        <v>-3.0999999999999999E-3</v>
      </c>
      <c r="F485" s="73">
        <f t="array" ref="F485">PRODUCT(1+E483:E485)-1</f>
        <v>9.1824574999899156E-5</v>
      </c>
      <c r="G485" s="71">
        <f t="array" ref="G485">PRODUCT(1+E474:E485)-1</f>
        <v>2.39904484475022E-2</v>
      </c>
      <c r="H485" s="74">
        <v>8.0000000000000002E-3</v>
      </c>
      <c r="I485" s="73">
        <f t="array" ref="I485">PRODUCT(1+H483:H485)-1</f>
        <v>2.0091000319999885E-2</v>
      </c>
      <c r="J485" s="71">
        <f t="array" ref="J485">PRODUCT(1+H474:H485)-1</f>
        <v>6.690825646724563E-2</v>
      </c>
      <c r="L485" s="70">
        <f t="shared" si="32"/>
        <v>1.0569822926090922</v>
      </c>
    </row>
    <row r="486" spans="1:12" x14ac:dyDescent="0.35">
      <c r="A486" s="31">
        <f t="shared" si="28"/>
        <v>2020</v>
      </c>
      <c r="B486" s="31" t="str">
        <f t="shared" si="29"/>
        <v>4Q20</v>
      </c>
      <c r="C486" s="31" t="str">
        <f t="shared" si="30"/>
        <v>2020-5</v>
      </c>
      <c r="D486" s="72">
        <f t="shared" si="31"/>
        <v>43982</v>
      </c>
      <c r="E486" s="74">
        <v>-3.8E-3</v>
      </c>
      <c r="F486" s="73">
        <f t="array" ref="F486">PRODUCT(1+E484:E486)-1</f>
        <v>-6.1930417540001503E-3</v>
      </c>
      <c r="G486" s="71">
        <f t="array" ref="G486">PRODUCT(1+E475:E486)-1</f>
        <v>1.8774877402777834E-2</v>
      </c>
      <c r="H486" s="74">
        <v>2.8000000000000004E-3</v>
      </c>
      <c r="I486" s="73">
        <f t="array" ref="I486">PRODUCT(1+H484:H486)-1</f>
        <v>2.3356597759999875E-2</v>
      </c>
      <c r="J486" s="71">
        <f t="array" ref="J486">PRODUCT(1+H475:H486)-1</f>
        <v>6.5102637715633405E-2</v>
      </c>
      <c r="L486" s="70">
        <f t="shared" si="32"/>
        <v>1.0529657598971776</v>
      </c>
    </row>
    <row r="487" spans="1:12" x14ac:dyDescent="0.35">
      <c r="A487" s="31">
        <f t="shared" si="28"/>
        <v>2020</v>
      </c>
      <c r="B487" s="31" t="str">
        <f t="shared" si="29"/>
        <v>4Q20</v>
      </c>
      <c r="C487" s="31" t="str">
        <f t="shared" si="30"/>
        <v>2020-6</v>
      </c>
      <c r="D487" s="72">
        <f t="shared" si="31"/>
        <v>44012</v>
      </c>
      <c r="E487" s="74">
        <v>2.5999999999999999E-3</v>
      </c>
      <c r="F487" s="73">
        <f t="array" ref="F487">PRODUCT(1+E485:E487)-1</f>
        <v>-4.3061293720000338E-3</v>
      </c>
      <c r="G487" s="71">
        <f t="array" ref="G487">PRODUCT(1+E476:E487)-1</f>
        <v>2.1321559928031864E-2</v>
      </c>
      <c r="H487" s="74">
        <v>1.5600000000000001E-2</v>
      </c>
      <c r="I487" s="73">
        <f t="array" ref="I487">PRODUCT(1+H485:H487)-1</f>
        <v>2.6591229439999919E-2</v>
      </c>
      <c r="J487" s="71">
        <f t="array" ref="J487">PRODUCT(1+H476:H487)-1</f>
        <v>7.3133173476187974E-2</v>
      </c>
      <c r="L487" s="70">
        <f t="shared" si="32"/>
        <v>1.0557034708729101</v>
      </c>
    </row>
    <row r="488" spans="1:12" x14ac:dyDescent="0.35">
      <c r="A488" s="31">
        <f t="shared" si="28"/>
        <v>2020</v>
      </c>
      <c r="B488" s="31" t="str">
        <f t="shared" si="29"/>
        <v>4Q20</v>
      </c>
      <c r="C488" s="31" t="str">
        <f t="shared" si="30"/>
        <v>2020-7</v>
      </c>
      <c r="D488" s="72">
        <f t="shared" si="31"/>
        <v>44043</v>
      </c>
      <c r="E488" s="74">
        <v>3.5999999999999999E-3</v>
      </c>
      <c r="F488" s="73">
        <f t="array" ref="F488">PRODUCT(1+E486:E488)-1</f>
        <v>2.3857644320000038E-3</v>
      </c>
      <c r="G488" s="71">
        <f t="array" ref="G488">PRODUCT(1+E477:E488)-1</f>
        <v>2.3054513967235568E-2</v>
      </c>
      <c r="H488" s="74">
        <v>2.23E-2</v>
      </c>
      <c r="I488" s="73">
        <f t="array" ref="I488">PRODUCT(1+H486:H488)-1</f>
        <v>4.1154974064000038E-2</v>
      </c>
      <c r="J488" s="71">
        <f t="array" ref="J488">PRODUCT(1+H477:H488)-1</f>
        <v>9.2693270164050823E-2</v>
      </c>
      <c r="L488" s="70">
        <f t="shared" si="32"/>
        <v>1.0595040033680525</v>
      </c>
    </row>
    <row r="489" spans="1:12" x14ac:dyDescent="0.35">
      <c r="A489" s="31">
        <f t="shared" si="28"/>
        <v>2020</v>
      </c>
      <c r="B489" s="31" t="str">
        <f t="shared" si="29"/>
        <v>4Q20</v>
      </c>
      <c r="C489" s="31" t="str">
        <f t="shared" si="30"/>
        <v>2020-8</v>
      </c>
      <c r="D489" s="72">
        <f t="shared" si="31"/>
        <v>44074</v>
      </c>
      <c r="E489" s="74">
        <v>2.3999999999999998E-3</v>
      </c>
      <c r="F489" s="73">
        <f t="array" ref="F489">PRODUCT(1+E487:E489)-1</f>
        <v>8.6242624639998322E-3</v>
      </c>
      <c r="G489" s="71">
        <f t="array" ref="G489">PRODUCT(1+E478:E489)-1</f>
        <v>2.438302347493404E-2</v>
      </c>
      <c r="H489" s="74">
        <v>2.7400000000000001E-2</v>
      </c>
      <c r="I489" s="73">
        <f t="array" ref="I489">PRODUCT(1+H487:H489)-1</f>
        <v>6.6695871912000326E-2</v>
      </c>
      <c r="J489" s="71">
        <f t="array" ref="J489">PRODUCT(1+H478:H489)-1</f>
        <v>0.13020544222948383</v>
      </c>
      <c r="L489" s="70">
        <f t="shared" si="32"/>
        <v>1.0620468129761358</v>
      </c>
    </row>
    <row r="490" spans="1:12" x14ac:dyDescent="0.35">
      <c r="A490" s="31">
        <f t="shared" si="28"/>
        <v>2020</v>
      </c>
      <c r="B490" s="31" t="str">
        <f t="shared" si="29"/>
        <v>4Q20</v>
      </c>
      <c r="C490" s="31" t="str">
        <f t="shared" si="30"/>
        <v>2020-9</v>
      </c>
      <c r="D490" s="72">
        <f t="shared" si="31"/>
        <v>44104</v>
      </c>
      <c r="E490" s="74">
        <v>6.4000000000000003E-3</v>
      </c>
      <c r="F490" s="73">
        <f t="array" ref="F490">PRODUCT(1+E488:E490)-1</f>
        <v>1.2447095295999855E-2</v>
      </c>
      <c r="G490" s="71">
        <f t="array" ref="G490">PRODUCT(1+E479:E490)-1</f>
        <v>3.1351615471362448E-2</v>
      </c>
      <c r="H490" s="74">
        <v>4.3400000000000001E-2</v>
      </c>
      <c r="I490" s="73">
        <f t="array" ref="I490">PRODUCT(1+H488:H490)-1</f>
        <v>9.5894518268000217E-2</v>
      </c>
      <c r="J490" s="71">
        <f t="array" ref="J490">PRODUCT(1+H479:H490)-1</f>
        <v>0.17937429585182851</v>
      </c>
      <c r="L490" s="70">
        <f t="shared" si="32"/>
        <v>1.0688439125791831</v>
      </c>
    </row>
    <row r="491" spans="1:12" x14ac:dyDescent="0.35">
      <c r="A491" s="31">
        <f t="shared" si="28"/>
        <v>2020</v>
      </c>
      <c r="B491" s="31" t="str">
        <f t="shared" si="29"/>
        <v>4Q20</v>
      </c>
      <c r="C491" s="31" t="str">
        <f t="shared" si="30"/>
        <v>2020-10</v>
      </c>
      <c r="D491" s="72">
        <f t="shared" si="31"/>
        <v>44135</v>
      </c>
      <c r="E491" s="74">
        <v>8.6E-3</v>
      </c>
      <c r="F491" s="73">
        <f t="array" ref="F491">PRODUCT(1+E489:E491)-1</f>
        <v>1.7491172095999818E-2</v>
      </c>
      <c r="G491" s="71">
        <f t="array" ref="G491">PRODUCT(1+E480:E491)-1</f>
        <v>3.9182057307108664E-2</v>
      </c>
      <c r="H491" s="74">
        <v>3.2300000000000002E-2</v>
      </c>
      <c r="I491" s="73">
        <f t="array" ref="I491">PRODUCT(1+H489:H491)-1</f>
        <v>0.10661440986800019</v>
      </c>
      <c r="J491" s="71">
        <f t="array" ref="J491">PRODUCT(1+H480:H491)-1</f>
        <v>0.20924521812459562</v>
      </c>
      <c r="L491" s="70">
        <f t="shared" si="32"/>
        <v>1.0780359702273641</v>
      </c>
    </row>
    <row r="492" spans="1:12" x14ac:dyDescent="0.35">
      <c r="A492" s="31">
        <f t="shared" si="28"/>
        <v>2020</v>
      </c>
      <c r="B492" s="31" t="str">
        <f t="shared" si="29"/>
        <v>4Q20</v>
      </c>
      <c r="C492" s="31" t="str">
        <f t="shared" si="30"/>
        <v>2020-11</v>
      </c>
      <c r="D492" s="72">
        <f t="shared" si="31"/>
        <v>44165</v>
      </c>
      <c r="E492" s="74">
        <v>8.8999999999999999E-3</v>
      </c>
      <c r="F492" s="73">
        <f t="array" ref="F492">PRODUCT(1+E490:E492)-1</f>
        <v>2.40890298559997E-2</v>
      </c>
      <c r="G492" s="71">
        <f t="array" ref="G492">PRODUCT(1+E481:E492)-1</f>
        <v>4.3110911966114607E-2</v>
      </c>
      <c r="H492" s="74">
        <v>3.2799999999999996E-2</v>
      </c>
      <c r="I492" s="73">
        <f t="array" ref="I492">PRODUCT(1+H490:H492)-1</f>
        <v>0.11243075969600014</v>
      </c>
      <c r="J492" s="71">
        <f t="array" ref="J492">PRODUCT(1+H481:H492)-1</f>
        <v>0.24517294245172683</v>
      </c>
      <c r="L492" s="70">
        <f t="shared" si="32"/>
        <v>1.0876304903623875</v>
      </c>
    </row>
    <row r="493" spans="1:12" x14ac:dyDescent="0.35">
      <c r="A493" s="31">
        <f t="shared" si="28"/>
        <v>2020</v>
      </c>
      <c r="B493" s="31" t="str">
        <f t="shared" si="29"/>
        <v>4Q20</v>
      </c>
      <c r="C493" s="31" t="str">
        <f t="shared" si="30"/>
        <v>2020-12</v>
      </c>
      <c r="D493" s="72">
        <f t="shared" si="31"/>
        <v>44196</v>
      </c>
      <c r="E493" s="74">
        <v>1.3500000000000002E-2</v>
      </c>
      <c r="F493" s="73">
        <f t="array" ref="F493">PRODUCT(1+E491:E493)-1</f>
        <v>3.1313823289999876E-2</v>
      </c>
      <c r="G493" s="71">
        <f t="array" ref="G493">PRODUCT(1+E482:E493)-1</f>
        <v>4.517341500509886E-2</v>
      </c>
      <c r="H493" s="74">
        <v>9.5999999999999992E-3</v>
      </c>
      <c r="I493" s="73">
        <f t="array" ref="I493">PRODUCT(1+H491:H493)-1</f>
        <v>7.6394570623999902E-2</v>
      </c>
      <c r="J493" s="71">
        <f t="array" ref="J493">PRODUCT(1+H482:H493)-1</f>
        <v>0.23139054040480334</v>
      </c>
      <c r="L493" s="70">
        <f t="shared" si="32"/>
        <v>1.1023135019822798</v>
      </c>
    </row>
    <row r="494" spans="1:12" x14ac:dyDescent="0.35">
      <c r="A494" s="31">
        <f t="shared" si="28"/>
        <v>2021</v>
      </c>
      <c r="B494" s="31" t="str">
        <f t="shared" si="29"/>
        <v>1Q21</v>
      </c>
      <c r="C494" s="31" t="str">
        <f t="shared" si="30"/>
        <v>2021-1</v>
      </c>
      <c r="D494" s="72">
        <f t="shared" si="31"/>
        <v>44227</v>
      </c>
      <c r="E494" s="74">
        <v>2.5000000000000001E-3</v>
      </c>
      <c r="F494" s="73">
        <f t="array" ref="F494">PRODUCT(1+E492:E494)-1</f>
        <v>2.5076450375000059E-2</v>
      </c>
      <c r="G494" s="71">
        <f t="array" ref="G494">PRODUCT(1+E483:E494)-1</f>
        <v>4.5590608265254406E-2</v>
      </c>
      <c r="H494" s="74">
        <v>2.58E-2</v>
      </c>
      <c r="I494" s="73">
        <f t="array" ref="I494">PRODUCT(1+H492:H494)-1</f>
        <v>6.9616923903999872E-2</v>
      </c>
      <c r="J494" s="71">
        <f t="array" ref="J494">PRODUCT(1+H483:H494)-1</f>
        <v>0.2571262105366714</v>
      </c>
      <c r="L494" s="70">
        <f t="shared" si="32"/>
        <v>1.1050692857372355</v>
      </c>
    </row>
    <row r="495" spans="1:12" x14ac:dyDescent="0.35">
      <c r="A495" s="31">
        <f t="shared" si="28"/>
        <v>2021</v>
      </c>
      <c r="B495" s="31" t="str">
        <f t="shared" si="29"/>
        <v>1Q21</v>
      </c>
      <c r="C495" s="31" t="str">
        <f t="shared" si="30"/>
        <v>2021-2</v>
      </c>
      <c r="D495" s="72">
        <f t="shared" si="31"/>
        <v>44255</v>
      </c>
      <c r="E495" s="74">
        <v>8.6E-3</v>
      </c>
      <c r="F495" s="73">
        <f t="array" ref="F495">PRODUCT(1+E493:E495)-1</f>
        <v>2.4771640250000004E-2</v>
      </c>
      <c r="G495" s="71">
        <f t="array" ref="G495">PRODUCT(1+E484:E495)-1</f>
        <v>5.1952805482628817E-2</v>
      </c>
      <c r="H495" s="74">
        <v>2.53E-2</v>
      </c>
      <c r="I495" s="73">
        <f t="array" ref="I495">PRODUCT(1+H493:H495)-1</f>
        <v>6.1849566304000181E-2</v>
      </c>
      <c r="J495" s="71">
        <f t="array" ref="J495">PRODUCT(1+H484:H495)-1</f>
        <v>0.28944728257627994</v>
      </c>
      <c r="L495" s="70">
        <f t="shared" si="32"/>
        <v>1.1145728815945757</v>
      </c>
    </row>
    <row r="496" spans="1:12" x14ac:dyDescent="0.35">
      <c r="A496" s="31">
        <f t="shared" si="28"/>
        <v>2021</v>
      </c>
      <c r="B496" s="31" t="str">
        <f t="shared" si="29"/>
        <v>1Q21</v>
      </c>
      <c r="C496" s="31" t="str">
        <f t="shared" si="30"/>
        <v>2021-3</v>
      </c>
      <c r="D496" s="72">
        <f t="shared" si="31"/>
        <v>44286</v>
      </c>
      <c r="E496" s="74">
        <v>9.300000000000001E-3</v>
      </c>
      <c r="F496" s="73">
        <f t="array" ref="F496">PRODUCT(1+E494:E496)-1</f>
        <v>2.0524929949999882E-2</v>
      </c>
      <c r="G496" s="71">
        <f t="array" ref="G496">PRODUCT(1+E485:E496)-1</f>
        <v>6.0993271283718897E-2</v>
      </c>
      <c r="H496" s="74">
        <v>2.9399999999999999E-2</v>
      </c>
      <c r="I496" s="73">
        <f t="array" ref="I496">PRODUCT(1+H494:H496)-1</f>
        <v>8.2674270556000184E-2</v>
      </c>
      <c r="J496" s="71">
        <f t="array" ref="J496">PRODUCT(1+H485:H496)-1</f>
        <v>0.31109940012250381</v>
      </c>
      <c r="L496" s="70">
        <f t="shared" ref="L496:L527" si="33">L495*(1+E496)</f>
        <v>1.1249384093934054</v>
      </c>
    </row>
    <row r="497" spans="1:12" x14ac:dyDescent="0.35">
      <c r="A497" s="31">
        <f t="shared" si="28"/>
        <v>2021</v>
      </c>
      <c r="B497" s="31" t="str">
        <f t="shared" si="29"/>
        <v>4Q21</v>
      </c>
      <c r="C497" s="31" t="str">
        <f t="shared" si="30"/>
        <v>2021-4</v>
      </c>
      <c r="D497" s="72">
        <f t="shared" si="31"/>
        <v>44316</v>
      </c>
      <c r="E497" s="74">
        <v>3.0999999999999999E-3</v>
      </c>
      <c r="F497" s="73">
        <f t="array" ref="F497">PRODUCT(1+E495:E497)-1</f>
        <v>2.1135717938000065E-2</v>
      </c>
      <c r="G497" s="71">
        <f t="array" ref="G497">PRODUCT(1+E486:E497)-1</f>
        <v>6.7591885269032925E-2</v>
      </c>
      <c r="H497" s="74">
        <v>1.5100000000000001E-2</v>
      </c>
      <c r="I497" s="73">
        <f t="array" ref="I497">PRODUCT(1+H495:H497)-1</f>
        <v>7.1381021682000112E-2</v>
      </c>
      <c r="J497" s="71">
        <f t="array" ref="J497">PRODUCT(1+H486:H497)-1</f>
        <v>0.32033432645273119</v>
      </c>
      <c r="L497" s="70">
        <f t="shared" si="33"/>
        <v>1.128425718462525</v>
      </c>
    </row>
    <row r="498" spans="1:12" x14ac:dyDescent="0.35">
      <c r="A498" s="31">
        <f t="shared" si="28"/>
        <v>2021</v>
      </c>
      <c r="B498" s="31" t="str">
        <f t="shared" si="29"/>
        <v>4Q21</v>
      </c>
      <c r="C498" s="31" t="str">
        <f t="shared" si="30"/>
        <v>2021-5</v>
      </c>
      <c r="D498" s="72">
        <f t="shared" si="31"/>
        <v>44347</v>
      </c>
      <c r="E498" s="74">
        <v>8.3000000000000001E-3</v>
      </c>
      <c r="F498" s="73">
        <f t="array" ref="F498">PRODUCT(1+E496:E498)-1</f>
        <v>2.0831989289000097E-2</v>
      </c>
      <c r="G498" s="71">
        <f t="array" ref="G498">PRODUCT(1+E487:E498)-1</f>
        <v>8.0559022201129649E-2</v>
      </c>
      <c r="H498" s="74">
        <v>4.0999999999999995E-2</v>
      </c>
      <c r="I498" s="73">
        <f t="array" ref="I498">PRODUCT(1+H496:H498)-1</f>
        <v>8.7786641539999932E-2</v>
      </c>
      <c r="J498" s="71">
        <f t="array" ref="J498">PRODUCT(1+H487:H498)-1</f>
        <v>0.37063026908385899</v>
      </c>
      <c r="L498" s="70">
        <f t="shared" si="33"/>
        <v>1.137791651925764</v>
      </c>
    </row>
    <row r="499" spans="1:12" x14ac:dyDescent="0.35">
      <c r="A499" s="31">
        <f t="shared" si="28"/>
        <v>2021</v>
      </c>
      <c r="B499" s="31" t="str">
        <f t="shared" si="29"/>
        <v>4Q21</v>
      </c>
      <c r="C499" s="31" t="str">
        <f t="shared" si="30"/>
        <v>2021-6</v>
      </c>
      <c r="D499" s="72">
        <f t="shared" si="31"/>
        <v>44377</v>
      </c>
      <c r="E499" s="74">
        <v>5.3E-3</v>
      </c>
      <c r="F499" s="73">
        <f t="array" ref="F499">PRODUCT(1+E497:E499)-1</f>
        <v>1.6786286369000036E-2</v>
      </c>
      <c r="G499" s="71">
        <f t="array" ref="G499">PRODUCT(1+E488:E499)-1</f>
        <v>8.3468965707955256E-2</v>
      </c>
      <c r="H499" s="74">
        <v>6.0000000000000001E-3</v>
      </c>
      <c r="I499" s="73">
        <f t="array" ref="I499">PRODUCT(1+H497:H499)-1</f>
        <v>6.3059414599999863E-2</v>
      </c>
      <c r="J499" s="71">
        <f t="array" ref="J499">PRODUCT(1+H488:H499)-1</f>
        <v>0.35767433113269154</v>
      </c>
      <c r="L499" s="70">
        <f t="shared" si="33"/>
        <v>1.1438219476809708</v>
      </c>
    </row>
    <row r="500" spans="1:12" x14ac:dyDescent="0.35">
      <c r="A500" s="31">
        <f t="shared" si="28"/>
        <v>2021</v>
      </c>
      <c r="B500" s="31" t="str">
        <f t="shared" si="29"/>
        <v>4Q21</v>
      </c>
      <c r="C500" s="31" t="str">
        <f t="shared" si="30"/>
        <v>2021-7</v>
      </c>
      <c r="D500" s="72">
        <f t="shared" si="31"/>
        <v>44408</v>
      </c>
      <c r="E500" s="74">
        <v>9.5999999999999992E-3</v>
      </c>
      <c r="F500" s="73">
        <f t="array" ref="F500">PRODUCT(1+E498:E500)-1</f>
        <v>2.3374972304000208E-2</v>
      </c>
      <c r="G500" s="71">
        <f t="array" ref="G500">PRODUCT(1+E489:E500)-1</f>
        <v>8.9946460520876625E-2</v>
      </c>
      <c r="H500" s="74">
        <v>7.8000000000000005E-3</v>
      </c>
      <c r="I500" s="73">
        <f t="array" ref="I500">PRODUCT(1+H498:H500)-1</f>
        <v>5.5414518799999923E-2</v>
      </c>
      <c r="J500" s="71">
        <f t="array" ref="J500">PRODUCT(1+H489:H500)-1</f>
        <v>0.3384174810872802</v>
      </c>
      <c r="L500" s="70">
        <f t="shared" si="33"/>
        <v>1.1548026383787082</v>
      </c>
    </row>
    <row r="501" spans="1:12" x14ac:dyDescent="0.35">
      <c r="A501" s="31">
        <f t="shared" si="28"/>
        <v>2021</v>
      </c>
      <c r="B501" s="31" t="str">
        <f t="shared" si="29"/>
        <v>4Q21</v>
      </c>
      <c r="C501" s="31" t="str">
        <f t="shared" si="30"/>
        <v>2021-8</v>
      </c>
      <c r="D501" s="72">
        <f t="shared" si="31"/>
        <v>44439</v>
      </c>
      <c r="E501" s="74">
        <v>8.6999999999999994E-3</v>
      </c>
      <c r="F501" s="73">
        <f t="array" ref="F501">PRODUCT(1+E499:E501)-1</f>
        <v>2.378095265600022E-2</v>
      </c>
      <c r="G501" s="71">
        <f t="array" ref="G501">PRODUCT(1+E490:E501)-1</f>
        <v>9.6796682688954361E-2</v>
      </c>
      <c r="H501" s="74">
        <v>6.6E-3</v>
      </c>
      <c r="I501" s="73">
        <f t="array" ref="I501">PRODUCT(1+H499:H501)-1</f>
        <v>2.053818888000003E-2</v>
      </c>
      <c r="J501" s="71">
        <f t="array" ref="J501">PRODUCT(1+H490:H501)-1</f>
        <v>0.3113208453012033</v>
      </c>
      <c r="L501" s="70">
        <f t="shared" si="33"/>
        <v>1.1648494213326028</v>
      </c>
    </row>
    <row r="502" spans="1:12" x14ac:dyDescent="0.35">
      <c r="A502" s="31">
        <f t="shared" si="28"/>
        <v>2021</v>
      </c>
      <c r="B502" s="31" t="str">
        <f t="shared" si="29"/>
        <v>4Q21</v>
      </c>
      <c r="C502" s="31" t="str">
        <f t="shared" si="30"/>
        <v>2021-9</v>
      </c>
      <c r="D502" s="72">
        <f t="shared" si="31"/>
        <v>44469</v>
      </c>
      <c r="E502" s="74">
        <v>1.1599999999999999E-2</v>
      </c>
      <c r="F502" s="73">
        <f t="array" ref="F502">PRODUCT(1+E500:E502)-1</f>
        <v>3.0196768831999954E-2</v>
      </c>
      <c r="G502" s="71">
        <f t="array" ref="G502">PRODUCT(1+E491:E502)-1</f>
        <v>0.10246375616866721</v>
      </c>
      <c r="H502" s="74">
        <v>-6.4000000000000003E-3</v>
      </c>
      <c r="I502" s="73">
        <f t="array" ref="I502">PRODUCT(1+H500:H502)-1</f>
        <v>7.9589905279999762E-3</v>
      </c>
      <c r="J502" s="71">
        <f t="array" ref="J502">PRODUCT(1+H491:H502)-1</f>
        <v>0.24873336389809797</v>
      </c>
      <c r="L502" s="70">
        <f t="shared" si="33"/>
        <v>1.1783616746200611</v>
      </c>
    </row>
    <row r="503" spans="1:12" x14ac:dyDescent="0.35">
      <c r="A503" s="31">
        <f t="shared" si="28"/>
        <v>2021</v>
      </c>
      <c r="B503" s="31" t="str">
        <f t="shared" si="29"/>
        <v>4Q21</v>
      </c>
      <c r="C503" s="31" t="str">
        <f t="shared" si="30"/>
        <v>2021-10</v>
      </c>
      <c r="D503" s="72">
        <f t="shared" si="31"/>
        <v>44500</v>
      </c>
      <c r="E503" s="74">
        <v>1.2500000000000001E-2</v>
      </c>
      <c r="F503" s="73">
        <f t="array" ref="F503">PRODUCT(1+E501:E503)-1</f>
        <v>3.3155931499999847E-2</v>
      </c>
      <c r="G503" s="71">
        <f t="array" ref="G503">PRODUCT(1+E492:E503)-1</f>
        <v>0.10672670347092583</v>
      </c>
      <c r="H503" s="74">
        <v>6.4000000000000003E-3</v>
      </c>
      <c r="I503" s="73">
        <f t="array" ref="I503">PRODUCT(1+H501:H503)-1</f>
        <v>6.5587696639999304E-3</v>
      </c>
      <c r="J503" s="71">
        <f t="array" ref="J503">PRODUCT(1+H492:H503)-1</f>
        <v>0.21740313613004503</v>
      </c>
      <c r="L503" s="70">
        <f t="shared" si="33"/>
        <v>1.1930911955528118</v>
      </c>
    </row>
    <row r="504" spans="1:12" x14ac:dyDescent="0.35">
      <c r="A504" s="31">
        <f t="shared" si="28"/>
        <v>2021</v>
      </c>
      <c r="B504" s="31" t="str">
        <f t="shared" si="29"/>
        <v>4Q21</v>
      </c>
      <c r="C504" s="31" t="str">
        <f t="shared" si="30"/>
        <v>2021-11</v>
      </c>
      <c r="D504" s="72">
        <f t="shared" si="31"/>
        <v>44530</v>
      </c>
      <c r="E504" s="74">
        <v>9.4999999999999998E-3</v>
      </c>
      <c r="F504" s="73">
        <f t="array" ref="F504">PRODUCT(1+E502:E504)-1</f>
        <v>3.3975327500000096E-2</v>
      </c>
      <c r="G504" s="71">
        <f t="array" ref="G504">PRODUCT(1+E493:E504)-1</f>
        <v>0.10738488170671023</v>
      </c>
      <c r="H504" s="74">
        <v>2.0000000000000001E-4</v>
      </c>
      <c r="I504" s="73">
        <f t="array" ref="I504">PRODUCT(1+H502:H504)-1</f>
        <v>1.5903180800003192E-4</v>
      </c>
      <c r="J504" s="71">
        <f t="array" ref="J504">PRODUCT(1+H493:H504)-1</f>
        <v>0.17897619747992977</v>
      </c>
      <c r="L504" s="70">
        <f t="shared" si="33"/>
        <v>1.2044255619105637</v>
      </c>
    </row>
    <row r="505" spans="1:12" x14ac:dyDescent="0.35">
      <c r="A505" s="31">
        <f t="shared" si="28"/>
        <v>2021</v>
      </c>
      <c r="B505" s="31" t="str">
        <f t="shared" si="29"/>
        <v>4Q21</v>
      </c>
      <c r="C505" s="31" t="str">
        <f t="shared" si="30"/>
        <v>2021-12</v>
      </c>
      <c r="D505" s="72">
        <f t="shared" si="31"/>
        <v>44561</v>
      </c>
      <c r="E505" s="74">
        <v>7.3000000000000001E-3</v>
      </c>
      <c r="F505" s="73">
        <f t="array" ref="F505">PRODUCT(1+E503:E505)-1</f>
        <v>2.958021687500012E-2</v>
      </c>
      <c r="G505" s="71">
        <f t="array" ref="G505">PRODUCT(1+E494:E505)-1</f>
        <v>0.10061054893257904</v>
      </c>
      <c r="H505" s="74">
        <v>8.6999999999999994E-3</v>
      </c>
      <c r="I505" s="73">
        <f t="array" ref="I505">PRODUCT(1+H503:H505)-1</f>
        <v>1.5358711135999847E-2</v>
      </c>
      <c r="J505" s="71">
        <f t="array" ref="J505">PRODUCT(1+H494:H505)-1</f>
        <v>0.17792520839739012</v>
      </c>
      <c r="L505" s="70">
        <f t="shared" si="33"/>
        <v>1.213217868512511</v>
      </c>
    </row>
    <row r="506" spans="1:12" x14ac:dyDescent="0.35">
      <c r="A506" s="31">
        <f t="shared" si="28"/>
        <v>2022</v>
      </c>
      <c r="B506" s="31" t="str">
        <f t="shared" si="29"/>
        <v>1Q22</v>
      </c>
      <c r="C506" s="31" t="str">
        <f t="shared" si="30"/>
        <v>2022-1</v>
      </c>
      <c r="D506" s="72">
        <f t="shared" si="31"/>
        <v>44592</v>
      </c>
      <c r="E506" s="74">
        <v>5.4000000000000003E-3</v>
      </c>
      <c r="F506" s="73">
        <f t="array" ref="F506">PRODUCT(1+E504:E506)-1</f>
        <v>2.2360444490000297E-2</v>
      </c>
      <c r="G506" s="71">
        <f t="array" ref="G506">PRODUCT(1+E495:E506)-1</f>
        <v>0.10379435999682296</v>
      </c>
      <c r="H506" s="74">
        <v>1.8200000000000001E-2</v>
      </c>
      <c r="I506" s="73">
        <f t="array" ref="I506">PRODUCT(1+H504:H506)-1</f>
        <v>2.726375166799988E-2</v>
      </c>
      <c r="J506" s="71">
        <f t="array" ref="J506">PRODUCT(1+H495:H506)-1</f>
        <v>0.16919813529949557</v>
      </c>
      <c r="L506" s="70">
        <f t="shared" si="33"/>
        <v>1.2197692450024786</v>
      </c>
    </row>
    <row r="507" spans="1:12" x14ac:dyDescent="0.35">
      <c r="A507" s="31">
        <f t="shared" si="28"/>
        <v>2022</v>
      </c>
      <c r="B507" s="31" t="str">
        <f t="shared" si="29"/>
        <v>1Q22</v>
      </c>
      <c r="C507" s="31" t="str">
        <f t="shared" si="30"/>
        <v>2022-2</v>
      </c>
      <c r="D507" s="72">
        <f t="shared" si="31"/>
        <v>44620</v>
      </c>
      <c r="E507" s="74">
        <v>1.01E-2</v>
      </c>
      <c r="F507" s="73">
        <f t="array" ref="F507">PRODUCT(1+E505:E507)-1</f>
        <v>2.2968088142000243E-2</v>
      </c>
      <c r="G507" s="71">
        <f t="array" ref="G507">PRODUCT(1+E496:E507)-1</f>
        <v>0.10543593400038787</v>
      </c>
      <c r="H507" s="74">
        <v>1.83E-2</v>
      </c>
      <c r="I507" s="73">
        <f t="array" ref="I507">PRODUCT(1+H505:H507)-1</f>
        <v>4.5853507621999912E-2</v>
      </c>
      <c r="J507" s="71">
        <f t="array" ref="J507">PRODUCT(1+H496:H507)-1</f>
        <v>0.16121570386762496</v>
      </c>
      <c r="L507" s="70">
        <f t="shared" si="33"/>
        <v>1.2320889143770037</v>
      </c>
    </row>
    <row r="508" spans="1:12" x14ac:dyDescent="0.35">
      <c r="A508" s="31">
        <f t="shared" si="28"/>
        <v>2022</v>
      </c>
      <c r="B508" s="31" t="str">
        <f t="shared" si="29"/>
        <v>1Q22</v>
      </c>
      <c r="C508" s="31" t="str">
        <f t="shared" si="30"/>
        <v>2022-3</v>
      </c>
      <c r="D508" s="72">
        <f t="shared" si="31"/>
        <v>44651</v>
      </c>
      <c r="E508" s="74">
        <v>1.6200000000000003E-2</v>
      </c>
      <c r="F508" s="73">
        <f t="array" ref="F508">PRODUCT(1+E506:E508)-1</f>
        <v>3.2006523548000043E-2</v>
      </c>
      <c r="G508" s="71">
        <f t="array" ref="G508">PRODUCT(1+E497:E508)-1</f>
        <v>0.11299315974556001</v>
      </c>
      <c r="H508" s="74">
        <v>1.7399999999999999E-2</v>
      </c>
      <c r="I508" s="73">
        <f t="array" ref="I508">PRODUCT(1+H506:H508)-1</f>
        <v>5.4873955244000072E-2</v>
      </c>
      <c r="J508" s="71">
        <f t="array" ref="J508">PRODUCT(1+H497:H508)-1</f>
        <v>0.14767909181554462</v>
      </c>
      <c r="L508" s="70">
        <f t="shared" si="33"/>
        <v>1.2520487547899113</v>
      </c>
    </row>
    <row r="509" spans="1:12" x14ac:dyDescent="0.35">
      <c r="A509" s="31">
        <f t="shared" si="28"/>
        <v>2022</v>
      </c>
      <c r="B509" s="31" t="str">
        <f t="shared" si="29"/>
        <v>4Q22</v>
      </c>
      <c r="C509" s="31" t="str">
        <f t="shared" si="30"/>
        <v>2022-4</v>
      </c>
      <c r="D509" s="72">
        <f t="shared" si="31"/>
        <v>44681</v>
      </c>
      <c r="E509" s="74">
        <v>1.06E-2</v>
      </c>
      <c r="F509" s="73">
        <f t="array" ref="F509">PRODUCT(1+E507:E509)-1</f>
        <v>3.7344134371999793E-2</v>
      </c>
      <c r="G509" s="71">
        <f t="array" ref="G509">PRODUCT(1+E498:E509)-1</f>
        <v>0.12131481132375921</v>
      </c>
      <c r="H509" s="74">
        <v>1.41E-2</v>
      </c>
      <c r="I509" s="73">
        <f t="array" ref="I509">PRODUCT(1+H507:H509)-1</f>
        <v>5.0626279722000067E-2</v>
      </c>
      <c r="J509" s="71">
        <f t="array" ref="J509">PRODUCT(1+H498:H509)-1</f>
        <v>0.14654848488833028</v>
      </c>
      <c r="L509" s="70">
        <f t="shared" si="33"/>
        <v>1.2653204715906843</v>
      </c>
    </row>
    <row r="510" spans="1:12" x14ac:dyDescent="0.35">
      <c r="A510" s="31">
        <f t="shared" si="28"/>
        <v>2022</v>
      </c>
      <c r="B510" s="31" t="str">
        <f t="shared" si="29"/>
        <v>4Q22</v>
      </c>
      <c r="C510" s="31" t="str">
        <f t="shared" si="30"/>
        <v>2022-5</v>
      </c>
      <c r="D510" s="72">
        <f t="shared" si="31"/>
        <v>44712</v>
      </c>
      <c r="E510" s="74">
        <v>4.6999999999999993E-3</v>
      </c>
      <c r="F510" s="73">
        <f t="array" ref="F510">PRODUCT(1+E508:E510)-1</f>
        <v>3.1798487083999794E-2</v>
      </c>
      <c r="G510" s="71">
        <f t="array" ref="G510">PRODUCT(1+E499:E510)-1</f>
        <v>0.1173113070881493</v>
      </c>
      <c r="H510" s="74">
        <v>5.1999999999999998E-3</v>
      </c>
      <c r="I510" s="73">
        <f t="array" ref="I510">PRODUCT(1+H508:H510)-1</f>
        <v>3.7110415768000227E-2</v>
      </c>
      <c r="J510" s="71">
        <f t="array" ref="J510">PRODUCT(1+H499:H510)-1</f>
        <v>0.10711867147910659</v>
      </c>
      <c r="L510" s="70">
        <f t="shared" si="33"/>
        <v>1.2712674778071604</v>
      </c>
    </row>
    <row r="511" spans="1:12" x14ac:dyDescent="0.35">
      <c r="A511" s="31">
        <f t="shared" si="28"/>
        <v>2022</v>
      </c>
      <c r="B511" s="31" t="str">
        <f t="shared" si="29"/>
        <v>4Q22</v>
      </c>
      <c r="C511" s="31" t="str">
        <f t="shared" si="30"/>
        <v>2022-6</v>
      </c>
      <c r="D511" s="72">
        <f t="shared" si="31"/>
        <v>44742</v>
      </c>
      <c r="E511" s="74">
        <v>6.7000000000000002E-3</v>
      </c>
      <c r="F511" s="73">
        <f t="array" ref="F511">PRODUCT(1+E509:E511)-1</f>
        <v>2.2152663793999938E-2</v>
      </c>
      <c r="G511" s="71">
        <f t="array" ref="G511">PRODUCT(1+E500:E511)-1</f>
        <v>0.11886729617590741</v>
      </c>
      <c r="H511" s="74">
        <v>5.8999999999999999E-3</v>
      </c>
      <c r="I511" s="73">
        <f t="array" ref="I511">PRODUCT(1+H509:H511)-1</f>
        <v>2.5387622588000092E-2</v>
      </c>
      <c r="J511" s="71">
        <f t="array" ref="J511">PRODUCT(1+H500:H511)-1</f>
        <v>0.10700861992130517</v>
      </c>
      <c r="L511" s="70">
        <f t="shared" si="33"/>
        <v>1.2797849699084682</v>
      </c>
    </row>
    <row r="512" spans="1:12" x14ac:dyDescent="0.35">
      <c r="A512" s="31">
        <f t="shared" si="28"/>
        <v>2022</v>
      </c>
      <c r="B512" s="31" t="str">
        <f t="shared" si="29"/>
        <v>4Q22</v>
      </c>
      <c r="C512" s="31" t="str">
        <f t="shared" si="30"/>
        <v>2022-7</v>
      </c>
      <c r="D512" s="72">
        <f t="shared" si="31"/>
        <v>44773</v>
      </c>
      <c r="E512" s="74">
        <v>-6.8000000000000005E-3</v>
      </c>
      <c r="F512" s="73">
        <f t="array" ref="F512">PRODUCT(1+E510:E512)-1</f>
        <v>4.5537558679997758E-3</v>
      </c>
      <c r="G512" s="71">
        <f t="array" ref="G512">PRODUCT(1+E501:E512)-1</f>
        <v>0.10069235198287529</v>
      </c>
      <c r="H512" s="74">
        <v>2.0999999999999999E-3</v>
      </c>
      <c r="I512" s="73">
        <f t="array" ref="I512">PRODUCT(1+H510:H512)-1</f>
        <v>1.3254054428000206E-2</v>
      </c>
      <c r="J512" s="71">
        <f t="array" ref="J512">PRODUCT(1+H501:H512)-1</f>
        <v>0.10074750746491379</v>
      </c>
      <c r="L512" s="70">
        <f t="shared" si="33"/>
        <v>1.2710824321130907</v>
      </c>
    </row>
    <row r="513" spans="1:12" x14ac:dyDescent="0.35">
      <c r="A513" s="31">
        <f t="shared" si="28"/>
        <v>2022</v>
      </c>
      <c r="B513" s="31" t="str">
        <f t="shared" si="29"/>
        <v>4Q22</v>
      </c>
      <c r="C513" s="31" t="str">
        <f t="shared" si="30"/>
        <v>2022-8</v>
      </c>
      <c r="D513" s="72">
        <f t="shared" si="31"/>
        <v>44804</v>
      </c>
      <c r="E513" s="74">
        <v>-3.5999999999999999E-3</v>
      </c>
      <c r="F513" s="73">
        <f t="array" ref="F513">PRODUCT(1+E511:E513)-1</f>
        <v>-3.7450359840001113E-3</v>
      </c>
      <c r="G513" s="71">
        <f t="array" ref="G513">PRODUCT(1+E502:E513)-1</f>
        <v>8.7270605250061362E-2</v>
      </c>
      <c r="H513" s="74">
        <v>-6.9999999999999993E-3</v>
      </c>
      <c r="I513" s="73">
        <f t="array" ref="I513">PRODUCT(1+H511:H513)-1</f>
        <v>9.5630326999995852E-4</v>
      </c>
      <c r="J513" s="71">
        <f t="array" ref="J513">PRODUCT(1+H502:H513)-1</f>
        <v>8.5875496634869153E-2</v>
      </c>
      <c r="L513" s="70">
        <f t="shared" si="33"/>
        <v>1.2665065353574836</v>
      </c>
    </row>
    <row r="514" spans="1:12" x14ac:dyDescent="0.35">
      <c r="A514" s="31">
        <f t="shared" si="28"/>
        <v>2022</v>
      </c>
      <c r="B514" s="31" t="str">
        <f t="shared" si="29"/>
        <v>4Q22</v>
      </c>
      <c r="C514" s="31" t="str">
        <f t="shared" si="30"/>
        <v>2022-9</v>
      </c>
      <c r="D514" s="72">
        <f t="shared" si="31"/>
        <v>44834</v>
      </c>
      <c r="E514" s="74">
        <v>-2.8999999999999998E-3</v>
      </c>
      <c r="F514" s="73">
        <f t="array" ref="F514">PRODUCT(1+E512:E514)-1</f>
        <v>-1.3245430992000151E-2</v>
      </c>
      <c r="G514" s="71">
        <f t="array" ref="G514">PRODUCT(1+E503:E514)-1</f>
        <v>7.1685963320320623E-2</v>
      </c>
      <c r="H514" s="74">
        <v>-9.4999999999999998E-3</v>
      </c>
      <c r="I514" s="73">
        <f t="array" ref="I514">PRODUCT(1+H512:H514)-1</f>
        <v>-1.4368010350000016E-2</v>
      </c>
      <c r="J514" s="71">
        <f t="array" ref="J514">PRODUCT(1+H503:H514)-1</f>
        <v>8.2487600057204125E-2</v>
      </c>
      <c r="L514" s="70">
        <f t="shared" si="33"/>
        <v>1.2628336664049469</v>
      </c>
    </row>
    <row r="515" spans="1:12" x14ac:dyDescent="0.35">
      <c r="A515" s="31">
        <f t="shared" ref="A515:A541" si="34">YEAR(D515)</f>
        <v>2022</v>
      </c>
      <c r="B515" s="31" t="str">
        <f t="shared" ref="B515:B541" si="35">IF(MONTH(D515)&lt;=3,"1Q",IF(MONTH(D515)&lt;=3,"2Q",IF(MONTH(D515)&lt;=3,"3Q","4Q")))&amp;RIGHT(A515,2)</f>
        <v>4Q22</v>
      </c>
      <c r="C515" s="31" t="str">
        <f t="shared" ref="C515:C541" si="36">YEAR(D515)&amp;"-"&amp;MONTH(D515)</f>
        <v>2022-10</v>
      </c>
      <c r="D515" s="72">
        <f t="shared" si="31"/>
        <v>44865</v>
      </c>
      <c r="E515" s="74">
        <v>5.8999999999999999E-3</v>
      </c>
      <c r="F515" s="73">
        <f t="array" ref="F515">PRODUCT(1+E513:E515)-1</f>
        <v>-6.2784840400009756E-4</v>
      </c>
      <c r="G515" s="71">
        <f t="array" ref="G515">PRODUCT(1+E504:E515)-1</f>
        <v>6.4700158522380757E-2</v>
      </c>
      <c r="H515" s="74">
        <v>-9.7000000000000003E-3</v>
      </c>
      <c r="I515" s="73">
        <f t="array" ref="I515">PRODUCT(1+H513:H515)-1</f>
        <v>-2.5974095050000034E-2</v>
      </c>
      <c r="J515" s="71">
        <f t="array" ref="J515">PRODUCT(1+H504:H515)-1</f>
        <v>6.5170379905255649E-2</v>
      </c>
      <c r="L515" s="70">
        <f t="shared" si="33"/>
        <v>1.270284385036736</v>
      </c>
    </row>
    <row r="516" spans="1:12" x14ac:dyDescent="0.35">
      <c r="A516" s="31">
        <f t="shared" si="34"/>
        <v>2022</v>
      </c>
      <c r="B516" s="31" t="str">
        <f t="shared" si="35"/>
        <v>4Q22</v>
      </c>
      <c r="C516" s="31" t="str">
        <f t="shared" si="36"/>
        <v>2022-11</v>
      </c>
      <c r="D516" s="72">
        <f t="shared" ref="D516:D546" si="37">+D515+40-DAY(D515+40)</f>
        <v>44895</v>
      </c>
      <c r="E516" s="74">
        <v>4.0999999999999995E-3</v>
      </c>
      <c r="F516" s="73">
        <f t="array" ref="F516">PRODUCT(1+E514:E516)-1</f>
        <v>7.095119848999909E-3</v>
      </c>
      <c r="G516" s="71">
        <f t="array" ref="G516">PRODUCT(1+E505:E516)-1</f>
        <v>5.9004882785856916E-2</v>
      </c>
      <c r="H516" s="74">
        <v>-5.6000000000000008E-3</v>
      </c>
      <c r="I516" s="73">
        <f t="array" ref="I516">PRODUCT(1+H514:H516)-1</f>
        <v>-2.4600846040000124E-2</v>
      </c>
      <c r="J516" s="71">
        <f t="array" ref="J516">PRODUCT(1+H505:H516)-1</f>
        <v>5.899362705237543E-2</v>
      </c>
      <c r="L516" s="70">
        <f t="shared" si="33"/>
        <v>1.2754925510153867</v>
      </c>
    </row>
    <row r="517" spans="1:12" x14ac:dyDescent="0.35">
      <c r="A517" s="31">
        <f t="shared" si="34"/>
        <v>2022</v>
      </c>
      <c r="B517" s="31" t="str">
        <f t="shared" si="35"/>
        <v>4Q22</v>
      </c>
      <c r="C517" s="31" t="str">
        <f t="shared" si="36"/>
        <v>2022-12</v>
      </c>
      <c r="D517" s="72">
        <f t="shared" si="37"/>
        <v>44926</v>
      </c>
      <c r="E517" s="74">
        <v>6.1999999999999998E-3</v>
      </c>
      <c r="F517" s="73">
        <f t="array" ref="F517">PRODUCT(1+E515:E517)-1</f>
        <v>1.6286339977999997E-2</v>
      </c>
      <c r="G517" s="71">
        <f t="array" ref="G517">PRODUCT(1+E506:E517)-1</f>
        <v>5.784841959607756E-2</v>
      </c>
      <c r="H517" s="74">
        <v>4.5000000000000005E-3</v>
      </c>
      <c r="I517" s="73">
        <f t="array" ref="I517">PRODUCT(1+H515:H517)-1</f>
        <v>-1.0814285560000081E-2</v>
      </c>
      <c r="J517" s="71">
        <f t="array" ref="J517">PRODUCT(1+H506:H517)-1</f>
        <v>5.4584215697542904E-2</v>
      </c>
      <c r="L517" s="70">
        <f t="shared" si="33"/>
        <v>1.2834006048316822</v>
      </c>
    </row>
    <row r="518" spans="1:12" x14ac:dyDescent="0.35">
      <c r="A518" s="31">
        <f t="shared" si="34"/>
        <v>2023</v>
      </c>
      <c r="B518" s="31" t="str">
        <f t="shared" si="35"/>
        <v>1Q23</v>
      </c>
      <c r="C518" s="31" t="str">
        <f t="shared" si="36"/>
        <v>2023-1</v>
      </c>
      <c r="D518" s="72">
        <f t="shared" si="37"/>
        <v>44957</v>
      </c>
      <c r="E518" s="74">
        <v>5.3E-3</v>
      </c>
      <c r="F518" s="73">
        <f t="array" ref="F518">PRODUCT(1+E516:E518)-1</f>
        <v>1.5680144726000211E-2</v>
      </c>
      <c r="G518" s="71">
        <f t="array" ref="G518">PRODUCT(1+E507:E518)-1</f>
        <v>5.7743202924146253E-2</v>
      </c>
      <c r="H518" s="74">
        <v>2.0999999999999999E-3</v>
      </c>
      <c r="I518" s="73">
        <f t="array" ref="I518">PRODUCT(1+H516:H518)-1</f>
        <v>9.7243707999994378E-4</v>
      </c>
      <c r="J518" s="71">
        <f t="array" ref="J518">PRODUCT(1+H507:H518)-1</f>
        <v>3.7908900560310155E-2</v>
      </c>
      <c r="L518" s="70">
        <f t="shared" si="33"/>
        <v>1.2902026280372902</v>
      </c>
    </row>
    <row r="519" spans="1:12" x14ac:dyDescent="0.35">
      <c r="A519" s="31">
        <f t="shared" si="34"/>
        <v>2023</v>
      </c>
      <c r="B519" s="31" t="str">
        <f t="shared" si="35"/>
        <v>1Q23</v>
      </c>
      <c r="C519" s="31" t="str">
        <f t="shared" si="36"/>
        <v>2023-2</v>
      </c>
      <c r="D519" s="72">
        <f t="shared" si="37"/>
        <v>44985</v>
      </c>
      <c r="E519" s="74">
        <v>8.3999999999999995E-3</v>
      </c>
      <c r="F519" s="73">
        <f t="array" ref="F519">PRODUCT(1+E517:E519)-1</f>
        <v>2.0029736024000044E-2</v>
      </c>
      <c r="G519" s="71">
        <f t="array" ref="G519">PRODUCT(1+E508:E519)-1</f>
        <v>5.5963019333441277E-2</v>
      </c>
      <c r="H519" s="74">
        <v>-5.9999999999999995E-4</v>
      </c>
      <c r="I519" s="73">
        <f t="array" ref="I519">PRODUCT(1+H517:H519)-1</f>
        <v>6.0054843299999217E-3</v>
      </c>
      <c r="J519" s="71">
        <f t="array" ref="J519">PRODUCT(1+H508:H519)-1</f>
        <v>1.8644952587620445E-2</v>
      </c>
      <c r="L519" s="70">
        <f t="shared" si="33"/>
        <v>1.3010403301128035</v>
      </c>
    </row>
    <row r="520" spans="1:12" x14ac:dyDescent="0.35">
      <c r="A520" s="31">
        <f t="shared" si="34"/>
        <v>2023</v>
      </c>
      <c r="B520" s="31" t="str">
        <f t="shared" si="35"/>
        <v>1Q23</v>
      </c>
      <c r="C520" s="31" t="str">
        <f t="shared" si="36"/>
        <v>2023-3</v>
      </c>
      <c r="D520" s="72">
        <f t="shared" si="37"/>
        <v>45016</v>
      </c>
      <c r="E520" s="74">
        <v>7.0999999999999995E-3</v>
      </c>
      <c r="F520" s="73">
        <f t="array" ref="F520">PRODUCT(1+E518:E520)-1</f>
        <v>2.0942106092000312E-2</v>
      </c>
      <c r="G520" s="71">
        <f t="array" ref="G520">PRODUCT(1+E509:E520)-1</f>
        <v>4.6506944273478901E-2</v>
      </c>
      <c r="H520" s="74">
        <v>5.0000000000000001E-4</v>
      </c>
      <c r="I520" s="73">
        <f t="array" ref="I520">PRODUCT(1+H518:H520)-1</f>
        <v>1.9994893699999405E-3</v>
      </c>
      <c r="J520" s="71">
        <f t="array" ref="J520">PRODUCT(1+H509:H520)-1</f>
        <v>1.724272718610198E-3</v>
      </c>
      <c r="L520" s="70">
        <f t="shared" si="33"/>
        <v>1.3102777164566046</v>
      </c>
    </row>
    <row r="521" spans="1:12" x14ac:dyDescent="0.35">
      <c r="A521" s="31">
        <f t="shared" si="34"/>
        <v>2023</v>
      </c>
      <c r="B521" s="31" t="str">
        <f t="shared" si="35"/>
        <v>4Q23</v>
      </c>
      <c r="C521" s="31" t="str">
        <f t="shared" si="36"/>
        <v>2023-4</v>
      </c>
      <c r="D521" s="72">
        <f t="shared" si="37"/>
        <v>45046</v>
      </c>
      <c r="E521" s="74">
        <v>6.0999999999999995E-3</v>
      </c>
      <c r="F521" s="73">
        <f t="array" ref="F521">PRODUCT(1+E519:E521)-1</f>
        <v>2.1754553804000043E-2</v>
      </c>
      <c r="G521" s="71">
        <f t="array" ref="G521">PRODUCT(1+E510:E521)-1</f>
        <v>4.1847057820648237E-2</v>
      </c>
      <c r="H521" s="74">
        <v>-9.4999999999999998E-3</v>
      </c>
      <c r="I521" s="73">
        <f t="array" ref="I521">PRODUCT(1+H519:H521)-1</f>
        <v>-9.5993471499999927E-3</v>
      </c>
      <c r="J521" s="71">
        <f t="array" ref="J521">PRODUCT(1+H510:H521)-1</f>
        <v>-2.1587721006031457E-2</v>
      </c>
      <c r="L521" s="70">
        <f t="shared" si="33"/>
        <v>1.31827041052699</v>
      </c>
    </row>
    <row r="522" spans="1:12" x14ac:dyDescent="0.35">
      <c r="A522" s="31">
        <f t="shared" si="34"/>
        <v>2023</v>
      </c>
      <c r="B522" s="31" t="str">
        <f t="shared" si="35"/>
        <v>4Q23</v>
      </c>
      <c r="C522" s="31" t="str">
        <f t="shared" si="36"/>
        <v>2023-5</v>
      </c>
      <c r="D522" s="72">
        <f t="shared" si="37"/>
        <v>45077</v>
      </c>
      <c r="E522" s="74">
        <v>2.3E-3</v>
      </c>
      <c r="F522" s="73">
        <f t="array" ref="F522">PRODUCT(1+E520:E522)-1</f>
        <v>1.5573769613000055E-2</v>
      </c>
      <c r="G522" s="71">
        <f t="array" ref="G522">PRODUCT(1+E511:E522)-1</f>
        <v>3.9358321940515362E-2</v>
      </c>
      <c r="H522" s="74">
        <v>-1.84E-2</v>
      </c>
      <c r="I522" s="73">
        <f t="array" ref="I522">PRODUCT(1+H520:H522)-1</f>
        <v>-2.7239062599999975E-2</v>
      </c>
      <c r="J522" s="71">
        <f t="array" ref="J522">PRODUCT(1+H511:H522)-1</f>
        <v>-4.4558801173418816E-2</v>
      </c>
      <c r="L522" s="70">
        <f t="shared" si="33"/>
        <v>1.3213024324712019</v>
      </c>
    </row>
    <row r="523" spans="1:12" x14ac:dyDescent="0.35">
      <c r="A523" s="31">
        <f t="shared" si="34"/>
        <v>2023</v>
      </c>
      <c r="B523" s="31" t="str">
        <f t="shared" si="35"/>
        <v>4Q23</v>
      </c>
      <c r="C523" s="31" t="str">
        <f t="shared" si="36"/>
        <v>2023-6</v>
      </c>
      <c r="D523" s="72">
        <f t="shared" si="37"/>
        <v>45107</v>
      </c>
      <c r="E523" s="74">
        <v>-8.0000000000000004E-4</v>
      </c>
      <c r="F523" s="73">
        <f t="array" ref="F523">PRODUCT(1+E521:E523)-1</f>
        <v>7.60729877599986E-3</v>
      </c>
      <c r="G523" s="71">
        <f t="array" ref="G523">PRODUCT(1+E512:E523)-1</f>
        <v>3.161501468457617E-2</v>
      </c>
      <c r="H523" s="74">
        <v>-1.9299999999999998E-2</v>
      </c>
      <c r="I523" s="73">
        <f t="array" ref="I523">PRODUCT(1+H521:H523)-1</f>
        <v>-4.6490103639999836E-2</v>
      </c>
      <c r="J523" s="71">
        <f t="array" ref="J523">PRODUCT(1+H512:H523)-1</f>
        <v>-6.849469759496174E-2</v>
      </c>
      <c r="L523" s="70">
        <f t="shared" si="33"/>
        <v>1.3202453905252249</v>
      </c>
    </row>
    <row r="524" spans="1:12" x14ac:dyDescent="0.35">
      <c r="A524" s="31">
        <f t="shared" si="34"/>
        <v>2023</v>
      </c>
      <c r="B524" s="31" t="str">
        <f t="shared" si="35"/>
        <v>4Q23</v>
      </c>
      <c r="C524" s="31" t="str">
        <f t="shared" si="36"/>
        <v>2023-7</v>
      </c>
      <c r="D524" s="72">
        <f t="shared" si="37"/>
        <v>45138</v>
      </c>
      <c r="E524" s="74">
        <v>1.1999999999999999E-3</v>
      </c>
      <c r="F524" s="73">
        <f t="array" ref="F524">PRODUCT(1+E522:E524)-1</f>
        <v>2.6999577919999407E-3</v>
      </c>
      <c r="G524" s="71">
        <f t="array" ref="G524">PRODUCT(1+E513:E524)-1</f>
        <v>3.9924438886627112E-2</v>
      </c>
      <c r="H524" s="74">
        <v>-7.1999999999999998E-3</v>
      </c>
      <c r="I524" s="73">
        <f t="array" ref="I524">PRODUCT(1+H522:H524)-1</f>
        <v>-4.4275996863999856E-2</v>
      </c>
      <c r="J524" s="71">
        <f t="array" ref="J524">PRODUCT(1+H513:H524)-1</f>
        <v>-7.7139542732539534E-2</v>
      </c>
      <c r="L524" s="70">
        <f t="shared" si="33"/>
        <v>1.3218296849938553</v>
      </c>
    </row>
    <row r="525" spans="1:12" x14ac:dyDescent="0.35">
      <c r="A525" s="31">
        <f t="shared" si="34"/>
        <v>2023</v>
      </c>
      <c r="B525" s="31" t="str">
        <f t="shared" si="35"/>
        <v>4Q23</v>
      </c>
      <c r="C525" s="31" t="str">
        <f t="shared" si="36"/>
        <v>2023-8</v>
      </c>
      <c r="D525" s="72">
        <f t="shared" si="37"/>
        <v>45169</v>
      </c>
      <c r="E525" s="74">
        <v>2.3E-3</v>
      </c>
      <c r="F525" s="73">
        <f t="array" ref="F525">PRODUCT(1+E523:E525)-1</f>
        <v>2.6999577919999407E-3</v>
      </c>
      <c r="G525" s="71">
        <f t="array" ref="G525">PRODUCT(1+E514:E525)-1</f>
        <v>4.6082160875216882E-2</v>
      </c>
      <c r="H525" s="74">
        <v>-1.4000000000000002E-3</v>
      </c>
      <c r="I525" s="73">
        <f t="array" ref="I525">PRODUCT(1+H523:H525)-1</f>
        <v>-2.7724134543999912E-2</v>
      </c>
      <c r="J525" s="71">
        <f t="array" ref="J525">PRODUCT(1+H514:H525)-1</f>
        <v>-7.1935093023881347E-2</v>
      </c>
      <c r="L525" s="70">
        <f t="shared" si="33"/>
        <v>1.3248698932693412</v>
      </c>
    </row>
    <row r="526" spans="1:12" x14ac:dyDescent="0.35">
      <c r="A526" s="31">
        <f t="shared" si="34"/>
        <v>2023</v>
      </c>
      <c r="B526" s="31" t="str">
        <f t="shared" si="35"/>
        <v>4Q23</v>
      </c>
      <c r="C526" s="31" t="str">
        <f t="shared" si="36"/>
        <v>2023-9</v>
      </c>
      <c r="D526" s="72">
        <f t="shared" si="37"/>
        <v>45199</v>
      </c>
      <c r="E526" s="74">
        <v>2.5999999999999999E-3</v>
      </c>
      <c r="F526" s="73">
        <f t="array" ref="F526">PRODUCT(1+E524:E526)-1</f>
        <v>6.1118671760000964E-3</v>
      </c>
      <c r="G526" s="71">
        <f t="array" ref="G526">PRODUCT(1+E515:E526)-1</f>
        <v>5.1852346297756258E-2</v>
      </c>
      <c r="H526" s="74">
        <v>3.7000000000000002E-3</v>
      </c>
      <c r="I526" s="73">
        <f t="array" ref="I526">PRODUCT(1+H524:H526)-1</f>
        <v>-4.9217027039998307E-3</v>
      </c>
      <c r="J526" s="71">
        <f t="array" ref="J526">PRODUCT(1+H515:H526)-1</f>
        <v>-5.9567140704764765E-2</v>
      </c>
      <c r="L526" s="70">
        <f t="shared" si="33"/>
        <v>1.3283145549918414</v>
      </c>
    </row>
    <row r="527" spans="1:12" x14ac:dyDescent="0.35">
      <c r="A527" s="31">
        <f t="shared" si="34"/>
        <v>2023</v>
      </c>
      <c r="B527" s="31" t="str">
        <f t="shared" si="35"/>
        <v>4Q23</v>
      </c>
      <c r="C527" s="31" t="str">
        <f t="shared" si="36"/>
        <v>2023-10</v>
      </c>
      <c r="D527" s="72">
        <f t="shared" si="37"/>
        <v>45230</v>
      </c>
      <c r="E527" s="74">
        <v>2.3999999999999998E-3</v>
      </c>
      <c r="F527" s="73">
        <f t="array" ref="F527">PRODUCT(1+E525:E527)-1</f>
        <v>7.3177543519999944E-3</v>
      </c>
      <c r="G527" s="71">
        <f t="array" ref="G527">PRODUCT(1+E516:E527)-1</f>
        <v>4.8192456435899311E-2</v>
      </c>
      <c r="H527" s="74">
        <v>5.0000000000000001E-3</v>
      </c>
      <c r="I527" s="73">
        <f t="array" ref="I527">PRODUCT(1+H525:H527)-1</f>
        <v>7.3062940999999437E-3</v>
      </c>
      <c r="J527" s="71">
        <f t="array" ref="J527">PRODUCT(1+H516:H527)-1</f>
        <v>-4.5607367876692617E-2</v>
      </c>
      <c r="L527" s="70">
        <f t="shared" si="33"/>
        <v>1.3315025099238218</v>
      </c>
    </row>
    <row r="528" spans="1:12" x14ac:dyDescent="0.35">
      <c r="A528" s="31">
        <f t="shared" si="34"/>
        <v>2023</v>
      </c>
      <c r="B528" s="31" t="str">
        <f t="shared" si="35"/>
        <v>4Q23</v>
      </c>
      <c r="C528" s="31" t="str">
        <f t="shared" si="36"/>
        <v>2023-11</v>
      </c>
      <c r="D528" s="72">
        <f t="shared" si="37"/>
        <v>45260</v>
      </c>
      <c r="E528" s="74">
        <v>2.8000000000000004E-3</v>
      </c>
      <c r="F528" s="73">
        <f t="array" ref="F528">PRODUCT(1+E526:E528)-1</f>
        <v>7.8202574719998807E-3</v>
      </c>
      <c r="G528" s="71">
        <f t="array" ref="G528">PRODUCT(1+E517:E528)-1</f>
        <v>4.6835370295706724E-2</v>
      </c>
      <c r="H528" s="74">
        <v>5.8999999999999999E-3</v>
      </c>
      <c r="I528" s="73">
        <f t="array" ref="I528">PRODUCT(1+H526:H528)-1</f>
        <v>1.4669939149999811E-2</v>
      </c>
      <c r="J528" s="71">
        <f t="array" ref="J528">PRODUCT(1+H517:H528)-1</f>
        <v>-3.4570043591276245E-2</v>
      </c>
      <c r="L528" s="70">
        <f t="shared" ref="L528:L541" si="38">L527*(1+E528)</f>
        <v>1.3352307169516084</v>
      </c>
    </row>
    <row r="529" spans="1:12" x14ac:dyDescent="0.35">
      <c r="A529" s="31">
        <f t="shared" si="34"/>
        <v>2023</v>
      </c>
      <c r="B529" s="31" t="str">
        <f t="shared" si="35"/>
        <v>4Q23</v>
      </c>
      <c r="C529" s="31" t="str">
        <f t="shared" si="36"/>
        <v>2023-12</v>
      </c>
      <c r="D529" s="72">
        <f t="shared" si="37"/>
        <v>45291</v>
      </c>
      <c r="E529" s="74">
        <v>5.6000000000000008E-3</v>
      </c>
      <c r="F529" s="73">
        <f t="array" ref="F529">PRODUCT(1+E527:E529)-1</f>
        <v>1.0835877631999891E-2</v>
      </c>
      <c r="G529" s="71">
        <f t="array" ref="G529">PRODUCT(1+E518:E529)-1</f>
        <v>4.6211139305667892E-2</v>
      </c>
      <c r="H529" s="74">
        <v>7.4000000000000003E-3</v>
      </c>
      <c r="I529" s="73">
        <f t="array" ref="I529">PRODUCT(1+H527:H529)-1</f>
        <v>1.8410378299999808E-2</v>
      </c>
      <c r="J529" s="71">
        <f t="array" ref="J529">PRODUCT(1+H518:H529)-1</f>
        <v>-3.1782839137731722E-2</v>
      </c>
      <c r="L529" s="70">
        <f t="shared" si="38"/>
        <v>1.3427080089665375</v>
      </c>
    </row>
    <row r="530" spans="1:12" x14ac:dyDescent="0.35">
      <c r="A530" s="31">
        <f t="shared" si="34"/>
        <v>2024</v>
      </c>
      <c r="B530" s="31" t="str">
        <f t="shared" si="35"/>
        <v>1Q24</v>
      </c>
      <c r="C530" s="31" t="str">
        <f t="shared" si="36"/>
        <v>2024-1</v>
      </c>
      <c r="D530" s="72">
        <f t="shared" si="37"/>
        <v>45322</v>
      </c>
      <c r="E530" s="74">
        <v>4.1999999999999997E-3</v>
      </c>
      <c r="F530" s="73">
        <f t="array" ref="F530">PRODUCT(1+E528:E530)-1</f>
        <v>1.2651025855999976E-2</v>
      </c>
      <c r="G530" s="71">
        <f t="array" ref="G530">PRODUCT(1+E519:E530)-1</f>
        <v>4.5066374306924395E-2</v>
      </c>
      <c r="H530" s="74">
        <v>7.000000000000001E-4</v>
      </c>
      <c r="I530" s="73">
        <f t="array" ref="I530">PRODUCT(1+H528:H530)-1</f>
        <v>1.4053000562000095E-2</v>
      </c>
      <c r="J530" s="71">
        <f t="array" ref="J530">PRODUCT(1+H519:H530)-1</f>
        <v>-3.3135502569731745E-2</v>
      </c>
      <c r="L530" s="70">
        <f t="shared" si="38"/>
        <v>1.348347382604197</v>
      </c>
    </row>
    <row r="531" spans="1:12" x14ac:dyDescent="0.35">
      <c r="A531" s="31">
        <f t="shared" si="34"/>
        <v>2024</v>
      </c>
      <c r="B531" s="31" t="str">
        <f t="shared" si="35"/>
        <v>1Q24</v>
      </c>
      <c r="C531" s="31" t="str">
        <f t="shared" si="36"/>
        <v>2024-2</v>
      </c>
      <c r="D531" s="72">
        <f t="shared" si="37"/>
        <v>45351</v>
      </c>
      <c r="E531" s="74">
        <v>8.3000000000000001E-3</v>
      </c>
      <c r="F531" s="73">
        <f t="array" ref="F531">PRODUCT(1+E529:E531)-1</f>
        <v>1.8205055216000021E-2</v>
      </c>
      <c r="G531" s="71">
        <f t="array" ref="G531">PRODUCT(1+E520:E531)-1</f>
        <v>4.4962738212685593E-2</v>
      </c>
      <c r="H531" s="74">
        <v>-5.1999999999999998E-3</v>
      </c>
      <c r="I531" s="73">
        <f t="array" ref="I531">PRODUCT(1+H529:H531)-1</f>
        <v>2.8630330640000423E-3</v>
      </c>
      <c r="J531" s="71">
        <f t="array" ref="J531">PRODUCT(1+H520:H531)-1</f>
        <v>-3.758574940601267E-2</v>
      </c>
      <c r="L531" s="70">
        <f t="shared" si="38"/>
        <v>1.3595386658798116</v>
      </c>
    </row>
    <row r="532" spans="1:12" x14ac:dyDescent="0.35">
      <c r="A532" s="31">
        <f t="shared" si="34"/>
        <v>2024</v>
      </c>
      <c r="B532" s="31" t="str">
        <f t="shared" si="35"/>
        <v>1Q24</v>
      </c>
      <c r="C532" s="31" t="str">
        <f t="shared" si="36"/>
        <v>2024-3</v>
      </c>
      <c r="D532" s="72">
        <f t="shared" si="37"/>
        <v>45382</v>
      </c>
      <c r="E532" s="74">
        <v>1.6000000000000001E-3</v>
      </c>
      <c r="F532" s="73">
        <f t="array" ref="F532">PRODUCT(1+E530:E532)-1</f>
        <v>1.4154915775999921E-2</v>
      </c>
      <c r="G532" s="71">
        <f t="array" ref="G532">PRODUCT(1+E521:E532)-1</f>
        <v>3.925596126881703E-2</v>
      </c>
      <c r="H532" s="74">
        <v>-4.6999999999999993E-3</v>
      </c>
      <c r="I532" s="73">
        <f t="array" ref="I532">PRODUCT(1+H530:H532)-1</f>
        <v>-9.1824728920000265E-3</v>
      </c>
      <c r="J532" s="71">
        <f t="array" ref="J532">PRODUCT(1+H521:H532)-1</f>
        <v>-4.2587802482562997E-2</v>
      </c>
      <c r="L532" s="70">
        <f t="shared" si="38"/>
        <v>1.3617139277452195</v>
      </c>
    </row>
    <row r="533" spans="1:12" x14ac:dyDescent="0.35">
      <c r="A533" s="31">
        <f t="shared" si="34"/>
        <v>2024</v>
      </c>
      <c r="B533" s="31" t="str">
        <f t="shared" si="35"/>
        <v>4Q24</v>
      </c>
      <c r="C533" s="31" t="str">
        <f t="shared" si="36"/>
        <v>2024-4</v>
      </c>
      <c r="D533" s="72">
        <f t="shared" si="37"/>
        <v>45412</v>
      </c>
      <c r="E533" s="74">
        <v>3.8E-3</v>
      </c>
      <c r="F533" s="73">
        <f t="array" ref="F533">PRODUCT(1+E531:E533)-1</f>
        <v>1.3750950463999878E-2</v>
      </c>
      <c r="G533" s="71">
        <f t="array" ref="G533">PRODUCT(1+E522:E533)-1</f>
        <v>3.6880164915653157E-2</v>
      </c>
      <c r="H533" s="74">
        <v>3.0999999999999999E-3</v>
      </c>
      <c r="I533" s="73">
        <f t="array" ref="I533">PRODUCT(1+H531:H533)-1</f>
        <v>-6.80617423599994E-3</v>
      </c>
      <c r="J533" s="71">
        <f t="array" ref="J533">PRODUCT(1+H522:H533)-1</f>
        <v>-3.0408707390468304E-2</v>
      </c>
      <c r="L533" s="70">
        <f t="shared" si="38"/>
        <v>1.3668884406706514</v>
      </c>
    </row>
    <row r="534" spans="1:12" x14ac:dyDescent="0.35">
      <c r="A534" s="31">
        <f t="shared" si="34"/>
        <v>2024</v>
      </c>
      <c r="B534" s="31" t="str">
        <f t="shared" si="35"/>
        <v>4Q24</v>
      </c>
      <c r="C534" s="31" t="str">
        <f t="shared" si="36"/>
        <v>2024-5</v>
      </c>
      <c r="D534" s="72">
        <f t="shared" si="37"/>
        <v>45443</v>
      </c>
      <c r="E534" s="74">
        <v>4.5999999999999999E-3</v>
      </c>
      <c r="F534" s="73">
        <f t="array" ref="F534">PRODUCT(1+E532:E534)-1</f>
        <v>1.0030947967999859E-2</v>
      </c>
      <c r="G534" s="71">
        <f t="array" ref="G534">PRODUCT(1+E523:E534)-1</f>
        <v>3.9259516785658199E-2</v>
      </c>
      <c r="H534" s="74">
        <v>8.8999999999999999E-3</v>
      </c>
      <c r="I534" s="73">
        <f t="array" ref="I534">PRODUCT(1+H532:H534)-1</f>
        <v>7.2710603269998675E-3</v>
      </c>
      <c r="J534" s="71">
        <f t="array" ref="J534">PRODUCT(1+H523:H534)-1</f>
        <v>-3.442690389408698E-3</v>
      </c>
      <c r="L534" s="70">
        <f t="shared" si="38"/>
        <v>1.3731761274977363</v>
      </c>
    </row>
    <row r="535" spans="1:12" x14ac:dyDescent="0.35">
      <c r="A535" s="31">
        <f t="shared" si="34"/>
        <v>2024</v>
      </c>
      <c r="B535" s="31" t="str">
        <f t="shared" si="35"/>
        <v>4Q24</v>
      </c>
      <c r="C535" s="31" t="str">
        <f t="shared" si="36"/>
        <v>2024-6</v>
      </c>
      <c r="D535" s="72">
        <f t="shared" si="37"/>
        <v>45473</v>
      </c>
      <c r="E535" s="74">
        <v>2.0999999999999999E-3</v>
      </c>
      <c r="F535" s="73">
        <f t="array" ref="F535">PRODUCT(1+E533:E535)-1</f>
        <v>1.0535156707999871E-2</v>
      </c>
      <c r="G535" s="71">
        <f t="array" ref="G535">PRODUCT(1+E524:E535)-1</f>
        <v>4.2275782396825834E-2</v>
      </c>
      <c r="H535" s="74">
        <v>8.1000000000000013E-3</v>
      </c>
      <c r="I535" s="73">
        <f t="array" ref="I535">PRODUCT(1+H533:H535)-1</f>
        <v>2.0225013479000076E-2</v>
      </c>
      <c r="J535" s="71">
        <f t="array" ref="J535">PRODUCT(1+H524:H535)-1</f>
        <v>2.4400350584722341E-2</v>
      </c>
      <c r="L535" s="70">
        <f t="shared" si="38"/>
        <v>1.3760597973654816</v>
      </c>
    </row>
    <row r="536" spans="1:12" x14ac:dyDescent="0.35">
      <c r="A536" s="31">
        <f t="shared" si="34"/>
        <v>2024</v>
      </c>
      <c r="B536" s="31" t="str">
        <f t="shared" si="35"/>
        <v>4Q24</v>
      </c>
      <c r="C536" s="31" t="str">
        <f t="shared" si="36"/>
        <v>2024-7</v>
      </c>
      <c r="D536" s="72">
        <f t="shared" si="37"/>
        <v>45504</v>
      </c>
      <c r="E536" s="74">
        <v>3.8E-3</v>
      </c>
      <c r="F536" s="73">
        <f t="array" ref="F536">PRODUCT(1+E534:E536)-1</f>
        <v>1.0535156707999871E-2</v>
      </c>
      <c r="G536" s="71">
        <f t="array" ref="G536">PRODUCT(1+E525:E536)-1</f>
        <v>4.4982451428219994E-2</v>
      </c>
      <c r="H536" s="74">
        <v>6.0999999999999995E-3</v>
      </c>
      <c r="I536" s="73">
        <f t="array" ref="I536">PRODUCT(1+H534:H536)-1</f>
        <v>2.3276229748999899E-2</v>
      </c>
      <c r="J536" s="71">
        <f t="array" ref="J536">PRODUCT(1+H525:H536)-1</f>
        <v>3.8123683242635931E-2</v>
      </c>
      <c r="L536" s="70">
        <f t="shared" si="38"/>
        <v>1.3812888245954704</v>
      </c>
    </row>
    <row r="537" spans="1:12" x14ac:dyDescent="0.35">
      <c r="A537" s="31">
        <f t="shared" si="34"/>
        <v>2024</v>
      </c>
      <c r="B537" s="31" t="str">
        <f t="shared" si="35"/>
        <v>4Q24</v>
      </c>
      <c r="C537" s="31" t="str">
        <f t="shared" si="36"/>
        <v>2024-8</v>
      </c>
      <c r="D537" s="72">
        <f t="shared" si="37"/>
        <v>45535</v>
      </c>
      <c r="E537" s="74">
        <v>-2.0000000000000001E-4</v>
      </c>
      <c r="F537" s="73">
        <f t="array" ref="F537">PRODUCT(1+E535:E537)-1</f>
        <v>5.706798404000013E-3</v>
      </c>
      <c r="G537" s="71">
        <f t="array" ref="G537">PRODUCT(1+E526:E537)-1</f>
        <v>4.2375990160564925E-2</v>
      </c>
      <c r="H537" s="74">
        <v>2.8999999999999998E-3</v>
      </c>
      <c r="I537" s="73">
        <f t="array" ref="I537">PRODUCT(1+H535:H537)-1</f>
        <v>1.7190733288999782E-2</v>
      </c>
      <c r="J537" s="71">
        <f t="array" ref="J537">PRODUCT(1+H526:H537)-1</f>
        <v>4.2593873346724598E-2</v>
      </c>
      <c r="L537" s="70">
        <f t="shared" si="38"/>
        <v>1.3810125668305513</v>
      </c>
    </row>
    <row r="538" spans="1:12" x14ac:dyDescent="0.35">
      <c r="A538" s="31">
        <f t="shared" si="34"/>
        <v>2024</v>
      </c>
      <c r="B538" s="31" t="str">
        <f t="shared" si="35"/>
        <v>4Q24</v>
      </c>
      <c r="C538" s="31" t="str">
        <f t="shared" si="36"/>
        <v>2024-9</v>
      </c>
      <c r="D538" s="72">
        <f t="shared" si="37"/>
        <v>45565</v>
      </c>
      <c r="E538" s="74">
        <v>4.4000000000000003E-3</v>
      </c>
      <c r="F538" s="73">
        <f t="array" ref="F538">PRODUCT(1+E536:E538)-1</f>
        <v>8.0150766559998754E-3</v>
      </c>
      <c r="G538" s="71">
        <f t="array" ref="G538">PRODUCT(1+E527:E538)-1</f>
        <v>4.4247401273958875E-2</v>
      </c>
      <c r="H538" s="74">
        <v>6.1999999999999998E-3</v>
      </c>
      <c r="I538" s="73">
        <f t="array" ref="I538">PRODUCT(1+H536:H538)-1</f>
        <v>1.5273599677999794E-2</v>
      </c>
      <c r="J538" s="71">
        <f t="array" ref="J538">PRODUCT(1+H527:H538)-1</f>
        <v>4.5190749587998402E-2</v>
      </c>
      <c r="L538" s="70">
        <f t="shared" si="38"/>
        <v>1.3870890221246057</v>
      </c>
    </row>
    <row r="539" spans="1:12" x14ac:dyDescent="0.35">
      <c r="A539" s="31">
        <f t="shared" si="34"/>
        <v>2024</v>
      </c>
      <c r="B539" s="31" t="str">
        <f t="shared" si="35"/>
        <v>4Q24</v>
      </c>
      <c r="C539" s="31" t="str">
        <f t="shared" si="36"/>
        <v>2024-10</v>
      </c>
      <c r="D539" s="72">
        <f t="shared" si="37"/>
        <v>45596</v>
      </c>
      <c r="E539" s="74">
        <v>5.6000000000000008E-3</v>
      </c>
      <c r="F539" s="73">
        <f t="array" ref="F539">PRODUCT(1+E537:E539)-1</f>
        <v>9.8226350720000966E-3</v>
      </c>
      <c r="G539" s="71">
        <f t="array" ref="G539">PRODUCT(1+E528:E539)-1</f>
        <v>4.7580992339478545E-2</v>
      </c>
      <c r="H539" s="74">
        <v>1.52E-2</v>
      </c>
      <c r="I539" s="73">
        <f t="array" ref="I539">PRODUCT(1+H537:H539)-1</f>
        <v>2.4456573296000039E-2</v>
      </c>
      <c r="J539" s="71">
        <f t="array" ref="J539">PRODUCT(1+H528:H539)-1</f>
        <v>5.5798655703220401E-2</v>
      </c>
      <c r="L539" s="70">
        <f t="shared" si="38"/>
        <v>1.3948567206485036</v>
      </c>
    </row>
    <row r="540" spans="1:12" x14ac:dyDescent="0.35">
      <c r="A540" s="31">
        <f t="shared" si="34"/>
        <v>2024</v>
      </c>
      <c r="B540" s="31" t="str">
        <f t="shared" si="35"/>
        <v>4Q24</v>
      </c>
      <c r="C540" s="31" t="str">
        <f t="shared" si="36"/>
        <v>2024-11</v>
      </c>
      <c r="D540" s="72">
        <f t="shared" si="37"/>
        <v>45626</v>
      </c>
      <c r="E540" s="74">
        <v>3.9000000000000003E-3</v>
      </c>
      <c r="F540" s="73">
        <f t="array" ref="F540">PRODUCT(1+E538:E540)-1</f>
        <v>1.3963736095999879E-2</v>
      </c>
      <c r="G540" s="71">
        <f t="array" ref="G540">PRODUCT(1+E529:E540)-1</f>
        <v>4.8730113890708804E-2</v>
      </c>
      <c r="H540" s="74">
        <v>1.3000000000000001E-2</v>
      </c>
      <c r="I540" s="73">
        <f t="array" ref="I540">PRODUCT(1+H538:H540)-1</f>
        <v>3.4773665119999908E-2</v>
      </c>
      <c r="J540" s="71">
        <f t="array" ref="J540">PRODUCT(1+H529:H540)-1</f>
        <v>6.3250858164193513E-2</v>
      </c>
      <c r="L540" s="70">
        <f t="shared" si="38"/>
        <v>1.4002966618590329</v>
      </c>
    </row>
    <row r="541" spans="1:12" x14ac:dyDescent="0.35">
      <c r="A541" s="31">
        <f t="shared" si="34"/>
        <v>2024</v>
      </c>
      <c r="B541" s="31" t="str">
        <f t="shared" si="35"/>
        <v>4Q24</v>
      </c>
      <c r="C541" s="31" t="str">
        <f t="shared" si="36"/>
        <v>2024-12</v>
      </c>
      <c r="D541" s="72">
        <f t="shared" si="37"/>
        <v>45657</v>
      </c>
      <c r="E541" s="74">
        <v>5.1999999999999998E-3</v>
      </c>
      <c r="F541" s="73">
        <f t="array" ref="F541">PRODUCT(1+E539:E541)-1</f>
        <v>1.4771353568000301E-2</v>
      </c>
      <c r="G541" s="71">
        <f t="array" ref="G541">PRODUCT(1+E530:E541)-1</f>
        <v>4.8312957918595911E-2</v>
      </c>
      <c r="H541" s="74">
        <v>9.3999999999999986E-3</v>
      </c>
      <c r="I541" s="73">
        <f t="array" ref="I541">PRODUCT(1+H539:H541)-1</f>
        <v>3.8064537439999935E-2</v>
      </c>
      <c r="J541" s="71">
        <f t="array" ref="J541">PRODUCT(1+H530:H541)-1</f>
        <v>6.5361739359675264E-2</v>
      </c>
      <c r="L541" s="70">
        <f t="shared" si="38"/>
        <v>1.4075782045006999</v>
      </c>
    </row>
    <row r="542" spans="1:12" x14ac:dyDescent="0.35">
      <c r="A542" s="31">
        <f t="shared" ref="A542:A545" si="39">YEAR(D542)</f>
        <v>2025</v>
      </c>
      <c r="B542" s="31" t="str">
        <f t="shared" ref="B542:B545" si="40">IF(MONTH(D542)&lt;=3,"1Q",IF(MONTH(D542)&lt;=3,"2Q",IF(MONTH(D542)&lt;=3,"3Q","4Q")))&amp;RIGHT(A542,2)</f>
        <v>1Q25</v>
      </c>
      <c r="C542" s="31" t="str">
        <f t="shared" ref="C542:C545" si="41">YEAR(D542)&amp;"-"&amp;MONTH(D542)</f>
        <v>2025-1</v>
      </c>
      <c r="D542" s="72">
        <f t="shared" si="37"/>
        <v>45688</v>
      </c>
      <c r="E542" s="442">
        <v>1.6000000000000001E-3</v>
      </c>
      <c r="F542" s="73">
        <f t="array" ref="F542">PRODUCT(1+E540:E542)-1</f>
        <v>1.0734872448000088E-2</v>
      </c>
      <c r="G542" s="71">
        <f t="array" ref="G542">PRODUCT(1+E531:E542)-1</f>
        <v>4.5598743926773322E-2</v>
      </c>
      <c r="H542" s="442">
        <v>2.7000000000000001E-3</v>
      </c>
      <c r="I542" s="73">
        <f t="array" ref="I542">PRODUCT(1+H540:H542)-1</f>
        <v>2.5283009939999879E-2</v>
      </c>
      <c r="J542" s="71">
        <f t="array" ref="J542">PRODUCT(1+H531:H542)-1</f>
        <v>6.7490972375283897E-2</v>
      </c>
      <c r="L542" s="70">
        <f t="shared" ref="L542:L546" si="42">L541*(1+E542)</f>
        <v>1.4098303296279011</v>
      </c>
    </row>
    <row r="543" spans="1:12" x14ac:dyDescent="0.35">
      <c r="A543" s="31">
        <f t="shared" si="39"/>
        <v>2025</v>
      </c>
      <c r="B543" s="31" t="str">
        <f t="shared" si="40"/>
        <v>1Q25</v>
      </c>
      <c r="C543" s="31" t="str">
        <f t="shared" si="41"/>
        <v>2025-2</v>
      </c>
      <c r="D543" s="72">
        <f t="shared" si="37"/>
        <v>45716</v>
      </c>
      <c r="E543" s="442">
        <v>1.3100000000000001E-2</v>
      </c>
      <c r="F543" s="73">
        <f t="array" ref="F543">PRODUCT(1+E541:E543)-1</f>
        <v>1.9997508992000368E-2</v>
      </c>
      <c r="G543" s="71">
        <f t="array" ref="G543">PRODUCT(1+E532:E543)-1</f>
        <v>5.0576304147787576E-2</v>
      </c>
      <c r="H543" s="442">
        <v>1.06E-2</v>
      </c>
      <c r="I543" s="73">
        <f t="array" ref="I543">PRODUCT(1+H541:H543)-1</f>
        <v>2.2853909027999997E-2</v>
      </c>
      <c r="J543" s="71">
        <f t="array" ref="J543">PRODUCT(1+H532:H543)-1</f>
        <v>8.4445493247347958E-2</v>
      </c>
      <c r="L543" s="70">
        <f t="shared" si="42"/>
        <v>1.4282991069460267</v>
      </c>
    </row>
    <row r="544" spans="1:12" x14ac:dyDescent="0.35">
      <c r="A544" s="31">
        <f t="shared" si="39"/>
        <v>2025</v>
      </c>
      <c r="B544" s="31" t="str">
        <f t="shared" si="40"/>
        <v>1Q25</v>
      </c>
      <c r="C544" s="31" t="str">
        <f t="shared" si="41"/>
        <v>2025-3</v>
      </c>
      <c r="D544" s="72">
        <f t="shared" si="37"/>
        <v>45747</v>
      </c>
      <c r="E544" s="442">
        <v>5.5999999999999999E-3</v>
      </c>
      <c r="F544" s="73">
        <f t="array" ref="F544">PRODUCT(1+E542:E544)-1</f>
        <v>2.0403397376000276E-2</v>
      </c>
      <c r="G544" s="71">
        <f t="array" ref="G544">PRODUCT(1+E533:E544)-1</f>
        <v>5.4771896416748511E-2</v>
      </c>
      <c r="H544" s="442">
        <v>-3.3999999999999998E-3</v>
      </c>
      <c r="I544" s="73">
        <f t="array" ref="I544">PRODUCT(1+H542:H544)-1</f>
        <v>9.8833026919997735E-3</v>
      </c>
      <c r="J544" s="71">
        <f t="array" ref="J544">PRODUCT(1+H533:H544)-1</f>
        <v>8.5861929639613033E-2</v>
      </c>
      <c r="L544" s="70">
        <f t="shared" si="42"/>
        <v>1.4362975819449244</v>
      </c>
    </row>
    <row r="545" spans="1:12" x14ac:dyDescent="0.35">
      <c r="A545" s="31">
        <f t="shared" si="39"/>
        <v>2025</v>
      </c>
      <c r="B545" s="31" t="str">
        <f t="shared" si="40"/>
        <v>4Q25</v>
      </c>
      <c r="C545" s="31" t="str">
        <f t="shared" si="41"/>
        <v>2025-4</v>
      </c>
      <c r="D545" s="72">
        <f t="shared" si="37"/>
        <v>45777</v>
      </c>
      <c r="E545" s="442">
        <v>4.3E-3</v>
      </c>
      <c r="F545" s="73">
        <f t="array" ref="F545">PRODUCT(1+E543:E545)-1</f>
        <v>2.3154085448000128E-2</v>
      </c>
      <c r="G545" s="71">
        <f t="array" ref="G545">PRODUCT(1+E534:E545)-1</f>
        <v>5.5297285884977398E-2</v>
      </c>
      <c r="H545" s="442">
        <v>2.3999999999999998E-3</v>
      </c>
      <c r="I545" s="73">
        <f t="array" ref="I545">PRODUCT(1+H543:H545)-1</f>
        <v>9.5811535040000173E-3</v>
      </c>
      <c r="J545" s="71">
        <f t="array" ref="J545">PRODUCT(1+H534:H545)-1</f>
        <v>8.5104175327233689E-2</v>
      </c>
      <c r="L545" s="70">
        <f t="shared" si="42"/>
        <v>1.4424736615472875</v>
      </c>
    </row>
    <row r="546" spans="1:12" x14ac:dyDescent="0.35">
      <c r="A546" s="31">
        <f t="shared" ref="A546" si="43">YEAR(D546)</f>
        <v>2025</v>
      </c>
      <c r="B546" s="31" t="str">
        <f t="shared" ref="B546" si="44">IF(MONTH(D546)&lt;=3,"1Q",IF(MONTH(D546)&lt;=3,"2Q",IF(MONTH(D546)&lt;=3,"3Q","4Q")))&amp;RIGHT(A546,2)</f>
        <v>4Q25</v>
      </c>
      <c r="C546" s="31" t="str">
        <f t="shared" ref="C546" si="45">YEAR(D546)&amp;"-"&amp;MONTH(D546)</f>
        <v>2025-5</v>
      </c>
      <c r="D546" s="72">
        <f t="shared" si="37"/>
        <v>45808</v>
      </c>
      <c r="E546" s="442">
        <v>2.5999999999999999E-3</v>
      </c>
      <c r="F546" s="73">
        <f t="array" ref="F546">PRODUCT(1+E544:E546)-1</f>
        <v>1.254988260799994E-2</v>
      </c>
      <c r="G546" s="71">
        <f t="array" ref="G546">PRODUCT(1+E535:E546)-1</f>
        <v>5.3196355592552758E-2</v>
      </c>
      <c r="H546" s="442">
        <v>-4.8999999999999998E-3</v>
      </c>
      <c r="I546" s="73">
        <f t="array" ref="I546">PRODUCT(1+H544:H546)-1</f>
        <v>-5.903220016000077E-3</v>
      </c>
      <c r="J546" s="71">
        <f t="array" ref="J546">PRODUCT(1+H535:H546)-1</f>
        <v>7.0261834540717549E-2</v>
      </c>
      <c r="L546" s="70">
        <f t="shared" si="42"/>
        <v>1.4462240930673103</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44DA-BCD0-4877-8857-F79AA002451E}">
  <sheetPr codeName="Planilha2">
    <tabColor rgb="FFEDECE3"/>
  </sheetPr>
  <dimension ref="A1:AI2230"/>
  <sheetViews>
    <sheetView showGridLines="0" zoomScaleNormal="100" workbookViewId="0">
      <pane xSplit="3" ySplit="1" topLeftCell="D2" activePane="bottomRight" state="frozen"/>
      <selection pane="topRight" activeCell="D1" sqref="D1"/>
      <selection pane="bottomLeft" activeCell="A2" sqref="A2"/>
      <selection pane="bottomRight" activeCell="A2" sqref="A2"/>
    </sheetView>
  </sheetViews>
  <sheetFormatPr defaultRowHeight="14.5" outlineLevelRow="2" x14ac:dyDescent="0.35"/>
  <cols>
    <col min="1" max="1" width="9.1796875" customWidth="1"/>
    <col min="2" max="2" width="51.90625" customWidth="1"/>
    <col min="3" max="3" width="14.1796875" bestFit="1" customWidth="1"/>
    <col min="4" max="35" width="9.1796875" customWidth="1"/>
  </cols>
  <sheetData>
    <row r="1" spans="1:35" x14ac:dyDescent="0.35">
      <c r="A1" s="62" t="s">
        <v>481</v>
      </c>
      <c r="B1" s="148" t="s">
        <v>1085</v>
      </c>
      <c r="C1" s="148"/>
      <c r="D1" s="150" t="str">
        <f t="shared" ref="D1:AI1" si="0">YEAR(D3)&amp;"-"&amp;RIGHT(YEAR(D3)+1,2)</f>
        <v>2023-24</v>
      </c>
      <c r="E1" s="150" t="str">
        <f t="shared" si="0"/>
        <v>2024-25</v>
      </c>
      <c r="F1" s="150" t="str">
        <f t="shared" si="0"/>
        <v>2025-26</v>
      </c>
      <c r="G1" s="150" t="str">
        <f t="shared" si="0"/>
        <v>2026-27</v>
      </c>
      <c r="H1" s="150" t="str">
        <f t="shared" si="0"/>
        <v>2027-28</v>
      </c>
      <c r="I1" s="150" t="str">
        <f t="shared" si="0"/>
        <v>2028-29</v>
      </c>
      <c r="J1" s="150" t="str">
        <f t="shared" si="0"/>
        <v>2029-30</v>
      </c>
      <c r="K1" s="150" t="str">
        <f t="shared" si="0"/>
        <v>2030-31</v>
      </c>
      <c r="L1" s="150" t="str">
        <f t="shared" si="0"/>
        <v>2031-32</v>
      </c>
      <c r="M1" s="150" t="str">
        <f t="shared" si="0"/>
        <v>2032-33</v>
      </c>
      <c r="N1" s="150" t="str">
        <f t="shared" si="0"/>
        <v>2033-34</v>
      </c>
      <c r="O1" s="150" t="str">
        <f t="shared" si="0"/>
        <v>2034-35</v>
      </c>
      <c r="P1" s="150" t="str">
        <f t="shared" si="0"/>
        <v>2035-36</v>
      </c>
      <c r="Q1" s="150" t="str">
        <f t="shared" si="0"/>
        <v>2036-37</v>
      </c>
      <c r="R1" s="150" t="str">
        <f t="shared" si="0"/>
        <v>2037-38</v>
      </c>
      <c r="S1" s="150" t="str">
        <f t="shared" si="0"/>
        <v>2038-39</v>
      </c>
      <c r="T1" s="150" t="str">
        <f t="shared" si="0"/>
        <v>2039-40</v>
      </c>
      <c r="U1" s="150" t="str">
        <f t="shared" si="0"/>
        <v>2040-41</v>
      </c>
      <c r="V1" s="150" t="str">
        <f t="shared" si="0"/>
        <v>2041-42</v>
      </c>
      <c r="W1" s="150" t="str">
        <f t="shared" si="0"/>
        <v>2042-43</v>
      </c>
      <c r="X1" s="150" t="str">
        <f t="shared" si="0"/>
        <v>2043-44</v>
      </c>
      <c r="Y1" s="150" t="str">
        <f t="shared" si="0"/>
        <v>2044-45</v>
      </c>
      <c r="Z1" s="150" t="str">
        <f t="shared" si="0"/>
        <v>2045-46</v>
      </c>
      <c r="AA1" s="150" t="str">
        <f t="shared" si="0"/>
        <v>2046-47</v>
      </c>
      <c r="AB1" s="150" t="str">
        <f t="shared" si="0"/>
        <v>2047-48</v>
      </c>
      <c r="AC1" s="150" t="str">
        <f t="shared" si="0"/>
        <v>2048-49</v>
      </c>
      <c r="AD1" s="150" t="str">
        <f t="shared" si="0"/>
        <v>2049-50</v>
      </c>
      <c r="AE1" s="150" t="str">
        <f t="shared" si="0"/>
        <v>2050-51</v>
      </c>
      <c r="AF1" s="150" t="str">
        <f t="shared" si="0"/>
        <v>2051-52</v>
      </c>
      <c r="AG1" s="150" t="str">
        <f t="shared" si="0"/>
        <v>2052-53</v>
      </c>
      <c r="AH1" s="150" t="str">
        <f t="shared" si="0"/>
        <v>2053-54</v>
      </c>
      <c r="AI1" s="150" t="str">
        <f t="shared" si="0"/>
        <v>2054-55</v>
      </c>
    </row>
    <row r="2" spans="1:35" x14ac:dyDescent="0.35">
      <c r="B2" s="148" t="s">
        <v>488</v>
      </c>
      <c r="C2" s="148"/>
      <c r="D2" s="150">
        <v>1</v>
      </c>
      <c r="E2" s="150">
        <f>+D2+1</f>
        <v>2</v>
      </c>
      <c r="F2" s="150">
        <f>+E2+1</f>
        <v>3</v>
      </c>
      <c r="G2" s="150">
        <f>+F2+1</f>
        <v>4</v>
      </c>
      <c r="H2" s="150">
        <f>+G2+1</f>
        <v>5</v>
      </c>
      <c r="I2" s="150">
        <f>+H2+1</f>
        <v>6</v>
      </c>
      <c r="J2" s="150">
        <f t="shared" ref="J2:AI2" si="1">+I2+1</f>
        <v>7</v>
      </c>
      <c r="K2" s="150">
        <f t="shared" si="1"/>
        <v>8</v>
      </c>
      <c r="L2" s="150">
        <f t="shared" si="1"/>
        <v>9</v>
      </c>
      <c r="M2" s="150">
        <f t="shared" si="1"/>
        <v>10</v>
      </c>
      <c r="N2" s="150">
        <f t="shared" si="1"/>
        <v>11</v>
      </c>
      <c r="O2" s="150">
        <f t="shared" si="1"/>
        <v>12</v>
      </c>
      <c r="P2" s="150">
        <f t="shared" si="1"/>
        <v>13</v>
      </c>
      <c r="Q2" s="150">
        <f t="shared" si="1"/>
        <v>14</v>
      </c>
      <c r="R2" s="150">
        <f t="shared" si="1"/>
        <v>15</v>
      </c>
      <c r="S2" s="150">
        <f t="shared" si="1"/>
        <v>16</v>
      </c>
      <c r="T2" s="150">
        <f t="shared" si="1"/>
        <v>17</v>
      </c>
      <c r="U2" s="150">
        <f t="shared" si="1"/>
        <v>18</v>
      </c>
      <c r="V2" s="150">
        <f t="shared" si="1"/>
        <v>19</v>
      </c>
      <c r="W2" s="150">
        <f t="shared" si="1"/>
        <v>20</v>
      </c>
      <c r="X2" s="150">
        <f t="shared" si="1"/>
        <v>21</v>
      </c>
      <c r="Y2" s="150">
        <f t="shared" si="1"/>
        <v>22</v>
      </c>
      <c r="Z2" s="150">
        <f t="shared" si="1"/>
        <v>23</v>
      </c>
      <c r="AA2" s="150">
        <f t="shared" si="1"/>
        <v>24</v>
      </c>
      <c r="AB2" s="150">
        <f t="shared" si="1"/>
        <v>25</v>
      </c>
      <c r="AC2" s="150">
        <f t="shared" si="1"/>
        <v>26</v>
      </c>
      <c r="AD2" s="150">
        <f t="shared" si="1"/>
        <v>27</v>
      </c>
      <c r="AE2" s="150">
        <f t="shared" si="1"/>
        <v>28</v>
      </c>
      <c r="AF2" s="150">
        <f t="shared" si="1"/>
        <v>29</v>
      </c>
      <c r="AG2" s="150">
        <f t="shared" si="1"/>
        <v>30</v>
      </c>
      <c r="AH2" s="150">
        <f t="shared" si="1"/>
        <v>31</v>
      </c>
      <c r="AI2" s="150">
        <f t="shared" si="1"/>
        <v>32</v>
      </c>
    </row>
    <row r="3" spans="1:35" x14ac:dyDescent="0.35">
      <c r="B3" t="s">
        <v>1168</v>
      </c>
      <c r="D3" s="448">
        <v>45108</v>
      </c>
      <c r="E3" s="202">
        <f>D4+1</f>
        <v>45474</v>
      </c>
      <c r="F3" s="202">
        <f>E4+1</f>
        <v>45839</v>
      </c>
      <c r="G3" s="202">
        <f>F4+1</f>
        <v>46204</v>
      </c>
      <c r="H3" s="202">
        <f>G4+1</f>
        <v>46569</v>
      </c>
      <c r="I3" s="202">
        <f t="shared" ref="I3:AI3" si="2">H4+1</f>
        <v>46935</v>
      </c>
      <c r="J3" s="202">
        <f t="shared" si="2"/>
        <v>47300</v>
      </c>
      <c r="K3" s="202">
        <f t="shared" si="2"/>
        <v>47665</v>
      </c>
      <c r="L3" s="202">
        <f t="shared" si="2"/>
        <v>48030</v>
      </c>
      <c r="M3" s="202">
        <f t="shared" si="2"/>
        <v>48396</v>
      </c>
      <c r="N3" s="202">
        <f t="shared" si="2"/>
        <v>48761</v>
      </c>
      <c r="O3" s="202">
        <f t="shared" si="2"/>
        <v>49126</v>
      </c>
      <c r="P3" s="202">
        <f t="shared" si="2"/>
        <v>49491</v>
      </c>
      <c r="Q3" s="202">
        <f t="shared" si="2"/>
        <v>49857</v>
      </c>
      <c r="R3" s="202">
        <f t="shared" si="2"/>
        <v>50222</v>
      </c>
      <c r="S3" s="202">
        <f t="shared" si="2"/>
        <v>50587</v>
      </c>
      <c r="T3" s="202">
        <f t="shared" si="2"/>
        <v>50952</v>
      </c>
      <c r="U3" s="202">
        <f t="shared" si="2"/>
        <v>51318</v>
      </c>
      <c r="V3" s="202">
        <f t="shared" si="2"/>
        <v>51683</v>
      </c>
      <c r="W3" s="202">
        <f t="shared" si="2"/>
        <v>52048</v>
      </c>
      <c r="X3" s="202">
        <f t="shared" si="2"/>
        <v>52413</v>
      </c>
      <c r="Y3" s="202">
        <f t="shared" si="2"/>
        <v>52779</v>
      </c>
      <c r="Z3" s="202">
        <f t="shared" si="2"/>
        <v>53144</v>
      </c>
      <c r="AA3" s="202">
        <f t="shared" si="2"/>
        <v>53509</v>
      </c>
      <c r="AB3" s="202">
        <f t="shared" si="2"/>
        <v>53874</v>
      </c>
      <c r="AC3" s="202">
        <f t="shared" si="2"/>
        <v>54240</v>
      </c>
      <c r="AD3" s="202">
        <f t="shared" si="2"/>
        <v>54605</v>
      </c>
      <c r="AE3" s="202">
        <f t="shared" si="2"/>
        <v>54970</v>
      </c>
      <c r="AF3" s="202">
        <f t="shared" si="2"/>
        <v>55335</v>
      </c>
      <c r="AG3" s="202">
        <f t="shared" si="2"/>
        <v>55701</v>
      </c>
      <c r="AH3" s="202">
        <f t="shared" si="2"/>
        <v>56066</v>
      </c>
      <c r="AI3" s="202">
        <f t="shared" si="2"/>
        <v>56431</v>
      </c>
    </row>
    <row r="4" spans="1:35" x14ac:dyDescent="0.35">
      <c r="B4" t="s">
        <v>1169</v>
      </c>
      <c r="D4" s="202">
        <f t="shared" ref="D4:AI4" si="3">D$3+370-DAY(D3+370)</f>
        <v>45473</v>
      </c>
      <c r="E4" s="202">
        <f t="shared" si="3"/>
        <v>45838</v>
      </c>
      <c r="F4" s="202">
        <f t="shared" si="3"/>
        <v>46203</v>
      </c>
      <c r="G4" s="202">
        <f t="shared" si="3"/>
        <v>46568</v>
      </c>
      <c r="H4" s="202">
        <f t="shared" si="3"/>
        <v>46934</v>
      </c>
      <c r="I4" s="202">
        <f t="shared" si="3"/>
        <v>47299</v>
      </c>
      <c r="J4" s="202">
        <f t="shared" si="3"/>
        <v>47664</v>
      </c>
      <c r="K4" s="202">
        <f t="shared" si="3"/>
        <v>48029</v>
      </c>
      <c r="L4" s="202">
        <f t="shared" si="3"/>
        <v>48395</v>
      </c>
      <c r="M4" s="202">
        <f t="shared" si="3"/>
        <v>48760</v>
      </c>
      <c r="N4" s="202">
        <f t="shared" si="3"/>
        <v>49125</v>
      </c>
      <c r="O4" s="202">
        <f t="shared" si="3"/>
        <v>49490</v>
      </c>
      <c r="P4" s="202">
        <f t="shared" si="3"/>
        <v>49856</v>
      </c>
      <c r="Q4" s="202">
        <f t="shared" si="3"/>
        <v>50221</v>
      </c>
      <c r="R4" s="202">
        <f t="shared" si="3"/>
        <v>50586</v>
      </c>
      <c r="S4" s="202">
        <f t="shared" si="3"/>
        <v>50951</v>
      </c>
      <c r="T4" s="202">
        <f t="shared" si="3"/>
        <v>51317</v>
      </c>
      <c r="U4" s="202">
        <f t="shared" si="3"/>
        <v>51682</v>
      </c>
      <c r="V4" s="202">
        <f t="shared" si="3"/>
        <v>52047</v>
      </c>
      <c r="W4" s="202">
        <f t="shared" si="3"/>
        <v>52412</v>
      </c>
      <c r="X4" s="202">
        <f t="shared" si="3"/>
        <v>52778</v>
      </c>
      <c r="Y4" s="202">
        <f t="shared" si="3"/>
        <v>53143</v>
      </c>
      <c r="Z4" s="202">
        <f t="shared" si="3"/>
        <v>53508</v>
      </c>
      <c r="AA4" s="202">
        <f t="shared" si="3"/>
        <v>53873</v>
      </c>
      <c r="AB4" s="202">
        <f t="shared" si="3"/>
        <v>54239</v>
      </c>
      <c r="AC4" s="202">
        <f t="shared" si="3"/>
        <v>54604</v>
      </c>
      <c r="AD4" s="202">
        <f t="shared" si="3"/>
        <v>54969</v>
      </c>
      <c r="AE4" s="202">
        <f t="shared" si="3"/>
        <v>55334</v>
      </c>
      <c r="AF4" s="202">
        <f t="shared" si="3"/>
        <v>55700</v>
      </c>
      <c r="AG4" s="202">
        <f t="shared" si="3"/>
        <v>56065</v>
      </c>
      <c r="AH4" s="202">
        <f t="shared" si="3"/>
        <v>56430</v>
      </c>
      <c r="AI4" s="202">
        <f t="shared" si="3"/>
        <v>56795</v>
      </c>
    </row>
    <row r="5" spans="1:35" x14ac:dyDescent="0.35">
      <c r="B5" t="s">
        <v>1282</v>
      </c>
      <c r="D5" s="449">
        <v>45473</v>
      </c>
      <c r="E5" s="449">
        <v>45473</v>
      </c>
      <c r="F5" s="450">
        <v>45838</v>
      </c>
      <c r="G5" s="450">
        <f>F5</f>
        <v>45838</v>
      </c>
      <c r="H5" s="450">
        <f t="shared" ref="H5:AI5" si="4">G5</f>
        <v>45838</v>
      </c>
      <c r="I5" s="450">
        <f t="shared" si="4"/>
        <v>45838</v>
      </c>
      <c r="J5" s="450">
        <f t="shared" si="4"/>
        <v>45838</v>
      </c>
      <c r="K5" s="450">
        <f t="shared" si="4"/>
        <v>45838</v>
      </c>
      <c r="L5" s="450">
        <f t="shared" si="4"/>
        <v>45838</v>
      </c>
      <c r="M5" s="450">
        <f t="shared" si="4"/>
        <v>45838</v>
      </c>
      <c r="N5" s="450">
        <f t="shared" si="4"/>
        <v>45838</v>
      </c>
      <c r="O5" s="450">
        <f t="shared" si="4"/>
        <v>45838</v>
      </c>
      <c r="P5" s="450">
        <f t="shared" si="4"/>
        <v>45838</v>
      </c>
      <c r="Q5" s="450">
        <f t="shared" si="4"/>
        <v>45838</v>
      </c>
      <c r="R5" s="450">
        <f t="shared" si="4"/>
        <v>45838</v>
      </c>
      <c r="S5" s="450">
        <f t="shared" si="4"/>
        <v>45838</v>
      </c>
      <c r="T5" s="450">
        <f t="shared" si="4"/>
        <v>45838</v>
      </c>
      <c r="U5" s="450">
        <f t="shared" si="4"/>
        <v>45838</v>
      </c>
      <c r="V5" s="450">
        <f t="shared" si="4"/>
        <v>45838</v>
      </c>
      <c r="W5" s="450">
        <f t="shared" si="4"/>
        <v>45838</v>
      </c>
      <c r="X5" s="450">
        <f t="shared" si="4"/>
        <v>45838</v>
      </c>
      <c r="Y5" s="450">
        <f t="shared" si="4"/>
        <v>45838</v>
      </c>
      <c r="Z5" s="450">
        <f t="shared" si="4"/>
        <v>45838</v>
      </c>
      <c r="AA5" s="450">
        <f t="shared" si="4"/>
        <v>45838</v>
      </c>
      <c r="AB5" s="450">
        <f t="shared" si="4"/>
        <v>45838</v>
      </c>
      <c r="AC5" s="450">
        <f t="shared" si="4"/>
        <v>45838</v>
      </c>
      <c r="AD5" s="450">
        <f t="shared" si="4"/>
        <v>45838</v>
      </c>
      <c r="AE5" s="450">
        <f t="shared" si="4"/>
        <v>45838</v>
      </c>
      <c r="AF5" s="450">
        <f t="shared" si="4"/>
        <v>45838</v>
      </c>
      <c r="AG5" s="450">
        <f t="shared" si="4"/>
        <v>45838</v>
      </c>
      <c r="AH5" s="450">
        <f t="shared" si="4"/>
        <v>45838</v>
      </c>
      <c r="AI5" s="450">
        <f t="shared" si="4"/>
        <v>45838</v>
      </c>
    </row>
    <row r="6" spans="1:35" x14ac:dyDescent="0.35">
      <c r="D6" s="65"/>
      <c r="E6" s="238"/>
      <c r="F6" s="238"/>
      <c r="G6" s="238"/>
      <c r="H6" s="238"/>
    </row>
    <row r="7" spans="1:35" x14ac:dyDescent="0.35">
      <c r="B7" s="264" t="s">
        <v>1405</v>
      </c>
      <c r="D7" s="65"/>
      <c r="E7" s="238"/>
      <c r="F7" s="238"/>
      <c r="G7" s="238"/>
      <c r="H7" s="238"/>
    </row>
    <row r="8" spans="1:35" x14ac:dyDescent="0.35">
      <c r="B8" s="447" t="s">
        <v>1281</v>
      </c>
      <c r="D8" s="65"/>
      <c r="E8" s="238"/>
      <c r="F8" s="238"/>
      <c r="G8" s="238"/>
      <c r="H8" s="238"/>
    </row>
    <row r="9" spans="1:35" x14ac:dyDescent="0.35">
      <c r="D9" s="65"/>
      <c r="E9" s="238"/>
      <c r="F9" s="238"/>
      <c r="G9" s="238"/>
      <c r="H9" s="238"/>
    </row>
    <row r="10" spans="1:35" ht="14.5" customHeight="1" x14ac:dyDescent="0.35">
      <c r="A10" s="276" t="s">
        <v>1137</v>
      </c>
      <c r="B10" s="148" t="s">
        <v>1171</v>
      </c>
      <c r="C10" s="148"/>
      <c r="D10" s="150"/>
      <c r="E10" s="160">
        <f>E23+E47+E12</f>
        <v>15678.919015726962</v>
      </c>
      <c r="F10" s="160">
        <f>F23+F47+F12</f>
        <v>16071.861511116711</v>
      </c>
      <c r="G10" s="160">
        <f>G23+G47+G12</f>
        <v>17038.711303739154</v>
      </c>
      <c r="H10" s="160">
        <f>H23+H47+H12</f>
        <v>17008.68485950779</v>
      </c>
    </row>
    <row r="11" spans="1:35" x14ac:dyDescent="0.35">
      <c r="D11" s="112"/>
      <c r="E11" s="112"/>
      <c r="F11" s="157"/>
      <c r="G11" s="157"/>
      <c r="H11" s="157"/>
    </row>
    <row r="12" spans="1:35" ht="14.5" customHeight="1" x14ac:dyDescent="0.35">
      <c r="B12" s="148" t="s">
        <v>1170</v>
      </c>
      <c r="C12" s="148"/>
      <c r="D12" s="150"/>
      <c r="E12" s="160">
        <f>E14</f>
        <v>0</v>
      </c>
      <c r="F12" s="160">
        <f t="shared" ref="F12:AI12" si="5">F14</f>
        <v>0</v>
      </c>
      <c r="G12" s="160">
        <f t="shared" si="5"/>
        <v>11.034021789964122</v>
      </c>
      <c r="H12" s="160">
        <f t="shared" si="5"/>
        <v>20.906231657099596</v>
      </c>
      <c r="I12" s="160">
        <f t="shared" si="5"/>
        <v>85.390515653665247</v>
      </c>
      <c r="J12" s="160">
        <f t="shared" si="5"/>
        <v>557.21089244000507</v>
      </c>
      <c r="K12" s="160">
        <f t="shared" si="5"/>
        <v>714.53351364314199</v>
      </c>
      <c r="L12" s="160">
        <f t="shared" si="5"/>
        <v>714.53351364314199</v>
      </c>
      <c r="M12" s="160">
        <f t="shared" si="5"/>
        <v>714.53351364314199</v>
      </c>
      <c r="N12" s="160">
        <f t="shared" si="5"/>
        <v>714.53351364314199</v>
      </c>
      <c r="O12" s="160">
        <f t="shared" si="5"/>
        <v>714.53351364314199</v>
      </c>
      <c r="P12" s="160">
        <f t="shared" si="5"/>
        <v>714.53351364314199</v>
      </c>
      <c r="Q12" s="160">
        <f t="shared" si="5"/>
        <v>714.53351364314199</v>
      </c>
      <c r="R12" s="160">
        <f t="shared" si="5"/>
        <v>714.53351364314199</v>
      </c>
      <c r="S12" s="160">
        <f t="shared" si="5"/>
        <v>714.53351364314199</v>
      </c>
      <c r="T12" s="160">
        <f t="shared" si="5"/>
        <v>714.53351364314199</v>
      </c>
      <c r="U12" s="160">
        <f t="shared" si="5"/>
        <v>714.53351364314199</v>
      </c>
      <c r="V12" s="160">
        <f t="shared" si="5"/>
        <v>714.53351364314199</v>
      </c>
      <c r="W12" s="160">
        <f t="shared" si="5"/>
        <v>714.53351364314199</v>
      </c>
      <c r="X12" s="160">
        <f t="shared" si="5"/>
        <v>714.53351364314199</v>
      </c>
      <c r="Y12" s="160">
        <f t="shared" si="5"/>
        <v>714.53351364314199</v>
      </c>
      <c r="Z12" s="160">
        <f t="shared" si="5"/>
        <v>714.53351364314199</v>
      </c>
      <c r="AA12" s="160">
        <f t="shared" si="5"/>
        <v>714.53351364314199</v>
      </c>
      <c r="AB12" s="160">
        <f t="shared" si="5"/>
        <v>714.53351364314199</v>
      </c>
      <c r="AC12" s="160">
        <f t="shared" si="5"/>
        <v>714.53351364314199</v>
      </c>
      <c r="AD12" s="160">
        <f t="shared" si="5"/>
        <v>714.53351364314199</v>
      </c>
      <c r="AE12" s="160">
        <f t="shared" si="5"/>
        <v>714.53351364314199</v>
      </c>
      <c r="AF12" s="160">
        <f t="shared" si="5"/>
        <v>714.53351364314199</v>
      </c>
      <c r="AG12" s="160">
        <f t="shared" si="5"/>
        <v>703.49949185317791</v>
      </c>
      <c r="AH12" s="160">
        <f t="shared" si="5"/>
        <v>637.7280918229086</v>
      </c>
      <c r="AI12" s="160">
        <f t="shared" si="5"/>
        <v>0</v>
      </c>
    </row>
    <row r="13" spans="1:35" x14ac:dyDescent="0.35">
      <c r="D13" s="112"/>
      <c r="E13" s="157"/>
      <c r="F13" s="19"/>
      <c r="G13" s="19"/>
      <c r="H13" s="19"/>
    </row>
    <row r="14" spans="1:35" x14ac:dyDescent="0.35">
      <c r="B14" s="88" t="s">
        <v>466</v>
      </c>
      <c r="C14" s="187"/>
      <c r="D14" s="197"/>
      <c r="E14" s="158">
        <f t="shared" ref="E14" si="6">SUM(E15:E18)</f>
        <v>0</v>
      </c>
      <c r="F14" s="158">
        <f t="shared" ref="F14:AI14" si="7">SUM(F15:F18)</f>
        <v>0</v>
      </c>
      <c r="G14" s="158">
        <f t="shared" si="7"/>
        <v>11.034021789964122</v>
      </c>
      <c r="H14" s="158">
        <f t="shared" si="7"/>
        <v>20.906231657099596</v>
      </c>
      <c r="I14" s="158">
        <f t="shared" si="7"/>
        <v>85.390515653665247</v>
      </c>
      <c r="J14" s="158">
        <f t="shared" si="7"/>
        <v>557.21089244000507</v>
      </c>
      <c r="K14" s="158">
        <f t="shared" si="7"/>
        <v>714.53351364314199</v>
      </c>
      <c r="L14" s="158">
        <f t="shared" si="7"/>
        <v>714.53351364314199</v>
      </c>
      <c r="M14" s="158">
        <f t="shared" si="7"/>
        <v>714.53351364314199</v>
      </c>
      <c r="N14" s="158">
        <f t="shared" si="7"/>
        <v>714.53351364314199</v>
      </c>
      <c r="O14" s="158">
        <f t="shared" si="7"/>
        <v>714.53351364314199</v>
      </c>
      <c r="P14" s="158">
        <f t="shared" si="7"/>
        <v>714.53351364314199</v>
      </c>
      <c r="Q14" s="158">
        <f t="shared" si="7"/>
        <v>714.53351364314199</v>
      </c>
      <c r="R14" s="158">
        <f t="shared" si="7"/>
        <v>714.53351364314199</v>
      </c>
      <c r="S14" s="158">
        <f t="shared" si="7"/>
        <v>714.53351364314199</v>
      </c>
      <c r="T14" s="158">
        <f t="shared" si="7"/>
        <v>714.53351364314199</v>
      </c>
      <c r="U14" s="158">
        <f t="shared" si="7"/>
        <v>714.53351364314199</v>
      </c>
      <c r="V14" s="158">
        <f t="shared" si="7"/>
        <v>714.53351364314199</v>
      </c>
      <c r="W14" s="158">
        <f t="shared" si="7"/>
        <v>714.53351364314199</v>
      </c>
      <c r="X14" s="158">
        <f t="shared" si="7"/>
        <v>714.53351364314199</v>
      </c>
      <c r="Y14" s="158">
        <f t="shared" si="7"/>
        <v>714.53351364314199</v>
      </c>
      <c r="Z14" s="158">
        <f t="shared" si="7"/>
        <v>714.53351364314199</v>
      </c>
      <c r="AA14" s="158">
        <f t="shared" si="7"/>
        <v>714.53351364314199</v>
      </c>
      <c r="AB14" s="158">
        <f t="shared" si="7"/>
        <v>714.53351364314199</v>
      </c>
      <c r="AC14" s="158">
        <f t="shared" si="7"/>
        <v>714.53351364314199</v>
      </c>
      <c r="AD14" s="158">
        <f t="shared" si="7"/>
        <v>714.53351364314199</v>
      </c>
      <c r="AE14" s="158">
        <f t="shared" si="7"/>
        <v>714.53351364314199</v>
      </c>
      <c r="AF14" s="158">
        <f t="shared" si="7"/>
        <v>714.53351364314199</v>
      </c>
      <c r="AG14" s="158">
        <f t="shared" si="7"/>
        <v>703.49949185317791</v>
      </c>
      <c r="AH14" s="158">
        <f t="shared" si="7"/>
        <v>637.7280918229086</v>
      </c>
      <c r="AI14" s="158">
        <f t="shared" si="7"/>
        <v>0</v>
      </c>
    </row>
    <row r="15" spans="1:35" x14ac:dyDescent="0.35">
      <c r="B15" s="93" t="s">
        <v>4</v>
      </c>
      <c r="D15" s="19"/>
      <c r="E15" s="267">
        <f>INDEX('Projection - RAP Auctions'!$8:$8,1,MATCH(E$1,'Projection - RAP Auctions'!$4:$4,0))</f>
        <v>0</v>
      </c>
      <c r="F15" s="269">
        <f>INDEX('Projection - RAP Auctions'!$8:$8,1,MATCH(F$1,'Projection - RAP Auctions'!$4:$4,0))*F$20/F$21</f>
        <v>0</v>
      </c>
      <c r="G15" s="269">
        <f>INDEX('Projection - RAP Auctions'!$8:$8,1,MATCH(G$1,'Projection - RAP Auctions'!$4:$4,0))*G$20/G$21</f>
        <v>0</v>
      </c>
      <c r="H15" s="269">
        <f>INDEX('Projection - RAP Auctions'!$8:$8,1,MATCH(H$1,'Projection - RAP Auctions'!$4:$4,0))*H$20/H$21</f>
        <v>0</v>
      </c>
      <c r="I15" s="269">
        <f>INDEX('Projection - RAP Auctions'!$8:$8,1,MATCH(I$1,'Projection - RAP Auctions'!$4:$4,0))*I$20/I$21</f>
        <v>0</v>
      </c>
      <c r="J15" s="269">
        <f>INDEX('Projection - RAP Auctions'!$8:$8,1,MATCH(J$1,'Projection - RAP Auctions'!$4:$4,0))*J$20/J$21</f>
        <v>0</v>
      </c>
      <c r="K15" s="269">
        <f>INDEX('Projection - RAP Auctions'!$8:$8,1,MATCH(K$1,'Projection - RAP Auctions'!$4:$4,0))*K$20/K$21</f>
        <v>0</v>
      </c>
      <c r="L15" s="269">
        <f>INDEX('Projection - RAP Auctions'!$8:$8,1,MATCH(L$1,'Projection - RAP Auctions'!$4:$4,0))*L$20/L$21</f>
        <v>0</v>
      </c>
      <c r="M15" s="269">
        <f>INDEX('Projection - RAP Auctions'!$8:$8,1,MATCH(M$1,'Projection - RAP Auctions'!$4:$4,0))*M$20/M$21</f>
        <v>0</v>
      </c>
      <c r="N15" s="269">
        <f>INDEX('Projection - RAP Auctions'!$8:$8,1,MATCH(N$1,'Projection - RAP Auctions'!$4:$4,0))*N$20/N$21</f>
        <v>0</v>
      </c>
      <c r="O15" s="269">
        <f>INDEX('Projection - RAP Auctions'!$8:$8,1,MATCH(O$1,'Projection - RAP Auctions'!$4:$4,0))*O$20/O$21</f>
        <v>0</v>
      </c>
      <c r="P15" s="269">
        <f>INDEX('Projection - RAP Auctions'!$8:$8,1,MATCH(P$1,'Projection - RAP Auctions'!$4:$4,0))*P$20/P$21</f>
        <v>0</v>
      </c>
      <c r="Q15" s="269">
        <f>INDEX('Projection - RAP Auctions'!$8:$8,1,MATCH(Q$1,'Projection - RAP Auctions'!$4:$4,0))*Q$20/Q$21</f>
        <v>0</v>
      </c>
      <c r="R15" s="269">
        <f>INDEX('Projection - RAP Auctions'!$8:$8,1,MATCH(R$1,'Projection - RAP Auctions'!$4:$4,0))*R$20/R$21</f>
        <v>0</v>
      </c>
      <c r="S15" s="269">
        <f>INDEX('Projection - RAP Auctions'!$8:$8,1,MATCH(S$1,'Projection - RAP Auctions'!$4:$4,0))*S$20/S$21</f>
        <v>0</v>
      </c>
      <c r="T15" s="269">
        <f>INDEX('Projection - RAP Auctions'!$8:$8,1,MATCH(T$1,'Projection - RAP Auctions'!$4:$4,0))*T$20/T$21</f>
        <v>0</v>
      </c>
      <c r="U15" s="269">
        <f>INDEX('Projection - RAP Auctions'!$8:$8,1,MATCH(U$1,'Projection - RAP Auctions'!$4:$4,0))*U$20/U$21</f>
        <v>0</v>
      </c>
      <c r="V15" s="269">
        <f>INDEX('Projection - RAP Auctions'!$8:$8,1,MATCH(V$1,'Projection - RAP Auctions'!$4:$4,0))*V$20/V$21</f>
        <v>0</v>
      </c>
      <c r="W15" s="269">
        <f>INDEX('Projection - RAP Auctions'!$8:$8,1,MATCH(W$1,'Projection - RAP Auctions'!$4:$4,0))*W$20/W$21</f>
        <v>0</v>
      </c>
      <c r="X15" s="269">
        <f>INDEX('Projection - RAP Auctions'!$8:$8,1,MATCH(X$1,'Projection - RAP Auctions'!$4:$4,0))*X$20/X$21</f>
        <v>0</v>
      </c>
      <c r="Y15" s="269">
        <f>INDEX('Projection - RAP Auctions'!$8:$8,1,MATCH(Y$1,'Projection - RAP Auctions'!$4:$4,0))*Y$20/Y$21</f>
        <v>0</v>
      </c>
      <c r="Z15" s="269">
        <f>INDEX('Projection - RAP Auctions'!$8:$8,1,MATCH(Z$1,'Projection - RAP Auctions'!$4:$4,0))*Z$20/Z$21</f>
        <v>0</v>
      </c>
      <c r="AA15" s="269">
        <f>INDEX('Projection - RAP Auctions'!$8:$8,1,MATCH(AA$1,'Projection - RAP Auctions'!$4:$4,0))*AA$20/AA$21</f>
        <v>0</v>
      </c>
      <c r="AB15" s="269">
        <f>INDEX('Projection - RAP Auctions'!$8:$8,1,MATCH(AB$1,'Projection - RAP Auctions'!$4:$4,0))*AB$20/AB$21</f>
        <v>0</v>
      </c>
      <c r="AC15" s="269">
        <f>INDEX('Projection - RAP Auctions'!$8:$8,1,MATCH(AC$1,'Projection - RAP Auctions'!$4:$4,0))*AC$20/AC$21</f>
        <v>0</v>
      </c>
      <c r="AD15" s="269">
        <f>INDEX('Projection - RAP Auctions'!$8:$8,1,MATCH(AD$1,'Projection - RAP Auctions'!$4:$4,0))*AD$20/AD$21</f>
        <v>0</v>
      </c>
      <c r="AE15" s="269">
        <f>INDEX('Projection - RAP Auctions'!$8:$8,1,MATCH(AE$1,'Projection - RAP Auctions'!$4:$4,0))*AE$20/AE$21</f>
        <v>0</v>
      </c>
      <c r="AF15" s="269">
        <f>INDEX('Projection - RAP Auctions'!$8:$8,1,MATCH(AF$1,'Projection - RAP Auctions'!$4:$4,0))*AF$20/AF$21</f>
        <v>0</v>
      </c>
      <c r="AG15" s="269">
        <f>INDEX('Projection - RAP Auctions'!$8:$8,1,MATCH(AG$1,'Projection - RAP Auctions'!$4:$4,0))*AG$20/AG$21</f>
        <v>0</v>
      </c>
      <c r="AH15" s="269">
        <f>INDEX('Projection - RAP Auctions'!$8:$8,1,MATCH(AH$1,'Projection - RAP Auctions'!$4:$4,0))*AH$20/AH$21</f>
        <v>0</v>
      </c>
      <c r="AI15" s="269">
        <f>INDEX('Projection - RAP Auctions'!$8:$8,1,MATCH(AI$1,'Projection - RAP Auctions'!$4:$4,0))*AI$20/AI$21</f>
        <v>0</v>
      </c>
    </row>
    <row r="16" spans="1:35" x14ac:dyDescent="0.35">
      <c r="B16" s="93" t="s">
        <v>3</v>
      </c>
      <c r="D16" s="19"/>
      <c r="E16" s="267">
        <f>INDEX('Projection - RAP Auctions'!$10:$10,1,MATCH(E$1,'Projection - RAP Auctions'!$4:$4,0))</f>
        <v>0</v>
      </c>
      <c r="F16" s="269">
        <f>INDEX('Projection - RAP Auctions'!$10:$10,1,MATCH(F$1,'Projection - RAP Auctions'!$4:$4,0))*F$20/F$21</f>
        <v>0</v>
      </c>
      <c r="G16" s="269">
        <f>INDEX('Projection - RAP Auctions'!$10:$10,1,MATCH(G$1,'Projection - RAP Auctions'!$4:$4,0))*G$20/G$21</f>
        <v>11.034021789964122</v>
      </c>
      <c r="H16" s="269">
        <f>INDEX('Projection - RAP Auctions'!$10:$10,1,MATCH(H$1,'Projection - RAP Auctions'!$4:$4,0))*H$20/H$21</f>
        <v>20.906231657099596</v>
      </c>
      <c r="I16" s="269">
        <f>INDEX('Projection - RAP Auctions'!$10:$10,1,MATCH(I$1,'Projection - RAP Auctions'!$4:$4,0))*I$20/I$21</f>
        <v>26.968642716151695</v>
      </c>
      <c r="J16" s="269">
        <f>INDEX('Projection - RAP Auctions'!$10:$10,1,MATCH(J$1,'Projection - RAP Auctions'!$4:$4,0))*J$20/J$21</f>
        <v>479.31506185665364</v>
      </c>
      <c r="K16" s="269">
        <f>INDEX('Projection - RAP Auctions'!$10:$10,1,MATCH(K$1,'Projection - RAP Auctions'!$4:$4,0))*K$20/K$21</f>
        <v>636.63768305979056</v>
      </c>
      <c r="L16" s="269">
        <f>INDEX('Projection - RAP Auctions'!$10:$10,1,MATCH(L$1,'Projection - RAP Auctions'!$4:$4,0))*L$20/L$21</f>
        <v>636.63768305979056</v>
      </c>
      <c r="M16" s="269">
        <f>INDEX('Projection - RAP Auctions'!$10:$10,1,MATCH(M$1,'Projection - RAP Auctions'!$4:$4,0))*M$20/M$21</f>
        <v>636.63768305979056</v>
      </c>
      <c r="N16" s="269">
        <f>INDEX('Projection - RAP Auctions'!$10:$10,1,MATCH(N$1,'Projection - RAP Auctions'!$4:$4,0))*N$20/N$21</f>
        <v>636.63768305979056</v>
      </c>
      <c r="O16" s="269">
        <f>INDEX('Projection - RAP Auctions'!$10:$10,1,MATCH(O$1,'Projection - RAP Auctions'!$4:$4,0))*O$20/O$21</f>
        <v>636.63768305979056</v>
      </c>
      <c r="P16" s="269">
        <f>INDEX('Projection - RAP Auctions'!$10:$10,1,MATCH(P$1,'Projection - RAP Auctions'!$4:$4,0))*P$20/P$21</f>
        <v>636.63768305979056</v>
      </c>
      <c r="Q16" s="269">
        <f>INDEX('Projection - RAP Auctions'!$10:$10,1,MATCH(Q$1,'Projection - RAP Auctions'!$4:$4,0))*Q$20/Q$21</f>
        <v>636.63768305979056</v>
      </c>
      <c r="R16" s="269">
        <f>INDEX('Projection - RAP Auctions'!$10:$10,1,MATCH(R$1,'Projection - RAP Auctions'!$4:$4,0))*R$20/R$21</f>
        <v>636.63768305979056</v>
      </c>
      <c r="S16" s="269">
        <f>INDEX('Projection - RAP Auctions'!$10:$10,1,MATCH(S$1,'Projection - RAP Auctions'!$4:$4,0))*S$20/S$21</f>
        <v>636.63768305979056</v>
      </c>
      <c r="T16" s="269">
        <f>INDEX('Projection - RAP Auctions'!$10:$10,1,MATCH(T$1,'Projection - RAP Auctions'!$4:$4,0))*T$20/T$21</f>
        <v>636.63768305979056</v>
      </c>
      <c r="U16" s="269">
        <f>INDEX('Projection - RAP Auctions'!$10:$10,1,MATCH(U$1,'Projection - RAP Auctions'!$4:$4,0))*U$20/U$21</f>
        <v>636.63768305979056</v>
      </c>
      <c r="V16" s="269">
        <f>INDEX('Projection - RAP Auctions'!$10:$10,1,MATCH(V$1,'Projection - RAP Auctions'!$4:$4,0))*V$20/V$21</f>
        <v>636.63768305979056</v>
      </c>
      <c r="W16" s="269">
        <f>INDEX('Projection - RAP Auctions'!$10:$10,1,MATCH(W$1,'Projection - RAP Auctions'!$4:$4,0))*W$20/W$21</f>
        <v>636.63768305979056</v>
      </c>
      <c r="X16" s="269">
        <f>INDEX('Projection - RAP Auctions'!$10:$10,1,MATCH(X$1,'Projection - RAP Auctions'!$4:$4,0))*X$20/X$21</f>
        <v>636.63768305979056</v>
      </c>
      <c r="Y16" s="269">
        <f>INDEX('Projection - RAP Auctions'!$10:$10,1,MATCH(Y$1,'Projection - RAP Auctions'!$4:$4,0))*Y$20/Y$21</f>
        <v>636.63768305979056</v>
      </c>
      <c r="Z16" s="269">
        <f>INDEX('Projection - RAP Auctions'!$10:$10,1,MATCH(Z$1,'Projection - RAP Auctions'!$4:$4,0))*Z$20/Z$21</f>
        <v>636.63768305979056</v>
      </c>
      <c r="AA16" s="269">
        <f>INDEX('Projection - RAP Auctions'!$10:$10,1,MATCH(AA$1,'Projection - RAP Auctions'!$4:$4,0))*AA$20/AA$21</f>
        <v>636.63768305979056</v>
      </c>
      <c r="AB16" s="269">
        <f>INDEX('Projection - RAP Auctions'!$10:$10,1,MATCH(AB$1,'Projection - RAP Auctions'!$4:$4,0))*AB$20/AB$21</f>
        <v>636.63768305979056</v>
      </c>
      <c r="AC16" s="269">
        <f>INDEX('Projection - RAP Auctions'!$10:$10,1,MATCH(AC$1,'Projection - RAP Auctions'!$4:$4,0))*AC$20/AC$21</f>
        <v>636.63768305979056</v>
      </c>
      <c r="AD16" s="269">
        <f>INDEX('Projection - RAP Auctions'!$10:$10,1,MATCH(AD$1,'Projection - RAP Auctions'!$4:$4,0))*AD$20/AD$21</f>
        <v>636.63768305979056</v>
      </c>
      <c r="AE16" s="269">
        <f>INDEX('Projection - RAP Auctions'!$10:$10,1,MATCH(AE$1,'Projection - RAP Auctions'!$4:$4,0))*AE$20/AE$21</f>
        <v>636.63768305979056</v>
      </c>
      <c r="AF16" s="269">
        <f>INDEX('Projection - RAP Auctions'!$10:$10,1,MATCH(AF$1,'Projection - RAP Auctions'!$4:$4,0))*AF$20/AF$21</f>
        <v>636.63768305979056</v>
      </c>
      <c r="AG16" s="269">
        <f>INDEX('Projection - RAP Auctions'!$10:$10,1,MATCH(AG$1,'Projection - RAP Auctions'!$4:$4,0))*AG$20/AG$21</f>
        <v>625.60366126982649</v>
      </c>
      <c r="AH16" s="269">
        <f>INDEX('Projection - RAP Auctions'!$10:$10,1,MATCH(AH$1,'Projection - RAP Auctions'!$4:$4,0))*AH$20/AH$21</f>
        <v>618.47051148424669</v>
      </c>
      <c r="AI16" s="269">
        <f>INDEX('Projection - RAP Auctions'!$10:$10,1,MATCH(AI$1,'Projection - RAP Auctions'!$4:$4,0))*AI$20/AI$21</f>
        <v>0</v>
      </c>
    </row>
    <row r="17" spans="1:35" x14ac:dyDescent="0.35">
      <c r="B17" s="93" t="s">
        <v>5</v>
      </c>
      <c r="D17" s="19"/>
      <c r="E17" s="267">
        <f>INDEX('Projection - RAP Auctions'!$9:$9,1,MATCH(E$1,'Projection - RAP Auctions'!$4:$4,0))</f>
        <v>0</v>
      </c>
      <c r="F17" s="269">
        <f>INDEX('Projection - RAP Auctions'!$9:$9,1,MATCH(F$1,'Projection - RAP Auctions'!$4:$4,0))*F$20/F$21</f>
        <v>0</v>
      </c>
      <c r="G17" s="269">
        <f>INDEX('Projection - RAP Auctions'!$9:$9,1,MATCH(G$1,'Projection - RAP Auctions'!$4:$4,0))*G$20/G$21</f>
        <v>0</v>
      </c>
      <c r="H17" s="269">
        <f>INDEX('Projection - RAP Auctions'!$9:$9,1,MATCH(H$1,'Projection - RAP Auctions'!$4:$4,0))*H$20/H$21</f>
        <v>0</v>
      </c>
      <c r="I17" s="269">
        <f>INDEX('Projection - RAP Auctions'!$9:$9,1,MATCH(I$1,'Projection - RAP Auctions'!$4:$4,0))*I$20/I$21</f>
        <v>0</v>
      </c>
      <c r="J17" s="269">
        <f>INDEX('Projection - RAP Auctions'!$9:$9,1,MATCH(J$1,'Projection - RAP Auctions'!$4:$4,0))*J$20/J$21</f>
        <v>0</v>
      </c>
      <c r="K17" s="269">
        <f>INDEX('Projection - RAP Auctions'!$9:$9,1,MATCH(K$1,'Projection - RAP Auctions'!$4:$4,0))*K$20/K$21</f>
        <v>0</v>
      </c>
      <c r="L17" s="269">
        <f>INDEX('Projection - RAP Auctions'!$9:$9,1,MATCH(L$1,'Projection - RAP Auctions'!$4:$4,0))*L$20/L$21</f>
        <v>0</v>
      </c>
      <c r="M17" s="269">
        <f>INDEX('Projection - RAP Auctions'!$9:$9,1,MATCH(M$1,'Projection - RAP Auctions'!$4:$4,0))*M$20/M$21</f>
        <v>0</v>
      </c>
      <c r="N17" s="269">
        <f>INDEX('Projection - RAP Auctions'!$9:$9,1,MATCH(N$1,'Projection - RAP Auctions'!$4:$4,0))*N$20/N$21</f>
        <v>0</v>
      </c>
      <c r="O17" s="269">
        <f>INDEX('Projection - RAP Auctions'!$9:$9,1,MATCH(O$1,'Projection - RAP Auctions'!$4:$4,0))*O$20/O$21</f>
        <v>0</v>
      </c>
      <c r="P17" s="269">
        <f>INDEX('Projection - RAP Auctions'!$9:$9,1,MATCH(P$1,'Projection - RAP Auctions'!$4:$4,0))*P$20/P$21</f>
        <v>0</v>
      </c>
      <c r="Q17" s="269">
        <f>INDEX('Projection - RAP Auctions'!$9:$9,1,MATCH(Q$1,'Projection - RAP Auctions'!$4:$4,0))*Q$20/Q$21</f>
        <v>0</v>
      </c>
      <c r="R17" s="269">
        <f>INDEX('Projection - RAP Auctions'!$9:$9,1,MATCH(R$1,'Projection - RAP Auctions'!$4:$4,0))*R$20/R$21</f>
        <v>0</v>
      </c>
      <c r="S17" s="269">
        <f>INDEX('Projection - RAP Auctions'!$9:$9,1,MATCH(S$1,'Projection - RAP Auctions'!$4:$4,0))*S$20/S$21</f>
        <v>0</v>
      </c>
      <c r="T17" s="269">
        <f>INDEX('Projection - RAP Auctions'!$9:$9,1,MATCH(T$1,'Projection - RAP Auctions'!$4:$4,0))*T$20/T$21</f>
        <v>0</v>
      </c>
      <c r="U17" s="269">
        <f>INDEX('Projection - RAP Auctions'!$9:$9,1,MATCH(U$1,'Projection - RAP Auctions'!$4:$4,0))*U$20/U$21</f>
        <v>0</v>
      </c>
      <c r="V17" s="269">
        <f>INDEX('Projection - RAP Auctions'!$9:$9,1,MATCH(V$1,'Projection - RAP Auctions'!$4:$4,0))*V$20/V$21</f>
        <v>0</v>
      </c>
      <c r="W17" s="269">
        <f>INDEX('Projection - RAP Auctions'!$9:$9,1,MATCH(W$1,'Projection - RAP Auctions'!$4:$4,0))*W$20/W$21</f>
        <v>0</v>
      </c>
      <c r="X17" s="269">
        <f>INDEX('Projection - RAP Auctions'!$9:$9,1,MATCH(X$1,'Projection - RAP Auctions'!$4:$4,0))*X$20/X$21</f>
        <v>0</v>
      </c>
      <c r="Y17" s="269">
        <f>INDEX('Projection - RAP Auctions'!$9:$9,1,MATCH(Y$1,'Projection - RAP Auctions'!$4:$4,0))*Y$20/Y$21</f>
        <v>0</v>
      </c>
      <c r="Z17" s="269">
        <f>INDEX('Projection - RAP Auctions'!$9:$9,1,MATCH(Z$1,'Projection - RAP Auctions'!$4:$4,0))*Z$20/Z$21</f>
        <v>0</v>
      </c>
      <c r="AA17" s="269">
        <f>INDEX('Projection - RAP Auctions'!$9:$9,1,MATCH(AA$1,'Projection - RAP Auctions'!$4:$4,0))*AA$20/AA$21</f>
        <v>0</v>
      </c>
      <c r="AB17" s="269">
        <f>INDEX('Projection - RAP Auctions'!$9:$9,1,MATCH(AB$1,'Projection - RAP Auctions'!$4:$4,0))*AB$20/AB$21</f>
        <v>0</v>
      </c>
      <c r="AC17" s="269">
        <f>INDEX('Projection - RAP Auctions'!$9:$9,1,MATCH(AC$1,'Projection - RAP Auctions'!$4:$4,0))*AC$20/AC$21</f>
        <v>0</v>
      </c>
      <c r="AD17" s="269">
        <f>INDEX('Projection - RAP Auctions'!$9:$9,1,MATCH(AD$1,'Projection - RAP Auctions'!$4:$4,0))*AD$20/AD$21</f>
        <v>0</v>
      </c>
      <c r="AE17" s="269">
        <f>INDEX('Projection - RAP Auctions'!$9:$9,1,MATCH(AE$1,'Projection - RAP Auctions'!$4:$4,0))*AE$20/AE$21</f>
        <v>0</v>
      </c>
      <c r="AF17" s="269">
        <f>INDEX('Projection - RAP Auctions'!$9:$9,1,MATCH(AF$1,'Projection - RAP Auctions'!$4:$4,0))*AF$20/AF$21</f>
        <v>0</v>
      </c>
      <c r="AG17" s="269">
        <f>INDEX('Projection - RAP Auctions'!$9:$9,1,MATCH(AG$1,'Projection - RAP Auctions'!$4:$4,0))*AG$20/AG$21</f>
        <v>0</v>
      </c>
      <c r="AH17" s="269">
        <f>INDEX('Projection - RAP Auctions'!$9:$9,1,MATCH(AH$1,'Projection - RAP Auctions'!$4:$4,0))*AH$20/AH$21</f>
        <v>0</v>
      </c>
      <c r="AI17" s="269">
        <f>INDEX('Projection - RAP Auctions'!$9:$9,1,MATCH(AI$1,'Projection - RAP Auctions'!$4:$4,0))*AI$20/AI$21</f>
        <v>0</v>
      </c>
    </row>
    <row r="18" spans="1:35" x14ac:dyDescent="0.35">
      <c r="B18" s="93" t="s">
        <v>2</v>
      </c>
      <c r="D18" s="19"/>
      <c r="E18" s="267">
        <f>INDEX('Projection - RAP Auctions'!$7:$7,1,MATCH(E$1,'Projection - RAP Auctions'!$4:$4,0))</f>
        <v>0</v>
      </c>
      <c r="F18" s="269">
        <f>INDEX('Projection - RAP Auctions'!$7:$7,1,MATCH(F$1,'Projection - RAP Auctions'!$4:$4,0))*F$20/F$21</f>
        <v>0</v>
      </c>
      <c r="G18" s="269">
        <f>INDEX('Projection - RAP Auctions'!$7:$7,1,MATCH(G$1,'Projection - RAP Auctions'!$4:$4,0))*G$20/G$21</f>
        <v>0</v>
      </c>
      <c r="H18" s="269">
        <f>INDEX('Projection - RAP Auctions'!$7:$7,1,MATCH(H$1,'Projection - RAP Auctions'!$4:$4,0))*H$20/H$21</f>
        <v>0</v>
      </c>
      <c r="I18" s="269">
        <f>INDEX('Projection - RAP Auctions'!$7:$7,1,MATCH(I$1,'Projection - RAP Auctions'!$4:$4,0))*I$20/I$21</f>
        <v>58.421872937513555</v>
      </c>
      <c r="J18" s="269">
        <f>INDEX('Projection - RAP Auctions'!$7:$7,1,MATCH(J$1,'Projection - RAP Auctions'!$4:$4,0))*J$20/J$21</f>
        <v>77.895830583351412</v>
      </c>
      <c r="K18" s="269">
        <f>INDEX('Projection - RAP Auctions'!$7:$7,1,MATCH(K$1,'Projection - RAP Auctions'!$4:$4,0))*K$20/K$21</f>
        <v>77.895830583351412</v>
      </c>
      <c r="L18" s="269">
        <f>INDEX('Projection - RAP Auctions'!$7:$7,1,MATCH(L$1,'Projection - RAP Auctions'!$4:$4,0))*L$20/L$21</f>
        <v>77.895830583351412</v>
      </c>
      <c r="M18" s="269">
        <f>INDEX('Projection - RAP Auctions'!$7:$7,1,MATCH(M$1,'Projection - RAP Auctions'!$4:$4,0))*M$20/M$21</f>
        <v>77.895830583351412</v>
      </c>
      <c r="N18" s="269">
        <f>INDEX('Projection - RAP Auctions'!$7:$7,1,MATCH(N$1,'Projection - RAP Auctions'!$4:$4,0))*N$20/N$21</f>
        <v>77.895830583351412</v>
      </c>
      <c r="O18" s="269">
        <f>INDEX('Projection - RAP Auctions'!$7:$7,1,MATCH(O$1,'Projection - RAP Auctions'!$4:$4,0))*O$20/O$21</f>
        <v>77.895830583351412</v>
      </c>
      <c r="P18" s="269">
        <f>INDEX('Projection - RAP Auctions'!$7:$7,1,MATCH(P$1,'Projection - RAP Auctions'!$4:$4,0))*P$20/P$21</f>
        <v>77.895830583351412</v>
      </c>
      <c r="Q18" s="269">
        <f>INDEX('Projection - RAP Auctions'!$7:$7,1,MATCH(Q$1,'Projection - RAP Auctions'!$4:$4,0))*Q$20/Q$21</f>
        <v>77.895830583351412</v>
      </c>
      <c r="R18" s="269">
        <f>INDEX('Projection - RAP Auctions'!$7:$7,1,MATCH(R$1,'Projection - RAP Auctions'!$4:$4,0))*R$20/R$21</f>
        <v>77.895830583351412</v>
      </c>
      <c r="S18" s="269">
        <f>INDEX('Projection - RAP Auctions'!$7:$7,1,MATCH(S$1,'Projection - RAP Auctions'!$4:$4,0))*S$20/S$21</f>
        <v>77.895830583351412</v>
      </c>
      <c r="T18" s="269">
        <f>INDEX('Projection - RAP Auctions'!$7:$7,1,MATCH(T$1,'Projection - RAP Auctions'!$4:$4,0))*T$20/T$21</f>
        <v>77.895830583351412</v>
      </c>
      <c r="U18" s="269">
        <f>INDEX('Projection - RAP Auctions'!$7:$7,1,MATCH(U$1,'Projection - RAP Auctions'!$4:$4,0))*U$20/U$21</f>
        <v>77.895830583351412</v>
      </c>
      <c r="V18" s="269">
        <f>INDEX('Projection - RAP Auctions'!$7:$7,1,MATCH(V$1,'Projection - RAP Auctions'!$4:$4,0))*V$20/V$21</f>
        <v>77.895830583351412</v>
      </c>
      <c r="W18" s="269">
        <f>INDEX('Projection - RAP Auctions'!$7:$7,1,MATCH(W$1,'Projection - RAP Auctions'!$4:$4,0))*W$20/W$21</f>
        <v>77.895830583351412</v>
      </c>
      <c r="X18" s="269">
        <f>INDEX('Projection - RAP Auctions'!$7:$7,1,MATCH(X$1,'Projection - RAP Auctions'!$4:$4,0))*X$20/X$21</f>
        <v>77.895830583351412</v>
      </c>
      <c r="Y18" s="269">
        <f>INDEX('Projection - RAP Auctions'!$7:$7,1,MATCH(Y$1,'Projection - RAP Auctions'!$4:$4,0))*Y$20/Y$21</f>
        <v>77.895830583351412</v>
      </c>
      <c r="Z18" s="269">
        <f>INDEX('Projection - RAP Auctions'!$7:$7,1,MATCH(Z$1,'Projection - RAP Auctions'!$4:$4,0))*Z$20/Z$21</f>
        <v>77.895830583351412</v>
      </c>
      <c r="AA18" s="269">
        <f>INDEX('Projection - RAP Auctions'!$7:$7,1,MATCH(AA$1,'Projection - RAP Auctions'!$4:$4,0))*AA$20/AA$21</f>
        <v>77.895830583351412</v>
      </c>
      <c r="AB18" s="269">
        <f>INDEX('Projection - RAP Auctions'!$7:$7,1,MATCH(AB$1,'Projection - RAP Auctions'!$4:$4,0))*AB$20/AB$21</f>
        <v>77.895830583351412</v>
      </c>
      <c r="AC18" s="269">
        <f>INDEX('Projection - RAP Auctions'!$7:$7,1,MATCH(AC$1,'Projection - RAP Auctions'!$4:$4,0))*AC$20/AC$21</f>
        <v>77.895830583351412</v>
      </c>
      <c r="AD18" s="269">
        <f>INDEX('Projection - RAP Auctions'!$7:$7,1,MATCH(AD$1,'Projection - RAP Auctions'!$4:$4,0))*AD$20/AD$21</f>
        <v>77.895830583351412</v>
      </c>
      <c r="AE18" s="269">
        <f>INDEX('Projection - RAP Auctions'!$7:$7,1,MATCH(AE$1,'Projection - RAP Auctions'!$4:$4,0))*AE$20/AE$21</f>
        <v>77.895830583351412</v>
      </c>
      <c r="AF18" s="269">
        <f>INDEX('Projection - RAP Auctions'!$7:$7,1,MATCH(AF$1,'Projection - RAP Auctions'!$4:$4,0))*AF$20/AF$21</f>
        <v>77.895830583351412</v>
      </c>
      <c r="AG18" s="269">
        <f>INDEX('Projection - RAP Auctions'!$7:$7,1,MATCH(AG$1,'Projection - RAP Auctions'!$4:$4,0))*AG$20/AG$21</f>
        <v>77.895830583351412</v>
      </c>
      <c r="AH18" s="269">
        <f>INDEX('Projection - RAP Auctions'!$7:$7,1,MATCH(AH$1,'Projection - RAP Auctions'!$4:$4,0))*AH$20/AH$21</f>
        <v>19.257580338661878</v>
      </c>
      <c r="AI18" s="269">
        <f>INDEX('Projection - RAP Auctions'!$7:$7,1,MATCH(AI$1,'Projection - RAP Auctions'!$4:$4,0))*AI$20/AI$21</f>
        <v>0</v>
      </c>
    </row>
    <row r="19" spans="1:35" x14ac:dyDescent="0.35">
      <c r="D19" s="112"/>
      <c r="E19" s="157"/>
      <c r="F19" s="19"/>
      <c r="G19" s="19"/>
      <c r="H19" s="19"/>
    </row>
    <row r="20" spans="1:35" x14ac:dyDescent="0.35">
      <c r="B20" s="27" t="s">
        <v>1257</v>
      </c>
      <c r="D20" s="154"/>
      <c r="E20" s="154"/>
      <c r="F20" s="154">
        <f>Inflation!$L$546</f>
        <v>1.4462240930673103</v>
      </c>
      <c r="G20" s="154">
        <f>Inflation!$L$546</f>
        <v>1.4462240930673103</v>
      </c>
      <c r="H20" s="154">
        <f>Inflation!$L$546</f>
        <v>1.4462240930673103</v>
      </c>
      <c r="I20" s="154">
        <f>Inflation!$L$546</f>
        <v>1.4462240930673103</v>
      </c>
      <c r="J20" s="154">
        <f>Inflation!$L$546</f>
        <v>1.4462240930673103</v>
      </c>
      <c r="K20" s="154">
        <f>Inflation!$L$546</f>
        <v>1.4462240930673103</v>
      </c>
      <c r="L20" s="154">
        <f>Inflation!$L$546</f>
        <v>1.4462240930673103</v>
      </c>
      <c r="M20" s="154">
        <f>Inflation!$L$546</f>
        <v>1.4462240930673103</v>
      </c>
      <c r="N20" s="154">
        <f>Inflation!$L$546</f>
        <v>1.4462240930673103</v>
      </c>
      <c r="O20" s="154">
        <f>Inflation!$L$546</f>
        <v>1.4462240930673103</v>
      </c>
      <c r="P20" s="154">
        <f>Inflation!$L$546</f>
        <v>1.4462240930673103</v>
      </c>
      <c r="Q20" s="154">
        <f>Inflation!$L$546</f>
        <v>1.4462240930673103</v>
      </c>
      <c r="R20" s="154">
        <f>Inflation!$L$546</f>
        <v>1.4462240930673103</v>
      </c>
      <c r="S20" s="154">
        <f>Inflation!$L$546</f>
        <v>1.4462240930673103</v>
      </c>
      <c r="T20" s="154">
        <f>Inflation!$L$546</f>
        <v>1.4462240930673103</v>
      </c>
      <c r="U20" s="154">
        <f>Inflation!$L$546</f>
        <v>1.4462240930673103</v>
      </c>
      <c r="V20" s="154">
        <f>Inflation!$L$546</f>
        <v>1.4462240930673103</v>
      </c>
      <c r="W20" s="154">
        <f>Inflation!$L$546</f>
        <v>1.4462240930673103</v>
      </c>
      <c r="X20" s="154">
        <f>Inflation!$L$546</f>
        <v>1.4462240930673103</v>
      </c>
      <c r="Y20" s="154">
        <f>Inflation!$L$546</f>
        <v>1.4462240930673103</v>
      </c>
      <c r="Z20" s="154">
        <f>Inflation!$L$546</f>
        <v>1.4462240930673103</v>
      </c>
      <c r="AA20" s="154">
        <f>Inflation!$L$546</f>
        <v>1.4462240930673103</v>
      </c>
      <c r="AB20" s="154">
        <f>Inflation!$L$546</f>
        <v>1.4462240930673103</v>
      </c>
      <c r="AC20" s="154">
        <f>Inflation!$L$546</f>
        <v>1.4462240930673103</v>
      </c>
      <c r="AD20" s="154">
        <f>Inflation!$L$546</f>
        <v>1.4462240930673103</v>
      </c>
      <c r="AE20" s="154">
        <f>Inflation!$L$546</f>
        <v>1.4462240930673103</v>
      </c>
      <c r="AF20" s="154">
        <f>Inflation!$L$546</f>
        <v>1.4462240930673103</v>
      </c>
      <c r="AG20" s="154">
        <f>Inflation!$L$546</f>
        <v>1.4462240930673103</v>
      </c>
      <c r="AH20" s="154">
        <f>Inflation!$L$546</f>
        <v>1.4462240930673103</v>
      </c>
      <c r="AI20" s="154">
        <f>Inflation!$L$546</f>
        <v>1.4462240930673103</v>
      </c>
    </row>
    <row r="21" spans="1:35" x14ac:dyDescent="0.35">
      <c r="B21" s="27" t="s">
        <v>846</v>
      </c>
      <c r="D21" s="154"/>
      <c r="E21" s="154"/>
      <c r="F21" s="154">
        <f>Inflation!$L$534</f>
        <v>1.3731761274977363</v>
      </c>
      <c r="G21" s="154">
        <f>Inflation!$L$534</f>
        <v>1.3731761274977363</v>
      </c>
      <c r="H21" s="154">
        <f>Inflation!$L$534</f>
        <v>1.3731761274977363</v>
      </c>
      <c r="I21" s="154">
        <f>Inflation!$L$534</f>
        <v>1.3731761274977363</v>
      </c>
      <c r="J21" s="154">
        <f>Inflation!$L$534</f>
        <v>1.3731761274977363</v>
      </c>
      <c r="K21" s="154">
        <f>Inflation!$L$534</f>
        <v>1.3731761274977363</v>
      </c>
      <c r="L21" s="154">
        <f>Inflation!$L$534</f>
        <v>1.3731761274977363</v>
      </c>
      <c r="M21" s="154">
        <f>Inflation!$L$534</f>
        <v>1.3731761274977363</v>
      </c>
      <c r="N21" s="154">
        <f>Inflation!$L$534</f>
        <v>1.3731761274977363</v>
      </c>
      <c r="O21" s="154">
        <f>Inflation!$L$534</f>
        <v>1.3731761274977363</v>
      </c>
      <c r="P21" s="154">
        <f>Inflation!$L$534</f>
        <v>1.3731761274977363</v>
      </c>
      <c r="Q21" s="154">
        <f>Inflation!$L$534</f>
        <v>1.3731761274977363</v>
      </c>
      <c r="R21" s="154">
        <f>Inflation!$L$534</f>
        <v>1.3731761274977363</v>
      </c>
      <c r="S21" s="154">
        <f>Inflation!$L$534</f>
        <v>1.3731761274977363</v>
      </c>
      <c r="T21" s="154">
        <f>Inflation!$L$534</f>
        <v>1.3731761274977363</v>
      </c>
      <c r="U21" s="154">
        <f>Inflation!$L$534</f>
        <v>1.3731761274977363</v>
      </c>
      <c r="V21" s="154">
        <f>Inflation!$L$534</f>
        <v>1.3731761274977363</v>
      </c>
      <c r="W21" s="154">
        <f>Inflation!$L$534</f>
        <v>1.3731761274977363</v>
      </c>
      <c r="X21" s="154">
        <f>Inflation!$L$534</f>
        <v>1.3731761274977363</v>
      </c>
      <c r="Y21" s="154">
        <f>Inflation!$L$534</f>
        <v>1.3731761274977363</v>
      </c>
      <c r="Z21" s="154">
        <f>Inflation!$L$534</f>
        <v>1.3731761274977363</v>
      </c>
      <c r="AA21" s="154">
        <f>Inflation!$L$534</f>
        <v>1.3731761274977363</v>
      </c>
      <c r="AB21" s="154">
        <f>Inflation!$L$534</f>
        <v>1.3731761274977363</v>
      </c>
      <c r="AC21" s="154">
        <f>Inflation!$L$534</f>
        <v>1.3731761274977363</v>
      </c>
      <c r="AD21" s="154">
        <f>Inflation!$L$534</f>
        <v>1.3731761274977363</v>
      </c>
      <c r="AE21" s="154">
        <f>Inflation!$L$534</f>
        <v>1.3731761274977363</v>
      </c>
      <c r="AF21" s="154">
        <f>Inflation!$L$534</f>
        <v>1.3731761274977363</v>
      </c>
      <c r="AG21" s="154">
        <f>Inflation!$L$534</f>
        <v>1.3731761274977363</v>
      </c>
      <c r="AH21" s="154">
        <f>Inflation!$L$534</f>
        <v>1.3731761274977363</v>
      </c>
      <c r="AI21" s="154">
        <f>Inflation!$L$534</f>
        <v>1.3731761274977363</v>
      </c>
    </row>
    <row r="22" spans="1:35" x14ac:dyDescent="0.35">
      <c r="D22" s="112"/>
      <c r="E22" s="157"/>
      <c r="F22" s="19"/>
      <c r="G22" s="19"/>
      <c r="H22" s="19"/>
    </row>
    <row r="23" spans="1:35" ht="14.5" customHeight="1" x14ac:dyDescent="0.35">
      <c r="A23" s="276" t="s">
        <v>1137</v>
      </c>
      <c r="B23" s="148" t="s">
        <v>1172</v>
      </c>
      <c r="C23" s="148"/>
      <c r="D23" s="150"/>
      <c r="E23" s="160">
        <f>E25</f>
        <v>2351.4837656495224</v>
      </c>
      <c r="F23" s="160">
        <f>F25</f>
        <v>2474.3245120366896</v>
      </c>
      <c r="G23" s="160">
        <f>G25</f>
        <v>2574.9621361764221</v>
      </c>
      <c r="H23" s="160">
        <f>H25</f>
        <v>2560.068870018838</v>
      </c>
    </row>
    <row r="24" spans="1:35" x14ac:dyDescent="0.35">
      <c r="D24" s="112"/>
      <c r="E24" s="157"/>
      <c r="F24" s="19"/>
      <c r="G24" s="19"/>
      <c r="H24" s="19"/>
    </row>
    <row r="25" spans="1:35" x14ac:dyDescent="0.35">
      <c r="B25" s="151" t="s">
        <v>1279</v>
      </c>
      <c r="C25" s="151"/>
      <c r="D25" s="153"/>
      <c r="E25" s="153">
        <f>+E26+E27</f>
        <v>2351.4837656495224</v>
      </c>
      <c r="F25" s="153">
        <f>+F26+F27</f>
        <v>2474.3245120366896</v>
      </c>
      <c r="G25" s="153">
        <f>+G26+G27</f>
        <v>2574.9621361764221</v>
      </c>
      <c r="H25" s="153">
        <f>+H26+H27</f>
        <v>2560.068870018838</v>
      </c>
    </row>
    <row r="26" spans="1:35" x14ac:dyDescent="0.35">
      <c r="B26" t="s">
        <v>382</v>
      </c>
      <c r="D26" s="112"/>
      <c r="E26" s="267">
        <f>'PAs List, ReH 3,348, pre Ruling'!O6</f>
        <v>-90.876345759999978</v>
      </c>
      <c r="F26" s="268">
        <f>'PAs List, ReH 3,481'!M6</f>
        <v>-89.525550940000088</v>
      </c>
      <c r="G26" s="269">
        <f>'PAs List, ReH 3,481'!N6</f>
        <v>12.327963409999882</v>
      </c>
      <c r="H26" s="269">
        <f>'PAs List, ReH 3,481'!O6</f>
        <v>7.9318655199998602</v>
      </c>
    </row>
    <row r="27" spans="1:35" x14ac:dyDescent="0.35">
      <c r="B27" s="159" t="s">
        <v>839</v>
      </c>
      <c r="C27" s="187"/>
      <c r="D27" s="158"/>
      <c r="E27" s="158">
        <f>SUM(E28:E31)</f>
        <v>2442.3601114095222</v>
      </c>
      <c r="F27" s="158">
        <f>SUM(F28:F31)</f>
        <v>2563.8500629766895</v>
      </c>
      <c r="G27" s="158">
        <f>SUM(G28:G31)</f>
        <v>2562.6341727664221</v>
      </c>
      <c r="H27" s="158">
        <f>SUM(H28:H31)</f>
        <v>2552.137004498838</v>
      </c>
      <c r="I27" s="158">
        <f t="shared" ref="I27:AI27" si="8">SUM(I28:I31)</f>
        <v>2545.8542810966946</v>
      </c>
      <c r="J27" s="158">
        <f t="shared" si="8"/>
        <v>2538.7942059685138</v>
      </c>
      <c r="K27" s="158">
        <f t="shared" si="8"/>
        <v>2497.43960654275</v>
      </c>
      <c r="L27" s="158">
        <f t="shared" si="8"/>
        <v>2265.9116654915138</v>
      </c>
      <c r="M27" s="158">
        <f t="shared" si="8"/>
        <v>2265.9116654915138</v>
      </c>
      <c r="N27" s="158">
        <f t="shared" si="8"/>
        <v>2233.5187928750256</v>
      </c>
      <c r="O27" s="158">
        <f t="shared" si="8"/>
        <v>2105.0075418731262</v>
      </c>
      <c r="P27" s="158">
        <f t="shared" si="8"/>
        <v>1946.3469794323883</v>
      </c>
      <c r="Q27" s="158">
        <f t="shared" si="8"/>
        <v>1906.9557517611129</v>
      </c>
      <c r="R27" s="158">
        <f t="shared" si="8"/>
        <v>1872.6393791699729</v>
      </c>
      <c r="S27" s="158">
        <f t="shared" si="8"/>
        <v>1638.2408597882986</v>
      </c>
      <c r="T27" s="158">
        <f t="shared" si="8"/>
        <v>1103.6592680684696</v>
      </c>
      <c r="U27" s="158">
        <f t="shared" si="8"/>
        <v>854.8937426202134</v>
      </c>
      <c r="V27" s="158">
        <f t="shared" si="8"/>
        <v>632.1513039506184</v>
      </c>
      <c r="W27" s="158">
        <f t="shared" si="8"/>
        <v>195.30313427276883</v>
      </c>
      <c r="X27" s="158">
        <f t="shared" si="8"/>
        <v>42.989468912768828</v>
      </c>
      <c r="Y27" s="158">
        <f t="shared" si="8"/>
        <v>0</v>
      </c>
      <c r="Z27" s="158">
        <f t="shared" si="8"/>
        <v>0</v>
      </c>
      <c r="AA27" s="158">
        <f t="shared" si="8"/>
        <v>0</v>
      </c>
      <c r="AB27" s="158">
        <f t="shared" si="8"/>
        <v>0</v>
      </c>
      <c r="AC27" s="158">
        <f t="shared" si="8"/>
        <v>0</v>
      </c>
      <c r="AD27" s="158">
        <f t="shared" si="8"/>
        <v>0</v>
      </c>
      <c r="AE27" s="158">
        <f t="shared" si="8"/>
        <v>0</v>
      </c>
      <c r="AF27" s="158">
        <f t="shared" si="8"/>
        <v>0</v>
      </c>
      <c r="AG27" s="158">
        <f t="shared" si="8"/>
        <v>0</v>
      </c>
      <c r="AH27" s="158">
        <f t="shared" si="8"/>
        <v>0</v>
      </c>
      <c r="AI27" s="158">
        <f t="shared" si="8"/>
        <v>0</v>
      </c>
    </row>
    <row r="28" spans="1:35" x14ac:dyDescent="0.35">
      <c r="B28" s="27" t="s">
        <v>4</v>
      </c>
      <c r="D28" s="112"/>
      <c r="E28" s="267">
        <f>INDEX('24-25 Projection - RAP Tendered'!$8:$8,1,MATCH(E$1,'24-25 Projection - RAP Tendered'!$4:$4,0))</f>
        <v>620.89054545482088</v>
      </c>
      <c r="F28" s="269">
        <f>INDEX('25-26 Projection - RAP Tendered'!$8:$8,1,MATCH(F$1,'25-26 Projection - RAP Tendered'!$4:$4,0))</f>
        <v>654.18395500668908</v>
      </c>
      <c r="G28" s="269">
        <f>INDEX('25-26 Projection - RAP Tendered'!$8:$8,1,MATCH(G$1,'25-26 Projection - RAP Tendered'!$4:$4,0))</f>
        <v>652.96806479642157</v>
      </c>
      <c r="H28" s="269">
        <f>INDEX('25-26 Projection - RAP Tendered'!$8:$8,1,MATCH(H$1,'25-26 Projection - RAP Tendered'!$4:$4,0))</f>
        <v>646.80225863433816</v>
      </c>
      <c r="I28" s="112">
        <f>INDEX('25-26 Projection - RAP Tendered'!$8:$8,1,MATCH(I$1,'25-26 Projection - RAP Tendered'!$4:$4,0))</f>
        <v>644.85089733769451</v>
      </c>
      <c r="J28" s="112">
        <f>INDEX('25-26 Projection - RAP Tendered'!$8:$8,1,MATCH(J$1,'25-26 Projection - RAP Tendered'!$4:$4,0))</f>
        <v>640.67839694651343</v>
      </c>
      <c r="K28" s="112">
        <f>INDEX('25-26 Projection - RAP Tendered'!$8:$8,1,MATCH(K$1,'25-26 Projection - RAP Tendered'!$4:$4,0))</f>
        <v>640.67839694651343</v>
      </c>
      <c r="L28" s="112">
        <f>INDEX('25-26 Projection - RAP Tendered'!$8:$8,1,MATCH(L$1,'25-26 Projection - RAP Tendered'!$4:$4,0))</f>
        <v>640.67839694651343</v>
      </c>
      <c r="M28" s="112">
        <f>INDEX('25-26 Projection - RAP Tendered'!$8:$8,1,MATCH(M$1,'25-26 Projection - RAP Tendered'!$4:$4,0))</f>
        <v>640.67839694651343</v>
      </c>
      <c r="N28" s="112">
        <f>INDEX('25-26 Projection - RAP Tendered'!$8:$8,1,MATCH(N$1,'25-26 Projection - RAP Tendered'!$4:$4,0))</f>
        <v>640.67839694651343</v>
      </c>
      <c r="O28" s="112">
        <f>INDEX('25-26 Projection - RAP Tendered'!$8:$8,1,MATCH(O$1,'25-26 Projection - RAP Tendered'!$4:$4,0))</f>
        <v>627.70409485941661</v>
      </c>
      <c r="P28" s="112">
        <f>INDEX('25-26 Projection - RAP Tendered'!$8:$8,1,MATCH(P$1,'25-26 Projection - RAP Tendered'!$4:$4,0))</f>
        <v>600.45806047651342</v>
      </c>
      <c r="Q28" s="112">
        <f>INDEX('25-26 Projection - RAP Tendered'!$8:$8,1,MATCH(Q$1,'25-26 Projection - RAP Tendered'!$4:$4,0))</f>
        <v>599.29748988111282</v>
      </c>
      <c r="R28" s="112">
        <f>INDEX('25-26 Projection - RAP Tendered'!$8:$8,1,MATCH(R$1,'25-26 Projection - RAP Tendered'!$4:$4,0))</f>
        <v>572.23815965126335</v>
      </c>
      <c r="S28" s="112">
        <f>INDEX('25-26 Projection - RAP Tendered'!$8:$8,1,MATCH(S$1,'25-26 Projection - RAP Tendered'!$4:$4,0))</f>
        <v>543.41093226825262</v>
      </c>
      <c r="T28" s="112">
        <f>INDEX('25-26 Projection - RAP Tendered'!$8:$8,1,MATCH(T$1,'25-26 Projection - RAP Tendered'!$4:$4,0))</f>
        <v>464.71571076591391</v>
      </c>
      <c r="U28" s="112">
        <f>INDEX('25-26 Projection - RAP Tendered'!$8:$8,1,MATCH(U$1,'25-26 Projection - RAP Tendered'!$4:$4,0))</f>
        <v>334.55747078834588</v>
      </c>
      <c r="V28" s="112">
        <f>INDEX('25-26 Projection - RAP Tendered'!$8:$8,1,MATCH(V$1,'25-26 Projection - RAP Tendered'!$4:$4,0))</f>
        <v>177.91779517645165</v>
      </c>
      <c r="W28" s="112">
        <f>INDEX('25-26 Projection - RAP Tendered'!$8:$8,1,MATCH(W$1,'25-26 Projection - RAP Tendered'!$4:$4,0))</f>
        <v>0</v>
      </c>
      <c r="X28" s="112">
        <f>INDEX('25-26 Projection - RAP Tendered'!$8:$8,1,MATCH(X$1,'25-26 Projection - RAP Tendered'!$4:$4,0))</f>
        <v>0</v>
      </c>
      <c r="Y28" s="112">
        <f>INDEX('25-26 Projection - RAP Tendered'!$8:$8,1,MATCH(Y$1,'25-26 Projection - RAP Tendered'!$4:$4,0))</f>
        <v>0</v>
      </c>
      <c r="Z28" s="112">
        <f>INDEX('25-26 Projection - RAP Tendered'!$8:$8,1,MATCH(Z$1,'25-26 Projection - RAP Tendered'!$4:$4,0))</f>
        <v>0</v>
      </c>
      <c r="AA28" s="112">
        <f>INDEX('25-26 Projection - RAP Tendered'!$8:$8,1,MATCH(AA$1,'25-26 Projection - RAP Tendered'!$4:$4,0))</f>
        <v>0</v>
      </c>
      <c r="AB28" s="112">
        <f>INDEX('25-26 Projection - RAP Tendered'!$8:$8,1,MATCH(AB$1,'25-26 Projection - RAP Tendered'!$4:$4,0))</f>
        <v>0</v>
      </c>
      <c r="AC28" s="112">
        <f>INDEX('25-26 Projection - RAP Tendered'!$8:$8,1,MATCH(AC$1,'25-26 Projection - RAP Tendered'!$4:$4,0))</f>
        <v>0</v>
      </c>
      <c r="AD28" s="112">
        <f>INDEX('25-26 Projection - RAP Tendered'!$8:$8,1,MATCH(AD$1,'25-26 Projection - RAP Tendered'!$4:$4,0))</f>
        <v>0</v>
      </c>
      <c r="AE28" s="112">
        <f>INDEX('25-26 Projection - RAP Tendered'!$8:$8,1,MATCH(AE$1,'25-26 Projection - RAP Tendered'!$4:$4,0))</f>
        <v>0</v>
      </c>
      <c r="AF28" s="112">
        <f>INDEX('25-26 Projection - RAP Tendered'!$8:$8,1,MATCH(AF$1,'25-26 Projection - RAP Tendered'!$4:$4,0))</f>
        <v>0</v>
      </c>
      <c r="AG28" s="112">
        <f>INDEX('25-26 Projection - RAP Tendered'!$8:$8,1,MATCH(AG$1,'25-26 Projection - RAP Tendered'!$4:$4,0))</f>
        <v>0</v>
      </c>
      <c r="AH28" s="112">
        <f>INDEX('25-26 Projection - RAP Tendered'!$8:$8,1,MATCH(AH$1,'25-26 Projection - RAP Tendered'!$4:$4,0))</f>
        <v>0</v>
      </c>
      <c r="AI28" s="112">
        <f>INDEX('25-26 Projection - RAP Tendered'!$8:$8,1,MATCH(AI$1,'25-26 Projection - RAP Tendered'!$4:$4,0))</f>
        <v>0</v>
      </c>
    </row>
    <row r="29" spans="1:35" x14ac:dyDescent="0.35">
      <c r="B29" s="27" t="s">
        <v>3</v>
      </c>
      <c r="D29" s="112"/>
      <c r="E29" s="267">
        <f>INDEX('24-25 Projection - RAP Tendered'!$10:$10,1,MATCH(E$1,'24-25 Projection - RAP Tendered'!$4:$4,0))</f>
        <v>700.21341637</v>
      </c>
      <c r="F29" s="269">
        <f>INDEX('25-26 Projection - RAP Tendered'!$10:$10,1,MATCH(F$1,'25-26 Projection - RAP Tendered'!$4:$4,0))</f>
        <v>733.84056658999998</v>
      </c>
      <c r="G29" s="269">
        <f>INDEX('25-26 Projection - RAP Tendered'!$10:$10,1,MATCH(G$1,'25-26 Projection - RAP Tendered'!$4:$4,0))</f>
        <v>733.84056658999998</v>
      </c>
      <c r="H29" s="269">
        <f>INDEX('25-26 Projection - RAP Tendered'!$10:$10,1,MATCH(H$1,'25-26 Projection - RAP Tendered'!$4:$4,0))</f>
        <v>733.84056658999998</v>
      </c>
      <c r="I29" s="112">
        <f>INDEX('25-26 Projection - RAP Tendered'!$10:$10,1,MATCH(I$1,'25-26 Projection - RAP Tendered'!$4:$4,0))</f>
        <v>733.84056658999998</v>
      </c>
      <c r="J29" s="112">
        <f>INDEX('25-26 Projection - RAP Tendered'!$10:$10,1,MATCH(J$1,'25-26 Projection - RAP Tendered'!$4:$4,0))</f>
        <v>733.84056658999998</v>
      </c>
      <c r="K29" s="112">
        <f>INDEX('25-26 Projection - RAP Tendered'!$10:$10,1,MATCH(K$1,'25-26 Projection - RAP Tendered'!$4:$4,0))</f>
        <v>733.84056658999998</v>
      </c>
      <c r="L29" s="112">
        <f>INDEX('25-26 Projection - RAP Tendered'!$10:$10,1,MATCH(L$1,'25-26 Projection - RAP Tendered'!$4:$4,0))</f>
        <v>733.84056658999998</v>
      </c>
      <c r="M29" s="112">
        <f>INDEX('25-26 Projection - RAP Tendered'!$10:$10,1,MATCH(M$1,'25-26 Projection - RAP Tendered'!$4:$4,0))</f>
        <v>733.84056658999998</v>
      </c>
      <c r="N29" s="112">
        <f>INDEX('25-26 Projection - RAP Tendered'!$10:$10,1,MATCH(N$1,'25-26 Projection - RAP Tendered'!$4:$4,0))</f>
        <v>733.84056658999998</v>
      </c>
      <c r="O29" s="112">
        <f>INDEX('25-26 Projection - RAP Tendered'!$10:$10,1,MATCH(O$1,'25-26 Projection - RAP Tendered'!$4:$4,0))</f>
        <v>733.84056658999998</v>
      </c>
      <c r="P29" s="112">
        <f>INDEX('25-26 Projection - RAP Tendered'!$10:$10,1,MATCH(P$1,'25-26 Projection - RAP Tendered'!$4:$4,0))</f>
        <v>733.84056658999998</v>
      </c>
      <c r="Q29" s="112">
        <f>INDEX('25-26 Projection - RAP Tendered'!$10:$10,1,MATCH(Q$1,'25-26 Projection - RAP Tendered'!$4:$4,0))</f>
        <v>733.84056658999998</v>
      </c>
      <c r="R29" s="112">
        <f>INDEX('25-26 Projection - RAP Tendered'!$10:$10,1,MATCH(R$1,'25-26 Projection - RAP Tendered'!$4:$4,0))</f>
        <v>729.31726990370964</v>
      </c>
      <c r="S29" s="112">
        <f>INDEX('25-26 Projection - RAP Tendered'!$10:$10,1,MATCH(S$1,'25-26 Projection - RAP Tendered'!$4:$4,0))</f>
        <v>540.77543870058355</v>
      </c>
      <c r="T29" s="112">
        <f>INDEX('25-26 Projection - RAP Tendered'!$10:$10,1,MATCH(T$1,'25-26 Projection - RAP Tendered'!$4:$4,0))</f>
        <v>109.53399268088887</v>
      </c>
      <c r="U29" s="112">
        <f>INDEX('25-26 Projection - RAP Tendered'!$10:$10,1,MATCH(U$1,'25-26 Projection - RAP Tendered'!$4:$4,0))</f>
        <v>38.272910365430114</v>
      </c>
      <c r="V29" s="112">
        <f>INDEX('25-26 Projection - RAP Tendered'!$10:$10,1,MATCH(V$1,'25-26 Projection - RAP Tendered'!$4:$4,0))</f>
        <v>18.70257670448925</v>
      </c>
      <c r="W29" s="112">
        <f>INDEX('25-26 Projection - RAP Tendered'!$10:$10,1,MATCH(W$1,'25-26 Projection - RAP Tendered'!$4:$4,0))</f>
        <v>0</v>
      </c>
      <c r="X29" s="112">
        <f>INDEX('25-26 Projection - RAP Tendered'!$10:$10,1,MATCH(X$1,'25-26 Projection - RAP Tendered'!$4:$4,0))</f>
        <v>0</v>
      </c>
      <c r="Y29" s="112">
        <f>INDEX('25-26 Projection - RAP Tendered'!$10:$10,1,MATCH(Y$1,'25-26 Projection - RAP Tendered'!$4:$4,0))</f>
        <v>0</v>
      </c>
      <c r="Z29" s="112">
        <f>INDEX('25-26 Projection - RAP Tendered'!$10:$10,1,MATCH(Z$1,'25-26 Projection - RAP Tendered'!$4:$4,0))</f>
        <v>0</v>
      </c>
      <c r="AA29" s="112">
        <f>INDEX('25-26 Projection - RAP Tendered'!$10:$10,1,MATCH(AA$1,'25-26 Projection - RAP Tendered'!$4:$4,0))</f>
        <v>0</v>
      </c>
      <c r="AB29" s="112">
        <f>INDEX('25-26 Projection - RAP Tendered'!$10:$10,1,MATCH(AB$1,'25-26 Projection - RAP Tendered'!$4:$4,0))</f>
        <v>0</v>
      </c>
      <c r="AC29" s="112">
        <f>INDEX('25-26 Projection - RAP Tendered'!$10:$10,1,MATCH(AC$1,'25-26 Projection - RAP Tendered'!$4:$4,0))</f>
        <v>0</v>
      </c>
      <c r="AD29" s="112">
        <f>INDEX('25-26 Projection - RAP Tendered'!$10:$10,1,MATCH(AD$1,'25-26 Projection - RAP Tendered'!$4:$4,0))</f>
        <v>0</v>
      </c>
      <c r="AE29" s="112">
        <f>INDEX('25-26 Projection - RAP Tendered'!$10:$10,1,MATCH(AE$1,'25-26 Projection - RAP Tendered'!$4:$4,0))</f>
        <v>0</v>
      </c>
      <c r="AF29" s="112">
        <f>INDEX('25-26 Projection - RAP Tendered'!$10:$10,1,MATCH(AF$1,'25-26 Projection - RAP Tendered'!$4:$4,0))</f>
        <v>0</v>
      </c>
      <c r="AG29" s="112">
        <f>INDEX('25-26 Projection - RAP Tendered'!$10:$10,1,MATCH(AG$1,'25-26 Projection - RAP Tendered'!$4:$4,0))</f>
        <v>0</v>
      </c>
      <c r="AH29" s="112">
        <f>INDEX('25-26 Projection - RAP Tendered'!$10:$10,1,MATCH(AH$1,'25-26 Projection - RAP Tendered'!$4:$4,0))</f>
        <v>0</v>
      </c>
      <c r="AI29" s="112">
        <f>INDEX('25-26 Projection - RAP Tendered'!$10:$10,1,MATCH(AI$1,'25-26 Projection - RAP Tendered'!$4:$4,0))</f>
        <v>0</v>
      </c>
    </row>
    <row r="30" spans="1:35" x14ac:dyDescent="0.35">
      <c r="B30" s="27" t="s">
        <v>5</v>
      </c>
      <c r="D30" s="112"/>
      <c r="E30" s="267">
        <f>INDEX('24-25 Projection - RAP Tendered'!$9:$9,1,MATCH(E$1,'24-25 Projection - RAP Tendered'!$4:$4,0))</f>
        <v>631.41191657000002</v>
      </c>
      <c r="F30" s="269">
        <f>INDEX('25-26 Projection - RAP Tendered'!$9:$9,1,MATCH(F$1,'25-26 Projection - RAP Tendered'!$4:$4,0))</f>
        <v>670.53594183000018</v>
      </c>
      <c r="G30" s="269">
        <f>INDEX('25-26 Projection - RAP Tendered'!$9:$9,1,MATCH(G$1,'25-26 Projection - RAP Tendered'!$4:$4,0))</f>
        <v>670.53594183000018</v>
      </c>
      <c r="H30" s="269">
        <f>INDEX('25-26 Projection - RAP Tendered'!$9:$9,1,MATCH(H$1,'25-26 Projection - RAP Tendered'!$4:$4,0))</f>
        <v>670.53594183000018</v>
      </c>
      <c r="I30" s="112">
        <f>INDEX('25-26 Projection - RAP Tendered'!$9:$9,1,MATCH(I$1,'25-26 Projection - RAP Tendered'!$4:$4,0))</f>
        <v>670.53594183000018</v>
      </c>
      <c r="J30" s="112">
        <f>INDEX('25-26 Projection - RAP Tendered'!$9:$9,1,MATCH(J$1,'25-26 Projection - RAP Tendered'!$4:$4,0))</f>
        <v>670.53594183000018</v>
      </c>
      <c r="K30" s="112">
        <f>INDEX('25-26 Projection - RAP Tendered'!$9:$9,1,MATCH(K$1,'25-26 Projection - RAP Tendered'!$4:$4,0))</f>
        <v>670.53594183000018</v>
      </c>
      <c r="L30" s="112">
        <f>INDEX('25-26 Projection - RAP Tendered'!$9:$9,1,MATCH(L$1,'25-26 Projection - RAP Tendered'!$4:$4,0))</f>
        <v>670.53594183000018</v>
      </c>
      <c r="M30" s="112">
        <f>INDEX('25-26 Projection - RAP Tendered'!$9:$9,1,MATCH(M$1,'25-26 Projection - RAP Tendered'!$4:$4,0))</f>
        <v>670.53594183000018</v>
      </c>
      <c r="N30" s="112">
        <f>INDEX('25-26 Projection - RAP Tendered'!$9:$9,1,MATCH(N$1,'25-26 Projection - RAP Tendered'!$4:$4,0))</f>
        <v>638.14306921351215</v>
      </c>
      <c r="O30" s="112">
        <f>INDEX('25-26 Projection - RAP Tendered'!$9:$9,1,MATCH(O$1,'25-26 Projection - RAP Tendered'!$4:$4,0))</f>
        <v>528.30057907612911</v>
      </c>
      <c r="P30" s="112">
        <f>INDEX('25-26 Projection - RAP Tendered'!$9:$9,1,MATCH(P$1,'25-26 Projection - RAP Tendered'!$4:$4,0))</f>
        <v>411.40788997300007</v>
      </c>
      <c r="Q30" s="112">
        <f>INDEX('25-26 Projection - RAP Tendered'!$9:$9,1,MATCH(Q$1,'25-26 Projection - RAP Tendered'!$4:$4,0))</f>
        <v>385.26218893000009</v>
      </c>
      <c r="R30" s="112">
        <f>INDEX('25-26 Projection - RAP Tendered'!$9:$9,1,MATCH(R$1,'25-26 Projection - RAP Tendered'!$4:$4,0))</f>
        <v>382.52844325500007</v>
      </c>
      <c r="S30" s="112">
        <f>INDEX('25-26 Projection - RAP Tendered'!$9:$9,1,MATCH(S$1,'25-26 Projection - RAP Tendered'!$4:$4,0))</f>
        <v>372.28273937892482</v>
      </c>
      <c r="T30" s="112">
        <f>INDEX('25-26 Projection - RAP Tendered'!$9:$9,1,MATCH(T$1,'25-26 Projection - RAP Tendered'!$4:$4,0))</f>
        <v>367.57580633000009</v>
      </c>
      <c r="U30" s="112">
        <f>INDEX('25-26 Projection - RAP Tendered'!$9:$9,1,MATCH(U$1,'25-26 Projection - RAP Tendered'!$4:$4,0))</f>
        <v>339.37364903159863</v>
      </c>
      <c r="V30" s="112">
        <f>INDEX('25-26 Projection - RAP Tendered'!$9:$9,1,MATCH(V$1,'25-26 Projection - RAP Tendered'!$4:$4,0))</f>
        <v>300.31758693967748</v>
      </c>
      <c r="W30" s="112">
        <f>INDEX('25-26 Projection - RAP Tendered'!$9:$9,1,MATCH(W$1,'25-26 Projection - RAP Tendered'!$4:$4,0))</f>
        <v>84.538163112768842</v>
      </c>
      <c r="X30" s="112">
        <f>INDEX('25-26 Projection - RAP Tendered'!$9:$9,1,MATCH(X$1,'25-26 Projection - RAP Tendered'!$4:$4,0))</f>
        <v>21.43532679784947</v>
      </c>
      <c r="Y30" s="112">
        <f>INDEX('25-26 Projection - RAP Tendered'!$9:$9,1,MATCH(Y$1,'25-26 Projection - RAP Tendered'!$4:$4,0))</f>
        <v>0</v>
      </c>
      <c r="Z30" s="112">
        <f>INDEX('25-26 Projection - RAP Tendered'!$9:$9,1,MATCH(Z$1,'25-26 Projection - RAP Tendered'!$4:$4,0))</f>
        <v>0</v>
      </c>
      <c r="AA30" s="112">
        <f>INDEX('25-26 Projection - RAP Tendered'!$9:$9,1,MATCH(AA$1,'25-26 Projection - RAP Tendered'!$4:$4,0))</f>
        <v>0</v>
      </c>
      <c r="AB30" s="112">
        <f>INDEX('25-26 Projection - RAP Tendered'!$9:$9,1,MATCH(AB$1,'25-26 Projection - RAP Tendered'!$4:$4,0))</f>
        <v>0</v>
      </c>
      <c r="AC30" s="112">
        <f>INDEX('25-26 Projection - RAP Tendered'!$9:$9,1,MATCH(AC$1,'25-26 Projection - RAP Tendered'!$4:$4,0))</f>
        <v>0</v>
      </c>
      <c r="AD30" s="112">
        <f>INDEX('25-26 Projection - RAP Tendered'!$9:$9,1,MATCH(AD$1,'25-26 Projection - RAP Tendered'!$4:$4,0))</f>
        <v>0</v>
      </c>
      <c r="AE30" s="112">
        <f>INDEX('25-26 Projection - RAP Tendered'!$9:$9,1,MATCH(AE$1,'25-26 Projection - RAP Tendered'!$4:$4,0))</f>
        <v>0</v>
      </c>
      <c r="AF30" s="112">
        <f>INDEX('25-26 Projection - RAP Tendered'!$9:$9,1,MATCH(AF$1,'25-26 Projection - RAP Tendered'!$4:$4,0))</f>
        <v>0</v>
      </c>
      <c r="AG30" s="112">
        <f>INDEX('25-26 Projection - RAP Tendered'!$9:$9,1,MATCH(AG$1,'25-26 Projection - RAP Tendered'!$4:$4,0))</f>
        <v>0</v>
      </c>
      <c r="AH30" s="112">
        <f>INDEX('25-26 Projection - RAP Tendered'!$9:$9,1,MATCH(AH$1,'25-26 Projection - RAP Tendered'!$4:$4,0))</f>
        <v>0</v>
      </c>
      <c r="AI30" s="112">
        <f>INDEX('25-26 Projection - RAP Tendered'!$9:$9,1,MATCH(AI$1,'25-26 Projection - RAP Tendered'!$4:$4,0))</f>
        <v>0</v>
      </c>
    </row>
    <row r="31" spans="1:35" x14ac:dyDescent="0.35">
      <c r="B31" s="27" t="s">
        <v>2</v>
      </c>
      <c r="D31" s="112"/>
      <c r="E31" s="267">
        <f>INDEX('24-25 Projection - RAP Tendered'!$7:$7,1,MATCH(E$1,'24-25 Projection - RAP Tendered'!$4:$4,0))</f>
        <v>489.84423301470127</v>
      </c>
      <c r="F31" s="269">
        <f>INDEX('25-26 Projection - RAP Tendered'!$7:$7,1,MATCH(F$1,'25-26 Projection - RAP Tendered'!$4:$4,0))</f>
        <v>505.28959955000005</v>
      </c>
      <c r="G31" s="269">
        <f>INDEX('25-26 Projection - RAP Tendered'!$7:$7,1,MATCH(G$1,'25-26 Projection - RAP Tendered'!$4:$4,0))</f>
        <v>505.28959955000005</v>
      </c>
      <c r="H31" s="269">
        <f>INDEX('25-26 Projection - RAP Tendered'!$7:$7,1,MATCH(H$1,'25-26 Projection - RAP Tendered'!$4:$4,0))</f>
        <v>500.95823744450007</v>
      </c>
      <c r="I31" s="112">
        <f>INDEX('25-26 Projection - RAP Tendered'!$7:$7,1,MATCH(I$1,'25-26 Projection - RAP Tendered'!$4:$4,0))</f>
        <v>496.62687533900004</v>
      </c>
      <c r="J31" s="112">
        <f>INDEX('25-26 Projection - RAP Tendered'!$7:$7,1,MATCH(J$1,'25-26 Projection - RAP Tendered'!$4:$4,0))</f>
        <v>493.73930060200007</v>
      </c>
      <c r="K31" s="112">
        <f>INDEX('25-26 Projection - RAP Tendered'!$7:$7,1,MATCH(K$1,'25-26 Projection - RAP Tendered'!$4:$4,0))</f>
        <v>452.3847011762366</v>
      </c>
      <c r="L31" s="112">
        <f>INDEX('25-26 Projection - RAP Tendered'!$7:$7,1,MATCH(L$1,'25-26 Projection - RAP Tendered'!$4:$4,0))</f>
        <v>220.85676012500002</v>
      </c>
      <c r="M31" s="112">
        <f>INDEX('25-26 Projection - RAP Tendered'!$7:$7,1,MATCH(M$1,'25-26 Projection - RAP Tendered'!$4:$4,0))</f>
        <v>220.85676012500002</v>
      </c>
      <c r="N31" s="112">
        <f>INDEX('25-26 Projection - RAP Tendered'!$7:$7,1,MATCH(N$1,'25-26 Projection - RAP Tendered'!$4:$4,0))</f>
        <v>220.85676012500002</v>
      </c>
      <c r="O31" s="112">
        <f>INDEX('25-26 Projection - RAP Tendered'!$7:$7,1,MATCH(O$1,'25-26 Projection - RAP Tendered'!$4:$4,0))</f>
        <v>215.16230134758067</v>
      </c>
      <c r="P31" s="112">
        <f>INDEX('25-26 Projection - RAP Tendered'!$7:$7,1,MATCH(P$1,'25-26 Projection - RAP Tendered'!$4:$4,0))</f>
        <v>200.64046239287501</v>
      </c>
      <c r="Q31" s="112">
        <f>INDEX('25-26 Projection - RAP Tendered'!$7:$7,1,MATCH(Q$1,'25-26 Projection - RAP Tendered'!$4:$4,0))</f>
        <v>188.55550636000001</v>
      </c>
      <c r="R31" s="112">
        <f>INDEX('25-26 Projection - RAP Tendered'!$7:$7,1,MATCH(R$1,'25-26 Projection - RAP Tendered'!$4:$4,0))</f>
        <v>188.55550636000001</v>
      </c>
      <c r="S31" s="112">
        <f>INDEX('25-26 Projection - RAP Tendered'!$7:$7,1,MATCH(S$1,'25-26 Projection - RAP Tendered'!$4:$4,0))</f>
        <v>181.77174944053763</v>
      </c>
      <c r="T31" s="112">
        <f>INDEX('25-26 Projection - RAP Tendered'!$7:$7,1,MATCH(T$1,'25-26 Projection - RAP Tendered'!$4:$4,0))</f>
        <v>161.83375829166667</v>
      </c>
      <c r="U31" s="112">
        <f>INDEX('25-26 Projection - RAP Tendered'!$7:$7,1,MATCH(U$1,'25-26 Projection - RAP Tendered'!$4:$4,0))</f>
        <v>142.6897124348387</v>
      </c>
      <c r="V31" s="112">
        <f>INDEX('25-26 Projection - RAP Tendered'!$7:$7,1,MATCH(V$1,'25-26 Projection - RAP Tendered'!$4:$4,0))</f>
        <v>135.21334512999999</v>
      </c>
      <c r="W31" s="112">
        <f>INDEX('25-26 Projection - RAP Tendered'!$7:$7,1,MATCH(W$1,'25-26 Projection - RAP Tendered'!$4:$4,0))</f>
        <v>110.76497115999999</v>
      </c>
      <c r="X31" s="112">
        <f>INDEX('25-26 Projection - RAP Tendered'!$7:$7,1,MATCH(X$1,'25-26 Projection - RAP Tendered'!$4:$4,0))</f>
        <v>21.554142114919355</v>
      </c>
      <c r="Y31" s="112">
        <f>INDEX('25-26 Projection - RAP Tendered'!$7:$7,1,MATCH(Y$1,'25-26 Projection - RAP Tendered'!$4:$4,0))</f>
        <v>0</v>
      </c>
      <c r="Z31" s="112">
        <f>INDEX('25-26 Projection - RAP Tendered'!$7:$7,1,MATCH(Z$1,'25-26 Projection - RAP Tendered'!$4:$4,0))</f>
        <v>0</v>
      </c>
      <c r="AA31" s="112">
        <f>INDEX('25-26 Projection - RAP Tendered'!$7:$7,1,MATCH(AA$1,'25-26 Projection - RAP Tendered'!$4:$4,0))</f>
        <v>0</v>
      </c>
      <c r="AB31" s="112">
        <f>INDEX('25-26 Projection - RAP Tendered'!$7:$7,1,MATCH(AB$1,'25-26 Projection - RAP Tendered'!$4:$4,0))</f>
        <v>0</v>
      </c>
      <c r="AC31" s="112">
        <f>INDEX('25-26 Projection - RAP Tendered'!$7:$7,1,MATCH(AC$1,'25-26 Projection - RAP Tendered'!$4:$4,0))</f>
        <v>0</v>
      </c>
      <c r="AD31" s="112">
        <f>INDEX('25-26 Projection - RAP Tendered'!$7:$7,1,MATCH(AD$1,'25-26 Projection - RAP Tendered'!$4:$4,0))</f>
        <v>0</v>
      </c>
      <c r="AE31" s="112">
        <f>INDEX('25-26 Projection - RAP Tendered'!$7:$7,1,MATCH(AE$1,'25-26 Projection - RAP Tendered'!$4:$4,0))</f>
        <v>0</v>
      </c>
      <c r="AF31" s="112">
        <f>INDEX('25-26 Projection - RAP Tendered'!$7:$7,1,MATCH(AF$1,'25-26 Projection - RAP Tendered'!$4:$4,0))</f>
        <v>0</v>
      </c>
      <c r="AG31" s="112">
        <f>INDEX('25-26 Projection - RAP Tendered'!$7:$7,1,MATCH(AG$1,'25-26 Projection - RAP Tendered'!$4:$4,0))</f>
        <v>0</v>
      </c>
      <c r="AH31" s="112">
        <f>INDEX('25-26 Projection - RAP Tendered'!$7:$7,1,MATCH(AH$1,'25-26 Projection - RAP Tendered'!$4:$4,0))</f>
        <v>0</v>
      </c>
      <c r="AI31" s="112">
        <f>INDEX('25-26 Projection - RAP Tendered'!$7:$7,1,MATCH(AI$1,'25-26 Projection - RAP Tendered'!$4:$4,0))</f>
        <v>0</v>
      </c>
    </row>
    <row r="32" spans="1:35" x14ac:dyDescent="0.35">
      <c r="D32" s="19"/>
      <c r="E32" s="19"/>
      <c r="F32" s="19"/>
      <c r="G32" s="19"/>
      <c r="H32" s="19"/>
    </row>
    <row r="33" spans="1:35" x14ac:dyDescent="0.35">
      <c r="B33" s="88" t="s">
        <v>1173</v>
      </c>
      <c r="C33" s="187"/>
      <c r="D33" s="197"/>
      <c r="E33" s="158">
        <f t="shared" ref="E33:AI33" si="9">SUM(E34:E37)</f>
        <v>557.19786909952211</v>
      </c>
      <c r="F33" s="158">
        <f t="shared" si="9"/>
        <v>582.04786048416679</v>
      </c>
      <c r="G33" s="158">
        <f t="shared" si="9"/>
        <v>581.45011848000013</v>
      </c>
      <c r="H33" s="158">
        <f t="shared" si="9"/>
        <v>581.45011848000013</v>
      </c>
      <c r="I33" s="158">
        <f t="shared" si="9"/>
        <v>581.45011848000013</v>
      </c>
      <c r="J33" s="158">
        <f t="shared" si="9"/>
        <v>581.45011848000013</v>
      </c>
      <c r="K33" s="158">
        <f t="shared" si="9"/>
        <v>542.98309379123668</v>
      </c>
      <c r="L33" s="158">
        <f t="shared" si="9"/>
        <v>311.45515274000007</v>
      </c>
      <c r="M33" s="158">
        <f t="shared" si="9"/>
        <v>311.45515274000007</v>
      </c>
      <c r="N33" s="158">
        <f t="shared" si="9"/>
        <v>279.06228012351193</v>
      </c>
      <c r="O33" s="158">
        <f t="shared" si="9"/>
        <v>150.55102912161291</v>
      </c>
      <c r="P33" s="158">
        <f t="shared" si="9"/>
        <v>0</v>
      </c>
      <c r="Q33" s="158">
        <f t="shared" si="9"/>
        <v>0</v>
      </c>
      <c r="R33" s="158">
        <f t="shared" si="9"/>
        <v>0</v>
      </c>
      <c r="S33" s="158">
        <f t="shared" si="9"/>
        <v>0</v>
      </c>
      <c r="T33" s="158">
        <f t="shared" si="9"/>
        <v>0</v>
      </c>
      <c r="U33" s="158">
        <f t="shared" si="9"/>
        <v>0</v>
      </c>
      <c r="V33" s="158">
        <f t="shared" si="9"/>
        <v>0</v>
      </c>
      <c r="W33" s="158">
        <f t="shared" si="9"/>
        <v>0</v>
      </c>
      <c r="X33" s="158">
        <f t="shared" si="9"/>
        <v>0</v>
      </c>
      <c r="Y33" s="158">
        <f t="shared" si="9"/>
        <v>0</v>
      </c>
      <c r="Z33" s="158">
        <f t="shared" si="9"/>
        <v>0</v>
      </c>
      <c r="AA33" s="158">
        <f t="shared" si="9"/>
        <v>0</v>
      </c>
      <c r="AB33" s="158">
        <f t="shared" si="9"/>
        <v>0</v>
      </c>
      <c r="AC33" s="158">
        <f t="shared" si="9"/>
        <v>0</v>
      </c>
      <c r="AD33" s="158">
        <f t="shared" si="9"/>
        <v>0</v>
      </c>
      <c r="AE33" s="158">
        <f t="shared" si="9"/>
        <v>0</v>
      </c>
      <c r="AF33" s="158">
        <f t="shared" si="9"/>
        <v>0</v>
      </c>
      <c r="AG33" s="158">
        <f t="shared" si="9"/>
        <v>0</v>
      </c>
      <c r="AH33" s="158">
        <f t="shared" si="9"/>
        <v>0</v>
      </c>
      <c r="AI33" s="158">
        <f t="shared" si="9"/>
        <v>0</v>
      </c>
    </row>
    <row r="34" spans="1:35" x14ac:dyDescent="0.35">
      <c r="B34" s="93" t="s">
        <v>4</v>
      </c>
      <c r="D34" s="19"/>
      <c r="E34" s="267">
        <f>INDEX('24-25 Projection - RAP Tendered'!$14:$14,1,MATCH(E$1,'24-25 Projection - RAP Tendered'!$4:$4,0))</f>
        <v>39.105664954820867</v>
      </c>
      <c r="F34" s="269">
        <f>INDEX('25-26 Projection - RAP Tendered'!$14:$14,1,MATCH(F$1,'25-26 Projection - RAP Tendered'!$4:$4,0))</f>
        <v>40.818078474166668</v>
      </c>
      <c r="G34" s="269">
        <f>INDEX('25-26 Projection - RAP Tendered'!$14:$14,1,MATCH(G$1,'25-26 Projection - RAP Tendered'!$4:$4,0))</f>
        <v>40.220336470000007</v>
      </c>
      <c r="H34" s="269">
        <f>INDEX('25-26 Projection - RAP Tendered'!$14:$14,1,MATCH(H$1,'25-26 Projection - RAP Tendered'!$4:$4,0))</f>
        <v>40.220336470000007</v>
      </c>
      <c r="I34" s="112">
        <f>INDEX('25-26 Projection - RAP Tendered'!$14:$14,1,MATCH(I$1,'25-26 Projection - RAP Tendered'!$4:$4,0))</f>
        <v>40.220336470000007</v>
      </c>
      <c r="J34" s="112">
        <f>INDEX('25-26 Projection - RAP Tendered'!$14:$14,1,MATCH(J$1,'25-26 Projection - RAP Tendered'!$4:$4,0))</f>
        <v>40.220336470000007</v>
      </c>
      <c r="K34" s="112">
        <f>INDEX('25-26 Projection - RAP Tendered'!$14:$14,1,MATCH(K$1,'25-26 Projection - RAP Tendered'!$4:$4,0))</f>
        <v>40.220336470000007</v>
      </c>
      <c r="L34" s="112">
        <f>INDEX('25-26 Projection - RAP Tendered'!$14:$14,1,MATCH(L$1,'25-26 Projection - RAP Tendered'!$4:$4,0))</f>
        <v>40.220336470000007</v>
      </c>
      <c r="M34" s="112">
        <f>INDEX('25-26 Projection - RAP Tendered'!$14:$14,1,MATCH(M$1,'25-26 Projection - RAP Tendered'!$4:$4,0))</f>
        <v>40.220336470000007</v>
      </c>
      <c r="N34" s="112">
        <f>INDEX('25-26 Projection - RAP Tendered'!$14:$14,1,MATCH(N$1,'25-26 Projection - RAP Tendered'!$4:$4,0))</f>
        <v>40.220336470000007</v>
      </c>
      <c r="O34" s="112">
        <f>INDEX('25-26 Projection - RAP Tendered'!$14:$14,1,MATCH(O$1,'25-26 Projection - RAP Tendered'!$4:$4,0))</f>
        <v>27.246034382903225</v>
      </c>
      <c r="P34" s="112">
        <f>INDEX('25-26 Projection - RAP Tendered'!$14:$14,1,MATCH(P$1,'25-26 Projection - RAP Tendered'!$4:$4,0))</f>
        <v>0</v>
      </c>
      <c r="Q34" s="112">
        <f>INDEX('25-26 Projection - RAP Tendered'!$14:$14,1,MATCH(Q$1,'25-26 Projection - RAP Tendered'!$4:$4,0))</f>
        <v>0</v>
      </c>
      <c r="R34" s="112">
        <f>INDEX('25-26 Projection - RAP Tendered'!$14:$14,1,MATCH(R$1,'25-26 Projection - RAP Tendered'!$4:$4,0))</f>
        <v>0</v>
      </c>
      <c r="S34" s="112">
        <f>INDEX('25-26 Projection - RAP Tendered'!$14:$14,1,MATCH(S$1,'25-26 Projection - RAP Tendered'!$4:$4,0))</f>
        <v>0</v>
      </c>
      <c r="T34" s="112">
        <f>INDEX('25-26 Projection - RAP Tendered'!$14:$14,1,MATCH(T$1,'25-26 Projection - RAP Tendered'!$4:$4,0))</f>
        <v>0</v>
      </c>
      <c r="U34" s="112">
        <f>INDEX('25-26 Projection - RAP Tendered'!$14:$14,1,MATCH(U$1,'25-26 Projection - RAP Tendered'!$4:$4,0))</f>
        <v>0</v>
      </c>
      <c r="V34" s="112">
        <f>INDEX('25-26 Projection - RAP Tendered'!$14:$14,1,MATCH(V$1,'25-26 Projection - RAP Tendered'!$4:$4,0))</f>
        <v>0</v>
      </c>
      <c r="W34" s="112">
        <f>INDEX('25-26 Projection - RAP Tendered'!$14:$14,1,MATCH(W$1,'25-26 Projection - RAP Tendered'!$4:$4,0))</f>
        <v>0</v>
      </c>
      <c r="X34" s="112">
        <f>INDEX('25-26 Projection - RAP Tendered'!$14:$14,1,MATCH(X$1,'25-26 Projection - RAP Tendered'!$4:$4,0))</f>
        <v>0</v>
      </c>
      <c r="Y34" s="112">
        <f>INDEX('25-26 Projection - RAP Tendered'!$14:$14,1,MATCH(Y$1,'25-26 Projection - RAP Tendered'!$4:$4,0))</f>
        <v>0</v>
      </c>
      <c r="Z34" s="112">
        <f>INDEX('25-26 Projection - RAP Tendered'!$14:$14,1,MATCH(Z$1,'25-26 Projection - RAP Tendered'!$4:$4,0))</f>
        <v>0</v>
      </c>
      <c r="AA34" s="112">
        <f>INDEX('25-26 Projection - RAP Tendered'!$14:$14,1,MATCH(AA$1,'25-26 Projection - RAP Tendered'!$4:$4,0))</f>
        <v>0</v>
      </c>
      <c r="AB34" s="112">
        <f>INDEX('25-26 Projection - RAP Tendered'!$14:$14,1,MATCH(AB$1,'25-26 Projection - RAP Tendered'!$4:$4,0))</f>
        <v>0</v>
      </c>
      <c r="AC34" s="112">
        <f>INDEX('25-26 Projection - RAP Tendered'!$14:$14,1,MATCH(AC$1,'25-26 Projection - RAP Tendered'!$4:$4,0))</f>
        <v>0</v>
      </c>
      <c r="AD34" s="112">
        <f>INDEX('25-26 Projection - RAP Tendered'!$14:$14,1,MATCH(AD$1,'25-26 Projection - RAP Tendered'!$4:$4,0))</f>
        <v>0</v>
      </c>
      <c r="AE34" s="112">
        <f>INDEX('25-26 Projection - RAP Tendered'!$14:$14,1,MATCH(AE$1,'25-26 Projection - RAP Tendered'!$4:$4,0))</f>
        <v>0</v>
      </c>
      <c r="AF34" s="112">
        <f>INDEX('25-26 Projection - RAP Tendered'!$14:$14,1,MATCH(AF$1,'25-26 Projection - RAP Tendered'!$4:$4,0))</f>
        <v>0</v>
      </c>
      <c r="AG34" s="112">
        <f>INDEX('25-26 Projection - RAP Tendered'!$14:$14,1,MATCH(AG$1,'25-26 Projection - RAP Tendered'!$4:$4,0))</f>
        <v>0</v>
      </c>
      <c r="AH34" s="112">
        <f>INDEX('25-26 Projection - RAP Tendered'!$14:$14,1,MATCH(AH$1,'25-26 Projection - RAP Tendered'!$4:$4,0))</f>
        <v>0</v>
      </c>
      <c r="AI34" s="112">
        <f>INDEX('25-26 Projection - RAP Tendered'!$14:$14,1,MATCH(AI$1,'25-26 Projection - RAP Tendered'!$4:$4,0))</f>
        <v>0</v>
      </c>
    </row>
    <row r="35" spans="1:35" x14ac:dyDescent="0.35">
      <c r="B35" s="93" t="s">
        <v>3</v>
      </c>
      <c r="D35" s="19"/>
      <c r="E35" s="267">
        <f>INDEX('24-25 Projection - RAP Tendered'!$16:$16,1,MATCH(E$1,'24-25 Projection - RAP Tendered'!$4:$4,0))</f>
        <v>0</v>
      </c>
      <c r="F35" s="269">
        <f>INDEX('25-26 Projection - RAP Tendered'!$16:$16,1,MATCH(F$1,'25-26 Projection - RAP Tendered'!$4:$4,0))</f>
        <v>0</v>
      </c>
      <c r="G35" s="269">
        <f>INDEX('25-26 Projection - RAP Tendered'!$16:$16,1,MATCH(G$1,'25-26 Projection - RAP Tendered'!$4:$4,0))</f>
        <v>0</v>
      </c>
      <c r="H35" s="269">
        <f>INDEX('25-26 Projection - RAP Tendered'!$16:$16,1,MATCH(H$1,'25-26 Projection - RAP Tendered'!$4:$4,0))</f>
        <v>0</v>
      </c>
      <c r="I35" s="112">
        <f>INDEX('25-26 Projection - RAP Tendered'!$16:$16,1,MATCH(I$1,'25-26 Projection - RAP Tendered'!$4:$4,0))</f>
        <v>0</v>
      </c>
      <c r="J35" s="112">
        <f>INDEX('25-26 Projection - RAP Tendered'!$16:$16,1,MATCH(J$1,'25-26 Projection - RAP Tendered'!$4:$4,0))</f>
        <v>0</v>
      </c>
      <c r="K35" s="112">
        <f>INDEX('25-26 Projection - RAP Tendered'!$16:$16,1,MATCH(K$1,'25-26 Projection - RAP Tendered'!$4:$4,0))</f>
        <v>0</v>
      </c>
      <c r="L35" s="112">
        <f>INDEX('25-26 Projection - RAP Tendered'!$16:$16,1,MATCH(L$1,'25-26 Projection - RAP Tendered'!$4:$4,0))</f>
        <v>0</v>
      </c>
      <c r="M35" s="112">
        <f>INDEX('25-26 Projection - RAP Tendered'!$16:$16,1,MATCH(M$1,'25-26 Projection - RAP Tendered'!$4:$4,0))</f>
        <v>0</v>
      </c>
      <c r="N35" s="112">
        <f>INDEX('25-26 Projection - RAP Tendered'!$16:$16,1,MATCH(N$1,'25-26 Projection - RAP Tendered'!$4:$4,0))</f>
        <v>0</v>
      </c>
      <c r="O35" s="112">
        <f>INDEX('25-26 Projection - RAP Tendered'!$16:$16,1,MATCH(O$1,'25-26 Projection - RAP Tendered'!$4:$4,0))</f>
        <v>0</v>
      </c>
      <c r="P35" s="112">
        <f>INDEX('25-26 Projection - RAP Tendered'!$16:$16,1,MATCH(P$1,'25-26 Projection - RAP Tendered'!$4:$4,0))</f>
        <v>0</v>
      </c>
      <c r="Q35" s="112">
        <f>INDEX('25-26 Projection - RAP Tendered'!$16:$16,1,MATCH(Q$1,'25-26 Projection - RAP Tendered'!$4:$4,0))</f>
        <v>0</v>
      </c>
      <c r="R35" s="112">
        <f>INDEX('25-26 Projection - RAP Tendered'!$16:$16,1,MATCH(R$1,'25-26 Projection - RAP Tendered'!$4:$4,0))</f>
        <v>0</v>
      </c>
      <c r="S35" s="112">
        <f>INDEX('25-26 Projection - RAP Tendered'!$16:$16,1,MATCH(S$1,'25-26 Projection - RAP Tendered'!$4:$4,0))</f>
        <v>0</v>
      </c>
      <c r="T35" s="112">
        <f>INDEX('25-26 Projection - RAP Tendered'!$16:$16,1,MATCH(T$1,'25-26 Projection - RAP Tendered'!$4:$4,0))</f>
        <v>0</v>
      </c>
      <c r="U35" s="112">
        <f>INDEX('25-26 Projection - RAP Tendered'!$16:$16,1,MATCH(U$1,'25-26 Projection - RAP Tendered'!$4:$4,0))</f>
        <v>0</v>
      </c>
      <c r="V35" s="112">
        <f>INDEX('25-26 Projection - RAP Tendered'!$16:$16,1,MATCH(V$1,'25-26 Projection - RAP Tendered'!$4:$4,0))</f>
        <v>0</v>
      </c>
      <c r="W35" s="112">
        <f>INDEX('25-26 Projection - RAP Tendered'!$16:$16,1,MATCH(W$1,'25-26 Projection - RAP Tendered'!$4:$4,0))</f>
        <v>0</v>
      </c>
      <c r="X35" s="112">
        <f>INDEX('25-26 Projection - RAP Tendered'!$16:$16,1,MATCH(X$1,'25-26 Projection - RAP Tendered'!$4:$4,0))</f>
        <v>0</v>
      </c>
      <c r="Y35" s="112">
        <f>INDEX('25-26 Projection - RAP Tendered'!$16:$16,1,MATCH(Y$1,'25-26 Projection - RAP Tendered'!$4:$4,0))</f>
        <v>0</v>
      </c>
      <c r="Z35" s="112">
        <f>INDEX('25-26 Projection - RAP Tendered'!$16:$16,1,MATCH(Z$1,'25-26 Projection - RAP Tendered'!$4:$4,0))</f>
        <v>0</v>
      </c>
      <c r="AA35" s="112">
        <f>INDEX('25-26 Projection - RAP Tendered'!$16:$16,1,MATCH(AA$1,'25-26 Projection - RAP Tendered'!$4:$4,0))</f>
        <v>0</v>
      </c>
      <c r="AB35" s="112">
        <f>INDEX('25-26 Projection - RAP Tendered'!$16:$16,1,MATCH(AB$1,'25-26 Projection - RAP Tendered'!$4:$4,0))</f>
        <v>0</v>
      </c>
      <c r="AC35" s="112">
        <f>INDEX('25-26 Projection - RAP Tendered'!$16:$16,1,MATCH(AC$1,'25-26 Projection - RAP Tendered'!$4:$4,0))</f>
        <v>0</v>
      </c>
      <c r="AD35" s="112">
        <f>INDEX('25-26 Projection - RAP Tendered'!$16:$16,1,MATCH(AD$1,'25-26 Projection - RAP Tendered'!$4:$4,0))</f>
        <v>0</v>
      </c>
      <c r="AE35" s="112">
        <f>INDEX('25-26 Projection - RAP Tendered'!$16:$16,1,MATCH(AE$1,'25-26 Projection - RAP Tendered'!$4:$4,0))</f>
        <v>0</v>
      </c>
      <c r="AF35" s="112">
        <f>INDEX('25-26 Projection - RAP Tendered'!$16:$16,1,MATCH(AF$1,'25-26 Projection - RAP Tendered'!$4:$4,0))</f>
        <v>0</v>
      </c>
      <c r="AG35" s="112">
        <f>INDEX('25-26 Projection - RAP Tendered'!$16:$16,1,MATCH(AG$1,'25-26 Projection - RAP Tendered'!$4:$4,0))</f>
        <v>0</v>
      </c>
      <c r="AH35" s="112">
        <f>INDEX('25-26 Projection - RAP Tendered'!$16:$16,1,MATCH(AH$1,'25-26 Projection - RAP Tendered'!$4:$4,0))</f>
        <v>0</v>
      </c>
      <c r="AI35" s="112">
        <f>INDEX('25-26 Projection - RAP Tendered'!$16:$16,1,MATCH(AI$1,'25-26 Projection - RAP Tendered'!$4:$4,0))</f>
        <v>0</v>
      </c>
    </row>
    <row r="36" spans="1:35" x14ac:dyDescent="0.35">
      <c r="B36" s="93" t="s">
        <v>5</v>
      </c>
      <c r="D36" s="19"/>
      <c r="E36" s="267">
        <f>INDEX('24-25 Projection - RAP Tendered'!$15:$15,1,MATCH(E$1,'24-25 Projection - RAP Tendered'!$4:$4,0))</f>
        <v>235.51872438999999</v>
      </c>
      <c r="F36" s="269">
        <f>INDEX('25-26 Projection - RAP Tendered'!$15:$15,1,MATCH(F$1,'25-26 Projection - RAP Tendered'!$4:$4,0))</f>
        <v>253.58199406000003</v>
      </c>
      <c r="G36" s="269">
        <f>INDEX('25-26 Projection - RAP Tendered'!$15:$15,1,MATCH(G$1,'25-26 Projection - RAP Tendered'!$4:$4,0))</f>
        <v>253.58199406000003</v>
      </c>
      <c r="H36" s="269">
        <f>INDEX('25-26 Projection - RAP Tendered'!$15:$15,1,MATCH(H$1,'25-26 Projection - RAP Tendered'!$4:$4,0))</f>
        <v>253.58199406000003</v>
      </c>
      <c r="I36" s="112">
        <f>INDEX('25-26 Projection - RAP Tendered'!$15:$15,1,MATCH(I$1,'25-26 Projection - RAP Tendered'!$4:$4,0))</f>
        <v>253.58199406000003</v>
      </c>
      <c r="J36" s="112">
        <f>INDEX('25-26 Projection - RAP Tendered'!$15:$15,1,MATCH(J$1,'25-26 Projection - RAP Tendered'!$4:$4,0))</f>
        <v>253.58199406000003</v>
      </c>
      <c r="K36" s="112">
        <f>INDEX('25-26 Projection - RAP Tendered'!$15:$15,1,MATCH(K$1,'25-26 Projection - RAP Tendered'!$4:$4,0))</f>
        <v>253.58199406000003</v>
      </c>
      <c r="L36" s="112">
        <f>INDEX('25-26 Projection - RAP Tendered'!$15:$15,1,MATCH(L$1,'25-26 Projection - RAP Tendered'!$4:$4,0))</f>
        <v>253.58199406000003</v>
      </c>
      <c r="M36" s="112">
        <f>INDEX('25-26 Projection - RAP Tendered'!$15:$15,1,MATCH(M$1,'25-26 Projection - RAP Tendered'!$4:$4,0))</f>
        <v>253.58199406000003</v>
      </c>
      <c r="N36" s="112">
        <f>INDEX('25-26 Projection - RAP Tendered'!$15:$15,1,MATCH(N$1,'25-26 Projection - RAP Tendered'!$4:$4,0))</f>
        <v>221.18912144351191</v>
      </c>
      <c r="O36" s="112">
        <f>INDEX('25-26 Projection - RAP Tendered'!$15:$15,1,MATCH(O$1,'25-26 Projection - RAP Tendered'!$4:$4,0))</f>
        <v>111.34663130612903</v>
      </c>
      <c r="P36" s="112">
        <f>INDEX('25-26 Projection - RAP Tendered'!$15:$15,1,MATCH(P$1,'25-26 Projection - RAP Tendered'!$4:$4,0))</f>
        <v>0</v>
      </c>
      <c r="Q36" s="112">
        <f>INDEX('25-26 Projection - RAP Tendered'!$15:$15,1,MATCH(Q$1,'25-26 Projection - RAP Tendered'!$4:$4,0))</f>
        <v>0</v>
      </c>
      <c r="R36" s="112">
        <f>INDEX('25-26 Projection - RAP Tendered'!$15:$15,1,MATCH(R$1,'25-26 Projection - RAP Tendered'!$4:$4,0))</f>
        <v>0</v>
      </c>
      <c r="S36" s="112">
        <f>INDEX('25-26 Projection - RAP Tendered'!$15:$15,1,MATCH(S$1,'25-26 Projection - RAP Tendered'!$4:$4,0))</f>
        <v>0</v>
      </c>
      <c r="T36" s="112">
        <f>INDEX('25-26 Projection - RAP Tendered'!$15:$15,1,MATCH(T$1,'25-26 Projection - RAP Tendered'!$4:$4,0))</f>
        <v>0</v>
      </c>
      <c r="U36" s="112">
        <f>INDEX('25-26 Projection - RAP Tendered'!$15:$15,1,MATCH(U$1,'25-26 Projection - RAP Tendered'!$4:$4,0))</f>
        <v>0</v>
      </c>
      <c r="V36" s="112">
        <f>INDEX('25-26 Projection - RAP Tendered'!$15:$15,1,MATCH(V$1,'25-26 Projection - RAP Tendered'!$4:$4,0))</f>
        <v>0</v>
      </c>
      <c r="W36" s="112">
        <f>INDEX('25-26 Projection - RAP Tendered'!$15:$15,1,MATCH(W$1,'25-26 Projection - RAP Tendered'!$4:$4,0))</f>
        <v>0</v>
      </c>
      <c r="X36" s="112">
        <f>INDEX('25-26 Projection - RAP Tendered'!$15:$15,1,MATCH(X$1,'25-26 Projection - RAP Tendered'!$4:$4,0))</f>
        <v>0</v>
      </c>
      <c r="Y36" s="112">
        <f>INDEX('25-26 Projection - RAP Tendered'!$15:$15,1,MATCH(Y$1,'25-26 Projection - RAP Tendered'!$4:$4,0))</f>
        <v>0</v>
      </c>
      <c r="Z36" s="112">
        <f>INDEX('25-26 Projection - RAP Tendered'!$15:$15,1,MATCH(Z$1,'25-26 Projection - RAP Tendered'!$4:$4,0))</f>
        <v>0</v>
      </c>
      <c r="AA36" s="112">
        <f>INDEX('25-26 Projection - RAP Tendered'!$15:$15,1,MATCH(AA$1,'25-26 Projection - RAP Tendered'!$4:$4,0))</f>
        <v>0</v>
      </c>
      <c r="AB36" s="112">
        <f>INDEX('25-26 Projection - RAP Tendered'!$15:$15,1,MATCH(AB$1,'25-26 Projection - RAP Tendered'!$4:$4,0))</f>
        <v>0</v>
      </c>
      <c r="AC36" s="112">
        <f>INDEX('25-26 Projection - RAP Tendered'!$15:$15,1,MATCH(AC$1,'25-26 Projection - RAP Tendered'!$4:$4,0))</f>
        <v>0</v>
      </c>
      <c r="AD36" s="112">
        <f>INDEX('25-26 Projection - RAP Tendered'!$15:$15,1,MATCH(AD$1,'25-26 Projection - RAP Tendered'!$4:$4,0))</f>
        <v>0</v>
      </c>
      <c r="AE36" s="112">
        <f>INDEX('25-26 Projection - RAP Tendered'!$15:$15,1,MATCH(AE$1,'25-26 Projection - RAP Tendered'!$4:$4,0))</f>
        <v>0</v>
      </c>
      <c r="AF36" s="112">
        <f>INDEX('25-26 Projection - RAP Tendered'!$15:$15,1,MATCH(AF$1,'25-26 Projection - RAP Tendered'!$4:$4,0))</f>
        <v>0</v>
      </c>
      <c r="AG36" s="112">
        <f>INDEX('25-26 Projection - RAP Tendered'!$15:$15,1,MATCH(AG$1,'25-26 Projection - RAP Tendered'!$4:$4,0))</f>
        <v>0</v>
      </c>
      <c r="AH36" s="112">
        <f>INDEX('25-26 Projection - RAP Tendered'!$15:$15,1,MATCH(AH$1,'25-26 Projection - RAP Tendered'!$4:$4,0))</f>
        <v>0</v>
      </c>
      <c r="AI36" s="112">
        <f>INDEX('25-26 Projection - RAP Tendered'!$15:$15,1,MATCH(AI$1,'25-26 Projection - RAP Tendered'!$4:$4,0))</f>
        <v>0</v>
      </c>
    </row>
    <row r="37" spans="1:35" x14ac:dyDescent="0.35">
      <c r="B37" s="93" t="s">
        <v>2</v>
      </c>
      <c r="D37" s="19"/>
      <c r="E37" s="267">
        <f>INDEX('24-25 Projection - RAP Tendered'!$13:$13,1,MATCH(E$1,'24-25 Projection - RAP Tendered'!$4:$4,0))</f>
        <v>282.57347975470122</v>
      </c>
      <c r="F37" s="269">
        <f>INDEX('25-26 Projection - RAP Tendered'!$13:$13,1,MATCH(F$1,'25-26 Projection - RAP Tendered'!$4:$4,0))</f>
        <v>287.64778795000007</v>
      </c>
      <c r="G37" s="269">
        <f>INDEX('25-26 Projection - RAP Tendered'!$13:$13,1,MATCH(G$1,'25-26 Projection - RAP Tendered'!$4:$4,0))</f>
        <v>287.64778795000007</v>
      </c>
      <c r="H37" s="269">
        <f>INDEX('25-26 Projection - RAP Tendered'!$13:$13,1,MATCH(H$1,'25-26 Projection - RAP Tendered'!$4:$4,0))</f>
        <v>287.64778795000007</v>
      </c>
      <c r="I37" s="112">
        <f>INDEX('25-26 Projection - RAP Tendered'!$13:$13,1,MATCH(I$1,'25-26 Projection - RAP Tendered'!$4:$4,0))</f>
        <v>287.64778795000007</v>
      </c>
      <c r="J37" s="112">
        <f>INDEX('25-26 Projection - RAP Tendered'!$13:$13,1,MATCH(J$1,'25-26 Projection - RAP Tendered'!$4:$4,0))</f>
        <v>287.64778795000007</v>
      </c>
      <c r="K37" s="112">
        <f>INDEX('25-26 Projection - RAP Tendered'!$13:$13,1,MATCH(K$1,'25-26 Projection - RAP Tendered'!$4:$4,0))</f>
        <v>249.18076326123659</v>
      </c>
      <c r="L37" s="112">
        <f>INDEX('25-26 Projection - RAP Tendered'!$13:$13,1,MATCH(L$1,'25-26 Projection - RAP Tendered'!$4:$4,0))</f>
        <v>17.652822210000004</v>
      </c>
      <c r="M37" s="112">
        <f>INDEX('25-26 Projection - RAP Tendered'!$13:$13,1,MATCH(M$1,'25-26 Projection - RAP Tendered'!$4:$4,0))</f>
        <v>17.652822210000004</v>
      </c>
      <c r="N37" s="112">
        <f>INDEX('25-26 Projection - RAP Tendered'!$13:$13,1,MATCH(N$1,'25-26 Projection - RAP Tendered'!$4:$4,0))</f>
        <v>17.652822210000004</v>
      </c>
      <c r="O37" s="112">
        <f>INDEX('25-26 Projection - RAP Tendered'!$13:$13,1,MATCH(O$1,'25-26 Projection - RAP Tendered'!$4:$4,0))</f>
        <v>11.958363432580645</v>
      </c>
      <c r="P37" s="112">
        <f>INDEX('25-26 Projection - RAP Tendered'!$13:$13,1,MATCH(P$1,'25-26 Projection - RAP Tendered'!$4:$4,0))</f>
        <v>0</v>
      </c>
      <c r="Q37" s="112">
        <f>INDEX('25-26 Projection - RAP Tendered'!$13:$13,1,MATCH(Q$1,'25-26 Projection - RAP Tendered'!$4:$4,0))</f>
        <v>0</v>
      </c>
      <c r="R37" s="112">
        <f>INDEX('25-26 Projection - RAP Tendered'!$13:$13,1,MATCH(R$1,'25-26 Projection - RAP Tendered'!$4:$4,0))</f>
        <v>0</v>
      </c>
      <c r="S37" s="112">
        <f>INDEX('25-26 Projection - RAP Tendered'!$13:$13,1,MATCH(S$1,'25-26 Projection - RAP Tendered'!$4:$4,0))</f>
        <v>0</v>
      </c>
      <c r="T37" s="112">
        <f>INDEX('25-26 Projection - RAP Tendered'!$13:$13,1,MATCH(T$1,'25-26 Projection - RAP Tendered'!$4:$4,0))</f>
        <v>0</v>
      </c>
      <c r="U37" s="112">
        <f>INDEX('25-26 Projection - RAP Tendered'!$13:$13,1,MATCH(U$1,'25-26 Projection - RAP Tendered'!$4:$4,0))</f>
        <v>0</v>
      </c>
      <c r="V37" s="112">
        <f>INDEX('25-26 Projection - RAP Tendered'!$13:$13,1,MATCH(V$1,'25-26 Projection - RAP Tendered'!$4:$4,0))</f>
        <v>0</v>
      </c>
      <c r="W37" s="112">
        <f>INDEX('25-26 Projection - RAP Tendered'!$13:$13,1,MATCH(W$1,'25-26 Projection - RAP Tendered'!$4:$4,0))</f>
        <v>0</v>
      </c>
      <c r="X37" s="112">
        <f>INDEX('25-26 Projection - RAP Tendered'!$13:$13,1,MATCH(X$1,'25-26 Projection - RAP Tendered'!$4:$4,0))</f>
        <v>0</v>
      </c>
      <c r="Y37" s="112">
        <f>INDEX('25-26 Projection - RAP Tendered'!$13:$13,1,MATCH(Y$1,'25-26 Projection - RAP Tendered'!$4:$4,0))</f>
        <v>0</v>
      </c>
      <c r="Z37" s="112">
        <f>INDEX('25-26 Projection - RAP Tendered'!$13:$13,1,MATCH(Z$1,'25-26 Projection - RAP Tendered'!$4:$4,0))</f>
        <v>0</v>
      </c>
      <c r="AA37" s="112">
        <f>INDEX('25-26 Projection - RAP Tendered'!$13:$13,1,MATCH(AA$1,'25-26 Projection - RAP Tendered'!$4:$4,0))</f>
        <v>0</v>
      </c>
      <c r="AB37" s="112">
        <f>INDEX('25-26 Projection - RAP Tendered'!$13:$13,1,MATCH(AB$1,'25-26 Projection - RAP Tendered'!$4:$4,0))</f>
        <v>0</v>
      </c>
      <c r="AC37" s="112">
        <f>INDEX('25-26 Projection - RAP Tendered'!$13:$13,1,MATCH(AC$1,'25-26 Projection - RAP Tendered'!$4:$4,0))</f>
        <v>0</v>
      </c>
      <c r="AD37" s="112">
        <f>INDEX('25-26 Projection - RAP Tendered'!$13:$13,1,MATCH(AD$1,'25-26 Projection - RAP Tendered'!$4:$4,0))</f>
        <v>0</v>
      </c>
      <c r="AE37" s="112">
        <f>INDEX('25-26 Projection - RAP Tendered'!$13:$13,1,MATCH(AE$1,'25-26 Projection - RAP Tendered'!$4:$4,0))</f>
        <v>0</v>
      </c>
      <c r="AF37" s="112">
        <f>INDEX('25-26 Projection - RAP Tendered'!$13:$13,1,MATCH(AF$1,'25-26 Projection - RAP Tendered'!$4:$4,0))</f>
        <v>0</v>
      </c>
      <c r="AG37" s="112">
        <f>INDEX('25-26 Projection - RAP Tendered'!$13:$13,1,MATCH(AG$1,'25-26 Projection - RAP Tendered'!$4:$4,0))</f>
        <v>0</v>
      </c>
      <c r="AH37" s="112">
        <f>INDEX('25-26 Projection - RAP Tendered'!$13:$13,1,MATCH(AH$1,'25-26 Projection - RAP Tendered'!$4:$4,0))</f>
        <v>0</v>
      </c>
      <c r="AI37" s="112">
        <f>INDEX('25-26 Projection - RAP Tendered'!$13:$13,1,MATCH(AI$1,'25-26 Projection - RAP Tendered'!$4:$4,0))</f>
        <v>0</v>
      </c>
    </row>
    <row r="38" spans="1:35" x14ac:dyDescent="0.35">
      <c r="B38" s="27"/>
      <c r="D38" s="19"/>
      <c r="E38" s="19"/>
      <c r="F38" s="19"/>
      <c r="G38" s="19"/>
      <c r="H38" s="19"/>
    </row>
    <row r="39" spans="1:35" x14ac:dyDescent="0.35">
      <c r="B39" s="88" t="s">
        <v>1174</v>
      </c>
      <c r="C39" s="187"/>
      <c r="D39" s="197"/>
      <c r="E39" s="158">
        <f>SUM(E40:E43)</f>
        <v>1885.16224231</v>
      </c>
      <c r="F39" s="158">
        <f t="shared" ref="F39:AI39" si="10">SUM(F40:F43)</f>
        <v>1981.8022024925222</v>
      </c>
      <c r="G39" s="158">
        <f t="shared" si="10"/>
        <v>1981.1840542864215</v>
      </c>
      <c r="H39" s="158">
        <f t="shared" si="10"/>
        <v>1970.6868860188383</v>
      </c>
      <c r="I39" s="158">
        <f t="shared" si="10"/>
        <v>1964.4041626166943</v>
      </c>
      <c r="J39" s="158">
        <f t="shared" si="10"/>
        <v>1957.3440874885132</v>
      </c>
      <c r="K39" s="158">
        <f t="shared" si="10"/>
        <v>1954.4565127515134</v>
      </c>
      <c r="L39" s="158">
        <f t="shared" si="10"/>
        <v>1954.4565127515134</v>
      </c>
      <c r="M39" s="158">
        <f t="shared" si="10"/>
        <v>1954.4565127515134</v>
      </c>
      <c r="N39" s="158">
        <f t="shared" si="10"/>
        <v>1954.4565127515134</v>
      </c>
      <c r="O39" s="158">
        <f t="shared" si="10"/>
        <v>1954.4565127515134</v>
      </c>
      <c r="P39" s="158">
        <f t="shared" si="10"/>
        <v>1946.3469794323883</v>
      </c>
      <c r="Q39" s="158">
        <f t="shared" si="10"/>
        <v>1906.9557517611129</v>
      </c>
      <c r="R39" s="158">
        <f t="shared" si="10"/>
        <v>1872.6393791699729</v>
      </c>
      <c r="S39" s="158">
        <f t="shared" si="10"/>
        <v>1638.2408597882986</v>
      </c>
      <c r="T39" s="158">
        <f t="shared" si="10"/>
        <v>1103.6592680684696</v>
      </c>
      <c r="U39" s="158">
        <f t="shared" si="10"/>
        <v>854.8937426202134</v>
      </c>
      <c r="V39" s="158">
        <f t="shared" si="10"/>
        <v>632.1513039506184</v>
      </c>
      <c r="W39" s="158">
        <f t="shared" si="10"/>
        <v>195.30313427276883</v>
      </c>
      <c r="X39" s="158">
        <f t="shared" si="10"/>
        <v>42.989468912768828</v>
      </c>
      <c r="Y39" s="158">
        <f t="shared" si="10"/>
        <v>0</v>
      </c>
      <c r="Z39" s="158">
        <f t="shared" si="10"/>
        <v>0</v>
      </c>
      <c r="AA39" s="158">
        <f t="shared" si="10"/>
        <v>0</v>
      </c>
      <c r="AB39" s="158">
        <f t="shared" si="10"/>
        <v>0</v>
      </c>
      <c r="AC39" s="158">
        <f t="shared" si="10"/>
        <v>0</v>
      </c>
      <c r="AD39" s="158">
        <f t="shared" si="10"/>
        <v>0</v>
      </c>
      <c r="AE39" s="158">
        <f t="shared" si="10"/>
        <v>0</v>
      </c>
      <c r="AF39" s="158">
        <f t="shared" si="10"/>
        <v>0</v>
      </c>
      <c r="AG39" s="158">
        <f t="shared" si="10"/>
        <v>0</v>
      </c>
      <c r="AH39" s="158">
        <f t="shared" si="10"/>
        <v>0</v>
      </c>
      <c r="AI39" s="158">
        <f t="shared" si="10"/>
        <v>0</v>
      </c>
    </row>
    <row r="40" spans="1:35" x14ac:dyDescent="0.35">
      <c r="B40" s="93" t="s">
        <v>4</v>
      </c>
      <c r="D40" s="19"/>
      <c r="E40" s="267">
        <f>INDEX('24-25 Projection - RAP Tendered'!$20:$20,1,MATCH(E$1,'24-25 Projection - RAP Tendered'!$4:$4,0))</f>
        <v>581.78488049999999</v>
      </c>
      <c r="F40" s="269">
        <f>INDEX('25-26 Projection - RAP Tendered'!$20:$20,1,MATCH(F$1,'25-26 Projection - RAP Tendered'!$4:$4,0))</f>
        <v>613.36587653252229</v>
      </c>
      <c r="G40" s="269">
        <f>INDEX('25-26 Projection - RAP Tendered'!$20:$20,1,MATCH(G$1,'25-26 Projection - RAP Tendered'!$4:$4,0))</f>
        <v>612.74772832642145</v>
      </c>
      <c r="H40" s="269">
        <f>INDEX('25-26 Projection - RAP Tendered'!$20:$20,1,MATCH(H$1,'25-26 Projection - RAP Tendered'!$4:$4,0))</f>
        <v>606.58192216433815</v>
      </c>
      <c r="I40" s="112">
        <f>INDEX('25-26 Projection - RAP Tendered'!$20:$20,1,MATCH(I$1,'25-26 Projection - RAP Tendered'!$4:$4,0))</f>
        <v>604.63056086769438</v>
      </c>
      <c r="J40" s="112">
        <f>INDEX('25-26 Projection - RAP Tendered'!$20:$20,1,MATCH(J$1,'25-26 Projection - RAP Tendered'!$4:$4,0))</f>
        <v>600.45806047651342</v>
      </c>
      <c r="K40" s="112">
        <f>INDEX('25-26 Projection - RAP Tendered'!$20:$20,1,MATCH(K$1,'25-26 Projection - RAP Tendered'!$4:$4,0))</f>
        <v>600.45806047651342</v>
      </c>
      <c r="L40" s="112">
        <f>INDEX('25-26 Projection - RAP Tendered'!$20:$20,1,MATCH(L$1,'25-26 Projection - RAP Tendered'!$4:$4,0))</f>
        <v>600.45806047651342</v>
      </c>
      <c r="M40" s="112">
        <f>INDEX('25-26 Projection - RAP Tendered'!$20:$20,1,MATCH(M$1,'25-26 Projection - RAP Tendered'!$4:$4,0))</f>
        <v>600.45806047651342</v>
      </c>
      <c r="N40" s="112">
        <f>INDEX('25-26 Projection - RAP Tendered'!$20:$20,1,MATCH(N$1,'25-26 Projection - RAP Tendered'!$4:$4,0))</f>
        <v>600.45806047651342</v>
      </c>
      <c r="O40" s="112">
        <f>INDEX('25-26 Projection - RAP Tendered'!$20:$20,1,MATCH(O$1,'25-26 Projection - RAP Tendered'!$4:$4,0))</f>
        <v>600.45806047651342</v>
      </c>
      <c r="P40" s="112">
        <f>INDEX('25-26 Projection - RAP Tendered'!$20:$20,1,MATCH(P$1,'25-26 Projection - RAP Tendered'!$4:$4,0))</f>
        <v>600.45806047651342</v>
      </c>
      <c r="Q40" s="112">
        <f>INDEX('25-26 Projection - RAP Tendered'!$20:$20,1,MATCH(Q$1,'25-26 Projection - RAP Tendered'!$4:$4,0))</f>
        <v>599.29748988111282</v>
      </c>
      <c r="R40" s="112">
        <f>INDEX('25-26 Projection - RAP Tendered'!$20:$20,1,MATCH(R$1,'25-26 Projection - RAP Tendered'!$4:$4,0))</f>
        <v>572.23815965126335</v>
      </c>
      <c r="S40" s="112">
        <f>INDEX('25-26 Projection - RAP Tendered'!$20:$20,1,MATCH(S$1,'25-26 Projection - RAP Tendered'!$4:$4,0))</f>
        <v>543.41093226825262</v>
      </c>
      <c r="T40" s="112">
        <f>INDEX('25-26 Projection - RAP Tendered'!$20:$20,1,MATCH(T$1,'25-26 Projection - RAP Tendered'!$4:$4,0))</f>
        <v>464.71571076591391</v>
      </c>
      <c r="U40" s="112">
        <f>INDEX('25-26 Projection - RAP Tendered'!$20:$20,1,MATCH(U$1,'25-26 Projection - RAP Tendered'!$4:$4,0))</f>
        <v>334.55747078834588</v>
      </c>
      <c r="V40" s="112">
        <f>INDEX('25-26 Projection - RAP Tendered'!$20:$20,1,MATCH(V$1,'25-26 Projection - RAP Tendered'!$4:$4,0))</f>
        <v>177.91779517645165</v>
      </c>
      <c r="W40" s="112">
        <f>INDEX('25-26 Projection - RAP Tendered'!$20:$20,1,MATCH(W$1,'25-26 Projection - RAP Tendered'!$4:$4,0))</f>
        <v>0</v>
      </c>
      <c r="X40" s="112">
        <f>INDEX('25-26 Projection - RAP Tendered'!$20:$20,1,MATCH(X$1,'25-26 Projection - RAP Tendered'!$4:$4,0))</f>
        <v>0</v>
      </c>
      <c r="Y40" s="112">
        <f>INDEX('25-26 Projection - RAP Tendered'!$20:$20,1,MATCH(Y$1,'25-26 Projection - RAP Tendered'!$4:$4,0))</f>
        <v>0</v>
      </c>
      <c r="Z40" s="112">
        <f>INDEX('25-26 Projection - RAP Tendered'!$20:$20,1,MATCH(Z$1,'25-26 Projection - RAP Tendered'!$4:$4,0))</f>
        <v>0</v>
      </c>
      <c r="AA40" s="112">
        <f>INDEX('25-26 Projection - RAP Tendered'!$20:$20,1,MATCH(AA$1,'25-26 Projection - RAP Tendered'!$4:$4,0))</f>
        <v>0</v>
      </c>
      <c r="AB40" s="112">
        <f>INDEX('25-26 Projection - RAP Tendered'!$20:$20,1,MATCH(AB$1,'25-26 Projection - RAP Tendered'!$4:$4,0))</f>
        <v>0</v>
      </c>
      <c r="AC40" s="112">
        <f>INDEX('25-26 Projection - RAP Tendered'!$20:$20,1,MATCH(AC$1,'25-26 Projection - RAP Tendered'!$4:$4,0))</f>
        <v>0</v>
      </c>
      <c r="AD40" s="112">
        <f>INDEX('25-26 Projection - RAP Tendered'!$20:$20,1,MATCH(AD$1,'25-26 Projection - RAP Tendered'!$4:$4,0))</f>
        <v>0</v>
      </c>
      <c r="AE40" s="112">
        <f>INDEX('25-26 Projection - RAP Tendered'!$20:$20,1,MATCH(AE$1,'25-26 Projection - RAP Tendered'!$4:$4,0))</f>
        <v>0</v>
      </c>
      <c r="AF40" s="112">
        <f>INDEX('25-26 Projection - RAP Tendered'!$20:$20,1,MATCH(AF$1,'25-26 Projection - RAP Tendered'!$4:$4,0))</f>
        <v>0</v>
      </c>
      <c r="AG40" s="112">
        <f>INDEX('25-26 Projection - RAP Tendered'!$20:$20,1,MATCH(AG$1,'25-26 Projection - RAP Tendered'!$4:$4,0))</f>
        <v>0</v>
      </c>
      <c r="AH40" s="112">
        <f>INDEX('25-26 Projection - RAP Tendered'!$20:$20,1,MATCH(AH$1,'25-26 Projection - RAP Tendered'!$4:$4,0))</f>
        <v>0</v>
      </c>
      <c r="AI40" s="112">
        <f>INDEX('25-26 Projection - RAP Tendered'!$20:$20,1,MATCH(AI$1,'25-26 Projection - RAP Tendered'!$4:$4,0))</f>
        <v>0</v>
      </c>
    </row>
    <row r="41" spans="1:35" x14ac:dyDescent="0.35">
      <c r="B41" s="93" t="s">
        <v>3</v>
      </c>
      <c r="D41" s="19"/>
      <c r="E41" s="267">
        <f>INDEX('24-25 Projection - RAP Tendered'!$22:$22,1,MATCH(E$1,'24-25 Projection - RAP Tendered'!$4:$4,0))</f>
        <v>700.21341637</v>
      </c>
      <c r="F41" s="269">
        <f>INDEX('25-26 Projection - RAP Tendered'!$22:$22,1,MATCH(F$1,'25-26 Projection - RAP Tendered'!$4:$4,0))</f>
        <v>733.84056658999998</v>
      </c>
      <c r="G41" s="269">
        <f>INDEX('25-26 Projection - RAP Tendered'!$22:$22,1,MATCH(G$1,'25-26 Projection - RAP Tendered'!$4:$4,0))</f>
        <v>733.84056658999998</v>
      </c>
      <c r="H41" s="269">
        <f>INDEX('25-26 Projection - RAP Tendered'!$22:$22,1,MATCH(H$1,'25-26 Projection - RAP Tendered'!$4:$4,0))</f>
        <v>733.84056658999998</v>
      </c>
      <c r="I41" s="112">
        <f>INDEX('25-26 Projection - RAP Tendered'!$22:$22,1,MATCH(I$1,'25-26 Projection - RAP Tendered'!$4:$4,0))</f>
        <v>733.84056658999998</v>
      </c>
      <c r="J41" s="112">
        <f>INDEX('25-26 Projection - RAP Tendered'!$22:$22,1,MATCH(J$1,'25-26 Projection - RAP Tendered'!$4:$4,0))</f>
        <v>733.84056658999998</v>
      </c>
      <c r="K41" s="112">
        <f>INDEX('25-26 Projection - RAP Tendered'!$22:$22,1,MATCH(K$1,'25-26 Projection - RAP Tendered'!$4:$4,0))</f>
        <v>733.84056658999998</v>
      </c>
      <c r="L41" s="112">
        <f>INDEX('25-26 Projection - RAP Tendered'!$22:$22,1,MATCH(L$1,'25-26 Projection - RAP Tendered'!$4:$4,0))</f>
        <v>733.84056658999998</v>
      </c>
      <c r="M41" s="112">
        <f>INDEX('25-26 Projection - RAP Tendered'!$22:$22,1,MATCH(M$1,'25-26 Projection - RAP Tendered'!$4:$4,0))</f>
        <v>733.84056658999998</v>
      </c>
      <c r="N41" s="112">
        <f>INDEX('25-26 Projection - RAP Tendered'!$22:$22,1,MATCH(N$1,'25-26 Projection - RAP Tendered'!$4:$4,0))</f>
        <v>733.84056658999998</v>
      </c>
      <c r="O41" s="112">
        <f>INDEX('25-26 Projection - RAP Tendered'!$22:$22,1,MATCH(O$1,'25-26 Projection - RAP Tendered'!$4:$4,0))</f>
        <v>733.84056658999998</v>
      </c>
      <c r="P41" s="112">
        <f>INDEX('25-26 Projection - RAP Tendered'!$22:$22,1,MATCH(P$1,'25-26 Projection - RAP Tendered'!$4:$4,0))</f>
        <v>733.84056658999998</v>
      </c>
      <c r="Q41" s="112">
        <f>INDEX('25-26 Projection - RAP Tendered'!$22:$22,1,MATCH(Q$1,'25-26 Projection - RAP Tendered'!$4:$4,0))</f>
        <v>733.84056658999998</v>
      </c>
      <c r="R41" s="112">
        <f>INDEX('25-26 Projection - RAP Tendered'!$22:$22,1,MATCH(R$1,'25-26 Projection - RAP Tendered'!$4:$4,0))</f>
        <v>729.31726990370964</v>
      </c>
      <c r="S41" s="112">
        <f>INDEX('25-26 Projection - RAP Tendered'!$22:$22,1,MATCH(S$1,'25-26 Projection - RAP Tendered'!$4:$4,0))</f>
        <v>540.77543870058355</v>
      </c>
      <c r="T41" s="112">
        <f>INDEX('25-26 Projection - RAP Tendered'!$22:$22,1,MATCH(T$1,'25-26 Projection - RAP Tendered'!$4:$4,0))</f>
        <v>109.53399268088887</v>
      </c>
      <c r="U41" s="112">
        <f>INDEX('25-26 Projection - RAP Tendered'!$22:$22,1,MATCH(U$1,'25-26 Projection - RAP Tendered'!$4:$4,0))</f>
        <v>38.272910365430114</v>
      </c>
      <c r="V41" s="112">
        <f>INDEX('25-26 Projection - RAP Tendered'!$22:$22,1,MATCH(V$1,'25-26 Projection - RAP Tendered'!$4:$4,0))</f>
        <v>18.70257670448925</v>
      </c>
      <c r="W41" s="112">
        <f>INDEX('25-26 Projection - RAP Tendered'!$22:$22,1,MATCH(W$1,'25-26 Projection - RAP Tendered'!$4:$4,0))</f>
        <v>0</v>
      </c>
      <c r="X41" s="112">
        <f>INDEX('25-26 Projection - RAP Tendered'!$22:$22,1,MATCH(X$1,'25-26 Projection - RAP Tendered'!$4:$4,0))</f>
        <v>0</v>
      </c>
      <c r="Y41" s="112">
        <f>INDEX('25-26 Projection - RAP Tendered'!$22:$22,1,MATCH(Y$1,'25-26 Projection - RAP Tendered'!$4:$4,0))</f>
        <v>0</v>
      </c>
      <c r="Z41" s="112">
        <f>INDEX('25-26 Projection - RAP Tendered'!$22:$22,1,MATCH(Z$1,'25-26 Projection - RAP Tendered'!$4:$4,0))</f>
        <v>0</v>
      </c>
      <c r="AA41" s="112">
        <f>INDEX('25-26 Projection - RAP Tendered'!$22:$22,1,MATCH(AA$1,'25-26 Projection - RAP Tendered'!$4:$4,0))</f>
        <v>0</v>
      </c>
      <c r="AB41" s="112">
        <f>INDEX('25-26 Projection - RAP Tendered'!$22:$22,1,MATCH(AB$1,'25-26 Projection - RAP Tendered'!$4:$4,0))</f>
        <v>0</v>
      </c>
      <c r="AC41" s="112">
        <f>INDEX('25-26 Projection - RAP Tendered'!$22:$22,1,MATCH(AC$1,'25-26 Projection - RAP Tendered'!$4:$4,0))</f>
        <v>0</v>
      </c>
      <c r="AD41" s="112">
        <f>INDEX('25-26 Projection - RAP Tendered'!$22:$22,1,MATCH(AD$1,'25-26 Projection - RAP Tendered'!$4:$4,0))</f>
        <v>0</v>
      </c>
      <c r="AE41" s="112">
        <f>INDEX('25-26 Projection - RAP Tendered'!$22:$22,1,MATCH(AE$1,'25-26 Projection - RAP Tendered'!$4:$4,0))</f>
        <v>0</v>
      </c>
      <c r="AF41" s="112">
        <f>INDEX('25-26 Projection - RAP Tendered'!$22:$22,1,MATCH(AF$1,'25-26 Projection - RAP Tendered'!$4:$4,0))</f>
        <v>0</v>
      </c>
      <c r="AG41" s="112">
        <f>INDEX('25-26 Projection - RAP Tendered'!$22:$22,1,MATCH(AG$1,'25-26 Projection - RAP Tendered'!$4:$4,0))</f>
        <v>0</v>
      </c>
      <c r="AH41" s="112">
        <f>INDEX('25-26 Projection - RAP Tendered'!$22:$22,1,MATCH(AH$1,'25-26 Projection - RAP Tendered'!$4:$4,0))</f>
        <v>0</v>
      </c>
      <c r="AI41" s="112">
        <f>INDEX('25-26 Projection - RAP Tendered'!$22:$22,1,MATCH(AI$1,'25-26 Projection - RAP Tendered'!$4:$4,0))</f>
        <v>0</v>
      </c>
    </row>
    <row r="42" spans="1:35" x14ac:dyDescent="0.35">
      <c r="B42" s="93" t="s">
        <v>5</v>
      </c>
      <c r="D42" s="19"/>
      <c r="E42" s="267">
        <f>INDEX('24-25 Projection - RAP Tendered'!$21:$21,1,MATCH(E$1,'24-25 Projection - RAP Tendered'!$4:$4,0))</f>
        <v>395.89319217999991</v>
      </c>
      <c r="F42" s="269">
        <f>INDEX('25-26 Projection - RAP Tendered'!$21:$21,1,MATCH(F$1,'25-26 Projection - RAP Tendered'!$4:$4,0))</f>
        <v>416.95394777000007</v>
      </c>
      <c r="G42" s="269">
        <f>INDEX('25-26 Projection - RAP Tendered'!$21:$21,1,MATCH(G$1,'25-26 Projection - RAP Tendered'!$4:$4,0))</f>
        <v>416.95394777000007</v>
      </c>
      <c r="H42" s="269">
        <f>INDEX('25-26 Projection - RAP Tendered'!$21:$21,1,MATCH(H$1,'25-26 Projection - RAP Tendered'!$4:$4,0))</f>
        <v>416.95394777000007</v>
      </c>
      <c r="I42" s="112">
        <f>INDEX('25-26 Projection - RAP Tendered'!$21:$21,1,MATCH(I$1,'25-26 Projection - RAP Tendered'!$4:$4,0))</f>
        <v>416.95394777000007</v>
      </c>
      <c r="J42" s="112">
        <f>INDEX('25-26 Projection - RAP Tendered'!$21:$21,1,MATCH(J$1,'25-26 Projection - RAP Tendered'!$4:$4,0))</f>
        <v>416.95394777000007</v>
      </c>
      <c r="K42" s="112">
        <f>INDEX('25-26 Projection - RAP Tendered'!$21:$21,1,MATCH(K$1,'25-26 Projection - RAP Tendered'!$4:$4,0))</f>
        <v>416.95394777000007</v>
      </c>
      <c r="L42" s="112">
        <f>INDEX('25-26 Projection - RAP Tendered'!$21:$21,1,MATCH(L$1,'25-26 Projection - RAP Tendered'!$4:$4,0))</f>
        <v>416.95394777000007</v>
      </c>
      <c r="M42" s="112">
        <f>INDEX('25-26 Projection - RAP Tendered'!$21:$21,1,MATCH(M$1,'25-26 Projection - RAP Tendered'!$4:$4,0))</f>
        <v>416.95394777000007</v>
      </c>
      <c r="N42" s="112">
        <f>INDEX('25-26 Projection - RAP Tendered'!$21:$21,1,MATCH(N$1,'25-26 Projection - RAP Tendered'!$4:$4,0))</f>
        <v>416.95394777000007</v>
      </c>
      <c r="O42" s="112">
        <f>INDEX('25-26 Projection - RAP Tendered'!$21:$21,1,MATCH(O$1,'25-26 Projection - RAP Tendered'!$4:$4,0))</f>
        <v>416.95394777000007</v>
      </c>
      <c r="P42" s="112">
        <f>INDEX('25-26 Projection - RAP Tendered'!$21:$21,1,MATCH(P$1,'25-26 Projection - RAP Tendered'!$4:$4,0))</f>
        <v>411.40788997300007</v>
      </c>
      <c r="Q42" s="112">
        <f>INDEX('25-26 Projection - RAP Tendered'!$21:$21,1,MATCH(Q$1,'25-26 Projection - RAP Tendered'!$4:$4,0))</f>
        <v>385.26218893000009</v>
      </c>
      <c r="R42" s="112">
        <f>INDEX('25-26 Projection - RAP Tendered'!$21:$21,1,MATCH(R$1,'25-26 Projection - RAP Tendered'!$4:$4,0))</f>
        <v>382.52844325500007</v>
      </c>
      <c r="S42" s="112">
        <f>INDEX('25-26 Projection - RAP Tendered'!$21:$21,1,MATCH(S$1,'25-26 Projection - RAP Tendered'!$4:$4,0))</f>
        <v>372.28273937892482</v>
      </c>
      <c r="T42" s="112">
        <f>INDEX('25-26 Projection - RAP Tendered'!$21:$21,1,MATCH(T$1,'25-26 Projection - RAP Tendered'!$4:$4,0))</f>
        <v>367.57580633000009</v>
      </c>
      <c r="U42" s="112">
        <f>INDEX('25-26 Projection - RAP Tendered'!$21:$21,1,MATCH(U$1,'25-26 Projection - RAP Tendered'!$4:$4,0))</f>
        <v>339.37364903159863</v>
      </c>
      <c r="V42" s="112">
        <f>INDEX('25-26 Projection - RAP Tendered'!$21:$21,1,MATCH(V$1,'25-26 Projection - RAP Tendered'!$4:$4,0))</f>
        <v>300.31758693967748</v>
      </c>
      <c r="W42" s="112">
        <f>INDEX('25-26 Projection - RAP Tendered'!$21:$21,1,MATCH(W$1,'25-26 Projection - RAP Tendered'!$4:$4,0))</f>
        <v>84.538163112768842</v>
      </c>
      <c r="X42" s="112">
        <f>INDEX('25-26 Projection - RAP Tendered'!$21:$21,1,MATCH(X$1,'25-26 Projection - RAP Tendered'!$4:$4,0))</f>
        <v>21.43532679784947</v>
      </c>
      <c r="Y42" s="112">
        <f>INDEX('25-26 Projection - RAP Tendered'!$21:$21,1,MATCH(Y$1,'25-26 Projection - RAP Tendered'!$4:$4,0))</f>
        <v>0</v>
      </c>
      <c r="Z42" s="112">
        <f>INDEX('25-26 Projection - RAP Tendered'!$21:$21,1,MATCH(Z$1,'25-26 Projection - RAP Tendered'!$4:$4,0))</f>
        <v>0</v>
      </c>
      <c r="AA42" s="112">
        <f>INDEX('25-26 Projection - RAP Tendered'!$21:$21,1,MATCH(AA$1,'25-26 Projection - RAP Tendered'!$4:$4,0))</f>
        <v>0</v>
      </c>
      <c r="AB42" s="112">
        <f>INDEX('25-26 Projection - RAP Tendered'!$21:$21,1,MATCH(AB$1,'25-26 Projection - RAP Tendered'!$4:$4,0))</f>
        <v>0</v>
      </c>
      <c r="AC42" s="112">
        <f>INDEX('25-26 Projection - RAP Tendered'!$21:$21,1,MATCH(AC$1,'25-26 Projection - RAP Tendered'!$4:$4,0))</f>
        <v>0</v>
      </c>
      <c r="AD42" s="112">
        <f>INDEX('25-26 Projection - RAP Tendered'!$21:$21,1,MATCH(AD$1,'25-26 Projection - RAP Tendered'!$4:$4,0))</f>
        <v>0</v>
      </c>
      <c r="AE42" s="112">
        <f>INDEX('25-26 Projection - RAP Tendered'!$21:$21,1,MATCH(AE$1,'25-26 Projection - RAP Tendered'!$4:$4,0))</f>
        <v>0</v>
      </c>
      <c r="AF42" s="112">
        <f>INDEX('25-26 Projection - RAP Tendered'!$21:$21,1,MATCH(AF$1,'25-26 Projection - RAP Tendered'!$4:$4,0))</f>
        <v>0</v>
      </c>
      <c r="AG42" s="112">
        <f>INDEX('25-26 Projection - RAP Tendered'!$21:$21,1,MATCH(AG$1,'25-26 Projection - RAP Tendered'!$4:$4,0))</f>
        <v>0</v>
      </c>
      <c r="AH42" s="112">
        <f>INDEX('25-26 Projection - RAP Tendered'!$21:$21,1,MATCH(AH$1,'25-26 Projection - RAP Tendered'!$4:$4,0))</f>
        <v>0</v>
      </c>
      <c r="AI42" s="112">
        <f>INDEX('25-26 Projection - RAP Tendered'!$21:$21,1,MATCH(AI$1,'25-26 Projection - RAP Tendered'!$4:$4,0))</f>
        <v>0</v>
      </c>
    </row>
    <row r="43" spans="1:35" x14ac:dyDescent="0.35">
      <c r="B43" s="93" t="s">
        <v>2</v>
      </c>
      <c r="D43" s="19"/>
      <c r="E43" s="267">
        <f>INDEX('24-25 Projection - RAP Tendered'!$19:$19,1,MATCH(E$1,'24-25 Projection - RAP Tendered'!$4:$4,0))</f>
        <v>207.27075325999999</v>
      </c>
      <c r="F43" s="269">
        <f>INDEX('25-26 Projection - RAP Tendered'!$19:$19,1,MATCH(F$1,'25-26 Projection - RAP Tendered'!$4:$4,0))</f>
        <v>217.64181160000001</v>
      </c>
      <c r="G43" s="269">
        <f>INDEX('25-26 Projection - RAP Tendered'!$19:$19,1,MATCH(G$1,'25-26 Projection - RAP Tendered'!$4:$4,0))</f>
        <v>217.64181160000001</v>
      </c>
      <c r="H43" s="269">
        <f>INDEX('25-26 Projection - RAP Tendered'!$19:$19,1,MATCH(H$1,'25-26 Projection - RAP Tendered'!$4:$4,0))</f>
        <v>213.31044949450001</v>
      </c>
      <c r="I43" s="112">
        <f>INDEX('25-26 Projection - RAP Tendered'!$19:$19,1,MATCH(I$1,'25-26 Projection - RAP Tendered'!$4:$4,0))</f>
        <v>208.979087389</v>
      </c>
      <c r="J43" s="112">
        <f>INDEX('25-26 Projection - RAP Tendered'!$19:$19,1,MATCH(J$1,'25-26 Projection - RAP Tendered'!$4:$4,0))</f>
        <v>206.09151265200001</v>
      </c>
      <c r="K43" s="112">
        <f>INDEX('25-26 Projection - RAP Tendered'!$19:$19,1,MATCH(K$1,'25-26 Projection - RAP Tendered'!$4:$4,0))</f>
        <v>203.20393791500001</v>
      </c>
      <c r="L43" s="112">
        <f>INDEX('25-26 Projection - RAP Tendered'!$19:$19,1,MATCH(L$1,'25-26 Projection - RAP Tendered'!$4:$4,0))</f>
        <v>203.20393791500001</v>
      </c>
      <c r="M43" s="112">
        <f>INDEX('25-26 Projection - RAP Tendered'!$19:$19,1,MATCH(M$1,'25-26 Projection - RAP Tendered'!$4:$4,0))</f>
        <v>203.20393791500001</v>
      </c>
      <c r="N43" s="112">
        <f>INDEX('25-26 Projection - RAP Tendered'!$19:$19,1,MATCH(N$1,'25-26 Projection - RAP Tendered'!$4:$4,0))</f>
        <v>203.20393791500001</v>
      </c>
      <c r="O43" s="112">
        <f>INDEX('25-26 Projection - RAP Tendered'!$19:$19,1,MATCH(O$1,'25-26 Projection - RAP Tendered'!$4:$4,0))</f>
        <v>203.20393791500001</v>
      </c>
      <c r="P43" s="112">
        <f>INDEX('25-26 Projection - RAP Tendered'!$19:$19,1,MATCH(P$1,'25-26 Projection - RAP Tendered'!$4:$4,0))</f>
        <v>200.64046239287501</v>
      </c>
      <c r="Q43" s="112">
        <f>INDEX('25-26 Projection - RAP Tendered'!$19:$19,1,MATCH(Q$1,'25-26 Projection - RAP Tendered'!$4:$4,0))</f>
        <v>188.55550636000001</v>
      </c>
      <c r="R43" s="112">
        <f>INDEX('25-26 Projection - RAP Tendered'!$19:$19,1,MATCH(R$1,'25-26 Projection - RAP Tendered'!$4:$4,0))</f>
        <v>188.55550636000001</v>
      </c>
      <c r="S43" s="112">
        <f>INDEX('25-26 Projection - RAP Tendered'!$19:$19,1,MATCH(S$1,'25-26 Projection - RAP Tendered'!$4:$4,0))</f>
        <v>181.77174944053763</v>
      </c>
      <c r="T43" s="112">
        <f>INDEX('25-26 Projection - RAP Tendered'!$19:$19,1,MATCH(T$1,'25-26 Projection - RAP Tendered'!$4:$4,0))</f>
        <v>161.83375829166667</v>
      </c>
      <c r="U43" s="112">
        <f>INDEX('25-26 Projection - RAP Tendered'!$19:$19,1,MATCH(U$1,'25-26 Projection - RAP Tendered'!$4:$4,0))</f>
        <v>142.6897124348387</v>
      </c>
      <c r="V43" s="112">
        <f>INDEX('25-26 Projection - RAP Tendered'!$19:$19,1,MATCH(V$1,'25-26 Projection - RAP Tendered'!$4:$4,0))</f>
        <v>135.21334512999999</v>
      </c>
      <c r="W43" s="112">
        <f>INDEX('25-26 Projection - RAP Tendered'!$19:$19,1,MATCH(W$1,'25-26 Projection - RAP Tendered'!$4:$4,0))</f>
        <v>110.76497115999999</v>
      </c>
      <c r="X43" s="112">
        <f>INDEX('25-26 Projection - RAP Tendered'!$19:$19,1,MATCH(X$1,'25-26 Projection - RAP Tendered'!$4:$4,0))</f>
        <v>21.554142114919355</v>
      </c>
      <c r="Y43" s="112">
        <f>INDEX('25-26 Projection - RAP Tendered'!$19:$19,1,MATCH(Y$1,'25-26 Projection - RAP Tendered'!$4:$4,0))</f>
        <v>0</v>
      </c>
      <c r="Z43" s="112">
        <f>INDEX('25-26 Projection - RAP Tendered'!$19:$19,1,MATCH(Z$1,'25-26 Projection - RAP Tendered'!$4:$4,0))</f>
        <v>0</v>
      </c>
      <c r="AA43" s="112">
        <f>INDEX('25-26 Projection - RAP Tendered'!$19:$19,1,MATCH(AA$1,'25-26 Projection - RAP Tendered'!$4:$4,0))</f>
        <v>0</v>
      </c>
      <c r="AB43" s="112">
        <f>INDEX('25-26 Projection - RAP Tendered'!$19:$19,1,MATCH(AB$1,'25-26 Projection - RAP Tendered'!$4:$4,0))</f>
        <v>0</v>
      </c>
      <c r="AC43" s="112">
        <f>INDEX('25-26 Projection - RAP Tendered'!$19:$19,1,MATCH(AC$1,'25-26 Projection - RAP Tendered'!$4:$4,0))</f>
        <v>0</v>
      </c>
      <c r="AD43" s="112">
        <f>INDEX('25-26 Projection - RAP Tendered'!$19:$19,1,MATCH(AD$1,'25-26 Projection - RAP Tendered'!$4:$4,0))</f>
        <v>0</v>
      </c>
      <c r="AE43" s="112">
        <f>INDEX('25-26 Projection - RAP Tendered'!$19:$19,1,MATCH(AE$1,'25-26 Projection - RAP Tendered'!$4:$4,0))</f>
        <v>0</v>
      </c>
      <c r="AF43" s="112">
        <f>INDEX('25-26 Projection - RAP Tendered'!$19:$19,1,MATCH(AF$1,'25-26 Projection - RAP Tendered'!$4:$4,0))</f>
        <v>0</v>
      </c>
      <c r="AG43" s="112">
        <f>INDEX('25-26 Projection - RAP Tendered'!$19:$19,1,MATCH(AG$1,'25-26 Projection - RAP Tendered'!$4:$4,0))</f>
        <v>0</v>
      </c>
      <c r="AH43" s="112">
        <f>INDEX('25-26 Projection - RAP Tendered'!$19:$19,1,MATCH(AH$1,'25-26 Projection - RAP Tendered'!$4:$4,0))</f>
        <v>0</v>
      </c>
      <c r="AI43" s="112">
        <f>INDEX('25-26 Projection - RAP Tendered'!$19:$19,1,MATCH(AI$1,'25-26 Projection - RAP Tendered'!$4:$4,0))</f>
        <v>0</v>
      </c>
    </row>
    <row r="44" spans="1:35" x14ac:dyDescent="0.35">
      <c r="D44" s="19"/>
      <c r="E44" s="19"/>
      <c r="F44" s="19"/>
      <c r="G44" s="19"/>
      <c r="H44" s="19"/>
    </row>
    <row r="45" spans="1:35" x14ac:dyDescent="0.35">
      <c r="B45" s="198" t="s">
        <v>32</v>
      </c>
      <c r="C45" s="286"/>
      <c r="D45" s="199"/>
      <c r="E45" s="200">
        <f>E27-E33-E39</f>
        <v>0</v>
      </c>
      <c r="F45" s="200">
        <f t="shared" ref="F45:AI45" si="11">F27-F33-F39</f>
        <v>0</v>
      </c>
      <c r="G45" s="200">
        <f t="shared" si="11"/>
        <v>0</v>
      </c>
      <c r="H45" s="200">
        <f t="shared" si="11"/>
        <v>0</v>
      </c>
      <c r="I45" s="200">
        <f t="shared" si="11"/>
        <v>0</v>
      </c>
      <c r="J45" s="200">
        <f t="shared" si="11"/>
        <v>0</v>
      </c>
      <c r="K45" s="200">
        <f t="shared" si="11"/>
        <v>0</v>
      </c>
      <c r="L45" s="200">
        <f t="shared" si="11"/>
        <v>0</v>
      </c>
      <c r="M45" s="200">
        <f t="shared" si="11"/>
        <v>0</v>
      </c>
      <c r="N45" s="200">
        <f t="shared" si="11"/>
        <v>0</v>
      </c>
      <c r="O45" s="200">
        <f t="shared" si="11"/>
        <v>0</v>
      </c>
      <c r="P45" s="200">
        <f t="shared" si="11"/>
        <v>0</v>
      </c>
      <c r="Q45" s="200">
        <f t="shared" si="11"/>
        <v>0</v>
      </c>
      <c r="R45" s="200">
        <f t="shared" si="11"/>
        <v>0</v>
      </c>
      <c r="S45" s="200">
        <f t="shared" si="11"/>
        <v>0</v>
      </c>
      <c r="T45" s="200">
        <f t="shared" si="11"/>
        <v>0</v>
      </c>
      <c r="U45" s="200">
        <f t="shared" si="11"/>
        <v>0</v>
      </c>
      <c r="V45" s="200">
        <f t="shared" si="11"/>
        <v>0</v>
      </c>
      <c r="W45" s="200">
        <f t="shared" si="11"/>
        <v>0</v>
      </c>
      <c r="X45" s="200">
        <f t="shared" si="11"/>
        <v>0</v>
      </c>
      <c r="Y45" s="200">
        <f t="shared" si="11"/>
        <v>0</v>
      </c>
      <c r="Z45" s="200">
        <f t="shared" si="11"/>
        <v>0</v>
      </c>
      <c r="AA45" s="200">
        <f t="shared" si="11"/>
        <v>0</v>
      </c>
      <c r="AB45" s="200">
        <f t="shared" si="11"/>
        <v>0</v>
      </c>
      <c r="AC45" s="200">
        <f t="shared" si="11"/>
        <v>0</v>
      </c>
      <c r="AD45" s="200">
        <f t="shared" si="11"/>
        <v>0</v>
      </c>
      <c r="AE45" s="200">
        <f t="shared" si="11"/>
        <v>0</v>
      </c>
      <c r="AF45" s="200">
        <f t="shared" si="11"/>
        <v>0</v>
      </c>
      <c r="AG45" s="200">
        <f t="shared" si="11"/>
        <v>0</v>
      </c>
      <c r="AH45" s="200">
        <f t="shared" si="11"/>
        <v>0</v>
      </c>
      <c r="AI45" s="200">
        <f t="shared" si="11"/>
        <v>0</v>
      </c>
    </row>
    <row r="46" spans="1:35" x14ac:dyDescent="0.35">
      <c r="D46" s="19"/>
      <c r="E46" s="19"/>
      <c r="F46" s="19"/>
      <c r="G46" s="19"/>
      <c r="H46" s="19"/>
    </row>
    <row r="47" spans="1:35" ht="14.5" customHeight="1" x14ac:dyDescent="0.35">
      <c r="A47" s="276" t="s">
        <v>1137</v>
      </c>
      <c r="B47" s="148" t="s">
        <v>840</v>
      </c>
      <c r="C47" s="148"/>
      <c r="D47" s="150"/>
      <c r="E47" s="160">
        <f>E49</f>
        <v>13327.43525007744</v>
      </c>
      <c r="F47" s="160">
        <f>F49</f>
        <v>13597.536999080021</v>
      </c>
      <c r="G47" s="160">
        <f>G49</f>
        <v>14452.715145772769</v>
      </c>
      <c r="H47" s="160">
        <f>H49</f>
        <v>14427.709757831852</v>
      </c>
    </row>
    <row r="48" spans="1:35" x14ac:dyDescent="0.35">
      <c r="D48" s="112"/>
      <c r="E48" s="112"/>
      <c r="F48" s="270"/>
      <c r="G48" s="270"/>
      <c r="H48" s="270"/>
      <c r="J48" s="36"/>
    </row>
    <row r="49" spans="1:10" x14ac:dyDescent="0.35">
      <c r="B49" s="151" t="s">
        <v>1280</v>
      </c>
      <c r="C49" s="151"/>
      <c r="D49" s="153"/>
      <c r="E49" s="153">
        <f>E50+E51+E52</f>
        <v>13327.43525007744</v>
      </c>
      <c r="F49" s="153">
        <f t="shared" ref="F49:H49" si="12">F50+F51+F52</f>
        <v>13597.536999080021</v>
      </c>
      <c r="G49" s="153">
        <f t="shared" si="12"/>
        <v>14452.715145772769</v>
      </c>
      <c r="H49" s="153">
        <f t="shared" si="12"/>
        <v>14427.709757831852</v>
      </c>
      <c r="J49" s="36"/>
    </row>
    <row r="50" spans="1:10" x14ac:dyDescent="0.35">
      <c r="B50" s="27" t="s">
        <v>1265</v>
      </c>
      <c r="D50" s="112"/>
      <c r="E50" s="267">
        <f>'Summary of PAs, pre Ruling'!C29</f>
        <v>-1437.667389622577</v>
      </c>
      <c r="F50" s="268">
        <f>'PAs List, ReH 3,481'!H6</f>
        <v>-377.16181435999988</v>
      </c>
      <c r="G50" s="269">
        <f>'PAs List, ReH 3,481'!I6</f>
        <v>508.83274205999999</v>
      </c>
      <c r="H50" s="269">
        <f>'PAs List, ReH 3,481'!J6</f>
        <v>509.45756400000005</v>
      </c>
    </row>
    <row r="51" spans="1:10" x14ac:dyDescent="0.35">
      <c r="A51" s="276" t="s">
        <v>1137</v>
      </c>
      <c r="B51" s="27" t="s">
        <v>1249</v>
      </c>
      <c r="D51" s="112"/>
      <c r="E51" s="33">
        <f>'Current RAP - 2024-25 Cycle'!L15/1000000</f>
        <v>209.37953255000002</v>
      </c>
      <c r="F51" s="33">
        <f>'Current RAP - 2025-26 Cycle'!L15/1000</f>
        <v>0</v>
      </c>
      <c r="G51" s="155">
        <f>F51</f>
        <v>0</v>
      </c>
      <c r="H51" s="155">
        <f>G51</f>
        <v>0</v>
      </c>
    </row>
    <row r="52" spans="1:10" x14ac:dyDescent="0.35">
      <c r="B52" s="88" t="s">
        <v>1264</v>
      </c>
      <c r="C52" s="187"/>
      <c r="D52" s="158"/>
      <c r="E52" s="158">
        <f>'Current RAP - 2024-25 Cycle'!K15/1000000</f>
        <v>14555.723107150017</v>
      </c>
      <c r="F52" s="158">
        <f>'Current RAP - 2025-26 Cycle'!K15/1000000</f>
        <v>13974.69881344002</v>
      </c>
      <c r="G52" s="158">
        <f>G53+G54</f>
        <v>13943.882403712769</v>
      </c>
      <c r="H52" s="158">
        <f>H53+H54</f>
        <v>13918.252193831851</v>
      </c>
    </row>
    <row r="53" spans="1:10" x14ac:dyDescent="0.35">
      <c r="A53" s="276" t="s">
        <v>1137</v>
      </c>
      <c r="B53" s="93" t="s">
        <v>1291</v>
      </c>
      <c r="D53" s="112"/>
      <c r="E53" s="33">
        <f>E52-E54</f>
        <v>201.56530917984492</v>
      </c>
      <c r="F53" s="33">
        <f>F52-F54</f>
        <v>475.76577411757717</v>
      </c>
      <c r="G53" s="155">
        <f>F53</f>
        <v>475.76577411757717</v>
      </c>
      <c r="H53" s="155">
        <f>G53</f>
        <v>475.76577411757717</v>
      </c>
    </row>
    <row r="54" spans="1:10" x14ac:dyDescent="0.35">
      <c r="B54" s="443" t="s">
        <v>841</v>
      </c>
      <c r="C54" s="187"/>
      <c r="D54" s="158">
        <f>D55+D60+D65+D70</f>
        <v>14393.776761286852</v>
      </c>
      <c r="E54" s="158">
        <f t="shared" ref="E54:H54" si="13">E55+E60+E65+E70</f>
        <v>14354.157797970172</v>
      </c>
      <c r="F54" s="158">
        <f t="shared" si="13"/>
        <v>13498.933039322443</v>
      </c>
      <c r="G54" s="158">
        <f t="shared" si="13"/>
        <v>13468.116629595192</v>
      </c>
      <c r="H54" s="158">
        <f t="shared" si="13"/>
        <v>13442.486419714274</v>
      </c>
    </row>
    <row r="55" spans="1:10" x14ac:dyDescent="0.35">
      <c r="B55" s="274" t="s">
        <v>842</v>
      </c>
      <c r="D55" s="267">
        <f t="shared" ref="D55:E55" si="14">SUM(D56:D59)</f>
        <v>3373.7717028457823</v>
      </c>
      <c r="E55" s="267">
        <f t="shared" si="14"/>
        <v>3337.0481291070037</v>
      </c>
      <c r="F55" s="269">
        <f>SUM(F56:F59)</f>
        <v>3481.1852033160053</v>
      </c>
      <c r="G55" s="269">
        <f>SUM(G56:G59)</f>
        <v>3452.8488327982845</v>
      </c>
      <c r="H55" s="269">
        <f>SUM(H56:H59)</f>
        <v>3429.4233008385472</v>
      </c>
    </row>
    <row r="56" spans="1:10" hidden="1" outlineLevel="1" x14ac:dyDescent="0.35">
      <c r="B56" s="444" t="s">
        <v>4</v>
      </c>
      <c r="D56" s="267">
        <f>(D1347)*(1+D1152)*(1+D1166)</f>
        <v>1031.7577490047754</v>
      </c>
      <c r="E56" s="267">
        <f>(E1347)*(1+E1152)*(1+E1166)</f>
        <v>972.21088227871383</v>
      </c>
      <c r="F56" s="269">
        <f>(F282)*(1+F101)*(1+F82)</f>
        <v>964.83392220058806</v>
      </c>
      <c r="G56" s="269">
        <f t="shared" ref="G56:H56" si="15">(G282)*(1+G101)*(1+G82)</f>
        <v>909.14949721470339</v>
      </c>
      <c r="H56" s="269">
        <f t="shared" si="15"/>
        <v>856.67884313245384</v>
      </c>
    </row>
    <row r="57" spans="1:10" hidden="1" outlineLevel="1" x14ac:dyDescent="0.35">
      <c r="B57" s="444" t="s">
        <v>3</v>
      </c>
      <c r="D57" s="267">
        <f>(D1583)*(1+D1152)*(1+D1166)</f>
        <v>617.66221571335177</v>
      </c>
      <c r="E57" s="267">
        <f>(E1583)*(1+E1152)*(1+E1166)</f>
        <v>602.4578607497034</v>
      </c>
      <c r="F57" s="269">
        <f>(F518)*(1+F101)*(1+F82)</f>
        <v>618.9072885562781</v>
      </c>
      <c r="G57" s="269">
        <f t="shared" ref="G57:H57" si="16">(G518)*(1+G101)*(1+G82)</f>
        <v>603.6722849160908</v>
      </c>
      <c r="H57" s="269">
        <f t="shared" si="16"/>
        <v>588.81230567811747</v>
      </c>
    </row>
    <row r="58" spans="1:10" hidden="1" outlineLevel="1" x14ac:dyDescent="0.35">
      <c r="B58" s="444" t="s">
        <v>5</v>
      </c>
      <c r="D58" s="267">
        <f>(D1819)*(1+D1152)*(1+D1166)</f>
        <v>371.75487937406007</v>
      </c>
      <c r="E58" s="267">
        <f>(E1819)*(1+E1152)*(1+E1166)</f>
        <v>369.90322652392922</v>
      </c>
      <c r="F58" s="269">
        <f>(F754)*(1+F101)*(1+F82)</f>
        <v>387.65411280210924</v>
      </c>
      <c r="G58" s="269">
        <f t="shared" ref="G58:H58" si="17">(G754)*(1+G101)*(1+G82)</f>
        <v>385.72326835954647</v>
      </c>
      <c r="H58" s="269">
        <f t="shared" si="17"/>
        <v>383.80204115084831</v>
      </c>
    </row>
    <row r="59" spans="1:10" hidden="1" outlineLevel="1" x14ac:dyDescent="0.35">
      <c r="B59" s="444" t="s">
        <v>2</v>
      </c>
      <c r="D59" s="267">
        <f>(D2055)*(1+D1152)*(1+D1166)</f>
        <v>1352.5968587535951</v>
      </c>
      <c r="E59" s="267">
        <f>(E2055)*(1+E1152)*(1+E1166)</f>
        <v>1392.4761595546572</v>
      </c>
      <c r="F59" s="269">
        <f>(F990)*(1+F101)*(1+F82)</f>
        <v>1509.7898797570299</v>
      </c>
      <c r="G59" s="269">
        <f t="shared" ref="G59:H59" si="18">(G990)*(1+G101)*(1+G82)</f>
        <v>1554.3037823079439</v>
      </c>
      <c r="H59" s="269">
        <f t="shared" si="18"/>
        <v>1600.1301108771274</v>
      </c>
    </row>
    <row r="60" spans="1:10" collapsed="1" x14ac:dyDescent="0.35">
      <c r="B60" s="274" t="s">
        <v>843</v>
      </c>
      <c r="D60" s="267">
        <f t="shared" ref="D60:E60" si="19">SUM(D61:D64)</f>
        <v>1800.5330495921132</v>
      </c>
      <c r="E60" s="267">
        <f t="shared" si="19"/>
        <v>1797.9066597739702</v>
      </c>
      <c r="F60" s="269">
        <f>SUM(F61:F64)</f>
        <v>1892.8040128740404</v>
      </c>
      <c r="G60" s="269">
        <f t="shared" ref="G60:H60" si="20">SUM(G61:G64)</f>
        <v>1890.608235907067</v>
      </c>
      <c r="H60" s="269">
        <f t="shared" si="20"/>
        <v>1888.6849098853118</v>
      </c>
    </row>
    <row r="61" spans="1:10" hidden="1" outlineLevel="1" x14ac:dyDescent="0.35">
      <c r="B61" s="444" t="s">
        <v>4</v>
      </c>
      <c r="D61" s="267">
        <f>(D1374+D1437)*(1+D1166)*(1+D1152)</f>
        <v>638.76520625069338</v>
      </c>
      <c r="E61" s="267">
        <f>(E1374+E1437)*(1+E1166)*(1+E1152)</f>
        <v>635.25343983367168</v>
      </c>
      <c r="F61" s="269">
        <f>(F309+F372)*(1+F204)*(1+F82)</f>
        <v>666.11644735877837</v>
      </c>
      <c r="G61" s="269">
        <f t="shared" ref="G61:H61" si="21">(G309+G372)*(1+G204)*(1+G82)</f>
        <v>662.80816341321065</v>
      </c>
      <c r="H61" s="269">
        <f t="shared" si="21"/>
        <v>659.68104437036448</v>
      </c>
    </row>
    <row r="62" spans="1:10" hidden="1" outlineLevel="1" x14ac:dyDescent="0.35">
      <c r="B62" s="444" t="s">
        <v>3</v>
      </c>
      <c r="D62" s="267">
        <f>(D1610+D1673)*(1+D1166)*(1+D1152)</f>
        <v>352.68548937844872</v>
      </c>
      <c r="E62" s="267">
        <f>(E1610+E1673)*(1+E1166)*(1+E1152)</f>
        <v>351.59129040662509</v>
      </c>
      <c r="F62" s="269">
        <f>(F545+F608)*(1+F204)*(1+F82)</f>
        <v>369.28640368701321</v>
      </c>
      <c r="G62" s="269">
        <f t="shared" ref="G62:H62" si="22">(G545+G608)*(1+G204)*(1+G82)</f>
        <v>368.1885764418044</v>
      </c>
      <c r="H62" s="269">
        <f t="shared" si="22"/>
        <v>367.11666688038235</v>
      </c>
    </row>
    <row r="63" spans="1:10" hidden="1" outlineLevel="1" x14ac:dyDescent="0.35">
      <c r="B63" s="444" t="s">
        <v>5</v>
      </c>
      <c r="D63" s="267">
        <f>(D1846+D1909)*(1+D1166)*(1+D1152)</f>
        <v>199.50776005641913</v>
      </c>
      <c r="E63" s="267">
        <f>(E1846+E1909)*(1+E1166)*(1+E1152)</f>
        <v>199.40920447186369</v>
      </c>
      <c r="F63" s="269">
        <f>(F781+F844)*(1+F204)*(1+F82)</f>
        <v>209.78996399500278</v>
      </c>
      <c r="G63" s="269">
        <f t="shared" ref="G63:H63" si="23">(G781+G844)*(1+G204)*(1+G82)</f>
        <v>209.68728465661599</v>
      </c>
      <c r="H63" s="269">
        <f t="shared" si="23"/>
        <v>209.58511107283095</v>
      </c>
    </row>
    <row r="64" spans="1:10" hidden="1" outlineLevel="1" x14ac:dyDescent="0.35">
      <c r="B64" s="444" t="s">
        <v>2</v>
      </c>
      <c r="D64" s="267">
        <f>(D2082+D2145)*(1+D1166)*(1+D1152)</f>
        <v>609.57459390655208</v>
      </c>
      <c r="E64" s="267">
        <f>(E2082+E2145)*(1+E1166)*(1+E1152)</f>
        <v>611.65272506180997</v>
      </c>
      <c r="F64" s="269">
        <f>(F1017+F1080)*(1+F204)*(1+F82)</f>
        <v>647.61119783324614</v>
      </c>
      <c r="G64" s="269">
        <f t="shared" ref="G64:H64" si="24">(G1017+G1080)*(1+G204)*(1+G82)</f>
        <v>649.92421139543603</v>
      </c>
      <c r="H64" s="269">
        <f t="shared" si="24"/>
        <v>652.30208756173386</v>
      </c>
    </row>
    <row r="65" spans="1:35" collapsed="1" x14ac:dyDescent="0.35">
      <c r="B65" s="274" t="s">
        <v>1231</v>
      </c>
      <c r="D65" s="267">
        <f t="shared" ref="D65:E65" si="25">SUM(D66:D69)</f>
        <v>2688.6635875379425</v>
      </c>
      <c r="E65" s="267">
        <f t="shared" si="25"/>
        <v>2688.3945877796059</v>
      </c>
      <c r="F65" s="269">
        <f>SUM(F66:F69)</f>
        <v>2620.5477973111956</v>
      </c>
      <c r="G65" s="269">
        <f t="shared" ref="G65:H65" si="26">SUM(G66:G69)</f>
        <v>2620.2635350686396</v>
      </c>
      <c r="H65" s="269">
        <f t="shared" si="26"/>
        <v>2619.9821831692147</v>
      </c>
    </row>
    <row r="66" spans="1:35" hidden="1" outlineLevel="1" x14ac:dyDescent="0.35">
      <c r="B66" s="444" t="s">
        <v>4</v>
      </c>
      <c r="D66" s="267">
        <f>((D1279+D1303+D1355+D1372))*(1+D1166)*(1+D1152)</f>
        <v>955.08450233655265</v>
      </c>
      <c r="E66" s="267">
        <f>((E1279+E1303+E1355+E1372))*(1+E1166)*(1+E1152)</f>
        <v>954.84564482137489</v>
      </c>
      <c r="F66" s="269">
        <f>((F214+F238+F290+F307))*(1+F204)*(1+F82)</f>
        <v>786.70479852486073</v>
      </c>
      <c r="G66" s="269">
        <f t="shared" ref="G66:H66" si="27">((G214+G238+G290+G307))*(1+G204)*(1+G82)</f>
        <v>786.45202918513485</v>
      </c>
      <c r="H66" s="269">
        <f t="shared" si="27"/>
        <v>786.20202850906844</v>
      </c>
    </row>
    <row r="67" spans="1:35" hidden="1" outlineLevel="1" x14ac:dyDescent="0.35">
      <c r="B67" s="444" t="s">
        <v>3</v>
      </c>
      <c r="D67" s="267">
        <f>((D1515+D1539+D1591+D1608))*(1+D1166)*(1+D1152)</f>
        <v>335.22848062130385</v>
      </c>
      <c r="E67" s="267">
        <f>((E1515+E1539+E1591+E1608))*(1+E1166)*(1+E1152)</f>
        <v>335.16697088024944</v>
      </c>
      <c r="F67" s="269">
        <f>((F450+F474+F526+F543))*(1+F204)*(1+F82)</f>
        <v>355.67046659061424</v>
      </c>
      <c r="G67" s="269">
        <f t="shared" ref="G67:H67" si="28">((G450+G474+G526+G543))*(1+G204)*(1+G82)</f>
        <v>355.60573444789105</v>
      </c>
      <c r="H67" s="269">
        <f t="shared" si="28"/>
        <v>355.54105702102498</v>
      </c>
    </row>
    <row r="68" spans="1:35" hidden="1" outlineLevel="1" x14ac:dyDescent="0.35">
      <c r="B68" s="444" t="s">
        <v>5</v>
      </c>
      <c r="D68" s="267">
        <f>((D1751+D1775+D1827+D1844))*(1+D1166)*(1+D1152)</f>
        <v>98.348260535590157</v>
      </c>
      <c r="E68" s="267">
        <f>((E1751+E1775+E1827+E1844))*(1+E1166)*(1+E1152)</f>
        <v>98.346135367799789</v>
      </c>
      <c r="F68" s="269">
        <f>((F686+F710+F762+F779))*(1+F204)*(1+F82)</f>
        <v>103.59876747874389</v>
      </c>
      <c r="G68" s="269">
        <f t="shared" ref="G68:H68" si="29">((G686+G710+G762+G779))*(1+G204)*(1+G82)</f>
        <v>103.59652585677276</v>
      </c>
      <c r="H68" s="269">
        <f t="shared" si="29"/>
        <v>103.59428252920009</v>
      </c>
    </row>
    <row r="69" spans="1:35" hidden="1" outlineLevel="1" x14ac:dyDescent="0.35">
      <c r="B69" s="444" t="s">
        <v>2</v>
      </c>
      <c r="D69" s="267">
        <f>((D1987+D2011+D2063+D2080))*(1+D1166)*(1+D1152)</f>
        <v>1300.0023440444954</v>
      </c>
      <c r="E69" s="267">
        <f>((E1987+E2011+E2063+E2080))*(1+E1166)*(1+E1152)</f>
        <v>1300.0358367101817</v>
      </c>
      <c r="F69" s="269">
        <f>((F922+F946+F998+F1015))*(1+F204)*(1+F82)</f>
        <v>1374.5737647169765</v>
      </c>
      <c r="G69" s="269">
        <f t="shared" ref="G69:H69" si="30">((G922+G946+G998+G1015))*(1+G204)*(1+G82)</f>
        <v>1374.6092455788407</v>
      </c>
      <c r="H69" s="269">
        <f t="shared" si="30"/>
        <v>1374.6448151099212</v>
      </c>
    </row>
    <row r="70" spans="1:35" collapsed="1" x14ac:dyDescent="0.35">
      <c r="B70" s="274" t="s">
        <v>1230</v>
      </c>
      <c r="D70" s="155">
        <v>6530.8084213110142</v>
      </c>
      <c r="E70" s="155">
        <v>6530.8084213095926</v>
      </c>
      <c r="F70" s="155">
        <v>5504.396025821201</v>
      </c>
      <c r="G70" s="155">
        <v>5504.396025821201</v>
      </c>
      <c r="H70" s="155">
        <v>5504.396025821201</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row>
    <row r="71" spans="1:35" hidden="1" outlineLevel="1" x14ac:dyDescent="0.35">
      <c r="B71" s="444" t="s">
        <v>4</v>
      </c>
      <c r="D71" s="155">
        <v>1988.3475113765592</v>
      </c>
      <c r="E71" s="155">
        <v>1988.347511376563</v>
      </c>
      <c r="F71" s="155">
        <v>1675.9801993919857</v>
      </c>
      <c r="G71" s="155">
        <v>1675.9801993919857</v>
      </c>
      <c r="H71" s="155">
        <v>1675.9801993919857</v>
      </c>
    </row>
    <row r="72" spans="1:35" hidden="1" outlineLevel="1" x14ac:dyDescent="0.35">
      <c r="B72" s="444" t="s">
        <v>3</v>
      </c>
      <c r="D72" s="155">
        <v>927.56304790724516</v>
      </c>
      <c r="E72" s="155">
        <v>927.56304790724312</v>
      </c>
      <c r="F72" s="155">
        <v>781.95667763679523</v>
      </c>
      <c r="G72" s="155">
        <v>781.95667763679523</v>
      </c>
      <c r="H72" s="155">
        <v>781.95667763679523</v>
      </c>
    </row>
    <row r="73" spans="1:35" hidden="1" outlineLevel="1" x14ac:dyDescent="0.35">
      <c r="B73" s="444" t="s">
        <v>5</v>
      </c>
      <c r="D73" s="155">
        <v>434.72464026794478</v>
      </c>
      <c r="E73" s="155">
        <v>434.72464026794478</v>
      </c>
      <c r="F73" s="155">
        <v>366.44091789568074</v>
      </c>
      <c r="G73" s="155">
        <v>366.44091789568074</v>
      </c>
      <c r="H73" s="155">
        <v>366.44091789568074</v>
      </c>
    </row>
    <row r="74" spans="1:35" hidden="1" outlineLevel="1" x14ac:dyDescent="0.35">
      <c r="B74" s="444" t="s">
        <v>2</v>
      </c>
      <c r="D74" s="155">
        <v>3180.1732217592644</v>
      </c>
      <c r="E74" s="155">
        <v>3180.1732217578415</v>
      </c>
      <c r="F74" s="155">
        <v>2680.0182308967401</v>
      </c>
      <c r="G74" s="155">
        <v>2680.0182308967401</v>
      </c>
      <c r="H74" s="155">
        <v>2680.0182308967401</v>
      </c>
    </row>
    <row r="75" spans="1:35" collapsed="1" x14ac:dyDescent="0.35">
      <c r="B75" s="27"/>
      <c r="D75" s="19"/>
      <c r="E75" s="19"/>
      <c r="F75" s="19"/>
      <c r="G75" s="19"/>
      <c r="H75" s="19"/>
    </row>
    <row r="76" spans="1:35" x14ac:dyDescent="0.35">
      <c r="B76" s="198" t="s">
        <v>32</v>
      </c>
      <c r="C76" s="286"/>
      <c r="D76" s="200">
        <f>(D55+D60+D65)-D1151</f>
        <v>-0.30724501277200034</v>
      </c>
      <c r="E76" s="200">
        <f>(E55+E60+E65)-E1151</f>
        <v>-0.50801172016599594</v>
      </c>
      <c r="F76" s="200">
        <f>(F55+F60+F65)-F81</f>
        <v>-0.56194099199365155</v>
      </c>
      <c r="G76" s="200">
        <f t="shared" ref="G76:H76" si="31">(G55+G60+G65)-G81</f>
        <v>-0.82517859195195342</v>
      </c>
      <c r="H76" s="200">
        <f t="shared" si="31"/>
        <v>-1.1082134008047433</v>
      </c>
    </row>
    <row r="77" spans="1:35" x14ac:dyDescent="0.35">
      <c r="D77" s="19"/>
      <c r="E77" s="19"/>
      <c r="F77" s="19"/>
      <c r="G77" s="19"/>
      <c r="H77" s="19"/>
    </row>
    <row r="78" spans="1:35" x14ac:dyDescent="0.35">
      <c r="D78" s="19"/>
      <c r="E78" s="19"/>
      <c r="F78" s="19"/>
      <c r="G78" s="19"/>
      <c r="H78" s="19"/>
    </row>
    <row r="79" spans="1:35" x14ac:dyDescent="0.35">
      <c r="A79" s="276" t="s">
        <v>1137</v>
      </c>
      <c r="B79" s="271" t="s">
        <v>1127</v>
      </c>
      <c r="C79" s="271"/>
      <c r="D79" s="272"/>
      <c r="E79" s="272"/>
      <c r="F79" s="272"/>
      <c r="G79" s="272"/>
      <c r="H79" s="272"/>
    </row>
    <row r="80" spans="1:35" x14ac:dyDescent="0.35">
      <c r="D80" s="19"/>
      <c r="E80" s="19"/>
      <c r="F80" s="19"/>
      <c r="G80" s="19"/>
      <c r="H80" s="19"/>
    </row>
    <row r="81" spans="2:8" x14ac:dyDescent="0.35">
      <c r="B81" s="151" t="s">
        <v>1256</v>
      </c>
      <c r="C81" s="151"/>
      <c r="D81" s="153">
        <f>D91*(1+D82)</f>
        <v>8072.55269340827</v>
      </c>
      <c r="E81" s="153">
        <f t="shared" ref="E81:H81" si="32">E91*(1+E82)</f>
        <v>8031.0369595125931</v>
      </c>
      <c r="F81" s="153">
        <f t="shared" si="32"/>
        <v>7995.0989544932354</v>
      </c>
      <c r="G81" s="153">
        <f t="shared" si="32"/>
        <v>7964.5457823659426</v>
      </c>
      <c r="H81" s="153">
        <f t="shared" si="32"/>
        <v>7939.198607293878</v>
      </c>
    </row>
    <row r="82" spans="2:8" x14ac:dyDescent="0.35">
      <c r="B82" t="s">
        <v>845</v>
      </c>
      <c r="D82" s="287">
        <f>D83/D84-1</f>
        <v>9.4544335593532702E-2</v>
      </c>
      <c r="E82" s="71">
        <f>E83/E84-1</f>
        <v>9.4544335593532702E-2</v>
      </c>
      <c r="F82" s="71">
        <f>F83/F84-1</f>
        <v>9.4544335593532702E-2</v>
      </c>
      <c r="G82" s="71">
        <f>G83/G84-1</f>
        <v>9.4544335593532702E-2</v>
      </c>
      <c r="H82" s="71">
        <f>H83/H84-1</f>
        <v>9.4544335593532702E-2</v>
      </c>
    </row>
    <row r="83" spans="2:8" x14ac:dyDescent="0.35">
      <c r="B83" s="27" t="s">
        <v>1257</v>
      </c>
      <c r="D83" s="154">
        <f>Inflation!$L$546</f>
        <v>1.4462240930673103</v>
      </c>
      <c r="E83" s="154">
        <f>Inflation!$L$546</f>
        <v>1.4462240930673103</v>
      </c>
      <c r="F83" s="154">
        <f>Inflation!$L$546</f>
        <v>1.4462240930673103</v>
      </c>
      <c r="G83" s="154">
        <f>Inflation!$L$546</f>
        <v>1.4462240930673103</v>
      </c>
      <c r="H83" s="154">
        <f>Inflation!$L$546</f>
        <v>1.4462240930673103</v>
      </c>
    </row>
    <row r="84" spans="2:8" x14ac:dyDescent="0.35">
      <c r="B84" s="27" t="s">
        <v>847</v>
      </c>
      <c r="D84" s="154">
        <f>Inflation!$L$522</f>
        <v>1.3213024324712019</v>
      </c>
      <c r="E84" s="154">
        <f>Inflation!$L$522</f>
        <v>1.3213024324712019</v>
      </c>
      <c r="F84" s="154">
        <f>Inflation!$L$522</f>
        <v>1.3213024324712019</v>
      </c>
      <c r="G84" s="154">
        <f>Inflation!$L$522</f>
        <v>1.3213024324712019</v>
      </c>
      <c r="H84" s="154">
        <f>Inflation!$L$522</f>
        <v>1.3213024324712019</v>
      </c>
    </row>
    <row r="85" spans="2:8" x14ac:dyDescent="0.35">
      <c r="D85" s="19"/>
      <c r="E85" s="19"/>
      <c r="F85" s="19"/>
      <c r="G85" s="19"/>
      <c r="H85" s="19"/>
    </row>
    <row r="86" spans="2:8" x14ac:dyDescent="0.35">
      <c r="B86" s="151" t="s">
        <v>844</v>
      </c>
      <c r="C86" s="151"/>
      <c r="D86" s="153">
        <f>D91*(1+D87)</f>
        <v>7664.8125969506091</v>
      </c>
      <c r="E86" s="153">
        <f>E91*(1+E87)</f>
        <v>7625.3937994251282</v>
      </c>
      <c r="F86" s="153">
        <f>F91*(1+F87)</f>
        <v>7591.2710028273959</v>
      </c>
      <c r="G86" s="153">
        <f>G91*(1+G87)</f>
        <v>7562.2610542408356</v>
      </c>
      <c r="H86" s="153">
        <f>H91*(1+H87)</f>
        <v>7538.194150726149</v>
      </c>
    </row>
    <row r="87" spans="2:8" x14ac:dyDescent="0.35">
      <c r="B87" t="s">
        <v>845</v>
      </c>
      <c r="D87" s="287">
        <f>D88/D89-1</f>
        <v>3.9259516785658422E-2</v>
      </c>
      <c r="E87" s="71">
        <f>E88/E89-1</f>
        <v>3.9259516785658422E-2</v>
      </c>
      <c r="F87" s="71">
        <f>F88/F89-1</f>
        <v>3.9259516785658422E-2</v>
      </c>
      <c r="G87" s="71">
        <f>G88/G89-1</f>
        <v>3.9259516785658422E-2</v>
      </c>
      <c r="H87" s="71">
        <f>H88/H89-1</f>
        <v>3.9259516785658422E-2</v>
      </c>
    </row>
    <row r="88" spans="2:8" x14ac:dyDescent="0.35">
      <c r="B88" s="27" t="s">
        <v>846</v>
      </c>
      <c r="D88" s="154">
        <f>Inflation!$L$534</f>
        <v>1.3731761274977363</v>
      </c>
      <c r="E88" s="154">
        <f>Inflation!$L$534</f>
        <v>1.3731761274977363</v>
      </c>
      <c r="F88" s="154">
        <f>Inflation!$L$534</f>
        <v>1.3731761274977363</v>
      </c>
      <c r="G88" s="154">
        <f>Inflation!$L$534</f>
        <v>1.3731761274977363</v>
      </c>
      <c r="H88" s="154">
        <f>Inflation!$L$534</f>
        <v>1.3731761274977363</v>
      </c>
    </row>
    <row r="89" spans="2:8" x14ac:dyDescent="0.35">
      <c r="B89" s="27" t="s">
        <v>847</v>
      </c>
      <c r="D89" s="154">
        <f>Inflation!$L$522</f>
        <v>1.3213024324712019</v>
      </c>
      <c r="E89" s="154">
        <f>Inflation!$L$522</f>
        <v>1.3213024324712019</v>
      </c>
      <c r="F89" s="154">
        <f>Inflation!$L$522</f>
        <v>1.3213024324712019</v>
      </c>
      <c r="G89" s="154">
        <f>Inflation!$L$522</f>
        <v>1.3213024324712019</v>
      </c>
      <c r="H89" s="154">
        <f>Inflation!$L$522</f>
        <v>1.3213024324712019</v>
      </c>
    </row>
    <row r="90" spans="2:8" x14ac:dyDescent="0.35">
      <c r="D90" s="19"/>
      <c r="E90" s="19"/>
      <c r="F90" s="19"/>
      <c r="G90" s="19"/>
      <c r="H90" s="19"/>
    </row>
    <row r="91" spans="2:8" x14ac:dyDescent="0.35">
      <c r="B91" s="151" t="s">
        <v>848</v>
      </c>
      <c r="C91" s="151"/>
      <c r="D91" s="153">
        <f>D99</f>
        <v>7375.2633227331171</v>
      </c>
      <c r="E91" s="153">
        <f>E99</f>
        <v>7337.3336267439963</v>
      </c>
      <c r="F91" s="153">
        <f>F99</f>
        <v>7304.4998676620771</v>
      </c>
      <c r="G91" s="153">
        <f>G99</f>
        <v>7276.5858114345374</v>
      </c>
      <c r="H91" s="153">
        <f>H99</f>
        <v>7253.4280696713222</v>
      </c>
    </row>
    <row r="92" spans="2:8" x14ac:dyDescent="0.35">
      <c r="B92" s="27" t="s">
        <v>4</v>
      </c>
      <c r="D92" s="112">
        <f>D202</f>
        <v>2327.1603187745959</v>
      </c>
      <c r="E92" s="112">
        <f>E202</f>
        <v>2266.2447946547168</v>
      </c>
      <c r="F92" s="112">
        <f>F202</f>
        <v>2208.8234249307206</v>
      </c>
      <c r="G92" s="112">
        <f>G202</f>
        <v>2154.6954409427067</v>
      </c>
      <c r="H92" s="112">
        <f>H202</f>
        <v>2103.6716751754871</v>
      </c>
    </row>
    <row r="93" spans="2:8" x14ac:dyDescent="0.35">
      <c r="B93" s="27" t="s">
        <v>3</v>
      </c>
      <c r="D93" s="112">
        <f>D438</f>
        <v>1258.8826404805286</v>
      </c>
      <c r="E93" s="112">
        <f>E438</f>
        <v>1243.1408738814844</v>
      </c>
      <c r="F93" s="112">
        <f>F438</f>
        <v>1227.7841245281084</v>
      </c>
      <c r="G93" s="112">
        <f>G438</f>
        <v>1212.8029469778839</v>
      </c>
      <c r="H93" s="112">
        <f>H438</f>
        <v>1198.1881290065432</v>
      </c>
    </row>
    <row r="94" spans="2:8" x14ac:dyDescent="0.35">
      <c r="B94" s="27" t="s">
        <v>5</v>
      </c>
      <c r="D94" s="112">
        <f>D674</f>
        <v>644.23607049299289</v>
      </c>
      <c r="E94" s="112">
        <f>E674</f>
        <v>642.35751694804026</v>
      </c>
      <c r="F94" s="112">
        <f>F674</f>
        <v>640.48830319486797</v>
      </c>
      <c r="G94" s="112">
        <f>G674</f>
        <v>638.62838273598891</v>
      </c>
      <c r="H94" s="112">
        <f>H674</f>
        <v>636.77770930579163</v>
      </c>
    </row>
    <row r="95" spans="2:8" x14ac:dyDescent="0.35">
      <c r="B95" s="27" t="s">
        <v>2</v>
      </c>
      <c r="D95" s="112">
        <f>D910</f>
        <v>3144.8939219544632</v>
      </c>
      <c r="E95" s="112">
        <f>E910</f>
        <v>3185.298520226178</v>
      </c>
      <c r="F95" s="112">
        <f>F910</f>
        <v>3226.8906132449965</v>
      </c>
      <c r="G95" s="112">
        <f>G910</f>
        <v>3269.705139300313</v>
      </c>
      <c r="H95" s="112">
        <f>H910</f>
        <v>3313.7780678221193</v>
      </c>
    </row>
    <row r="96" spans="2:8" x14ac:dyDescent="0.35">
      <c r="D96" s="19"/>
      <c r="E96" s="19"/>
      <c r="F96" s="19"/>
      <c r="G96" s="19"/>
      <c r="H96" s="19"/>
    </row>
    <row r="97" spans="2:8" x14ac:dyDescent="0.35">
      <c r="B97" s="146" t="s">
        <v>849</v>
      </c>
      <c r="C97" s="146"/>
      <c r="D97" s="147"/>
      <c r="E97" s="147"/>
      <c r="F97" s="147"/>
      <c r="G97" s="147"/>
      <c r="H97" s="147"/>
    </row>
    <row r="98" spans="2:8" x14ac:dyDescent="0.35">
      <c r="D98" s="19"/>
      <c r="E98" s="19"/>
      <c r="F98" s="19"/>
      <c r="G98" s="19"/>
      <c r="H98" s="19"/>
    </row>
    <row r="99" spans="2:8" x14ac:dyDescent="0.35">
      <c r="B99" s="138" t="s">
        <v>850</v>
      </c>
      <c r="C99" s="288"/>
      <c r="D99" s="145">
        <f>D107*(1+D101)</f>
        <v>7375.2633227331171</v>
      </c>
      <c r="E99" s="145">
        <f>E107*(1+E101)</f>
        <v>7337.3336267439963</v>
      </c>
      <c r="F99" s="145">
        <f>F107*(1+F101)</f>
        <v>7304.4998676620771</v>
      </c>
      <c r="G99" s="145">
        <f>G107*(1+G101)</f>
        <v>7276.5858114345374</v>
      </c>
      <c r="H99" s="145">
        <f>H107*(1+H101)</f>
        <v>7253.4280696713222</v>
      </c>
    </row>
    <row r="100" spans="2:8" x14ac:dyDescent="0.35">
      <c r="D100" s="287"/>
      <c r="E100" s="71"/>
      <c r="F100" s="71"/>
      <c r="G100" s="71"/>
      <c r="H100" s="71"/>
    </row>
    <row r="101" spans="2:8" x14ac:dyDescent="0.35">
      <c r="B101" s="1" t="s">
        <v>851</v>
      </c>
      <c r="C101" s="289">
        <f t="shared" ref="C101:H101" si="33">SUM(C102:C105)</f>
        <v>1.4E-2</v>
      </c>
      <c r="D101" s="142">
        <f t="shared" si="33"/>
        <v>1.4E-2</v>
      </c>
      <c r="E101" s="142">
        <f t="shared" si="33"/>
        <v>1.4E-2</v>
      </c>
      <c r="F101" s="143">
        <f t="shared" si="33"/>
        <v>1.4E-2</v>
      </c>
      <c r="G101" s="143">
        <f t="shared" si="33"/>
        <v>1.4E-2</v>
      </c>
      <c r="H101" s="143">
        <f t="shared" si="33"/>
        <v>1.4E-2</v>
      </c>
    </row>
    <row r="102" spans="2:8" hidden="1" outlineLevel="1" x14ac:dyDescent="0.35">
      <c r="B102" s="27" t="s">
        <v>375</v>
      </c>
      <c r="C102" s="290">
        <v>4.0000000000000001E-3</v>
      </c>
      <c r="D102" s="133">
        <f t="shared" ref="D102:H105" si="34">C102</f>
        <v>4.0000000000000001E-3</v>
      </c>
      <c r="E102" s="133">
        <f t="shared" si="34"/>
        <v>4.0000000000000001E-3</v>
      </c>
      <c r="F102" s="133">
        <f t="shared" si="34"/>
        <v>4.0000000000000001E-3</v>
      </c>
      <c r="G102" s="133">
        <f t="shared" si="34"/>
        <v>4.0000000000000001E-3</v>
      </c>
      <c r="H102" s="133">
        <f t="shared" si="34"/>
        <v>4.0000000000000001E-3</v>
      </c>
    </row>
    <row r="103" spans="2:8" hidden="1" outlineLevel="1" x14ac:dyDescent="0.35">
      <c r="B103" s="27" t="s">
        <v>376</v>
      </c>
      <c r="C103" s="290">
        <v>0.01</v>
      </c>
      <c r="D103" s="133">
        <f t="shared" si="34"/>
        <v>0.01</v>
      </c>
      <c r="E103" s="133">
        <f t="shared" si="34"/>
        <v>0.01</v>
      </c>
      <c r="F103" s="133">
        <f t="shared" si="34"/>
        <v>0.01</v>
      </c>
      <c r="G103" s="133">
        <f t="shared" si="34"/>
        <v>0.01</v>
      </c>
      <c r="H103" s="133">
        <f t="shared" si="34"/>
        <v>0.01</v>
      </c>
    </row>
    <row r="104" spans="2:8" hidden="1" outlineLevel="1" x14ac:dyDescent="0.35">
      <c r="B104" s="27" t="s">
        <v>377</v>
      </c>
      <c r="C104" s="290">
        <v>0</v>
      </c>
      <c r="D104" s="133">
        <f t="shared" si="34"/>
        <v>0</v>
      </c>
      <c r="E104" s="133">
        <f t="shared" si="34"/>
        <v>0</v>
      </c>
      <c r="F104" s="133">
        <f t="shared" si="34"/>
        <v>0</v>
      </c>
      <c r="G104" s="133">
        <f t="shared" si="34"/>
        <v>0</v>
      </c>
      <c r="H104" s="133">
        <f t="shared" si="34"/>
        <v>0</v>
      </c>
    </row>
    <row r="105" spans="2:8" hidden="1" outlineLevel="1" x14ac:dyDescent="0.35">
      <c r="B105" s="27" t="s">
        <v>378</v>
      </c>
      <c r="C105" s="290">
        <v>0</v>
      </c>
      <c r="D105" s="133">
        <f t="shared" si="34"/>
        <v>0</v>
      </c>
      <c r="E105" s="133">
        <f t="shared" si="34"/>
        <v>0</v>
      </c>
      <c r="F105" s="133">
        <f t="shared" si="34"/>
        <v>0</v>
      </c>
      <c r="G105" s="133">
        <f t="shared" si="34"/>
        <v>0</v>
      </c>
      <c r="H105" s="133">
        <f t="shared" si="34"/>
        <v>0</v>
      </c>
    </row>
    <row r="106" spans="2:8" collapsed="1" x14ac:dyDescent="0.35"/>
    <row r="107" spans="2:8" ht="14.15" customHeight="1" x14ac:dyDescent="0.35">
      <c r="B107" s="138" t="s">
        <v>1022</v>
      </c>
      <c r="C107" s="288"/>
      <c r="D107" s="145">
        <f>D109</f>
        <v>7273.4352295198396</v>
      </c>
      <c r="E107" s="145">
        <f>E109</f>
        <v>7236.0292176962485</v>
      </c>
      <c r="F107" s="145">
        <f>F109</f>
        <v>7203.6487846766049</v>
      </c>
      <c r="G107" s="145">
        <f>G109</f>
        <v>7176.1201296198597</v>
      </c>
      <c r="H107" s="145">
        <f>H109</f>
        <v>7153.2821199914415</v>
      </c>
    </row>
    <row r="108" spans="2:8" ht="14.5" customHeight="1" x14ac:dyDescent="0.35">
      <c r="D108" s="112"/>
      <c r="E108" s="112"/>
      <c r="F108" s="112"/>
      <c r="G108" s="112"/>
      <c r="H108" s="112"/>
    </row>
    <row r="109" spans="2:8" ht="13.5" customHeight="1" x14ac:dyDescent="0.35">
      <c r="B109" s="111" t="s">
        <v>852</v>
      </c>
      <c r="C109" s="111"/>
      <c r="D109" s="144">
        <f>D111+D135+D187+D198+D179</f>
        <v>7273.4352295198396</v>
      </c>
      <c r="E109" s="144">
        <f>E111+E135+E187+E198+E179</f>
        <v>7236.0292176962485</v>
      </c>
      <c r="F109" s="144">
        <f>F111+F135+F187+F198+F179</f>
        <v>7203.6487846766049</v>
      </c>
      <c r="G109" s="144">
        <f>G111+G135+G187+G198+G179</f>
        <v>7176.1201296198597</v>
      </c>
      <c r="H109" s="144">
        <f>H111+H135+H187+H198+H179</f>
        <v>7153.2821199914415</v>
      </c>
    </row>
    <row r="110" spans="2:8" x14ac:dyDescent="0.35">
      <c r="B110" s="1"/>
      <c r="C110" s="1"/>
      <c r="D110" s="130"/>
      <c r="E110" s="130"/>
      <c r="F110" s="130"/>
      <c r="G110" s="130"/>
      <c r="H110" s="130"/>
    </row>
    <row r="111" spans="2:8" x14ac:dyDescent="0.35">
      <c r="B111" s="136" t="s">
        <v>380</v>
      </c>
      <c r="C111" s="136"/>
      <c r="D111" s="137">
        <f>D113+D114</f>
        <v>3715.1926965741663</v>
      </c>
      <c r="E111" s="137">
        <f>E113+E114</f>
        <v>3715.1926965741663</v>
      </c>
      <c r="F111" s="137">
        <f>F113+F114</f>
        <v>3715.1926965741663</v>
      </c>
      <c r="G111" s="137">
        <f>G113+G114</f>
        <v>3715.1926965741663</v>
      </c>
      <c r="H111" s="137">
        <f>H113+H114</f>
        <v>3715.1926965741663</v>
      </c>
    </row>
    <row r="112" spans="2:8" hidden="1" outlineLevel="1" x14ac:dyDescent="0.35">
      <c r="D112" s="36"/>
      <c r="E112" s="36"/>
      <c r="F112" s="36"/>
      <c r="G112" s="36"/>
      <c r="H112" s="36"/>
    </row>
    <row r="113" spans="2:8" hidden="1" outlineLevel="1" x14ac:dyDescent="0.35">
      <c r="B113" s="1" t="s">
        <v>853</v>
      </c>
      <c r="C113" s="1"/>
      <c r="D113" s="130">
        <f>-PMT(D119,5,NPV(D119,D116:H116))</f>
        <v>1691.3982069379531</v>
      </c>
      <c r="E113" s="130">
        <f t="shared" ref="E113:H114" si="35">D113</f>
        <v>1691.3982069379531</v>
      </c>
      <c r="F113" s="130">
        <f t="shared" si="35"/>
        <v>1691.3982069379531</v>
      </c>
      <c r="G113" s="130">
        <f t="shared" si="35"/>
        <v>1691.3982069379531</v>
      </c>
      <c r="H113" s="130">
        <f t="shared" si="35"/>
        <v>1691.3982069379531</v>
      </c>
    </row>
    <row r="114" spans="2:8" hidden="1" outlineLevel="1" x14ac:dyDescent="0.35">
      <c r="B114" s="1" t="s">
        <v>854</v>
      </c>
      <c r="C114" s="1"/>
      <c r="D114" s="130">
        <f>-PMT(D119,5,NPV(D119,D117:H117))</f>
        <v>2023.7944896362133</v>
      </c>
      <c r="E114" s="130">
        <f t="shared" si="35"/>
        <v>2023.7944896362133</v>
      </c>
      <c r="F114" s="130">
        <f t="shared" si="35"/>
        <v>2023.7944896362133</v>
      </c>
      <c r="G114" s="130">
        <f t="shared" si="35"/>
        <v>2023.7944896362133</v>
      </c>
      <c r="H114" s="130">
        <f t="shared" si="35"/>
        <v>2023.7944896362133</v>
      </c>
    </row>
    <row r="115" spans="2:8" hidden="1" outlineLevel="1" x14ac:dyDescent="0.35"/>
    <row r="116" spans="2:8" hidden="1" outlineLevel="1" x14ac:dyDescent="0.35">
      <c r="B116" t="s">
        <v>855</v>
      </c>
      <c r="D116" s="36">
        <f>IF((D122+D127)&lt;D126*D120,(D122+D127),(D126*D120))</f>
        <v>1691.3982069379524</v>
      </c>
      <c r="E116" s="36">
        <f>IF((E122+E127)&lt;E126*E120,(E122+E127),(E126*E120))</f>
        <v>1691.3982069379524</v>
      </c>
      <c r="F116" s="36">
        <f>IF((F122+F127)&lt;F126*F120,(F122+F127),(F126*F120))</f>
        <v>1691.3982069379524</v>
      </c>
      <c r="G116" s="36">
        <f>IF((G122+G127)&lt;G126*G120,(G122+G127),(G126*G120))</f>
        <v>1691.3982069379524</v>
      </c>
      <c r="H116" s="36">
        <f>IF((H122+H127)&lt;H126*H120,(H122+H127),(H126*H120))</f>
        <v>1691.3982069379524</v>
      </c>
    </row>
    <row r="117" spans="2:8" hidden="1" outlineLevel="1" x14ac:dyDescent="0.35">
      <c r="B117" t="s">
        <v>856</v>
      </c>
      <c r="D117" s="36">
        <f>D133*D119</f>
        <v>2357.2777932303679</v>
      </c>
      <c r="E117" s="36">
        <f>E133*E119</f>
        <v>2171.2072292423418</v>
      </c>
      <c r="F117" s="36">
        <f>F133*F119</f>
        <v>1985.1366652543163</v>
      </c>
      <c r="G117" s="36">
        <f>G133*G119</f>
        <v>1799.0661012662902</v>
      </c>
      <c r="H117" s="36">
        <f>H133*H119</f>
        <v>1612.995537278264</v>
      </c>
    </row>
    <row r="118" spans="2:8" hidden="1" outlineLevel="1" x14ac:dyDescent="0.35"/>
    <row r="119" spans="2:8" hidden="1" outlineLevel="1" x14ac:dyDescent="0.35">
      <c r="B119" t="s">
        <v>857</v>
      </c>
      <c r="C119" s="131">
        <f>'Regulatory WACC'!$C$21</f>
        <v>0.11000990968583492</v>
      </c>
      <c r="D119" s="131">
        <f t="shared" ref="D119:H120" si="36">C119</f>
        <v>0.11000990968583492</v>
      </c>
      <c r="E119" s="131">
        <f t="shared" si="36"/>
        <v>0.11000990968583492</v>
      </c>
      <c r="F119" s="73">
        <f t="shared" si="36"/>
        <v>0.11000990968583492</v>
      </c>
      <c r="G119" s="73">
        <f t="shared" si="36"/>
        <v>0.11000990968583492</v>
      </c>
      <c r="H119" s="73">
        <f t="shared" si="36"/>
        <v>0.11000990968583492</v>
      </c>
    </row>
    <row r="120" spans="2:8" hidden="1" outlineLevel="1" x14ac:dyDescent="0.35">
      <c r="B120" t="s">
        <v>858</v>
      </c>
      <c r="C120" s="291">
        <f>-C128/C126</f>
        <v>3.01999713529621E-2</v>
      </c>
      <c r="D120" s="131">
        <f t="shared" si="36"/>
        <v>3.01999713529621E-2</v>
      </c>
      <c r="E120" s="131">
        <f t="shared" si="36"/>
        <v>3.01999713529621E-2</v>
      </c>
      <c r="F120" s="73">
        <f t="shared" si="36"/>
        <v>3.01999713529621E-2</v>
      </c>
      <c r="G120" s="73">
        <f t="shared" si="36"/>
        <v>3.01999713529621E-2</v>
      </c>
      <c r="H120" s="73">
        <f t="shared" si="36"/>
        <v>3.01999713529621E-2</v>
      </c>
    </row>
    <row r="121" spans="2:8" hidden="1" outlineLevel="1" x14ac:dyDescent="0.35"/>
    <row r="122" spans="2:8" hidden="1" outlineLevel="1" x14ac:dyDescent="0.35">
      <c r="B122" t="s">
        <v>505</v>
      </c>
      <c r="C122" s="185">
        <f>C225+C461+C697+C933+C322+C558+C794+C1030+C385+C621+C857+C1093+C163</f>
        <v>156449.96643868487</v>
      </c>
      <c r="D122" s="36">
        <f t="shared" ref="D122:H127" si="37">C122</f>
        <v>156449.96643868487</v>
      </c>
      <c r="E122" s="36">
        <f t="shared" si="37"/>
        <v>156449.96643868487</v>
      </c>
      <c r="F122" s="36">
        <f t="shared" si="37"/>
        <v>156449.96643868487</v>
      </c>
      <c r="G122" s="36">
        <f t="shared" si="37"/>
        <v>156449.96643868487</v>
      </c>
      <c r="H122" s="36">
        <f t="shared" si="37"/>
        <v>156449.96643868487</v>
      </c>
    </row>
    <row r="123" spans="2:8" hidden="1" outlineLevel="1" x14ac:dyDescent="0.35">
      <c r="B123" t="s">
        <v>506</v>
      </c>
      <c r="C123" s="185">
        <f>C226+C462+C698+C934+C323+C559+C795+C1031+C386+C622+C858+C1094</f>
        <v>0.23907253818121155</v>
      </c>
      <c r="D123" s="36">
        <f t="shared" si="37"/>
        <v>0.23907253818121155</v>
      </c>
      <c r="E123" s="36">
        <f t="shared" si="37"/>
        <v>0.23907253818121155</v>
      </c>
      <c r="F123" s="36">
        <f t="shared" si="37"/>
        <v>0.23907253818121155</v>
      </c>
      <c r="G123" s="36">
        <f t="shared" si="37"/>
        <v>0.23907253818121155</v>
      </c>
      <c r="H123" s="36">
        <f t="shared" si="37"/>
        <v>0.23907253818121155</v>
      </c>
    </row>
    <row r="124" spans="2:8" hidden="1" outlineLevel="1" x14ac:dyDescent="0.35">
      <c r="B124" t="s">
        <v>507</v>
      </c>
      <c r="C124" s="185">
        <f>C227+C463+C699+C935+C324+C560+C796+C1032+C387+C623+C859+C1095</f>
        <v>874.28134569645817</v>
      </c>
      <c r="D124" s="36">
        <f t="shared" si="37"/>
        <v>874.28134569645817</v>
      </c>
      <c r="E124" s="36">
        <f t="shared" si="37"/>
        <v>874.28134569645817</v>
      </c>
      <c r="F124" s="36">
        <f t="shared" si="37"/>
        <v>874.28134569645817</v>
      </c>
      <c r="G124" s="36">
        <f t="shared" si="37"/>
        <v>874.28134569645817</v>
      </c>
      <c r="H124" s="36">
        <f t="shared" si="37"/>
        <v>874.28134569645817</v>
      </c>
    </row>
    <row r="125" spans="2:8" hidden="1" outlineLevel="1" x14ac:dyDescent="0.35">
      <c r="B125" t="s">
        <v>1086</v>
      </c>
      <c r="C125" s="185">
        <f>C228+C464+C700+C936+C325+C561+C797+C1033+C388+C624+C860+C1096+C163</f>
        <v>99561.481044528133</v>
      </c>
      <c r="D125" s="36">
        <f t="shared" si="37"/>
        <v>99561.481044528133</v>
      </c>
      <c r="E125" s="36">
        <f t="shared" si="37"/>
        <v>99561.481044528133</v>
      </c>
      <c r="F125" s="36">
        <f t="shared" si="37"/>
        <v>99561.481044528133</v>
      </c>
      <c r="G125" s="36">
        <f t="shared" si="37"/>
        <v>99561.481044528133</v>
      </c>
      <c r="H125" s="36">
        <f t="shared" si="37"/>
        <v>99561.481044528133</v>
      </c>
    </row>
    <row r="126" spans="2:8" hidden="1" outlineLevel="1" x14ac:dyDescent="0.35">
      <c r="B126" t="s">
        <v>1233</v>
      </c>
      <c r="C126" s="185">
        <f>C229+C465+C701+C937+C326+C562+C798+C1034+C389+C625+C861+C1097</f>
        <v>56006.616270252031</v>
      </c>
      <c r="D126" s="36">
        <f t="shared" si="37"/>
        <v>56006.616270252031</v>
      </c>
      <c r="E126" s="36">
        <f t="shared" si="37"/>
        <v>56006.616270252031</v>
      </c>
      <c r="F126" s="36">
        <f t="shared" si="37"/>
        <v>56006.616270252031</v>
      </c>
      <c r="G126" s="36">
        <f t="shared" si="37"/>
        <v>56006.616270252031</v>
      </c>
      <c r="H126" s="36">
        <f t="shared" si="37"/>
        <v>56006.616270252031</v>
      </c>
    </row>
    <row r="127" spans="2:8" hidden="1" outlineLevel="1" x14ac:dyDescent="0.35">
      <c r="B127" t="s">
        <v>511</v>
      </c>
      <c r="C127" s="185">
        <f>C230+C466+C702+C938+C327+C563+C799+C1035+C390+C626+C862+C1098-C163</f>
        <v>-136685.85739852829</v>
      </c>
      <c r="D127" s="156">
        <f t="shared" si="37"/>
        <v>-136685.85739852829</v>
      </c>
      <c r="E127" s="36">
        <f>D127+D128</f>
        <v>-138377.25560546623</v>
      </c>
      <c r="F127" s="36">
        <f>E127+E128</f>
        <v>-140068.65381240417</v>
      </c>
      <c r="G127" s="36">
        <f>F127+F128</f>
        <v>-141760.05201934211</v>
      </c>
      <c r="H127" s="36">
        <f>G127+G128</f>
        <v>-143451.45022628005</v>
      </c>
    </row>
    <row r="128" spans="2:8" hidden="1" outlineLevel="1" x14ac:dyDescent="0.35">
      <c r="B128" t="s">
        <v>1234</v>
      </c>
      <c r="C128" s="185">
        <f t="shared" ref="C128:C133" si="38">C231+C467+C703+C939+C328+C564+C800+C1036+C391+C627+C863+C1099</f>
        <v>-1691.3982069379524</v>
      </c>
      <c r="D128" s="36">
        <f>-D116</f>
        <v>-1691.3982069379524</v>
      </c>
      <c r="E128" s="36">
        <f>-E116</f>
        <v>-1691.3982069379524</v>
      </c>
      <c r="F128" s="36">
        <f>-F116</f>
        <v>-1691.3982069379524</v>
      </c>
      <c r="G128" s="36">
        <f>-G116</f>
        <v>-1691.3982069379524</v>
      </c>
      <c r="H128" s="36">
        <f>-H116</f>
        <v>-1691.3982069379524</v>
      </c>
    </row>
    <row r="129" spans="2:8" hidden="1" outlineLevel="1" x14ac:dyDescent="0.35">
      <c r="B129" t="s">
        <v>514</v>
      </c>
      <c r="C129" s="185">
        <f t="shared" si="38"/>
        <v>0.19926695630663149</v>
      </c>
      <c r="D129" s="36">
        <f>IFERROR(C129*(D128/C128),0)</f>
        <v>0.19926695630663149</v>
      </c>
      <c r="E129" s="36">
        <f>IFERROR(D129*(E128/D128),0)</f>
        <v>0.19926695630663149</v>
      </c>
      <c r="F129" s="36">
        <f>IFERROR(E129*(F128/E128),0)</f>
        <v>0.19926695630663149</v>
      </c>
      <c r="G129" s="36">
        <f>IFERROR(F129*(G128/F128),0)</f>
        <v>0.19926695630663149</v>
      </c>
      <c r="H129" s="36">
        <f>IFERROR(G129*(H128/G128),0)</f>
        <v>0.19926695630663149</v>
      </c>
    </row>
    <row r="130" spans="2:8" hidden="1" outlineLevel="1" x14ac:dyDescent="0.35">
      <c r="B130" t="s">
        <v>513</v>
      </c>
      <c r="C130" s="185">
        <f t="shared" si="38"/>
        <v>510.8279662604242</v>
      </c>
      <c r="D130" s="36">
        <f>IFERROR(C130*(D128/C128),0)</f>
        <v>510.8279662604242</v>
      </c>
      <c r="E130" s="36">
        <f>IFERROR(D130*(E128/D128),0)</f>
        <v>510.8279662604242</v>
      </c>
      <c r="F130" s="36">
        <f>IFERROR(E130*(F128/E128),0)</f>
        <v>510.8279662604242</v>
      </c>
      <c r="G130" s="36">
        <f>IFERROR(F130*(G128/F128),0)</f>
        <v>510.8279662604242</v>
      </c>
      <c r="H130" s="36">
        <f>IFERROR(G130*(H128/G128),0)</f>
        <v>510.8279662604242</v>
      </c>
    </row>
    <row r="131" spans="2:8" hidden="1" outlineLevel="1" x14ac:dyDescent="0.35">
      <c r="B131" t="s">
        <v>515</v>
      </c>
      <c r="C131" s="185">
        <f t="shared" si="38"/>
        <v>1993.3671229422052</v>
      </c>
      <c r="D131" s="36">
        <f t="shared" ref="D131:H132" si="39">+C131</f>
        <v>1993.3671229422052</v>
      </c>
      <c r="E131" s="36">
        <f t="shared" si="39"/>
        <v>1993.3671229422052</v>
      </c>
      <c r="F131" s="36">
        <f t="shared" si="39"/>
        <v>1993.3671229422052</v>
      </c>
      <c r="G131" s="36">
        <f t="shared" si="39"/>
        <v>1993.3671229422052</v>
      </c>
      <c r="H131" s="36">
        <f t="shared" si="39"/>
        <v>1993.3671229422052</v>
      </c>
    </row>
    <row r="132" spans="2:8" hidden="1" outlineLevel="1" x14ac:dyDescent="0.35">
      <c r="B132" t="s">
        <v>516</v>
      </c>
      <c r="C132" s="185">
        <f t="shared" si="38"/>
        <v>181.41879550973204</v>
      </c>
      <c r="D132" s="36">
        <f t="shared" si="39"/>
        <v>181.41879550973204</v>
      </c>
      <c r="E132" s="36">
        <f t="shared" si="39"/>
        <v>181.41879550973204</v>
      </c>
      <c r="F132" s="36">
        <f t="shared" si="39"/>
        <v>181.41879550973204</v>
      </c>
      <c r="G132" s="36">
        <f t="shared" si="39"/>
        <v>181.41879550973204</v>
      </c>
      <c r="H132" s="36">
        <f t="shared" si="39"/>
        <v>181.41879550973204</v>
      </c>
    </row>
    <row r="133" spans="2:8" hidden="1" outlineLevel="1" x14ac:dyDescent="0.35">
      <c r="B133" t="s">
        <v>1235</v>
      </c>
      <c r="C133" s="185">
        <f t="shared" si="38"/>
        <v>21427.867725391839</v>
      </c>
      <c r="D133" s="36">
        <f>D122+D127-D129-D130+D132+D131</f>
        <v>21427.867725391792</v>
      </c>
      <c r="E133" s="36">
        <f>E122+E127-E129-E130+E132+E131</f>
        <v>19736.46951845385</v>
      </c>
      <c r="F133" s="36">
        <f>F122+F127-F129-F130+F132+F131</f>
        <v>18045.071311515912</v>
      </c>
      <c r="G133" s="36">
        <f>G122+G127-G129-G130+G132+G131</f>
        <v>16353.673104577971</v>
      </c>
      <c r="H133" s="36">
        <f>H122+H127-H129-H130+H132+H131</f>
        <v>14662.274897640029</v>
      </c>
    </row>
    <row r="134" spans="2:8" collapsed="1" x14ac:dyDescent="0.35">
      <c r="C134" s="36"/>
    </row>
    <row r="135" spans="2:8" x14ac:dyDescent="0.35">
      <c r="B135" s="136" t="s">
        <v>1232</v>
      </c>
      <c r="C135" s="136"/>
      <c r="D135" s="137">
        <f>D151+D137</f>
        <v>206.40281683326782</v>
      </c>
      <c r="E135" s="137">
        <f>E151+E137</f>
        <v>206.40281683326782</v>
      </c>
      <c r="F135" s="137">
        <f>F151+F137</f>
        <v>206.40281683326782</v>
      </c>
      <c r="G135" s="137">
        <f>G151+G137</f>
        <v>206.40281683326782</v>
      </c>
      <c r="H135" s="137">
        <f>H151+H137</f>
        <v>206.40281683326782</v>
      </c>
    </row>
    <row r="136" spans="2:8" hidden="1" outlineLevel="1" x14ac:dyDescent="0.35"/>
    <row r="137" spans="2:8" hidden="1" outlineLevel="1" x14ac:dyDescent="0.35">
      <c r="B137" s="1" t="s">
        <v>859</v>
      </c>
      <c r="C137" s="1"/>
      <c r="D137" s="135">
        <f>SUM(D139:D141)</f>
        <v>179.88072433296423</v>
      </c>
      <c r="E137" s="135">
        <f>SUM(E139:E141)</f>
        <v>179.88072433296423</v>
      </c>
      <c r="F137" s="135">
        <f>SUM(F139:F141)</f>
        <v>179.88072433296423</v>
      </c>
      <c r="G137" s="135">
        <f>SUM(G139:G141)</f>
        <v>179.88072433296423</v>
      </c>
      <c r="H137" s="135">
        <f>SUM(H139:H141)</f>
        <v>179.88072433296423</v>
      </c>
    </row>
    <row r="138" spans="2:8" hidden="1" outlineLevel="1" x14ac:dyDescent="0.35">
      <c r="D138" s="19"/>
      <c r="E138" s="19"/>
      <c r="F138" s="19"/>
      <c r="G138" s="19"/>
      <c r="H138" s="19"/>
    </row>
    <row r="139" spans="2:8" hidden="1" outlineLevel="1" x14ac:dyDescent="0.35">
      <c r="B139" s="27" t="s">
        <v>1041</v>
      </c>
      <c r="D139" s="112">
        <f t="shared" ref="D139:H141" si="40">D143*D165/D169</f>
        <v>129.73089164747964</v>
      </c>
      <c r="E139" s="112">
        <f t="shared" si="40"/>
        <v>129.73089164747964</v>
      </c>
      <c r="F139" s="112">
        <f t="shared" si="40"/>
        <v>129.73089164747964</v>
      </c>
      <c r="G139" s="112">
        <f t="shared" si="40"/>
        <v>129.73089164747964</v>
      </c>
      <c r="H139" s="112">
        <f t="shared" si="40"/>
        <v>129.73089164747964</v>
      </c>
    </row>
    <row r="140" spans="2:8" hidden="1" outlineLevel="1" x14ac:dyDescent="0.35">
      <c r="B140" s="27" t="s">
        <v>1042</v>
      </c>
      <c r="D140" s="112">
        <f t="shared" si="40"/>
        <v>18.70336769086143</v>
      </c>
      <c r="E140" s="112">
        <f t="shared" si="40"/>
        <v>18.70336769086143</v>
      </c>
      <c r="F140" s="112">
        <f t="shared" si="40"/>
        <v>18.70336769086143</v>
      </c>
      <c r="G140" s="112">
        <f t="shared" si="40"/>
        <v>18.70336769086143</v>
      </c>
      <c r="H140" s="112">
        <f t="shared" si="40"/>
        <v>18.70336769086143</v>
      </c>
    </row>
    <row r="141" spans="2:8" hidden="1" outlineLevel="1" x14ac:dyDescent="0.35">
      <c r="B141" s="27" t="s">
        <v>1043</v>
      </c>
      <c r="D141" s="112">
        <f t="shared" si="40"/>
        <v>31.446464994623177</v>
      </c>
      <c r="E141" s="112">
        <f t="shared" si="40"/>
        <v>31.446464994623177</v>
      </c>
      <c r="F141" s="112">
        <f t="shared" si="40"/>
        <v>31.446464994623177</v>
      </c>
      <c r="G141" s="112">
        <f t="shared" si="40"/>
        <v>31.446464994623177</v>
      </c>
      <c r="H141" s="112">
        <f t="shared" si="40"/>
        <v>31.446464994623177</v>
      </c>
    </row>
    <row r="142" spans="2:8" hidden="1" outlineLevel="1" x14ac:dyDescent="0.35">
      <c r="B142" s="27"/>
      <c r="D142" s="112"/>
      <c r="E142" s="112"/>
      <c r="F142" s="112"/>
      <c r="G142" s="112"/>
      <c r="H142" s="112"/>
    </row>
    <row r="143" spans="2:8" hidden="1" outlineLevel="1" x14ac:dyDescent="0.35">
      <c r="B143" s="27" t="s">
        <v>1044</v>
      </c>
      <c r="D143" s="112">
        <f>D147*D169</f>
        <v>984.60848904068791</v>
      </c>
      <c r="E143" s="112">
        <f>E147*E169</f>
        <v>984.60848904068791</v>
      </c>
      <c r="F143" s="112">
        <f>F147*F169</f>
        <v>984.60848904068791</v>
      </c>
      <c r="G143" s="112">
        <f>G147*G169</f>
        <v>984.60848904068791</v>
      </c>
      <c r="H143" s="112">
        <f>H147*H169</f>
        <v>984.60848904068791</v>
      </c>
    </row>
    <row r="144" spans="2:8" hidden="1" outlineLevel="1" x14ac:dyDescent="0.35">
      <c r="B144" s="27" t="s">
        <v>1045</v>
      </c>
      <c r="D144" s="112">
        <f>D147*D170</f>
        <v>88.13111763638905</v>
      </c>
      <c r="E144" s="112">
        <f>E147*E170</f>
        <v>88.13111763638905</v>
      </c>
      <c r="F144" s="112">
        <f>F147*F170</f>
        <v>88.13111763638905</v>
      </c>
      <c r="G144" s="112">
        <f>G147*G170</f>
        <v>88.13111763638905</v>
      </c>
      <c r="H144" s="112">
        <f>H147*H170</f>
        <v>88.13111763638905</v>
      </c>
    </row>
    <row r="145" spans="2:8" hidden="1" outlineLevel="1" x14ac:dyDescent="0.35">
      <c r="B145" s="27" t="s">
        <v>1046</v>
      </c>
      <c r="D145" s="112">
        <f>D147*D171</f>
        <v>121.44897918185319</v>
      </c>
      <c r="E145" s="112">
        <f>E147*E171</f>
        <v>121.44897918185319</v>
      </c>
      <c r="F145" s="112">
        <f>F147*F171</f>
        <v>121.44897918185319</v>
      </c>
      <c r="G145" s="112">
        <f>G147*G171</f>
        <v>121.44897918185319</v>
      </c>
      <c r="H145" s="112">
        <f>H147*H171</f>
        <v>121.44897918185319</v>
      </c>
    </row>
    <row r="146" spans="2:8" hidden="1" outlineLevel="1" x14ac:dyDescent="0.35">
      <c r="B146" s="27"/>
      <c r="D146" s="112"/>
      <c r="E146" s="19"/>
      <c r="F146" s="19"/>
      <c r="G146" s="19"/>
      <c r="H146" s="19"/>
    </row>
    <row r="147" spans="2:8" hidden="1" outlineLevel="1" x14ac:dyDescent="0.35">
      <c r="B147" s="27" t="s">
        <v>1047</v>
      </c>
      <c r="D147" s="112">
        <f>D148*D149</f>
        <v>1194.1885858589301</v>
      </c>
      <c r="E147" s="112">
        <f>E148*E149</f>
        <v>1194.1885858589301</v>
      </c>
      <c r="F147" s="112">
        <f>F148*F149</f>
        <v>1194.1885858589301</v>
      </c>
      <c r="G147" s="112">
        <f>G148*G149</f>
        <v>1194.1885858589301</v>
      </c>
      <c r="H147" s="112">
        <f>H148*H149</f>
        <v>1194.1885858589301</v>
      </c>
    </row>
    <row r="148" spans="2:8" hidden="1" outlineLevel="1" x14ac:dyDescent="0.35">
      <c r="B148" s="27" t="s">
        <v>1019</v>
      </c>
      <c r="C148" s="292">
        <v>8.6E-3</v>
      </c>
      <c r="D148" s="134">
        <f>C148</f>
        <v>8.6E-3</v>
      </c>
      <c r="E148" s="134">
        <f>D148</f>
        <v>8.6E-3</v>
      </c>
      <c r="F148" s="134">
        <f>E148</f>
        <v>8.6E-3</v>
      </c>
      <c r="G148" s="134">
        <f>F148</f>
        <v>8.6E-3</v>
      </c>
      <c r="H148" s="134">
        <f>G148</f>
        <v>8.6E-3</v>
      </c>
    </row>
    <row r="149" spans="2:8" hidden="1" outlineLevel="1" x14ac:dyDescent="0.35">
      <c r="B149" s="27" t="s">
        <v>860</v>
      </c>
      <c r="C149" s="112"/>
      <c r="D149" s="112">
        <f>D252+D347+D410+D488+D583+D646+D724+D819+D882+D960+D1055+D1118</f>
        <v>138859.13789057327</v>
      </c>
      <c r="E149" s="112">
        <f>E252+E347+E410+E488+E583+E646+E724+E819+E882+E960+E1055+E1118</f>
        <v>138859.13789057327</v>
      </c>
      <c r="F149" s="112">
        <f>F252+F347+F410+F488+F583+F646+F724+F819+F882+F960+F1055+F1118</f>
        <v>138859.13789057327</v>
      </c>
      <c r="G149" s="112">
        <f>G252+G347+G410+G488+G583+G646+G724+G819+G882+G960+G1055+G1118</f>
        <v>138859.13789057327</v>
      </c>
      <c r="H149" s="112">
        <f>H252+H347+H410+H488+H583+H646+H724+H819+H882+H960+H1055+H1118</f>
        <v>138859.13789057327</v>
      </c>
    </row>
    <row r="150" spans="2:8" hidden="1" outlineLevel="1" x14ac:dyDescent="0.35"/>
    <row r="151" spans="2:8" hidden="1" outlineLevel="1" x14ac:dyDescent="0.35">
      <c r="B151" s="1" t="s">
        <v>1087</v>
      </c>
      <c r="C151" s="1"/>
      <c r="D151" s="135">
        <f>SUM(D153:D155)</f>
        <v>26.522092500303597</v>
      </c>
      <c r="E151" s="135">
        <f>SUM(E153:E155)</f>
        <v>26.522092500303597</v>
      </c>
      <c r="F151" s="135">
        <f>SUM(F153:F155)</f>
        <v>26.522092500303597</v>
      </c>
      <c r="G151" s="135">
        <f>SUM(G153:G155)</f>
        <v>26.522092500303597</v>
      </c>
      <c r="H151" s="135">
        <f>SUM(H153:H155)</f>
        <v>26.522092500303597</v>
      </c>
    </row>
    <row r="152" spans="2:8" hidden="1" outlineLevel="1" x14ac:dyDescent="0.35">
      <c r="D152" s="19"/>
      <c r="E152" s="19"/>
      <c r="F152" s="19"/>
      <c r="G152" s="19"/>
      <c r="H152" s="19"/>
    </row>
    <row r="153" spans="2:8" hidden="1" outlineLevel="1" x14ac:dyDescent="0.35">
      <c r="B153" s="27" t="s">
        <v>1088</v>
      </c>
      <c r="D153" s="112">
        <f t="shared" ref="D153:H155" si="41">D157*D165/D169</f>
        <v>19.127867764488329</v>
      </c>
      <c r="E153" s="112">
        <f t="shared" si="41"/>
        <v>19.127867764488329</v>
      </c>
      <c r="F153" s="112">
        <f t="shared" si="41"/>
        <v>19.127867764488329</v>
      </c>
      <c r="G153" s="112">
        <f t="shared" si="41"/>
        <v>19.127867764488329</v>
      </c>
      <c r="H153" s="112">
        <f t="shared" si="41"/>
        <v>19.127867764488329</v>
      </c>
    </row>
    <row r="154" spans="2:8" hidden="1" outlineLevel="1" x14ac:dyDescent="0.35">
      <c r="B154" s="27" t="s">
        <v>1089</v>
      </c>
      <c r="D154" s="112">
        <f t="shared" si="41"/>
        <v>2.7576742855783127</v>
      </c>
      <c r="E154" s="112">
        <f t="shared" si="41"/>
        <v>2.7576742855783127</v>
      </c>
      <c r="F154" s="112">
        <f t="shared" si="41"/>
        <v>2.7576742855783127</v>
      </c>
      <c r="G154" s="112">
        <f t="shared" si="41"/>
        <v>2.7576742855783127</v>
      </c>
      <c r="H154" s="112">
        <f t="shared" si="41"/>
        <v>2.7576742855783127</v>
      </c>
    </row>
    <row r="155" spans="2:8" hidden="1" outlineLevel="1" x14ac:dyDescent="0.35">
      <c r="B155" s="27" t="s">
        <v>1090</v>
      </c>
      <c r="D155" s="112">
        <f t="shared" si="41"/>
        <v>4.6365504502369559</v>
      </c>
      <c r="E155" s="112">
        <f t="shared" si="41"/>
        <v>4.6365504502369559</v>
      </c>
      <c r="F155" s="112">
        <f t="shared" si="41"/>
        <v>4.6365504502369559</v>
      </c>
      <c r="G155" s="112">
        <f t="shared" si="41"/>
        <v>4.6365504502369559</v>
      </c>
      <c r="H155" s="112">
        <f t="shared" si="41"/>
        <v>4.6365504502369559</v>
      </c>
    </row>
    <row r="156" spans="2:8" hidden="1" outlineLevel="1" x14ac:dyDescent="0.35">
      <c r="B156" s="27"/>
      <c r="D156" s="112"/>
      <c r="E156" s="112"/>
      <c r="F156" s="112"/>
      <c r="G156" s="112"/>
      <c r="H156" s="112"/>
    </row>
    <row r="157" spans="2:8" hidden="1" outlineLevel="1" x14ac:dyDescent="0.35">
      <c r="B157" s="27" t="s">
        <v>1091</v>
      </c>
      <c r="D157" s="112">
        <f>D161*D169</f>
        <v>145.17329480274813</v>
      </c>
      <c r="E157" s="112">
        <f>E161*E169</f>
        <v>145.17329480274813</v>
      </c>
      <c r="F157" s="112">
        <f>F161*F169</f>
        <v>145.17329480274813</v>
      </c>
      <c r="G157" s="112">
        <f>G161*G169</f>
        <v>145.17329480274813</v>
      </c>
      <c r="H157" s="112">
        <f>H161*H169</f>
        <v>145.17329480274813</v>
      </c>
    </row>
    <row r="158" spans="2:8" hidden="1" outlineLevel="1" x14ac:dyDescent="0.35">
      <c r="B158" s="27" t="s">
        <v>1092</v>
      </c>
      <c r="D158" s="112">
        <f>D161*D170</f>
        <v>12.99428642382391</v>
      </c>
      <c r="E158" s="112">
        <f>E161*E170</f>
        <v>12.99428642382391</v>
      </c>
      <c r="F158" s="112">
        <f>F161*F170</f>
        <v>12.99428642382391</v>
      </c>
      <c r="G158" s="112">
        <f>G161*G170</f>
        <v>12.99428642382391</v>
      </c>
      <c r="H158" s="112">
        <f>H161*H170</f>
        <v>12.99428642382391</v>
      </c>
    </row>
    <row r="159" spans="2:8" hidden="1" outlineLevel="1" x14ac:dyDescent="0.35">
      <c r="B159" s="27" t="s">
        <v>1093</v>
      </c>
      <c r="D159" s="112">
        <f>D161*D171</f>
        <v>17.906760559659777</v>
      </c>
      <c r="E159" s="112">
        <f>E161*E171</f>
        <v>17.906760559659777</v>
      </c>
      <c r="F159" s="112">
        <f>F161*F171</f>
        <v>17.906760559659777</v>
      </c>
      <c r="G159" s="112">
        <f>G161*G171</f>
        <v>17.906760559659777</v>
      </c>
      <c r="H159" s="112">
        <f>H161*H171</f>
        <v>17.906760559659777</v>
      </c>
    </row>
    <row r="160" spans="2:8" hidden="1" outlineLevel="1" x14ac:dyDescent="0.35">
      <c r="B160" s="27"/>
      <c r="D160" s="19"/>
      <c r="E160" s="19"/>
      <c r="F160" s="19"/>
      <c r="G160" s="19"/>
      <c r="H160" s="19"/>
    </row>
    <row r="161" spans="2:8" hidden="1" outlineLevel="1" x14ac:dyDescent="0.35">
      <c r="B161" s="27" t="s">
        <v>1094</v>
      </c>
      <c r="D161" s="112">
        <f>D162*D163</f>
        <v>176.07434178623183</v>
      </c>
      <c r="E161" s="112">
        <f>E162*E163</f>
        <v>176.07434178623183</v>
      </c>
      <c r="F161" s="112">
        <f>F162*F163</f>
        <v>176.07434178623183</v>
      </c>
      <c r="G161" s="112">
        <f>G162*G163</f>
        <v>176.07434178623183</v>
      </c>
      <c r="H161" s="112">
        <f>H162*H163</f>
        <v>176.07434178623183</v>
      </c>
    </row>
    <row r="162" spans="2:8" hidden="1" outlineLevel="1" x14ac:dyDescent="0.35">
      <c r="B162" s="27" t="s">
        <v>1095</v>
      </c>
      <c r="C162" s="292">
        <v>8.6E-3</v>
      </c>
      <c r="D162" s="134">
        <f t="shared" ref="D162:H163" si="42">C162</f>
        <v>8.6E-3</v>
      </c>
      <c r="E162" s="134">
        <f t="shared" si="42"/>
        <v>8.6E-3</v>
      </c>
      <c r="F162" s="134">
        <f t="shared" si="42"/>
        <v>8.6E-3</v>
      </c>
      <c r="G162" s="134">
        <f t="shared" si="42"/>
        <v>8.6E-3</v>
      </c>
      <c r="H162" s="134">
        <f t="shared" si="42"/>
        <v>8.6E-3</v>
      </c>
    </row>
    <row r="163" spans="2:8" hidden="1" outlineLevel="1" x14ac:dyDescent="0.35">
      <c r="B163" s="27" t="s">
        <v>1096</v>
      </c>
      <c r="C163" s="185">
        <f>C266+C502+C738+C974</f>
        <v>20473.760672817654</v>
      </c>
      <c r="D163" s="112">
        <f t="shared" si="42"/>
        <v>20473.760672817654</v>
      </c>
      <c r="E163" s="112">
        <f t="shared" si="42"/>
        <v>20473.760672817654</v>
      </c>
      <c r="F163" s="112">
        <f t="shared" si="42"/>
        <v>20473.760672817654</v>
      </c>
      <c r="G163" s="112">
        <f t="shared" si="42"/>
        <v>20473.760672817654</v>
      </c>
      <c r="H163" s="112">
        <f t="shared" si="42"/>
        <v>20473.760672817654</v>
      </c>
    </row>
    <row r="164" spans="2:8" hidden="1" outlineLevel="1" x14ac:dyDescent="0.35"/>
    <row r="165" spans="2:8" hidden="1" outlineLevel="1" x14ac:dyDescent="0.35">
      <c r="B165" t="s">
        <v>1025</v>
      </c>
      <c r="C165" s="131">
        <f t="shared" ref="C165:H165" si="43">C169*(C173/(1-(1/((1+C173)^(C175)))))</f>
        <v>0.10863517972261441</v>
      </c>
      <c r="D165" s="131">
        <f t="shared" si="43"/>
        <v>0.10863517972261441</v>
      </c>
      <c r="E165" s="131">
        <f t="shared" si="43"/>
        <v>0.10863517972261441</v>
      </c>
      <c r="F165" s="73">
        <f t="shared" si="43"/>
        <v>0.10863517972261441</v>
      </c>
      <c r="G165" s="73">
        <f t="shared" si="43"/>
        <v>0.10863517972261441</v>
      </c>
      <c r="H165" s="73">
        <f t="shared" si="43"/>
        <v>0.10863517972261441</v>
      </c>
    </row>
    <row r="166" spans="2:8" hidden="1" outlineLevel="1" x14ac:dyDescent="0.35">
      <c r="B166" t="s">
        <v>1026</v>
      </c>
      <c r="C166" s="131">
        <f t="shared" ref="C166:H166" si="44">C170*(C173/(1-(1/((1+C173)^(C176)))))</f>
        <v>1.5661988326080737E-2</v>
      </c>
      <c r="D166" s="131">
        <f t="shared" si="44"/>
        <v>1.5661988326080737E-2</v>
      </c>
      <c r="E166" s="131">
        <f t="shared" si="44"/>
        <v>1.5661988326080737E-2</v>
      </c>
      <c r="F166" s="73">
        <f t="shared" si="44"/>
        <v>1.5661988326080737E-2</v>
      </c>
      <c r="G166" s="73">
        <f t="shared" si="44"/>
        <v>1.5661988326080737E-2</v>
      </c>
      <c r="H166" s="73">
        <f t="shared" si="44"/>
        <v>1.5661988326080737E-2</v>
      </c>
    </row>
    <row r="167" spans="2:8" hidden="1" outlineLevel="1" x14ac:dyDescent="0.35">
      <c r="B167" t="s">
        <v>1027</v>
      </c>
      <c r="C167" s="131">
        <f t="shared" ref="C167:H167" si="45">C171*(C173/(1-(1/((1+C173)^(C177)))))</f>
        <v>2.6332913718150341E-2</v>
      </c>
      <c r="D167" s="131">
        <f t="shared" si="45"/>
        <v>2.6332913718150341E-2</v>
      </c>
      <c r="E167" s="131">
        <f t="shared" si="45"/>
        <v>2.6332913718150341E-2</v>
      </c>
      <c r="F167" s="73">
        <f t="shared" si="45"/>
        <v>2.6332913718150341E-2</v>
      </c>
      <c r="G167" s="73">
        <f t="shared" si="45"/>
        <v>2.6332913718150341E-2</v>
      </c>
      <c r="H167" s="73">
        <f t="shared" si="45"/>
        <v>2.6332913718150341E-2</v>
      </c>
    </row>
    <row r="168" spans="2:8" hidden="1" outlineLevel="1" x14ac:dyDescent="0.35">
      <c r="C168" s="131"/>
      <c r="D168" s="131"/>
      <c r="E168" s="131"/>
      <c r="F168" s="73"/>
      <c r="G168" s="73"/>
      <c r="H168" s="73"/>
    </row>
    <row r="169" spans="2:8" hidden="1" outlineLevel="1" x14ac:dyDescent="0.35">
      <c r="B169" t="s">
        <v>861</v>
      </c>
      <c r="C169" s="292">
        <v>0.82450000000000001</v>
      </c>
      <c r="D169" s="131">
        <f t="shared" ref="D169:H171" si="46">C169</f>
        <v>0.82450000000000001</v>
      </c>
      <c r="E169" s="131">
        <f t="shared" si="46"/>
        <v>0.82450000000000001</v>
      </c>
      <c r="F169" s="131">
        <f t="shared" si="46"/>
        <v>0.82450000000000001</v>
      </c>
      <c r="G169" s="131">
        <f t="shared" si="46"/>
        <v>0.82450000000000001</v>
      </c>
      <c r="H169" s="131">
        <f t="shared" si="46"/>
        <v>0.82450000000000001</v>
      </c>
    </row>
    <row r="170" spans="2:8" hidden="1" outlineLevel="1" x14ac:dyDescent="0.35">
      <c r="B170" t="s">
        <v>862</v>
      </c>
      <c r="C170" s="292">
        <v>7.3800000000000004E-2</v>
      </c>
      <c r="D170" s="131">
        <f t="shared" si="46"/>
        <v>7.3800000000000004E-2</v>
      </c>
      <c r="E170" s="131">
        <f t="shared" si="46"/>
        <v>7.3800000000000004E-2</v>
      </c>
      <c r="F170" s="131">
        <f t="shared" si="46"/>
        <v>7.3800000000000004E-2</v>
      </c>
      <c r="G170" s="131">
        <f t="shared" si="46"/>
        <v>7.3800000000000004E-2</v>
      </c>
      <c r="H170" s="131">
        <f t="shared" si="46"/>
        <v>7.3800000000000004E-2</v>
      </c>
    </row>
    <row r="171" spans="2:8" hidden="1" outlineLevel="1" x14ac:dyDescent="0.35">
      <c r="B171" t="s">
        <v>863</v>
      </c>
      <c r="C171" s="292">
        <v>0.1017</v>
      </c>
      <c r="D171" s="131">
        <f t="shared" si="46"/>
        <v>0.1017</v>
      </c>
      <c r="E171" s="131">
        <f t="shared" si="46"/>
        <v>0.1017</v>
      </c>
      <c r="F171" s="131">
        <f t="shared" si="46"/>
        <v>0.1017</v>
      </c>
      <c r="G171" s="131">
        <f t="shared" si="46"/>
        <v>0.1017</v>
      </c>
      <c r="H171" s="131">
        <f t="shared" si="46"/>
        <v>0.1017</v>
      </c>
    </row>
    <row r="172" spans="2:8" hidden="1" outlineLevel="1" x14ac:dyDescent="0.35"/>
    <row r="173" spans="2:8" hidden="1" outlineLevel="1" x14ac:dyDescent="0.35">
      <c r="B173" t="s">
        <v>857</v>
      </c>
      <c r="C173" s="291">
        <f>'Regulatory WACC'!$C$21</f>
        <v>0.11000990968583492</v>
      </c>
      <c r="D173" s="131">
        <f>C173</f>
        <v>0.11000990968583492</v>
      </c>
      <c r="E173" s="131">
        <f>D173</f>
        <v>0.11000990968583492</v>
      </c>
      <c r="F173" s="73">
        <f>E173</f>
        <v>0.11000990968583492</v>
      </c>
      <c r="G173" s="73">
        <f>F173</f>
        <v>0.11000990968583492</v>
      </c>
      <c r="H173" s="73">
        <f>G173</f>
        <v>0.11000990968583492</v>
      </c>
    </row>
    <row r="174" spans="2:8" hidden="1" outlineLevel="1" x14ac:dyDescent="0.35"/>
    <row r="175" spans="2:8" hidden="1" outlineLevel="1" x14ac:dyDescent="0.35">
      <c r="B175" t="s">
        <v>864</v>
      </c>
      <c r="C175" s="293">
        <v>17.260000000000002</v>
      </c>
      <c r="D175" s="58">
        <f t="shared" ref="D175:H177" si="47">C175</f>
        <v>17.260000000000002</v>
      </c>
      <c r="E175" s="58">
        <f t="shared" si="47"/>
        <v>17.260000000000002</v>
      </c>
      <c r="F175" s="58">
        <f t="shared" si="47"/>
        <v>17.260000000000002</v>
      </c>
      <c r="G175" s="58">
        <f t="shared" si="47"/>
        <v>17.260000000000002</v>
      </c>
      <c r="H175" s="58">
        <f t="shared" si="47"/>
        <v>17.260000000000002</v>
      </c>
    </row>
    <row r="176" spans="2:8" hidden="1" outlineLevel="1" x14ac:dyDescent="0.35">
      <c r="B176" t="s">
        <v>865</v>
      </c>
      <c r="C176" s="293">
        <v>7</v>
      </c>
      <c r="D176" s="58">
        <f t="shared" si="47"/>
        <v>7</v>
      </c>
      <c r="E176" s="58">
        <f t="shared" si="47"/>
        <v>7</v>
      </c>
      <c r="F176" s="58">
        <f t="shared" si="47"/>
        <v>7</v>
      </c>
      <c r="G176" s="58">
        <f t="shared" si="47"/>
        <v>7</v>
      </c>
      <c r="H176" s="58">
        <f t="shared" si="47"/>
        <v>7</v>
      </c>
    </row>
    <row r="177" spans="2:8" ht="15" hidden="1" customHeight="1" outlineLevel="1" x14ac:dyDescent="0.35">
      <c r="B177" t="s">
        <v>866</v>
      </c>
      <c r="C177" s="293">
        <v>5.3</v>
      </c>
      <c r="D177" s="58">
        <f t="shared" si="47"/>
        <v>5.3</v>
      </c>
      <c r="E177" s="58">
        <f t="shared" si="47"/>
        <v>5.3</v>
      </c>
      <c r="F177" s="58">
        <f t="shared" si="47"/>
        <v>5.3</v>
      </c>
      <c r="G177" s="58">
        <f t="shared" si="47"/>
        <v>5.3</v>
      </c>
      <c r="H177" s="58">
        <f t="shared" si="47"/>
        <v>5.3</v>
      </c>
    </row>
    <row r="178" spans="2:8" collapsed="1" x14ac:dyDescent="0.35"/>
    <row r="179" spans="2:8" x14ac:dyDescent="0.35">
      <c r="B179" s="136" t="s">
        <v>1236</v>
      </c>
      <c r="C179" s="136"/>
      <c r="D179" s="137">
        <f>D181</f>
        <v>3378.1867444006298</v>
      </c>
      <c r="E179" s="137">
        <f>E181</f>
        <v>3340.9659034107854</v>
      </c>
      <c r="F179" s="137">
        <f>F181</f>
        <v>3308.7473005017951</v>
      </c>
      <c r="G179" s="137">
        <f>G181</f>
        <v>3281.3573644811627</v>
      </c>
      <c r="H179" s="137">
        <f>H181</f>
        <v>3258.635239429052</v>
      </c>
    </row>
    <row r="180" spans="2:8" hidden="1" outlineLevel="1" x14ac:dyDescent="0.35"/>
    <row r="181" spans="2:8" hidden="1" outlineLevel="1" x14ac:dyDescent="0.35">
      <c r="B181" t="s">
        <v>868</v>
      </c>
      <c r="C181" s="36"/>
      <c r="D181" s="36">
        <f>D182*(Inflation!$L$522/Inflation!$L$510)</f>
        <v>3378.1867444006298</v>
      </c>
      <c r="E181" s="36">
        <f>E182*(Inflation!$L$522/Inflation!$L$510)</f>
        <v>3340.9659034107854</v>
      </c>
      <c r="F181" s="36">
        <f>F182*(Inflation!$L$522/Inflation!$L$510)</f>
        <v>3308.7473005017951</v>
      </c>
      <c r="G181" s="36">
        <f>G182*(Inflation!$L$522/Inflation!$L$510)</f>
        <v>3281.3573644811627</v>
      </c>
      <c r="H181" s="36">
        <f>H182*(Inflation!$L$522/Inflation!$L$510)</f>
        <v>3258.635239429052</v>
      </c>
    </row>
    <row r="182" spans="2:8" hidden="1" outlineLevel="1" x14ac:dyDescent="0.35">
      <c r="B182" t="s">
        <v>867</v>
      </c>
      <c r="C182" s="34">
        <f>D183</f>
        <v>3264.3424999999997</v>
      </c>
      <c r="D182" s="185">
        <f>D285+D521+D757+D993</f>
        <v>3250.2618905224581</v>
      </c>
      <c r="E182" s="185">
        <f>E285+E521+E757+E993</f>
        <v>3214.4505247940806</v>
      </c>
      <c r="F182" s="185">
        <f>F285+F521+F757+F993</f>
        <v>3183.4519728713549</v>
      </c>
      <c r="G182" s="185">
        <f>G285+G521+G757+G993</f>
        <v>3157.0992363391697</v>
      </c>
      <c r="H182" s="185">
        <f>H285+H521+H757+H993</f>
        <v>3135.2375505543409</v>
      </c>
    </row>
    <row r="183" spans="2:8" hidden="1" outlineLevel="1" x14ac:dyDescent="0.35">
      <c r="B183" s="27" t="s">
        <v>869</v>
      </c>
      <c r="C183" s="34"/>
      <c r="D183" s="185">
        <f>D286+D522+D758+D994</f>
        <v>3264.3424999999997</v>
      </c>
      <c r="E183" s="140">
        <f t="shared" ref="E183:H184" si="48">D183</f>
        <v>3264.3424999999997</v>
      </c>
      <c r="F183" s="140">
        <f t="shared" si="48"/>
        <v>3264.3424999999997</v>
      </c>
      <c r="G183" s="140">
        <f t="shared" si="48"/>
        <v>3264.3424999999997</v>
      </c>
      <c r="H183" s="140">
        <f t="shared" si="48"/>
        <v>3264.3424999999997</v>
      </c>
    </row>
    <row r="184" spans="2:8" hidden="1" outlineLevel="1" x14ac:dyDescent="0.35">
      <c r="B184" s="27" t="s">
        <v>870</v>
      </c>
      <c r="C184" s="34"/>
      <c r="D184" s="185">
        <f>D287+D523+D759+D995</f>
        <v>3239.1713209157524</v>
      </c>
      <c r="E184" s="140">
        <f t="shared" si="48"/>
        <v>3239.1713209157524</v>
      </c>
      <c r="F184" s="140">
        <f t="shared" si="48"/>
        <v>3239.1713209157524</v>
      </c>
      <c r="G184" s="140">
        <f t="shared" si="48"/>
        <v>3239.1713209157524</v>
      </c>
      <c r="H184" s="140">
        <f t="shared" si="48"/>
        <v>3239.1713209157524</v>
      </c>
    </row>
    <row r="185" spans="2:8" hidden="1" outlineLevel="1" x14ac:dyDescent="0.35">
      <c r="B185" s="27" t="s">
        <v>871</v>
      </c>
      <c r="C185" s="34"/>
      <c r="D185" s="292">
        <v>0</v>
      </c>
      <c r="E185" s="141">
        <f>0.812%</f>
        <v>8.1200000000000005E-3</v>
      </c>
      <c r="F185" s="141">
        <f>0.812%</f>
        <v>8.1200000000000005E-3</v>
      </c>
      <c r="G185" s="141">
        <f>0.812%</f>
        <v>8.1200000000000005E-3</v>
      </c>
      <c r="H185" s="141">
        <f>0.812%</f>
        <v>8.1200000000000005E-3</v>
      </c>
    </row>
    <row r="186" spans="2:8" collapsed="1" x14ac:dyDescent="0.35"/>
    <row r="187" spans="2:8" x14ac:dyDescent="0.35">
      <c r="B187" s="136" t="s">
        <v>1097</v>
      </c>
      <c r="C187" s="136"/>
      <c r="D187" s="137">
        <f>(D196/(1-D195))*50%*D194*D192*D191/(D189+D190+D191)</f>
        <v>31.221612109751867</v>
      </c>
      <c r="E187" s="137">
        <f>(E196/(1-E195))*50%*E194*E192*E191/(E189+E190+E191)</f>
        <v>31.036441276005387</v>
      </c>
      <c r="F187" s="137">
        <f>(F196/(1-F195))*50%*F194*F192*F191/(F189+F190+F191)</f>
        <v>30.874611165351926</v>
      </c>
      <c r="G187" s="137">
        <f>(G196/(1-G195))*50%*G194*G192*G191/(G189+G190+G191)</f>
        <v>30.735892129239243</v>
      </c>
      <c r="H187" s="137">
        <f>(H196/(1-H195))*50%*H194*H192*H191/(H189+H190+H191)</f>
        <v>30.620007552931099</v>
      </c>
    </row>
    <row r="188" spans="2:8" hidden="1" outlineLevel="1" x14ac:dyDescent="0.35">
      <c r="D188" s="36"/>
      <c r="E188" s="36"/>
      <c r="F188" s="36"/>
      <c r="G188" s="36"/>
      <c r="H188" s="36"/>
    </row>
    <row r="189" spans="2:8" hidden="1" outlineLevel="1" x14ac:dyDescent="0.35">
      <c r="B189" t="s">
        <v>379</v>
      </c>
      <c r="D189" s="36">
        <f>D137</f>
        <v>179.88072433296423</v>
      </c>
      <c r="E189" s="36">
        <f>E137</f>
        <v>179.88072433296423</v>
      </c>
      <c r="F189" s="36">
        <f>F137</f>
        <v>179.88072433296423</v>
      </c>
      <c r="G189" s="36">
        <f>G137</f>
        <v>179.88072433296423</v>
      </c>
      <c r="H189" s="36">
        <f>H137</f>
        <v>179.88072433296423</v>
      </c>
    </row>
    <row r="190" spans="2:8" hidden="1" outlineLevel="1" x14ac:dyDescent="0.35">
      <c r="B190" t="s">
        <v>872</v>
      </c>
      <c r="D190" s="36">
        <f>D111</f>
        <v>3715.1926965741663</v>
      </c>
      <c r="E190" s="36">
        <f>E111</f>
        <v>3715.1926965741663</v>
      </c>
      <c r="F190" s="36">
        <f>F111</f>
        <v>3715.1926965741663</v>
      </c>
      <c r="G190" s="36">
        <f>G111</f>
        <v>3715.1926965741663</v>
      </c>
      <c r="H190" s="36">
        <f>H111</f>
        <v>3715.1926965741663</v>
      </c>
    </row>
    <row r="191" spans="2:8" hidden="1" outlineLevel="1" x14ac:dyDescent="0.35">
      <c r="B191" t="s">
        <v>374</v>
      </c>
      <c r="D191" s="36">
        <f>D179</f>
        <v>3378.1867444006298</v>
      </c>
      <c r="E191" s="36">
        <f>E179</f>
        <v>3340.9659034107854</v>
      </c>
      <c r="F191" s="36">
        <f>F179</f>
        <v>3308.7473005017951</v>
      </c>
      <c r="G191" s="36">
        <f>G179</f>
        <v>3281.3573644811627</v>
      </c>
      <c r="H191" s="36">
        <f>H179</f>
        <v>3258.635239429052</v>
      </c>
    </row>
    <row r="192" spans="2:8" hidden="1" outlineLevel="1" x14ac:dyDescent="0.35">
      <c r="B192" t="s">
        <v>873</v>
      </c>
      <c r="C192" s="185">
        <f>C292+C528+C764+C1000+C370+C606+C842+C1078+C433+C669+C905+C1141</f>
        <v>1880.5754294486351</v>
      </c>
      <c r="D192" s="36">
        <f>C192</f>
        <v>1880.5754294486351</v>
      </c>
      <c r="E192" s="36">
        <f>D192</f>
        <v>1880.5754294486351</v>
      </c>
      <c r="F192" s="36">
        <f>E192</f>
        <v>1880.5754294486351</v>
      </c>
      <c r="G192" s="36">
        <f>F192</f>
        <v>1880.5754294486351</v>
      </c>
      <c r="H192" s="36">
        <f>G192</f>
        <v>1880.5754294486351</v>
      </c>
    </row>
    <row r="193" spans="2:8" hidden="1" outlineLevel="1" x14ac:dyDescent="0.35"/>
    <row r="194" spans="2:8" hidden="1" outlineLevel="1" x14ac:dyDescent="0.35">
      <c r="B194" t="s">
        <v>874</v>
      </c>
      <c r="C194" s="294">
        <v>0.55112399999999995</v>
      </c>
      <c r="D194" s="139">
        <f t="shared" ref="D194:H196" si="49">C194</f>
        <v>0.55112399999999995</v>
      </c>
      <c r="E194" s="139">
        <f t="shared" si="49"/>
        <v>0.55112399999999995</v>
      </c>
      <c r="F194" s="139">
        <f t="shared" si="49"/>
        <v>0.55112399999999995</v>
      </c>
      <c r="G194" s="139">
        <f t="shared" si="49"/>
        <v>0.55112399999999995</v>
      </c>
      <c r="H194" s="139">
        <f t="shared" si="49"/>
        <v>0.55112399999999995</v>
      </c>
    </row>
    <row r="195" spans="2:8" hidden="1" outlineLevel="1" x14ac:dyDescent="0.35">
      <c r="B195" t="s">
        <v>875</v>
      </c>
      <c r="C195" s="294">
        <v>0.34</v>
      </c>
      <c r="D195" s="139">
        <f t="shared" si="49"/>
        <v>0.34</v>
      </c>
      <c r="E195" s="139">
        <f t="shared" si="49"/>
        <v>0.34</v>
      </c>
      <c r="F195" s="139">
        <f t="shared" si="49"/>
        <v>0.34</v>
      </c>
      <c r="G195" s="139">
        <f t="shared" si="49"/>
        <v>0.34</v>
      </c>
      <c r="H195" s="139">
        <f t="shared" si="49"/>
        <v>0.34</v>
      </c>
    </row>
    <row r="196" spans="2:8" hidden="1" outlineLevel="1" x14ac:dyDescent="0.35">
      <c r="B196" t="s">
        <v>876</v>
      </c>
      <c r="C196" s="294">
        <v>8.5611999999999994E-2</v>
      </c>
      <c r="D196" s="139">
        <f t="shared" si="49"/>
        <v>8.5611999999999994E-2</v>
      </c>
      <c r="E196" s="139">
        <f t="shared" si="49"/>
        <v>8.5611999999999994E-2</v>
      </c>
      <c r="F196" s="139">
        <f t="shared" si="49"/>
        <v>8.5611999999999994E-2</v>
      </c>
      <c r="G196" s="139">
        <f t="shared" si="49"/>
        <v>8.5611999999999994E-2</v>
      </c>
      <c r="H196" s="139">
        <f t="shared" si="49"/>
        <v>8.5611999999999994E-2</v>
      </c>
    </row>
    <row r="197" spans="2:8" collapsed="1" x14ac:dyDescent="0.35"/>
    <row r="198" spans="2:8" x14ac:dyDescent="0.35">
      <c r="B198" s="136" t="s">
        <v>877</v>
      </c>
      <c r="C198" s="186">
        <f>C307+C543+C779+C1015</f>
        <v>-57.568640397976345</v>
      </c>
      <c r="D198" s="137">
        <f>C198</f>
        <v>-57.568640397976345</v>
      </c>
      <c r="E198" s="137">
        <f>D198</f>
        <v>-57.568640397976345</v>
      </c>
      <c r="F198" s="137">
        <f>E198</f>
        <v>-57.568640397976345</v>
      </c>
      <c r="G198" s="137">
        <f>F198</f>
        <v>-57.568640397976345</v>
      </c>
      <c r="H198" s="137">
        <f>G198</f>
        <v>-57.568640397976345</v>
      </c>
    </row>
    <row r="199" spans="2:8" ht="15" customHeight="1" x14ac:dyDescent="0.35"/>
    <row r="200" spans="2:8" x14ac:dyDescent="0.35">
      <c r="B200" s="146" t="s">
        <v>878</v>
      </c>
      <c r="C200" s="146"/>
      <c r="D200" s="147"/>
      <c r="E200" s="147"/>
      <c r="F200" s="147"/>
      <c r="G200" s="147"/>
      <c r="H200" s="147"/>
    </row>
    <row r="201" spans="2:8" hidden="1" outlineLevel="1" x14ac:dyDescent="0.35">
      <c r="D201" s="112"/>
      <c r="E201" s="19"/>
      <c r="F201" s="19"/>
      <c r="G201" s="19"/>
      <c r="H201" s="19"/>
    </row>
    <row r="202" spans="2:8" hidden="1" outlineLevel="1" x14ac:dyDescent="0.35">
      <c r="B202" s="138" t="s">
        <v>879</v>
      </c>
      <c r="C202" s="288"/>
      <c r="D202" s="145">
        <f>D210*(1+D204)</f>
        <v>2327.1603187745959</v>
      </c>
      <c r="E202" s="145">
        <f>E210*(1+E204)</f>
        <v>2266.2447946547168</v>
      </c>
      <c r="F202" s="145">
        <f>F210*(1+F204)</f>
        <v>2208.8234249307206</v>
      </c>
      <c r="G202" s="145">
        <f>G210*(1+G204)</f>
        <v>2154.6954409427067</v>
      </c>
      <c r="H202" s="145">
        <f>H210*(1+H204)</f>
        <v>2103.6716751754871</v>
      </c>
    </row>
    <row r="203" spans="2:8" hidden="1" outlineLevel="1" x14ac:dyDescent="0.35">
      <c r="D203" s="295"/>
      <c r="E203" s="112"/>
      <c r="F203" s="112"/>
      <c r="G203" s="112"/>
      <c r="H203" s="112"/>
    </row>
    <row r="204" spans="2:8" hidden="1" outlineLevel="1" x14ac:dyDescent="0.35">
      <c r="B204" s="1" t="s">
        <v>851</v>
      </c>
      <c r="C204" s="289">
        <f t="shared" ref="C204:H204" si="50">SUM(C205:C208)</f>
        <v>1.4E-2</v>
      </c>
      <c r="D204" s="142">
        <f t="shared" si="50"/>
        <v>1.4E-2</v>
      </c>
      <c r="E204" s="142">
        <f t="shared" si="50"/>
        <v>1.4E-2</v>
      </c>
      <c r="F204" s="143">
        <f t="shared" si="50"/>
        <v>1.4E-2</v>
      </c>
      <c r="G204" s="143">
        <f t="shared" si="50"/>
        <v>1.4E-2</v>
      </c>
      <c r="H204" s="143">
        <f t="shared" si="50"/>
        <v>1.4E-2</v>
      </c>
    </row>
    <row r="205" spans="2:8" hidden="1" outlineLevel="2" x14ac:dyDescent="0.35">
      <c r="B205" s="27" t="s">
        <v>375</v>
      </c>
      <c r="C205" s="290">
        <v>4.0000000000000001E-3</v>
      </c>
      <c r="D205" s="133">
        <f t="shared" ref="D205:H208" si="51">C205</f>
        <v>4.0000000000000001E-3</v>
      </c>
      <c r="E205" s="133">
        <f t="shared" si="51"/>
        <v>4.0000000000000001E-3</v>
      </c>
      <c r="F205" s="133">
        <f t="shared" si="51"/>
        <v>4.0000000000000001E-3</v>
      </c>
      <c r="G205" s="133">
        <f t="shared" si="51"/>
        <v>4.0000000000000001E-3</v>
      </c>
      <c r="H205" s="133">
        <f t="shared" si="51"/>
        <v>4.0000000000000001E-3</v>
      </c>
    </row>
    <row r="206" spans="2:8" hidden="1" outlineLevel="2" x14ac:dyDescent="0.35">
      <c r="B206" s="27" t="s">
        <v>376</v>
      </c>
      <c r="C206" s="290">
        <v>0.01</v>
      </c>
      <c r="D206" s="133">
        <f t="shared" si="51"/>
        <v>0.01</v>
      </c>
      <c r="E206" s="133">
        <f t="shared" si="51"/>
        <v>0.01</v>
      </c>
      <c r="F206" s="133">
        <f t="shared" si="51"/>
        <v>0.01</v>
      </c>
      <c r="G206" s="133">
        <f t="shared" si="51"/>
        <v>0.01</v>
      </c>
      <c r="H206" s="133">
        <f t="shared" si="51"/>
        <v>0.01</v>
      </c>
    </row>
    <row r="207" spans="2:8" hidden="1" outlineLevel="2" x14ac:dyDescent="0.35">
      <c r="B207" s="27" t="s">
        <v>377</v>
      </c>
      <c r="C207" s="290">
        <v>0</v>
      </c>
      <c r="D207" s="133">
        <f t="shared" si="51"/>
        <v>0</v>
      </c>
      <c r="E207" s="133">
        <f t="shared" si="51"/>
        <v>0</v>
      </c>
      <c r="F207" s="133">
        <f t="shared" si="51"/>
        <v>0</v>
      </c>
      <c r="G207" s="133">
        <f t="shared" si="51"/>
        <v>0</v>
      </c>
      <c r="H207" s="133">
        <f t="shared" si="51"/>
        <v>0</v>
      </c>
    </row>
    <row r="208" spans="2:8" hidden="1" outlineLevel="2" x14ac:dyDescent="0.35">
      <c r="B208" s="27" t="s">
        <v>378</v>
      </c>
      <c r="C208" s="290">
        <v>0</v>
      </c>
      <c r="D208" s="133">
        <f t="shared" si="51"/>
        <v>0</v>
      </c>
      <c r="E208" s="133">
        <f t="shared" si="51"/>
        <v>0</v>
      </c>
      <c r="F208" s="133">
        <f t="shared" si="51"/>
        <v>0</v>
      </c>
      <c r="G208" s="133">
        <f t="shared" si="51"/>
        <v>0</v>
      </c>
      <c r="H208" s="133">
        <f t="shared" si="51"/>
        <v>0</v>
      </c>
    </row>
    <row r="209" spans="2:8" hidden="1" outlineLevel="1" x14ac:dyDescent="0.35"/>
    <row r="210" spans="2:8" ht="14.15" hidden="1" customHeight="1" outlineLevel="1" x14ac:dyDescent="0.35">
      <c r="B210" s="138" t="s">
        <v>1023</v>
      </c>
      <c r="C210" s="288"/>
      <c r="D210" s="145">
        <f>+D212+D309+D372</f>
        <v>2295.0299001721851</v>
      </c>
      <c r="E210" s="145">
        <f>+E212+E309+E372</f>
        <v>2234.9554187916337</v>
      </c>
      <c r="F210" s="145">
        <f>+F212+F309+F372</f>
        <v>2178.3268490441033</v>
      </c>
      <c r="G210" s="145">
        <f>+G212+G309+G372</f>
        <v>2124.9461942235766</v>
      </c>
      <c r="H210" s="145">
        <f>+H212+H309+H372</f>
        <v>2074.6268985951547</v>
      </c>
    </row>
    <row r="211" spans="2:8" ht="14.5" hidden="1" customHeight="1" outlineLevel="1" x14ac:dyDescent="0.35">
      <c r="D211" s="19"/>
      <c r="E211" s="19"/>
      <c r="F211" s="19"/>
      <c r="G211" s="19"/>
      <c r="H211" s="19"/>
    </row>
    <row r="212" spans="2:8" ht="14.15" hidden="1" customHeight="1" outlineLevel="1" x14ac:dyDescent="0.35">
      <c r="B212" s="111" t="s">
        <v>880</v>
      </c>
      <c r="C212" s="111"/>
      <c r="D212" s="144">
        <f>D214+D238+D290+D307+D282</f>
        <v>1688.363456979886</v>
      </c>
      <c r="E212" s="144">
        <f>E214+E238+E290+E307+E282</f>
        <v>1631.6255255001752</v>
      </c>
      <c r="F212" s="144">
        <f>F214+F238+F290+F307+F282</f>
        <v>1578.1505455635283</v>
      </c>
      <c r="G212" s="144">
        <f>G214+G238+G290+G307+G282</f>
        <v>1527.750681319766</v>
      </c>
      <c r="H212" s="144">
        <f>H214+H238+H290+H307+H282</f>
        <v>1480.2489452263485</v>
      </c>
    </row>
    <row r="213" spans="2:8" hidden="1" outlineLevel="1" x14ac:dyDescent="0.35">
      <c r="B213" s="1"/>
      <c r="C213" s="1"/>
      <c r="D213" s="130"/>
      <c r="E213" s="130"/>
      <c r="F213" s="130"/>
      <c r="G213" s="130"/>
      <c r="H213" s="130"/>
    </row>
    <row r="214" spans="2:8" hidden="1" outlineLevel="1" x14ac:dyDescent="0.35">
      <c r="B214" s="136" t="s">
        <v>380</v>
      </c>
      <c r="C214" s="136"/>
      <c r="D214" s="137">
        <f>D216+D217</f>
        <v>662.11714922203294</v>
      </c>
      <c r="E214" s="137">
        <f>E216+E217</f>
        <v>662.11714922203294</v>
      </c>
      <c r="F214" s="137">
        <f>F216+F217</f>
        <v>662.11714922203294</v>
      </c>
      <c r="G214" s="137">
        <f>G216+G217</f>
        <v>662.11714922203294</v>
      </c>
      <c r="H214" s="137">
        <f>H216+H217</f>
        <v>662.11714922203294</v>
      </c>
    </row>
    <row r="215" spans="2:8" hidden="1" outlineLevel="2" x14ac:dyDescent="0.35"/>
    <row r="216" spans="2:8" hidden="1" outlineLevel="2" x14ac:dyDescent="0.35">
      <c r="B216" s="1" t="s">
        <v>853</v>
      </c>
      <c r="C216" s="1"/>
      <c r="D216" s="130">
        <f>-PMT(D222,5,NPV(D222,D219:H219))</f>
        <v>361.82716359514029</v>
      </c>
      <c r="E216" s="130">
        <f t="shared" ref="E216:H217" si="52">D216</f>
        <v>361.82716359514029</v>
      </c>
      <c r="F216" s="130">
        <f t="shared" si="52"/>
        <v>361.82716359514029</v>
      </c>
      <c r="G216" s="130">
        <f t="shared" si="52"/>
        <v>361.82716359514029</v>
      </c>
      <c r="H216" s="130">
        <f t="shared" si="52"/>
        <v>361.82716359514029</v>
      </c>
    </row>
    <row r="217" spans="2:8" hidden="1" outlineLevel="2" x14ac:dyDescent="0.35">
      <c r="B217" s="1" t="s">
        <v>854</v>
      </c>
      <c r="C217" s="1"/>
      <c r="D217" s="130">
        <f>-PMT(D222,5,NPV(D222,D220:H220))</f>
        <v>300.28998562689264</v>
      </c>
      <c r="E217" s="130">
        <f t="shared" si="52"/>
        <v>300.28998562689264</v>
      </c>
      <c r="F217" s="130">
        <f t="shared" si="52"/>
        <v>300.28998562689264</v>
      </c>
      <c r="G217" s="130">
        <f t="shared" si="52"/>
        <v>300.28998562689264</v>
      </c>
      <c r="H217" s="130">
        <f t="shared" si="52"/>
        <v>300.28998562689264</v>
      </c>
    </row>
    <row r="218" spans="2:8" hidden="1" outlineLevel="2" x14ac:dyDescent="0.35"/>
    <row r="219" spans="2:8" hidden="1" outlineLevel="2" x14ac:dyDescent="0.35">
      <c r="B219" t="s">
        <v>855</v>
      </c>
      <c r="D219" s="36">
        <f>IF((D225+D230)&lt;D229*D223,(D225+D230),(D229*D223))</f>
        <v>361.82716359514018</v>
      </c>
      <c r="E219" s="36">
        <f>IF((E225+E230)&lt;E229*E223,(E225+E230),(E229*E223))</f>
        <v>361.82716359514018</v>
      </c>
      <c r="F219" s="36">
        <f>IF((F225+F230)&lt;F229*F223,(F225+F230),(F229*F223))</f>
        <v>361.82716359514018</v>
      </c>
      <c r="G219" s="36">
        <f>IF((G225+G230)&lt;G229*G223,(G225+G230),(G229*G223))</f>
        <v>361.82716359514018</v>
      </c>
      <c r="H219" s="36">
        <f>IF((H225+H230)&lt;H229*H223,(H225+H230),(H229*H223))</f>
        <v>361.82716359514018</v>
      </c>
    </row>
    <row r="220" spans="2:8" hidden="1" outlineLevel="2" x14ac:dyDescent="0.35">
      <c r="B220" t="s">
        <v>856</v>
      </c>
      <c r="D220" s="36">
        <f>D236*D222</f>
        <v>371.62937652305249</v>
      </c>
      <c r="E220" s="36">
        <f>E236*E222</f>
        <v>331.82480293406945</v>
      </c>
      <c r="F220" s="36">
        <f>F236*F222</f>
        <v>292.02022934508642</v>
      </c>
      <c r="G220" s="36">
        <f>G236*G222</f>
        <v>252.21565575610339</v>
      </c>
      <c r="H220" s="36">
        <f>H236*H222</f>
        <v>212.41108216712036</v>
      </c>
    </row>
    <row r="221" spans="2:8" hidden="1" outlineLevel="2" x14ac:dyDescent="0.35"/>
    <row r="222" spans="2:8" hidden="1" outlineLevel="2" x14ac:dyDescent="0.35">
      <c r="B222" t="s">
        <v>857</v>
      </c>
      <c r="C222" s="131">
        <f>'Regulatory WACC'!$C$21</f>
        <v>0.11000990968583492</v>
      </c>
      <c r="D222" s="131">
        <f t="shared" ref="D222:H223" si="53">C222</f>
        <v>0.11000990968583492</v>
      </c>
      <c r="E222" s="131">
        <f t="shared" si="53"/>
        <v>0.11000990968583492</v>
      </c>
      <c r="F222" s="73">
        <f t="shared" si="53"/>
        <v>0.11000990968583492</v>
      </c>
      <c r="G222" s="73">
        <f t="shared" si="53"/>
        <v>0.11000990968583492</v>
      </c>
      <c r="H222" s="73">
        <f t="shared" si="53"/>
        <v>0.11000990968583492</v>
      </c>
    </row>
    <row r="223" spans="2:8" hidden="1" outlineLevel="2" x14ac:dyDescent="0.35">
      <c r="B223" t="s">
        <v>858</v>
      </c>
      <c r="C223" s="292">
        <v>3.2399999999999998E-2</v>
      </c>
      <c r="D223" s="131">
        <f t="shared" si="53"/>
        <v>3.2399999999999998E-2</v>
      </c>
      <c r="E223" s="131">
        <f t="shared" si="53"/>
        <v>3.2399999999999998E-2</v>
      </c>
      <c r="F223" s="73">
        <f t="shared" si="53"/>
        <v>3.2399999999999998E-2</v>
      </c>
      <c r="G223" s="73">
        <f t="shared" si="53"/>
        <v>3.2399999999999998E-2</v>
      </c>
      <c r="H223" s="73">
        <f t="shared" si="53"/>
        <v>3.2399999999999998E-2</v>
      </c>
    </row>
    <row r="224" spans="2:8" hidden="1" outlineLevel="2" x14ac:dyDescent="0.35"/>
    <row r="225" spans="2:8" hidden="1" outlineLevel="2" x14ac:dyDescent="0.35">
      <c r="B225" t="s">
        <v>505</v>
      </c>
      <c r="C225" s="36">
        <f>'RAB, renewed contracts'!D78/1000000</f>
        <v>37902.689234828373</v>
      </c>
      <c r="D225" s="36">
        <f t="shared" ref="D225:H230" si="54">C225</f>
        <v>37902.689234828373</v>
      </c>
      <c r="E225" s="36">
        <f t="shared" si="54"/>
        <v>37902.689234828373</v>
      </c>
      <c r="F225" s="36">
        <f t="shared" si="54"/>
        <v>37902.689234828373</v>
      </c>
      <c r="G225" s="36">
        <f t="shared" si="54"/>
        <v>37902.689234828373</v>
      </c>
      <c r="H225" s="36">
        <f t="shared" si="54"/>
        <v>37902.689234828373</v>
      </c>
    </row>
    <row r="226" spans="2:8" hidden="1" outlineLevel="2" x14ac:dyDescent="0.35">
      <c r="B226" t="s">
        <v>506</v>
      </c>
      <c r="C226" s="36">
        <f>'RAB, renewed contracts'!D79/1000000</f>
        <v>0</v>
      </c>
      <c r="D226" s="36">
        <f t="shared" si="54"/>
        <v>0</v>
      </c>
      <c r="E226" s="36">
        <f t="shared" si="54"/>
        <v>0</v>
      </c>
      <c r="F226" s="36">
        <f t="shared" si="54"/>
        <v>0</v>
      </c>
      <c r="G226" s="36">
        <f t="shared" si="54"/>
        <v>0</v>
      </c>
      <c r="H226" s="36">
        <f t="shared" si="54"/>
        <v>0</v>
      </c>
    </row>
    <row r="227" spans="2:8" hidden="1" outlineLevel="2" x14ac:dyDescent="0.35">
      <c r="B227" t="s">
        <v>507</v>
      </c>
      <c r="C227" s="36">
        <f>'RAB, renewed contracts'!D80/1000000</f>
        <v>441.65681734248204</v>
      </c>
      <c r="D227" s="36">
        <f t="shared" si="54"/>
        <v>441.65681734248204</v>
      </c>
      <c r="E227" s="36">
        <f t="shared" si="54"/>
        <v>441.65681734248204</v>
      </c>
      <c r="F227" s="36">
        <f t="shared" si="54"/>
        <v>441.65681734248204</v>
      </c>
      <c r="G227" s="36">
        <f t="shared" si="54"/>
        <v>441.65681734248204</v>
      </c>
      <c r="H227" s="36">
        <f t="shared" si="54"/>
        <v>441.65681734248204</v>
      </c>
    </row>
    <row r="228" spans="2:8" hidden="1" outlineLevel="2" x14ac:dyDescent="0.35">
      <c r="B228" t="s">
        <v>1086</v>
      </c>
      <c r="C228" s="36">
        <f>'RAB, renewed contracts'!D81/1000000</f>
        <v>26293.527368253162</v>
      </c>
      <c r="D228" s="36">
        <f t="shared" si="54"/>
        <v>26293.527368253162</v>
      </c>
      <c r="E228" s="36">
        <f t="shared" si="54"/>
        <v>26293.527368253162</v>
      </c>
      <c r="F228" s="36">
        <f t="shared" si="54"/>
        <v>26293.527368253162</v>
      </c>
      <c r="G228" s="36">
        <f t="shared" si="54"/>
        <v>26293.527368253162</v>
      </c>
      <c r="H228" s="36">
        <f t="shared" si="54"/>
        <v>26293.527368253162</v>
      </c>
    </row>
    <row r="229" spans="2:8" hidden="1" outlineLevel="2" x14ac:dyDescent="0.35">
      <c r="B229" t="s">
        <v>1233</v>
      </c>
      <c r="C229" s="36">
        <f>'RAB, renewed contracts'!D82/1000000</f>
        <v>11167.505049232723</v>
      </c>
      <c r="D229" s="36">
        <f t="shared" si="54"/>
        <v>11167.505049232723</v>
      </c>
      <c r="E229" s="36">
        <f t="shared" si="54"/>
        <v>11167.505049232723</v>
      </c>
      <c r="F229" s="36">
        <f t="shared" si="54"/>
        <v>11167.505049232723</v>
      </c>
      <c r="G229" s="36">
        <f t="shared" si="54"/>
        <v>11167.505049232723</v>
      </c>
      <c r="H229" s="36">
        <f t="shared" si="54"/>
        <v>11167.505049232723</v>
      </c>
    </row>
    <row r="230" spans="2:8" hidden="1" outlineLevel="2" x14ac:dyDescent="0.35">
      <c r="B230" t="s">
        <v>511</v>
      </c>
      <c r="C230" s="36">
        <f>'RAB, renewed contracts'!D83/1000000</f>
        <v>-34857.60161240345</v>
      </c>
      <c r="D230" s="156">
        <f t="shared" si="54"/>
        <v>-34857.60161240345</v>
      </c>
      <c r="E230" s="36">
        <f>D230+D231</f>
        <v>-35219.428775998589</v>
      </c>
      <c r="F230" s="36">
        <f>E230+E231</f>
        <v>-35581.255939593728</v>
      </c>
      <c r="G230" s="36">
        <f>F230+F231</f>
        <v>-35943.083103188867</v>
      </c>
      <c r="H230" s="36">
        <f>G230+G231</f>
        <v>-36304.910266784005</v>
      </c>
    </row>
    <row r="231" spans="2:8" hidden="1" outlineLevel="2" x14ac:dyDescent="0.35">
      <c r="B231" t="s">
        <v>1234</v>
      </c>
      <c r="C231" s="36">
        <f>-C229*C223</f>
        <v>-361.82716359514018</v>
      </c>
      <c r="D231" s="36">
        <f>-D219</f>
        <v>-361.82716359514018</v>
      </c>
      <c r="E231" s="36">
        <f>-E219</f>
        <v>-361.82716359514018</v>
      </c>
      <c r="F231" s="36">
        <f>-F219</f>
        <v>-361.82716359514018</v>
      </c>
      <c r="G231" s="36">
        <f>-G219</f>
        <v>-361.82716359514018</v>
      </c>
      <c r="H231" s="36">
        <f>-H219</f>
        <v>-361.82716359514018</v>
      </c>
    </row>
    <row r="232" spans="2:8" hidden="1" outlineLevel="2" x14ac:dyDescent="0.35">
      <c r="B232" t="s">
        <v>514</v>
      </c>
      <c r="C232" s="36">
        <f>'RAB, renewed contracts'!D85/1000000</f>
        <v>0</v>
      </c>
      <c r="D232" s="36">
        <f>IFERROR(C232*(D231/C231),0)</f>
        <v>0</v>
      </c>
      <c r="E232" s="36">
        <f>IFERROR(D232*(E231/D231),0)</f>
        <v>0</v>
      </c>
      <c r="F232" s="36">
        <f>IFERROR(E232*(F231/E231),0)</f>
        <v>0</v>
      </c>
      <c r="G232" s="36">
        <f>IFERROR(F232*(G231/F231),0)</f>
        <v>0</v>
      </c>
      <c r="H232" s="36">
        <f>IFERROR(G232*(H231/G231),0)</f>
        <v>0</v>
      </c>
    </row>
    <row r="233" spans="2:8" hidden="1" outlineLevel="2" x14ac:dyDescent="0.35">
      <c r="B233" t="s">
        <v>513</v>
      </c>
      <c r="C233" s="36">
        <f>'RAB, renewed contracts'!D86/1000000</f>
        <v>237.4177544240616</v>
      </c>
      <c r="D233" s="36">
        <f>IFERROR(C233*(D231/C231),0)</f>
        <v>237.4177544240616</v>
      </c>
      <c r="E233" s="36">
        <f>IFERROR(D233*(E231/D231),0)</f>
        <v>237.4177544240616</v>
      </c>
      <c r="F233" s="36">
        <f>IFERROR(E233*(F231/E231),0)</f>
        <v>237.4177544240616</v>
      </c>
      <c r="G233" s="36">
        <f>IFERROR(F233*(G231/F231),0)</f>
        <v>237.4177544240616</v>
      </c>
      <c r="H233" s="36">
        <f>IFERROR(G233*(H231/G231),0)</f>
        <v>237.4177544240616</v>
      </c>
    </row>
    <row r="234" spans="2:8" hidden="1" outlineLevel="2" x14ac:dyDescent="0.35">
      <c r="B234" t="s">
        <v>515</v>
      </c>
      <c r="C234" s="36">
        <f>'RAB, renewed contracts'!D87/1000000</f>
        <v>516.5625580547279</v>
      </c>
      <c r="D234" s="36">
        <f t="shared" ref="D234:H235" si="55">+C234</f>
        <v>516.5625580547279</v>
      </c>
      <c r="E234" s="36">
        <f t="shared" si="55"/>
        <v>516.5625580547279</v>
      </c>
      <c r="F234" s="36">
        <f t="shared" si="55"/>
        <v>516.5625580547279</v>
      </c>
      <c r="G234" s="36">
        <f t="shared" si="55"/>
        <v>516.5625580547279</v>
      </c>
      <c r="H234" s="36">
        <f t="shared" si="55"/>
        <v>516.5625580547279</v>
      </c>
    </row>
    <row r="235" spans="2:8" hidden="1" outlineLevel="2" x14ac:dyDescent="0.35">
      <c r="B235" t="s">
        <v>516</v>
      </c>
      <c r="C235" s="36">
        <f>'RAB, renewed contracts'!D88/1000000</f>
        <v>53.912120961561826</v>
      </c>
      <c r="D235" s="36">
        <f t="shared" si="55"/>
        <v>53.912120961561826</v>
      </c>
      <c r="E235" s="36">
        <f t="shared" si="55"/>
        <v>53.912120961561826</v>
      </c>
      <c r="F235" s="36">
        <f t="shared" si="55"/>
        <v>53.912120961561826</v>
      </c>
      <c r="G235" s="36">
        <f t="shared" si="55"/>
        <v>53.912120961561826</v>
      </c>
      <c r="H235" s="36">
        <f t="shared" si="55"/>
        <v>53.912120961561826</v>
      </c>
    </row>
    <row r="236" spans="2:8" hidden="1" outlineLevel="2" x14ac:dyDescent="0.35">
      <c r="B236" t="s">
        <v>1235</v>
      </c>
      <c r="C236" s="36">
        <f>'RAB, renewed contracts'!D89/1000000</f>
        <v>3378.144547017147</v>
      </c>
      <c r="D236" s="36">
        <f>D225+D230-D232-D233+D235+D234</f>
        <v>3378.1445470171507</v>
      </c>
      <c r="E236" s="36">
        <f>E225+E230-E232-E233+E235+E234</f>
        <v>3016.317383422012</v>
      </c>
      <c r="F236" s="36">
        <f>F225+F230-F232-F233+F235+F234</f>
        <v>2654.4902198268733</v>
      </c>
      <c r="G236" s="36">
        <f>G225+G230-G232-G233+G235+G234</f>
        <v>2292.6630562317346</v>
      </c>
      <c r="H236" s="36">
        <f>H225+H230-H232-H233+H235+H234</f>
        <v>1930.8358926365959</v>
      </c>
    </row>
    <row r="237" spans="2:8" hidden="1" outlineLevel="1" x14ac:dyDescent="0.35">
      <c r="D237" s="36"/>
    </row>
    <row r="238" spans="2:8" hidden="1" outlineLevel="1" x14ac:dyDescent="0.35">
      <c r="B238" s="136" t="s">
        <v>1232</v>
      </c>
      <c r="C238" s="136"/>
      <c r="D238" s="137">
        <f>D254+D240</f>
        <v>54.960595226252742</v>
      </c>
      <c r="E238" s="137">
        <f>E254+E240</f>
        <v>54.960595226252742</v>
      </c>
      <c r="F238" s="137">
        <f>F254+F240</f>
        <v>54.960595226252742</v>
      </c>
      <c r="G238" s="137">
        <f>G254+G240</f>
        <v>54.960595226252742</v>
      </c>
      <c r="H238" s="137">
        <f>H254+H240</f>
        <v>54.960595226252742</v>
      </c>
    </row>
    <row r="239" spans="2:8" hidden="1" outlineLevel="2" x14ac:dyDescent="0.35"/>
    <row r="240" spans="2:8" hidden="1" outlineLevel="2" x14ac:dyDescent="0.35">
      <c r="B240" s="1" t="s">
        <v>381</v>
      </c>
      <c r="C240" s="1"/>
      <c r="D240" s="135">
        <f>SUM(D242:D244)</f>
        <v>49.769017335253849</v>
      </c>
      <c r="E240" s="135">
        <f>SUM(E242:E244)</f>
        <v>49.769017335253849</v>
      </c>
      <c r="F240" s="135">
        <f>SUM(F242:F244)</f>
        <v>49.769017335253849</v>
      </c>
      <c r="G240" s="135">
        <f>SUM(G242:G244)</f>
        <v>49.769017335253849</v>
      </c>
      <c r="H240" s="135">
        <f>SUM(H242:H244)</f>
        <v>49.769017335253849</v>
      </c>
    </row>
    <row r="241" spans="2:8" hidden="1" outlineLevel="2" x14ac:dyDescent="0.35">
      <c r="D241" s="19"/>
      <c r="E241" s="19"/>
      <c r="F241" s="19"/>
      <c r="G241" s="19"/>
      <c r="H241" s="19"/>
    </row>
    <row r="242" spans="2:8" hidden="1" outlineLevel="2" x14ac:dyDescent="0.35">
      <c r="B242" s="27" t="s">
        <v>1048</v>
      </c>
      <c r="D242" s="112">
        <f t="shared" ref="D242:H244" si="56">D246*D268/D272</f>
        <v>35.893667980622787</v>
      </c>
      <c r="E242" s="112">
        <f t="shared" si="56"/>
        <v>35.893667980622787</v>
      </c>
      <c r="F242" s="112">
        <f t="shared" si="56"/>
        <v>35.893667980622787</v>
      </c>
      <c r="G242" s="112">
        <f t="shared" si="56"/>
        <v>35.893667980622787</v>
      </c>
      <c r="H242" s="112">
        <f t="shared" si="56"/>
        <v>35.893667980622787</v>
      </c>
    </row>
    <row r="243" spans="2:8" hidden="1" outlineLevel="2" x14ac:dyDescent="0.35">
      <c r="B243" s="27" t="s">
        <v>1049</v>
      </c>
      <c r="D243" s="112">
        <f t="shared" si="56"/>
        <v>5.1748081084612663</v>
      </c>
      <c r="E243" s="112">
        <f t="shared" si="56"/>
        <v>5.1748081084612663</v>
      </c>
      <c r="F243" s="112">
        <f t="shared" si="56"/>
        <v>5.1748081084612663</v>
      </c>
      <c r="G243" s="112">
        <f t="shared" si="56"/>
        <v>5.1748081084612663</v>
      </c>
      <c r="H243" s="112">
        <f t="shared" si="56"/>
        <v>5.1748081084612663</v>
      </c>
    </row>
    <row r="244" spans="2:8" hidden="1" outlineLevel="2" x14ac:dyDescent="0.35">
      <c r="B244" s="27" t="s">
        <v>1050</v>
      </c>
      <c r="D244" s="112">
        <f t="shared" si="56"/>
        <v>8.7005412461697986</v>
      </c>
      <c r="E244" s="112">
        <f t="shared" si="56"/>
        <v>8.7005412461697986</v>
      </c>
      <c r="F244" s="112">
        <f t="shared" si="56"/>
        <v>8.7005412461697986</v>
      </c>
      <c r="G244" s="112">
        <f t="shared" si="56"/>
        <v>8.7005412461697986</v>
      </c>
      <c r="H244" s="112">
        <f t="shared" si="56"/>
        <v>8.7005412461697986</v>
      </c>
    </row>
    <row r="245" spans="2:8" hidden="1" outlineLevel="2" x14ac:dyDescent="0.35">
      <c r="B245" s="27"/>
      <c r="D245" s="112"/>
      <c r="E245" s="112"/>
      <c r="F245" s="112"/>
      <c r="G245" s="112"/>
      <c r="H245" s="112"/>
    </row>
    <row r="246" spans="2:8" hidden="1" outlineLevel="2" x14ac:dyDescent="0.35">
      <c r="B246" s="27" t="s">
        <v>1051</v>
      </c>
      <c r="D246" s="112">
        <f>D250*D272</f>
        <v>272.41938868779619</v>
      </c>
      <c r="E246" s="112">
        <f>E250*E272</f>
        <v>272.41938868779619</v>
      </c>
      <c r="F246" s="112">
        <f>F250*F272</f>
        <v>272.41938868779619</v>
      </c>
      <c r="G246" s="112">
        <f>G250*G272</f>
        <v>272.41938868779619</v>
      </c>
      <c r="H246" s="112">
        <f>H250*H272</f>
        <v>272.41938868779619</v>
      </c>
    </row>
    <row r="247" spans="2:8" hidden="1" outlineLevel="2" x14ac:dyDescent="0.35">
      <c r="B247" s="27" t="s">
        <v>1052</v>
      </c>
      <c r="D247" s="112">
        <f>D250*D273</f>
        <v>24.383930727907046</v>
      </c>
      <c r="E247" s="112">
        <f>E250*E273</f>
        <v>24.383930727907046</v>
      </c>
      <c r="F247" s="112">
        <f>F250*F273</f>
        <v>24.383930727907046</v>
      </c>
      <c r="G247" s="112">
        <f>G250*G273</f>
        <v>24.383930727907046</v>
      </c>
      <c r="H247" s="112">
        <f>H250*H273</f>
        <v>24.383930727907046</v>
      </c>
    </row>
    <row r="248" spans="2:8" hidden="1" outlineLevel="2" x14ac:dyDescent="0.35">
      <c r="B248" s="27" t="s">
        <v>1053</v>
      </c>
      <c r="D248" s="112">
        <f>D250*D274</f>
        <v>33.602246003091416</v>
      </c>
      <c r="E248" s="112">
        <f>E250*E274</f>
        <v>33.602246003091416</v>
      </c>
      <c r="F248" s="112">
        <f>F250*F274</f>
        <v>33.602246003091416</v>
      </c>
      <c r="G248" s="112">
        <f>G250*G274</f>
        <v>33.602246003091416</v>
      </c>
      <c r="H248" s="112">
        <f>H250*H274</f>
        <v>33.602246003091416</v>
      </c>
    </row>
    <row r="249" spans="2:8" hidden="1" outlineLevel="2" x14ac:dyDescent="0.35">
      <c r="B249" s="27"/>
      <c r="D249" s="112"/>
      <c r="E249" s="19"/>
      <c r="F249" s="19"/>
      <c r="G249" s="19"/>
      <c r="H249" s="19"/>
    </row>
    <row r="250" spans="2:8" hidden="1" outlineLevel="2" x14ac:dyDescent="0.35">
      <c r="B250" s="27" t="s">
        <v>1054</v>
      </c>
      <c r="D250" s="112">
        <f>D251*D252</f>
        <v>330.40556541879465</v>
      </c>
      <c r="E250" s="112">
        <f>E251*E252</f>
        <v>330.40556541879465</v>
      </c>
      <c r="F250" s="112">
        <f>F251*F252</f>
        <v>330.40556541879465</v>
      </c>
      <c r="G250" s="112">
        <f>G251*G252</f>
        <v>330.40556541879465</v>
      </c>
      <c r="H250" s="112">
        <f>H251*H252</f>
        <v>330.40556541879465</v>
      </c>
    </row>
    <row r="251" spans="2:8" hidden="1" outlineLevel="2" x14ac:dyDescent="0.35">
      <c r="B251" s="27" t="s">
        <v>1020</v>
      </c>
      <c r="C251" s="292">
        <v>8.6E-3</v>
      </c>
      <c r="D251" s="134">
        <f>C251</f>
        <v>8.6E-3</v>
      </c>
      <c r="E251" s="134">
        <f>D251</f>
        <v>8.6E-3</v>
      </c>
      <c r="F251" s="134">
        <f>E251</f>
        <v>8.6E-3</v>
      </c>
      <c r="G251" s="134">
        <f>F251</f>
        <v>8.6E-3</v>
      </c>
      <c r="H251" s="134">
        <f>G251</f>
        <v>8.6E-3</v>
      </c>
    </row>
    <row r="252" spans="2:8" hidden="1" outlineLevel="2" x14ac:dyDescent="0.35">
      <c r="B252" s="27" t="s">
        <v>986</v>
      </c>
      <c r="D252" s="112">
        <f>D225+D234</f>
        <v>38419.2517928831</v>
      </c>
      <c r="E252" s="36">
        <f>E225+E234</f>
        <v>38419.2517928831</v>
      </c>
      <c r="F252" s="36">
        <f>F225+F234</f>
        <v>38419.2517928831</v>
      </c>
      <c r="G252" s="36">
        <f>G225+G234</f>
        <v>38419.2517928831</v>
      </c>
      <c r="H252" s="36">
        <f>H225+H234</f>
        <v>38419.2517928831</v>
      </c>
    </row>
    <row r="253" spans="2:8" hidden="1" outlineLevel="2" x14ac:dyDescent="0.35"/>
    <row r="254" spans="2:8" hidden="1" outlineLevel="2" x14ac:dyDescent="0.35">
      <c r="B254" s="1" t="s">
        <v>1087</v>
      </c>
      <c r="C254" s="1"/>
      <c r="D254" s="135">
        <f>SUM(D256:D258)</f>
        <v>5.1915778909988939</v>
      </c>
      <c r="E254" s="135">
        <f>SUM(E256:E258)</f>
        <v>5.1915778909988939</v>
      </c>
      <c r="F254" s="135">
        <f>SUM(F256:F258)</f>
        <v>5.1915778909988939</v>
      </c>
      <c r="G254" s="135">
        <f>SUM(G256:G258)</f>
        <v>5.1915778909988939</v>
      </c>
      <c r="H254" s="135">
        <f>SUM(H256:H258)</f>
        <v>5.1915778909988939</v>
      </c>
    </row>
    <row r="255" spans="2:8" hidden="1" outlineLevel="2" x14ac:dyDescent="0.35">
      <c r="D255" s="19" t="s">
        <v>383</v>
      </c>
      <c r="E255" s="19"/>
      <c r="F255" s="19"/>
      <c r="G255" s="19"/>
      <c r="H255" s="19"/>
    </row>
    <row r="256" spans="2:8" hidden="1" outlineLevel="2" x14ac:dyDescent="0.35">
      <c r="B256" s="27" t="s">
        <v>1088</v>
      </c>
      <c r="D256" s="112">
        <f t="shared" ref="D256:H258" si="57">D260*D268/D272</f>
        <v>3.7441923327479278</v>
      </c>
      <c r="E256" s="112">
        <f t="shared" si="57"/>
        <v>3.7441923327479278</v>
      </c>
      <c r="F256" s="112">
        <f t="shared" si="57"/>
        <v>3.7441923327479278</v>
      </c>
      <c r="G256" s="112">
        <f t="shared" si="57"/>
        <v>3.7441923327479278</v>
      </c>
      <c r="H256" s="112">
        <f t="shared" si="57"/>
        <v>3.7441923327479278</v>
      </c>
    </row>
    <row r="257" spans="2:8" hidden="1" outlineLevel="2" x14ac:dyDescent="0.35">
      <c r="B257" s="27" t="s">
        <v>1089</v>
      </c>
      <c r="D257" s="112">
        <f t="shared" si="57"/>
        <v>0.53980208580528311</v>
      </c>
      <c r="E257" s="112">
        <f t="shared" si="57"/>
        <v>0.53980208580528311</v>
      </c>
      <c r="F257" s="112">
        <f t="shared" si="57"/>
        <v>0.53980208580528311</v>
      </c>
      <c r="G257" s="112">
        <f t="shared" si="57"/>
        <v>0.53980208580528311</v>
      </c>
      <c r="H257" s="112">
        <f t="shared" si="57"/>
        <v>0.53980208580528311</v>
      </c>
    </row>
    <row r="258" spans="2:8" hidden="1" outlineLevel="2" x14ac:dyDescent="0.35">
      <c r="B258" s="27" t="s">
        <v>1090</v>
      </c>
      <c r="D258" s="112">
        <f t="shared" si="57"/>
        <v>0.90758347244568305</v>
      </c>
      <c r="E258" s="112">
        <f t="shared" si="57"/>
        <v>0.90758347244568305</v>
      </c>
      <c r="F258" s="112">
        <f t="shared" si="57"/>
        <v>0.90758347244568305</v>
      </c>
      <c r="G258" s="112">
        <f t="shared" si="57"/>
        <v>0.90758347244568305</v>
      </c>
      <c r="H258" s="112">
        <f t="shared" si="57"/>
        <v>0.90758347244568305</v>
      </c>
    </row>
    <row r="259" spans="2:8" hidden="1" outlineLevel="2" x14ac:dyDescent="0.35">
      <c r="B259" s="27"/>
      <c r="D259" s="112"/>
      <c r="E259" s="112"/>
      <c r="F259" s="112"/>
      <c r="G259" s="112"/>
      <c r="H259" s="112"/>
    </row>
    <row r="260" spans="2:8" hidden="1" outlineLevel="2" x14ac:dyDescent="0.35">
      <c r="B260" s="27" t="s">
        <v>1091</v>
      </c>
      <c r="D260" s="112">
        <f>D264*D272</f>
        <v>28.417006224255665</v>
      </c>
      <c r="E260" s="112">
        <f>E264*E272</f>
        <v>28.417006224255665</v>
      </c>
      <c r="F260" s="112">
        <f>F264*F272</f>
        <v>28.417006224255665</v>
      </c>
      <c r="G260" s="112">
        <f>G264*G272</f>
        <v>28.417006224255665</v>
      </c>
      <c r="H260" s="112">
        <f>H264*H272</f>
        <v>28.417006224255665</v>
      </c>
    </row>
    <row r="261" spans="2:8" hidden="1" outlineLevel="2" x14ac:dyDescent="0.35">
      <c r="B261" s="27" t="s">
        <v>1092</v>
      </c>
      <c r="D261" s="112">
        <f>D264*D273</f>
        <v>2.5435719337174874</v>
      </c>
      <c r="E261" s="112">
        <f>E264*E273</f>
        <v>2.5435719337174874</v>
      </c>
      <c r="F261" s="112">
        <f>F264*F273</f>
        <v>2.5435719337174874</v>
      </c>
      <c r="G261" s="112">
        <f>G264*G273</f>
        <v>2.5435719337174874</v>
      </c>
      <c r="H261" s="112">
        <f>H264*H273</f>
        <v>2.5435719337174874</v>
      </c>
    </row>
    <row r="262" spans="2:8" hidden="1" outlineLevel="2" x14ac:dyDescent="0.35">
      <c r="B262" s="27" t="s">
        <v>1093</v>
      </c>
      <c r="D262" s="112">
        <f>D264*D274</f>
        <v>3.5051662013423908</v>
      </c>
      <c r="E262" s="112">
        <f>E264*E274</f>
        <v>3.5051662013423908</v>
      </c>
      <c r="F262" s="112">
        <f>F264*F274</f>
        <v>3.5051662013423908</v>
      </c>
      <c r="G262" s="112">
        <f>G264*G274</f>
        <v>3.5051662013423908</v>
      </c>
      <c r="H262" s="112">
        <f>H264*H274</f>
        <v>3.5051662013423908</v>
      </c>
    </row>
    <row r="263" spans="2:8" hidden="1" outlineLevel="2" x14ac:dyDescent="0.35">
      <c r="B263" s="27"/>
      <c r="D263" s="19"/>
      <c r="E263" s="19"/>
      <c r="F263" s="19"/>
      <c r="G263" s="19"/>
      <c r="H263" s="19"/>
    </row>
    <row r="264" spans="2:8" hidden="1" outlineLevel="2" x14ac:dyDescent="0.35">
      <c r="B264" s="27" t="s">
        <v>1094</v>
      </c>
      <c r="D264" s="112">
        <f>D265*D266</f>
        <v>34.465744359315543</v>
      </c>
      <c r="E264" s="112">
        <f>E265*E266</f>
        <v>34.465744359315543</v>
      </c>
      <c r="F264" s="112">
        <f>F265*F266</f>
        <v>34.465744359315543</v>
      </c>
      <c r="G264" s="112">
        <f>G265*G266</f>
        <v>34.465744359315543</v>
      </c>
      <c r="H264" s="112">
        <f>H265*H266</f>
        <v>34.465744359315543</v>
      </c>
    </row>
    <row r="265" spans="2:8" hidden="1" outlineLevel="2" x14ac:dyDescent="0.35">
      <c r="B265" s="27" t="s">
        <v>1095</v>
      </c>
      <c r="C265" s="292">
        <v>8.6E-3</v>
      </c>
      <c r="D265" s="134">
        <f t="shared" ref="D265:H266" si="58">C265</f>
        <v>8.6E-3</v>
      </c>
      <c r="E265" s="134">
        <f t="shared" si="58"/>
        <v>8.6E-3</v>
      </c>
      <c r="F265" s="134">
        <f t="shared" si="58"/>
        <v>8.6E-3</v>
      </c>
      <c r="G265" s="134">
        <f t="shared" si="58"/>
        <v>8.6E-3</v>
      </c>
      <c r="H265" s="134">
        <f t="shared" si="58"/>
        <v>8.6E-3</v>
      </c>
    </row>
    <row r="266" spans="2:8" hidden="1" outlineLevel="2" x14ac:dyDescent="0.35">
      <c r="B266" s="27" t="s">
        <v>1096</v>
      </c>
      <c r="C266" s="36">
        <f>'RAB, renewed contracts'!$H$68/1000000</f>
        <v>4007.6446929436679</v>
      </c>
      <c r="D266" s="112">
        <f t="shared" si="58"/>
        <v>4007.6446929436679</v>
      </c>
      <c r="E266" s="112">
        <f t="shared" si="58"/>
        <v>4007.6446929436679</v>
      </c>
      <c r="F266" s="112">
        <f t="shared" si="58"/>
        <v>4007.6446929436679</v>
      </c>
      <c r="G266" s="112">
        <f t="shared" si="58"/>
        <v>4007.6446929436679</v>
      </c>
      <c r="H266" s="112">
        <f t="shared" si="58"/>
        <v>4007.6446929436679</v>
      </c>
    </row>
    <row r="267" spans="2:8" hidden="1" outlineLevel="2" x14ac:dyDescent="0.35"/>
    <row r="268" spans="2:8" hidden="1" outlineLevel="2" x14ac:dyDescent="0.35">
      <c r="B268" t="s">
        <v>1025</v>
      </c>
      <c r="C268" s="131">
        <f t="shared" ref="C268:H268" si="59">C272*(C276/(1-(1/((1+C276)^(C278)))))</f>
        <v>0.10863517972261441</v>
      </c>
      <c r="D268" s="131">
        <f t="shared" si="59"/>
        <v>0.10863517972261441</v>
      </c>
      <c r="E268" s="131">
        <f t="shared" si="59"/>
        <v>0.10863517972261441</v>
      </c>
      <c r="F268" s="73">
        <f t="shared" si="59"/>
        <v>0.10863517972261441</v>
      </c>
      <c r="G268" s="73">
        <f t="shared" si="59"/>
        <v>0.10863517972261441</v>
      </c>
      <c r="H268" s="73">
        <f t="shared" si="59"/>
        <v>0.10863517972261441</v>
      </c>
    </row>
    <row r="269" spans="2:8" hidden="1" outlineLevel="2" x14ac:dyDescent="0.35">
      <c r="B269" t="s">
        <v>1026</v>
      </c>
      <c r="C269" s="131">
        <f t="shared" ref="C269:H269" si="60">C273*(C276/(1-(1/((1+C276)^(C279)))))</f>
        <v>1.5661988326080737E-2</v>
      </c>
      <c r="D269" s="131">
        <f t="shared" si="60"/>
        <v>1.5661988326080737E-2</v>
      </c>
      <c r="E269" s="131">
        <f t="shared" si="60"/>
        <v>1.5661988326080737E-2</v>
      </c>
      <c r="F269" s="73">
        <f t="shared" si="60"/>
        <v>1.5661988326080737E-2</v>
      </c>
      <c r="G269" s="73">
        <f t="shared" si="60"/>
        <v>1.5661988326080737E-2</v>
      </c>
      <c r="H269" s="73">
        <f t="shared" si="60"/>
        <v>1.5661988326080737E-2</v>
      </c>
    </row>
    <row r="270" spans="2:8" hidden="1" outlineLevel="2" x14ac:dyDescent="0.35">
      <c r="B270" t="s">
        <v>1027</v>
      </c>
      <c r="C270" s="131">
        <f t="shared" ref="C270:H270" si="61">C274*(C276/(1-(1/((1+C276)^(C280)))))</f>
        <v>2.6332913718150341E-2</v>
      </c>
      <c r="D270" s="131">
        <f t="shared" si="61"/>
        <v>2.6332913718150341E-2</v>
      </c>
      <c r="E270" s="131">
        <f t="shared" si="61"/>
        <v>2.6332913718150341E-2</v>
      </c>
      <c r="F270" s="73">
        <f t="shared" si="61"/>
        <v>2.6332913718150341E-2</v>
      </c>
      <c r="G270" s="73">
        <f t="shared" si="61"/>
        <v>2.6332913718150341E-2</v>
      </c>
      <c r="H270" s="73">
        <f t="shared" si="61"/>
        <v>2.6332913718150341E-2</v>
      </c>
    </row>
    <row r="271" spans="2:8" hidden="1" outlineLevel="2" x14ac:dyDescent="0.35">
      <c r="C271" s="131"/>
      <c r="D271" s="131"/>
      <c r="E271" s="131"/>
      <c r="F271" s="73"/>
      <c r="G271" s="73"/>
      <c r="H271" s="73"/>
    </row>
    <row r="272" spans="2:8" hidden="1" outlineLevel="2" x14ac:dyDescent="0.35">
      <c r="B272" t="s">
        <v>861</v>
      </c>
      <c r="C272" s="292">
        <v>0.82450000000000001</v>
      </c>
      <c r="D272" s="131">
        <f>C272</f>
        <v>0.82450000000000001</v>
      </c>
      <c r="E272" s="131">
        <f t="shared" ref="E272:H274" si="62">D272</f>
        <v>0.82450000000000001</v>
      </c>
      <c r="F272" s="131">
        <f t="shared" si="62"/>
        <v>0.82450000000000001</v>
      </c>
      <c r="G272" s="131">
        <f t="shared" si="62"/>
        <v>0.82450000000000001</v>
      </c>
      <c r="H272" s="131">
        <f t="shared" si="62"/>
        <v>0.82450000000000001</v>
      </c>
    </row>
    <row r="273" spans="2:8" hidden="1" outlineLevel="2" x14ac:dyDescent="0.35">
      <c r="B273" t="s">
        <v>862</v>
      </c>
      <c r="C273" s="292">
        <v>7.3800000000000004E-2</v>
      </c>
      <c r="D273" s="131">
        <f>C273</f>
        <v>7.3800000000000004E-2</v>
      </c>
      <c r="E273" s="131">
        <f t="shared" si="62"/>
        <v>7.3800000000000004E-2</v>
      </c>
      <c r="F273" s="131">
        <f t="shared" si="62"/>
        <v>7.3800000000000004E-2</v>
      </c>
      <c r="G273" s="131">
        <f t="shared" si="62"/>
        <v>7.3800000000000004E-2</v>
      </c>
      <c r="H273" s="131">
        <f t="shared" si="62"/>
        <v>7.3800000000000004E-2</v>
      </c>
    </row>
    <row r="274" spans="2:8" hidden="1" outlineLevel="2" x14ac:dyDescent="0.35">
      <c r="B274" t="s">
        <v>863</v>
      </c>
      <c r="C274" s="292">
        <v>0.1017</v>
      </c>
      <c r="D274" s="131">
        <f>C274</f>
        <v>0.1017</v>
      </c>
      <c r="E274" s="131">
        <f t="shared" si="62"/>
        <v>0.1017</v>
      </c>
      <c r="F274" s="131">
        <f t="shared" si="62"/>
        <v>0.1017</v>
      </c>
      <c r="G274" s="131">
        <f t="shared" si="62"/>
        <v>0.1017</v>
      </c>
      <c r="H274" s="131">
        <f t="shared" si="62"/>
        <v>0.1017</v>
      </c>
    </row>
    <row r="275" spans="2:8" hidden="1" outlineLevel="2" x14ac:dyDescent="0.35"/>
    <row r="276" spans="2:8" hidden="1" outlineLevel="2" x14ac:dyDescent="0.35">
      <c r="B276" t="s">
        <v>857</v>
      </c>
      <c r="C276" s="291">
        <f>'Regulatory WACC'!$C$21</f>
        <v>0.11000990968583492</v>
      </c>
      <c r="D276" s="131">
        <f>C276</f>
        <v>0.11000990968583492</v>
      </c>
      <c r="E276" s="131">
        <f>D276</f>
        <v>0.11000990968583492</v>
      </c>
      <c r="F276" s="73">
        <f>E276</f>
        <v>0.11000990968583492</v>
      </c>
      <c r="G276" s="73">
        <f>F276</f>
        <v>0.11000990968583492</v>
      </c>
      <c r="H276" s="73">
        <f>G276</f>
        <v>0.11000990968583492</v>
      </c>
    </row>
    <row r="277" spans="2:8" hidden="1" outlineLevel="2" x14ac:dyDescent="0.35"/>
    <row r="278" spans="2:8" hidden="1" outlineLevel="2" x14ac:dyDescent="0.35">
      <c r="B278" t="s">
        <v>864</v>
      </c>
      <c r="C278" s="293">
        <v>17.260000000000002</v>
      </c>
      <c r="D278" s="58">
        <f>C278</f>
        <v>17.260000000000002</v>
      </c>
      <c r="E278" s="58">
        <f>D278</f>
        <v>17.260000000000002</v>
      </c>
      <c r="F278" s="58">
        <f>E278</f>
        <v>17.260000000000002</v>
      </c>
      <c r="G278" s="58">
        <f>F278</f>
        <v>17.260000000000002</v>
      </c>
      <c r="H278" s="58">
        <f>G278</f>
        <v>17.260000000000002</v>
      </c>
    </row>
    <row r="279" spans="2:8" hidden="1" outlineLevel="2" x14ac:dyDescent="0.35">
      <c r="B279" t="s">
        <v>865</v>
      </c>
      <c r="C279" s="293">
        <v>7</v>
      </c>
      <c r="D279" s="58">
        <f t="shared" ref="D279:H280" si="63">C279</f>
        <v>7</v>
      </c>
      <c r="E279" s="58">
        <f t="shared" si="63"/>
        <v>7</v>
      </c>
      <c r="F279" s="58">
        <f t="shared" si="63"/>
        <v>7</v>
      </c>
      <c r="G279" s="58">
        <f t="shared" si="63"/>
        <v>7</v>
      </c>
      <c r="H279" s="58">
        <f t="shared" si="63"/>
        <v>7</v>
      </c>
    </row>
    <row r="280" spans="2:8" ht="15" hidden="1" customHeight="1" outlineLevel="2" x14ac:dyDescent="0.35">
      <c r="B280" t="s">
        <v>866</v>
      </c>
      <c r="C280" s="293">
        <v>5.3</v>
      </c>
      <c r="D280" s="58">
        <f t="shared" si="63"/>
        <v>5.3</v>
      </c>
      <c r="E280" s="58">
        <f t="shared" si="63"/>
        <v>5.3</v>
      </c>
      <c r="F280" s="58">
        <f t="shared" si="63"/>
        <v>5.3</v>
      </c>
      <c r="G280" s="58">
        <f t="shared" si="63"/>
        <v>5.3</v>
      </c>
      <c r="H280" s="58">
        <f t="shared" si="63"/>
        <v>5.3</v>
      </c>
    </row>
    <row r="281" spans="2:8" hidden="1" outlineLevel="1" x14ac:dyDescent="0.35"/>
    <row r="282" spans="2:8" hidden="1" outlineLevel="1" x14ac:dyDescent="0.35">
      <c r="B282" s="136" t="s">
        <v>1236</v>
      </c>
      <c r="C282" s="136"/>
      <c r="D282" s="137">
        <f>D284-D426-D363</f>
        <v>979.07457815191754</v>
      </c>
      <c r="E282" s="137">
        <f>E284-E426-E363</f>
        <v>922.56826794845767</v>
      </c>
      <c r="F282" s="137">
        <f>F284-F426-F363</f>
        <v>869.32316293208032</v>
      </c>
      <c r="G282" s="137">
        <f>G284-G426-G363</f>
        <v>819.15104590661826</v>
      </c>
      <c r="H282" s="137">
        <f>H284-H426-H363</f>
        <v>771.87456244316354</v>
      </c>
    </row>
    <row r="283" spans="2:8" hidden="1" outlineLevel="2" x14ac:dyDescent="0.35"/>
    <row r="284" spans="2:8" hidden="1" outlineLevel="2" x14ac:dyDescent="0.35">
      <c r="B284" t="s">
        <v>868</v>
      </c>
      <c r="C284" s="36"/>
      <c r="D284" s="36">
        <f>D285*(Inflation!$L$522/Inflation!$L$510)</f>
        <v>1033.5692629043174</v>
      </c>
      <c r="E284" s="36">
        <f>E285*(Inflation!$L$522/Inflation!$L$510)</f>
        <v>973.91784646505755</v>
      </c>
      <c r="F284" s="36">
        <f>F285*(Inflation!$L$522/Inflation!$L$510)</f>
        <v>917.70915187417313</v>
      </c>
      <c r="G284" s="36">
        <f>G285*(Inflation!$L$522/Inflation!$L$510)</f>
        <v>864.74448588290716</v>
      </c>
      <c r="H284" s="36">
        <f>H285*(Inflation!$L$522/Inflation!$L$510)</f>
        <v>814.83662262466089</v>
      </c>
    </row>
    <row r="285" spans="2:8" hidden="1" outlineLevel="2" x14ac:dyDescent="0.35">
      <c r="B285" t="s">
        <v>867</v>
      </c>
      <c r="C285" s="34">
        <f>D286</f>
        <v>1046.7685899999999</v>
      </c>
      <c r="D285" s="34">
        <f>(1+((D287/D286)^(1/5)-1))*C285*(1-D288)</f>
        <v>994.43016049999983</v>
      </c>
      <c r="E285" s="34">
        <f>(1+((E287/E286)^(1/5)-1))*D285*(1-E288)</f>
        <v>937.03761821690273</v>
      </c>
      <c r="F285" s="34">
        <f>(1+((F287/F286)^(1/5)-1))*E285*(1-F288)</f>
        <v>882.95742911913237</v>
      </c>
      <c r="G285" s="34">
        <f>(1+((G287/G286)^(1/5)-1))*F285*(1-G288)</f>
        <v>831.99842405495076</v>
      </c>
      <c r="H285" s="34">
        <f>(1+((H287/H286)^(1/5)-1))*G285*(1-H288)</f>
        <v>783.9804670090432</v>
      </c>
    </row>
    <row r="286" spans="2:8" hidden="1" outlineLevel="2" x14ac:dyDescent="0.35">
      <c r="B286" s="27" t="s">
        <v>869</v>
      </c>
      <c r="C286" s="34"/>
      <c r="D286" s="34">
        <v>1046.7685899999999</v>
      </c>
      <c r="E286" s="140">
        <f t="shared" ref="E286:H287" si="64">D286</f>
        <v>1046.7685899999999</v>
      </c>
      <c r="F286" s="140">
        <f t="shared" si="64"/>
        <v>1046.7685899999999</v>
      </c>
      <c r="G286" s="140">
        <f t="shared" si="64"/>
        <v>1046.7685899999999</v>
      </c>
      <c r="H286" s="140">
        <f t="shared" si="64"/>
        <v>1046.7685899999999</v>
      </c>
    </row>
    <row r="287" spans="2:8" hidden="1" outlineLevel="2" x14ac:dyDescent="0.35">
      <c r="B287" s="27" t="s">
        <v>870</v>
      </c>
      <c r="C287" s="34"/>
      <c r="D287" s="34">
        <v>809.96958091575289</v>
      </c>
      <c r="E287" s="140">
        <f t="shared" si="64"/>
        <v>809.96958091575289</v>
      </c>
      <c r="F287" s="140">
        <f t="shared" si="64"/>
        <v>809.96958091575289</v>
      </c>
      <c r="G287" s="140">
        <f t="shared" si="64"/>
        <v>809.96958091575289</v>
      </c>
      <c r="H287" s="140">
        <f t="shared" si="64"/>
        <v>809.96958091575289</v>
      </c>
    </row>
    <row r="288" spans="2:8" hidden="1" outlineLevel="2" x14ac:dyDescent="0.35">
      <c r="B288" s="27" t="s">
        <v>871</v>
      </c>
      <c r="C288" s="34"/>
      <c r="D288" s="292">
        <v>0</v>
      </c>
      <c r="E288" s="141">
        <f>0.812%</f>
        <v>8.1200000000000005E-3</v>
      </c>
      <c r="F288" s="141">
        <f>0.812%</f>
        <v>8.1200000000000005E-3</v>
      </c>
      <c r="G288" s="141">
        <f>0.812%</f>
        <v>8.1200000000000005E-3</v>
      </c>
      <c r="H288" s="141">
        <f>0.812%</f>
        <v>8.1200000000000005E-3</v>
      </c>
    </row>
    <row r="289" spans="2:8" hidden="1" outlineLevel="1" x14ac:dyDescent="0.35"/>
    <row r="290" spans="2:8" hidden="1" outlineLevel="1" x14ac:dyDescent="0.35">
      <c r="B290" s="136" t="s">
        <v>1097</v>
      </c>
      <c r="C290" s="136"/>
      <c r="D290" s="137">
        <f>D296</f>
        <v>7.1198158480465699</v>
      </c>
      <c r="E290" s="137">
        <f>E296</f>
        <v>6.8881945717957302</v>
      </c>
      <c r="F290" s="137">
        <f>F296</f>
        <v>6.6583196515259413</v>
      </c>
      <c r="G290" s="137">
        <f>G296</f>
        <v>6.4305724332259366</v>
      </c>
      <c r="H290" s="137">
        <f>H296</f>
        <v>6.2053198032629284</v>
      </c>
    </row>
    <row r="291" spans="2:8" hidden="1" outlineLevel="2" x14ac:dyDescent="0.35"/>
    <row r="292" spans="2:8" hidden="1" outlineLevel="2" x14ac:dyDescent="0.35">
      <c r="B292" t="s">
        <v>987</v>
      </c>
      <c r="C292" s="34">
        <v>441.65681734248204</v>
      </c>
      <c r="D292" s="36">
        <f>C292</f>
        <v>441.65681734248204</v>
      </c>
      <c r="E292" s="36">
        <f>D292</f>
        <v>441.65681734248204</v>
      </c>
      <c r="F292" s="36">
        <f>E292</f>
        <v>441.65681734248204</v>
      </c>
      <c r="G292" s="36">
        <f>F292</f>
        <v>441.65681734248204</v>
      </c>
      <c r="H292" s="36">
        <f>G292</f>
        <v>441.65681734248204</v>
      </c>
    </row>
    <row r="293" spans="2:8" hidden="1" outlineLevel="2" x14ac:dyDescent="0.35">
      <c r="C293" s="36"/>
    </row>
    <row r="294" spans="2:8" hidden="1" outlineLevel="2" x14ac:dyDescent="0.35">
      <c r="B294" t="s">
        <v>988</v>
      </c>
      <c r="D294" s="36">
        <f>(D305/(1-D304))*50%*D303*D301*D300/(D298+D299+D300)</f>
        <v>13.004610468079658</v>
      </c>
      <c r="E294" s="36">
        <f>(E305/(1-E304))*50%*E303*E301*E300/(E298+E299+E300)</f>
        <v>12.581545526787943</v>
      </c>
      <c r="F294" s="36">
        <f>(F305/(1-F304))*50%*F303*F301*F300/(F298+F299+F300)</f>
        <v>12.161670370141909</v>
      </c>
      <c r="G294" s="36">
        <f>(G305/(1-G304))*50%*G303*G301*G300/(G298+G299+G300)</f>
        <v>11.745681540881266</v>
      </c>
      <c r="H294" s="36">
        <f>(H305/(1-H304))*50%*H303*H301*H300/(H298+H299+H300)</f>
        <v>11.33424917070513</v>
      </c>
    </row>
    <row r="295" spans="2:8" hidden="1" outlineLevel="2" x14ac:dyDescent="0.35">
      <c r="B295" s="27" t="s">
        <v>51</v>
      </c>
      <c r="D295" s="36">
        <f>D294*(D433+D370)/(D433+D370+D292)</f>
        <v>5.8847946200330883</v>
      </c>
      <c r="E295" s="36">
        <f>E294*(E433+E370)/(E433+E370+E292)</f>
        <v>5.693350954992213</v>
      </c>
      <c r="F295" s="36">
        <f>F294*(F433+F370)/(F433+F370+F292)</f>
        <v>5.5033507186159678</v>
      </c>
      <c r="G295" s="36">
        <f>G294*(G433+G370)/(G433+G370+G292)</f>
        <v>5.3151091076553296</v>
      </c>
      <c r="H295" s="36">
        <f>H294*(H433+H370)/(H433+H370+H292)</f>
        <v>5.1289293674422014</v>
      </c>
    </row>
    <row r="296" spans="2:8" hidden="1" outlineLevel="2" x14ac:dyDescent="0.35">
      <c r="B296" s="27" t="s">
        <v>35</v>
      </c>
      <c r="D296" s="36">
        <f>D294-D295</f>
        <v>7.1198158480465699</v>
      </c>
      <c r="E296" s="36">
        <f>E294-E295</f>
        <v>6.8881945717957302</v>
      </c>
      <c r="F296" s="36">
        <f>F294-F295</f>
        <v>6.6583196515259413</v>
      </c>
      <c r="G296" s="36">
        <f>G294-G295</f>
        <v>6.4305724332259366</v>
      </c>
      <c r="H296" s="36">
        <f>H294-H295</f>
        <v>6.2053198032629284</v>
      </c>
    </row>
    <row r="297" spans="2:8" hidden="1" outlineLevel="2" x14ac:dyDescent="0.35"/>
    <row r="298" spans="2:8" hidden="1" outlineLevel="2" x14ac:dyDescent="0.35">
      <c r="B298" t="s">
        <v>379</v>
      </c>
      <c r="D298" s="36">
        <f>D398+D335+D240</f>
        <v>56.009865267671671</v>
      </c>
      <c r="E298" s="36">
        <f>E398+E335+E240</f>
        <v>56.009865267671671</v>
      </c>
      <c r="F298" s="36">
        <f>F398+F335+F240</f>
        <v>56.009865267671671</v>
      </c>
      <c r="G298" s="36">
        <f>G398+G335+G240</f>
        <v>56.009865267671671</v>
      </c>
      <c r="H298" s="36">
        <f>H398+H335+H240</f>
        <v>56.009865267671671</v>
      </c>
    </row>
    <row r="299" spans="2:8" hidden="1" outlineLevel="2" x14ac:dyDescent="0.35">
      <c r="B299" t="s">
        <v>872</v>
      </c>
      <c r="D299" s="36">
        <f>D214+D311+D374</f>
        <v>1202.1632651094815</v>
      </c>
      <c r="E299" s="36">
        <f>E214+E311+E374</f>
        <v>1202.1632651094815</v>
      </c>
      <c r="F299" s="36">
        <f>F214+F311+F374</f>
        <v>1202.1632651094815</v>
      </c>
      <c r="G299" s="36">
        <f>G214+G311+G374</f>
        <v>1202.1632651094815</v>
      </c>
      <c r="H299" s="36">
        <f>H214+H311+H374</f>
        <v>1202.1632651094815</v>
      </c>
    </row>
    <row r="300" spans="2:8" hidden="1" outlineLevel="2" x14ac:dyDescent="0.35">
      <c r="B300" t="s">
        <v>374</v>
      </c>
      <c r="D300" s="36">
        <f>D426+D363+D282</f>
        <v>1033.5692629043174</v>
      </c>
      <c r="E300" s="36">
        <f>E426+E363+E282</f>
        <v>973.91784646505755</v>
      </c>
      <c r="F300" s="36">
        <f>F426+F363+F282</f>
        <v>917.70915187417313</v>
      </c>
      <c r="G300" s="36">
        <f>G426+G363+G282</f>
        <v>864.74448588290716</v>
      </c>
      <c r="H300" s="36">
        <f>H426+H363+H282</f>
        <v>814.83662262466089</v>
      </c>
    </row>
    <row r="301" spans="2:8" hidden="1" outlineLevel="2" x14ac:dyDescent="0.35">
      <c r="B301" t="s">
        <v>873</v>
      </c>
      <c r="D301" s="36">
        <f>D433+D370+D292</f>
        <v>806.7027283699515</v>
      </c>
      <c r="E301" s="36">
        <f>E433+E370+E292</f>
        <v>806.7027283699515</v>
      </c>
      <c r="F301" s="36">
        <f>F433+F370+F292</f>
        <v>806.7027283699515</v>
      </c>
      <c r="G301" s="36">
        <f>G433+G370+G292</f>
        <v>806.7027283699515</v>
      </c>
      <c r="H301" s="36">
        <f>H433+H370+H292</f>
        <v>806.7027283699515</v>
      </c>
    </row>
    <row r="302" spans="2:8" hidden="1" outlineLevel="2" x14ac:dyDescent="0.35"/>
    <row r="303" spans="2:8" hidden="1" outlineLevel="2" x14ac:dyDescent="0.35">
      <c r="B303" t="s">
        <v>874</v>
      </c>
      <c r="C303" s="294">
        <v>0.55112399999999995</v>
      </c>
      <c r="D303" s="139">
        <f t="shared" ref="D303:H305" si="65">C303</f>
        <v>0.55112399999999995</v>
      </c>
      <c r="E303" s="139">
        <f t="shared" si="65"/>
        <v>0.55112399999999995</v>
      </c>
      <c r="F303" s="139">
        <f t="shared" si="65"/>
        <v>0.55112399999999995</v>
      </c>
      <c r="G303" s="139">
        <f t="shared" si="65"/>
        <v>0.55112399999999995</v>
      </c>
      <c r="H303" s="139">
        <f t="shared" si="65"/>
        <v>0.55112399999999995</v>
      </c>
    </row>
    <row r="304" spans="2:8" hidden="1" outlineLevel="2" x14ac:dyDescent="0.35">
      <c r="B304" t="s">
        <v>875</v>
      </c>
      <c r="C304" s="294">
        <v>0.34</v>
      </c>
      <c r="D304" s="139">
        <f t="shared" si="65"/>
        <v>0.34</v>
      </c>
      <c r="E304" s="139">
        <f t="shared" si="65"/>
        <v>0.34</v>
      </c>
      <c r="F304" s="139">
        <f t="shared" si="65"/>
        <v>0.34</v>
      </c>
      <c r="G304" s="139">
        <f t="shared" si="65"/>
        <v>0.34</v>
      </c>
      <c r="H304" s="139">
        <f t="shared" si="65"/>
        <v>0.34</v>
      </c>
    </row>
    <row r="305" spans="2:8" hidden="1" outlineLevel="2" x14ac:dyDescent="0.35">
      <c r="B305" t="s">
        <v>876</v>
      </c>
      <c r="C305" s="294">
        <v>8.5611999999999994E-2</v>
      </c>
      <c r="D305" s="139">
        <f t="shared" si="65"/>
        <v>8.5611999999999994E-2</v>
      </c>
      <c r="E305" s="139">
        <f t="shared" si="65"/>
        <v>8.5611999999999994E-2</v>
      </c>
      <c r="F305" s="139">
        <f t="shared" si="65"/>
        <v>8.5611999999999994E-2</v>
      </c>
      <c r="G305" s="139">
        <f t="shared" si="65"/>
        <v>8.5611999999999994E-2</v>
      </c>
      <c r="H305" s="139">
        <f t="shared" si="65"/>
        <v>8.5611999999999994E-2</v>
      </c>
    </row>
    <row r="306" spans="2:8" hidden="1" outlineLevel="1" x14ac:dyDescent="0.35"/>
    <row r="307" spans="2:8" hidden="1" outlineLevel="1" x14ac:dyDescent="0.35">
      <c r="B307" s="136" t="s">
        <v>877</v>
      </c>
      <c r="C307" s="296">
        <v>-14.908681468363726</v>
      </c>
      <c r="D307" s="137">
        <f>C307</f>
        <v>-14.908681468363726</v>
      </c>
      <c r="E307" s="137">
        <f>D307</f>
        <v>-14.908681468363726</v>
      </c>
      <c r="F307" s="137">
        <f>E307</f>
        <v>-14.908681468363726</v>
      </c>
      <c r="G307" s="137">
        <f>F307</f>
        <v>-14.908681468363726</v>
      </c>
      <c r="H307" s="137">
        <f>G307</f>
        <v>-14.908681468363726</v>
      </c>
    </row>
    <row r="308" spans="2:8" ht="15" hidden="1" customHeight="1" outlineLevel="1" x14ac:dyDescent="0.35"/>
    <row r="309" spans="2:8" ht="14.15" hidden="1" customHeight="1" outlineLevel="1" x14ac:dyDescent="0.35">
      <c r="B309" s="111" t="s">
        <v>520</v>
      </c>
      <c r="C309" s="111"/>
      <c r="D309" s="144">
        <f>D311+D335+D363+D368</f>
        <v>216.95569121555633</v>
      </c>
      <c r="E309" s="144">
        <f>E311+E335+E363+E368</f>
        <v>215.43487414886928</v>
      </c>
      <c r="F309" s="144">
        <f>F311+F335+F363+F368</f>
        <v>214.00100876534282</v>
      </c>
      <c r="G309" s="144">
        <f>G311+G335+G363+G368</f>
        <v>212.64911078588486</v>
      </c>
      <c r="H309" s="144">
        <f>H311+H335+H363+H368</f>
        <v>211.37448412725496</v>
      </c>
    </row>
    <row r="310" spans="2:8" hidden="1" outlineLevel="1" x14ac:dyDescent="0.35">
      <c r="B310" s="1"/>
      <c r="C310" s="1"/>
      <c r="D310" s="130"/>
      <c r="E310" s="130"/>
      <c r="F310" s="130"/>
      <c r="G310" s="130"/>
      <c r="H310" s="130"/>
    </row>
    <row r="311" spans="2:8" hidden="1" outlineLevel="1" x14ac:dyDescent="0.35">
      <c r="B311" s="136" t="s">
        <v>380</v>
      </c>
      <c r="C311" s="136"/>
      <c r="D311" s="137">
        <f>D313+D314</f>
        <v>188.12512072038999</v>
      </c>
      <c r="E311" s="137">
        <f>E313+E314</f>
        <v>188.12512072038999</v>
      </c>
      <c r="F311" s="137">
        <f>F313+F314</f>
        <v>188.12512072038999</v>
      </c>
      <c r="G311" s="137">
        <f>G313+G314</f>
        <v>188.12512072038999</v>
      </c>
      <c r="H311" s="137">
        <f>H313+H314</f>
        <v>188.12512072038999</v>
      </c>
    </row>
    <row r="312" spans="2:8" hidden="1" outlineLevel="2" x14ac:dyDescent="0.35"/>
    <row r="313" spans="2:8" hidden="1" outlineLevel="2" x14ac:dyDescent="0.35">
      <c r="B313" s="1" t="s">
        <v>853</v>
      </c>
      <c r="C313" s="1"/>
      <c r="D313" s="130">
        <f>-PMT(D319,5,NPV(D319,D316:H316))</f>
        <v>53.010104875236486</v>
      </c>
      <c r="E313" s="130">
        <f t="shared" ref="E313:H314" si="66">D313</f>
        <v>53.010104875236486</v>
      </c>
      <c r="F313" s="130">
        <f t="shared" si="66"/>
        <v>53.010104875236486</v>
      </c>
      <c r="G313" s="130">
        <f t="shared" si="66"/>
        <v>53.010104875236486</v>
      </c>
      <c r="H313" s="130">
        <f t="shared" si="66"/>
        <v>53.010104875236486</v>
      </c>
    </row>
    <row r="314" spans="2:8" hidden="1" outlineLevel="2" x14ac:dyDescent="0.35">
      <c r="B314" s="1" t="s">
        <v>854</v>
      </c>
      <c r="C314" s="1"/>
      <c r="D314" s="130">
        <f>-PMT(D319,5,NPV(D319,D317:H317))</f>
        <v>135.11501584515349</v>
      </c>
      <c r="E314" s="130">
        <f t="shared" si="66"/>
        <v>135.11501584515349</v>
      </c>
      <c r="F314" s="130">
        <f t="shared" si="66"/>
        <v>135.11501584515349</v>
      </c>
      <c r="G314" s="130">
        <f t="shared" si="66"/>
        <v>135.11501584515349</v>
      </c>
      <c r="H314" s="130">
        <f t="shared" si="66"/>
        <v>135.11501584515349</v>
      </c>
    </row>
    <row r="315" spans="2:8" hidden="1" outlineLevel="2" x14ac:dyDescent="0.35"/>
    <row r="316" spans="2:8" hidden="1" outlineLevel="2" x14ac:dyDescent="0.35">
      <c r="B316" t="s">
        <v>855</v>
      </c>
      <c r="D316" s="36">
        <f>IF((D322+D327)&lt;D326*D320,(D322+D327),(D326*D320))</f>
        <v>53.010104875236479</v>
      </c>
      <c r="E316" s="36">
        <f>IF((E322+E327)&lt;E326*E320,(E322+E327),(E326*E320))</f>
        <v>53.010104875236479</v>
      </c>
      <c r="F316" s="36">
        <f>IF((F322+F327)&lt;F326*F320,(F322+F327),(F326*F320))</f>
        <v>53.010104875236479</v>
      </c>
      <c r="G316" s="36">
        <f>IF((G322+G327)&lt;G326*G320,(G322+G327),(G326*G320))</f>
        <v>53.010104875236479</v>
      </c>
      <c r="H316" s="36">
        <f>IF((H322+H327)&lt;H326*H320,(H322+H327),(H326*H320))</f>
        <v>53.010104875236479</v>
      </c>
    </row>
    <row r="317" spans="2:8" hidden="1" outlineLevel="2" x14ac:dyDescent="0.35">
      <c r="B317" t="s">
        <v>856</v>
      </c>
      <c r="D317" s="36">
        <f>D333*D319</f>
        <v>145.56671481536236</v>
      </c>
      <c r="E317" s="36">
        <f>E333*E319</f>
        <v>139.73507796560096</v>
      </c>
      <c r="F317" s="36">
        <f>F333*F319</f>
        <v>133.90344111583957</v>
      </c>
      <c r="G317" s="36">
        <f>G333*G319</f>
        <v>128.07180426607815</v>
      </c>
      <c r="H317" s="36">
        <f>H333*H319</f>
        <v>122.24016741631675</v>
      </c>
    </row>
    <row r="318" spans="2:8" hidden="1" outlineLevel="2" x14ac:dyDescent="0.35"/>
    <row r="319" spans="2:8" hidden="1" outlineLevel="2" x14ac:dyDescent="0.35">
      <c r="B319" t="s">
        <v>857</v>
      </c>
      <c r="C319" s="131">
        <f>'Regulatory WACC'!$C$21</f>
        <v>0.11000990968583492</v>
      </c>
      <c r="D319" s="131">
        <f t="shared" ref="D319:H320" si="67">C319</f>
        <v>0.11000990968583492</v>
      </c>
      <c r="E319" s="131">
        <f t="shared" si="67"/>
        <v>0.11000990968583492</v>
      </c>
      <c r="F319" s="73">
        <f t="shared" si="67"/>
        <v>0.11000990968583492</v>
      </c>
      <c r="G319" s="73">
        <f t="shared" si="67"/>
        <v>0.11000990968583492</v>
      </c>
      <c r="H319" s="73">
        <f t="shared" si="67"/>
        <v>0.11000990968583492</v>
      </c>
    </row>
    <row r="320" spans="2:8" hidden="1" outlineLevel="2" x14ac:dyDescent="0.35">
      <c r="B320" t="s">
        <v>858</v>
      </c>
      <c r="C320" s="292">
        <f>-C328/C326</f>
        <v>3.0934712609096929E-2</v>
      </c>
      <c r="D320" s="131">
        <f t="shared" si="67"/>
        <v>3.0934712609096929E-2</v>
      </c>
      <c r="E320" s="131">
        <f t="shared" si="67"/>
        <v>3.0934712609096929E-2</v>
      </c>
      <c r="F320" s="73">
        <f t="shared" si="67"/>
        <v>3.0934712609096929E-2</v>
      </c>
      <c r="G320" s="73">
        <f t="shared" si="67"/>
        <v>3.0934712609096929E-2</v>
      </c>
      <c r="H320" s="73">
        <f t="shared" si="67"/>
        <v>3.0934712609096929E-2</v>
      </c>
    </row>
    <row r="321" spans="2:11" hidden="1" outlineLevel="2" x14ac:dyDescent="0.35"/>
    <row r="322" spans="2:11" hidden="1" outlineLevel="2" x14ac:dyDescent="0.35">
      <c r="B322" t="s">
        <v>505</v>
      </c>
      <c r="C322" s="34">
        <v>1713.612327519987</v>
      </c>
      <c r="D322" s="36">
        <f t="shared" ref="D322:H327" si="68">C322</f>
        <v>1713.612327519987</v>
      </c>
      <c r="E322" s="36">
        <f t="shared" si="68"/>
        <v>1713.612327519987</v>
      </c>
      <c r="F322" s="36">
        <f t="shared" si="68"/>
        <v>1713.612327519987</v>
      </c>
      <c r="G322" s="36">
        <f t="shared" si="68"/>
        <v>1713.612327519987</v>
      </c>
      <c r="H322" s="36">
        <f t="shared" si="68"/>
        <v>1713.612327519987</v>
      </c>
      <c r="J322" s="36"/>
      <c r="K322" s="273"/>
    </row>
    <row r="323" spans="2:11" hidden="1" outlineLevel="2" x14ac:dyDescent="0.35">
      <c r="B323" t="s">
        <v>506</v>
      </c>
      <c r="C323" s="34">
        <v>0</v>
      </c>
      <c r="D323" s="36">
        <f t="shared" si="68"/>
        <v>0</v>
      </c>
      <c r="E323" s="36">
        <f t="shared" si="68"/>
        <v>0</v>
      </c>
      <c r="F323" s="36">
        <f t="shared" si="68"/>
        <v>0</v>
      </c>
      <c r="G323" s="36">
        <f t="shared" si="68"/>
        <v>0</v>
      </c>
      <c r="H323" s="36">
        <f t="shared" si="68"/>
        <v>0</v>
      </c>
      <c r="J323" s="36"/>
      <c r="K323" s="273"/>
    </row>
    <row r="324" spans="2:11" hidden="1" outlineLevel="2" x14ac:dyDescent="0.35">
      <c r="B324" t="s">
        <v>507</v>
      </c>
      <c r="C324" s="34">
        <v>0</v>
      </c>
      <c r="D324" s="36">
        <f t="shared" si="68"/>
        <v>0</v>
      </c>
      <c r="E324" s="36">
        <f t="shared" si="68"/>
        <v>0</v>
      </c>
      <c r="F324" s="36">
        <f t="shared" si="68"/>
        <v>0</v>
      </c>
      <c r="G324" s="36">
        <f t="shared" si="68"/>
        <v>0</v>
      </c>
      <c r="H324" s="36">
        <f t="shared" si="68"/>
        <v>0</v>
      </c>
      <c r="J324" s="36"/>
      <c r="K324" s="273"/>
    </row>
    <row r="325" spans="2:11" hidden="1" outlineLevel="2" x14ac:dyDescent="0.35">
      <c r="B325" t="s">
        <v>1086</v>
      </c>
      <c r="C325" s="34">
        <v>0</v>
      </c>
      <c r="D325" s="36">
        <f t="shared" si="68"/>
        <v>0</v>
      </c>
      <c r="E325" s="36">
        <f t="shared" si="68"/>
        <v>0</v>
      </c>
      <c r="F325" s="36">
        <f t="shared" si="68"/>
        <v>0</v>
      </c>
      <c r="G325" s="36">
        <f t="shared" si="68"/>
        <v>0</v>
      </c>
      <c r="H325" s="36">
        <f t="shared" si="68"/>
        <v>0</v>
      </c>
      <c r="J325" s="36"/>
      <c r="K325" s="273"/>
    </row>
    <row r="326" spans="2:11" hidden="1" outlineLevel="2" x14ac:dyDescent="0.35">
      <c r="B326" t="s">
        <v>1233</v>
      </c>
      <c r="C326" s="36">
        <f>C322-C323-C324-C325</f>
        <v>1713.612327519987</v>
      </c>
      <c r="D326" s="36">
        <f t="shared" si="68"/>
        <v>1713.612327519987</v>
      </c>
      <c r="E326" s="36">
        <f t="shared" si="68"/>
        <v>1713.612327519987</v>
      </c>
      <c r="F326" s="36">
        <f t="shared" si="68"/>
        <v>1713.612327519987</v>
      </c>
      <c r="G326" s="36">
        <f t="shared" si="68"/>
        <v>1713.612327519987</v>
      </c>
      <c r="H326" s="36">
        <f t="shared" si="68"/>
        <v>1713.612327519987</v>
      </c>
      <c r="J326" s="36"/>
      <c r="K326" s="273"/>
    </row>
    <row r="327" spans="2:11" hidden="1" outlineLevel="2" x14ac:dyDescent="0.35">
      <c r="B327" t="s">
        <v>511</v>
      </c>
      <c r="C327" s="34">
        <v>-436.03737953927435</v>
      </c>
      <c r="D327" s="156">
        <f t="shared" si="68"/>
        <v>-436.03737953927435</v>
      </c>
      <c r="E327" s="36">
        <f>D327+D328</f>
        <v>-489.04748441451085</v>
      </c>
      <c r="F327" s="36">
        <f>E327+E328</f>
        <v>-542.05758928974728</v>
      </c>
      <c r="G327" s="36">
        <f>F327+F328</f>
        <v>-595.06769416498378</v>
      </c>
      <c r="H327" s="36">
        <f>G327+G328</f>
        <v>-648.07779904022027</v>
      </c>
      <c r="J327" s="36"/>
      <c r="K327" s="273"/>
    </row>
    <row r="328" spans="2:11" hidden="1" outlineLevel="2" x14ac:dyDescent="0.35">
      <c r="B328" t="s">
        <v>1234</v>
      </c>
      <c r="C328" s="34">
        <v>-53.010104875236479</v>
      </c>
      <c r="D328" s="36">
        <f>-D316</f>
        <v>-53.010104875236479</v>
      </c>
      <c r="E328" s="36">
        <f>-E316</f>
        <v>-53.010104875236479</v>
      </c>
      <c r="F328" s="36">
        <f>-F316</f>
        <v>-53.010104875236479</v>
      </c>
      <c r="G328" s="36">
        <f>-G316</f>
        <v>-53.010104875236479</v>
      </c>
      <c r="H328" s="36">
        <f>-H316</f>
        <v>-53.010104875236479</v>
      </c>
      <c r="J328" s="36"/>
      <c r="K328" s="273"/>
    </row>
    <row r="329" spans="2:11" hidden="1" outlineLevel="2" x14ac:dyDescent="0.35">
      <c r="B329" t="s">
        <v>514</v>
      </c>
      <c r="C329" s="34">
        <v>0</v>
      </c>
      <c r="D329" s="36">
        <f>IFERROR(C329*(D328/C328),0)</f>
        <v>0</v>
      </c>
      <c r="E329" s="36">
        <f>IFERROR(D329*(E328/D328),0)</f>
        <v>0</v>
      </c>
      <c r="F329" s="36">
        <f>IFERROR(E329*(F328/E328),0)</f>
        <v>0</v>
      </c>
      <c r="G329" s="36">
        <f>IFERROR(F329*(G328/F328),0)</f>
        <v>0</v>
      </c>
      <c r="H329" s="36">
        <f>IFERROR(G329*(H328/G328),0)</f>
        <v>0</v>
      </c>
      <c r="J329" s="36"/>
      <c r="K329" s="273"/>
    </row>
    <row r="330" spans="2:11" hidden="1" outlineLevel="2" x14ac:dyDescent="0.35">
      <c r="B330" t="s">
        <v>513</v>
      </c>
      <c r="C330" s="34">
        <v>0</v>
      </c>
      <c r="D330" s="36">
        <f>IFERROR(C330*(D328/C328),0)</f>
        <v>0</v>
      </c>
      <c r="E330" s="36">
        <f>IFERROR(D330*(E328/D328),0)</f>
        <v>0</v>
      </c>
      <c r="F330" s="36">
        <f>IFERROR(E330*(F328/E328),0)</f>
        <v>0</v>
      </c>
      <c r="G330" s="36">
        <f>IFERROR(F330*(G328/F328),0)</f>
        <v>0</v>
      </c>
      <c r="H330" s="36">
        <f>IFERROR(G330*(H328/G328),0)</f>
        <v>0</v>
      </c>
      <c r="J330" s="36"/>
      <c r="K330" s="273"/>
    </row>
    <row r="331" spans="2:11" hidden="1" outlineLevel="2" x14ac:dyDescent="0.35">
      <c r="B331" t="s">
        <v>515</v>
      </c>
      <c r="C331" s="34">
        <v>43.159173685661095</v>
      </c>
      <c r="D331" s="36">
        <f t="shared" ref="D331:H332" si="69">+C331</f>
        <v>43.159173685661095</v>
      </c>
      <c r="E331" s="36">
        <f t="shared" si="69"/>
        <v>43.159173685661095</v>
      </c>
      <c r="F331" s="36">
        <f t="shared" si="69"/>
        <v>43.159173685661095</v>
      </c>
      <c r="G331" s="36">
        <f t="shared" si="69"/>
        <v>43.159173685661095</v>
      </c>
      <c r="H331" s="36">
        <f t="shared" si="69"/>
        <v>43.159173685661095</v>
      </c>
      <c r="J331" s="36"/>
      <c r="K331" s="273"/>
    </row>
    <row r="332" spans="2:11" hidden="1" outlineLevel="2" x14ac:dyDescent="0.35">
      <c r="B332" t="s">
        <v>516</v>
      </c>
      <c r="C332" s="34">
        <v>2.4804435584335107</v>
      </c>
      <c r="D332" s="36">
        <f t="shared" si="69"/>
        <v>2.4804435584335107</v>
      </c>
      <c r="E332" s="36">
        <f t="shared" si="69"/>
        <v>2.4804435584335107</v>
      </c>
      <c r="F332" s="36">
        <f t="shared" si="69"/>
        <v>2.4804435584335107</v>
      </c>
      <c r="G332" s="36">
        <f t="shared" si="69"/>
        <v>2.4804435584335107</v>
      </c>
      <c r="H332" s="36">
        <f t="shared" si="69"/>
        <v>2.4804435584335107</v>
      </c>
      <c r="J332" s="36"/>
      <c r="K332" s="273"/>
    </row>
    <row r="333" spans="2:11" hidden="1" outlineLevel="2" x14ac:dyDescent="0.35">
      <c r="B333" t="s">
        <v>1235</v>
      </c>
      <c r="C333" s="36">
        <f>C322+C327-C329-C330+C331+C332</f>
        <v>1323.2145652248073</v>
      </c>
      <c r="D333" s="36">
        <f>D322+D327-D329-D330+D332+D331</f>
        <v>1323.2145652248073</v>
      </c>
      <c r="E333" s="36">
        <f>E322+E327-E329-E330+E332+E331</f>
        <v>1270.2044603495708</v>
      </c>
      <c r="F333" s="36">
        <f>F322+F327-F329-F330+F332+F331</f>
        <v>1217.1943554743343</v>
      </c>
      <c r="G333" s="36">
        <f>G322+G327-G329-G330+G332+G331</f>
        <v>1164.1842505990978</v>
      </c>
      <c r="H333" s="36">
        <f>H322+H327-H329-H330+H332+H331</f>
        <v>1111.1741457238613</v>
      </c>
      <c r="J333" s="36"/>
    </row>
    <row r="334" spans="2:11" hidden="1" outlineLevel="1" x14ac:dyDescent="0.35">
      <c r="D334" s="36"/>
    </row>
    <row r="335" spans="2:11" hidden="1" outlineLevel="1" x14ac:dyDescent="0.35">
      <c r="B335" s="136" t="s">
        <v>1232</v>
      </c>
      <c r="C335" s="136"/>
      <c r="D335" s="137">
        <f>SUM(D337:D339)</f>
        <v>2.2602516452755537</v>
      </c>
      <c r="E335" s="137">
        <f>SUM(E337:E339)</f>
        <v>2.2602516452755537</v>
      </c>
      <c r="F335" s="137">
        <f>SUM(F337:F339)</f>
        <v>2.2602516452755537</v>
      </c>
      <c r="G335" s="137">
        <f>SUM(G337:G339)</f>
        <v>2.2602516452755537</v>
      </c>
      <c r="H335" s="137">
        <f>SUM(H337:H339)</f>
        <v>2.2602516452755537</v>
      </c>
    </row>
    <row r="336" spans="2:11" hidden="1" outlineLevel="2" x14ac:dyDescent="0.35"/>
    <row r="337" spans="2:8" hidden="1" outlineLevel="2" x14ac:dyDescent="0.35">
      <c r="B337" s="82" t="s">
        <v>1055</v>
      </c>
      <c r="D337" s="112">
        <f t="shared" ref="D337:H339" si="70">D341*D349/D353</f>
        <v>1.6301049619219554</v>
      </c>
      <c r="E337" s="112">
        <f t="shared" si="70"/>
        <v>1.6301049619219554</v>
      </c>
      <c r="F337" s="112">
        <f t="shared" si="70"/>
        <v>1.6301049619219554</v>
      </c>
      <c r="G337" s="112">
        <f t="shared" si="70"/>
        <v>1.6301049619219554</v>
      </c>
      <c r="H337" s="112">
        <f t="shared" si="70"/>
        <v>1.6301049619219554</v>
      </c>
    </row>
    <row r="338" spans="2:8" hidden="1" outlineLevel="2" x14ac:dyDescent="0.35">
      <c r="B338" s="82" t="s">
        <v>1056</v>
      </c>
      <c r="D338" s="112">
        <f t="shared" si="70"/>
        <v>0.23501304963177844</v>
      </c>
      <c r="E338" s="112">
        <f t="shared" si="70"/>
        <v>0.23501304963177844</v>
      </c>
      <c r="F338" s="112">
        <f t="shared" si="70"/>
        <v>0.23501304963177844</v>
      </c>
      <c r="G338" s="112">
        <f t="shared" si="70"/>
        <v>0.23501304963177844</v>
      </c>
      <c r="H338" s="112">
        <f t="shared" si="70"/>
        <v>0.23501304963177844</v>
      </c>
    </row>
    <row r="339" spans="2:8" hidden="1" outlineLevel="2" x14ac:dyDescent="0.35">
      <c r="B339" s="82" t="s">
        <v>1057</v>
      </c>
      <c r="D339" s="112">
        <f t="shared" si="70"/>
        <v>0.39513363372181992</v>
      </c>
      <c r="E339" s="112">
        <f t="shared" si="70"/>
        <v>0.39513363372181992</v>
      </c>
      <c r="F339" s="112">
        <f t="shared" si="70"/>
        <v>0.39513363372181992</v>
      </c>
      <c r="G339" s="112">
        <f t="shared" si="70"/>
        <v>0.39513363372181992</v>
      </c>
      <c r="H339" s="112">
        <f t="shared" si="70"/>
        <v>0.39513363372181992</v>
      </c>
    </row>
    <row r="340" spans="2:8" hidden="1" outlineLevel="2" x14ac:dyDescent="0.35">
      <c r="B340" s="82"/>
      <c r="D340" s="112"/>
      <c r="E340" s="112"/>
      <c r="F340" s="112"/>
      <c r="G340" s="112"/>
      <c r="H340" s="112"/>
    </row>
    <row r="341" spans="2:8" hidden="1" outlineLevel="2" x14ac:dyDescent="0.35">
      <c r="B341" s="82" t="s">
        <v>1058</v>
      </c>
      <c r="D341" s="112">
        <f>D345*D353</f>
        <v>12.371881231627119</v>
      </c>
      <c r="E341" s="112">
        <f>E345*E353</f>
        <v>12.371881231627119</v>
      </c>
      <c r="F341" s="112">
        <f>F345*F353</f>
        <v>12.371881231627119</v>
      </c>
      <c r="G341" s="112">
        <f>G345*G353</f>
        <v>12.371881231627119</v>
      </c>
      <c r="H341" s="112">
        <f>H345*H353</f>
        <v>12.371881231627119</v>
      </c>
    </row>
    <row r="342" spans="2:8" hidden="1" outlineLevel="2" x14ac:dyDescent="0.35">
      <c r="B342" s="82" t="s">
        <v>1059</v>
      </c>
      <c r="D342" s="112">
        <f>D345*D354</f>
        <v>1.1073921587557083</v>
      </c>
      <c r="E342" s="112">
        <f>E345*E354</f>
        <v>1.1073921587557083</v>
      </c>
      <c r="F342" s="112">
        <f>F345*F354</f>
        <v>1.1073921587557083</v>
      </c>
      <c r="G342" s="112">
        <f>G345*G354</f>
        <v>1.1073921587557083</v>
      </c>
      <c r="H342" s="112">
        <f>H345*H354</f>
        <v>1.1073921587557083</v>
      </c>
    </row>
    <row r="343" spans="2:8" hidden="1" outlineLevel="2" x14ac:dyDescent="0.35">
      <c r="B343" s="82" t="s">
        <v>1060</v>
      </c>
      <c r="D343" s="112">
        <f>D345*D355</f>
        <v>1.5260404138950614</v>
      </c>
      <c r="E343" s="112">
        <f>E345*E355</f>
        <v>1.5260404138950614</v>
      </c>
      <c r="F343" s="112">
        <f>F345*F355</f>
        <v>1.5260404138950614</v>
      </c>
      <c r="G343" s="112">
        <f>G345*G355</f>
        <v>1.5260404138950614</v>
      </c>
      <c r="H343" s="112">
        <f>H345*H355</f>
        <v>1.5260404138950614</v>
      </c>
    </row>
    <row r="344" spans="2:8" hidden="1" outlineLevel="2" x14ac:dyDescent="0.35">
      <c r="B344" s="82"/>
      <c r="D344" s="112"/>
      <c r="E344" s="19"/>
      <c r="F344" s="19"/>
      <c r="G344" s="19"/>
      <c r="H344" s="19"/>
    </row>
    <row r="345" spans="2:8" hidden="1" outlineLevel="2" x14ac:dyDescent="0.35">
      <c r="B345" s="82" t="s">
        <v>1061</v>
      </c>
      <c r="D345" s="112">
        <f>D346*D347</f>
        <v>15.00531380427789</v>
      </c>
      <c r="E345" s="112">
        <f>E346*E347</f>
        <v>15.00531380427789</v>
      </c>
      <c r="F345" s="112">
        <f>F346*F347</f>
        <v>15.00531380427789</v>
      </c>
      <c r="G345" s="112">
        <f>G346*G347</f>
        <v>15.00531380427789</v>
      </c>
      <c r="H345" s="112">
        <f>H346*H347</f>
        <v>15.00531380427789</v>
      </c>
    </row>
    <row r="346" spans="2:8" hidden="1" outlineLevel="2" x14ac:dyDescent="0.35">
      <c r="B346" s="82" t="s">
        <v>1021</v>
      </c>
      <c r="C346" s="292">
        <v>8.6E-3</v>
      </c>
      <c r="D346" s="134">
        <f t="shared" ref="D346:H347" si="71">C346</f>
        <v>8.6E-3</v>
      </c>
      <c r="E346" s="134">
        <f t="shared" si="71"/>
        <v>8.6E-3</v>
      </c>
      <c r="F346" s="134">
        <f t="shared" si="71"/>
        <v>8.6E-3</v>
      </c>
      <c r="G346" s="134">
        <f t="shared" si="71"/>
        <v>8.6E-3</v>
      </c>
      <c r="H346" s="134">
        <f t="shared" si="71"/>
        <v>8.6E-3</v>
      </c>
    </row>
    <row r="347" spans="2:8" hidden="1" outlineLevel="2" x14ac:dyDescent="0.35">
      <c r="B347" t="s">
        <v>989</v>
      </c>
      <c r="C347" s="34">
        <v>1744.8039307299871</v>
      </c>
      <c r="D347" s="112">
        <f t="shared" si="71"/>
        <v>1744.8039307299871</v>
      </c>
      <c r="E347" s="112">
        <f t="shared" si="71"/>
        <v>1744.8039307299871</v>
      </c>
      <c r="F347" s="112">
        <f t="shared" si="71"/>
        <v>1744.8039307299871</v>
      </c>
      <c r="G347" s="112">
        <f t="shared" si="71"/>
        <v>1744.8039307299871</v>
      </c>
      <c r="H347" s="112">
        <f t="shared" si="71"/>
        <v>1744.8039307299871</v>
      </c>
    </row>
    <row r="348" spans="2:8" hidden="1" outlineLevel="2" x14ac:dyDescent="0.35">
      <c r="C348" s="297"/>
    </row>
    <row r="349" spans="2:8" hidden="1" outlineLevel="2" x14ac:dyDescent="0.35">
      <c r="B349" t="s">
        <v>1025</v>
      </c>
      <c r="C349" s="131">
        <f t="shared" ref="C349:H349" si="72">C353*(C357/(1-(1/((1+C357)^(C359)))))</f>
        <v>0.10863517972261441</v>
      </c>
      <c r="D349" s="131">
        <f t="shared" si="72"/>
        <v>0.10863517972261441</v>
      </c>
      <c r="E349" s="131">
        <f t="shared" si="72"/>
        <v>0.10863517972261441</v>
      </c>
      <c r="F349" s="73">
        <f t="shared" si="72"/>
        <v>0.10863517972261441</v>
      </c>
      <c r="G349" s="73">
        <f t="shared" si="72"/>
        <v>0.10863517972261441</v>
      </c>
      <c r="H349" s="73">
        <f t="shared" si="72"/>
        <v>0.10863517972261441</v>
      </c>
    </row>
    <row r="350" spans="2:8" hidden="1" outlineLevel="2" x14ac:dyDescent="0.35">
      <c r="B350" t="s">
        <v>1026</v>
      </c>
      <c r="C350" s="131">
        <f t="shared" ref="C350:H350" si="73">C354*(C357/(1-(1/((1+C357)^(C360)))))</f>
        <v>1.5661988326080737E-2</v>
      </c>
      <c r="D350" s="131">
        <f t="shared" si="73"/>
        <v>1.5661988326080737E-2</v>
      </c>
      <c r="E350" s="131">
        <f t="shared" si="73"/>
        <v>1.5661988326080737E-2</v>
      </c>
      <c r="F350" s="73">
        <f t="shared" si="73"/>
        <v>1.5661988326080737E-2</v>
      </c>
      <c r="G350" s="73">
        <f t="shared" si="73"/>
        <v>1.5661988326080737E-2</v>
      </c>
      <c r="H350" s="73">
        <f t="shared" si="73"/>
        <v>1.5661988326080737E-2</v>
      </c>
    </row>
    <row r="351" spans="2:8" hidden="1" outlineLevel="2" x14ac:dyDescent="0.35">
      <c r="B351" t="s">
        <v>1027</v>
      </c>
      <c r="C351" s="131">
        <f t="shared" ref="C351:H351" si="74">C355*(C357/(1-(1/((1+C357)^(C361)))))</f>
        <v>2.6332913718150341E-2</v>
      </c>
      <c r="D351" s="131">
        <f t="shared" si="74"/>
        <v>2.6332913718150341E-2</v>
      </c>
      <c r="E351" s="131">
        <f t="shared" si="74"/>
        <v>2.6332913718150341E-2</v>
      </c>
      <c r="F351" s="73">
        <f t="shared" si="74"/>
        <v>2.6332913718150341E-2</v>
      </c>
      <c r="G351" s="73">
        <f t="shared" si="74"/>
        <v>2.6332913718150341E-2</v>
      </c>
      <c r="H351" s="73">
        <f t="shared" si="74"/>
        <v>2.6332913718150341E-2</v>
      </c>
    </row>
    <row r="352" spans="2:8" hidden="1" outlineLevel="2" x14ac:dyDescent="0.35">
      <c r="C352" s="131"/>
      <c r="D352" s="131"/>
      <c r="E352" s="131"/>
      <c r="F352" s="73"/>
      <c r="G352" s="73"/>
      <c r="H352" s="73"/>
    </row>
    <row r="353" spans="2:8" hidden="1" outlineLevel="2" x14ac:dyDescent="0.35">
      <c r="B353" t="s">
        <v>861</v>
      </c>
      <c r="C353" s="292">
        <v>0.82450000000000001</v>
      </c>
      <c r="D353" s="131">
        <f t="shared" ref="D353:H355" si="75">C353</f>
        <v>0.82450000000000001</v>
      </c>
      <c r="E353" s="131">
        <f t="shared" si="75"/>
        <v>0.82450000000000001</v>
      </c>
      <c r="F353" s="131">
        <f t="shared" si="75"/>
        <v>0.82450000000000001</v>
      </c>
      <c r="G353" s="131">
        <f t="shared" si="75"/>
        <v>0.82450000000000001</v>
      </c>
      <c r="H353" s="131">
        <f t="shared" si="75"/>
        <v>0.82450000000000001</v>
      </c>
    </row>
    <row r="354" spans="2:8" hidden="1" outlineLevel="2" x14ac:dyDescent="0.35">
      <c r="B354" t="s">
        <v>862</v>
      </c>
      <c r="C354" s="292">
        <v>7.3800000000000004E-2</v>
      </c>
      <c r="D354" s="131">
        <f t="shared" si="75"/>
        <v>7.3800000000000004E-2</v>
      </c>
      <c r="E354" s="131">
        <f t="shared" si="75"/>
        <v>7.3800000000000004E-2</v>
      </c>
      <c r="F354" s="131">
        <f t="shared" si="75"/>
        <v>7.3800000000000004E-2</v>
      </c>
      <c r="G354" s="131">
        <f t="shared" si="75"/>
        <v>7.3800000000000004E-2</v>
      </c>
      <c r="H354" s="131">
        <f t="shared" si="75"/>
        <v>7.3800000000000004E-2</v>
      </c>
    </row>
    <row r="355" spans="2:8" hidden="1" outlineLevel="2" x14ac:dyDescent="0.35">
      <c r="B355" t="s">
        <v>863</v>
      </c>
      <c r="C355" s="292">
        <v>0.1017</v>
      </c>
      <c r="D355" s="131">
        <f t="shared" si="75"/>
        <v>0.1017</v>
      </c>
      <c r="E355" s="131">
        <f t="shared" si="75"/>
        <v>0.1017</v>
      </c>
      <c r="F355" s="131">
        <f t="shared" si="75"/>
        <v>0.1017</v>
      </c>
      <c r="G355" s="131">
        <f t="shared" si="75"/>
        <v>0.1017</v>
      </c>
      <c r="H355" s="131">
        <f t="shared" si="75"/>
        <v>0.1017</v>
      </c>
    </row>
    <row r="356" spans="2:8" hidden="1" outlineLevel="2" x14ac:dyDescent="0.35"/>
    <row r="357" spans="2:8" hidden="1" outlineLevel="2" x14ac:dyDescent="0.35">
      <c r="B357" t="s">
        <v>857</v>
      </c>
      <c r="C357" s="291">
        <f>'Regulatory WACC'!$C$21</f>
        <v>0.11000990968583492</v>
      </c>
      <c r="D357" s="131">
        <f>C357</f>
        <v>0.11000990968583492</v>
      </c>
      <c r="E357" s="131">
        <f>D357</f>
        <v>0.11000990968583492</v>
      </c>
      <c r="F357" s="73">
        <f>E357</f>
        <v>0.11000990968583492</v>
      </c>
      <c r="G357" s="73">
        <f>F357</f>
        <v>0.11000990968583492</v>
      </c>
      <c r="H357" s="73">
        <f>G357</f>
        <v>0.11000990968583492</v>
      </c>
    </row>
    <row r="358" spans="2:8" hidden="1" outlineLevel="2" x14ac:dyDescent="0.35"/>
    <row r="359" spans="2:8" hidden="1" outlineLevel="2" x14ac:dyDescent="0.35">
      <c r="B359" t="s">
        <v>864</v>
      </c>
      <c r="C359" s="293">
        <v>17.260000000000002</v>
      </c>
      <c r="D359" s="58">
        <f t="shared" ref="D359:H361" si="76">C359</f>
        <v>17.260000000000002</v>
      </c>
      <c r="E359" s="58">
        <f t="shared" si="76"/>
        <v>17.260000000000002</v>
      </c>
      <c r="F359" s="58">
        <f t="shared" si="76"/>
        <v>17.260000000000002</v>
      </c>
      <c r="G359" s="58">
        <f t="shared" si="76"/>
        <v>17.260000000000002</v>
      </c>
      <c r="H359" s="58">
        <f t="shared" si="76"/>
        <v>17.260000000000002</v>
      </c>
    </row>
    <row r="360" spans="2:8" hidden="1" outlineLevel="2" x14ac:dyDescent="0.35">
      <c r="B360" t="s">
        <v>865</v>
      </c>
      <c r="C360" s="293">
        <v>7</v>
      </c>
      <c r="D360" s="58">
        <f t="shared" si="76"/>
        <v>7</v>
      </c>
      <c r="E360" s="58">
        <f t="shared" si="76"/>
        <v>7</v>
      </c>
      <c r="F360" s="58">
        <f t="shared" si="76"/>
        <v>7</v>
      </c>
      <c r="G360" s="58">
        <f t="shared" si="76"/>
        <v>7</v>
      </c>
      <c r="H360" s="58">
        <f t="shared" si="76"/>
        <v>7</v>
      </c>
    </row>
    <row r="361" spans="2:8" ht="15" hidden="1" customHeight="1" outlineLevel="2" x14ac:dyDescent="0.35">
      <c r="B361" t="s">
        <v>866</v>
      </c>
      <c r="C361" s="293">
        <v>5.3</v>
      </c>
      <c r="D361" s="58">
        <f t="shared" si="76"/>
        <v>5.3</v>
      </c>
      <c r="E361" s="58">
        <f t="shared" si="76"/>
        <v>5.3</v>
      </c>
      <c r="F361" s="58">
        <f t="shared" si="76"/>
        <v>5.3</v>
      </c>
      <c r="G361" s="58">
        <f t="shared" si="76"/>
        <v>5.3</v>
      </c>
      <c r="H361" s="58">
        <f t="shared" si="76"/>
        <v>5.3</v>
      </c>
    </row>
    <row r="362" spans="2:8" hidden="1" outlineLevel="1" x14ac:dyDescent="0.35"/>
    <row r="363" spans="2:8" hidden="1" outlineLevel="1" x14ac:dyDescent="0.35">
      <c r="B363" s="136" t="s">
        <v>1236</v>
      </c>
      <c r="C363" s="136"/>
      <c r="D363" s="137">
        <f>D365*D366</f>
        <v>26.067488456999953</v>
      </c>
      <c r="E363" s="137">
        <f>D363*(E284/D284)</f>
        <v>24.563029428192657</v>
      </c>
      <c r="F363" s="137">
        <f>E363*(F284/E284)</f>
        <v>23.145398747773946</v>
      </c>
      <c r="G363" s="137">
        <f>F363*(G284/F284)</f>
        <v>21.809585204444922</v>
      </c>
      <c r="H363" s="137">
        <f>G363*(H284/G284)</f>
        <v>20.550866803955586</v>
      </c>
    </row>
    <row r="364" spans="2:8" ht="15" hidden="1" customHeight="1" outlineLevel="2" x14ac:dyDescent="0.35"/>
    <row r="365" spans="2:8" hidden="1" outlineLevel="2" x14ac:dyDescent="0.35">
      <c r="B365" t="s">
        <v>990</v>
      </c>
      <c r="C365" s="292">
        <v>0.02</v>
      </c>
      <c r="D365" s="134">
        <f>C365</f>
        <v>0.02</v>
      </c>
      <c r="E365" s="134"/>
      <c r="F365" s="134"/>
      <c r="G365" s="134"/>
      <c r="H365" s="134"/>
    </row>
    <row r="366" spans="2:8" ht="14.15" hidden="1" customHeight="1" outlineLevel="2" x14ac:dyDescent="0.35">
      <c r="B366" t="s">
        <v>991</v>
      </c>
      <c r="C366" s="34">
        <v>1303.3744228499977</v>
      </c>
      <c r="D366" s="36">
        <f>C366</f>
        <v>1303.3744228499977</v>
      </c>
      <c r="E366" s="36"/>
      <c r="F366" s="36"/>
      <c r="G366" s="36"/>
      <c r="H366" s="36"/>
    </row>
    <row r="367" spans="2:8" hidden="1" outlineLevel="1" x14ac:dyDescent="0.35">
      <c r="C367" s="36"/>
    </row>
    <row r="368" spans="2:8" hidden="1" outlineLevel="1" x14ac:dyDescent="0.35">
      <c r="B368" s="136" t="s">
        <v>1097</v>
      </c>
      <c r="C368" s="136"/>
      <c r="D368" s="137">
        <f>D295-D431</f>
        <v>0.50283039289081888</v>
      </c>
      <c r="E368" s="137">
        <f>E295-E431</f>
        <v>0.48647235501108366</v>
      </c>
      <c r="F368" s="137">
        <f>F295-F431</f>
        <v>0.47023765190331801</v>
      </c>
      <c r="G368" s="137">
        <f>G295-G431</f>
        <v>0.45415321577439727</v>
      </c>
      <c r="H368" s="137">
        <f>H295-H431</f>
        <v>0.43824495763383542</v>
      </c>
    </row>
    <row r="369" spans="2:8" ht="15" hidden="1" customHeight="1" outlineLevel="2" x14ac:dyDescent="0.35"/>
    <row r="370" spans="2:8" hidden="1" outlineLevel="2" x14ac:dyDescent="0.35">
      <c r="B370" t="s">
        <v>873</v>
      </c>
      <c r="C370" s="34">
        <v>31.191603227794062</v>
      </c>
      <c r="D370" s="36">
        <f>C370</f>
        <v>31.191603227794062</v>
      </c>
      <c r="E370" s="36">
        <f>D370</f>
        <v>31.191603227794062</v>
      </c>
      <c r="F370" s="36">
        <f>E370</f>
        <v>31.191603227794062</v>
      </c>
      <c r="G370" s="36">
        <f>F370</f>
        <v>31.191603227794062</v>
      </c>
      <c r="H370" s="36">
        <f>G370</f>
        <v>31.191603227794062</v>
      </c>
    </row>
    <row r="371" spans="2:8" hidden="1" outlineLevel="1" x14ac:dyDescent="0.35"/>
    <row r="372" spans="2:8" ht="14.15" hidden="1" customHeight="1" outlineLevel="1" x14ac:dyDescent="0.35">
      <c r="B372" s="111" t="s">
        <v>992</v>
      </c>
      <c r="C372" s="111">
        <v>0</v>
      </c>
      <c r="D372" s="144">
        <f>+D374+D398+D426+D431</f>
        <v>389.71075197674298</v>
      </c>
      <c r="E372" s="144">
        <f>+E374+E398+E426+E431</f>
        <v>387.89501914258915</v>
      </c>
      <c r="F372" s="144">
        <f>+F374+F398+F426+F431</f>
        <v>386.17529471523233</v>
      </c>
      <c r="G372" s="144">
        <f>+G374+G398+G426+G431</f>
        <v>384.54640211792565</v>
      </c>
      <c r="H372" s="144">
        <f>+H374+H398+H426+H431</f>
        <v>383.00346924155087</v>
      </c>
    </row>
    <row r="373" spans="2:8" hidden="1" outlineLevel="1" x14ac:dyDescent="0.35">
      <c r="B373" s="1"/>
      <c r="C373" s="1"/>
      <c r="D373" s="130"/>
      <c r="E373" s="130"/>
      <c r="F373" s="130"/>
      <c r="G373" s="130"/>
      <c r="H373" s="130"/>
    </row>
    <row r="374" spans="2:8" hidden="1" outlineLevel="1" x14ac:dyDescent="0.35">
      <c r="B374" s="136" t="s">
        <v>380</v>
      </c>
      <c r="C374" s="136"/>
      <c r="D374" s="137">
        <f>D376+D377</f>
        <v>351.92099516705855</v>
      </c>
      <c r="E374" s="137">
        <f>E376+E377</f>
        <v>351.92099516705855</v>
      </c>
      <c r="F374" s="137">
        <f>F376+F377</f>
        <v>351.92099516705855</v>
      </c>
      <c r="G374" s="137">
        <f>G376+G377</f>
        <v>351.92099516705855</v>
      </c>
      <c r="H374" s="137">
        <f>H376+H377</f>
        <v>351.92099516705855</v>
      </c>
    </row>
    <row r="375" spans="2:8" hidden="1" outlineLevel="2" x14ac:dyDescent="0.35"/>
    <row r="376" spans="2:8" hidden="1" outlineLevel="2" x14ac:dyDescent="0.35">
      <c r="B376" s="1" t="s">
        <v>853</v>
      </c>
      <c r="C376" s="1"/>
      <c r="D376" s="130">
        <f>-PMT(D382,5,NPV(D382,D379:H379))</f>
        <v>95.862891504587509</v>
      </c>
      <c r="E376" s="130">
        <f t="shared" ref="E376:H377" si="77">D376</f>
        <v>95.862891504587509</v>
      </c>
      <c r="F376" s="130">
        <f t="shared" si="77"/>
        <v>95.862891504587509</v>
      </c>
      <c r="G376" s="130">
        <f t="shared" si="77"/>
        <v>95.862891504587509</v>
      </c>
      <c r="H376" s="130">
        <f t="shared" si="77"/>
        <v>95.862891504587509</v>
      </c>
    </row>
    <row r="377" spans="2:8" hidden="1" outlineLevel="2" x14ac:dyDescent="0.35">
      <c r="B377" s="1" t="s">
        <v>854</v>
      </c>
      <c r="C377" s="1"/>
      <c r="D377" s="130">
        <f>-PMT(D382,5,NPV(D382,D380:H380))</f>
        <v>256.05810366247101</v>
      </c>
      <c r="E377" s="130">
        <f t="shared" si="77"/>
        <v>256.05810366247101</v>
      </c>
      <c r="F377" s="130">
        <f t="shared" si="77"/>
        <v>256.05810366247101</v>
      </c>
      <c r="G377" s="130">
        <f t="shared" si="77"/>
        <v>256.05810366247101</v>
      </c>
      <c r="H377" s="130">
        <f t="shared" si="77"/>
        <v>256.05810366247101</v>
      </c>
    </row>
    <row r="378" spans="2:8" hidden="1" outlineLevel="2" x14ac:dyDescent="0.35"/>
    <row r="379" spans="2:8" hidden="1" outlineLevel="2" x14ac:dyDescent="0.35">
      <c r="B379" t="s">
        <v>855</v>
      </c>
      <c r="D379" s="36">
        <f>IF((D385+D390)&lt;D389*D383,(D385+D390),(D389*D383))</f>
        <v>95.862891504587481</v>
      </c>
      <c r="E379" s="36">
        <f>IF((E385+E390)&lt;E389*E383,(E385+E390),(E389*E383))</f>
        <v>95.862891504587481</v>
      </c>
      <c r="F379" s="36">
        <f>IF((F385+F390)&lt;F389*F383,(F385+F390),(F389*F383))</f>
        <v>95.862891504587481</v>
      </c>
      <c r="G379" s="36">
        <f>IF((G385+G390)&lt;G389*G383,(G385+G390),(G389*G383))</f>
        <v>95.862891504587481</v>
      </c>
      <c r="H379" s="36">
        <f>IF((H385+H390)&lt;H389*H383,(H385+H390),(H389*H383))</f>
        <v>95.862891504587481</v>
      </c>
    </row>
    <row r="380" spans="2:8" hidden="1" outlineLevel="2" x14ac:dyDescent="0.35">
      <c r="B380" t="s">
        <v>856</v>
      </c>
      <c r="D380" s="36">
        <f>D396*D382</f>
        <v>274.95884130066031</v>
      </c>
      <c r="E380" s="36">
        <f>E396*E382</f>
        <v>264.41297326401764</v>
      </c>
      <c r="F380" s="36">
        <f>F396*F382</f>
        <v>253.86710522737494</v>
      </c>
      <c r="G380" s="36">
        <f>G396*G382</f>
        <v>243.32123719073229</v>
      </c>
      <c r="H380" s="36">
        <f>H396*H382</f>
        <v>232.77536915408965</v>
      </c>
    </row>
    <row r="381" spans="2:8" hidden="1" outlineLevel="2" x14ac:dyDescent="0.35"/>
    <row r="382" spans="2:8" hidden="1" outlineLevel="2" x14ac:dyDescent="0.35">
      <c r="B382" t="s">
        <v>857</v>
      </c>
      <c r="C382" s="131">
        <f>'Regulatory WACC'!$C$21</f>
        <v>0.11000990968583492</v>
      </c>
      <c r="D382" s="131">
        <f t="shared" ref="D382:H383" si="78">C382</f>
        <v>0.11000990968583492</v>
      </c>
      <c r="E382" s="131">
        <f t="shared" si="78"/>
        <v>0.11000990968583492</v>
      </c>
      <c r="F382" s="73">
        <f t="shared" si="78"/>
        <v>0.11000990968583492</v>
      </c>
      <c r="G382" s="73">
        <f t="shared" si="78"/>
        <v>0.11000990968583492</v>
      </c>
      <c r="H382" s="73">
        <f t="shared" si="78"/>
        <v>0.11000990968583492</v>
      </c>
    </row>
    <row r="383" spans="2:8" hidden="1" outlineLevel="2" x14ac:dyDescent="0.35">
      <c r="B383" t="s">
        <v>858</v>
      </c>
      <c r="C383" s="292">
        <f>-C391/C389</f>
        <v>3.4999591769327154E-2</v>
      </c>
      <c r="D383" s="131">
        <f t="shared" si="78"/>
        <v>3.4999591769327154E-2</v>
      </c>
      <c r="E383" s="131">
        <f t="shared" si="78"/>
        <v>3.4999591769327154E-2</v>
      </c>
      <c r="F383" s="73">
        <f t="shared" si="78"/>
        <v>3.4999591769327154E-2</v>
      </c>
      <c r="G383" s="73">
        <f t="shared" si="78"/>
        <v>3.4999591769327154E-2</v>
      </c>
      <c r="H383" s="73">
        <f t="shared" si="78"/>
        <v>3.4999591769327154E-2</v>
      </c>
    </row>
    <row r="384" spans="2:8" hidden="1" outlineLevel="2" x14ac:dyDescent="0.35"/>
    <row r="385" spans="2:10" hidden="1" outlineLevel="2" x14ac:dyDescent="0.35">
      <c r="B385" t="s">
        <v>505</v>
      </c>
      <c r="C385" s="34">
        <v>2738.9717039099737</v>
      </c>
      <c r="D385" s="36">
        <f t="shared" ref="D385:H390" si="79">C385</f>
        <v>2738.9717039099737</v>
      </c>
      <c r="E385" s="36">
        <f t="shared" si="79"/>
        <v>2738.9717039099737</v>
      </c>
      <c r="F385" s="36">
        <f t="shared" si="79"/>
        <v>2738.9717039099737</v>
      </c>
      <c r="G385" s="36">
        <f t="shared" si="79"/>
        <v>2738.9717039099737</v>
      </c>
      <c r="H385" s="36">
        <f t="shared" si="79"/>
        <v>2738.9717039099737</v>
      </c>
      <c r="J385" s="36"/>
    </row>
    <row r="386" spans="2:10" hidden="1" outlineLevel="2" x14ac:dyDescent="0.35">
      <c r="B386" t="s">
        <v>506</v>
      </c>
      <c r="C386" s="34">
        <v>0</v>
      </c>
      <c r="D386" s="36">
        <f t="shared" si="79"/>
        <v>0</v>
      </c>
      <c r="E386" s="36">
        <f t="shared" si="79"/>
        <v>0</v>
      </c>
      <c r="F386" s="36">
        <f t="shared" si="79"/>
        <v>0</v>
      </c>
      <c r="G386" s="36">
        <f t="shared" si="79"/>
        <v>0</v>
      </c>
      <c r="H386" s="36">
        <f t="shared" si="79"/>
        <v>0</v>
      </c>
      <c r="J386" s="36"/>
    </row>
    <row r="387" spans="2:10" hidden="1" outlineLevel="2" x14ac:dyDescent="0.35">
      <c r="B387" t="s">
        <v>507</v>
      </c>
      <c r="C387" s="34">
        <v>0</v>
      </c>
      <c r="D387" s="36">
        <f t="shared" si="79"/>
        <v>0</v>
      </c>
      <c r="E387" s="36">
        <f t="shared" si="79"/>
        <v>0</v>
      </c>
      <c r="F387" s="36">
        <f t="shared" si="79"/>
        <v>0</v>
      </c>
      <c r="G387" s="36">
        <f t="shared" si="79"/>
        <v>0</v>
      </c>
      <c r="H387" s="36">
        <f t="shared" si="79"/>
        <v>0</v>
      </c>
      <c r="J387" s="36"/>
    </row>
    <row r="388" spans="2:10" hidden="1" outlineLevel="2" x14ac:dyDescent="0.35">
      <c r="B388" t="s">
        <v>1086</v>
      </c>
      <c r="C388" s="34">
        <v>0</v>
      </c>
      <c r="D388" s="36">
        <f t="shared" si="79"/>
        <v>0</v>
      </c>
      <c r="E388" s="36">
        <f t="shared" si="79"/>
        <v>0</v>
      </c>
      <c r="F388" s="36">
        <f t="shared" si="79"/>
        <v>0</v>
      </c>
      <c r="G388" s="36">
        <f t="shared" si="79"/>
        <v>0</v>
      </c>
      <c r="H388" s="36">
        <f t="shared" si="79"/>
        <v>0</v>
      </c>
      <c r="J388" s="36"/>
    </row>
    <row r="389" spans="2:10" hidden="1" outlineLevel="2" x14ac:dyDescent="0.35">
      <c r="B389" t="s">
        <v>1233</v>
      </c>
      <c r="C389" s="36">
        <f>C385-C386-C387-C388</f>
        <v>2738.9717039099737</v>
      </c>
      <c r="D389" s="36">
        <f t="shared" si="79"/>
        <v>2738.9717039099737</v>
      </c>
      <c r="E389" s="36">
        <f t="shared" si="79"/>
        <v>2738.9717039099737</v>
      </c>
      <c r="F389" s="36">
        <f t="shared" si="79"/>
        <v>2738.9717039099737</v>
      </c>
      <c r="G389" s="36">
        <f t="shared" si="79"/>
        <v>2738.9717039099737</v>
      </c>
      <c r="H389" s="36">
        <f t="shared" si="79"/>
        <v>2738.9717039099737</v>
      </c>
      <c r="J389" s="36"/>
    </row>
    <row r="390" spans="2:10" hidden="1" outlineLevel="2" x14ac:dyDescent="0.35">
      <c r="B390" t="s">
        <v>511</v>
      </c>
      <c r="C390" s="34">
        <v>-295.66472239118059</v>
      </c>
      <c r="D390" s="156">
        <f t="shared" si="79"/>
        <v>-295.66472239118059</v>
      </c>
      <c r="E390" s="36">
        <f>D390+D391</f>
        <v>-391.52761389576807</v>
      </c>
      <c r="F390" s="36">
        <f>E390+E391</f>
        <v>-487.39050540035555</v>
      </c>
      <c r="G390" s="36">
        <f>F390+F391</f>
        <v>-583.25339690494297</v>
      </c>
      <c r="H390" s="36">
        <f>G390+G391</f>
        <v>-679.1162884095304</v>
      </c>
      <c r="J390" s="36"/>
    </row>
    <row r="391" spans="2:10" hidden="1" outlineLevel="2" x14ac:dyDescent="0.35">
      <c r="B391" t="s">
        <v>1234</v>
      </c>
      <c r="C391" s="34">
        <v>-95.862891504587481</v>
      </c>
      <c r="D391" s="36">
        <f>-D379</f>
        <v>-95.862891504587481</v>
      </c>
      <c r="E391" s="36">
        <f>-E379</f>
        <v>-95.862891504587481</v>
      </c>
      <c r="F391" s="36">
        <f>-F379</f>
        <v>-95.862891504587481</v>
      </c>
      <c r="G391" s="36">
        <f>-G379</f>
        <v>-95.862891504587481</v>
      </c>
      <c r="H391" s="36">
        <f>-H379</f>
        <v>-95.862891504587481</v>
      </c>
      <c r="J391" s="36"/>
    </row>
    <row r="392" spans="2:10" hidden="1" outlineLevel="2" x14ac:dyDescent="0.35">
      <c r="B392" t="s">
        <v>514</v>
      </c>
      <c r="C392" s="34">
        <v>0</v>
      </c>
      <c r="D392" s="36">
        <f>IFERROR(C392*(D391/C391),0)</f>
        <v>0</v>
      </c>
      <c r="E392" s="36">
        <f>IFERROR(D392*(E391/D391),0)</f>
        <v>0</v>
      </c>
      <c r="F392" s="36">
        <f>IFERROR(E392*(F391/E391),0)</f>
        <v>0</v>
      </c>
      <c r="G392" s="36">
        <f>IFERROR(F392*(G391/F391),0)</f>
        <v>0</v>
      </c>
      <c r="H392" s="36">
        <f>IFERROR(G392*(H391/G391),0)</f>
        <v>0</v>
      </c>
      <c r="J392" s="36"/>
    </row>
    <row r="393" spans="2:10" hidden="1" outlineLevel="2" x14ac:dyDescent="0.35">
      <c r="B393" t="s">
        <v>513</v>
      </c>
      <c r="C393" s="34">
        <v>0</v>
      </c>
      <c r="D393" s="36">
        <f>IFERROR(C393*(D391/C391),0)</f>
        <v>0</v>
      </c>
      <c r="E393" s="36">
        <f>IFERROR(D393*(E391/D391),0)</f>
        <v>0</v>
      </c>
      <c r="F393" s="36">
        <f>IFERROR(E393*(F391/E391),0)</f>
        <v>0</v>
      </c>
      <c r="G393" s="36">
        <f>IFERROR(F393*(G391/F391),0)</f>
        <v>0</v>
      </c>
      <c r="H393" s="36">
        <f>IFERROR(G393*(H391/G391),0)</f>
        <v>0</v>
      </c>
      <c r="J393" s="36"/>
    </row>
    <row r="394" spans="2:10" hidden="1" outlineLevel="2" x14ac:dyDescent="0.35">
      <c r="B394" t="s">
        <v>515</v>
      </c>
      <c r="C394" s="34">
        <v>56.093682347623343</v>
      </c>
      <c r="D394" s="36">
        <f t="shared" ref="D394:H395" si="80">+C394</f>
        <v>56.093682347623343</v>
      </c>
      <c r="E394" s="36">
        <f t="shared" si="80"/>
        <v>56.093682347623343</v>
      </c>
      <c r="F394" s="36">
        <f t="shared" si="80"/>
        <v>56.093682347623343</v>
      </c>
      <c r="G394" s="36">
        <f t="shared" si="80"/>
        <v>56.093682347623343</v>
      </c>
      <c r="H394" s="36">
        <f t="shared" si="80"/>
        <v>56.093682347623343</v>
      </c>
      <c r="J394" s="36"/>
    </row>
    <row r="395" spans="2:10" hidden="1" outlineLevel="2" x14ac:dyDescent="0.35">
      <c r="B395" t="s">
        <v>516</v>
      </c>
      <c r="C395" s="34">
        <v>0</v>
      </c>
      <c r="D395" s="36">
        <f t="shared" si="80"/>
        <v>0</v>
      </c>
      <c r="E395" s="36">
        <f t="shared" si="80"/>
        <v>0</v>
      </c>
      <c r="F395" s="36">
        <f t="shared" si="80"/>
        <v>0</v>
      </c>
      <c r="G395" s="36">
        <f t="shared" si="80"/>
        <v>0</v>
      </c>
      <c r="H395" s="36">
        <f t="shared" si="80"/>
        <v>0</v>
      </c>
      <c r="J395" s="36"/>
    </row>
    <row r="396" spans="2:10" hidden="1" outlineLevel="2" x14ac:dyDescent="0.35">
      <c r="B396" t="s">
        <v>1235</v>
      </c>
      <c r="C396" s="36">
        <f>C385+C390-C392-C393+C394+C395</f>
        <v>2499.4006638664164</v>
      </c>
      <c r="D396" s="36">
        <f>D385+D390-D392-D393+D395+D394</f>
        <v>2499.4006638664164</v>
      </c>
      <c r="E396" s="36">
        <f>E385+E390-E392-E393+E395+E394</f>
        <v>2403.537772361829</v>
      </c>
      <c r="F396" s="36">
        <f>F385+F390-F392-F393+F395+F394</f>
        <v>2307.6748808572411</v>
      </c>
      <c r="G396" s="36">
        <f>G385+G390-G392-G393+G395+G394</f>
        <v>2211.8119893526537</v>
      </c>
      <c r="H396" s="36">
        <f>H385+H390-H392-H393+H395+H394</f>
        <v>2115.9490978480662</v>
      </c>
      <c r="J396" s="36"/>
    </row>
    <row r="397" spans="2:10" hidden="1" outlineLevel="1" x14ac:dyDescent="0.35">
      <c r="D397" s="36"/>
    </row>
    <row r="398" spans="2:10" hidden="1" outlineLevel="1" x14ac:dyDescent="0.35">
      <c r="B398" s="136" t="s">
        <v>1232</v>
      </c>
      <c r="C398" s="136"/>
      <c r="D398" s="137">
        <f>SUM(D400:D402)</f>
        <v>3.9805962871422649</v>
      </c>
      <c r="E398" s="137">
        <f>SUM(E400:E402)</f>
        <v>3.9805962871422649</v>
      </c>
      <c r="F398" s="137">
        <f>SUM(F400:F402)</f>
        <v>3.9805962871422649</v>
      </c>
      <c r="G398" s="137">
        <f>SUM(G400:G402)</f>
        <v>3.9805962871422649</v>
      </c>
      <c r="H398" s="137">
        <f>SUM(H400:H402)</f>
        <v>3.9805962871422649</v>
      </c>
    </row>
    <row r="399" spans="2:10" hidden="1" outlineLevel="2" x14ac:dyDescent="0.35"/>
    <row r="400" spans="2:10" hidden="1" outlineLevel="2" x14ac:dyDescent="0.35">
      <c r="B400" s="82" t="s">
        <v>1055</v>
      </c>
      <c r="D400" s="112">
        <f t="shared" ref="D400:H402" si="81">D404*D412/D416</f>
        <v>2.8708262518652661</v>
      </c>
      <c r="E400" s="112">
        <f t="shared" si="81"/>
        <v>2.8708262518652661</v>
      </c>
      <c r="F400" s="112">
        <f t="shared" si="81"/>
        <v>2.8708262518652661</v>
      </c>
      <c r="G400" s="112">
        <f t="shared" si="81"/>
        <v>2.8708262518652661</v>
      </c>
      <c r="H400" s="112">
        <f t="shared" si="81"/>
        <v>2.8708262518652661</v>
      </c>
    </row>
    <row r="401" spans="2:8" hidden="1" outlineLevel="2" x14ac:dyDescent="0.35">
      <c r="B401" s="82" t="s">
        <v>1056</v>
      </c>
      <c r="D401" s="112">
        <f t="shared" si="81"/>
        <v>0.41388846005250429</v>
      </c>
      <c r="E401" s="112">
        <f t="shared" si="81"/>
        <v>0.41388846005250429</v>
      </c>
      <c r="F401" s="112">
        <f t="shared" si="81"/>
        <v>0.41388846005250429</v>
      </c>
      <c r="G401" s="112">
        <f t="shared" si="81"/>
        <v>0.41388846005250429</v>
      </c>
      <c r="H401" s="112">
        <f t="shared" si="81"/>
        <v>0.41388846005250429</v>
      </c>
    </row>
    <row r="402" spans="2:8" hidden="1" outlineLevel="2" x14ac:dyDescent="0.35">
      <c r="B402" s="82" t="s">
        <v>1057</v>
      </c>
      <c r="D402" s="112">
        <f t="shared" si="81"/>
        <v>0.69588157522449456</v>
      </c>
      <c r="E402" s="112">
        <f t="shared" si="81"/>
        <v>0.69588157522449456</v>
      </c>
      <c r="F402" s="112">
        <f t="shared" si="81"/>
        <v>0.69588157522449456</v>
      </c>
      <c r="G402" s="112">
        <f t="shared" si="81"/>
        <v>0.69588157522449456</v>
      </c>
      <c r="H402" s="112">
        <f t="shared" si="81"/>
        <v>0.69588157522449456</v>
      </c>
    </row>
    <row r="403" spans="2:8" hidden="1" outlineLevel="2" x14ac:dyDescent="0.35">
      <c r="B403" s="82"/>
      <c r="D403" s="112"/>
      <c r="E403" s="112"/>
      <c r="F403" s="112"/>
      <c r="G403" s="112"/>
      <c r="H403" s="112"/>
    </row>
    <row r="404" spans="2:8" hidden="1" outlineLevel="2" x14ac:dyDescent="0.35">
      <c r="B404" s="82" t="s">
        <v>1058</v>
      </c>
      <c r="D404" s="112">
        <f>D408*D416</f>
        <v>21.78848740073634</v>
      </c>
      <c r="E404" s="112">
        <f>E408*E416</f>
        <v>21.78848740073634</v>
      </c>
      <c r="F404" s="112">
        <f>F408*F416</f>
        <v>21.78848740073634</v>
      </c>
      <c r="G404" s="112">
        <f>G408*G416</f>
        <v>21.78848740073634</v>
      </c>
      <c r="H404" s="112">
        <f>H408*H416</f>
        <v>21.78848740073634</v>
      </c>
    </row>
    <row r="405" spans="2:8" hidden="1" outlineLevel="2" x14ac:dyDescent="0.35">
      <c r="B405" s="82" t="s">
        <v>1059</v>
      </c>
      <c r="D405" s="112">
        <f>D408*D417</f>
        <v>1.9502612130677284</v>
      </c>
      <c r="E405" s="112">
        <f>E408*E417</f>
        <v>1.9502612130677284</v>
      </c>
      <c r="F405" s="112">
        <f>F408*F417</f>
        <v>1.9502612130677284</v>
      </c>
      <c r="G405" s="112">
        <f>G408*G417</f>
        <v>1.9502612130677284</v>
      </c>
      <c r="H405" s="112">
        <f>H408*H417</f>
        <v>1.9502612130677284</v>
      </c>
    </row>
    <row r="406" spans="2:8" hidden="1" outlineLevel="2" x14ac:dyDescent="0.35">
      <c r="B406" s="82" t="s">
        <v>1060</v>
      </c>
      <c r="D406" s="112">
        <f>D408*D418</f>
        <v>2.6875550863006499</v>
      </c>
      <c r="E406" s="112">
        <f>E408*E418</f>
        <v>2.6875550863006499</v>
      </c>
      <c r="F406" s="112">
        <f>F408*F418</f>
        <v>2.6875550863006499</v>
      </c>
      <c r="G406" s="112">
        <f>G408*G418</f>
        <v>2.6875550863006499</v>
      </c>
      <c r="H406" s="112">
        <f>H408*H418</f>
        <v>2.6875550863006499</v>
      </c>
    </row>
    <row r="407" spans="2:8" hidden="1" outlineLevel="2" x14ac:dyDescent="0.35">
      <c r="B407" s="82"/>
      <c r="D407" s="112"/>
      <c r="E407" s="19"/>
      <c r="F407" s="19"/>
      <c r="G407" s="19"/>
      <c r="H407" s="19"/>
    </row>
    <row r="408" spans="2:8" hidden="1" outlineLevel="2" x14ac:dyDescent="0.35">
      <c r="B408" s="82" t="s">
        <v>1054</v>
      </c>
      <c r="D408" s="112">
        <f>D409*D410</f>
        <v>26.426303700104718</v>
      </c>
      <c r="E408" s="112">
        <f>E409*E410</f>
        <v>26.426303700104718</v>
      </c>
      <c r="F408" s="112">
        <f>F409*F410</f>
        <v>26.426303700104718</v>
      </c>
      <c r="G408" s="112">
        <f>G409*G410</f>
        <v>26.426303700104718</v>
      </c>
      <c r="H408" s="112">
        <f>H409*H410</f>
        <v>26.426303700104718</v>
      </c>
    </row>
    <row r="409" spans="2:8" hidden="1" outlineLevel="2" x14ac:dyDescent="0.35">
      <c r="B409" s="82" t="s">
        <v>1020</v>
      </c>
      <c r="C409" s="292">
        <v>8.6E-3</v>
      </c>
      <c r="D409" s="134">
        <f t="shared" ref="D409:H410" si="82">C409</f>
        <v>8.6E-3</v>
      </c>
      <c r="E409" s="134">
        <f t="shared" si="82"/>
        <v>8.6E-3</v>
      </c>
      <c r="F409" s="134">
        <f t="shared" si="82"/>
        <v>8.6E-3</v>
      </c>
      <c r="G409" s="134">
        <f t="shared" si="82"/>
        <v>8.6E-3</v>
      </c>
      <c r="H409" s="134">
        <f t="shared" si="82"/>
        <v>8.6E-3</v>
      </c>
    </row>
    <row r="410" spans="2:8" hidden="1" outlineLevel="2" x14ac:dyDescent="0.35">
      <c r="B410" s="82" t="s">
        <v>986</v>
      </c>
      <c r="C410" s="34">
        <v>3072.8260116400834</v>
      </c>
      <c r="D410" s="112">
        <f t="shared" si="82"/>
        <v>3072.8260116400834</v>
      </c>
      <c r="E410" s="112">
        <f t="shared" si="82"/>
        <v>3072.8260116400834</v>
      </c>
      <c r="F410" s="112">
        <f t="shared" si="82"/>
        <v>3072.8260116400834</v>
      </c>
      <c r="G410" s="112">
        <f t="shared" si="82"/>
        <v>3072.8260116400834</v>
      </c>
      <c r="H410" s="112">
        <f t="shared" si="82"/>
        <v>3072.8260116400834</v>
      </c>
    </row>
    <row r="411" spans="2:8" hidden="1" outlineLevel="2" x14ac:dyDescent="0.35">
      <c r="C411" s="36"/>
    </row>
    <row r="412" spans="2:8" hidden="1" outlineLevel="2" x14ac:dyDescent="0.35">
      <c r="B412" t="s">
        <v>1025</v>
      </c>
      <c r="C412" s="131">
        <f t="shared" ref="C412:H412" si="83">C416*(C420/(1-(1/((1+C420)^(C422)))))</f>
        <v>0.10863517972261441</v>
      </c>
      <c r="D412" s="131">
        <f t="shared" si="83"/>
        <v>0.10863517972261441</v>
      </c>
      <c r="E412" s="131">
        <f t="shared" si="83"/>
        <v>0.10863517972261441</v>
      </c>
      <c r="F412" s="73">
        <f t="shared" si="83"/>
        <v>0.10863517972261441</v>
      </c>
      <c r="G412" s="73">
        <f t="shared" si="83"/>
        <v>0.10863517972261441</v>
      </c>
      <c r="H412" s="73">
        <f t="shared" si="83"/>
        <v>0.10863517972261441</v>
      </c>
    </row>
    <row r="413" spans="2:8" hidden="1" outlineLevel="2" x14ac:dyDescent="0.35">
      <c r="B413" t="s">
        <v>1026</v>
      </c>
      <c r="C413" s="131">
        <f t="shared" ref="C413:H413" si="84">C417*(C420/(1-(1/((1+C420)^(C423)))))</f>
        <v>1.5661988326080737E-2</v>
      </c>
      <c r="D413" s="131">
        <f t="shared" si="84"/>
        <v>1.5661988326080737E-2</v>
      </c>
      <c r="E413" s="131">
        <f t="shared" si="84"/>
        <v>1.5661988326080737E-2</v>
      </c>
      <c r="F413" s="73">
        <f t="shared" si="84"/>
        <v>1.5661988326080737E-2</v>
      </c>
      <c r="G413" s="73">
        <f t="shared" si="84"/>
        <v>1.5661988326080737E-2</v>
      </c>
      <c r="H413" s="73">
        <f t="shared" si="84"/>
        <v>1.5661988326080737E-2</v>
      </c>
    </row>
    <row r="414" spans="2:8" hidden="1" outlineLevel="2" x14ac:dyDescent="0.35">
      <c r="B414" t="s">
        <v>1027</v>
      </c>
      <c r="C414" s="131">
        <f t="shared" ref="C414:H414" si="85">C418*(C420/(1-(1/((1+C420)^(C424)))))</f>
        <v>2.6332913718150341E-2</v>
      </c>
      <c r="D414" s="131">
        <f t="shared" si="85"/>
        <v>2.6332913718150341E-2</v>
      </c>
      <c r="E414" s="131">
        <f t="shared" si="85"/>
        <v>2.6332913718150341E-2</v>
      </c>
      <c r="F414" s="73">
        <f t="shared" si="85"/>
        <v>2.6332913718150341E-2</v>
      </c>
      <c r="G414" s="73">
        <f t="shared" si="85"/>
        <v>2.6332913718150341E-2</v>
      </c>
      <c r="H414" s="73">
        <f t="shared" si="85"/>
        <v>2.6332913718150341E-2</v>
      </c>
    </row>
    <row r="415" spans="2:8" hidden="1" outlineLevel="2" x14ac:dyDescent="0.35">
      <c r="C415" s="131"/>
      <c r="D415" s="131"/>
      <c r="E415" s="131"/>
      <c r="F415" s="73"/>
      <c r="G415" s="73"/>
      <c r="H415" s="73"/>
    </row>
    <row r="416" spans="2:8" hidden="1" outlineLevel="2" x14ac:dyDescent="0.35">
      <c r="B416" t="s">
        <v>861</v>
      </c>
      <c r="C416" s="292">
        <v>0.82450000000000001</v>
      </c>
      <c r="D416" s="131">
        <f t="shared" ref="D416:H418" si="86">C416</f>
        <v>0.82450000000000001</v>
      </c>
      <c r="E416" s="131">
        <f t="shared" si="86"/>
        <v>0.82450000000000001</v>
      </c>
      <c r="F416" s="131">
        <f t="shared" si="86"/>
        <v>0.82450000000000001</v>
      </c>
      <c r="G416" s="131">
        <f t="shared" si="86"/>
        <v>0.82450000000000001</v>
      </c>
      <c r="H416" s="131">
        <f t="shared" si="86"/>
        <v>0.82450000000000001</v>
      </c>
    </row>
    <row r="417" spans="2:8" hidden="1" outlineLevel="2" x14ac:dyDescent="0.35">
      <c r="B417" t="s">
        <v>862</v>
      </c>
      <c r="C417" s="292">
        <v>7.3800000000000004E-2</v>
      </c>
      <c r="D417" s="131">
        <f t="shared" si="86"/>
        <v>7.3800000000000004E-2</v>
      </c>
      <c r="E417" s="131">
        <f t="shared" si="86"/>
        <v>7.3800000000000004E-2</v>
      </c>
      <c r="F417" s="131">
        <f t="shared" si="86"/>
        <v>7.3800000000000004E-2</v>
      </c>
      <c r="G417" s="131">
        <f t="shared" si="86"/>
        <v>7.3800000000000004E-2</v>
      </c>
      <c r="H417" s="131">
        <f t="shared" si="86"/>
        <v>7.3800000000000004E-2</v>
      </c>
    </row>
    <row r="418" spans="2:8" hidden="1" outlineLevel="2" x14ac:dyDescent="0.35">
      <c r="B418" t="s">
        <v>863</v>
      </c>
      <c r="C418" s="292">
        <v>0.1017</v>
      </c>
      <c r="D418" s="131">
        <f t="shared" si="86"/>
        <v>0.1017</v>
      </c>
      <c r="E418" s="131">
        <f t="shared" si="86"/>
        <v>0.1017</v>
      </c>
      <c r="F418" s="131">
        <f t="shared" si="86"/>
        <v>0.1017</v>
      </c>
      <c r="G418" s="131">
        <f t="shared" si="86"/>
        <v>0.1017</v>
      </c>
      <c r="H418" s="131">
        <f t="shared" si="86"/>
        <v>0.1017</v>
      </c>
    </row>
    <row r="419" spans="2:8" hidden="1" outlineLevel="2" x14ac:dyDescent="0.35"/>
    <row r="420" spans="2:8" hidden="1" outlineLevel="2" x14ac:dyDescent="0.35">
      <c r="B420" t="s">
        <v>857</v>
      </c>
      <c r="C420" s="291">
        <f>'Regulatory WACC'!$C$21</f>
        <v>0.11000990968583492</v>
      </c>
      <c r="D420" s="131">
        <f>C420</f>
        <v>0.11000990968583492</v>
      </c>
      <c r="E420" s="131">
        <f>D420</f>
        <v>0.11000990968583492</v>
      </c>
      <c r="F420" s="73">
        <f>E420</f>
        <v>0.11000990968583492</v>
      </c>
      <c r="G420" s="73">
        <f>F420</f>
        <v>0.11000990968583492</v>
      </c>
      <c r="H420" s="73">
        <f>G420</f>
        <v>0.11000990968583492</v>
      </c>
    </row>
    <row r="421" spans="2:8" hidden="1" outlineLevel="2" x14ac:dyDescent="0.35"/>
    <row r="422" spans="2:8" hidden="1" outlineLevel="2" x14ac:dyDescent="0.35">
      <c r="B422" t="s">
        <v>864</v>
      </c>
      <c r="C422" s="293">
        <v>17.260000000000002</v>
      </c>
      <c r="D422" s="58">
        <f t="shared" ref="D422:H424" si="87">C422</f>
        <v>17.260000000000002</v>
      </c>
      <c r="E422" s="58">
        <f t="shared" si="87"/>
        <v>17.260000000000002</v>
      </c>
      <c r="F422" s="58">
        <f t="shared" si="87"/>
        <v>17.260000000000002</v>
      </c>
      <c r="G422" s="58">
        <f t="shared" si="87"/>
        <v>17.260000000000002</v>
      </c>
      <c r="H422" s="58">
        <f t="shared" si="87"/>
        <v>17.260000000000002</v>
      </c>
    </row>
    <row r="423" spans="2:8" hidden="1" outlineLevel="2" x14ac:dyDescent="0.35">
      <c r="B423" t="s">
        <v>865</v>
      </c>
      <c r="C423" s="293">
        <v>7</v>
      </c>
      <c r="D423" s="58">
        <f t="shared" si="87"/>
        <v>7</v>
      </c>
      <c r="E423" s="58">
        <f t="shared" si="87"/>
        <v>7</v>
      </c>
      <c r="F423" s="58">
        <f t="shared" si="87"/>
        <v>7</v>
      </c>
      <c r="G423" s="58">
        <f t="shared" si="87"/>
        <v>7</v>
      </c>
      <c r="H423" s="58">
        <f t="shared" si="87"/>
        <v>7</v>
      </c>
    </row>
    <row r="424" spans="2:8" ht="15" hidden="1" customHeight="1" outlineLevel="2" x14ac:dyDescent="0.35">
      <c r="B424" t="s">
        <v>866</v>
      </c>
      <c r="C424" s="293">
        <v>5.3</v>
      </c>
      <c r="D424" s="58">
        <f t="shared" si="87"/>
        <v>5.3</v>
      </c>
      <c r="E424" s="58">
        <f t="shared" si="87"/>
        <v>5.3</v>
      </c>
      <c r="F424" s="58">
        <f t="shared" si="87"/>
        <v>5.3</v>
      </c>
      <c r="G424" s="58">
        <f t="shared" si="87"/>
        <v>5.3</v>
      </c>
      <c r="H424" s="58">
        <f t="shared" si="87"/>
        <v>5.3</v>
      </c>
    </row>
    <row r="425" spans="2:8" hidden="1" outlineLevel="1" x14ac:dyDescent="0.35"/>
    <row r="426" spans="2:8" hidden="1" outlineLevel="1" x14ac:dyDescent="0.35">
      <c r="B426" s="136" t="s">
        <v>1236</v>
      </c>
      <c r="C426" s="136"/>
      <c r="D426" s="137">
        <f>D428*D429</f>
        <v>28.427196295399927</v>
      </c>
      <c r="E426" s="137">
        <f>D426*(E284/D284)</f>
        <v>26.786549088407213</v>
      </c>
      <c r="F426" s="137">
        <f>E426*(F284/E284)</f>
        <v>25.240590194318877</v>
      </c>
      <c r="G426" s="137">
        <f>F426*(G284/F284)</f>
        <v>23.783854771843959</v>
      </c>
      <c r="H426" s="137">
        <f>G426*(H284/G284)</f>
        <v>22.411193377541753</v>
      </c>
    </row>
    <row r="427" spans="2:8" ht="15" hidden="1" customHeight="1" outlineLevel="2" x14ac:dyDescent="0.35"/>
    <row r="428" spans="2:8" hidden="1" outlineLevel="2" x14ac:dyDescent="0.35">
      <c r="B428" t="s">
        <v>990</v>
      </c>
      <c r="C428" s="292">
        <v>0.02</v>
      </c>
      <c r="D428" s="134">
        <f>C428</f>
        <v>0.02</v>
      </c>
      <c r="E428" s="134"/>
      <c r="F428" s="134"/>
      <c r="G428" s="134"/>
      <c r="H428" s="134"/>
    </row>
    <row r="429" spans="2:8" ht="14.15" hidden="1" customHeight="1" outlineLevel="2" x14ac:dyDescent="0.35">
      <c r="B429" t="s">
        <v>991</v>
      </c>
      <c r="C429" s="34">
        <v>1421.3598147699963</v>
      </c>
      <c r="D429" s="36">
        <f>C429</f>
        <v>1421.3598147699963</v>
      </c>
      <c r="E429" s="36"/>
      <c r="F429" s="36"/>
      <c r="G429" s="36"/>
      <c r="H429" s="36"/>
    </row>
    <row r="430" spans="2:8" hidden="1" outlineLevel="1" x14ac:dyDescent="0.35">
      <c r="C430" s="36"/>
    </row>
    <row r="431" spans="2:8" hidden="1" outlineLevel="1" x14ac:dyDescent="0.35">
      <c r="B431" s="136" t="s">
        <v>1097</v>
      </c>
      <c r="C431" s="136"/>
      <c r="D431" s="137">
        <f>D295*((D433/(D433+D370)))</f>
        <v>5.3819642271422694</v>
      </c>
      <c r="E431" s="137">
        <f>E295*((E433/(E433+E370)))</f>
        <v>5.2068785999811293</v>
      </c>
      <c r="F431" s="137">
        <f>F295*((F433/(F433+F370)))</f>
        <v>5.0331130667126498</v>
      </c>
      <c r="G431" s="137">
        <f>G295*((G433/(G433+G370)))</f>
        <v>4.8609558918809324</v>
      </c>
      <c r="H431" s="137">
        <f>H295*((H433/(H433+H370)))</f>
        <v>4.690684409808366</v>
      </c>
    </row>
    <row r="432" spans="2:8" ht="15" hidden="1" customHeight="1" outlineLevel="2" x14ac:dyDescent="0.35"/>
    <row r="433" spans="2:8" hidden="1" outlineLevel="2" x14ac:dyDescent="0.35">
      <c r="B433" t="s">
        <v>873</v>
      </c>
      <c r="C433" s="34">
        <v>333.85430779967533</v>
      </c>
      <c r="D433" s="36">
        <f>C433</f>
        <v>333.85430779967533</v>
      </c>
      <c r="E433" s="36">
        <f>D433</f>
        <v>333.85430779967533</v>
      </c>
      <c r="F433" s="36">
        <f>E433</f>
        <v>333.85430779967533</v>
      </c>
      <c r="G433" s="36">
        <f>F433</f>
        <v>333.85430779967533</v>
      </c>
      <c r="H433" s="36">
        <f>G433</f>
        <v>333.85430779967533</v>
      </c>
    </row>
    <row r="434" spans="2:8" hidden="1" outlineLevel="1" x14ac:dyDescent="0.35">
      <c r="C434" s="36"/>
    </row>
    <row r="435" spans="2:8" collapsed="1" x14ac:dyDescent="0.35"/>
    <row r="436" spans="2:8" x14ac:dyDescent="0.35">
      <c r="B436" s="146" t="s">
        <v>993</v>
      </c>
      <c r="C436" s="146"/>
      <c r="D436" s="147"/>
      <c r="E436" s="147"/>
      <c r="F436" s="147"/>
      <c r="G436" s="147"/>
      <c r="H436" s="147"/>
    </row>
    <row r="437" spans="2:8" hidden="1" outlineLevel="1" x14ac:dyDescent="0.35">
      <c r="D437" s="19"/>
      <c r="E437" s="19"/>
      <c r="F437" s="19"/>
      <c r="G437" s="19"/>
      <c r="H437" s="19"/>
    </row>
    <row r="438" spans="2:8" hidden="1" outlineLevel="1" x14ac:dyDescent="0.35">
      <c r="B438" s="138" t="s">
        <v>994</v>
      </c>
      <c r="C438" s="288"/>
      <c r="D438" s="145">
        <f>D446*(1+D440)</f>
        <v>1258.8826404805286</v>
      </c>
      <c r="E438" s="145">
        <f>E446*(1+E440)</f>
        <v>1243.1408738814844</v>
      </c>
      <c r="F438" s="145">
        <f>F446*(1+F440)</f>
        <v>1227.7841245281084</v>
      </c>
      <c r="G438" s="145">
        <f>G446*(1+G440)</f>
        <v>1212.8029469778839</v>
      </c>
      <c r="H438" s="145">
        <f>H446*(1+H440)</f>
        <v>1198.1881290065432</v>
      </c>
    </row>
    <row r="439" spans="2:8" hidden="1" outlineLevel="1" x14ac:dyDescent="0.35">
      <c r="D439" s="112"/>
      <c r="E439" s="112"/>
      <c r="F439" s="112"/>
      <c r="G439" s="112"/>
      <c r="H439" s="112"/>
    </row>
    <row r="440" spans="2:8" hidden="1" outlineLevel="1" x14ac:dyDescent="0.35">
      <c r="B440" s="1" t="s">
        <v>851</v>
      </c>
      <c r="C440" s="289">
        <f t="shared" ref="C440:H440" si="88">SUM(C441:C444)</f>
        <v>1.4E-2</v>
      </c>
      <c r="D440" s="142">
        <f t="shared" si="88"/>
        <v>1.4E-2</v>
      </c>
      <c r="E440" s="142">
        <f t="shared" si="88"/>
        <v>1.4E-2</v>
      </c>
      <c r="F440" s="143">
        <f t="shared" si="88"/>
        <v>1.4E-2</v>
      </c>
      <c r="G440" s="143">
        <f t="shared" si="88"/>
        <v>1.4E-2</v>
      </c>
      <c r="H440" s="143">
        <f t="shared" si="88"/>
        <v>1.4E-2</v>
      </c>
    </row>
    <row r="441" spans="2:8" hidden="1" outlineLevel="2" x14ac:dyDescent="0.35">
      <c r="B441" s="27" t="s">
        <v>375</v>
      </c>
      <c r="C441" s="290">
        <v>4.0000000000000001E-3</v>
      </c>
      <c r="D441" s="133">
        <f t="shared" ref="D441:H444" si="89">C441</f>
        <v>4.0000000000000001E-3</v>
      </c>
      <c r="E441" s="133">
        <f t="shared" si="89"/>
        <v>4.0000000000000001E-3</v>
      </c>
      <c r="F441" s="133">
        <f t="shared" si="89"/>
        <v>4.0000000000000001E-3</v>
      </c>
      <c r="G441" s="133">
        <f t="shared" si="89"/>
        <v>4.0000000000000001E-3</v>
      </c>
      <c r="H441" s="133">
        <f t="shared" si="89"/>
        <v>4.0000000000000001E-3</v>
      </c>
    </row>
    <row r="442" spans="2:8" hidden="1" outlineLevel="2" x14ac:dyDescent="0.35">
      <c r="B442" s="27" t="s">
        <v>376</v>
      </c>
      <c r="C442" s="290">
        <v>0.01</v>
      </c>
      <c r="D442" s="133">
        <f t="shared" si="89"/>
        <v>0.01</v>
      </c>
      <c r="E442" s="133">
        <f t="shared" si="89"/>
        <v>0.01</v>
      </c>
      <c r="F442" s="133">
        <f t="shared" si="89"/>
        <v>0.01</v>
      </c>
      <c r="G442" s="133">
        <f t="shared" si="89"/>
        <v>0.01</v>
      </c>
      <c r="H442" s="133">
        <f t="shared" si="89"/>
        <v>0.01</v>
      </c>
    </row>
    <row r="443" spans="2:8" hidden="1" outlineLevel="2" x14ac:dyDescent="0.35">
      <c r="B443" s="27" t="s">
        <v>377</v>
      </c>
      <c r="C443" s="290">
        <v>0</v>
      </c>
      <c r="D443" s="133">
        <f t="shared" si="89"/>
        <v>0</v>
      </c>
      <c r="E443" s="133">
        <f t="shared" si="89"/>
        <v>0</v>
      </c>
      <c r="F443" s="133">
        <f t="shared" si="89"/>
        <v>0</v>
      </c>
      <c r="G443" s="133">
        <f t="shared" si="89"/>
        <v>0</v>
      </c>
      <c r="H443" s="133">
        <f t="shared" si="89"/>
        <v>0</v>
      </c>
    </row>
    <row r="444" spans="2:8" hidden="1" outlineLevel="2" x14ac:dyDescent="0.35">
      <c r="B444" s="27" t="s">
        <v>378</v>
      </c>
      <c r="C444" s="290">
        <v>0</v>
      </c>
      <c r="D444" s="133">
        <f t="shared" si="89"/>
        <v>0</v>
      </c>
      <c r="E444" s="133">
        <f t="shared" si="89"/>
        <v>0</v>
      </c>
      <c r="F444" s="133">
        <f t="shared" si="89"/>
        <v>0</v>
      </c>
      <c r="G444" s="133">
        <f t="shared" si="89"/>
        <v>0</v>
      </c>
      <c r="H444" s="133">
        <f t="shared" si="89"/>
        <v>0</v>
      </c>
    </row>
    <row r="445" spans="2:8" hidden="1" outlineLevel="1" x14ac:dyDescent="0.35"/>
    <row r="446" spans="2:8" ht="14.15" hidden="1" customHeight="1" outlineLevel="1" x14ac:dyDescent="0.35">
      <c r="B446" s="138" t="s">
        <v>1024</v>
      </c>
      <c r="C446" s="288"/>
      <c r="D446" s="145">
        <f>+D448+D545+D608</f>
        <v>1241.5016178308961</v>
      </c>
      <c r="E446" s="145">
        <f>+E448+E545+E608</f>
        <v>1225.9771931770063</v>
      </c>
      <c r="F446" s="145">
        <f>+F448+F545+F608</f>
        <v>1210.8324699488248</v>
      </c>
      <c r="G446" s="145">
        <f>+G448+G545+G608</f>
        <v>1196.0581331142839</v>
      </c>
      <c r="H446" s="145">
        <f>+H448+H545+H608</f>
        <v>1181.645097639589</v>
      </c>
    </row>
    <row r="447" spans="2:8" ht="14.5" hidden="1" customHeight="1" outlineLevel="1" x14ac:dyDescent="0.35">
      <c r="D447" s="19"/>
      <c r="E447" s="19"/>
      <c r="F447" s="19"/>
      <c r="G447" s="19"/>
      <c r="H447" s="19"/>
    </row>
    <row r="448" spans="2:8" ht="14.15" hidden="1" customHeight="1" outlineLevel="1" x14ac:dyDescent="0.35">
      <c r="B448" s="111" t="s">
        <v>880</v>
      </c>
      <c r="C448" s="111"/>
      <c r="D448" s="144">
        <f>D450+D474+D526+D543+D518</f>
        <v>906.72090785912383</v>
      </c>
      <c r="E448" s="144">
        <f>E450+E474+E526+E543+E518</f>
        <v>892.23407969069171</v>
      </c>
      <c r="F448" s="144">
        <f>F450+F474+F526+F543+F518</f>
        <v>878.10243517889717</v>
      </c>
      <c r="G448" s="144">
        <f>G450+G474+G526+G543+G518</f>
        <v>864.31724956634184</v>
      </c>
      <c r="H448" s="144">
        <f>H450+H474+H526+H543+H518</f>
        <v>850.87001327104076</v>
      </c>
    </row>
    <row r="449" spans="2:8" hidden="1" outlineLevel="1" x14ac:dyDescent="0.35">
      <c r="B449" s="1"/>
      <c r="C449" s="1"/>
      <c r="D449" s="130"/>
      <c r="E449" s="130"/>
      <c r="F449" s="130"/>
      <c r="G449" s="130"/>
      <c r="H449" s="130"/>
    </row>
    <row r="450" spans="2:8" hidden="1" outlineLevel="1" x14ac:dyDescent="0.35">
      <c r="B450" s="136" t="s">
        <v>380</v>
      </c>
      <c r="C450" s="136"/>
      <c r="D450" s="137">
        <f>D452+D453</f>
        <v>311.22340561109604</v>
      </c>
      <c r="E450" s="137">
        <f>E452+E453</f>
        <v>311.22340561109604</v>
      </c>
      <c r="F450" s="137">
        <f>F452+F453</f>
        <v>311.22340561109604</v>
      </c>
      <c r="G450" s="137">
        <f>G452+G453</f>
        <v>311.22340561109604</v>
      </c>
      <c r="H450" s="137">
        <f>H452+H453</f>
        <v>311.22340561109604</v>
      </c>
    </row>
    <row r="451" spans="2:8" hidden="1" outlineLevel="2" x14ac:dyDescent="0.35"/>
    <row r="452" spans="2:8" hidden="1" outlineLevel="2" x14ac:dyDescent="0.35">
      <c r="B452" s="1" t="s">
        <v>853</v>
      </c>
      <c r="C452" s="1"/>
      <c r="D452" s="130">
        <f>-PMT(D458,5,NPV(D458,D455:H455))</f>
        <v>183.0391289489161</v>
      </c>
      <c r="E452" s="130">
        <f t="shared" ref="E452:H453" si="90">D452</f>
        <v>183.0391289489161</v>
      </c>
      <c r="F452" s="130">
        <f t="shared" si="90"/>
        <v>183.0391289489161</v>
      </c>
      <c r="G452" s="130">
        <f t="shared" si="90"/>
        <v>183.0391289489161</v>
      </c>
      <c r="H452" s="130">
        <f t="shared" si="90"/>
        <v>183.0391289489161</v>
      </c>
    </row>
    <row r="453" spans="2:8" hidden="1" outlineLevel="2" x14ac:dyDescent="0.35">
      <c r="B453" s="1" t="s">
        <v>854</v>
      </c>
      <c r="C453" s="1"/>
      <c r="D453" s="130">
        <f>-PMT(D458,5,NPV(D458,D456:H456))</f>
        <v>128.18427666217994</v>
      </c>
      <c r="E453" s="130">
        <f t="shared" si="90"/>
        <v>128.18427666217994</v>
      </c>
      <c r="F453" s="130">
        <f t="shared" si="90"/>
        <v>128.18427666217994</v>
      </c>
      <c r="G453" s="130">
        <f t="shared" si="90"/>
        <v>128.18427666217994</v>
      </c>
      <c r="H453" s="130">
        <f t="shared" si="90"/>
        <v>128.18427666217994</v>
      </c>
    </row>
    <row r="454" spans="2:8" hidden="1" outlineLevel="2" x14ac:dyDescent="0.35"/>
    <row r="455" spans="2:8" hidden="1" outlineLevel="2" x14ac:dyDescent="0.35">
      <c r="B455" t="s">
        <v>855</v>
      </c>
      <c r="D455" s="36">
        <f>IF((D461+D466)&lt;D465*D459,(D461+D466),(D465*D459))</f>
        <v>183.03912894891604</v>
      </c>
      <c r="E455" s="36">
        <f>IF((E461+E466)&lt;E465*E459,(E461+E466),(E465*E459))</f>
        <v>183.03912894891604</v>
      </c>
      <c r="F455" s="36">
        <f>IF((F461+F466)&lt;F465*F459,(F461+F466),(F465*F459))</f>
        <v>183.03912894891604</v>
      </c>
      <c r="G455" s="36">
        <f>IF((G461+G466)&lt;G465*G459,(G461+G466),(G465*G459))</f>
        <v>183.03912894891604</v>
      </c>
      <c r="H455" s="36">
        <f>IF((H461+H466)&lt;H465*H459,(H461+H466),(H465*H459))</f>
        <v>183.03912894891604</v>
      </c>
    </row>
    <row r="456" spans="2:8" hidden="1" outlineLevel="2" x14ac:dyDescent="0.35">
      <c r="B456" t="s">
        <v>856</v>
      </c>
      <c r="D456" s="36">
        <f>D472*D458</f>
        <v>164.2730540763331</v>
      </c>
      <c r="E456" s="36">
        <f>E472*E458</f>
        <v>144.13693603168895</v>
      </c>
      <c r="F456" s="36">
        <f>F472*F458</f>
        <v>124.00081798704478</v>
      </c>
      <c r="G456" s="36">
        <f>G472*G458</f>
        <v>103.86469994240061</v>
      </c>
      <c r="H456" s="36">
        <f>H472*H458</f>
        <v>83.728581897756442</v>
      </c>
    </row>
    <row r="457" spans="2:8" hidden="1" outlineLevel="2" x14ac:dyDescent="0.35"/>
    <row r="458" spans="2:8" hidden="1" outlineLevel="2" x14ac:dyDescent="0.35">
      <c r="B458" t="s">
        <v>857</v>
      </c>
      <c r="C458" s="131">
        <f>'Regulatory WACC'!$C$21</f>
        <v>0.11000990968583492</v>
      </c>
      <c r="D458" s="131">
        <f t="shared" ref="D458:H459" si="91">C458</f>
        <v>0.11000990968583492</v>
      </c>
      <c r="E458" s="131">
        <f t="shared" si="91"/>
        <v>0.11000990968583492</v>
      </c>
      <c r="F458" s="73">
        <f t="shared" si="91"/>
        <v>0.11000990968583492</v>
      </c>
      <c r="G458" s="73">
        <f t="shared" si="91"/>
        <v>0.11000990968583492</v>
      </c>
      <c r="H458" s="73">
        <f t="shared" si="91"/>
        <v>0.11000990968583492</v>
      </c>
    </row>
    <row r="459" spans="2:8" hidden="1" outlineLevel="2" x14ac:dyDescent="0.35">
      <c r="B459" t="s">
        <v>858</v>
      </c>
      <c r="C459" s="292">
        <v>2.7709999999999999E-2</v>
      </c>
      <c r="D459" s="131">
        <f t="shared" si="91"/>
        <v>2.7709999999999999E-2</v>
      </c>
      <c r="E459" s="131">
        <f t="shared" si="91"/>
        <v>2.7709999999999999E-2</v>
      </c>
      <c r="F459" s="73">
        <f t="shared" si="91"/>
        <v>2.7709999999999999E-2</v>
      </c>
      <c r="G459" s="73">
        <f t="shared" si="91"/>
        <v>2.7709999999999999E-2</v>
      </c>
      <c r="H459" s="73">
        <f t="shared" si="91"/>
        <v>2.7709999999999999E-2</v>
      </c>
    </row>
    <row r="460" spans="2:8" hidden="1" outlineLevel="2" x14ac:dyDescent="0.35"/>
    <row r="461" spans="2:8" hidden="1" outlineLevel="2" x14ac:dyDescent="0.35">
      <c r="B461" t="s">
        <v>505</v>
      </c>
      <c r="C461" s="36">
        <f>'RAB, renewed contracts'!E78/1000000</f>
        <v>15365.848743514554</v>
      </c>
      <c r="D461" s="36">
        <f t="shared" ref="D461:H466" si="92">C461</f>
        <v>15365.848743514554</v>
      </c>
      <c r="E461" s="36">
        <f t="shared" si="92"/>
        <v>15365.848743514554</v>
      </c>
      <c r="F461" s="36">
        <f t="shared" si="92"/>
        <v>15365.848743514554</v>
      </c>
      <c r="G461" s="36">
        <f t="shared" si="92"/>
        <v>15365.848743514554</v>
      </c>
      <c r="H461" s="36">
        <f t="shared" si="92"/>
        <v>15365.848743514554</v>
      </c>
    </row>
    <row r="462" spans="2:8" hidden="1" outlineLevel="2" x14ac:dyDescent="0.35">
      <c r="B462" t="s">
        <v>506</v>
      </c>
      <c r="C462" s="36">
        <f>'RAB, renewed contracts'!E79/1000000</f>
        <v>0</v>
      </c>
      <c r="D462" s="36">
        <f t="shared" si="92"/>
        <v>0</v>
      </c>
      <c r="E462" s="36">
        <f t="shared" si="92"/>
        <v>0</v>
      </c>
      <c r="F462" s="36">
        <f t="shared" si="92"/>
        <v>0</v>
      </c>
      <c r="G462" s="36">
        <f t="shared" si="92"/>
        <v>0</v>
      </c>
      <c r="H462" s="36">
        <f t="shared" si="92"/>
        <v>0</v>
      </c>
    </row>
    <row r="463" spans="2:8" hidden="1" outlineLevel="2" x14ac:dyDescent="0.35">
      <c r="B463" t="s">
        <v>507</v>
      </c>
      <c r="C463" s="36">
        <f>'RAB, renewed contracts'!E80/1000000</f>
        <v>262.07150435288474</v>
      </c>
      <c r="D463" s="36">
        <f t="shared" si="92"/>
        <v>262.07150435288474</v>
      </c>
      <c r="E463" s="36">
        <f t="shared" si="92"/>
        <v>262.07150435288474</v>
      </c>
      <c r="F463" s="36">
        <f t="shared" si="92"/>
        <v>262.07150435288474</v>
      </c>
      <c r="G463" s="36">
        <f t="shared" si="92"/>
        <v>262.07150435288474</v>
      </c>
      <c r="H463" s="36">
        <f t="shared" si="92"/>
        <v>262.07150435288474</v>
      </c>
    </row>
    <row r="464" spans="2:8" hidden="1" outlineLevel="2" x14ac:dyDescent="0.35">
      <c r="B464" t="s">
        <v>1086</v>
      </c>
      <c r="C464" s="36">
        <f>'RAB, renewed contracts'!E81/1000000</f>
        <v>8498.2511132534764</v>
      </c>
      <c r="D464" s="36">
        <f t="shared" si="92"/>
        <v>8498.2511132534764</v>
      </c>
      <c r="E464" s="36">
        <f t="shared" si="92"/>
        <v>8498.2511132534764</v>
      </c>
      <c r="F464" s="36">
        <f t="shared" si="92"/>
        <v>8498.2511132534764</v>
      </c>
      <c r="G464" s="36">
        <f t="shared" si="92"/>
        <v>8498.2511132534764</v>
      </c>
      <c r="H464" s="36">
        <f t="shared" si="92"/>
        <v>8498.2511132534764</v>
      </c>
    </row>
    <row r="465" spans="2:8" hidden="1" outlineLevel="2" x14ac:dyDescent="0.35">
      <c r="B465" t="s">
        <v>1233</v>
      </c>
      <c r="C465" s="36">
        <f>'RAB, renewed contracts'!E82/1000000</f>
        <v>6605.5261259081944</v>
      </c>
      <c r="D465" s="36">
        <f t="shared" si="92"/>
        <v>6605.5261259081944</v>
      </c>
      <c r="E465" s="36">
        <f t="shared" si="92"/>
        <v>6605.5261259081944</v>
      </c>
      <c r="F465" s="36">
        <f t="shared" si="92"/>
        <v>6605.5261259081944</v>
      </c>
      <c r="G465" s="36">
        <f t="shared" si="92"/>
        <v>6605.5261259081944</v>
      </c>
      <c r="H465" s="36">
        <f t="shared" si="92"/>
        <v>6605.5261259081944</v>
      </c>
    </row>
    <row r="466" spans="2:8" hidden="1" outlineLevel="2" x14ac:dyDescent="0.35">
      <c r="B466" t="s">
        <v>511</v>
      </c>
      <c r="C466" s="36">
        <f>'RAB, renewed contracts'!E83/1000000</f>
        <v>-13922.145239408534</v>
      </c>
      <c r="D466" s="156">
        <f t="shared" si="92"/>
        <v>-13922.145239408534</v>
      </c>
      <c r="E466" s="36">
        <f>D466+D467</f>
        <v>-14105.18436835745</v>
      </c>
      <c r="F466" s="36">
        <f>E466+E467</f>
        <v>-14288.223497306366</v>
      </c>
      <c r="G466" s="36">
        <f>F466+F467</f>
        <v>-14471.262626255282</v>
      </c>
      <c r="H466" s="36">
        <f>G466+G467</f>
        <v>-14654.301755204198</v>
      </c>
    </row>
    <row r="467" spans="2:8" hidden="1" outlineLevel="2" x14ac:dyDescent="0.35">
      <c r="B467" t="s">
        <v>1234</v>
      </c>
      <c r="C467" s="36">
        <f>-C465*C459</f>
        <v>-183.03912894891604</v>
      </c>
      <c r="D467" s="36">
        <f>-D455</f>
        <v>-183.03912894891604</v>
      </c>
      <c r="E467" s="36">
        <f>-E455</f>
        <v>-183.03912894891604</v>
      </c>
      <c r="F467" s="36">
        <f>-F455</f>
        <v>-183.03912894891604</v>
      </c>
      <c r="G467" s="36">
        <f>-G455</f>
        <v>-183.03912894891604</v>
      </c>
      <c r="H467" s="36">
        <f>-H455</f>
        <v>-183.03912894891604</v>
      </c>
    </row>
    <row r="468" spans="2:8" hidden="1" outlineLevel="2" x14ac:dyDescent="0.35">
      <c r="B468" t="s">
        <v>514</v>
      </c>
      <c r="C468" s="36">
        <f>'RAB, renewed contracts'!E85/1000000</f>
        <v>0</v>
      </c>
      <c r="D468" s="36">
        <f>IFERROR(C468*(D467/C467),0)</f>
        <v>0</v>
      </c>
      <c r="E468" s="36">
        <f>IFERROR(D468*(E467/D467),0)</f>
        <v>0</v>
      </c>
      <c r="F468" s="36">
        <f>IFERROR(E468*(F467/E467),0)</f>
        <v>0</v>
      </c>
      <c r="G468" s="36">
        <f>IFERROR(F468*(G467/F467),0)</f>
        <v>0</v>
      </c>
      <c r="H468" s="36">
        <f>IFERROR(G468*(H467/G467),0)</f>
        <v>0</v>
      </c>
    </row>
    <row r="469" spans="2:8" hidden="1" outlineLevel="2" x14ac:dyDescent="0.35">
      <c r="B469" t="s">
        <v>513</v>
      </c>
      <c r="C469" s="36">
        <f>'RAB, renewed contracts'!E86/1000000</f>
        <v>146.39830691106982</v>
      </c>
      <c r="D469" s="36">
        <f>IFERROR(C469*(D467/C467),0)</f>
        <v>146.39830691106982</v>
      </c>
      <c r="E469" s="36">
        <f>IFERROR(D469*(E467/D467),0)</f>
        <v>146.39830691106982</v>
      </c>
      <c r="F469" s="36">
        <f>IFERROR(E469*(F467/E467),0)</f>
        <v>146.39830691106982</v>
      </c>
      <c r="G469" s="36">
        <f>IFERROR(F469*(G467/F467),0)</f>
        <v>146.39830691106982</v>
      </c>
      <c r="H469" s="36">
        <f>IFERROR(G469*(H467/G467),0)</f>
        <v>146.39830691106982</v>
      </c>
    </row>
    <row r="470" spans="2:8" hidden="1" outlineLevel="2" x14ac:dyDescent="0.35">
      <c r="B470" t="s">
        <v>515</v>
      </c>
      <c r="C470" s="36">
        <f>'RAB, renewed contracts'!E87/1000000</f>
        <v>158.27786911354522</v>
      </c>
      <c r="D470" s="36">
        <f t="shared" ref="D470:H471" si="93">+C470</f>
        <v>158.27786911354522</v>
      </c>
      <c r="E470" s="36">
        <f t="shared" si="93"/>
        <v>158.27786911354522</v>
      </c>
      <c r="F470" s="36">
        <f t="shared" si="93"/>
        <v>158.27786911354522</v>
      </c>
      <c r="G470" s="36">
        <f t="shared" si="93"/>
        <v>158.27786911354522</v>
      </c>
      <c r="H470" s="36">
        <f t="shared" si="93"/>
        <v>158.27786911354522</v>
      </c>
    </row>
    <row r="471" spans="2:8" hidden="1" outlineLevel="2" x14ac:dyDescent="0.35">
      <c r="B471" t="s">
        <v>516</v>
      </c>
      <c r="C471" s="36">
        <f>'RAB, renewed contracts'!E88/1000000</f>
        <v>37.673809780778512</v>
      </c>
      <c r="D471" s="36">
        <f t="shared" si="93"/>
        <v>37.673809780778512</v>
      </c>
      <c r="E471" s="36">
        <f t="shared" si="93"/>
        <v>37.673809780778512</v>
      </c>
      <c r="F471" s="36">
        <f t="shared" si="93"/>
        <v>37.673809780778512</v>
      </c>
      <c r="G471" s="36">
        <f t="shared" si="93"/>
        <v>37.673809780778512</v>
      </c>
      <c r="H471" s="36">
        <f t="shared" si="93"/>
        <v>37.673809780778512</v>
      </c>
    </row>
    <row r="472" spans="2:8" hidden="1" outlineLevel="2" x14ac:dyDescent="0.35">
      <c r="B472" t="s">
        <v>1235</v>
      </c>
      <c r="C472" s="36">
        <f>'RAB, renewed contracts'!E89/1000000</f>
        <v>1493.2568760892757</v>
      </c>
      <c r="D472" s="36">
        <f>D461+D466-D468-D469+D471+D470</f>
        <v>1493.2568760892748</v>
      </c>
      <c r="E472" s="36">
        <f>E461+E466-E468-E469+E471+E470</f>
        <v>1310.2177471403586</v>
      </c>
      <c r="F472" s="36">
        <f>F461+F466-F468-F469+F471+F470</f>
        <v>1127.1786181914424</v>
      </c>
      <c r="G472" s="36">
        <f>G461+G466-G468-G469+G471+G470</f>
        <v>944.13948924252611</v>
      </c>
      <c r="H472" s="36">
        <f>H461+H466-H468-H469+H471+H470</f>
        <v>761.10036029360992</v>
      </c>
    </row>
    <row r="473" spans="2:8" hidden="1" outlineLevel="1" x14ac:dyDescent="0.35">
      <c r="D473" s="36"/>
    </row>
    <row r="474" spans="2:8" hidden="1" outlineLevel="1" x14ac:dyDescent="0.35">
      <c r="B474" s="136" t="s">
        <v>1232</v>
      </c>
      <c r="C474" s="136"/>
      <c r="D474" s="137">
        <f>D490+D476</f>
        <v>25.059494708060061</v>
      </c>
      <c r="E474" s="137">
        <f>E490+E476</f>
        <v>25.059494708060061</v>
      </c>
      <c r="F474" s="137">
        <f>F490+F476</f>
        <v>25.059494708060061</v>
      </c>
      <c r="G474" s="137">
        <f>G490+G476</f>
        <v>25.059494708060061</v>
      </c>
      <c r="H474" s="137">
        <f>H490+H476</f>
        <v>25.059494708060061</v>
      </c>
    </row>
    <row r="475" spans="2:8" hidden="1" outlineLevel="2" x14ac:dyDescent="0.35"/>
    <row r="476" spans="2:8" hidden="1" outlineLevel="2" x14ac:dyDescent="0.35">
      <c r="B476" s="1" t="s">
        <v>381</v>
      </c>
      <c r="C476" s="1"/>
      <c r="D476" s="135">
        <f>SUM(D478:D480)</f>
        <v>20.110243964763683</v>
      </c>
      <c r="E476" s="135">
        <f>SUM(E478:E480)</f>
        <v>20.110243964763683</v>
      </c>
      <c r="F476" s="135">
        <f>SUM(F478:F480)</f>
        <v>20.110243964763683</v>
      </c>
      <c r="G476" s="135">
        <f>SUM(G478:G480)</f>
        <v>20.110243964763683</v>
      </c>
      <c r="H476" s="135">
        <f>SUM(H478:H480)</f>
        <v>20.110243964763683</v>
      </c>
    </row>
    <row r="477" spans="2:8" hidden="1" outlineLevel="2" x14ac:dyDescent="0.35">
      <c r="D477" s="19"/>
      <c r="E477" s="19"/>
      <c r="F477" s="19"/>
      <c r="G477" s="19"/>
      <c r="H477" s="19"/>
    </row>
    <row r="478" spans="2:8" hidden="1" outlineLevel="2" x14ac:dyDescent="0.35">
      <c r="B478" s="27" t="s">
        <v>1048</v>
      </c>
      <c r="D478" s="112">
        <f t="shared" ref="D478:H480" si="94">D482*D504/D508</f>
        <v>14.503610047555485</v>
      </c>
      <c r="E478" s="112">
        <f t="shared" si="94"/>
        <v>14.503610047555485</v>
      </c>
      <c r="F478" s="112">
        <f t="shared" si="94"/>
        <v>14.503610047555485</v>
      </c>
      <c r="G478" s="112">
        <f t="shared" si="94"/>
        <v>14.503610047555485</v>
      </c>
      <c r="H478" s="112">
        <f t="shared" si="94"/>
        <v>14.503610047555485</v>
      </c>
    </row>
    <row r="479" spans="2:8" hidden="1" outlineLevel="2" x14ac:dyDescent="0.35">
      <c r="B479" s="27" t="s">
        <v>1049</v>
      </c>
      <c r="D479" s="112">
        <f t="shared" si="94"/>
        <v>2.0909927321043931</v>
      </c>
      <c r="E479" s="112">
        <f t="shared" si="94"/>
        <v>2.0909927321043931</v>
      </c>
      <c r="F479" s="112">
        <f t="shared" si="94"/>
        <v>2.0909927321043931</v>
      </c>
      <c r="G479" s="112">
        <f t="shared" si="94"/>
        <v>2.0909927321043931</v>
      </c>
      <c r="H479" s="112">
        <f t="shared" si="94"/>
        <v>2.0909927321043931</v>
      </c>
    </row>
    <row r="480" spans="2:8" hidden="1" outlineLevel="2" x14ac:dyDescent="0.35">
      <c r="B480" s="27" t="s">
        <v>1050</v>
      </c>
      <c r="D480" s="112">
        <f t="shared" si="94"/>
        <v>3.5156411851038047</v>
      </c>
      <c r="E480" s="112">
        <f t="shared" si="94"/>
        <v>3.5156411851038047</v>
      </c>
      <c r="F480" s="112">
        <f t="shared" si="94"/>
        <v>3.5156411851038047</v>
      </c>
      <c r="G480" s="112">
        <f t="shared" si="94"/>
        <v>3.5156411851038047</v>
      </c>
      <c r="H480" s="112">
        <f t="shared" si="94"/>
        <v>3.5156411851038047</v>
      </c>
    </row>
    <row r="481" spans="2:8" hidden="1" outlineLevel="2" x14ac:dyDescent="0.35">
      <c r="B481" s="27"/>
      <c r="D481" s="112"/>
      <c r="E481" s="112"/>
      <c r="F481" s="112"/>
      <c r="G481" s="112"/>
      <c r="H481" s="112"/>
    </row>
    <row r="482" spans="2:8" hidden="1" outlineLevel="2" x14ac:dyDescent="0.35">
      <c r="B482" s="27" t="s">
        <v>1051</v>
      </c>
      <c r="D482" s="112">
        <f>D486*D508</f>
        <v>110.07692457216207</v>
      </c>
      <c r="E482" s="112">
        <f>E486*E508</f>
        <v>110.07692457216207</v>
      </c>
      <c r="F482" s="112">
        <f>F486*F508</f>
        <v>110.07692457216207</v>
      </c>
      <c r="G482" s="112">
        <f>G486*G508</f>
        <v>110.07692457216207</v>
      </c>
      <c r="H482" s="112">
        <f>H486*H508</f>
        <v>110.07692457216207</v>
      </c>
    </row>
    <row r="483" spans="2:8" hidden="1" outlineLevel="2" x14ac:dyDescent="0.35">
      <c r="B483" s="27" t="s">
        <v>1052</v>
      </c>
      <c r="D483" s="112">
        <f>D486*D509</f>
        <v>9.8528526785028028</v>
      </c>
      <c r="E483" s="112">
        <f>E486*E509</f>
        <v>9.8528526785028028</v>
      </c>
      <c r="F483" s="112">
        <f>F486*F509</f>
        <v>9.8528526785028028</v>
      </c>
      <c r="G483" s="112">
        <f>G486*G509</f>
        <v>9.8528526785028028</v>
      </c>
      <c r="H483" s="112">
        <f>H486*H509</f>
        <v>9.8528526785028028</v>
      </c>
    </row>
    <row r="484" spans="2:8" hidden="1" outlineLevel="2" x14ac:dyDescent="0.35">
      <c r="B484" s="27" t="s">
        <v>1053</v>
      </c>
      <c r="D484" s="112">
        <f>D486*D510</f>
        <v>13.577711617936789</v>
      </c>
      <c r="E484" s="112">
        <f>E486*E510</f>
        <v>13.577711617936789</v>
      </c>
      <c r="F484" s="112">
        <f>F486*F510</f>
        <v>13.577711617936789</v>
      </c>
      <c r="G484" s="112">
        <f>G486*G510</f>
        <v>13.577711617936789</v>
      </c>
      <c r="H484" s="112">
        <f>H486*H510</f>
        <v>13.577711617936789</v>
      </c>
    </row>
    <row r="485" spans="2:8" hidden="1" outlineLevel="2" x14ac:dyDescent="0.35">
      <c r="B485" s="27"/>
      <c r="D485" s="112"/>
      <c r="E485" s="19"/>
      <c r="F485" s="19"/>
      <c r="G485" s="19"/>
      <c r="H485" s="19"/>
    </row>
    <row r="486" spans="2:8" hidden="1" outlineLevel="2" x14ac:dyDescent="0.35">
      <c r="B486" s="27" t="s">
        <v>1062</v>
      </c>
      <c r="D486" s="112">
        <f>D487*D488</f>
        <v>133.50748886860165</v>
      </c>
      <c r="E486" s="112">
        <f>E487*E488</f>
        <v>133.50748886860165</v>
      </c>
      <c r="F486" s="112">
        <f>F487*F488</f>
        <v>133.50748886860165</v>
      </c>
      <c r="G486" s="112">
        <f>G487*G488</f>
        <v>133.50748886860165</v>
      </c>
      <c r="H486" s="112">
        <f>H487*H488</f>
        <v>133.50748886860165</v>
      </c>
    </row>
    <row r="487" spans="2:8" hidden="1" outlineLevel="2" x14ac:dyDescent="0.35">
      <c r="B487" s="27" t="s">
        <v>1020</v>
      </c>
      <c r="C487" s="292">
        <v>8.6E-3</v>
      </c>
      <c r="D487" s="134">
        <f>C487</f>
        <v>8.6E-3</v>
      </c>
      <c r="E487" s="134">
        <f>D487</f>
        <v>8.6E-3</v>
      </c>
      <c r="F487" s="134">
        <f>E487</f>
        <v>8.6E-3</v>
      </c>
      <c r="G487" s="134">
        <f>F487</f>
        <v>8.6E-3</v>
      </c>
      <c r="H487" s="134">
        <f>G487</f>
        <v>8.6E-3</v>
      </c>
    </row>
    <row r="488" spans="2:8" hidden="1" outlineLevel="2" x14ac:dyDescent="0.35">
      <c r="B488" s="27" t="s">
        <v>986</v>
      </c>
      <c r="D488" s="112">
        <f>D461+D470</f>
        <v>15524.126612628099</v>
      </c>
      <c r="E488" s="36">
        <f>E461+E470</f>
        <v>15524.126612628099</v>
      </c>
      <c r="F488" s="36">
        <f>F461+F470</f>
        <v>15524.126612628099</v>
      </c>
      <c r="G488" s="36">
        <f>G461+G470</f>
        <v>15524.126612628099</v>
      </c>
      <c r="H488" s="36">
        <f>H461+H470</f>
        <v>15524.126612628099</v>
      </c>
    </row>
    <row r="489" spans="2:8" hidden="1" outlineLevel="2" x14ac:dyDescent="0.35"/>
    <row r="490" spans="2:8" hidden="1" outlineLevel="2" x14ac:dyDescent="0.35">
      <c r="B490" s="1" t="s">
        <v>1087</v>
      </c>
      <c r="C490" s="1"/>
      <c r="D490" s="135">
        <f>SUM(D492:D494)</f>
        <v>4.9492507432963784</v>
      </c>
      <c r="E490" s="135">
        <f>SUM(E492:E494)</f>
        <v>4.9492507432963784</v>
      </c>
      <c r="F490" s="135">
        <f>SUM(F492:F494)</f>
        <v>4.9492507432963784</v>
      </c>
      <c r="G490" s="135">
        <f>SUM(G492:G494)</f>
        <v>4.9492507432963784</v>
      </c>
      <c r="H490" s="135">
        <f>SUM(H492:H494)</f>
        <v>4.9492507432963784</v>
      </c>
    </row>
    <row r="491" spans="2:8" hidden="1" outlineLevel="2" x14ac:dyDescent="0.35">
      <c r="D491" s="19"/>
      <c r="E491" s="19"/>
      <c r="F491" s="19"/>
      <c r="G491" s="19"/>
      <c r="H491" s="19"/>
    </row>
    <row r="492" spans="2:8" hidden="1" outlineLevel="2" x14ac:dyDescent="0.35">
      <c r="B492" s="27" t="s">
        <v>1088</v>
      </c>
      <c r="D492" s="112">
        <f t="shared" ref="D492:H494" si="95">D496*D504/D508</f>
        <v>3.5694247635244105</v>
      </c>
      <c r="E492" s="112">
        <f t="shared" si="95"/>
        <v>3.5694247635244105</v>
      </c>
      <c r="F492" s="112">
        <f t="shared" si="95"/>
        <v>3.5694247635244105</v>
      </c>
      <c r="G492" s="112">
        <f t="shared" si="95"/>
        <v>3.5694247635244105</v>
      </c>
      <c r="H492" s="112">
        <f t="shared" si="95"/>
        <v>3.5694247635244105</v>
      </c>
    </row>
    <row r="493" spans="2:8" hidden="1" outlineLevel="2" x14ac:dyDescent="0.35">
      <c r="B493" s="27" t="s">
        <v>1089</v>
      </c>
      <c r="D493" s="112">
        <f t="shared" si="95"/>
        <v>0.51460575772863848</v>
      </c>
      <c r="E493" s="112">
        <f t="shared" si="95"/>
        <v>0.51460575772863848</v>
      </c>
      <c r="F493" s="112">
        <f t="shared" si="95"/>
        <v>0.51460575772863848</v>
      </c>
      <c r="G493" s="112">
        <f t="shared" si="95"/>
        <v>0.51460575772863848</v>
      </c>
      <c r="H493" s="112">
        <f t="shared" si="95"/>
        <v>0.51460575772863848</v>
      </c>
    </row>
    <row r="494" spans="2:8" hidden="1" outlineLevel="2" x14ac:dyDescent="0.35">
      <c r="B494" s="27" t="s">
        <v>1090</v>
      </c>
      <c r="D494" s="112">
        <f t="shared" si="95"/>
        <v>0.86522022204332982</v>
      </c>
      <c r="E494" s="112">
        <f t="shared" si="95"/>
        <v>0.86522022204332982</v>
      </c>
      <c r="F494" s="112">
        <f t="shared" si="95"/>
        <v>0.86522022204332982</v>
      </c>
      <c r="G494" s="112">
        <f t="shared" si="95"/>
        <v>0.86522022204332982</v>
      </c>
      <c r="H494" s="112">
        <f t="shared" si="95"/>
        <v>0.86522022204332982</v>
      </c>
    </row>
    <row r="495" spans="2:8" hidden="1" outlineLevel="2" x14ac:dyDescent="0.35">
      <c r="B495" s="27"/>
      <c r="D495" s="112"/>
      <c r="E495" s="112"/>
      <c r="F495" s="112"/>
      <c r="G495" s="112"/>
      <c r="H495" s="112"/>
    </row>
    <row r="496" spans="2:8" hidden="1" outlineLevel="2" x14ac:dyDescent="0.35">
      <c r="B496" s="27" t="s">
        <v>1091</v>
      </c>
      <c r="D496" s="112">
        <f>D500*D508</f>
        <v>27.090586355547206</v>
      </c>
      <c r="E496" s="112">
        <f>E500*E508</f>
        <v>27.090586355547206</v>
      </c>
      <c r="F496" s="112">
        <f>F500*F508</f>
        <v>27.090586355547206</v>
      </c>
      <c r="G496" s="112">
        <f>G500*G508</f>
        <v>27.090586355547206</v>
      </c>
      <c r="H496" s="112">
        <f>H500*H508</f>
        <v>27.090586355547206</v>
      </c>
    </row>
    <row r="497" spans="2:8" hidden="1" outlineLevel="2" x14ac:dyDescent="0.35">
      <c r="B497" s="27" t="s">
        <v>1092</v>
      </c>
      <c r="D497" s="112">
        <f>D500*D509</f>
        <v>2.4248456919822727</v>
      </c>
      <c r="E497" s="112">
        <f>E500*E509</f>
        <v>2.4248456919822727</v>
      </c>
      <c r="F497" s="112">
        <f>F500*F509</f>
        <v>2.4248456919822727</v>
      </c>
      <c r="G497" s="112">
        <f>G500*G509</f>
        <v>2.4248456919822727</v>
      </c>
      <c r="H497" s="112">
        <f>H500*H509</f>
        <v>2.4248456919822727</v>
      </c>
    </row>
    <row r="498" spans="2:8" hidden="1" outlineLevel="2" x14ac:dyDescent="0.35">
      <c r="B498" s="27" t="s">
        <v>1093</v>
      </c>
      <c r="D498" s="112">
        <f>D500*D510</f>
        <v>3.3415556487072782</v>
      </c>
      <c r="E498" s="112">
        <f>E500*E510</f>
        <v>3.3415556487072782</v>
      </c>
      <c r="F498" s="112">
        <f>F500*F510</f>
        <v>3.3415556487072782</v>
      </c>
      <c r="G498" s="112">
        <f>G500*G510</f>
        <v>3.3415556487072782</v>
      </c>
      <c r="H498" s="112">
        <f>H500*H510</f>
        <v>3.3415556487072782</v>
      </c>
    </row>
    <row r="499" spans="2:8" hidden="1" outlineLevel="2" x14ac:dyDescent="0.35">
      <c r="B499" s="27"/>
      <c r="D499" s="19"/>
      <c r="E499" s="19"/>
      <c r="F499" s="19"/>
      <c r="G499" s="19"/>
      <c r="H499" s="19"/>
    </row>
    <row r="500" spans="2:8" hidden="1" outlineLevel="2" x14ac:dyDescent="0.35">
      <c r="B500" s="27" t="s">
        <v>1094</v>
      </c>
      <c r="D500" s="112">
        <f>D501*D502</f>
        <v>32.856987696236757</v>
      </c>
      <c r="E500" s="112">
        <f>E501*E502</f>
        <v>32.856987696236757</v>
      </c>
      <c r="F500" s="112">
        <f>F501*F502</f>
        <v>32.856987696236757</v>
      </c>
      <c r="G500" s="112">
        <f>G501*G502</f>
        <v>32.856987696236757</v>
      </c>
      <c r="H500" s="112">
        <f>H501*H502</f>
        <v>32.856987696236757</v>
      </c>
    </row>
    <row r="501" spans="2:8" hidden="1" outlineLevel="2" x14ac:dyDescent="0.35">
      <c r="B501" s="27" t="s">
        <v>1095</v>
      </c>
      <c r="C501" s="292">
        <v>8.6E-3</v>
      </c>
      <c r="D501" s="134">
        <f t="shared" ref="D501:H502" si="96">C501</f>
        <v>8.6E-3</v>
      </c>
      <c r="E501" s="134">
        <f t="shared" si="96"/>
        <v>8.6E-3</v>
      </c>
      <c r="F501" s="134">
        <f t="shared" si="96"/>
        <v>8.6E-3</v>
      </c>
      <c r="G501" s="134">
        <f t="shared" si="96"/>
        <v>8.6E-3</v>
      </c>
      <c r="H501" s="134">
        <f t="shared" si="96"/>
        <v>8.6E-3</v>
      </c>
    </row>
    <row r="502" spans="2:8" hidden="1" outlineLevel="2" x14ac:dyDescent="0.35">
      <c r="B502" s="27" t="s">
        <v>1096</v>
      </c>
      <c r="C502" s="36">
        <f>'RAB, renewed contracts'!$K$68/1000000</f>
        <v>3820.5799646786927</v>
      </c>
      <c r="D502" s="112">
        <f t="shared" si="96"/>
        <v>3820.5799646786927</v>
      </c>
      <c r="E502" s="112">
        <f t="shared" si="96"/>
        <v>3820.5799646786927</v>
      </c>
      <c r="F502" s="112">
        <f t="shared" si="96"/>
        <v>3820.5799646786927</v>
      </c>
      <c r="G502" s="112">
        <f t="shared" si="96"/>
        <v>3820.5799646786927</v>
      </c>
      <c r="H502" s="112">
        <f t="shared" si="96"/>
        <v>3820.5799646786927</v>
      </c>
    </row>
    <row r="503" spans="2:8" hidden="1" outlineLevel="2" x14ac:dyDescent="0.35"/>
    <row r="504" spans="2:8" hidden="1" outlineLevel="2" x14ac:dyDescent="0.35">
      <c r="B504" t="s">
        <v>1025</v>
      </c>
      <c r="C504" s="131">
        <f t="shared" ref="C504:H504" si="97">C508*(C512/(1-(1/((1+C512)^(C514)))))</f>
        <v>0.10863517972261441</v>
      </c>
      <c r="D504" s="131">
        <f t="shared" si="97"/>
        <v>0.10863517972261441</v>
      </c>
      <c r="E504" s="131">
        <f t="shared" si="97"/>
        <v>0.10863517972261441</v>
      </c>
      <c r="F504" s="73">
        <f t="shared" si="97"/>
        <v>0.10863517972261441</v>
      </c>
      <c r="G504" s="73">
        <f t="shared" si="97"/>
        <v>0.10863517972261441</v>
      </c>
      <c r="H504" s="73">
        <f t="shared" si="97"/>
        <v>0.10863517972261441</v>
      </c>
    </row>
    <row r="505" spans="2:8" hidden="1" outlineLevel="2" x14ac:dyDescent="0.35">
      <c r="B505" t="s">
        <v>1026</v>
      </c>
      <c r="C505" s="131">
        <f t="shared" ref="C505:H505" si="98">C509*(C512/(1-(1/((1+C512)^(C515)))))</f>
        <v>1.5661988326080737E-2</v>
      </c>
      <c r="D505" s="131">
        <f t="shared" si="98"/>
        <v>1.5661988326080737E-2</v>
      </c>
      <c r="E505" s="131">
        <f t="shared" si="98"/>
        <v>1.5661988326080737E-2</v>
      </c>
      <c r="F505" s="73">
        <f t="shared" si="98"/>
        <v>1.5661988326080737E-2</v>
      </c>
      <c r="G505" s="73">
        <f t="shared" si="98"/>
        <v>1.5661988326080737E-2</v>
      </c>
      <c r="H505" s="73">
        <f t="shared" si="98"/>
        <v>1.5661988326080737E-2</v>
      </c>
    </row>
    <row r="506" spans="2:8" hidden="1" outlineLevel="2" x14ac:dyDescent="0.35">
      <c r="B506" t="s">
        <v>1027</v>
      </c>
      <c r="C506" s="131">
        <f t="shared" ref="C506:H506" si="99">C510*(C512/(1-(1/((1+C512)^(C516)))))</f>
        <v>2.6332913718150341E-2</v>
      </c>
      <c r="D506" s="131">
        <f t="shared" si="99"/>
        <v>2.6332913718150341E-2</v>
      </c>
      <c r="E506" s="131">
        <f t="shared" si="99"/>
        <v>2.6332913718150341E-2</v>
      </c>
      <c r="F506" s="73">
        <f t="shared" si="99"/>
        <v>2.6332913718150341E-2</v>
      </c>
      <c r="G506" s="73">
        <f t="shared" si="99"/>
        <v>2.6332913718150341E-2</v>
      </c>
      <c r="H506" s="73">
        <f t="shared" si="99"/>
        <v>2.6332913718150341E-2</v>
      </c>
    </row>
    <row r="507" spans="2:8" hidden="1" outlineLevel="2" x14ac:dyDescent="0.35">
      <c r="C507" s="131"/>
      <c r="D507" s="131"/>
      <c r="E507" s="131"/>
      <c r="F507" s="73"/>
      <c r="G507" s="73"/>
      <c r="H507" s="73"/>
    </row>
    <row r="508" spans="2:8" hidden="1" outlineLevel="2" x14ac:dyDescent="0.35">
      <c r="B508" t="s">
        <v>861</v>
      </c>
      <c r="C508" s="292">
        <v>0.82450000000000001</v>
      </c>
      <c r="D508" s="131">
        <f t="shared" ref="D508:H510" si="100">C508</f>
        <v>0.82450000000000001</v>
      </c>
      <c r="E508" s="131">
        <f t="shared" si="100"/>
        <v>0.82450000000000001</v>
      </c>
      <c r="F508" s="131">
        <f t="shared" si="100"/>
        <v>0.82450000000000001</v>
      </c>
      <c r="G508" s="131">
        <f t="shared" si="100"/>
        <v>0.82450000000000001</v>
      </c>
      <c r="H508" s="131">
        <f t="shared" si="100"/>
        <v>0.82450000000000001</v>
      </c>
    </row>
    <row r="509" spans="2:8" hidden="1" outlineLevel="2" x14ac:dyDescent="0.35">
      <c r="B509" t="s">
        <v>862</v>
      </c>
      <c r="C509" s="292">
        <v>7.3800000000000004E-2</v>
      </c>
      <c r="D509" s="131">
        <f t="shared" si="100"/>
        <v>7.3800000000000004E-2</v>
      </c>
      <c r="E509" s="131">
        <f t="shared" si="100"/>
        <v>7.3800000000000004E-2</v>
      </c>
      <c r="F509" s="131">
        <f t="shared" si="100"/>
        <v>7.3800000000000004E-2</v>
      </c>
      <c r="G509" s="131">
        <f t="shared" si="100"/>
        <v>7.3800000000000004E-2</v>
      </c>
      <c r="H509" s="131">
        <f t="shared" si="100"/>
        <v>7.3800000000000004E-2</v>
      </c>
    </row>
    <row r="510" spans="2:8" hidden="1" outlineLevel="2" x14ac:dyDescent="0.35">
      <c r="B510" t="s">
        <v>863</v>
      </c>
      <c r="C510" s="292">
        <v>0.1017</v>
      </c>
      <c r="D510" s="131">
        <f t="shared" si="100"/>
        <v>0.1017</v>
      </c>
      <c r="E510" s="131">
        <f t="shared" si="100"/>
        <v>0.1017</v>
      </c>
      <c r="F510" s="131">
        <f t="shared" si="100"/>
        <v>0.1017</v>
      </c>
      <c r="G510" s="131">
        <f t="shared" si="100"/>
        <v>0.1017</v>
      </c>
      <c r="H510" s="131">
        <f t="shared" si="100"/>
        <v>0.1017</v>
      </c>
    </row>
    <row r="511" spans="2:8" hidden="1" outlineLevel="2" x14ac:dyDescent="0.35"/>
    <row r="512" spans="2:8" hidden="1" outlineLevel="2" x14ac:dyDescent="0.35">
      <c r="B512" t="s">
        <v>857</v>
      </c>
      <c r="C512" s="291">
        <f>'Regulatory WACC'!$C$21</f>
        <v>0.11000990968583492</v>
      </c>
      <c r="D512" s="131">
        <f>C512</f>
        <v>0.11000990968583492</v>
      </c>
      <c r="E512" s="131">
        <f>D512</f>
        <v>0.11000990968583492</v>
      </c>
      <c r="F512" s="73">
        <f>E512</f>
        <v>0.11000990968583492</v>
      </c>
      <c r="G512" s="73">
        <f>F512</f>
        <v>0.11000990968583492</v>
      </c>
      <c r="H512" s="73">
        <f>G512</f>
        <v>0.11000990968583492</v>
      </c>
    </row>
    <row r="513" spans="2:8" hidden="1" outlineLevel="2" x14ac:dyDescent="0.35"/>
    <row r="514" spans="2:8" hidden="1" outlineLevel="2" x14ac:dyDescent="0.35">
      <c r="B514" t="s">
        <v>864</v>
      </c>
      <c r="C514" s="293">
        <v>17.260000000000002</v>
      </c>
      <c r="D514" s="58">
        <f t="shared" ref="D514:H516" si="101">C514</f>
        <v>17.260000000000002</v>
      </c>
      <c r="E514" s="58">
        <f t="shared" si="101"/>
        <v>17.260000000000002</v>
      </c>
      <c r="F514" s="58">
        <f t="shared" si="101"/>
        <v>17.260000000000002</v>
      </c>
      <c r="G514" s="58">
        <f t="shared" si="101"/>
        <v>17.260000000000002</v>
      </c>
      <c r="H514" s="58">
        <f t="shared" si="101"/>
        <v>17.260000000000002</v>
      </c>
    </row>
    <row r="515" spans="2:8" hidden="1" outlineLevel="2" x14ac:dyDescent="0.35">
      <c r="B515" t="s">
        <v>865</v>
      </c>
      <c r="C515" s="293">
        <v>7</v>
      </c>
      <c r="D515" s="58">
        <f t="shared" si="101"/>
        <v>7</v>
      </c>
      <c r="E515" s="58">
        <f t="shared" si="101"/>
        <v>7</v>
      </c>
      <c r="F515" s="58">
        <f t="shared" si="101"/>
        <v>7</v>
      </c>
      <c r="G515" s="58">
        <f t="shared" si="101"/>
        <v>7</v>
      </c>
      <c r="H515" s="58">
        <f t="shared" si="101"/>
        <v>7</v>
      </c>
    </row>
    <row r="516" spans="2:8" ht="15" hidden="1" customHeight="1" outlineLevel="2" x14ac:dyDescent="0.35">
      <c r="B516" t="s">
        <v>866</v>
      </c>
      <c r="C516" s="293">
        <v>5.3</v>
      </c>
      <c r="D516" s="58">
        <f t="shared" si="101"/>
        <v>5.3</v>
      </c>
      <c r="E516" s="58">
        <f t="shared" si="101"/>
        <v>5.3</v>
      </c>
      <c r="F516" s="58">
        <f t="shared" si="101"/>
        <v>5.3</v>
      </c>
      <c r="G516" s="58">
        <f t="shared" si="101"/>
        <v>5.3</v>
      </c>
      <c r="H516" s="58">
        <f t="shared" si="101"/>
        <v>5.3</v>
      </c>
    </row>
    <row r="517" spans="2:8" hidden="1" outlineLevel="1" x14ac:dyDescent="0.35"/>
    <row r="518" spans="2:8" hidden="1" outlineLevel="1" x14ac:dyDescent="0.35">
      <c r="B518" s="136" t="s">
        <v>1236</v>
      </c>
      <c r="C518" s="136"/>
      <c r="D518" s="137">
        <f>D520-D662-D599</f>
        <v>586.14221853294453</v>
      </c>
      <c r="E518" s="137">
        <f>E520-E662-E599</f>
        <v>571.71375889426849</v>
      </c>
      <c r="F518" s="137">
        <f>F520-F662-F599</f>
        <v>557.64046979435011</v>
      </c>
      <c r="G518" s="137">
        <f>G520-G662-G599</f>
        <v>543.91360836563695</v>
      </c>
      <c r="H518" s="137">
        <f>H520-H662-H599</f>
        <v>530.52464695474828</v>
      </c>
    </row>
    <row r="519" spans="2:8" hidden="1" outlineLevel="2" x14ac:dyDescent="0.35"/>
    <row r="520" spans="2:8" hidden="1" outlineLevel="2" x14ac:dyDescent="0.35">
      <c r="B520" t="s">
        <v>868</v>
      </c>
      <c r="C520" s="36"/>
      <c r="D520" s="36">
        <f>D521*(Inflation!$L$522/Inflation!$L$510)</f>
        <v>626.58862208094445</v>
      </c>
      <c r="E520" s="36">
        <f>E521*(Inflation!$L$522/Inflation!$L$510)</f>
        <v>611.16453496028544</v>
      </c>
      <c r="F520" s="36">
        <f>F521*(Inflation!$L$522/Inflation!$L$510)</f>
        <v>596.12012671524269</v>
      </c>
      <c r="G520" s="36">
        <f>G521*(Inflation!$L$522/Inflation!$L$510)</f>
        <v>581.44605118176366</v>
      </c>
      <c r="H520" s="36">
        <f>H521*(Inflation!$L$522/Inflation!$L$510)</f>
        <v>567.13319226069598</v>
      </c>
    </row>
    <row r="521" spans="2:8" hidden="1" outlineLevel="2" x14ac:dyDescent="0.35">
      <c r="B521" t="s">
        <v>867</v>
      </c>
      <c r="C521" s="34">
        <f>D522</f>
        <v>613.05678</v>
      </c>
      <c r="D521" s="34">
        <f>(1+((D523/D522)^(1/5)-1))*C521*(1-D524)</f>
        <v>602.86102382004628</v>
      </c>
      <c r="E521" s="34">
        <f>(1+((E523/E522)^(1/5)-1))*D521*(1-E524)</f>
        <v>588.02101456138962</v>
      </c>
      <c r="F521" s="34">
        <f>(1+((F523/F522)^(1/5)-1))*E521*(1-F524)</f>
        <v>573.54630653485037</v>
      </c>
      <c r="G521" s="34">
        <f>(1+((G523/G522)^(1/5)-1))*F521*(1-G524)</f>
        <v>559.42790749602614</v>
      </c>
      <c r="H521" s="34">
        <f>(1+((H523/H522)^(1/5)-1))*G521*(1-H524)</f>
        <v>545.65704655333877</v>
      </c>
    </row>
    <row r="522" spans="2:8" hidden="1" outlineLevel="2" x14ac:dyDescent="0.35">
      <c r="B522" s="27" t="s">
        <v>869</v>
      </c>
      <c r="C522" s="34"/>
      <c r="D522" s="34">
        <v>613.05678</v>
      </c>
      <c r="E522" s="140">
        <f t="shared" ref="E522:H523" si="102">D522</f>
        <v>613.05678</v>
      </c>
      <c r="F522" s="140">
        <f t="shared" si="102"/>
        <v>613.05678</v>
      </c>
      <c r="G522" s="140">
        <f t="shared" si="102"/>
        <v>613.05678</v>
      </c>
      <c r="H522" s="140">
        <f t="shared" si="102"/>
        <v>613.05678</v>
      </c>
    </row>
    <row r="523" spans="2:8" hidden="1" outlineLevel="2" x14ac:dyDescent="0.35">
      <c r="B523" s="27" t="s">
        <v>870</v>
      </c>
      <c r="C523" s="34"/>
      <c r="D523" s="34">
        <v>563.74568999999985</v>
      </c>
      <c r="E523" s="140">
        <f t="shared" si="102"/>
        <v>563.74568999999985</v>
      </c>
      <c r="F523" s="140">
        <f t="shared" si="102"/>
        <v>563.74568999999985</v>
      </c>
      <c r="G523" s="140">
        <f t="shared" si="102"/>
        <v>563.74568999999985</v>
      </c>
      <c r="H523" s="140">
        <f t="shared" si="102"/>
        <v>563.74568999999985</v>
      </c>
    </row>
    <row r="524" spans="2:8" hidden="1" outlineLevel="2" x14ac:dyDescent="0.35">
      <c r="B524" s="27" t="s">
        <v>871</v>
      </c>
      <c r="C524" s="34"/>
      <c r="D524" s="292">
        <v>0</v>
      </c>
      <c r="E524" s="141">
        <f>0.812%</f>
        <v>8.1200000000000005E-3</v>
      </c>
      <c r="F524" s="141">
        <f>0.812%</f>
        <v>8.1200000000000005E-3</v>
      </c>
      <c r="G524" s="141">
        <f>0.812%</f>
        <v>8.1200000000000005E-3</v>
      </c>
      <c r="H524" s="141">
        <f>0.812%</f>
        <v>8.1200000000000005E-3</v>
      </c>
    </row>
    <row r="525" spans="2:8" hidden="1" outlineLevel="1" x14ac:dyDescent="0.35"/>
    <row r="526" spans="2:8" hidden="1" outlineLevel="1" x14ac:dyDescent="0.35">
      <c r="B526" s="136" t="s">
        <v>1097</v>
      </c>
      <c r="C526" s="136"/>
      <c r="D526" s="137">
        <f>D532</f>
        <v>4.6999433153683103</v>
      </c>
      <c r="E526" s="137">
        <f>E532</f>
        <v>4.6415747856121232</v>
      </c>
      <c r="F526" s="137">
        <f>F532</f>
        <v>4.5832193737359876</v>
      </c>
      <c r="G526" s="137">
        <f>G532</f>
        <v>4.5248951898938472</v>
      </c>
      <c r="H526" s="137">
        <f>H532</f>
        <v>4.4666203054814257</v>
      </c>
    </row>
    <row r="527" spans="2:8" hidden="1" outlineLevel="2" x14ac:dyDescent="0.35"/>
    <row r="528" spans="2:8" hidden="1" outlineLevel="2" x14ac:dyDescent="0.35">
      <c r="B528" t="s">
        <v>987</v>
      </c>
      <c r="C528" s="34">
        <v>262.07150435288474</v>
      </c>
      <c r="D528" s="36">
        <f>C528</f>
        <v>262.07150435288474</v>
      </c>
      <c r="E528" s="36">
        <f>D528</f>
        <v>262.07150435288474</v>
      </c>
      <c r="F528" s="36">
        <f>E528</f>
        <v>262.07150435288474</v>
      </c>
      <c r="G528" s="36">
        <f>F528</f>
        <v>262.07150435288474</v>
      </c>
      <c r="H528" s="36">
        <f>G528</f>
        <v>262.07150435288474</v>
      </c>
    </row>
    <row r="529" spans="2:8" hidden="1" outlineLevel="2" x14ac:dyDescent="0.35">
      <c r="C529" s="36"/>
    </row>
    <row r="530" spans="2:8" hidden="1" outlineLevel="2" x14ac:dyDescent="0.35">
      <c r="B530" t="s">
        <v>995</v>
      </c>
      <c r="D530" s="36">
        <f>(D541/(1-D540))*50%*D539*D537*D536/(D534+D535+D536)</f>
        <v>8.0793660652192383</v>
      </c>
      <c r="E530" s="36">
        <f>(E541/(1-E540))*50%*E539*E537*E536/(E534+E535+E536)</f>
        <v>7.979028531988388</v>
      </c>
      <c r="F530" s="36">
        <f>(F541/(1-F540))*50%*F539*F537*F536/(F534+F535+F536)</f>
        <v>7.8787135488497038</v>
      </c>
      <c r="G530" s="36">
        <f>(G541/(1-G540))*50%*G539*G537*G536/(G534+G535+G536)</f>
        <v>7.7784522477878504</v>
      </c>
      <c r="H530" s="36">
        <f>(H541/(1-H540))*50%*H539*H537*H536/(H534+H535+H536)</f>
        <v>7.6782756941607575</v>
      </c>
    </row>
    <row r="531" spans="2:8" hidden="1" outlineLevel="2" x14ac:dyDescent="0.35">
      <c r="B531" s="27" t="s">
        <v>51</v>
      </c>
      <c r="D531" s="36">
        <f>D530*(D669+D606)/(D669+D606+D528)</f>
        <v>3.3794227498509279</v>
      </c>
      <c r="E531" s="36">
        <f>E530*(E669+E606)/(E669+E606+E528)</f>
        <v>3.3374537463762652</v>
      </c>
      <c r="F531" s="36">
        <f>F530*(F669+F606)/(F669+F606+F528)</f>
        <v>3.2954941751137166</v>
      </c>
      <c r="G531" s="36">
        <f>G530*(G669+G606)/(G669+G606+G528)</f>
        <v>3.2535570578940027</v>
      </c>
      <c r="H531" s="36">
        <f>H530*(H669+H606)/(H669+H606+H528)</f>
        <v>3.2116553886793313</v>
      </c>
    </row>
    <row r="532" spans="2:8" hidden="1" outlineLevel="2" x14ac:dyDescent="0.35">
      <c r="B532" s="27" t="s">
        <v>35</v>
      </c>
      <c r="D532" s="36">
        <f>D530-D531</f>
        <v>4.6999433153683103</v>
      </c>
      <c r="E532" s="36">
        <f>E530-E531</f>
        <v>4.6415747856121232</v>
      </c>
      <c r="F532" s="36">
        <f>F530-F531</f>
        <v>4.5832193737359876</v>
      </c>
      <c r="G532" s="36">
        <f>G530-G531</f>
        <v>4.5248951898938472</v>
      </c>
      <c r="H532" s="36">
        <f>H530-H531</f>
        <v>4.4666203054814257</v>
      </c>
    </row>
    <row r="533" spans="2:8" hidden="1" outlineLevel="2" x14ac:dyDescent="0.35">
      <c r="D533" s="36"/>
    </row>
    <row r="534" spans="2:8" hidden="1" outlineLevel="2" x14ac:dyDescent="0.35">
      <c r="B534" t="s">
        <v>379</v>
      </c>
      <c r="D534" s="36">
        <f>D634+D571+D476</f>
        <v>23.717472708885133</v>
      </c>
      <c r="E534" s="36">
        <f>E634+E571+E476</f>
        <v>23.717472708885133</v>
      </c>
      <c r="F534" s="36">
        <f>F634+F571+F476</f>
        <v>23.717472708885133</v>
      </c>
      <c r="G534" s="36">
        <f>G634+G571+G476</f>
        <v>23.717472708885133</v>
      </c>
      <c r="H534" s="36">
        <f>H634+H571+H476</f>
        <v>23.717472708885133</v>
      </c>
    </row>
    <row r="535" spans="2:8" hidden="1" outlineLevel="2" x14ac:dyDescent="0.35">
      <c r="B535" t="s">
        <v>872</v>
      </c>
      <c r="D535" s="36">
        <f>D450+D547+D610</f>
        <v>598.57106054089593</v>
      </c>
      <c r="E535" s="36">
        <f>E450+E547+E610</f>
        <v>598.57106054089593</v>
      </c>
      <c r="F535" s="36">
        <f>F450+F547+F610</f>
        <v>598.57106054089593</v>
      </c>
      <c r="G535" s="36">
        <f>G450+G547+G610</f>
        <v>598.57106054089593</v>
      </c>
      <c r="H535" s="36">
        <f>H450+H547+H610</f>
        <v>598.57106054089593</v>
      </c>
    </row>
    <row r="536" spans="2:8" hidden="1" outlineLevel="2" x14ac:dyDescent="0.35">
      <c r="B536" t="s">
        <v>374</v>
      </c>
      <c r="D536" s="36">
        <f>D662+D599+D518</f>
        <v>626.58862208094456</v>
      </c>
      <c r="E536" s="36">
        <f>E662+E599+E518</f>
        <v>611.16453496028544</v>
      </c>
      <c r="F536" s="36">
        <f>F662+F599+F518</f>
        <v>596.1201267152428</v>
      </c>
      <c r="G536" s="36">
        <f>G662+G599+G518</f>
        <v>581.44605118176366</v>
      </c>
      <c r="H536" s="36">
        <f>H662+H599+H518</f>
        <v>567.13319226069598</v>
      </c>
    </row>
    <row r="537" spans="2:8" hidden="1" outlineLevel="2" x14ac:dyDescent="0.35">
      <c r="B537" t="s">
        <v>873</v>
      </c>
      <c r="D537" s="36">
        <f>D669+D606+D528</f>
        <v>450.51003317552249</v>
      </c>
      <c r="E537" s="36">
        <f>E669+E606+E528</f>
        <v>450.51003317552249</v>
      </c>
      <c r="F537" s="36">
        <f>F669+F606+F528</f>
        <v>450.51003317552249</v>
      </c>
      <c r="G537" s="36">
        <f>G669+G606+G528</f>
        <v>450.51003317552249</v>
      </c>
      <c r="H537" s="36">
        <f>H669+H606+H528</f>
        <v>450.51003317552249</v>
      </c>
    </row>
    <row r="538" spans="2:8" hidden="1" outlineLevel="2" x14ac:dyDescent="0.35"/>
    <row r="539" spans="2:8" hidden="1" outlineLevel="2" x14ac:dyDescent="0.35">
      <c r="B539" t="s">
        <v>874</v>
      </c>
      <c r="C539" s="294">
        <v>0.55112399999999995</v>
      </c>
      <c r="D539" s="139">
        <f t="shared" ref="D539:H541" si="103">C539</f>
        <v>0.55112399999999995</v>
      </c>
      <c r="E539" s="139">
        <f t="shared" si="103"/>
        <v>0.55112399999999995</v>
      </c>
      <c r="F539" s="139">
        <f t="shared" si="103"/>
        <v>0.55112399999999995</v>
      </c>
      <c r="G539" s="139">
        <f t="shared" si="103"/>
        <v>0.55112399999999995</v>
      </c>
      <c r="H539" s="139">
        <f t="shared" si="103"/>
        <v>0.55112399999999995</v>
      </c>
    </row>
    <row r="540" spans="2:8" hidden="1" outlineLevel="2" x14ac:dyDescent="0.35">
      <c r="B540" t="s">
        <v>875</v>
      </c>
      <c r="C540" s="294">
        <v>0.34</v>
      </c>
      <c r="D540" s="139">
        <f t="shared" si="103"/>
        <v>0.34</v>
      </c>
      <c r="E540" s="139">
        <f t="shared" si="103"/>
        <v>0.34</v>
      </c>
      <c r="F540" s="139">
        <f t="shared" si="103"/>
        <v>0.34</v>
      </c>
      <c r="G540" s="139">
        <f t="shared" si="103"/>
        <v>0.34</v>
      </c>
      <c r="H540" s="139">
        <f t="shared" si="103"/>
        <v>0.34</v>
      </c>
    </row>
    <row r="541" spans="2:8" hidden="1" outlineLevel="2" x14ac:dyDescent="0.35">
      <c r="B541" t="s">
        <v>876</v>
      </c>
      <c r="C541" s="294">
        <v>8.5611999999999994E-2</v>
      </c>
      <c r="D541" s="139">
        <f t="shared" si="103"/>
        <v>8.5611999999999994E-2</v>
      </c>
      <c r="E541" s="139">
        <f t="shared" si="103"/>
        <v>8.5611999999999994E-2</v>
      </c>
      <c r="F541" s="139">
        <f t="shared" si="103"/>
        <v>8.5611999999999994E-2</v>
      </c>
      <c r="G541" s="139">
        <f t="shared" si="103"/>
        <v>8.5611999999999994E-2</v>
      </c>
      <c r="H541" s="139">
        <f t="shared" si="103"/>
        <v>8.5611999999999994E-2</v>
      </c>
    </row>
    <row r="542" spans="2:8" hidden="1" outlineLevel="1" x14ac:dyDescent="0.35"/>
    <row r="543" spans="2:8" hidden="1" outlineLevel="1" x14ac:dyDescent="0.35">
      <c r="B543" s="136" t="s">
        <v>877</v>
      </c>
      <c r="C543" s="296">
        <v>-20.404154308345081</v>
      </c>
      <c r="D543" s="137">
        <f>C543</f>
        <v>-20.404154308345081</v>
      </c>
      <c r="E543" s="137">
        <f>D543</f>
        <v>-20.404154308345081</v>
      </c>
      <c r="F543" s="137">
        <f>E543</f>
        <v>-20.404154308345081</v>
      </c>
      <c r="G543" s="137">
        <f>F543</f>
        <v>-20.404154308345081</v>
      </c>
      <c r="H543" s="137">
        <f>G543</f>
        <v>-20.404154308345081</v>
      </c>
    </row>
    <row r="544" spans="2:8" ht="15" hidden="1" customHeight="1" outlineLevel="1" x14ac:dyDescent="0.35">
      <c r="C544" s="36"/>
    </row>
    <row r="545" spans="2:10" ht="14.15" hidden="1" customHeight="1" outlineLevel="1" x14ac:dyDescent="0.35">
      <c r="B545" s="111" t="s">
        <v>520</v>
      </c>
      <c r="C545" s="111"/>
      <c r="D545" s="144">
        <f>D547+D571+D599+D604</f>
        <v>194.49010919373092</v>
      </c>
      <c r="E545" s="144">
        <f>E547+E571+E599+E604</f>
        <v>193.76713024963775</v>
      </c>
      <c r="F545" s="144">
        <f>F547+F571+F599+F604</f>
        <v>193.06129788658666</v>
      </c>
      <c r="G545" s="144">
        <f>G547+G571+G599+G604</f>
        <v>192.37219844390458</v>
      </c>
      <c r="H545" s="144">
        <f>H547+H571+H599+H604</f>
        <v>191.69942862948798</v>
      </c>
    </row>
    <row r="546" spans="2:10" hidden="1" outlineLevel="1" x14ac:dyDescent="0.35">
      <c r="B546" s="1"/>
      <c r="C546" s="1"/>
      <c r="D546" s="130"/>
      <c r="E546" s="130"/>
      <c r="F546" s="130"/>
      <c r="G546" s="130"/>
      <c r="H546" s="130"/>
    </row>
    <row r="547" spans="2:10" hidden="1" outlineLevel="1" x14ac:dyDescent="0.35">
      <c r="B547" s="136" t="s">
        <v>380</v>
      </c>
      <c r="C547" s="136"/>
      <c r="D547" s="137">
        <f>D549+D550</f>
        <v>161.94631616966109</v>
      </c>
      <c r="E547" s="137">
        <f>E549+E550</f>
        <v>161.94631616966109</v>
      </c>
      <c r="F547" s="137">
        <f>F549+F550</f>
        <v>161.94631616966109</v>
      </c>
      <c r="G547" s="137">
        <f>G549+G550</f>
        <v>161.94631616966109</v>
      </c>
      <c r="H547" s="137">
        <f>H549+H550</f>
        <v>161.94631616966109</v>
      </c>
    </row>
    <row r="548" spans="2:10" hidden="1" outlineLevel="2" x14ac:dyDescent="0.35"/>
    <row r="549" spans="2:10" hidden="1" outlineLevel="2" x14ac:dyDescent="0.35">
      <c r="B549" s="1" t="s">
        <v>853</v>
      </c>
      <c r="C549" s="1"/>
      <c r="D549" s="130">
        <f>-PMT(D555,5,NPV(D555,D552:H552))</f>
        <v>48.96774513563885</v>
      </c>
      <c r="E549" s="130">
        <f t="shared" ref="E549:H550" si="104">D549</f>
        <v>48.96774513563885</v>
      </c>
      <c r="F549" s="130">
        <f t="shared" si="104"/>
        <v>48.96774513563885</v>
      </c>
      <c r="G549" s="130">
        <f t="shared" si="104"/>
        <v>48.96774513563885</v>
      </c>
      <c r="H549" s="130">
        <f t="shared" si="104"/>
        <v>48.96774513563885</v>
      </c>
    </row>
    <row r="550" spans="2:10" hidden="1" outlineLevel="2" x14ac:dyDescent="0.35">
      <c r="B550" s="1" t="s">
        <v>854</v>
      </c>
      <c r="C550" s="1"/>
      <c r="D550" s="130">
        <f>-PMT(D555,5,NPV(D555,D553:H553))</f>
        <v>112.97857103402224</v>
      </c>
      <c r="E550" s="130">
        <f t="shared" si="104"/>
        <v>112.97857103402224</v>
      </c>
      <c r="F550" s="130">
        <f t="shared" si="104"/>
        <v>112.97857103402224</v>
      </c>
      <c r="G550" s="130">
        <f t="shared" si="104"/>
        <v>112.97857103402224</v>
      </c>
      <c r="H550" s="130">
        <f t="shared" si="104"/>
        <v>112.97857103402224</v>
      </c>
    </row>
    <row r="551" spans="2:10" hidden="1" outlineLevel="2" x14ac:dyDescent="0.35"/>
    <row r="552" spans="2:10" hidden="1" outlineLevel="2" x14ac:dyDescent="0.35">
      <c r="B552" t="s">
        <v>855</v>
      </c>
      <c r="D552" s="36">
        <f>IF((D558+D563)&lt;D562*D556,(D558+D563),(D562*D556))</f>
        <v>48.967745135638843</v>
      </c>
      <c r="E552" s="36">
        <f>IF((E558+E563)&lt;E562*E556,(E558+E563),(E562*E556))</f>
        <v>48.967745135638843</v>
      </c>
      <c r="F552" s="36">
        <f>IF((F558+F563)&lt;F562*F556,(F558+F563),(F562*F556))</f>
        <v>48.967745135638843</v>
      </c>
      <c r="G552" s="36">
        <f>IF((G558+G563)&lt;G562*G556,(G558+G563),(G562*G556))</f>
        <v>48.967745135638843</v>
      </c>
      <c r="H552" s="36">
        <f>IF((H558+H563)&lt;H562*H556,(H558+H563),(H562*H556))</f>
        <v>48.967745135638843</v>
      </c>
    </row>
    <row r="553" spans="2:10" hidden="1" outlineLevel="2" x14ac:dyDescent="0.35">
      <c r="B553" t="s">
        <v>856</v>
      </c>
      <c r="D553" s="36">
        <f>D569*D555</f>
        <v>122.63326107117952</v>
      </c>
      <c r="E553" s="36">
        <f>E569*E555</f>
        <v>117.24632385128891</v>
      </c>
      <c r="F553" s="36">
        <f>F569*F555</f>
        <v>111.85938663139829</v>
      </c>
      <c r="G553" s="36">
        <f>G569*G555</f>
        <v>106.47244941150767</v>
      </c>
      <c r="H553" s="36">
        <f>H569*H555</f>
        <v>101.08551219161706</v>
      </c>
    </row>
    <row r="554" spans="2:10" hidden="1" outlineLevel="2" x14ac:dyDescent="0.35"/>
    <row r="555" spans="2:10" hidden="1" outlineLevel="2" x14ac:dyDescent="0.35">
      <c r="B555" t="s">
        <v>857</v>
      </c>
      <c r="C555" s="131">
        <f>'Regulatory WACC'!$C$21</f>
        <v>0.11000990968583492</v>
      </c>
      <c r="D555" s="131">
        <f t="shared" ref="D555:H556" si="105">C555</f>
        <v>0.11000990968583492</v>
      </c>
      <c r="E555" s="131">
        <f t="shared" si="105"/>
        <v>0.11000990968583492</v>
      </c>
      <c r="F555" s="73">
        <f t="shared" si="105"/>
        <v>0.11000990968583492</v>
      </c>
      <c r="G555" s="73">
        <f t="shared" si="105"/>
        <v>0.11000990968583492</v>
      </c>
      <c r="H555" s="73">
        <f t="shared" si="105"/>
        <v>0.11000990968583492</v>
      </c>
    </row>
    <row r="556" spans="2:10" hidden="1" outlineLevel="2" x14ac:dyDescent="0.35">
      <c r="B556" t="s">
        <v>858</v>
      </c>
      <c r="C556" s="292">
        <f>-C564/C562</f>
        <v>3.2450661852613645E-2</v>
      </c>
      <c r="D556" s="131">
        <f t="shared" si="105"/>
        <v>3.2450661852613645E-2</v>
      </c>
      <c r="E556" s="131">
        <f t="shared" si="105"/>
        <v>3.2450661852613645E-2</v>
      </c>
      <c r="F556" s="73">
        <f t="shared" si="105"/>
        <v>3.2450661852613645E-2</v>
      </c>
      <c r="G556" s="73">
        <f t="shared" si="105"/>
        <v>3.2450661852613645E-2</v>
      </c>
      <c r="H556" s="73">
        <f t="shared" si="105"/>
        <v>3.2450661852613645E-2</v>
      </c>
    </row>
    <row r="557" spans="2:10" hidden="1" outlineLevel="2" x14ac:dyDescent="0.35"/>
    <row r="558" spans="2:10" hidden="1" outlineLevel="2" x14ac:dyDescent="0.35">
      <c r="B558" t="s">
        <v>505</v>
      </c>
      <c r="C558" s="34">
        <v>1508.9906442599993</v>
      </c>
      <c r="D558" s="36">
        <f t="shared" ref="D558:H563" si="106">C558</f>
        <v>1508.9906442599993</v>
      </c>
      <c r="E558" s="36">
        <f t="shared" si="106"/>
        <v>1508.9906442599993</v>
      </c>
      <c r="F558" s="36">
        <f t="shared" si="106"/>
        <v>1508.9906442599993</v>
      </c>
      <c r="G558" s="36">
        <f t="shared" si="106"/>
        <v>1508.9906442599993</v>
      </c>
      <c r="H558" s="36">
        <f t="shared" si="106"/>
        <v>1508.9906442599993</v>
      </c>
      <c r="J558" s="36"/>
    </row>
    <row r="559" spans="2:10" hidden="1" outlineLevel="2" x14ac:dyDescent="0.35">
      <c r="B559" t="s">
        <v>506</v>
      </c>
      <c r="C559" s="34">
        <v>0</v>
      </c>
      <c r="D559" s="36">
        <f t="shared" si="106"/>
        <v>0</v>
      </c>
      <c r="E559" s="36">
        <f t="shared" si="106"/>
        <v>0</v>
      </c>
      <c r="F559" s="36">
        <f t="shared" si="106"/>
        <v>0</v>
      </c>
      <c r="G559" s="36">
        <f t="shared" si="106"/>
        <v>0</v>
      </c>
      <c r="H559" s="36">
        <f t="shared" si="106"/>
        <v>0</v>
      </c>
      <c r="J559" s="36"/>
    </row>
    <row r="560" spans="2:10" hidden="1" outlineLevel="2" x14ac:dyDescent="0.35">
      <c r="B560" t="s">
        <v>507</v>
      </c>
      <c r="C560" s="34">
        <v>0</v>
      </c>
      <c r="D560" s="36">
        <f t="shared" si="106"/>
        <v>0</v>
      </c>
      <c r="E560" s="36">
        <f t="shared" si="106"/>
        <v>0</v>
      </c>
      <c r="F560" s="36">
        <f t="shared" si="106"/>
        <v>0</v>
      </c>
      <c r="G560" s="36">
        <f t="shared" si="106"/>
        <v>0</v>
      </c>
      <c r="H560" s="36">
        <f t="shared" si="106"/>
        <v>0</v>
      </c>
      <c r="J560" s="36"/>
    </row>
    <row r="561" spans="2:10" hidden="1" outlineLevel="2" x14ac:dyDescent="0.35">
      <c r="B561" t="s">
        <v>1086</v>
      </c>
      <c r="C561" s="34">
        <v>0</v>
      </c>
      <c r="D561" s="36">
        <f t="shared" si="106"/>
        <v>0</v>
      </c>
      <c r="E561" s="36">
        <f t="shared" si="106"/>
        <v>0</v>
      </c>
      <c r="F561" s="36">
        <f t="shared" si="106"/>
        <v>0</v>
      </c>
      <c r="G561" s="36">
        <f t="shared" si="106"/>
        <v>0</v>
      </c>
      <c r="H561" s="36">
        <f t="shared" si="106"/>
        <v>0</v>
      </c>
      <c r="J561" s="36"/>
    </row>
    <row r="562" spans="2:10" hidden="1" outlineLevel="2" x14ac:dyDescent="0.35">
      <c r="B562" t="s">
        <v>1233</v>
      </c>
      <c r="C562" s="36">
        <f>C558-C559-C560-C561</f>
        <v>1508.9906442599993</v>
      </c>
      <c r="D562" s="36">
        <f t="shared" si="106"/>
        <v>1508.9906442599993</v>
      </c>
      <c r="E562" s="36">
        <f t="shared" si="106"/>
        <v>1508.9906442599993</v>
      </c>
      <c r="F562" s="36">
        <f t="shared" si="106"/>
        <v>1508.9906442599993</v>
      </c>
      <c r="G562" s="36">
        <f t="shared" si="106"/>
        <v>1508.9906442599993</v>
      </c>
      <c r="H562" s="36">
        <f t="shared" si="106"/>
        <v>1508.9906442599993</v>
      </c>
      <c r="J562" s="36"/>
    </row>
    <row r="563" spans="2:10" hidden="1" outlineLevel="2" x14ac:dyDescent="0.35">
      <c r="B563" t="s">
        <v>511</v>
      </c>
      <c r="C563" s="34">
        <v>-401.33208231059092</v>
      </c>
      <c r="D563" s="156">
        <f t="shared" si="106"/>
        <v>-401.33208231059092</v>
      </c>
      <c r="E563" s="36">
        <f>D563+D564</f>
        <v>-450.29982744622976</v>
      </c>
      <c r="F563" s="36">
        <f>E563+E564</f>
        <v>-499.26757258186859</v>
      </c>
      <c r="G563" s="36">
        <f>F563+F564</f>
        <v>-548.23531771750743</v>
      </c>
      <c r="H563" s="36">
        <f>G563+G564</f>
        <v>-597.20306285314632</v>
      </c>
      <c r="J563" s="36"/>
    </row>
    <row r="564" spans="2:10" hidden="1" outlineLevel="2" x14ac:dyDescent="0.35">
      <c r="B564" t="s">
        <v>1234</v>
      </c>
      <c r="C564" s="34">
        <v>-48.96774513563885</v>
      </c>
      <c r="D564" s="36">
        <f>-D552</f>
        <v>-48.967745135638843</v>
      </c>
      <c r="E564" s="36">
        <f>-E552</f>
        <v>-48.967745135638843</v>
      </c>
      <c r="F564" s="36">
        <f>-F552</f>
        <v>-48.967745135638843</v>
      </c>
      <c r="G564" s="36">
        <f>-G552</f>
        <v>-48.967745135638843</v>
      </c>
      <c r="H564" s="36">
        <f>-H552</f>
        <v>-48.967745135638843</v>
      </c>
      <c r="J564" s="36"/>
    </row>
    <row r="565" spans="2:10" hidden="1" outlineLevel="2" x14ac:dyDescent="0.35">
      <c r="B565" t="s">
        <v>514</v>
      </c>
      <c r="C565" s="34">
        <v>0</v>
      </c>
      <c r="D565" s="36">
        <f>IFERROR(C565*(D564/C564),0)</f>
        <v>0</v>
      </c>
      <c r="E565" s="36">
        <f>IFERROR(D565*(E564/D564),0)</f>
        <v>0</v>
      </c>
      <c r="F565" s="36">
        <f>IFERROR(E565*(F564/E564),0)</f>
        <v>0</v>
      </c>
      <c r="G565" s="36">
        <f>IFERROR(F565*(G564/F564),0)</f>
        <v>0</v>
      </c>
      <c r="H565" s="36">
        <f>IFERROR(G565*(H564/G564),0)</f>
        <v>0</v>
      </c>
      <c r="J565" s="36"/>
    </row>
    <row r="566" spans="2:10" hidden="1" outlineLevel="2" x14ac:dyDescent="0.35">
      <c r="B566" t="s">
        <v>513</v>
      </c>
      <c r="C566" s="34">
        <v>0</v>
      </c>
      <c r="D566" s="36">
        <f>IFERROR(C566*(D564/C564),0)</f>
        <v>0</v>
      </c>
      <c r="E566" s="36">
        <f>IFERROR(D566*(E564/D564),0)</f>
        <v>0</v>
      </c>
      <c r="F566" s="36">
        <f>IFERROR(E566*(F564/E564),0)</f>
        <v>0</v>
      </c>
      <c r="G566" s="36">
        <f>IFERROR(F566*(G564/F564),0)</f>
        <v>0</v>
      </c>
      <c r="H566" s="36">
        <f>IFERROR(G566*(H564/G564),0)</f>
        <v>0</v>
      </c>
      <c r="J566" s="36"/>
    </row>
    <row r="567" spans="2:10" hidden="1" outlineLevel="2" x14ac:dyDescent="0.35">
      <c r="B567" t="s">
        <v>515</v>
      </c>
      <c r="C567" s="34">
        <v>3.092119240496606</v>
      </c>
      <c r="D567" s="36">
        <f t="shared" ref="D567:H568" si="107">+C567</f>
        <v>3.092119240496606</v>
      </c>
      <c r="E567" s="36">
        <f t="shared" si="107"/>
        <v>3.092119240496606</v>
      </c>
      <c r="F567" s="36">
        <f t="shared" si="107"/>
        <v>3.092119240496606</v>
      </c>
      <c r="G567" s="36">
        <f t="shared" si="107"/>
        <v>3.092119240496606</v>
      </c>
      <c r="H567" s="36">
        <f t="shared" si="107"/>
        <v>3.092119240496606</v>
      </c>
      <c r="J567" s="36"/>
    </row>
    <row r="568" spans="2:10" hidden="1" outlineLevel="2" x14ac:dyDescent="0.35">
      <c r="B568" t="s">
        <v>516</v>
      </c>
      <c r="C568" s="34">
        <v>3.9967213067811551</v>
      </c>
      <c r="D568" s="36">
        <f t="shared" si="107"/>
        <v>3.9967213067811551</v>
      </c>
      <c r="E568" s="36">
        <f t="shared" si="107"/>
        <v>3.9967213067811551</v>
      </c>
      <c r="F568" s="36">
        <f t="shared" si="107"/>
        <v>3.9967213067811551</v>
      </c>
      <c r="G568" s="36">
        <f t="shared" si="107"/>
        <v>3.9967213067811551</v>
      </c>
      <c r="H568" s="36">
        <f t="shared" si="107"/>
        <v>3.9967213067811551</v>
      </c>
      <c r="J568" s="36"/>
    </row>
    <row r="569" spans="2:10" hidden="1" outlineLevel="2" x14ac:dyDescent="0.35">
      <c r="B569" t="s">
        <v>1235</v>
      </c>
      <c r="C569" s="36">
        <f>C558+C563-C565-C566+C567+C568</f>
        <v>1114.7474024966862</v>
      </c>
      <c r="D569" s="36">
        <f>D558+D563-D565-D566+D568+D567</f>
        <v>1114.7474024966862</v>
      </c>
      <c r="E569" s="36">
        <f>E558+E563-E565-E566+E568+E567</f>
        <v>1065.7796573610474</v>
      </c>
      <c r="F569" s="36">
        <f>F558+F563-F565-F566+F568+F567</f>
        <v>1016.8119122254085</v>
      </c>
      <c r="G569" s="36">
        <f>G558+G563-G565-G566+G568+G567</f>
        <v>967.8441670897696</v>
      </c>
      <c r="H569" s="36">
        <f>H558+H563-H565-H566+H568+H567</f>
        <v>918.87642195413071</v>
      </c>
      <c r="J569" s="36"/>
    </row>
    <row r="570" spans="2:10" hidden="1" outlineLevel="1" x14ac:dyDescent="0.35">
      <c r="D570" s="36"/>
    </row>
    <row r="571" spans="2:10" hidden="1" outlineLevel="1" x14ac:dyDescent="0.35">
      <c r="B571" s="136" t="s">
        <v>1232</v>
      </c>
      <c r="C571" s="136"/>
      <c r="D571" s="137">
        <f>SUM(D573:D575)</f>
        <v>2.1098334160599106</v>
      </c>
      <c r="E571" s="137">
        <f>SUM(E573:E575)</f>
        <v>2.1098334160599106</v>
      </c>
      <c r="F571" s="137">
        <f>SUM(F573:F575)</f>
        <v>2.1098334160599106</v>
      </c>
      <c r="G571" s="137">
        <f>SUM(G573:G575)</f>
        <v>2.1098334160599106</v>
      </c>
      <c r="H571" s="137">
        <f>SUM(H573:H575)</f>
        <v>2.1098334160599106</v>
      </c>
    </row>
    <row r="572" spans="2:10" hidden="1" outlineLevel="2" x14ac:dyDescent="0.35"/>
    <row r="573" spans="2:10" hidden="1" outlineLevel="2" x14ac:dyDescent="0.35">
      <c r="B573" s="82" t="s">
        <v>1055</v>
      </c>
      <c r="D573" s="112">
        <f t="shared" ref="D573:H575" si="108">D577*D585/D589</f>
        <v>1.5216225713348484</v>
      </c>
      <c r="E573" s="112">
        <f t="shared" si="108"/>
        <v>1.5216225713348484</v>
      </c>
      <c r="F573" s="112">
        <f t="shared" si="108"/>
        <v>1.5216225713348484</v>
      </c>
      <c r="G573" s="112">
        <f t="shared" si="108"/>
        <v>1.5216225713348484</v>
      </c>
      <c r="H573" s="112">
        <f t="shared" si="108"/>
        <v>1.5216225713348484</v>
      </c>
    </row>
    <row r="574" spans="2:10" hidden="1" outlineLevel="2" x14ac:dyDescent="0.35">
      <c r="B574" s="82" t="s">
        <v>1056</v>
      </c>
      <c r="D574" s="112">
        <f t="shared" si="108"/>
        <v>0.21937308899196631</v>
      </c>
      <c r="E574" s="112">
        <f t="shared" si="108"/>
        <v>0.21937308899196631</v>
      </c>
      <c r="F574" s="112">
        <f t="shared" si="108"/>
        <v>0.21937308899196631</v>
      </c>
      <c r="G574" s="112">
        <f t="shared" si="108"/>
        <v>0.21937308899196631</v>
      </c>
      <c r="H574" s="112">
        <f t="shared" si="108"/>
        <v>0.21937308899196631</v>
      </c>
    </row>
    <row r="575" spans="2:10" hidden="1" outlineLevel="2" x14ac:dyDescent="0.35">
      <c r="B575" s="82" t="s">
        <v>1057</v>
      </c>
      <c r="D575" s="112">
        <f t="shared" si="108"/>
        <v>0.3688377557330958</v>
      </c>
      <c r="E575" s="112">
        <f t="shared" si="108"/>
        <v>0.3688377557330958</v>
      </c>
      <c r="F575" s="112">
        <f t="shared" si="108"/>
        <v>0.3688377557330958</v>
      </c>
      <c r="G575" s="112">
        <f t="shared" si="108"/>
        <v>0.3688377557330958</v>
      </c>
      <c r="H575" s="112">
        <f t="shared" si="108"/>
        <v>0.3688377557330958</v>
      </c>
    </row>
    <row r="576" spans="2:10" hidden="1" outlineLevel="2" x14ac:dyDescent="0.35">
      <c r="B576" s="82"/>
      <c r="D576" s="112"/>
      <c r="E576" s="112"/>
      <c r="F576" s="112"/>
      <c r="G576" s="112"/>
      <c r="H576" s="112"/>
    </row>
    <row r="577" spans="2:8" hidden="1" outlineLevel="2" x14ac:dyDescent="0.35">
      <c r="B577" s="82" t="s">
        <v>1058</v>
      </c>
      <c r="D577" s="112">
        <f>D581*D589</f>
        <v>11.548540843481653</v>
      </c>
      <c r="E577" s="112">
        <f>E581*E589</f>
        <v>11.548540843481653</v>
      </c>
      <c r="F577" s="112">
        <f>F581*F589</f>
        <v>11.548540843481653</v>
      </c>
      <c r="G577" s="112">
        <f>G581*G589</f>
        <v>11.548540843481653</v>
      </c>
      <c r="H577" s="112">
        <f>H581*H589</f>
        <v>11.548540843481653</v>
      </c>
    </row>
    <row r="578" spans="2:8" hidden="1" outlineLevel="2" x14ac:dyDescent="0.35">
      <c r="B578" s="82" t="s">
        <v>1059</v>
      </c>
      <c r="D578" s="112">
        <f>D581*D590</f>
        <v>1.0336959542133972</v>
      </c>
      <c r="E578" s="112">
        <f>E581*E590</f>
        <v>1.0336959542133972</v>
      </c>
      <c r="F578" s="112">
        <f>F581*F590</f>
        <v>1.0336959542133972</v>
      </c>
      <c r="G578" s="112">
        <f>G581*G590</f>
        <v>1.0336959542133972</v>
      </c>
      <c r="H578" s="112">
        <f>H581*H590</f>
        <v>1.0336959542133972</v>
      </c>
    </row>
    <row r="579" spans="2:8" hidden="1" outlineLevel="2" x14ac:dyDescent="0.35">
      <c r="B579" s="82" t="s">
        <v>1060</v>
      </c>
      <c r="D579" s="112">
        <f>D581*D591</f>
        <v>1.4244834490989497</v>
      </c>
      <c r="E579" s="112">
        <f>E581*E591</f>
        <v>1.4244834490989497</v>
      </c>
      <c r="F579" s="112">
        <f>F581*F591</f>
        <v>1.4244834490989497</v>
      </c>
      <c r="G579" s="112">
        <f>G581*G591</f>
        <v>1.4244834490989497</v>
      </c>
      <c r="H579" s="112">
        <f>H581*H591</f>
        <v>1.4244834490989497</v>
      </c>
    </row>
    <row r="580" spans="2:8" hidden="1" outlineLevel="2" x14ac:dyDescent="0.35">
      <c r="B580" s="82"/>
      <c r="D580" s="112"/>
      <c r="E580" s="19"/>
      <c r="F580" s="19"/>
      <c r="G580" s="19"/>
      <c r="H580" s="19"/>
    </row>
    <row r="581" spans="2:8" hidden="1" outlineLevel="2" x14ac:dyDescent="0.35">
      <c r="B581" s="82" t="s">
        <v>1061</v>
      </c>
      <c r="D581" s="112">
        <f>D582*D583</f>
        <v>14.006720246794</v>
      </c>
      <c r="E581" s="112">
        <f>E582*E583</f>
        <v>14.006720246794</v>
      </c>
      <c r="F581" s="112">
        <f>F582*F583</f>
        <v>14.006720246794</v>
      </c>
      <c r="G581" s="112">
        <f>G582*G583</f>
        <v>14.006720246794</v>
      </c>
      <c r="H581" s="112">
        <f>H582*H583</f>
        <v>14.006720246794</v>
      </c>
    </row>
    <row r="582" spans="2:8" hidden="1" outlineLevel="2" x14ac:dyDescent="0.35">
      <c r="B582" s="82" t="s">
        <v>1021</v>
      </c>
      <c r="C582" s="292">
        <v>8.6E-3</v>
      </c>
      <c r="D582" s="134">
        <f t="shared" ref="D582:H583" si="109">C582</f>
        <v>8.6E-3</v>
      </c>
      <c r="E582" s="134">
        <f t="shared" si="109"/>
        <v>8.6E-3</v>
      </c>
      <c r="F582" s="134">
        <f t="shared" si="109"/>
        <v>8.6E-3</v>
      </c>
      <c r="G582" s="134">
        <f t="shared" si="109"/>
        <v>8.6E-3</v>
      </c>
      <c r="H582" s="134">
        <f t="shared" si="109"/>
        <v>8.6E-3</v>
      </c>
    </row>
    <row r="583" spans="2:8" hidden="1" outlineLevel="2" x14ac:dyDescent="0.35">
      <c r="B583" s="82" t="s">
        <v>989</v>
      </c>
      <c r="C583" s="34">
        <v>1628.6884007900001</v>
      </c>
      <c r="D583" s="112">
        <f t="shared" si="109"/>
        <v>1628.6884007900001</v>
      </c>
      <c r="E583" s="112">
        <f t="shared" si="109"/>
        <v>1628.6884007900001</v>
      </c>
      <c r="F583" s="112">
        <f t="shared" si="109"/>
        <v>1628.6884007900001</v>
      </c>
      <c r="G583" s="112">
        <f t="shared" si="109"/>
        <v>1628.6884007900001</v>
      </c>
      <c r="H583" s="112">
        <f t="shared" si="109"/>
        <v>1628.6884007900001</v>
      </c>
    </row>
    <row r="584" spans="2:8" hidden="1" outlineLevel="2" x14ac:dyDescent="0.35">
      <c r="C584" s="298"/>
    </row>
    <row r="585" spans="2:8" hidden="1" outlineLevel="2" x14ac:dyDescent="0.35">
      <c r="B585" t="s">
        <v>1025</v>
      </c>
      <c r="C585" s="131">
        <f t="shared" ref="C585:H585" si="110">C589*(C593/(1-(1/((1+C593)^(C595)))))</f>
        <v>0.10863517972261441</v>
      </c>
      <c r="D585" s="131">
        <f t="shared" si="110"/>
        <v>0.10863517972261441</v>
      </c>
      <c r="E585" s="131">
        <f t="shared" si="110"/>
        <v>0.10863517972261441</v>
      </c>
      <c r="F585" s="73">
        <f t="shared" si="110"/>
        <v>0.10863517972261441</v>
      </c>
      <c r="G585" s="73">
        <f t="shared" si="110"/>
        <v>0.10863517972261441</v>
      </c>
      <c r="H585" s="73">
        <f t="shared" si="110"/>
        <v>0.10863517972261441</v>
      </c>
    </row>
    <row r="586" spans="2:8" hidden="1" outlineLevel="2" x14ac:dyDescent="0.35">
      <c r="B586" t="s">
        <v>1026</v>
      </c>
      <c r="C586" s="131">
        <f t="shared" ref="C586:H586" si="111">C590*(C593/(1-(1/((1+C593)^(C596)))))</f>
        <v>1.5661988326080737E-2</v>
      </c>
      <c r="D586" s="131">
        <f t="shared" si="111"/>
        <v>1.5661988326080737E-2</v>
      </c>
      <c r="E586" s="131">
        <f t="shared" si="111"/>
        <v>1.5661988326080737E-2</v>
      </c>
      <c r="F586" s="73">
        <f t="shared" si="111"/>
        <v>1.5661988326080737E-2</v>
      </c>
      <c r="G586" s="73">
        <f t="shared" si="111"/>
        <v>1.5661988326080737E-2</v>
      </c>
      <c r="H586" s="73">
        <f t="shared" si="111"/>
        <v>1.5661988326080737E-2</v>
      </c>
    </row>
    <row r="587" spans="2:8" hidden="1" outlineLevel="2" x14ac:dyDescent="0.35">
      <c r="B587" t="s">
        <v>1027</v>
      </c>
      <c r="C587" s="131">
        <f t="shared" ref="C587:H587" si="112">C591*(C593/(1-(1/((1+C593)^(C597)))))</f>
        <v>2.6332913718150341E-2</v>
      </c>
      <c r="D587" s="131">
        <f t="shared" si="112"/>
        <v>2.6332913718150341E-2</v>
      </c>
      <c r="E587" s="131">
        <f t="shared" si="112"/>
        <v>2.6332913718150341E-2</v>
      </c>
      <c r="F587" s="73">
        <f t="shared" si="112"/>
        <v>2.6332913718150341E-2</v>
      </c>
      <c r="G587" s="73">
        <f t="shared" si="112"/>
        <v>2.6332913718150341E-2</v>
      </c>
      <c r="H587" s="73">
        <f t="shared" si="112"/>
        <v>2.6332913718150341E-2</v>
      </c>
    </row>
    <row r="588" spans="2:8" hidden="1" outlineLevel="2" x14ac:dyDescent="0.35">
      <c r="C588" s="131"/>
      <c r="D588" s="131"/>
      <c r="E588" s="131"/>
      <c r="F588" s="73"/>
      <c r="G588" s="73"/>
      <c r="H588" s="73"/>
    </row>
    <row r="589" spans="2:8" hidden="1" outlineLevel="2" x14ac:dyDescent="0.35">
      <c r="B589" t="s">
        <v>861</v>
      </c>
      <c r="C589" s="292">
        <v>0.82450000000000001</v>
      </c>
      <c r="D589" s="131">
        <f t="shared" ref="D589:H591" si="113">C589</f>
        <v>0.82450000000000001</v>
      </c>
      <c r="E589" s="131">
        <f t="shared" si="113"/>
        <v>0.82450000000000001</v>
      </c>
      <c r="F589" s="131">
        <f t="shared" si="113"/>
        <v>0.82450000000000001</v>
      </c>
      <c r="G589" s="131">
        <f t="shared" si="113"/>
        <v>0.82450000000000001</v>
      </c>
      <c r="H589" s="131">
        <f t="shared" si="113"/>
        <v>0.82450000000000001</v>
      </c>
    </row>
    <row r="590" spans="2:8" hidden="1" outlineLevel="2" x14ac:dyDescent="0.35">
      <c r="B590" t="s">
        <v>862</v>
      </c>
      <c r="C590" s="292">
        <v>7.3800000000000004E-2</v>
      </c>
      <c r="D590" s="131">
        <f t="shared" si="113"/>
        <v>7.3800000000000004E-2</v>
      </c>
      <c r="E590" s="131">
        <f t="shared" si="113"/>
        <v>7.3800000000000004E-2</v>
      </c>
      <c r="F590" s="131">
        <f t="shared" si="113"/>
        <v>7.3800000000000004E-2</v>
      </c>
      <c r="G590" s="131">
        <f t="shared" si="113"/>
        <v>7.3800000000000004E-2</v>
      </c>
      <c r="H590" s="131">
        <f t="shared" si="113"/>
        <v>7.3800000000000004E-2</v>
      </c>
    </row>
    <row r="591" spans="2:8" hidden="1" outlineLevel="2" x14ac:dyDescent="0.35">
      <c r="B591" t="s">
        <v>863</v>
      </c>
      <c r="C591" s="292">
        <v>0.1017</v>
      </c>
      <c r="D591" s="131">
        <f t="shared" si="113"/>
        <v>0.1017</v>
      </c>
      <c r="E591" s="131">
        <f t="shared" si="113"/>
        <v>0.1017</v>
      </c>
      <c r="F591" s="131">
        <f t="shared" si="113"/>
        <v>0.1017</v>
      </c>
      <c r="G591" s="131">
        <f t="shared" si="113"/>
        <v>0.1017</v>
      </c>
      <c r="H591" s="131">
        <f t="shared" si="113"/>
        <v>0.1017</v>
      </c>
    </row>
    <row r="592" spans="2:8" hidden="1" outlineLevel="2" x14ac:dyDescent="0.35"/>
    <row r="593" spans="2:8" hidden="1" outlineLevel="2" x14ac:dyDescent="0.35">
      <c r="B593" t="s">
        <v>857</v>
      </c>
      <c r="C593" s="291">
        <f>'Regulatory WACC'!$C$21</f>
        <v>0.11000990968583492</v>
      </c>
      <c r="D593" s="131">
        <f>C593</f>
        <v>0.11000990968583492</v>
      </c>
      <c r="E593" s="131">
        <f>D593</f>
        <v>0.11000990968583492</v>
      </c>
      <c r="F593" s="73">
        <f>E593</f>
        <v>0.11000990968583492</v>
      </c>
      <c r="G593" s="73">
        <f>F593</f>
        <v>0.11000990968583492</v>
      </c>
      <c r="H593" s="73">
        <f>G593</f>
        <v>0.11000990968583492</v>
      </c>
    </row>
    <row r="594" spans="2:8" hidden="1" outlineLevel="2" x14ac:dyDescent="0.35"/>
    <row r="595" spans="2:8" hidden="1" outlineLevel="2" x14ac:dyDescent="0.35">
      <c r="B595" t="s">
        <v>864</v>
      </c>
      <c r="C595" s="293">
        <v>17.260000000000002</v>
      </c>
      <c r="D595" s="58">
        <f t="shared" ref="D595:H597" si="114">C595</f>
        <v>17.260000000000002</v>
      </c>
      <c r="E595" s="58">
        <f t="shared" si="114"/>
        <v>17.260000000000002</v>
      </c>
      <c r="F595" s="58">
        <f t="shared" si="114"/>
        <v>17.260000000000002</v>
      </c>
      <c r="G595" s="58">
        <f t="shared" si="114"/>
        <v>17.260000000000002</v>
      </c>
      <c r="H595" s="58">
        <f t="shared" si="114"/>
        <v>17.260000000000002</v>
      </c>
    </row>
    <row r="596" spans="2:8" hidden="1" outlineLevel="2" x14ac:dyDescent="0.35">
      <c r="B596" t="s">
        <v>865</v>
      </c>
      <c r="C596" s="293">
        <v>7</v>
      </c>
      <c r="D596" s="58">
        <f t="shared" si="114"/>
        <v>7</v>
      </c>
      <c r="E596" s="58">
        <f t="shared" si="114"/>
        <v>7</v>
      </c>
      <c r="F596" s="58">
        <f t="shared" si="114"/>
        <v>7</v>
      </c>
      <c r="G596" s="58">
        <f t="shared" si="114"/>
        <v>7</v>
      </c>
      <c r="H596" s="58">
        <f t="shared" si="114"/>
        <v>7</v>
      </c>
    </row>
    <row r="597" spans="2:8" ht="15" hidden="1" customHeight="1" outlineLevel="2" x14ac:dyDescent="0.35">
      <c r="B597" t="s">
        <v>866</v>
      </c>
      <c r="C597" s="293">
        <v>5.3</v>
      </c>
      <c r="D597" s="58">
        <f t="shared" si="114"/>
        <v>5.3</v>
      </c>
      <c r="E597" s="58">
        <f t="shared" si="114"/>
        <v>5.3</v>
      </c>
      <c r="F597" s="58">
        <f t="shared" si="114"/>
        <v>5.3</v>
      </c>
      <c r="G597" s="58">
        <f t="shared" si="114"/>
        <v>5.3</v>
      </c>
      <c r="H597" s="58">
        <f t="shared" si="114"/>
        <v>5.3</v>
      </c>
    </row>
    <row r="598" spans="2:8" hidden="1" outlineLevel="1" x14ac:dyDescent="0.35"/>
    <row r="599" spans="2:8" hidden="1" outlineLevel="1" x14ac:dyDescent="0.35">
      <c r="B599" s="136" t="s">
        <v>1236</v>
      </c>
      <c r="C599" s="136"/>
      <c r="D599" s="137">
        <f>D601*D602</f>
        <v>28.287321528400014</v>
      </c>
      <c r="E599" s="137">
        <f>D599*(E520/D520)</f>
        <v>27.591001652346197</v>
      </c>
      <c r="F599" s="137">
        <f>E599*(F520/E520)</f>
        <v>26.911822365913096</v>
      </c>
      <c r="G599" s="137">
        <f>F599*(G520/F520)</f>
        <v>26.249361736849956</v>
      </c>
      <c r="H599" s="137">
        <f>G599*(H520/G520)</f>
        <v>25.60320821917793</v>
      </c>
    </row>
    <row r="600" spans="2:8" ht="15" hidden="1" customHeight="1" outlineLevel="2" x14ac:dyDescent="0.35"/>
    <row r="601" spans="2:8" hidden="1" outlineLevel="2" x14ac:dyDescent="0.35">
      <c r="B601" t="s">
        <v>990</v>
      </c>
      <c r="C601" s="292">
        <v>0.02</v>
      </c>
      <c r="D601" s="134">
        <f>C601</f>
        <v>0.02</v>
      </c>
      <c r="E601" s="134"/>
      <c r="F601" s="134"/>
      <c r="G601" s="134"/>
      <c r="H601" s="134"/>
    </row>
    <row r="602" spans="2:8" ht="14.15" hidden="1" customHeight="1" outlineLevel="2" x14ac:dyDescent="0.35">
      <c r="B602" t="s">
        <v>991</v>
      </c>
      <c r="C602" s="34">
        <v>1414.3660764200006</v>
      </c>
      <c r="D602" s="36">
        <f>C602</f>
        <v>1414.3660764200006</v>
      </c>
      <c r="E602" s="36"/>
      <c r="F602" s="36"/>
      <c r="G602" s="36"/>
      <c r="H602" s="36"/>
    </row>
    <row r="603" spans="2:8" hidden="1" outlineLevel="1" x14ac:dyDescent="0.35">
      <c r="C603" s="36"/>
    </row>
    <row r="604" spans="2:8" hidden="1" outlineLevel="1" x14ac:dyDescent="0.35">
      <c r="B604" s="136" t="s">
        <v>1097</v>
      </c>
      <c r="C604" s="136"/>
      <c r="D604" s="137">
        <f>D531-D667</f>
        <v>2.1466380796099065</v>
      </c>
      <c r="E604" s="137">
        <f>E531-E667</f>
        <v>2.1199790115705603</v>
      </c>
      <c r="F604" s="137">
        <f>F531-F667</f>
        <v>2.0933259349525883</v>
      </c>
      <c r="G604" s="137">
        <f>G531-G667</f>
        <v>2.0666871213336435</v>
      </c>
      <c r="H604" s="137">
        <f>H531-H667</f>
        <v>2.0400708245890593</v>
      </c>
    </row>
    <row r="605" spans="2:8" ht="15" hidden="1" customHeight="1" outlineLevel="2" x14ac:dyDescent="0.35"/>
    <row r="606" spans="2:8" hidden="1" outlineLevel="2" x14ac:dyDescent="0.35">
      <c r="B606" t="s">
        <v>873</v>
      </c>
      <c r="C606" s="34">
        <v>119.69775656336184</v>
      </c>
      <c r="D606" s="36">
        <f>C606</f>
        <v>119.69775656336184</v>
      </c>
      <c r="E606" s="36">
        <f>D606</f>
        <v>119.69775656336184</v>
      </c>
      <c r="F606" s="36">
        <f>E606</f>
        <v>119.69775656336184</v>
      </c>
      <c r="G606" s="36">
        <f>F606</f>
        <v>119.69775656336184</v>
      </c>
      <c r="H606" s="36">
        <f>G606</f>
        <v>119.69775656336184</v>
      </c>
    </row>
    <row r="607" spans="2:8" hidden="1" outlineLevel="1" x14ac:dyDescent="0.35">
      <c r="C607" s="36"/>
    </row>
    <row r="608" spans="2:8" ht="14.15" hidden="1" customHeight="1" outlineLevel="1" x14ac:dyDescent="0.35">
      <c r="B608" s="111" t="s">
        <v>992</v>
      </c>
      <c r="C608" s="111"/>
      <c r="D608" s="144">
        <f>+D610+D634+D662+D667</f>
        <v>140.29060077804132</v>
      </c>
      <c r="E608" s="144">
        <f>+E610+E634+E662+E667</f>
        <v>139.97598323667677</v>
      </c>
      <c r="F608" s="144">
        <f>+F610+F634+F662+F667</f>
        <v>139.66873688334098</v>
      </c>
      <c r="G608" s="144">
        <f>+G610+G634+G662+G667</f>
        <v>139.36868510403744</v>
      </c>
      <c r="H608" s="144">
        <f>+H610+H634+H662+H667</f>
        <v>139.07565573906032</v>
      </c>
    </row>
    <row r="609" spans="2:10" hidden="1" outlineLevel="1" x14ac:dyDescent="0.35">
      <c r="B609" s="1"/>
      <c r="C609" s="1"/>
      <c r="D609" s="130"/>
      <c r="E609" s="130"/>
      <c r="F609" s="130"/>
      <c r="G609" s="130"/>
      <c r="H609" s="130"/>
    </row>
    <row r="610" spans="2:10" hidden="1" outlineLevel="1" x14ac:dyDescent="0.35">
      <c r="B610" s="136" t="s">
        <v>380</v>
      </c>
      <c r="C610" s="136"/>
      <c r="D610" s="137">
        <f>D612+D613</f>
        <v>125.40133876013877</v>
      </c>
      <c r="E610" s="137">
        <f>E612+E613</f>
        <v>125.40133876013877</v>
      </c>
      <c r="F610" s="137">
        <f>F612+F613</f>
        <v>125.40133876013877</v>
      </c>
      <c r="G610" s="137">
        <f>G612+G613</f>
        <v>125.40133876013877</v>
      </c>
      <c r="H610" s="137">
        <f>H612+H613</f>
        <v>125.40133876013877</v>
      </c>
    </row>
    <row r="611" spans="2:10" hidden="1" outlineLevel="2" x14ac:dyDescent="0.35"/>
    <row r="612" spans="2:10" hidden="1" outlineLevel="2" x14ac:dyDescent="0.35">
      <c r="B612" s="1" t="s">
        <v>853</v>
      </c>
      <c r="C612" s="1"/>
      <c r="D612" s="130">
        <f>-PMT(D618,5,NPV(D618,D615:H615))</f>
        <v>37.433352632239881</v>
      </c>
      <c r="E612" s="130">
        <f t="shared" ref="E612:H613" si="115">D612</f>
        <v>37.433352632239881</v>
      </c>
      <c r="F612" s="130">
        <f t="shared" si="115"/>
        <v>37.433352632239881</v>
      </c>
      <c r="G612" s="130">
        <f t="shared" si="115"/>
        <v>37.433352632239881</v>
      </c>
      <c r="H612" s="130">
        <f t="shared" si="115"/>
        <v>37.433352632239881</v>
      </c>
    </row>
    <row r="613" spans="2:10" hidden="1" outlineLevel="2" x14ac:dyDescent="0.35">
      <c r="B613" s="1" t="s">
        <v>854</v>
      </c>
      <c r="C613" s="1"/>
      <c r="D613" s="130">
        <f>-PMT(D618,5,NPV(D618,D616:H616))</f>
        <v>87.967986127898897</v>
      </c>
      <c r="E613" s="130">
        <f t="shared" si="115"/>
        <v>87.967986127898897</v>
      </c>
      <c r="F613" s="130">
        <f t="shared" si="115"/>
        <v>87.967986127898897</v>
      </c>
      <c r="G613" s="130">
        <f t="shared" si="115"/>
        <v>87.967986127898897</v>
      </c>
      <c r="H613" s="130">
        <f t="shared" si="115"/>
        <v>87.967986127898897</v>
      </c>
    </row>
    <row r="614" spans="2:10" hidden="1" outlineLevel="2" x14ac:dyDescent="0.35"/>
    <row r="615" spans="2:10" hidden="1" outlineLevel="2" x14ac:dyDescent="0.35">
      <c r="B615" t="s">
        <v>855</v>
      </c>
      <c r="D615" s="36">
        <f>IF((D621+D626)&lt;D625*D619,(D621+D626),(D625*D619))</f>
        <v>37.433352632239874</v>
      </c>
      <c r="E615" s="36">
        <f>IF((E621+E626)&lt;E625*E619,(E621+E626),(E625*E619))</f>
        <v>37.433352632239874</v>
      </c>
      <c r="F615" s="36">
        <f>IF((F621+F626)&lt;F625*F619,(F621+F626),(F625*F619))</f>
        <v>37.433352632239874</v>
      </c>
      <c r="G615" s="36">
        <f>IF((G621+G626)&lt;G625*G619,(G621+G626),(G625*G619))</f>
        <v>37.433352632239874</v>
      </c>
      <c r="H615" s="36">
        <f>IF((H621+H626)&lt;H625*H619,(H621+H626),(H625*H619))</f>
        <v>37.433352632239874</v>
      </c>
    </row>
    <row r="616" spans="2:10" hidden="1" outlineLevel="2" x14ac:dyDescent="0.35">
      <c r="B616" t="s">
        <v>856</v>
      </c>
      <c r="D616" s="36">
        <f>D632*D618</f>
        <v>95.348506013280527</v>
      </c>
      <c r="E616" s="36">
        <f>E632*E618</f>
        <v>91.230466270969799</v>
      </c>
      <c r="F616" s="36">
        <f>F632*F618</f>
        <v>87.112426528659086</v>
      </c>
      <c r="G616" s="36">
        <f>G632*G618</f>
        <v>82.994386786348372</v>
      </c>
      <c r="H616" s="36">
        <f>H632*H618</f>
        <v>78.876347044037658</v>
      </c>
    </row>
    <row r="617" spans="2:10" hidden="1" outlineLevel="2" x14ac:dyDescent="0.35"/>
    <row r="618" spans="2:10" hidden="1" outlineLevel="2" x14ac:dyDescent="0.35">
      <c r="B618" t="s">
        <v>857</v>
      </c>
      <c r="C618" s="131">
        <f>'Regulatory WACC'!$C$21</f>
        <v>0.11000990968583492</v>
      </c>
      <c r="D618" s="131">
        <f t="shared" ref="D618:H619" si="116">C618</f>
        <v>0.11000990968583492</v>
      </c>
      <c r="E618" s="131">
        <f t="shared" si="116"/>
        <v>0.11000990968583492</v>
      </c>
      <c r="F618" s="73">
        <f t="shared" si="116"/>
        <v>0.11000990968583492</v>
      </c>
      <c r="G618" s="73">
        <f t="shared" si="116"/>
        <v>0.11000990968583492</v>
      </c>
      <c r="H618" s="73">
        <f t="shared" si="116"/>
        <v>0.11000990968583492</v>
      </c>
    </row>
    <row r="619" spans="2:10" hidden="1" outlineLevel="2" x14ac:dyDescent="0.35">
      <c r="B619" t="s">
        <v>858</v>
      </c>
      <c r="C619" s="292">
        <f>-C627/C625</f>
        <v>3.4431753433772853E-2</v>
      </c>
      <c r="D619" s="131">
        <f t="shared" si="116"/>
        <v>3.4431753433772853E-2</v>
      </c>
      <c r="E619" s="131">
        <f t="shared" si="116"/>
        <v>3.4431753433772853E-2</v>
      </c>
      <c r="F619" s="73">
        <f t="shared" si="116"/>
        <v>3.4431753433772853E-2</v>
      </c>
      <c r="G619" s="73">
        <f t="shared" si="116"/>
        <v>3.4431753433772853E-2</v>
      </c>
      <c r="H619" s="73">
        <f t="shared" si="116"/>
        <v>3.4431753433772853E-2</v>
      </c>
    </row>
    <row r="620" spans="2:10" hidden="1" outlineLevel="2" x14ac:dyDescent="0.35"/>
    <row r="621" spans="2:10" hidden="1" outlineLevel="2" x14ac:dyDescent="0.35">
      <c r="B621" t="s">
        <v>505</v>
      </c>
      <c r="C621" s="34">
        <v>1087.1753221699962</v>
      </c>
      <c r="D621" s="36">
        <f t="shared" ref="D621:H626" si="117">C621</f>
        <v>1087.1753221699962</v>
      </c>
      <c r="E621" s="36">
        <f t="shared" si="117"/>
        <v>1087.1753221699962</v>
      </c>
      <c r="F621" s="36">
        <f t="shared" si="117"/>
        <v>1087.1753221699962</v>
      </c>
      <c r="G621" s="36">
        <f t="shared" si="117"/>
        <v>1087.1753221699962</v>
      </c>
      <c r="H621" s="36">
        <f t="shared" si="117"/>
        <v>1087.1753221699962</v>
      </c>
      <c r="J621" s="36"/>
    </row>
    <row r="622" spans="2:10" hidden="1" outlineLevel="2" x14ac:dyDescent="0.35">
      <c r="B622" t="s">
        <v>506</v>
      </c>
      <c r="C622" s="34">
        <v>0</v>
      </c>
      <c r="D622" s="36">
        <f t="shared" si="117"/>
        <v>0</v>
      </c>
      <c r="E622" s="36">
        <f t="shared" si="117"/>
        <v>0</v>
      </c>
      <c r="F622" s="36">
        <f t="shared" si="117"/>
        <v>0</v>
      </c>
      <c r="G622" s="36">
        <f t="shared" si="117"/>
        <v>0</v>
      </c>
      <c r="H622" s="36">
        <f t="shared" si="117"/>
        <v>0</v>
      </c>
      <c r="J622" s="36"/>
    </row>
    <row r="623" spans="2:10" hidden="1" outlineLevel="2" x14ac:dyDescent="0.35">
      <c r="B623" t="s">
        <v>507</v>
      </c>
      <c r="C623" s="34">
        <v>0</v>
      </c>
      <c r="D623" s="36">
        <f t="shared" si="117"/>
        <v>0</v>
      </c>
      <c r="E623" s="36">
        <f t="shared" si="117"/>
        <v>0</v>
      </c>
      <c r="F623" s="36">
        <f t="shared" si="117"/>
        <v>0</v>
      </c>
      <c r="G623" s="36">
        <f t="shared" si="117"/>
        <v>0</v>
      </c>
      <c r="H623" s="36">
        <f t="shared" si="117"/>
        <v>0</v>
      </c>
      <c r="J623" s="36"/>
    </row>
    <row r="624" spans="2:10" hidden="1" outlineLevel="2" x14ac:dyDescent="0.35">
      <c r="B624" t="s">
        <v>1086</v>
      </c>
      <c r="C624" s="34">
        <v>0</v>
      </c>
      <c r="D624" s="36">
        <f t="shared" si="117"/>
        <v>0</v>
      </c>
      <c r="E624" s="36">
        <f t="shared" si="117"/>
        <v>0</v>
      </c>
      <c r="F624" s="36">
        <f t="shared" si="117"/>
        <v>0</v>
      </c>
      <c r="G624" s="36">
        <f t="shared" si="117"/>
        <v>0</v>
      </c>
      <c r="H624" s="36">
        <f t="shared" si="117"/>
        <v>0</v>
      </c>
      <c r="J624" s="36"/>
    </row>
    <row r="625" spans="2:10" hidden="1" outlineLevel="2" x14ac:dyDescent="0.35">
      <c r="B625" t="s">
        <v>1233</v>
      </c>
      <c r="C625" s="36">
        <f>C621-C622-C623-C624</f>
        <v>1087.1753221699962</v>
      </c>
      <c r="D625" s="36">
        <f t="shared" si="117"/>
        <v>1087.1753221699962</v>
      </c>
      <c r="E625" s="36">
        <f t="shared" si="117"/>
        <v>1087.1753221699962</v>
      </c>
      <c r="F625" s="36">
        <f t="shared" si="117"/>
        <v>1087.1753221699962</v>
      </c>
      <c r="G625" s="36">
        <f t="shared" si="117"/>
        <v>1087.1753221699962</v>
      </c>
      <c r="H625" s="36">
        <f t="shared" si="117"/>
        <v>1087.1753221699962</v>
      </c>
      <c r="J625" s="36"/>
    </row>
    <row r="626" spans="2:10" hidden="1" outlineLevel="2" x14ac:dyDescent="0.35">
      <c r="B626" t="s">
        <v>511</v>
      </c>
      <c r="C626" s="34">
        <v>-221.06383802352167</v>
      </c>
      <c r="D626" s="156">
        <f t="shared" si="117"/>
        <v>-221.06383802352167</v>
      </c>
      <c r="E626" s="36">
        <f>D626+D627</f>
        <v>-258.49719065576153</v>
      </c>
      <c r="F626" s="36">
        <f>E626+E627</f>
        <v>-295.93054328800139</v>
      </c>
      <c r="G626" s="36">
        <f>F626+F627</f>
        <v>-333.36389592024125</v>
      </c>
      <c r="H626" s="36">
        <f>G626+G627</f>
        <v>-370.79724855248111</v>
      </c>
      <c r="J626" s="36"/>
    </row>
    <row r="627" spans="2:10" hidden="1" outlineLevel="2" x14ac:dyDescent="0.35">
      <c r="B627" t="s">
        <v>1234</v>
      </c>
      <c r="C627" s="34">
        <v>-37.433352632239874</v>
      </c>
      <c r="D627" s="36">
        <f>-D615</f>
        <v>-37.433352632239874</v>
      </c>
      <c r="E627" s="36">
        <f>-E615</f>
        <v>-37.433352632239874</v>
      </c>
      <c r="F627" s="36">
        <f>-F615</f>
        <v>-37.433352632239874</v>
      </c>
      <c r="G627" s="36">
        <f>-G615</f>
        <v>-37.433352632239874</v>
      </c>
      <c r="H627" s="36">
        <f>-H615</f>
        <v>-37.433352632239874</v>
      </c>
      <c r="J627" s="36"/>
    </row>
    <row r="628" spans="2:10" hidden="1" outlineLevel="2" x14ac:dyDescent="0.35">
      <c r="B628" t="s">
        <v>514</v>
      </c>
      <c r="C628" s="34">
        <v>0</v>
      </c>
      <c r="D628" s="36">
        <f>IFERROR(C628*(D627/C627),0)</f>
        <v>0</v>
      </c>
      <c r="E628" s="36">
        <f>IFERROR(D628*(E627/D627),0)</f>
        <v>0</v>
      </c>
      <c r="F628" s="36">
        <f>IFERROR(E628*(F627/E627),0)</f>
        <v>0</v>
      </c>
      <c r="G628" s="36">
        <f>IFERROR(F628*(G627/F627),0)</f>
        <v>0</v>
      </c>
      <c r="H628" s="36">
        <f>IFERROR(G628*(H627/G627),0)</f>
        <v>0</v>
      </c>
      <c r="J628" s="36"/>
    </row>
    <row r="629" spans="2:10" hidden="1" outlineLevel="2" x14ac:dyDescent="0.35">
      <c r="B629" t="s">
        <v>513</v>
      </c>
      <c r="C629" s="34">
        <v>0</v>
      </c>
      <c r="D629" s="36">
        <f>IFERROR(C629*(D627/C627),0)</f>
        <v>0</v>
      </c>
      <c r="E629" s="36">
        <f>IFERROR(D629*(E627/D627),0)</f>
        <v>0</v>
      </c>
      <c r="F629" s="36">
        <f>IFERROR(E629*(F627/E627),0)</f>
        <v>0</v>
      </c>
      <c r="G629" s="36">
        <f>IFERROR(F629*(G627/F627),0)</f>
        <v>0</v>
      </c>
      <c r="H629" s="36">
        <f>IFERROR(G629*(H627/G627),0)</f>
        <v>0</v>
      </c>
      <c r="J629" s="36"/>
    </row>
    <row r="630" spans="2:10" hidden="1" outlineLevel="2" x14ac:dyDescent="0.35">
      <c r="B630" t="s">
        <v>515</v>
      </c>
      <c r="C630" s="34">
        <v>0.61503426969111119</v>
      </c>
      <c r="D630" s="36">
        <f t="shared" ref="D630:H631" si="118">+C630</f>
        <v>0.61503426969111119</v>
      </c>
      <c r="E630" s="36">
        <f t="shared" si="118"/>
        <v>0.61503426969111119</v>
      </c>
      <c r="F630" s="36">
        <f t="shared" si="118"/>
        <v>0.61503426969111119</v>
      </c>
      <c r="G630" s="36">
        <f t="shared" si="118"/>
        <v>0.61503426969111119</v>
      </c>
      <c r="H630" s="36">
        <f t="shared" si="118"/>
        <v>0.61503426969111119</v>
      </c>
      <c r="J630" s="36"/>
    </row>
    <row r="631" spans="2:10" hidden="1" outlineLevel="2" x14ac:dyDescent="0.35">
      <c r="B631" t="s">
        <v>516</v>
      </c>
      <c r="C631" s="34">
        <v>0</v>
      </c>
      <c r="D631" s="36">
        <f t="shared" si="118"/>
        <v>0</v>
      </c>
      <c r="E631" s="36">
        <f t="shared" si="118"/>
        <v>0</v>
      </c>
      <c r="F631" s="36">
        <f t="shared" si="118"/>
        <v>0</v>
      </c>
      <c r="G631" s="36">
        <f t="shared" si="118"/>
        <v>0</v>
      </c>
      <c r="H631" s="36">
        <f t="shared" si="118"/>
        <v>0</v>
      </c>
      <c r="J631" s="36"/>
    </row>
    <row r="632" spans="2:10" hidden="1" outlineLevel="2" x14ac:dyDescent="0.35">
      <c r="B632" t="s">
        <v>1235</v>
      </c>
      <c r="C632" s="36">
        <f>C621+C626-C628-C629+C630+C631</f>
        <v>866.72651841616573</v>
      </c>
      <c r="D632" s="36">
        <f>D621+D626-D628-D629+D631+D630</f>
        <v>866.72651841616573</v>
      </c>
      <c r="E632" s="36">
        <f>E621+E626-E628-E629+E631+E630</f>
        <v>829.29316578392582</v>
      </c>
      <c r="F632" s="36">
        <f>F621+F626-F628-F629+F631+F630</f>
        <v>791.8598131516859</v>
      </c>
      <c r="G632" s="36">
        <f>G621+G626-G628-G629+G631+G630</f>
        <v>754.4264605194461</v>
      </c>
      <c r="H632" s="36">
        <f>H621+H626-H628-H629+H631+H630</f>
        <v>716.99310788720629</v>
      </c>
      <c r="J632" s="36"/>
    </row>
    <row r="633" spans="2:10" hidden="1" outlineLevel="1" x14ac:dyDescent="0.35">
      <c r="D633" s="36"/>
    </row>
    <row r="634" spans="2:10" hidden="1" outlineLevel="1" x14ac:dyDescent="0.35">
      <c r="B634" s="136" t="s">
        <v>1232</v>
      </c>
      <c r="C634" s="136"/>
      <c r="D634" s="137">
        <f>SUM(D636:D638)</f>
        <v>1.4973953280615395</v>
      </c>
      <c r="E634" s="137">
        <f>SUM(E636:E638)</f>
        <v>1.4973953280615395</v>
      </c>
      <c r="F634" s="137">
        <f>SUM(F636:F638)</f>
        <v>1.4973953280615395</v>
      </c>
      <c r="G634" s="137">
        <f>SUM(G636:G638)</f>
        <v>1.4973953280615395</v>
      </c>
      <c r="H634" s="137">
        <f>SUM(H636:H638)</f>
        <v>1.4973953280615395</v>
      </c>
    </row>
    <row r="635" spans="2:10" hidden="1" outlineLevel="2" x14ac:dyDescent="0.35"/>
    <row r="636" spans="2:10" hidden="1" outlineLevel="2" x14ac:dyDescent="0.35">
      <c r="B636" s="82" t="s">
        <v>1055</v>
      </c>
      <c r="D636" s="112">
        <f t="shared" ref="D636:H638" si="119">D640*D648/D652</f>
        <v>1.0799291129082627</v>
      </c>
      <c r="E636" s="112">
        <f t="shared" si="119"/>
        <v>1.0799291129082627</v>
      </c>
      <c r="F636" s="112">
        <f t="shared" si="119"/>
        <v>1.0799291129082627</v>
      </c>
      <c r="G636" s="112">
        <f t="shared" si="119"/>
        <v>1.0799291129082627</v>
      </c>
      <c r="H636" s="112">
        <f t="shared" si="119"/>
        <v>1.0799291129082627</v>
      </c>
    </row>
    <row r="637" spans="2:10" hidden="1" outlineLevel="2" x14ac:dyDescent="0.35">
      <c r="B637" s="82" t="s">
        <v>1056</v>
      </c>
      <c r="D637" s="112">
        <f t="shared" si="119"/>
        <v>0.15569392164261323</v>
      </c>
      <c r="E637" s="112">
        <f t="shared" si="119"/>
        <v>0.15569392164261323</v>
      </c>
      <c r="F637" s="112">
        <f t="shared" si="119"/>
        <v>0.15569392164261323</v>
      </c>
      <c r="G637" s="112">
        <f t="shared" si="119"/>
        <v>0.15569392164261323</v>
      </c>
      <c r="H637" s="112">
        <f t="shared" si="119"/>
        <v>0.15569392164261323</v>
      </c>
    </row>
    <row r="638" spans="2:10" hidden="1" outlineLevel="2" x14ac:dyDescent="0.35">
      <c r="B638" s="82" t="s">
        <v>1057</v>
      </c>
      <c r="D638" s="112">
        <f t="shared" si="119"/>
        <v>0.26177229351066361</v>
      </c>
      <c r="E638" s="112">
        <f t="shared" si="119"/>
        <v>0.26177229351066361</v>
      </c>
      <c r="F638" s="112">
        <f t="shared" si="119"/>
        <v>0.26177229351066361</v>
      </c>
      <c r="G638" s="112">
        <f t="shared" si="119"/>
        <v>0.26177229351066361</v>
      </c>
      <c r="H638" s="112">
        <f t="shared" si="119"/>
        <v>0.26177229351066361</v>
      </c>
    </row>
    <row r="639" spans="2:10" hidden="1" outlineLevel="2" x14ac:dyDescent="0.35">
      <c r="B639" s="82"/>
      <c r="D639" s="112"/>
      <c r="E639" s="112"/>
      <c r="F639" s="112"/>
      <c r="G639" s="112"/>
      <c r="H639" s="112"/>
    </row>
    <row r="640" spans="2:10" hidden="1" outlineLevel="2" x14ac:dyDescent="0.35">
      <c r="B640" s="82" t="s">
        <v>1058</v>
      </c>
      <c r="D640" s="112">
        <f>D644*D652</f>
        <v>8.1962542508456782</v>
      </c>
      <c r="E640" s="112">
        <f>E644*E652</f>
        <v>8.1962542508456782</v>
      </c>
      <c r="F640" s="112">
        <f>F644*F652</f>
        <v>8.1962542508456782</v>
      </c>
      <c r="G640" s="112">
        <f>G644*G652</f>
        <v>8.1962542508456782</v>
      </c>
      <c r="H640" s="112">
        <f>H644*H652</f>
        <v>8.1962542508456782</v>
      </c>
    </row>
    <row r="641" spans="2:8" hidden="1" outlineLevel="2" x14ac:dyDescent="0.35">
      <c r="B641" s="82" t="s">
        <v>1059</v>
      </c>
      <c r="D641" s="112">
        <f>D644*D653</f>
        <v>0.73363682681917652</v>
      </c>
      <c r="E641" s="112">
        <f>E644*E653</f>
        <v>0.73363682681917652</v>
      </c>
      <c r="F641" s="112">
        <f>F644*F653</f>
        <v>0.73363682681917652</v>
      </c>
      <c r="G641" s="112">
        <f>G644*G653</f>
        <v>0.73363682681917652</v>
      </c>
      <c r="H641" s="112">
        <f>H644*H653</f>
        <v>0.73363682681917652</v>
      </c>
    </row>
    <row r="642" spans="2:8" hidden="1" outlineLevel="2" x14ac:dyDescent="0.35">
      <c r="B642" s="82" t="s">
        <v>1060</v>
      </c>
      <c r="D642" s="112">
        <f>D644*D654</f>
        <v>1.0109873345191089</v>
      </c>
      <c r="E642" s="112">
        <f>E644*E654</f>
        <v>1.0109873345191089</v>
      </c>
      <c r="F642" s="112">
        <f>F644*F654</f>
        <v>1.0109873345191089</v>
      </c>
      <c r="G642" s="112">
        <f>G644*G654</f>
        <v>1.0109873345191089</v>
      </c>
      <c r="H642" s="112">
        <f>H644*H654</f>
        <v>1.0109873345191089</v>
      </c>
    </row>
    <row r="643" spans="2:8" hidden="1" outlineLevel="2" x14ac:dyDescent="0.35">
      <c r="B643" s="82"/>
      <c r="D643" s="112"/>
      <c r="E643" s="19"/>
      <c r="F643" s="19"/>
      <c r="G643" s="19"/>
      <c r="H643" s="19"/>
    </row>
    <row r="644" spans="2:8" hidden="1" outlineLevel="2" x14ac:dyDescent="0.35">
      <c r="B644" s="82" t="s">
        <v>1061</v>
      </c>
      <c r="D644" s="112">
        <f>D645*D646</f>
        <v>9.9408784121839631</v>
      </c>
      <c r="E644" s="112">
        <f>E645*E646</f>
        <v>9.9408784121839631</v>
      </c>
      <c r="F644" s="112">
        <f>F645*F646</f>
        <v>9.9408784121839631</v>
      </c>
      <c r="G644" s="112">
        <f>G645*G646</f>
        <v>9.9408784121839631</v>
      </c>
      <c r="H644" s="112">
        <f>H645*H646</f>
        <v>9.9408784121839631</v>
      </c>
    </row>
    <row r="645" spans="2:8" hidden="1" outlineLevel="2" x14ac:dyDescent="0.35">
      <c r="B645" s="82" t="s">
        <v>1021</v>
      </c>
      <c r="C645" s="292">
        <v>8.6E-3</v>
      </c>
      <c r="D645" s="134">
        <f t="shared" ref="D645:H646" si="120">C645</f>
        <v>8.6E-3</v>
      </c>
      <c r="E645" s="134">
        <f t="shared" si="120"/>
        <v>8.6E-3</v>
      </c>
      <c r="F645" s="134">
        <f t="shared" si="120"/>
        <v>8.6E-3</v>
      </c>
      <c r="G645" s="134">
        <f t="shared" si="120"/>
        <v>8.6E-3</v>
      </c>
      <c r="H645" s="134">
        <f t="shared" si="120"/>
        <v>8.6E-3</v>
      </c>
    </row>
    <row r="646" spans="2:8" hidden="1" outlineLevel="2" x14ac:dyDescent="0.35">
      <c r="B646" s="82" t="s">
        <v>989</v>
      </c>
      <c r="C646" s="34">
        <v>1155.9160944399957</v>
      </c>
      <c r="D646" s="112">
        <f t="shared" si="120"/>
        <v>1155.9160944399957</v>
      </c>
      <c r="E646" s="112">
        <f t="shared" si="120"/>
        <v>1155.9160944399957</v>
      </c>
      <c r="F646" s="112">
        <f t="shared" si="120"/>
        <v>1155.9160944399957</v>
      </c>
      <c r="G646" s="112">
        <f t="shared" si="120"/>
        <v>1155.9160944399957</v>
      </c>
      <c r="H646" s="112">
        <f t="shared" si="120"/>
        <v>1155.9160944399957</v>
      </c>
    </row>
    <row r="647" spans="2:8" hidden="1" outlineLevel="2" x14ac:dyDescent="0.35">
      <c r="C647" s="36"/>
    </row>
    <row r="648" spans="2:8" hidden="1" outlineLevel="2" x14ac:dyDescent="0.35">
      <c r="B648" t="s">
        <v>1025</v>
      </c>
      <c r="C648" s="131">
        <f t="shared" ref="C648:H648" si="121">C652*(C656/(1-(1/((1+C656)^(C658)))))</f>
        <v>0.10863517972261441</v>
      </c>
      <c r="D648" s="131">
        <f t="shared" si="121"/>
        <v>0.10863517972261441</v>
      </c>
      <c r="E648" s="131">
        <f t="shared" si="121"/>
        <v>0.10863517972261441</v>
      </c>
      <c r="F648" s="73">
        <f t="shared" si="121"/>
        <v>0.10863517972261441</v>
      </c>
      <c r="G648" s="73">
        <f t="shared" si="121"/>
        <v>0.10863517972261441</v>
      </c>
      <c r="H648" s="73">
        <f t="shared" si="121"/>
        <v>0.10863517972261441</v>
      </c>
    </row>
    <row r="649" spans="2:8" hidden="1" outlineLevel="2" x14ac:dyDescent="0.35">
      <c r="B649" t="s">
        <v>1026</v>
      </c>
      <c r="C649" s="131">
        <f t="shared" ref="C649:H649" si="122">C653*(C656/(1-(1/((1+C656)^(C659)))))</f>
        <v>1.5661988326080737E-2</v>
      </c>
      <c r="D649" s="131">
        <f t="shared" si="122"/>
        <v>1.5661988326080737E-2</v>
      </c>
      <c r="E649" s="131">
        <f t="shared" si="122"/>
        <v>1.5661988326080737E-2</v>
      </c>
      <c r="F649" s="73">
        <f t="shared" si="122"/>
        <v>1.5661988326080737E-2</v>
      </c>
      <c r="G649" s="73">
        <f t="shared" si="122"/>
        <v>1.5661988326080737E-2</v>
      </c>
      <c r="H649" s="73">
        <f t="shared" si="122"/>
        <v>1.5661988326080737E-2</v>
      </c>
    </row>
    <row r="650" spans="2:8" hidden="1" outlineLevel="2" x14ac:dyDescent="0.35">
      <c r="B650" t="s">
        <v>1027</v>
      </c>
      <c r="C650" s="131">
        <f t="shared" ref="C650:H650" si="123">C654*(C656/(1-(1/((1+C656)^(C660)))))</f>
        <v>2.6332913718150341E-2</v>
      </c>
      <c r="D650" s="131">
        <f t="shared" si="123"/>
        <v>2.6332913718150341E-2</v>
      </c>
      <c r="E650" s="131">
        <f t="shared" si="123"/>
        <v>2.6332913718150341E-2</v>
      </c>
      <c r="F650" s="73">
        <f t="shared" si="123"/>
        <v>2.6332913718150341E-2</v>
      </c>
      <c r="G650" s="73">
        <f t="shared" si="123"/>
        <v>2.6332913718150341E-2</v>
      </c>
      <c r="H650" s="73">
        <f t="shared" si="123"/>
        <v>2.6332913718150341E-2</v>
      </c>
    </row>
    <row r="651" spans="2:8" hidden="1" outlineLevel="2" x14ac:dyDescent="0.35">
      <c r="C651" s="131"/>
      <c r="D651" s="131"/>
      <c r="E651" s="131"/>
      <c r="F651" s="73"/>
      <c r="G651" s="73"/>
      <c r="H651" s="73"/>
    </row>
    <row r="652" spans="2:8" hidden="1" outlineLevel="2" x14ac:dyDescent="0.35">
      <c r="B652" t="s">
        <v>861</v>
      </c>
      <c r="C652" s="292">
        <v>0.82450000000000001</v>
      </c>
      <c r="D652" s="131">
        <f t="shared" ref="D652:H654" si="124">C652</f>
        <v>0.82450000000000001</v>
      </c>
      <c r="E652" s="131">
        <f t="shared" si="124"/>
        <v>0.82450000000000001</v>
      </c>
      <c r="F652" s="131">
        <f t="shared" si="124"/>
        <v>0.82450000000000001</v>
      </c>
      <c r="G652" s="131">
        <f t="shared" si="124"/>
        <v>0.82450000000000001</v>
      </c>
      <c r="H652" s="131">
        <f t="shared" si="124"/>
        <v>0.82450000000000001</v>
      </c>
    </row>
    <row r="653" spans="2:8" hidden="1" outlineLevel="2" x14ac:dyDescent="0.35">
      <c r="B653" t="s">
        <v>862</v>
      </c>
      <c r="C653" s="292">
        <v>7.3800000000000004E-2</v>
      </c>
      <c r="D653" s="131">
        <f t="shared" si="124"/>
        <v>7.3800000000000004E-2</v>
      </c>
      <c r="E653" s="131">
        <f t="shared" si="124"/>
        <v>7.3800000000000004E-2</v>
      </c>
      <c r="F653" s="131">
        <f t="shared" si="124"/>
        <v>7.3800000000000004E-2</v>
      </c>
      <c r="G653" s="131">
        <f t="shared" si="124"/>
        <v>7.3800000000000004E-2</v>
      </c>
      <c r="H653" s="131">
        <f t="shared" si="124"/>
        <v>7.3800000000000004E-2</v>
      </c>
    </row>
    <row r="654" spans="2:8" hidden="1" outlineLevel="2" x14ac:dyDescent="0.35">
      <c r="B654" t="s">
        <v>863</v>
      </c>
      <c r="C654" s="292">
        <v>0.1017</v>
      </c>
      <c r="D654" s="131">
        <f t="shared" si="124"/>
        <v>0.1017</v>
      </c>
      <c r="E654" s="131">
        <f t="shared" si="124"/>
        <v>0.1017</v>
      </c>
      <c r="F654" s="131">
        <f t="shared" si="124"/>
        <v>0.1017</v>
      </c>
      <c r="G654" s="131">
        <f t="shared" si="124"/>
        <v>0.1017</v>
      </c>
      <c r="H654" s="131">
        <f t="shared" si="124"/>
        <v>0.1017</v>
      </c>
    </row>
    <row r="655" spans="2:8" hidden="1" outlineLevel="2" x14ac:dyDescent="0.35"/>
    <row r="656" spans="2:8" hidden="1" outlineLevel="2" x14ac:dyDescent="0.35">
      <c r="B656" t="s">
        <v>857</v>
      </c>
      <c r="C656" s="291">
        <f>'Regulatory WACC'!$C$21</f>
        <v>0.11000990968583492</v>
      </c>
      <c r="D656" s="131">
        <f>C656</f>
        <v>0.11000990968583492</v>
      </c>
      <c r="E656" s="131">
        <f>D656</f>
        <v>0.11000990968583492</v>
      </c>
      <c r="F656" s="73">
        <f>E656</f>
        <v>0.11000990968583492</v>
      </c>
      <c r="G656" s="73">
        <f>F656</f>
        <v>0.11000990968583492</v>
      </c>
      <c r="H656" s="73">
        <f>G656</f>
        <v>0.11000990968583492</v>
      </c>
    </row>
    <row r="657" spans="2:8" hidden="1" outlineLevel="2" x14ac:dyDescent="0.35"/>
    <row r="658" spans="2:8" hidden="1" outlineLevel="2" x14ac:dyDescent="0.35">
      <c r="B658" t="s">
        <v>864</v>
      </c>
      <c r="C658" s="293">
        <v>17.260000000000002</v>
      </c>
      <c r="D658" s="58">
        <f t="shared" ref="D658:H660" si="125">C658</f>
        <v>17.260000000000002</v>
      </c>
      <c r="E658" s="58">
        <f t="shared" si="125"/>
        <v>17.260000000000002</v>
      </c>
      <c r="F658" s="58">
        <f t="shared" si="125"/>
        <v>17.260000000000002</v>
      </c>
      <c r="G658" s="58">
        <f t="shared" si="125"/>
        <v>17.260000000000002</v>
      </c>
      <c r="H658" s="58">
        <f t="shared" si="125"/>
        <v>17.260000000000002</v>
      </c>
    </row>
    <row r="659" spans="2:8" hidden="1" outlineLevel="2" x14ac:dyDescent="0.35">
      <c r="B659" t="s">
        <v>865</v>
      </c>
      <c r="C659" s="293">
        <v>7</v>
      </c>
      <c r="D659" s="58">
        <f t="shared" si="125"/>
        <v>7</v>
      </c>
      <c r="E659" s="58">
        <f t="shared" si="125"/>
        <v>7</v>
      </c>
      <c r="F659" s="58">
        <f t="shared" si="125"/>
        <v>7</v>
      </c>
      <c r="G659" s="58">
        <f t="shared" si="125"/>
        <v>7</v>
      </c>
      <c r="H659" s="58">
        <f t="shared" si="125"/>
        <v>7</v>
      </c>
    </row>
    <row r="660" spans="2:8" ht="15" hidden="1" customHeight="1" outlineLevel="2" x14ac:dyDescent="0.35">
      <c r="B660" t="s">
        <v>866</v>
      </c>
      <c r="C660" s="293">
        <v>5.3</v>
      </c>
      <c r="D660" s="58">
        <f t="shared" si="125"/>
        <v>5.3</v>
      </c>
      <c r="E660" s="58">
        <f t="shared" si="125"/>
        <v>5.3</v>
      </c>
      <c r="F660" s="58">
        <f t="shared" si="125"/>
        <v>5.3</v>
      </c>
      <c r="G660" s="58">
        <f t="shared" si="125"/>
        <v>5.3</v>
      </c>
      <c r="H660" s="58">
        <f t="shared" si="125"/>
        <v>5.3</v>
      </c>
    </row>
    <row r="661" spans="2:8" hidden="1" outlineLevel="1" x14ac:dyDescent="0.35"/>
    <row r="662" spans="2:8" hidden="1" outlineLevel="1" x14ac:dyDescent="0.35">
      <c r="B662" s="136" t="s">
        <v>1236</v>
      </c>
      <c r="C662" s="136"/>
      <c r="D662" s="137">
        <f>D664*D665</f>
        <v>12.159082019599994</v>
      </c>
      <c r="E662" s="137">
        <f>D662*(E520/D520)</f>
        <v>11.859774413670754</v>
      </c>
      <c r="F662" s="137">
        <f>E662*(F520/E520)</f>
        <v>11.56783455497956</v>
      </c>
      <c r="G662" s="137">
        <f>F662*(G520/F520)</f>
        <v>11.28308107927676</v>
      </c>
      <c r="H662" s="137">
        <f>G662*(H520/G520)</f>
        <v>11.005337086769753</v>
      </c>
    </row>
    <row r="663" spans="2:8" ht="15" hidden="1" customHeight="1" outlineLevel="2" x14ac:dyDescent="0.35"/>
    <row r="664" spans="2:8" hidden="1" outlineLevel="2" x14ac:dyDescent="0.35">
      <c r="B664" t="s">
        <v>990</v>
      </c>
      <c r="C664" s="292">
        <v>0.02</v>
      </c>
      <c r="D664" s="134">
        <f>C664</f>
        <v>0.02</v>
      </c>
      <c r="E664" s="134"/>
      <c r="F664" s="134"/>
      <c r="G664" s="134"/>
      <c r="H664" s="134"/>
    </row>
    <row r="665" spans="2:8" ht="14.15" hidden="1" customHeight="1" outlineLevel="2" x14ac:dyDescent="0.35">
      <c r="B665" t="s">
        <v>991</v>
      </c>
      <c r="C665" s="34">
        <v>607.95410097999968</v>
      </c>
      <c r="D665" s="36">
        <f>C665</f>
        <v>607.95410097999968</v>
      </c>
      <c r="E665" s="36"/>
      <c r="F665" s="36"/>
      <c r="G665" s="36"/>
      <c r="H665" s="36"/>
    </row>
    <row r="666" spans="2:8" hidden="1" outlineLevel="1" x14ac:dyDescent="0.35">
      <c r="C666" s="36"/>
    </row>
    <row r="667" spans="2:8" hidden="1" outlineLevel="1" x14ac:dyDescent="0.35">
      <c r="B667" s="136" t="s">
        <v>1097</v>
      </c>
      <c r="C667" s="136"/>
      <c r="D667" s="137">
        <f>D531*((D669/(D669+D606)))</f>
        <v>1.2327846702410212</v>
      </c>
      <c r="E667" s="137">
        <f>E531*((E669/(E669+E606)))</f>
        <v>1.2174747348057051</v>
      </c>
      <c r="F667" s="137">
        <f>F531*((F669/(F669+F606)))</f>
        <v>1.202168240161128</v>
      </c>
      <c r="G667" s="137">
        <f>G531*((G669/(G669+G606)))</f>
        <v>1.1868699365603592</v>
      </c>
      <c r="H667" s="137">
        <f>H531*((H669/(H669+H606)))</f>
        <v>1.1715845640902722</v>
      </c>
    </row>
    <row r="668" spans="2:8" ht="15" hidden="1" customHeight="1" outlineLevel="2" x14ac:dyDescent="0.35"/>
    <row r="669" spans="2:8" hidden="1" outlineLevel="2" x14ac:dyDescent="0.35">
      <c r="B669" t="s">
        <v>873</v>
      </c>
      <c r="C669" s="34">
        <v>68.740772259275943</v>
      </c>
      <c r="D669" s="36">
        <f>C669</f>
        <v>68.740772259275943</v>
      </c>
      <c r="E669" s="36">
        <f>D669</f>
        <v>68.740772259275943</v>
      </c>
      <c r="F669" s="36">
        <f>E669</f>
        <v>68.740772259275943</v>
      </c>
      <c r="G669" s="36">
        <f>F669</f>
        <v>68.740772259275943</v>
      </c>
      <c r="H669" s="36">
        <f>G669</f>
        <v>68.740772259275943</v>
      </c>
    </row>
    <row r="670" spans="2:8" hidden="1" outlineLevel="1" x14ac:dyDescent="0.35">
      <c r="C670" s="36"/>
    </row>
    <row r="671" spans="2:8" collapsed="1" x14ac:dyDescent="0.35"/>
    <row r="672" spans="2:8" x14ac:dyDescent="0.35">
      <c r="B672" s="146" t="s">
        <v>996</v>
      </c>
      <c r="C672" s="146"/>
      <c r="D672" s="147"/>
      <c r="E672" s="147"/>
      <c r="F672" s="147"/>
      <c r="G672" s="147"/>
      <c r="H672" s="147"/>
    </row>
    <row r="673" spans="2:8" hidden="1" outlineLevel="1" x14ac:dyDescent="0.35">
      <c r="D673" s="19"/>
      <c r="E673" s="19"/>
      <c r="F673" s="19"/>
      <c r="G673" s="19"/>
      <c r="H673" s="19"/>
    </row>
    <row r="674" spans="2:8" hidden="1" outlineLevel="1" x14ac:dyDescent="0.35">
      <c r="B674" s="138" t="s">
        <v>994</v>
      </c>
      <c r="C674" s="288"/>
      <c r="D674" s="145">
        <f>D682*(1+D676)</f>
        <v>644.23607049299289</v>
      </c>
      <c r="E674" s="145">
        <f>E682*(1+E676)</f>
        <v>642.35751694804026</v>
      </c>
      <c r="F674" s="145">
        <f>F682*(1+F676)</f>
        <v>640.48830319486797</v>
      </c>
      <c r="G674" s="145">
        <f>G682*(1+G676)</f>
        <v>638.62838273598891</v>
      </c>
      <c r="H674" s="145">
        <f>H682*(1+H676)</f>
        <v>636.77770930579163</v>
      </c>
    </row>
    <row r="675" spans="2:8" hidden="1" outlineLevel="1" x14ac:dyDescent="0.35">
      <c r="D675" s="112"/>
      <c r="E675" s="112"/>
      <c r="F675" s="112"/>
      <c r="G675" s="112"/>
      <c r="H675" s="112"/>
    </row>
    <row r="676" spans="2:8" hidden="1" outlineLevel="1" x14ac:dyDescent="0.35">
      <c r="B676" s="1" t="s">
        <v>851</v>
      </c>
      <c r="C676" s="289">
        <f t="shared" ref="C676:H676" si="126">SUM(C677:C680)</f>
        <v>1.4E-2</v>
      </c>
      <c r="D676" s="142">
        <f t="shared" si="126"/>
        <v>1.4E-2</v>
      </c>
      <c r="E676" s="142">
        <f t="shared" si="126"/>
        <v>1.4E-2</v>
      </c>
      <c r="F676" s="143">
        <f t="shared" si="126"/>
        <v>1.4E-2</v>
      </c>
      <c r="G676" s="143">
        <f t="shared" si="126"/>
        <v>1.4E-2</v>
      </c>
      <c r="H676" s="143">
        <f t="shared" si="126"/>
        <v>1.4E-2</v>
      </c>
    </row>
    <row r="677" spans="2:8" hidden="1" outlineLevel="2" x14ac:dyDescent="0.35">
      <c r="B677" s="27" t="s">
        <v>375</v>
      </c>
      <c r="C677" s="290">
        <v>4.0000000000000001E-3</v>
      </c>
      <c r="D677" s="133">
        <f t="shared" ref="D677:H680" si="127">C677</f>
        <v>4.0000000000000001E-3</v>
      </c>
      <c r="E677" s="133">
        <f t="shared" si="127"/>
        <v>4.0000000000000001E-3</v>
      </c>
      <c r="F677" s="133">
        <f t="shared" si="127"/>
        <v>4.0000000000000001E-3</v>
      </c>
      <c r="G677" s="133">
        <f t="shared" si="127"/>
        <v>4.0000000000000001E-3</v>
      </c>
      <c r="H677" s="133">
        <f t="shared" si="127"/>
        <v>4.0000000000000001E-3</v>
      </c>
    </row>
    <row r="678" spans="2:8" hidden="1" outlineLevel="2" x14ac:dyDescent="0.35">
      <c r="B678" s="27" t="s">
        <v>376</v>
      </c>
      <c r="C678" s="290">
        <v>0.01</v>
      </c>
      <c r="D678" s="133">
        <f t="shared" si="127"/>
        <v>0.01</v>
      </c>
      <c r="E678" s="133">
        <f t="shared" si="127"/>
        <v>0.01</v>
      </c>
      <c r="F678" s="133">
        <f t="shared" si="127"/>
        <v>0.01</v>
      </c>
      <c r="G678" s="133">
        <f t="shared" si="127"/>
        <v>0.01</v>
      </c>
      <c r="H678" s="133">
        <f t="shared" si="127"/>
        <v>0.01</v>
      </c>
    </row>
    <row r="679" spans="2:8" hidden="1" outlineLevel="2" x14ac:dyDescent="0.35">
      <c r="B679" s="27" t="s">
        <v>377</v>
      </c>
      <c r="C679" s="290">
        <v>0</v>
      </c>
      <c r="D679" s="133">
        <f t="shared" si="127"/>
        <v>0</v>
      </c>
      <c r="E679" s="133">
        <f t="shared" si="127"/>
        <v>0</v>
      </c>
      <c r="F679" s="133">
        <f t="shared" si="127"/>
        <v>0</v>
      </c>
      <c r="G679" s="133">
        <f t="shared" si="127"/>
        <v>0</v>
      </c>
      <c r="H679" s="133">
        <f t="shared" si="127"/>
        <v>0</v>
      </c>
    </row>
    <row r="680" spans="2:8" hidden="1" outlineLevel="2" x14ac:dyDescent="0.35">
      <c r="B680" s="27" t="s">
        <v>378</v>
      </c>
      <c r="C680" s="290">
        <v>0</v>
      </c>
      <c r="D680" s="133">
        <f t="shared" si="127"/>
        <v>0</v>
      </c>
      <c r="E680" s="133">
        <f t="shared" si="127"/>
        <v>0</v>
      </c>
      <c r="F680" s="133">
        <f t="shared" si="127"/>
        <v>0</v>
      </c>
      <c r="G680" s="133">
        <f t="shared" si="127"/>
        <v>0</v>
      </c>
      <c r="H680" s="133">
        <f t="shared" si="127"/>
        <v>0</v>
      </c>
    </row>
    <row r="681" spans="2:8" hidden="1" outlineLevel="1" x14ac:dyDescent="0.35"/>
    <row r="682" spans="2:8" ht="14.15" hidden="1" customHeight="1" outlineLevel="1" x14ac:dyDescent="0.35">
      <c r="B682" s="138" t="s">
        <v>1024</v>
      </c>
      <c r="C682" s="288"/>
      <c r="D682" s="145">
        <f>+D684+D781+D844</f>
        <v>635.34129239940125</v>
      </c>
      <c r="E682" s="145">
        <f>+E684+E781+E844</f>
        <v>633.48867549116392</v>
      </c>
      <c r="F682" s="145">
        <f>+F684+F781+F844</f>
        <v>631.64526942294674</v>
      </c>
      <c r="G682" s="145">
        <f>+G684+G781+G844</f>
        <v>629.81102833923956</v>
      </c>
      <c r="H682" s="145">
        <f>+H684+H781+H844</f>
        <v>627.98590661320668</v>
      </c>
    </row>
    <row r="683" spans="2:8" ht="14.5" hidden="1" customHeight="1" outlineLevel="1" x14ac:dyDescent="0.35">
      <c r="D683" s="19"/>
      <c r="E683" s="19"/>
      <c r="F683" s="19"/>
      <c r="G683" s="19"/>
      <c r="H683" s="19"/>
    </row>
    <row r="684" spans="2:8" ht="14.15" hidden="1" customHeight="1" outlineLevel="1" x14ac:dyDescent="0.35">
      <c r="B684" s="111" t="s">
        <v>880</v>
      </c>
      <c r="C684" s="111"/>
      <c r="D684" s="144">
        <f>D686+D710+D762+D779+D754</f>
        <v>446.13243304467062</v>
      </c>
      <c r="E684" s="144">
        <f>E686+E710+E762+E779+E754</f>
        <v>444.3732492622006</v>
      </c>
      <c r="F684" s="144">
        <f>F686+F710+F762+F779+F754</f>
        <v>442.62281607099317</v>
      </c>
      <c r="G684" s="144">
        <f>G686+G710+G762+G779+G754</f>
        <v>440.88108990115899</v>
      </c>
      <c r="H684" s="144">
        <f>H686+H710+H762+H779+H754</f>
        <v>439.14802740001483</v>
      </c>
    </row>
    <row r="685" spans="2:8" hidden="1" outlineLevel="1" x14ac:dyDescent="0.35">
      <c r="B685" s="1"/>
      <c r="C685" s="1"/>
      <c r="D685" s="130"/>
      <c r="E685" s="130"/>
      <c r="F685" s="130"/>
      <c r="G685" s="130"/>
      <c r="H685" s="130"/>
    </row>
    <row r="686" spans="2:8" hidden="1" outlineLevel="1" x14ac:dyDescent="0.35">
      <c r="B686" s="136" t="s">
        <v>380</v>
      </c>
      <c r="C686" s="136"/>
      <c r="D686" s="137">
        <f>D688+D689</f>
        <v>88.31965389784645</v>
      </c>
      <c r="E686" s="137">
        <f>E688+E689</f>
        <v>88.31965389784645</v>
      </c>
      <c r="F686" s="137">
        <f>F688+F689</f>
        <v>88.31965389784645</v>
      </c>
      <c r="G686" s="137">
        <f>G688+G689</f>
        <v>88.31965389784645</v>
      </c>
      <c r="H686" s="137">
        <f>H688+H689</f>
        <v>88.31965389784645</v>
      </c>
    </row>
    <row r="687" spans="2:8" hidden="1" outlineLevel="2" x14ac:dyDescent="0.35"/>
    <row r="688" spans="2:8" hidden="1" outlineLevel="2" x14ac:dyDescent="0.35">
      <c r="B688" s="1" t="s">
        <v>853</v>
      </c>
      <c r="C688" s="1"/>
      <c r="D688" s="130">
        <f>-PMT(D694,5,NPV(D694,D691:H691))</f>
        <v>38.51530981072851</v>
      </c>
      <c r="E688" s="130">
        <f t="shared" ref="E688:H689" si="128">D688</f>
        <v>38.51530981072851</v>
      </c>
      <c r="F688" s="130">
        <f t="shared" si="128"/>
        <v>38.51530981072851</v>
      </c>
      <c r="G688" s="130">
        <f t="shared" si="128"/>
        <v>38.51530981072851</v>
      </c>
      <c r="H688" s="130">
        <f t="shared" si="128"/>
        <v>38.51530981072851</v>
      </c>
    </row>
    <row r="689" spans="2:8" hidden="1" outlineLevel="2" x14ac:dyDescent="0.35">
      <c r="B689" s="1" t="s">
        <v>854</v>
      </c>
      <c r="C689" s="1"/>
      <c r="D689" s="130">
        <f>-PMT(D694,5,NPV(D694,D692:H692))</f>
        <v>49.804344087117933</v>
      </c>
      <c r="E689" s="130">
        <f t="shared" si="128"/>
        <v>49.804344087117933</v>
      </c>
      <c r="F689" s="130">
        <f t="shared" si="128"/>
        <v>49.804344087117933</v>
      </c>
      <c r="G689" s="130">
        <f t="shared" si="128"/>
        <v>49.804344087117933</v>
      </c>
      <c r="H689" s="130">
        <f t="shared" si="128"/>
        <v>49.804344087117933</v>
      </c>
    </row>
    <row r="690" spans="2:8" hidden="1" outlineLevel="2" x14ac:dyDescent="0.35"/>
    <row r="691" spans="2:8" hidden="1" outlineLevel="2" x14ac:dyDescent="0.35">
      <c r="B691" t="s">
        <v>855</v>
      </c>
      <c r="D691" s="36">
        <f>IF((D697+D702)&lt;D701*D695,(D697+D702),(D701*D695))</f>
        <v>38.515309810728503</v>
      </c>
      <c r="E691" s="36">
        <f>IF((E697+E702)&lt;E701*E695,(E697+E702),(E701*E695))</f>
        <v>38.515309810728503</v>
      </c>
      <c r="F691" s="36">
        <f>IF((F697+F702)&lt;F701*F695,(F697+F702),(F701*F695))</f>
        <v>38.515309810728503</v>
      </c>
      <c r="G691" s="36">
        <f>IF((G697+G702)&lt;G701*G695,(G697+G702),(G701*G695))</f>
        <v>38.515309810728503</v>
      </c>
      <c r="H691" s="36">
        <f>IF((H697+H702)&lt;H701*H695,(H697+H702),(H701*H695))</f>
        <v>38.515309810728503</v>
      </c>
    </row>
    <row r="692" spans="2:8" hidden="1" outlineLevel="2" x14ac:dyDescent="0.35">
      <c r="B692" t="s">
        <v>856</v>
      </c>
      <c r="D692" s="36">
        <f>D708*D694</f>
        <v>57.398187276704185</v>
      </c>
      <c r="E692" s="36">
        <f>E708*E694</f>
        <v>53.161121522903997</v>
      </c>
      <c r="F692" s="36">
        <f>F708*F694</f>
        <v>48.924055769103802</v>
      </c>
      <c r="G692" s="36">
        <f>G708*G694</f>
        <v>44.686990015303614</v>
      </c>
      <c r="H692" s="36">
        <f>H708*H694</f>
        <v>40.449924261503426</v>
      </c>
    </row>
    <row r="693" spans="2:8" hidden="1" outlineLevel="2" x14ac:dyDescent="0.35"/>
    <row r="694" spans="2:8" hidden="1" outlineLevel="2" x14ac:dyDescent="0.35">
      <c r="B694" t="s">
        <v>857</v>
      </c>
      <c r="C694" s="131">
        <f>'Regulatory WACC'!$C$21</f>
        <v>0.11000990968583492</v>
      </c>
      <c r="D694" s="131">
        <f t="shared" ref="D694:H695" si="129">C694</f>
        <v>0.11000990968583492</v>
      </c>
      <c r="E694" s="131">
        <f t="shared" si="129"/>
        <v>0.11000990968583492</v>
      </c>
      <c r="F694" s="73">
        <f t="shared" si="129"/>
        <v>0.11000990968583492</v>
      </c>
      <c r="G694" s="73">
        <f t="shared" si="129"/>
        <v>0.11000990968583492</v>
      </c>
      <c r="H694" s="73">
        <f t="shared" si="129"/>
        <v>0.11000990968583492</v>
      </c>
    </row>
    <row r="695" spans="2:8" hidden="1" outlineLevel="2" x14ac:dyDescent="0.35">
      <c r="B695" t="s">
        <v>858</v>
      </c>
      <c r="C695" s="292">
        <v>2.947E-2</v>
      </c>
      <c r="D695" s="131">
        <f t="shared" si="129"/>
        <v>2.947E-2</v>
      </c>
      <c r="E695" s="131">
        <f t="shared" si="129"/>
        <v>2.947E-2</v>
      </c>
      <c r="F695" s="73">
        <f t="shared" si="129"/>
        <v>2.947E-2</v>
      </c>
      <c r="G695" s="73">
        <f t="shared" si="129"/>
        <v>2.947E-2</v>
      </c>
      <c r="H695" s="73">
        <f t="shared" si="129"/>
        <v>2.947E-2</v>
      </c>
    </row>
    <row r="696" spans="2:8" hidden="1" outlineLevel="2" x14ac:dyDescent="0.35"/>
    <row r="697" spans="2:8" hidden="1" outlineLevel="2" x14ac:dyDescent="0.35">
      <c r="B697" t="s">
        <v>505</v>
      </c>
      <c r="C697" s="36">
        <f>'RAB, renewed contracts'!F78/1000000</f>
        <v>7995.1476369884203</v>
      </c>
      <c r="D697" s="36">
        <f t="shared" ref="D697:H702" si="130">C697</f>
        <v>7995.1476369884203</v>
      </c>
      <c r="E697" s="36">
        <f t="shared" si="130"/>
        <v>7995.1476369884203</v>
      </c>
      <c r="F697" s="36">
        <f t="shared" si="130"/>
        <v>7995.1476369884203</v>
      </c>
      <c r="G697" s="36">
        <f t="shared" si="130"/>
        <v>7995.1476369884203</v>
      </c>
      <c r="H697" s="36">
        <f t="shared" si="130"/>
        <v>7995.1476369884203</v>
      </c>
    </row>
    <row r="698" spans="2:8" hidden="1" outlineLevel="2" x14ac:dyDescent="0.35">
      <c r="B698" t="s">
        <v>506</v>
      </c>
      <c r="C698" s="36">
        <f>'RAB, renewed contracts'!F79/1000000</f>
        <v>0.23907253818121155</v>
      </c>
      <c r="D698" s="36">
        <f t="shared" si="130"/>
        <v>0.23907253818121155</v>
      </c>
      <c r="E698" s="36">
        <f t="shared" si="130"/>
        <v>0.23907253818121155</v>
      </c>
      <c r="F698" s="36">
        <f t="shared" si="130"/>
        <v>0.23907253818121155</v>
      </c>
      <c r="G698" s="36">
        <f t="shared" si="130"/>
        <v>0.23907253818121155</v>
      </c>
      <c r="H698" s="36">
        <f t="shared" si="130"/>
        <v>0.23907253818121155</v>
      </c>
    </row>
    <row r="699" spans="2:8" hidden="1" outlineLevel="2" x14ac:dyDescent="0.35">
      <c r="B699" t="s">
        <v>507</v>
      </c>
      <c r="C699" s="36">
        <f>'RAB, renewed contracts'!F80/1000000</f>
        <v>46.357033786619084</v>
      </c>
      <c r="D699" s="36">
        <f t="shared" si="130"/>
        <v>46.357033786619084</v>
      </c>
      <c r="E699" s="36">
        <f t="shared" si="130"/>
        <v>46.357033786619084</v>
      </c>
      <c r="F699" s="36">
        <f t="shared" si="130"/>
        <v>46.357033786619084</v>
      </c>
      <c r="G699" s="36">
        <f t="shared" si="130"/>
        <v>46.357033786619084</v>
      </c>
      <c r="H699" s="36">
        <f t="shared" si="130"/>
        <v>46.357033786619084</v>
      </c>
    </row>
    <row r="700" spans="2:8" hidden="1" outlineLevel="2" x14ac:dyDescent="0.35">
      <c r="B700" t="s">
        <v>1086</v>
      </c>
      <c r="C700" s="36">
        <f>'RAB, renewed contracts'!F81/1000000</f>
        <v>6641.6187240559339</v>
      </c>
      <c r="D700" s="36">
        <f t="shared" si="130"/>
        <v>6641.6187240559339</v>
      </c>
      <c r="E700" s="36">
        <f t="shared" si="130"/>
        <v>6641.6187240559339</v>
      </c>
      <c r="F700" s="36">
        <f t="shared" si="130"/>
        <v>6641.6187240559339</v>
      </c>
      <c r="G700" s="36">
        <f t="shared" si="130"/>
        <v>6641.6187240559339</v>
      </c>
      <c r="H700" s="36">
        <f t="shared" si="130"/>
        <v>6641.6187240559339</v>
      </c>
    </row>
    <row r="701" spans="2:8" hidden="1" outlineLevel="2" x14ac:dyDescent="0.35">
      <c r="B701" t="s">
        <v>1233</v>
      </c>
      <c r="C701" s="36">
        <f>'RAB, renewed contracts'!F82/1000000</f>
        <v>1306.932806607686</v>
      </c>
      <c r="D701" s="36">
        <f t="shared" si="130"/>
        <v>1306.932806607686</v>
      </c>
      <c r="E701" s="36">
        <f t="shared" si="130"/>
        <v>1306.932806607686</v>
      </c>
      <c r="F701" s="36">
        <f t="shared" si="130"/>
        <v>1306.932806607686</v>
      </c>
      <c r="G701" s="36">
        <f t="shared" si="130"/>
        <v>1306.932806607686</v>
      </c>
      <c r="H701" s="36">
        <f t="shared" si="130"/>
        <v>1306.932806607686</v>
      </c>
    </row>
    <row r="702" spans="2:8" hidden="1" outlineLevel="2" x14ac:dyDescent="0.35">
      <c r="B702" t="s">
        <v>511</v>
      </c>
      <c r="C702" s="36">
        <f>'RAB, renewed contracts'!F83/1000000</f>
        <v>-7637.3261708938617</v>
      </c>
      <c r="D702" s="156">
        <f t="shared" si="130"/>
        <v>-7637.3261708938617</v>
      </c>
      <c r="E702" s="36">
        <f>D702+D703</f>
        <v>-7675.8414807045901</v>
      </c>
      <c r="F702" s="36">
        <f>E702+E703</f>
        <v>-7714.3567905153186</v>
      </c>
      <c r="G702" s="36">
        <f>F702+F703</f>
        <v>-7752.8721003260471</v>
      </c>
      <c r="H702" s="36">
        <f>G702+G703</f>
        <v>-7791.3874101367755</v>
      </c>
    </row>
    <row r="703" spans="2:8" hidden="1" outlineLevel="2" x14ac:dyDescent="0.35">
      <c r="B703" t="s">
        <v>1234</v>
      </c>
      <c r="C703" s="36">
        <f>-C701*C695</f>
        <v>-38.515309810728503</v>
      </c>
      <c r="D703" s="36">
        <f>-D691</f>
        <v>-38.515309810728503</v>
      </c>
      <c r="E703" s="36">
        <f>-E691</f>
        <v>-38.515309810728503</v>
      </c>
      <c r="F703" s="36">
        <f>-F691</f>
        <v>-38.515309810728503</v>
      </c>
      <c r="G703" s="36">
        <f>-G691</f>
        <v>-38.515309810728503</v>
      </c>
      <c r="H703" s="36">
        <f>-H691</f>
        <v>-38.515309810728503</v>
      </c>
    </row>
    <row r="704" spans="2:8" hidden="1" outlineLevel="2" x14ac:dyDescent="0.35">
      <c r="B704" t="s">
        <v>514</v>
      </c>
      <c r="C704" s="36">
        <f>'RAB, renewed contracts'!F85/1000000</f>
        <v>0.19926695630663149</v>
      </c>
      <c r="D704" s="36">
        <f>IFERROR(C704*(D703/C703),0)</f>
        <v>0.19926695630663149</v>
      </c>
      <c r="E704" s="36">
        <f>IFERROR(D704*(E703/D703),0)</f>
        <v>0.19926695630663149</v>
      </c>
      <c r="F704" s="36">
        <f>IFERROR(E704*(F703/E703),0)</f>
        <v>0.19926695630663149</v>
      </c>
      <c r="G704" s="36">
        <f>IFERROR(F704*(G703/F703),0)</f>
        <v>0.19926695630663149</v>
      </c>
      <c r="H704" s="36">
        <f>IFERROR(G704*(H703/G703),0)</f>
        <v>0.19926695630663149</v>
      </c>
    </row>
    <row r="705" spans="2:8" hidden="1" outlineLevel="2" x14ac:dyDescent="0.35">
      <c r="B705" t="s">
        <v>513</v>
      </c>
      <c r="C705" s="36">
        <f>'RAB, renewed contracts'!F86/1000000</f>
        <v>33.105106154120193</v>
      </c>
      <c r="D705" s="36">
        <f>IFERROR(C705*(D703/C703),0)</f>
        <v>33.105106154120193</v>
      </c>
      <c r="E705" s="36">
        <f>IFERROR(D705*(E703/D703),0)</f>
        <v>33.105106154120193</v>
      </c>
      <c r="F705" s="36">
        <f>IFERROR(E705*(F703/E703),0)</f>
        <v>33.105106154120193</v>
      </c>
      <c r="G705" s="36">
        <f>IFERROR(F705*(G703/F703),0)</f>
        <v>33.105106154120193</v>
      </c>
      <c r="H705" s="36">
        <f>IFERROR(G705*(H703/G703),0)</f>
        <v>33.105106154120193</v>
      </c>
    </row>
    <row r="706" spans="2:8" hidden="1" outlineLevel="2" x14ac:dyDescent="0.35">
      <c r="B706" t="s">
        <v>515</v>
      </c>
      <c r="C706" s="36">
        <f>'RAB, renewed contracts'!F87/1000000</f>
        <v>186.59176300052175</v>
      </c>
      <c r="D706" s="36">
        <f t="shared" ref="D706:H707" si="131">+C706</f>
        <v>186.59176300052175</v>
      </c>
      <c r="E706" s="36">
        <f t="shared" si="131"/>
        <v>186.59176300052175</v>
      </c>
      <c r="F706" s="36">
        <f t="shared" si="131"/>
        <v>186.59176300052175</v>
      </c>
      <c r="G706" s="36">
        <f t="shared" si="131"/>
        <v>186.59176300052175</v>
      </c>
      <c r="H706" s="36">
        <f t="shared" si="131"/>
        <v>186.59176300052175</v>
      </c>
    </row>
    <row r="707" spans="2:8" hidden="1" outlineLevel="2" x14ac:dyDescent="0.35">
      <c r="B707" t="s">
        <v>516</v>
      </c>
      <c r="C707" s="36">
        <f>'RAB, renewed contracts'!F88/1000000</f>
        <v>10.645842665870608</v>
      </c>
      <c r="D707" s="36">
        <f t="shared" si="131"/>
        <v>10.645842665870608</v>
      </c>
      <c r="E707" s="36">
        <f t="shared" si="131"/>
        <v>10.645842665870608</v>
      </c>
      <c r="F707" s="36">
        <f t="shared" si="131"/>
        <v>10.645842665870608</v>
      </c>
      <c r="G707" s="36">
        <f t="shared" si="131"/>
        <v>10.645842665870608</v>
      </c>
      <c r="H707" s="36">
        <f t="shared" si="131"/>
        <v>10.645842665870608</v>
      </c>
    </row>
    <row r="708" spans="2:8" hidden="1" outlineLevel="2" x14ac:dyDescent="0.35">
      <c r="B708" t="s">
        <v>1235</v>
      </c>
      <c r="C708" s="36">
        <f>'RAB, renewed contracts'!F89/1000000</f>
        <v>521.75469865052423</v>
      </c>
      <c r="D708" s="36">
        <f>D697+D702-D704-D705+D707+D706</f>
        <v>521.75469865052423</v>
      </c>
      <c r="E708" s="36">
        <f>E697+E702-E704-E705+E707+E706</f>
        <v>483.23938883979577</v>
      </c>
      <c r="F708" s="36">
        <f>F697+F702-F704-F705+F707+F706</f>
        <v>444.7240790290673</v>
      </c>
      <c r="G708" s="36">
        <f>G697+G702-G704-G705+G707+G706</f>
        <v>406.20876921833883</v>
      </c>
      <c r="H708" s="36">
        <f>H697+H702-H704-H705+H707+H706</f>
        <v>367.69345940761036</v>
      </c>
    </row>
    <row r="709" spans="2:8" hidden="1" outlineLevel="1" x14ac:dyDescent="0.35">
      <c r="D709" s="36"/>
    </row>
    <row r="710" spans="2:8" hidden="1" outlineLevel="1" x14ac:dyDescent="0.35">
      <c r="B710" s="136" t="s">
        <v>1232</v>
      </c>
      <c r="C710" s="136"/>
      <c r="D710" s="137">
        <f>D726+D712</f>
        <v>16.871980409506346</v>
      </c>
      <c r="E710" s="137">
        <f>E726+E712</f>
        <v>16.871980409506346</v>
      </c>
      <c r="F710" s="137">
        <f>F726+F712</f>
        <v>16.871980409506346</v>
      </c>
      <c r="G710" s="137">
        <f>G726+G712</f>
        <v>16.871980409506346</v>
      </c>
      <c r="H710" s="137">
        <f>H726+H712</f>
        <v>16.871980409506346</v>
      </c>
    </row>
    <row r="711" spans="2:8" hidden="1" outlineLevel="2" x14ac:dyDescent="0.35"/>
    <row r="712" spans="2:8" hidden="1" outlineLevel="2" x14ac:dyDescent="0.35">
      <c r="B712" s="1" t="s">
        <v>381</v>
      </c>
      <c r="C712" s="1"/>
      <c r="D712" s="135">
        <f>SUM(D714:D716)</f>
        <v>10.59877824341206</v>
      </c>
      <c r="E712" s="135">
        <f>SUM(E714:E716)</f>
        <v>10.59877824341206</v>
      </c>
      <c r="F712" s="135">
        <f>SUM(F714:F716)</f>
        <v>10.59877824341206</v>
      </c>
      <c r="G712" s="135">
        <f>SUM(G714:G716)</f>
        <v>10.59877824341206</v>
      </c>
      <c r="H712" s="135">
        <f>SUM(H714:H716)</f>
        <v>10.59877824341206</v>
      </c>
    </row>
    <row r="713" spans="2:8" hidden="1" outlineLevel="2" x14ac:dyDescent="0.35">
      <c r="D713" s="19"/>
      <c r="E713" s="19"/>
      <c r="F713" s="19"/>
      <c r="G713" s="19"/>
      <c r="H713" s="19"/>
    </row>
    <row r="714" spans="2:8" hidden="1" outlineLevel="2" x14ac:dyDescent="0.35">
      <c r="B714" s="27" t="s">
        <v>1048</v>
      </c>
      <c r="D714" s="112">
        <f t="shared" ref="D714:H716" si="132">D718*D740/D744</f>
        <v>7.6438926793879904</v>
      </c>
      <c r="E714" s="112">
        <f t="shared" si="132"/>
        <v>7.6438926793879904</v>
      </c>
      <c r="F714" s="112">
        <f t="shared" si="132"/>
        <v>7.6438926793879904</v>
      </c>
      <c r="G714" s="112">
        <f t="shared" si="132"/>
        <v>7.6438926793879904</v>
      </c>
      <c r="H714" s="112">
        <f t="shared" si="132"/>
        <v>7.6438926793879904</v>
      </c>
    </row>
    <row r="715" spans="2:8" hidden="1" outlineLevel="2" x14ac:dyDescent="0.35">
      <c r="B715" s="27" t="s">
        <v>1049</v>
      </c>
      <c r="D715" s="112">
        <f t="shared" si="132"/>
        <v>1.10202383993909</v>
      </c>
      <c r="E715" s="112">
        <f t="shared" si="132"/>
        <v>1.10202383993909</v>
      </c>
      <c r="F715" s="112">
        <f t="shared" si="132"/>
        <v>1.10202383993909</v>
      </c>
      <c r="G715" s="112">
        <f t="shared" si="132"/>
        <v>1.10202383993909</v>
      </c>
      <c r="H715" s="112">
        <f t="shared" si="132"/>
        <v>1.10202383993909</v>
      </c>
    </row>
    <row r="716" spans="2:8" hidden="1" outlineLevel="2" x14ac:dyDescent="0.35">
      <c r="B716" s="27" t="s">
        <v>1050</v>
      </c>
      <c r="D716" s="112">
        <f t="shared" si="132"/>
        <v>1.8528617240849796</v>
      </c>
      <c r="E716" s="112">
        <f t="shared" si="132"/>
        <v>1.8528617240849796</v>
      </c>
      <c r="F716" s="112">
        <f t="shared" si="132"/>
        <v>1.8528617240849796</v>
      </c>
      <c r="G716" s="112">
        <f t="shared" si="132"/>
        <v>1.8528617240849796</v>
      </c>
      <c r="H716" s="112">
        <f t="shared" si="132"/>
        <v>1.8528617240849796</v>
      </c>
    </row>
    <row r="717" spans="2:8" hidden="1" outlineLevel="2" x14ac:dyDescent="0.35">
      <c r="B717" s="27"/>
      <c r="D717" s="112"/>
      <c r="E717" s="112"/>
      <c r="F717" s="112"/>
      <c r="G717" s="112"/>
      <c r="H717" s="112"/>
    </row>
    <row r="718" spans="2:8" hidden="1" outlineLevel="2" x14ac:dyDescent="0.35">
      <c r="B718" s="27" t="s">
        <v>1051</v>
      </c>
      <c r="D718" s="112">
        <f>D722*D744</f>
        <v>58.014259563501597</v>
      </c>
      <c r="E718" s="112">
        <f>E722*E744</f>
        <v>58.014259563501597</v>
      </c>
      <c r="F718" s="112">
        <f>F722*F744</f>
        <v>58.014259563501597</v>
      </c>
      <c r="G718" s="112">
        <f>G722*G744</f>
        <v>58.014259563501597</v>
      </c>
      <c r="H718" s="112">
        <f>H722*H744</f>
        <v>58.014259563501597</v>
      </c>
    </row>
    <row r="719" spans="2:8" hidden="1" outlineLevel="2" x14ac:dyDescent="0.35">
      <c r="B719" s="27" t="s">
        <v>1052</v>
      </c>
      <c r="D719" s="112">
        <f>D722*D745</f>
        <v>5.1927863623849824</v>
      </c>
      <c r="E719" s="112">
        <f>E722*E745</f>
        <v>5.1927863623849824</v>
      </c>
      <c r="F719" s="112">
        <f>F722*F745</f>
        <v>5.1927863623849824</v>
      </c>
      <c r="G719" s="112">
        <f>G722*G745</f>
        <v>5.1927863623849824</v>
      </c>
      <c r="H719" s="112">
        <f>H722*H745</f>
        <v>5.1927863623849824</v>
      </c>
    </row>
    <row r="720" spans="2:8" hidden="1" outlineLevel="2" x14ac:dyDescent="0.35">
      <c r="B720" s="27" t="s">
        <v>1053</v>
      </c>
      <c r="D720" s="112">
        <f>D722*D746</f>
        <v>7.1559129140183284</v>
      </c>
      <c r="E720" s="112">
        <f>E722*E746</f>
        <v>7.1559129140183284</v>
      </c>
      <c r="F720" s="112">
        <f>F722*F746</f>
        <v>7.1559129140183284</v>
      </c>
      <c r="G720" s="112">
        <f>G722*G746</f>
        <v>7.1559129140183284</v>
      </c>
      <c r="H720" s="112">
        <f>H722*H746</f>
        <v>7.1559129140183284</v>
      </c>
    </row>
    <row r="721" spans="2:8" hidden="1" outlineLevel="2" x14ac:dyDescent="0.35">
      <c r="B721" s="27"/>
      <c r="D721" s="112"/>
      <c r="E721" s="19"/>
      <c r="F721" s="19"/>
      <c r="G721" s="19"/>
      <c r="H721" s="19"/>
    </row>
    <row r="722" spans="2:8" hidden="1" outlineLevel="2" x14ac:dyDescent="0.35">
      <c r="B722" s="27" t="s">
        <v>1062</v>
      </c>
      <c r="D722" s="112">
        <f>D723*D724</f>
        <v>70.362958839904906</v>
      </c>
      <c r="E722" s="112">
        <f>E723*E724</f>
        <v>70.362958839904906</v>
      </c>
      <c r="F722" s="112">
        <f>F723*F724</f>
        <v>70.362958839904906</v>
      </c>
      <c r="G722" s="112">
        <f>G723*G724</f>
        <v>70.362958839904906</v>
      </c>
      <c r="H722" s="112">
        <f>H723*H724</f>
        <v>70.362958839904906</v>
      </c>
    </row>
    <row r="723" spans="2:8" hidden="1" outlineLevel="2" x14ac:dyDescent="0.35">
      <c r="B723" s="27" t="s">
        <v>1020</v>
      </c>
      <c r="C723" s="292">
        <v>8.6E-3</v>
      </c>
      <c r="D723" s="134">
        <f>C723</f>
        <v>8.6E-3</v>
      </c>
      <c r="E723" s="134">
        <f>D723</f>
        <v>8.6E-3</v>
      </c>
      <c r="F723" s="134">
        <f>E723</f>
        <v>8.6E-3</v>
      </c>
      <c r="G723" s="134">
        <f>F723</f>
        <v>8.6E-3</v>
      </c>
      <c r="H723" s="134">
        <f>G723</f>
        <v>8.6E-3</v>
      </c>
    </row>
    <row r="724" spans="2:8" hidden="1" outlineLevel="2" x14ac:dyDescent="0.35">
      <c r="B724" s="27" t="s">
        <v>986</v>
      </c>
      <c r="D724" s="112">
        <f>D697+D706</f>
        <v>8181.7393999889418</v>
      </c>
      <c r="E724" s="36">
        <f>E697+E706</f>
        <v>8181.7393999889418</v>
      </c>
      <c r="F724" s="36">
        <f>F697+F706</f>
        <v>8181.7393999889418</v>
      </c>
      <c r="G724" s="36">
        <f>G697+G706</f>
        <v>8181.7393999889418</v>
      </c>
      <c r="H724" s="36">
        <f>H697+H706</f>
        <v>8181.7393999889418</v>
      </c>
    </row>
    <row r="725" spans="2:8" hidden="1" outlineLevel="2" x14ac:dyDescent="0.35"/>
    <row r="726" spans="2:8" hidden="1" outlineLevel="2" x14ac:dyDescent="0.35">
      <c r="B726" s="1" t="s">
        <v>1087</v>
      </c>
      <c r="C726" s="1"/>
      <c r="D726" s="135">
        <f>SUM(D728:D730)</f>
        <v>6.2732021660942872</v>
      </c>
      <c r="E726" s="135">
        <f>SUM(E728:E730)</f>
        <v>6.2732021660942872</v>
      </c>
      <c r="F726" s="135">
        <f>SUM(F728:F730)</f>
        <v>6.2732021660942872</v>
      </c>
      <c r="G726" s="135">
        <f>SUM(G728:G730)</f>
        <v>6.2732021660942872</v>
      </c>
      <c r="H726" s="135">
        <f>SUM(H728:H730)</f>
        <v>6.2732021660942872</v>
      </c>
    </row>
    <row r="727" spans="2:8" hidden="1" outlineLevel="2" x14ac:dyDescent="0.35">
      <c r="D727" s="19"/>
      <c r="E727" s="19"/>
      <c r="F727" s="19"/>
      <c r="G727" s="19"/>
      <c r="H727" s="19"/>
    </row>
    <row r="728" spans="2:8" hidden="1" outlineLevel="2" x14ac:dyDescent="0.35">
      <c r="B728" s="27" t="s">
        <v>1088</v>
      </c>
      <c r="D728" s="112">
        <f t="shared" ref="D728:H730" si="133">D732*D740/D744</f>
        <v>4.5242652513778738</v>
      </c>
      <c r="E728" s="112">
        <f t="shared" si="133"/>
        <v>4.5242652513778738</v>
      </c>
      <c r="F728" s="112">
        <f t="shared" si="133"/>
        <v>4.5242652513778738</v>
      </c>
      <c r="G728" s="112">
        <f t="shared" si="133"/>
        <v>4.5242652513778738</v>
      </c>
      <c r="H728" s="112">
        <f t="shared" si="133"/>
        <v>4.5242652513778738</v>
      </c>
    </row>
    <row r="729" spans="2:8" hidden="1" outlineLevel="2" x14ac:dyDescent="0.35">
      <c r="B729" s="27" t="s">
        <v>1089</v>
      </c>
      <c r="D729" s="112">
        <f t="shared" si="133"/>
        <v>0.65226558958250969</v>
      </c>
      <c r="E729" s="112">
        <f t="shared" si="133"/>
        <v>0.65226558958250969</v>
      </c>
      <c r="F729" s="112">
        <f t="shared" si="133"/>
        <v>0.65226558958250969</v>
      </c>
      <c r="G729" s="112">
        <f t="shared" si="133"/>
        <v>0.65226558958250969</v>
      </c>
      <c r="H729" s="112">
        <f t="shared" si="133"/>
        <v>0.65226558958250969</v>
      </c>
    </row>
    <row r="730" spans="2:8" hidden="1" outlineLevel="2" x14ac:dyDescent="0.35">
      <c r="B730" s="27" t="s">
        <v>1090</v>
      </c>
      <c r="D730" s="112">
        <f t="shared" si="133"/>
        <v>1.0966713251339038</v>
      </c>
      <c r="E730" s="112">
        <f t="shared" si="133"/>
        <v>1.0966713251339038</v>
      </c>
      <c r="F730" s="112">
        <f t="shared" si="133"/>
        <v>1.0966713251339038</v>
      </c>
      <c r="G730" s="112">
        <f t="shared" si="133"/>
        <v>1.0966713251339038</v>
      </c>
      <c r="H730" s="112">
        <f t="shared" si="133"/>
        <v>1.0966713251339038</v>
      </c>
    </row>
    <row r="731" spans="2:8" hidden="1" outlineLevel="2" x14ac:dyDescent="0.35">
      <c r="B731" s="27"/>
      <c r="D731" s="112"/>
      <c r="E731" s="112"/>
      <c r="F731" s="112"/>
      <c r="G731" s="112"/>
      <c r="H731" s="112"/>
    </row>
    <row r="732" spans="2:8" hidden="1" outlineLevel="2" x14ac:dyDescent="0.35">
      <c r="B732" s="27" t="s">
        <v>1091</v>
      </c>
      <c r="D732" s="112">
        <f>D736*D744</f>
        <v>34.337465168150644</v>
      </c>
      <c r="E732" s="112">
        <f>E736*E744</f>
        <v>34.337465168150644</v>
      </c>
      <c r="F732" s="112">
        <f>F736*F744</f>
        <v>34.337465168150644</v>
      </c>
      <c r="G732" s="112">
        <f>G736*G744</f>
        <v>34.337465168150644</v>
      </c>
      <c r="H732" s="112">
        <f>H736*H744</f>
        <v>34.337465168150644</v>
      </c>
    </row>
    <row r="733" spans="2:8" hidden="1" outlineLevel="2" x14ac:dyDescent="0.35">
      <c r="B733" s="27" t="s">
        <v>1092</v>
      </c>
      <c r="D733" s="112">
        <f>D736*D745</f>
        <v>3.0735050690230654</v>
      </c>
      <c r="E733" s="112">
        <f>E736*E745</f>
        <v>3.0735050690230654</v>
      </c>
      <c r="F733" s="112">
        <f>F736*F745</f>
        <v>3.0735050690230654</v>
      </c>
      <c r="G733" s="112">
        <f>G736*G745</f>
        <v>3.0735050690230654</v>
      </c>
      <c r="H733" s="112">
        <f>H736*H745</f>
        <v>3.0735050690230654</v>
      </c>
    </row>
    <row r="734" spans="2:8" hidden="1" outlineLevel="2" x14ac:dyDescent="0.35">
      <c r="B734" s="27" t="s">
        <v>1093</v>
      </c>
      <c r="D734" s="112">
        <f>D736*D746</f>
        <v>4.2354399121903219</v>
      </c>
      <c r="E734" s="112">
        <f>E736*E746</f>
        <v>4.2354399121903219</v>
      </c>
      <c r="F734" s="112">
        <f>F736*F746</f>
        <v>4.2354399121903219</v>
      </c>
      <c r="G734" s="112">
        <f>G736*G746</f>
        <v>4.2354399121903219</v>
      </c>
      <c r="H734" s="112">
        <f>H736*H746</f>
        <v>4.2354399121903219</v>
      </c>
    </row>
    <row r="735" spans="2:8" hidden="1" outlineLevel="2" x14ac:dyDescent="0.35">
      <c r="B735" s="27"/>
      <c r="D735" s="19"/>
      <c r="E735" s="19"/>
      <c r="F735" s="19"/>
      <c r="G735" s="19"/>
      <c r="H735" s="19"/>
    </row>
    <row r="736" spans="2:8" hidden="1" outlineLevel="2" x14ac:dyDescent="0.35">
      <c r="B736" s="27" t="s">
        <v>1094</v>
      </c>
      <c r="D736" s="112">
        <f>D737*D738</f>
        <v>41.64641014936403</v>
      </c>
      <c r="E736" s="112">
        <f>E737*E738</f>
        <v>41.64641014936403</v>
      </c>
      <c r="F736" s="112">
        <f>F737*F738</f>
        <v>41.64641014936403</v>
      </c>
      <c r="G736" s="112">
        <f>G737*G738</f>
        <v>41.64641014936403</v>
      </c>
      <c r="H736" s="112">
        <f>H737*H738</f>
        <v>41.64641014936403</v>
      </c>
    </row>
    <row r="737" spans="2:8" hidden="1" outlineLevel="2" x14ac:dyDescent="0.35">
      <c r="B737" s="27" t="s">
        <v>1095</v>
      </c>
      <c r="C737" s="292">
        <v>8.6E-3</v>
      </c>
      <c r="D737" s="134">
        <f t="shared" ref="D737:H738" si="134">C737</f>
        <v>8.6E-3</v>
      </c>
      <c r="E737" s="134">
        <f t="shared" si="134"/>
        <v>8.6E-3</v>
      </c>
      <c r="F737" s="134">
        <f t="shared" si="134"/>
        <v>8.6E-3</v>
      </c>
      <c r="G737" s="134">
        <f t="shared" si="134"/>
        <v>8.6E-3</v>
      </c>
      <c r="H737" s="134">
        <f t="shared" si="134"/>
        <v>8.6E-3</v>
      </c>
    </row>
    <row r="738" spans="2:8" hidden="1" outlineLevel="2" x14ac:dyDescent="0.35">
      <c r="B738" s="27" t="s">
        <v>1096</v>
      </c>
      <c r="C738" s="34">
        <f>'RAB, renewed contracts'!N68/1000000</f>
        <v>4842.6058313213989</v>
      </c>
      <c r="D738" s="112">
        <f t="shared" si="134"/>
        <v>4842.6058313213989</v>
      </c>
      <c r="E738" s="112">
        <f t="shared" si="134"/>
        <v>4842.6058313213989</v>
      </c>
      <c r="F738" s="112">
        <f t="shared" si="134"/>
        <v>4842.6058313213989</v>
      </c>
      <c r="G738" s="112">
        <f t="shared" si="134"/>
        <v>4842.6058313213989</v>
      </c>
      <c r="H738" s="112">
        <f t="shared" si="134"/>
        <v>4842.6058313213989</v>
      </c>
    </row>
    <row r="739" spans="2:8" hidden="1" outlineLevel="2" x14ac:dyDescent="0.35"/>
    <row r="740" spans="2:8" hidden="1" outlineLevel="2" x14ac:dyDescent="0.35">
      <c r="B740" t="s">
        <v>1025</v>
      </c>
      <c r="C740" s="131">
        <f t="shared" ref="C740:H740" si="135">C744*(C748/(1-(1/((1+C748)^(C750)))))</f>
        <v>0.10863517972261441</v>
      </c>
      <c r="D740" s="131">
        <f t="shared" si="135"/>
        <v>0.10863517972261441</v>
      </c>
      <c r="E740" s="131">
        <f t="shared" si="135"/>
        <v>0.10863517972261441</v>
      </c>
      <c r="F740" s="73">
        <f t="shared" si="135"/>
        <v>0.10863517972261441</v>
      </c>
      <c r="G740" s="73">
        <f t="shared" si="135"/>
        <v>0.10863517972261441</v>
      </c>
      <c r="H740" s="73">
        <f t="shared" si="135"/>
        <v>0.10863517972261441</v>
      </c>
    </row>
    <row r="741" spans="2:8" hidden="1" outlineLevel="2" x14ac:dyDescent="0.35">
      <c r="B741" t="s">
        <v>1026</v>
      </c>
      <c r="C741" s="131">
        <f t="shared" ref="C741:H741" si="136">C745*(C748/(1-(1/((1+C748)^(C751)))))</f>
        <v>1.5661988326080737E-2</v>
      </c>
      <c r="D741" s="131">
        <f t="shared" si="136"/>
        <v>1.5661988326080737E-2</v>
      </c>
      <c r="E741" s="131">
        <f t="shared" si="136"/>
        <v>1.5661988326080737E-2</v>
      </c>
      <c r="F741" s="73">
        <f t="shared" si="136"/>
        <v>1.5661988326080737E-2</v>
      </c>
      <c r="G741" s="73">
        <f t="shared" si="136"/>
        <v>1.5661988326080737E-2</v>
      </c>
      <c r="H741" s="73">
        <f t="shared" si="136"/>
        <v>1.5661988326080737E-2</v>
      </c>
    </row>
    <row r="742" spans="2:8" hidden="1" outlineLevel="2" x14ac:dyDescent="0.35">
      <c r="B742" t="s">
        <v>1027</v>
      </c>
      <c r="C742" s="131">
        <f t="shared" ref="C742:H742" si="137">C746*(C748/(1-(1/((1+C748)^(C752)))))</f>
        <v>2.6332913718150341E-2</v>
      </c>
      <c r="D742" s="131">
        <f t="shared" si="137"/>
        <v>2.6332913718150341E-2</v>
      </c>
      <c r="E742" s="131">
        <f t="shared" si="137"/>
        <v>2.6332913718150341E-2</v>
      </c>
      <c r="F742" s="73">
        <f t="shared" si="137"/>
        <v>2.6332913718150341E-2</v>
      </c>
      <c r="G742" s="73">
        <f t="shared" si="137"/>
        <v>2.6332913718150341E-2</v>
      </c>
      <c r="H742" s="73">
        <f t="shared" si="137"/>
        <v>2.6332913718150341E-2</v>
      </c>
    </row>
    <row r="743" spans="2:8" hidden="1" outlineLevel="2" x14ac:dyDescent="0.35">
      <c r="C743" s="131"/>
      <c r="D743" s="131"/>
      <c r="E743" s="131"/>
      <c r="F743" s="73"/>
      <c r="G743" s="73"/>
      <c r="H743" s="73"/>
    </row>
    <row r="744" spans="2:8" hidden="1" outlineLevel="2" x14ac:dyDescent="0.35">
      <c r="B744" t="s">
        <v>861</v>
      </c>
      <c r="C744" s="292">
        <v>0.82450000000000001</v>
      </c>
      <c r="D744" s="131">
        <f t="shared" ref="D744:H746" si="138">C744</f>
        <v>0.82450000000000001</v>
      </c>
      <c r="E744" s="131">
        <f t="shared" si="138"/>
        <v>0.82450000000000001</v>
      </c>
      <c r="F744" s="131">
        <f t="shared" si="138"/>
        <v>0.82450000000000001</v>
      </c>
      <c r="G744" s="131">
        <f t="shared" si="138"/>
        <v>0.82450000000000001</v>
      </c>
      <c r="H744" s="131">
        <f t="shared" si="138"/>
        <v>0.82450000000000001</v>
      </c>
    </row>
    <row r="745" spans="2:8" hidden="1" outlineLevel="2" x14ac:dyDescent="0.35">
      <c r="B745" t="s">
        <v>862</v>
      </c>
      <c r="C745" s="292">
        <v>7.3800000000000004E-2</v>
      </c>
      <c r="D745" s="131">
        <f t="shared" si="138"/>
        <v>7.3800000000000004E-2</v>
      </c>
      <c r="E745" s="131">
        <f t="shared" si="138"/>
        <v>7.3800000000000004E-2</v>
      </c>
      <c r="F745" s="131">
        <f t="shared" si="138"/>
        <v>7.3800000000000004E-2</v>
      </c>
      <c r="G745" s="131">
        <f t="shared" si="138"/>
        <v>7.3800000000000004E-2</v>
      </c>
      <c r="H745" s="131">
        <f t="shared" si="138"/>
        <v>7.3800000000000004E-2</v>
      </c>
    </row>
    <row r="746" spans="2:8" hidden="1" outlineLevel="2" x14ac:dyDescent="0.35">
      <c r="B746" t="s">
        <v>863</v>
      </c>
      <c r="C746" s="292">
        <v>0.1017</v>
      </c>
      <c r="D746" s="131">
        <f t="shared" si="138"/>
        <v>0.1017</v>
      </c>
      <c r="E746" s="131">
        <f t="shared" si="138"/>
        <v>0.1017</v>
      </c>
      <c r="F746" s="131">
        <f t="shared" si="138"/>
        <v>0.1017</v>
      </c>
      <c r="G746" s="131">
        <f t="shared" si="138"/>
        <v>0.1017</v>
      </c>
      <c r="H746" s="131">
        <f t="shared" si="138"/>
        <v>0.1017</v>
      </c>
    </row>
    <row r="747" spans="2:8" hidden="1" outlineLevel="2" x14ac:dyDescent="0.35"/>
    <row r="748" spans="2:8" hidden="1" outlineLevel="2" x14ac:dyDescent="0.35">
      <c r="B748" t="s">
        <v>857</v>
      </c>
      <c r="C748" s="291">
        <f>'Regulatory WACC'!$C$21</f>
        <v>0.11000990968583492</v>
      </c>
      <c r="D748" s="131">
        <f>C748</f>
        <v>0.11000990968583492</v>
      </c>
      <c r="E748" s="131">
        <f>D748</f>
        <v>0.11000990968583492</v>
      </c>
      <c r="F748" s="73">
        <f>E748</f>
        <v>0.11000990968583492</v>
      </c>
      <c r="G748" s="73">
        <f>F748</f>
        <v>0.11000990968583492</v>
      </c>
      <c r="H748" s="73">
        <f>G748</f>
        <v>0.11000990968583492</v>
      </c>
    </row>
    <row r="749" spans="2:8" hidden="1" outlineLevel="2" x14ac:dyDescent="0.35"/>
    <row r="750" spans="2:8" hidden="1" outlineLevel="2" x14ac:dyDescent="0.35">
      <c r="B750" t="s">
        <v>864</v>
      </c>
      <c r="C750" s="293">
        <v>17.260000000000002</v>
      </c>
      <c r="D750" s="58">
        <f t="shared" ref="D750:H752" si="139">C750</f>
        <v>17.260000000000002</v>
      </c>
      <c r="E750" s="58">
        <f t="shared" si="139"/>
        <v>17.260000000000002</v>
      </c>
      <c r="F750" s="58">
        <f t="shared" si="139"/>
        <v>17.260000000000002</v>
      </c>
      <c r="G750" s="58">
        <f t="shared" si="139"/>
        <v>17.260000000000002</v>
      </c>
      <c r="H750" s="58">
        <f t="shared" si="139"/>
        <v>17.260000000000002</v>
      </c>
    </row>
    <row r="751" spans="2:8" hidden="1" outlineLevel="2" x14ac:dyDescent="0.35">
      <c r="B751" t="s">
        <v>865</v>
      </c>
      <c r="C751" s="293">
        <v>7</v>
      </c>
      <c r="D751" s="58">
        <f t="shared" si="139"/>
        <v>7</v>
      </c>
      <c r="E751" s="58">
        <f t="shared" si="139"/>
        <v>7</v>
      </c>
      <c r="F751" s="58">
        <f t="shared" si="139"/>
        <v>7</v>
      </c>
      <c r="G751" s="58">
        <f t="shared" si="139"/>
        <v>7</v>
      </c>
      <c r="H751" s="58">
        <f t="shared" si="139"/>
        <v>7</v>
      </c>
    </row>
    <row r="752" spans="2:8" ht="15" hidden="1" customHeight="1" outlineLevel="2" x14ac:dyDescent="0.35">
      <c r="B752" t="s">
        <v>866</v>
      </c>
      <c r="C752" s="293">
        <v>5.3</v>
      </c>
      <c r="D752" s="58">
        <f t="shared" si="139"/>
        <v>5.3</v>
      </c>
      <c r="E752" s="58">
        <f t="shared" si="139"/>
        <v>5.3</v>
      </c>
      <c r="F752" s="58">
        <f t="shared" si="139"/>
        <v>5.3</v>
      </c>
      <c r="G752" s="58">
        <f t="shared" si="139"/>
        <v>5.3</v>
      </c>
      <c r="H752" s="58">
        <f t="shared" si="139"/>
        <v>5.3</v>
      </c>
    </row>
    <row r="753" spans="2:8" hidden="1" outlineLevel="1" x14ac:dyDescent="0.35"/>
    <row r="754" spans="2:8" hidden="1" outlineLevel="1" x14ac:dyDescent="0.35">
      <c r="B754" s="136" t="s">
        <v>1236</v>
      </c>
      <c r="C754" s="136"/>
      <c r="D754" s="137">
        <f>D756-D898-D835</f>
        <v>352.78507139253566</v>
      </c>
      <c r="E754" s="137">
        <f>E756-E898-E835</f>
        <v>351.02790418594111</v>
      </c>
      <c r="F754" s="137">
        <f>F756-F898-F835</f>
        <v>349.27948915409064</v>
      </c>
      <c r="G754" s="137">
        <f>G756-G898-G835</f>
        <v>347.53978270377212</v>
      </c>
      <c r="H754" s="137">
        <f>H756-H898-H835</f>
        <v>345.80874145890442</v>
      </c>
    </row>
    <row r="755" spans="2:8" hidden="1" outlineLevel="2" x14ac:dyDescent="0.35"/>
    <row r="756" spans="2:8" hidden="1" outlineLevel="2" x14ac:dyDescent="0.35">
      <c r="B756" t="s">
        <v>868</v>
      </c>
      <c r="C756" s="36"/>
      <c r="D756" s="36">
        <f>D757*(Inflation!$L$522/Inflation!$L$510)</f>
        <v>371.36504855313564</v>
      </c>
      <c r="E756" s="36">
        <f>E757*(Inflation!$L$522/Inflation!$L$510)</f>
        <v>369.5153373892897</v>
      </c>
      <c r="F756" s="36">
        <f>F757*(Inflation!$L$522/Inflation!$L$510)</f>
        <v>367.67483934714971</v>
      </c>
      <c r="G756" s="36">
        <f>G757*(Inflation!$L$522/Inflation!$L$510)</f>
        <v>365.84350853759889</v>
      </c>
      <c r="H756" s="36">
        <f>H757*(Inflation!$L$522/Inflation!$L$510)</f>
        <v>364.02129930008698</v>
      </c>
    </row>
    <row r="757" spans="2:8" hidden="1" outlineLevel="2" x14ac:dyDescent="0.35">
      <c r="B757" t="s">
        <v>867</v>
      </c>
      <c r="C757" s="34">
        <f>D758</f>
        <v>356.17498999999998</v>
      </c>
      <c r="D757" s="34">
        <f>(1+((D759/D758)^(1/5)-1))*C757*(1-D760)</f>
        <v>357.30223226556274</v>
      </c>
      <c r="E757" s="34">
        <f>(1+((E759/E758)^(1/5)-1))*D757*(1-E760)</f>
        <v>355.52256578789172</v>
      </c>
      <c r="F757" s="34">
        <f>(1+((F759/F758)^(1/5)-1))*E757*(1-F760)</f>
        <v>353.75176355031141</v>
      </c>
      <c r="G757" s="34">
        <f>(1+((G759/G758)^(1/5)-1))*F757*(1-G760)</f>
        <v>351.9897814014297</v>
      </c>
      <c r="H757" s="34">
        <f>(1+((H759/H758)^(1/5)-1))*G757*(1-H760)</f>
        <v>350.23657540976575</v>
      </c>
    </row>
    <row r="758" spans="2:8" hidden="1" outlineLevel="2" x14ac:dyDescent="0.35">
      <c r="B758" s="27" t="s">
        <v>869</v>
      </c>
      <c r="C758" s="34"/>
      <c r="D758" s="34">
        <v>356.17498999999998</v>
      </c>
      <c r="E758" s="140">
        <f t="shared" ref="E758:H759" si="140">D758</f>
        <v>356.17498999999998</v>
      </c>
      <c r="F758" s="140">
        <f t="shared" si="140"/>
        <v>356.17498999999998</v>
      </c>
      <c r="G758" s="140">
        <f t="shared" si="140"/>
        <v>356.17498999999998</v>
      </c>
      <c r="H758" s="140">
        <f t="shared" si="140"/>
        <v>356.17498999999998</v>
      </c>
    </row>
    <row r="759" spans="2:8" hidden="1" outlineLevel="2" x14ac:dyDescent="0.35">
      <c r="B759" s="27" t="s">
        <v>870</v>
      </c>
      <c r="C759" s="34"/>
      <c r="D759" s="34">
        <v>361.84698999999983</v>
      </c>
      <c r="E759" s="140">
        <f t="shared" si="140"/>
        <v>361.84698999999983</v>
      </c>
      <c r="F759" s="140">
        <f t="shared" si="140"/>
        <v>361.84698999999983</v>
      </c>
      <c r="G759" s="140">
        <f t="shared" si="140"/>
        <v>361.84698999999983</v>
      </c>
      <c r="H759" s="140">
        <f t="shared" si="140"/>
        <v>361.84698999999983</v>
      </c>
    </row>
    <row r="760" spans="2:8" hidden="1" outlineLevel="2" x14ac:dyDescent="0.35">
      <c r="B760" s="27" t="s">
        <v>871</v>
      </c>
      <c r="C760" s="34"/>
      <c r="D760" s="292">
        <v>0</v>
      </c>
      <c r="E760" s="141">
        <f>0.812%</f>
        <v>8.1200000000000005E-3</v>
      </c>
      <c r="F760" s="141">
        <f>0.812%</f>
        <v>8.1200000000000005E-3</v>
      </c>
      <c r="G760" s="141">
        <f>0.812%</f>
        <v>8.1200000000000005E-3</v>
      </c>
      <c r="H760" s="141">
        <f>0.812%</f>
        <v>8.1200000000000005E-3</v>
      </c>
    </row>
    <row r="761" spans="2:8" hidden="1" outlineLevel="1" x14ac:dyDescent="0.35"/>
    <row r="762" spans="2:8" hidden="1" outlineLevel="1" x14ac:dyDescent="0.35">
      <c r="B762" s="136" t="s">
        <v>1097</v>
      </c>
      <c r="C762" s="136"/>
      <c r="D762" s="137">
        <f>D768</f>
        <v>0.96076064783849402</v>
      </c>
      <c r="E762" s="137">
        <f>E768</f>
        <v>0.95874407196304801</v>
      </c>
      <c r="F762" s="137">
        <f>F768</f>
        <v>0.95672591260605833</v>
      </c>
      <c r="G762" s="137">
        <f>G768</f>
        <v>0.95470619309040217</v>
      </c>
      <c r="H762" s="137">
        <f>H768</f>
        <v>0.95268493681395783</v>
      </c>
    </row>
    <row r="763" spans="2:8" hidden="1" outlineLevel="2" x14ac:dyDescent="0.35"/>
    <row r="764" spans="2:8" hidden="1" outlineLevel="2" x14ac:dyDescent="0.35">
      <c r="B764" t="s">
        <v>987</v>
      </c>
      <c r="C764" s="34">
        <v>46.357033786619084</v>
      </c>
      <c r="D764" s="36">
        <f>C764</f>
        <v>46.357033786619084</v>
      </c>
      <c r="E764" s="36">
        <f>D764</f>
        <v>46.357033786619084</v>
      </c>
      <c r="F764" s="36">
        <f>E764</f>
        <v>46.357033786619084</v>
      </c>
      <c r="G764" s="36">
        <f>F764</f>
        <v>46.357033786619084</v>
      </c>
      <c r="H764" s="36">
        <f>G764</f>
        <v>46.357033786619084</v>
      </c>
    </row>
    <row r="765" spans="2:8" hidden="1" outlineLevel="2" x14ac:dyDescent="0.35">
      <c r="C765" s="36"/>
    </row>
    <row r="766" spans="2:8" hidden="1" outlineLevel="2" x14ac:dyDescent="0.35">
      <c r="B766" t="s">
        <v>995</v>
      </c>
      <c r="D766" s="36">
        <f>(D777/(1-D776))*50%*D775*D773*D772/(D770+D771+D772)</f>
        <v>1.3843887045864873</v>
      </c>
      <c r="E766" s="36">
        <f>(E777/(1-E776))*50%*E775*E773*E772/(E770+E771+E772)</f>
        <v>1.3814829601951137</v>
      </c>
      <c r="F766" s="36">
        <f>(F777/(1-F776))*50%*F775*F773*F772/(F770+F771+F772)</f>
        <v>1.3785749341179032</v>
      </c>
      <c r="G766" s="36">
        <f>(G777/(1-G776))*50%*G775*G773*G772/(G770+G771+G772)</f>
        <v>1.3756646599614857</v>
      </c>
      <c r="H766" s="36">
        <f>(H777/(1-H776))*50%*H775*H773*H772/(H770+H771+H772)</f>
        <v>1.3727521714405628</v>
      </c>
    </row>
    <row r="767" spans="2:8" hidden="1" outlineLevel="2" x14ac:dyDescent="0.35">
      <c r="B767" s="27" t="s">
        <v>51</v>
      </c>
      <c r="D767" s="36">
        <f>D766*(D905+D842)/(D905+D842+D764)</f>
        <v>0.42362805674799325</v>
      </c>
      <c r="E767" s="36">
        <f>E766*(E905+E842)/(E905+E842+E764)</f>
        <v>0.42273888823206579</v>
      </c>
      <c r="F767" s="36">
        <f>F766*(F905+F842)/(F905+F842+F764)</f>
        <v>0.42184902151184495</v>
      </c>
      <c r="G767" s="36">
        <f>G766*(G905+G842)/(G905+G842+G764)</f>
        <v>0.42095846687108357</v>
      </c>
      <c r="H767" s="36">
        <f>H766*(H905+H842)/(H905+H842+H764)</f>
        <v>0.420067234626605</v>
      </c>
    </row>
    <row r="768" spans="2:8" hidden="1" outlineLevel="2" x14ac:dyDescent="0.35">
      <c r="B768" s="27" t="s">
        <v>35</v>
      </c>
      <c r="D768" s="36">
        <f>D766-D767</f>
        <v>0.96076064783849402</v>
      </c>
      <c r="E768" s="36">
        <f>E766-E767</f>
        <v>0.95874407196304801</v>
      </c>
      <c r="F768" s="36">
        <f>F766-F767</f>
        <v>0.95672591260605833</v>
      </c>
      <c r="G768" s="36">
        <f>G766-G767</f>
        <v>0.95470619309040217</v>
      </c>
      <c r="H768" s="36">
        <f>H766-H767</f>
        <v>0.95268493681395783</v>
      </c>
    </row>
    <row r="769" spans="2:8" hidden="1" outlineLevel="2" x14ac:dyDescent="0.35"/>
    <row r="770" spans="2:8" hidden="1" outlineLevel="2" x14ac:dyDescent="0.35">
      <c r="B770" t="s">
        <v>379</v>
      </c>
      <c r="D770" s="36">
        <f>D870+D807+D712</f>
        <v>12.412306860034741</v>
      </c>
      <c r="E770" s="36">
        <f>E870+E807+E712</f>
        <v>12.412306860034741</v>
      </c>
      <c r="F770" s="36">
        <f>F870+F807+F712</f>
        <v>12.412306860034741</v>
      </c>
      <c r="G770" s="36">
        <f>G870+G807+G712</f>
        <v>12.412306860034741</v>
      </c>
      <c r="H770" s="36">
        <f>H870+H807+H712</f>
        <v>12.412306860034741</v>
      </c>
    </row>
    <row r="771" spans="2:8" hidden="1" outlineLevel="2" x14ac:dyDescent="0.35">
      <c r="B771" t="s">
        <v>872</v>
      </c>
      <c r="D771" s="36">
        <f>D686+D783+D846</f>
        <v>256.71137941860644</v>
      </c>
      <c r="E771" s="36">
        <f>E686+E783+E846</f>
        <v>256.71137941860644</v>
      </c>
      <c r="F771" s="36">
        <f>F686+F783+F846</f>
        <v>256.71137941860644</v>
      </c>
      <c r="G771" s="36">
        <f>G686+G783+G846</f>
        <v>256.71137941860644</v>
      </c>
      <c r="H771" s="36">
        <f>H686+H783+H846</f>
        <v>256.71137941860644</v>
      </c>
    </row>
    <row r="772" spans="2:8" hidden="1" outlineLevel="2" x14ac:dyDescent="0.35">
      <c r="B772" t="s">
        <v>374</v>
      </c>
      <c r="D772" s="36">
        <f>D898+D835+D754</f>
        <v>371.36504855313564</v>
      </c>
      <c r="E772" s="36">
        <f>E898+E835+E754</f>
        <v>369.5153373892897</v>
      </c>
      <c r="F772" s="36">
        <f>F898+F835+F754</f>
        <v>367.67483934714971</v>
      </c>
      <c r="G772" s="36">
        <f>G898+G835+G754</f>
        <v>365.84350853759889</v>
      </c>
      <c r="H772" s="36">
        <f>H898+H835+H754</f>
        <v>364.02129930008698</v>
      </c>
    </row>
    <row r="773" spans="2:8" hidden="1" outlineLevel="2" x14ac:dyDescent="0.35">
      <c r="B773" t="s">
        <v>873</v>
      </c>
      <c r="D773" s="36">
        <f>D905+D842+D764</f>
        <v>66.797234146415377</v>
      </c>
      <c r="E773" s="36">
        <f>E905+E842+E764</f>
        <v>66.797234146415377</v>
      </c>
      <c r="F773" s="36">
        <f>F905+F842+F764</f>
        <v>66.797234146415377</v>
      </c>
      <c r="G773" s="36">
        <f>G905+G842+G764</f>
        <v>66.797234146415377</v>
      </c>
      <c r="H773" s="36">
        <f>H905+H842+H764</f>
        <v>66.797234146415377</v>
      </c>
    </row>
    <row r="774" spans="2:8" hidden="1" outlineLevel="2" x14ac:dyDescent="0.35"/>
    <row r="775" spans="2:8" hidden="1" outlineLevel="2" x14ac:dyDescent="0.35">
      <c r="B775" t="s">
        <v>874</v>
      </c>
      <c r="C775" s="294">
        <v>0.55112399999999995</v>
      </c>
      <c r="D775" s="139">
        <f t="shared" ref="D775:H777" si="141">C775</f>
        <v>0.55112399999999995</v>
      </c>
      <c r="E775" s="139">
        <f t="shared" si="141"/>
        <v>0.55112399999999995</v>
      </c>
      <c r="F775" s="139">
        <f t="shared" si="141"/>
        <v>0.55112399999999995</v>
      </c>
      <c r="G775" s="139">
        <f t="shared" si="141"/>
        <v>0.55112399999999995</v>
      </c>
      <c r="H775" s="139">
        <f t="shared" si="141"/>
        <v>0.55112399999999995</v>
      </c>
    </row>
    <row r="776" spans="2:8" hidden="1" outlineLevel="2" x14ac:dyDescent="0.35">
      <c r="B776" t="s">
        <v>875</v>
      </c>
      <c r="C776" s="294">
        <v>0.34</v>
      </c>
      <c r="D776" s="139">
        <f t="shared" si="141"/>
        <v>0.34</v>
      </c>
      <c r="E776" s="139">
        <f t="shared" si="141"/>
        <v>0.34</v>
      </c>
      <c r="F776" s="139">
        <f t="shared" si="141"/>
        <v>0.34</v>
      </c>
      <c r="G776" s="139">
        <f t="shared" si="141"/>
        <v>0.34</v>
      </c>
      <c r="H776" s="139">
        <f t="shared" si="141"/>
        <v>0.34</v>
      </c>
    </row>
    <row r="777" spans="2:8" hidden="1" outlineLevel="2" x14ac:dyDescent="0.35">
      <c r="B777" t="s">
        <v>876</v>
      </c>
      <c r="C777" s="294">
        <v>8.5611999999999994E-2</v>
      </c>
      <c r="D777" s="139">
        <f t="shared" si="141"/>
        <v>8.5611999999999994E-2</v>
      </c>
      <c r="E777" s="139">
        <f t="shared" si="141"/>
        <v>8.5611999999999994E-2</v>
      </c>
      <c r="F777" s="139">
        <f t="shared" si="141"/>
        <v>8.5611999999999994E-2</v>
      </c>
      <c r="G777" s="139">
        <f t="shared" si="141"/>
        <v>8.5611999999999994E-2</v>
      </c>
      <c r="H777" s="139">
        <f t="shared" si="141"/>
        <v>8.5611999999999994E-2</v>
      </c>
    </row>
    <row r="778" spans="2:8" hidden="1" outlineLevel="1" x14ac:dyDescent="0.35"/>
    <row r="779" spans="2:8" hidden="1" outlineLevel="1" x14ac:dyDescent="0.35">
      <c r="B779" s="136" t="s">
        <v>877</v>
      </c>
      <c r="C779" s="296">
        <v>-12.805033303056343</v>
      </c>
      <c r="D779" s="137">
        <f>C779</f>
        <v>-12.805033303056343</v>
      </c>
      <c r="E779" s="137">
        <f>D779</f>
        <v>-12.805033303056343</v>
      </c>
      <c r="F779" s="137">
        <f>E779</f>
        <v>-12.805033303056343</v>
      </c>
      <c r="G779" s="137">
        <f>F779</f>
        <v>-12.805033303056343</v>
      </c>
      <c r="H779" s="137">
        <f>G779</f>
        <v>-12.805033303056343</v>
      </c>
    </row>
    <row r="780" spans="2:8" ht="15" hidden="1" customHeight="1" outlineLevel="1" x14ac:dyDescent="0.35">
      <c r="C780" s="36"/>
    </row>
    <row r="781" spans="2:8" ht="14.15" hidden="1" customHeight="1" outlineLevel="1" x14ac:dyDescent="0.35">
      <c r="B781" s="111" t="s">
        <v>520</v>
      </c>
      <c r="C781" s="111"/>
      <c r="D781" s="144">
        <f>D783+D807+D835+D840</f>
        <v>51.652567519950679</v>
      </c>
      <c r="E781" s="144">
        <f>E783+E807+E835+E840</f>
        <v>51.616830149142203</v>
      </c>
      <c r="F781" s="144">
        <f>F783+F807+F835+F840</f>
        <v>51.581268918292025</v>
      </c>
      <c r="G781" s="144">
        <f>G783+G807+G835+G840</f>
        <v>51.545882952546762</v>
      </c>
      <c r="H781" s="144">
        <f>H783+H807+H835+H840</f>
        <v>51.510671381441192</v>
      </c>
    </row>
    <row r="782" spans="2:8" hidden="1" outlineLevel="1" x14ac:dyDescent="0.35">
      <c r="B782" s="1"/>
      <c r="C782" s="1"/>
      <c r="D782" s="130"/>
      <c r="E782" s="130"/>
      <c r="F782" s="130"/>
      <c r="G782" s="130"/>
      <c r="H782" s="130"/>
    </row>
    <row r="783" spans="2:8" hidden="1" outlineLevel="1" x14ac:dyDescent="0.35">
      <c r="B783" s="136" t="s">
        <v>380</v>
      </c>
      <c r="C783" s="136"/>
      <c r="D783" s="137">
        <f>D785+D786</f>
        <v>43.849365937856469</v>
      </c>
      <c r="E783" s="137">
        <f>E785+E786</f>
        <v>43.849365937856469</v>
      </c>
      <c r="F783" s="137">
        <f>F785+F786</f>
        <v>43.849365937856469</v>
      </c>
      <c r="G783" s="137">
        <f>G785+G786</f>
        <v>43.849365937856469</v>
      </c>
      <c r="H783" s="137">
        <f>H785+H786</f>
        <v>43.849365937856469</v>
      </c>
    </row>
    <row r="784" spans="2:8" hidden="1" outlineLevel="2" x14ac:dyDescent="0.35"/>
    <row r="785" spans="2:10" hidden="1" outlineLevel="2" x14ac:dyDescent="0.35">
      <c r="B785" s="1" t="s">
        <v>853</v>
      </c>
      <c r="C785" s="1"/>
      <c r="D785" s="130">
        <f>-PMT(D791,5,NPV(D791,D788:H788))</f>
        <v>13.302827804380494</v>
      </c>
      <c r="E785" s="130">
        <f t="shared" ref="E785:H786" si="142">D785</f>
        <v>13.302827804380494</v>
      </c>
      <c r="F785" s="130">
        <f t="shared" si="142"/>
        <v>13.302827804380494</v>
      </c>
      <c r="G785" s="130">
        <f t="shared" si="142"/>
        <v>13.302827804380494</v>
      </c>
      <c r="H785" s="130">
        <f t="shared" si="142"/>
        <v>13.302827804380494</v>
      </c>
    </row>
    <row r="786" spans="2:10" hidden="1" outlineLevel="2" x14ac:dyDescent="0.35">
      <c r="B786" s="1" t="s">
        <v>854</v>
      </c>
      <c r="C786" s="1"/>
      <c r="D786" s="130">
        <f>-PMT(D791,5,NPV(D791,D789:H789))</f>
        <v>30.546538133475977</v>
      </c>
      <c r="E786" s="130">
        <f t="shared" si="142"/>
        <v>30.546538133475977</v>
      </c>
      <c r="F786" s="130">
        <f t="shared" si="142"/>
        <v>30.546538133475977</v>
      </c>
      <c r="G786" s="130">
        <f t="shared" si="142"/>
        <v>30.546538133475977</v>
      </c>
      <c r="H786" s="130">
        <f t="shared" si="142"/>
        <v>30.546538133475977</v>
      </c>
    </row>
    <row r="787" spans="2:10" hidden="1" outlineLevel="2" x14ac:dyDescent="0.35"/>
    <row r="788" spans="2:10" hidden="1" outlineLevel="2" x14ac:dyDescent="0.35">
      <c r="B788" t="s">
        <v>855</v>
      </c>
      <c r="D788" s="36">
        <f>IF((D794+D799)&lt;D798*D792,(D794+D799),(D798*D792))</f>
        <v>13.302827804380488</v>
      </c>
      <c r="E788" s="36">
        <f>IF((E794+E799)&lt;E798*E792,(E794+E799),(E798*E792))</f>
        <v>13.302827804380488</v>
      </c>
      <c r="F788" s="36">
        <f>IF((F794+F799)&lt;F798*F792,(F794+F799),(F798*F792))</f>
        <v>13.302827804380488</v>
      </c>
      <c r="G788" s="36">
        <f>IF((G794+G799)&lt;G798*G792,(G794+G799),(G798*G792))</f>
        <v>13.302827804380488</v>
      </c>
      <c r="H788" s="36">
        <f>IF((H794+H799)&lt;H798*H792,(H794+H799),(H798*H792))</f>
        <v>13.302827804380488</v>
      </c>
    </row>
    <row r="789" spans="2:10" hidden="1" outlineLevel="2" x14ac:dyDescent="0.35">
      <c r="B789" t="s">
        <v>856</v>
      </c>
      <c r="D789" s="36">
        <f>D805*D791</f>
        <v>33.169380551749718</v>
      </c>
      <c r="E789" s="36">
        <f>E805*E791</f>
        <v>31.705937666423608</v>
      </c>
      <c r="F789" s="36">
        <f>F805*F791</f>
        <v>30.242494781097495</v>
      </c>
      <c r="G789" s="36">
        <f>G805*G791</f>
        <v>28.779051895771381</v>
      </c>
      <c r="H789" s="36">
        <f>H805*H791</f>
        <v>27.315609010445275</v>
      </c>
    </row>
    <row r="790" spans="2:10" hidden="1" outlineLevel="2" x14ac:dyDescent="0.35"/>
    <row r="791" spans="2:10" hidden="1" outlineLevel="2" x14ac:dyDescent="0.35">
      <c r="B791" t="s">
        <v>857</v>
      </c>
      <c r="C791" s="131">
        <f>'Regulatory WACC'!$C$21</f>
        <v>0.11000990968583492</v>
      </c>
      <c r="D791" s="131">
        <f t="shared" ref="D791:H792" si="143">C791</f>
        <v>0.11000990968583492</v>
      </c>
      <c r="E791" s="131">
        <f t="shared" si="143"/>
        <v>0.11000990968583492</v>
      </c>
      <c r="F791" s="73">
        <f t="shared" si="143"/>
        <v>0.11000990968583492</v>
      </c>
      <c r="G791" s="73">
        <f t="shared" si="143"/>
        <v>0.11000990968583492</v>
      </c>
      <c r="H791" s="73">
        <f t="shared" si="143"/>
        <v>0.11000990968583492</v>
      </c>
    </row>
    <row r="792" spans="2:10" hidden="1" outlineLevel="2" x14ac:dyDescent="0.35">
      <c r="B792" t="s">
        <v>858</v>
      </c>
      <c r="C792" s="292">
        <f>-C800/C798</f>
        <v>3.2539863691526588E-2</v>
      </c>
      <c r="D792" s="131">
        <f t="shared" si="143"/>
        <v>3.2539863691526588E-2</v>
      </c>
      <c r="E792" s="131">
        <f t="shared" si="143"/>
        <v>3.2539863691526588E-2</v>
      </c>
      <c r="F792" s="73">
        <f t="shared" si="143"/>
        <v>3.2539863691526588E-2</v>
      </c>
      <c r="G792" s="73">
        <f t="shared" si="143"/>
        <v>3.2539863691526588E-2</v>
      </c>
      <c r="H792" s="73">
        <f t="shared" si="143"/>
        <v>3.2539863691526588E-2</v>
      </c>
    </row>
    <row r="793" spans="2:10" hidden="1" outlineLevel="2" x14ac:dyDescent="0.35"/>
    <row r="794" spans="2:10" hidden="1" outlineLevel="2" x14ac:dyDescent="0.35">
      <c r="B794" t="s">
        <v>505</v>
      </c>
      <c r="C794" s="34">
        <v>408.81633464999908</v>
      </c>
      <c r="D794" s="36">
        <f t="shared" ref="D794:H799" si="144">C794</f>
        <v>408.81633464999908</v>
      </c>
      <c r="E794" s="36">
        <f t="shared" si="144"/>
        <v>408.81633464999908</v>
      </c>
      <c r="F794" s="36">
        <f t="shared" si="144"/>
        <v>408.81633464999908</v>
      </c>
      <c r="G794" s="36">
        <f t="shared" si="144"/>
        <v>408.81633464999908</v>
      </c>
      <c r="H794" s="36">
        <f t="shared" si="144"/>
        <v>408.81633464999908</v>
      </c>
      <c r="J794" s="36"/>
    </row>
    <row r="795" spans="2:10" hidden="1" outlineLevel="2" x14ac:dyDescent="0.35">
      <c r="B795" t="s">
        <v>506</v>
      </c>
      <c r="C795" s="34">
        <v>0</v>
      </c>
      <c r="D795" s="36">
        <f t="shared" si="144"/>
        <v>0</v>
      </c>
      <c r="E795" s="36">
        <f t="shared" si="144"/>
        <v>0</v>
      </c>
      <c r="F795" s="36">
        <f t="shared" si="144"/>
        <v>0</v>
      </c>
      <c r="G795" s="36">
        <f t="shared" si="144"/>
        <v>0</v>
      </c>
      <c r="H795" s="36">
        <f t="shared" si="144"/>
        <v>0</v>
      </c>
      <c r="J795" s="36"/>
    </row>
    <row r="796" spans="2:10" hidden="1" outlineLevel="2" x14ac:dyDescent="0.35">
      <c r="B796" t="s">
        <v>507</v>
      </c>
      <c r="C796" s="34">
        <v>0</v>
      </c>
      <c r="D796" s="36">
        <f t="shared" si="144"/>
        <v>0</v>
      </c>
      <c r="E796" s="36">
        <f t="shared" si="144"/>
        <v>0</v>
      </c>
      <c r="F796" s="36">
        <f t="shared" si="144"/>
        <v>0</v>
      </c>
      <c r="G796" s="36">
        <f t="shared" si="144"/>
        <v>0</v>
      </c>
      <c r="H796" s="36">
        <f t="shared" si="144"/>
        <v>0</v>
      </c>
      <c r="J796" s="36"/>
    </row>
    <row r="797" spans="2:10" hidden="1" outlineLevel="2" x14ac:dyDescent="0.35">
      <c r="B797" t="s">
        <v>1086</v>
      </c>
      <c r="C797" s="34">
        <v>0</v>
      </c>
      <c r="D797" s="36">
        <f t="shared" si="144"/>
        <v>0</v>
      </c>
      <c r="E797" s="36">
        <f t="shared" si="144"/>
        <v>0</v>
      </c>
      <c r="F797" s="36">
        <f t="shared" si="144"/>
        <v>0</v>
      </c>
      <c r="G797" s="36">
        <f t="shared" si="144"/>
        <v>0</v>
      </c>
      <c r="H797" s="36">
        <f t="shared" si="144"/>
        <v>0</v>
      </c>
      <c r="J797" s="36"/>
    </row>
    <row r="798" spans="2:10" hidden="1" outlineLevel="2" x14ac:dyDescent="0.35">
      <c r="B798" t="s">
        <v>1233</v>
      </c>
      <c r="C798" s="36">
        <f>C794-C795-C796-C797</f>
        <v>408.81633464999908</v>
      </c>
      <c r="D798" s="36">
        <f t="shared" si="144"/>
        <v>408.81633464999908</v>
      </c>
      <c r="E798" s="36">
        <f t="shared" si="144"/>
        <v>408.81633464999908</v>
      </c>
      <c r="F798" s="36">
        <f t="shared" si="144"/>
        <v>408.81633464999908</v>
      </c>
      <c r="G798" s="36">
        <f t="shared" si="144"/>
        <v>408.81633464999908</v>
      </c>
      <c r="H798" s="36">
        <f t="shared" si="144"/>
        <v>408.81633464999908</v>
      </c>
      <c r="J798" s="36"/>
    </row>
    <row r="799" spans="2:10" hidden="1" outlineLevel="2" x14ac:dyDescent="0.35">
      <c r="B799" t="s">
        <v>511</v>
      </c>
      <c r="C799" s="34">
        <v>-111.50166894339225</v>
      </c>
      <c r="D799" s="156">
        <f t="shared" si="144"/>
        <v>-111.50166894339225</v>
      </c>
      <c r="E799" s="36">
        <f>D799+D800</f>
        <v>-124.80449674777273</v>
      </c>
      <c r="F799" s="36">
        <f>E799+E800</f>
        <v>-138.10732455215322</v>
      </c>
      <c r="G799" s="36">
        <f>F799+F800</f>
        <v>-151.4101523565337</v>
      </c>
      <c r="H799" s="36">
        <f>G799+G800</f>
        <v>-164.71298016091419</v>
      </c>
      <c r="J799" s="36"/>
    </row>
    <row r="800" spans="2:10" hidden="1" outlineLevel="2" x14ac:dyDescent="0.35">
      <c r="B800" t="s">
        <v>1234</v>
      </c>
      <c r="C800" s="34">
        <v>-13.302827804380488</v>
      </c>
      <c r="D800" s="36">
        <f>-D788</f>
        <v>-13.302827804380488</v>
      </c>
      <c r="E800" s="36">
        <f>-E788</f>
        <v>-13.302827804380488</v>
      </c>
      <c r="F800" s="36">
        <f>-F788</f>
        <v>-13.302827804380488</v>
      </c>
      <c r="G800" s="36">
        <f>-G788</f>
        <v>-13.302827804380488</v>
      </c>
      <c r="H800" s="36">
        <f>-H788</f>
        <v>-13.302827804380488</v>
      </c>
      <c r="J800" s="36"/>
    </row>
    <row r="801" spans="2:10" hidden="1" outlineLevel="2" x14ac:dyDescent="0.35">
      <c r="B801" t="s">
        <v>514</v>
      </c>
      <c r="C801" s="34">
        <v>0</v>
      </c>
      <c r="D801" s="36">
        <f>IFERROR(C801*(D800/C800),0)</f>
        <v>0</v>
      </c>
      <c r="E801" s="36">
        <f>IFERROR(D801*(E800/D800),0)</f>
        <v>0</v>
      </c>
      <c r="F801" s="36">
        <f>IFERROR(E801*(F800/E800),0)</f>
        <v>0</v>
      </c>
      <c r="G801" s="36">
        <f>IFERROR(F801*(G800/F800),0)</f>
        <v>0</v>
      </c>
      <c r="H801" s="36">
        <f>IFERROR(G801*(H800/G800),0)</f>
        <v>0</v>
      </c>
      <c r="J801" s="36"/>
    </row>
    <row r="802" spans="2:10" hidden="1" outlineLevel="2" x14ac:dyDescent="0.35">
      <c r="B802" t="s">
        <v>513</v>
      </c>
      <c r="C802" s="34">
        <v>0</v>
      </c>
      <c r="D802" s="36">
        <f>IFERROR(C802*(D800/C800),0)</f>
        <v>0</v>
      </c>
      <c r="E802" s="36">
        <f>IFERROR(D802*(E800/D800),0)</f>
        <v>0</v>
      </c>
      <c r="F802" s="36">
        <f>IFERROR(E802*(F800/E800),0)</f>
        <v>0</v>
      </c>
      <c r="G802" s="36">
        <f>IFERROR(F802*(G800/F800),0)</f>
        <v>0</v>
      </c>
      <c r="H802" s="36">
        <f>IFERROR(G802*(H800/G800),0)</f>
        <v>0</v>
      </c>
      <c r="J802" s="36"/>
    </row>
    <row r="803" spans="2:10" hidden="1" outlineLevel="2" x14ac:dyDescent="0.35">
      <c r="B803" t="s">
        <v>515</v>
      </c>
      <c r="C803" s="34">
        <v>3.6382872380366345</v>
      </c>
      <c r="D803" s="36">
        <f t="shared" ref="D803:H804" si="145">+C803</f>
        <v>3.6382872380366345</v>
      </c>
      <c r="E803" s="36">
        <f t="shared" si="145"/>
        <v>3.6382872380366345</v>
      </c>
      <c r="F803" s="36">
        <f t="shared" si="145"/>
        <v>3.6382872380366345</v>
      </c>
      <c r="G803" s="36">
        <f t="shared" si="145"/>
        <v>3.6382872380366345</v>
      </c>
      <c r="H803" s="36">
        <f t="shared" si="145"/>
        <v>3.6382872380366345</v>
      </c>
      <c r="J803" s="36"/>
    </row>
    <row r="804" spans="2:10" hidden="1" outlineLevel="2" x14ac:dyDescent="0.35">
      <c r="B804" t="s">
        <v>516</v>
      </c>
      <c r="C804" s="34">
        <v>0.55970756452763304</v>
      </c>
      <c r="D804" s="36">
        <f t="shared" si="145"/>
        <v>0.55970756452763304</v>
      </c>
      <c r="E804" s="36">
        <f t="shared" si="145"/>
        <v>0.55970756452763304</v>
      </c>
      <c r="F804" s="36">
        <f t="shared" si="145"/>
        <v>0.55970756452763304</v>
      </c>
      <c r="G804" s="36">
        <f t="shared" si="145"/>
        <v>0.55970756452763304</v>
      </c>
      <c r="H804" s="36">
        <f t="shared" si="145"/>
        <v>0.55970756452763304</v>
      </c>
      <c r="J804" s="36"/>
    </row>
    <row r="805" spans="2:10" hidden="1" outlineLevel="2" x14ac:dyDescent="0.35">
      <c r="B805" t="s">
        <v>1235</v>
      </c>
      <c r="C805" s="36">
        <f>C794+C799-C801-C802+C803+C804</f>
        <v>301.5126605091711</v>
      </c>
      <c r="D805" s="36">
        <f>D794+D799-D801-D802+D804+D803</f>
        <v>301.5126605091711</v>
      </c>
      <c r="E805" s="36">
        <f>E794+E799-E801-E802+E804+E803</f>
        <v>288.20983270479064</v>
      </c>
      <c r="F805" s="36">
        <f>F794+F799-F801-F802+F804+F803</f>
        <v>274.90700490041013</v>
      </c>
      <c r="G805" s="36">
        <f>G794+G799-G801-G802+G804+G803</f>
        <v>261.60417709602962</v>
      </c>
      <c r="H805" s="36">
        <f>H794+H799-H801-H802+H804+H803</f>
        <v>248.30134929164916</v>
      </c>
      <c r="J805" s="36"/>
    </row>
    <row r="806" spans="2:10" hidden="1" outlineLevel="1" x14ac:dyDescent="0.35">
      <c r="D806" s="36"/>
    </row>
    <row r="807" spans="2:10" hidden="1" outlineLevel="1" x14ac:dyDescent="0.35">
      <c r="B807" s="136" t="s">
        <v>1232</v>
      </c>
      <c r="C807" s="136"/>
      <c r="D807" s="137">
        <f>SUM(D809:D811)</f>
        <v>0.53920618213668403</v>
      </c>
      <c r="E807" s="137">
        <f>SUM(E809:E811)</f>
        <v>0.53920618213668403</v>
      </c>
      <c r="F807" s="137">
        <f>SUM(F809:F811)</f>
        <v>0.53920618213668403</v>
      </c>
      <c r="G807" s="137">
        <f>SUM(G809:G811)</f>
        <v>0.53920618213668403</v>
      </c>
      <c r="H807" s="137">
        <f>SUM(H809:H811)</f>
        <v>0.53920618213668403</v>
      </c>
    </row>
    <row r="808" spans="2:10" hidden="1" outlineLevel="2" x14ac:dyDescent="0.35"/>
    <row r="809" spans="2:10" hidden="1" outlineLevel="2" x14ac:dyDescent="0.35">
      <c r="B809" s="82" t="s">
        <v>1055</v>
      </c>
      <c r="D809" s="112">
        <f t="shared" ref="D809:H811" si="146">D813*D821/D825</f>
        <v>0.3888782361190784</v>
      </c>
      <c r="E809" s="112">
        <f t="shared" si="146"/>
        <v>0.3888782361190784</v>
      </c>
      <c r="F809" s="112">
        <f t="shared" si="146"/>
        <v>0.3888782361190784</v>
      </c>
      <c r="G809" s="112">
        <f t="shared" si="146"/>
        <v>0.3888782361190784</v>
      </c>
      <c r="H809" s="112">
        <f t="shared" si="146"/>
        <v>0.3888782361190784</v>
      </c>
    </row>
    <row r="810" spans="2:10" hidden="1" outlineLevel="2" x14ac:dyDescent="0.35">
      <c r="B810" s="82" t="s">
        <v>1056</v>
      </c>
      <c r="D810" s="112">
        <f t="shared" si="146"/>
        <v>5.6064770269772947E-2</v>
      </c>
      <c r="E810" s="112">
        <f t="shared" si="146"/>
        <v>5.6064770269772947E-2</v>
      </c>
      <c r="F810" s="112">
        <f t="shared" si="146"/>
        <v>5.6064770269772947E-2</v>
      </c>
      <c r="G810" s="112">
        <f t="shared" si="146"/>
        <v>5.6064770269772947E-2</v>
      </c>
      <c r="H810" s="112">
        <f t="shared" si="146"/>
        <v>5.6064770269772947E-2</v>
      </c>
    </row>
    <row r="811" spans="2:10" hidden="1" outlineLevel="2" x14ac:dyDescent="0.35">
      <c r="B811" s="82" t="s">
        <v>1057</v>
      </c>
      <c r="D811" s="112">
        <f t="shared" si="146"/>
        <v>9.426317574783262E-2</v>
      </c>
      <c r="E811" s="112">
        <f t="shared" si="146"/>
        <v>9.426317574783262E-2</v>
      </c>
      <c r="F811" s="112">
        <f t="shared" si="146"/>
        <v>9.426317574783262E-2</v>
      </c>
      <c r="G811" s="112">
        <f t="shared" si="146"/>
        <v>9.426317574783262E-2</v>
      </c>
      <c r="H811" s="112">
        <f t="shared" si="146"/>
        <v>9.426317574783262E-2</v>
      </c>
    </row>
    <row r="812" spans="2:10" hidden="1" outlineLevel="2" x14ac:dyDescent="0.35">
      <c r="B812" s="82"/>
      <c r="D812" s="112"/>
      <c r="E812" s="112"/>
      <c r="F812" s="112"/>
      <c r="G812" s="112"/>
      <c r="H812" s="112"/>
    </row>
    <row r="813" spans="2:10" hidden="1" outlineLevel="2" x14ac:dyDescent="0.35">
      <c r="B813" s="82" t="s">
        <v>1058</v>
      </c>
      <c r="D813" s="112">
        <f>D817*D825</f>
        <v>2.9514389951659008</v>
      </c>
      <c r="E813" s="112">
        <f>E817*E825</f>
        <v>2.9514389951659008</v>
      </c>
      <c r="F813" s="112">
        <f>F817*F825</f>
        <v>2.9514389951659008</v>
      </c>
      <c r="G813" s="112">
        <f>G817*G825</f>
        <v>2.9514389951659008</v>
      </c>
      <c r="H813" s="112">
        <f>H817*H825</f>
        <v>2.9514389951659008</v>
      </c>
    </row>
    <row r="814" spans="2:10" hidden="1" outlineLevel="2" x14ac:dyDescent="0.35">
      <c r="B814" s="82" t="s">
        <v>1059</v>
      </c>
      <c r="D814" s="112">
        <f>D817*D826</f>
        <v>0.26417974268434624</v>
      </c>
      <c r="E814" s="112">
        <f>E817*E826</f>
        <v>0.26417974268434624</v>
      </c>
      <c r="F814" s="112">
        <f>F817*F826</f>
        <v>0.26417974268434624</v>
      </c>
      <c r="G814" s="112">
        <f>G817*G826</f>
        <v>0.26417974268434624</v>
      </c>
      <c r="H814" s="112">
        <f>H817*H826</f>
        <v>0.26417974268434624</v>
      </c>
    </row>
    <row r="815" spans="2:10" hidden="1" outlineLevel="2" x14ac:dyDescent="0.35">
      <c r="B815" s="82" t="s">
        <v>1060</v>
      </c>
      <c r="D815" s="112">
        <f>D817*D827</f>
        <v>0.36405257223574539</v>
      </c>
      <c r="E815" s="112">
        <f>E817*E827</f>
        <v>0.36405257223574539</v>
      </c>
      <c r="F815" s="112">
        <f>F817*F827</f>
        <v>0.36405257223574539</v>
      </c>
      <c r="G815" s="112">
        <f>G817*G827</f>
        <v>0.36405257223574539</v>
      </c>
      <c r="H815" s="112">
        <f>H817*H827</f>
        <v>0.36405257223574539</v>
      </c>
    </row>
    <row r="816" spans="2:10" hidden="1" outlineLevel="2" x14ac:dyDescent="0.35">
      <c r="B816" s="82"/>
      <c r="D816" s="112"/>
      <c r="E816" s="19"/>
      <c r="F816" s="19"/>
      <c r="G816" s="19"/>
      <c r="H816" s="19"/>
    </row>
    <row r="817" spans="2:8" hidden="1" outlineLevel="2" x14ac:dyDescent="0.35">
      <c r="B817" s="82" t="s">
        <v>1061</v>
      </c>
      <c r="D817" s="112">
        <f>D818*D819</f>
        <v>3.5796713100859923</v>
      </c>
      <c r="E817" s="112">
        <f>E818*E819</f>
        <v>3.5796713100859923</v>
      </c>
      <c r="F817" s="112">
        <f>F818*F819</f>
        <v>3.5796713100859923</v>
      </c>
      <c r="G817" s="112">
        <f>G818*G819</f>
        <v>3.5796713100859923</v>
      </c>
      <c r="H817" s="112">
        <f>H818*H819</f>
        <v>3.5796713100859923</v>
      </c>
    </row>
    <row r="818" spans="2:8" hidden="1" outlineLevel="2" x14ac:dyDescent="0.35">
      <c r="B818" s="82" t="s">
        <v>1021</v>
      </c>
      <c r="C818" s="292">
        <v>8.6E-3</v>
      </c>
      <c r="D818" s="134">
        <f t="shared" ref="D818:H819" si="147">C818</f>
        <v>8.6E-3</v>
      </c>
      <c r="E818" s="134">
        <f t="shared" si="147"/>
        <v>8.6E-3</v>
      </c>
      <c r="F818" s="134">
        <f t="shared" si="147"/>
        <v>8.6E-3</v>
      </c>
      <c r="G818" s="134">
        <f t="shared" si="147"/>
        <v>8.6E-3</v>
      </c>
      <c r="H818" s="134">
        <f t="shared" si="147"/>
        <v>8.6E-3</v>
      </c>
    </row>
    <row r="819" spans="2:8" hidden="1" outlineLevel="2" x14ac:dyDescent="0.35">
      <c r="B819" s="82" t="s">
        <v>989</v>
      </c>
      <c r="C819" s="34">
        <v>416.24085000999912</v>
      </c>
      <c r="D819" s="112">
        <f t="shared" si="147"/>
        <v>416.24085000999912</v>
      </c>
      <c r="E819" s="112">
        <f t="shared" si="147"/>
        <v>416.24085000999912</v>
      </c>
      <c r="F819" s="112">
        <f t="shared" si="147"/>
        <v>416.24085000999912</v>
      </c>
      <c r="G819" s="112">
        <f t="shared" si="147"/>
        <v>416.24085000999912</v>
      </c>
      <c r="H819" s="112">
        <f t="shared" si="147"/>
        <v>416.24085000999912</v>
      </c>
    </row>
    <row r="820" spans="2:8" hidden="1" outlineLevel="2" x14ac:dyDescent="0.35">
      <c r="C820" s="36"/>
    </row>
    <row r="821" spans="2:8" hidden="1" outlineLevel="2" x14ac:dyDescent="0.35">
      <c r="B821" t="s">
        <v>1025</v>
      </c>
      <c r="C821" s="131">
        <f t="shared" ref="C821:H821" si="148">C825*(C829/(1-(1/((1+C829)^(C831)))))</f>
        <v>0.10863517972261441</v>
      </c>
      <c r="D821" s="131">
        <f t="shared" si="148"/>
        <v>0.10863517972261441</v>
      </c>
      <c r="E821" s="131">
        <f t="shared" si="148"/>
        <v>0.10863517972261441</v>
      </c>
      <c r="F821" s="73">
        <f t="shared" si="148"/>
        <v>0.10863517972261441</v>
      </c>
      <c r="G821" s="73">
        <f t="shared" si="148"/>
        <v>0.10863517972261441</v>
      </c>
      <c r="H821" s="73">
        <f t="shared" si="148"/>
        <v>0.10863517972261441</v>
      </c>
    </row>
    <row r="822" spans="2:8" hidden="1" outlineLevel="2" x14ac:dyDescent="0.35">
      <c r="B822" t="s">
        <v>1026</v>
      </c>
      <c r="C822" s="131">
        <f t="shared" ref="C822:H822" si="149">C826*(C829/(1-(1/((1+C829)^(C832)))))</f>
        <v>1.5661988326080737E-2</v>
      </c>
      <c r="D822" s="131">
        <f t="shared" si="149"/>
        <v>1.5661988326080737E-2</v>
      </c>
      <c r="E822" s="131">
        <f t="shared" si="149"/>
        <v>1.5661988326080737E-2</v>
      </c>
      <c r="F822" s="73">
        <f t="shared" si="149"/>
        <v>1.5661988326080737E-2</v>
      </c>
      <c r="G822" s="73">
        <f t="shared" si="149"/>
        <v>1.5661988326080737E-2</v>
      </c>
      <c r="H822" s="73">
        <f t="shared" si="149"/>
        <v>1.5661988326080737E-2</v>
      </c>
    </row>
    <row r="823" spans="2:8" hidden="1" outlineLevel="2" x14ac:dyDescent="0.35">
      <c r="B823" t="s">
        <v>1027</v>
      </c>
      <c r="C823" s="131">
        <f t="shared" ref="C823:H823" si="150">C827*(C829/(1-(1/((1+C829)^(C833)))))</f>
        <v>2.6332913718150341E-2</v>
      </c>
      <c r="D823" s="131">
        <f t="shared" si="150"/>
        <v>2.6332913718150341E-2</v>
      </c>
      <c r="E823" s="131">
        <f t="shared" si="150"/>
        <v>2.6332913718150341E-2</v>
      </c>
      <c r="F823" s="73">
        <f t="shared" si="150"/>
        <v>2.6332913718150341E-2</v>
      </c>
      <c r="G823" s="73">
        <f t="shared" si="150"/>
        <v>2.6332913718150341E-2</v>
      </c>
      <c r="H823" s="73">
        <f t="shared" si="150"/>
        <v>2.6332913718150341E-2</v>
      </c>
    </row>
    <row r="824" spans="2:8" hidden="1" outlineLevel="2" x14ac:dyDescent="0.35">
      <c r="C824" s="131"/>
      <c r="D824" s="131"/>
      <c r="E824" s="131"/>
      <c r="F824" s="73"/>
      <c r="G824" s="73"/>
      <c r="H824" s="73"/>
    </row>
    <row r="825" spans="2:8" hidden="1" outlineLevel="2" x14ac:dyDescent="0.35">
      <c r="B825" t="s">
        <v>861</v>
      </c>
      <c r="C825" s="292">
        <v>0.82450000000000001</v>
      </c>
      <c r="D825" s="131">
        <f t="shared" ref="D825:H827" si="151">C825</f>
        <v>0.82450000000000001</v>
      </c>
      <c r="E825" s="131">
        <f t="shared" si="151"/>
        <v>0.82450000000000001</v>
      </c>
      <c r="F825" s="131">
        <f t="shared" si="151"/>
        <v>0.82450000000000001</v>
      </c>
      <c r="G825" s="131">
        <f t="shared" si="151"/>
        <v>0.82450000000000001</v>
      </c>
      <c r="H825" s="131">
        <f t="shared" si="151"/>
        <v>0.82450000000000001</v>
      </c>
    </row>
    <row r="826" spans="2:8" hidden="1" outlineLevel="2" x14ac:dyDescent="0.35">
      <c r="B826" t="s">
        <v>862</v>
      </c>
      <c r="C826" s="292">
        <v>7.3800000000000004E-2</v>
      </c>
      <c r="D826" s="131">
        <f t="shared" si="151"/>
        <v>7.3800000000000004E-2</v>
      </c>
      <c r="E826" s="131">
        <f t="shared" si="151"/>
        <v>7.3800000000000004E-2</v>
      </c>
      <c r="F826" s="131">
        <f t="shared" si="151"/>
        <v>7.3800000000000004E-2</v>
      </c>
      <c r="G826" s="131">
        <f t="shared" si="151"/>
        <v>7.3800000000000004E-2</v>
      </c>
      <c r="H826" s="131">
        <f t="shared" si="151"/>
        <v>7.3800000000000004E-2</v>
      </c>
    </row>
    <row r="827" spans="2:8" hidden="1" outlineLevel="2" x14ac:dyDescent="0.35">
      <c r="B827" t="s">
        <v>863</v>
      </c>
      <c r="C827" s="292">
        <v>0.1017</v>
      </c>
      <c r="D827" s="131">
        <f t="shared" si="151"/>
        <v>0.1017</v>
      </c>
      <c r="E827" s="131">
        <f t="shared" si="151"/>
        <v>0.1017</v>
      </c>
      <c r="F827" s="131">
        <f t="shared" si="151"/>
        <v>0.1017</v>
      </c>
      <c r="G827" s="131">
        <f t="shared" si="151"/>
        <v>0.1017</v>
      </c>
      <c r="H827" s="131">
        <f t="shared" si="151"/>
        <v>0.1017</v>
      </c>
    </row>
    <row r="828" spans="2:8" hidden="1" outlineLevel="2" x14ac:dyDescent="0.35"/>
    <row r="829" spans="2:8" hidden="1" outlineLevel="2" x14ac:dyDescent="0.35">
      <c r="B829" t="s">
        <v>857</v>
      </c>
      <c r="C829" s="291">
        <f>'Regulatory WACC'!$C$21</f>
        <v>0.11000990968583492</v>
      </c>
      <c r="D829" s="131">
        <f>C829</f>
        <v>0.11000990968583492</v>
      </c>
      <c r="E829" s="131">
        <f>D829</f>
        <v>0.11000990968583492</v>
      </c>
      <c r="F829" s="73">
        <f>E829</f>
        <v>0.11000990968583492</v>
      </c>
      <c r="G829" s="73">
        <f>F829</f>
        <v>0.11000990968583492</v>
      </c>
      <c r="H829" s="73">
        <f>G829</f>
        <v>0.11000990968583492</v>
      </c>
    </row>
    <row r="830" spans="2:8" hidden="1" outlineLevel="2" x14ac:dyDescent="0.35"/>
    <row r="831" spans="2:8" hidden="1" outlineLevel="2" x14ac:dyDescent="0.35">
      <c r="B831" t="s">
        <v>864</v>
      </c>
      <c r="C831" s="293">
        <v>17.260000000000002</v>
      </c>
      <c r="D831" s="58">
        <f t="shared" ref="D831:H833" si="152">C831</f>
        <v>17.260000000000002</v>
      </c>
      <c r="E831" s="58">
        <f t="shared" si="152"/>
        <v>17.260000000000002</v>
      </c>
      <c r="F831" s="58">
        <f t="shared" si="152"/>
        <v>17.260000000000002</v>
      </c>
      <c r="G831" s="58">
        <f t="shared" si="152"/>
        <v>17.260000000000002</v>
      </c>
      <c r="H831" s="58">
        <f t="shared" si="152"/>
        <v>17.260000000000002</v>
      </c>
    </row>
    <row r="832" spans="2:8" hidden="1" outlineLevel="2" x14ac:dyDescent="0.35">
      <c r="B832" t="s">
        <v>865</v>
      </c>
      <c r="C832" s="293">
        <v>7</v>
      </c>
      <c r="D832" s="58">
        <f t="shared" si="152"/>
        <v>7</v>
      </c>
      <c r="E832" s="58">
        <f t="shared" si="152"/>
        <v>7</v>
      </c>
      <c r="F832" s="58">
        <f t="shared" si="152"/>
        <v>7</v>
      </c>
      <c r="G832" s="58">
        <f t="shared" si="152"/>
        <v>7</v>
      </c>
      <c r="H832" s="58">
        <f t="shared" si="152"/>
        <v>7</v>
      </c>
    </row>
    <row r="833" spans="2:8" ht="15" hidden="1" customHeight="1" outlineLevel="2" x14ac:dyDescent="0.35">
      <c r="B833" t="s">
        <v>866</v>
      </c>
      <c r="C833" s="293">
        <v>5.3</v>
      </c>
      <c r="D833" s="58">
        <f t="shared" si="152"/>
        <v>5.3</v>
      </c>
      <c r="E833" s="58">
        <f t="shared" si="152"/>
        <v>5.3</v>
      </c>
      <c r="F833" s="58">
        <f t="shared" si="152"/>
        <v>5.3</v>
      </c>
      <c r="G833" s="58">
        <f t="shared" si="152"/>
        <v>5.3</v>
      </c>
      <c r="H833" s="58">
        <f t="shared" si="152"/>
        <v>5.3</v>
      </c>
    </row>
    <row r="834" spans="2:8" hidden="1" outlineLevel="1" x14ac:dyDescent="0.35"/>
    <row r="835" spans="2:8" hidden="1" outlineLevel="1" x14ac:dyDescent="0.35">
      <c r="B835" s="136" t="s">
        <v>1236</v>
      </c>
      <c r="C835" s="136"/>
      <c r="D835" s="137">
        <f>D837*D838</f>
        <v>7.1101205378000021</v>
      </c>
      <c r="E835" s="137">
        <f>D835*(E756/D756)</f>
        <v>7.0747061406016147</v>
      </c>
      <c r="F835" s="137">
        <f>E835*(F756/E756)</f>
        <v>7.0394681369709957</v>
      </c>
      <c r="G835" s="137">
        <f>F835*(G756/F756)</f>
        <v>7.004405648319401</v>
      </c>
      <c r="H835" s="137">
        <f>G835*(H756/G756)</f>
        <v>6.9695178004341996</v>
      </c>
    </row>
    <row r="836" spans="2:8" ht="15" hidden="1" customHeight="1" outlineLevel="2" x14ac:dyDescent="0.35"/>
    <row r="837" spans="2:8" hidden="1" outlineLevel="2" x14ac:dyDescent="0.35">
      <c r="B837" t="s">
        <v>990</v>
      </c>
      <c r="C837" s="292">
        <v>0.02</v>
      </c>
      <c r="D837" s="134">
        <f>C837</f>
        <v>0.02</v>
      </c>
      <c r="E837" s="134"/>
      <c r="F837" s="134"/>
      <c r="G837" s="134"/>
      <c r="H837" s="134"/>
    </row>
    <row r="838" spans="2:8" ht="14.15" hidden="1" customHeight="1" outlineLevel="2" x14ac:dyDescent="0.35">
      <c r="B838" t="s">
        <v>991</v>
      </c>
      <c r="C838" s="34">
        <v>355.5060268900001</v>
      </c>
      <c r="D838" s="36">
        <f>C838</f>
        <v>355.5060268900001</v>
      </c>
      <c r="E838" s="36"/>
      <c r="F838" s="36"/>
      <c r="G838" s="36"/>
      <c r="H838" s="36"/>
    </row>
    <row r="839" spans="2:8" hidden="1" outlineLevel="1" x14ac:dyDescent="0.35">
      <c r="C839" s="36"/>
    </row>
    <row r="840" spans="2:8" hidden="1" outlineLevel="1" x14ac:dyDescent="0.35">
      <c r="B840" s="136" t="s">
        <v>1097</v>
      </c>
      <c r="C840" s="136"/>
      <c r="D840" s="137">
        <f>D767-D903</f>
        <v>0.15387486215753299</v>
      </c>
      <c r="E840" s="137">
        <f>E767-E903</f>
        <v>0.15355188854744339</v>
      </c>
      <c r="F840" s="137">
        <f>F767-F903</f>
        <v>0.15322866132787794</v>
      </c>
      <c r="G840" s="137">
        <f>G767-G903</f>
        <v>0.15290518423421506</v>
      </c>
      <c r="H840" s="137">
        <f>H767-H903</f>
        <v>0.15258146101384518</v>
      </c>
    </row>
    <row r="841" spans="2:8" ht="15" hidden="1" customHeight="1" outlineLevel="2" x14ac:dyDescent="0.35"/>
    <row r="842" spans="2:8" hidden="1" outlineLevel="2" x14ac:dyDescent="0.35">
      <c r="B842" t="s">
        <v>873</v>
      </c>
      <c r="C842" s="34">
        <v>7.4245153566564639</v>
      </c>
      <c r="D842" s="36">
        <f>C842</f>
        <v>7.4245153566564639</v>
      </c>
      <c r="E842" s="36">
        <f>D842</f>
        <v>7.4245153566564639</v>
      </c>
      <c r="F842" s="36">
        <f>E842</f>
        <v>7.4245153566564639</v>
      </c>
      <c r="G842" s="36">
        <f>F842</f>
        <v>7.4245153566564639</v>
      </c>
      <c r="H842" s="36">
        <f>G842</f>
        <v>7.4245153566564639</v>
      </c>
    </row>
    <row r="843" spans="2:8" hidden="1" outlineLevel="1" x14ac:dyDescent="0.35">
      <c r="C843" s="36"/>
    </row>
    <row r="844" spans="2:8" ht="14.15" hidden="1" customHeight="1" outlineLevel="1" x14ac:dyDescent="0.35">
      <c r="B844" s="111" t="s">
        <v>992</v>
      </c>
      <c r="C844" s="111"/>
      <c r="D844" s="144">
        <f>+D846+D870+D898+D903</f>
        <v>137.55629183477996</v>
      </c>
      <c r="E844" s="144">
        <f>+E846+E870+E898+E903</f>
        <v>137.49859607982111</v>
      </c>
      <c r="F844" s="144">
        <f>+F846+F870+F898+F903</f>
        <v>137.44118443366156</v>
      </c>
      <c r="G844" s="144">
        <f>+G846+G870+G898+G903</f>
        <v>137.38405548553374</v>
      </c>
      <c r="H844" s="144">
        <f>+H846+H870+H898+H903</f>
        <v>137.32720783175063</v>
      </c>
    </row>
    <row r="845" spans="2:8" hidden="1" outlineLevel="1" x14ac:dyDescent="0.35">
      <c r="B845" s="1"/>
      <c r="C845" s="1"/>
      <c r="D845" s="130"/>
      <c r="E845" s="130"/>
      <c r="F845" s="130"/>
      <c r="G845" s="130"/>
      <c r="H845" s="130"/>
    </row>
    <row r="846" spans="2:8" hidden="1" outlineLevel="1" x14ac:dyDescent="0.35">
      <c r="B846" s="136" t="s">
        <v>380</v>
      </c>
      <c r="C846" s="136"/>
      <c r="D846" s="137">
        <f>D848+D849</f>
        <v>124.54235958290352</v>
      </c>
      <c r="E846" s="137">
        <f>E848+E849</f>
        <v>124.54235958290352</v>
      </c>
      <c r="F846" s="137">
        <f>F848+F849</f>
        <v>124.54235958290352</v>
      </c>
      <c r="G846" s="137">
        <f>G848+G849</f>
        <v>124.54235958290352</v>
      </c>
      <c r="H846" s="137">
        <f>H848+H849</f>
        <v>124.54235958290352</v>
      </c>
    </row>
    <row r="847" spans="2:8" hidden="1" outlineLevel="2" x14ac:dyDescent="0.35"/>
    <row r="848" spans="2:8" hidden="1" outlineLevel="2" x14ac:dyDescent="0.35">
      <c r="B848" s="1" t="s">
        <v>853</v>
      </c>
      <c r="C848" s="1"/>
      <c r="D848" s="130">
        <f>-PMT(D854,5,NPV(D854,D851:H851))</f>
        <v>32.706493847305765</v>
      </c>
      <c r="E848" s="130">
        <f t="shared" ref="E848:H849" si="153">D848</f>
        <v>32.706493847305765</v>
      </c>
      <c r="F848" s="130">
        <f t="shared" si="153"/>
        <v>32.706493847305765</v>
      </c>
      <c r="G848" s="130">
        <f t="shared" si="153"/>
        <v>32.706493847305765</v>
      </c>
      <c r="H848" s="130">
        <f t="shared" si="153"/>
        <v>32.706493847305765</v>
      </c>
    </row>
    <row r="849" spans="2:10" hidden="1" outlineLevel="2" x14ac:dyDescent="0.35">
      <c r="B849" s="1" t="s">
        <v>854</v>
      </c>
      <c r="C849" s="1"/>
      <c r="D849" s="130">
        <f>-PMT(D854,5,NPV(D854,D852:H852))</f>
        <v>91.83586573559775</v>
      </c>
      <c r="E849" s="130">
        <f t="shared" si="153"/>
        <v>91.83586573559775</v>
      </c>
      <c r="F849" s="130">
        <f t="shared" si="153"/>
        <v>91.83586573559775</v>
      </c>
      <c r="G849" s="130">
        <f t="shared" si="153"/>
        <v>91.83586573559775</v>
      </c>
      <c r="H849" s="130">
        <f t="shared" si="153"/>
        <v>91.83586573559775</v>
      </c>
    </row>
    <row r="850" spans="2:10" hidden="1" outlineLevel="2" x14ac:dyDescent="0.35"/>
    <row r="851" spans="2:10" hidden="1" outlineLevel="2" x14ac:dyDescent="0.35">
      <c r="B851" t="s">
        <v>855</v>
      </c>
      <c r="D851" s="36">
        <f>IF((D857+D862)&lt;D861*D855,(D857+D862),(D861*D855))</f>
        <v>32.706493847305758</v>
      </c>
      <c r="E851" s="36">
        <f>IF((E857+E862)&lt;E861*E855,(E857+E862),(E861*E855))</f>
        <v>32.706493847305758</v>
      </c>
      <c r="F851" s="36">
        <f>IF((F857+F862)&lt;F861*F855,(F857+F862),(F861*F855))</f>
        <v>32.706493847305758</v>
      </c>
      <c r="G851" s="36">
        <f>IF((G857+G862)&lt;G861*G855,(G857+G862),(G861*G855))</f>
        <v>32.706493847305758</v>
      </c>
      <c r="H851" s="36">
        <f>IF((H857+H862)&lt;H861*H855,(H857+H862),(H861*H855))</f>
        <v>32.706493847305758</v>
      </c>
    </row>
    <row r="852" spans="2:10" hidden="1" outlineLevel="2" x14ac:dyDescent="0.35">
      <c r="B852" t="s">
        <v>856</v>
      </c>
      <c r="D852" s="36">
        <f>D868*D854</f>
        <v>98.284417928949793</v>
      </c>
      <c r="E852" s="36">
        <f>E868*E854</f>
        <v>94.686379494667392</v>
      </c>
      <c r="F852" s="36">
        <f>F868*F854</f>
        <v>91.088341060384963</v>
      </c>
      <c r="G852" s="36">
        <f>G868*G854</f>
        <v>87.490302626102547</v>
      </c>
      <c r="H852" s="36">
        <f>H868*H854</f>
        <v>83.892264191820118</v>
      </c>
    </row>
    <row r="853" spans="2:10" hidden="1" outlineLevel="2" x14ac:dyDescent="0.35"/>
    <row r="854" spans="2:10" hidden="1" outlineLevel="2" x14ac:dyDescent="0.35">
      <c r="B854" t="s">
        <v>857</v>
      </c>
      <c r="C854" s="131">
        <f>'Regulatory WACC'!$C$21</f>
        <v>0.11000990968583492</v>
      </c>
      <c r="D854" s="131">
        <f t="shared" ref="D854:H855" si="154">C854</f>
        <v>0.11000990968583492</v>
      </c>
      <c r="E854" s="131">
        <f t="shared" si="154"/>
        <v>0.11000990968583492</v>
      </c>
      <c r="F854" s="73">
        <f t="shared" si="154"/>
        <v>0.11000990968583492</v>
      </c>
      <c r="G854" s="73">
        <f t="shared" si="154"/>
        <v>0.11000990968583492</v>
      </c>
      <c r="H854" s="73">
        <f t="shared" si="154"/>
        <v>0.11000990968583492</v>
      </c>
    </row>
    <row r="855" spans="2:10" hidden="1" outlineLevel="2" x14ac:dyDescent="0.35">
      <c r="B855" t="s">
        <v>858</v>
      </c>
      <c r="C855" s="292">
        <f>-C863/C861</f>
        <v>3.3671397540740867E-2</v>
      </c>
      <c r="D855" s="131">
        <f t="shared" si="154"/>
        <v>3.3671397540740867E-2</v>
      </c>
      <c r="E855" s="131">
        <f t="shared" si="154"/>
        <v>3.3671397540740867E-2</v>
      </c>
      <c r="F855" s="73">
        <f t="shared" si="154"/>
        <v>3.3671397540740867E-2</v>
      </c>
      <c r="G855" s="73">
        <f t="shared" si="154"/>
        <v>3.3671397540740867E-2</v>
      </c>
      <c r="H855" s="73">
        <f t="shared" si="154"/>
        <v>3.3671397540740867E-2</v>
      </c>
    </row>
    <row r="856" spans="2:10" hidden="1" outlineLevel="2" x14ac:dyDescent="0.35"/>
    <row r="857" spans="2:10" hidden="1" outlineLevel="2" x14ac:dyDescent="0.35">
      <c r="B857" t="s">
        <v>505</v>
      </c>
      <c r="C857" s="34">
        <v>970.69902542000239</v>
      </c>
      <c r="D857" s="36">
        <f t="shared" ref="D857:H862" si="155">C857</f>
        <v>970.69902542000239</v>
      </c>
      <c r="E857" s="36">
        <f t="shared" si="155"/>
        <v>970.69902542000239</v>
      </c>
      <c r="F857" s="36">
        <f t="shared" si="155"/>
        <v>970.69902542000239</v>
      </c>
      <c r="G857" s="36">
        <f t="shared" si="155"/>
        <v>970.69902542000239</v>
      </c>
      <c r="H857" s="36">
        <f t="shared" si="155"/>
        <v>970.69902542000239</v>
      </c>
      <c r="J857" s="36"/>
    </row>
    <row r="858" spans="2:10" hidden="1" outlineLevel="2" x14ac:dyDescent="0.35">
      <c r="B858" t="s">
        <v>506</v>
      </c>
      <c r="C858" s="34">
        <v>0</v>
      </c>
      <c r="D858" s="36">
        <f t="shared" si="155"/>
        <v>0</v>
      </c>
      <c r="E858" s="36">
        <f t="shared" si="155"/>
        <v>0</v>
      </c>
      <c r="F858" s="36">
        <f t="shared" si="155"/>
        <v>0</v>
      </c>
      <c r="G858" s="36">
        <f t="shared" si="155"/>
        <v>0</v>
      </c>
      <c r="H858" s="36">
        <f t="shared" si="155"/>
        <v>0</v>
      </c>
      <c r="J858" s="36"/>
    </row>
    <row r="859" spans="2:10" hidden="1" outlineLevel="2" x14ac:dyDescent="0.35">
      <c r="B859" t="s">
        <v>507</v>
      </c>
      <c r="C859" s="34">
        <v>0</v>
      </c>
      <c r="D859" s="36">
        <f t="shared" si="155"/>
        <v>0</v>
      </c>
      <c r="E859" s="36">
        <f t="shared" si="155"/>
        <v>0</v>
      </c>
      <c r="F859" s="36">
        <f t="shared" si="155"/>
        <v>0</v>
      </c>
      <c r="G859" s="36">
        <f t="shared" si="155"/>
        <v>0</v>
      </c>
      <c r="H859" s="36">
        <f t="shared" si="155"/>
        <v>0</v>
      </c>
      <c r="J859" s="36"/>
    </row>
    <row r="860" spans="2:10" hidden="1" outlineLevel="2" x14ac:dyDescent="0.35">
      <c r="B860" t="s">
        <v>1086</v>
      </c>
      <c r="C860" s="34">
        <v>0</v>
      </c>
      <c r="D860" s="36">
        <f t="shared" si="155"/>
        <v>0</v>
      </c>
      <c r="E860" s="36">
        <f t="shared" si="155"/>
        <v>0</v>
      </c>
      <c r="F860" s="36">
        <f t="shared" si="155"/>
        <v>0</v>
      </c>
      <c r="G860" s="36">
        <f t="shared" si="155"/>
        <v>0</v>
      </c>
      <c r="H860" s="36">
        <f t="shared" si="155"/>
        <v>0</v>
      </c>
      <c r="J860" s="36"/>
    </row>
    <row r="861" spans="2:10" hidden="1" outlineLevel="2" x14ac:dyDescent="0.35">
      <c r="B861" t="s">
        <v>1233</v>
      </c>
      <c r="C861" s="36">
        <v>971.34352109182225</v>
      </c>
      <c r="D861" s="36">
        <f t="shared" si="155"/>
        <v>971.34352109182225</v>
      </c>
      <c r="E861" s="36">
        <f t="shared" si="155"/>
        <v>971.34352109182225</v>
      </c>
      <c r="F861" s="36">
        <f t="shared" si="155"/>
        <v>971.34352109182225</v>
      </c>
      <c r="G861" s="36">
        <f t="shared" si="155"/>
        <v>971.34352109182225</v>
      </c>
      <c r="H861" s="36">
        <f t="shared" si="155"/>
        <v>971.34352109182225</v>
      </c>
      <c r="J861" s="36"/>
    </row>
    <row r="862" spans="2:10" hidden="1" outlineLevel="2" x14ac:dyDescent="0.35">
      <c r="B862" t="s">
        <v>511</v>
      </c>
      <c r="C862" s="34">
        <v>-79.310942979055483</v>
      </c>
      <c r="D862" s="156">
        <f t="shared" si="155"/>
        <v>-79.310942979055483</v>
      </c>
      <c r="E862" s="36">
        <f>D862+D863</f>
        <v>-112.01743682636123</v>
      </c>
      <c r="F862" s="36">
        <f>E862+E863</f>
        <v>-144.72393067366698</v>
      </c>
      <c r="G862" s="36">
        <f>F862+F863</f>
        <v>-177.43042452097274</v>
      </c>
      <c r="H862" s="36">
        <f>G862+G863</f>
        <v>-210.13691836827849</v>
      </c>
      <c r="J862" s="36"/>
    </row>
    <row r="863" spans="2:10" hidden="1" outlineLevel="2" x14ac:dyDescent="0.35">
      <c r="B863" t="s">
        <v>1234</v>
      </c>
      <c r="C863" s="34">
        <v>-32.706493847305758</v>
      </c>
      <c r="D863" s="36">
        <f>-D851</f>
        <v>-32.706493847305758</v>
      </c>
      <c r="E863" s="36">
        <f>-E851</f>
        <v>-32.706493847305758</v>
      </c>
      <c r="F863" s="36">
        <f>-F851</f>
        <v>-32.706493847305758</v>
      </c>
      <c r="G863" s="36">
        <f>-G851</f>
        <v>-32.706493847305758</v>
      </c>
      <c r="H863" s="36">
        <f>-H851</f>
        <v>-32.706493847305758</v>
      </c>
      <c r="J863" s="36"/>
    </row>
    <row r="864" spans="2:10" hidden="1" outlineLevel="2" x14ac:dyDescent="0.35">
      <c r="B864" t="s">
        <v>514</v>
      </c>
      <c r="C864" s="34">
        <v>0</v>
      </c>
      <c r="D864" s="36">
        <f>IFERROR(C864*(D863/C863),0)</f>
        <v>0</v>
      </c>
      <c r="E864" s="36">
        <f>IFERROR(D864*(E863/D863),0)</f>
        <v>0</v>
      </c>
      <c r="F864" s="36">
        <f>IFERROR(E864*(F863/E863),0)</f>
        <v>0</v>
      </c>
      <c r="G864" s="36">
        <f>IFERROR(F864*(G863/F863),0)</f>
        <v>0</v>
      </c>
      <c r="H864" s="36">
        <f>IFERROR(G864*(H863/G863),0)</f>
        <v>0</v>
      </c>
      <c r="J864" s="36"/>
    </row>
    <row r="865" spans="2:10" hidden="1" outlineLevel="2" x14ac:dyDescent="0.35">
      <c r="B865" t="s">
        <v>513</v>
      </c>
      <c r="C865" s="34">
        <v>0</v>
      </c>
      <c r="D865" s="36">
        <f>IFERROR(C865*(D863/C863),0)</f>
        <v>0</v>
      </c>
      <c r="E865" s="36">
        <f>IFERROR(D865*(E863/D863),0)</f>
        <v>0</v>
      </c>
      <c r="F865" s="36">
        <f>IFERROR(E865*(F863/E863),0)</f>
        <v>0</v>
      </c>
      <c r="G865" s="36">
        <f>IFERROR(F865*(G863/F863),0)</f>
        <v>0</v>
      </c>
      <c r="H865" s="36">
        <f>IFERROR(G865*(H863/G863),0)</f>
        <v>0</v>
      </c>
      <c r="J865" s="36"/>
    </row>
    <row r="866" spans="2:10" hidden="1" outlineLevel="2" x14ac:dyDescent="0.35">
      <c r="B866" t="s">
        <v>515</v>
      </c>
      <c r="C866" s="34">
        <v>2.0261400561841127</v>
      </c>
      <c r="D866" s="36">
        <f t="shared" ref="D866:H867" si="156">+C866</f>
        <v>2.0261400561841127</v>
      </c>
      <c r="E866" s="36">
        <f t="shared" si="156"/>
        <v>2.0261400561841127</v>
      </c>
      <c r="F866" s="36">
        <f t="shared" si="156"/>
        <v>2.0261400561841127</v>
      </c>
      <c r="G866" s="36">
        <f t="shared" si="156"/>
        <v>2.0261400561841127</v>
      </c>
      <c r="H866" s="36">
        <f t="shared" si="156"/>
        <v>2.0261400561841127</v>
      </c>
      <c r="J866" s="36"/>
    </row>
    <row r="867" spans="2:10" hidden="1" outlineLevel="2" x14ac:dyDescent="0.35">
      <c r="B867" t="s">
        <v>516</v>
      </c>
      <c r="C867" s="34">
        <v>0</v>
      </c>
      <c r="D867" s="36">
        <f t="shared" si="156"/>
        <v>0</v>
      </c>
      <c r="E867" s="36">
        <f t="shared" si="156"/>
        <v>0</v>
      </c>
      <c r="F867" s="36">
        <f t="shared" si="156"/>
        <v>0</v>
      </c>
      <c r="G867" s="36">
        <f t="shared" si="156"/>
        <v>0</v>
      </c>
      <c r="H867" s="36">
        <f t="shared" si="156"/>
        <v>0</v>
      </c>
      <c r="J867" s="36"/>
    </row>
    <row r="868" spans="2:10" hidden="1" outlineLevel="2" x14ac:dyDescent="0.35">
      <c r="B868" t="s">
        <v>1235</v>
      </c>
      <c r="C868" s="36">
        <f>C857+C862-C864-C865+C866+C867</f>
        <v>893.41422249713094</v>
      </c>
      <c r="D868" s="36">
        <f>D857+D862-D864-D865+D867+D866</f>
        <v>893.41422249713094</v>
      </c>
      <c r="E868" s="36">
        <f>E857+E862-E864-E865+E867+E866</f>
        <v>860.7077286498253</v>
      </c>
      <c r="F868" s="36">
        <f>F857+F862-F864-F865+F867+F866</f>
        <v>828.00123480251943</v>
      </c>
      <c r="G868" s="36">
        <f>G857+G862-G864-G865+G867+G866</f>
        <v>795.2947409552138</v>
      </c>
      <c r="H868" s="36">
        <f>H857+H862-H864-H865+H867+H866</f>
        <v>762.58824710790793</v>
      </c>
      <c r="J868" s="36"/>
    </row>
    <row r="869" spans="2:10" hidden="1" outlineLevel="1" x14ac:dyDescent="0.35">
      <c r="D869" s="36"/>
    </row>
    <row r="870" spans="2:10" hidden="1" outlineLevel="1" x14ac:dyDescent="0.35">
      <c r="B870" s="136" t="s">
        <v>1232</v>
      </c>
      <c r="C870" s="136"/>
      <c r="D870" s="137">
        <f>SUM(D872:D874)</f>
        <v>1.2743224344859976</v>
      </c>
      <c r="E870" s="137">
        <f>SUM(E872:E874)</f>
        <v>1.2743224344859976</v>
      </c>
      <c r="F870" s="137">
        <f>SUM(F872:F874)</f>
        <v>1.2743224344859976</v>
      </c>
      <c r="G870" s="137">
        <f>SUM(G872:G874)</f>
        <v>1.2743224344859976</v>
      </c>
      <c r="H870" s="137">
        <f>SUM(H872:H874)</f>
        <v>1.2743224344859976</v>
      </c>
    </row>
    <row r="871" spans="2:10" hidden="1" outlineLevel="2" x14ac:dyDescent="0.35"/>
    <row r="872" spans="2:10" hidden="1" outlineLevel="2" x14ac:dyDescent="0.35">
      <c r="B872" s="82" t="s">
        <v>1055</v>
      </c>
      <c r="D872" s="112">
        <f t="shared" ref="D872:H874" si="157">D876*D884/D888</f>
        <v>0.9190478095154061</v>
      </c>
      <c r="E872" s="112">
        <f t="shared" si="157"/>
        <v>0.9190478095154061</v>
      </c>
      <c r="F872" s="112">
        <f t="shared" si="157"/>
        <v>0.9190478095154061</v>
      </c>
      <c r="G872" s="112">
        <f t="shared" si="157"/>
        <v>0.9190478095154061</v>
      </c>
      <c r="H872" s="112">
        <f t="shared" si="157"/>
        <v>0.9190478095154061</v>
      </c>
    </row>
    <row r="873" spans="2:10" hidden="1" outlineLevel="2" x14ac:dyDescent="0.35">
      <c r="B873" s="82" t="s">
        <v>1056</v>
      </c>
      <c r="D873" s="112">
        <f t="shared" si="157"/>
        <v>0.13249958347281091</v>
      </c>
      <c r="E873" s="112">
        <f t="shared" si="157"/>
        <v>0.13249958347281091</v>
      </c>
      <c r="F873" s="112">
        <f t="shared" si="157"/>
        <v>0.13249958347281091</v>
      </c>
      <c r="G873" s="112">
        <f t="shared" si="157"/>
        <v>0.13249958347281091</v>
      </c>
      <c r="H873" s="112">
        <f t="shared" si="157"/>
        <v>0.13249958347281091</v>
      </c>
    </row>
    <row r="874" spans="2:10" hidden="1" outlineLevel="2" x14ac:dyDescent="0.35">
      <c r="B874" s="82" t="s">
        <v>1057</v>
      </c>
      <c r="D874" s="112">
        <f t="shared" si="157"/>
        <v>0.22277504149778041</v>
      </c>
      <c r="E874" s="112">
        <f t="shared" si="157"/>
        <v>0.22277504149778041</v>
      </c>
      <c r="F874" s="112">
        <f t="shared" si="157"/>
        <v>0.22277504149778041</v>
      </c>
      <c r="G874" s="112">
        <f t="shared" si="157"/>
        <v>0.22277504149778041</v>
      </c>
      <c r="H874" s="112">
        <f t="shared" si="157"/>
        <v>0.22277504149778041</v>
      </c>
    </row>
    <row r="875" spans="2:10" hidden="1" outlineLevel="2" x14ac:dyDescent="0.35">
      <c r="B875" s="82"/>
      <c r="D875" s="112"/>
      <c r="E875" s="112"/>
      <c r="F875" s="112"/>
      <c r="G875" s="112"/>
      <c r="H875" s="112"/>
    </row>
    <row r="876" spans="2:10" hidden="1" outlineLevel="2" x14ac:dyDescent="0.35">
      <c r="B876" s="82" t="s">
        <v>1058</v>
      </c>
      <c r="D876" s="112">
        <f>D880*D888</f>
        <v>6.9752258971751093</v>
      </c>
      <c r="E876" s="112">
        <f>E880*E888</f>
        <v>6.9752258971751093</v>
      </c>
      <c r="F876" s="112">
        <f>F880*F888</f>
        <v>6.9752258971751093</v>
      </c>
      <c r="G876" s="112">
        <f>G880*G888</f>
        <v>6.9752258971751093</v>
      </c>
      <c r="H876" s="112">
        <f>H880*H888</f>
        <v>6.9752258971751093</v>
      </c>
    </row>
    <row r="877" spans="2:10" hidden="1" outlineLevel="2" x14ac:dyDescent="0.35">
      <c r="B877" s="82" t="s">
        <v>1059</v>
      </c>
      <c r="D877" s="112">
        <f>D880*D889</f>
        <v>0.62434405240936708</v>
      </c>
      <c r="E877" s="112">
        <f>E880*E889</f>
        <v>0.62434405240936708</v>
      </c>
      <c r="F877" s="112">
        <f>F880*F889</f>
        <v>0.62434405240936708</v>
      </c>
      <c r="G877" s="112">
        <f>G880*G889</f>
        <v>0.62434405240936708</v>
      </c>
      <c r="H877" s="112">
        <f>H880*H889</f>
        <v>0.62434405240936708</v>
      </c>
    </row>
    <row r="878" spans="2:10" hidden="1" outlineLevel="2" x14ac:dyDescent="0.35">
      <c r="B878" s="82" t="s">
        <v>1060</v>
      </c>
      <c r="D878" s="112">
        <f>D880*D890</f>
        <v>0.86037656002754226</v>
      </c>
      <c r="E878" s="112">
        <f>E880*E890</f>
        <v>0.86037656002754226</v>
      </c>
      <c r="F878" s="112">
        <f>F880*F890</f>
        <v>0.86037656002754226</v>
      </c>
      <c r="G878" s="112">
        <f>G880*G890</f>
        <v>0.86037656002754226</v>
      </c>
      <c r="H878" s="112">
        <f>H880*H890</f>
        <v>0.86037656002754226</v>
      </c>
    </row>
    <row r="879" spans="2:10" hidden="1" outlineLevel="2" x14ac:dyDescent="0.35">
      <c r="B879" s="82"/>
      <c r="D879" s="112"/>
      <c r="E879" s="19"/>
      <c r="F879" s="19"/>
      <c r="G879" s="19"/>
      <c r="H879" s="19"/>
    </row>
    <row r="880" spans="2:10" hidden="1" outlineLevel="2" x14ac:dyDescent="0.35">
      <c r="B880" s="82" t="s">
        <v>1061</v>
      </c>
      <c r="D880" s="112">
        <f>D881*D882</f>
        <v>8.4599465096120188</v>
      </c>
      <c r="E880" s="112">
        <f>E881*E882</f>
        <v>8.4599465096120188</v>
      </c>
      <c r="F880" s="112">
        <f>F881*F882</f>
        <v>8.4599465096120188</v>
      </c>
      <c r="G880" s="112">
        <f>G881*G882</f>
        <v>8.4599465096120188</v>
      </c>
      <c r="H880" s="112">
        <f>H881*H882</f>
        <v>8.4599465096120188</v>
      </c>
    </row>
    <row r="881" spans="2:10" hidden="1" outlineLevel="2" x14ac:dyDescent="0.35">
      <c r="B881" s="82" t="s">
        <v>1021</v>
      </c>
      <c r="C881" s="292">
        <v>8.6E-3</v>
      </c>
      <c r="D881" s="134">
        <f t="shared" ref="D881:H882" si="158">C881</f>
        <v>8.6E-3</v>
      </c>
      <c r="E881" s="134">
        <f t="shared" si="158"/>
        <v>8.6E-3</v>
      </c>
      <c r="F881" s="134">
        <f t="shared" si="158"/>
        <v>8.6E-3</v>
      </c>
      <c r="G881" s="134">
        <f t="shared" si="158"/>
        <v>8.6E-3</v>
      </c>
      <c r="H881" s="134">
        <f t="shared" si="158"/>
        <v>8.6E-3</v>
      </c>
    </row>
    <row r="882" spans="2:10" hidden="1" outlineLevel="2" x14ac:dyDescent="0.35">
      <c r="B882" s="82" t="s">
        <v>989</v>
      </c>
      <c r="C882" s="34">
        <v>983.71471042000212</v>
      </c>
      <c r="D882" s="112">
        <f t="shared" si="158"/>
        <v>983.71471042000212</v>
      </c>
      <c r="E882" s="112">
        <f t="shared" si="158"/>
        <v>983.71471042000212</v>
      </c>
      <c r="F882" s="112">
        <f t="shared" si="158"/>
        <v>983.71471042000212</v>
      </c>
      <c r="G882" s="112">
        <f t="shared" si="158"/>
        <v>983.71471042000212</v>
      </c>
      <c r="H882" s="112">
        <f t="shared" si="158"/>
        <v>983.71471042000212</v>
      </c>
      <c r="J882" s="36"/>
    </row>
    <row r="883" spans="2:10" hidden="1" outlineLevel="2" x14ac:dyDescent="0.35">
      <c r="C883" s="36"/>
    </row>
    <row r="884" spans="2:10" hidden="1" outlineLevel="2" x14ac:dyDescent="0.35">
      <c r="B884" t="s">
        <v>1025</v>
      </c>
      <c r="C884" s="131">
        <f t="shared" ref="C884:H884" si="159">C888*(C892/(1-(1/((1+C892)^(C894)))))</f>
        <v>0.10863517972261441</v>
      </c>
      <c r="D884" s="131">
        <f t="shared" si="159"/>
        <v>0.10863517972261441</v>
      </c>
      <c r="E884" s="131">
        <f t="shared" si="159"/>
        <v>0.10863517972261441</v>
      </c>
      <c r="F884" s="73">
        <f t="shared" si="159"/>
        <v>0.10863517972261441</v>
      </c>
      <c r="G884" s="73">
        <f t="shared" si="159"/>
        <v>0.10863517972261441</v>
      </c>
      <c r="H884" s="73">
        <f t="shared" si="159"/>
        <v>0.10863517972261441</v>
      </c>
    </row>
    <row r="885" spans="2:10" hidden="1" outlineLevel="2" x14ac:dyDescent="0.35">
      <c r="B885" t="s">
        <v>1026</v>
      </c>
      <c r="C885" s="131">
        <f t="shared" ref="C885:H885" si="160">C889*(C892/(1-(1/((1+C892)^(C895)))))</f>
        <v>1.5661988326080737E-2</v>
      </c>
      <c r="D885" s="131">
        <f t="shared" si="160"/>
        <v>1.5661988326080737E-2</v>
      </c>
      <c r="E885" s="131">
        <f t="shared" si="160"/>
        <v>1.5661988326080737E-2</v>
      </c>
      <c r="F885" s="73">
        <f t="shared" si="160"/>
        <v>1.5661988326080737E-2</v>
      </c>
      <c r="G885" s="73">
        <f t="shared" si="160"/>
        <v>1.5661988326080737E-2</v>
      </c>
      <c r="H885" s="73">
        <f t="shared" si="160"/>
        <v>1.5661988326080737E-2</v>
      </c>
    </row>
    <row r="886" spans="2:10" hidden="1" outlineLevel="2" x14ac:dyDescent="0.35">
      <c r="B886" t="s">
        <v>1027</v>
      </c>
      <c r="C886" s="131">
        <f t="shared" ref="C886:H886" si="161">C890*(C892/(1-(1/((1+C892)^(C896)))))</f>
        <v>2.6332913718150341E-2</v>
      </c>
      <c r="D886" s="131">
        <f t="shared" si="161"/>
        <v>2.6332913718150341E-2</v>
      </c>
      <c r="E886" s="131">
        <f t="shared" si="161"/>
        <v>2.6332913718150341E-2</v>
      </c>
      <c r="F886" s="73">
        <f t="shared" si="161"/>
        <v>2.6332913718150341E-2</v>
      </c>
      <c r="G886" s="73">
        <f t="shared" si="161"/>
        <v>2.6332913718150341E-2</v>
      </c>
      <c r="H886" s="73">
        <f t="shared" si="161"/>
        <v>2.6332913718150341E-2</v>
      </c>
    </row>
    <row r="887" spans="2:10" hidden="1" outlineLevel="2" x14ac:dyDescent="0.35">
      <c r="C887" s="131"/>
      <c r="D887" s="131"/>
      <c r="E887" s="131"/>
      <c r="F887" s="73"/>
      <c r="G887" s="73"/>
      <c r="H887" s="73"/>
    </row>
    <row r="888" spans="2:10" hidden="1" outlineLevel="2" x14ac:dyDescent="0.35">
      <c r="B888" t="s">
        <v>861</v>
      </c>
      <c r="C888" s="292">
        <v>0.82450000000000001</v>
      </c>
      <c r="D888" s="131">
        <f t="shared" ref="D888:H890" si="162">C888</f>
        <v>0.82450000000000001</v>
      </c>
      <c r="E888" s="131">
        <f t="shared" si="162"/>
        <v>0.82450000000000001</v>
      </c>
      <c r="F888" s="131">
        <f t="shared" si="162"/>
        <v>0.82450000000000001</v>
      </c>
      <c r="G888" s="131">
        <f t="shared" si="162"/>
        <v>0.82450000000000001</v>
      </c>
      <c r="H888" s="131">
        <f t="shared" si="162"/>
        <v>0.82450000000000001</v>
      </c>
    </row>
    <row r="889" spans="2:10" hidden="1" outlineLevel="2" x14ac:dyDescent="0.35">
      <c r="B889" t="s">
        <v>862</v>
      </c>
      <c r="C889" s="292">
        <v>7.3800000000000004E-2</v>
      </c>
      <c r="D889" s="131">
        <f t="shared" si="162"/>
        <v>7.3800000000000004E-2</v>
      </c>
      <c r="E889" s="131">
        <f t="shared" si="162"/>
        <v>7.3800000000000004E-2</v>
      </c>
      <c r="F889" s="131">
        <f t="shared" si="162"/>
        <v>7.3800000000000004E-2</v>
      </c>
      <c r="G889" s="131">
        <f t="shared" si="162"/>
        <v>7.3800000000000004E-2</v>
      </c>
      <c r="H889" s="131">
        <f t="shared" si="162"/>
        <v>7.3800000000000004E-2</v>
      </c>
    </row>
    <row r="890" spans="2:10" hidden="1" outlineLevel="2" x14ac:dyDescent="0.35">
      <c r="B890" t="s">
        <v>863</v>
      </c>
      <c r="C890" s="292">
        <v>0.1017</v>
      </c>
      <c r="D890" s="131">
        <f t="shared" si="162"/>
        <v>0.1017</v>
      </c>
      <c r="E890" s="131">
        <f t="shared" si="162"/>
        <v>0.1017</v>
      </c>
      <c r="F890" s="131">
        <f t="shared" si="162"/>
        <v>0.1017</v>
      </c>
      <c r="G890" s="131">
        <f t="shared" si="162"/>
        <v>0.1017</v>
      </c>
      <c r="H890" s="131">
        <f t="shared" si="162"/>
        <v>0.1017</v>
      </c>
    </row>
    <row r="891" spans="2:10" hidden="1" outlineLevel="2" x14ac:dyDescent="0.35"/>
    <row r="892" spans="2:10" hidden="1" outlineLevel="2" x14ac:dyDescent="0.35">
      <c r="B892" t="s">
        <v>857</v>
      </c>
      <c r="C892" s="291">
        <f>'Regulatory WACC'!$C$21</f>
        <v>0.11000990968583492</v>
      </c>
      <c r="D892" s="131">
        <f>C892</f>
        <v>0.11000990968583492</v>
      </c>
      <c r="E892" s="131">
        <f>D892</f>
        <v>0.11000990968583492</v>
      </c>
      <c r="F892" s="73">
        <f>E892</f>
        <v>0.11000990968583492</v>
      </c>
      <c r="G892" s="73">
        <f>F892</f>
        <v>0.11000990968583492</v>
      </c>
      <c r="H892" s="73">
        <f>G892</f>
        <v>0.11000990968583492</v>
      </c>
    </row>
    <row r="893" spans="2:10" hidden="1" outlineLevel="2" x14ac:dyDescent="0.35"/>
    <row r="894" spans="2:10" hidden="1" outlineLevel="2" x14ac:dyDescent="0.35">
      <c r="B894" t="s">
        <v>864</v>
      </c>
      <c r="C894" s="293">
        <v>17.260000000000002</v>
      </c>
      <c r="D894" s="58">
        <f t="shared" ref="D894:H896" si="163">C894</f>
        <v>17.260000000000002</v>
      </c>
      <c r="E894" s="58">
        <f t="shared" si="163"/>
        <v>17.260000000000002</v>
      </c>
      <c r="F894" s="58">
        <f t="shared" si="163"/>
        <v>17.260000000000002</v>
      </c>
      <c r="G894" s="58">
        <f t="shared" si="163"/>
        <v>17.260000000000002</v>
      </c>
      <c r="H894" s="58">
        <f t="shared" si="163"/>
        <v>17.260000000000002</v>
      </c>
    </row>
    <row r="895" spans="2:10" hidden="1" outlineLevel="2" x14ac:dyDescent="0.35">
      <c r="B895" t="s">
        <v>865</v>
      </c>
      <c r="C895" s="293">
        <v>7</v>
      </c>
      <c r="D895" s="58">
        <f t="shared" si="163"/>
        <v>7</v>
      </c>
      <c r="E895" s="58">
        <f t="shared" si="163"/>
        <v>7</v>
      </c>
      <c r="F895" s="58">
        <f t="shared" si="163"/>
        <v>7</v>
      </c>
      <c r="G895" s="58">
        <f t="shared" si="163"/>
        <v>7</v>
      </c>
      <c r="H895" s="58">
        <f t="shared" si="163"/>
        <v>7</v>
      </c>
    </row>
    <row r="896" spans="2:10" ht="15" hidden="1" customHeight="1" outlineLevel="2" x14ac:dyDescent="0.35">
      <c r="B896" t="s">
        <v>866</v>
      </c>
      <c r="C896" s="293">
        <v>5.3</v>
      </c>
      <c r="D896" s="58">
        <f t="shared" si="163"/>
        <v>5.3</v>
      </c>
      <c r="E896" s="58">
        <f t="shared" si="163"/>
        <v>5.3</v>
      </c>
      <c r="F896" s="58">
        <f t="shared" si="163"/>
        <v>5.3</v>
      </c>
      <c r="G896" s="58">
        <f t="shared" si="163"/>
        <v>5.3</v>
      </c>
      <c r="H896" s="58">
        <f t="shared" si="163"/>
        <v>5.3</v>
      </c>
    </row>
    <row r="897" spans="2:8" hidden="1" outlineLevel="1" x14ac:dyDescent="0.35"/>
    <row r="898" spans="2:8" hidden="1" outlineLevel="1" x14ac:dyDescent="0.35">
      <c r="B898" s="136" t="s">
        <v>1236</v>
      </c>
      <c r="C898" s="136"/>
      <c r="D898" s="137">
        <f>D900*D901</f>
        <v>11.469856622799993</v>
      </c>
      <c r="E898" s="137">
        <f>D898*(E756/D756)</f>
        <v>11.412727062746983</v>
      </c>
      <c r="F898" s="137">
        <f>E898*(F756/E756)</f>
        <v>11.355882056088072</v>
      </c>
      <c r="G898" s="137">
        <f>F898*(G756/F756)</f>
        <v>11.299320185507355</v>
      </c>
      <c r="H898" s="137">
        <f>G898*(H756/G756)</f>
        <v>11.243040040748356</v>
      </c>
    </row>
    <row r="899" spans="2:8" ht="15" hidden="1" customHeight="1" outlineLevel="2" x14ac:dyDescent="0.35"/>
    <row r="900" spans="2:8" hidden="1" outlineLevel="2" x14ac:dyDescent="0.35">
      <c r="B900" t="s">
        <v>990</v>
      </c>
      <c r="C900" s="292">
        <v>0.02</v>
      </c>
      <c r="D900" s="134">
        <f>C900</f>
        <v>0.02</v>
      </c>
      <c r="E900" s="134"/>
      <c r="F900" s="134"/>
      <c r="G900" s="134"/>
      <c r="H900" s="134"/>
    </row>
    <row r="901" spans="2:8" ht="14.15" hidden="1" customHeight="1" outlineLevel="2" x14ac:dyDescent="0.35">
      <c r="B901" t="s">
        <v>991</v>
      </c>
      <c r="C901" s="34">
        <v>573.49283113999968</v>
      </c>
      <c r="D901" s="36">
        <f>C901</f>
        <v>573.49283113999968</v>
      </c>
      <c r="E901" s="36"/>
      <c r="F901" s="36"/>
      <c r="G901" s="36"/>
      <c r="H901" s="36"/>
    </row>
    <row r="902" spans="2:8" hidden="1" outlineLevel="1" x14ac:dyDescent="0.35">
      <c r="C902" s="36"/>
    </row>
    <row r="903" spans="2:8" hidden="1" outlineLevel="1" x14ac:dyDescent="0.35">
      <c r="B903" s="136" t="s">
        <v>1097</v>
      </c>
      <c r="C903" s="136"/>
      <c r="D903" s="137">
        <f>D767*((D905/(D905+D842)))</f>
        <v>0.26975319459046027</v>
      </c>
      <c r="E903" s="137">
        <f>E767*((E905/(E905+E842)))</f>
        <v>0.2691869996846224</v>
      </c>
      <c r="F903" s="137">
        <f>F767*((F905/(F905+F842)))</f>
        <v>0.26862036018396701</v>
      </c>
      <c r="G903" s="137">
        <f>G767*((G905/(G905+G842)))</f>
        <v>0.26805328263686851</v>
      </c>
      <c r="H903" s="137">
        <f>H767*((H905/(H905+H842)))</f>
        <v>0.26748577361275983</v>
      </c>
    </row>
    <row r="904" spans="2:8" ht="15" hidden="1" customHeight="1" outlineLevel="2" x14ac:dyDescent="0.35"/>
    <row r="905" spans="2:8" hidden="1" outlineLevel="2" x14ac:dyDescent="0.35">
      <c r="B905" t="s">
        <v>873</v>
      </c>
      <c r="C905" s="34">
        <v>13.015685003139833</v>
      </c>
      <c r="D905" s="36">
        <f>C905</f>
        <v>13.015685003139833</v>
      </c>
      <c r="E905" s="36">
        <f>D905</f>
        <v>13.015685003139833</v>
      </c>
      <c r="F905" s="36">
        <f>E905</f>
        <v>13.015685003139833</v>
      </c>
      <c r="G905" s="36">
        <f>F905</f>
        <v>13.015685003139833</v>
      </c>
      <c r="H905" s="36">
        <f>G905</f>
        <v>13.015685003139833</v>
      </c>
    </row>
    <row r="906" spans="2:8" hidden="1" outlineLevel="1" x14ac:dyDescent="0.35">
      <c r="C906" s="36"/>
    </row>
    <row r="907" spans="2:8" collapsed="1" x14ac:dyDescent="0.35">
      <c r="D907" s="19"/>
    </row>
    <row r="908" spans="2:8" x14ac:dyDescent="0.35">
      <c r="B908" s="146" t="s">
        <v>997</v>
      </c>
      <c r="C908" s="146"/>
      <c r="D908" s="147"/>
      <c r="E908" s="147"/>
      <c r="F908" s="147"/>
      <c r="G908" s="147"/>
      <c r="H908" s="147"/>
    </row>
    <row r="909" spans="2:8" hidden="1" outlineLevel="1" x14ac:dyDescent="0.35">
      <c r="D909" s="19"/>
      <c r="E909" s="19"/>
      <c r="F909" s="19"/>
      <c r="G909" s="19"/>
      <c r="H909" s="19"/>
    </row>
    <row r="910" spans="2:8" hidden="1" outlineLevel="1" x14ac:dyDescent="0.35">
      <c r="B910" s="138" t="s">
        <v>994</v>
      </c>
      <c r="C910" s="288"/>
      <c r="D910" s="145">
        <f>D918*(1+D912)</f>
        <v>3144.8939219544632</v>
      </c>
      <c r="E910" s="145">
        <f>E918*(1+E912)</f>
        <v>3185.298520226178</v>
      </c>
      <c r="F910" s="145">
        <f>F918*(1+F912)</f>
        <v>3226.8906132449965</v>
      </c>
      <c r="G910" s="145">
        <f>G918*(1+G912)</f>
        <v>3269.705139300313</v>
      </c>
      <c r="H910" s="145">
        <f>H918*(1+H912)</f>
        <v>3313.7780678221193</v>
      </c>
    </row>
    <row r="911" spans="2:8" hidden="1" outlineLevel="1" x14ac:dyDescent="0.35">
      <c r="D911" s="112"/>
      <c r="E911" s="112"/>
      <c r="F911" s="112"/>
      <c r="G911" s="112"/>
      <c r="H911" s="112"/>
    </row>
    <row r="912" spans="2:8" hidden="1" outlineLevel="1" x14ac:dyDescent="0.35">
      <c r="B912" s="1" t="s">
        <v>851</v>
      </c>
      <c r="C912" s="289">
        <f t="shared" ref="C912:H912" si="164">SUM(C913:C916)</f>
        <v>1.4E-2</v>
      </c>
      <c r="D912" s="142">
        <f t="shared" si="164"/>
        <v>1.4E-2</v>
      </c>
      <c r="E912" s="142">
        <f t="shared" si="164"/>
        <v>1.4E-2</v>
      </c>
      <c r="F912" s="143">
        <f t="shared" si="164"/>
        <v>1.4E-2</v>
      </c>
      <c r="G912" s="143">
        <f t="shared" si="164"/>
        <v>1.4E-2</v>
      </c>
      <c r="H912" s="143">
        <f t="shared" si="164"/>
        <v>1.4E-2</v>
      </c>
    </row>
    <row r="913" spans="2:8" hidden="1" outlineLevel="1" x14ac:dyDescent="0.35">
      <c r="B913" s="27" t="s">
        <v>375</v>
      </c>
      <c r="C913" s="290">
        <v>4.0000000000000001E-3</v>
      </c>
      <c r="D913" s="133">
        <f t="shared" ref="D913:H916" si="165">C913</f>
        <v>4.0000000000000001E-3</v>
      </c>
      <c r="E913" s="133">
        <f t="shared" si="165"/>
        <v>4.0000000000000001E-3</v>
      </c>
      <c r="F913" s="133">
        <f t="shared" si="165"/>
        <v>4.0000000000000001E-3</v>
      </c>
      <c r="G913" s="133">
        <f t="shared" si="165"/>
        <v>4.0000000000000001E-3</v>
      </c>
      <c r="H913" s="133">
        <f t="shared" si="165"/>
        <v>4.0000000000000001E-3</v>
      </c>
    </row>
    <row r="914" spans="2:8" hidden="1" outlineLevel="1" x14ac:dyDescent="0.35">
      <c r="B914" s="27" t="s">
        <v>376</v>
      </c>
      <c r="C914" s="290">
        <v>0.01</v>
      </c>
      <c r="D914" s="133">
        <f t="shared" si="165"/>
        <v>0.01</v>
      </c>
      <c r="E914" s="133">
        <f t="shared" si="165"/>
        <v>0.01</v>
      </c>
      <c r="F914" s="133">
        <f t="shared" si="165"/>
        <v>0.01</v>
      </c>
      <c r="G914" s="133">
        <f t="shared" si="165"/>
        <v>0.01</v>
      </c>
      <c r="H914" s="133">
        <f t="shared" si="165"/>
        <v>0.01</v>
      </c>
    </row>
    <row r="915" spans="2:8" hidden="1" outlineLevel="1" x14ac:dyDescent="0.35">
      <c r="B915" s="27" t="s">
        <v>377</v>
      </c>
      <c r="C915" s="290">
        <v>0</v>
      </c>
      <c r="D915" s="133">
        <f t="shared" si="165"/>
        <v>0</v>
      </c>
      <c r="E915" s="133">
        <f t="shared" si="165"/>
        <v>0</v>
      </c>
      <c r="F915" s="133">
        <f t="shared" si="165"/>
        <v>0</v>
      </c>
      <c r="G915" s="133">
        <f t="shared" si="165"/>
        <v>0</v>
      </c>
      <c r="H915" s="133">
        <f t="shared" si="165"/>
        <v>0</v>
      </c>
    </row>
    <row r="916" spans="2:8" hidden="1" outlineLevel="1" x14ac:dyDescent="0.35">
      <c r="B916" s="27" t="s">
        <v>378</v>
      </c>
      <c r="C916" s="290">
        <v>0</v>
      </c>
      <c r="D916" s="133">
        <f t="shared" si="165"/>
        <v>0</v>
      </c>
      <c r="E916" s="133">
        <f t="shared" si="165"/>
        <v>0</v>
      </c>
      <c r="F916" s="133">
        <f t="shared" si="165"/>
        <v>0</v>
      </c>
      <c r="G916" s="133">
        <f t="shared" si="165"/>
        <v>0</v>
      </c>
      <c r="H916" s="133">
        <f t="shared" si="165"/>
        <v>0</v>
      </c>
    </row>
    <row r="917" spans="2:8" hidden="1" outlineLevel="1" x14ac:dyDescent="0.35"/>
    <row r="918" spans="2:8" ht="14.15" hidden="1" customHeight="1" outlineLevel="1" x14ac:dyDescent="0.35">
      <c r="B918" s="138" t="s">
        <v>1024</v>
      </c>
      <c r="C918" s="288"/>
      <c r="D918" s="145">
        <f>+D920+D1017+D1080</f>
        <v>3101.4732958130799</v>
      </c>
      <c r="E918" s="145">
        <f>+E920+E1017+E1080</f>
        <v>3141.3200396707871</v>
      </c>
      <c r="F918" s="145">
        <f>+F920+F1017+F1080</f>
        <v>3182.3378828846121</v>
      </c>
      <c r="G918" s="145">
        <f>+G920+G1017+G1080</f>
        <v>3224.5612813612556</v>
      </c>
      <c r="H918" s="145">
        <f>+H920+H1017+H1080</f>
        <v>3268.0257079113603</v>
      </c>
    </row>
    <row r="919" spans="2:8" ht="14.5" hidden="1" customHeight="1" outlineLevel="1" x14ac:dyDescent="0.35">
      <c r="D919" s="19"/>
      <c r="E919" s="19"/>
      <c r="F919" s="19"/>
      <c r="G919" s="19"/>
      <c r="H919" s="19"/>
    </row>
    <row r="920" spans="2:8" ht="14.15" hidden="1" customHeight="1" outlineLevel="1" x14ac:dyDescent="0.35">
      <c r="B920" s="111" t="s">
        <v>880</v>
      </c>
      <c r="C920" s="111"/>
      <c r="D920" s="144">
        <f>D922+D946+D998+D1015+D990</f>
        <v>2521.9695672168923</v>
      </c>
      <c r="E920" s="144">
        <f>E922+E946+E998+E1015+E990</f>
        <v>2559.8443377829408</v>
      </c>
      <c r="F920" s="144">
        <f>F922+F946+F998+F1015+F990</f>
        <v>2598.8349588097817</v>
      </c>
      <c r="G920" s="144">
        <f>G922+G946+G998+G1015+G990</f>
        <v>2638.97431337014</v>
      </c>
      <c r="H920" s="144">
        <f>H922+H946+H998+H1015+H990</f>
        <v>2680.2962542733553</v>
      </c>
    </row>
    <row r="921" spans="2:8" hidden="1" outlineLevel="1" x14ac:dyDescent="0.35">
      <c r="B921" s="1"/>
      <c r="C921" s="1"/>
      <c r="D921" s="130"/>
      <c r="E921" s="130"/>
      <c r="F921" s="130"/>
      <c r="G921" s="130"/>
      <c r="H921" s="130"/>
    </row>
    <row r="922" spans="2:8" hidden="1" outlineLevel="1" x14ac:dyDescent="0.35">
      <c r="B922" s="136" t="s">
        <v>380</v>
      </c>
      <c r="C922" s="136"/>
      <c r="D922" s="137">
        <f>D924+D925</f>
        <v>1154.1618844697564</v>
      </c>
      <c r="E922" s="137">
        <f>E924+E925</f>
        <v>1154.1618844697564</v>
      </c>
      <c r="F922" s="137">
        <f>F924+F925</f>
        <v>1154.1618844697564</v>
      </c>
      <c r="G922" s="137">
        <f>G924+G925</f>
        <v>1154.1618844697564</v>
      </c>
      <c r="H922" s="137">
        <f>H924+H925</f>
        <v>1154.1618844697564</v>
      </c>
    </row>
    <row r="923" spans="2:8" hidden="1" outlineLevel="2" x14ac:dyDescent="0.35"/>
    <row r="924" spans="2:8" hidden="1" outlineLevel="2" x14ac:dyDescent="0.35">
      <c r="B924" s="1" t="s">
        <v>853</v>
      </c>
      <c r="C924" s="1"/>
      <c r="D924" s="130">
        <f>-PMT(D930,5,NPV(D930,D927:H927))</f>
        <v>676.28023528596998</v>
      </c>
      <c r="E924" s="130">
        <f t="shared" ref="E924:H925" si="166">D924</f>
        <v>676.28023528596998</v>
      </c>
      <c r="F924" s="130">
        <f t="shared" si="166"/>
        <v>676.28023528596998</v>
      </c>
      <c r="G924" s="130">
        <f t="shared" si="166"/>
        <v>676.28023528596998</v>
      </c>
      <c r="H924" s="130">
        <f t="shared" si="166"/>
        <v>676.28023528596998</v>
      </c>
    </row>
    <row r="925" spans="2:8" hidden="1" outlineLevel="2" x14ac:dyDescent="0.35">
      <c r="B925" s="1" t="s">
        <v>854</v>
      </c>
      <c r="C925" s="1"/>
      <c r="D925" s="130">
        <f>-PMT(D930,5,NPV(D930,D928:H928))</f>
        <v>477.88164918378646</v>
      </c>
      <c r="E925" s="130">
        <f t="shared" si="166"/>
        <v>477.88164918378646</v>
      </c>
      <c r="F925" s="130">
        <f t="shared" si="166"/>
        <v>477.88164918378646</v>
      </c>
      <c r="G925" s="130">
        <f t="shared" si="166"/>
        <v>477.88164918378646</v>
      </c>
      <c r="H925" s="130">
        <f t="shared" si="166"/>
        <v>477.88164918378646</v>
      </c>
    </row>
    <row r="926" spans="2:8" hidden="1" outlineLevel="2" x14ac:dyDescent="0.35"/>
    <row r="927" spans="2:8" hidden="1" outlineLevel="2" x14ac:dyDescent="0.35">
      <c r="B927" t="s">
        <v>855</v>
      </c>
      <c r="D927" s="36">
        <f>IF((D933+D938)&lt;D937*D931,(D933+D938),(D937*D931))</f>
        <v>676.28023528596975</v>
      </c>
      <c r="E927" s="36">
        <f>IF((E933+E938)&lt;E937*E931,(E933+E938),(E937*E931))</f>
        <v>676.28023528596975</v>
      </c>
      <c r="F927" s="36">
        <f>IF((F933+F938)&lt;F937*F931,(F933+F938),(F937*F931))</f>
        <v>676.28023528596975</v>
      </c>
      <c r="G927" s="36">
        <f>IF((G933+G938)&lt;G937*G931,(G933+G938),(G937*G931))</f>
        <v>676.28023528596975</v>
      </c>
      <c r="H927" s="36">
        <f>IF((H933+H938)&lt;H937*H931,(H933+H938),(H937*H931))</f>
        <v>676.28023528596975</v>
      </c>
    </row>
    <row r="928" spans="2:8" hidden="1" outlineLevel="2" x14ac:dyDescent="0.35">
      <c r="B928" t="s">
        <v>856</v>
      </c>
      <c r="D928" s="36">
        <f>D944*D930</f>
        <v>611.21995242515516</v>
      </c>
      <c r="E928" s="36">
        <f>E944*E930</f>
        <v>536.82242481903006</v>
      </c>
      <c r="F928" s="36">
        <f>F944*F930</f>
        <v>462.42489721290502</v>
      </c>
      <c r="G928" s="36">
        <f>G944*G930</f>
        <v>388.02736960678004</v>
      </c>
      <c r="H928" s="36">
        <f>H944*H930</f>
        <v>313.629842000655</v>
      </c>
    </row>
    <row r="929" spans="2:8" hidden="1" outlineLevel="2" x14ac:dyDescent="0.35"/>
    <row r="930" spans="2:8" hidden="1" outlineLevel="2" x14ac:dyDescent="0.35">
      <c r="B930" t="s">
        <v>857</v>
      </c>
      <c r="C930" s="131">
        <f>'Regulatory WACC'!$C$21</f>
        <v>0.11000990968583492</v>
      </c>
      <c r="D930" s="131">
        <f t="shared" ref="D930:H931" si="167">C930</f>
        <v>0.11000990968583492</v>
      </c>
      <c r="E930" s="131">
        <f t="shared" si="167"/>
        <v>0.11000990968583492</v>
      </c>
      <c r="F930" s="73">
        <f t="shared" si="167"/>
        <v>0.11000990968583492</v>
      </c>
      <c r="G930" s="73">
        <f t="shared" si="167"/>
        <v>0.11000990968583492</v>
      </c>
      <c r="H930" s="73">
        <f t="shared" si="167"/>
        <v>0.11000990968583492</v>
      </c>
    </row>
    <row r="931" spans="2:8" hidden="1" outlineLevel="2" x14ac:dyDescent="0.35">
      <c r="B931" t="s">
        <v>858</v>
      </c>
      <c r="C931" s="292">
        <v>2.7872000000000001E-2</v>
      </c>
      <c r="D931" s="131">
        <f t="shared" si="167"/>
        <v>2.7872000000000001E-2</v>
      </c>
      <c r="E931" s="131">
        <f t="shared" si="167"/>
        <v>2.7872000000000001E-2</v>
      </c>
      <c r="F931" s="73">
        <f t="shared" si="167"/>
        <v>2.7872000000000001E-2</v>
      </c>
      <c r="G931" s="73">
        <f t="shared" si="167"/>
        <v>2.7872000000000001E-2</v>
      </c>
      <c r="H931" s="73">
        <f t="shared" si="167"/>
        <v>2.7872000000000001E-2</v>
      </c>
    </row>
    <row r="932" spans="2:8" hidden="1" outlineLevel="2" x14ac:dyDescent="0.35"/>
    <row r="933" spans="2:8" hidden="1" outlineLevel="2" x14ac:dyDescent="0.35">
      <c r="B933" t="s">
        <v>505</v>
      </c>
      <c r="C933" s="36">
        <f>'RAB, renewed contracts'!G78/1000000</f>
        <v>62042.304863615929</v>
      </c>
      <c r="D933" s="36">
        <f t="shared" ref="D933:H938" si="168">C933</f>
        <v>62042.304863615929</v>
      </c>
      <c r="E933" s="36">
        <f t="shared" si="168"/>
        <v>62042.304863615929</v>
      </c>
      <c r="F933" s="36">
        <f t="shared" si="168"/>
        <v>62042.304863615929</v>
      </c>
      <c r="G933" s="36">
        <f t="shared" si="168"/>
        <v>62042.304863615929</v>
      </c>
      <c r="H933" s="36">
        <f t="shared" si="168"/>
        <v>62042.304863615929</v>
      </c>
    </row>
    <row r="934" spans="2:8" hidden="1" outlineLevel="2" x14ac:dyDescent="0.35">
      <c r="B934" t="s">
        <v>506</v>
      </c>
      <c r="C934" s="36">
        <f>'RAB, renewed contracts'!G79/1000000</f>
        <v>0</v>
      </c>
      <c r="D934" s="36">
        <f t="shared" si="168"/>
        <v>0</v>
      </c>
      <c r="E934" s="36">
        <f t="shared" si="168"/>
        <v>0</v>
      </c>
      <c r="F934" s="36">
        <f t="shared" si="168"/>
        <v>0</v>
      </c>
      <c r="G934" s="36">
        <f t="shared" si="168"/>
        <v>0</v>
      </c>
      <c r="H934" s="36">
        <f t="shared" si="168"/>
        <v>0</v>
      </c>
    </row>
    <row r="935" spans="2:8" hidden="1" outlineLevel="2" x14ac:dyDescent="0.35">
      <c r="B935" t="s">
        <v>507</v>
      </c>
      <c r="C935" s="36">
        <f>'RAB, renewed contracts'!G80/1000000</f>
        <v>124.19599021447226</v>
      </c>
      <c r="D935" s="36">
        <f t="shared" si="168"/>
        <v>124.19599021447226</v>
      </c>
      <c r="E935" s="36">
        <f t="shared" si="168"/>
        <v>124.19599021447226</v>
      </c>
      <c r="F935" s="36">
        <f t="shared" si="168"/>
        <v>124.19599021447226</v>
      </c>
      <c r="G935" s="36">
        <f t="shared" si="168"/>
        <v>124.19599021447226</v>
      </c>
      <c r="H935" s="36">
        <f t="shared" si="168"/>
        <v>124.19599021447226</v>
      </c>
    </row>
    <row r="936" spans="2:8" hidden="1" outlineLevel="2" x14ac:dyDescent="0.35">
      <c r="B936" t="s">
        <v>1086</v>
      </c>
      <c r="C936" s="36">
        <f>'RAB, renewed contracts'!G81/1000000</f>
        <v>37654.323164232046</v>
      </c>
      <c r="D936" s="36">
        <f t="shared" si="168"/>
        <v>37654.323164232046</v>
      </c>
      <c r="E936" s="36">
        <f t="shared" si="168"/>
        <v>37654.323164232046</v>
      </c>
      <c r="F936" s="36">
        <f t="shared" si="168"/>
        <v>37654.323164232046</v>
      </c>
      <c r="G936" s="36">
        <f t="shared" si="168"/>
        <v>37654.323164232046</v>
      </c>
      <c r="H936" s="36">
        <f t="shared" si="168"/>
        <v>37654.323164232046</v>
      </c>
    </row>
    <row r="937" spans="2:8" hidden="1" outlineLevel="2" x14ac:dyDescent="0.35">
      <c r="B937" t="s">
        <v>1233</v>
      </c>
      <c r="C937" s="36">
        <f>'RAB, renewed contracts'!G82/1000000</f>
        <v>24263.78570916941</v>
      </c>
      <c r="D937" s="36">
        <f t="shared" si="168"/>
        <v>24263.78570916941</v>
      </c>
      <c r="E937" s="36">
        <f t="shared" si="168"/>
        <v>24263.78570916941</v>
      </c>
      <c r="F937" s="36">
        <f t="shared" si="168"/>
        <v>24263.78570916941</v>
      </c>
      <c r="G937" s="36">
        <f t="shared" si="168"/>
        <v>24263.78570916941</v>
      </c>
      <c r="H937" s="36">
        <f t="shared" si="168"/>
        <v>24263.78570916941</v>
      </c>
    </row>
    <row r="938" spans="2:8" hidden="1" outlineLevel="2" x14ac:dyDescent="0.35">
      <c r="B938" t="s">
        <v>511</v>
      </c>
      <c r="C938" s="36">
        <f>'RAB, renewed contracts'!G83/1000000</f>
        <v>-57477.842387145734</v>
      </c>
      <c r="D938" s="156">
        <f t="shared" si="168"/>
        <v>-57477.842387145734</v>
      </c>
      <c r="E938" s="36">
        <f>D938+D939</f>
        <v>-58154.122622431707</v>
      </c>
      <c r="F938" s="36">
        <f>E938+E939</f>
        <v>-58830.40285771768</v>
      </c>
      <c r="G938" s="36">
        <f>F938+F939</f>
        <v>-59506.683093003652</v>
      </c>
      <c r="H938" s="36">
        <f>G938+G939</f>
        <v>-60182.963328289625</v>
      </c>
    </row>
    <row r="939" spans="2:8" hidden="1" outlineLevel="2" x14ac:dyDescent="0.35">
      <c r="B939" t="s">
        <v>1234</v>
      </c>
      <c r="C939" s="36">
        <f>-C937*C931</f>
        <v>-676.28023528596975</v>
      </c>
      <c r="D939" s="36">
        <f>-D927</f>
        <v>-676.28023528596975</v>
      </c>
      <c r="E939" s="36">
        <f>-E927</f>
        <v>-676.28023528596975</v>
      </c>
      <c r="F939" s="36">
        <f>-F927</f>
        <v>-676.28023528596975</v>
      </c>
      <c r="G939" s="36">
        <f>-G927</f>
        <v>-676.28023528596975</v>
      </c>
      <c r="H939" s="36">
        <f>-H927</f>
        <v>-676.28023528596975</v>
      </c>
    </row>
    <row r="940" spans="2:8" hidden="1" outlineLevel="2" x14ac:dyDescent="0.35">
      <c r="B940" t="s">
        <v>514</v>
      </c>
      <c r="C940" s="36">
        <f>'RAB, renewed contracts'!G85/1000000</f>
        <v>0</v>
      </c>
      <c r="D940" s="36">
        <f>IFERROR(C940*(D939/C939),0)</f>
        <v>0</v>
      </c>
      <c r="E940" s="36">
        <f>IFERROR(D940*(E939/D939),0)</f>
        <v>0</v>
      </c>
      <c r="F940" s="36">
        <f>IFERROR(E940*(F939/E939),0)</f>
        <v>0</v>
      </c>
      <c r="G940" s="36">
        <f>IFERROR(F940*(G939/F939),0)</f>
        <v>0</v>
      </c>
      <c r="H940" s="36">
        <f>IFERROR(G940*(H939/G939),0)</f>
        <v>0</v>
      </c>
    </row>
    <row r="941" spans="2:8" hidden="1" outlineLevel="2" x14ac:dyDescent="0.35">
      <c r="B941" t="s">
        <v>513</v>
      </c>
      <c r="C941" s="36">
        <f>'RAB, renewed contracts'!G86/1000000</f>
        <v>93.906798771172589</v>
      </c>
      <c r="D941" s="36">
        <f>IFERROR(C941*(D939/C939),0)</f>
        <v>93.906798771172589</v>
      </c>
      <c r="E941" s="36">
        <f>IFERROR(D941*(E939/D939),0)</f>
        <v>93.906798771172589</v>
      </c>
      <c r="F941" s="36">
        <f>IFERROR(E941*(F939/E939),0)</f>
        <v>93.906798771172589</v>
      </c>
      <c r="G941" s="36">
        <f>IFERROR(F941*(G939/F939),0)</f>
        <v>93.906798771172589</v>
      </c>
      <c r="H941" s="36">
        <f>IFERROR(G941*(H939/G939),0)</f>
        <v>93.906798771172589</v>
      </c>
    </row>
    <row r="942" spans="2:8" hidden="1" outlineLevel="2" x14ac:dyDescent="0.35">
      <c r="B942" t="s">
        <v>515</v>
      </c>
      <c r="C942" s="36">
        <f>'RAB, renewed contracts'!G87/1000000</f>
        <v>1015.2058508771009</v>
      </c>
      <c r="D942" s="36">
        <f t="shared" ref="D942:H943" si="169">+C942</f>
        <v>1015.2058508771009</v>
      </c>
      <c r="E942" s="36">
        <f t="shared" si="169"/>
        <v>1015.2058508771009</v>
      </c>
      <c r="F942" s="36">
        <f t="shared" si="169"/>
        <v>1015.2058508771009</v>
      </c>
      <c r="G942" s="36">
        <f t="shared" si="169"/>
        <v>1015.2058508771009</v>
      </c>
      <c r="H942" s="36">
        <f t="shared" si="169"/>
        <v>1015.2058508771009</v>
      </c>
    </row>
    <row r="943" spans="2:8" hidden="1" outlineLevel="2" x14ac:dyDescent="0.35">
      <c r="B943" t="s">
        <v>516</v>
      </c>
      <c r="C943" s="36">
        <f>'RAB, renewed contracts'!G88/1000000</f>
        <v>70.282960240114079</v>
      </c>
      <c r="D943" s="36">
        <f t="shared" si="169"/>
        <v>70.282960240114079</v>
      </c>
      <c r="E943" s="36">
        <f t="shared" si="169"/>
        <v>70.282960240114079</v>
      </c>
      <c r="F943" s="36">
        <f t="shared" si="169"/>
        <v>70.282960240114079</v>
      </c>
      <c r="G943" s="36">
        <f t="shared" si="169"/>
        <v>70.282960240114079</v>
      </c>
      <c r="H943" s="36">
        <f t="shared" si="169"/>
        <v>70.282960240114079</v>
      </c>
    </row>
    <row r="944" spans="2:8" hidden="1" outlineLevel="2" x14ac:dyDescent="0.35">
      <c r="B944" t="s">
        <v>1235</v>
      </c>
      <c r="C944" s="36">
        <f>'RAB, renewed contracts'!G89/1000000</f>
        <v>5556.0444888162347</v>
      </c>
      <c r="D944" s="36">
        <f>D933+D938-D940-D941+D943+D942</f>
        <v>5556.0444888162374</v>
      </c>
      <c r="E944" s="36">
        <f>E933+E938-E940-E941+E943+E942</f>
        <v>4879.7642535302648</v>
      </c>
      <c r="F944" s="36">
        <f>F933+F938-F940-F941+F943+F942</f>
        <v>4203.4840182442922</v>
      </c>
      <c r="G944" s="36">
        <f>G933+G938-G940-G941+G943+G942</f>
        <v>3527.2037829583196</v>
      </c>
      <c r="H944" s="36">
        <f>H933+H938-H940-H941+H943+H942</f>
        <v>2850.923547672347</v>
      </c>
    </row>
    <row r="945" spans="2:8" hidden="1" outlineLevel="1" x14ac:dyDescent="0.35">
      <c r="D945" s="36"/>
    </row>
    <row r="946" spans="2:8" hidden="1" outlineLevel="1" x14ac:dyDescent="0.35">
      <c r="B946" s="136" t="s">
        <v>1232</v>
      </c>
      <c r="C946" s="136"/>
      <c r="D946" s="137">
        <f>D962+D948</f>
        <v>91.793940456379289</v>
      </c>
      <c r="E946" s="137">
        <f>E962+E948</f>
        <v>91.793940456379289</v>
      </c>
      <c r="F946" s="137">
        <f>F962+F948</f>
        <v>91.793940456379289</v>
      </c>
      <c r="G946" s="137">
        <f>G962+G948</f>
        <v>91.793940456379289</v>
      </c>
      <c r="H946" s="137">
        <f>H962+H948</f>
        <v>91.793940456379289</v>
      </c>
    </row>
    <row r="947" spans="2:8" hidden="1" outlineLevel="2" x14ac:dyDescent="0.35"/>
    <row r="948" spans="2:8" hidden="1" outlineLevel="2" x14ac:dyDescent="0.35">
      <c r="B948" s="1" t="s">
        <v>381</v>
      </c>
      <c r="C948" s="1"/>
      <c r="D948" s="135">
        <f>SUM(D950:D952)</f>
        <v>81.685878756465257</v>
      </c>
      <c r="E948" s="135">
        <f>SUM(E950:E952)</f>
        <v>81.685878756465257</v>
      </c>
      <c r="F948" s="135">
        <f>SUM(F950:F952)</f>
        <v>81.685878756465257</v>
      </c>
      <c r="G948" s="135">
        <f>SUM(G950:G952)</f>
        <v>81.685878756465257</v>
      </c>
      <c r="H948" s="135">
        <f>SUM(H950:H952)</f>
        <v>81.685878756465257</v>
      </c>
    </row>
    <row r="949" spans="2:8" hidden="1" outlineLevel="2" x14ac:dyDescent="0.35">
      <c r="D949" s="19"/>
      <c r="E949" s="19"/>
      <c r="F949" s="19"/>
      <c r="G949" s="19"/>
      <c r="H949" s="19"/>
    </row>
    <row r="950" spans="2:8" hidden="1" outlineLevel="2" x14ac:dyDescent="0.35">
      <c r="B950" s="27" t="s">
        <v>1048</v>
      </c>
      <c r="D950" s="112">
        <f t="shared" ref="D950:H952" si="170">D954*D976/D980</f>
        <v>58.912270480234859</v>
      </c>
      <c r="E950" s="112">
        <f t="shared" si="170"/>
        <v>58.912270480234859</v>
      </c>
      <c r="F950" s="112">
        <f t="shared" si="170"/>
        <v>58.912270480234859</v>
      </c>
      <c r="G950" s="112">
        <f t="shared" si="170"/>
        <v>58.912270480234859</v>
      </c>
      <c r="H950" s="112">
        <f t="shared" si="170"/>
        <v>58.912270480234859</v>
      </c>
    </row>
    <row r="951" spans="2:8" hidden="1" outlineLevel="2" x14ac:dyDescent="0.35">
      <c r="B951" s="27" t="s">
        <v>1049</v>
      </c>
      <c r="D951" s="112">
        <f t="shared" si="170"/>
        <v>8.4934115714660674</v>
      </c>
      <c r="E951" s="112">
        <f t="shared" si="170"/>
        <v>8.4934115714660674</v>
      </c>
      <c r="F951" s="112">
        <f t="shared" si="170"/>
        <v>8.4934115714660674</v>
      </c>
      <c r="G951" s="112">
        <f t="shared" si="170"/>
        <v>8.4934115714660674</v>
      </c>
      <c r="H951" s="112">
        <f t="shared" si="170"/>
        <v>8.4934115714660674</v>
      </c>
    </row>
    <row r="952" spans="2:8" hidden="1" outlineLevel="2" x14ac:dyDescent="0.35">
      <c r="B952" s="27" t="s">
        <v>1050</v>
      </c>
      <c r="D952" s="112">
        <f t="shared" si="170"/>
        <v>14.280196704764336</v>
      </c>
      <c r="E952" s="112">
        <f t="shared" si="170"/>
        <v>14.280196704764336</v>
      </c>
      <c r="F952" s="112">
        <f t="shared" si="170"/>
        <v>14.280196704764336</v>
      </c>
      <c r="G952" s="112">
        <f t="shared" si="170"/>
        <v>14.280196704764336</v>
      </c>
      <c r="H952" s="112">
        <f t="shared" si="170"/>
        <v>14.280196704764336</v>
      </c>
    </row>
    <row r="953" spans="2:8" hidden="1" outlineLevel="2" x14ac:dyDescent="0.35">
      <c r="B953" s="27"/>
      <c r="D953" s="112"/>
      <c r="E953" s="112"/>
      <c r="F953" s="112"/>
      <c r="G953" s="112"/>
      <c r="H953" s="112"/>
    </row>
    <row r="954" spans="2:8" hidden="1" outlineLevel="2" x14ac:dyDescent="0.35">
      <c r="B954" s="27" t="s">
        <v>1051</v>
      </c>
      <c r="D954" s="112">
        <f>D958*D980</f>
        <v>447.12189122325577</v>
      </c>
      <c r="E954" s="112">
        <f>E958*E980</f>
        <v>447.12189122325577</v>
      </c>
      <c r="F954" s="112">
        <f>F958*F980</f>
        <v>447.12189122325577</v>
      </c>
      <c r="G954" s="112">
        <f>G958*G980</f>
        <v>447.12189122325577</v>
      </c>
      <c r="H954" s="112">
        <f>H958*H980</f>
        <v>447.12189122325577</v>
      </c>
    </row>
    <row r="955" spans="2:8" hidden="1" outlineLevel="2" x14ac:dyDescent="0.35">
      <c r="B955" s="27" t="s">
        <v>1052</v>
      </c>
      <c r="D955" s="112">
        <f>D958*D981</f>
        <v>40.021340900274438</v>
      </c>
      <c r="E955" s="112">
        <f>E958*E981</f>
        <v>40.021340900274438</v>
      </c>
      <c r="F955" s="112">
        <f>F958*F981</f>
        <v>40.021340900274438</v>
      </c>
      <c r="G955" s="112">
        <f>G958*G981</f>
        <v>40.021340900274438</v>
      </c>
      <c r="H955" s="112">
        <f>H958*H981</f>
        <v>40.021340900274438</v>
      </c>
    </row>
    <row r="956" spans="2:8" hidden="1" outlineLevel="2" x14ac:dyDescent="0.35">
      <c r="B956" s="27" t="s">
        <v>1053</v>
      </c>
      <c r="D956" s="112">
        <f>D958*D982</f>
        <v>55.151360021109895</v>
      </c>
      <c r="E956" s="112">
        <f>E958*E982</f>
        <v>55.151360021109895</v>
      </c>
      <c r="F956" s="112">
        <f>F958*F982</f>
        <v>55.151360021109895</v>
      </c>
      <c r="G956" s="112">
        <f>G958*G982</f>
        <v>55.151360021109895</v>
      </c>
      <c r="H956" s="112">
        <f>H958*H982</f>
        <v>55.151360021109895</v>
      </c>
    </row>
    <row r="957" spans="2:8" hidden="1" outlineLevel="2" x14ac:dyDescent="0.35">
      <c r="B957" s="27"/>
      <c r="D957" s="112"/>
      <c r="E957" s="19"/>
      <c r="F957" s="19"/>
      <c r="G957" s="19"/>
      <c r="H957" s="19"/>
    </row>
    <row r="958" spans="2:8" hidden="1" outlineLevel="2" x14ac:dyDescent="0.35">
      <c r="B958" s="27" t="s">
        <v>1062</v>
      </c>
      <c r="D958" s="112">
        <f>D959*D960</f>
        <v>542.29459214464009</v>
      </c>
      <c r="E958" s="112">
        <f>E959*E960</f>
        <v>542.29459214464009</v>
      </c>
      <c r="F958" s="112">
        <f>F959*F960</f>
        <v>542.29459214464009</v>
      </c>
      <c r="G958" s="112">
        <f>G959*G960</f>
        <v>542.29459214464009</v>
      </c>
      <c r="H958" s="112">
        <f>H959*H960</f>
        <v>542.29459214464009</v>
      </c>
    </row>
    <row r="959" spans="2:8" hidden="1" outlineLevel="2" x14ac:dyDescent="0.35">
      <c r="B959" s="27" t="s">
        <v>1020</v>
      </c>
      <c r="C959" s="292">
        <v>8.6E-3</v>
      </c>
      <c r="D959" s="134">
        <f>C959</f>
        <v>8.6E-3</v>
      </c>
      <c r="E959" s="134">
        <f>D959</f>
        <v>8.6E-3</v>
      </c>
      <c r="F959" s="134">
        <f>E959</f>
        <v>8.6E-3</v>
      </c>
      <c r="G959" s="134">
        <f>F959</f>
        <v>8.6E-3</v>
      </c>
      <c r="H959" s="134">
        <f>G959</f>
        <v>8.6E-3</v>
      </c>
    </row>
    <row r="960" spans="2:8" hidden="1" outlineLevel="2" x14ac:dyDescent="0.35">
      <c r="B960" s="27" t="s">
        <v>986</v>
      </c>
      <c r="D960" s="112">
        <f>D933+D942</f>
        <v>63057.51071449303</v>
      </c>
      <c r="E960" s="36">
        <f>E933+E942</f>
        <v>63057.51071449303</v>
      </c>
      <c r="F960" s="36">
        <f>F933+F942</f>
        <v>63057.51071449303</v>
      </c>
      <c r="G960" s="36">
        <f>G933+G942</f>
        <v>63057.51071449303</v>
      </c>
      <c r="H960" s="36">
        <f>H933+H942</f>
        <v>63057.51071449303</v>
      </c>
    </row>
    <row r="961" spans="2:8" hidden="1" outlineLevel="2" x14ac:dyDescent="0.35"/>
    <row r="962" spans="2:8" hidden="1" outlineLevel="2" x14ac:dyDescent="0.35">
      <c r="B962" s="1" t="s">
        <v>1087</v>
      </c>
      <c r="C962" s="1"/>
      <c r="D962" s="135">
        <f>SUM(D964:D966)</f>
        <v>10.108061699914037</v>
      </c>
      <c r="E962" s="135">
        <f>SUM(E964:E966)</f>
        <v>10.108061699914037</v>
      </c>
      <c r="F962" s="135">
        <f>SUM(F964:F966)</f>
        <v>10.108061699914037</v>
      </c>
      <c r="G962" s="135">
        <f>SUM(G964:G966)</f>
        <v>10.108061699914037</v>
      </c>
      <c r="H962" s="135">
        <f>SUM(H964:H966)</f>
        <v>10.108061699914037</v>
      </c>
    </row>
    <row r="963" spans="2:8" hidden="1" outlineLevel="2" x14ac:dyDescent="0.35">
      <c r="D963" s="19"/>
      <c r="E963" s="19"/>
      <c r="F963" s="19"/>
      <c r="G963" s="19"/>
      <c r="H963" s="19"/>
    </row>
    <row r="964" spans="2:8" hidden="1" outlineLevel="2" x14ac:dyDescent="0.35">
      <c r="B964" s="27" t="s">
        <v>1088</v>
      </c>
      <c r="D964" s="112">
        <f t="shared" ref="D964:H966" si="171">D968*D976/D980</f>
        <v>7.2899854168381175</v>
      </c>
      <c r="E964" s="112">
        <f t="shared" si="171"/>
        <v>7.2899854168381175</v>
      </c>
      <c r="F964" s="112">
        <f t="shared" si="171"/>
        <v>7.2899854168381175</v>
      </c>
      <c r="G964" s="112">
        <f t="shared" si="171"/>
        <v>7.2899854168381175</v>
      </c>
      <c r="H964" s="112">
        <f t="shared" si="171"/>
        <v>7.2899854168381175</v>
      </c>
    </row>
    <row r="965" spans="2:8" hidden="1" outlineLevel="2" x14ac:dyDescent="0.35">
      <c r="B965" s="27" t="s">
        <v>1089</v>
      </c>
      <c r="D965" s="112">
        <f t="shared" si="171"/>
        <v>1.0510008524618812</v>
      </c>
      <c r="E965" s="112">
        <f t="shared" si="171"/>
        <v>1.0510008524618812</v>
      </c>
      <c r="F965" s="112">
        <f t="shared" si="171"/>
        <v>1.0510008524618812</v>
      </c>
      <c r="G965" s="112">
        <f t="shared" si="171"/>
        <v>1.0510008524618812</v>
      </c>
      <c r="H965" s="112">
        <f t="shared" si="171"/>
        <v>1.0510008524618812</v>
      </c>
    </row>
    <row r="966" spans="2:8" hidden="1" outlineLevel="2" x14ac:dyDescent="0.35">
      <c r="B966" s="27" t="s">
        <v>1090</v>
      </c>
      <c r="D966" s="112">
        <f t="shared" si="171"/>
        <v>1.7670754306140393</v>
      </c>
      <c r="E966" s="112">
        <f t="shared" si="171"/>
        <v>1.7670754306140393</v>
      </c>
      <c r="F966" s="112">
        <f t="shared" si="171"/>
        <v>1.7670754306140393</v>
      </c>
      <c r="G966" s="112">
        <f t="shared" si="171"/>
        <v>1.7670754306140393</v>
      </c>
      <c r="H966" s="112">
        <f t="shared" si="171"/>
        <v>1.7670754306140393</v>
      </c>
    </row>
    <row r="967" spans="2:8" hidden="1" outlineLevel="2" x14ac:dyDescent="0.35">
      <c r="B967" s="27"/>
      <c r="D967" s="112"/>
      <c r="E967" s="112"/>
      <c r="F967" s="112"/>
      <c r="G967" s="112"/>
      <c r="H967" s="112"/>
    </row>
    <row r="968" spans="2:8" hidden="1" outlineLevel="2" x14ac:dyDescent="0.35">
      <c r="B968" s="27" t="s">
        <v>1091</v>
      </c>
      <c r="D968" s="112">
        <f>D972*D980</f>
        <v>55.32823705479462</v>
      </c>
      <c r="E968" s="112">
        <f>E972*E980</f>
        <v>55.32823705479462</v>
      </c>
      <c r="F968" s="112">
        <f>F972*F980</f>
        <v>55.32823705479462</v>
      </c>
      <c r="G968" s="112">
        <f>G972*G980</f>
        <v>55.32823705479462</v>
      </c>
      <c r="H968" s="112">
        <f>H972*H980</f>
        <v>55.32823705479462</v>
      </c>
    </row>
    <row r="969" spans="2:8" hidden="1" outlineLevel="2" x14ac:dyDescent="0.35">
      <c r="B969" s="27" t="s">
        <v>1092</v>
      </c>
      <c r="D969" s="112">
        <f>D972*D981</f>
        <v>4.9523637291010836</v>
      </c>
      <c r="E969" s="112">
        <f>E972*E981</f>
        <v>4.9523637291010836</v>
      </c>
      <c r="F969" s="112">
        <f>F972*F981</f>
        <v>4.9523637291010836</v>
      </c>
      <c r="G969" s="112">
        <f>G972*G981</f>
        <v>4.9523637291010836</v>
      </c>
      <c r="H969" s="112">
        <f>H972*H981</f>
        <v>4.9523637291010836</v>
      </c>
    </row>
    <row r="970" spans="2:8" hidden="1" outlineLevel="2" x14ac:dyDescent="0.35">
      <c r="B970" s="27" t="s">
        <v>1093</v>
      </c>
      <c r="D970" s="112">
        <f>D972*D982</f>
        <v>6.8245987974197853</v>
      </c>
      <c r="E970" s="112">
        <f>E972*E982</f>
        <v>6.8245987974197853</v>
      </c>
      <c r="F970" s="112">
        <f>F972*F982</f>
        <v>6.8245987974197853</v>
      </c>
      <c r="G970" s="112">
        <f>G972*G982</f>
        <v>6.8245987974197853</v>
      </c>
      <c r="H970" s="112">
        <f>H972*H982</f>
        <v>6.8245987974197853</v>
      </c>
    </row>
    <row r="971" spans="2:8" hidden="1" outlineLevel="2" x14ac:dyDescent="0.35">
      <c r="B971" s="27"/>
      <c r="D971" s="19"/>
      <c r="E971" s="19"/>
      <c r="F971" s="19"/>
      <c r="G971" s="19"/>
      <c r="H971" s="19"/>
    </row>
    <row r="972" spans="2:8" hidden="1" outlineLevel="2" x14ac:dyDescent="0.35">
      <c r="B972" s="27" t="s">
        <v>1094</v>
      </c>
      <c r="D972" s="112">
        <f>D973*D974</f>
        <v>67.105199581315489</v>
      </c>
      <c r="E972" s="112">
        <f>E973*E974</f>
        <v>67.105199581315489</v>
      </c>
      <c r="F972" s="112">
        <f>F973*F974</f>
        <v>67.105199581315489</v>
      </c>
      <c r="G972" s="112">
        <f>G973*G974</f>
        <v>67.105199581315489</v>
      </c>
      <c r="H972" s="112">
        <f>H973*H974</f>
        <v>67.105199581315489</v>
      </c>
    </row>
    <row r="973" spans="2:8" hidden="1" outlineLevel="2" x14ac:dyDescent="0.35">
      <c r="B973" s="27" t="s">
        <v>1095</v>
      </c>
      <c r="C973" s="292">
        <v>8.6E-3</v>
      </c>
      <c r="D973" s="134">
        <f t="shared" ref="D973:H974" si="172">C973</f>
        <v>8.6E-3</v>
      </c>
      <c r="E973" s="134">
        <f t="shared" si="172"/>
        <v>8.6E-3</v>
      </c>
      <c r="F973" s="134">
        <f t="shared" si="172"/>
        <v>8.6E-3</v>
      </c>
      <c r="G973" s="134">
        <f t="shared" si="172"/>
        <v>8.6E-3</v>
      </c>
      <c r="H973" s="134">
        <f t="shared" si="172"/>
        <v>8.6E-3</v>
      </c>
    </row>
    <row r="974" spans="2:8" hidden="1" outlineLevel="2" x14ac:dyDescent="0.35">
      <c r="B974" s="27" t="s">
        <v>1096</v>
      </c>
      <c r="C974" s="34">
        <f>'RAB, renewed contracts'!Q68/1000000</f>
        <v>7802.9301838738947</v>
      </c>
      <c r="D974" s="112">
        <f t="shared" si="172"/>
        <v>7802.9301838738947</v>
      </c>
      <c r="E974" s="112">
        <f t="shared" si="172"/>
        <v>7802.9301838738947</v>
      </c>
      <c r="F974" s="112">
        <f t="shared" si="172"/>
        <v>7802.9301838738947</v>
      </c>
      <c r="G974" s="112">
        <f t="shared" si="172"/>
        <v>7802.9301838738947</v>
      </c>
      <c r="H974" s="112">
        <f t="shared" si="172"/>
        <v>7802.9301838738947</v>
      </c>
    </row>
    <row r="975" spans="2:8" hidden="1" outlineLevel="2" x14ac:dyDescent="0.35"/>
    <row r="976" spans="2:8" hidden="1" outlineLevel="2" x14ac:dyDescent="0.35">
      <c r="B976" t="s">
        <v>1025</v>
      </c>
      <c r="C976" s="131">
        <f t="shared" ref="C976:H976" si="173">C980*(C984/(1-(1/((1+C984)^(C986)))))</f>
        <v>0.10863517972261441</v>
      </c>
      <c r="D976" s="131">
        <f t="shared" si="173"/>
        <v>0.10863517972261441</v>
      </c>
      <c r="E976" s="131">
        <f t="shared" si="173"/>
        <v>0.10863517972261441</v>
      </c>
      <c r="F976" s="73">
        <f t="shared" si="173"/>
        <v>0.10863517972261441</v>
      </c>
      <c r="G976" s="73">
        <f t="shared" si="173"/>
        <v>0.10863517972261441</v>
      </c>
      <c r="H976" s="73">
        <f t="shared" si="173"/>
        <v>0.10863517972261441</v>
      </c>
    </row>
    <row r="977" spans="2:8" hidden="1" outlineLevel="2" x14ac:dyDescent="0.35">
      <c r="B977" t="s">
        <v>1026</v>
      </c>
      <c r="C977" s="131">
        <f t="shared" ref="C977:H977" si="174">C981*(C984/(1-(1/((1+C984)^(C987)))))</f>
        <v>1.5661988326080737E-2</v>
      </c>
      <c r="D977" s="131">
        <f t="shared" si="174"/>
        <v>1.5661988326080737E-2</v>
      </c>
      <c r="E977" s="131">
        <f t="shared" si="174"/>
        <v>1.5661988326080737E-2</v>
      </c>
      <c r="F977" s="73">
        <f t="shared" si="174"/>
        <v>1.5661988326080737E-2</v>
      </c>
      <c r="G977" s="73">
        <f t="shared" si="174"/>
        <v>1.5661988326080737E-2</v>
      </c>
      <c r="H977" s="73">
        <f t="shared" si="174"/>
        <v>1.5661988326080737E-2</v>
      </c>
    </row>
    <row r="978" spans="2:8" hidden="1" outlineLevel="2" x14ac:dyDescent="0.35">
      <c r="B978" t="s">
        <v>1027</v>
      </c>
      <c r="C978" s="131">
        <f t="shared" ref="C978:H978" si="175">C982*(C984/(1-(1/((1+C984)^(C988)))))</f>
        <v>2.6332913718150341E-2</v>
      </c>
      <c r="D978" s="131">
        <f t="shared" si="175"/>
        <v>2.6332913718150341E-2</v>
      </c>
      <c r="E978" s="131">
        <f t="shared" si="175"/>
        <v>2.6332913718150341E-2</v>
      </c>
      <c r="F978" s="73">
        <f t="shared" si="175"/>
        <v>2.6332913718150341E-2</v>
      </c>
      <c r="G978" s="73">
        <f t="shared" si="175"/>
        <v>2.6332913718150341E-2</v>
      </c>
      <c r="H978" s="73">
        <f t="shared" si="175"/>
        <v>2.6332913718150341E-2</v>
      </c>
    </row>
    <row r="979" spans="2:8" hidden="1" outlineLevel="2" x14ac:dyDescent="0.35">
      <c r="C979" s="131"/>
      <c r="D979" s="131"/>
      <c r="E979" s="131"/>
      <c r="F979" s="73"/>
      <c r="G979" s="73"/>
      <c r="H979" s="73"/>
    </row>
    <row r="980" spans="2:8" hidden="1" outlineLevel="2" x14ac:dyDescent="0.35">
      <c r="B980" t="s">
        <v>861</v>
      </c>
      <c r="C980" s="292">
        <v>0.82450000000000001</v>
      </c>
      <c r="D980" s="131">
        <f t="shared" ref="D980:H982" si="176">C980</f>
        <v>0.82450000000000001</v>
      </c>
      <c r="E980" s="131">
        <f t="shared" si="176"/>
        <v>0.82450000000000001</v>
      </c>
      <c r="F980" s="131">
        <f t="shared" si="176"/>
        <v>0.82450000000000001</v>
      </c>
      <c r="G980" s="131">
        <f t="shared" si="176"/>
        <v>0.82450000000000001</v>
      </c>
      <c r="H980" s="131">
        <f t="shared" si="176"/>
        <v>0.82450000000000001</v>
      </c>
    </row>
    <row r="981" spans="2:8" hidden="1" outlineLevel="2" x14ac:dyDescent="0.35">
      <c r="B981" t="s">
        <v>862</v>
      </c>
      <c r="C981" s="292">
        <v>7.3800000000000004E-2</v>
      </c>
      <c r="D981" s="131">
        <f t="shared" si="176"/>
        <v>7.3800000000000004E-2</v>
      </c>
      <c r="E981" s="131">
        <f t="shared" si="176"/>
        <v>7.3800000000000004E-2</v>
      </c>
      <c r="F981" s="131">
        <f t="shared" si="176"/>
        <v>7.3800000000000004E-2</v>
      </c>
      <c r="G981" s="131">
        <f t="shared" si="176"/>
        <v>7.3800000000000004E-2</v>
      </c>
      <c r="H981" s="131">
        <f t="shared" si="176"/>
        <v>7.3800000000000004E-2</v>
      </c>
    </row>
    <row r="982" spans="2:8" hidden="1" outlineLevel="2" x14ac:dyDescent="0.35">
      <c r="B982" t="s">
        <v>863</v>
      </c>
      <c r="C982" s="292">
        <v>0.1017</v>
      </c>
      <c r="D982" s="131">
        <f t="shared" si="176"/>
        <v>0.1017</v>
      </c>
      <c r="E982" s="131">
        <f t="shared" si="176"/>
        <v>0.1017</v>
      </c>
      <c r="F982" s="131">
        <f t="shared" si="176"/>
        <v>0.1017</v>
      </c>
      <c r="G982" s="131">
        <f t="shared" si="176"/>
        <v>0.1017</v>
      </c>
      <c r="H982" s="131">
        <f t="shared" si="176"/>
        <v>0.1017</v>
      </c>
    </row>
    <row r="983" spans="2:8" hidden="1" outlineLevel="2" x14ac:dyDescent="0.35"/>
    <row r="984" spans="2:8" hidden="1" outlineLevel="2" x14ac:dyDescent="0.35">
      <c r="B984" t="s">
        <v>857</v>
      </c>
      <c r="C984" s="291">
        <f>'Regulatory WACC'!$C$21</f>
        <v>0.11000990968583492</v>
      </c>
      <c r="D984" s="131">
        <f>C984</f>
        <v>0.11000990968583492</v>
      </c>
      <c r="E984" s="131">
        <f>D984</f>
        <v>0.11000990968583492</v>
      </c>
      <c r="F984" s="73">
        <f>E984</f>
        <v>0.11000990968583492</v>
      </c>
      <c r="G984" s="73">
        <f>F984</f>
        <v>0.11000990968583492</v>
      </c>
      <c r="H984" s="73">
        <f>G984</f>
        <v>0.11000990968583492</v>
      </c>
    </row>
    <row r="985" spans="2:8" hidden="1" outlineLevel="2" x14ac:dyDescent="0.35"/>
    <row r="986" spans="2:8" hidden="1" outlineLevel="2" x14ac:dyDescent="0.35">
      <c r="B986" t="s">
        <v>864</v>
      </c>
      <c r="C986" s="293">
        <v>17.260000000000002</v>
      </c>
      <c r="D986" s="58">
        <f t="shared" ref="D986:H988" si="177">C986</f>
        <v>17.260000000000002</v>
      </c>
      <c r="E986" s="58">
        <f t="shared" si="177"/>
        <v>17.260000000000002</v>
      </c>
      <c r="F986" s="58">
        <f t="shared" si="177"/>
        <v>17.260000000000002</v>
      </c>
      <c r="G986" s="58">
        <f t="shared" si="177"/>
        <v>17.260000000000002</v>
      </c>
      <c r="H986" s="58">
        <f t="shared" si="177"/>
        <v>17.260000000000002</v>
      </c>
    </row>
    <row r="987" spans="2:8" hidden="1" outlineLevel="2" x14ac:dyDescent="0.35">
      <c r="B987" t="s">
        <v>865</v>
      </c>
      <c r="C987" s="293">
        <v>7</v>
      </c>
      <c r="D987" s="58">
        <f t="shared" si="177"/>
        <v>7</v>
      </c>
      <c r="E987" s="58">
        <f t="shared" si="177"/>
        <v>7</v>
      </c>
      <c r="F987" s="58">
        <f t="shared" si="177"/>
        <v>7</v>
      </c>
      <c r="G987" s="58">
        <f t="shared" si="177"/>
        <v>7</v>
      </c>
      <c r="H987" s="58">
        <f t="shared" si="177"/>
        <v>7</v>
      </c>
    </row>
    <row r="988" spans="2:8" ht="15" hidden="1" customHeight="1" outlineLevel="2" x14ac:dyDescent="0.35">
      <c r="B988" t="s">
        <v>866</v>
      </c>
      <c r="C988" s="293">
        <v>5.3</v>
      </c>
      <c r="D988" s="58">
        <f t="shared" si="177"/>
        <v>5.3</v>
      </c>
      <c r="E988" s="58">
        <f t="shared" si="177"/>
        <v>5.3</v>
      </c>
      <c r="F988" s="58">
        <f t="shared" si="177"/>
        <v>5.3</v>
      </c>
      <c r="G988" s="58">
        <f t="shared" si="177"/>
        <v>5.3</v>
      </c>
      <c r="H988" s="58">
        <f t="shared" si="177"/>
        <v>5.3</v>
      </c>
    </row>
    <row r="989" spans="2:8" hidden="1" outlineLevel="1" x14ac:dyDescent="0.35"/>
    <row r="990" spans="2:8" hidden="1" outlineLevel="1" x14ac:dyDescent="0.35">
      <c r="B990" s="136" t="s">
        <v>1236</v>
      </c>
      <c r="C990" s="136"/>
      <c r="D990" s="137">
        <f>D992-D1134-D1071</f>
        <v>1283.5311391294324</v>
      </c>
      <c r="E990" s="137">
        <f>E992-E1134-E1071</f>
        <v>1321.3741402081428</v>
      </c>
      <c r="F990" s="137">
        <f>F992-F1134-F1071</f>
        <v>1360.3328857257568</v>
      </c>
      <c r="G990" s="137">
        <f>G992-G1134-G1071</f>
        <v>1400.4402717427733</v>
      </c>
      <c r="H990" s="137">
        <f>H992-H1134-H1071</f>
        <v>1441.7301642109667</v>
      </c>
    </row>
    <row r="991" spans="2:8" hidden="1" outlineLevel="2" x14ac:dyDescent="0.35"/>
    <row r="992" spans="2:8" hidden="1" outlineLevel="2" x14ac:dyDescent="0.35">
      <c r="B992" t="s">
        <v>868</v>
      </c>
      <c r="C992" s="36"/>
      <c r="D992" s="36">
        <f>D993*(Inflation!$L$522/Inflation!$L$510)</f>
        <v>1346.6638108622324</v>
      </c>
      <c r="E992" s="36">
        <f>E993*(Inflation!$L$522/Inflation!$L$510)</f>
        <v>1386.368184596153</v>
      </c>
      <c r="F992" s="36">
        <f>F993*(Inflation!$L$522/Inflation!$L$510)</f>
        <v>1427.2431825652295</v>
      </c>
      <c r="G992" s="36">
        <f>G993*(Inflation!$L$522/Inflation!$L$510)</f>
        <v>1469.3233188788929</v>
      </c>
      <c r="H992" s="36">
        <f>H993*(Inflation!$L$522/Inflation!$L$510)</f>
        <v>1512.6441252436084</v>
      </c>
    </row>
    <row r="993" spans="2:8" hidden="1" outlineLevel="2" x14ac:dyDescent="0.35">
      <c r="B993" t="s">
        <v>867</v>
      </c>
      <c r="C993" s="34">
        <f>D994</f>
        <v>1248.34214</v>
      </c>
      <c r="D993" s="34">
        <f>(1+((D995/D994)^(1/5)-1))*C993*(1-D996)</f>
        <v>1295.6684739368493</v>
      </c>
      <c r="E993" s="34">
        <f>(1+((E995/E994)^(1/5)-1))*D993*(1-E996)</f>
        <v>1333.8693262278969</v>
      </c>
      <c r="F993" s="34">
        <f>(1+((F995/F994)^(1/5)-1))*E993*(1-F996)</f>
        <v>1373.1964736670607</v>
      </c>
      <c r="G993" s="34">
        <f>(1+((G995/G994)^(1/5)-1))*F993*(1-G996)</f>
        <v>1413.6831233867631</v>
      </c>
      <c r="H993" s="34">
        <f>(1+((H995/H994)^(1/5)-1))*G993*(1-H996)</f>
        <v>1455.3634615821932</v>
      </c>
    </row>
    <row r="994" spans="2:8" hidden="1" outlineLevel="2" x14ac:dyDescent="0.35">
      <c r="B994" s="27" t="s">
        <v>869</v>
      </c>
      <c r="C994" s="34"/>
      <c r="D994" s="34">
        <v>1248.34214</v>
      </c>
      <c r="E994" s="140">
        <f t="shared" ref="E994:H995" si="178">D994</f>
        <v>1248.34214</v>
      </c>
      <c r="F994" s="140">
        <f t="shared" si="178"/>
        <v>1248.34214</v>
      </c>
      <c r="G994" s="140">
        <f t="shared" si="178"/>
        <v>1248.34214</v>
      </c>
      <c r="H994" s="140">
        <f t="shared" si="178"/>
        <v>1248.34214</v>
      </c>
    </row>
    <row r="995" spans="2:8" hidden="1" outlineLevel="2" x14ac:dyDescent="0.35">
      <c r="B995" s="27" t="s">
        <v>870</v>
      </c>
      <c r="C995" s="34"/>
      <c r="D995" s="34">
        <v>1503.6090599999998</v>
      </c>
      <c r="E995" s="140">
        <f t="shared" si="178"/>
        <v>1503.6090599999998</v>
      </c>
      <c r="F995" s="140">
        <f t="shared" si="178"/>
        <v>1503.6090599999998</v>
      </c>
      <c r="G995" s="140">
        <f t="shared" si="178"/>
        <v>1503.6090599999998</v>
      </c>
      <c r="H995" s="140">
        <f t="shared" si="178"/>
        <v>1503.6090599999998</v>
      </c>
    </row>
    <row r="996" spans="2:8" hidden="1" outlineLevel="2" x14ac:dyDescent="0.35">
      <c r="B996" s="27" t="s">
        <v>871</v>
      </c>
      <c r="C996" s="34"/>
      <c r="D996" s="292">
        <v>0</v>
      </c>
      <c r="E996" s="141">
        <f>0.812%</f>
        <v>8.1200000000000005E-3</v>
      </c>
      <c r="F996" s="141">
        <f>0.812%</f>
        <v>8.1200000000000005E-3</v>
      </c>
      <c r="G996" s="141">
        <f>0.812%</f>
        <v>8.1200000000000005E-3</v>
      </c>
      <c r="H996" s="141">
        <f>0.812%</f>
        <v>8.1200000000000005E-3</v>
      </c>
    </row>
    <row r="997" spans="2:8" hidden="1" outlineLevel="1" x14ac:dyDescent="0.35"/>
    <row r="998" spans="2:8" hidden="1" outlineLevel="1" x14ac:dyDescent="0.35">
      <c r="B998" s="136" t="s">
        <v>1097</v>
      </c>
      <c r="C998" s="136"/>
      <c r="D998" s="137">
        <f>D1004</f>
        <v>1.9333744795355825</v>
      </c>
      <c r="E998" s="137">
        <f>E1004</f>
        <v>1.9651439668738142</v>
      </c>
      <c r="F998" s="137">
        <f>F1004</f>
        <v>1.9970194761005517</v>
      </c>
      <c r="G998" s="137">
        <f>G1004</f>
        <v>2.028988019442326</v>
      </c>
      <c r="H998" s="137">
        <f>H1004</f>
        <v>2.0610364544642223</v>
      </c>
    </row>
    <row r="999" spans="2:8" hidden="1" outlineLevel="2" x14ac:dyDescent="0.35"/>
    <row r="1000" spans="2:8" hidden="1" outlineLevel="2" x14ac:dyDescent="0.35">
      <c r="B1000" t="s">
        <v>987</v>
      </c>
      <c r="C1000" s="34">
        <v>124.19599021447226</v>
      </c>
      <c r="D1000" s="36">
        <f>C1000</f>
        <v>124.19599021447226</v>
      </c>
      <c r="E1000" s="36">
        <f>D1000</f>
        <v>124.19599021447226</v>
      </c>
      <c r="F1000" s="36">
        <f>E1000</f>
        <v>124.19599021447226</v>
      </c>
      <c r="G1000" s="36">
        <f>F1000</f>
        <v>124.19599021447226</v>
      </c>
      <c r="H1000" s="36">
        <f>G1000</f>
        <v>124.19599021447226</v>
      </c>
    </row>
    <row r="1001" spans="2:8" hidden="1" outlineLevel="2" x14ac:dyDescent="0.35">
      <c r="C1001" s="36"/>
    </row>
    <row r="1002" spans="2:8" hidden="1" outlineLevel="2" x14ac:dyDescent="0.35">
      <c r="B1002" t="s">
        <v>995</v>
      </c>
      <c r="D1002" s="36">
        <f>(D1013/(1-D1012))*50%*D1011*D1009*D1008/(D1006+D1007+D1008)</f>
        <v>8.6641235675864436</v>
      </c>
      <c r="E1002" s="36">
        <f>(E1013/(1-E1012))*50%*E1011*E1009*E1008/(E1006+E1007+E1008)</f>
        <v>8.8064936913730296</v>
      </c>
      <c r="F1002" s="36">
        <f>(F1013/(1-F1012))*50%*F1011*F1009*F1008/(F1006+F1007+F1008)</f>
        <v>8.9493389361217552</v>
      </c>
      <c r="G1002" s="36">
        <f>(G1013/(1-G1012))*50%*G1011*G1009*G1008/(G1006+G1007+G1008)</f>
        <v>9.0926010991018948</v>
      </c>
      <c r="H1002" s="36">
        <f>(H1013/(1-H1012))*50%*H1011*H1009*H1008/(H1006+H1007+H1008)</f>
        <v>9.2362212844910054</v>
      </c>
    </row>
    <row r="1003" spans="2:8" hidden="1" outlineLevel="2" x14ac:dyDescent="0.35">
      <c r="B1003" s="27" t="s">
        <v>51</v>
      </c>
      <c r="D1003" s="36">
        <f>D1002*(D1141+D1078)/(D1141+D1078+D1000)</f>
        <v>6.7307490880508611</v>
      </c>
      <c r="E1003" s="36">
        <f>E1002*(E1141+E1078)/(E1141+E1078+E1000)</f>
        <v>6.8413497244992154</v>
      </c>
      <c r="F1003" s="36">
        <f>F1002*(F1141+F1078)/(F1141+F1078+F1000)</f>
        <v>6.9523194600212035</v>
      </c>
      <c r="G1003" s="36">
        <f>G1002*(G1141+G1078)/(G1141+G1078+G1000)</f>
        <v>7.0636130796595689</v>
      </c>
      <c r="H1003" s="36">
        <f>H1002*(H1141+H1078)/(H1141+H1078+H1000)</f>
        <v>7.1751848300267831</v>
      </c>
    </row>
    <row r="1004" spans="2:8" hidden="1" outlineLevel="2" x14ac:dyDescent="0.35">
      <c r="B1004" s="27" t="s">
        <v>35</v>
      </c>
      <c r="D1004" s="36">
        <f>D1002-D1003</f>
        <v>1.9333744795355825</v>
      </c>
      <c r="E1004" s="36">
        <f>E1002-E1003</f>
        <v>1.9651439668738142</v>
      </c>
      <c r="F1004" s="36">
        <f>F1002-F1003</f>
        <v>1.9970194761005517</v>
      </c>
      <c r="G1004" s="36">
        <f>G1002-G1003</f>
        <v>2.028988019442326</v>
      </c>
      <c r="H1004" s="36">
        <f>H1002-H1003</f>
        <v>2.0610364544642223</v>
      </c>
    </row>
    <row r="1005" spans="2:8" hidden="1" outlineLevel="2" x14ac:dyDescent="0.35"/>
    <row r="1006" spans="2:8" hidden="1" outlineLevel="2" x14ac:dyDescent="0.35">
      <c r="B1006" t="s">
        <v>379</v>
      </c>
      <c r="D1006" s="36">
        <f>D1106+D1043+D948</f>
        <v>87.741079496372663</v>
      </c>
      <c r="E1006" s="36">
        <f>E1106+E1043+E948</f>
        <v>87.741079496372663</v>
      </c>
      <c r="F1006" s="36">
        <f>F1106+F1043+F948</f>
        <v>87.741079496372663</v>
      </c>
      <c r="G1006" s="36">
        <f>G1106+G1043+G948</f>
        <v>87.741079496372663</v>
      </c>
      <c r="H1006" s="36">
        <f>H1106+H1043+H948</f>
        <v>87.741079496372663</v>
      </c>
    </row>
    <row r="1007" spans="2:8" hidden="1" outlineLevel="2" x14ac:dyDescent="0.35">
      <c r="B1007" t="s">
        <v>872</v>
      </c>
      <c r="D1007" s="36">
        <f>D922+D1019+D1082</f>
        <v>1657.7469915051856</v>
      </c>
      <c r="E1007" s="36">
        <f>E922+E1019+E1082</f>
        <v>1657.7469915051856</v>
      </c>
      <c r="F1007" s="36">
        <f>F922+F1019+F1082</f>
        <v>1657.7469915051856</v>
      </c>
      <c r="G1007" s="36">
        <f>G922+G1019+G1082</f>
        <v>1657.7469915051856</v>
      </c>
      <c r="H1007" s="36">
        <f>H922+H1019+H1082</f>
        <v>1657.7469915051856</v>
      </c>
    </row>
    <row r="1008" spans="2:8" hidden="1" outlineLevel="2" x14ac:dyDescent="0.35">
      <c r="B1008" t="s">
        <v>374</v>
      </c>
      <c r="D1008" s="36">
        <f>D1134+D1071+D990</f>
        <v>1346.6638108622324</v>
      </c>
      <c r="E1008" s="36">
        <f>E1134+E1071+E990</f>
        <v>1386.3681845961528</v>
      </c>
      <c r="F1008" s="36">
        <f>F1134+F1071+F990</f>
        <v>1427.2431825652295</v>
      </c>
      <c r="G1008" s="36">
        <f>G1134+G1071+G990</f>
        <v>1469.3233188788927</v>
      </c>
      <c r="H1008" s="36">
        <f>H1134+H1071+H990</f>
        <v>1512.6441252436084</v>
      </c>
    </row>
    <row r="1009" spans="2:8" hidden="1" outlineLevel="2" x14ac:dyDescent="0.35">
      <c r="B1009" t="s">
        <v>873</v>
      </c>
      <c r="D1009" s="36">
        <f>D1141+D1078+D1000</f>
        <v>556.56543375674585</v>
      </c>
      <c r="E1009" s="36">
        <f>E1141+E1078+E1000</f>
        <v>556.56543375674585</v>
      </c>
      <c r="F1009" s="36">
        <f>F1141+F1078+F1000</f>
        <v>556.56543375674585</v>
      </c>
      <c r="G1009" s="36">
        <f>G1141+G1078+G1000</f>
        <v>556.56543375674585</v>
      </c>
      <c r="H1009" s="36">
        <f>H1141+H1078+H1000</f>
        <v>556.56543375674585</v>
      </c>
    </row>
    <row r="1010" spans="2:8" hidden="1" outlineLevel="2" x14ac:dyDescent="0.35"/>
    <row r="1011" spans="2:8" hidden="1" outlineLevel="2" x14ac:dyDescent="0.35">
      <c r="B1011" t="s">
        <v>874</v>
      </c>
      <c r="C1011" s="294">
        <v>0.55112399999999995</v>
      </c>
      <c r="D1011" s="139">
        <f t="shared" ref="D1011:H1013" si="179">C1011</f>
        <v>0.55112399999999995</v>
      </c>
      <c r="E1011" s="139">
        <f t="shared" si="179"/>
        <v>0.55112399999999995</v>
      </c>
      <c r="F1011" s="139">
        <f t="shared" si="179"/>
        <v>0.55112399999999995</v>
      </c>
      <c r="G1011" s="139">
        <f t="shared" si="179"/>
        <v>0.55112399999999995</v>
      </c>
      <c r="H1011" s="139">
        <f t="shared" si="179"/>
        <v>0.55112399999999995</v>
      </c>
    </row>
    <row r="1012" spans="2:8" hidden="1" outlineLevel="2" x14ac:dyDescent="0.35">
      <c r="B1012" t="s">
        <v>875</v>
      </c>
      <c r="C1012" s="294">
        <v>0.34</v>
      </c>
      <c r="D1012" s="139">
        <f t="shared" si="179"/>
        <v>0.34</v>
      </c>
      <c r="E1012" s="139">
        <f t="shared" si="179"/>
        <v>0.34</v>
      </c>
      <c r="F1012" s="139">
        <f t="shared" si="179"/>
        <v>0.34</v>
      </c>
      <c r="G1012" s="139">
        <f t="shared" si="179"/>
        <v>0.34</v>
      </c>
      <c r="H1012" s="139">
        <f t="shared" si="179"/>
        <v>0.34</v>
      </c>
    </row>
    <row r="1013" spans="2:8" hidden="1" outlineLevel="2" x14ac:dyDescent="0.35">
      <c r="B1013" t="s">
        <v>876</v>
      </c>
      <c r="C1013" s="294">
        <v>8.5611999999999994E-2</v>
      </c>
      <c r="D1013" s="139">
        <f t="shared" si="179"/>
        <v>8.5611999999999994E-2</v>
      </c>
      <c r="E1013" s="139">
        <f t="shared" si="179"/>
        <v>8.5611999999999994E-2</v>
      </c>
      <c r="F1013" s="139">
        <f t="shared" si="179"/>
        <v>8.5611999999999994E-2</v>
      </c>
      <c r="G1013" s="139">
        <f t="shared" si="179"/>
        <v>8.5611999999999994E-2</v>
      </c>
      <c r="H1013" s="139">
        <f t="shared" si="179"/>
        <v>8.5611999999999994E-2</v>
      </c>
    </row>
    <row r="1014" spans="2:8" hidden="1" outlineLevel="1" x14ac:dyDescent="0.35"/>
    <row r="1015" spans="2:8" hidden="1" outlineLevel="1" x14ac:dyDescent="0.35">
      <c r="B1015" s="136" t="s">
        <v>877</v>
      </c>
      <c r="C1015" s="296">
        <v>-9.4507713182111974</v>
      </c>
      <c r="D1015" s="137">
        <f>C1015</f>
        <v>-9.4507713182111974</v>
      </c>
      <c r="E1015" s="137">
        <f>D1015</f>
        <v>-9.4507713182111974</v>
      </c>
      <c r="F1015" s="137">
        <f>E1015</f>
        <v>-9.4507713182111974</v>
      </c>
      <c r="G1015" s="137">
        <f>F1015</f>
        <v>-9.4507713182111974</v>
      </c>
      <c r="H1015" s="137">
        <f>G1015</f>
        <v>-9.4507713182111974</v>
      </c>
    </row>
    <row r="1016" spans="2:8" ht="15" hidden="1" customHeight="1" outlineLevel="1" x14ac:dyDescent="0.35">
      <c r="C1016" s="36"/>
    </row>
    <row r="1017" spans="2:8" ht="14.15" hidden="1" customHeight="1" outlineLevel="1" x14ac:dyDescent="0.35">
      <c r="B1017" s="111" t="s">
        <v>520</v>
      </c>
      <c r="C1017" s="111"/>
      <c r="D1017" s="144">
        <f>D1019+D1043+D1071+D1076</f>
        <v>182.35846828195164</v>
      </c>
      <c r="E1017" s="144">
        <f>E1019+E1043+E1071+E1076</f>
        <v>183.13966993303197</v>
      </c>
      <c r="F1017" s="144">
        <f>F1019+F1043+F1071+F1076</f>
        <v>183.9424497125151</v>
      </c>
      <c r="G1017" s="144">
        <f>G1019+G1043+G1071+G1076</f>
        <v>184.76741560503476</v>
      </c>
      <c r="H1017" s="144">
        <f>H1019+H1043+H1071+H1076</f>
        <v>185.61519392042388</v>
      </c>
    </row>
    <row r="1018" spans="2:8" hidden="1" outlineLevel="1" x14ac:dyDescent="0.35">
      <c r="B1018" s="1"/>
      <c r="C1018" s="1"/>
      <c r="D1018" s="130"/>
      <c r="E1018" s="130"/>
      <c r="F1018" s="130"/>
      <c r="G1018" s="130"/>
      <c r="H1018" s="130"/>
    </row>
    <row r="1019" spans="2:8" hidden="1" outlineLevel="1" x14ac:dyDescent="0.35">
      <c r="B1019" s="136" t="s">
        <v>380</v>
      </c>
      <c r="C1019" s="136"/>
      <c r="D1019" s="137">
        <f>D1021+D1022</f>
        <v>152.22966322038161</v>
      </c>
      <c r="E1019" s="137">
        <f>E1021+E1022</f>
        <v>152.22966322038161</v>
      </c>
      <c r="F1019" s="137">
        <f>F1021+F1022</f>
        <v>152.22966322038161</v>
      </c>
      <c r="G1019" s="137">
        <f>G1021+G1022</f>
        <v>152.22966322038161</v>
      </c>
      <c r="H1019" s="137">
        <f>H1021+H1022</f>
        <v>152.22966322038161</v>
      </c>
    </row>
    <row r="1020" spans="2:8" hidden="1" outlineLevel="2" x14ac:dyDescent="0.35"/>
    <row r="1021" spans="2:8" hidden="1" outlineLevel="2" x14ac:dyDescent="0.35">
      <c r="B1021" s="1" t="s">
        <v>853</v>
      </c>
      <c r="C1021" s="1"/>
      <c r="D1021" s="130">
        <f>-PMT(D1027,5,NPV(D1027,D1024:H1024))</f>
        <v>48.56665013093918</v>
      </c>
      <c r="E1021" s="130">
        <f t="shared" ref="E1021:H1022" si="180">D1021</f>
        <v>48.56665013093918</v>
      </c>
      <c r="F1021" s="130">
        <f t="shared" si="180"/>
        <v>48.56665013093918</v>
      </c>
      <c r="G1021" s="130">
        <f t="shared" si="180"/>
        <v>48.56665013093918</v>
      </c>
      <c r="H1021" s="130">
        <f t="shared" si="180"/>
        <v>48.56665013093918</v>
      </c>
    </row>
    <row r="1022" spans="2:8" hidden="1" outlineLevel="2" x14ac:dyDescent="0.35">
      <c r="B1022" s="1" t="s">
        <v>854</v>
      </c>
      <c r="C1022" s="1"/>
      <c r="D1022" s="130">
        <f>-PMT(D1027,5,NPV(D1027,D1025:H1025))</f>
        <v>103.66301308944243</v>
      </c>
      <c r="E1022" s="130">
        <f t="shared" si="180"/>
        <v>103.66301308944243</v>
      </c>
      <c r="F1022" s="130">
        <f t="shared" si="180"/>
        <v>103.66301308944243</v>
      </c>
      <c r="G1022" s="130">
        <f t="shared" si="180"/>
        <v>103.66301308944243</v>
      </c>
      <c r="H1022" s="130">
        <f t="shared" si="180"/>
        <v>103.66301308944243</v>
      </c>
    </row>
    <row r="1023" spans="2:8" hidden="1" outlineLevel="2" x14ac:dyDescent="0.35"/>
    <row r="1024" spans="2:8" hidden="1" outlineLevel="2" x14ac:dyDescent="0.35">
      <c r="B1024" t="s">
        <v>855</v>
      </c>
      <c r="D1024" s="36">
        <f>IF((D1030+D1035)&lt;D1034*D1028,(D1030+D1035),(D1034*D1028))</f>
        <v>48.566650130939173</v>
      </c>
      <c r="E1024" s="36">
        <f>IF((E1030+E1035)&lt;E1034*E1028,(E1030+E1035),(E1034*E1028))</f>
        <v>48.566650130939173</v>
      </c>
      <c r="F1024" s="36">
        <f>IF((F1030+F1035)&lt;F1034*F1028,(F1030+F1035),(F1034*F1028))</f>
        <v>48.566650130939173</v>
      </c>
      <c r="G1024" s="36">
        <f>IF((G1030+G1035)&lt;G1034*G1028,(G1030+G1035),(G1034*G1028))</f>
        <v>48.566650130939173</v>
      </c>
      <c r="H1024" s="36">
        <f>IF((H1030+H1035)&lt;H1034*H1028,(H1030+H1035),(H1034*H1028))</f>
        <v>48.566650130939173</v>
      </c>
    </row>
    <row r="1025" spans="2:10" hidden="1" outlineLevel="2" x14ac:dyDescent="0.35">
      <c r="B1025" t="s">
        <v>856</v>
      </c>
      <c r="D1025" s="36">
        <f>D1041*D1027</f>
        <v>113.23862152022593</v>
      </c>
      <c r="E1025" s="36">
        <f>E1041*E1027</f>
        <v>107.89580872557778</v>
      </c>
      <c r="F1025" s="36">
        <f>F1041*F1027</f>
        <v>102.55299593092963</v>
      </c>
      <c r="G1025" s="36">
        <f>G1041*G1027</f>
        <v>97.210183136281458</v>
      </c>
      <c r="H1025" s="36">
        <f>H1041*H1027</f>
        <v>91.867370341633304</v>
      </c>
    </row>
    <row r="1026" spans="2:10" hidden="1" outlineLevel="2" x14ac:dyDescent="0.35"/>
    <row r="1027" spans="2:10" hidden="1" outlineLevel="2" x14ac:dyDescent="0.35">
      <c r="B1027" t="s">
        <v>857</v>
      </c>
      <c r="C1027" s="131">
        <f>'Regulatory WACC'!$C$21</f>
        <v>0.11000990968583492</v>
      </c>
      <c r="D1027" s="131">
        <f t="shared" ref="D1027:H1028" si="181">C1027</f>
        <v>0.11000990968583492</v>
      </c>
      <c r="E1027" s="131">
        <f t="shared" si="181"/>
        <v>0.11000990968583492</v>
      </c>
      <c r="F1027" s="73">
        <f t="shared" si="181"/>
        <v>0.11000990968583492</v>
      </c>
      <c r="G1027" s="73">
        <f t="shared" si="181"/>
        <v>0.11000990968583492</v>
      </c>
      <c r="H1027" s="73">
        <f t="shared" si="181"/>
        <v>0.11000990968583492</v>
      </c>
    </row>
    <row r="1028" spans="2:10" hidden="1" outlineLevel="2" x14ac:dyDescent="0.35">
      <c r="B1028" t="s">
        <v>858</v>
      </c>
      <c r="C1028" s="292">
        <f>-C1036/C1034</f>
        <v>3.3964684361393063E-2</v>
      </c>
      <c r="D1028" s="131">
        <f t="shared" si="181"/>
        <v>3.3964684361393063E-2</v>
      </c>
      <c r="E1028" s="131">
        <f t="shared" si="181"/>
        <v>3.3964684361393063E-2</v>
      </c>
      <c r="F1028" s="73">
        <f t="shared" si="181"/>
        <v>3.3964684361393063E-2</v>
      </c>
      <c r="G1028" s="73">
        <f t="shared" si="181"/>
        <v>3.3964684361393063E-2</v>
      </c>
      <c r="H1028" s="73">
        <f t="shared" si="181"/>
        <v>3.3964684361393063E-2</v>
      </c>
    </row>
    <row r="1029" spans="2:10" hidden="1" outlineLevel="2" x14ac:dyDescent="0.35"/>
    <row r="1030" spans="2:10" hidden="1" outlineLevel="2" x14ac:dyDescent="0.35">
      <c r="B1030" t="s">
        <v>505</v>
      </c>
      <c r="C1030" s="34">
        <v>1429.9161352200069</v>
      </c>
      <c r="D1030" s="36">
        <f t="shared" ref="D1030:H1035" si="182">C1030</f>
        <v>1429.9161352200069</v>
      </c>
      <c r="E1030" s="36">
        <f t="shared" si="182"/>
        <v>1429.9161352200069</v>
      </c>
      <c r="F1030" s="36">
        <f t="shared" si="182"/>
        <v>1429.9161352200069</v>
      </c>
      <c r="G1030" s="36">
        <f t="shared" si="182"/>
        <v>1429.9161352200069</v>
      </c>
      <c r="H1030" s="36">
        <f t="shared" si="182"/>
        <v>1429.9161352200069</v>
      </c>
      <c r="J1030" s="36"/>
    </row>
    <row r="1031" spans="2:10" hidden="1" outlineLevel="2" x14ac:dyDescent="0.35">
      <c r="B1031" t="s">
        <v>506</v>
      </c>
      <c r="C1031" s="34">
        <v>0</v>
      </c>
      <c r="D1031" s="36">
        <f t="shared" si="182"/>
        <v>0</v>
      </c>
      <c r="E1031" s="36">
        <f t="shared" si="182"/>
        <v>0</v>
      </c>
      <c r="F1031" s="36">
        <f t="shared" si="182"/>
        <v>0</v>
      </c>
      <c r="G1031" s="36">
        <f t="shared" si="182"/>
        <v>0</v>
      </c>
      <c r="H1031" s="36">
        <f t="shared" si="182"/>
        <v>0</v>
      </c>
      <c r="J1031" s="36"/>
    </row>
    <row r="1032" spans="2:10" hidden="1" outlineLevel="2" x14ac:dyDescent="0.35">
      <c r="B1032" t="s">
        <v>507</v>
      </c>
      <c r="C1032" s="34">
        <v>0</v>
      </c>
      <c r="D1032" s="36">
        <f t="shared" si="182"/>
        <v>0</v>
      </c>
      <c r="E1032" s="36">
        <f t="shared" si="182"/>
        <v>0</v>
      </c>
      <c r="F1032" s="36">
        <f t="shared" si="182"/>
        <v>0</v>
      </c>
      <c r="G1032" s="36">
        <f t="shared" si="182"/>
        <v>0</v>
      </c>
      <c r="H1032" s="36">
        <f t="shared" si="182"/>
        <v>0</v>
      </c>
      <c r="J1032" s="36"/>
    </row>
    <row r="1033" spans="2:10" hidden="1" outlineLevel="2" x14ac:dyDescent="0.35">
      <c r="B1033" t="s">
        <v>1086</v>
      </c>
      <c r="C1033" s="34">
        <v>1.9158549180399345E-6</v>
      </c>
      <c r="D1033" s="36">
        <f t="shared" si="182"/>
        <v>1.9158549180399345E-6</v>
      </c>
      <c r="E1033" s="36">
        <f t="shared" si="182"/>
        <v>1.9158549180399345E-6</v>
      </c>
      <c r="F1033" s="36">
        <f t="shared" si="182"/>
        <v>1.9158549180399345E-6</v>
      </c>
      <c r="G1033" s="36">
        <f t="shared" si="182"/>
        <v>1.9158549180399345E-6</v>
      </c>
      <c r="H1033" s="36">
        <f t="shared" si="182"/>
        <v>1.9158549180399345E-6</v>
      </c>
      <c r="J1033" s="36"/>
    </row>
    <row r="1034" spans="2:10" hidden="1" outlineLevel="2" x14ac:dyDescent="0.35">
      <c r="B1034" t="s">
        <v>1233</v>
      </c>
      <c r="C1034" s="36">
        <f>C1030-C1031-C1032-C1033</f>
        <v>1429.916133304152</v>
      </c>
      <c r="D1034" s="36">
        <f t="shared" si="182"/>
        <v>1429.916133304152</v>
      </c>
      <c r="E1034" s="36">
        <f t="shared" si="182"/>
        <v>1429.916133304152</v>
      </c>
      <c r="F1034" s="36">
        <f t="shared" si="182"/>
        <v>1429.916133304152</v>
      </c>
      <c r="G1034" s="36">
        <f t="shared" si="182"/>
        <v>1429.916133304152</v>
      </c>
      <c r="H1034" s="36">
        <f t="shared" si="182"/>
        <v>1429.916133304152</v>
      </c>
      <c r="J1034" s="36"/>
    </row>
    <row r="1035" spans="2:10" hidden="1" outlineLevel="2" x14ac:dyDescent="0.35">
      <c r="B1035" t="s">
        <v>511</v>
      </c>
      <c r="C1035" s="34">
        <v>-405.98416544340961</v>
      </c>
      <c r="D1035" s="156">
        <f t="shared" si="182"/>
        <v>-405.98416544340961</v>
      </c>
      <c r="E1035" s="36">
        <f>D1035+D1036</f>
        <v>-454.5508155743488</v>
      </c>
      <c r="F1035" s="36">
        <f>E1035+E1036</f>
        <v>-503.117465705288</v>
      </c>
      <c r="G1035" s="36">
        <f>F1035+F1036</f>
        <v>-551.68411583622719</v>
      </c>
      <c r="H1035" s="36">
        <f>G1035+G1036</f>
        <v>-600.25076596716633</v>
      </c>
      <c r="J1035" s="36"/>
    </row>
    <row r="1036" spans="2:10" hidden="1" outlineLevel="2" x14ac:dyDescent="0.35">
      <c r="B1036" t="s">
        <v>1234</v>
      </c>
      <c r="C1036" s="34">
        <v>-48.566650130939173</v>
      </c>
      <c r="D1036" s="36">
        <f>-D1024</f>
        <v>-48.566650130939173</v>
      </c>
      <c r="E1036" s="36">
        <f>-E1024</f>
        <v>-48.566650130939173</v>
      </c>
      <c r="F1036" s="36">
        <f>-F1024</f>
        <v>-48.566650130939173</v>
      </c>
      <c r="G1036" s="36">
        <f>-G1024</f>
        <v>-48.566650130939173</v>
      </c>
      <c r="H1036" s="36">
        <f>-H1024</f>
        <v>-48.566650130939173</v>
      </c>
      <c r="J1036" s="36"/>
    </row>
    <row r="1037" spans="2:10" hidden="1" outlineLevel="2" x14ac:dyDescent="0.35">
      <c r="B1037" t="s">
        <v>514</v>
      </c>
      <c r="C1037" s="34">
        <v>0</v>
      </c>
      <c r="D1037" s="36">
        <f>IFERROR(C1037*(D1036/C1036),0)</f>
        <v>0</v>
      </c>
      <c r="E1037" s="36">
        <f>IFERROR(D1037*(E1036/D1036),0)</f>
        <v>0</v>
      </c>
      <c r="F1037" s="36">
        <f>IFERROR(E1037*(F1036/E1036),0)</f>
        <v>0</v>
      </c>
      <c r="G1037" s="36">
        <f>IFERROR(F1037*(G1036/F1036),0)</f>
        <v>0</v>
      </c>
      <c r="H1037" s="36">
        <f>IFERROR(G1037*(H1036/G1036),0)</f>
        <v>0</v>
      </c>
      <c r="J1037" s="36"/>
    </row>
    <row r="1038" spans="2:10" hidden="1" outlineLevel="2" x14ac:dyDescent="0.35">
      <c r="B1038" t="s">
        <v>513</v>
      </c>
      <c r="C1038" s="34">
        <v>0</v>
      </c>
      <c r="D1038" s="36">
        <f>IFERROR(C1038*(D1036/C1036),0)</f>
        <v>0</v>
      </c>
      <c r="E1038" s="36">
        <f>IFERROR(D1038*(E1036/D1036),0)</f>
        <v>0</v>
      </c>
      <c r="F1038" s="36">
        <f>IFERROR(E1038*(F1036/E1036),0)</f>
        <v>0</v>
      </c>
      <c r="G1038" s="36">
        <f>IFERROR(F1038*(G1036/F1036),0)</f>
        <v>0</v>
      </c>
      <c r="H1038" s="36">
        <f>IFERROR(G1038*(H1036/G1036),0)</f>
        <v>0</v>
      </c>
      <c r="J1038" s="36"/>
    </row>
    <row r="1039" spans="2:10" hidden="1" outlineLevel="2" x14ac:dyDescent="0.35">
      <c r="B1039" t="s">
        <v>515</v>
      </c>
      <c r="C1039" s="34">
        <v>3.5501225392782629</v>
      </c>
      <c r="D1039" s="36">
        <f t="shared" ref="D1039:H1040" si="183">+C1039</f>
        <v>3.5501225392782629</v>
      </c>
      <c r="E1039" s="36">
        <f t="shared" si="183"/>
        <v>3.5501225392782629</v>
      </c>
      <c r="F1039" s="36">
        <f t="shared" si="183"/>
        <v>3.5501225392782629</v>
      </c>
      <c r="G1039" s="36">
        <f t="shared" si="183"/>
        <v>3.5501225392782629</v>
      </c>
      <c r="H1039" s="36">
        <f t="shared" si="183"/>
        <v>3.5501225392782629</v>
      </c>
      <c r="J1039" s="36"/>
    </row>
    <row r="1040" spans="2:10" hidden="1" outlineLevel="2" x14ac:dyDescent="0.35">
      <c r="B1040" t="s">
        <v>516</v>
      </c>
      <c r="C1040" s="34">
        <v>1.8671894316646998</v>
      </c>
      <c r="D1040" s="36">
        <f t="shared" si="183"/>
        <v>1.8671894316646998</v>
      </c>
      <c r="E1040" s="36">
        <f t="shared" si="183"/>
        <v>1.8671894316646998</v>
      </c>
      <c r="F1040" s="36">
        <f t="shared" si="183"/>
        <v>1.8671894316646998</v>
      </c>
      <c r="G1040" s="36">
        <f t="shared" si="183"/>
        <v>1.8671894316646998</v>
      </c>
      <c r="H1040" s="36">
        <f t="shared" si="183"/>
        <v>1.8671894316646998</v>
      </c>
      <c r="J1040" s="36"/>
    </row>
    <row r="1041" spans="2:10" hidden="1" outlineLevel="2" x14ac:dyDescent="0.35">
      <c r="B1041" t="s">
        <v>1235</v>
      </c>
      <c r="C1041" s="36">
        <f>C1030+C1035-C1037-C1038+C1039+C1040</f>
        <v>1029.3492817475401</v>
      </c>
      <c r="D1041" s="36">
        <f>D1030+D1035-D1037-D1038+D1040+D1039</f>
        <v>1029.3492817475401</v>
      </c>
      <c r="E1041" s="36">
        <f>E1030+E1035-E1037-E1038+E1040+E1039</f>
        <v>980.78263161660107</v>
      </c>
      <c r="F1041" s="36">
        <f>F1030+F1035-F1037-F1038+F1040+F1039</f>
        <v>932.21598148566193</v>
      </c>
      <c r="G1041" s="36">
        <f>G1030+G1035-G1037-G1038+G1040+G1039</f>
        <v>883.64933135472268</v>
      </c>
      <c r="H1041" s="36">
        <f>H1030+H1035-H1037-H1038+H1040+H1039</f>
        <v>835.08268122378354</v>
      </c>
      <c r="J1041" s="36"/>
    </row>
    <row r="1042" spans="2:10" hidden="1" outlineLevel="1" x14ac:dyDescent="0.35">
      <c r="D1042" s="36"/>
    </row>
    <row r="1043" spans="2:10" hidden="1" outlineLevel="1" x14ac:dyDescent="0.35">
      <c r="B1043" s="136" t="s">
        <v>1232</v>
      </c>
      <c r="C1043" s="136"/>
      <c r="D1043" s="137">
        <f>SUM(D1045:D1047)</f>
        <v>2.1340437495489635</v>
      </c>
      <c r="E1043" s="137">
        <f>SUM(E1045:E1047)</f>
        <v>2.1340437495489635</v>
      </c>
      <c r="F1043" s="137">
        <f>SUM(F1045:F1047)</f>
        <v>2.1340437495489635</v>
      </c>
      <c r="G1043" s="137">
        <f>SUM(G1045:G1047)</f>
        <v>2.1340437495489635</v>
      </c>
      <c r="H1043" s="137">
        <f>SUM(H1045:H1047)</f>
        <v>2.1340437495489635</v>
      </c>
    </row>
    <row r="1044" spans="2:10" hidden="1" outlineLevel="2" x14ac:dyDescent="0.35"/>
    <row r="1045" spans="2:10" hidden="1" outlineLevel="2" x14ac:dyDescent="0.35">
      <c r="B1045" s="82" t="s">
        <v>1055</v>
      </c>
      <c r="D1045" s="112">
        <f t="shared" ref="D1045:H1047" si="184">D1049*D1057/D1061</f>
        <v>1.5390831867635693</v>
      </c>
      <c r="E1045" s="112">
        <f t="shared" si="184"/>
        <v>1.5390831867635693</v>
      </c>
      <c r="F1045" s="112">
        <f t="shared" si="184"/>
        <v>1.5390831867635693</v>
      </c>
      <c r="G1045" s="112">
        <f t="shared" si="184"/>
        <v>1.5390831867635693</v>
      </c>
      <c r="H1045" s="112">
        <f t="shared" si="184"/>
        <v>1.5390831867635693</v>
      </c>
    </row>
    <row r="1046" spans="2:10" hidden="1" outlineLevel="2" x14ac:dyDescent="0.35">
      <c r="B1046" s="82" t="s">
        <v>1056</v>
      </c>
      <c r="D1046" s="112">
        <f t="shared" si="184"/>
        <v>0.22189039467240132</v>
      </c>
      <c r="E1046" s="112">
        <f t="shared" si="184"/>
        <v>0.22189039467240132</v>
      </c>
      <c r="F1046" s="112">
        <f t="shared" si="184"/>
        <v>0.22189039467240132</v>
      </c>
      <c r="G1046" s="112">
        <f t="shared" si="184"/>
        <v>0.22189039467240132</v>
      </c>
      <c r="H1046" s="112">
        <f t="shared" si="184"/>
        <v>0.22189039467240132</v>
      </c>
    </row>
    <row r="1047" spans="2:10" hidden="1" outlineLevel="2" x14ac:dyDescent="0.35">
      <c r="B1047" s="82" t="s">
        <v>1057</v>
      </c>
      <c r="D1047" s="112">
        <f t="shared" si="184"/>
        <v>0.37307016811299271</v>
      </c>
      <c r="E1047" s="112">
        <f t="shared" si="184"/>
        <v>0.37307016811299271</v>
      </c>
      <c r="F1047" s="112">
        <f t="shared" si="184"/>
        <v>0.37307016811299271</v>
      </c>
      <c r="G1047" s="112">
        <f t="shared" si="184"/>
        <v>0.37307016811299271</v>
      </c>
      <c r="H1047" s="112">
        <f t="shared" si="184"/>
        <v>0.37307016811299271</v>
      </c>
    </row>
    <row r="1048" spans="2:10" hidden="1" outlineLevel="2" x14ac:dyDescent="0.35">
      <c r="B1048" s="82"/>
      <c r="D1048" s="112"/>
      <c r="E1048" s="112"/>
      <c r="F1048" s="112"/>
      <c r="G1048" s="112"/>
      <c r="H1048" s="112"/>
    </row>
    <row r="1049" spans="2:10" hidden="1" outlineLevel="2" x14ac:dyDescent="0.35">
      <c r="B1049" s="82" t="s">
        <v>1058</v>
      </c>
      <c r="D1049" s="112">
        <f>D1053*D1061</f>
        <v>11.681060322509897</v>
      </c>
      <c r="E1049" s="112">
        <f>E1053*E1061</f>
        <v>11.681060322509897</v>
      </c>
      <c r="F1049" s="112">
        <f>F1053*F1061</f>
        <v>11.681060322509897</v>
      </c>
      <c r="G1049" s="112">
        <f>G1053*G1061</f>
        <v>11.681060322509897</v>
      </c>
      <c r="H1049" s="112">
        <f>H1053*H1061</f>
        <v>11.681060322509897</v>
      </c>
    </row>
    <row r="1050" spans="2:10" hidden="1" outlineLevel="2" x14ac:dyDescent="0.35">
      <c r="B1050" s="82" t="s">
        <v>1059</v>
      </c>
      <c r="D1050" s="112">
        <f>D1053*D1062</f>
        <v>1.0455576128577688</v>
      </c>
      <c r="E1050" s="112">
        <f>E1053*E1062</f>
        <v>1.0455576128577688</v>
      </c>
      <c r="F1050" s="112">
        <f>F1053*F1062</f>
        <v>1.0455576128577688</v>
      </c>
      <c r="G1050" s="112">
        <f>G1053*G1062</f>
        <v>1.0455576128577688</v>
      </c>
      <c r="H1050" s="112">
        <f>H1053*H1062</f>
        <v>1.0455576128577688</v>
      </c>
    </row>
    <row r="1051" spans="2:10" hidden="1" outlineLevel="2" x14ac:dyDescent="0.35">
      <c r="B1051" s="82" t="s">
        <v>1060</v>
      </c>
      <c r="D1051" s="112">
        <f>D1053*D1063</f>
        <v>1.4408293933283887</v>
      </c>
      <c r="E1051" s="112">
        <f>E1053*E1063</f>
        <v>1.4408293933283887</v>
      </c>
      <c r="F1051" s="112">
        <f>F1053*F1063</f>
        <v>1.4408293933283887</v>
      </c>
      <c r="G1051" s="112">
        <f>G1053*G1063</f>
        <v>1.4408293933283887</v>
      </c>
      <c r="H1051" s="112">
        <f>H1053*H1063</f>
        <v>1.4408293933283887</v>
      </c>
    </row>
    <row r="1052" spans="2:10" hidden="1" outlineLevel="2" x14ac:dyDescent="0.35">
      <c r="B1052" s="82"/>
      <c r="D1052" s="112"/>
      <c r="E1052" s="19"/>
      <c r="F1052" s="19"/>
      <c r="G1052" s="19"/>
      <c r="H1052" s="19"/>
    </row>
    <row r="1053" spans="2:10" hidden="1" outlineLevel="2" x14ac:dyDescent="0.35">
      <c r="B1053" s="82" t="s">
        <v>1061</v>
      </c>
      <c r="D1053" s="112">
        <f>D1054*D1055</f>
        <v>14.167447328696054</v>
      </c>
      <c r="E1053" s="112">
        <f>E1054*E1055</f>
        <v>14.167447328696054</v>
      </c>
      <c r="F1053" s="112">
        <f>F1054*F1055</f>
        <v>14.167447328696054</v>
      </c>
      <c r="G1053" s="112">
        <f>G1054*G1055</f>
        <v>14.167447328696054</v>
      </c>
      <c r="H1053" s="112">
        <f>H1054*H1055</f>
        <v>14.167447328696054</v>
      </c>
    </row>
    <row r="1054" spans="2:10" hidden="1" outlineLevel="2" x14ac:dyDescent="0.35">
      <c r="B1054" s="82" t="s">
        <v>1021</v>
      </c>
      <c r="C1054" s="292">
        <v>8.6E-3</v>
      </c>
      <c r="D1054" s="134">
        <f t="shared" ref="D1054:H1055" si="185">C1054</f>
        <v>8.6E-3</v>
      </c>
      <c r="E1054" s="134">
        <f t="shared" si="185"/>
        <v>8.6E-3</v>
      </c>
      <c r="F1054" s="134">
        <f t="shared" si="185"/>
        <v>8.6E-3</v>
      </c>
      <c r="G1054" s="134">
        <f t="shared" si="185"/>
        <v>8.6E-3</v>
      </c>
      <c r="H1054" s="134">
        <f t="shared" si="185"/>
        <v>8.6E-3</v>
      </c>
    </row>
    <row r="1055" spans="2:10" hidden="1" outlineLevel="2" x14ac:dyDescent="0.35">
      <c r="B1055" s="82" t="s">
        <v>989</v>
      </c>
      <c r="C1055" s="34">
        <v>1647.3775963600062</v>
      </c>
      <c r="D1055" s="112">
        <f t="shared" si="185"/>
        <v>1647.3775963600062</v>
      </c>
      <c r="E1055" s="112">
        <f t="shared" si="185"/>
        <v>1647.3775963600062</v>
      </c>
      <c r="F1055" s="112">
        <f t="shared" si="185"/>
        <v>1647.3775963600062</v>
      </c>
      <c r="G1055" s="112">
        <f t="shared" si="185"/>
        <v>1647.3775963600062</v>
      </c>
      <c r="H1055" s="112">
        <f t="shared" si="185"/>
        <v>1647.3775963600062</v>
      </c>
    </row>
    <row r="1056" spans="2:10" hidden="1" outlineLevel="2" x14ac:dyDescent="0.35">
      <c r="C1056" s="36"/>
    </row>
    <row r="1057" spans="2:8" hidden="1" outlineLevel="2" x14ac:dyDescent="0.35">
      <c r="B1057" t="s">
        <v>1025</v>
      </c>
      <c r="C1057" s="131">
        <f t="shared" ref="C1057:H1057" si="186">C1061*(C1065/(1-(1/((1+C1065)^(C1067)))))</f>
        <v>0.10863517972261441</v>
      </c>
      <c r="D1057" s="131">
        <f t="shared" si="186"/>
        <v>0.10863517972261441</v>
      </c>
      <c r="E1057" s="131">
        <f t="shared" si="186"/>
        <v>0.10863517972261441</v>
      </c>
      <c r="F1057" s="73">
        <f t="shared" si="186"/>
        <v>0.10863517972261441</v>
      </c>
      <c r="G1057" s="73">
        <f t="shared" si="186"/>
        <v>0.10863517972261441</v>
      </c>
      <c r="H1057" s="73">
        <f t="shared" si="186"/>
        <v>0.10863517972261441</v>
      </c>
    </row>
    <row r="1058" spans="2:8" hidden="1" outlineLevel="2" x14ac:dyDescent="0.35">
      <c r="B1058" t="s">
        <v>1026</v>
      </c>
      <c r="C1058" s="131">
        <f t="shared" ref="C1058:H1058" si="187">C1062*(C1065/(1-(1/((1+C1065)^(C1068)))))</f>
        <v>1.5661988326080737E-2</v>
      </c>
      <c r="D1058" s="131">
        <f t="shared" si="187"/>
        <v>1.5661988326080737E-2</v>
      </c>
      <c r="E1058" s="131">
        <f t="shared" si="187"/>
        <v>1.5661988326080737E-2</v>
      </c>
      <c r="F1058" s="73">
        <f t="shared" si="187"/>
        <v>1.5661988326080737E-2</v>
      </c>
      <c r="G1058" s="73">
        <f t="shared" si="187"/>
        <v>1.5661988326080737E-2</v>
      </c>
      <c r="H1058" s="73">
        <f t="shared" si="187"/>
        <v>1.5661988326080737E-2</v>
      </c>
    </row>
    <row r="1059" spans="2:8" hidden="1" outlineLevel="2" x14ac:dyDescent="0.35">
      <c r="B1059" t="s">
        <v>1027</v>
      </c>
      <c r="C1059" s="131">
        <f t="shared" ref="C1059:H1059" si="188">C1063*(C1065/(1-(1/((1+C1065)^(C1069)))))</f>
        <v>2.6332913718150341E-2</v>
      </c>
      <c r="D1059" s="131">
        <f t="shared" si="188"/>
        <v>2.6332913718150341E-2</v>
      </c>
      <c r="E1059" s="131">
        <f t="shared" si="188"/>
        <v>2.6332913718150341E-2</v>
      </c>
      <c r="F1059" s="73">
        <f t="shared" si="188"/>
        <v>2.6332913718150341E-2</v>
      </c>
      <c r="G1059" s="73">
        <f t="shared" si="188"/>
        <v>2.6332913718150341E-2</v>
      </c>
      <c r="H1059" s="73">
        <f t="shared" si="188"/>
        <v>2.6332913718150341E-2</v>
      </c>
    </row>
    <row r="1060" spans="2:8" hidden="1" outlineLevel="2" x14ac:dyDescent="0.35">
      <c r="C1060" s="131"/>
      <c r="D1060" s="131"/>
      <c r="E1060" s="131"/>
      <c r="F1060" s="73"/>
      <c r="G1060" s="73"/>
      <c r="H1060" s="73"/>
    </row>
    <row r="1061" spans="2:8" hidden="1" outlineLevel="2" x14ac:dyDescent="0.35">
      <c r="B1061" t="s">
        <v>861</v>
      </c>
      <c r="C1061" s="292">
        <v>0.82450000000000001</v>
      </c>
      <c r="D1061" s="131">
        <f t="shared" ref="D1061:H1063" si="189">C1061</f>
        <v>0.82450000000000001</v>
      </c>
      <c r="E1061" s="131">
        <f t="shared" si="189"/>
        <v>0.82450000000000001</v>
      </c>
      <c r="F1061" s="131">
        <f t="shared" si="189"/>
        <v>0.82450000000000001</v>
      </c>
      <c r="G1061" s="131">
        <f t="shared" si="189"/>
        <v>0.82450000000000001</v>
      </c>
      <c r="H1061" s="131">
        <f t="shared" si="189"/>
        <v>0.82450000000000001</v>
      </c>
    </row>
    <row r="1062" spans="2:8" hidden="1" outlineLevel="2" x14ac:dyDescent="0.35">
      <c r="B1062" t="s">
        <v>862</v>
      </c>
      <c r="C1062" s="292">
        <v>7.3800000000000004E-2</v>
      </c>
      <c r="D1062" s="131">
        <f t="shared" si="189"/>
        <v>7.3800000000000004E-2</v>
      </c>
      <c r="E1062" s="131">
        <f t="shared" si="189"/>
        <v>7.3800000000000004E-2</v>
      </c>
      <c r="F1062" s="131">
        <f t="shared" si="189"/>
        <v>7.3800000000000004E-2</v>
      </c>
      <c r="G1062" s="131">
        <f t="shared" si="189"/>
        <v>7.3800000000000004E-2</v>
      </c>
      <c r="H1062" s="131">
        <f t="shared" si="189"/>
        <v>7.3800000000000004E-2</v>
      </c>
    </row>
    <row r="1063" spans="2:8" hidden="1" outlineLevel="2" x14ac:dyDescent="0.35">
      <c r="B1063" t="s">
        <v>863</v>
      </c>
      <c r="C1063" s="292">
        <v>0.1017</v>
      </c>
      <c r="D1063" s="131">
        <f t="shared" si="189"/>
        <v>0.1017</v>
      </c>
      <c r="E1063" s="131">
        <f t="shared" si="189"/>
        <v>0.1017</v>
      </c>
      <c r="F1063" s="131">
        <f t="shared" si="189"/>
        <v>0.1017</v>
      </c>
      <c r="G1063" s="131">
        <f t="shared" si="189"/>
        <v>0.1017</v>
      </c>
      <c r="H1063" s="131">
        <f t="shared" si="189"/>
        <v>0.1017</v>
      </c>
    </row>
    <row r="1064" spans="2:8" hidden="1" outlineLevel="2" x14ac:dyDescent="0.35"/>
    <row r="1065" spans="2:8" hidden="1" outlineLevel="2" x14ac:dyDescent="0.35">
      <c r="B1065" t="s">
        <v>857</v>
      </c>
      <c r="C1065" s="291">
        <f>'Regulatory WACC'!$C$21</f>
        <v>0.11000990968583492</v>
      </c>
      <c r="D1065" s="131">
        <f>C1065</f>
        <v>0.11000990968583492</v>
      </c>
      <c r="E1065" s="131">
        <f>D1065</f>
        <v>0.11000990968583492</v>
      </c>
      <c r="F1065" s="73">
        <f>E1065</f>
        <v>0.11000990968583492</v>
      </c>
      <c r="G1065" s="73">
        <f>F1065</f>
        <v>0.11000990968583492</v>
      </c>
      <c r="H1065" s="73">
        <f>G1065</f>
        <v>0.11000990968583492</v>
      </c>
    </row>
    <row r="1066" spans="2:8" hidden="1" outlineLevel="2" x14ac:dyDescent="0.35"/>
    <row r="1067" spans="2:8" hidden="1" outlineLevel="2" x14ac:dyDescent="0.35">
      <c r="B1067" t="s">
        <v>864</v>
      </c>
      <c r="C1067" s="293">
        <v>17.260000000000002</v>
      </c>
      <c r="D1067" s="58">
        <f t="shared" ref="D1067:H1069" si="190">C1067</f>
        <v>17.260000000000002</v>
      </c>
      <c r="E1067" s="58">
        <f t="shared" si="190"/>
        <v>17.260000000000002</v>
      </c>
      <c r="F1067" s="58">
        <f t="shared" si="190"/>
        <v>17.260000000000002</v>
      </c>
      <c r="G1067" s="58">
        <f t="shared" si="190"/>
        <v>17.260000000000002</v>
      </c>
      <c r="H1067" s="58">
        <f t="shared" si="190"/>
        <v>17.260000000000002</v>
      </c>
    </row>
    <row r="1068" spans="2:8" hidden="1" outlineLevel="2" x14ac:dyDescent="0.35">
      <c r="B1068" t="s">
        <v>865</v>
      </c>
      <c r="C1068" s="293">
        <v>7</v>
      </c>
      <c r="D1068" s="58">
        <f t="shared" si="190"/>
        <v>7</v>
      </c>
      <c r="E1068" s="58">
        <f t="shared" si="190"/>
        <v>7</v>
      </c>
      <c r="F1068" s="58">
        <f t="shared" si="190"/>
        <v>7</v>
      </c>
      <c r="G1068" s="58">
        <f t="shared" si="190"/>
        <v>7</v>
      </c>
      <c r="H1068" s="58">
        <f t="shared" si="190"/>
        <v>7</v>
      </c>
    </row>
    <row r="1069" spans="2:8" ht="15" hidden="1" customHeight="1" outlineLevel="2" x14ac:dyDescent="0.35">
      <c r="B1069" t="s">
        <v>866</v>
      </c>
      <c r="C1069" s="293">
        <v>5.3</v>
      </c>
      <c r="D1069" s="58">
        <f t="shared" si="190"/>
        <v>5.3</v>
      </c>
      <c r="E1069" s="58">
        <f t="shared" si="190"/>
        <v>5.3</v>
      </c>
      <c r="F1069" s="58">
        <f t="shared" si="190"/>
        <v>5.3</v>
      </c>
      <c r="G1069" s="58">
        <f t="shared" si="190"/>
        <v>5.3</v>
      </c>
      <c r="H1069" s="58">
        <f t="shared" si="190"/>
        <v>5.3</v>
      </c>
    </row>
    <row r="1070" spans="2:8" hidden="1" outlineLevel="1" x14ac:dyDescent="0.35"/>
    <row r="1071" spans="2:8" hidden="1" outlineLevel="1" x14ac:dyDescent="0.35">
      <c r="B1071" s="136" t="s">
        <v>1236</v>
      </c>
      <c r="C1071" s="136"/>
      <c r="D1071" s="137">
        <f>D1073*D1074</f>
        <v>24.609511607199998</v>
      </c>
      <c r="E1071" s="137">
        <f>D1071*(E992/D992)</f>
        <v>25.33508634855724</v>
      </c>
      <c r="F1071" s="137">
        <f>E1071*(F992/E992)</f>
        <v>26.082053578871541</v>
      </c>
      <c r="G1071" s="137">
        <f>F1071*(G992/F992)</f>
        <v>26.85104402377004</v>
      </c>
      <c r="H1071" s="137">
        <f>G1071*(H992/G992)</f>
        <v>27.642707004884183</v>
      </c>
    </row>
    <row r="1072" spans="2:8" ht="15" hidden="1" customHeight="1" outlineLevel="2" x14ac:dyDescent="0.35"/>
    <row r="1073" spans="2:8" hidden="1" outlineLevel="2" x14ac:dyDescent="0.35">
      <c r="B1073" t="s">
        <v>990</v>
      </c>
      <c r="C1073" s="292">
        <v>0.02</v>
      </c>
      <c r="D1073" s="134">
        <f>C1073</f>
        <v>0.02</v>
      </c>
      <c r="E1073" s="134"/>
      <c r="F1073" s="134"/>
      <c r="G1073" s="134"/>
      <c r="H1073" s="134"/>
    </row>
    <row r="1074" spans="2:8" ht="14.15" hidden="1" customHeight="1" outlineLevel="2" x14ac:dyDescent="0.35">
      <c r="B1074" t="s">
        <v>991</v>
      </c>
      <c r="C1074" s="34">
        <v>1230.4755803599999</v>
      </c>
      <c r="D1074" s="36">
        <f>C1074</f>
        <v>1230.4755803599999</v>
      </c>
      <c r="E1074" s="36"/>
      <c r="F1074" s="36"/>
      <c r="G1074" s="36"/>
      <c r="H1074" s="36"/>
    </row>
    <row r="1075" spans="2:8" hidden="1" outlineLevel="1" x14ac:dyDescent="0.35">
      <c r="C1075" s="36"/>
    </row>
    <row r="1076" spans="2:8" hidden="1" outlineLevel="1" x14ac:dyDescent="0.35">
      <c r="B1076" s="136" t="s">
        <v>1097</v>
      </c>
      <c r="C1076" s="136"/>
      <c r="D1076" s="137">
        <f>D1003-D1139</f>
        <v>3.3852497048210588</v>
      </c>
      <c r="E1076" s="137">
        <f>E1003-E1139</f>
        <v>3.4408766145441541</v>
      </c>
      <c r="F1076" s="137">
        <f>F1003-F1139</f>
        <v>3.4966891637129818</v>
      </c>
      <c r="G1076" s="137">
        <f>G1003-G1139</f>
        <v>3.5526646113341243</v>
      </c>
      <c r="H1076" s="137">
        <f>H1003-H1139</f>
        <v>3.6087799456091028</v>
      </c>
    </row>
    <row r="1077" spans="2:8" ht="15" hidden="1" customHeight="1" outlineLevel="2" x14ac:dyDescent="0.35"/>
    <row r="1078" spans="2:8" hidden="1" outlineLevel="2" x14ac:dyDescent="0.35">
      <c r="B1078" t="s">
        <v>873</v>
      </c>
      <c r="C1078" s="34">
        <v>217.46146112081405</v>
      </c>
      <c r="D1078" s="36">
        <f>C1078</f>
        <v>217.46146112081405</v>
      </c>
      <c r="E1078" s="36">
        <f>D1078</f>
        <v>217.46146112081405</v>
      </c>
      <c r="F1078" s="36">
        <f>E1078</f>
        <v>217.46146112081405</v>
      </c>
      <c r="G1078" s="36">
        <f>F1078</f>
        <v>217.46146112081405</v>
      </c>
      <c r="H1078" s="36">
        <f>G1078</f>
        <v>217.46146112081405</v>
      </c>
    </row>
    <row r="1079" spans="2:8" hidden="1" outlineLevel="1" x14ac:dyDescent="0.35">
      <c r="C1079" s="298"/>
    </row>
    <row r="1080" spans="2:8" ht="14.15" hidden="1" customHeight="1" outlineLevel="1" x14ac:dyDescent="0.35">
      <c r="B1080" s="111" t="s">
        <v>992</v>
      </c>
      <c r="C1080" s="111"/>
      <c r="D1080" s="144">
        <f>+D1082+D1106+D1134+D1139</f>
        <v>397.145260314236</v>
      </c>
      <c r="E1080" s="144">
        <f>+E1082+E1106+E1134+E1139</f>
        <v>398.33603195481408</v>
      </c>
      <c r="F1080" s="144">
        <f>+F1082+F1106+F1134+F1139</f>
        <v>399.56047436231546</v>
      </c>
      <c r="G1080" s="144">
        <f>+G1082+G1106+G1134+G1139</f>
        <v>400.819552386081</v>
      </c>
      <c r="H1080" s="144">
        <f>+H1082+H1106+H1134+H1139</f>
        <v>402.11425971758138</v>
      </c>
    </row>
    <row r="1081" spans="2:8" hidden="1" outlineLevel="1" x14ac:dyDescent="0.35">
      <c r="B1081" s="1"/>
      <c r="C1081" s="1"/>
      <c r="D1081" s="130"/>
      <c r="E1081" s="130"/>
      <c r="F1081" s="130"/>
      <c r="G1081" s="130"/>
      <c r="H1081" s="130"/>
    </row>
    <row r="1082" spans="2:8" hidden="1" outlineLevel="1" x14ac:dyDescent="0.35">
      <c r="B1082" s="136" t="s">
        <v>380</v>
      </c>
      <c r="C1082" s="136"/>
      <c r="D1082" s="137">
        <f>D1084+D1085</f>
        <v>351.35544381504769</v>
      </c>
      <c r="E1082" s="137">
        <f>E1084+E1085</f>
        <v>351.35544381504769</v>
      </c>
      <c r="F1082" s="137">
        <f>F1084+F1085</f>
        <v>351.35544381504769</v>
      </c>
      <c r="G1082" s="137">
        <f>G1084+G1085</f>
        <v>351.35544381504769</v>
      </c>
      <c r="H1082" s="137">
        <f>H1084+H1085</f>
        <v>351.35544381504769</v>
      </c>
    </row>
    <row r="1083" spans="2:8" hidden="1" outlineLevel="2" x14ac:dyDescent="0.35"/>
    <row r="1084" spans="2:8" hidden="1" outlineLevel="2" x14ac:dyDescent="0.35">
      <c r="B1084" s="1" t="s">
        <v>853</v>
      </c>
      <c r="C1084" s="1"/>
      <c r="D1084" s="130">
        <f>-PMT(D1090,5,NPV(D1090,D1087:H1087))</f>
        <v>101.88630336686977</v>
      </c>
      <c r="E1084" s="130">
        <f t="shared" ref="E1084:H1085" si="191">D1084</f>
        <v>101.88630336686977</v>
      </c>
      <c r="F1084" s="130">
        <f t="shared" si="191"/>
        <v>101.88630336686977</v>
      </c>
      <c r="G1084" s="130">
        <f t="shared" si="191"/>
        <v>101.88630336686977</v>
      </c>
      <c r="H1084" s="130">
        <f t="shared" si="191"/>
        <v>101.88630336686977</v>
      </c>
    </row>
    <row r="1085" spans="2:8" hidden="1" outlineLevel="2" x14ac:dyDescent="0.35">
      <c r="B1085" s="1" t="s">
        <v>854</v>
      </c>
      <c r="C1085" s="1"/>
      <c r="D1085" s="130">
        <f>-PMT(D1090,5,NPV(D1090,D1088:H1088))</f>
        <v>249.46914044817794</v>
      </c>
      <c r="E1085" s="130">
        <f t="shared" si="191"/>
        <v>249.46914044817794</v>
      </c>
      <c r="F1085" s="130">
        <f t="shared" si="191"/>
        <v>249.46914044817794</v>
      </c>
      <c r="G1085" s="130">
        <f t="shared" si="191"/>
        <v>249.46914044817794</v>
      </c>
      <c r="H1085" s="130">
        <f t="shared" si="191"/>
        <v>249.46914044817794</v>
      </c>
    </row>
    <row r="1086" spans="2:8" hidden="1" outlineLevel="2" x14ac:dyDescent="0.35"/>
    <row r="1087" spans="2:8" hidden="1" outlineLevel="2" x14ac:dyDescent="0.35">
      <c r="B1087" t="s">
        <v>855</v>
      </c>
      <c r="D1087" s="36">
        <f>IF((D1093+D1098)&lt;D1097*D1091,(D1093+D1098),(D1097*D1091))</f>
        <v>101.88630336686974</v>
      </c>
      <c r="E1087" s="36">
        <f>IF((E1093+E1098)&lt;E1097*E1091,(E1093+E1098),(E1097*E1091))</f>
        <v>101.88630336686974</v>
      </c>
      <c r="F1087" s="36">
        <f>IF((F1093+F1098)&lt;F1097*F1091,(F1093+F1098),(F1097*F1091))</f>
        <v>101.88630336686974</v>
      </c>
      <c r="G1087" s="36">
        <f>IF((G1093+G1098)&lt;G1097*G1091,(G1093+G1098),(G1097*G1091))</f>
        <v>101.88630336686974</v>
      </c>
      <c r="H1087" s="36">
        <f>IF((H1093+H1098)&lt;H1097*H1091,(H1093+H1098),(H1097*H1091))</f>
        <v>101.88630336686974</v>
      </c>
    </row>
    <row r="1088" spans="2:8" hidden="1" outlineLevel="2" x14ac:dyDescent="0.35">
      <c r="B1088" t="s">
        <v>856</v>
      </c>
      <c r="D1088" s="36">
        <f>D1104*D1090</f>
        <v>269.55747972772082</v>
      </c>
      <c r="E1088" s="36">
        <f>E1104*E1090</f>
        <v>258.34897669610791</v>
      </c>
      <c r="F1088" s="36">
        <f>F1104*F1090</f>
        <v>247.140473664495</v>
      </c>
      <c r="G1088" s="36">
        <f>G1104*G1090</f>
        <v>235.93197063288207</v>
      </c>
      <c r="H1088" s="36">
        <f>H1104*H1090</f>
        <v>224.72346760126919</v>
      </c>
    </row>
    <row r="1089" spans="2:10" hidden="1" outlineLevel="2" x14ac:dyDescent="0.35"/>
    <row r="1090" spans="2:10" hidden="1" outlineLevel="2" x14ac:dyDescent="0.35">
      <c r="B1090" t="s">
        <v>857</v>
      </c>
      <c r="C1090" s="131">
        <f>'Regulatory WACC'!$C$21</f>
        <v>0.11000990968583492</v>
      </c>
      <c r="D1090" s="131">
        <f t="shared" ref="D1090:H1091" si="192">C1090</f>
        <v>0.11000990968583492</v>
      </c>
      <c r="E1090" s="131">
        <f t="shared" si="192"/>
        <v>0.11000990968583492</v>
      </c>
      <c r="F1090" s="73">
        <f t="shared" si="192"/>
        <v>0.11000990968583492</v>
      </c>
      <c r="G1090" s="73">
        <f t="shared" si="192"/>
        <v>0.11000990968583492</v>
      </c>
      <c r="H1090" s="73">
        <f t="shared" si="192"/>
        <v>0.11000990968583492</v>
      </c>
    </row>
    <row r="1091" spans="2:10" hidden="1" outlineLevel="2" x14ac:dyDescent="0.35">
      <c r="B1091" t="s">
        <v>858</v>
      </c>
      <c r="C1091" s="292">
        <f>-C1099/C1097</f>
        <v>3.6335530820059907E-2</v>
      </c>
      <c r="D1091" s="131">
        <f t="shared" si="192"/>
        <v>3.6335530820059907E-2</v>
      </c>
      <c r="E1091" s="131">
        <f t="shared" si="192"/>
        <v>3.6335530820059907E-2</v>
      </c>
      <c r="F1091" s="73">
        <f t="shared" si="192"/>
        <v>3.6335530820059907E-2</v>
      </c>
      <c r="G1091" s="73">
        <f t="shared" si="192"/>
        <v>3.6335530820059907E-2</v>
      </c>
      <c r="H1091" s="73">
        <f t="shared" si="192"/>
        <v>3.6335530820059907E-2</v>
      </c>
    </row>
    <row r="1092" spans="2:10" hidden="1" outlineLevel="2" x14ac:dyDescent="0.35"/>
    <row r="1093" spans="2:10" hidden="1" outlineLevel="2" x14ac:dyDescent="0.35">
      <c r="B1093" t="s">
        <v>505</v>
      </c>
      <c r="C1093" s="34">
        <v>2812.0337937700147</v>
      </c>
      <c r="D1093" s="36">
        <f t="shared" ref="D1093:H1098" si="193">C1093</f>
        <v>2812.0337937700147</v>
      </c>
      <c r="E1093" s="36">
        <f t="shared" si="193"/>
        <v>2812.0337937700147</v>
      </c>
      <c r="F1093" s="36">
        <f t="shared" si="193"/>
        <v>2812.0337937700147</v>
      </c>
      <c r="G1093" s="36">
        <f t="shared" si="193"/>
        <v>2812.0337937700147</v>
      </c>
      <c r="H1093" s="36">
        <f t="shared" si="193"/>
        <v>2812.0337937700147</v>
      </c>
      <c r="J1093" s="36"/>
    </row>
    <row r="1094" spans="2:10" hidden="1" outlineLevel="2" x14ac:dyDescent="0.35">
      <c r="B1094" t="s">
        <v>506</v>
      </c>
      <c r="C1094" s="34">
        <v>0</v>
      </c>
      <c r="D1094" s="36">
        <f t="shared" si="193"/>
        <v>0</v>
      </c>
      <c r="E1094" s="36">
        <f t="shared" si="193"/>
        <v>0</v>
      </c>
      <c r="F1094" s="36">
        <f t="shared" si="193"/>
        <v>0</v>
      </c>
      <c r="G1094" s="36">
        <f t="shared" si="193"/>
        <v>0</v>
      </c>
      <c r="H1094" s="36">
        <f t="shared" si="193"/>
        <v>0</v>
      </c>
      <c r="J1094" s="36"/>
    </row>
    <row r="1095" spans="2:10" hidden="1" outlineLevel="2" x14ac:dyDescent="0.35">
      <c r="B1095" t="s">
        <v>507</v>
      </c>
      <c r="C1095" s="34">
        <v>0</v>
      </c>
      <c r="D1095" s="36">
        <f t="shared" si="193"/>
        <v>0</v>
      </c>
      <c r="E1095" s="36">
        <f t="shared" si="193"/>
        <v>0</v>
      </c>
      <c r="F1095" s="36">
        <f t="shared" si="193"/>
        <v>0</v>
      </c>
      <c r="G1095" s="36">
        <f t="shared" si="193"/>
        <v>0</v>
      </c>
      <c r="H1095" s="36">
        <f t="shared" si="193"/>
        <v>0</v>
      </c>
      <c r="J1095" s="36"/>
    </row>
    <row r="1096" spans="2:10" hidden="1" outlineLevel="2" x14ac:dyDescent="0.35">
      <c r="B1096" t="s">
        <v>1086</v>
      </c>
      <c r="C1096" s="34">
        <v>0</v>
      </c>
      <c r="D1096" s="36">
        <f t="shared" si="193"/>
        <v>0</v>
      </c>
      <c r="E1096" s="36">
        <f t="shared" si="193"/>
        <v>0</v>
      </c>
      <c r="F1096" s="36">
        <f t="shared" si="193"/>
        <v>0</v>
      </c>
      <c r="G1096" s="36">
        <f t="shared" si="193"/>
        <v>0</v>
      </c>
      <c r="H1096" s="36">
        <f t="shared" si="193"/>
        <v>0</v>
      </c>
      <c r="J1096" s="36"/>
    </row>
    <row r="1097" spans="2:10" hidden="1" outlineLevel="2" x14ac:dyDescent="0.35">
      <c r="B1097" t="s">
        <v>1233</v>
      </c>
      <c r="C1097" s="36">
        <v>2804.0405924280853</v>
      </c>
      <c r="D1097" s="36">
        <f t="shared" si="193"/>
        <v>2804.0405924280853</v>
      </c>
      <c r="E1097" s="36">
        <f t="shared" si="193"/>
        <v>2804.0405924280853</v>
      </c>
      <c r="F1097" s="36">
        <f t="shared" si="193"/>
        <v>2804.0405924280853</v>
      </c>
      <c r="G1097" s="36">
        <f t="shared" si="193"/>
        <v>2804.0405924280853</v>
      </c>
      <c r="H1097" s="36">
        <f t="shared" si="193"/>
        <v>2804.0405924280853</v>
      </c>
      <c r="J1097" s="36"/>
    </row>
    <row r="1098" spans="2:10" hidden="1" outlineLevel="2" x14ac:dyDescent="0.35">
      <c r="B1098" t="s">
        <v>511</v>
      </c>
      <c r="C1098" s="34">
        <v>-366.28651622861213</v>
      </c>
      <c r="D1098" s="156">
        <f t="shared" si="193"/>
        <v>-366.28651622861213</v>
      </c>
      <c r="E1098" s="36">
        <f>D1098+D1099</f>
        <v>-468.17281959548188</v>
      </c>
      <c r="F1098" s="36">
        <f>E1098+E1099</f>
        <v>-570.05912296235158</v>
      </c>
      <c r="G1098" s="36">
        <f>F1098+F1099</f>
        <v>-671.94542632922128</v>
      </c>
      <c r="H1098" s="36">
        <f>G1098+G1099</f>
        <v>-773.83172969609097</v>
      </c>
      <c r="J1098" s="36"/>
    </row>
    <row r="1099" spans="2:10" hidden="1" outlineLevel="2" x14ac:dyDescent="0.35">
      <c r="B1099" t="s">
        <v>1234</v>
      </c>
      <c r="C1099" s="34">
        <v>-101.88630336686974</v>
      </c>
      <c r="D1099" s="36">
        <f>-D1087</f>
        <v>-101.88630336686974</v>
      </c>
      <c r="E1099" s="36">
        <f>-E1087</f>
        <v>-101.88630336686974</v>
      </c>
      <c r="F1099" s="36">
        <f>-F1087</f>
        <v>-101.88630336686974</v>
      </c>
      <c r="G1099" s="36">
        <f>-G1087</f>
        <v>-101.88630336686974</v>
      </c>
      <c r="H1099" s="36">
        <f>-H1087</f>
        <v>-101.88630336686974</v>
      </c>
      <c r="J1099" s="36"/>
    </row>
    <row r="1100" spans="2:10" hidden="1" outlineLevel="2" x14ac:dyDescent="0.35">
      <c r="B1100" t="s">
        <v>514</v>
      </c>
      <c r="C1100" s="34">
        <v>0</v>
      </c>
      <c r="D1100" s="36">
        <f>IFERROR(C1100*(D1099/C1099),0)</f>
        <v>0</v>
      </c>
      <c r="E1100" s="36">
        <f>IFERROR(D1100*(E1099/D1099),0)</f>
        <v>0</v>
      </c>
      <c r="F1100" s="36">
        <f>IFERROR(E1100*(F1099/E1099),0)</f>
        <v>0</v>
      </c>
      <c r="G1100" s="36">
        <f>IFERROR(F1100*(G1099/F1099),0)</f>
        <v>0</v>
      </c>
      <c r="H1100" s="36">
        <f>IFERROR(G1100*(H1099/G1099),0)</f>
        <v>0</v>
      </c>
      <c r="J1100" s="36"/>
    </row>
    <row r="1101" spans="2:10" hidden="1" outlineLevel="2" x14ac:dyDescent="0.35">
      <c r="B1101" t="s">
        <v>513</v>
      </c>
      <c r="C1101" s="34">
        <v>0</v>
      </c>
      <c r="D1101" s="36">
        <f>IFERROR(C1101*(D1099/C1099),0)</f>
        <v>0</v>
      </c>
      <c r="E1101" s="36">
        <f>IFERROR(D1101*(E1099/D1099),0)</f>
        <v>0</v>
      </c>
      <c r="F1101" s="36">
        <f>IFERROR(E1101*(F1099/E1099),0)</f>
        <v>0</v>
      </c>
      <c r="G1101" s="36">
        <f>IFERROR(F1101*(G1099/F1099),0)</f>
        <v>0</v>
      </c>
      <c r="H1101" s="36">
        <f>IFERROR(G1101*(H1099/G1099),0)</f>
        <v>0</v>
      </c>
      <c r="J1101" s="36"/>
    </row>
    <row r="1102" spans="2:10" hidden="1" outlineLevel="2" x14ac:dyDescent="0.35">
      <c r="B1102" t="s">
        <v>515</v>
      </c>
      <c r="C1102" s="34">
        <v>4.5545225193383487</v>
      </c>
      <c r="D1102" s="36">
        <f t="shared" ref="D1102:H1103" si="194">+C1102</f>
        <v>4.5545225193383487</v>
      </c>
      <c r="E1102" s="36">
        <f t="shared" si="194"/>
        <v>4.5545225193383487</v>
      </c>
      <c r="F1102" s="36">
        <f t="shared" si="194"/>
        <v>4.5545225193383487</v>
      </c>
      <c r="G1102" s="36">
        <f t="shared" si="194"/>
        <v>4.5545225193383487</v>
      </c>
      <c r="H1102" s="36">
        <f t="shared" si="194"/>
        <v>4.5545225193383487</v>
      </c>
      <c r="J1102" s="36"/>
    </row>
    <row r="1103" spans="2:10" hidden="1" outlineLevel="2" x14ac:dyDescent="0.35">
      <c r="B1103" t="s">
        <v>516</v>
      </c>
      <c r="C1103" s="34">
        <v>0</v>
      </c>
      <c r="D1103" s="36">
        <f t="shared" si="194"/>
        <v>0</v>
      </c>
      <c r="E1103" s="36">
        <f t="shared" si="194"/>
        <v>0</v>
      </c>
      <c r="F1103" s="36">
        <f t="shared" si="194"/>
        <v>0</v>
      </c>
      <c r="G1103" s="36">
        <f t="shared" si="194"/>
        <v>0</v>
      </c>
      <c r="H1103" s="36">
        <f t="shared" si="194"/>
        <v>0</v>
      </c>
      <c r="J1103" s="36"/>
    </row>
    <row r="1104" spans="2:10" hidden="1" outlineLevel="2" x14ac:dyDescent="0.35">
      <c r="B1104" t="s">
        <v>1235</v>
      </c>
      <c r="C1104" s="36">
        <f>C1093+C1098-C1100-C1101+C1102+C1103</f>
        <v>2450.3018000607408</v>
      </c>
      <c r="D1104" s="36">
        <f>D1093+D1098-D1100-D1101+D1103+D1102</f>
        <v>2450.3018000607408</v>
      </c>
      <c r="E1104" s="36">
        <f>E1093+E1098-E1100-E1101+E1103+E1102</f>
        <v>2348.4154966938709</v>
      </c>
      <c r="F1104" s="36">
        <f>F1093+F1098-F1100-F1101+F1103+F1102</f>
        <v>2246.5291933270014</v>
      </c>
      <c r="G1104" s="36">
        <f>G1093+G1098-G1100-G1101+G1103+G1102</f>
        <v>2144.6428899601315</v>
      </c>
      <c r="H1104" s="36">
        <f>H1093+H1098-H1100-H1101+H1103+H1102</f>
        <v>2042.7565865932622</v>
      </c>
      <c r="J1104" s="36"/>
    </row>
    <row r="1105" spans="2:8" hidden="1" outlineLevel="1" x14ac:dyDescent="0.35">
      <c r="D1105" s="36"/>
    </row>
    <row r="1106" spans="2:8" hidden="1" outlineLevel="1" x14ac:dyDescent="0.35">
      <c r="B1106" s="136" t="s">
        <v>1232</v>
      </c>
      <c r="C1106" s="136"/>
      <c r="D1106" s="137">
        <f>SUM(D1108:D1110)</f>
        <v>3.921156990358448</v>
      </c>
      <c r="E1106" s="137">
        <f>SUM(E1108:E1110)</f>
        <v>3.921156990358448</v>
      </c>
      <c r="F1106" s="137">
        <f>SUM(F1108:F1110)</f>
        <v>3.921156990358448</v>
      </c>
      <c r="G1106" s="137">
        <f>SUM(G1108:G1110)</f>
        <v>3.921156990358448</v>
      </c>
      <c r="H1106" s="137">
        <f>SUM(H1108:H1110)</f>
        <v>3.921156990358448</v>
      </c>
    </row>
    <row r="1107" spans="2:8" hidden="1" outlineLevel="2" x14ac:dyDescent="0.35"/>
    <row r="1108" spans="2:8" hidden="1" outlineLevel="2" x14ac:dyDescent="0.35">
      <c r="B1108" s="82" t="s">
        <v>1055</v>
      </c>
      <c r="D1108" s="112">
        <f t="shared" ref="D1108:H1110" si="195">D1112*D1120/D1124</f>
        <v>2.82795832925011</v>
      </c>
      <c r="E1108" s="112">
        <f t="shared" si="195"/>
        <v>2.82795832925011</v>
      </c>
      <c r="F1108" s="112">
        <f t="shared" si="195"/>
        <v>2.82795832925011</v>
      </c>
      <c r="G1108" s="112">
        <f t="shared" si="195"/>
        <v>2.82795832925011</v>
      </c>
      <c r="H1108" s="112">
        <f t="shared" si="195"/>
        <v>2.82795832925011</v>
      </c>
    </row>
    <row r="1109" spans="2:8" hidden="1" outlineLevel="2" x14ac:dyDescent="0.35">
      <c r="B1109" s="82" t="s">
        <v>1056</v>
      </c>
      <c r="D1109" s="112">
        <f t="shared" si="195"/>
        <v>0.40770817015676114</v>
      </c>
      <c r="E1109" s="112">
        <f t="shared" si="195"/>
        <v>0.40770817015676114</v>
      </c>
      <c r="F1109" s="112">
        <f t="shared" si="195"/>
        <v>0.40770817015676114</v>
      </c>
      <c r="G1109" s="112">
        <f t="shared" si="195"/>
        <v>0.40770817015676114</v>
      </c>
      <c r="H1109" s="112">
        <f t="shared" si="195"/>
        <v>0.40770817015676114</v>
      </c>
    </row>
    <row r="1110" spans="2:8" hidden="1" outlineLevel="2" x14ac:dyDescent="0.35">
      <c r="B1110" s="82" t="s">
        <v>1057</v>
      </c>
      <c r="D1110" s="112">
        <f t="shared" si="195"/>
        <v>0.68549049095157677</v>
      </c>
      <c r="E1110" s="112">
        <f t="shared" si="195"/>
        <v>0.68549049095157677</v>
      </c>
      <c r="F1110" s="112">
        <f t="shared" si="195"/>
        <v>0.68549049095157677</v>
      </c>
      <c r="G1110" s="112">
        <f t="shared" si="195"/>
        <v>0.68549049095157677</v>
      </c>
      <c r="H1110" s="112">
        <f t="shared" si="195"/>
        <v>0.68549049095157677</v>
      </c>
    </row>
    <row r="1111" spans="2:8" hidden="1" outlineLevel="2" x14ac:dyDescent="0.35">
      <c r="B1111" s="82"/>
      <c r="D1111" s="112"/>
      <c r="E1111" s="112"/>
      <c r="F1111" s="112"/>
      <c r="G1111" s="112"/>
      <c r="H1111" s="112"/>
    </row>
    <row r="1112" spans="2:8" hidden="1" outlineLevel="2" x14ac:dyDescent="0.35">
      <c r="B1112" s="82" t="s">
        <v>1058</v>
      </c>
      <c r="D1112" s="112">
        <f>D1116*D1124</f>
        <v>21.463136052430531</v>
      </c>
      <c r="E1112" s="112">
        <f>E1116*E1124</f>
        <v>21.463136052430531</v>
      </c>
      <c r="F1112" s="112">
        <f>F1116*F1124</f>
        <v>21.463136052430531</v>
      </c>
      <c r="G1112" s="112">
        <f>G1116*G1124</f>
        <v>21.463136052430531</v>
      </c>
      <c r="H1112" s="112">
        <f>H1116*H1124</f>
        <v>21.463136052430531</v>
      </c>
    </row>
    <row r="1113" spans="2:8" hidden="1" outlineLevel="2" x14ac:dyDescent="0.35">
      <c r="B1113" s="82" t="s">
        <v>1059</v>
      </c>
      <c r="D1113" s="112">
        <f>D1116*D1125</f>
        <v>1.921139406512278</v>
      </c>
      <c r="E1113" s="112">
        <f>E1116*E1125</f>
        <v>1.921139406512278</v>
      </c>
      <c r="F1113" s="112">
        <f>F1116*F1125</f>
        <v>1.921139406512278</v>
      </c>
      <c r="G1113" s="112">
        <f>G1116*G1125</f>
        <v>1.921139406512278</v>
      </c>
      <c r="H1113" s="112">
        <f>H1116*H1125</f>
        <v>1.921139406512278</v>
      </c>
    </row>
    <row r="1114" spans="2:8" hidden="1" outlineLevel="2" x14ac:dyDescent="0.35">
      <c r="B1114" s="82" t="s">
        <v>1060</v>
      </c>
      <c r="D1114" s="112">
        <f>D1116*D1126</f>
        <v>2.64742381629131</v>
      </c>
      <c r="E1114" s="112">
        <f>E1116*E1126</f>
        <v>2.64742381629131</v>
      </c>
      <c r="F1114" s="112">
        <f>F1116*F1126</f>
        <v>2.64742381629131</v>
      </c>
      <c r="G1114" s="112">
        <f>G1116*G1126</f>
        <v>2.64742381629131</v>
      </c>
      <c r="H1114" s="112">
        <f>H1116*H1126</f>
        <v>2.64742381629131</v>
      </c>
    </row>
    <row r="1115" spans="2:8" hidden="1" outlineLevel="2" x14ac:dyDescent="0.35">
      <c r="B1115" s="82"/>
      <c r="D1115" s="112"/>
      <c r="E1115" s="19"/>
      <c r="F1115" s="19"/>
      <c r="G1115" s="19"/>
      <c r="H1115" s="19"/>
    </row>
    <row r="1116" spans="2:8" hidden="1" outlineLevel="2" x14ac:dyDescent="0.35">
      <c r="B1116" s="82" t="s">
        <v>1061</v>
      </c>
      <c r="D1116" s="112">
        <f>D1117*D1118</f>
        <v>26.031699275234118</v>
      </c>
      <c r="E1116" s="112">
        <f>E1117*E1118</f>
        <v>26.031699275234118</v>
      </c>
      <c r="F1116" s="112">
        <f>F1117*F1118</f>
        <v>26.031699275234118</v>
      </c>
      <c r="G1116" s="112">
        <f>G1117*G1118</f>
        <v>26.031699275234118</v>
      </c>
      <c r="H1116" s="112">
        <f>H1117*H1118</f>
        <v>26.031699275234118</v>
      </c>
    </row>
    <row r="1117" spans="2:8" hidden="1" outlineLevel="2" x14ac:dyDescent="0.35">
      <c r="B1117" s="82" t="s">
        <v>1021</v>
      </c>
      <c r="C1117" s="292">
        <v>8.6E-3</v>
      </c>
      <c r="D1117" s="134">
        <f t="shared" ref="D1117:H1118" si="196">C1117</f>
        <v>8.6E-3</v>
      </c>
      <c r="E1117" s="134">
        <f t="shared" si="196"/>
        <v>8.6E-3</v>
      </c>
      <c r="F1117" s="134">
        <f t="shared" si="196"/>
        <v>8.6E-3</v>
      </c>
      <c r="G1117" s="134">
        <f t="shared" si="196"/>
        <v>8.6E-3</v>
      </c>
      <c r="H1117" s="134">
        <f t="shared" si="196"/>
        <v>8.6E-3</v>
      </c>
    </row>
    <row r="1118" spans="2:8" hidden="1" outlineLevel="2" x14ac:dyDescent="0.35">
      <c r="B1118" s="82" t="s">
        <v>989</v>
      </c>
      <c r="C1118" s="34">
        <v>3026.9417761900136</v>
      </c>
      <c r="D1118" s="112">
        <f t="shared" si="196"/>
        <v>3026.9417761900136</v>
      </c>
      <c r="E1118" s="112">
        <f t="shared" si="196"/>
        <v>3026.9417761900136</v>
      </c>
      <c r="F1118" s="112">
        <f t="shared" si="196"/>
        <v>3026.9417761900136</v>
      </c>
      <c r="G1118" s="112">
        <f t="shared" si="196"/>
        <v>3026.9417761900136</v>
      </c>
      <c r="H1118" s="112">
        <f t="shared" si="196"/>
        <v>3026.9417761900136</v>
      </c>
    </row>
    <row r="1119" spans="2:8" hidden="1" outlineLevel="2" x14ac:dyDescent="0.35">
      <c r="C1119" s="36"/>
    </row>
    <row r="1120" spans="2:8" hidden="1" outlineLevel="2" x14ac:dyDescent="0.35">
      <c r="B1120" t="s">
        <v>1025</v>
      </c>
      <c r="C1120" s="131">
        <f t="shared" ref="C1120:H1120" si="197">C1124*(C1128/(1-(1/((1+C1128)^(C1130)))))</f>
        <v>0.10863517972261441</v>
      </c>
      <c r="D1120" s="131">
        <f t="shared" si="197"/>
        <v>0.10863517972261441</v>
      </c>
      <c r="E1120" s="131">
        <f t="shared" si="197"/>
        <v>0.10863517972261441</v>
      </c>
      <c r="F1120" s="73">
        <f t="shared" si="197"/>
        <v>0.10863517972261441</v>
      </c>
      <c r="G1120" s="73">
        <f t="shared" si="197"/>
        <v>0.10863517972261441</v>
      </c>
      <c r="H1120" s="73">
        <f t="shared" si="197"/>
        <v>0.10863517972261441</v>
      </c>
    </row>
    <row r="1121" spans="2:8" hidden="1" outlineLevel="2" x14ac:dyDescent="0.35">
      <c r="B1121" t="s">
        <v>1026</v>
      </c>
      <c r="C1121" s="131">
        <f t="shared" ref="C1121:H1121" si="198">C1125*(C1128/(1-(1/((1+C1128)^(C1131)))))</f>
        <v>1.5661988326080737E-2</v>
      </c>
      <c r="D1121" s="131">
        <f t="shared" si="198"/>
        <v>1.5661988326080737E-2</v>
      </c>
      <c r="E1121" s="131">
        <f t="shared" si="198"/>
        <v>1.5661988326080737E-2</v>
      </c>
      <c r="F1121" s="73">
        <f t="shared" si="198"/>
        <v>1.5661988326080737E-2</v>
      </c>
      <c r="G1121" s="73">
        <f t="shared" si="198"/>
        <v>1.5661988326080737E-2</v>
      </c>
      <c r="H1121" s="73">
        <f t="shared" si="198"/>
        <v>1.5661988326080737E-2</v>
      </c>
    </row>
    <row r="1122" spans="2:8" hidden="1" outlineLevel="2" x14ac:dyDescent="0.35">
      <c r="B1122" t="s">
        <v>1027</v>
      </c>
      <c r="C1122" s="131">
        <f t="shared" ref="C1122:H1122" si="199">C1126*(C1128/(1-(1/((1+C1128)^(C1132)))))</f>
        <v>2.6332913718150341E-2</v>
      </c>
      <c r="D1122" s="131">
        <f t="shared" si="199"/>
        <v>2.6332913718150341E-2</v>
      </c>
      <c r="E1122" s="131">
        <f t="shared" si="199"/>
        <v>2.6332913718150341E-2</v>
      </c>
      <c r="F1122" s="73">
        <f t="shared" si="199"/>
        <v>2.6332913718150341E-2</v>
      </c>
      <c r="G1122" s="73">
        <f t="shared" si="199"/>
        <v>2.6332913718150341E-2</v>
      </c>
      <c r="H1122" s="73">
        <f t="shared" si="199"/>
        <v>2.6332913718150341E-2</v>
      </c>
    </row>
    <row r="1123" spans="2:8" hidden="1" outlineLevel="2" x14ac:dyDescent="0.35">
      <c r="C1123" s="131"/>
      <c r="D1123" s="131"/>
      <c r="E1123" s="131"/>
      <c r="F1123" s="73"/>
      <c r="G1123" s="73"/>
      <c r="H1123" s="73"/>
    </row>
    <row r="1124" spans="2:8" hidden="1" outlineLevel="2" x14ac:dyDescent="0.35">
      <c r="B1124" t="s">
        <v>861</v>
      </c>
      <c r="C1124" s="292">
        <v>0.82450000000000001</v>
      </c>
      <c r="D1124" s="131">
        <f t="shared" ref="D1124:H1126" si="200">C1124</f>
        <v>0.82450000000000001</v>
      </c>
      <c r="E1124" s="131">
        <f t="shared" si="200"/>
        <v>0.82450000000000001</v>
      </c>
      <c r="F1124" s="131">
        <f t="shared" si="200"/>
        <v>0.82450000000000001</v>
      </c>
      <c r="G1124" s="131">
        <f t="shared" si="200"/>
        <v>0.82450000000000001</v>
      </c>
      <c r="H1124" s="131">
        <f t="shared" si="200"/>
        <v>0.82450000000000001</v>
      </c>
    </row>
    <row r="1125" spans="2:8" hidden="1" outlineLevel="2" x14ac:dyDescent="0.35">
      <c r="B1125" t="s">
        <v>862</v>
      </c>
      <c r="C1125" s="292">
        <v>7.3800000000000004E-2</v>
      </c>
      <c r="D1125" s="131">
        <f t="shared" si="200"/>
        <v>7.3800000000000004E-2</v>
      </c>
      <c r="E1125" s="131">
        <f t="shared" si="200"/>
        <v>7.3800000000000004E-2</v>
      </c>
      <c r="F1125" s="131">
        <f t="shared" si="200"/>
        <v>7.3800000000000004E-2</v>
      </c>
      <c r="G1125" s="131">
        <f t="shared" si="200"/>
        <v>7.3800000000000004E-2</v>
      </c>
      <c r="H1125" s="131">
        <f t="shared" si="200"/>
        <v>7.3800000000000004E-2</v>
      </c>
    </row>
    <row r="1126" spans="2:8" hidden="1" outlineLevel="2" x14ac:dyDescent="0.35">
      <c r="B1126" t="s">
        <v>863</v>
      </c>
      <c r="C1126" s="292">
        <v>0.1017</v>
      </c>
      <c r="D1126" s="131">
        <f t="shared" si="200"/>
        <v>0.1017</v>
      </c>
      <c r="E1126" s="131">
        <f t="shared" si="200"/>
        <v>0.1017</v>
      </c>
      <c r="F1126" s="131">
        <f t="shared" si="200"/>
        <v>0.1017</v>
      </c>
      <c r="G1126" s="131">
        <f t="shared" si="200"/>
        <v>0.1017</v>
      </c>
      <c r="H1126" s="131">
        <f t="shared" si="200"/>
        <v>0.1017</v>
      </c>
    </row>
    <row r="1127" spans="2:8" hidden="1" outlineLevel="2" x14ac:dyDescent="0.35"/>
    <row r="1128" spans="2:8" hidden="1" outlineLevel="2" x14ac:dyDescent="0.35">
      <c r="B1128" t="s">
        <v>857</v>
      </c>
      <c r="C1128" s="291">
        <f>'Regulatory WACC'!$C$21</f>
        <v>0.11000990968583492</v>
      </c>
      <c r="D1128" s="131">
        <f>C1128</f>
        <v>0.11000990968583492</v>
      </c>
      <c r="E1128" s="131">
        <f>D1128</f>
        <v>0.11000990968583492</v>
      </c>
      <c r="F1128" s="73">
        <f>E1128</f>
        <v>0.11000990968583492</v>
      </c>
      <c r="G1128" s="73">
        <f>F1128</f>
        <v>0.11000990968583492</v>
      </c>
      <c r="H1128" s="73">
        <f>G1128</f>
        <v>0.11000990968583492</v>
      </c>
    </row>
    <row r="1129" spans="2:8" hidden="1" outlineLevel="2" x14ac:dyDescent="0.35"/>
    <row r="1130" spans="2:8" hidden="1" outlineLevel="2" x14ac:dyDescent="0.35">
      <c r="B1130" t="s">
        <v>864</v>
      </c>
      <c r="C1130" s="293">
        <v>17.260000000000002</v>
      </c>
      <c r="D1130" s="58">
        <f t="shared" ref="D1130:H1132" si="201">C1130</f>
        <v>17.260000000000002</v>
      </c>
      <c r="E1130" s="58">
        <f t="shared" si="201"/>
        <v>17.260000000000002</v>
      </c>
      <c r="F1130" s="58">
        <f t="shared" si="201"/>
        <v>17.260000000000002</v>
      </c>
      <c r="G1130" s="58">
        <f t="shared" si="201"/>
        <v>17.260000000000002</v>
      </c>
      <c r="H1130" s="58">
        <f t="shared" si="201"/>
        <v>17.260000000000002</v>
      </c>
    </row>
    <row r="1131" spans="2:8" hidden="1" outlineLevel="2" x14ac:dyDescent="0.35">
      <c r="B1131" t="s">
        <v>865</v>
      </c>
      <c r="C1131" s="293">
        <v>7</v>
      </c>
      <c r="D1131" s="58">
        <f t="shared" si="201"/>
        <v>7</v>
      </c>
      <c r="E1131" s="58">
        <f t="shared" si="201"/>
        <v>7</v>
      </c>
      <c r="F1131" s="58">
        <f t="shared" si="201"/>
        <v>7</v>
      </c>
      <c r="G1131" s="58">
        <f t="shared" si="201"/>
        <v>7</v>
      </c>
      <c r="H1131" s="58">
        <f t="shared" si="201"/>
        <v>7</v>
      </c>
    </row>
    <row r="1132" spans="2:8" ht="15" hidden="1" customHeight="1" outlineLevel="2" x14ac:dyDescent="0.35">
      <c r="B1132" t="s">
        <v>866</v>
      </c>
      <c r="C1132" s="293">
        <v>5.3</v>
      </c>
      <c r="D1132" s="58">
        <f t="shared" si="201"/>
        <v>5.3</v>
      </c>
      <c r="E1132" s="58">
        <f t="shared" si="201"/>
        <v>5.3</v>
      </c>
      <c r="F1132" s="58">
        <f t="shared" si="201"/>
        <v>5.3</v>
      </c>
      <c r="G1132" s="58">
        <f t="shared" si="201"/>
        <v>5.3</v>
      </c>
      <c r="H1132" s="58">
        <f t="shared" si="201"/>
        <v>5.3</v>
      </c>
    </row>
    <row r="1133" spans="2:8" hidden="1" outlineLevel="1" x14ac:dyDescent="0.35"/>
    <row r="1134" spans="2:8" hidden="1" outlineLevel="1" x14ac:dyDescent="0.35">
      <c r="B1134" s="136" t="s">
        <v>1236</v>
      </c>
      <c r="C1134" s="136"/>
      <c r="D1134" s="137">
        <f>D1136*D1137</f>
        <v>38.523160125600022</v>
      </c>
      <c r="E1134" s="137">
        <f>D1134*(E992/D992)</f>
        <v>39.658958039452898</v>
      </c>
      <c r="F1134" s="137">
        <f>E1134*(F992/E992)</f>
        <v>40.828243260601091</v>
      </c>
      <c r="G1134" s="137">
        <f>F1134*(G992/F992)</f>
        <v>42.032003112349393</v>
      </c>
      <c r="H1134" s="137">
        <f>G1134*(H992/G992)</f>
        <v>43.271254027757543</v>
      </c>
    </row>
    <row r="1135" spans="2:8" ht="15" hidden="1" customHeight="1" outlineLevel="2" x14ac:dyDescent="0.35"/>
    <row r="1136" spans="2:8" hidden="1" outlineLevel="2" x14ac:dyDescent="0.35">
      <c r="B1136" t="s">
        <v>990</v>
      </c>
      <c r="C1136" s="292">
        <v>0.02</v>
      </c>
      <c r="D1136" s="134">
        <f>C1136</f>
        <v>0.02</v>
      </c>
      <c r="E1136" s="134"/>
      <c r="F1136" s="134"/>
      <c r="G1136" s="134"/>
      <c r="H1136" s="134"/>
    </row>
    <row r="1137" spans="2:8" ht="14.15" hidden="1" customHeight="1" outlineLevel="2" x14ac:dyDescent="0.35">
      <c r="B1137" t="s">
        <v>991</v>
      </c>
      <c r="C1137" s="34">
        <v>1926.158006280001</v>
      </c>
      <c r="D1137" s="36">
        <f>C1137</f>
        <v>1926.158006280001</v>
      </c>
      <c r="E1137" s="36"/>
      <c r="F1137" s="36"/>
      <c r="G1137" s="36"/>
      <c r="H1137" s="36"/>
    </row>
    <row r="1138" spans="2:8" hidden="1" outlineLevel="1" x14ac:dyDescent="0.35">
      <c r="C1138" s="36"/>
    </row>
    <row r="1139" spans="2:8" hidden="1" outlineLevel="1" x14ac:dyDescent="0.35">
      <c r="B1139" s="136" t="s">
        <v>1097</v>
      </c>
      <c r="C1139" s="136"/>
      <c r="D1139" s="137">
        <f>D1003*((D1141/(D1141+D1078)))</f>
        <v>3.3454993832298023</v>
      </c>
      <c r="E1139" s="137">
        <f>E1003*((E1141/(E1141+E1078)))</f>
        <v>3.4004731099550614</v>
      </c>
      <c r="F1139" s="137">
        <f>F1003*((F1141/(F1141+F1078)))</f>
        <v>3.4556302963082217</v>
      </c>
      <c r="G1139" s="137">
        <f>G1003*((G1141/(G1141+G1078)))</f>
        <v>3.5109484683254446</v>
      </c>
      <c r="H1139" s="137">
        <f>H1003*((H1141/(H1141+H1078)))</f>
        <v>3.5664048844176803</v>
      </c>
    </row>
    <row r="1140" spans="2:8" ht="15" hidden="1" customHeight="1" outlineLevel="2" x14ac:dyDescent="0.35"/>
    <row r="1141" spans="2:8" hidden="1" outlineLevel="2" x14ac:dyDescent="0.35">
      <c r="B1141" t="s">
        <v>873</v>
      </c>
      <c r="C1141" s="34">
        <v>214.90798242145954</v>
      </c>
      <c r="D1141" s="36">
        <f>C1141</f>
        <v>214.90798242145954</v>
      </c>
      <c r="E1141" s="36">
        <f>D1141</f>
        <v>214.90798242145954</v>
      </c>
      <c r="F1141" s="36">
        <f>E1141</f>
        <v>214.90798242145954</v>
      </c>
      <c r="G1141" s="36">
        <f>F1141</f>
        <v>214.90798242145954</v>
      </c>
      <c r="H1141" s="36">
        <f>G1141</f>
        <v>214.90798242145954</v>
      </c>
    </row>
    <row r="1142" spans="2:8" collapsed="1" x14ac:dyDescent="0.35">
      <c r="C1142" s="36"/>
    </row>
    <row r="1143" spans="2:8" x14ac:dyDescent="0.35">
      <c r="C1143" s="36"/>
    </row>
    <row r="1144" spans="2:8" x14ac:dyDescent="0.35">
      <c r="B1144" s="271" t="s">
        <v>1112</v>
      </c>
      <c r="C1144" s="271"/>
      <c r="D1144" s="272"/>
      <c r="E1144" s="272"/>
      <c r="F1144" s="272"/>
      <c r="G1144" s="272"/>
      <c r="H1144" s="272"/>
    </row>
    <row r="1145" spans="2:8" x14ac:dyDescent="0.35">
      <c r="D1145" s="19"/>
      <c r="E1145" s="19"/>
      <c r="F1145" s="19"/>
      <c r="G1145" s="19"/>
      <c r="H1145" s="19"/>
    </row>
    <row r="1146" spans="2:8" x14ac:dyDescent="0.35">
      <c r="B1146" s="151" t="s">
        <v>1256</v>
      </c>
      <c r="C1146" s="151"/>
      <c r="D1146" s="153">
        <f>D1156*(1+D1147)</f>
        <v>8281.5731891299001</v>
      </c>
      <c r="E1146" s="153">
        <f t="shared" ref="E1146" si="202">E1156*(1+E1147)</f>
        <v>8240.0580881184669</v>
      </c>
      <c r="F1146" s="153">
        <f t="shared" ref="F1146" si="203">F1156*(1+F1147)</f>
        <v>8204.1206799328011</v>
      </c>
      <c r="G1146" s="153">
        <f t="shared" ref="G1146" si="204">G1156*(1+G1147)</f>
        <v>8173.5680518565405</v>
      </c>
      <c r="H1146" s="153">
        <f t="shared" ref="H1146" si="205">H1156*(1+H1147)</f>
        <v>8148.2213542382851</v>
      </c>
    </row>
    <row r="1147" spans="2:8" x14ac:dyDescent="0.35">
      <c r="B1147" t="s">
        <v>845</v>
      </c>
      <c r="D1147" s="287">
        <f>D1148/D1149-1</f>
        <v>9.4544335593532702E-2</v>
      </c>
      <c r="E1147" s="71">
        <f>E1148/E1149-1</f>
        <v>9.4544335593532702E-2</v>
      </c>
      <c r="F1147" s="71">
        <f>F1148/F1149-1</f>
        <v>9.4544335593532702E-2</v>
      </c>
      <c r="G1147" s="71">
        <f>G1148/G1149-1</f>
        <v>9.4544335593532702E-2</v>
      </c>
      <c r="H1147" s="71">
        <f>H1148/H1149-1</f>
        <v>9.4544335593532702E-2</v>
      </c>
    </row>
    <row r="1148" spans="2:8" x14ac:dyDescent="0.35">
      <c r="B1148" s="27" t="s">
        <v>1257</v>
      </c>
      <c r="D1148" s="154">
        <f>Inflation!$L$546</f>
        <v>1.4462240930673103</v>
      </c>
      <c r="E1148" s="154">
        <f>Inflation!$L$546</f>
        <v>1.4462240930673103</v>
      </c>
      <c r="F1148" s="154">
        <f>Inflation!$L$546</f>
        <v>1.4462240930673103</v>
      </c>
      <c r="G1148" s="154">
        <f>Inflation!$L$546</f>
        <v>1.4462240930673103</v>
      </c>
      <c r="H1148" s="154">
        <f>Inflation!$L$546</f>
        <v>1.4462240930673103</v>
      </c>
    </row>
    <row r="1149" spans="2:8" x14ac:dyDescent="0.35">
      <c r="B1149" s="27" t="s">
        <v>847</v>
      </c>
      <c r="D1149" s="154">
        <f>Inflation!$L$522</f>
        <v>1.3213024324712019</v>
      </c>
      <c r="E1149" s="154">
        <f>Inflation!$L$522</f>
        <v>1.3213024324712019</v>
      </c>
      <c r="F1149" s="154">
        <f>Inflation!$L$522</f>
        <v>1.3213024324712019</v>
      </c>
      <c r="G1149" s="154">
        <f>Inflation!$L$522</f>
        <v>1.3213024324712019</v>
      </c>
      <c r="H1149" s="154">
        <f>Inflation!$L$522</f>
        <v>1.3213024324712019</v>
      </c>
    </row>
    <row r="1150" spans="2:8" x14ac:dyDescent="0.35">
      <c r="D1150" s="19"/>
      <c r="E1150" s="19"/>
      <c r="F1150" s="19"/>
      <c r="G1150" s="19"/>
      <c r="H1150" s="19"/>
    </row>
    <row r="1151" spans="2:8" x14ac:dyDescent="0.35">
      <c r="B1151" s="151" t="s">
        <v>844</v>
      </c>
      <c r="C1151" s="151"/>
      <c r="D1151" s="153">
        <f>D1156*(1+D1152)</f>
        <v>7863.2755849886098</v>
      </c>
      <c r="E1151" s="153">
        <f>E1156*(1+E1152)</f>
        <v>7823.8573883807458</v>
      </c>
      <c r="F1151" s="153">
        <f>F1156*(1+F1152)</f>
        <v>7789.7351584709704</v>
      </c>
      <c r="G1151" s="153">
        <f>G1156*(1+G1152)</f>
        <v>7760.7257264557311</v>
      </c>
      <c r="H1151" s="153">
        <f>H1156*(1+H1152)</f>
        <v>7736.6592762789305</v>
      </c>
    </row>
    <row r="1152" spans="2:8" x14ac:dyDescent="0.35">
      <c r="B1152" t="s">
        <v>845</v>
      </c>
      <c r="D1152" s="287">
        <f>D1153/D1154-1</f>
        <v>3.9259516785658422E-2</v>
      </c>
      <c r="E1152" s="71">
        <f>E1153/E1154-1</f>
        <v>3.9259516785658422E-2</v>
      </c>
      <c r="F1152" s="71">
        <f>F1153/F1154-1</f>
        <v>3.9259516785658422E-2</v>
      </c>
      <c r="G1152" s="71">
        <f>G1153/G1154-1</f>
        <v>3.9259516785658422E-2</v>
      </c>
      <c r="H1152" s="71">
        <f>H1153/H1154-1</f>
        <v>3.9259516785658422E-2</v>
      </c>
    </row>
    <row r="1153" spans="2:8" x14ac:dyDescent="0.35">
      <c r="B1153" s="27" t="s">
        <v>846</v>
      </c>
      <c r="D1153" s="154">
        <f>Inflation!$L$534</f>
        <v>1.3731761274977363</v>
      </c>
      <c r="E1153" s="154">
        <f>Inflation!$L$534</f>
        <v>1.3731761274977363</v>
      </c>
      <c r="F1153" s="154">
        <f>Inflation!$L$534</f>
        <v>1.3731761274977363</v>
      </c>
      <c r="G1153" s="154">
        <f>Inflation!$L$534</f>
        <v>1.3731761274977363</v>
      </c>
      <c r="H1153" s="154">
        <f>Inflation!$L$534</f>
        <v>1.3731761274977363</v>
      </c>
    </row>
    <row r="1154" spans="2:8" x14ac:dyDescent="0.35">
      <c r="B1154" s="27" t="s">
        <v>847</v>
      </c>
      <c r="D1154" s="154">
        <f>Inflation!$L$522</f>
        <v>1.3213024324712019</v>
      </c>
      <c r="E1154" s="154">
        <f>Inflation!$L$522</f>
        <v>1.3213024324712019</v>
      </c>
      <c r="F1154" s="154">
        <f>Inflation!$L$522</f>
        <v>1.3213024324712019</v>
      </c>
      <c r="G1154" s="154">
        <f>Inflation!$L$522</f>
        <v>1.3213024324712019</v>
      </c>
      <c r="H1154" s="154">
        <f>Inflation!$L$522</f>
        <v>1.3213024324712019</v>
      </c>
    </row>
    <row r="1155" spans="2:8" x14ac:dyDescent="0.35">
      <c r="D1155" s="19"/>
      <c r="E1155" s="19"/>
      <c r="F1155" s="19"/>
      <c r="G1155" s="19"/>
      <c r="H1155" s="19"/>
    </row>
    <row r="1156" spans="2:8" x14ac:dyDescent="0.35">
      <c r="B1156" s="151" t="s">
        <v>848</v>
      </c>
      <c r="C1156" s="151"/>
      <c r="D1156" s="153">
        <f>D1164</f>
        <v>7566.2290871379791</v>
      </c>
      <c r="E1156" s="153">
        <f>E1164</f>
        <v>7528.2999693659513</v>
      </c>
      <c r="F1156" s="153">
        <f>F1164</f>
        <v>7495.4667555645401</v>
      </c>
      <c r="G1156" s="153">
        <f>G1164</f>
        <v>7467.5531963940994</v>
      </c>
      <c r="H1156" s="153">
        <f>H1164</f>
        <v>7444.3958908432824</v>
      </c>
    </row>
    <row r="1157" spans="2:8" x14ac:dyDescent="0.35">
      <c r="B1157" s="27" t="s">
        <v>4</v>
      </c>
      <c r="D1157" s="112">
        <f>D1267</f>
        <v>2526.421375204533</v>
      </c>
      <c r="E1157" s="112">
        <f>E1267</f>
        <v>2465.515037917351</v>
      </c>
      <c r="F1157" s="112">
        <f>F1267</f>
        <v>2408.1045388680859</v>
      </c>
      <c r="G1157" s="112">
        <f>G1267</f>
        <v>2353.9890364368471</v>
      </c>
      <c r="H1157" s="112">
        <f>H1267</f>
        <v>2302.9792807773028</v>
      </c>
    </row>
    <row r="1158" spans="2:8" x14ac:dyDescent="0.35">
      <c r="B1158" s="27" t="s">
        <v>3</v>
      </c>
      <c r="D1158" s="112">
        <f>D1503</f>
        <v>1256.2561753113803</v>
      </c>
      <c r="E1158" s="112">
        <f>E1503</f>
        <v>1240.5141364728745</v>
      </c>
      <c r="F1158" s="112">
        <f>F1503</f>
        <v>1225.1571095609222</v>
      </c>
      <c r="G1158" s="112">
        <f>G1503</f>
        <v>1210.1756492248505</v>
      </c>
      <c r="H1158" s="112">
        <f>H1503</f>
        <v>1195.5605433387166</v>
      </c>
    </row>
    <row r="1159" spans="2:8" x14ac:dyDescent="0.35">
      <c r="B1159" s="27" t="s">
        <v>5</v>
      </c>
      <c r="D1159" s="112">
        <f>D1739</f>
        <v>644.31538913121437</v>
      </c>
      <c r="E1159" s="112">
        <f>E1739</f>
        <v>642.43680772691312</v>
      </c>
      <c r="F1159" s="112">
        <f>F1739</f>
        <v>640.56756609427532</v>
      </c>
      <c r="G1159" s="112">
        <f>G1739</f>
        <v>638.70761773614026</v>
      </c>
      <c r="H1159" s="112">
        <f>H1739</f>
        <v>636.85691638722369</v>
      </c>
    </row>
    <row r="1160" spans="2:8" x14ac:dyDescent="0.35">
      <c r="B1160" s="27" t="s">
        <v>2</v>
      </c>
      <c r="D1160" s="112">
        <f>D1975</f>
        <v>3138.9405090985069</v>
      </c>
      <c r="E1160" s="112">
        <f>E1975</f>
        <v>3179.3451663990054</v>
      </c>
      <c r="F1160" s="112">
        <f>F1975</f>
        <v>3220.9373116231213</v>
      </c>
      <c r="G1160" s="112">
        <f>G1975</f>
        <v>3263.75188297363</v>
      </c>
      <c r="H1160" s="112">
        <f>H1975</f>
        <v>3307.8248498050384</v>
      </c>
    </row>
    <row r="1161" spans="2:8" x14ac:dyDescent="0.35">
      <c r="D1161" s="19"/>
      <c r="E1161" s="19"/>
      <c r="F1161" s="19"/>
      <c r="G1161" s="19"/>
      <c r="H1161" s="19"/>
    </row>
    <row r="1162" spans="2:8" x14ac:dyDescent="0.35">
      <c r="B1162" s="146" t="s">
        <v>849</v>
      </c>
      <c r="C1162" s="146"/>
      <c r="D1162" s="147"/>
      <c r="E1162" s="147"/>
      <c r="F1162" s="147"/>
      <c r="G1162" s="147"/>
      <c r="H1162" s="147"/>
    </row>
    <row r="1163" spans="2:8" x14ac:dyDescent="0.35">
      <c r="D1163" s="19"/>
      <c r="E1163" s="19"/>
      <c r="F1163" s="19"/>
      <c r="G1163" s="19"/>
      <c r="H1163" s="19"/>
    </row>
    <row r="1164" spans="2:8" x14ac:dyDescent="0.35">
      <c r="B1164" s="138" t="s">
        <v>850</v>
      </c>
      <c r="C1164" s="288"/>
      <c r="D1164" s="145">
        <f>D1172*(1+D1166)</f>
        <v>7566.2290871379791</v>
      </c>
      <c r="E1164" s="145">
        <f>E1172*(1+E1166)</f>
        <v>7528.2999693659513</v>
      </c>
      <c r="F1164" s="145">
        <f>F1172*(1+F1166)</f>
        <v>7495.4667555645401</v>
      </c>
      <c r="G1164" s="145">
        <f>G1172*(1+G1166)</f>
        <v>7467.5531963940994</v>
      </c>
      <c r="H1164" s="145">
        <f>H1172*(1+H1166)</f>
        <v>7444.3958908432824</v>
      </c>
    </row>
    <row r="1165" spans="2:8" x14ac:dyDescent="0.35">
      <c r="D1165" s="287"/>
      <c r="E1165" s="71"/>
      <c r="F1165" s="71"/>
      <c r="G1165" s="71"/>
      <c r="H1165" s="71"/>
    </row>
    <row r="1166" spans="2:8" x14ac:dyDescent="0.35">
      <c r="B1166" s="1" t="s">
        <v>851</v>
      </c>
      <c r="C1166" s="289">
        <f t="shared" ref="C1166:H1166" si="206">SUM(C1167:C1170)</f>
        <v>1.4E-2</v>
      </c>
      <c r="D1166" s="142">
        <f t="shared" si="206"/>
        <v>1.4E-2</v>
      </c>
      <c r="E1166" s="142">
        <f t="shared" si="206"/>
        <v>1.4E-2</v>
      </c>
      <c r="F1166" s="143">
        <f t="shared" si="206"/>
        <v>1.4E-2</v>
      </c>
      <c r="G1166" s="143">
        <f t="shared" si="206"/>
        <v>1.4E-2</v>
      </c>
      <c r="H1166" s="143">
        <f t="shared" si="206"/>
        <v>1.4E-2</v>
      </c>
    </row>
    <row r="1167" spans="2:8" hidden="1" outlineLevel="1" x14ac:dyDescent="0.35">
      <c r="B1167" s="27" t="s">
        <v>375</v>
      </c>
      <c r="C1167" s="290">
        <v>4.0000000000000001E-3</v>
      </c>
      <c r="D1167" s="133">
        <f t="shared" ref="D1167:H1170" si="207">C1167</f>
        <v>4.0000000000000001E-3</v>
      </c>
      <c r="E1167" s="133">
        <f t="shared" si="207"/>
        <v>4.0000000000000001E-3</v>
      </c>
      <c r="F1167" s="133">
        <f t="shared" si="207"/>
        <v>4.0000000000000001E-3</v>
      </c>
      <c r="G1167" s="133">
        <f t="shared" si="207"/>
        <v>4.0000000000000001E-3</v>
      </c>
      <c r="H1167" s="133">
        <f t="shared" si="207"/>
        <v>4.0000000000000001E-3</v>
      </c>
    </row>
    <row r="1168" spans="2:8" hidden="1" outlineLevel="1" x14ac:dyDescent="0.35">
      <c r="B1168" s="27" t="s">
        <v>376</v>
      </c>
      <c r="C1168" s="290">
        <v>0.01</v>
      </c>
      <c r="D1168" s="133">
        <f t="shared" si="207"/>
        <v>0.01</v>
      </c>
      <c r="E1168" s="133">
        <f t="shared" si="207"/>
        <v>0.01</v>
      </c>
      <c r="F1168" s="133">
        <f t="shared" si="207"/>
        <v>0.01</v>
      </c>
      <c r="G1168" s="133">
        <f t="shared" si="207"/>
        <v>0.01</v>
      </c>
      <c r="H1168" s="133">
        <f t="shared" si="207"/>
        <v>0.01</v>
      </c>
    </row>
    <row r="1169" spans="2:8" hidden="1" outlineLevel="1" x14ac:dyDescent="0.35">
      <c r="B1169" s="27" t="s">
        <v>377</v>
      </c>
      <c r="C1169" s="290">
        <v>0</v>
      </c>
      <c r="D1169" s="133">
        <f t="shared" si="207"/>
        <v>0</v>
      </c>
      <c r="E1169" s="133">
        <f t="shared" si="207"/>
        <v>0</v>
      </c>
      <c r="F1169" s="133">
        <f t="shared" si="207"/>
        <v>0</v>
      </c>
      <c r="G1169" s="133">
        <f t="shared" si="207"/>
        <v>0</v>
      </c>
      <c r="H1169" s="133">
        <f t="shared" si="207"/>
        <v>0</v>
      </c>
    </row>
    <row r="1170" spans="2:8" hidden="1" outlineLevel="1" x14ac:dyDescent="0.35">
      <c r="B1170" s="27" t="s">
        <v>378</v>
      </c>
      <c r="C1170" s="290">
        <v>0</v>
      </c>
      <c r="D1170" s="133">
        <f t="shared" si="207"/>
        <v>0</v>
      </c>
      <c r="E1170" s="133">
        <f t="shared" si="207"/>
        <v>0</v>
      </c>
      <c r="F1170" s="133">
        <f t="shared" si="207"/>
        <v>0</v>
      </c>
      <c r="G1170" s="133">
        <f t="shared" si="207"/>
        <v>0</v>
      </c>
      <c r="H1170" s="133">
        <f t="shared" si="207"/>
        <v>0</v>
      </c>
    </row>
    <row r="1171" spans="2:8" collapsed="1" x14ac:dyDescent="0.35"/>
    <row r="1172" spans="2:8" ht="14.15" customHeight="1" x14ac:dyDescent="0.35">
      <c r="B1172" s="138" t="s">
        <v>1022</v>
      </c>
      <c r="C1172" s="288"/>
      <c r="D1172" s="145">
        <f>D1174</f>
        <v>7461.7643857376515</v>
      </c>
      <c r="E1172" s="145">
        <f>E1174</f>
        <v>7424.3589441478807</v>
      </c>
      <c r="F1172" s="145">
        <f>F1174</f>
        <v>7391.9790488802173</v>
      </c>
      <c r="G1172" s="145">
        <f>G1174</f>
        <v>7364.4508840178496</v>
      </c>
      <c r="H1172" s="145">
        <f>H1174</f>
        <v>7341.6133045791739</v>
      </c>
    </row>
    <row r="1173" spans="2:8" ht="14.5" customHeight="1" x14ac:dyDescent="0.35">
      <c r="D1173" s="112"/>
      <c r="E1173" s="112"/>
      <c r="F1173" s="112"/>
      <c r="G1173" s="112"/>
      <c r="H1173" s="112"/>
    </row>
    <row r="1174" spans="2:8" ht="13.5" customHeight="1" x14ac:dyDescent="0.35">
      <c r="B1174" s="111" t="s">
        <v>852</v>
      </c>
      <c r="C1174" s="111"/>
      <c r="D1174" s="144">
        <f>D1176+D1200+D1252+D1263+D1244</f>
        <v>7461.7643857376515</v>
      </c>
      <c r="E1174" s="144">
        <f>E1176+E1200+E1252+E1263+E1244</f>
        <v>7424.3589441478807</v>
      </c>
      <c r="F1174" s="144">
        <f>F1176+F1200+F1252+F1263+F1244</f>
        <v>7391.9790488802173</v>
      </c>
      <c r="G1174" s="144">
        <f>G1176+G1200+G1252+G1263+G1244</f>
        <v>7364.4508840178496</v>
      </c>
      <c r="H1174" s="144">
        <f>H1176+H1200+H1252+H1263+H1244</f>
        <v>7341.6133045791739</v>
      </c>
    </row>
    <row r="1175" spans="2:8" x14ac:dyDescent="0.35">
      <c r="B1175" s="1"/>
      <c r="C1175" s="1"/>
      <c r="D1175" s="130"/>
      <c r="E1175" s="130"/>
      <c r="F1175" s="130"/>
      <c r="G1175" s="130"/>
      <c r="H1175" s="130"/>
    </row>
    <row r="1176" spans="2:8" x14ac:dyDescent="0.35">
      <c r="B1176" s="136" t="s">
        <v>380</v>
      </c>
      <c r="C1176" s="136"/>
      <c r="D1176" s="137">
        <f>D1178+D1179</f>
        <v>3899.3752937867457</v>
      </c>
      <c r="E1176" s="137">
        <f>E1178+E1179</f>
        <v>3899.3752937867457</v>
      </c>
      <c r="F1176" s="137">
        <f>F1178+F1179</f>
        <v>3899.3752937867457</v>
      </c>
      <c r="G1176" s="137">
        <f>G1178+G1179</f>
        <v>3899.3752937867457</v>
      </c>
      <c r="H1176" s="137">
        <f>H1178+H1179</f>
        <v>3899.3752937867457</v>
      </c>
    </row>
    <row r="1177" spans="2:8" hidden="1" outlineLevel="1" x14ac:dyDescent="0.35">
      <c r="D1177" s="36"/>
      <c r="E1177" s="36"/>
      <c r="F1177" s="36"/>
      <c r="G1177" s="36"/>
      <c r="H1177" s="36"/>
    </row>
    <row r="1178" spans="2:8" hidden="1" outlineLevel="1" x14ac:dyDescent="0.35">
      <c r="B1178" s="1" t="s">
        <v>853</v>
      </c>
      <c r="C1178" s="1"/>
      <c r="D1178" s="130">
        <f>-PMT(D1184,5,NPV(D1184,D1181:H1181))</f>
        <v>1789.8942860642819</v>
      </c>
      <c r="E1178" s="130">
        <f t="shared" ref="E1178:H1179" si="208">D1178</f>
        <v>1789.8942860642819</v>
      </c>
      <c r="F1178" s="130">
        <f t="shared" si="208"/>
        <v>1789.8942860642819</v>
      </c>
      <c r="G1178" s="130">
        <f t="shared" si="208"/>
        <v>1789.8942860642819</v>
      </c>
      <c r="H1178" s="130">
        <f t="shared" si="208"/>
        <v>1789.8942860642819</v>
      </c>
    </row>
    <row r="1179" spans="2:8" hidden="1" outlineLevel="1" x14ac:dyDescent="0.35">
      <c r="B1179" s="1" t="s">
        <v>854</v>
      </c>
      <c r="C1179" s="1"/>
      <c r="D1179" s="130">
        <f>-PMT(D1184,5,NPV(D1184,D1182:H1182))</f>
        <v>2109.4810077224638</v>
      </c>
      <c r="E1179" s="130">
        <f t="shared" si="208"/>
        <v>2109.4810077224638</v>
      </c>
      <c r="F1179" s="130">
        <f t="shared" si="208"/>
        <v>2109.4810077224638</v>
      </c>
      <c r="G1179" s="130">
        <f t="shared" si="208"/>
        <v>2109.4810077224638</v>
      </c>
      <c r="H1179" s="130">
        <f t="shared" si="208"/>
        <v>2109.4810077224638</v>
      </c>
    </row>
    <row r="1180" spans="2:8" hidden="1" outlineLevel="1" x14ac:dyDescent="0.35"/>
    <row r="1181" spans="2:8" hidden="1" outlineLevel="1" x14ac:dyDescent="0.35">
      <c r="B1181" t="s">
        <v>855</v>
      </c>
      <c r="D1181" s="36">
        <f>IF((D1187+D1192)&lt;D1191*D1185,(D1187+D1192),(D1191*D1185))</f>
        <v>1789.8942860642815</v>
      </c>
      <c r="E1181" s="36">
        <f>IF((E1187+E1192)&lt;E1191*E1185,(E1187+E1192),(E1191*E1185))</f>
        <v>1789.8942860642815</v>
      </c>
      <c r="F1181" s="36">
        <f>IF((F1187+F1192)&lt;F1191*F1185,(F1187+F1192),(F1191*F1185))</f>
        <v>1789.8942860642815</v>
      </c>
      <c r="G1181" s="36">
        <f>IF((G1187+G1192)&lt;G1191*G1185,(G1187+G1192),(G1191*G1185))</f>
        <v>1789.8942860642815</v>
      </c>
      <c r="H1181" s="36">
        <f>IF((H1187+H1192)&lt;H1191*H1185,(H1187+H1192),(H1191*H1185))</f>
        <v>1789.8942860642815</v>
      </c>
    </row>
    <row r="1182" spans="2:8" hidden="1" outlineLevel="1" x14ac:dyDescent="0.35">
      <c r="B1182" t="s">
        <v>856</v>
      </c>
      <c r="D1182" s="36">
        <f>D1198*D1184</f>
        <v>2462.3842194869067</v>
      </c>
      <c r="E1182" s="36">
        <f>E1198*E1184</f>
        <v>2265.4781107297827</v>
      </c>
      <c r="F1182" s="36">
        <f>F1198*F1184</f>
        <v>2068.5720019726587</v>
      </c>
      <c r="G1182" s="36">
        <f>G1198*G1184</f>
        <v>1871.665893215534</v>
      </c>
      <c r="H1182" s="36">
        <f>H1198*H1184</f>
        <v>1674.75978445841</v>
      </c>
    </row>
    <row r="1183" spans="2:8" hidden="1" outlineLevel="1" x14ac:dyDescent="0.35"/>
    <row r="1184" spans="2:8" hidden="1" outlineLevel="1" x14ac:dyDescent="0.35">
      <c r="B1184" t="s">
        <v>857</v>
      </c>
      <c r="C1184" s="131">
        <f>'Regulatory WACC'!$C$21</f>
        <v>0.11000990968583492</v>
      </c>
      <c r="D1184" s="131">
        <f t="shared" ref="D1184:H1185" si="209">C1184</f>
        <v>0.11000990968583492</v>
      </c>
      <c r="E1184" s="131">
        <f t="shared" si="209"/>
        <v>0.11000990968583492</v>
      </c>
      <c r="F1184" s="73">
        <f t="shared" si="209"/>
        <v>0.11000990968583492</v>
      </c>
      <c r="G1184" s="73">
        <f t="shared" si="209"/>
        <v>0.11000990968583492</v>
      </c>
      <c r="H1184" s="73">
        <f t="shared" si="209"/>
        <v>0.11000990968583492</v>
      </c>
    </row>
    <row r="1185" spans="2:8" hidden="1" outlineLevel="1" x14ac:dyDescent="0.35">
      <c r="B1185" t="s">
        <v>858</v>
      </c>
      <c r="C1185" s="291">
        <f>-C1193/C1191</f>
        <v>3.0307692007749323E-2</v>
      </c>
      <c r="D1185" s="131">
        <f t="shared" si="209"/>
        <v>3.0307692007749323E-2</v>
      </c>
      <c r="E1185" s="131">
        <f t="shared" si="209"/>
        <v>3.0307692007749323E-2</v>
      </c>
      <c r="F1185" s="73">
        <f t="shared" si="209"/>
        <v>3.0307692007749323E-2</v>
      </c>
      <c r="G1185" s="73">
        <f t="shared" si="209"/>
        <v>3.0307692007749323E-2</v>
      </c>
      <c r="H1185" s="73">
        <f t="shared" si="209"/>
        <v>3.0307692007749323E-2</v>
      </c>
    </row>
    <row r="1186" spans="2:8" hidden="1" outlineLevel="1" x14ac:dyDescent="0.35"/>
    <row r="1187" spans="2:8" hidden="1" outlineLevel="1" x14ac:dyDescent="0.35">
      <c r="B1187" t="s">
        <v>505</v>
      </c>
      <c r="C1187" s="185">
        <f>C1290+C1526+C1762+C1998+C1387+C1623+C1859+C2095+C1450+C1686+C1922+C2158+C1228</f>
        <v>160236.91930375219</v>
      </c>
      <c r="D1187" s="36">
        <f t="shared" ref="D1187:H1191" si="210">C1187</f>
        <v>160236.91930375219</v>
      </c>
      <c r="E1187" s="36">
        <f t="shared" si="210"/>
        <v>160236.91930375219</v>
      </c>
      <c r="F1187" s="36">
        <f t="shared" si="210"/>
        <v>160236.91930375219</v>
      </c>
      <c r="G1187" s="36">
        <f t="shared" si="210"/>
        <v>160236.91930375219</v>
      </c>
      <c r="H1187" s="36">
        <f t="shared" si="210"/>
        <v>160236.91930375219</v>
      </c>
    </row>
    <row r="1188" spans="2:8" hidden="1" outlineLevel="1" x14ac:dyDescent="0.35">
      <c r="B1188" t="s">
        <v>506</v>
      </c>
      <c r="C1188" s="185">
        <f>C1291+C1527+C1763+C1999+C1388+C1624+C1860+C2096+C1451+C1687+C1923+C2159</f>
        <v>69.592461295569009</v>
      </c>
      <c r="D1188" s="36">
        <f t="shared" si="210"/>
        <v>69.592461295569009</v>
      </c>
      <c r="E1188" s="36">
        <f t="shared" si="210"/>
        <v>69.592461295569009</v>
      </c>
      <c r="F1188" s="36">
        <f t="shared" si="210"/>
        <v>69.592461295569009</v>
      </c>
      <c r="G1188" s="36">
        <f t="shared" si="210"/>
        <v>69.592461295569009</v>
      </c>
      <c r="H1188" s="36">
        <f t="shared" si="210"/>
        <v>69.592461295569009</v>
      </c>
    </row>
    <row r="1189" spans="2:8" hidden="1" outlineLevel="1" x14ac:dyDescent="0.35">
      <c r="B1189" t="s">
        <v>507</v>
      </c>
      <c r="C1189" s="185">
        <f>C1292+C1528+C1764+C2000+C1389+C1625+C1861+C2097+C1452+C1688+C1924+C2160</f>
        <v>874.28134567586767</v>
      </c>
      <c r="D1189" s="36">
        <f t="shared" si="210"/>
        <v>874.28134567586767</v>
      </c>
      <c r="E1189" s="36">
        <f t="shared" si="210"/>
        <v>874.28134567586767</v>
      </c>
      <c r="F1189" s="36">
        <f t="shared" si="210"/>
        <v>874.28134567586767</v>
      </c>
      <c r="G1189" s="36">
        <f t="shared" si="210"/>
        <v>874.28134567586767</v>
      </c>
      <c r="H1189" s="36">
        <f t="shared" si="210"/>
        <v>874.28134567586767</v>
      </c>
    </row>
    <row r="1190" spans="2:8" hidden="1" outlineLevel="1" x14ac:dyDescent="0.35">
      <c r="B1190" t="s">
        <v>1086</v>
      </c>
      <c r="C1190" s="185">
        <f>C1293+C1529+C1765+C2001+C1390+C1626+C1862+C2098+C1453+C1689+C1925+C2161+C1228</f>
        <v>100235.61922998927</v>
      </c>
      <c r="D1190" s="36">
        <f t="shared" si="210"/>
        <v>100235.61922998927</v>
      </c>
      <c r="E1190" s="36">
        <f t="shared" si="210"/>
        <v>100235.61922998927</v>
      </c>
      <c r="F1190" s="36">
        <f t="shared" si="210"/>
        <v>100235.61922998927</v>
      </c>
      <c r="G1190" s="36">
        <f t="shared" si="210"/>
        <v>100235.61922998927</v>
      </c>
      <c r="H1190" s="36">
        <f t="shared" si="210"/>
        <v>100235.61922998927</v>
      </c>
    </row>
    <row r="1191" spans="2:8" hidden="1" outlineLevel="1" x14ac:dyDescent="0.35">
      <c r="B1191" t="s">
        <v>1233</v>
      </c>
      <c r="C1191" s="185">
        <f>C1294+C1530+C1766+C2002+C1391+C1627+C1863+C2099+C1454+C1690+C1926+C2162</f>
        <v>59057.426266791495</v>
      </c>
      <c r="D1191" s="36">
        <f t="shared" si="210"/>
        <v>59057.426266791495</v>
      </c>
      <c r="E1191" s="36">
        <f t="shared" si="210"/>
        <v>59057.426266791495</v>
      </c>
      <c r="F1191" s="36">
        <f t="shared" si="210"/>
        <v>59057.426266791495</v>
      </c>
      <c r="G1191" s="36">
        <f t="shared" si="210"/>
        <v>59057.426266791495</v>
      </c>
      <c r="H1191" s="36">
        <f t="shared" si="210"/>
        <v>59057.426266791495</v>
      </c>
    </row>
    <row r="1192" spans="2:8" hidden="1" outlineLevel="1" x14ac:dyDescent="0.35">
      <c r="B1192" t="s">
        <v>511</v>
      </c>
      <c r="C1192" s="185">
        <f>C1295+C1531+C1767+C2003+C1392+C1628+C1864+C2100+C1455+C1691+C1927+C2163-C1228</f>
        <v>-139422.27714464228</v>
      </c>
      <c r="D1192" s="156">
        <f>C1192</f>
        <v>-139422.27714464228</v>
      </c>
      <c r="E1192" s="36">
        <f>D1192+D1193</f>
        <v>-141212.17143070657</v>
      </c>
      <c r="F1192" s="36">
        <f>E1192+E1193</f>
        <v>-143002.06571677086</v>
      </c>
      <c r="G1192" s="36">
        <f>F1192+F1193</f>
        <v>-144791.96000283514</v>
      </c>
      <c r="H1192" s="36">
        <f>G1192+G1193</f>
        <v>-146581.85428889943</v>
      </c>
    </row>
    <row r="1193" spans="2:8" hidden="1" outlineLevel="1" x14ac:dyDescent="0.35">
      <c r="B1193" t="s">
        <v>1234</v>
      </c>
      <c r="C1193" s="185">
        <f t="shared" ref="C1193:C1198" si="211">C1296+C1532+C1768+C2004+C1393+C1629+C1865+C2101+C1456+C1692+C1928+C2164</f>
        <v>-1789.8942860642815</v>
      </c>
      <c r="D1193" s="36">
        <f>-D1181</f>
        <v>-1789.8942860642815</v>
      </c>
      <c r="E1193" s="36">
        <f>-E1181</f>
        <v>-1789.8942860642815</v>
      </c>
      <c r="F1193" s="36">
        <f>-F1181</f>
        <v>-1789.8942860642815</v>
      </c>
      <c r="G1193" s="36">
        <f>-G1181</f>
        <v>-1789.8942860642815</v>
      </c>
      <c r="H1193" s="36">
        <f>-H1181</f>
        <v>-1789.8942860642815</v>
      </c>
    </row>
    <row r="1194" spans="2:8" hidden="1" outlineLevel="1" x14ac:dyDescent="0.35">
      <c r="B1194" t="s">
        <v>514</v>
      </c>
      <c r="C1194" s="185">
        <f t="shared" si="211"/>
        <v>69.552655713694435</v>
      </c>
      <c r="D1194" s="36">
        <f>IFERROR(C1194*(D1193/C1193),0)</f>
        <v>69.552655713694435</v>
      </c>
      <c r="E1194" s="36">
        <f>IFERROR(D1194*(E1193/D1193),0)</f>
        <v>69.552655713694435</v>
      </c>
      <c r="F1194" s="36">
        <f>IFERROR(E1194*(F1193/E1193),0)</f>
        <v>69.552655713694435</v>
      </c>
      <c r="G1194" s="36">
        <f>IFERROR(F1194*(G1193/F1193),0)</f>
        <v>69.552655713694435</v>
      </c>
      <c r="H1194" s="36">
        <f>IFERROR(G1194*(H1193/G1193),0)</f>
        <v>69.552655713694435</v>
      </c>
    </row>
    <row r="1195" spans="2:8" hidden="1" outlineLevel="1" x14ac:dyDescent="0.35">
      <c r="B1195" t="s">
        <v>513</v>
      </c>
      <c r="C1195" s="185">
        <f t="shared" si="211"/>
        <v>510.82796622953822</v>
      </c>
      <c r="D1195" s="36">
        <f>IFERROR(C1195*(D1193/C1193),0)</f>
        <v>510.82796622953822</v>
      </c>
      <c r="E1195" s="36">
        <f>IFERROR(D1195*(E1193/D1193),0)</f>
        <v>510.82796622953822</v>
      </c>
      <c r="F1195" s="36">
        <f>IFERROR(E1195*(F1193/E1193),0)</f>
        <v>510.82796622953822</v>
      </c>
      <c r="G1195" s="36">
        <f>IFERROR(F1195*(G1193/F1193),0)</f>
        <v>510.82796622953822</v>
      </c>
      <c r="H1195" s="36">
        <f>IFERROR(G1195*(H1193/G1193),0)</f>
        <v>510.82796622953822</v>
      </c>
    </row>
    <row r="1196" spans="2:8" hidden="1" outlineLevel="1" x14ac:dyDescent="0.35">
      <c r="B1196" t="s">
        <v>515</v>
      </c>
      <c r="C1196" s="185">
        <f t="shared" si="211"/>
        <v>1993.3671229422052</v>
      </c>
      <c r="D1196" s="36">
        <f t="shared" ref="D1196:H1197" si="212">+C1196</f>
        <v>1993.3671229422052</v>
      </c>
      <c r="E1196" s="36">
        <f t="shared" si="212"/>
        <v>1993.3671229422052</v>
      </c>
      <c r="F1196" s="36">
        <f t="shared" si="212"/>
        <v>1993.3671229422052</v>
      </c>
      <c r="G1196" s="36">
        <f t="shared" si="212"/>
        <v>1993.3671229422052</v>
      </c>
      <c r="H1196" s="36">
        <f t="shared" si="212"/>
        <v>1993.3671229422052</v>
      </c>
    </row>
    <row r="1197" spans="2:8" hidden="1" outlineLevel="1" x14ac:dyDescent="0.35">
      <c r="B1197" t="s">
        <v>516</v>
      </c>
      <c r="C1197" s="185">
        <f t="shared" si="211"/>
        <v>155.66595870278803</v>
      </c>
      <c r="D1197" s="36">
        <f t="shared" si="212"/>
        <v>155.66595870278803</v>
      </c>
      <c r="E1197" s="36">
        <f t="shared" si="212"/>
        <v>155.66595870278803</v>
      </c>
      <c r="F1197" s="36">
        <f t="shared" si="212"/>
        <v>155.66595870278803</v>
      </c>
      <c r="G1197" s="36">
        <f t="shared" si="212"/>
        <v>155.66595870278803</v>
      </c>
      <c r="H1197" s="36">
        <f t="shared" si="212"/>
        <v>155.66595870278803</v>
      </c>
    </row>
    <row r="1198" spans="2:8" hidden="1" outlineLevel="1" x14ac:dyDescent="0.35">
      <c r="B1198" t="s">
        <v>1235</v>
      </c>
      <c r="C1198" s="185">
        <f t="shared" si="211"/>
        <v>22383.294618811633</v>
      </c>
      <c r="D1198" s="36">
        <f>D1187+D1192-D1194-D1195+D1197+D1196</f>
        <v>22383.294618811669</v>
      </c>
      <c r="E1198" s="36">
        <f>E1187+E1192-E1194-E1195+E1197+E1196</f>
        <v>20593.400332747384</v>
      </c>
      <c r="F1198" s="36">
        <f>F1187+F1192-F1194-F1195+F1197+F1196</f>
        <v>18803.506046683098</v>
      </c>
      <c r="G1198" s="36">
        <f>G1187+G1192-G1194-G1195+G1197+G1196</f>
        <v>17013.611760618809</v>
      </c>
      <c r="H1198" s="36">
        <f>H1187+H1192-H1194-H1195+H1197+H1196</f>
        <v>15223.717474554524</v>
      </c>
    </row>
    <row r="1199" spans="2:8" collapsed="1" x14ac:dyDescent="0.35">
      <c r="C1199" s="36"/>
    </row>
    <row r="1200" spans="2:8" x14ac:dyDescent="0.35">
      <c r="B1200" s="136" t="s">
        <v>1232</v>
      </c>
      <c r="C1200" s="136"/>
      <c r="D1200" s="137">
        <f>D1216+D1202</f>
        <v>211.31087851315306</v>
      </c>
      <c r="E1200" s="137">
        <f>E1216+E1202</f>
        <v>211.31087851315306</v>
      </c>
      <c r="F1200" s="137">
        <f>F1216+F1202</f>
        <v>211.31087851315306</v>
      </c>
      <c r="G1200" s="137">
        <f>G1216+G1202</f>
        <v>211.31087851315306</v>
      </c>
      <c r="H1200" s="137">
        <f>H1216+H1202</f>
        <v>211.31087851315306</v>
      </c>
    </row>
    <row r="1201" spans="2:8" hidden="1" outlineLevel="1" x14ac:dyDescent="0.35"/>
    <row r="1202" spans="2:8" hidden="1" outlineLevel="1" x14ac:dyDescent="0.35">
      <c r="B1202" s="1" t="s">
        <v>859</v>
      </c>
      <c r="C1202" s="1"/>
      <c r="D1202" s="135">
        <f>SUM(D1204:D1206)</f>
        <v>184.78878601284947</v>
      </c>
      <c r="E1202" s="135">
        <f>SUM(E1204:E1206)</f>
        <v>184.78878601284947</v>
      </c>
      <c r="F1202" s="135">
        <f>SUM(F1204:F1206)</f>
        <v>184.78878601284947</v>
      </c>
      <c r="G1202" s="135">
        <f>SUM(G1204:G1206)</f>
        <v>184.78878601284947</v>
      </c>
      <c r="H1202" s="135">
        <f>SUM(H1204:H1206)</f>
        <v>184.78878601284947</v>
      </c>
    </row>
    <row r="1203" spans="2:8" hidden="1" outlineLevel="1" x14ac:dyDescent="0.35">
      <c r="D1203" s="19"/>
      <c r="E1203" s="19"/>
      <c r="F1203" s="19"/>
      <c r="G1203" s="19"/>
      <c r="H1203" s="19"/>
    </row>
    <row r="1204" spans="2:8" hidden="1" outlineLevel="1" x14ac:dyDescent="0.35">
      <c r="B1204" s="27" t="s">
        <v>1041</v>
      </c>
      <c r="D1204" s="112">
        <f t="shared" ref="D1204:H1206" si="213">D1208*D1230/D1234</f>
        <v>133.27061064935413</v>
      </c>
      <c r="E1204" s="112">
        <f t="shared" si="213"/>
        <v>133.27061064935413</v>
      </c>
      <c r="F1204" s="112">
        <f t="shared" si="213"/>
        <v>133.27061064935413</v>
      </c>
      <c r="G1204" s="112">
        <f t="shared" si="213"/>
        <v>133.27061064935413</v>
      </c>
      <c r="H1204" s="112">
        <f t="shared" si="213"/>
        <v>133.27061064935413</v>
      </c>
    </row>
    <row r="1205" spans="2:8" hidden="1" outlineLevel="1" x14ac:dyDescent="0.35">
      <c r="B1205" s="27" t="s">
        <v>1042</v>
      </c>
      <c r="D1205" s="112">
        <f t="shared" si="213"/>
        <v>19.213690754039678</v>
      </c>
      <c r="E1205" s="112">
        <f t="shared" si="213"/>
        <v>19.213690754039678</v>
      </c>
      <c r="F1205" s="112">
        <f t="shared" si="213"/>
        <v>19.213690754039678</v>
      </c>
      <c r="G1205" s="112">
        <f t="shared" si="213"/>
        <v>19.213690754039678</v>
      </c>
      <c r="H1205" s="112">
        <f t="shared" si="213"/>
        <v>19.213690754039678</v>
      </c>
    </row>
    <row r="1206" spans="2:8" hidden="1" outlineLevel="1" x14ac:dyDescent="0.35">
      <c r="B1206" s="27" t="s">
        <v>1043</v>
      </c>
      <c r="D1206" s="112">
        <f t="shared" si="213"/>
        <v>32.304484609455685</v>
      </c>
      <c r="E1206" s="112">
        <f t="shared" si="213"/>
        <v>32.304484609455685</v>
      </c>
      <c r="F1206" s="112">
        <f t="shared" si="213"/>
        <v>32.304484609455685</v>
      </c>
      <c r="G1206" s="112">
        <f t="shared" si="213"/>
        <v>32.304484609455685</v>
      </c>
      <c r="H1206" s="112">
        <f t="shared" si="213"/>
        <v>32.304484609455685</v>
      </c>
    </row>
    <row r="1207" spans="2:8" hidden="1" outlineLevel="1" x14ac:dyDescent="0.35">
      <c r="B1207" s="27"/>
      <c r="D1207" s="112"/>
      <c r="E1207" s="112"/>
      <c r="F1207" s="112"/>
      <c r="G1207" s="112"/>
      <c r="H1207" s="112"/>
    </row>
    <row r="1208" spans="2:8" hidden="1" outlineLevel="1" x14ac:dyDescent="0.35">
      <c r="B1208" s="27" t="s">
        <v>1044</v>
      </c>
      <c r="D1208" s="112">
        <f>D1212*D1234</f>
        <v>1011.473619880417</v>
      </c>
      <c r="E1208" s="112">
        <f>E1212*E1234</f>
        <v>1011.473619880417</v>
      </c>
      <c r="F1208" s="112">
        <f>F1212*F1234</f>
        <v>1011.473619880417</v>
      </c>
      <c r="G1208" s="112">
        <f>G1212*G1234</f>
        <v>1011.473619880417</v>
      </c>
      <c r="H1208" s="112">
        <f>H1212*H1234</f>
        <v>1011.473619880417</v>
      </c>
    </row>
    <row r="1209" spans="2:8" hidden="1" outlineLevel="1" x14ac:dyDescent="0.35">
      <c r="B1209" s="27" t="s">
        <v>1045</v>
      </c>
      <c r="D1209" s="112">
        <f>D1212*D1235</f>
        <v>90.535783077228345</v>
      </c>
      <c r="E1209" s="112">
        <f>E1212*E1235</f>
        <v>90.535783077228345</v>
      </c>
      <c r="F1209" s="112">
        <f>F1212*F1235</f>
        <v>90.535783077228345</v>
      </c>
      <c r="G1209" s="112">
        <f>G1212*G1235</f>
        <v>90.535783077228345</v>
      </c>
      <c r="H1209" s="112">
        <f>H1212*H1235</f>
        <v>90.535783077228345</v>
      </c>
    </row>
    <row r="1210" spans="2:8" hidden="1" outlineLevel="1" x14ac:dyDescent="0.35">
      <c r="B1210" s="27" t="s">
        <v>1046</v>
      </c>
      <c r="D1210" s="112">
        <f>D1212*D1236</f>
        <v>124.76272546008296</v>
      </c>
      <c r="E1210" s="112">
        <f>E1212*E1236</f>
        <v>124.76272546008296</v>
      </c>
      <c r="F1210" s="112">
        <f>F1212*F1236</f>
        <v>124.76272546008296</v>
      </c>
      <c r="G1210" s="112">
        <f>G1212*G1236</f>
        <v>124.76272546008296</v>
      </c>
      <c r="H1210" s="112">
        <f>H1212*H1236</f>
        <v>124.76272546008296</v>
      </c>
    </row>
    <row r="1211" spans="2:8" hidden="1" outlineLevel="1" x14ac:dyDescent="0.35">
      <c r="B1211" s="27"/>
      <c r="D1211" s="112"/>
      <c r="E1211" s="19"/>
      <c r="F1211" s="19"/>
      <c r="G1211" s="19"/>
      <c r="H1211" s="19"/>
    </row>
    <row r="1212" spans="2:8" hidden="1" outlineLevel="1" x14ac:dyDescent="0.35">
      <c r="B1212" s="27" t="s">
        <v>1047</v>
      </c>
      <c r="D1212" s="112">
        <f>D1213*D1214</f>
        <v>1226.7721284177283</v>
      </c>
      <c r="E1212" s="112">
        <f>E1213*E1214</f>
        <v>1226.7721284177283</v>
      </c>
      <c r="F1212" s="112">
        <f>F1213*F1214</f>
        <v>1226.7721284177283</v>
      </c>
      <c r="G1212" s="112">
        <f>G1213*G1214</f>
        <v>1226.7721284177283</v>
      </c>
      <c r="H1212" s="112">
        <f>H1213*H1214</f>
        <v>1226.7721284177283</v>
      </c>
    </row>
    <row r="1213" spans="2:8" hidden="1" outlineLevel="1" x14ac:dyDescent="0.35">
      <c r="B1213" s="27" t="s">
        <v>1019</v>
      </c>
      <c r="C1213" s="292">
        <v>8.6E-3</v>
      </c>
      <c r="D1213" s="134">
        <f>C1213</f>
        <v>8.6E-3</v>
      </c>
      <c r="E1213" s="134">
        <f>D1213</f>
        <v>8.6E-3</v>
      </c>
      <c r="F1213" s="134">
        <f>E1213</f>
        <v>8.6E-3</v>
      </c>
      <c r="G1213" s="134">
        <f>F1213</f>
        <v>8.6E-3</v>
      </c>
      <c r="H1213" s="134">
        <f>G1213</f>
        <v>8.6E-3</v>
      </c>
    </row>
    <row r="1214" spans="2:8" hidden="1" outlineLevel="1" x14ac:dyDescent="0.35">
      <c r="B1214" s="27" t="s">
        <v>860</v>
      </c>
      <c r="C1214" s="112"/>
      <c r="D1214" s="112">
        <f>D1317+D1412+D1475+D1553+D1648+D1711+D1789+D1884+D1947+D2025+D2120+D2183</f>
        <v>142647.92190903818</v>
      </c>
      <c r="E1214" s="112">
        <f>E1317+E1412+E1475+E1553+E1648+E1711+E1789+E1884+E1947+E2025+E2120+E2183</f>
        <v>142647.92190903818</v>
      </c>
      <c r="F1214" s="112">
        <f>F1317+F1412+F1475+F1553+F1648+F1711+F1789+F1884+F1947+F2025+F2120+F2183</f>
        <v>142647.92190903818</v>
      </c>
      <c r="G1214" s="112">
        <f>G1317+G1412+G1475+G1553+G1648+G1711+G1789+G1884+G1947+G2025+G2120+G2183</f>
        <v>142647.92190903818</v>
      </c>
      <c r="H1214" s="112">
        <f>H1317+H1412+H1475+H1553+H1648+H1711+H1789+H1884+H1947+H2025+H2120+H2183</f>
        <v>142647.92190903818</v>
      </c>
    </row>
    <row r="1215" spans="2:8" hidden="1" outlineLevel="1" x14ac:dyDescent="0.35"/>
    <row r="1216" spans="2:8" hidden="1" outlineLevel="1" x14ac:dyDescent="0.35">
      <c r="B1216" s="1" t="s">
        <v>1087</v>
      </c>
      <c r="C1216" s="1"/>
      <c r="D1216" s="135">
        <f>SUM(D1218:D1220)</f>
        <v>26.522092500303597</v>
      </c>
      <c r="E1216" s="135">
        <f>SUM(E1218:E1220)</f>
        <v>26.522092500303597</v>
      </c>
      <c r="F1216" s="135">
        <f>SUM(F1218:F1220)</f>
        <v>26.522092500303597</v>
      </c>
      <c r="G1216" s="135">
        <f>SUM(G1218:G1220)</f>
        <v>26.522092500303597</v>
      </c>
      <c r="H1216" s="135">
        <f>SUM(H1218:H1220)</f>
        <v>26.522092500303597</v>
      </c>
    </row>
    <row r="1217" spans="2:8" hidden="1" outlineLevel="1" x14ac:dyDescent="0.35">
      <c r="D1217" s="19"/>
      <c r="E1217" s="19"/>
      <c r="F1217" s="19"/>
      <c r="G1217" s="19"/>
      <c r="H1217" s="19"/>
    </row>
    <row r="1218" spans="2:8" hidden="1" outlineLevel="1" x14ac:dyDescent="0.35">
      <c r="B1218" s="27" t="s">
        <v>1088</v>
      </c>
      <c r="D1218" s="112">
        <f t="shared" ref="D1218:H1220" si="214">D1222*D1230/D1234</f>
        <v>19.127867764488329</v>
      </c>
      <c r="E1218" s="112">
        <f t="shared" si="214"/>
        <v>19.127867764488329</v>
      </c>
      <c r="F1218" s="112">
        <f t="shared" si="214"/>
        <v>19.127867764488329</v>
      </c>
      <c r="G1218" s="112">
        <f t="shared" si="214"/>
        <v>19.127867764488329</v>
      </c>
      <c r="H1218" s="112">
        <f t="shared" si="214"/>
        <v>19.127867764488329</v>
      </c>
    </row>
    <row r="1219" spans="2:8" hidden="1" outlineLevel="1" x14ac:dyDescent="0.35">
      <c r="B1219" s="27" t="s">
        <v>1089</v>
      </c>
      <c r="D1219" s="112">
        <f t="shared" si="214"/>
        <v>2.7576742855783127</v>
      </c>
      <c r="E1219" s="112">
        <f t="shared" si="214"/>
        <v>2.7576742855783127</v>
      </c>
      <c r="F1219" s="112">
        <f t="shared" si="214"/>
        <v>2.7576742855783127</v>
      </c>
      <c r="G1219" s="112">
        <f t="shared" si="214"/>
        <v>2.7576742855783127</v>
      </c>
      <c r="H1219" s="112">
        <f t="shared" si="214"/>
        <v>2.7576742855783127</v>
      </c>
    </row>
    <row r="1220" spans="2:8" hidden="1" outlineLevel="1" x14ac:dyDescent="0.35">
      <c r="B1220" s="27" t="s">
        <v>1090</v>
      </c>
      <c r="D1220" s="112">
        <f t="shared" si="214"/>
        <v>4.6365504502369559</v>
      </c>
      <c r="E1220" s="112">
        <f t="shared" si="214"/>
        <v>4.6365504502369559</v>
      </c>
      <c r="F1220" s="112">
        <f t="shared" si="214"/>
        <v>4.6365504502369559</v>
      </c>
      <c r="G1220" s="112">
        <f t="shared" si="214"/>
        <v>4.6365504502369559</v>
      </c>
      <c r="H1220" s="112">
        <f t="shared" si="214"/>
        <v>4.6365504502369559</v>
      </c>
    </row>
    <row r="1221" spans="2:8" hidden="1" outlineLevel="1" x14ac:dyDescent="0.35">
      <c r="B1221" s="27"/>
      <c r="D1221" s="112"/>
      <c r="E1221" s="112"/>
      <c r="F1221" s="112"/>
      <c r="G1221" s="112"/>
      <c r="H1221" s="112"/>
    </row>
    <row r="1222" spans="2:8" hidden="1" outlineLevel="1" x14ac:dyDescent="0.35">
      <c r="B1222" s="27" t="s">
        <v>1091</v>
      </c>
      <c r="D1222" s="112">
        <f>D1226*D1234</f>
        <v>145.17329480274813</v>
      </c>
      <c r="E1222" s="112">
        <f>E1226*E1234</f>
        <v>145.17329480274813</v>
      </c>
      <c r="F1222" s="112">
        <f>F1226*F1234</f>
        <v>145.17329480274813</v>
      </c>
      <c r="G1222" s="112">
        <f>G1226*G1234</f>
        <v>145.17329480274813</v>
      </c>
      <c r="H1222" s="112">
        <f>H1226*H1234</f>
        <v>145.17329480274813</v>
      </c>
    </row>
    <row r="1223" spans="2:8" hidden="1" outlineLevel="1" x14ac:dyDescent="0.35">
      <c r="B1223" s="27" t="s">
        <v>1092</v>
      </c>
      <c r="D1223" s="112">
        <f>D1226*D1235</f>
        <v>12.99428642382391</v>
      </c>
      <c r="E1223" s="112">
        <f>E1226*E1235</f>
        <v>12.99428642382391</v>
      </c>
      <c r="F1223" s="112">
        <f>F1226*F1235</f>
        <v>12.99428642382391</v>
      </c>
      <c r="G1223" s="112">
        <f>G1226*G1235</f>
        <v>12.99428642382391</v>
      </c>
      <c r="H1223" s="112">
        <f>H1226*H1235</f>
        <v>12.99428642382391</v>
      </c>
    </row>
    <row r="1224" spans="2:8" hidden="1" outlineLevel="1" x14ac:dyDescent="0.35">
      <c r="B1224" s="27" t="s">
        <v>1093</v>
      </c>
      <c r="D1224" s="112">
        <f>D1226*D1236</f>
        <v>17.906760559659777</v>
      </c>
      <c r="E1224" s="112">
        <f>E1226*E1236</f>
        <v>17.906760559659777</v>
      </c>
      <c r="F1224" s="112">
        <f>F1226*F1236</f>
        <v>17.906760559659777</v>
      </c>
      <c r="G1224" s="112">
        <f>G1226*G1236</f>
        <v>17.906760559659777</v>
      </c>
      <c r="H1224" s="112">
        <f>H1226*H1236</f>
        <v>17.906760559659777</v>
      </c>
    </row>
    <row r="1225" spans="2:8" hidden="1" outlineLevel="1" x14ac:dyDescent="0.35">
      <c r="B1225" s="27"/>
      <c r="D1225" s="19"/>
      <c r="E1225" s="19"/>
      <c r="F1225" s="19"/>
      <c r="G1225" s="19"/>
      <c r="H1225" s="19"/>
    </row>
    <row r="1226" spans="2:8" hidden="1" outlineLevel="1" x14ac:dyDescent="0.35">
      <c r="B1226" s="27" t="s">
        <v>1094</v>
      </c>
      <c r="D1226" s="112">
        <f>D1227*D1228</f>
        <v>176.07434178623183</v>
      </c>
      <c r="E1226" s="112">
        <f>E1227*E1228</f>
        <v>176.07434178623183</v>
      </c>
      <c r="F1226" s="112">
        <f>F1227*F1228</f>
        <v>176.07434178623183</v>
      </c>
      <c r="G1226" s="112">
        <f>G1227*G1228</f>
        <v>176.07434178623183</v>
      </c>
      <c r="H1226" s="112">
        <f>H1227*H1228</f>
        <v>176.07434178623183</v>
      </c>
    </row>
    <row r="1227" spans="2:8" hidden="1" outlineLevel="1" x14ac:dyDescent="0.35">
      <c r="B1227" s="27" t="s">
        <v>1095</v>
      </c>
      <c r="C1227" s="292">
        <v>8.6E-3</v>
      </c>
      <c r="D1227" s="134">
        <f t="shared" ref="D1227:H1228" si="215">C1227</f>
        <v>8.6E-3</v>
      </c>
      <c r="E1227" s="134">
        <f t="shared" si="215"/>
        <v>8.6E-3</v>
      </c>
      <c r="F1227" s="134">
        <f t="shared" si="215"/>
        <v>8.6E-3</v>
      </c>
      <c r="G1227" s="134">
        <f t="shared" si="215"/>
        <v>8.6E-3</v>
      </c>
      <c r="H1227" s="134">
        <f t="shared" si="215"/>
        <v>8.6E-3</v>
      </c>
    </row>
    <row r="1228" spans="2:8" hidden="1" outlineLevel="1" x14ac:dyDescent="0.35">
      <c r="B1228" s="27" t="s">
        <v>1096</v>
      </c>
      <c r="C1228" s="185">
        <f>C1331+C1567+C1803+C2039</f>
        <v>20473.760672817654</v>
      </c>
      <c r="D1228" s="112">
        <f t="shared" si="215"/>
        <v>20473.760672817654</v>
      </c>
      <c r="E1228" s="112">
        <f t="shared" si="215"/>
        <v>20473.760672817654</v>
      </c>
      <c r="F1228" s="112">
        <f t="shared" si="215"/>
        <v>20473.760672817654</v>
      </c>
      <c r="G1228" s="112">
        <f t="shared" si="215"/>
        <v>20473.760672817654</v>
      </c>
      <c r="H1228" s="112">
        <f t="shared" si="215"/>
        <v>20473.760672817654</v>
      </c>
    </row>
    <row r="1229" spans="2:8" hidden="1" outlineLevel="1" x14ac:dyDescent="0.35"/>
    <row r="1230" spans="2:8" hidden="1" outlineLevel="1" x14ac:dyDescent="0.35">
      <c r="B1230" t="s">
        <v>1025</v>
      </c>
      <c r="C1230" s="131">
        <f t="shared" ref="C1230:H1230" si="216">C1234*(C1238/(1-(1/((1+C1238)^(C1240)))))</f>
        <v>0.10863517972261441</v>
      </c>
      <c r="D1230" s="131">
        <f t="shared" si="216"/>
        <v>0.10863517972261441</v>
      </c>
      <c r="E1230" s="131">
        <f t="shared" si="216"/>
        <v>0.10863517972261441</v>
      </c>
      <c r="F1230" s="73">
        <f t="shared" si="216"/>
        <v>0.10863517972261441</v>
      </c>
      <c r="G1230" s="73">
        <f t="shared" si="216"/>
        <v>0.10863517972261441</v>
      </c>
      <c r="H1230" s="73">
        <f t="shared" si="216"/>
        <v>0.10863517972261441</v>
      </c>
    </row>
    <row r="1231" spans="2:8" hidden="1" outlineLevel="1" x14ac:dyDescent="0.35">
      <c r="B1231" t="s">
        <v>1026</v>
      </c>
      <c r="C1231" s="131">
        <f t="shared" ref="C1231:H1231" si="217">C1235*(C1238/(1-(1/((1+C1238)^(C1241)))))</f>
        <v>1.5661988326080737E-2</v>
      </c>
      <c r="D1231" s="131">
        <f t="shared" si="217"/>
        <v>1.5661988326080737E-2</v>
      </c>
      <c r="E1231" s="131">
        <f t="shared" si="217"/>
        <v>1.5661988326080737E-2</v>
      </c>
      <c r="F1231" s="73">
        <f t="shared" si="217"/>
        <v>1.5661988326080737E-2</v>
      </c>
      <c r="G1231" s="73">
        <f t="shared" si="217"/>
        <v>1.5661988326080737E-2</v>
      </c>
      <c r="H1231" s="73">
        <f t="shared" si="217"/>
        <v>1.5661988326080737E-2</v>
      </c>
    </row>
    <row r="1232" spans="2:8" hidden="1" outlineLevel="1" x14ac:dyDescent="0.35">
      <c r="B1232" t="s">
        <v>1027</v>
      </c>
      <c r="C1232" s="131">
        <f t="shared" ref="C1232:H1232" si="218">C1236*(C1238/(1-(1/((1+C1238)^(C1242)))))</f>
        <v>2.6332913718150341E-2</v>
      </c>
      <c r="D1232" s="131">
        <f t="shared" si="218"/>
        <v>2.6332913718150341E-2</v>
      </c>
      <c r="E1232" s="131">
        <f t="shared" si="218"/>
        <v>2.6332913718150341E-2</v>
      </c>
      <c r="F1232" s="73">
        <f t="shared" si="218"/>
        <v>2.6332913718150341E-2</v>
      </c>
      <c r="G1232" s="73">
        <f t="shared" si="218"/>
        <v>2.6332913718150341E-2</v>
      </c>
      <c r="H1232" s="73">
        <f t="shared" si="218"/>
        <v>2.6332913718150341E-2</v>
      </c>
    </row>
    <row r="1233" spans="2:8" hidden="1" outlineLevel="1" x14ac:dyDescent="0.35">
      <c r="C1233" s="131"/>
      <c r="D1233" s="131"/>
      <c r="E1233" s="131"/>
      <c r="F1233" s="73"/>
      <c r="G1233" s="73"/>
      <c r="H1233" s="73"/>
    </row>
    <row r="1234" spans="2:8" hidden="1" outlineLevel="1" x14ac:dyDescent="0.35">
      <c r="B1234" t="s">
        <v>861</v>
      </c>
      <c r="C1234" s="292">
        <v>0.82450000000000001</v>
      </c>
      <c r="D1234" s="131">
        <f t="shared" ref="D1234:H1236" si="219">C1234</f>
        <v>0.82450000000000001</v>
      </c>
      <c r="E1234" s="131">
        <f t="shared" si="219"/>
        <v>0.82450000000000001</v>
      </c>
      <c r="F1234" s="131">
        <f t="shared" si="219"/>
        <v>0.82450000000000001</v>
      </c>
      <c r="G1234" s="131">
        <f t="shared" si="219"/>
        <v>0.82450000000000001</v>
      </c>
      <c r="H1234" s="131">
        <f t="shared" si="219"/>
        <v>0.82450000000000001</v>
      </c>
    </row>
    <row r="1235" spans="2:8" hidden="1" outlineLevel="1" x14ac:dyDescent="0.35">
      <c r="B1235" t="s">
        <v>862</v>
      </c>
      <c r="C1235" s="292">
        <v>7.3800000000000004E-2</v>
      </c>
      <c r="D1235" s="131">
        <f t="shared" si="219"/>
        <v>7.3800000000000004E-2</v>
      </c>
      <c r="E1235" s="131">
        <f t="shared" si="219"/>
        <v>7.3800000000000004E-2</v>
      </c>
      <c r="F1235" s="131">
        <f t="shared" si="219"/>
        <v>7.3800000000000004E-2</v>
      </c>
      <c r="G1235" s="131">
        <f t="shared" si="219"/>
        <v>7.3800000000000004E-2</v>
      </c>
      <c r="H1235" s="131">
        <f t="shared" si="219"/>
        <v>7.3800000000000004E-2</v>
      </c>
    </row>
    <row r="1236" spans="2:8" hidden="1" outlineLevel="1" x14ac:dyDescent="0.35">
      <c r="B1236" t="s">
        <v>863</v>
      </c>
      <c r="C1236" s="292">
        <v>0.1017</v>
      </c>
      <c r="D1236" s="131">
        <f t="shared" si="219"/>
        <v>0.1017</v>
      </c>
      <c r="E1236" s="131">
        <f t="shared" si="219"/>
        <v>0.1017</v>
      </c>
      <c r="F1236" s="131">
        <f t="shared" si="219"/>
        <v>0.1017</v>
      </c>
      <c r="G1236" s="131">
        <f t="shared" si="219"/>
        <v>0.1017</v>
      </c>
      <c r="H1236" s="131">
        <f t="shared" si="219"/>
        <v>0.1017</v>
      </c>
    </row>
    <row r="1237" spans="2:8" hidden="1" outlineLevel="1" x14ac:dyDescent="0.35"/>
    <row r="1238" spans="2:8" hidden="1" outlineLevel="1" x14ac:dyDescent="0.35">
      <c r="B1238" t="s">
        <v>857</v>
      </c>
      <c r="C1238" s="291">
        <f>'Regulatory WACC'!$C$21</f>
        <v>0.11000990968583492</v>
      </c>
      <c r="D1238" s="131">
        <f>C1238</f>
        <v>0.11000990968583492</v>
      </c>
      <c r="E1238" s="131">
        <f>D1238</f>
        <v>0.11000990968583492</v>
      </c>
      <c r="F1238" s="73">
        <f>E1238</f>
        <v>0.11000990968583492</v>
      </c>
      <c r="G1238" s="73">
        <f>F1238</f>
        <v>0.11000990968583492</v>
      </c>
      <c r="H1238" s="73">
        <f>G1238</f>
        <v>0.11000990968583492</v>
      </c>
    </row>
    <row r="1239" spans="2:8" hidden="1" outlineLevel="1" x14ac:dyDescent="0.35"/>
    <row r="1240" spans="2:8" hidden="1" outlineLevel="1" x14ac:dyDescent="0.35">
      <c r="B1240" t="s">
        <v>864</v>
      </c>
      <c r="C1240" s="293">
        <v>17.260000000000002</v>
      </c>
      <c r="D1240" s="58">
        <f t="shared" ref="D1240:H1242" si="220">C1240</f>
        <v>17.260000000000002</v>
      </c>
      <c r="E1240" s="58">
        <f t="shared" si="220"/>
        <v>17.260000000000002</v>
      </c>
      <c r="F1240" s="58">
        <f t="shared" si="220"/>
        <v>17.260000000000002</v>
      </c>
      <c r="G1240" s="58">
        <f t="shared" si="220"/>
        <v>17.260000000000002</v>
      </c>
      <c r="H1240" s="58">
        <f t="shared" si="220"/>
        <v>17.260000000000002</v>
      </c>
    </row>
    <row r="1241" spans="2:8" hidden="1" outlineLevel="1" x14ac:dyDescent="0.35">
      <c r="B1241" t="s">
        <v>865</v>
      </c>
      <c r="C1241" s="293">
        <v>7</v>
      </c>
      <c r="D1241" s="58">
        <f t="shared" si="220"/>
        <v>7</v>
      </c>
      <c r="E1241" s="58">
        <f t="shared" si="220"/>
        <v>7</v>
      </c>
      <c r="F1241" s="58">
        <f t="shared" si="220"/>
        <v>7</v>
      </c>
      <c r="G1241" s="58">
        <f t="shared" si="220"/>
        <v>7</v>
      </c>
      <c r="H1241" s="58">
        <f t="shared" si="220"/>
        <v>7</v>
      </c>
    </row>
    <row r="1242" spans="2:8" ht="15" hidden="1" customHeight="1" outlineLevel="1" x14ac:dyDescent="0.35">
      <c r="B1242" t="s">
        <v>866</v>
      </c>
      <c r="C1242" s="293">
        <v>5.3</v>
      </c>
      <c r="D1242" s="58">
        <f t="shared" si="220"/>
        <v>5.3</v>
      </c>
      <c r="E1242" s="58">
        <f t="shared" si="220"/>
        <v>5.3</v>
      </c>
      <c r="F1242" s="58">
        <f t="shared" si="220"/>
        <v>5.3</v>
      </c>
      <c r="G1242" s="58">
        <f t="shared" si="220"/>
        <v>5.3</v>
      </c>
      <c r="H1242" s="58">
        <f t="shared" si="220"/>
        <v>5.3</v>
      </c>
    </row>
    <row r="1243" spans="2:8" collapsed="1" x14ac:dyDescent="0.35"/>
    <row r="1244" spans="2:8" x14ac:dyDescent="0.35">
      <c r="B1244" s="136" t="s">
        <v>1236</v>
      </c>
      <c r="C1244" s="136"/>
      <c r="D1244" s="137">
        <f>D1246</f>
        <v>3378.1867444006298</v>
      </c>
      <c r="E1244" s="137">
        <f>E1246</f>
        <v>3340.9659034107854</v>
      </c>
      <c r="F1244" s="137">
        <f>F1246</f>
        <v>3308.7473005017951</v>
      </c>
      <c r="G1244" s="137">
        <f>G1246</f>
        <v>3281.3573644811627</v>
      </c>
      <c r="H1244" s="137">
        <f>H1246</f>
        <v>3258.635239429052</v>
      </c>
    </row>
    <row r="1245" spans="2:8" hidden="1" outlineLevel="1" x14ac:dyDescent="0.35"/>
    <row r="1246" spans="2:8" hidden="1" outlineLevel="1" x14ac:dyDescent="0.35">
      <c r="B1246" t="s">
        <v>868</v>
      </c>
      <c r="C1246" s="36"/>
      <c r="D1246" s="36">
        <f>D1247*(Inflation!$L$522/Inflation!$L$510)</f>
        <v>3378.1867444006298</v>
      </c>
      <c r="E1246" s="36">
        <f>E1247*(Inflation!$L$522/Inflation!$L$510)</f>
        <v>3340.9659034107854</v>
      </c>
      <c r="F1246" s="36">
        <f>F1247*(Inflation!$L$522/Inflation!$L$510)</f>
        <v>3308.7473005017951</v>
      </c>
      <c r="G1246" s="36">
        <f>G1247*(Inflation!$L$522/Inflation!$L$510)</f>
        <v>3281.3573644811627</v>
      </c>
      <c r="H1246" s="36">
        <f>H1247*(Inflation!$L$522/Inflation!$L$510)</f>
        <v>3258.635239429052</v>
      </c>
    </row>
    <row r="1247" spans="2:8" hidden="1" outlineLevel="1" x14ac:dyDescent="0.35">
      <c r="B1247" t="s">
        <v>867</v>
      </c>
      <c r="C1247" s="34">
        <f>D1248</f>
        <v>3264.3424999999997</v>
      </c>
      <c r="D1247" s="185">
        <f>D1350+D1586+D1822+D2058</f>
        <v>3250.2618905224581</v>
      </c>
      <c r="E1247" s="185">
        <f>E1350+E1586+E1822+E2058</f>
        <v>3214.4505247940806</v>
      </c>
      <c r="F1247" s="185">
        <f>F1350+F1586+F1822+F2058</f>
        <v>3183.4519728713549</v>
      </c>
      <c r="G1247" s="185">
        <f>G1350+G1586+G1822+G2058</f>
        <v>3157.0992363391697</v>
      </c>
      <c r="H1247" s="185">
        <f>H1350+H1586+H1822+H2058</f>
        <v>3135.2375505543409</v>
      </c>
    </row>
    <row r="1248" spans="2:8" hidden="1" outlineLevel="1" x14ac:dyDescent="0.35">
      <c r="B1248" s="27" t="s">
        <v>869</v>
      </c>
      <c r="C1248" s="34"/>
      <c r="D1248" s="185">
        <f>D1351+D1587+D1823+D2059</f>
        <v>3264.3424999999997</v>
      </c>
      <c r="E1248" s="140">
        <f t="shared" ref="E1248:H1249" si="221">D1248</f>
        <v>3264.3424999999997</v>
      </c>
      <c r="F1248" s="140">
        <f t="shared" si="221"/>
        <v>3264.3424999999997</v>
      </c>
      <c r="G1248" s="140">
        <f t="shared" si="221"/>
        <v>3264.3424999999997</v>
      </c>
      <c r="H1248" s="140">
        <f t="shared" si="221"/>
        <v>3264.3424999999997</v>
      </c>
    </row>
    <row r="1249" spans="2:8" hidden="1" outlineLevel="1" x14ac:dyDescent="0.35">
      <c r="B1249" s="27" t="s">
        <v>870</v>
      </c>
      <c r="C1249" s="34"/>
      <c r="D1249" s="185">
        <f>D1352+D1588+D1824+D2060</f>
        <v>3239.1713209157524</v>
      </c>
      <c r="E1249" s="140">
        <f t="shared" si="221"/>
        <v>3239.1713209157524</v>
      </c>
      <c r="F1249" s="140">
        <f t="shared" si="221"/>
        <v>3239.1713209157524</v>
      </c>
      <c r="G1249" s="140">
        <f t="shared" si="221"/>
        <v>3239.1713209157524</v>
      </c>
      <c r="H1249" s="140">
        <f t="shared" si="221"/>
        <v>3239.1713209157524</v>
      </c>
    </row>
    <row r="1250" spans="2:8" hidden="1" outlineLevel="1" x14ac:dyDescent="0.35">
      <c r="B1250" s="27" t="s">
        <v>871</v>
      </c>
      <c r="C1250" s="34"/>
      <c r="D1250" s="292">
        <v>0</v>
      </c>
      <c r="E1250" s="141">
        <f>0.812%</f>
        <v>8.1200000000000005E-3</v>
      </c>
      <c r="F1250" s="141">
        <f>0.812%</f>
        <v>8.1200000000000005E-3</v>
      </c>
      <c r="G1250" s="141">
        <f>0.812%</f>
        <v>8.1200000000000005E-3</v>
      </c>
      <c r="H1250" s="141">
        <f>0.812%</f>
        <v>8.1200000000000005E-3</v>
      </c>
    </row>
    <row r="1251" spans="2:8" collapsed="1" x14ac:dyDescent="0.35"/>
    <row r="1252" spans="2:8" x14ac:dyDescent="0.35">
      <c r="B1252" s="136" t="s">
        <v>1097</v>
      </c>
      <c r="C1252" s="136"/>
      <c r="D1252" s="137">
        <f>(D1261/(1-D1260))*50%*D1259*D1257*D1256/(D1254+D1255+D1256)</f>
        <v>30.460109435099046</v>
      </c>
      <c r="E1252" s="137">
        <f>(E1261/(1-E1260))*50%*E1259*E1257*E1256/(E1254+E1255+E1256)</f>
        <v>30.275508835173007</v>
      </c>
      <c r="F1252" s="137">
        <f>(F1261/(1-F1260))*50%*F1259*F1257*F1256/(F1254+F1255+F1256)</f>
        <v>30.114216476500154</v>
      </c>
      <c r="G1252" s="137">
        <f>(G1261/(1-G1260))*50%*G1259*G1257*G1256/(G1254+G1255+G1256)</f>
        <v>29.975987634765179</v>
      </c>
      <c r="H1252" s="137">
        <f>(H1261/(1-H1260))*50%*H1259*H1257*H1256/(H1254+H1255+H1256)</f>
        <v>29.860533248200106</v>
      </c>
    </row>
    <row r="1253" spans="2:8" hidden="1" outlineLevel="1" x14ac:dyDescent="0.35">
      <c r="D1253" s="36"/>
      <c r="E1253" s="36"/>
      <c r="F1253" s="36"/>
      <c r="G1253" s="36"/>
      <c r="H1253" s="36"/>
    </row>
    <row r="1254" spans="2:8" hidden="1" outlineLevel="1" x14ac:dyDescent="0.35">
      <c r="B1254" t="s">
        <v>379</v>
      </c>
      <c r="D1254" s="36">
        <f>D1202</f>
        <v>184.78878601284947</v>
      </c>
      <c r="E1254" s="36">
        <f>E1202</f>
        <v>184.78878601284947</v>
      </c>
      <c r="F1254" s="36">
        <f>F1202</f>
        <v>184.78878601284947</v>
      </c>
      <c r="G1254" s="36">
        <f>G1202</f>
        <v>184.78878601284947</v>
      </c>
      <c r="H1254" s="36">
        <f>H1202</f>
        <v>184.78878601284947</v>
      </c>
    </row>
    <row r="1255" spans="2:8" hidden="1" outlineLevel="1" x14ac:dyDescent="0.35">
      <c r="B1255" t="s">
        <v>872</v>
      </c>
      <c r="D1255" s="36">
        <f>D1176</f>
        <v>3899.3752937867457</v>
      </c>
      <c r="E1255" s="36">
        <f>E1176</f>
        <v>3899.3752937867457</v>
      </c>
      <c r="F1255" s="36">
        <f>F1176</f>
        <v>3899.3752937867457</v>
      </c>
      <c r="G1255" s="36">
        <f>G1176</f>
        <v>3899.3752937867457</v>
      </c>
      <c r="H1255" s="36">
        <f>H1176</f>
        <v>3899.3752937867457</v>
      </c>
    </row>
    <row r="1256" spans="2:8" hidden="1" outlineLevel="1" x14ac:dyDescent="0.35">
      <c r="B1256" t="s">
        <v>374</v>
      </c>
      <c r="D1256" s="36">
        <f>D1244</f>
        <v>3378.1867444006298</v>
      </c>
      <c r="E1256" s="36">
        <f>E1244</f>
        <v>3340.9659034107854</v>
      </c>
      <c r="F1256" s="36">
        <f>F1244</f>
        <v>3308.7473005017951</v>
      </c>
      <c r="G1256" s="36">
        <f>G1244</f>
        <v>3281.3573644811627</v>
      </c>
      <c r="H1256" s="36">
        <f>H1244</f>
        <v>3258.635239429052</v>
      </c>
    </row>
    <row r="1257" spans="2:8" hidden="1" outlineLevel="1" x14ac:dyDescent="0.35">
      <c r="B1257" t="s">
        <v>873</v>
      </c>
      <c r="C1257" s="185">
        <f>C1357+C1593+C1829+C2065+C1435+C1671+C1907+C2143+C1498+C1734+C1970+C2206</f>
        <v>1882.4065827334498</v>
      </c>
      <c r="D1257" s="36">
        <f>C1257</f>
        <v>1882.4065827334498</v>
      </c>
      <c r="E1257" s="36">
        <f>D1257</f>
        <v>1882.4065827334498</v>
      </c>
      <c r="F1257" s="36">
        <f>E1257</f>
        <v>1882.4065827334498</v>
      </c>
      <c r="G1257" s="36">
        <f>F1257</f>
        <v>1882.4065827334498</v>
      </c>
      <c r="H1257" s="36">
        <f>G1257</f>
        <v>1882.4065827334498</v>
      </c>
    </row>
    <row r="1258" spans="2:8" hidden="1" outlineLevel="1" x14ac:dyDescent="0.35"/>
    <row r="1259" spans="2:8" hidden="1" outlineLevel="1" x14ac:dyDescent="0.35">
      <c r="B1259" t="s">
        <v>874</v>
      </c>
      <c r="C1259" s="294">
        <v>0.55112399999999995</v>
      </c>
      <c r="D1259" s="139">
        <f t="shared" ref="D1259:H1261" si="222">C1259</f>
        <v>0.55112399999999995</v>
      </c>
      <c r="E1259" s="139">
        <f t="shared" si="222"/>
        <v>0.55112399999999995</v>
      </c>
      <c r="F1259" s="139">
        <f t="shared" si="222"/>
        <v>0.55112399999999995</v>
      </c>
      <c r="G1259" s="139">
        <f t="shared" si="222"/>
        <v>0.55112399999999995</v>
      </c>
      <c r="H1259" s="139">
        <f t="shared" si="222"/>
        <v>0.55112399999999995</v>
      </c>
    </row>
    <row r="1260" spans="2:8" hidden="1" outlineLevel="1" x14ac:dyDescent="0.35">
      <c r="B1260" t="s">
        <v>875</v>
      </c>
      <c r="C1260" s="294">
        <v>0.34</v>
      </c>
      <c r="D1260" s="139">
        <f t="shared" si="222"/>
        <v>0.34</v>
      </c>
      <c r="E1260" s="139">
        <f t="shared" si="222"/>
        <v>0.34</v>
      </c>
      <c r="F1260" s="139">
        <f t="shared" si="222"/>
        <v>0.34</v>
      </c>
      <c r="G1260" s="139">
        <f t="shared" si="222"/>
        <v>0.34</v>
      </c>
      <c r="H1260" s="139">
        <f t="shared" si="222"/>
        <v>0.34</v>
      </c>
    </row>
    <row r="1261" spans="2:8" hidden="1" outlineLevel="1" x14ac:dyDescent="0.35">
      <c r="B1261" t="s">
        <v>876</v>
      </c>
      <c r="C1261" s="294">
        <v>8.5611999999999994E-2</v>
      </c>
      <c r="D1261" s="139">
        <f t="shared" si="222"/>
        <v>8.5611999999999994E-2</v>
      </c>
      <c r="E1261" s="139">
        <f t="shared" si="222"/>
        <v>8.5611999999999994E-2</v>
      </c>
      <c r="F1261" s="139">
        <f t="shared" si="222"/>
        <v>8.5611999999999994E-2</v>
      </c>
      <c r="G1261" s="139">
        <f t="shared" si="222"/>
        <v>8.5611999999999994E-2</v>
      </c>
      <c r="H1261" s="139">
        <f t="shared" si="222"/>
        <v>8.5611999999999994E-2</v>
      </c>
    </row>
    <row r="1262" spans="2:8" collapsed="1" x14ac:dyDescent="0.35"/>
    <row r="1263" spans="2:8" x14ac:dyDescent="0.35">
      <c r="B1263" s="136" t="s">
        <v>877</v>
      </c>
      <c r="C1263" s="186">
        <f>C1372+C1608+C1844+C2080</f>
        <v>-57.568640397976345</v>
      </c>
      <c r="D1263" s="137">
        <f>C1263</f>
        <v>-57.568640397976345</v>
      </c>
      <c r="E1263" s="137">
        <f>D1263</f>
        <v>-57.568640397976345</v>
      </c>
      <c r="F1263" s="137">
        <f>E1263</f>
        <v>-57.568640397976345</v>
      </c>
      <c r="G1263" s="137">
        <f>F1263</f>
        <v>-57.568640397976345</v>
      </c>
      <c r="H1263" s="137">
        <f>G1263</f>
        <v>-57.568640397976345</v>
      </c>
    </row>
    <row r="1264" spans="2:8" ht="15" customHeight="1" x14ac:dyDescent="0.35"/>
    <row r="1265" spans="2:8" x14ac:dyDescent="0.35">
      <c r="B1265" s="146" t="s">
        <v>878</v>
      </c>
      <c r="C1265" s="146"/>
      <c r="D1265" s="147"/>
      <c r="E1265" s="147"/>
      <c r="F1265" s="147"/>
      <c r="G1265" s="147"/>
      <c r="H1265" s="147"/>
    </row>
    <row r="1266" spans="2:8" hidden="1" outlineLevel="1" x14ac:dyDescent="0.35">
      <c r="D1266" s="19"/>
      <c r="E1266" s="19"/>
      <c r="F1266" s="19"/>
      <c r="G1266" s="19"/>
      <c r="H1266" s="19"/>
    </row>
    <row r="1267" spans="2:8" hidden="1" outlineLevel="1" x14ac:dyDescent="0.35">
      <c r="B1267" s="138" t="s">
        <v>879</v>
      </c>
      <c r="C1267" s="288"/>
      <c r="D1267" s="145">
        <f>D1275*(1+D1269)</f>
        <v>2526.421375204533</v>
      </c>
      <c r="E1267" s="145">
        <f>E1275*(1+E1269)</f>
        <v>2465.515037917351</v>
      </c>
      <c r="F1267" s="145">
        <f>F1275*(1+F1269)</f>
        <v>2408.1045388680859</v>
      </c>
      <c r="G1267" s="145">
        <f>G1275*(1+G1269)</f>
        <v>2353.9890364368471</v>
      </c>
      <c r="H1267" s="145">
        <f>H1275*(1+H1269)</f>
        <v>2302.9792807773028</v>
      </c>
    </row>
    <row r="1268" spans="2:8" hidden="1" outlineLevel="1" x14ac:dyDescent="0.35">
      <c r="D1268" s="112"/>
      <c r="E1268" s="112"/>
      <c r="F1268" s="112"/>
      <c r="G1268" s="112"/>
      <c r="H1268" s="112"/>
    </row>
    <row r="1269" spans="2:8" hidden="1" outlineLevel="1" x14ac:dyDescent="0.35">
      <c r="B1269" s="1" t="s">
        <v>851</v>
      </c>
      <c r="C1269" s="289">
        <f t="shared" ref="C1269:H1269" si="223">SUM(C1270:C1273)</f>
        <v>1.4E-2</v>
      </c>
      <c r="D1269" s="142">
        <f t="shared" si="223"/>
        <v>1.4E-2</v>
      </c>
      <c r="E1269" s="142">
        <f t="shared" si="223"/>
        <v>1.4E-2</v>
      </c>
      <c r="F1269" s="143">
        <f t="shared" si="223"/>
        <v>1.4E-2</v>
      </c>
      <c r="G1269" s="143">
        <f t="shared" si="223"/>
        <v>1.4E-2</v>
      </c>
      <c r="H1269" s="143">
        <f t="shared" si="223"/>
        <v>1.4E-2</v>
      </c>
    </row>
    <row r="1270" spans="2:8" hidden="1" outlineLevel="2" x14ac:dyDescent="0.35">
      <c r="B1270" s="27" t="s">
        <v>375</v>
      </c>
      <c r="C1270" s="290">
        <v>4.0000000000000001E-3</v>
      </c>
      <c r="D1270" s="133">
        <f t="shared" ref="D1270:H1273" si="224">C1270</f>
        <v>4.0000000000000001E-3</v>
      </c>
      <c r="E1270" s="133">
        <f t="shared" si="224"/>
        <v>4.0000000000000001E-3</v>
      </c>
      <c r="F1270" s="133">
        <f t="shared" si="224"/>
        <v>4.0000000000000001E-3</v>
      </c>
      <c r="G1270" s="133">
        <f t="shared" si="224"/>
        <v>4.0000000000000001E-3</v>
      </c>
      <c r="H1270" s="133">
        <f t="shared" si="224"/>
        <v>4.0000000000000001E-3</v>
      </c>
    </row>
    <row r="1271" spans="2:8" hidden="1" outlineLevel="2" x14ac:dyDescent="0.35">
      <c r="B1271" s="27" t="s">
        <v>376</v>
      </c>
      <c r="C1271" s="290">
        <v>0.01</v>
      </c>
      <c r="D1271" s="133">
        <f t="shared" si="224"/>
        <v>0.01</v>
      </c>
      <c r="E1271" s="133">
        <f t="shared" si="224"/>
        <v>0.01</v>
      </c>
      <c r="F1271" s="133">
        <f t="shared" si="224"/>
        <v>0.01</v>
      </c>
      <c r="G1271" s="133">
        <f t="shared" si="224"/>
        <v>0.01</v>
      </c>
      <c r="H1271" s="133">
        <f t="shared" si="224"/>
        <v>0.01</v>
      </c>
    </row>
    <row r="1272" spans="2:8" hidden="1" outlineLevel="2" x14ac:dyDescent="0.35">
      <c r="B1272" s="27" t="s">
        <v>377</v>
      </c>
      <c r="C1272" s="290">
        <v>0</v>
      </c>
      <c r="D1272" s="133">
        <f t="shared" si="224"/>
        <v>0</v>
      </c>
      <c r="E1272" s="133">
        <f t="shared" si="224"/>
        <v>0</v>
      </c>
      <c r="F1272" s="133">
        <f t="shared" si="224"/>
        <v>0</v>
      </c>
      <c r="G1272" s="133">
        <f t="shared" si="224"/>
        <v>0</v>
      </c>
      <c r="H1272" s="133">
        <f t="shared" si="224"/>
        <v>0</v>
      </c>
    </row>
    <row r="1273" spans="2:8" hidden="1" outlineLevel="2" x14ac:dyDescent="0.35">
      <c r="B1273" s="27" t="s">
        <v>378</v>
      </c>
      <c r="C1273" s="290">
        <v>0</v>
      </c>
      <c r="D1273" s="133">
        <f t="shared" si="224"/>
        <v>0</v>
      </c>
      <c r="E1273" s="133">
        <f t="shared" si="224"/>
        <v>0</v>
      </c>
      <c r="F1273" s="133">
        <f t="shared" si="224"/>
        <v>0</v>
      </c>
      <c r="G1273" s="133">
        <f t="shared" si="224"/>
        <v>0</v>
      </c>
      <c r="H1273" s="133">
        <f t="shared" si="224"/>
        <v>0</v>
      </c>
    </row>
    <row r="1274" spans="2:8" hidden="1" outlineLevel="1" x14ac:dyDescent="0.35"/>
    <row r="1275" spans="2:8" ht="14.15" hidden="1" customHeight="1" outlineLevel="1" x14ac:dyDescent="0.35">
      <c r="B1275" s="138" t="s">
        <v>1023</v>
      </c>
      <c r="C1275" s="288"/>
      <c r="D1275" s="145">
        <f>+D1277+D1374+D1437</f>
        <v>2491.5398177559496</v>
      </c>
      <c r="E1275" s="145">
        <f>+E1277+E1374+E1437</f>
        <v>2431.4743963681963</v>
      </c>
      <c r="F1275" s="145">
        <f>+F1277+F1374+F1437</f>
        <v>2374.8565472071855</v>
      </c>
      <c r="G1275" s="145">
        <f>+G1277+G1374+G1437</f>
        <v>2321.4882016142474</v>
      </c>
      <c r="H1275" s="145">
        <f>+H1277+H1374+H1437</f>
        <v>2271.1827226600622</v>
      </c>
    </row>
    <row r="1276" spans="2:8" ht="14.5" hidden="1" customHeight="1" outlineLevel="1" x14ac:dyDescent="0.35">
      <c r="D1276" s="19"/>
      <c r="E1276" s="19"/>
      <c r="F1276" s="19"/>
      <c r="G1276" s="19"/>
      <c r="H1276" s="19"/>
    </row>
    <row r="1277" spans="2:8" ht="14.15" hidden="1" customHeight="1" outlineLevel="1" x14ac:dyDescent="0.35">
      <c r="B1277" s="111" t="s">
        <v>880</v>
      </c>
      <c r="C1277" s="111"/>
      <c r="D1277" s="144">
        <f>D1279+D1303+D1355+D1372+D1347</f>
        <v>1885.3909660040249</v>
      </c>
      <c r="E1277" s="144">
        <f>E1279+E1303+E1355+E1372+E1347</f>
        <v>1828.6579947254329</v>
      </c>
      <c r="F1277" s="144">
        <f>F1279+F1303+F1355+F1372+F1347</f>
        <v>1775.1888841383443</v>
      </c>
      <c r="G1277" s="144">
        <f>G1279+G1303+G1355+G1372+G1347</f>
        <v>1724.795758999657</v>
      </c>
      <c r="H1277" s="144">
        <f>H1279+H1303+H1355+H1372+H1347</f>
        <v>1677.3015873141869</v>
      </c>
    </row>
    <row r="1278" spans="2:8" hidden="1" outlineLevel="1" x14ac:dyDescent="0.35">
      <c r="B1278" s="1"/>
      <c r="C1278" s="1"/>
      <c r="D1278" s="130"/>
      <c r="E1278" s="130"/>
      <c r="F1278" s="130"/>
      <c r="G1278" s="130"/>
      <c r="H1278" s="130"/>
    </row>
    <row r="1279" spans="2:8" hidden="1" outlineLevel="1" x14ac:dyDescent="0.35">
      <c r="B1279" s="136" t="s">
        <v>380</v>
      </c>
      <c r="C1279" s="136"/>
      <c r="D1279" s="137">
        <f>D1281+D1282</f>
        <v>855.21874222898089</v>
      </c>
      <c r="E1279" s="137">
        <f>E1281+E1282</f>
        <v>855.21874222898089</v>
      </c>
      <c r="F1279" s="137">
        <f>F1281+F1282</f>
        <v>855.21874222898089</v>
      </c>
      <c r="G1279" s="137">
        <f>G1281+G1282</f>
        <v>855.21874222898089</v>
      </c>
      <c r="H1279" s="137">
        <f>H1281+H1282</f>
        <v>855.21874222898089</v>
      </c>
    </row>
    <row r="1280" spans="2:8" hidden="1" outlineLevel="2" x14ac:dyDescent="0.35"/>
    <row r="1281" spans="2:8" hidden="1" outlineLevel="2" x14ac:dyDescent="0.35">
      <c r="B1281" s="1" t="s">
        <v>853</v>
      </c>
      <c r="C1281" s="1"/>
      <c r="D1281" s="130">
        <f>-PMT(D1287,5,NPV(D1287,D1284:H1284))</f>
        <v>459.5228505429443</v>
      </c>
      <c r="E1281" s="130">
        <f t="shared" ref="E1281:H1282" si="225">D1281</f>
        <v>459.5228505429443</v>
      </c>
      <c r="F1281" s="130">
        <f t="shared" si="225"/>
        <v>459.5228505429443</v>
      </c>
      <c r="G1281" s="130">
        <f t="shared" si="225"/>
        <v>459.5228505429443</v>
      </c>
      <c r="H1281" s="130">
        <f t="shared" si="225"/>
        <v>459.5228505429443</v>
      </c>
    </row>
    <row r="1282" spans="2:8" hidden="1" outlineLevel="2" x14ac:dyDescent="0.35">
      <c r="B1282" s="1" t="s">
        <v>854</v>
      </c>
      <c r="C1282" s="1"/>
      <c r="D1282" s="130">
        <f>-PMT(D1287,5,NPV(D1287,D1285:H1285))</f>
        <v>395.69589168603659</v>
      </c>
      <c r="E1282" s="130">
        <f t="shared" si="225"/>
        <v>395.69589168603659</v>
      </c>
      <c r="F1282" s="130">
        <f t="shared" si="225"/>
        <v>395.69589168603659</v>
      </c>
      <c r="G1282" s="130">
        <f t="shared" si="225"/>
        <v>395.69589168603659</v>
      </c>
      <c r="H1282" s="130">
        <f t="shared" si="225"/>
        <v>395.69589168603659</v>
      </c>
    </row>
    <row r="1283" spans="2:8" hidden="1" outlineLevel="2" x14ac:dyDescent="0.35"/>
    <row r="1284" spans="2:8" hidden="1" outlineLevel="2" x14ac:dyDescent="0.35">
      <c r="B1284" t="s">
        <v>855</v>
      </c>
      <c r="D1284" s="36">
        <f>IF((D1290+D1295)&lt;D1294*D1288,(D1290+D1295),(D1294*D1288))</f>
        <v>459.52285054294424</v>
      </c>
      <c r="E1284" s="36">
        <f>IF((E1290+E1295)&lt;E1294*E1288,(E1290+E1295),(E1294*E1288))</f>
        <v>459.52285054294424</v>
      </c>
      <c r="F1284" s="36">
        <f>IF((F1290+F1295)&lt;F1294*F1288,(F1290+F1295),(F1294*F1288))</f>
        <v>459.52285054294424</v>
      </c>
      <c r="G1284" s="36">
        <f>IF((G1290+G1295)&lt;G1294*G1288,(G1290+G1295),(G1294*G1288))</f>
        <v>459.52285054294424</v>
      </c>
      <c r="H1284" s="36">
        <f>IF((H1290+H1295)&lt;H1294*H1288,(H1290+H1295),(H1294*H1288))</f>
        <v>459.52285054294424</v>
      </c>
    </row>
    <row r="1285" spans="2:8" hidden="1" outlineLevel="2" x14ac:dyDescent="0.35">
      <c r="B1285" t="s">
        <v>856</v>
      </c>
      <c r="D1285" s="36">
        <f>D1301*D1287</f>
        <v>486.2973820077583</v>
      </c>
      <c r="E1285" s="36">
        <f>E1301*E1287</f>
        <v>435.74531472095123</v>
      </c>
      <c r="F1285" s="36">
        <f>F1301*F1287</f>
        <v>385.1932474341441</v>
      </c>
      <c r="G1285" s="36">
        <f>G1301*G1287</f>
        <v>334.64118014733702</v>
      </c>
      <c r="H1285" s="36">
        <f>H1301*H1287</f>
        <v>284.08911286052995</v>
      </c>
    </row>
    <row r="1286" spans="2:8" hidden="1" outlineLevel="2" x14ac:dyDescent="0.35"/>
    <row r="1287" spans="2:8" hidden="1" outlineLevel="2" x14ac:dyDescent="0.35">
      <c r="B1287" t="s">
        <v>857</v>
      </c>
      <c r="C1287" s="131">
        <f>'Regulatory WACC'!$C$21</f>
        <v>0.11000990968583492</v>
      </c>
      <c r="D1287" s="131">
        <f t="shared" ref="D1287:H1288" si="226">C1287</f>
        <v>0.11000990968583492</v>
      </c>
      <c r="E1287" s="131">
        <f t="shared" si="226"/>
        <v>0.11000990968583492</v>
      </c>
      <c r="F1287" s="73">
        <f t="shared" si="226"/>
        <v>0.11000990968583492</v>
      </c>
      <c r="G1287" s="73">
        <f t="shared" si="226"/>
        <v>0.11000990968583492</v>
      </c>
      <c r="H1287" s="73">
        <f t="shared" si="226"/>
        <v>0.11000990968583492</v>
      </c>
    </row>
    <row r="1288" spans="2:8" hidden="1" outlineLevel="2" x14ac:dyDescent="0.35">
      <c r="B1288" t="s">
        <v>858</v>
      </c>
      <c r="C1288" s="292">
        <v>3.2399999999999998E-2</v>
      </c>
      <c r="D1288" s="131">
        <f t="shared" si="226"/>
        <v>3.2399999999999998E-2</v>
      </c>
      <c r="E1288" s="131">
        <f t="shared" si="226"/>
        <v>3.2399999999999998E-2</v>
      </c>
      <c r="F1288" s="73">
        <f t="shared" si="226"/>
        <v>3.2399999999999998E-2</v>
      </c>
      <c r="G1288" s="73">
        <f t="shared" si="226"/>
        <v>3.2399999999999998E-2</v>
      </c>
      <c r="H1288" s="73">
        <f t="shared" si="226"/>
        <v>3.2399999999999998E-2</v>
      </c>
    </row>
    <row r="1289" spans="2:8" hidden="1" outlineLevel="2" x14ac:dyDescent="0.35"/>
    <row r="1290" spans="2:8" hidden="1" outlineLevel="2" x14ac:dyDescent="0.35">
      <c r="B1290" t="s">
        <v>505</v>
      </c>
      <c r="C1290" s="36">
        <f>'RAB, renewed contracts'!D156/1000000</f>
        <v>41369.462278665393</v>
      </c>
      <c r="D1290" s="36">
        <f t="shared" ref="D1290:H1294" si="227">C1290</f>
        <v>41369.462278665393</v>
      </c>
      <c r="E1290" s="36">
        <f t="shared" si="227"/>
        <v>41369.462278665393</v>
      </c>
      <c r="F1290" s="36">
        <f t="shared" si="227"/>
        <v>41369.462278665393</v>
      </c>
      <c r="G1290" s="36">
        <f t="shared" si="227"/>
        <v>41369.462278665393</v>
      </c>
      <c r="H1290" s="36">
        <f t="shared" si="227"/>
        <v>41369.462278665393</v>
      </c>
    </row>
    <row r="1291" spans="2:8" hidden="1" outlineLevel="2" x14ac:dyDescent="0.35">
      <c r="B1291" t="s">
        <v>506</v>
      </c>
      <c r="C1291" s="36">
        <f>'RAB, renewed contracts'!D157/1000000</f>
        <v>0</v>
      </c>
      <c r="D1291" s="36">
        <f t="shared" si="227"/>
        <v>0</v>
      </c>
      <c r="E1291" s="36">
        <f t="shared" si="227"/>
        <v>0</v>
      </c>
      <c r="F1291" s="36">
        <f t="shared" si="227"/>
        <v>0</v>
      </c>
      <c r="G1291" s="36">
        <f t="shared" si="227"/>
        <v>0</v>
      </c>
      <c r="H1291" s="36">
        <f t="shared" si="227"/>
        <v>0</v>
      </c>
    </row>
    <row r="1292" spans="2:8" hidden="1" outlineLevel="2" x14ac:dyDescent="0.35">
      <c r="B1292" t="s">
        <v>507</v>
      </c>
      <c r="C1292" s="36">
        <f>'RAB, renewed contracts'!D158/1000000</f>
        <v>441.65681734248204</v>
      </c>
      <c r="D1292" s="36">
        <f t="shared" si="227"/>
        <v>441.65681734248204</v>
      </c>
      <c r="E1292" s="36">
        <f t="shared" si="227"/>
        <v>441.65681734248204</v>
      </c>
      <c r="F1292" s="36">
        <f t="shared" si="227"/>
        <v>441.65681734248204</v>
      </c>
      <c r="G1292" s="36">
        <f t="shared" si="227"/>
        <v>441.65681734248204</v>
      </c>
      <c r="H1292" s="36">
        <f t="shared" si="227"/>
        <v>441.65681734248204</v>
      </c>
    </row>
    <row r="1293" spans="2:8" hidden="1" outlineLevel="2" x14ac:dyDescent="0.35">
      <c r="B1293" t="s">
        <v>1086</v>
      </c>
      <c r="C1293" s="36">
        <f>'RAB, renewed contracts'!D159/1000000</f>
        <v>26745.001432219688</v>
      </c>
      <c r="D1293" s="36">
        <f t="shared" si="227"/>
        <v>26745.001432219688</v>
      </c>
      <c r="E1293" s="36">
        <f t="shared" si="227"/>
        <v>26745.001432219688</v>
      </c>
      <c r="F1293" s="36">
        <f t="shared" si="227"/>
        <v>26745.001432219688</v>
      </c>
      <c r="G1293" s="36">
        <f t="shared" si="227"/>
        <v>26745.001432219688</v>
      </c>
      <c r="H1293" s="36">
        <f t="shared" si="227"/>
        <v>26745.001432219688</v>
      </c>
    </row>
    <row r="1294" spans="2:8" hidden="1" outlineLevel="2" x14ac:dyDescent="0.35">
      <c r="B1294" t="s">
        <v>1233</v>
      </c>
      <c r="C1294" s="36">
        <f>'RAB, renewed contracts'!D160/1000000</f>
        <v>14182.804029103218</v>
      </c>
      <c r="D1294" s="36">
        <f t="shared" si="227"/>
        <v>14182.804029103218</v>
      </c>
      <c r="E1294" s="36">
        <f t="shared" si="227"/>
        <v>14182.804029103218</v>
      </c>
      <c r="F1294" s="36">
        <f t="shared" si="227"/>
        <v>14182.804029103218</v>
      </c>
      <c r="G1294" s="36">
        <f t="shared" si="227"/>
        <v>14182.804029103218</v>
      </c>
      <c r="H1294" s="36">
        <f t="shared" si="227"/>
        <v>14182.804029103218</v>
      </c>
    </row>
    <row r="1295" spans="2:8" hidden="1" outlineLevel="2" x14ac:dyDescent="0.35">
      <c r="B1295" t="s">
        <v>511</v>
      </c>
      <c r="C1295" s="36">
        <f>'RAB, renewed contracts'!D161/1000000</f>
        <v>-37282.232324781733</v>
      </c>
      <c r="D1295" s="156">
        <f>C1295</f>
        <v>-37282.232324781733</v>
      </c>
      <c r="E1295" s="36">
        <f>D1295+D1296</f>
        <v>-37741.755175324681</v>
      </c>
      <c r="F1295" s="36">
        <f>E1295+E1296</f>
        <v>-38201.278025867628</v>
      </c>
      <c r="G1295" s="36">
        <f>F1295+F1296</f>
        <v>-38660.800876410576</v>
      </c>
      <c r="H1295" s="36">
        <f>G1295+G1296</f>
        <v>-39120.323726953524</v>
      </c>
    </row>
    <row r="1296" spans="2:8" hidden="1" outlineLevel="2" x14ac:dyDescent="0.35">
      <c r="B1296" t="s">
        <v>1234</v>
      </c>
      <c r="C1296" s="36">
        <f>-C1294*C1288</f>
        <v>-459.52285054294424</v>
      </c>
      <c r="D1296" s="36">
        <f>-D1284</f>
        <v>-459.52285054294424</v>
      </c>
      <c r="E1296" s="36">
        <f>-E1284</f>
        <v>-459.52285054294424</v>
      </c>
      <c r="F1296" s="36">
        <f>-F1284</f>
        <v>-459.52285054294424</v>
      </c>
      <c r="G1296" s="36">
        <f>-G1284</f>
        <v>-459.52285054294424</v>
      </c>
      <c r="H1296" s="36">
        <f>-H1284</f>
        <v>-459.52285054294424</v>
      </c>
    </row>
    <row r="1297" spans="2:8" hidden="1" outlineLevel="2" x14ac:dyDescent="0.35">
      <c r="B1297" t="s">
        <v>514</v>
      </c>
      <c r="C1297" s="36">
        <f>'RAB, renewed contracts'!D163/1000000</f>
        <v>0</v>
      </c>
      <c r="D1297" s="36">
        <f>IFERROR(C1297*(D1296/C1296),0)</f>
        <v>0</v>
      </c>
      <c r="E1297" s="36">
        <f>IFERROR(D1297*(E1296/D1296),0)</f>
        <v>0</v>
      </c>
      <c r="F1297" s="36">
        <f>IFERROR(E1297*(F1296/E1296),0)</f>
        <v>0</v>
      </c>
      <c r="G1297" s="36">
        <f>IFERROR(F1297*(G1296/F1296),0)</f>
        <v>0</v>
      </c>
      <c r="H1297" s="36">
        <f>IFERROR(G1297*(H1296/G1296),0)</f>
        <v>0</v>
      </c>
    </row>
    <row r="1298" spans="2:8" hidden="1" outlineLevel="2" x14ac:dyDescent="0.35">
      <c r="B1298" t="s">
        <v>513</v>
      </c>
      <c r="C1298" s="36">
        <f>'RAB, renewed contracts'!D164/1000000</f>
        <v>237.4177544240616</v>
      </c>
      <c r="D1298" s="36">
        <f>IFERROR(C1298*(D1296/C1296),0)</f>
        <v>237.4177544240616</v>
      </c>
      <c r="E1298" s="36">
        <f>IFERROR(D1298*(E1296/D1296),0)</f>
        <v>237.4177544240616</v>
      </c>
      <c r="F1298" s="36">
        <f>IFERROR(E1298*(F1296/E1296),0)</f>
        <v>237.4177544240616</v>
      </c>
      <c r="G1298" s="36">
        <f>IFERROR(F1298*(G1296/F1296),0)</f>
        <v>237.4177544240616</v>
      </c>
      <c r="H1298" s="36">
        <f>IFERROR(G1298*(H1296/G1296),0)</f>
        <v>237.4177544240616</v>
      </c>
    </row>
    <row r="1299" spans="2:8" hidden="1" outlineLevel="2" x14ac:dyDescent="0.35">
      <c r="B1299" t="s">
        <v>515</v>
      </c>
      <c r="C1299" s="36">
        <f>'RAB, renewed contracts'!D165/1000000</f>
        <v>516.5625580547279</v>
      </c>
      <c r="D1299" s="36">
        <f t="shared" ref="D1299:H1300" si="228">+C1299</f>
        <v>516.5625580547279</v>
      </c>
      <c r="E1299" s="36">
        <f t="shared" si="228"/>
        <v>516.5625580547279</v>
      </c>
      <c r="F1299" s="36">
        <f t="shared" si="228"/>
        <v>516.5625580547279</v>
      </c>
      <c r="G1299" s="36">
        <f t="shared" si="228"/>
        <v>516.5625580547279</v>
      </c>
      <c r="H1299" s="36">
        <f t="shared" si="228"/>
        <v>516.5625580547279</v>
      </c>
    </row>
    <row r="1300" spans="2:8" hidden="1" outlineLevel="2" x14ac:dyDescent="0.35">
      <c r="B1300" t="s">
        <v>516</v>
      </c>
      <c r="C1300" s="36">
        <f>'RAB, renewed contracts'!D166/1000000</f>
        <v>54.112300392738504</v>
      </c>
      <c r="D1300" s="36">
        <f t="shared" si="228"/>
        <v>54.112300392738504</v>
      </c>
      <c r="E1300" s="36">
        <f t="shared" si="228"/>
        <v>54.112300392738504</v>
      </c>
      <c r="F1300" s="36">
        <f t="shared" si="228"/>
        <v>54.112300392738504</v>
      </c>
      <c r="G1300" s="36">
        <f t="shared" si="228"/>
        <v>54.112300392738504</v>
      </c>
      <c r="H1300" s="36">
        <f t="shared" si="228"/>
        <v>54.112300392738504</v>
      </c>
    </row>
    <row r="1301" spans="2:8" hidden="1" outlineLevel="2" x14ac:dyDescent="0.35">
      <c r="B1301" t="s">
        <v>1235</v>
      </c>
      <c r="C1301" s="36">
        <f>'RAB, renewed contracts'!D167/1000000</f>
        <v>4420.4870579070639</v>
      </c>
      <c r="D1301" s="36">
        <f>D1290+D1295-D1297-D1298+D1300+D1299</f>
        <v>4420.4870579070648</v>
      </c>
      <c r="E1301" s="36">
        <f>E1290+E1295-E1297-E1298+E1300+E1299</f>
        <v>3960.9642073641171</v>
      </c>
      <c r="F1301" s="36">
        <f>F1290+F1295-F1297-F1298+F1300+F1299</f>
        <v>3501.4413568211694</v>
      </c>
      <c r="G1301" s="36">
        <f>G1290+G1295-G1297-G1298+G1300+G1299</f>
        <v>3041.9185062782217</v>
      </c>
      <c r="H1301" s="36">
        <f>H1290+H1295-H1297-H1298+H1300+H1299</f>
        <v>2582.395655735274</v>
      </c>
    </row>
    <row r="1302" spans="2:8" hidden="1" outlineLevel="1" x14ac:dyDescent="0.35">
      <c r="D1302" s="36"/>
    </row>
    <row r="1303" spans="2:8" hidden="1" outlineLevel="1" x14ac:dyDescent="0.35">
      <c r="B1303" s="136" t="s">
        <v>1232</v>
      </c>
      <c r="C1303" s="136"/>
      <c r="D1303" s="137">
        <f>D1319+D1305</f>
        <v>59.451517866971038</v>
      </c>
      <c r="E1303" s="137">
        <f>E1319+E1305</f>
        <v>59.451517866971038</v>
      </c>
      <c r="F1303" s="137">
        <f>F1319+F1305</f>
        <v>59.451517866971038</v>
      </c>
      <c r="G1303" s="137">
        <f>G1319+G1305</f>
        <v>59.451517866971038</v>
      </c>
      <c r="H1303" s="137">
        <f>H1319+H1305</f>
        <v>59.451517866971038</v>
      </c>
    </row>
    <row r="1304" spans="2:8" hidden="1" outlineLevel="2" x14ac:dyDescent="0.35"/>
    <row r="1305" spans="2:8" hidden="1" outlineLevel="2" x14ac:dyDescent="0.35">
      <c r="B1305" s="1" t="s">
        <v>381</v>
      </c>
      <c r="C1305" s="1"/>
      <c r="D1305" s="135">
        <f>SUM(D1307:D1309)</f>
        <v>54.259939975972145</v>
      </c>
      <c r="E1305" s="135">
        <f>SUM(E1307:E1309)</f>
        <v>54.259939975972145</v>
      </c>
      <c r="F1305" s="135">
        <f>SUM(F1307:F1309)</f>
        <v>54.259939975972145</v>
      </c>
      <c r="G1305" s="135">
        <f>SUM(G1307:G1309)</f>
        <v>54.259939975972145</v>
      </c>
      <c r="H1305" s="135">
        <f>SUM(H1307:H1309)</f>
        <v>54.259939975972145</v>
      </c>
    </row>
    <row r="1306" spans="2:8" hidden="1" outlineLevel="2" x14ac:dyDescent="0.35">
      <c r="D1306" s="19"/>
      <c r="E1306" s="19"/>
      <c r="F1306" s="19"/>
      <c r="G1306" s="19"/>
      <c r="H1306" s="19"/>
    </row>
    <row r="1307" spans="2:8" hidden="1" outlineLevel="2" x14ac:dyDescent="0.35">
      <c r="B1307" s="27" t="s">
        <v>1048</v>
      </c>
      <c r="D1307" s="112">
        <f t="shared" ref="D1307:H1309" si="229">D1311*D1333/D1337</f>
        <v>39.132544189625641</v>
      </c>
      <c r="E1307" s="112">
        <f t="shared" si="229"/>
        <v>39.132544189625641</v>
      </c>
      <c r="F1307" s="112">
        <f t="shared" si="229"/>
        <v>39.132544189625641</v>
      </c>
      <c r="G1307" s="112">
        <f t="shared" si="229"/>
        <v>39.132544189625641</v>
      </c>
      <c r="H1307" s="112">
        <f t="shared" si="229"/>
        <v>39.132544189625641</v>
      </c>
    </row>
    <row r="1308" spans="2:8" hidden="1" outlineLevel="2" x14ac:dyDescent="0.35">
      <c r="B1308" s="27" t="s">
        <v>1049</v>
      </c>
      <c r="D1308" s="112">
        <f t="shared" si="229"/>
        <v>5.6417585153602898</v>
      </c>
      <c r="E1308" s="112">
        <f t="shared" si="229"/>
        <v>5.6417585153602898</v>
      </c>
      <c r="F1308" s="112">
        <f t="shared" si="229"/>
        <v>5.6417585153602898</v>
      </c>
      <c r="G1308" s="112">
        <f t="shared" si="229"/>
        <v>5.6417585153602898</v>
      </c>
      <c r="H1308" s="112">
        <f t="shared" si="229"/>
        <v>5.6417585153602898</v>
      </c>
    </row>
    <row r="1309" spans="2:8" hidden="1" outlineLevel="2" x14ac:dyDescent="0.35">
      <c r="B1309" s="27" t="s">
        <v>1050</v>
      </c>
      <c r="D1309" s="112">
        <f t="shared" si="229"/>
        <v>9.4856372709862153</v>
      </c>
      <c r="E1309" s="112">
        <f t="shared" si="229"/>
        <v>9.4856372709862153</v>
      </c>
      <c r="F1309" s="112">
        <f t="shared" si="229"/>
        <v>9.4856372709862153</v>
      </c>
      <c r="G1309" s="112">
        <f t="shared" si="229"/>
        <v>9.4856372709862153</v>
      </c>
      <c r="H1309" s="112">
        <f t="shared" si="229"/>
        <v>9.4856372709862153</v>
      </c>
    </row>
    <row r="1310" spans="2:8" hidden="1" outlineLevel="2" x14ac:dyDescent="0.35">
      <c r="B1310" s="27"/>
      <c r="D1310" s="112"/>
      <c r="E1310" s="112"/>
      <c r="F1310" s="112"/>
      <c r="G1310" s="112"/>
      <c r="H1310" s="112"/>
    </row>
    <row r="1311" spans="2:8" hidden="1" outlineLevel="2" x14ac:dyDescent="0.35">
      <c r="B1311" s="27" t="s">
        <v>1051</v>
      </c>
      <c r="D1311" s="112">
        <f>D1315*D1337</f>
        <v>297.00123630973138</v>
      </c>
      <c r="E1311" s="112">
        <f>E1315*E1337</f>
        <v>297.00123630973138</v>
      </c>
      <c r="F1311" s="112">
        <f>F1315*F1337</f>
        <v>297.00123630973138</v>
      </c>
      <c r="G1311" s="112">
        <f>G1315*G1337</f>
        <v>297.00123630973138</v>
      </c>
      <c r="H1311" s="112">
        <f>H1315*H1337</f>
        <v>297.00123630973138</v>
      </c>
    </row>
    <row r="1312" spans="2:8" hidden="1" outlineLevel="2" x14ac:dyDescent="0.35">
      <c r="B1312" s="27" t="s">
        <v>1052</v>
      </c>
      <c r="D1312" s="112">
        <f>D1315*D1338</f>
        <v>26.584222243369528</v>
      </c>
      <c r="E1312" s="112">
        <f>E1315*E1338</f>
        <v>26.584222243369528</v>
      </c>
      <c r="F1312" s="112">
        <f>F1315*F1338</f>
        <v>26.584222243369528</v>
      </c>
      <c r="G1312" s="112">
        <f>G1315*G1338</f>
        <v>26.584222243369528</v>
      </c>
      <c r="H1312" s="112">
        <f>H1315*H1338</f>
        <v>26.584222243369528</v>
      </c>
    </row>
    <row r="1313" spans="2:8" hidden="1" outlineLevel="2" x14ac:dyDescent="0.35">
      <c r="B1313" s="27" t="s">
        <v>1053</v>
      </c>
      <c r="D1313" s="112">
        <f>D1315*D1339</f>
        <v>36.63435504269215</v>
      </c>
      <c r="E1313" s="112">
        <f>E1315*E1339</f>
        <v>36.63435504269215</v>
      </c>
      <c r="F1313" s="112">
        <f>F1315*F1339</f>
        <v>36.63435504269215</v>
      </c>
      <c r="G1313" s="112">
        <f>G1315*G1339</f>
        <v>36.63435504269215</v>
      </c>
      <c r="H1313" s="112">
        <f>H1315*H1339</f>
        <v>36.63435504269215</v>
      </c>
    </row>
    <row r="1314" spans="2:8" hidden="1" outlineLevel="2" x14ac:dyDescent="0.35">
      <c r="B1314" s="27"/>
      <c r="D1314" s="112"/>
      <c r="E1314" s="19"/>
      <c r="F1314" s="19"/>
      <c r="G1314" s="19"/>
      <c r="H1314" s="19"/>
    </row>
    <row r="1315" spans="2:8" hidden="1" outlineLevel="2" x14ac:dyDescent="0.35">
      <c r="B1315" s="27" t="s">
        <v>1054</v>
      </c>
      <c r="D1315" s="112">
        <f>D1316*D1317</f>
        <v>360.21981359579303</v>
      </c>
      <c r="E1315" s="112">
        <f>E1316*E1317</f>
        <v>360.21981359579303</v>
      </c>
      <c r="F1315" s="112">
        <f>F1316*F1317</f>
        <v>360.21981359579303</v>
      </c>
      <c r="G1315" s="112">
        <f>G1316*G1317</f>
        <v>360.21981359579303</v>
      </c>
      <c r="H1315" s="112">
        <f>H1316*H1317</f>
        <v>360.21981359579303</v>
      </c>
    </row>
    <row r="1316" spans="2:8" hidden="1" outlineLevel="2" x14ac:dyDescent="0.35">
      <c r="B1316" s="27" t="s">
        <v>1020</v>
      </c>
      <c r="C1316" s="292">
        <v>8.6E-3</v>
      </c>
      <c r="D1316" s="134">
        <f>C1316</f>
        <v>8.6E-3</v>
      </c>
      <c r="E1316" s="134">
        <f>D1316</f>
        <v>8.6E-3</v>
      </c>
      <c r="F1316" s="134">
        <f>E1316</f>
        <v>8.6E-3</v>
      </c>
      <c r="G1316" s="134">
        <f>F1316</f>
        <v>8.6E-3</v>
      </c>
      <c r="H1316" s="134">
        <f>G1316</f>
        <v>8.6E-3</v>
      </c>
    </row>
    <row r="1317" spans="2:8" hidden="1" outlineLevel="2" x14ac:dyDescent="0.35">
      <c r="B1317" s="27" t="s">
        <v>986</v>
      </c>
      <c r="D1317" s="112">
        <f>D1290+D1299</f>
        <v>41886.02483672012</v>
      </c>
      <c r="E1317" s="36">
        <f>E1290+E1299</f>
        <v>41886.02483672012</v>
      </c>
      <c r="F1317" s="36">
        <f>F1290+F1299</f>
        <v>41886.02483672012</v>
      </c>
      <c r="G1317" s="36">
        <f>G1290+G1299</f>
        <v>41886.02483672012</v>
      </c>
      <c r="H1317" s="36">
        <f>H1290+H1299</f>
        <v>41886.02483672012</v>
      </c>
    </row>
    <row r="1318" spans="2:8" hidden="1" outlineLevel="2" x14ac:dyDescent="0.35"/>
    <row r="1319" spans="2:8" hidden="1" outlineLevel="2" x14ac:dyDescent="0.35">
      <c r="B1319" s="1" t="s">
        <v>1087</v>
      </c>
      <c r="C1319" s="1"/>
      <c r="D1319" s="135">
        <f>SUM(D1321:D1323)</f>
        <v>5.1915778909988939</v>
      </c>
      <c r="E1319" s="135">
        <f>SUM(E1321:E1323)</f>
        <v>5.1915778909988939</v>
      </c>
      <c r="F1319" s="135">
        <f>SUM(F1321:F1323)</f>
        <v>5.1915778909988939</v>
      </c>
      <c r="G1319" s="135">
        <f>SUM(G1321:G1323)</f>
        <v>5.1915778909988939</v>
      </c>
      <c r="H1319" s="135">
        <f>SUM(H1321:H1323)</f>
        <v>5.1915778909988939</v>
      </c>
    </row>
    <row r="1320" spans="2:8" hidden="1" outlineLevel="2" x14ac:dyDescent="0.35">
      <c r="D1320" s="19" t="s">
        <v>383</v>
      </c>
      <c r="E1320" s="19"/>
      <c r="F1320" s="19"/>
      <c r="G1320" s="19"/>
      <c r="H1320" s="19"/>
    </row>
    <row r="1321" spans="2:8" hidden="1" outlineLevel="2" x14ac:dyDescent="0.35">
      <c r="B1321" s="27" t="s">
        <v>1088</v>
      </c>
      <c r="D1321" s="112">
        <f t="shared" ref="D1321:H1323" si="230">D1325*D1333/D1337</f>
        <v>3.7441923327479278</v>
      </c>
      <c r="E1321" s="112">
        <f t="shared" si="230"/>
        <v>3.7441923327479278</v>
      </c>
      <c r="F1321" s="112">
        <f t="shared" si="230"/>
        <v>3.7441923327479278</v>
      </c>
      <c r="G1321" s="112">
        <f t="shared" si="230"/>
        <v>3.7441923327479278</v>
      </c>
      <c r="H1321" s="112">
        <f t="shared" si="230"/>
        <v>3.7441923327479278</v>
      </c>
    </row>
    <row r="1322" spans="2:8" hidden="1" outlineLevel="2" x14ac:dyDescent="0.35">
      <c r="B1322" s="27" t="s">
        <v>1089</v>
      </c>
      <c r="D1322" s="112">
        <f t="shared" si="230"/>
        <v>0.53980208580528311</v>
      </c>
      <c r="E1322" s="112">
        <f t="shared" si="230"/>
        <v>0.53980208580528311</v>
      </c>
      <c r="F1322" s="112">
        <f t="shared" si="230"/>
        <v>0.53980208580528311</v>
      </c>
      <c r="G1322" s="112">
        <f t="shared" si="230"/>
        <v>0.53980208580528311</v>
      </c>
      <c r="H1322" s="112">
        <f t="shared" si="230"/>
        <v>0.53980208580528311</v>
      </c>
    </row>
    <row r="1323" spans="2:8" hidden="1" outlineLevel="2" x14ac:dyDescent="0.35">
      <c r="B1323" s="27" t="s">
        <v>1090</v>
      </c>
      <c r="D1323" s="112">
        <f t="shared" si="230"/>
        <v>0.90758347244568305</v>
      </c>
      <c r="E1323" s="112">
        <f t="shared" si="230"/>
        <v>0.90758347244568305</v>
      </c>
      <c r="F1323" s="112">
        <f t="shared" si="230"/>
        <v>0.90758347244568305</v>
      </c>
      <c r="G1323" s="112">
        <f t="shared" si="230"/>
        <v>0.90758347244568305</v>
      </c>
      <c r="H1323" s="112">
        <f t="shared" si="230"/>
        <v>0.90758347244568305</v>
      </c>
    </row>
    <row r="1324" spans="2:8" hidden="1" outlineLevel="2" x14ac:dyDescent="0.35">
      <c r="B1324" s="27"/>
      <c r="D1324" s="112"/>
      <c r="E1324" s="112"/>
      <c r="F1324" s="112"/>
      <c r="G1324" s="112"/>
      <c r="H1324" s="112"/>
    </row>
    <row r="1325" spans="2:8" hidden="1" outlineLevel="2" x14ac:dyDescent="0.35">
      <c r="B1325" s="27" t="s">
        <v>1091</v>
      </c>
      <c r="D1325" s="112">
        <f>D1329*D1337</f>
        <v>28.417006224255665</v>
      </c>
      <c r="E1325" s="112">
        <f>E1329*E1337</f>
        <v>28.417006224255665</v>
      </c>
      <c r="F1325" s="112">
        <f>F1329*F1337</f>
        <v>28.417006224255665</v>
      </c>
      <c r="G1325" s="112">
        <f>G1329*G1337</f>
        <v>28.417006224255665</v>
      </c>
      <c r="H1325" s="112">
        <f>H1329*H1337</f>
        <v>28.417006224255665</v>
      </c>
    </row>
    <row r="1326" spans="2:8" hidden="1" outlineLevel="2" x14ac:dyDescent="0.35">
      <c r="B1326" s="27" t="s">
        <v>1092</v>
      </c>
      <c r="D1326" s="112">
        <f>D1329*D1338</f>
        <v>2.5435719337174874</v>
      </c>
      <c r="E1326" s="112">
        <f>E1329*E1338</f>
        <v>2.5435719337174874</v>
      </c>
      <c r="F1326" s="112">
        <f>F1329*F1338</f>
        <v>2.5435719337174874</v>
      </c>
      <c r="G1326" s="112">
        <f>G1329*G1338</f>
        <v>2.5435719337174874</v>
      </c>
      <c r="H1326" s="112">
        <f>H1329*H1338</f>
        <v>2.5435719337174874</v>
      </c>
    </row>
    <row r="1327" spans="2:8" hidden="1" outlineLevel="2" x14ac:dyDescent="0.35">
      <c r="B1327" s="27" t="s">
        <v>1093</v>
      </c>
      <c r="D1327" s="112">
        <f>D1329*D1339</f>
        <v>3.5051662013423908</v>
      </c>
      <c r="E1327" s="112">
        <f>E1329*E1339</f>
        <v>3.5051662013423908</v>
      </c>
      <c r="F1327" s="112">
        <f>F1329*F1339</f>
        <v>3.5051662013423908</v>
      </c>
      <c r="G1327" s="112">
        <f>G1329*G1339</f>
        <v>3.5051662013423908</v>
      </c>
      <c r="H1327" s="112">
        <f>H1329*H1339</f>
        <v>3.5051662013423908</v>
      </c>
    </row>
    <row r="1328" spans="2:8" hidden="1" outlineLevel="2" x14ac:dyDescent="0.35">
      <c r="B1328" s="27"/>
      <c r="D1328" s="19"/>
      <c r="E1328" s="19"/>
      <c r="F1328" s="19"/>
      <c r="G1328" s="19"/>
      <c r="H1328" s="19"/>
    </row>
    <row r="1329" spans="2:8" hidden="1" outlineLevel="2" x14ac:dyDescent="0.35">
      <c r="B1329" s="27" t="s">
        <v>1094</v>
      </c>
      <c r="D1329" s="112">
        <f>D1330*D1331</f>
        <v>34.465744359315543</v>
      </c>
      <c r="E1329" s="112">
        <f>E1330*E1331</f>
        <v>34.465744359315543</v>
      </c>
      <c r="F1329" s="112">
        <f>F1330*F1331</f>
        <v>34.465744359315543</v>
      </c>
      <c r="G1329" s="112">
        <f>G1330*G1331</f>
        <v>34.465744359315543</v>
      </c>
      <c r="H1329" s="112">
        <f>H1330*H1331</f>
        <v>34.465744359315543</v>
      </c>
    </row>
    <row r="1330" spans="2:8" hidden="1" outlineLevel="2" x14ac:dyDescent="0.35">
      <c r="B1330" s="27" t="s">
        <v>1095</v>
      </c>
      <c r="C1330" s="292">
        <v>8.6E-3</v>
      </c>
      <c r="D1330" s="134">
        <f t="shared" ref="D1330:H1331" si="231">C1330</f>
        <v>8.6E-3</v>
      </c>
      <c r="E1330" s="134">
        <f t="shared" si="231"/>
        <v>8.6E-3</v>
      </c>
      <c r="F1330" s="134">
        <f t="shared" si="231"/>
        <v>8.6E-3</v>
      </c>
      <c r="G1330" s="134">
        <f t="shared" si="231"/>
        <v>8.6E-3</v>
      </c>
      <c r="H1330" s="134">
        <f t="shared" si="231"/>
        <v>8.6E-3</v>
      </c>
    </row>
    <row r="1331" spans="2:8" hidden="1" outlineLevel="2" x14ac:dyDescent="0.35">
      <c r="B1331" s="27" t="s">
        <v>1096</v>
      </c>
      <c r="C1331" s="36">
        <f>'RAB, renewed contracts'!$G$68/1000000</f>
        <v>4007.6446929436679</v>
      </c>
      <c r="D1331" s="112">
        <f t="shared" si="231"/>
        <v>4007.6446929436679</v>
      </c>
      <c r="E1331" s="112">
        <f t="shared" si="231"/>
        <v>4007.6446929436679</v>
      </c>
      <c r="F1331" s="112">
        <f t="shared" si="231"/>
        <v>4007.6446929436679</v>
      </c>
      <c r="G1331" s="112">
        <f t="shared" si="231"/>
        <v>4007.6446929436679</v>
      </c>
      <c r="H1331" s="112">
        <f t="shared" si="231"/>
        <v>4007.6446929436679</v>
      </c>
    </row>
    <row r="1332" spans="2:8" hidden="1" outlineLevel="2" x14ac:dyDescent="0.35"/>
    <row r="1333" spans="2:8" hidden="1" outlineLevel="2" x14ac:dyDescent="0.35">
      <c r="B1333" t="s">
        <v>1025</v>
      </c>
      <c r="C1333" s="131">
        <f t="shared" ref="C1333:H1333" si="232">C1337*(C1341/(1-(1/((1+C1341)^(C1343)))))</f>
        <v>0.10863517972261441</v>
      </c>
      <c r="D1333" s="131">
        <f t="shared" si="232"/>
        <v>0.10863517972261441</v>
      </c>
      <c r="E1333" s="131">
        <f t="shared" si="232"/>
        <v>0.10863517972261441</v>
      </c>
      <c r="F1333" s="73">
        <f t="shared" si="232"/>
        <v>0.10863517972261441</v>
      </c>
      <c r="G1333" s="73">
        <f t="shared" si="232"/>
        <v>0.10863517972261441</v>
      </c>
      <c r="H1333" s="73">
        <f t="shared" si="232"/>
        <v>0.10863517972261441</v>
      </c>
    </row>
    <row r="1334" spans="2:8" hidden="1" outlineLevel="2" x14ac:dyDescent="0.35">
      <c r="B1334" t="s">
        <v>1026</v>
      </c>
      <c r="C1334" s="131">
        <f t="shared" ref="C1334:H1334" si="233">C1338*(C1341/(1-(1/((1+C1341)^(C1344)))))</f>
        <v>1.5661988326080737E-2</v>
      </c>
      <c r="D1334" s="131">
        <f t="shared" si="233"/>
        <v>1.5661988326080737E-2</v>
      </c>
      <c r="E1334" s="131">
        <f t="shared" si="233"/>
        <v>1.5661988326080737E-2</v>
      </c>
      <c r="F1334" s="73">
        <f t="shared" si="233"/>
        <v>1.5661988326080737E-2</v>
      </c>
      <c r="G1334" s="73">
        <f t="shared" si="233"/>
        <v>1.5661988326080737E-2</v>
      </c>
      <c r="H1334" s="73">
        <f t="shared" si="233"/>
        <v>1.5661988326080737E-2</v>
      </c>
    </row>
    <row r="1335" spans="2:8" hidden="1" outlineLevel="2" x14ac:dyDescent="0.35">
      <c r="B1335" t="s">
        <v>1027</v>
      </c>
      <c r="C1335" s="131">
        <f t="shared" ref="C1335:H1335" si="234">C1339*(C1341/(1-(1/((1+C1341)^(C1345)))))</f>
        <v>2.6332913718150341E-2</v>
      </c>
      <c r="D1335" s="131">
        <f t="shared" si="234"/>
        <v>2.6332913718150341E-2</v>
      </c>
      <c r="E1335" s="131">
        <f t="shared" si="234"/>
        <v>2.6332913718150341E-2</v>
      </c>
      <c r="F1335" s="73">
        <f t="shared" si="234"/>
        <v>2.6332913718150341E-2</v>
      </c>
      <c r="G1335" s="73">
        <f t="shared" si="234"/>
        <v>2.6332913718150341E-2</v>
      </c>
      <c r="H1335" s="73">
        <f t="shared" si="234"/>
        <v>2.6332913718150341E-2</v>
      </c>
    </row>
    <row r="1336" spans="2:8" hidden="1" outlineLevel="2" x14ac:dyDescent="0.35">
      <c r="C1336" s="131"/>
      <c r="D1336" s="131"/>
      <c r="E1336" s="131"/>
      <c r="F1336" s="73"/>
      <c r="G1336" s="73"/>
      <c r="H1336" s="73"/>
    </row>
    <row r="1337" spans="2:8" hidden="1" outlineLevel="2" x14ac:dyDescent="0.35">
      <c r="B1337" t="s">
        <v>861</v>
      </c>
      <c r="C1337" s="292">
        <v>0.82450000000000001</v>
      </c>
      <c r="D1337" s="131">
        <f t="shared" ref="D1337:H1339" si="235">C1337</f>
        <v>0.82450000000000001</v>
      </c>
      <c r="E1337" s="131">
        <f t="shared" si="235"/>
        <v>0.82450000000000001</v>
      </c>
      <c r="F1337" s="131">
        <f t="shared" si="235"/>
        <v>0.82450000000000001</v>
      </c>
      <c r="G1337" s="131">
        <f t="shared" si="235"/>
        <v>0.82450000000000001</v>
      </c>
      <c r="H1337" s="131">
        <f t="shared" si="235"/>
        <v>0.82450000000000001</v>
      </c>
    </row>
    <row r="1338" spans="2:8" hidden="1" outlineLevel="2" x14ac:dyDescent="0.35">
      <c r="B1338" t="s">
        <v>862</v>
      </c>
      <c r="C1338" s="292">
        <v>7.3800000000000004E-2</v>
      </c>
      <c r="D1338" s="131">
        <f t="shared" si="235"/>
        <v>7.3800000000000004E-2</v>
      </c>
      <c r="E1338" s="131">
        <f t="shared" si="235"/>
        <v>7.3800000000000004E-2</v>
      </c>
      <c r="F1338" s="131">
        <f t="shared" si="235"/>
        <v>7.3800000000000004E-2</v>
      </c>
      <c r="G1338" s="131">
        <f t="shared" si="235"/>
        <v>7.3800000000000004E-2</v>
      </c>
      <c r="H1338" s="131">
        <f t="shared" si="235"/>
        <v>7.3800000000000004E-2</v>
      </c>
    </row>
    <row r="1339" spans="2:8" hidden="1" outlineLevel="2" x14ac:dyDescent="0.35">
      <c r="B1339" t="s">
        <v>863</v>
      </c>
      <c r="C1339" s="292">
        <v>0.1017</v>
      </c>
      <c r="D1339" s="131">
        <f t="shared" si="235"/>
        <v>0.1017</v>
      </c>
      <c r="E1339" s="131">
        <f t="shared" si="235"/>
        <v>0.1017</v>
      </c>
      <c r="F1339" s="131">
        <f t="shared" si="235"/>
        <v>0.1017</v>
      </c>
      <c r="G1339" s="131">
        <f t="shared" si="235"/>
        <v>0.1017</v>
      </c>
      <c r="H1339" s="131">
        <f t="shared" si="235"/>
        <v>0.1017</v>
      </c>
    </row>
    <row r="1340" spans="2:8" hidden="1" outlineLevel="2" x14ac:dyDescent="0.35"/>
    <row r="1341" spans="2:8" hidden="1" outlineLevel="2" x14ac:dyDescent="0.35">
      <c r="B1341" t="s">
        <v>857</v>
      </c>
      <c r="C1341" s="291">
        <f>'Regulatory WACC'!$C$21</f>
        <v>0.11000990968583492</v>
      </c>
      <c r="D1341" s="131">
        <f>C1341</f>
        <v>0.11000990968583492</v>
      </c>
      <c r="E1341" s="131">
        <f>D1341</f>
        <v>0.11000990968583492</v>
      </c>
      <c r="F1341" s="73">
        <f>E1341</f>
        <v>0.11000990968583492</v>
      </c>
      <c r="G1341" s="73">
        <f>F1341</f>
        <v>0.11000990968583492</v>
      </c>
      <c r="H1341" s="73">
        <f>G1341</f>
        <v>0.11000990968583492</v>
      </c>
    </row>
    <row r="1342" spans="2:8" hidden="1" outlineLevel="2" x14ac:dyDescent="0.35"/>
    <row r="1343" spans="2:8" hidden="1" outlineLevel="2" x14ac:dyDescent="0.35">
      <c r="B1343" t="s">
        <v>864</v>
      </c>
      <c r="C1343" s="293">
        <v>17.260000000000002</v>
      </c>
      <c r="D1343" s="58">
        <f t="shared" ref="D1343:H1345" si="236">C1343</f>
        <v>17.260000000000002</v>
      </c>
      <c r="E1343" s="58">
        <f t="shared" si="236"/>
        <v>17.260000000000002</v>
      </c>
      <c r="F1343" s="58">
        <f t="shared" si="236"/>
        <v>17.260000000000002</v>
      </c>
      <c r="G1343" s="58">
        <f t="shared" si="236"/>
        <v>17.260000000000002</v>
      </c>
      <c r="H1343" s="58">
        <f t="shared" si="236"/>
        <v>17.260000000000002</v>
      </c>
    </row>
    <row r="1344" spans="2:8" hidden="1" outlineLevel="2" x14ac:dyDescent="0.35">
      <c r="B1344" t="s">
        <v>865</v>
      </c>
      <c r="C1344" s="293">
        <v>7</v>
      </c>
      <c r="D1344" s="58">
        <f t="shared" si="236"/>
        <v>7</v>
      </c>
      <c r="E1344" s="58">
        <f t="shared" si="236"/>
        <v>7</v>
      </c>
      <c r="F1344" s="58">
        <f t="shared" si="236"/>
        <v>7</v>
      </c>
      <c r="G1344" s="58">
        <f t="shared" si="236"/>
        <v>7</v>
      </c>
      <c r="H1344" s="58">
        <f t="shared" si="236"/>
        <v>7</v>
      </c>
    </row>
    <row r="1345" spans="2:8" ht="15" hidden="1" customHeight="1" outlineLevel="2" x14ac:dyDescent="0.35">
      <c r="B1345" t="s">
        <v>866</v>
      </c>
      <c r="C1345" s="293">
        <v>5.3</v>
      </c>
      <c r="D1345" s="58">
        <f t="shared" si="236"/>
        <v>5.3</v>
      </c>
      <c r="E1345" s="58">
        <f t="shared" si="236"/>
        <v>5.3</v>
      </c>
      <c r="F1345" s="58">
        <f t="shared" si="236"/>
        <v>5.3</v>
      </c>
      <c r="G1345" s="58">
        <f t="shared" si="236"/>
        <v>5.3</v>
      </c>
      <c r="H1345" s="58">
        <f t="shared" si="236"/>
        <v>5.3</v>
      </c>
    </row>
    <row r="1346" spans="2:8" hidden="1" outlineLevel="1" x14ac:dyDescent="0.35"/>
    <row r="1347" spans="2:8" hidden="1" outlineLevel="1" x14ac:dyDescent="0.35">
      <c r="B1347" s="136" t="s">
        <v>1236</v>
      </c>
      <c r="C1347" s="136"/>
      <c r="D1347" s="137">
        <f>D1349-D1491-D1428</f>
        <v>979.07457814780787</v>
      </c>
      <c r="E1347" s="137">
        <f>E1349-E1491-E1428</f>
        <v>922.56826794458527</v>
      </c>
      <c r="F1347" s="137">
        <f>F1349-F1491-F1428</f>
        <v>869.32316292843132</v>
      </c>
      <c r="G1347" s="137">
        <f>G1349-G1491-G1428</f>
        <v>819.15104590318003</v>
      </c>
      <c r="H1347" s="137">
        <f>H1349-H1491-H1428</f>
        <v>771.87456243992369</v>
      </c>
    </row>
    <row r="1348" spans="2:8" hidden="1" outlineLevel="2" x14ac:dyDescent="0.35"/>
    <row r="1349" spans="2:8" hidden="1" outlineLevel="2" x14ac:dyDescent="0.35">
      <c r="B1349" t="s">
        <v>868</v>
      </c>
      <c r="C1349" s="36"/>
      <c r="D1349" s="36">
        <f>D1350*(Inflation!$L$522/Inflation!$L$510)</f>
        <v>1033.5692629043174</v>
      </c>
      <c r="E1349" s="36">
        <f>E1350*(Inflation!$L$522/Inflation!$L$510)</f>
        <v>973.91784646505755</v>
      </c>
      <c r="F1349" s="36">
        <f>F1350*(Inflation!$L$522/Inflation!$L$510)</f>
        <v>917.70915187417313</v>
      </c>
      <c r="G1349" s="36">
        <f>G1350*(Inflation!$L$522/Inflation!$L$510)</f>
        <v>864.74448588290716</v>
      </c>
      <c r="H1349" s="36">
        <f>H1350*(Inflation!$L$522/Inflation!$L$510)</f>
        <v>814.83662262466089</v>
      </c>
    </row>
    <row r="1350" spans="2:8" hidden="1" outlineLevel="2" x14ac:dyDescent="0.35">
      <c r="B1350" t="s">
        <v>867</v>
      </c>
      <c r="C1350" s="34">
        <f>D1351</f>
        <v>1046.7685899999999</v>
      </c>
      <c r="D1350" s="34">
        <f>(1+((D1352/D1351)^(1/5)-1))*C1350*(1-D1353)</f>
        <v>994.43016049999983</v>
      </c>
      <c r="E1350" s="34">
        <f>(1+((E1352/E1351)^(1/5)-1))*D1350*(1-E1353)</f>
        <v>937.03761821690273</v>
      </c>
      <c r="F1350" s="34">
        <f>(1+((F1352/F1351)^(1/5)-1))*E1350*(1-F1353)</f>
        <v>882.95742911913237</v>
      </c>
      <c r="G1350" s="34">
        <f>(1+((G1352/G1351)^(1/5)-1))*F1350*(1-G1353)</f>
        <v>831.99842405495076</v>
      </c>
      <c r="H1350" s="34">
        <f>(1+((H1352/H1351)^(1/5)-1))*G1350*(1-H1353)</f>
        <v>783.9804670090432</v>
      </c>
    </row>
    <row r="1351" spans="2:8" hidden="1" outlineLevel="2" x14ac:dyDescent="0.35">
      <c r="B1351" s="27" t="s">
        <v>869</v>
      </c>
      <c r="C1351" s="34"/>
      <c r="D1351" s="34">
        <v>1046.7685899999999</v>
      </c>
      <c r="E1351" s="140">
        <f t="shared" ref="E1351:H1352" si="237">D1351</f>
        <v>1046.7685899999999</v>
      </c>
      <c r="F1351" s="140">
        <f t="shared" si="237"/>
        <v>1046.7685899999999</v>
      </c>
      <c r="G1351" s="140">
        <f t="shared" si="237"/>
        <v>1046.7685899999999</v>
      </c>
      <c r="H1351" s="140">
        <f t="shared" si="237"/>
        <v>1046.7685899999999</v>
      </c>
    </row>
    <row r="1352" spans="2:8" hidden="1" outlineLevel="2" x14ac:dyDescent="0.35">
      <c r="B1352" s="27" t="s">
        <v>870</v>
      </c>
      <c r="C1352" s="34"/>
      <c r="D1352" s="34">
        <v>809.96958091575289</v>
      </c>
      <c r="E1352" s="140">
        <f t="shared" si="237"/>
        <v>809.96958091575289</v>
      </c>
      <c r="F1352" s="140">
        <f t="shared" si="237"/>
        <v>809.96958091575289</v>
      </c>
      <c r="G1352" s="140">
        <f t="shared" si="237"/>
        <v>809.96958091575289</v>
      </c>
      <c r="H1352" s="140">
        <f t="shared" si="237"/>
        <v>809.96958091575289</v>
      </c>
    </row>
    <row r="1353" spans="2:8" hidden="1" outlineLevel="2" x14ac:dyDescent="0.35">
      <c r="B1353" s="27" t="s">
        <v>871</v>
      </c>
      <c r="C1353" s="34"/>
      <c r="D1353" s="292">
        <v>0</v>
      </c>
      <c r="E1353" s="141">
        <f>0.812%</f>
        <v>8.1200000000000005E-3</v>
      </c>
      <c r="F1353" s="141">
        <f>0.812%</f>
        <v>8.1200000000000005E-3</v>
      </c>
      <c r="G1353" s="141">
        <f>0.812%</f>
        <v>8.1200000000000005E-3</v>
      </c>
      <c r="H1353" s="141">
        <f>0.812%</f>
        <v>8.1200000000000005E-3</v>
      </c>
    </row>
    <row r="1354" spans="2:8" hidden="1" outlineLevel="1" x14ac:dyDescent="0.35"/>
    <row r="1355" spans="2:8" hidden="1" outlineLevel="1" x14ac:dyDescent="0.35">
      <c r="B1355" s="136" t="s">
        <v>1097</v>
      </c>
      <c r="C1355" s="136"/>
      <c r="D1355" s="137">
        <f>D1361</f>
        <v>6.5548092286288089</v>
      </c>
      <c r="E1355" s="137">
        <f>E1361</f>
        <v>6.328148153259427</v>
      </c>
      <c r="F1355" s="137">
        <f>F1361</f>
        <v>6.1041425823248847</v>
      </c>
      <c r="G1355" s="137">
        <f>G1361</f>
        <v>5.8831344688888221</v>
      </c>
      <c r="H1355" s="137">
        <f>H1361</f>
        <v>5.6654462466750557</v>
      </c>
    </row>
    <row r="1356" spans="2:8" hidden="1" outlineLevel="2" x14ac:dyDescent="0.35"/>
    <row r="1357" spans="2:8" hidden="1" outlineLevel="2" x14ac:dyDescent="0.35">
      <c r="B1357" t="s">
        <v>987</v>
      </c>
      <c r="C1357" s="34">
        <v>441.65681734248204</v>
      </c>
      <c r="D1357" s="36">
        <f>C1357</f>
        <v>441.65681734248204</v>
      </c>
      <c r="E1357" s="36">
        <f>D1357</f>
        <v>441.65681734248204</v>
      </c>
      <c r="F1357" s="36">
        <f>E1357</f>
        <v>441.65681734248204</v>
      </c>
      <c r="G1357" s="36">
        <f>F1357</f>
        <v>441.65681734248204</v>
      </c>
      <c r="H1357" s="36">
        <f>G1357</f>
        <v>441.65681734248204</v>
      </c>
    </row>
    <row r="1358" spans="2:8" hidden="1" outlineLevel="2" x14ac:dyDescent="0.35">
      <c r="C1358" s="36"/>
    </row>
    <row r="1359" spans="2:8" hidden="1" outlineLevel="2" x14ac:dyDescent="0.35">
      <c r="B1359" t="s">
        <v>988</v>
      </c>
      <c r="D1359" s="36">
        <f>(D1370/(1-D1369))*50%*D1368*D1366*D1365/(D1363+D1364+D1365)</f>
        <v>11.972604703572353</v>
      </c>
      <c r="E1359" s="36">
        <f>(E1370/(1-E1369))*50%*E1368*E1366*E1365/(E1363+E1364+E1365)</f>
        <v>11.558599755078694</v>
      </c>
      <c r="F1359" s="36">
        <f>(F1370/(1-F1369))*50%*F1368*F1366*F1365/(F1363+F1364+F1365)</f>
        <v>11.149445184952734</v>
      </c>
      <c r="G1359" s="36">
        <f>(G1370/(1-G1369))*50%*G1368*G1366*G1365/(G1363+G1364+G1365)</f>
        <v>10.74576558328021</v>
      </c>
      <c r="H1359" s="36">
        <f>(H1370/(1-H1369))*50%*H1368*H1366*H1365/(H1363+H1364+H1365)</f>
        <v>10.348149887341176</v>
      </c>
    </row>
    <row r="1360" spans="2:8" hidden="1" outlineLevel="2" x14ac:dyDescent="0.35">
      <c r="B1360" s="27" t="s">
        <v>51</v>
      </c>
      <c r="D1360" s="36">
        <f>D1359*(D1498+D1435)/(D1498+D1435+D1357)</f>
        <v>5.417795474943544</v>
      </c>
      <c r="E1360" s="36">
        <f>E1359*(E1498+E1435)/(E1498+E1435+E1357)</f>
        <v>5.2304516018192668</v>
      </c>
      <c r="F1360" s="36">
        <f>F1359*(F1498+F1435)/(F1498+F1435+F1357)</f>
        <v>5.0453026026278494</v>
      </c>
      <c r="G1360" s="36">
        <f>G1359*(G1498+G1435)/(G1498+G1435+G1357)</f>
        <v>4.8626311143913883</v>
      </c>
      <c r="H1360" s="36">
        <f>H1359*(H1498+H1435)/(H1498+H1435+H1357)</f>
        <v>4.6827036406661202</v>
      </c>
    </row>
    <row r="1361" spans="2:8" hidden="1" outlineLevel="2" x14ac:dyDescent="0.35">
      <c r="B1361" s="27" t="s">
        <v>35</v>
      </c>
      <c r="D1361" s="36">
        <f>D1359-D1360</f>
        <v>6.5548092286288089</v>
      </c>
      <c r="E1361" s="36">
        <f>E1359-E1360</f>
        <v>6.328148153259427</v>
      </c>
      <c r="F1361" s="36">
        <f>F1359-F1360</f>
        <v>6.1041425823248847</v>
      </c>
      <c r="G1361" s="36">
        <f>G1359-G1360</f>
        <v>5.8831344688888221</v>
      </c>
      <c r="H1361" s="36">
        <f>H1359-H1360</f>
        <v>5.6654462466750557</v>
      </c>
    </row>
    <row r="1362" spans="2:8" hidden="1" outlineLevel="2" x14ac:dyDescent="0.35"/>
    <row r="1363" spans="2:8" hidden="1" outlineLevel="2" x14ac:dyDescent="0.35">
      <c r="B1363" t="s">
        <v>379</v>
      </c>
      <c r="D1363" s="36">
        <f>D1463+D1400+D1305</f>
        <v>60.500432389045272</v>
      </c>
      <c r="E1363" s="36">
        <f>E1463+E1400+E1305</f>
        <v>60.500432389045272</v>
      </c>
      <c r="F1363" s="36">
        <f>F1463+F1400+F1305</f>
        <v>60.500432389045272</v>
      </c>
      <c r="G1363" s="36">
        <f>G1463+G1400+G1305</f>
        <v>60.500432389045272</v>
      </c>
      <c r="H1363" s="36">
        <f>H1463+H1400+H1305</f>
        <v>60.500432389045272</v>
      </c>
    </row>
    <row r="1364" spans="2:8" hidden="1" outlineLevel="2" x14ac:dyDescent="0.35">
      <c r="B1364" t="s">
        <v>872</v>
      </c>
      <c r="D1364" s="36">
        <f>D1279+D1376+D1439</f>
        <v>1395.2146213363794</v>
      </c>
      <c r="E1364" s="36">
        <f>E1279+E1376+E1439</f>
        <v>1395.2146213363794</v>
      </c>
      <c r="F1364" s="36">
        <f>F1279+F1376+F1439</f>
        <v>1395.2146213363794</v>
      </c>
      <c r="G1364" s="36">
        <f>G1279+G1376+G1439</f>
        <v>1395.2146213363794</v>
      </c>
      <c r="H1364" s="36">
        <f>H1279+H1376+H1439</f>
        <v>1395.2146213363794</v>
      </c>
    </row>
    <row r="1365" spans="2:8" hidden="1" outlineLevel="2" x14ac:dyDescent="0.35">
      <c r="B1365" t="s">
        <v>374</v>
      </c>
      <c r="D1365" s="36">
        <f>D1491+D1428+D1347</f>
        <v>1033.5692629043174</v>
      </c>
      <c r="E1365" s="36">
        <f>E1491+E1428+E1347</f>
        <v>973.91784646505755</v>
      </c>
      <c r="F1365" s="36">
        <f>F1491+F1428+F1347</f>
        <v>917.70915187417302</v>
      </c>
      <c r="G1365" s="36">
        <f>G1491+G1428+G1347</f>
        <v>864.74448588290727</v>
      </c>
      <c r="H1365" s="36">
        <f>H1491+H1428+H1347</f>
        <v>814.83662262466089</v>
      </c>
    </row>
    <row r="1366" spans="2:8" hidden="1" outlineLevel="2" x14ac:dyDescent="0.35">
      <c r="B1366" t="s">
        <v>873</v>
      </c>
      <c r="D1366" s="36">
        <f>D1498+D1435+D1357</f>
        <v>806.7027283699515</v>
      </c>
      <c r="E1366" s="36">
        <f>E1498+E1435+E1357</f>
        <v>806.7027283699515</v>
      </c>
      <c r="F1366" s="36">
        <f>F1498+F1435+F1357</f>
        <v>806.7027283699515</v>
      </c>
      <c r="G1366" s="36">
        <f>G1498+G1435+G1357</f>
        <v>806.7027283699515</v>
      </c>
      <c r="H1366" s="36">
        <f>H1498+H1435+H1357</f>
        <v>806.7027283699515</v>
      </c>
    </row>
    <row r="1367" spans="2:8" hidden="1" outlineLevel="2" x14ac:dyDescent="0.35"/>
    <row r="1368" spans="2:8" hidden="1" outlineLevel="2" x14ac:dyDescent="0.35">
      <c r="B1368" t="s">
        <v>874</v>
      </c>
      <c r="C1368" s="294">
        <v>0.55112399999999995</v>
      </c>
      <c r="D1368" s="139">
        <f t="shared" ref="D1368:H1370" si="238">C1368</f>
        <v>0.55112399999999995</v>
      </c>
      <c r="E1368" s="139">
        <f t="shared" si="238"/>
        <v>0.55112399999999995</v>
      </c>
      <c r="F1368" s="139">
        <f t="shared" si="238"/>
        <v>0.55112399999999995</v>
      </c>
      <c r="G1368" s="139">
        <f t="shared" si="238"/>
        <v>0.55112399999999995</v>
      </c>
      <c r="H1368" s="139">
        <f t="shared" si="238"/>
        <v>0.55112399999999995</v>
      </c>
    </row>
    <row r="1369" spans="2:8" hidden="1" outlineLevel="2" x14ac:dyDescent="0.35">
      <c r="B1369" t="s">
        <v>875</v>
      </c>
      <c r="C1369" s="294">
        <v>0.34</v>
      </c>
      <c r="D1369" s="139">
        <f t="shared" si="238"/>
        <v>0.34</v>
      </c>
      <c r="E1369" s="139">
        <f t="shared" si="238"/>
        <v>0.34</v>
      </c>
      <c r="F1369" s="139">
        <f t="shared" si="238"/>
        <v>0.34</v>
      </c>
      <c r="G1369" s="139">
        <f t="shared" si="238"/>
        <v>0.34</v>
      </c>
      <c r="H1369" s="139">
        <f t="shared" si="238"/>
        <v>0.34</v>
      </c>
    </row>
    <row r="1370" spans="2:8" hidden="1" outlineLevel="2" x14ac:dyDescent="0.35">
      <c r="B1370" t="s">
        <v>876</v>
      </c>
      <c r="C1370" s="294">
        <v>8.5611999999999994E-2</v>
      </c>
      <c r="D1370" s="139">
        <f t="shared" si="238"/>
        <v>8.5611999999999994E-2</v>
      </c>
      <c r="E1370" s="139">
        <f t="shared" si="238"/>
        <v>8.5611999999999994E-2</v>
      </c>
      <c r="F1370" s="139">
        <f t="shared" si="238"/>
        <v>8.5611999999999994E-2</v>
      </c>
      <c r="G1370" s="139">
        <f t="shared" si="238"/>
        <v>8.5611999999999994E-2</v>
      </c>
      <c r="H1370" s="139">
        <f t="shared" si="238"/>
        <v>8.5611999999999994E-2</v>
      </c>
    </row>
    <row r="1371" spans="2:8" hidden="1" outlineLevel="1" x14ac:dyDescent="0.35"/>
    <row r="1372" spans="2:8" hidden="1" outlineLevel="1" x14ac:dyDescent="0.35">
      <c r="B1372" s="136" t="s">
        <v>877</v>
      </c>
      <c r="C1372" s="296">
        <v>-14.908681468363726</v>
      </c>
      <c r="D1372" s="137">
        <f>C1372</f>
        <v>-14.908681468363726</v>
      </c>
      <c r="E1372" s="137">
        <f>D1372</f>
        <v>-14.908681468363726</v>
      </c>
      <c r="F1372" s="137">
        <f>E1372</f>
        <v>-14.908681468363726</v>
      </c>
      <c r="G1372" s="137">
        <f>F1372</f>
        <v>-14.908681468363726</v>
      </c>
      <c r="H1372" s="137">
        <f>G1372</f>
        <v>-14.908681468363726</v>
      </c>
    </row>
    <row r="1373" spans="2:8" ht="15" hidden="1" customHeight="1" outlineLevel="1" x14ac:dyDescent="0.35"/>
    <row r="1374" spans="2:8" ht="14.15" hidden="1" customHeight="1" outlineLevel="1" x14ac:dyDescent="0.35">
      <c r="B1374" s="111" t="s">
        <v>520</v>
      </c>
      <c r="C1374" s="111"/>
      <c r="D1374" s="144">
        <f>D1376+D1400+D1428+D1433</f>
        <v>216.86519612215452</v>
      </c>
      <c r="E1374" s="144">
        <f>E1376+E1400+E1428+E1433</f>
        <v>215.34472936505608</v>
      </c>
      <c r="F1374" s="144">
        <f>F1376+F1400+F1428+F1433</f>
        <v>213.91127849888477</v>
      </c>
      <c r="G1374" s="144">
        <f>G1376+G1400+G1428+G1433</f>
        <v>212.55985646245978</v>
      </c>
      <c r="H1374" s="144">
        <f>H1376+H1400+H1428+H1433</f>
        <v>211.28576403311391</v>
      </c>
    </row>
    <row r="1375" spans="2:8" hidden="1" outlineLevel="1" x14ac:dyDescent="0.35">
      <c r="B1375" s="1"/>
      <c r="C1375" s="1"/>
      <c r="D1375" s="130"/>
      <c r="E1375" s="130"/>
      <c r="F1375" s="130"/>
      <c r="G1375" s="130"/>
      <c r="H1375" s="130"/>
    </row>
    <row r="1376" spans="2:8" hidden="1" outlineLevel="1" x14ac:dyDescent="0.35">
      <c r="B1376" s="136" t="s">
        <v>380</v>
      </c>
      <c r="C1376" s="136"/>
      <c r="D1376" s="137">
        <f>D1378+D1379</f>
        <v>188.07488421244716</v>
      </c>
      <c r="E1376" s="137">
        <f>E1378+E1379</f>
        <v>188.07488421244716</v>
      </c>
      <c r="F1376" s="137">
        <f>F1378+F1379</f>
        <v>188.07488421244716</v>
      </c>
      <c r="G1376" s="137">
        <f>G1378+G1379</f>
        <v>188.07488421244716</v>
      </c>
      <c r="H1376" s="137">
        <f>H1378+H1379</f>
        <v>188.07488421244716</v>
      </c>
    </row>
    <row r="1377" spans="2:11" hidden="1" outlineLevel="2" x14ac:dyDescent="0.35"/>
    <row r="1378" spans="2:11" hidden="1" outlineLevel="2" x14ac:dyDescent="0.35">
      <c r="B1378" s="1" t="s">
        <v>853</v>
      </c>
      <c r="C1378" s="1"/>
      <c r="D1378" s="130">
        <f>-PMT(D1384,5,NPV(D1384,D1381:H1381))</f>
        <v>53.001813268620282</v>
      </c>
      <c r="E1378" s="130">
        <f t="shared" ref="E1378:H1379" si="239">D1378</f>
        <v>53.001813268620282</v>
      </c>
      <c r="F1378" s="130">
        <f t="shared" si="239"/>
        <v>53.001813268620282</v>
      </c>
      <c r="G1378" s="130">
        <f t="shared" si="239"/>
        <v>53.001813268620282</v>
      </c>
      <c r="H1378" s="130">
        <f t="shared" si="239"/>
        <v>53.001813268620282</v>
      </c>
    </row>
    <row r="1379" spans="2:11" hidden="1" outlineLevel="2" x14ac:dyDescent="0.35">
      <c r="B1379" s="1" t="s">
        <v>854</v>
      </c>
      <c r="C1379" s="1"/>
      <c r="D1379" s="130">
        <f>-PMT(D1384,5,NPV(D1384,D1382:H1382))</f>
        <v>135.07307094382688</v>
      </c>
      <c r="E1379" s="130">
        <f t="shared" si="239"/>
        <v>135.07307094382688</v>
      </c>
      <c r="F1379" s="130">
        <f t="shared" si="239"/>
        <v>135.07307094382688</v>
      </c>
      <c r="G1379" s="130">
        <f t="shared" si="239"/>
        <v>135.07307094382688</v>
      </c>
      <c r="H1379" s="130">
        <f t="shared" si="239"/>
        <v>135.07307094382688</v>
      </c>
    </row>
    <row r="1380" spans="2:11" hidden="1" outlineLevel="2" x14ac:dyDescent="0.35"/>
    <row r="1381" spans="2:11" hidden="1" outlineLevel="2" x14ac:dyDescent="0.35">
      <c r="B1381" t="s">
        <v>855</v>
      </c>
      <c r="D1381" s="36">
        <f>IF((D1387+D1392)&lt;D1391*D1385,(D1387+D1392),(D1391*D1385))</f>
        <v>53.001813268620282</v>
      </c>
      <c r="E1381" s="36">
        <f>IF((E1387+E1392)&lt;E1391*E1385,(E1387+E1392),(E1391*E1385))</f>
        <v>53.001813268620282</v>
      </c>
      <c r="F1381" s="36">
        <f>IF((F1387+F1392)&lt;F1391*F1385,(F1387+F1392),(F1391*F1385))</f>
        <v>53.001813268620282</v>
      </c>
      <c r="G1381" s="36">
        <f>IF((G1387+G1392)&lt;G1391*G1385,(G1387+G1392),(G1391*G1385))</f>
        <v>53.001813268620282</v>
      </c>
      <c r="H1381" s="36">
        <f>IF((H1387+H1392)&lt;H1391*H1385,(H1387+H1392),(H1391*H1385))</f>
        <v>53.001813268620282</v>
      </c>
    </row>
    <row r="1382" spans="2:11" hidden="1" outlineLevel="2" x14ac:dyDescent="0.35">
      <c r="B1382" t="s">
        <v>856</v>
      </c>
      <c r="D1382" s="36">
        <f>D1398*D1384</f>
        <v>145.523135105417</v>
      </c>
      <c r="E1382" s="36">
        <f>E1398*E1384</f>
        <v>139.69241041455058</v>
      </c>
      <c r="F1382" s="36">
        <f>F1398*F1384</f>
        <v>133.86168572368419</v>
      </c>
      <c r="G1382" s="36">
        <f>G1398*G1384</f>
        <v>128.03096103281777</v>
      </c>
      <c r="H1382" s="36">
        <f>H1398*H1384</f>
        <v>122.20023634195138</v>
      </c>
    </row>
    <row r="1383" spans="2:11" hidden="1" outlineLevel="2" x14ac:dyDescent="0.35"/>
    <row r="1384" spans="2:11" hidden="1" outlineLevel="2" x14ac:dyDescent="0.35">
      <c r="B1384" t="s">
        <v>857</v>
      </c>
      <c r="C1384" s="131">
        <f>'Regulatory WACC'!$C$21</f>
        <v>0.11000990968583492</v>
      </c>
      <c r="D1384" s="131">
        <f t="shared" ref="D1384:H1385" si="240">C1384</f>
        <v>0.11000990968583492</v>
      </c>
      <c r="E1384" s="131">
        <f t="shared" si="240"/>
        <v>0.11000990968583492</v>
      </c>
      <c r="F1384" s="73">
        <f t="shared" si="240"/>
        <v>0.11000990968583492</v>
      </c>
      <c r="G1384" s="73">
        <f t="shared" si="240"/>
        <v>0.11000990968583492</v>
      </c>
      <c r="H1384" s="73">
        <f t="shared" si="240"/>
        <v>0.11000990968583492</v>
      </c>
    </row>
    <row r="1385" spans="2:11" hidden="1" outlineLevel="2" x14ac:dyDescent="0.35">
      <c r="B1385" t="s">
        <v>858</v>
      </c>
      <c r="C1385" s="292">
        <f>-C1393/C1391</f>
        <v>3.0934828270405647E-2</v>
      </c>
      <c r="D1385" s="131">
        <f t="shared" si="240"/>
        <v>3.0934828270405647E-2</v>
      </c>
      <c r="E1385" s="131">
        <f t="shared" si="240"/>
        <v>3.0934828270405647E-2</v>
      </c>
      <c r="F1385" s="73">
        <f t="shared" si="240"/>
        <v>3.0934828270405647E-2</v>
      </c>
      <c r="G1385" s="73">
        <f t="shared" si="240"/>
        <v>3.0934828270405647E-2</v>
      </c>
      <c r="H1385" s="73">
        <f t="shared" si="240"/>
        <v>3.0934828270405647E-2</v>
      </c>
    </row>
    <row r="1386" spans="2:11" hidden="1" outlineLevel="2" x14ac:dyDescent="0.35"/>
    <row r="1387" spans="2:11" hidden="1" outlineLevel="2" x14ac:dyDescent="0.35">
      <c r="B1387" t="s">
        <v>505</v>
      </c>
      <c r="C1387" s="34">
        <v>1713.3378858716796</v>
      </c>
      <c r="D1387" s="36">
        <f t="shared" ref="D1387:H1391" si="241">C1387</f>
        <v>1713.3378858716796</v>
      </c>
      <c r="E1387" s="36">
        <f t="shared" si="241"/>
        <v>1713.3378858716796</v>
      </c>
      <c r="F1387" s="36">
        <f t="shared" si="241"/>
        <v>1713.3378858716796</v>
      </c>
      <c r="G1387" s="36">
        <f t="shared" si="241"/>
        <v>1713.3378858716796</v>
      </c>
      <c r="H1387" s="36">
        <f t="shared" si="241"/>
        <v>1713.3378858716796</v>
      </c>
      <c r="J1387" s="36"/>
      <c r="K1387" s="273"/>
    </row>
    <row r="1388" spans="2:11" hidden="1" outlineLevel="2" x14ac:dyDescent="0.35">
      <c r="B1388" t="s">
        <v>506</v>
      </c>
      <c r="C1388" s="34">
        <v>0</v>
      </c>
      <c r="D1388" s="36">
        <f t="shared" si="241"/>
        <v>0</v>
      </c>
      <c r="E1388" s="36">
        <f t="shared" si="241"/>
        <v>0</v>
      </c>
      <c r="F1388" s="36">
        <f t="shared" si="241"/>
        <v>0</v>
      </c>
      <c r="G1388" s="36">
        <f t="shared" si="241"/>
        <v>0</v>
      </c>
      <c r="H1388" s="36">
        <f t="shared" si="241"/>
        <v>0</v>
      </c>
      <c r="J1388" s="36"/>
      <c r="K1388" s="273"/>
    </row>
    <row r="1389" spans="2:11" hidden="1" outlineLevel="2" x14ac:dyDescent="0.35">
      <c r="B1389" t="s">
        <v>507</v>
      </c>
      <c r="C1389" s="34">
        <v>0</v>
      </c>
      <c r="D1389" s="36">
        <f t="shared" si="241"/>
        <v>0</v>
      </c>
      <c r="E1389" s="36">
        <f t="shared" si="241"/>
        <v>0</v>
      </c>
      <c r="F1389" s="36">
        <f t="shared" si="241"/>
        <v>0</v>
      </c>
      <c r="G1389" s="36">
        <f t="shared" si="241"/>
        <v>0</v>
      </c>
      <c r="H1389" s="36">
        <f t="shared" si="241"/>
        <v>0</v>
      </c>
      <c r="J1389" s="36"/>
      <c r="K1389" s="273"/>
    </row>
    <row r="1390" spans="2:11" hidden="1" outlineLevel="2" x14ac:dyDescent="0.35">
      <c r="B1390" t="s">
        <v>1086</v>
      </c>
      <c r="C1390" s="34">
        <v>0</v>
      </c>
      <c r="D1390" s="36">
        <f t="shared" si="241"/>
        <v>0</v>
      </c>
      <c r="E1390" s="36">
        <f t="shared" si="241"/>
        <v>0</v>
      </c>
      <c r="F1390" s="36">
        <f t="shared" si="241"/>
        <v>0</v>
      </c>
      <c r="G1390" s="36">
        <f t="shared" si="241"/>
        <v>0</v>
      </c>
      <c r="H1390" s="36">
        <f t="shared" si="241"/>
        <v>0</v>
      </c>
      <c r="J1390" s="36"/>
      <c r="K1390" s="273"/>
    </row>
    <row r="1391" spans="2:11" hidden="1" outlineLevel="2" x14ac:dyDescent="0.35">
      <c r="B1391" t="s">
        <v>1233</v>
      </c>
      <c r="C1391" s="36">
        <f>C1387-C1388-C1389-C1390</f>
        <v>1713.3378858716796</v>
      </c>
      <c r="D1391" s="36">
        <f t="shared" si="241"/>
        <v>1713.3378858716796</v>
      </c>
      <c r="E1391" s="36">
        <f t="shared" si="241"/>
        <v>1713.3378858716796</v>
      </c>
      <c r="F1391" s="36">
        <f t="shared" si="241"/>
        <v>1713.3378858716796</v>
      </c>
      <c r="G1391" s="36">
        <f t="shared" si="241"/>
        <v>1713.3378858716796</v>
      </c>
      <c r="H1391" s="36">
        <f t="shared" si="241"/>
        <v>1713.3378858716796</v>
      </c>
      <c r="K1391" s="273"/>
    </row>
    <row r="1392" spans="2:11" hidden="1" outlineLevel="2" x14ac:dyDescent="0.35">
      <c r="B1392" t="s">
        <v>511</v>
      </c>
      <c r="C1392" s="34">
        <v>-435.95929947156714</v>
      </c>
      <c r="D1392" s="156">
        <f>C1392</f>
        <v>-435.95929947156714</v>
      </c>
      <c r="E1392" s="36">
        <f>D1392+D1393</f>
        <v>-488.96111274018745</v>
      </c>
      <c r="F1392" s="36">
        <f>E1392+E1393</f>
        <v>-541.9629260088077</v>
      </c>
      <c r="G1392" s="36">
        <f>F1392+F1393</f>
        <v>-594.96473927742795</v>
      </c>
      <c r="H1392" s="36">
        <f>G1392+G1393</f>
        <v>-647.96655254604821</v>
      </c>
      <c r="J1392" s="36"/>
      <c r="K1392" s="273"/>
    </row>
    <row r="1393" spans="2:11" hidden="1" outlineLevel="2" x14ac:dyDescent="0.35">
      <c r="B1393" t="s">
        <v>1234</v>
      </c>
      <c r="C1393" s="34">
        <v>-53.001813268620282</v>
      </c>
      <c r="D1393" s="36">
        <f>-D1381</f>
        <v>-53.001813268620282</v>
      </c>
      <c r="E1393" s="36">
        <f>-E1381</f>
        <v>-53.001813268620282</v>
      </c>
      <c r="F1393" s="36">
        <f>-F1381</f>
        <v>-53.001813268620282</v>
      </c>
      <c r="G1393" s="36">
        <f>-G1381</f>
        <v>-53.001813268620282</v>
      </c>
      <c r="H1393" s="36">
        <f>-H1381</f>
        <v>-53.001813268620282</v>
      </c>
      <c r="J1393" s="36"/>
      <c r="K1393" s="273"/>
    </row>
    <row r="1394" spans="2:11" hidden="1" outlineLevel="2" x14ac:dyDescent="0.35">
      <c r="B1394" t="s">
        <v>514</v>
      </c>
      <c r="C1394" s="34">
        <v>0</v>
      </c>
      <c r="D1394" s="36">
        <f>IFERROR(C1394*(D1393/C1393),0)</f>
        <v>0</v>
      </c>
      <c r="E1394" s="36">
        <f>IFERROR(D1394*(E1393/D1393),0)</f>
        <v>0</v>
      </c>
      <c r="F1394" s="36">
        <f>IFERROR(E1394*(F1393/E1393),0)</f>
        <v>0</v>
      </c>
      <c r="G1394" s="36">
        <f>IFERROR(F1394*(G1393/F1393),0)</f>
        <v>0</v>
      </c>
      <c r="H1394" s="36">
        <f>IFERROR(G1394*(H1393/G1393),0)</f>
        <v>0</v>
      </c>
      <c r="J1394" s="36"/>
      <c r="K1394" s="273"/>
    </row>
    <row r="1395" spans="2:11" hidden="1" outlineLevel="2" x14ac:dyDescent="0.35">
      <c r="B1395" t="s">
        <v>513</v>
      </c>
      <c r="C1395" s="34">
        <v>0</v>
      </c>
      <c r="D1395" s="36">
        <f>IFERROR(C1395*(D1393/C1393),0)</f>
        <v>0</v>
      </c>
      <c r="E1395" s="36">
        <f>IFERROR(D1395*(E1393/D1393),0)</f>
        <v>0</v>
      </c>
      <c r="F1395" s="36">
        <f>IFERROR(E1395*(F1393/E1393),0)</f>
        <v>0</v>
      </c>
      <c r="G1395" s="36">
        <f>IFERROR(F1395*(G1393/F1393),0)</f>
        <v>0</v>
      </c>
      <c r="H1395" s="36">
        <f>IFERROR(G1395*(H1393/G1393),0)</f>
        <v>0</v>
      </c>
      <c r="J1395" s="36"/>
      <c r="K1395" s="273"/>
    </row>
    <row r="1396" spans="2:11" hidden="1" outlineLevel="2" x14ac:dyDescent="0.35">
      <c r="B1396" t="s">
        <v>515</v>
      </c>
      <c r="C1396" s="34">
        <v>43.159173679647147</v>
      </c>
      <c r="D1396" s="36">
        <f t="shared" ref="D1396:H1397" si="242">+C1396</f>
        <v>43.159173679647147</v>
      </c>
      <c r="E1396" s="36">
        <f t="shared" si="242"/>
        <v>43.159173679647147</v>
      </c>
      <c r="F1396" s="36">
        <f t="shared" si="242"/>
        <v>43.159173679647147</v>
      </c>
      <c r="G1396" s="36">
        <f t="shared" si="242"/>
        <v>43.159173679647147</v>
      </c>
      <c r="H1396" s="36">
        <f t="shared" si="242"/>
        <v>43.159173679647147</v>
      </c>
      <c r="J1396" s="36"/>
      <c r="K1396" s="273"/>
    </row>
    <row r="1397" spans="2:11" hidden="1" outlineLevel="2" x14ac:dyDescent="0.35">
      <c r="B1397" t="s">
        <v>516</v>
      </c>
      <c r="C1397" s="34">
        <v>2.280661651521914</v>
      </c>
      <c r="D1397" s="36">
        <f t="shared" si="242"/>
        <v>2.280661651521914</v>
      </c>
      <c r="E1397" s="36">
        <f t="shared" si="242"/>
        <v>2.280661651521914</v>
      </c>
      <c r="F1397" s="36">
        <f t="shared" si="242"/>
        <v>2.280661651521914</v>
      </c>
      <c r="G1397" s="36">
        <f t="shared" si="242"/>
        <v>2.280661651521914</v>
      </c>
      <c r="H1397" s="36">
        <f t="shared" si="242"/>
        <v>2.280661651521914</v>
      </c>
      <c r="J1397" s="36"/>
      <c r="K1397" s="273"/>
    </row>
    <row r="1398" spans="2:11" hidden="1" outlineLevel="2" x14ac:dyDescent="0.35">
      <c r="B1398" t="s">
        <v>1235</v>
      </c>
      <c r="C1398" s="36">
        <f>C1387+C1392-C1394-C1395+C1396+C1397</f>
        <v>1322.8184217312817</v>
      </c>
      <c r="D1398" s="36">
        <f>D1387+D1392-D1394-D1395+D1397+D1396</f>
        <v>1322.8184217312817</v>
      </c>
      <c r="E1398" s="36">
        <f>E1387+E1392-E1394-E1395+E1397+E1396</f>
        <v>1269.8166084626614</v>
      </c>
      <c r="F1398" s="36">
        <f>F1387+F1392-F1394-F1395+F1397+F1396</f>
        <v>1216.8147951940412</v>
      </c>
      <c r="G1398" s="36">
        <f>G1387+G1392-G1394-G1395+G1397+G1396</f>
        <v>1163.8129819254209</v>
      </c>
      <c r="H1398" s="36">
        <f>H1387+H1392-H1394-H1395+H1397+H1396</f>
        <v>1110.8111686568006</v>
      </c>
    </row>
    <row r="1399" spans="2:11" hidden="1" outlineLevel="1" x14ac:dyDescent="0.35">
      <c r="D1399" s="36"/>
    </row>
    <row r="1400" spans="2:11" hidden="1" outlineLevel="1" x14ac:dyDescent="0.35">
      <c r="B1400" s="136" t="s">
        <v>1232</v>
      </c>
      <c r="C1400" s="136"/>
      <c r="D1400" s="137">
        <f>SUM(D1402:D1404)</f>
        <v>2.2598961284544519</v>
      </c>
      <c r="E1400" s="137">
        <f>SUM(E1402:E1404)</f>
        <v>2.2598961284544519</v>
      </c>
      <c r="F1400" s="137">
        <f>SUM(F1402:F1404)</f>
        <v>2.2598961284544519</v>
      </c>
      <c r="G1400" s="137">
        <f>SUM(G1402:G1404)</f>
        <v>2.2598961284544519</v>
      </c>
      <c r="H1400" s="137">
        <f>SUM(H1402:H1404)</f>
        <v>2.2598961284544519</v>
      </c>
    </row>
    <row r="1401" spans="2:11" hidden="1" outlineLevel="2" x14ac:dyDescent="0.35"/>
    <row r="1402" spans="2:11" hidden="1" outlineLevel="2" x14ac:dyDescent="0.35">
      <c r="B1402" s="82" t="s">
        <v>1055</v>
      </c>
      <c r="D1402" s="112">
        <f t="shared" ref="D1402:H1404" si="243">D1406*D1414/D1418</f>
        <v>1.6298485613856097</v>
      </c>
      <c r="E1402" s="112">
        <f t="shared" si="243"/>
        <v>1.6298485613856097</v>
      </c>
      <c r="F1402" s="112">
        <f t="shared" si="243"/>
        <v>1.6298485613856097</v>
      </c>
      <c r="G1402" s="112">
        <f t="shared" si="243"/>
        <v>1.6298485613856097</v>
      </c>
      <c r="H1402" s="112">
        <f t="shared" si="243"/>
        <v>1.6298485613856097</v>
      </c>
    </row>
    <row r="1403" spans="2:11" hidden="1" outlineLevel="2" x14ac:dyDescent="0.35">
      <c r="B1403" s="82" t="s">
        <v>1056</v>
      </c>
      <c r="D1403" s="112">
        <f t="shared" si="243"/>
        <v>0.23497608423790417</v>
      </c>
      <c r="E1403" s="112">
        <f t="shared" si="243"/>
        <v>0.23497608423790417</v>
      </c>
      <c r="F1403" s="112">
        <f t="shared" si="243"/>
        <v>0.23497608423790417</v>
      </c>
      <c r="G1403" s="112">
        <f t="shared" si="243"/>
        <v>0.23497608423790417</v>
      </c>
      <c r="H1403" s="112">
        <f t="shared" si="243"/>
        <v>0.23497608423790417</v>
      </c>
    </row>
    <row r="1404" spans="2:11" hidden="1" outlineLevel="2" x14ac:dyDescent="0.35">
      <c r="B1404" s="82" t="s">
        <v>1057</v>
      </c>
      <c r="D1404" s="112">
        <f t="shared" si="243"/>
        <v>0.39507148283093801</v>
      </c>
      <c r="E1404" s="112">
        <f t="shared" si="243"/>
        <v>0.39507148283093801</v>
      </c>
      <c r="F1404" s="112">
        <f t="shared" si="243"/>
        <v>0.39507148283093801</v>
      </c>
      <c r="G1404" s="112">
        <f t="shared" si="243"/>
        <v>0.39507148283093801</v>
      </c>
      <c r="H1404" s="112">
        <f t="shared" si="243"/>
        <v>0.39507148283093801</v>
      </c>
    </row>
    <row r="1405" spans="2:11" hidden="1" outlineLevel="2" x14ac:dyDescent="0.35">
      <c r="B1405" s="82"/>
      <c r="D1405" s="112"/>
      <c r="E1405" s="112"/>
      <c r="F1405" s="112"/>
      <c r="G1405" s="112"/>
      <c r="H1405" s="112"/>
    </row>
    <row r="1406" spans="2:11" hidden="1" outlineLevel="2" x14ac:dyDescent="0.35">
      <c r="B1406" s="82" t="s">
        <v>1058</v>
      </c>
      <c r="D1406" s="112">
        <f>D1410*D1418</f>
        <v>12.369935248357642</v>
      </c>
      <c r="E1406" s="112">
        <f>E1410*E1418</f>
        <v>12.369935248357642</v>
      </c>
      <c r="F1406" s="112">
        <f>F1410*F1418</f>
        <v>12.369935248357642</v>
      </c>
      <c r="G1406" s="112">
        <f>G1410*G1418</f>
        <v>12.369935248357642</v>
      </c>
      <c r="H1406" s="112">
        <f>H1410*H1418</f>
        <v>12.369935248357642</v>
      </c>
    </row>
    <row r="1407" spans="2:11" hidden="1" outlineLevel="2" x14ac:dyDescent="0.35">
      <c r="B1407" s="82" t="s">
        <v>1059</v>
      </c>
      <c r="D1407" s="112">
        <f>D1410*D1419</f>
        <v>1.1072179761416543</v>
      </c>
      <c r="E1407" s="112">
        <f>E1410*E1419</f>
        <v>1.1072179761416543</v>
      </c>
      <c r="F1407" s="112">
        <f>F1410*F1419</f>
        <v>1.1072179761416543</v>
      </c>
      <c r="G1407" s="112">
        <f>G1410*G1419</f>
        <v>1.1072179761416543</v>
      </c>
      <c r="H1407" s="112">
        <f>H1410*H1419</f>
        <v>1.1072179761416543</v>
      </c>
    </row>
    <row r="1408" spans="2:11" hidden="1" outlineLevel="2" x14ac:dyDescent="0.35">
      <c r="B1408" s="82" t="s">
        <v>1060</v>
      </c>
      <c r="D1408" s="112">
        <f>D1410*D1420</f>
        <v>1.525800381756182</v>
      </c>
      <c r="E1408" s="112">
        <f>E1410*E1420</f>
        <v>1.525800381756182</v>
      </c>
      <c r="F1408" s="112">
        <f>F1410*F1420</f>
        <v>1.525800381756182</v>
      </c>
      <c r="G1408" s="112">
        <f>G1410*G1420</f>
        <v>1.525800381756182</v>
      </c>
      <c r="H1408" s="112">
        <f>H1410*H1420</f>
        <v>1.525800381756182</v>
      </c>
    </row>
    <row r="1409" spans="2:8" hidden="1" outlineLevel="2" x14ac:dyDescent="0.35">
      <c r="B1409" s="82"/>
      <c r="D1409" s="112"/>
      <c r="E1409" s="19"/>
      <c r="F1409" s="19"/>
      <c r="G1409" s="19"/>
      <c r="H1409" s="19"/>
    </row>
    <row r="1410" spans="2:8" hidden="1" outlineLevel="2" x14ac:dyDescent="0.35">
      <c r="B1410" s="82" t="s">
        <v>1061</v>
      </c>
      <c r="D1410" s="112">
        <f>D1411*D1412</f>
        <v>15.002953606255478</v>
      </c>
      <c r="E1410" s="112">
        <f>E1411*E1412</f>
        <v>15.002953606255478</v>
      </c>
      <c r="F1410" s="112">
        <f>F1411*F1412</f>
        <v>15.002953606255478</v>
      </c>
      <c r="G1410" s="112">
        <f>G1411*G1412</f>
        <v>15.002953606255478</v>
      </c>
      <c r="H1410" s="112">
        <f>H1411*H1412</f>
        <v>15.002953606255478</v>
      </c>
    </row>
    <row r="1411" spans="2:8" hidden="1" outlineLevel="2" x14ac:dyDescent="0.35">
      <c r="B1411" s="82" t="s">
        <v>1021</v>
      </c>
      <c r="C1411" s="292">
        <v>8.6E-3</v>
      </c>
      <c r="D1411" s="134">
        <f t="shared" ref="D1411:H1412" si="244">C1411</f>
        <v>8.6E-3</v>
      </c>
      <c r="E1411" s="134">
        <f t="shared" si="244"/>
        <v>8.6E-3</v>
      </c>
      <c r="F1411" s="134">
        <f t="shared" si="244"/>
        <v>8.6E-3</v>
      </c>
      <c r="G1411" s="134">
        <f t="shared" si="244"/>
        <v>8.6E-3</v>
      </c>
      <c r="H1411" s="134">
        <f t="shared" si="244"/>
        <v>8.6E-3</v>
      </c>
    </row>
    <row r="1412" spans="2:8" hidden="1" outlineLevel="2" x14ac:dyDescent="0.35">
      <c r="B1412" t="s">
        <v>989</v>
      </c>
      <c r="C1412" s="34">
        <v>1744.5294890994742</v>
      </c>
      <c r="D1412" s="112">
        <f t="shared" si="244"/>
        <v>1744.5294890994742</v>
      </c>
      <c r="E1412" s="112">
        <f t="shared" si="244"/>
        <v>1744.5294890994742</v>
      </c>
      <c r="F1412" s="112">
        <f t="shared" si="244"/>
        <v>1744.5294890994742</v>
      </c>
      <c r="G1412" s="112">
        <f t="shared" si="244"/>
        <v>1744.5294890994742</v>
      </c>
      <c r="H1412" s="112">
        <f t="shared" si="244"/>
        <v>1744.5294890994742</v>
      </c>
    </row>
    <row r="1413" spans="2:8" hidden="1" outlineLevel="2" x14ac:dyDescent="0.35">
      <c r="C1413" s="297"/>
    </row>
    <row r="1414" spans="2:8" hidden="1" outlineLevel="2" x14ac:dyDescent="0.35">
      <c r="B1414" t="s">
        <v>1025</v>
      </c>
      <c r="C1414" s="131">
        <f t="shared" ref="C1414:H1414" si="245">C1418*(C1422/(1-(1/((1+C1422)^(C1424)))))</f>
        <v>0.10863517972261441</v>
      </c>
      <c r="D1414" s="131">
        <f t="shared" si="245"/>
        <v>0.10863517972261441</v>
      </c>
      <c r="E1414" s="131">
        <f t="shared" si="245"/>
        <v>0.10863517972261441</v>
      </c>
      <c r="F1414" s="73">
        <f t="shared" si="245"/>
        <v>0.10863517972261441</v>
      </c>
      <c r="G1414" s="73">
        <f t="shared" si="245"/>
        <v>0.10863517972261441</v>
      </c>
      <c r="H1414" s="73">
        <f t="shared" si="245"/>
        <v>0.10863517972261441</v>
      </c>
    </row>
    <row r="1415" spans="2:8" hidden="1" outlineLevel="2" x14ac:dyDescent="0.35">
      <c r="B1415" t="s">
        <v>1026</v>
      </c>
      <c r="C1415" s="131">
        <f t="shared" ref="C1415:H1415" si="246">C1419*(C1422/(1-(1/((1+C1422)^(C1425)))))</f>
        <v>1.5661988326080737E-2</v>
      </c>
      <c r="D1415" s="131">
        <f t="shared" si="246"/>
        <v>1.5661988326080737E-2</v>
      </c>
      <c r="E1415" s="131">
        <f t="shared" si="246"/>
        <v>1.5661988326080737E-2</v>
      </c>
      <c r="F1415" s="73">
        <f t="shared" si="246"/>
        <v>1.5661988326080737E-2</v>
      </c>
      <c r="G1415" s="73">
        <f t="shared" si="246"/>
        <v>1.5661988326080737E-2</v>
      </c>
      <c r="H1415" s="73">
        <f t="shared" si="246"/>
        <v>1.5661988326080737E-2</v>
      </c>
    </row>
    <row r="1416" spans="2:8" hidden="1" outlineLevel="2" x14ac:dyDescent="0.35">
      <c r="B1416" t="s">
        <v>1027</v>
      </c>
      <c r="C1416" s="131">
        <f t="shared" ref="C1416:H1416" si="247">C1420*(C1422/(1-(1/((1+C1422)^(C1426)))))</f>
        <v>2.6332913718150341E-2</v>
      </c>
      <c r="D1416" s="131">
        <f t="shared" si="247"/>
        <v>2.6332913718150341E-2</v>
      </c>
      <c r="E1416" s="131">
        <f t="shared" si="247"/>
        <v>2.6332913718150341E-2</v>
      </c>
      <c r="F1416" s="73">
        <f t="shared" si="247"/>
        <v>2.6332913718150341E-2</v>
      </c>
      <c r="G1416" s="73">
        <f t="shared" si="247"/>
        <v>2.6332913718150341E-2</v>
      </c>
      <c r="H1416" s="73">
        <f t="shared" si="247"/>
        <v>2.6332913718150341E-2</v>
      </c>
    </row>
    <row r="1417" spans="2:8" hidden="1" outlineLevel="2" x14ac:dyDescent="0.35">
      <c r="C1417" s="131"/>
      <c r="D1417" s="131"/>
      <c r="E1417" s="131"/>
      <c r="F1417" s="73"/>
      <c r="G1417" s="73"/>
      <c r="H1417" s="73"/>
    </row>
    <row r="1418" spans="2:8" hidden="1" outlineLevel="2" x14ac:dyDescent="0.35">
      <c r="B1418" t="s">
        <v>861</v>
      </c>
      <c r="C1418" s="292">
        <v>0.82450000000000001</v>
      </c>
      <c r="D1418" s="131">
        <f t="shared" ref="D1418:H1420" si="248">C1418</f>
        <v>0.82450000000000001</v>
      </c>
      <c r="E1418" s="131">
        <f t="shared" si="248"/>
        <v>0.82450000000000001</v>
      </c>
      <c r="F1418" s="131">
        <f t="shared" si="248"/>
        <v>0.82450000000000001</v>
      </c>
      <c r="G1418" s="131">
        <f t="shared" si="248"/>
        <v>0.82450000000000001</v>
      </c>
      <c r="H1418" s="131">
        <f t="shared" si="248"/>
        <v>0.82450000000000001</v>
      </c>
    </row>
    <row r="1419" spans="2:8" hidden="1" outlineLevel="2" x14ac:dyDescent="0.35">
      <c r="B1419" t="s">
        <v>862</v>
      </c>
      <c r="C1419" s="292">
        <v>7.3800000000000004E-2</v>
      </c>
      <c r="D1419" s="131">
        <f t="shared" si="248"/>
        <v>7.3800000000000004E-2</v>
      </c>
      <c r="E1419" s="131">
        <f t="shared" si="248"/>
        <v>7.3800000000000004E-2</v>
      </c>
      <c r="F1419" s="131">
        <f t="shared" si="248"/>
        <v>7.3800000000000004E-2</v>
      </c>
      <c r="G1419" s="131">
        <f t="shared" si="248"/>
        <v>7.3800000000000004E-2</v>
      </c>
      <c r="H1419" s="131">
        <f t="shared" si="248"/>
        <v>7.3800000000000004E-2</v>
      </c>
    </row>
    <row r="1420" spans="2:8" hidden="1" outlineLevel="2" x14ac:dyDescent="0.35">
      <c r="B1420" t="s">
        <v>863</v>
      </c>
      <c r="C1420" s="292">
        <v>0.1017</v>
      </c>
      <c r="D1420" s="131">
        <f t="shared" si="248"/>
        <v>0.1017</v>
      </c>
      <c r="E1420" s="131">
        <f t="shared" si="248"/>
        <v>0.1017</v>
      </c>
      <c r="F1420" s="131">
        <f t="shared" si="248"/>
        <v>0.1017</v>
      </c>
      <c r="G1420" s="131">
        <f t="shared" si="248"/>
        <v>0.1017</v>
      </c>
      <c r="H1420" s="131">
        <f t="shared" si="248"/>
        <v>0.1017</v>
      </c>
    </row>
    <row r="1421" spans="2:8" hidden="1" outlineLevel="2" x14ac:dyDescent="0.35"/>
    <row r="1422" spans="2:8" hidden="1" outlineLevel="2" x14ac:dyDescent="0.35">
      <c r="B1422" t="s">
        <v>857</v>
      </c>
      <c r="C1422" s="291">
        <f>'Regulatory WACC'!$C$21</f>
        <v>0.11000990968583492</v>
      </c>
      <c r="D1422" s="131">
        <f>C1422</f>
        <v>0.11000990968583492</v>
      </c>
      <c r="E1422" s="131">
        <f>D1422</f>
        <v>0.11000990968583492</v>
      </c>
      <c r="F1422" s="73">
        <f>E1422</f>
        <v>0.11000990968583492</v>
      </c>
      <c r="G1422" s="73">
        <f>F1422</f>
        <v>0.11000990968583492</v>
      </c>
      <c r="H1422" s="73">
        <f>G1422</f>
        <v>0.11000990968583492</v>
      </c>
    </row>
    <row r="1423" spans="2:8" hidden="1" outlineLevel="2" x14ac:dyDescent="0.35"/>
    <row r="1424" spans="2:8" hidden="1" outlineLevel="2" x14ac:dyDescent="0.35">
      <c r="B1424" t="s">
        <v>864</v>
      </c>
      <c r="C1424" s="293">
        <v>17.260000000000002</v>
      </c>
      <c r="D1424" s="58">
        <f t="shared" ref="D1424:H1426" si="249">C1424</f>
        <v>17.260000000000002</v>
      </c>
      <c r="E1424" s="58">
        <f t="shared" si="249"/>
        <v>17.260000000000002</v>
      </c>
      <c r="F1424" s="58">
        <f t="shared" si="249"/>
        <v>17.260000000000002</v>
      </c>
      <c r="G1424" s="58">
        <f t="shared" si="249"/>
        <v>17.260000000000002</v>
      </c>
      <c r="H1424" s="58">
        <f t="shared" si="249"/>
        <v>17.260000000000002</v>
      </c>
    </row>
    <row r="1425" spans="2:8" hidden="1" outlineLevel="2" x14ac:dyDescent="0.35">
      <c r="B1425" t="s">
        <v>865</v>
      </c>
      <c r="C1425" s="293">
        <v>7</v>
      </c>
      <c r="D1425" s="58">
        <f t="shared" si="249"/>
        <v>7</v>
      </c>
      <c r="E1425" s="58">
        <f t="shared" si="249"/>
        <v>7</v>
      </c>
      <c r="F1425" s="58">
        <f t="shared" si="249"/>
        <v>7</v>
      </c>
      <c r="G1425" s="58">
        <f t="shared" si="249"/>
        <v>7</v>
      </c>
      <c r="H1425" s="58">
        <f t="shared" si="249"/>
        <v>7</v>
      </c>
    </row>
    <row r="1426" spans="2:8" ht="15" hidden="1" customHeight="1" outlineLevel="2" x14ac:dyDescent="0.35">
      <c r="B1426" t="s">
        <v>866</v>
      </c>
      <c r="C1426" s="293">
        <v>5.3</v>
      </c>
      <c r="D1426" s="58">
        <f t="shared" si="249"/>
        <v>5.3</v>
      </c>
      <c r="E1426" s="58">
        <f t="shared" si="249"/>
        <v>5.3</v>
      </c>
      <c r="F1426" s="58">
        <f t="shared" si="249"/>
        <v>5.3</v>
      </c>
      <c r="G1426" s="58">
        <f t="shared" si="249"/>
        <v>5.3</v>
      </c>
      <c r="H1426" s="58">
        <f t="shared" si="249"/>
        <v>5.3</v>
      </c>
    </row>
    <row r="1427" spans="2:8" hidden="1" outlineLevel="1" x14ac:dyDescent="0.35"/>
    <row r="1428" spans="2:8" hidden="1" outlineLevel="1" x14ac:dyDescent="0.35">
      <c r="B1428" s="136" t="s">
        <v>1236</v>
      </c>
      <c r="C1428" s="136"/>
      <c r="D1428" s="137">
        <f>D1430*D1431</f>
        <v>26.067488456993505</v>
      </c>
      <c r="E1428" s="137">
        <f>D1428*(E1349/D1349)</f>
        <v>24.563029428186582</v>
      </c>
      <c r="F1428" s="137">
        <f>E1428*(F1349/E1349)</f>
        <v>23.145398747768219</v>
      </c>
      <c r="G1428" s="137">
        <f>F1428*(G1349/F1349)</f>
        <v>21.809585204439525</v>
      </c>
      <c r="H1428" s="137">
        <f>G1428*(H1349/G1349)</f>
        <v>20.550866803950498</v>
      </c>
    </row>
    <row r="1429" spans="2:8" ht="15" hidden="1" customHeight="1" outlineLevel="2" x14ac:dyDescent="0.35"/>
    <row r="1430" spans="2:8" hidden="1" outlineLevel="2" x14ac:dyDescent="0.35">
      <c r="B1430" t="s">
        <v>990</v>
      </c>
      <c r="C1430" s="292">
        <v>0.02</v>
      </c>
      <c r="D1430" s="134">
        <f>C1430</f>
        <v>0.02</v>
      </c>
      <c r="E1430" s="134"/>
      <c r="F1430" s="134"/>
      <c r="G1430" s="134"/>
      <c r="H1430" s="134"/>
    </row>
    <row r="1431" spans="2:8" ht="14.15" hidden="1" customHeight="1" outlineLevel="2" x14ac:dyDescent="0.35">
      <c r="B1431" t="s">
        <v>991</v>
      </c>
      <c r="C1431" s="34">
        <v>1303.3744228496753</v>
      </c>
      <c r="D1431" s="36">
        <f>C1431</f>
        <v>1303.3744228496753</v>
      </c>
      <c r="E1431" s="36"/>
      <c r="F1431" s="36"/>
      <c r="G1431" s="36"/>
      <c r="H1431" s="36"/>
    </row>
    <row r="1432" spans="2:8" hidden="1" outlineLevel="1" x14ac:dyDescent="0.35">
      <c r="C1432" s="36"/>
    </row>
    <row r="1433" spans="2:8" hidden="1" outlineLevel="1" x14ac:dyDescent="0.35">
      <c r="B1433" s="136" t="s">
        <v>1097</v>
      </c>
      <c r="C1433" s="136"/>
      <c r="D1433" s="137">
        <f>D1360-D1496</f>
        <v>0.46292732425938876</v>
      </c>
      <c r="E1433" s="137">
        <f>E1360-E1496</f>
        <v>0.44691959596788955</v>
      </c>
      <c r="F1433" s="137">
        <f>F1360-F1496</f>
        <v>0.43109941021495946</v>
      </c>
      <c r="G1433" s="137">
        <f>G1360-G1496</f>
        <v>0.41549091711866648</v>
      </c>
      <c r="H1433" s="137">
        <f>H1360-H1496</f>
        <v>0.40011688826179892</v>
      </c>
    </row>
    <row r="1434" spans="2:8" ht="15" hidden="1" customHeight="1" outlineLevel="2" x14ac:dyDescent="0.35"/>
    <row r="1435" spans="2:8" hidden="1" outlineLevel="2" x14ac:dyDescent="0.35">
      <c r="B1435" t="s">
        <v>873</v>
      </c>
      <c r="C1435" s="34">
        <v>31.191603227794072</v>
      </c>
      <c r="D1435" s="36">
        <f>C1435</f>
        <v>31.191603227794072</v>
      </c>
      <c r="E1435" s="36">
        <f>D1435</f>
        <v>31.191603227794072</v>
      </c>
      <c r="F1435" s="36">
        <f>E1435</f>
        <v>31.191603227794072</v>
      </c>
      <c r="G1435" s="36">
        <f>F1435</f>
        <v>31.191603227794072</v>
      </c>
      <c r="H1435" s="36">
        <f>G1435</f>
        <v>31.191603227794072</v>
      </c>
    </row>
    <row r="1436" spans="2:8" hidden="1" outlineLevel="1" x14ac:dyDescent="0.35"/>
    <row r="1437" spans="2:8" ht="14.15" hidden="1" customHeight="1" outlineLevel="1" x14ac:dyDescent="0.35">
      <c r="B1437" s="111" t="s">
        <v>992</v>
      </c>
      <c r="C1437" s="111">
        <v>0</v>
      </c>
      <c r="D1437" s="144">
        <f>+D1439+D1463+D1491+D1496</f>
        <v>389.28365562977018</v>
      </c>
      <c r="E1437" s="144">
        <f>+E1439+E1463+E1491+E1496</f>
        <v>387.47167227770717</v>
      </c>
      <c r="F1437" s="144">
        <f>+F1439+F1463+F1491+F1496</f>
        <v>385.75638456995648</v>
      </c>
      <c r="G1437" s="144">
        <f>+G1439+G1463+G1491+G1496</f>
        <v>384.1325861521305</v>
      </c>
      <c r="H1437" s="144">
        <f>+H1439+H1463+H1491+H1496</f>
        <v>382.59537131276113</v>
      </c>
    </row>
    <row r="1438" spans="2:8" hidden="1" outlineLevel="1" x14ac:dyDescent="0.35">
      <c r="B1438" s="1"/>
      <c r="C1438" s="1"/>
      <c r="D1438" s="130"/>
      <c r="E1438" s="130"/>
      <c r="F1438" s="130"/>
      <c r="G1438" s="130"/>
      <c r="H1438" s="130"/>
    </row>
    <row r="1439" spans="2:8" hidden="1" outlineLevel="1" x14ac:dyDescent="0.35">
      <c r="B1439" s="136" t="s">
        <v>380</v>
      </c>
      <c r="C1439" s="136"/>
      <c r="D1439" s="137">
        <f>D1441+D1442</f>
        <v>351.92099489495138</v>
      </c>
      <c r="E1439" s="137">
        <f>E1441+E1442</f>
        <v>351.92099489495138</v>
      </c>
      <c r="F1439" s="137">
        <f>F1441+F1442</f>
        <v>351.92099489495138</v>
      </c>
      <c r="G1439" s="137">
        <f>G1441+G1442</f>
        <v>351.92099489495138</v>
      </c>
      <c r="H1439" s="137">
        <f>H1441+H1442</f>
        <v>351.92099489495138</v>
      </c>
    </row>
    <row r="1440" spans="2:8" hidden="1" outlineLevel="2" x14ac:dyDescent="0.35"/>
    <row r="1441" spans="2:10" hidden="1" outlineLevel="2" x14ac:dyDescent="0.35">
      <c r="B1441" s="1" t="s">
        <v>853</v>
      </c>
      <c r="C1441" s="1"/>
      <c r="D1441" s="130">
        <f>-PMT(D1447,5,NPV(D1447,D1444:H1444))</f>
        <v>95.862891416494065</v>
      </c>
      <c r="E1441" s="130">
        <f t="shared" ref="E1441:H1442" si="250">D1441</f>
        <v>95.862891416494065</v>
      </c>
      <c r="F1441" s="130">
        <f t="shared" si="250"/>
        <v>95.862891416494065</v>
      </c>
      <c r="G1441" s="130">
        <f t="shared" si="250"/>
        <v>95.862891416494065</v>
      </c>
      <c r="H1441" s="130">
        <f t="shared" si="250"/>
        <v>95.862891416494065</v>
      </c>
    </row>
    <row r="1442" spans="2:10" hidden="1" outlineLevel="2" x14ac:dyDescent="0.35">
      <c r="B1442" s="1" t="s">
        <v>854</v>
      </c>
      <c r="C1442" s="1"/>
      <c r="D1442" s="130">
        <f>-PMT(D1447,5,NPV(D1447,D1445:H1445))</f>
        <v>256.05810347845733</v>
      </c>
      <c r="E1442" s="130">
        <f t="shared" si="250"/>
        <v>256.05810347845733</v>
      </c>
      <c r="F1442" s="130">
        <f t="shared" si="250"/>
        <v>256.05810347845733</v>
      </c>
      <c r="G1442" s="130">
        <f t="shared" si="250"/>
        <v>256.05810347845733</v>
      </c>
      <c r="H1442" s="130">
        <f t="shared" si="250"/>
        <v>256.05810347845733</v>
      </c>
    </row>
    <row r="1443" spans="2:10" hidden="1" outlineLevel="2" x14ac:dyDescent="0.35"/>
    <row r="1444" spans="2:10" hidden="1" outlineLevel="2" x14ac:dyDescent="0.35">
      <c r="B1444" t="s">
        <v>855</v>
      </c>
      <c r="D1444" s="36">
        <f>IF((D1450+D1455)&lt;D1454*D1448,(D1450+D1455),(D1454*D1448))</f>
        <v>95.862891416494051</v>
      </c>
      <c r="E1444" s="36">
        <f>IF((E1450+E1455)&lt;E1454*E1448,(E1450+E1455),(E1454*E1448))</f>
        <v>95.862891416494051</v>
      </c>
      <c r="F1444" s="36">
        <f>IF((F1450+F1455)&lt;F1454*F1448,(F1450+F1455),(F1454*F1448))</f>
        <v>95.862891416494051</v>
      </c>
      <c r="G1444" s="36">
        <f>IF((G1450+G1455)&lt;G1454*G1448,(G1450+G1455),(G1454*G1448))</f>
        <v>95.862891416494051</v>
      </c>
      <c r="H1444" s="36">
        <f>IF((H1450+H1455)&lt;H1454*H1448,(H1450+H1455),(H1454*H1448))</f>
        <v>95.862891416494051</v>
      </c>
    </row>
    <row r="1445" spans="2:10" hidden="1" outlineLevel="2" x14ac:dyDescent="0.35">
      <c r="B1445" t="s">
        <v>856</v>
      </c>
      <c r="D1445" s="36">
        <f>D1461*D1447</f>
        <v>274.95884109927766</v>
      </c>
      <c r="E1445" s="36">
        <f>E1461*E1447</f>
        <v>264.41297307232611</v>
      </c>
      <c r="F1445" s="36">
        <f>F1461*F1447</f>
        <v>253.86710504537467</v>
      </c>
      <c r="G1445" s="36">
        <f>G1461*G1447</f>
        <v>243.32123701842312</v>
      </c>
      <c r="H1445" s="36">
        <f>H1461*H1447</f>
        <v>232.77536899147165</v>
      </c>
    </row>
    <row r="1446" spans="2:10" hidden="1" outlineLevel="2" x14ac:dyDescent="0.35"/>
    <row r="1447" spans="2:10" hidden="1" outlineLevel="2" x14ac:dyDescent="0.35">
      <c r="B1447" t="s">
        <v>857</v>
      </c>
      <c r="C1447" s="131">
        <f>'Regulatory WACC'!$C$21</f>
        <v>0.11000990968583492</v>
      </c>
      <c r="D1447" s="131">
        <f t="shared" ref="D1447:H1448" si="251">C1447</f>
        <v>0.11000990968583492</v>
      </c>
      <c r="E1447" s="131">
        <f t="shared" si="251"/>
        <v>0.11000990968583492</v>
      </c>
      <c r="F1447" s="73">
        <f t="shared" si="251"/>
        <v>0.11000990968583492</v>
      </c>
      <c r="G1447" s="73">
        <f t="shared" si="251"/>
        <v>0.11000990968583492</v>
      </c>
      <c r="H1447" s="73">
        <f t="shared" si="251"/>
        <v>0.11000990968583492</v>
      </c>
    </row>
    <row r="1448" spans="2:10" hidden="1" outlineLevel="2" x14ac:dyDescent="0.35">
      <c r="B1448" t="s">
        <v>858</v>
      </c>
      <c r="C1448" s="292">
        <f>-C1456/C1454</f>
        <v>3.4999591762948715E-2</v>
      </c>
      <c r="D1448" s="131">
        <f t="shared" si="251"/>
        <v>3.4999591762948715E-2</v>
      </c>
      <c r="E1448" s="131">
        <f t="shared" si="251"/>
        <v>3.4999591762948715E-2</v>
      </c>
      <c r="F1448" s="73">
        <f t="shared" si="251"/>
        <v>3.4999591762948715E-2</v>
      </c>
      <c r="G1448" s="73">
        <f t="shared" si="251"/>
        <v>3.4999591762948715E-2</v>
      </c>
      <c r="H1448" s="73">
        <f t="shared" si="251"/>
        <v>3.4999591762948715E-2</v>
      </c>
    </row>
    <row r="1449" spans="2:10" hidden="1" outlineLevel="2" x14ac:dyDescent="0.35"/>
    <row r="1450" spans="2:10" hidden="1" outlineLevel="2" x14ac:dyDescent="0.35">
      <c r="B1450" t="s">
        <v>505</v>
      </c>
      <c r="C1450" s="34">
        <v>2738.9717018921483</v>
      </c>
      <c r="D1450" s="36">
        <f t="shared" ref="D1450:H1454" si="252">C1450</f>
        <v>2738.9717018921483</v>
      </c>
      <c r="E1450" s="36">
        <f t="shared" si="252"/>
        <v>2738.9717018921483</v>
      </c>
      <c r="F1450" s="36">
        <f t="shared" si="252"/>
        <v>2738.9717018921483</v>
      </c>
      <c r="G1450" s="36">
        <f t="shared" si="252"/>
        <v>2738.9717018921483</v>
      </c>
      <c r="H1450" s="36">
        <f t="shared" si="252"/>
        <v>2738.9717018921483</v>
      </c>
      <c r="J1450" s="36"/>
    </row>
    <row r="1451" spans="2:10" hidden="1" outlineLevel="2" x14ac:dyDescent="0.35">
      <c r="B1451" t="s">
        <v>506</v>
      </c>
      <c r="C1451" s="34">
        <v>0</v>
      </c>
      <c r="D1451" s="36">
        <f t="shared" si="252"/>
        <v>0</v>
      </c>
      <c r="E1451" s="36">
        <f t="shared" si="252"/>
        <v>0</v>
      </c>
      <c r="F1451" s="36">
        <f t="shared" si="252"/>
        <v>0</v>
      </c>
      <c r="G1451" s="36">
        <f t="shared" si="252"/>
        <v>0</v>
      </c>
      <c r="H1451" s="36">
        <f t="shared" si="252"/>
        <v>0</v>
      </c>
      <c r="J1451" s="36"/>
    </row>
    <row r="1452" spans="2:10" hidden="1" outlineLevel="2" x14ac:dyDescent="0.35">
      <c r="B1452" t="s">
        <v>507</v>
      </c>
      <c r="C1452" s="34">
        <v>0</v>
      </c>
      <c r="D1452" s="36">
        <f t="shared" si="252"/>
        <v>0</v>
      </c>
      <c r="E1452" s="36">
        <f t="shared" si="252"/>
        <v>0</v>
      </c>
      <c r="F1452" s="36">
        <f t="shared" si="252"/>
        <v>0</v>
      </c>
      <c r="G1452" s="36">
        <f t="shared" si="252"/>
        <v>0</v>
      </c>
      <c r="H1452" s="36">
        <f t="shared" si="252"/>
        <v>0</v>
      </c>
      <c r="J1452" s="36"/>
    </row>
    <row r="1453" spans="2:10" hidden="1" outlineLevel="2" x14ac:dyDescent="0.35">
      <c r="B1453" t="s">
        <v>1086</v>
      </c>
      <c r="C1453" s="34">
        <v>0</v>
      </c>
      <c r="D1453" s="36">
        <f t="shared" si="252"/>
        <v>0</v>
      </c>
      <c r="E1453" s="36">
        <f t="shared" si="252"/>
        <v>0</v>
      </c>
      <c r="F1453" s="36">
        <f t="shared" si="252"/>
        <v>0</v>
      </c>
      <c r="G1453" s="36">
        <f t="shared" si="252"/>
        <v>0</v>
      </c>
      <c r="H1453" s="36">
        <f t="shared" si="252"/>
        <v>0</v>
      </c>
      <c r="J1453" s="36"/>
    </row>
    <row r="1454" spans="2:10" hidden="1" outlineLevel="2" x14ac:dyDescent="0.35">
      <c r="B1454" t="s">
        <v>1233</v>
      </c>
      <c r="C1454" s="36">
        <f>C1450-C1451-C1452-C1453</f>
        <v>2738.9717018921483</v>
      </c>
      <c r="D1454" s="36">
        <f t="shared" si="252"/>
        <v>2738.9717018921483</v>
      </c>
      <c r="E1454" s="36">
        <f t="shared" si="252"/>
        <v>2738.9717018921483</v>
      </c>
      <c r="F1454" s="36">
        <f t="shared" si="252"/>
        <v>2738.9717018921483</v>
      </c>
      <c r="G1454" s="36">
        <f t="shared" si="252"/>
        <v>2738.9717018921483</v>
      </c>
      <c r="H1454" s="36">
        <f t="shared" si="252"/>
        <v>2738.9717018921483</v>
      </c>
      <c r="J1454" s="36"/>
    </row>
    <row r="1455" spans="2:10" hidden="1" outlineLevel="2" x14ac:dyDescent="0.35">
      <c r="B1455" t="s">
        <v>511</v>
      </c>
      <c r="C1455" s="34">
        <v>-295.66472220995547</v>
      </c>
      <c r="D1455" s="156">
        <f>C1455</f>
        <v>-295.66472220995547</v>
      </c>
      <c r="E1455" s="36">
        <f>D1455+D1456</f>
        <v>-391.52761362644952</v>
      </c>
      <c r="F1455" s="36">
        <f>E1455+E1456</f>
        <v>-487.39050504294357</v>
      </c>
      <c r="G1455" s="36">
        <f>F1455+F1456</f>
        <v>-583.25339645943768</v>
      </c>
      <c r="H1455" s="36">
        <f>G1455+G1456</f>
        <v>-679.11628787593168</v>
      </c>
      <c r="J1455" s="36"/>
    </row>
    <row r="1456" spans="2:10" hidden="1" outlineLevel="2" x14ac:dyDescent="0.35">
      <c r="B1456" t="s">
        <v>1234</v>
      </c>
      <c r="C1456" s="34">
        <v>-95.862891416494051</v>
      </c>
      <c r="D1456" s="36">
        <f>-D1444</f>
        <v>-95.862891416494051</v>
      </c>
      <c r="E1456" s="36">
        <f>-E1444</f>
        <v>-95.862891416494051</v>
      </c>
      <c r="F1456" s="36">
        <f>-F1444</f>
        <v>-95.862891416494051</v>
      </c>
      <c r="G1456" s="36">
        <f>-G1444</f>
        <v>-95.862891416494051</v>
      </c>
      <c r="H1456" s="36">
        <f>-H1444</f>
        <v>-95.862891416494051</v>
      </c>
      <c r="J1456" s="36"/>
    </row>
    <row r="1457" spans="2:10" hidden="1" outlineLevel="2" x14ac:dyDescent="0.35">
      <c r="B1457" t="s">
        <v>514</v>
      </c>
      <c r="C1457" s="34">
        <v>0</v>
      </c>
      <c r="D1457" s="36">
        <f>IFERROR(C1457*(D1456/C1456),0)</f>
        <v>0</v>
      </c>
      <c r="E1457" s="36">
        <f>IFERROR(D1457*(E1456/D1456),0)</f>
        <v>0</v>
      </c>
      <c r="F1457" s="36">
        <f>IFERROR(E1457*(F1456/E1456),0)</f>
        <v>0</v>
      </c>
      <c r="G1457" s="36">
        <f>IFERROR(F1457*(G1456/F1456),0)</f>
        <v>0</v>
      </c>
      <c r="H1457" s="36">
        <f>IFERROR(G1457*(H1456/G1456),0)</f>
        <v>0</v>
      </c>
      <c r="J1457" s="36"/>
    </row>
    <row r="1458" spans="2:10" hidden="1" outlineLevel="2" x14ac:dyDescent="0.35">
      <c r="B1458" t="s">
        <v>513</v>
      </c>
      <c r="C1458" s="34">
        <v>0</v>
      </c>
      <c r="D1458" s="36">
        <f>IFERROR(C1458*(D1456/C1456),0)</f>
        <v>0</v>
      </c>
      <c r="E1458" s="36">
        <f>IFERROR(D1458*(E1456/D1456),0)</f>
        <v>0</v>
      </c>
      <c r="F1458" s="36">
        <f>IFERROR(E1458*(F1456/E1456),0)</f>
        <v>0</v>
      </c>
      <c r="G1458" s="36">
        <f>IFERROR(F1458*(G1456/F1456),0)</f>
        <v>0</v>
      </c>
      <c r="H1458" s="36">
        <f>IFERROR(G1458*(H1456/G1456),0)</f>
        <v>0</v>
      </c>
      <c r="J1458" s="36"/>
    </row>
    <row r="1459" spans="2:10" hidden="1" outlineLevel="2" x14ac:dyDescent="0.35">
      <c r="B1459" t="s">
        <v>515</v>
      </c>
      <c r="C1459" s="34">
        <v>56.093682353637071</v>
      </c>
      <c r="D1459" s="36">
        <f t="shared" ref="D1459:H1460" si="253">+C1459</f>
        <v>56.093682353637071</v>
      </c>
      <c r="E1459" s="36">
        <f t="shared" si="253"/>
        <v>56.093682353637071</v>
      </c>
      <c r="F1459" s="36">
        <f t="shared" si="253"/>
        <v>56.093682353637071</v>
      </c>
      <c r="G1459" s="36">
        <f t="shared" si="253"/>
        <v>56.093682353637071</v>
      </c>
      <c r="H1459" s="36">
        <f t="shared" si="253"/>
        <v>56.093682353637071</v>
      </c>
      <c r="J1459" s="36"/>
    </row>
    <row r="1460" spans="2:10" hidden="1" outlineLevel="2" x14ac:dyDescent="0.35">
      <c r="B1460" t="s">
        <v>516</v>
      </c>
      <c r="C1460" s="34">
        <v>0</v>
      </c>
      <c r="D1460" s="36">
        <f t="shared" si="253"/>
        <v>0</v>
      </c>
      <c r="E1460" s="36">
        <f t="shared" si="253"/>
        <v>0</v>
      </c>
      <c r="F1460" s="36">
        <f t="shared" si="253"/>
        <v>0</v>
      </c>
      <c r="G1460" s="36">
        <f t="shared" si="253"/>
        <v>0</v>
      </c>
      <c r="H1460" s="36">
        <f t="shared" si="253"/>
        <v>0</v>
      </c>
      <c r="J1460" s="36"/>
    </row>
    <row r="1461" spans="2:10" hidden="1" outlineLevel="2" x14ac:dyDescent="0.35">
      <c r="B1461" t="s">
        <v>1235</v>
      </c>
      <c r="C1461" s="36">
        <f>C1450+C1455-C1457-C1458+C1459+C1460</f>
        <v>2499.40066203583</v>
      </c>
      <c r="D1461" s="36">
        <f>D1450+D1455-D1457-D1458+D1460+D1459</f>
        <v>2499.40066203583</v>
      </c>
      <c r="E1461" s="36">
        <f>E1450+E1455-E1457-E1458+E1460+E1459</f>
        <v>2403.5377706193358</v>
      </c>
      <c r="F1461" s="36">
        <f>F1450+F1455-F1457-F1458+F1460+F1459</f>
        <v>2307.674879202842</v>
      </c>
      <c r="G1461" s="36">
        <f>G1450+G1455-G1457-G1458+G1460+G1459</f>
        <v>2211.8119877863478</v>
      </c>
      <c r="H1461" s="36">
        <f>H1450+H1455-H1457-H1458+H1460+H1459</f>
        <v>2115.949096369854</v>
      </c>
      <c r="J1461" s="36"/>
    </row>
    <row r="1462" spans="2:10" hidden="1" outlineLevel="1" x14ac:dyDescent="0.35">
      <c r="D1462" s="36"/>
    </row>
    <row r="1463" spans="2:10" hidden="1" outlineLevel="1" x14ac:dyDescent="0.35">
      <c r="B1463" s="136" t="s">
        <v>1232</v>
      </c>
      <c r="C1463" s="136"/>
      <c r="D1463" s="137">
        <f>SUM(D1465:D1467)</f>
        <v>3.9805962846186773</v>
      </c>
      <c r="E1463" s="137">
        <f>SUM(E1465:E1467)</f>
        <v>3.9805962846186773</v>
      </c>
      <c r="F1463" s="137">
        <f>SUM(F1465:F1467)</f>
        <v>3.9805962846186773</v>
      </c>
      <c r="G1463" s="137">
        <f>SUM(G1465:G1467)</f>
        <v>3.9805962846186773</v>
      </c>
      <c r="H1463" s="137">
        <f>SUM(H1465:H1467)</f>
        <v>3.9805962846186773</v>
      </c>
    </row>
    <row r="1464" spans="2:10" hidden="1" outlineLevel="2" x14ac:dyDescent="0.35"/>
    <row r="1465" spans="2:10" hidden="1" outlineLevel="2" x14ac:dyDescent="0.35">
      <c r="B1465" s="82" t="s">
        <v>1055</v>
      </c>
      <c r="D1465" s="112">
        <f t="shared" ref="D1465:H1467" si="254">D1469*D1477/D1481</f>
        <v>2.8708262500452419</v>
      </c>
      <c r="E1465" s="112">
        <f t="shared" si="254"/>
        <v>2.8708262500452419</v>
      </c>
      <c r="F1465" s="112">
        <f t="shared" si="254"/>
        <v>2.8708262500452419</v>
      </c>
      <c r="G1465" s="112">
        <f t="shared" si="254"/>
        <v>2.8708262500452419</v>
      </c>
      <c r="H1465" s="112">
        <f t="shared" si="254"/>
        <v>2.8708262500452419</v>
      </c>
    </row>
    <row r="1466" spans="2:10" hidden="1" outlineLevel="2" x14ac:dyDescent="0.35">
      <c r="B1466" s="82" t="s">
        <v>1056</v>
      </c>
      <c r="D1466" s="112">
        <f t="shared" si="254"/>
        <v>0.41388845979011052</v>
      </c>
      <c r="E1466" s="112">
        <f t="shared" si="254"/>
        <v>0.41388845979011052</v>
      </c>
      <c r="F1466" s="112">
        <f t="shared" si="254"/>
        <v>0.41388845979011052</v>
      </c>
      <c r="G1466" s="112">
        <f t="shared" si="254"/>
        <v>0.41388845979011052</v>
      </c>
      <c r="H1466" s="112">
        <f t="shared" si="254"/>
        <v>0.41388845979011052</v>
      </c>
    </row>
    <row r="1467" spans="2:10" hidden="1" outlineLevel="2" x14ac:dyDescent="0.35">
      <c r="B1467" s="82" t="s">
        <v>1057</v>
      </c>
      <c r="D1467" s="112">
        <f t="shared" si="254"/>
        <v>0.69588157478332502</v>
      </c>
      <c r="E1467" s="112">
        <f t="shared" si="254"/>
        <v>0.69588157478332502</v>
      </c>
      <c r="F1467" s="112">
        <f t="shared" si="254"/>
        <v>0.69588157478332502</v>
      </c>
      <c r="G1467" s="112">
        <f t="shared" si="254"/>
        <v>0.69588157478332502</v>
      </c>
      <c r="H1467" s="112">
        <f t="shared" si="254"/>
        <v>0.69588157478332502</v>
      </c>
    </row>
    <row r="1468" spans="2:10" hidden="1" outlineLevel="2" x14ac:dyDescent="0.35">
      <c r="B1468" s="82"/>
      <c r="D1468" s="112"/>
      <c r="E1468" s="112"/>
      <c r="F1468" s="112"/>
      <c r="G1468" s="112"/>
      <c r="H1468" s="112"/>
    </row>
    <row r="1469" spans="2:10" hidden="1" outlineLevel="2" x14ac:dyDescent="0.35">
      <c r="B1469" s="82" t="s">
        <v>1058</v>
      </c>
      <c r="D1469" s="112">
        <f>D1473*D1481</f>
        <v>21.788487386923045</v>
      </c>
      <c r="E1469" s="112">
        <f>E1473*E1481</f>
        <v>21.788487386923045</v>
      </c>
      <c r="F1469" s="112">
        <f>F1473*F1481</f>
        <v>21.788487386923045</v>
      </c>
      <c r="G1469" s="112">
        <f>G1473*G1481</f>
        <v>21.788487386923045</v>
      </c>
      <c r="H1469" s="112">
        <f>H1473*H1481</f>
        <v>21.788487386923045</v>
      </c>
    </row>
    <row r="1470" spans="2:10" hidden="1" outlineLevel="2" x14ac:dyDescent="0.35">
      <c r="B1470" s="82" t="s">
        <v>1059</v>
      </c>
      <c r="D1470" s="112">
        <f>D1473*D1482</f>
        <v>1.950261211831317</v>
      </c>
      <c r="E1470" s="112">
        <f>E1473*E1482</f>
        <v>1.950261211831317</v>
      </c>
      <c r="F1470" s="112">
        <f>F1473*F1482</f>
        <v>1.950261211831317</v>
      </c>
      <c r="G1470" s="112">
        <f>G1473*G1482</f>
        <v>1.950261211831317</v>
      </c>
      <c r="H1470" s="112">
        <f>H1473*H1482</f>
        <v>1.950261211831317</v>
      </c>
    </row>
    <row r="1471" spans="2:10" hidden="1" outlineLevel="2" x14ac:dyDescent="0.35">
      <c r="B1471" s="82" t="s">
        <v>1060</v>
      </c>
      <c r="D1471" s="112">
        <f>D1473*D1483</f>
        <v>2.6875550845968146</v>
      </c>
      <c r="E1471" s="112">
        <f>E1473*E1483</f>
        <v>2.6875550845968146</v>
      </c>
      <c r="F1471" s="112">
        <f>F1473*F1483</f>
        <v>2.6875550845968146</v>
      </c>
      <c r="G1471" s="112">
        <f>G1473*G1483</f>
        <v>2.6875550845968146</v>
      </c>
      <c r="H1471" s="112">
        <f>H1473*H1483</f>
        <v>2.6875550845968146</v>
      </c>
    </row>
    <row r="1472" spans="2:10" hidden="1" outlineLevel="2" x14ac:dyDescent="0.35">
      <c r="B1472" s="82"/>
      <c r="D1472" s="112"/>
      <c r="E1472" s="19"/>
      <c r="F1472" s="19"/>
      <c r="G1472" s="19"/>
      <c r="H1472" s="19"/>
    </row>
    <row r="1473" spans="2:8" hidden="1" outlineLevel="2" x14ac:dyDescent="0.35">
      <c r="B1473" s="82" t="s">
        <v>1054</v>
      </c>
      <c r="D1473" s="112">
        <f>D1474*D1475</f>
        <v>26.426303683351176</v>
      </c>
      <c r="E1473" s="112">
        <f>E1474*E1475</f>
        <v>26.426303683351176</v>
      </c>
      <c r="F1473" s="112">
        <f>F1474*F1475</f>
        <v>26.426303683351176</v>
      </c>
      <c r="G1473" s="112">
        <f>G1474*G1475</f>
        <v>26.426303683351176</v>
      </c>
      <c r="H1473" s="112">
        <f>H1474*H1475</f>
        <v>26.426303683351176</v>
      </c>
    </row>
    <row r="1474" spans="2:8" hidden="1" outlineLevel="2" x14ac:dyDescent="0.35">
      <c r="B1474" s="82" t="s">
        <v>1020</v>
      </c>
      <c r="C1474" s="292">
        <v>8.6E-3</v>
      </c>
      <c r="D1474" s="134">
        <f t="shared" ref="D1474:H1475" si="255">C1474</f>
        <v>8.6E-3</v>
      </c>
      <c r="E1474" s="134">
        <f t="shared" si="255"/>
        <v>8.6E-3</v>
      </c>
      <c r="F1474" s="134">
        <f t="shared" si="255"/>
        <v>8.6E-3</v>
      </c>
      <c r="G1474" s="134">
        <f t="shared" si="255"/>
        <v>8.6E-3</v>
      </c>
      <c r="H1474" s="134">
        <f t="shared" si="255"/>
        <v>8.6E-3</v>
      </c>
    </row>
    <row r="1475" spans="2:8" hidden="1" outlineLevel="2" x14ac:dyDescent="0.35">
      <c r="B1475" s="82" t="s">
        <v>986</v>
      </c>
      <c r="C1475" s="34">
        <v>3072.8260096919971</v>
      </c>
      <c r="D1475" s="112">
        <f t="shared" si="255"/>
        <v>3072.8260096919971</v>
      </c>
      <c r="E1475" s="112">
        <f t="shared" si="255"/>
        <v>3072.8260096919971</v>
      </c>
      <c r="F1475" s="112">
        <f t="shared" si="255"/>
        <v>3072.8260096919971</v>
      </c>
      <c r="G1475" s="112">
        <f t="shared" si="255"/>
        <v>3072.8260096919971</v>
      </c>
      <c r="H1475" s="112">
        <f t="shared" si="255"/>
        <v>3072.8260096919971</v>
      </c>
    </row>
    <row r="1476" spans="2:8" hidden="1" outlineLevel="2" x14ac:dyDescent="0.35">
      <c r="C1476" s="36"/>
    </row>
    <row r="1477" spans="2:8" hidden="1" outlineLevel="2" x14ac:dyDescent="0.35">
      <c r="B1477" t="s">
        <v>1025</v>
      </c>
      <c r="C1477" s="131">
        <f t="shared" ref="C1477:H1477" si="256">C1481*(C1485/(1-(1/((1+C1485)^(C1487)))))</f>
        <v>0.10863517972261441</v>
      </c>
      <c r="D1477" s="131">
        <f t="shared" si="256"/>
        <v>0.10863517972261441</v>
      </c>
      <c r="E1477" s="131">
        <f t="shared" si="256"/>
        <v>0.10863517972261441</v>
      </c>
      <c r="F1477" s="73">
        <f t="shared" si="256"/>
        <v>0.10863517972261441</v>
      </c>
      <c r="G1477" s="73">
        <f t="shared" si="256"/>
        <v>0.10863517972261441</v>
      </c>
      <c r="H1477" s="73">
        <f t="shared" si="256"/>
        <v>0.10863517972261441</v>
      </c>
    </row>
    <row r="1478" spans="2:8" hidden="1" outlineLevel="2" x14ac:dyDescent="0.35">
      <c r="B1478" t="s">
        <v>1026</v>
      </c>
      <c r="C1478" s="131">
        <f t="shared" ref="C1478:H1478" si="257">C1482*(C1485/(1-(1/((1+C1485)^(C1488)))))</f>
        <v>1.5661988326080737E-2</v>
      </c>
      <c r="D1478" s="131">
        <f t="shared" si="257"/>
        <v>1.5661988326080737E-2</v>
      </c>
      <c r="E1478" s="131">
        <f t="shared" si="257"/>
        <v>1.5661988326080737E-2</v>
      </c>
      <c r="F1478" s="73">
        <f t="shared" si="257"/>
        <v>1.5661988326080737E-2</v>
      </c>
      <c r="G1478" s="73">
        <f t="shared" si="257"/>
        <v>1.5661988326080737E-2</v>
      </c>
      <c r="H1478" s="73">
        <f t="shared" si="257"/>
        <v>1.5661988326080737E-2</v>
      </c>
    </row>
    <row r="1479" spans="2:8" hidden="1" outlineLevel="2" x14ac:dyDescent="0.35">
      <c r="B1479" t="s">
        <v>1027</v>
      </c>
      <c r="C1479" s="131">
        <f t="shared" ref="C1479:H1479" si="258">C1483*(C1485/(1-(1/((1+C1485)^(C1489)))))</f>
        <v>2.6332913718150341E-2</v>
      </c>
      <c r="D1479" s="131">
        <f t="shared" si="258"/>
        <v>2.6332913718150341E-2</v>
      </c>
      <c r="E1479" s="131">
        <f t="shared" si="258"/>
        <v>2.6332913718150341E-2</v>
      </c>
      <c r="F1479" s="73">
        <f t="shared" si="258"/>
        <v>2.6332913718150341E-2</v>
      </c>
      <c r="G1479" s="73">
        <f t="shared" si="258"/>
        <v>2.6332913718150341E-2</v>
      </c>
      <c r="H1479" s="73">
        <f t="shared" si="258"/>
        <v>2.6332913718150341E-2</v>
      </c>
    </row>
    <row r="1480" spans="2:8" hidden="1" outlineLevel="2" x14ac:dyDescent="0.35">
      <c r="C1480" s="131"/>
      <c r="D1480" s="131"/>
      <c r="E1480" s="131"/>
      <c r="F1480" s="73"/>
      <c r="G1480" s="73"/>
      <c r="H1480" s="73"/>
    </row>
    <row r="1481" spans="2:8" hidden="1" outlineLevel="2" x14ac:dyDescent="0.35">
      <c r="B1481" t="s">
        <v>861</v>
      </c>
      <c r="C1481" s="292">
        <v>0.82450000000000001</v>
      </c>
      <c r="D1481" s="131">
        <f t="shared" ref="D1481:H1483" si="259">C1481</f>
        <v>0.82450000000000001</v>
      </c>
      <c r="E1481" s="131">
        <f t="shared" si="259"/>
        <v>0.82450000000000001</v>
      </c>
      <c r="F1481" s="131">
        <f t="shared" si="259"/>
        <v>0.82450000000000001</v>
      </c>
      <c r="G1481" s="131">
        <f t="shared" si="259"/>
        <v>0.82450000000000001</v>
      </c>
      <c r="H1481" s="131">
        <f t="shared" si="259"/>
        <v>0.82450000000000001</v>
      </c>
    </row>
    <row r="1482" spans="2:8" hidden="1" outlineLevel="2" x14ac:dyDescent="0.35">
      <c r="B1482" t="s">
        <v>862</v>
      </c>
      <c r="C1482" s="292">
        <v>7.3800000000000004E-2</v>
      </c>
      <c r="D1482" s="131">
        <f t="shared" si="259"/>
        <v>7.3800000000000004E-2</v>
      </c>
      <c r="E1482" s="131">
        <f t="shared" si="259"/>
        <v>7.3800000000000004E-2</v>
      </c>
      <c r="F1482" s="131">
        <f t="shared" si="259"/>
        <v>7.3800000000000004E-2</v>
      </c>
      <c r="G1482" s="131">
        <f t="shared" si="259"/>
        <v>7.3800000000000004E-2</v>
      </c>
      <c r="H1482" s="131">
        <f t="shared" si="259"/>
        <v>7.3800000000000004E-2</v>
      </c>
    </row>
    <row r="1483" spans="2:8" hidden="1" outlineLevel="2" x14ac:dyDescent="0.35">
      <c r="B1483" t="s">
        <v>863</v>
      </c>
      <c r="C1483" s="292">
        <v>0.1017</v>
      </c>
      <c r="D1483" s="131">
        <f t="shared" si="259"/>
        <v>0.1017</v>
      </c>
      <c r="E1483" s="131">
        <f t="shared" si="259"/>
        <v>0.1017</v>
      </c>
      <c r="F1483" s="131">
        <f t="shared" si="259"/>
        <v>0.1017</v>
      </c>
      <c r="G1483" s="131">
        <f t="shared" si="259"/>
        <v>0.1017</v>
      </c>
      <c r="H1483" s="131">
        <f t="shared" si="259"/>
        <v>0.1017</v>
      </c>
    </row>
    <row r="1484" spans="2:8" hidden="1" outlineLevel="2" x14ac:dyDescent="0.35"/>
    <row r="1485" spans="2:8" hidden="1" outlineLevel="2" x14ac:dyDescent="0.35">
      <c r="B1485" t="s">
        <v>857</v>
      </c>
      <c r="C1485" s="291">
        <f>'Regulatory WACC'!$C$21</f>
        <v>0.11000990968583492</v>
      </c>
      <c r="D1485" s="131">
        <f>C1485</f>
        <v>0.11000990968583492</v>
      </c>
      <c r="E1485" s="131">
        <f>D1485</f>
        <v>0.11000990968583492</v>
      </c>
      <c r="F1485" s="73">
        <f>E1485</f>
        <v>0.11000990968583492</v>
      </c>
      <c r="G1485" s="73">
        <f>F1485</f>
        <v>0.11000990968583492</v>
      </c>
      <c r="H1485" s="73">
        <f>G1485</f>
        <v>0.11000990968583492</v>
      </c>
    </row>
    <row r="1486" spans="2:8" hidden="1" outlineLevel="2" x14ac:dyDescent="0.35"/>
    <row r="1487" spans="2:8" hidden="1" outlineLevel="2" x14ac:dyDescent="0.35">
      <c r="B1487" t="s">
        <v>864</v>
      </c>
      <c r="C1487" s="293">
        <v>17.260000000000002</v>
      </c>
      <c r="D1487" s="58">
        <f t="shared" ref="D1487:H1489" si="260">C1487</f>
        <v>17.260000000000002</v>
      </c>
      <c r="E1487" s="58">
        <f t="shared" si="260"/>
        <v>17.260000000000002</v>
      </c>
      <c r="F1487" s="58">
        <f t="shared" si="260"/>
        <v>17.260000000000002</v>
      </c>
      <c r="G1487" s="58">
        <f t="shared" si="260"/>
        <v>17.260000000000002</v>
      </c>
      <c r="H1487" s="58">
        <f t="shared" si="260"/>
        <v>17.260000000000002</v>
      </c>
    </row>
    <row r="1488" spans="2:8" hidden="1" outlineLevel="2" x14ac:dyDescent="0.35">
      <c r="B1488" t="s">
        <v>865</v>
      </c>
      <c r="C1488" s="293">
        <v>7</v>
      </c>
      <c r="D1488" s="58">
        <f t="shared" si="260"/>
        <v>7</v>
      </c>
      <c r="E1488" s="58">
        <f t="shared" si="260"/>
        <v>7</v>
      </c>
      <c r="F1488" s="58">
        <f t="shared" si="260"/>
        <v>7</v>
      </c>
      <c r="G1488" s="58">
        <f t="shared" si="260"/>
        <v>7</v>
      </c>
      <c r="H1488" s="58">
        <f t="shared" si="260"/>
        <v>7</v>
      </c>
    </row>
    <row r="1489" spans="2:8" ht="15" hidden="1" customHeight="1" outlineLevel="2" x14ac:dyDescent="0.35">
      <c r="B1489" t="s">
        <v>866</v>
      </c>
      <c r="C1489" s="293">
        <v>5.3</v>
      </c>
      <c r="D1489" s="58">
        <f t="shared" si="260"/>
        <v>5.3</v>
      </c>
      <c r="E1489" s="58">
        <f t="shared" si="260"/>
        <v>5.3</v>
      </c>
      <c r="F1489" s="58">
        <f t="shared" si="260"/>
        <v>5.3</v>
      </c>
      <c r="G1489" s="58">
        <f t="shared" si="260"/>
        <v>5.3</v>
      </c>
      <c r="H1489" s="58">
        <f t="shared" si="260"/>
        <v>5.3</v>
      </c>
    </row>
    <row r="1490" spans="2:8" hidden="1" outlineLevel="1" x14ac:dyDescent="0.35"/>
    <row r="1491" spans="2:8" hidden="1" outlineLevel="1" x14ac:dyDescent="0.35">
      <c r="B1491" s="136" t="s">
        <v>1236</v>
      </c>
      <c r="C1491" s="136"/>
      <c r="D1491" s="137">
        <f>D1493*D1494</f>
        <v>28.42719629951597</v>
      </c>
      <c r="E1491" s="137">
        <f>D1491*(E1349/D1349)</f>
        <v>26.786549092285703</v>
      </c>
      <c r="F1491" s="137">
        <f>E1491*(F1349/E1349)</f>
        <v>25.240590197973525</v>
      </c>
      <c r="G1491" s="137">
        <f>F1491*(G1349/F1349)</f>
        <v>23.783854775287683</v>
      </c>
      <c r="H1491" s="137">
        <f>G1491*(H1349/G1349)</f>
        <v>22.411193380786727</v>
      </c>
    </row>
    <row r="1492" spans="2:8" ht="15" hidden="1" customHeight="1" outlineLevel="2" x14ac:dyDescent="0.35"/>
    <row r="1493" spans="2:8" hidden="1" outlineLevel="2" x14ac:dyDescent="0.35">
      <c r="B1493" t="s">
        <v>990</v>
      </c>
      <c r="C1493" s="292">
        <v>0.02</v>
      </c>
      <c r="D1493" s="134">
        <f>C1493</f>
        <v>0.02</v>
      </c>
      <c r="E1493" s="134"/>
      <c r="F1493" s="134"/>
      <c r="G1493" s="134"/>
      <c r="H1493" s="134"/>
    </row>
    <row r="1494" spans="2:8" ht="14.15" hidden="1" customHeight="1" outlineLevel="2" x14ac:dyDescent="0.35">
      <c r="B1494" t="s">
        <v>991</v>
      </c>
      <c r="C1494" s="34">
        <v>1421.3598149757984</v>
      </c>
      <c r="D1494" s="36">
        <f>C1494</f>
        <v>1421.3598149757984</v>
      </c>
      <c r="E1494" s="36"/>
      <c r="F1494" s="36"/>
      <c r="G1494" s="36"/>
      <c r="H1494" s="36"/>
    </row>
    <row r="1495" spans="2:8" hidden="1" outlineLevel="1" x14ac:dyDescent="0.35">
      <c r="C1495" s="36"/>
    </row>
    <row r="1496" spans="2:8" hidden="1" outlineLevel="1" x14ac:dyDescent="0.35">
      <c r="B1496" s="136" t="s">
        <v>1097</v>
      </c>
      <c r="C1496" s="136"/>
      <c r="D1496" s="137">
        <f>D1360*((D1498/(D1498+D1435)))</f>
        <v>4.9548681506841552</v>
      </c>
      <c r="E1496" s="137">
        <f>E1360*((E1498/(E1498+E1435)))</f>
        <v>4.7835320058513773</v>
      </c>
      <c r="F1496" s="137">
        <f>F1360*((F1498/(F1498+F1435)))</f>
        <v>4.6142031924128899</v>
      </c>
      <c r="G1496" s="137">
        <f>G1360*((G1498/(G1498+G1435)))</f>
        <v>4.4471401972727218</v>
      </c>
      <c r="H1496" s="137">
        <f>H1360*((H1498/(H1498+H1435)))</f>
        <v>4.2825867524043213</v>
      </c>
    </row>
    <row r="1497" spans="2:8" ht="15" hidden="1" customHeight="1" outlineLevel="2" x14ac:dyDescent="0.35"/>
    <row r="1498" spans="2:8" hidden="1" outlineLevel="2" x14ac:dyDescent="0.35">
      <c r="B1498" t="s">
        <v>873</v>
      </c>
      <c r="C1498" s="34">
        <v>333.85430779967533</v>
      </c>
      <c r="D1498" s="36">
        <f>C1498</f>
        <v>333.85430779967533</v>
      </c>
      <c r="E1498" s="36">
        <f>D1498</f>
        <v>333.85430779967533</v>
      </c>
      <c r="F1498" s="36">
        <f>E1498</f>
        <v>333.85430779967533</v>
      </c>
      <c r="G1498" s="36">
        <f>F1498</f>
        <v>333.85430779967533</v>
      </c>
      <c r="H1498" s="36">
        <f>G1498</f>
        <v>333.85430779967533</v>
      </c>
    </row>
    <row r="1499" spans="2:8" hidden="1" outlineLevel="1" x14ac:dyDescent="0.35">
      <c r="C1499" s="36"/>
    </row>
    <row r="1500" spans="2:8" collapsed="1" x14ac:dyDescent="0.35"/>
    <row r="1501" spans="2:8" x14ac:dyDescent="0.35">
      <c r="B1501" s="146" t="s">
        <v>993</v>
      </c>
      <c r="C1501" s="146"/>
      <c r="D1501" s="147"/>
      <c r="E1501" s="147"/>
      <c r="F1501" s="147"/>
      <c r="G1501" s="147"/>
      <c r="H1501" s="147"/>
    </row>
    <row r="1502" spans="2:8" hidden="1" outlineLevel="1" x14ac:dyDescent="0.35">
      <c r="D1502" s="19"/>
      <c r="E1502" s="19"/>
      <c r="F1502" s="19"/>
      <c r="G1502" s="19"/>
      <c r="H1502" s="19"/>
    </row>
    <row r="1503" spans="2:8" hidden="1" outlineLevel="1" x14ac:dyDescent="0.35">
      <c r="B1503" s="138" t="s">
        <v>994</v>
      </c>
      <c r="C1503" s="288"/>
      <c r="D1503" s="145">
        <f>D1511*(1+D1505)</f>
        <v>1256.2561753113803</v>
      </c>
      <c r="E1503" s="145">
        <f>E1511*(1+E1505)</f>
        <v>1240.5141364728745</v>
      </c>
      <c r="F1503" s="145">
        <f>F1511*(1+F1505)</f>
        <v>1225.1571095609222</v>
      </c>
      <c r="G1503" s="145">
        <f>G1511*(1+G1505)</f>
        <v>1210.1756492248505</v>
      </c>
      <c r="H1503" s="145">
        <f>H1511*(1+H1505)</f>
        <v>1195.5605433387166</v>
      </c>
    </row>
    <row r="1504" spans="2:8" hidden="1" outlineLevel="1" x14ac:dyDescent="0.35">
      <c r="D1504" s="112"/>
      <c r="E1504" s="112"/>
      <c r="F1504" s="112"/>
      <c r="G1504" s="112"/>
      <c r="H1504" s="112"/>
    </row>
    <row r="1505" spans="2:8" hidden="1" outlineLevel="1" x14ac:dyDescent="0.35">
      <c r="B1505" s="1" t="s">
        <v>851</v>
      </c>
      <c r="C1505" s="289">
        <f t="shared" ref="C1505:H1505" si="261">SUM(C1506:C1509)</f>
        <v>1.4E-2</v>
      </c>
      <c r="D1505" s="142">
        <f t="shared" si="261"/>
        <v>1.4E-2</v>
      </c>
      <c r="E1505" s="142">
        <f t="shared" si="261"/>
        <v>1.4E-2</v>
      </c>
      <c r="F1505" s="143">
        <f t="shared" si="261"/>
        <v>1.4E-2</v>
      </c>
      <c r="G1505" s="143">
        <f t="shared" si="261"/>
        <v>1.4E-2</v>
      </c>
      <c r="H1505" s="143">
        <f t="shared" si="261"/>
        <v>1.4E-2</v>
      </c>
    </row>
    <row r="1506" spans="2:8" hidden="1" outlineLevel="2" x14ac:dyDescent="0.35">
      <c r="B1506" s="27" t="s">
        <v>375</v>
      </c>
      <c r="C1506" s="290">
        <v>4.0000000000000001E-3</v>
      </c>
      <c r="D1506" s="133">
        <f t="shared" ref="D1506:H1509" si="262">C1506</f>
        <v>4.0000000000000001E-3</v>
      </c>
      <c r="E1506" s="133">
        <f t="shared" si="262"/>
        <v>4.0000000000000001E-3</v>
      </c>
      <c r="F1506" s="133">
        <f t="shared" si="262"/>
        <v>4.0000000000000001E-3</v>
      </c>
      <c r="G1506" s="133">
        <f t="shared" si="262"/>
        <v>4.0000000000000001E-3</v>
      </c>
      <c r="H1506" s="133">
        <f t="shared" si="262"/>
        <v>4.0000000000000001E-3</v>
      </c>
    </row>
    <row r="1507" spans="2:8" hidden="1" outlineLevel="2" x14ac:dyDescent="0.35">
      <c r="B1507" s="27" t="s">
        <v>376</v>
      </c>
      <c r="C1507" s="290">
        <v>0.01</v>
      </c>
      <c r="D1507" s="133">
        <f t="shared" si="262"/>
        <v>0.01</v>
      </c>
      <c r="E1507" s="133">
        <f t="shared" si="262"/>
        <v>0.01</v>
      </c>
      <c r="F1507" s="133">
        <f t="shared" si="262"/>
        <v>0.01</v>
      </c>
      <c r="G1507" s="133">
        <f t="shared" si="262"/>
        <v>0.01</v>
      </c>
      <c r="H1507" s="133">
        <f t="shared" si="262"/>
        <v>0.01</v>
      </c>
    </row>
    <row r="1508" spans="2:8" hidden="1" outlineLevel="2" x14ac:dyDescent="0.35">
      <c r="B1508" s="27" t="s">
        <v>377</v>
      </c>
      <c r="C1508" s="290">
        <v>0</v>
      </c>
      <c r="D1508" s="133">
        <f t="shared" si="262"/>
        <v>0</v>
      </c>
      <c r="E1508" s="133">
        <f t="shared" si="262"/>
        <v>0</v>
      </c>
      <c r="F1508" s="133">
        <f t="shared" si="262"/>
        <v>0</v>
      </c>
      <c r="G1508" s="133">
        <f t="shared" si="262"/>
        <v>0</v>
      </c>
      <c r="H1508" s="133">
        <f t="shared" si="262"/>
        <v>0</v>
      </c>
    </row>
    <row r="1509" spans="2:8" hidden="1" outlineLevel="2" x14ac:dyDescent="0.35">
      <c r="B1509" s="27" t="s">
        <v>378</v>
      </c>
      <c r="C1509" s="290">
        <v>0</v>
      </c>
      <c r="D1509" s="133">
        <f t="shared" si="262"/>
        <v>0</v>
      </c>
      <c r="E1509" s="133">
        <f t="shared" si="262"/>
        <v>0</v>
      </c>
      <c r="F1509" s="133">
        <f t="shared" si="262"/>
        <v>0</v>
      </c>
      <c r="G1509" s="133">
        <f t="shared" si="262"/>
        <v>0</v>
      </c>
      <c r="H1509" s="133">
        <f t="shared" si="262"/>
        <v>0</v>
      </c>
    </row>
    <row r="1510" spans="2:8" hidden="1" outlineLevel="1" x14ac:dyDescent="0.35"/>
    <row r="1511" spans="2:8" ht="14.15" hidden="1" customHeight="1" outlineLevel="1" x14ac:dyDescent="0.35">
      <c r="B1511" s="138" t="s">
        <v>1024</v>
      </c>
      <c r="C1511" s="288"/>
      <c r="D1511" s="145">
        <f>+D1513+D1610+D1673</f>
        <v>1238.9114154944577</v>
      </c>
      <c r="E1511" s="145">
        <f>+E1513+E1610+E1673</f>
        <v>1223.3867223598368</v>
      </c>
      <c r="F1511" s="145">
        <f>+F1513+F1610+F1673</f>
        <v>1208.2417254052486</v>
      </c>
      <c r="G1511" s="145">
        <f>+G1513+G1610+G1673</f>
        <v>1193.4671096892016</v>
      </c>
      <c r="H1511" s="145">
        <f>+H1513+H1610+H1673</f>
        <v>1179.0537902748683</v>
      </c>
    </row>
    <row r="1512" spans="2:8" ht="14.5" hidden="1" customHeight="1" outlineLevel="1" x14ac:dyDescent="0.35">
      <c r="D1512" s="19"/>
      <c r="E1512" s="19"/>
      <c r="F1512" s="19"/>
      <c r="G1512" s="19"/>
      <c r="H1512" s="19"/>
    </row>
    <row r="1513" spans="2:8" ht="14.15" hidden="1" customHeight="1" outlineLevel="1" x14ac:dyDescent="0.35">
      <c r="B1513" s="111" t="s">
        <v>880</v>
      </c>
      <c r="C1513" s="111"/>
      <c r="D1513" s="144">
        <f>D1515+D1539+D1591+D1608+D1583</f>
        <v>904.23460103376055</v>
      </c>
      <c r="E1513" s="144">
        <f>E1515+E1539+E1591+E1608+E1583</f>
        <v>889.74823535321627</v>
      </c>
      <c r="F1513" s="144">
        <f>F1515+F1539+F1591+F1608+F1583</f>
        <v>875.61703885588827</v>
      </c>
      <c r="G1513" s="144">
        <f>G1515+G1539+G1591+G1608+G1583</f>
        <v>861.83228706923308</v>
      </c>
      <c r="H1513" s="144">
        <f>H1515+H1539+H1591+H1608+H1583</f>
        <v>848.38547069302558</v>
      </c>
    </row>
    <row r="1514" spans="2:8" hidden="1" outlineLevel="1" x14ac:dyDescent="0.35">
      <c r="B1514" s="1"/>
      <c r="C1514" s="1"/>
      <c r="D1514" s="130"/>
      <c r="E1514" s="130"/>
      <c r="F1514" s="130"/>
      <c r="G1514" s="130"/>
      <c r="H1514" s="130"/>
    </row>
    <row r="1515" spans="2:8" hidden="1" outlineLevel="1" x14ac:dyDescent="0.35">
      <c r="B1515" s="136" t="s">
        <v>380</v>
      </c>
      <c r="C1515" s="136"/>
      <c r="D1515" s="137">
        <f>D1517+D1518</f>
        <v>308.74539398338811</v>
      </c>
      <c r="E1515" s="137">
        <f>E1517+E1518</f>
        <v>308.74539398338811</v>
      </c>
      <c r="F1515" s="137">
        <f>F1517+F1518</f>
        <v>308.74539398338811</v>
      </c>
      <c r="G1515" s="137">
        <f>G1517+G1518</f>
        <v>308.74539398338811</v>
      </c>
      <c r="H1515" s="137">
        <f>H1517+H1518</f>
        <v>308.74539398338811</v>
      </c>
    </row>
    <row r="1516" spans="2:8" hidden="1" outlineLevel="2" x14ac:dyDescent="0.35"/>
    <row r="1517" spans="2:8" hidden="1" outlineLevel="2" x14ac:dyDescent="0.35">
      <c r="B1517" s="1" t="s">
        <v>853</v>
      </c>
      <c r="C1517" s="1"/>
      <c r="D1517" s="130">
        <f>-PMT(D1523,5,NPV(D1523,D1520:H1520))</f>
        <v>183.05188158021738</v>
      </c>
      <c r="E1517" s="130">
        <f t="shared" ref="E1517:H1518" si="263">D1517</f>
        <v>183.05188158021738</v>
      </c>
      <c r="F1517" s="130">
        <f t="shared" si="263"/>
        <v>183.05188158021738</v>
      </c>
      <c r="G1517" s="130">
        <f t="shared" si="263"/>
        <v>183.05188158021738</v>
      </c>
      <c r="H1517" s="130">
        <f t="shared" si="263"/>
        <v>183.05188158021738</v>
      </c>
    </row>
    <row r="1518" spans="2:8" hidden="1" outlineLevel="2" x14ac:dyDescent="0.35">
      <c r="B1518" s="1" t="s">
        <v>854</v>
      </c>
      <c r="C1518" s="1"/>
      <c r="D1518" s="130">
        <f>-PMT(D1523,5,NPV(D1523,D1521:H1521))</f>
        <v>125.69351240317074</v>
      </c>
      <c r="E1518" s="130">
        <f t="shared" si="263"/>
        <v>125.69351240317074</v>
      </c>
      <c r="F1518" s="130">
        <f t="shared" si="263"/>
        <v>125.69351240317074</v>
      </c>
      <c r="G1518" s="130">
        <f t="shared" si="263"/>
        <v>125.69351240317074</v>
      </c>
      <c r="H1518" s="130">
        <f t="shared" si="263"/>
        <v>125.69351240317074</v>
      </c>
    </row>
    <row r="1519" spans="2:8" hidden="1" outlineLevel="2" x14ac:dyDescent="0.35"/>
    <row r="1520" spans="2:8" hidden="1" outlineLevel="2" x14ac:dyDescent="0.35">
      <c r="B1520" t="s">
        <v>855</v>
      </c>
      <c r="D1520" s="36">
        <f>IF((D1526+D1531)&lt;D1530*D1524,(D1526+D1531),(D1530*D1524))</f>
        <v>183.05188158021733</v>
      </c>
      <c r="E1520" s="36">
        <f>IF((E1526+E1531)&lt;E1530*E1524,(E1526+E1531),(E1530*E1524))</f>
        <v>183.05188158021733</v>
      </c>
      <c r="F1520" s="36">
        <f>IF((F1526+F1531)&lt;F1530*F1524,(F1526+F1531),(F1530*F1524))</f>
        <v>183.05188158021733</v>
      </c>
      <c r="G1520" s="36">
        <f>IF((G1526+G1531)&lt;G1530*G1524,(G1526+G1531),(G1530*G1524))</f>
        <v>183.05188158021733</v>
      </c>
      <c r="H1520" s="36">
        <f>IF((H1526+H1531)&lt;H1530*H1524,(H1526+H1531),(H1530*H1524))</f>
        <v>183.05188158021733</v>
      </c>
    </row>
    <row r="1521" spans="2:8" hidden="1" outlineLevel="2" x14ac:dyDescent="0.35">
      <c r="B1521" t="s">
        <v>856</v>
      </c>
      <c r="D1521" s="36">
        <f>D1537*D1523</f>
        <v>161.7848041806466</v>
      </c>
      <c r="E1521" s="36">
        <f>E1537*E1523</f>
        <v>141.64728322018479</v>
      </c>
      <c r="F1521" s="36">
        <f>F1537*F1523</f>
        <v>121.50976225972296</v>
      </c>
      <c r="G1521" s="36">
        <f>G1537*G1523</f>
        <v>101.37224129926113</v>
      </c>
      <c r="H1521" s="36">
        <f>H1537*H1523</f>
        <v>81.23472033879932</v>
      </c>
    </row>
    <row r="1522" spans="2:8" hidden="1" outlineLevel="2" x14ac:dyDescent="0.35"/>
    <row r="1523" spans="2:8" hidden="1" outlineLevel="2" x14ac:dyDescent="0.35">
      <c r="B1523" t="s">
        <v>857</v>
      </c>
      <c r="C1523" s="131">
        <f>'Regulatory WACC'!$C$21</f>
        <v>0.11000990968583492</v>
      </c>
      <c r="D1523" s="131">
        <f t="shared" ref="D1523:H1524" si="264">C1523</f>
        <v>0.11000990968583492</v>
      </c>
      <c r="E1523" s="131">
        <f t="shared" si="264"/>
        <v>0.11000990968583492</v>
      </c>
      <c r="F1523" s="73">
        <f t="shared" si="264"/>
        <v>0.11000990968583492</v>
      </c>
      <c r="G1523" s="73">
        <f t="shared" si="264"/>
        <v>0.11000990968583492</v>
      </c>
      <c r="H1523" s="73">
        <f t="shared" si="264"/>
        <v>0.11000990968583492</v>
      </c>
    </row>
    <row r="1524" spans="2:8" hidden="1" outlineLevel="2" x14ac:dyDescent="0.35">
      <c r="B1524" t="s">
        <v>858</v>
      </c>
      <c r="C1524" s="292">
        <v>2.7709999999999999E-2</v>
      </c>
      <c r="D1524" s="131">
        <f t="shared" si="264"/>
        <v>2.7709999999999999E-2</v>
      </c>
      <c r="E1524" s="131">
        <f t="shared" si="264"/>
        <v>2.7709999999999999E-2</v>
      </c>
      <c r="F1524" s="73">
        <f t="shared" si="264"/>
        <v>2.7709999999999999E-2</v>
      </c>
      <c r="G1524" s="73">
        <f t="shared" si="264"/>
        <v>2.7709999999999999E-2</v>
      </c>
      <c r="H1524" s="73">
        <f t="shared" si="264"/>
        <v>2.7709999999999999E-2</v>
      </c>
    </row>
    <row r="1525" spans="2:8" hidden="1" outlineLevel="2" x14ac:dyDescent="0.35"/>
    <row r="1526" spans="2:8" hidden="1" outlineLevel="2" x14ac:dyDescent="0.35">
      <c r="B1526" t="s">
        <v>505</v>
      </c>
      <c r="C1526" s="36">
        <f>'RAB, renewed contracts'!E156/1000000</f>
        <v>15366.308960740083</v>
      </c>
      <c r="D1526" s="36">
        <f t="shared" ref="D1526:H1530" si="265">C1526</f>
        <v>15366.308960740083</v>
      </c>
      <c r="E1526" s="36">
        <f t="shared" si="265"/>
        <v>15366.308960740083</v>
      </c>
      <c r="F1526" s="36">
        <f t="shared" si="265"/>
        <v>15366.308960740083</v>
      </c>
      <c r="G1526" s="36">
        <f t="shared" si="265"/>
        <v>15366.308960740083</v>
      </c>
      <c r="H1526" s="36">
        <f t="shared" si="265"/>
        <v>15366.308960740083</v>
      </c>
    </row>
    <row r="1527" spans="2:8" hidden="1" outlineLevel="2" x14ac:dyDescent="0.35">
      <c r="B1527" t="s">
        <v>506</v>
      </c>
      <c r="C1527" s="36">
        <f>'RAB, renewed contracts'!E157/1000000</f>
        <v>0</v>
      </c>
      <c r="D1527" s="36">
        <f t="shared" si="265"/>
        <v>0</v>
      </c>
      <c r="E1527" s="36">
        <f t="shared" si="265"/>
        <v>0</v>
      </c>
      <c r="F1527" s="36">
        <f t="shared" si="265"/>
        <v>0</v>
      </c>
      <c r="G1527" s="36">
        <f t="shared" si="265"/>
        <v>0</v>
      </c>
      <c r="H1527" s="36">
        <f t="shared" si="265"/>
        <v>0</v>
      </c>
    </row>
    <row r="1528" spans="2:8" hidden="1" outlineLevel="2" x14ac:dyDescent="0.35">
      <c r="B1528" t="s">
        <v>507</v>
      </c>
      <c r="C1528" s="36">
        <f>'RAB, renewed contracts'!E158/1000000</f>
        <v>262.07150433229418</v>
      </c>
      <c r="D1528" s="36">
        <f t="shared" si="265"/>
        <v>262.07150433229418</v>
      </c>
      <c r="E1528" s="36">
        <f t="shared" si="265"/>
        <v>262.07150433229418</v>
      </c>
      <c r="F1528" s="36">
        <f t="shared" si="265"/>
        <v>262.07150433229418</v>
      </c>
      <c r="G1528" s="36">
        <f t="shared" si="265"/>
        <v>262.07150433229418</v>
      </c>
      <c r="H1528" s="36">
        <f t="shared" si="265"/>
        <v>262.07150433229418</v>
      </c>
    </row>
    <row r="1529" spans="2:8" hidden="1" outlineLevel="2" x14ac:dyDescent="0.35">
      <c r="B1529" t="s">
        <v>1086</v>
      </c>
      <c r="C1529" s="36">
        <f>'RAB, renewed contracts'!E159/1000000</f>
        <v>8498.2511128416627</v>
      </c>
      <c r="D1529" s="36">
        <f t="shared" si="265"/>
        <v>8498.2511128416627</v>
      </c>
      <c r="E1529" s="36">
        <f t="shared" si="265"/>
        <v>8498.2511128416627</v>
      </c>
      <c r="F1529" s="36">
        <f t="shared" si="265"/>
        <v>8498.2511128416627</v>
      </c>
      <c r="G1529" s="36">
        <f t="shared" si="265"/>
        <v>8498.2511128416627</v>
      </c>
      <c r="H1529" s="36">
        <f t="shared" si="265"/>
        <v>8498.2511128416627</v>
      </c>
    </row>
    <row r="1530" spans="2:8" hidden="1" outlineLevel="2" x14ac:dyDescent="0.35">
      <c r="B1530" t="s">
        <v>1233</v>
      </c>
      <c r="C1530" s="36">
        <f>'RAB, renewed contracts'!E160/1000000</f>
        <v>6605.9863435661255</v>
      </c>
      <c r="D1530" s="36">
        <f t="shared" si="265"/>
        <v>6605.9863435661255</v>
      </c>
      <c r="E1530" s="36">
        <f t="shared" si="265"/>
        <v>6605.9863435661255</v>
      </c>
      <c r="F1530" s="36">
        <f t="shared" si="265"/>
        <v>6605.9863435661255</v>
      </c>
      <c r="G1530" s="36">
        <f t="shared" si="265"/>
        <v>6605.9863435661255</v>
      </c>
      <c r="H1530" s="36">
        <f t="shared" si="265"/>
        <v>6605.9863435661255</v>
      </c>
    </row>
    <row r="1531" spans="2:8" hidden="1" outlineLevel="2" x14ac:dyDescent="0.35">
      <c r="B1531" t="s">
        <v>511</v>
      </c>
      <c r="C1531" s="36">
        <f>'RAB, renewed contracts'!E161/1000000</f>
        <v>-13922.166831432931</v>
      </c>
      <c r="D1531" s="156">
        <f>C1531</f>
        <v>-13922.166831432931</v>
      </c>
      <c r="E1531" s="36">
        <f>D1531+D1532</f>
        <v>-14105.218713013148</v>
      </c>
      <c r="F1531" s="36">
        <f>E1531+E1532</f>
        <v>-14288.270594593365</v>
      </c>
      <c r="G1531" s="36">
        <f>F1531+F1532</f>
        <v>-14471.322476173582</v>
      </c>
      <c r="H1531" s="36">
        <f>G1531+G1532</f>
        <v>-14654.374357753799</v>
      </c>
    </row>
    <row r="1532" spans="2:8" hidden="1" outlineLevel="2" x14ac:dyDescent="0.35">
      <c r="B1532" t="s">
        <v>1234</v>
      </c>
      <c r="C1532" s="36">
        <f>-C1530*C1524</f>
        <v>-183.05188158021733</v>
      </c>
      <c r="D1532" s="36">
        <f>-D1520</f>
        <v>-183.05188158021733</v>
      </c>
      <c r="E1532" s="36">
        <f>-E1520</f>
        <v>-183.05188158021733</v>
      </c>
      <c r="F1532" s="36">
        <f>-F1520</f>
        <v>-183.05188158021733</v>
      </c>
      <c r="G1532" s="36">
        <f>-G1520</f>
        <v>-183.05188158021733</v>
      </c>
      <c r="H1532" s="36">
        <f>-H1520</f>
        <v>-183.05188158021733</v>
      </c>
    </row>
    <row r="1533" spans="2:8" hidden="1" outlineLevel="2" x14ac:dyDescent="0.35">
      <c r="B1533" t="s">
        <v>514</v>
      </c>
      <c r="C1533" s="36">
        <f>'RAB, renewed contracts'!E163/1000000</f>
        <v>0</v>
      </c>
      <c r="D1533" s="36">
        <f>IFERROR(C1533*(D1532/C1532),0)</f>
        <v>0</v>
      </c>
      <c r="E1533" s="36">
        <f>IFERROR(D1533*(E1532/D1532),0)</f>
        <v>0</v>
      </c>
      <c r="F1533" s="36">
        <f>IFERROR(E1533*(F1532/E1532),0)</f>
        <v>0</v>
      </c>
      <c r="G1533" s="36">
        <f>IFERROR(F1533*(G1532/F1532),0)</f>
        <v>0</v>
      </c>
      <c r="H1533" s="36">
        <f>IFERROR(G1533*(H1532/G1532),0)</f>
        <v>0</v>
      </c>
    </row>
    <row r="1534" spans="2:8" hidden="1" outlineLevel="2" x14ac:dyDescent="0.35">
      <c r="B1534" t="s">
        <v>513</v>
      </c>
      <c r="C1534" s="36">
        <f>'RAB, renewed contracts'!E164/1000000</f>
        <v>146.39830688018384</v>
      </c>
      <c r="D1534" s="36">
        <f>IFERROR(C1534*(D1532/C1532),0)</f>
        <v>146.39830688018384</v>
      </c>
      <c r="E1534" s="36">
        <f>IFERROR(D1534*(E1532/D1532),0)</f>
        <v>146.39830688018384</v>
      </c>
      <c r="F1534" s="36">
        <f>IFERROR(E1534*(F1532/E1532),0)</f>
        <v>146.39830688018384</v>
      </c>
      <c r="G1534" s="36">
        <f>IFERROR(F1534*(G1532/F1532),0)</f>
        <v>146.39830688018384</v>
      </c>
      <c r="H1534" s="36">
        <f>IFERROR(G1534*(H1532/G1532),0)</f>
        <v>146.39830688018384</v>
      </c>
    </row>
    <row r="1535" spans="2:8" hidden="1" outlineLevel="2" x14ac:dyDescent="0.35">
      <c r="B1535" t="s">
        <v>515</v>
      </c>
      <c r="C1535" s="36">
        <f>'RAB, renewed contracts'!E165/1000000</f>
        <v>158.27786911354522</v>
      </c>
      <c r="D1535" s="36">
        <f t="shared" ref="D1535:H1536" si="266">+C1535</f>
        <v>158.27786911354522</v>
      </c>
      <c r="E1535" s="36">
        <f t="shared" si="266"/>
        <v>158.27786911354522</v>
      </c>
      <c r="F1535" s="36">
        <f t="shared" si="266"/>
        <v>158.27786911354522</v>
      </c>
      <c r="G1535" s="36">
        <f t="shared" si="266"/>
        <v>158.27786911354522</v>
      </c>
      <c r="H1535" s="36">
        <f t="shared" si="266"/>
        <v>158.27786911354522</v>
      </c>
    </row>
    <row r="1536" spans="2:8" hidden="1" outlineLevel="2" x14ac:dyDescent="0.35">
      <c r="B1536" t="s">
        <v>516</v>
      </c>
      <c r="C1536" s="36">
        <f>'RAB, renewed contracts'!E166/1000000</f>
        <v>14.616768600666553</v>
      </c>
      <c r="D1536" s="36">
        <f t="shared" si="266"/>
        <v>14.616768600666553</v>
      </c>
      <c r="E1536" s="36">
        <f t="shared" si="266"/>
        <v>14.616768600666553</v>
      </c>
      <c r="F1536" s="36">
        <f t="shared" si="266"/>
        <v>14.616768600666553</v>
      </c>
      <c r="G1536" s="36">
        <f t="shared" si="266"/>
        <v>14.616768600666553</v>
      </c>
      <c r="H1536" s="36">
        <f t="shared" si="266"/>
        <v>14.616768600666553</v>
      </c>
    </row>
    <row r="1537" spans="2:8" hidden="1" outlineLevel="2" x14ac:dyDescent="0.35">
      <c r="B1537" t="s">
        <v>1235</v>
      </c>
      <c r="C1537" s="36">
        <f>'RAB, renewed contracts'!E167/1000000</f>
        <v>1470.6384601411814</v>
      </c>
      <c r="D1537" s="36">
        <f>D1526+D1531-D1533-D1534+D1536+D1535</f>
        <v>1470.6384601411805</v>
      </c>
      <c r="E1537" s="36">
        <f>E1526+E1531-E1533-E1534+E1536+E1535</f>
        <v>1287.5865785609635</v>
      </c>
      <c r="F1537" s="36">
        <f>F1526+F1531-F1533-F1534+F1536+F1535</f>
        <v>1104.5346969807465</v>
      </c>
      <c r="G1537" s="36">
        <f>G1526+G1531-G1533-G1534+G1536+G1535</f>
        <v>921.48281540052949</v>
      </c>
      <c r="H1537" s="36">
        <f>H1526+H1531-H1533-H1534+H1536+H1535</f>
        <v>738.43093382031248</v>
      </c>
    </row>
    <row r="1538" spans="2:8" hidden="1" outlineLevel="1" x14ac:dyDescent="0.35">
      <c r="D1538" s="36"/>
    </row>
    <row r="1539" spans="2:8" hidden="1" outlineLevel="1" x14ac:dyDescent="0.35">
      <c r="B1539" s="136" t="s">
        <v>1232</v>
      </c>
      <c r="C1539" s="136"/>
      <c r="D1539" s="137">
        <f>D1555+D1541</f>
        <v>25.060090882061541</v>
      </c>
      <c r="E1539" s="137">
        <f>E1555+E1541</f>
        <v>25.060090882061541</v>
      </c>
      <c r="F1539" s="137">
        <f>F1555+F1541</f>
        <v>25.060090882061541</v>
      </c>
      <c r="G1539" s="137">
        <f>G1555+G1541</f>
        <v>25.060090882061541</v>
      </c>
      <c r="H1539" s="137">
        <f>H1555+H1541</f>
        <v>25.060090882061541</v>
      </c>
    </row>
    <row r="1540" spans="2:8" hidden="1" outlineLevel="2" x14ac:dyDescent="0.35"/>
    <row r="1541" spans="2:8" hidden="1" outlineLevel="2" x14ac:dyDescent="0.35">
      <c r="B1541" s="1" t="s">
        <v>381</v>
      </c>
      <c r="C1541" s="1"/>
      <c r="D1541" s="135">
        <f>SUM(D1543:D1545)</f>
        <v>20.110840138765163</v>
      </c>
      <c r="E1541" s="135">
        <f>SUM(E1543:E1545)</f>
        <v>20.110840138765163</v>
      </c>
      <c r="F1541" s="135">
        <f>SUM(F1543:F1545)</f>
        <v>20.110840138765163</v>
      </c>
      <c r="G1541" s="135">
        <f>SUM(G1543:G1545)</f>
        <v>20.110840138765163</v>
      </c>
      <c r="H1541" s="135">
        <f>SUM(H1543:H1545)</f>
        <v>20.110840138765163</v>
      </c>
    </row>
    <row r="1542" spans="2:8" hidden="1" outlineLevel="2" x14ac:dyDescent="0.35">
      <c r="D1542" s="19"/>
      <c r="E1542" s="19"/>
      <c r="F1542" s="19"/>
      <c r="G1542" s="19"/>
      <c r="H1542" s="19"/>
    </row>
    <row r="1543" spans="2:8" hidden="1" outlineLevel="2" x14ac:dyDescent="0.35">
      <c r="B1543" s="27" t="s">
        <v>1048</v>
      </c>
      <c r="D1543" s="112">
        <f t="shared" ref="D1543:H1545" si="267">D1547*D1569/D1573</f>
        <v>14.50404001127214</v>
      </c>
      <c r="E1543" s="112">
        <f t="shared" si="267"/>
        <v>14.50404001127214</v>
      </c>
      <c r="F1543" s="112">
        <f t="shared" si="267"/>
        <v>14.50404001127214</v>
      </c>
      <c r="G1543" s="112">
        <f t="shared" si="267"/>
        <v>14.50404001127214</v>
      </c>
      <c r="H1543" s="112">
        <f t="shared" si="267"/>
        <v>14.50404001127214</v>
      </c>
    </row>
    <row r="1544" spans="2:8" hidden="1" outlineLevel="2" x14ac:dyDescent="0.35">
      <c r="B1544" s="27" t="s">
        <v>1049</v>
      </c>
      <c r="D1544" s="112">
        <f t="shared" si="267"/>
        <v>2.0910547201889904</v>
      </c>
      <c r="E1544" s="112">
        <f t="shared" si="267"/>
        <v>2.0910547201889904</v>
      </c>
      <c r="F1544" s="112">
        <f t="shared" si="267"/>
        <v>2.0910547201889904</v>
      </c>
      <c r="G1544" s="112">
        <f t="shared" si="267"/>
        <v>2.0910547201889904</v>
      </c>
      <c r="H1544" s="112">
        <f t="shared" si="267"/>
        <v>2.0910547201889904</v>
      </c>
    </row>
    <row r="1545" spans="2:8" hidden="1" outlineLevel="2" x14ac:dyDescent="0.35">
      <c r="B1545" s="27" t="s">
        <v>1050</v>
      </c>
      <c r="D1545" s="112">
        <f t="shared" si="267"/>
        <v>3.5157454073040308</v>
      </c>
      <c r="E1545" s="112">
        <f t="shared" si="267"/>
        <v>3.5157454073040308</v>
      </c>
      <c r="F1545" s="112">
        <f t="shared" si="267"/>
        <v>3.5157454073040308</v>
      </c>
      <c r="G1545" s="112">
        <f t="shared" si="267"/>
        <v>3.5157454073040308</v>
      </c>
      <c r="H1545" s="112">
        <f t="shared" si="267"/>
        <v>3.5157454073040308</v>
      </c>
    </row>
    <row r="1546" spans="2:8" hidden="1" outlineLevel="2" x14ac:dyDescent="0.35">
      <c r="B1546" s="27"/>
      <c r="D1546" s="112"/>
      <c r="E1546" s="112"/>
      <c r="F1546" s="112"/>
      <c r="G1546" s="112"/>
      <c r="H1546" s="112"/>
    </row>
    <row r="1547" spans="2:8" hidden="1" outlineLevel="2" x14ac:dyDescent="0.35">
      <c r="B1547" s="27" t="s">
        <v>1051</v>
      </c>
      <c r="D1547" s="112">
        <f>D1551*D1573</f>
        <v>110.08018783444311</v>
      </c>
      <c r="E1547" s="112">
        <f>E1551*E1573</f>
        <v>110.08018783444311</v>
      </c>
      <c r="F1547" s="112">
        <f>F1551*F1573</f>
        <v>110.08018783444311</v>
      </c>
      <c r="G1547" s="112">
        <f>G1551*G1573</f>
        <v>110.08018783444311</v>
      </c>
      <c r="H1547" s="112">
        <f>H1551*H1573</f>
        <v>110.08018783444311</v>
      </c>
    </row>
    <row r="1548" spans="2:8" hidden="1" outlineLevel="2" x14ac:dyDescent="0.35">
      <c r="B1548" s="27" t="s">
        <v>1052</v>
      </c>
      <c r="D1548" s="112">
        <f>D1551*D1574</f>
        <v>9.8531447691715002</v>
      </c>
      <c r="E1548" s="112">
        <f>E1551*E1574</f>
        <v>9.8531447691715002</v>
      </c>
      <c r="F1548" s="112">
        <f>F1551*F1574</f>
        <v>9.8531447691715002</v>
      </c>
      <c r="G1548" s="112">
        <f>G1551*G1574</f>
        <v>9.8531447691715002</v>
      </c>
      <c r="H1548" s="112">
        <f>H1551*H1574</f>
        <v>9.8531447691715002</v>
      </c>
    </row>
    <row r="1549" spans="2:8" hidden="1" outlineLevel="2" x14ac:dyDescent="0.35">
      <c r="B1549" s="27" t="s">
        <v>1053</v>
      </c>
      <c r="D1549" s="112">
        <f>D1551*D1575</f>
        <v>13.578114133126579</v>
      </c>
      <c r="E1549" s="112">
        <f>E1551*E1575</f>
        <v>13.578114133126579</v>
      </c>
      <c r="F1549" s="112">
        <f>F1551*F1575</f>
        <v>13.578114133126579</v>
      </c>
      <c r="G1549" s="112">
        <f>G1551*G1575</f>
        <v>13.578114133126579</v>
      </c>
      <c r="H1549" s="112">
        <f>H1551*H1575</f>
        <v>13.578114133126579</v>
      </c>
    </row>
    <row r="1550" spans="2:8" hidden="1" outlineLevel="2" x14ac:dyDescent="0.35">
      <c r="B1550" s="27"/>
      <c r="D1550" s="112"/>
      <c r="E1550" s="19"/>
      <c r="F1550" s="19"/>
      <c r="G1550" s="19"/>
      <c r="H1550" s="19"/>
    </row>
    <row r="1551" spans="2:8" hidden="1" outlineLevel="2" x14ac:dyDescent="0.35">
      <c r="B1551" s="27" t="s">
        <v>1062</v>
      </c>
      <c r="D1551" s="112">
        <f>D1552*D1553</f>
        <v>133.51144673674119</v>
      </c>
      <c r="E1551" s="112">
        <f>E1552*E1553</f>
        <v>133.51144673674119</v>
      </c>
      <c r="F1551" s="112">
        <f>F1552*F1553</f>
        <v>133.51144673674119</v>
      </c>
      <c r="G1551" s="112">
        <f>G1552*G1553</f>
        <v>133.51144673674119</v>
      </c>
      <c r="H1551" s="112">
        <f>H1552*H1553</f>
        <v>133.51144673674119</v>
      </c>
    </row>
    <row r="1552" spans="2:8" hidden="1" outlineLevel="2" x14ac:dyDescent="0.35">
      <c r="B1552" s="27" t="s">
        <v>1020</v>
      </c>
      <c r="C1552" s="292">
        <v>8.6E-3</v>
      </c>
      <c r="D1552" s="134">
        <f>C1552</f>
        <v>8.6E-3</v>
      </c>
      <c r="E1552" s="134">
        <f>D1552</f>
        <v>8.6E-3</v>
      </c>
      <c r="F1552" s="134">
        <f>E1552</f>
        <v>8.6E-3</v>
      </c>
      <c r="G1552" s="134">
        <f>F1552</f>
        <v>8.6E-3</v>
      </c>
      <c r="H1552" s="134">
        <f>G1552</f>
        <v>8.6E-3</v>
      </c>
    </row>
    <row r="1553" spans="2:8" hidden="1" outlineLevel="2" x14ac:dyDescent="0.35">
      <c r="B1553" s="27" t="s">
        <v>986</v>
      </c>
      <c r="D1553" s="112">
        <f>D1526+D1535</f>
        <v>15524.586829853628</v>
      </c>
      <c r="E1553" s="36">
        <f>E1526+E1535</f>
        <v>15524.586829853628</v>
      </c>
      <c r="F1553" s="36">
        <f>F1526+F1535</f>
        <v>15524.586829853628</v>
      </c>
      <c r="G1553" s="36">
        <f>G1526+G1535</f>
        <v>15524.586829853628</v>
      </c>
      <c r="H1553" s="36">
        <f>H1526+H1535</f>
        <v>15524.586829853628</v>
      </c>
    </row>
    <row r="1554" spans="2:8" hidden="1" outlineLevel="2" x14ac:dyDescent="0.35"/>
    <row r="1555" spans="2:8" hidden="1" outlineLevel="2" x14ac:dyDescent="0.35">
      <c r="B1555" s="1" t="s">
        <v>1087</v>
      </c>
      <c r="C1555" s="1"/>
      <c r="D1555" s="135">
        <f>SUM(D1557:D1559)</f>
        <v>4.9492507432963784</v>
      </c>
      <c r="E1555" s="135">
        <f>SUM(E1557:E1559)</f>
        <v>4.9492507432963784</v>
      </c>
      <c r="F1555" s="135">
        <f>SUM(F1557:F1559)</f>
        <v>4.9492507432963784</v>
      </c>
      <c r="G1555" s="135">
        <f>SUM(G1557:G1559)</f>
        <v>4.9492507432963784</v>
      </c>
      <c r="H1555" s="135">
        <f>SUM(H1557:H1559)</f>
        <v>4.9492507432963784</v>
      </c>
    </row>
    <row r="1556" spans="2:8" hidden="1" outlineLevel="2" x14ac:dyDescent="0.35">
      <c r="D1556" s="19"/>
      <c r="E1556" s="19"/>
      <c r="F1556" s="19"/>
      <c r="G1556" s="19"/>
      <c r="H1556" s="19"/>
    </row>
    <row r="1557" spans="2:8" hidden="1" outlineLevel="2" x14ac:dyDescent="0.35">
      <c r="B1557" s="27" t="s">
        <v>1088</v>
      </c>
      <c r="D1557" s="112">
        <f t="shared" ref="D1557:H1559" si="268">D1561*D1569/D1573</f>
        <v>3.5694247635244105</v>
      </c>
      <c r="E1557" s="112">
        <f t="shared" si="268"/>
        <v>3.5694247635244105</v>
      </c>
      <c r="F1557" s="112">
        <f t="shared" si="268"/>
        <v>3.5694247635244105</v>
      </c>
      <c r="G1557" s="112">
        <f t="shared" si="268"/>
        <v>3.5694247635244105</v>
      </c>
      <c r="H1557" s="112">
        <f t="shared" si="268"/>
        <v>3.5694247635244105</v>
      </c>
    </row>
    <row r="1558" spans="2:8" hidden="1" outlineLevel="2" x14ac:dyDescent="0.35">
      <c r="B1558" s="27" t="s">
        <v>1089</v>
      </c>
      <c r="D1558" s="112">
        <f t="shared" si="268"/>
        <v>0.51460575772863848</v>
      </c>
      <c r="E1558" s="112">
        <f t="shared" si="268"/>
        <v>0.51460575772863848</v>
      </c>
      <c r="F1558" s="112">
        <f t="shared" si="268"/>
        <v>0.51460575772863848</v>
      </c>
      <c r="G1558" s="112">
        <f t="shared" si="268"/>
        <v>0.51460575772863848</v>
      </c>
      <c r="H1558" s="112">
        <f t="shared" si="268"/>
        <v>0.51460575772863848</v>
      </c>
    </row>
    <row r="1559" spans="2:8" hidden="1" outlineLevel="2" x14ac:dyDescent="0.35">
      <c r="B1559" s="27" t="s">
        <v>1090</v>
      </c>
      <c r="D1559" s="112">
        <f t="shared" si="268"/>
        <v>0.86522022204332982</v>
      </c>
      <c r="E1559" s="112">
        <f t="shared" si="268"/>
        <v>0.86522022204332982</v>
      </c>
      <c r="F1559" s="112">
        <f t="shared" si="268"/>
        <v>0.86522022204332982</v>
      </c>
      <c r="G1559" s="112">
        <f t="shared" si="268"/>
        <v>0.86522022204332982</v>
      </c>
      <c r="H1559" s="112">
        <f t="shared" si="268"/>
        <v>0.86522022204332982</v>
      </c>
    </row>
    <row r="1560" spans="2:8" hidden="1" outlineLevel="2" x14ac:dyDescent="0.35">
      <c r="B1560" s="27"/>
      <c r="D1560" s="112"/>
      <c r="E1560" s="112"/>
      <c r="F1560" s="112"/>
      <c r="G1560" s="112"/>
      <c r="H1560" s="112"/>
    </row>
    <row r="1561" spans="2:8" hidden="1" outlineLevel="2" x14ac:dyDescent="0.35">
      <c r="B1561" s="27" t="s">
        <v>1091</v>
      </c>
      <c r="D1561" s="112">
        <f>D1565*D1573</f>
        <v>27.090586355547206</v>
      </c>
      <c r="E1561" s="112">
        <f>E1565*E1573</f>
        <v>27.090586355547206</v>
      </c>
      <c r="F1561" s="112">
        <f>F1565*F1573</f>
        <v>27.090586355547206</v>
      </c>
      <c r="G1561" s="112">
        <f>G1565*G1573</f>
        <v>27.090586355547206</v>
      </c>
      <c r="H1561" s="112">
        <f>H1565*H1573</f>
        <v>27.090586355547206</v>
      </c>
    </row>
    <row r="1562" spans="2:8" hidden="1" outlineLevel="2" x14ac:dyDescent="0.35">
      <c r="B1562" s="27" t="s">
        <v>1092</v>
      </c>
      <c r="D1562" s="112">
        <f>D1565*D1574</f>
        <v>2.4248456919822727</v>
      </c>
      <c r="E1562" s="112">
        <f>E1565*E1574</f>
        <v>2.4248456919822727</v>
      </c>
      <c r="F1562" s="112">
        <f>F1565*F1574</f>
        <v>2.4248456919822727</v>
      </c>
      <c r="G1562" s="112">
        <f>G1565*G1574</f>
        <v>2.4248456919822727</v>
      </c>
      <c r="H1562" s="112">
        <f>H1565*H1574</f>
        <v>2.4248456919822727</v>
      </c>
    </row>
    <row r="1563" spans="2:8" hidden="1" outlineLevel="2" x14ac:dyDescent="0.35">
      <c r="B1563" s="27" t="s">
        <v>1093</v>
      </c>
      <c r="D1563" s="112">
        <f>D1565*D1575</f>
        <v>3.3415556487072782</v>
      </c>
      <c r="E1563" s="112">
        <f>E1565*E1575</f>
        <v>3.3415556487072782</v>
      </c>
      <c r="F1563" s="112">
        <f>F1565*F1575</f>
        <v>3.3415556487072782</v>
      </c>
      <c r="G1563" s="112">
        <f>G1565*G1575</f>
        <v>3.3415556487072782</v>
      </c>
      <c r="H1563" s="112">
        <f>H1565*H1575</f>
        <v>3.3415556487072782</v>
      </c>
    </row>
    <row r="1564" spans="2:8" hidden="1" outlineLevel="2" x14ac:dyDescent="0.35">
      <c r="B1564" s="27"/>
      <c r="D1564" s="19"/>
      <c r="E1564" s="19"/>
      <c r="F1564" s="19"/>
      <c r="G1564" s="19"/>
      <c r="H1564" s="19"/>
    </row>
    <row r="1565" spans="2:8" hidden="1" outlineLevel="2" x14ac:dyDescent="0.35">
      <c r="B1565" s="27" t="s">
        <v>1094</v>
      </c>
      <c r="D1565" s="112">
        <f>D1566*D1567</f>
        <v>32.856987696236757</v>
      </c>
      <c r="E1565" s="112">
        <f>E1566*E1567</f>
        <v>32.856987696236757</v>
      </c>
      <c r="F1565" s="112">
        <f>F1566*F1567</f>
        <v>32.856987696236757</v>
      </c>
      <c r="G1565" s="112">
        <f>G1566*G1567</f>
        <v>32.856987696236757</v>
      </c>
      <c r="H1565" s="112">
        <f>H1566*H1567</f>
        <v>32.856987696236757</v>
      </c>
    </row>
    <row r="1566" spans="2:8" hidden="1" outlineLevel="2" x14ac:dyDescent="0.35">
      <c r="B1566" s="27" t="s">
        <v>1095</v>
      </c>
      <c r="C1566" s="292">
        <v>8.6E-3</v>
      </c>
      <c r="D1566" s="134">
        <f t="shared" ref="D1566:H1567" si="269">C1566</f>
        <v>8.6E-3</v>
      </c>
      <c r="E1566" s="134">
        <f t="shared" si="269"/>
        <v>8.6E-3</v>
      </c>
      <c r="F1566" s="134">
        <f t="shared" si="269"/>
        <v>8.6E-3</v>
      </c>
      <c r="G1566" s="134">
        <f t="shared" si="269"/>
        <v>8.6E-3</v>
      </c>
      <c r="H1566" s="134">
        <f t="shared" si="269"/>
        <v>8.6E-3</v>
      </c>
    </row>
    <row r="1567" spans="2:8" hidden="1" outlineLevel="2" x14ac:dyDescent="0.35">
      <c r="B1567" s="27" t="s">
        <v>1096</v>
      </c>
      <c r="C1567" s="36">
        <f>'RAB, renewed contracts'!$J$68/1000000</f>
        <v>3820.5799646786927</v>
      </c>
      <c r="D1567" s="112">
        <f t="shared" si="269"/>
        <v>3820.5799646786927</v>
      </c>
      <c r="E1567" s="112">
        <f t="shared" si="269"/>
        <v>3820.5799646786927</v>
      </c>
      <c r="F1567" s="112">
        <f t="shared" si="269"/>
        <v>3820.5799646786927</v>
      </c>
      <c r="G1567" s="112">
        <f t="shared" si="269"/>
        <v>3820.5799646786927</v>
      </c>
      <c r="H1567" s="112">
        <f t="shared" si="269"/>
        <v>3820.5799646786927</v>
      </c>
    </row>
    <row r="1568" spans="2:8" hidden="1" outlineLevel="2" x14ac:dyDescent="0.35"/>
    <row r="1569" spans="2:8" hidden="1" outlineLevel="2" x14ac:dyDescent="0.35">
      <c r="B1569" t="s">
        <v>1025</v>
      </c>
      <c r="C1569" s="131">
        <f t="shared" ref="C1569:H1569" si="270">C1573*(C1577/(1-(1/((1+C1577)^(C1579)))))</f>
        <v>0.10863517972261441</v>
      </c>
      <c r="D1569" s="131">
        <f t="shared" si="270"/>
        <v>0.10863517972261441</v>
      </c>
      <c r="E1569" s="131">
        <f t="shared" si="270"/>
        <v>0.10863517972261441</v>
      </c>
      <c r="F1569" s="73">
        <f t="shared" si="270"/>
        <v>0.10863517972261441</v>
      </c>
      <c r="G1569" s="73">
        <f t="shared" si="270"/>
        <v>0.10863517972261441</v>
      </c>
      <c r="H1569" s="73">
        <f t="shared" si="270"/>
        <v>0.10863517972261441</v>
      </c>
    </row>
    <row r="1570" spans="2:8" hidden="1" outlineLevel="2" x14ac:dyDescent="0.35">
      <c r="B1570" t="s">
        <v>1026</v>
      </c>
      <c r="C1570" s="131">
        <f t="shared" ref="C1570:H1570" si="271">C1574*(C1577/(1-(1/((1+C1577)^(C1580)))))</f>
        <v>1.5661988326080737E-2</v>
      </c>
      <c r="D1570" s="131">
        <f t="shared" si="271"/>
        <v>1.5661988326080737E-2</v>
      </c>
      <c r="E1570" s="131">
        <f t="shared" si="271"/>
        <v>1.5661988326080737E-2</v>
      </c>
      <c r="F1570" s="73">
        <f t="shared" si="271"/>
        <v>1.5661988326080737E-2</v>
      </c>
      <c r="G1570" s="73">
        <f t="shared" si="271"/>
        <v>1.5661988326080737E-2</v>
      </c>
      <c r="H1570" s="73">
        <f t="shared" si="271"/>
        <v>1.5661988326080737E-2</v>
      </c>
    </row>
    <row r="1571" spans="2:8" hidden="1" outlineLevel="2" x14ac:dyDescent="0.35">
      <c r="B1571" t="s">
        <v>1027</v>
      </c>
      <c r="C1571" s="131">
        <f t="shared" ref="C1571:H1571" si="272">C1575*(C1577/(1-(1/((1+C1577)^(C1581)))))</f>
        <v>2.6332913718150341E-2</v>
      </c>
      <c r="D1571" s="131">
        <f t="shared" si="272"/>
        <v>2.6332913718150341E-2</v>
      </c>
      <c r="E1571" s="131">
        <f t="shared" si="272"/>
        <v>2.6332913718150341E-2</v>
      </c>
      <c r="F1571" s="73">
        <f t="shared" si="272"/>
        <v>2.6332913718150341E-2</v>
      </c>
      <c r="G1571" s="73">
        <f t="shared" si="272"/>
        <v>2.6332913718150341E-2</v>
      </c>
      <c r="H1571" s="73">
        <f t="shared" si="272"/>
        <v>2.6332913718150341E-2</v>
      </c>
    </row>
    <row r="1572" spans="2:8" hidden="1" outlineLevel="2" x14ac:dyDescent="0.35">
      <c r="C1572" s="131"/>
      <c r="D1572" s="131"/>
      <c r="E1572" s="131"/>
      <c r="F1572" s="73"/>
      <c r="G1572" s="73"/>
      <c r="H1572" s="73"/>
    </row>
    <row r="1573" spans="2:8" hidden="1" outlineLevel="2" x14ac:dyDescent="0.35">
      <c r="B1573" t="s">
        <v>861</v>
      </c>
      <c r="C1573" s="292">
        <v>0.82450000000000001</v>
      </c>
      <c r="D1573" s="131">
        <f t="shared" ref="D1573:H1575" si="273">C1573</f>
        <v>0.82450000000000001</v>
      </c>
      <c r="E1573" s="131">
        <f t="shared" si="273"/>
        <v>0.82450000000000001</v>
      </c>
      <c r="F1573" s="131">
        <f t="shared" si="273"/>
        <v>0.82450000000000001</v>
      </c>
      <c r="G1573" s="131">
        <f t="shared" si="273"/>
        <v>0.82450000000000001</v>
      </c>
      <c r="H1573" s="131">
        <f t="shared" si="273"/>
        <v>0.82450000000000001</v>
      </c>
    </row>
    <row r="1574" spans="2:8" hidden="1" outlineLevel="2" x14ac:dyDescent="0.35">
      <c r="B1574" t="s">
        <v>862</v>
      </c>
      <c r="C1574" s="292">
        <v>7.3800000000000004E-2</v>
      </c>
      <c r="D1574" s="131">
        <f t="shared" si="273"/>
        <v>7.3800000000000004E-2</v>
      </c>
      <c r="E1574" s="131">
        <f t="shared" si="273"/>
        <v>7.3800000000000004E-2</v>
      </c>
      <c r="F1574" s="131">
        <f t="shared" si="273"/>
        <v>7.3800000000000004E-2</v>
      </c>
      <c r="G1574" s="131">
        <f t="shared" si="273"/>
        <v>7.3800000000000004E-2</v>
      </c>
      <c r="H1574" s="131">
        <f t="shared" si="273"/>
        <v>7.3800000000000004E-2</v>
      </c>
    </row>
    <row r="1575" spans="2:8" hidden="1" outlineLevel="2" x14ac:dyDescent="0.35">
      <c r="B1575" t="s">
        <v>863</v>
      </c>
      <c r="C1575" s="292">
        <v>0.1017</v>
      </c>
      <c r="D1575" s="131">
        <f t="shared" si="273"/>
        <v>0.1017</v>
      </c>
      <c r="E1575" s="131">
        <f t="shared" si="273"/>
        <v>0.1017</v>
      </c>
      <c r="F1575" s="131">
        <f t="shared" si="273"/>
        <v>0.1017</v>
      </c>
      <c r="G1575" s="131">
        <f t="shared" si="273"/>
        <v>0.1017</v>
      </c>
      <c r="H1575" s="131">
        <f t="shared" si="273"/>
        <v>0.1017</v>
      </c>
    </row>
    <row r="1576" spans="2:8" hidden="1" outlineLevel="2" x14ac:dyDescent="0.35"/>
    <row r="1577" spans="2:8" hidden="1" outlineLevel="2" x14ac:dyDescent="0.35">
      <c r="B1577" t="s">
        <v>857</v>
      </c>
      <c r="C1577" s="291">
        <f>'Regulatory WACC'!$C$21</f>
        <v>0.11000990968583492</v>
      </c>
      <c r="D1577" s="131">
        <f>C1577</f>
        <v>0.11000990968583492</v>
      </c>
      <c r="E1577" s="131">
        <f>D1577</f>
        <v>0.11000990968583492</v>
      </c>
      <c r="F1577" s="73">
        <f>E1577</f>
        <v>0.11000990968583492</v>
      </c>
      <c r="G1577" s="73">
        <f>F1577</f>
        <v>0.11000990968583492</v>
      </c>
      <c r="H1577" s="73">
        <f>G1577</f>
        <v>0.11000990968583492</v>
      </c>
    </row>
    <row r="1578" spans="2:8" hidden="1" outlineLevel="2" x14ac:dyDescent="0.35"/>
    <row r="1579" spans="2:8" hidden="1" outlineLevel="2" x14ac:dyDescent="0.35">
      <c r="B1579" t="s">
        <v>864</v>
      </c>
      <c r="C1579" s="293">
        <v>17.260000000000002</v>
      </c>
      <c r="D1579" s="58">
        <f t="shared" ref="D1579:H1581" si="274">C1579</f>
        <v>17.260000000000002</v>
      </c>
      <c r="E1579" s="58">
        <f t="shared" si="274"/>
        <v>17.260000000000002</v>
      </c>
      <c r="F1579" s="58">
        <f t="shared" si="274"/>
        <v>17.260000000000002</v>
      </c>
      <c r="G1579" s="58">
        <f t="shared" si="274"/>
        <v>17.260000000000002</v>
      </c>
      <c r="H1579" s="58">
        <f t="shared" si="274"/>
        <v>17.260000000000002</v>
      </c>
    </row>
    <row r="1580" spans="2:8" hidden="1" outlineLevel="2" x14ac:dyDescent="0.35">
      <c r="B1580" t="s">
        <v>865</v>
      </c>
      <c r="C1580" s="293">
        <v>7</v>
      </c>
      <c r="D1580" s="58">
        <f t="shared" si="274"/>
        <v>7</v>
      </c>
      <c r="E1580" s="58">
        <f t="shared" si="274"/>
        <v>7</v>
      </c>
      <c r="F1580" s="58">
        <f t="shared" si="274"/>
        <v>7</v>
      </c>
      <c r="G1580" s="58">
        <f t="shared" si="274"/>
        <v>7</v>
      </c>
      <c r="H1580" s="58">
        <f t="shared" si="274"/>
        <v>7</v>
      </c>
    </row>
    <row r="1581" spans="2:8" ht="15" hidden="1" customHeight="1" outlineLevel="2" x14ac:dyDescent="0.35">
      <c r="B1581" t="s">
        <v>866</v>
      </c>
      <c r="C1581" s="293">
        <v>5.3</v>
      </c>
      <c r="D1581" s="58">
        <f t="shared" si="274"/>
        <v>5.3</v>
      </c>
      <c r="E1581" s="58">
        <f t="shared" si="274"/>
        <v>5.3</v>
      </c>
      <c r="F1581" s="58">
        <f t="shared" si="274"/>
        <v>5.3</v>
      </c>
      <c r="G1581" s="58">
        <f t="shared" si="274"/>
        <v>5.3</v>
      </c>
      <c r="H1581" s="58">
        <f t="shared" si="274"/>
        <v>5.3</v>
      </c>
    </row>
    <row r="1582" spans="2:8" hidden="1" outlineLevel="1" x14ac:dyDescent="0.35"/>
    <row r="1583" spans="2:8" hidden="1" outlineLevel="1" x14ac:dyDescent="0.35">
      <c r="B1583" s="136" t="s">
        <v>1236</v>
      </c>
      <c r="C1583" s="136"/>
      <c r="D1583" s="137">
        <f>D1585-D1727-D1664</f>
        <v>586.12341304992833</v>
      </c>
      <c r="E1583" s="137">
        <f>E1585-E1727-E1664</f>
        <v>571.69541632647008</v>
      </c>
      <c r="F1583" s="137">
        <f>F1585-F1727-F1664</f>
        <v>557.62257874666193</v>
      </c>
      <c r="G1583" s="137">
        <f>G1585-G1727-G1664</f>
        <v>543.89615772345337</v>
      </c>
      <c r="H1583" s="137">
        <f>H1585-H1727-H1664</f>
        <v>530.50762587706015</v>
      </c>
    </row>
    <row r="1584" spans="2:8" hidden="1" outlineLevel="2" x14ac:dyDescent="0.35"/>
    <row r="1585" spans="2:8" hidden="1" outlineLevel="2" x14ac:dyDescent="0.35">
      <c r="B1585" t="s">
        <v>868</v>
      </c>
      <c r="C1585" s="36"/>
      <c r="D1585" s="36">
        <f>D1586*(Inflation!$L$522/Inflation!$L$510)</f>
        <v>626.58862208094445</v>
      </c>
      <c r="E1585" s="36">
        <f>E1586*(Inflation!$L$522/Inflation!$L$510)</f>
        <v>611.16453496028544</v>
      </c>
      <c r="F1585" s="36">
        <f>F1586*(Inflation!$L$522/Inflation!$L$510)</f>
        <v>596.12012671524269</v>
      </c>
      <c r="G1585" s="36">
        <f>G1586*(Inflation!$L$522/Inflation!$L$510)</f>
        <v>581.44605118176366</v>
      </c>
      <c r="H1585" s="36">
        <f>H1586*(Inflation!$L$522/Inflation!$L$510)</f>
        <v>567.13319226069598</v>
      </c>
    </row>
    <row r="1586" spans="2:8" hidden="1" outlineLevel="2" x14ac:dyDescent="0.35">
      <c r="B1586" t="s">
        <v>867</v>
      </c>
      <c r="C1586" s="34">
        <f>D1587</f>
        <v>613.05678</v>
      </c>
      <c r="D1586" s="34">
        <f>(1+((D1588/D1587)^(1/5)-1))*C1586*(1-D1589)</f>
        <v>602.86102382004628</v>
      </c>
      <c r="E1586" s="34">
        <f>(1+((E1588/E1587)^(1/5)-1))*D1586*(1-E1589)</f>
        <v>588.02101456138962</v>
      </c>
      <c r="F1586" s="34">
        <f>(1+((F1588/F1587)^(1/5)-1))*E1586*(1-F1589)</f>
        <v>573.54630653485037</v>
      </c>
      <c r="G1586" s="34">
        <f>(1+((G1588/G1587)^(1/5)-1))*F1586*(1-G1589)</f>
        <v>559.42790749602614</v>
      </c>
      <c r="H1586" s="34">
        <f>(1+((H1588/H1587)^(1/5)-1))*G1586*(1-H1589)</f>
        <v>545.65704655333877</v>
      </c>
    </row>
    <row r="1587" spans="2:8" hidden="1" outlineLevel="2" x14ac:dyDescent="0.35">
      <c r="B1587" s="27" t="s">
        <v>869</v>
      </c>
      <c r="C1587" s="34"/>
      <c r="D1587" s="34">
        <v>613.05678</v>
      </c>
      <c r="E1587" s="140">
        <f t="shared" ref="E1587:H1588" si="275">D1587</f>
        <v>613.05678</v>
      </c>
      <c r="F1587" s="140">
        <f t="shared" si="275"/>
        <v>613.05678</v>
      </c>
      <c r="G1587" s="140">
        <f t="shared" si="275"/>
        <v>613.05678</v>
      </c>
      <c r="H1587" s="140">
        <f t="shared" si="275"/>
        <v>613.05678</v>
      </c>
    </row>
    <row r="1588" spans="2:8" hidden="1" outlineLevel="2" x14ac:dyDescent="0.35">
      <c r="B1588" s="27" t="s">
        <v>870</v>
      </c>
      <c r="C1588" s="34"/>
      <c r="D1588" s="34">
        <v>563.74568999999985</v>
      </c>
      <c r="E1588" s="140">
        <f t="shared" si="275"/>
        <v>563.74568999999985</v>
      </c>
      <c r="F1588" s="140">
        <f t="shared" si="275"/>
        <v>563.74568999999985</v>
      </c>
      <c r="G1588" s="140">
        <f t="shared" si="275"/>
        <v>563.74568999999985</v>
      </c>
      <c r="H1588" s="140">
        <f t="shared" si="275"/>
        <v>563.74568999999985</v>
      </c>
    </row>
    <row r="1589" spans="2:8" hidden="1" outlineLevel="2" x14ac:dyDescent="0.35">
      <c r="B1589" s="27" t="s">
        <v>871</v>
      </c>
      <c r="C1589" s="34"/>
      <c r="D1589" s="292">
        <v>0</v>
      </c>
      <c r="E1589" s="141">
        <f>0.812%</f>
        <v>8.1200000000000005E-3</v>
      </c>
      <c r="F1589" s="141">
        <f>0.812%</f>
        <v>8.1200000000000005E-3</v>
      </c>
      <c r="G1589" s="141">
        <f>0.812%</f>
        <v>8.1200000000000005E-3</v>
      </c>
      <c r="H1589" s="141">
        <f>0.812%</f>
        <v>8.1200000000000005E-3</v>
      </c>
    </row>
    <row r="1590" spans="2:8" hidden="1" outlineLevel="1" x14ac:dyDescent="0.35"/>
    <row r="1591" spans="2:8" hidden="1" outlineLevel="1" x14ac:dyDescent="0.35">
      <c r="B1591" s="136" t="s">
        <v>1097</v>
      </c>
      <c r="C1591" s="136"/>
      <c r="D1591" s="137">
        <f>D1597</f>
        <v>4.7098574267275826</v>
      </c>
      <c r="E1591" s="137">
        <f>E1597</f>
        <v>4.6514884696416159</v>
      </c>
      <c r="F1591" s="137">
        <f>F1597</f>
        <v>4.5931295521218374</v>
      </c>
      <c r="G1591" s="137">
        <f>G1597</f>
        <v>4.5347987886751184</v>
      </c>
      <c r="H1591" s="137">
        <f>H1597</f>
        <v>4.4765142588607798</v>
      </c>
    </row>
    <row r="1592" spans="2:8" hidden="1" outlineLevel="2" x14ac:dyDescent="0.35"/>
    <row r="1593" spans="2:8" hidden="1" outlineLevel="2" x14ac:dyDescent="0.35">
      <c r="B1593" t="s">
        <v>987</v>
      </c>
      <c r="C1593" s="34">
        <v>262.07150433229418</v>
      </c>
      <c r="D1593" s="36">
        <f>C1593</f>
        <v>262.07150433229418</v>
      </c>
      <c r="E1593" s="36">
        <f>D1593</f>
        <v>262.07150433229418</v>
      </c>
      <c r="F1593" s="36">
        <f>E1593</f>
        <v>262.07150433229418</v>
      </c>
      <c r="G1593" s="36">
        <f>F1593</f>
        <v>262.07150433229418</v>
      </c>
      <c r="H1593" s="36">
        <f>G1593</f>
        <v>262.07150433229418</v>
      </c>
    </row>
    <row r="1594" spans="2:8" hidden="1" outlineLevel="2" x14ac:dyDescent="0.35">
      <c r="C1594" s="36"/>
    </row>
    <row r="1595" spans="2:8" hidden="1" outlineLevel="2" x14ac:dyDescent="0.35">
      <c r="B1595" t="s">
        <v>995</v>
      </c>
      <c r="D1595" s="36">
        <f>(D1606/(1-D1605))*50%*D1604*D1602*D1601/(D1599+D1600+D1601)</f>
        <v>8.1180135073125772</v>
      </c>
      <c r="E1595" s="36">
        <f>(E1606/(1-E1605))*50%*E1604*E1602*E1601/(E1599+E1600+E1601)</f>
        <v>8.0174074933507384</v>
      </c>
      <c r="F1595" s="36">
        <f>(F1606/(1-F1605))*50%*F1604*F1602*F1601/(F1599+F1600+F1601)</f>
        <v>7.9168187838052635</v>
      </c>
      <c r="G1595" s="36">
        <f>(G1606/(1-G1605))*50%*G1604*G1602*G1601/(G1599+G1600+G1601)</f>
        <v>7.8162786012372889</v>
      </c>
      <c r="H1595" s="36">
        <f>(H1606/(1-H1605))*50%*H1604*H1602*H1601/(H1599+H1600+H1601)</f>
        <v>7.7158181079715904</v>
      </c>
    </row>
    <row r="1596" spans="2:8" hidden="1" outlineLevel="2" x14ac:dyDescent="0.35">
      <c r="B1596" s="27" t="s">
        <v>51</v>
      </c>
      <c r="D1596" s="36">
        <f>D1595*(D1734+D1671)/(D1734+D1671+D1593)</f>
        <v>3.4081560805849946</v>
      </c>
      <c r="E1596" s="36">
        <f>E1595*(E1734+E1671)/(E1734+E1671+E1593)</f>
        <v>3.3659190237091225</v>
      </c>
      <c r="F1596" s="36">
        <f>F1595*(F1734+F1671)/(F1734+F1671+F1593)</f>
        <v>3.3236892316834257</v>
      </c>
      <c r="G1596" s="36">
        <f>G1595*(G1734+G1671)/(G1734+G1671+G1593)</f>
        <v>3.2814798125621705</v>
      </c>
      <c r="H1596" s="36">
        <f>H1595*(H1734+H1671)/(H1734+H1671+H1593)</f>
        <v>3.239303849110811</v>
      </c>
    </row>
    <row r="1597" spans="2:8" hidden="1" outlineLevel="2" x14ac:dyDescent="0.35">
      <c r="B1597" s="27" t="s">
        <v>35</v>
      </c>
      <c r="D1597" s="36">
        <f>D1595-D1596</f>
        <v>4.7098574267275826</v>
      </c>
      <c r="E1597" s="36">
        <f>E1595-E1596</f>
        <v>4.6514884696416159</v>
      </c>
      <c r="F1597" s="36">
        <f>F1595-F1596</f>
        <v>4.5931295521218374</v>
      </c>
      <c r="G1597" s="36">
        <f>G1595-G1596</f>
        <v>4.5347987886751184</v>
      </c>
      <c r="H1597" s="36">
        <f>H1595-H1596</f>
        <v>4.4765142588607798</v>
      </c>
    </row>
    <row r="1598" spans="2:8" hidden="1" outlineLevel="2" x14ac:dyDescent="0.35"/>
    <row r="1599" spans="2:8" hidden="1" outlineLevel="2" x14ac:dyDescent="0.35">
      <c r="B1599" t="s">
        <v>379</v>
      </c>
      <c r="D1599" s="36">
        <f>D1699+D1636+D1541</f>
        <v>23.720963481513394</v>
      </c>
      <c r="E1599" s="36">
        <f>E1699+E1636+E1541</f>
        <v>23.720963481513394</v>
      </c>
      <c r="F1599" s="36">
        <f>F1699+F1636+F1541</f>
        <v>23.720963481513394</v>
      </c>
      <c r="G1599" s="36">
        <f>G1699+G1636+G1541</f>
        <v>23.720963481513394</v>
      </c>
      <c r="H1599" s="36">
        <f>H1699+H1636+H1541</f>
        <v>23.720963481513394</v>
      </c>
    </row>
    <row r="1600" spans="2:8" hidden="1" outlineLevel="2" x14ac:dyDescent="0.35">
      <c r="B1600" t="s">
        <v>872</v>
      </c>
      <c r="D1600" s="36">
        <f>D1515+D1612+D1675</f>
        <v>595.938719989736</v>
      </c>
      <c r="E1600" s="36">
        <f>E1515+E1612+E1675</f>
        <v>595.938719989736</v>
      </c>
      <c r="F1600" s="36">
        <f>F1515+F1612+F1675</f>
        <v>595.938719989736</v>
      </c>
      <c r="G1600" s="36">
        <f>G1515+G1612+G1675</f>
        <v>595.938719989736</v>
      </c>
      <c r="H1600" s="36">
        <f>H1515+H1612+H1675</f>
        <v>595.938719989736</v>
      </c>
    </row>
    <row r="1601" spans="2:8" hidden="1" outlineLevel="2" x14ac:dyDescent="0.35">
      <c r="B1601" t="s">
        <v>374</v>
      </c>
      <c r="D1601" s="36">
        <f>D1727+D1664+D1583</f>
        <v>626.58862208094445</v>
      </c>
      <c r="E1601" s="36">
        <f>E1727+E1664+E1583</f>
        <v>611.16453496028544</v>
      </c>
      <c r="F1601" s="36">
        <f>F1727+F1664+F1583</f>
        <v>596.12012671524269</v>
      </c>
      <c r="G1601" s="36">
        <f>G1727+G1664+G1583</f>
        <v>581.44605118176366</v>
      </c>
      <c r="H1601" s="36">
        <f>H1727+H1664+H1583</f>
        <v>567.13319226069586</v>
      </c>
    </row>
    <row r="1602" spans="2:8" hidden="1" outlineLevel="2" x14ac:dyDescent="0.35">
      <c r="B1602" t="s">
        <v>873</v>
      </c>
      <c r="D1602" s="36">
        <f>D1734+D1671+D1593</f>
        <v>451.71218983787412</v>
      </c>
      <c r="E1602" s="36">
        <f>E1734+E1671+E1593</f>
        <v>451.71218983787412</v>
      </c>
      <c r="F1602" s="36">
        <f>F1734+F1671+F1593</f>
        <v>451.71218983787412</v>
      </c>
      <c r="G1602" s="36">
        <f>G1734+G1671+G1593</f>
        <v>451.71218983787412</v>
      </c>
      <c r="H1602" s="36">
        <f>H1734+H1671+H1593</f>
        <v>451.71218983787412</v>
      </c>
    </row>
    <row r="1603" spans="2:8" hidden="1" outlineLevel="2" x14ac:dyDescent="0.35"/>
    <row r="1604" spans="2:8" hidden="1" outlineLevel="2" x14ac:dyDescent="0.35">
      <c r="B1604" t="s">
        <v>874</v>
      </c>
      <c r="C1604" s="294">
        <v>0.55112399999999995</v>
      </c>
      <c r="D1604" s="139">
        <f t="shared" ref="D1604:H1606" si="276">C1604</f>
        <v>0.55112399999999995</v>
      </c>
      <c r="E1604" s="139">
        <f t="shared" si="276"/>
        <v>0.55112399999999995</v>
      </c>
      <c r="F1604" s="139">
        <f t="shared" si="276"/>
        <v>0.55112399999999995</v>
      </c>
      <c r="G1604" s="139">
        <f t="shared" si="276"/>
        <v>0.55112399999999995</v>
      </c>
      <c r="H1604" s="139">
        <f t="shared" si="276"/>
        <v>0.55112399999999995</v>
      </c>
    </row>
    <row r="1605" spans="2:8" hidden="1" outlineLevel="2" x14ac:dyDescent="0.35">
      <c r="B1605" t="s">
        <v>875</v>
      </c>
      <c r="C1605" s="294">
        <v>0.34</v>
      </c>
      <c r="D1605" s="139">
        <f t="shared" si="276"/>
        <v>0.34</v>
      </c>
      <c r="E1605" s="139">
        <f t="shared" si="276"/>
        <v>0.34</v>
      </c>
      <c r="F1605" s="139">
        <f t="shared" si="276"/>
        <v>0.34</v>
      </c>
      <c r="G1605" s="139">
        <f t="shared" si="276"/>
        <v>0.34</v>
      </c>
      <c r="H1605" s="139">
        <f t="shared" si="276"/>
        <v>0.34</v>
      </c>
    </row>
    <row r="1606" spans="2:8" hidden="1" outlineLevel="2" x14ac:dyDescent="0.35">
      <c r="B1606" t="s">
        <v>876</v>
      </c>
      <c r="C1606" s="294">
        <v>8.5611999999999994E-2</v>
      </c>
      <c r="D1606" s="139">
        <f t="shared" si="276"/>
        <v>8.5611999999999994E-2</v>
      </c>
      <c r="E1606" s="139">
        <f t="shared" si="276"/>
        <v>8.5611999999999994E-2</v>
      </c>
      <c r="F1606" s="139">
        <f t="shared" si="276"/>
        <v>8.5611999999999994E-2</v>
      </c>
      <c r="G1606" s="139">
        <f t="shared" si="276"/>
        <v>8.5611999999999994E-2</v>
      </c>
      <c r="H1606" s="139">
        <f t="shared" si="276"/>
        <v>8.5611999999999994E-2</v>
      </c>
    </row>
    <row r="1607" spans="2:8" hidden="1" outlineLevel="1" x14ac:dyDescent="0.35"/>
    <row r="1608" spans="2:8" hidden="1" outlineLevel="1" x14ac:dyDescent="0.35">
      <c r="B1608" s="136" t="s">
        <v>877</v>
      </c>
      <c r="C1608" s="296">
        <v>-20.404154308345081</v>
      </c>
      <c r="D1608" s="137">
        <f>C1608</f>
        <v>-20.404154308345081</v>
      </c>
      <c r="E1608" s="137">
        <f>D1608</f>
        <v>-20.404154308345081</v>
      </c>
      <c r="F1608" s="137">
        <f>E1608</f>
        <v>-20.404154308345081</v>
      </c>
      <c r="G1608" s="137">
        <f>F1608</f>
        <v>-20.404154308345081</v>
      </c>
      <c r="H1608" s="137">
        <f>G1608</f>
        <v>-20.404154308345081</v>
      </c>
    </row>
    <row r="1609" spans="2:8" ht="15" hidden="1" customHeight="1" outlineLevel="1" x14ac:dyDescent="0.35">
      <c r="C1609" s="36"/>
    </row>
    <row r="1610" spans="2:8" ht="14.15" hidden="1" customHeight="1" outlineLevel="1" x14ac:dyDescent="0.35">
      <c r="B1610" s="111" t="s">
        <v>520</v>
      </c>
      <c r="C1610" s="111"/>
      <c r="D1610" s="144">
        <f>D1612+D1636+D1664+D1669</f>
        <v>192.10795783959975</v>
      </c>
      <c r="E1610" s="144">
        <f>E1612+E1636+E1664+E1669</f>
        <v>191.42343672997472</v>
      </c>
      <c r="F1610" s="144">
        <f>F1612+F1636+F1664+F1669</f>
        <v>190.75540692644103</v>
      </c>
      <c r="G1610" s="144">
        <f>G1612+G1636+G1664+G1669</f>
        <v>190.10346709761268</v>
      </c>
      <c r="H1610" s="144">
        <f>H1612+H1636+H1664+H1669</f>
        <v>189.46722589462522</v>
      </c>
    </row>
    <row r="1611" spans="2:8" hidden="1" outlineLevel="1" x14ac:dyDescent="0.35">
      <c r="B1611" s="1"/>
      <c r="C1611" s="1"/>
      <c r="D1611" s="130"/>
      <c r="E1611" s="130"/>
      <c r="F1611" s="130"/>
      <c r="G1611" s="130"/>
      <c r="H1611" s="130"/>
    </row>
    <row r="1612" spans="2:8" hidden="1" outlineLevel="1" x14ac:dyDescent="0.35">
      <c r="B1612" s="136" t="s">
        <v>380</v>
      </c>
      <c r="C1612" s="136"/>
      <c r="D1612" s="137">
        <f>D1614+D1615</f>
        <v>161.67159151218144</v>
      </c>
      <c r="E1612" s="137">
        <f>E1614+E1615</f>
        <v>161.67159151218144</v>
      </c>
      <c r="F1612" s="137">
        <f>F1614+F1615</f>
        <v>161.67159151218144</v>
      </c>
      <c r="G1612" s="137">
        <f>G1614+G1615</f>
        <v>161.67159151218144</v>
      </c>
      <c r="H1612" s="137">
        <f>H1614+H1615</f>
        <v>161.67159151218144</v>
      </c>
    </row>
    <row r="1613" spans="2:8" hidden="1" outlineLevel="2" x14ac:dyDescent="0.35"/>
    <row r="1614" spans="2:8" hidden="1" outlineLevel="2" x14ac:dyDescent="0.35">
      <c r="B1614" s="1" t="s">
        <v>853</v>
      </c>
      <c r="C1614" s="1"/>
      <c r="D1614" s="130">
        <f>-PMT(D1620,5,NPV(D1620,D1617:H1617))</f>
        <v>48.967745131449185</v>
      </c>
      <c r="E1614" s="130">
        <f t="shared" ref="E1614:H1615" si="277">D1614</f>
        <v>48.967745131449185</v>
      </c>
      <c r="F1614" s="130">
        <f t="shared" si="277"/>
        <v>48.967745131449185</v>
      </c>
      <c r="G1614" s="130">
        <f t="shared" si="277"/>
        <v>48.967745131449185</v>
      </c>
      <c r="H1614" s="130">
        <f t="shared" si="277"/>
        <v>48.967745131449185</v>
      </c>
    </row>
    <row r="1615" spans="2:8" hidden="1" outlineLevel="2" x14ac:dyDescent="0.35">
      <c r="B1615" s="1" t="s">
        <v>854</v>
      </c>
      <c r="C1615" s="1"/>
      <c r="D1615" s="130">
        <f>-PMT(D1620,5,NPV(D1620,D1618:H1618))</f>
        <v>112.70384638073226</v>
      </c>
      <c r="E1615" s="130">
        <f t="shared" si="277"/>
        <v>112.70384638073226</v>
      </c>
      <c r="F1615" s="130">
        <f t="shared" si="277"/>
        <v>112.70384638073226</v>
      </c>
      <c r="G1615" s="130">
        <f t="shared" si="277"/>
        <v>112.70384638073226</v>
      </c>
      <c r="H1615" s="130">
        <f t="shared" si="277"/>
        <v>112.70384638073226</v>
      </c>
    </row>
    <row r="1616" spans="2:8" hidden="1" outlineLevel="2" x14ac:dyDescent="0.35"/>
    <row r="1617" spans="2:10" hidden="1" outlineLevel="2" x14ac:dyDescent="0.35">
      <c r="B1617" t="s">
        <v>855</v>
      </c>
      <c r="D1617" s="36">
        <f>IF((D1623+D1628)&lt;D1627*D1621,(D1623+D1628),(D1627*D1621))</f>
        <v>48.967745131449163</v>
      </c>
      <c r="E1617" s="36">
        <f>IF((E1623+E1628)&lt;E1627*E1621,(E1623+E1628),(E1627*E1621))</f>
        <v>48.967745131449163</v>
      </c>
      <c r="F1617" s="36">
        <f>IF((F1623+F1628)&lt;F1627*F1621,(F1623+F1628),(F1627*F1621))</f>
        <v>48.967745131449163</v>
      </c>
      <c r="G1617" s="36">
        <f>IF((G1623+G1628)&lt;G1627*G1621,(G1623+G1628),(G1627*G1621))</f>
        <v>48.967745131449163</v>
      </c>
      <c r="H1617" s="36">
        <f>IF((H1623+H1628)&lt;H1627*H1621,(H1623+H1628),(H1627*H1621))</f>
        <v>48.967745131449163</v>
      </c>
    </row>
    <row r="1618" spans="2:10" hidden="1" outlineLevel="2" x14ac:dyDescent="0.35">
      <c r="B1618" t="s">
        <v>856</v>
      </c>
      <c r="D1618" s="36">
        <f>D1634*D1620</f>
        <v>122.35853641706349</v>
      </c>
      <c r="E1618" s="36">
        <f>E1634*E1620</f>
        <v>116.97159919763381</v>
      </c>
      <c r="F1618" s="36">
        <f>F1634*F1620</f>
        <v>111.5846619782041</v>
      </c>
      <c r="G1618" s="36">
        <f>G1634*G1620</f>
        <v>106.19772475877438</v>
      </c>
      <c r="H1618" s="36">
        <f>H1634*H1620</f>
        <v>100.81078753934467</v>
      </c>
    </row>
    <row r="1619" spans="2:10" hidden="1" outlineLevel="2" x14ac:dyDescent="0.35"/>
    <row r="1620" spans="2:10" hidden="1" outlineLevel="2" x14ac:dyDescent="0.35">
      <c r="B1620" t="s">
        <v>857</v>
      </c>
      <c r="C1620" s="131">
        <f>'Regulatory WACC'!$C$21</f>
        <v>0.11000990968583492</v>
      </c>
      <c r="D1620" s="131">
        <f t="shared" ref="D1620:H1621" si="278">C1620</f>
        <v>0.11000990968583492</v>
      </c>
      <c r="E1620" s="131">
        <f t="shared" si="278"/>
        <v>0.11000990968583492</v>
      </c>
      <c r="F1620" s="73">
        <f t="shared" si="278"/>
        <v>0.11000990968583492</v>
      </c>
      <c r="G1620" s="73">
        <f t="shared" si="278"/>
        <v>0.11000990968583492</v>
      </c>
      <c r="H1620" s="73">
        <f t="shared" si="278"/>
        <v>0.11000990968583492</v>
      </c>
    </row>
    <row r="1621" spans="2:10" hidden="1" outlineLevel="2" x14ac:dyDescent="0.35">
      <c r="B1621" t="s">
        <v>858</v>
      </c>
      <c r="C1621" s="292">
        <f>-C1629/C1627</f>
        <v>3.2450661852411619E-2</v>
      </c>
      <c r="D1621" s="131">
        <f t="shared" si="278"/>
        <v>3.2450661852411619E-2</v>
      </c>
      <c r="E1621" s="131">
        <f t="shared" si="278"/>
        <v>3.2450661852411619E-2</v>
      </c>
      <c r="F1621" s="73">
        <f t="shared" si="278"/>
        <v>3.2450661852411619E-2</v>
      </c>
      <c r="G1621" s="73">
        <f t="shared" si="278"/>
        <v>3.2450661852411619E-2</v>
      </c>
      <c r="H1621" s="73">
        <f t="shared" si="278"/>
        <v>3.2450661852411619E-2</v>
      </c>
    </row>
    <row r="1622" spans="2:10" hidden="1" outlineLevel="2" x14ac:dyDescent="0.35"/>
    <row r="1623" spans="2:10" hidden="1" outlineLevel="2" x14ac:dyDescent="0.35">
      <c r="B1623" t="s">
        <v>505</v>
      </c>
      <c r="C1623" s="34">
        <v>1508.9906441402843</v>
      </c>
      <c r="D1623" s="36">
        <f t="shared" ref="D1623:H1627" si="279">C1623</f>
        <v>1508.9906441402843</v>
      </c>
      <c r="E1623" s="36">
        <f t="shared" si="279"/>
        <v>1508.9906441402843</v>
      </c>
      <c r="F1623" s="36">
        <f t="shared" si="279"/>
        <v>1508.9906441402843</v>
      </c>
      <c r="G1623" s="36">
        <f t="shared" si="279"/>
        <v>1508.9906441402843</v>
      </c>
      <c r="H1623" s="36">
        <f t="shared" si="279"/>
        <v>1508.9906441402843</v>
      </c>
      <c r="J1623" s="36"/>
    </row>
    <row r="1624" spans="2:10" hidden="1" outlineLevel="2" x14ac:dyDescent="0.35">
      <c r="B1624" t="s">
        <v>506</v>
      </c>
      <c r="C1624" s="34">
        <v>0</v>
      </c>
      <c r="D1624" s="36">
        <f t="shared" si="279"/>
        <v>0</v>
      </c>
      <c r="E1624" s="36">
        <f t="shared" si="279"/>
        <v>0</v>
      </c>
      <c r="F1624" s="36">
        <f t="shared" si="279"/>
        <v>0</v>
      </c>
      <c r="G1624" s="36">
        <f t="shared" si="279"/>
        <v>0</v>
      </c>
      <c r="H1624" s="36">
        <f t="shared" si="279"/>
        <v>0</v>
      </c>
      <c r="J1624" s="36"/>
    </row>
    <row r="1625" spans="2:10" hidden="1" outlineLevel="2" x14ac:dyDescent="0.35">
      <c r="B1625" t="s">
        <v>507</v>
      </c>
      <c r="C1625" s="34">
        <v>0</v>
      </c>
      <c r="D1625" s="36">
        <f t="shared" si="279"/>
        <v>0</v>
      </c>
      <c r="E1625" s="36">
        <f t="shared" si="279"/>
        <v>0</v>
      </c>
      <c r="F1625" s="36">
        <f t="shared" si="279"/>
        <v>0</v>
      </c>
      <c r="G1625" s="36">
        <f t="shared" si="279"/>
        <v>0</v>
      </c>
      <c r="H1625" s="36">
        <f t="shared" si="279"/>
        <v>0</v>
      </c>
      <c r="J1625" s="36"/>
    </row>
    <row r="1626" spans="2:10" hidden="1" outlineLevel="2" x14ac:dyDescent="0.35">
      <c r="B1626" t="s">
        <v>1086</v>
      </c>
      <c r="C1626" s="34">
        <v>0</v>
      </c>
      <c r="D1626" s="36">
        <f t="shared" si="279"/>
        <v>0</v>
      </c>
      <c r="E1626" s="36">
        <f t="shared" si="279"/>
        <v>0</v>
      </c>
      <c r="F1626" s="36">
        <f t="shared" si="279"/>
        <v>0</v>
      </c>
      <c r="G1626" s="36">
        <f t="shared" si="279"/>
        <v>0</v>
      </c>
      <c r="H1626" s="36">
        <f t="shared" si="279"/>
        <v>0</v>
      </c>
      <c r="J1626" s="36"/>
    </row>
    <row r="1627" spans="2:10" hidden="1" outlineLevel="2" x14ac:dyDescent="0.35">
      <c r="B1627" t="s">
        <v>1233</v>
      </c>
      <c r="C1627" s="36">
        <f>C1623-C1624-C1625-C1626</f>
        <v>1508.9906441402843</v>
      </c>
      <c r="D1627" s="36">
        <f t="shared" si="279"/>
        <v>1508.9906441402843</v>
      </c>
      <c r="E1627" s="36">
        <f t="shared" si="279"/>
        <v>1508.9906441402843</v>
      </c>
      <c r="F1627" s="36">
        <f t="shared" si="279"/>
        <v>1508.9906441402843</v>
      </c>
      <c r="G1627" s="36">
        <f t="shared" si="279"/>
        <v>1508.9906441402843</v>
      </c>
      <c r="H1627" s="36">
        <f t="shared" si="279"/>
        <v>1508.9906441402843</v>
      </c>
      <c r="J1627" s="36"/>
    </row>
    <row r="1628" spans="2:10" hidden="1" outlineLevel="2" x14ac:dyDescent="0.35">
      <c r="B1628" t="s">
        <v>511</v>
      </c>
      <c r="C1628" s="34">
        <v>-401.33208228154848</v>
      </c>
      <c r="D1628" s="156">
        <f>C1628</f>
        <v>-401.33208228154848</v>
      </c>
      <c r="E1628" s="36">
        <f>D1628+D1629</f>
        <v>-450.29982741299762</v>
      </c>
      <c r="F1628" s="36">
        <f>E1628+E1629</f>
        <v>-499.26757254444681</v>
      </c>
      <c r="G1628" s="36">
        <f>F1628+F1629</f>
        <v>-548.235317675896</v>
      </c>
      <c r="H1628" s="36">
        <f>G1628+G1629</f>
        <v>-597.20306280734519</v>
      </c>
      <c r="J1628" s="36"/>
    </row>
    <row r="1629" spans="2:10" hidden="1" outlineLevel="2" x14ac:dyDescent="0.35">
      <c r="B1629" t="s">
        <v>1234</v>
      </c>
      <c r="C1629" s="34">
        <v>-48.967745131449156</v>
      </c>
      <c r="D1629" s="36">
        <f>-D1617</f>
        <v>-48.967745131449163</v>
      </c>
      <c r="E1629" s="36">
        <f>-E1617</f>
        <v>-48.967745131449163</v>
      </c>
      <c r="F1629" s="36">
        <f>-F1617</f>
        <v>-48.967745131449163</v>
      </c>
      <c r="G1629" s="36">
        <f>-G1617</f>
        <v>-48.967745131449163</v>
      </c>
      <c r="H1629" s="36">
        <f>-H1617</f>
        <v>-48.967745131449163</v>
      </c>
      <c r="J1629" s="36"/>
    </row>
    <row r="1630" spans="2:10" hidden="1" outlineLevel="2" x14ac:dyDescent="0.35">
      <c r="B1630" t="s">
        <v>514</v>
      </c>
      <c r="C1630" s="34">
        <v>0</v>
      </c>
      <c r="D1630" s="36">
        <f>IFERROR(C1630*(D1629/C1629),0)</f>
        <v>0</v>
      </c>
      <c r="E1630" s="36">
        <f>IFERROR(D1630*(E1629/D1629),0)</f>
        <v>0</v>
      </c>
      <c r="F1630" s="36">
        <f>IFERROR(E1630*(F1629/E1629),0)</f>
        <v>0</v>
      </c>
      <c r="G1630" s="36">
        <f>IFERROR(F1630*(G1629/F1629),0)</f>
        <v>0</v>
      </c>
      <c r="H1630" s="36">
        <f>IFERROR(G1630*(H1629/G1629),0)</f>
        <v>0</v>
      </c>
      <c r="J1630" s="36"/>
    </row>
    <row r="1631" spans="2:10" hidden="1" outlineLevel="2" x14ac:dyDescent="0.35">
      <c r="B1631" t="s">
        <v>513</v>
      </c>
      <c r="C1631" s="34">
        <v>0</v>
      </c>
      <c r="D1631" s="36">
        <f>IFERROR(C1631*(D1629/C1629),0)</f>
        <v>0</v>
      </c>
      <c r="E1631" s="36">
        <f>IFERROR(D1631*(E1629/D1629),0)</f>
        <v>0</v>
      </c>
      <c r="F1631" s="36">
        <f>IFERROR(E1631*(F1629/E1629),0)</f>
        <v>0</v>
      </c>
      <c r="G1631" s="36">
        <f>IFERROR(F1631*(G1629/F1629),0)</f>
        <v>0</v>
      </c>
      <c r="H1631" s="36">
        <f>IFERROR(G1631*(H1629/G1629),0)</f>
        <v>0</v>
      </c>
      <c r="J1631" s="36"/>
    </row>
    <row r="1632" spans="2:10" hidden="1" outlineLevel="2" x14ac:dyDescent="0.35">
      <c r="B1632" t="s">
        <v>515</v>
      </c>
      <c r="C1632" s="34">
        <v>3.0921192408183877</v>
      </c>
      <c r="D1632" s="36">
        <f t="shared" ref="D1632:H1633" si="280">+C1632</f>
        <v>3.0921192408183877</v>
      </c>
      <c r="E1632" s="36">
        <f t="shared" si="280"/>
        <v>3.0921192408183877</v>
      </c>
      <c r="F1632" s="36">
        <f t="shared" si="280"/>
        <v>3.0921192408183877</v>
      </c>
      <c r="G1632" s="36">
        <f t="shared" si="280"/>
        <v>3.0921192408183877</v>
      </c>
      <c r="H1632" s="36">
        <f t="shared" si="280"/>
        <v>3.0921192408183877</v>
      </c>
      <c r="J1632" s="36"/>
    </row>
    <row r="1633" spans="2:10" hidden="1" outlineLevel="2" x14ac:dyDescent="0.35">
      <c r="B1633" t="s">
        <v>516</v>
      </c>
      <c r="C1633" s="34">
        <v>1.4994495158934535</v>
      </c>
      <c r="D1633" s="36">
        <f t="shared" si="280"/>
        <v>1.4994495158934535</v>
      </c>
      <c r="E1633" s="36">
        <f t="shared" si="280"/>
        <v>1.4994495158934535</v>
      </c>
      <c r="F1633" s="36">
        <f t="shared" si="280"/>
        <v>1.4994495158934535</v>
      </c>
      <c r="G1633" s="36">
        <f t="shared" si="280"/>
        <v>1.4994495158934535</v>
      </c>
      <c r="H1633" s="36">
        <f t="shared" si="280"/>
        <v>1.4994495158934535</v>
      </c>
      <c r="J1633" s="36"/>
    </row>
    <row r="1634" spans="2:10" hidden="1" outlineLevel="2" x14ac:dyDescent="0.35">
      <c r="B1634" t="s">
        <v>1235</v>
      </c>
      <c r="C1634" s="36">
        <f>C1623+C1628-C1630-C1631+C1632+C1633</f>
        <v>1112.2501306154477</v>
      </c>
      <c r="D1634" s="36">
        <f>D1623+D1628-D1630-D1631+D1633+D1632</f>
        <v>1112.2501306154477</v>
      </c>
      <c r="E1634" s="36">
        <f>E1623+E1628-E1630-E1631+E1633+E1632</f>
        <v>1063.2823854839987</v>
      </c>
      <c r="F1634" s="36">
        <f>F1623+F1628-F1630-F1631+F1633+F1632</f>
        <v>1014.3146403525494</v>
      </c>
      <c r="G1634" s="36">
        <f>G1623+G1628-G1630-G1631+G1633+G1632</f>
        <v>965.34689522110023</v>
      </c>
      <c r="H1634" s="36">
        <f>H1623+H1628-H1630-H1631+H1633+H1632</f>
        <v>916.37915008965103</v>
      </c>
      <c r="J1634" s="36"/>
    </row>
    <row r="1635" spans="2:10" hidden="1" outlineLevel="1" x14ac:dyDescent="0.35">
      <c r="D1635" s="36"/>
    </row>
    <row r="1636" spans="2:10" hidden="1" outlineLevel="1" x14ac:dyDescent="0.35">
      <c r="B1636" s="136" t="s">
        <v>1232</v>
      </c>
      <c r="C1636" s="136"/>
      <c r="D1636" s="137">
        <f>SUM(D1638:D1640)</f>
        <v>2.0401601281996169</v>
      </c>
      <c r="E1636" s="137">
        <f>SUM(E1638:E1640)</f>
        <v>2.0401601281996169</v>
      </c>
      <c r="F1636" s="137">
        <f>SUM(F1638:F1640)</f>
        <v>2.0401601281996169</v>
      </c>
      <c r="G1636" s="137">
        <f>SUM(G1638:G1640)</f>
        <v>2.0401601281996169</v>
      </c>
      <c r="H1636" s="137">
        <f>SUM(H1638:H1640)</f>
        <v>2.0401601281996169</v>
      </c>
    </row>
    <row r="1637" spans="2:10" hidden="1" outlineLevel="2" x14ac:dyDescent="0.35"/>
    <row r="1638" spans="2:10" hidden="1" outlineLevel="2" x14ac:dyDescent="0.35">
      <c r="B1638" s="82" t="s">
        <v>1055</v>
      </c>
      <c r="D1638" s="112">
        <f t="shared" ref="D1638:H1640" si="281">D1642*D1650/D1654</f>
        <v>1.4713738423971308</v>
      </c>
      <c r="E1638" s="112">
        <f t="shared" si="281"/>
        <v>1.4713738423971308</v>
      </c>
      <c r="F1638" s="112">
        <f t="shared" si="281"/>
        <v>1.4713738423971308</v>
      </c>
      <c r="G1638" s="112">
        <f t="shared" si="281"/>
        <v>1.4713738423971308</v>
      </c>
      <c r="H1638" s="112">
        <f t="shared" si="281"/>
        <v>1.4713738423971308</v>
      </c>
    </row>
    <row r="1639" spans="2:10" hidden="1" outlineLevel="2" x14ac:dyDescent="0.35">
      <c r="B1639" s="82" t="s">
        <v>1056</v>
      </c>
      <c r="D1639" s="112">
        <f t="shared" si="281"/>
        <v>0.21212870454824914</v>
      </c>
      <c r="E1639" s="112">
        <f t="shared" si="281"/>
        <v>0.21212870454824914</v>
      </c>
      <c r="F1639" s="112">
        <f t="shared" si="281"/>
        <v>0.21212870454824914</v>
      </c>
      <c r="G1639" s="112">
        <f t="shared" si="281"/>
        <v>0.21212870454824914</v>
      </c>
      <c r="H1639" s="112">
        <f t="shared" si="281"/>
        <v>0.21212870454824914</v>
      </c>
    </row>
    <row r="1640" spans="2:10" hidden="1" outlineLevel="2" x14ac:dyDescent="0.35">
      <c r="B1640" s="82" t="s">
        <v>1057</v>
      </c>
      <c r="D1640" s="112">
        <f t="shared" si="281"/>
        <v>0.35665758125423691</v>
      </c>
      <c r="E1640" s="112">
        <f t="shared" si="281"/>
        <v>0.35665758125423691</v>
      </c>
      <c r="F1640" s="112">
        <f t="shared" si="281"/>
        <v>0.35665758125423691</v>
      </c>
      <c r="G1640" s="112">
        <f t="shared" si="281"/>
        <v>0.35665758125423691</v>
      </c>
      <c r="H1640" s="112">
        <f t="shared" si="281"/>
        <v>0.35665758125423691</v>
      </c>
    </row>
    <row r="1641" spans="2:10" hidden="1" outlineLevel="2" x14ac:dyDescent="0.35">
      <c r="B1641" s="82"/>
      <c r="D1641" s="112"/>
      <c r="E1641" s="112"/>
      <c r="F1641" s="112"/>
      <c r="G1641" s="112"/>
      <c r="H1641" s="112"/>
    </row>
    <row r="1642" spans="2:10" hidden="1" outlineLevel="2" x14ac:dyDescent="0.35">
      <c r="B1642" s="82" t="s">
        <v>1058</v>
      </c>
      <c r="D1642" s="112">
        <f>D1646*D1654</f>
        <v>11.167171961735111</v>
      </c>
      <c r="E1642" s="112">
        <f>E1646*E1654</f>
        <v>11.167171961735111</v>
      </c>
      <c r="F1642" s="112">
        <f>F1646*F1654</f>
        <v>11.167171961735111</v>
      </c>
      <c r="G1642" s="112">
        <f>G1646*G1654</f>
        <v>11.167171961735111</v>
      </c>
      <c r="H1642" s="112">
        <f>H1646*H1654</f>
        <v>11.167171961735111</v>
      </c>
    </row>
    <row r="1643" spans="2:10" hidden="1" outlineLevel="2" x14ac:dyDescent="0.35">
      <c r="B1643" s="82" t="s">
        <v>1059</v>
      </c>
      <c r="D1643" s="112">
        <f>D1646*D1655</f>
        <v>0.99956008584117795</v>
      </c>
      <c r="E1643" s="112">
        <f>E1646*E1655</f>
        <v>0.99956008584117795</v>
      </c>
      <c r="F1643" s="112">
        <f>F1646*F1655</f>
        <v>0.99956008584117795</v>
      </c>
      <c r="G1643" s="112">
        <f>G1646*G1655</f>
        <v>0.99956008584117795</v>
      </c>
      <c r="H1643" s="112">
        <f>H1646*H1655</f>
        <v>0.99956008584117795</v>
      </c>
    </row>
    <row r="1644" spans="2:10" hidden="1" outlineLevel="2" x14ac:dyDescent="0.35">
      <c r="B1644" s="82" t="s">
        <v>1060</v>
      </c>
      <c r="D1644" s="112">
        <f>D1646*D1656</f>
        <v>1.3774425573177207</v>
      </c>
      <c r="E1644" s="112">
        <f>E1646*E1656</f>
        <v>1.3774425573177207</v>
      </c>
      <c r="F1644" s="112">
        <f>F1646*F1656</f>
        <v>1.3774425573177207</v>
      </c>
      <c r="G1644" s="112">
        <f>G1646*G1656</f>
        <v>1.3774425573177207</v>
      </c>
      <c r="H1644" s="112">
        <f>H1646*H1656</f>
        <v>1.3774425573177207</v>
      </c>
    </row>
    <row r="1645" spans="2:10" hidden="1" outlineLevel="2" x14ac:dyDescent="0.35">
      <c r="B1645" s="82"/>
      <c r="D1645" s="112"/>
      <c r="E1645" s="19"/>
      <c r="F1645" s="19"/>
      <c r="G1645" s="19"/>
      <c r="H1645" s="19"/>
    </row>
    <row r="1646" spans="2:10" hidden="1" outlineLevel="2" x14ac:dyDescent="0.35">
      <c r="B1646" s="82" t="s">
        <v>1061</v>
      </c>
      <c r="D1646" s="112">
        <f>D1647*D1648</f>
        <v>13.544174604894009</v>
      </c>
      <c r="E1646" s="112">
        <f>E1647*E1648</f>
        <v>13.544174604894009</v>
      </c>
      <c r="F1646" s="112">
        <f>F1647*F1648</f>
        <v>13.544174604894009</v>
      </c>
      <c r="G1646" s="112">
        <f>G1647*G1648</f>
        <v>13.544174604894009</v>
      </c>
      <c r="H1646" s="112">
        <f>H1647*H1648</f>
        <v>13.544174604894009</v>
      </c>
    </row>
    <row r="1647" spans="2:10" hidden="1" outlineLevel="2" x14ac:dyDescent="0.35">
      <c r="B1647" s="82" t="s">
        <v>1021</v>
      </c>
      <c r="C1647" s="292">
        <v>8.6E-3</v>
      </c>
      <c r="D1647" s="134">
        <f t="shared" ref="D1647:H1648" si="282">C1647</f>
        <v>8.6E-3</v>
      </c>
      <c r="E1647" s="134">
        <f t="shared" si="282"/>
        <v>8.6E-3</v>
      </c>
      <c r="F1647" s="134">
        <f t="shared" si="282"/>
        <v>8.6E-3</v>
      </c>
      <c r="G1647" s="134">
        <f t="shared" si="282"/>
        <v>8.6E-3</v>
      </c>
      <c r="H1647" s="134">
        <f t="shared" si="282"/>
        <v>8.6E-3</v>
      </c>
    </row>
    <row r="1648" spans="2:10" hidden="1" outlineLevel="2" x14ac:dyDescent="0.35">
      <c r="B1648" s="82" t="s">
        <v>989</v>
      </c>
      <c r="C1648" s="34">
        <v>1574.9040238248847</v>
      </c>
      <c r="D1648" s="112">
        <f t="shared" si="282"/>
        <v>1574.9040238248847</v>
      </c>
      <c r="E1648" s="112">
        <f t="shared" si="282"/>
        <v>1574.9040238248847</v>
      </c>
      <c r="F1648" s="112">
        <f t="shared" si="282"/>
        <v>1574.9040238248847</v>
      </c>
      <c r="G1648" s="112">
        <f t="shared" si="282"/>
        <v>1574.9040238248847</v>
      </c>
      <c r="H1648" s="112">
        <f t="shared" si="282"/>
        <v>1574.9040238248847</v>
      </c>
    </row>
    <row r="1649" spans="2:8" hidden="1" outlineLevel="2" x14ac:dyDescent="0.35">
      <c r="C1649" s="36"/>
    </row>
    <row r="1650" spans="2:8" hidden="1" outlineLevel="2" x14ac:dyDescent="0.35">
      <c r="B1650" t="s">
        <v>1025</v>
      </c>
      <c r="C1650" s="131">
        <f t="shared" ref="C1650:H1650" si="283">C1654*(C1658/(1-(1/((1+C1658)^(C1660)))))</f>
        <v>0.10863517972261441</v>
      </c>
      <c r="D1650" s="131">
        <f t="shared" si="283"/>
        <v>0.10863517972261441</v>
      </c>
      <c r="E1650" s="131">
        <f t="shared" si="283"/>
        <v>0.10863517972261441</v>
      </c>
      <c r="F1650" s="73">
        <f t="shared" si="283"/>
        <v>0.10863517972261441</v>
      </c>
      <c r="G1650" s="73">
        <f t="shared" si="283"/>
        <v>0.10863517972261441</v>
      </c>
      <c r="H1650" s="73">
        <f t="shared" si="283"/>
        <v>0.10863517972261441</v>
      </c>
    </row>
    <row r="1651" spans="2:8" hidden="1" outlineLevel="2" x14ac:dyDescent="0.35">
      <c r="B1651" t="s">
        <v>1026</v>
      </c>
      <c r="C1651" s="131">
        <f t="shared" ref="C1651:H1651" si="284">C1655*(C1658/(1-(1/((1+C1658)^(C1661)))))</f>
        <v>1.5661988326080737E-2</v>
      </c>
      <c r="D1651" s="131">
        <f t="shared" si="284"/>
        <v>1.5661988326080737E-2</v>
      </c>
      <c r="E1651" s="131">
        <f t="shared" si="284"/>
        <v>1.5661988326080737E-2</v>
      </c>
      <c r="F1651" s="73">
        <f t="shared" si="284"/>
        <v>1.5661988326080737E-2</v>
      </c>
      <c r="G1651" s="73">
        <f t="shared" si="284"/>
        <v>1.5661988326080737E-2</v>
      </c>
      <c r="H1651" s="73">
        <f t="shared" si="284"/>
        <v>1.5661988326080737E-2</v>
      </c>
    </row>
    <row r="1652" spans="2:8" hidden="1" outlineLevel="2" x14ac:dyDescent="0.35">
      <c r="B1652" t="s">
        <v>1027</v>
      </c>
      <c r="C1652" s="131">
        <f t="shared" ref="C1652:H1652" si="285">C1656*(C1658/(1-(1/((1+C1658)^(C1662)))))</f>
        <v>2.6332913718150341E-2</v>
      </c>
      <c r="D1652" s="131">
        <f t="shared" si="285"/>
        <v>2.6332913718150341E-2</v>
      </c>
      <c r="E1652" s="131">
        <f t="shared" si="285"/>
        <v>2.6332913718150341E-2</v>
      </c>
      <c r="F1652" s="73">
        <f t="shared" si="285"/>
        <v>2.6332913718150341E-2</v>
      </c>
      <c r="G1652" s="73">
        <f t="shared" si="285"/>
        <v>2.6332913718150341E-2</v>
      </c>
      <c r="H1652" s="73">
        <f t="shared" si="285"/>
        <v>2.6332913718150341E-2</v>
      </c>
    </row>
    <row r="1653" spans="2:8" hidden="1" outlineLevel="2" x14ac:dyDescent="0.35">
      <c r="C1653" s="131"/>
      <c r="D1653" s="131"/>
      <c r="E1653" s="131"/>
      <c r="F1653" s="73"/>
      <c r="G1653" s="73"/>
      <c r="H1653" s="73"/>
    </row>
    <row r="1654" spans="2:8" hidden="1" outlineLevel="2" x14ac:dyDescent="0.35">
      <c r="B1654" t="s">
        <v>861</v>
      </c>
      <c r="C1654" s="292">
        <v>0.82450000000000001</v>
      </c>
      <c r="D1654" s="131">
        <f t="shared" ref="D1654:H1656" si="286">C1654</f>
        <v>0.82450000000000001</v>
      </c>
      <c r="E1654" s="131">
        <f t="shared" si="286"/>
        <v>0.82450000000000001</v>
      </c>
      <c r="F1654" s="131">
        <f t="shared" si="286"/>
        <v>0.82450000000000001</v>
      </c>
      <c r="G1654" s="131">
        <f t="shared" si="286"/>
        <v>0.82450000000000001</v>
      </c>
      <c r="H1654" s="131">
        <f t="shared" si="286"/>
        <v>0.82450000000000001</v>
      </c>
    </row>
    <row r="1655" spans="2:8" hidden="1" outlineLevel="2" x14ac:dyDescent="0.35">
      <c r="B1655" t="s">
        <v>862</v>
      </c>
      <c r="C1655" s="292">
        <v>7.3800000000000004E-2</v>
      </c>
      <c r="D1655" s="131">
        <f t="shared" si="286"/>
        <v>7.3800000000000004E-2</v>
      </c>
      <c r="E1655" s="131">
        <f t="shared" si="286"/>
        <v>7.3800000000000004E-2</v>
      </c>
      <c r="F1655" s="131">
        <f t="shared" si="286"/>
        <v>7.3800000000000004E-2</v>
      </c>
      <c r="G1655" s="131">
        <f t="shared" si="286"/>
        <v>7.3800000000000004E-2</v>
      </c>
      <c r="H1655" s="131">
        <f t="shared" si="286"/>
        <v>7.3800000000000004E-2</v>
      </c>
    </row>
    <row r="1656" spans="2:8" hidden="1" outlineLevel="2" x14ac:dyDescent="0.35">
      <c r="B1656" t="s">
        <v>863</v>
      </c>
      <c r="C1656" s="292">
        <v>0.1017</v>
      </c>
      <c r="D1656" s="131">
        <f t="shared" si="286"/>
        <v>0.1017</v>
      </c>
      <c r="E1656" s="131">
        <f t="shared" si="286"/>
        <v>0.1017</v>
      </c>
      <c r="F1656" s="131">
        <f t="shared" si="286"/>
        <v>0.1017</v>
      </c>
      <c r="G1656" s="131">
        <f t="shared" si="286"/>
        <v>0.1017</v>
      </c>
      <c r="H1656" s="131">
        <f t="shared" si="286"/>
        <v>0.1017</v>
      </c>
    </row>
    <row r="1657" spans="2:8" hidden="1" outlineLevel="2" x14ac:dyDescent="0.35"/>
    <row r="1658" spans="2:8" hidden="1" outlineLevel="2" x14ac:dyDescent="0.35">
      <c r="B1658" t="s">
        <v>857</v>
      </c>
      <c r="C1658" s="291">
        <f>'Regulatory WACC'!$C$21</f>
        <v>0.11000990968583492</v>
      </c>
      <c r="D1658" s="131">
        <f>C1658</f>
        <v>0.11000990968583492</v>
      </c>
      <c r="E1658" s="131">
        <f>D1658</f>
        <v>0.11000990968583492</v>
      </c>
      <c r="F1658" s="73">
        <f>E1658</f>
        <v>0.11000990968583492</v>
      </c>
      <c r="G1658" s="73">
        <f>F1658</f>
        <v>0.11000990968583492</v>
      </c>
      <c r="H1658" s="73">
        <f>G1658</f>
        <v>0.11000990968583492</v>
      </c>
    </row>
    <row r="1659" spans="2:8" hidden="1" outlineLevel="2" x14ac:dyDescent="0.35"/>
    <row r="1660" spans="2:8" hidden="1" outlineLevel="2" x14ac:dyDescent="0.35">
      <c r="B1660" t="s">
        <v>864</v>
      </c>
      <c r="C1660" s="293">
        <v>17.260000000000002</v>
      </c>
      <c r="D1660" s="58">
        <f t="shared" ref="D1660:H1662" si="287">C1660</f>
        <v>17.260000000000002</v>
      </c>
      <c r="E1660" s="58">
        <f t="shared" si="287"/>
        <v>17.260000000000002</v>
      </c>
      <c r="F1660" s="58">
        <f t="shared" si="287"/>
        <v>17.260000000000002</v>
      </c>
      <c r="G1660" s="58">
        <f t="shared" si="287"/>
        <v>17.260000000000002</v>
      </c>
      <c r="H1660" s="58">
        <f t="shared" si="287"/>
        <v>17.260000000000002</v>
      </c>
    </row>
    <row r="1661" spans="2:8" hidden="1" outlineLevel="2" x14ac:dyDescent="0.35">
      <c r="B1661" t="s">
        <v>865</v>
      </c>
      <c r="C1661" s="293">
        <v>7</v>
      </c>
      <c r="D1661" s="58">
        <f t="shared" si="287"/>
        <v>7</v>
      </c>
      <c r="E1661" s="58">
        <f t="shared" si="287"/>
        <v>7</v>
      </c>
      <c r="F1661" s="58">
        <f t="shared" si="287"/>
        <v>7</v>
      </c>
      <c r="G1661" s="58">
        <f t="shared" si="287"/>
        <v>7</v>
      </c>
      <c r="H1661" s="58">
        <f t="shared" si="287"/>
        <v>7</v>
      </c>
    </row>
    <row r="1662" spans="2:8" ht="15" hidden="1" customHeight="1" outlineLevel="2" x14ac:dyDescent="0.35">
      <c r="B1662" t="s">
        <v>866</v>
      </c>
      <c r="C1662" s="293">
        <v>5.3</v>
      </c>
      <c r="D1662" s="58">
        <f t="shared" si="287"/>
        <v>5.3</v>
      </c>
      <c r="E1662" s="58">
        <f t="shared" si="287"/>
        <v>5.3</v>
      </c>
      <c r="F1662" s="58">
        <f t="shared" si="287"/>
        <v>5.3</v>
      </c>
      <c r="G1662" s="58">
        <f t="shared" si="287"/>
        <v>5.3</v>
      </c>
      <c r="H1662" s="58">
        <f t="shared" si="287"/>
        <v>5.3</v>
      </c>
    </row>
    <row r="1663" spans="2:8" hidden="1" outlineLevel="1" x14ac:dyDescent="0.35"/>
    <row r="1664" spans="2:8" hidden="1" outlineLevel="1" x14ac:dyDescent="0.35">
      <c r="B1664" s="136" t="s">
        <v>1236</v>
      </c>
      <c r="C1664" s="136"/>
      <c r="D1664" s="137">
        <f>D1666*D1667</f>
        <v>27.211633990121861</v>
      </c>
      <c r="E1664" s="137">
        <f>D1664*(E1585/D1585)</f>
        <v>26.541793206921515</v>
      </c>
      <c r="F1664" s="137">
        <f>E1664*(F1585/E1585)</f>
        <v>25.888441204769791</v>
      </c>
      <c r="G1664" s="137">
        <f>F1664*(G1585/F1585)</f>
        <v>25.251172096316605</v>
      </c>
      <c r="H1664" s="137">
        <f>G1664*(H1585/G1585)</f>
        <v>24.629589985522976</v>
      </c>
    </row>
    <row r="1665" spans="2:8" ht="15" hidden="1" customHeight="1" outlineLevel="2" x14ac:dyDescent="0.35"/>
    <row r="1666" spans="2:8" hidden="1" outlineLevel="2" x14ac:dyDescent="0.35">
      <c r="B1666" t="s">
        <v>990</v>
      </c>
      <c r="C1666" s="292">
        <v>0.02</v>
      </c>
      <c r="D1666" s="134">
        <f>C1666</f>
        <v>0.02</v>
      </c>
      <c r="E1666" s="134"/>
      <c r="F1666" s="134"/>
      <c r="G1666" s="134"/>
      <c r="H1666" s="134"/>
    </row>
    <row r="1667" spans="2:8" ht="14.15" hidden="1" customHeight="1" outlineLevel="2" x14ac:dyDescent="0.35">
      <c r="B1667" t="s">
        <v>991</v>
      </c>
      <c r="C1667" s="34">
        <v>1360.5816995060929</v>
      </c>
      <c r="D1667" s="36">
        <f>C1667</f>
        <v>1360.5816995060929</v>
      </c>
      <c r="E1667" s="36"/>
      <c r="F1667" s="36"/>
      <c r="G1667" s="36"/>
      <c r="H1667" s="36"/>
    </row>
    <row r="1668" spans="2:8" hidden="1" outlineLevel="1" x14ac:dyDescent="0.35">
      <c r="C1668" s="36"/>
    </row>
    <row r="1669" spans="2:8" hidden="1" outlineLevel="1" x14ac:dyDescent="0.35">
      <c r="B1669" s="136" t="s">
        <v>1097</v>
      </c>
      <c r="C1669" s="136"/>
      <c r="D1669" s="137">
        <f>D1596-D1732</f>
        <v>1.1845722090968196</v>
      </c>
      <c r="E1669" s="137">
        <f>E1596-E1732</f>
        <v>1.1698918826721529</v>
      </c>
      <c r="F1669" s="137">
        <f>F1596-F1732</f>
        <v>1.1552140812901834</v>
      </c>
      <c r="G1669" s="137">
        <f>G1596-G1732</f>
        <v>1.1405433609150246</v>
      </c>
      <c r="H1669" s="137">
        <f>H1596-H1732</f>
        <v>1.1258842687211637</v>
      </c>
    </row>
    <row r="1670" spans="2:8" ht="15" hidden="1" customHeight="1" outlineLevel="2" x14ac:dyDescent="0.35"/>
    <row r="1671" spans="2:8" hidden="1" outlineLevel="2" x14ac:dyDescent="0.35">
      <c r="B1671" t="s">
        <v>873</v>
      </c>
      <c r="C1671" s="34">
        <v>65.913379684600898</v>
      </c>
      <c r="D1671" s="36">
        <f>C1671</f>
        <v>65.913379684600898</v>
      </c>
      <c r="E1671" s="36">
        <f>D1671</f>
        <v>65.913379684600898</v>
      </c>
      <c r="F1671" s="36">
        <f>E1671</f>
        <v>65.913379684600898</v>
      </c>
      <c r="G1671" s="36">
        <f>F1671</f>
        <v>65.913379684600898</v>
      </c>
      <c r="H1671" s="36">
        <f>G1671</f>
        <v>65.913379684600898</v>
      </c>
    </row>
    <row r="1672" spans="2:8" hidden="1" outlineLevel="1" x14ac:dyDescent="0.35">
      <c r="C1672" s="36"/>
    </row>
    <row r="1673" spans="2:8" ht="14.15" hidden="1" customHeight="1" outlineLevel="1" x14ac:dyDescent="0.35">
      <c r="B1673" s="111" t="s">
        <v>992</v>
      </c>
      <c r="C1673" s="111"/>
      <c r="D1673" s="144">
        <f>+D1675+D1699+D1727+D1732</f>
        <v>142.5688566210975</v>
      </c>
      <c r="E1673" s="144">
        <f>+E1675+E1699+E1727+E1732</f>
        <v>142.21505027664591</v>
      </c>
      <c r="F1673" s="144">
        <f>+F1675+F1699+F1727+F1732</f>
        <v>141.86927962291932</v>
      </c>
      <c r="G1673" s="144">
        <f>+G1675+G1699+G1727+G1732</f>
        <v>141.53135552235597</v>
      </c>
      <c r="H1673" s="144">
        <f>+H1675+H1699+H1727+H1732</f>
        <v>141.20109368721754</v>
      </c>
    </row>
    <row r="1674" spans="2:8" hidden="1" outlineLevel="1" x14ac:dyDescent="0.35">
      <c r="B1674" s="1"/>
      <c r="C1674" s="1"/>
      <c r="D1674" s="130"/>
      <c r="E1674" s="130"/>
      <c r="F1674" s="130"/>
      <c r="G1674" s="130"/>
      <c r="H1674" s="130"/>
    </row>
    <row r="1675" spans="2:8" hidden="1" outlineLevel="1" x14ac:dyDescent="0.35">
      <c r="B1675" s="136" t="s">
        <v>380</v>
      </c>
      <c r="C1675" s="136"/>
      <c r="D1675" s="137">
        <f>D1677+D1678</f>
        <v>125.52173449416648</v>
      </c>
      <c r="E1675" s="137">
        <f>E1677+E1678</f>
        <v>125.52173449416648</v>
      </c>
      <c r="F1675" s="137">
        <f>F1677+F1678</f>
        <v>125.52173449416648</v>
      </c>
      <c r="G1675" s="137">
        <f>G1677+G1678</f>
        <v>125.52173449416648</v>
      </c>
      <c r="H1675" s="137">
        <f>H1677+H1678</f>
        <v>125.52173449416648</v>
      </c>
    </row>
    <row r="1676" spans="2:8" hidden="1" outlineLevel="2" x14ac:dyDescent="0.35"/>
    <row r="1677" spans="2:8" hidden="1" outlineLevel="2" x14ac:dyDescent="0.35">
      <c r="B1677" s="1" t="s">
        <v>853</v>
      </c>
      <c r="C1677" s="1"/>
      <c r="D1677" s="130">
        <f>-PMT(D1683,5,NPV(D1683,D1680:H1680))</f>
        <v>37.470492860959688</v>
      </c>
      <c r="E1677" s="130">
        <f t="shared" ref="E1677:H1678" si="288">D1677</f>
        <v>37.470492860959688</v>
      </c>
      <c r="F1677" s="130">
        <f t="shared" si="288"/>
        <v>37.470492860959688</v>
      </c>
      <c r="G1677" s="130">
        <f t="shared" si="288"/>
        <v>37.470492860959688</v>
      </c>
      <c r="H1677" s="130">
        <f t="shared" si="288"/>
        <v>37.470492860959688</v>
      </c>
    </row>
    <row r="1678" spans="2:8" hidden="1" outlineLevel="2" x14ac:dyDescent="0.35">
      <c r="B1678" s="1" t="s">
        <v>854</v>
      </c>
      <c r="C1678" s="1"/>
      <c r="D1678" s="130">
        <f>-PMT(D1683,5,NPV(D1683,D1681:H1681))</f>
        <v>88.051241633206786</v>
      </c>
      <c r="E1678" s="130">
        <f t="shared" si="288"/>
        <v>88.051241633206786</v>
      </c>
      <c r="F1678" s="130">
        <f t="shared" si="288"/>
        <v>88.051241633206786</v>
      </c>
      <c r="G1678" s="130">
        <f t="shared" si="288"/>
        <v>88.051241633206786</v>
      </c>
      <c r="H1678" s="130">
        <f t="shared" si="288"/>
        <v>88.051241633206786</v>
      </c>
    </row>
    <row r="1679" spans="2:8" hidden="1" outlineLevel="2" x14ac:dyDescent="0.35"/>
    <row r="1680" spans="2:8" hidden="1" outlineLevel="2" x14ac:dyDescent="0.35">
      <c r="B1680" t="s">
        <v>855</v>
      </c>
      <c r="D1680" s="36">
        <f>IF((D1686+D1691)&lt;D1690*D1684,(D1686+D1691),(D1690*D1684))</f>
        <v>37.470492860959681</v>
      </c>
      <c r="E1680" s="36">
        <f>IF((E1686+E1691)&lt;E1690*E1684,(E1686+E1691),(E1690*E1684))</f>
        <v>37.470492860959681</v>
      </c>
      <c r="F1680" s="36">
        <f>IF((F1686+F1691)&lt;F1690*F1684,(F1686+F1691),(F1690*F1684))</f>
        <v>37.470492860959681</v>
      </c>
      <c r="G1680" s="36">
        <f>IF((G1686+G1691)&lt;G1690*G1684,(G1686+G1691),(G1690*G1684))</f>
        <v>37.470492860959681</v>
      </c>
      <c r="H1680" s="36">
        <f>IF((H1686+H1691)&lt;H1690*H1684,(H1686+H1691),(H1690*H1684))</f>
        <v>37.470492860959681</v>
      </c>
    </row>
    <row r="1681" spans="2:10" hidden="1" outlineLevel="2" x14ac:dyDescent="0.35">
      <c r="B1681" t="s">
        <v>856</v>
      </c>
      <c r="D1681" s="36">
        <f>D1697*D1683</f>
        <v>95.439084244909694</v>
      </c>
      <c r="E1681" s="36">
        <f>E1697*E1683</f>
        <v>91.316958709391798</v>
      </c>
      <c r="F1681" s="36">
        <f>F1697*F1683</f>
        <v>87.194833173873903</v>
      </c>
      <c r="G1681" s="36">
        <f>G1697*G1683</f>
        <v>83.072707638356007</v>
      </c>
      <c r="H1681" s="36">
        <f>H1697*H1683</f>
        <v>78.950582102838112</v>
      </c>
    </row>
    <row r="1682" spans="2:10" hidden="1" outlineLevel="2" x14ac:dyDescent="0.35"/>
    <row r="1683" spans="2:10" hidden="1" outlineLevel="2" x14ac:dyDescent="0.35">
      <c r="B1683" t="s">
        <v>857</v>
      </c>
      <c r="C1683" s="131">
        <f>'Regulatory WACC'!$C$21</f>
        <v>0.11000990968583492</v>
      </c>
      <c r="D1683" s="131">
        <f t="shared" ref="D1683:H1684" si="289">C1683</f>
        <v>0.11000990968583492</v>
      </c>
      <c r="E1683" s="131">
        <f t="shared" si="289"/>
        <v>0.11000990968583492</v>
      </c>
      <c r="F1683" s="73">
        <f t="shared" si="289"/>
        <v>0.11000990968583492</v>
      </c>
      <c r="G1683" s="73">
        <f t="shared" si="289"/>
        <v>0.11000990968583492</v>
      </c>
      <c r="H1683" s="73">
        <f t="shared" si="289"/>
        <v>0.11000990968583492</v>
      </c>
    </row>
    <row r="1684" spans="2:10" hidden="1" outlineLevel="2" x14ac:dyDescent="0.35">
      <c r="B1684" t="s">
        <v>858</v>
      </c>
      <c r="C1684" s="292">
        <f>-C1692/C1690</f>
        <v>3.4436233543355683E-2</v>
      </c>
      <c r="D1684" s="131">
        <f t="shared" si="289"/>
        <v>3.4436233543355683E-2</v>
      </c>
      <c r="E1684" s="131">
        <f t="shared" si="289"/>
        <v>3.4436233543355683E-2</v>
      </c>
      <c r="F1684" s="73">
        <f t="shared" si="289"/>
        <v>3.4436233543355683E-2</v>
      </c>
      <c r="G1684" s="73">
        <f t="shared" si="289"/>
        <v>3.4436233543355683E-2</v>
      </c>
      <c r="H1684" s="73">
        <f t="shared" si="289"/>
        <v>3.4436233543355683E-2</v>
      </c>
    </row>
    <row r="1685" spans="2:10" hidden="1" outlineLevel="2" x14ac:dyDescent="0.35"/>
    <row r="1686" spans="2:10" hidden="1" outlineLevel="2" x14ac:dyDescent="0.35">
      <c r="B1686" t="s">
        <v>505</v>
      </c>
      <c r="C1686" s="34">
        <v>1088.2076544174643</v>
      </c>
      <c r="D1686" s="36">
        <f t="shared" ref="D1686:H1690" si="290">C1686</f>
        <v>1088.2076544174643</v>
      </c>
      <c r="E1686" s="36">
        <f t="shared" si="290"/>
        <v>1088.2076544174643</v>
      </c>
      <c r="F1686" s="36">
        <f t="shared" si="290"/>
        <v>1088.2076544174643</v>
      </c>
      <c r="G1686" s="36">
        <f t="shared" si="290"/>
        <v>1088.2076544174643</v>
      </c>
      <c r="H1686" s="36">
        <f t="shared" si="290"/>
        <v>1088.2076544174643</v>
      </c>
      <c r="J1686" s="36"/>
    </row>
    <row r="1687" spans="2:10" hidden="1" outlineLevel="2" x14ac:dyDescent="0.35">
      <c r="B1687" t="s">
        <v>506</v>
      </c>
      <c r="C1687" s="34">
        <v>0</v>
      </c>
      <c r="D1687" s="36">
        <f t="shared" si="290"/>
        <v>0</v>
      </c>
      <c r="E1687" s="36">
        <f t="shared" si="290"/>
        <v>0</v>
      </c>
      <c r="F1687" s="36">
        <f t="shared" si="290"/>
        <v>0</v>
      </c>
      <c r="G1687" s="36">
        <f t="shared" si="290"/>
        <v>0</v>
      </c>
      <c r="H1687" s="36">
        <f t="shared" si="290"/>
        <v>0</v>
      </c>
      <c r="J1687" s="36"/>
    </row>
    <row r="1688" spans="2:10" hidden="1" outlineLevel="2" x14ac:dyDescent="0.35">
      <c r="B1688" t="s">
        <v>507</v>
      </c>
      <c r="C1688" s="34">
        <v>0</v>
      </c>
      <c r="D1688" s="36">
        <f t="shared" si="290"/>
        <v>0</v>
      </c>
      <c r="E1688" s="36">
        <f t="shared" si="290"/>
        <v>0</v>
      </c>
      <c r="F1688" s="36">
        <f t="shared" si="290"/>
        <v>0</v>
      </c>
      <c r="G1688" s="36">
        <f t="shared" si="290"/>
        <v>0</v>
      </c>
      <c r="H1688" s="36">
        <f t="shared" si="290"/>
        <v>0</v>
      </c>
      <c r="J1688" s="36"/>
    </row>
    <row r="1689" spans="2:10" hidden="1" outlineLevel="2" x14ac:dyDescent="0.35">
      <c r="B1689" t="s">
        <v>1086</v>
      </c>
      <c r="C1689" s="34">
        <v>9.525055123348608E-2</v>
      </c>
      <c r="D1689" s="36">
        <f t="shared" si="290"/>
        <v>9.525055123348608E-2</v>
      </c>
      <c r="E1689" s="36">
        <f t="shared" si="290"/>
        <v>9.525055123348608E-2</v>
      </c>
      <c r="F1689" s="36">
        <f t="shared" si="290"/>
        <v>9.525055123348608E-2</v>
      </c>
      <c r="G1689" s="36">
        <f t="shared" si="290"/>
        <v>9.525055123348608E-2</v>
      </c>
      <c r="H1689" s="36">
        <f t="shared" si="290"/>
        <v>9.525055123348608E-2</v>
      </c>
      <c r="J1689" s="36"/>
    </row>
    <row r="1690" spans="2:10" hidden="1" outlineLevel="2" x14ac:dyDescent="0.35">
      <c r="B1690" t="s">
        <v>1233</v>
      </c>
      <c r="C1690" s="36">
        <f>C1686-C1687-C1688-C1689</f>
        <v>1088.1124038662308</v>
      </c>
      <c r="D1690" s="36">
        <f t="shared" si="290"/>
        <v>1088.1124038662308</v>
      </c>
      <c r="E1690" s="36">
        <f t="shared" si="290"/>
        <v>1088.1124038662308</v>
      </c>
      <c r="F1690" s="36">
        <f t="shared" si="290"/>
        <v>1088.1124038662308</v>
      </c>
      <c r="G1690" s="36">
        <f t="shared" si="290"/>
        <v>1088.1124038662308</v>
      </c>
      <c r="H1690" s="36">
        <f t="shared" si="290"/>
        <v>1088.1124038662308</v>
      </c>
      <c r="J1690" s="36"/>
    </row>
    <row r="1691" spans="2:10" hidden="1" outlineLevel="2" x14ac:dyDescent="0.35">
      <c r="B1691" t="s">
        <v>511</v>
      </c>
      <c r="C1691" s="34">
        <v>-221.27280597659794</v>
      </c>
      <c r="D1691" s="156">
        <f>C1691</f>
        <v>-221.27280597659794</v>
      </c>
      <c r="E1691" s="36">
        <f>D1691+D1692</f>
        <v>-258.74329883755763</v>
      </c>
      <c r="F1691" s="36">
        <f>E1691+E1692</f>
        <v>-296.2137916985173</v>
      </c>
      <c r="G1691" s="36">
        <f>F1691+F1692</f>
        <v>-333.68428455947696</v>
      </c>
      <c r="H1691" s="36">
        <f>G1691+G1692</f>
        <v>-371.15477742043663</v>
      </c>
      <c r="J1691" s="36"/>
    </row>
    <row r="1692" spans="2:10" hidden="1" outlineLevel="2" x14ac:dyDescent="0.35">
      <c r="B1692" t="s">
        <v>1234</v>
      </c>
      <c r="C1692" s="34">
        <v>-37.470492860959681</v>
      </c>
      <c r="D1692" s="36">
        <f>-D1680</f>
        <v>-37.470492860959681</v>
      </c>
      <c r="E1692" s="36">
        <f>-E1680</f>
        <v>-37.470492860959681</v>
      </c>
      <c r="F1692" s="36">
        <f>-F1680</f>
        <v>-37.470492860959681</v>
      </c>
      <c r="G1692" s="36">
        <f>-G1680</f>
        <v>-37.470492860959681</v>
      </c>
      <c r="H1692" s="36">
        <f>-H1680</f>
        <v>-37.470492860959681</v>
      </c>
      <c r="J1692" s="36"/>
    </row>
    <row r="1693" spans="2:10" hidden="1" outlineLevel="2" x14ac:dyDescent="0.35">
      <c r="B1693" t="s">
        <v>514</v>
      </c>
      <c r="C1693" s="34">
        <v>0</v>
      </c>
      <c r="D1693" s="36">
        <f>IFERROR(C1693*(D1692/C1692),0)</f>
        <v>0</v>
      </c>
      <c r="E1693" s="36">
        <f>IFERROR(D1693*(E1692/D1692),0)</f>
        <v>0</v>
      </c>
      <c r="F1693" s="36">
        <f>IFERROR(E1693*(F1692/E1692),0)</f>
        <v>0</v>
      </c>
      <c r="G1693" s="36">
        <f>IFERROR(F1693*(G1692/F1692),0)</f>
        <v>0</v>
      </c>
      <c r="H1693" s="36">
        <f>IFERROR(G1693*(H1692/G1692),0)</f>
        <v>0</v>
      </c>
      <c r="J1693" s="36"/>
    </row>
    <row r="1694" spans="2:10" hidden="1" outlineLevel="2" x14ac:dyDescent="0.35">
      <c r="B1694" t="s">
        <v>513</v>
      </c>
      <c r="C1694" s="34">
        <v>0</v>
      </c>
      <c r="D1694" s="36">
        <f>IFERROR(C1694*(D1692/C1692),0)</f>
        <v>0</v>
      </c>
      <c r="E1694" s="36">
        <f>IFERROR(D1694*(E1692/D1692),0)</f>
        <v>0</v>
      </c>
      <c r="F1694" s="36">
        <f>IFERROR(E1694*(F1692/E1692),0)</f>
        <v>0</v>
      </c>
      <c r="G1694" s="36">
        <f>IFERROR(F1694*(G1692/F1692),0)</f>
        <v>0</v>
      </c>
      <c r="H1694" s="36">
        <f>IFERROR(G1694*(H1692/G1692),0)</f>
        <v>0</v>
      </c>
      <c r="J1694" s="36"/>
    </row>
    <row r="1695" spans="2:10" hidden="1" outlineLevel="2" x14ac:dyDescent="0.35">
      <c r="B1695" t="s">
        <v>515</v>
      </c>
      <c r="C1695" s="34">
        <v>0.61503426936933014</v>
      </c>
      <c r="D1695" s="36">
        <f t="shared" ref="D1695:H1696" si="291">+C1695</f>
        <v>0.61503426936933014</v>
      </c>
      <c r="E1695" s="36">
        <f t="shared" si="291"/>
        <v>0.61503426936933014</v>
      </c>
      <c r="F1695" s="36">
        <f t="shared" si="291"/>
        <v>0.61503426936933014</v>
      </c>
      <c r="G1695" s="36">
        <f t="shared" si="291"/>
        <v>0.61503426936933014</v>
      </c>
      <c r="H1695" s="36">
        <f t="shared" si="291"/>
        <v>0.61503426936933014</v>
      </c>
      <c r="J1695" s="36"/>
    </row>
    <row r="1696" spans="2:10" hidden="1" outlineLevel="2" x14ac:dyDescent="0.35">
      <c r="B1696" t="s">
        <v>516</v>
      </c>
      <c r="C1696" s="34">
        <v>0</v>
      </c>
      <c r="D1696" s="36">
        <f t="shared" si="291"/>
        <v>0</v>
      </c>
      <c r="E1696" s="36">
        <f t="shared" si="291"/>
        <v>0</v>
      </c>
      <c r="F1696" s="36">
        <f t="shared" si="291"/>
        <v>0</v>
      </c>
      <c r="G1696" s="36">
        <f t="shared" si="291"/>
        <v>0</v>
      </c>
      <c r="H1696" s="36">
        <f t="shared" si="291"/>
        <v>0</v>
      </c>
      <c r="J1696" s="36"/>
    </row>
    <row r="1697" spans="2:10" hidden="1" outlineLevel="2" x14ac:dyDescent="0.35">
      <c r="B1697" t="s">
        <v>1235</v>
      </c>
      <c r="C1697" s="36">
        <f>C1686+C1691-C1693-C1694+C1695+C1696</f>
        <v>867.54988271023558</v>
      </c>
      <c r="D1697" s="36">
        <f>D1686+D1691-D1693-D1694+D1696+D1695</f>
        <v>867.54988271023558</v>
      </c>
      <c r="E1697" s="36">
        <f>E1686+E1691-E1693-E1694+E1696+E1695</f>
        <v>830.07938984927591</v>
      </c>
      <c r="F1697" s="36">
        <f>F1686+F1691-F1693-F1694+F1696+F1695</f>
        <v>792.60889698831625</v>
      </c>
      <c r="G1697" s="36">
        <f>G1686+G1691-G1693-G1694+G1696+G1695</f>
        <v>755.13840412735658</v>
      </c>
      <c r="H1697" s="36">
        <f>H1686+H1691-H1693-H1694+H1696+H1695</f>
        <v>717.66791126639691</v>
      </c>
      <c r="J1697" s="36"/>
    </row>
    <row r="1698" spans="2:10" hidden="1" outlineLevel="1" x14ac:dyDescent="0.35">
      <c r="D1698" s="36"/>
    </row>
    <row r="1699" spans="2:10" hidden="1" outlineLevel="1" x14ac:dyDescent="0.35">
      <c r="B1699" s="136" t="s">
        <v>1232</v>
      </c>
      <c r="C1699" s="136"/>
      <c r="D1699" s="137">
        <f>SUM(D1701:D1703)</f>
        <v>1.5699632145486158</v>
      </c>
      <c r="E1699" s="137">
        <f>SUM(E1701:E1703)</f>
        <v>1.5699632145486158</v>
      </c>
      <c r="F1699" s="137">
        <f>SUM(F1701:F1703)</f>
        <v>1.5699632145486158</v>
      </c>
      <c r="G1699" s="137">
        <f>SUM(G1701:G1703)</f>
        <v>1.5699632145486158</v>
      </c>
      <c r="H1699" s="137">
        <f>SUM(H1701:H1703)</f>
        <v>1.5699632145486158</v>
      </c>
    </row>
    <row r="1700" spans="2:10" hidden="1" outlineLevel="2" x14ac:dyDescent="0.35"/>
    <row r="1701" spans="2:10" hidden="1" outlineLevel="2" x14ac:dyDescent="0.35">
      <c r="B1701" s="82" t="s">
        <v>1055</v>
      </c>
      <c r="D1701" s="112">
        <f t="shared" ref="D1701:H1703" si="292">D1705*D1713/D1717</f>
        <v>1.1322654410715591</v>
      </c>
      <c r="E1701" s="112">
        <f t="shared" si="292"/>
        <v>1.1322654410715591</v>
      </c>
      <c r="F1701" s="112">
        <f t="shared" si="292"/>
        <v>1.1322654410715591</v>
      </c>
      <c r="G1701" s="112">
        <f t="shared" si="292"/>
        <v>1.1322654410715591</v>
      </c>
      <c r="H1701" s="112">
        <f t="shared" si="292"/>
        <v>1.1322654410715591</v>
      </c>
    </row>
    <row r="1702" spans="2:10" hidden="1" outlineLevel="2" x14ac:dyDescent="0.35">
      <c r="B1702" s="82" t="s">
        <v>1056</v>
      </c>
      <c r="D1702" s="112">
        <f t="shared" si="292"/>
        <v>0.16323927631332352</v>
      </c>
      <c r="E1702" s="112">
        <f t="shared" si="292"/>
        <v>0.16323927631332352</v>
      </c>
      <c r="F1702" s="112">
        <f t="shared" si="292"/>
        <v>0.16323927631332352</v>
      </c>
      <c r="G1702" s="112">
        <f t="shared" si="292"/>
        <v>0.16323927631332352</v>
      </c>
      <c r="H1702" s="112">
        <f t="shared" si="292"/>
        <v>0.16323927631332352</v>
      </c>
    </row>
    <row r="1703" spans="2:10" hidden="1" outlineLevel="2" x14ac:dyDescent="0.35">
      <c r="B1703" s="82" t="s">
        <v>1057</v>
      </c>
      <c r="D1703" s="112">
        <f t="shared" si="292"/>
        <v>0.27445849716373316</v>
      </c>
      <c r="E1703" s="112">
        <f t="shared" si="292"/>
        <v>0.27445849716373316</v>
      </c>
      <c r="F1703" s="112">
        <f t="shared" si="292"/>
        <v>0.27445849716373316</v>
      </c>
      <c r="G1703" s="112">
        <f t="shared" si="292"/>
        <v>0.27445849716373316</v>
      </c>
      <c r="H1703" s="112">
        <f t="shared" si="292"/>
        <v>0.27445849716373316</v>
      </c>
    </row>
    <row r="1704" spans="2:10" hidden="1" outlineLevel="2" x14ac:dyDescent="0.35">
      <c r="B1704" s="82"/>
      <c r="D1704" s="112"/>
      <c r="E1704" s="112"/>
      <c r="F1704" s="112"/>
      <c r="G1704" s="112"/>
      <c r="H1704" s="112"/>
    </row>
    <row r="1705" spans="2:10" hidden="1" outlineLevel="2" x14ac:dyDescent="0.35">
      <c r="B1705" s="82" t="s">
        <v>1058</v>
      </c>
      <c r="D1705" s="112">
        <f>D1709*D1717</f>
        <v>8.5934672225627509</v>
      </c>
      <c r="E1705" s="112">
        <f>E1709*E1717</f>
        <v>8.5934672225627509</v>
      </c>
      <c r="F1705" s="112">
        <f>F1709*F1717</f>
        <v>8.5934672225627509</v>
      </c>
      <c r="G1705" s="112">
        <f>G1709*G1717</f>
        <v>8.5934672225627509</v>
      </c>
      <c r="H1705" s="112">
        <f>H1709*H1717</f>
        <v>8.5934672225627509</v>
      </c>
    </row>
    <row r="1706" spans="2:10" hidden="1" outlineLevel="2" x14ac:dyDescent="0.35">
      <c r="B1706" s="82" t="s">
        <v>1059</v>
      </c>
      <c r="D1706" s="112">
        <f>D1709*D1718</f>
        <v>0.76919088056413709</v>
      </c>
      <c r="E1706" s="112">
        <f>E1709*E1718</f>
        <v>0.76919088056413709</v>
      </c>
      <c r="F1706" s="112">
        <f>F1709*F1718</f>
        <v>0.76919088056413709</v>
      </c>
      <c r="G1706" s="112">
        <f>G1709*G1718</f>
        <v>0.76919088056413709</v>
      </c>
      <c r="H1706" s="112">
        <f>H1709*H1718</f>
        <v>0.76919088056413709</v>
      </c>
    </row>
    <row r="1707" spans="2:10" hidden="1" outlineLevel="2" x14ac:dyDescent="0.35">
      <c r="B1707" s="82" t="s">
        <v>1060</v>
      </c>
      <c r="D1707" s="112">
        <f>D1709*D1719</f>
        <v>1.0599825549237498</v>
      </c>
      <c r="E1707" s="112">
        <f>E1709*E1719</f>
        <v>1.0599825549237498</v>
      </c>
      <c r="F1707" s="112">
        <f>F1709*F1719</f>
        <v>1.0599825549237498</v>
      </c>
      <c r="G1707" s="112">
        <f>G1709*G1719</f>
        <v>1.0599825549237498</v>
      </c>
      <c r="H1707" s="112">
        <f>H1709*H1719</f>
        <v>1.0599825549237498</v>
      </c>
    </row>
    <row r="1708" spans="2:10" hidden="1" outlineLevel="2" x14ac:dyDescent="0.35">
      <c r="B1708" s="82"/>
      <c r="D1708" s="112"/>
      <c r="E1708" s="19"/>
      <c r="F1708" s="19"/>
      <c r="G1708" s="19"/>
      <c r="H1708" s="19"/>
    </row>
    <row r="1709" spans="2:10" hidden="1" outlineLevel="2" x14ac:dyDescent="0.35">
      <c r="B1709" s="82" t="s">
        <v>1061</v>
      </c>
      <c r="D1709" s="112">
        <f>D1710*D1711</f>
        <v>10.422640658050637</v>
      </c>
      <c r="E1709" s="112">
        <f>E1710*E1711</f>
        <v>10.422640658050637</v>
      </c>
      <c r="F1709" s="112">
        <f>F1710*F1711</f>
        <v>10.422640658050637</v>
      </c>
      <c r="G1709" s="112">
        <f>G1710*G1711</f>
        <v>10.422640658050637</v>
      </c>
      <c r="H1709" s="112">
        <f>H1710*H1711</f>
        <v>10.422640658050637</v>
      </c>
    </row>
    <row r="1710" spans="2:10" hidden="1" outlineLevel="2" x14ac:dyDescent="0.35">
      <c r="B1710" s="82" t="s">
        <v>1021</v>
      </c>
      <c r="C1710" s="292">
        <v>8.6E-3</v>
      </c>
      <c r="D1710" s="134">
        <f t="shared" ref="D1710:H1711" si="293">C1710</f>
        <v>8.6E-3</v>
      </c>
      <c r="E1710" s="134">
        <f t="shared" si="293"/>
        <v>8.6E-3</v>
      </c>
      <c r="F1710" s="134">
        <f t="shared" si="293"/>
        <v>8.6E-3</v>
      </c>
      <c r="G1710" s="134">
        <f t="shared" si="293"/>
        <v>8.6E-3</v>
      </c>
      <c r="H1710" s="134">
        <f t="shared" si="293"/>
        <v>8.6E-3</v>
      </c>
    </row>
    <row r="1711" spans="2:10" hidden="1" outlineLevel="2" x14ac:dyDescent="0.35">
      <c r="B1711" s="82" t="s">
        <v>989</v>
      </c>
      <c r="C1711" s="34">
        <v>1211.9349602384461</v>
      </c>
      <c r="D1711" s="112">
        <f t="shared" si="293"/>
        <v>1211.9349602384461</v>
      </c>
      <c r="E1711" s="112">
        <f t="shared" si="293"/>
        <v>1211.9349602384461</v>
      </c>
      <c r="F1711" s="112">
        <f t="shared" si="293"/>
        <v>1211.9349602384461</v>
      </c>
      <c r="G1711" s="112">
        <f t="shared" si="293"/>
        <v>1211.9349602384461</v>
      </c>
      <c r="H1711" s="112">
        <f t="shared" si="293"/>
        <v>1211.9349602384461</v>
      </c>
    </row>
    <row r="1712" spans="2:10" hidden="1" outlineLevel="2" x14ac:dyDescent="0.35">
      <c r="C1712" s="36"/>
    </row>
    <row r="1713" spans="2:8" hidden="1" outlineLevel="2" x14ac:dyDescent="0.35">
      <c r="B1713" t="s">
        <v>1025</v>
      </c>
      <c r="C1713" s="131">
        <f t="shared" ref="C1713:H1713" si="294">C1717*(C1721/(1-(1/((1+C1721)^(C1723)))))</f>
        <v>0.10863517972261441</v>
      </c>
      <c r="D1713" s="131">
        <f t="shared" si="294"/>
        <v>0.10863517972261441</v>
      </c>
      <c r="E1713" s="131">
        <f t="shared" si="294"/>
        <v>0.10863517972261441</v>
      </c>
      <c r="F1713" s="73">
        <f t="shared" si="294"/>
        <v>0.10863517972261441</v>
      </c>
      <c r="G1713" s="73">
        <f t="shared" si="294"/>
        <v>0.10863517972261441</v>
      </c>
      <c r="H1713" s="73">
        <f t="shared" si="294"/>
        <v>0.10863517972261441</v>
      </c>
    </row>
    <row r="1714" spans="2:8" hidden="1" outlineLevel="2" x14ac:dyDescent="0.35">
      <c r="B1714" t="s">
        <v>1026</v>
      </c>
      <c r="C1714" s="131">
        <f t="shared" ref="C1714:H1714" si="295">C1718*(C1721/(1-(1/((1+C1721)^(C1724)))))</f>
        <v>1.5661988326080737E-2</v>
      </c>
      <c r="D1714" s="131">
        <f t="shared" si="295"/>
        <v>1.5661988326080737E-2</v>
      </c>
      <c r="E1714" s="131">
        <f t="shared" si="295"/>
        <v>1.5661988326080737E-2</v>
      </c>
      <c r="F1714" s="73">
        <f t="shared" si="295"/>
        <v>1.5661988326080737E-2</v>
      </c>
      <c r="G1714" s="73">
        <f t="shared" si="295"/>
        <v>1.5661988326080737E-2</v>
      </c>
      <c r="H1714" s="73">
        <f t="shared" si="295"/>
        <v>1.5661988326080737E-2</v>
      </c>
    </row>
    <row r="1715" spans="2:8" hidden="1" outlineLevel="2" x14ac:dyDescent="0.35">
      <c r="B1715" t="s">
        <v>1027</v>
      </c>
      <c r="C1715" s="131">
        <f t="shared" ref="C1715:H1715" si="296">C1719*(C1721/(1-(1/((1+C1721)^(C1725)))))</f>
        <v>2.6332913718150341E-2</v>
      </c>
      <c r="D1715" s="131">
        <f t="shared" si="296"/>
        <v>2.6332913718150341E-2</v>
      </c>
      <c r="E1715" s="131">
        <f t="shared" si="296"/>
        <v>2.6332913718150341E-2</v>
      </c>
      <c r="F1715" s="73">
        <f t="shared" si="296"/>
        <v>2.6332913718150341E-2</v>
      </c>
      <c r="G1715" s="73">
        <f t="shared" si="296"/>
        <v>2.6332913718150341E-2</v>
      </c>
      <c r="H1715" s="73">
        <f t="shared" si="296"/>
        <v>2.6332913718150341E-2</v>
      </c>
    </row>
    <row r="1716" spans="2:8" hidden="1" outlineLevel="2" x14ac:dyDescent="0.35">
      <c r="C1716" s="131"/>
      <c r="D1716" s="131"/>
      <c r="E1716" s="131"/>
      <c r="F1716" s="73"/>
      <c r="G1716" s="73"/>
      <c r="H1716" s="73"/>
    </row>
    <row r="1717" spans="2:8" hidden="1" outlineLevel="2" x14ac:dyDescent="0.35">
      <c r="B1717" t="s">
        <v>861</v>
      </c>
      <c r="C1717" s="292">
        <v>0.82450000000000001</v>
      </c>
      <c r="D1717" s="131">
        <f t="shared" ref="D1717:H1719" si="297">C1717</f>
        <v>0.82450000000000001</v>
      </c>
      <c r="E1717" s="131">
        <f t="shared" si="297"/>
        <v>0.82450000000000001</v>
      </c>
      <c r="F1717" s="131">
        <f t="shared" si="297"/>
        <v>0.82450000000000001</v>
      </c>
      <c r="G1717" s="131">
        <f t="shared" si="297"/>
        <v>0.82450000000000001</v>
      </c>
      <c r="H1717" s="131">
        <f t="shared" si="297"/>
        <v>0.82450000000000001</v>
      </c>
    </row>
    <row r="1718" spans="2:8" hidden="1" outlineLevel="2" x14ac:dyDescent="0.35">
      <c r="B1718" t="s">
        <v>862</v>
      </c>
      <c r="C1718" s="292">
        <v>7.3800000000000004E-2</v>
      </c>
      <c r="D1718" s="131">
        <f t="shared" si="297"/>
        <v>7.3800000000000004E-2</v>
      </c>
      <c r="E1718" s="131">
        <f t="shared" si="297"/>
        <v>7.3800000000000004E-2</v>
      </c>
      <c r="F1718" s="131">
        <f t="shared" si="297"/>
        <v>7.3800000000000004E-2</v>
      </c>
      <c r="G1718" s="131">
        <f t="shared" si="297"/>
        <v>7.3800000000000004E-2</v>
      </c>
      <c r="H1718" s="131">
        <f t="shared" si="297"/>
        <v>7.3800000000000004E-2</v>
      </c>
    </row>
    <row r="1719" spans="2:8" hidden="1" outlineLevel="2" x14ac:dyDescent="0.35">
      <c r="B1719" t="s">
        <v>863</v>
      </c>
      <c r="C1719" s="292">
        <v>0.1017</v>
      </c>
      <c r="D1719" s="131">
        <f t="shared" si="297"/>
        <v>0.1017</v>
      </c>
      <c r="E1719" s="131">
        <f t="shared" si="297"/>
        <v>0.1017</v>
      </c>
      <c r="F1719" s="131">
        <f t="shared" si="297"/>
        <v>0.1017</v>
      </c>
      <c r="G1719" s="131">
        <f t="shared" si="297"/>
        <v>0.1017</v>
      </c>
      <c r="H1719" s="131">
        <f t="shared" si="297"/>
        <v>0.1017</v>
      </c>
    </row>
    <row r="1720" spans="2:8" hidden="1" outlineLevel="2" x14ac:dyDescent="0.35"/>
    <row r="1721" spans="2:8" hidden="1" outlineLevel="2" x14ac:dyDescent="0.35">
      <c r="B1721" t="s">
        <v>857</v>
      </c>
      <c r="C1721" s="291">
        <f>'Regulatory WACC'!$C$21</f>
        <v>0.11000990968583492</v>
      </c>
      <c r="D1721" s="131">
        <f>C1721</f>
        <v>0.11000990968583492</v>
      </c>
      <c r="E1721" s="131">
        <f>D1721</f>
        <v>0.11000990968583492</v>
      </c>
      <c r="F1721" s="73">
        <f>E1721</f>
        <v>0.11000990968583492</v>
      </c>
      <c r="G1721" s="73">
        <f>F1721</f>
        <v>0.11000990968583492</v>
      </c>
      <c r="H1721" s="73">
        <f>G1721</f>
        <v>0.11000990968583492</v>
      </c>
    </row>
    <row r="1722" spans="2:8" hidden="1" outlineLevel="2" x14ac:dyDescent="0.35"/>
    <row r="1723" spans="2:8" hidden="1" outlineLevel="2" x14ac:dyDescent="0.35">
      <c r="B1723" t="s">
        <v>864</v>
      </c>
      <c r="C1723" s="293">
        <v>17.260000000000002</v>
      </c>
      <c r="D1723" s="58">
        <f t="shared" ref="D1723:H1725" si="298">C1723</f>
        <v>17.260000000000002</v>
      </c>
      <c r="E1723" s="58">
        <f t="shared" si="298"/>
        <v>17.260000000000002</v>
      </c>
      <c r="F1723" s="58">
        <f t="shared" si="298"/>
        <v>17.260000000000002</v>
      </c>
      <c r="G1723" s="58">
        <f t="shared" si="298"/>
        <v>17.260000000000002</v>
      </c>
      <c r="H1723" s="58">
        <f t="shared" si="298"/>
        <v>17.260000000000002</v>
      </c>
    </row>
    <row r="1724" spans="2:8" hidden="1" outlineLevel="2" x14ac:dyDescent="0.35">
      <c r="B1724" t="s">
        <v>865</v>
      </c>
      <c r="C1724" s="293">
        <v>7</v>
      </c>
      <c r="D1724" s="58">
        <f t="shared" si="298"/>
        <v>7</v>
      </c>
      <c r="E1724" s="58">
        <f t="shared" si="298"/>
        <v>7</v>
      </c>
      <c r="F1724" s="58">
        <f t="shared" si="298"/>
        <v>7</v>
      </c>
      <c r="G1724" s="58">
        <f t="shared" si="298"/>
        <v>7</v>
      </c>
      <c r="H1724" s="58">
        <f t="shared" si="298"/>
        <v>7</v>
      </c>
    </row>
    <row r="1725" spans="2:8" ht="15" hidden="1" customHeight="1" outlineLevel="2" x14ac:dyDescent="0.35">
      <c r="B1725" t="s">
        <v>866</v>
      </c>
      <c r="C1725" s="293">
        <v>5.3</v>
      </c>
      <c r="D1725" s="58">
        <f t="shared" si="298"/>
        <v>5.3</v>
      </c>
      <c r="E1725" s="58">
        <f t="shared" si="298"/>
        <v>5.3</v>
      </c>
      <c r="F1725" s="58">
        <f t="shared" si="298"/>
        <v>5.3</v>
      </c>
      <c r="G1725" s="58">
        <f t="shared" si="298"/>
        <v>5.3</v>
      </c>
      <c r="H1725" s="58">
        <f t="shared" si="298"/>
        <v>5.3</v>
      </c>
    </row>
    <row r="1726" spans="2:8" hidden="1" outlineLevel="1" x14ac:dyDescent="0.35"/>
    <row r="1727" spans="2:8" hidden="1" outlineLevel="1" x14ac:dyDescent="0.35">
      <c r="B1727" s="136" t="s">
        <v>1236</v>
      </c>
      <c r="C1727" s="136"/>
      <c r="D1727" s="137">
        <f>D1729*D1730</f>
        <v>13.253575040894219</v>
      </c>
      <c r="E1727" s="137">
        <f>D1727*(E1585/D1585)</f>
        <v>12.927325426893828</v>
      </c>
      <c r="F1727" s="137">
        <f>E1727*(F1585/E1585)</f>
        <v>12.609106763810981</v>
      </c>
      <c r="G1727" s="137">
        <f>F1727*(G1585/F1585)</f>
        <v>12.298721361993726</v>
      </c>
      <c r="H1727" s="137">
        <f>G1727*(H1585/G1585)</f>
        <v>11.995976398112786</v>
      </c>
    </row>
    <row r="1728" spans="2:8" ht="15" hidden="1" customHeight="1" outlineLevel="2" x14ac:dyDescent="0.35"/>
    <row r="1729" spans="2:8" hidden="1" outlineLevel="2" x14ac:dyDescent="0.35">
      <c r="B1729" t="s">
        <v>990</v>
      </c>
      <c r="C1729" s="292">
        <v>0.02</v>
      </c>
      <c r="D1729" s="134">
        <f>C1729</f>
        <v>0.02</v>
      </c>
      <c r="E1729" s="134"/>
      <c r="F1729" s="134"/>
      <c r="G1729" s="134"/>
      <c r="H1729" s="134"/>
    </row>
    <row r="1730" spans="2:8" ht="14.15" hidden="1" customHeight="1" outlineLevel="2" x14ac:dyDescent="0.35">
      <c r="B1730" t="s">
        <v>991</v>
      </c>
      <c r="C1730" s="34">
        <v>662.6787520447109</v>
      </c>
      <c r="D1730" s="36">
        <f>C1730</f>
        <v>662.6787520447109</v>
      </c>
      <c r="E1730" s="36"/>
      <c r="F1730" s="36"/>
      <c r="G1730" s="36"/>
      <c r="H1730" s="36"/>
    </row>
    <row r="1731" spans="2:8" hidden="1" outlineLevel="1" x14ac:dyDescent="0.35">
      <c r="C1731" s="36"/>
    </row>
    <row r="1732" spans="2:8" hidden="1" outlineLevel="1" x14ac:dyDescent="0.35">
      <c r="B1732" s="136" t="s">
        <v>1097</v>
      </c>
      <c r="C1732" s="136"/>
      <c r="D1732" s="137">
        <f>D1596*((D1734/(D1734+D1671)))</f>
        <v>2.223583871488175</v>
      </c>
      <c r="E1732" s="137">
        <f>E1596*((E1734/(E1734+E1671)))</f>
        <v>2.1960271410369696</v>
      </c>
      <c r="F1732" s="137">
        <f>F1596*((F1734/(F1734+F1671)))</f>
        <v>2.1684751503932422</v>
      </c>
      <c r="G1732" s="137">
        <f>G1596*((G1734/(G1734+G1671)))</f>
        <v>2.1409364516471459</v>
      </c>
      <c r="H1732" s="137">
        <f>H1596*((H1734/(H1734+H1671)))</f>
        <v>2.1134195803896474</v>
      </c>
    </row>
    <row r="1733" spans="2:8" ht="15" hidden="1" customHeight="1" outlineLevel="2" x14ac:dyDescent="0.35"/>
    <row r="1734" spans="2:8" hidden="1" outlineLevel="2" x14ac:dyDescent="0.35">
      <c r="B1734" t="s">
        <v>873</v>
      </c>
      <c r="C1734" s="34">
        <v>123.72730582097901</v>
      </c>
      <c r="D1734" s="36">
        <f>C1734</f>
        <v>123.72730582097901</v>
      </c>
      <c r="E1734" s="36">
        <f>D1734</f>
        <v>123.72730582097901</v>
      </c>
      <c r="F1734" s="36">
        <f>E1734</f>
        <v>123.72730582097901</v>
      </c>
      <c r="G1734" s="36">
        <f>F1734</f>
        <v>123.72730582097901</v>
      </c>
      <c r="H1734" s="36">
        <f>G1734</f>
        <v>123.72730582097901</v>
      </c>
    </row>
    <row r="1735" spans="2:8" hidden="1" outlineLevel="1" x14ac:dyDescent="0.35">
      <c r="C1735" s="36"/>
    </row>
    <row r="1736" spans="2:8" collapsed="1" x14ac:dyDescent="0.35"/>
    <row r="1737" spans="2:8" x14ac:dyDescent="0.35">
      <c r="B1737" s="146" t="s">
        <v>996</v>
      </c>
      <c r="C1737" s="146"/>
      <c r="D1737" s="147"/>
      <c r="E1737" s="147"/>
      <c r="F1737" s="147"/>
      <c r="G1737" s="147"/>
      <c r="H1737" s="147"/>
    </row>
    <row r="1738" spans="2:8" hidden="1" outlineLevel="1" x14ac:dyDescent="0.35">
      <c r="D1738" s="19"/>
      <c r="E1738" s="19"/>
      <c r="F1738" s="19"/>
      <c r="G1738" s="19"/>
      <c r="H1738" s="19"/>
    </row>
    <row r="1739" spans="2:8" hidden="1" outlineLevel="1" x14ac:dyDescent="0.35">
      <c r="B1739" s="138" t="s">
        <v>994</v>
      </c>
      <c r="C1739" s="288"/>
      <c r="D1739" s="145">
        <f>D1747*(1+D1741)</f>
        <v>644.31538913121437</v>
      </c>
      <c r="E1739" s="145">
        <f>E1747*(1+E1741)</f>
        <v>642.43680772691312</v>
      </c>
      <c r="F1739" s="145">
        <f>F1747*(1+F1741)</f>
        <v>640.56756609427532</v>
      </c>
      <c r="G1739" s="145">
        <f>G1747*(1+G1741)</f>
        <v>638.70761773614026</v>
      </c>
      <c r="H1739" s="145">
        <f>H1747*(1+H1741)</f>
        <v>636.85691638722369</v>
      </c>
    </row>
    <row r="1740" spans="2:8" hidden="1" outlineLevel="1" x14ac:dyDescent="0.35">
      <c r="D1740" s="112"/>
      <c r="E1740" s="112"/>
      <c r="F1740" s="112"/>
      <c r="G1740" s="112"/>
      <c r="H1740" s="112"/>
    </row>
    <row r="1741" spans="2:8" hidden="1" outlineLevel="1" x14ac:dyDescent="0.35">
      <c r="B1741" s="1" t="s">
        <v>851</v>
      </c>
      <c r="C1741" s="289">
        <f t="shared" ref="C1741:H1741" si="299">SUM(C1742:C1745)</f>
        <v>1.4E-2</v>
      </c>
      <c r="D1741" s="142">
        <f t="shared" si="299"/>
        <v>1.4E-2</v>
      </c>
      <c r="E1741" s="142">
        <f t="shared" si="299"/>
        <v>1.4E-2</v>
      </c>
      <c r="F1741" s="143">
        <f t="shared" si="299"/>
        <v>1.4E-2</v>
      </c>
      <c r="G1741" s="143">
        <f t="shared" si="299"/>
        <v>1.4E-2</v>
      </c>
      <c r="H1741" s="143">
        <f t="shared" si="299"/>
        <v>1.4E-2</v>
      </c>
    </row>
    <row r="1742" spans="2:8" hidden="1" outlineLevel="2" x14ac:dyDescent="0.35">
      <c r="B1742" s="27" t="s">
        <v>375</v>
      </c>
      <c r="C1742" s="290">
        <v>4.0000000000000001E-3</v>
      </c>
      <c r="D1742" s="133">
        <f t="shared" ref="D1742:H1745" si="300">C1742</f>
        <v>4.0000000000000001E-3</v>
      </c>
      <c r="E1742" s="133">
        <f t="shared" si="300"/>
        <v>4.0000000000000001E-3</v>
      </c>
      <c r="F1742" s="133">
        <f t="shared" si="300"/>
        <v>4.0000000000000001E-3</v>
      </c>
      <c r="G1742" s="133">
        <f t="shared" si="300"/>
        <v>4.0000000000000001E-3</v>
      </c>
      <c r="H1742" s="133">
        <f t="shared" si="300"/>
        <v>4.0000000000000001E-3</v>
      </c>
    </row>
    <row r="1743" spans="2:8" hidden="1" outlineLevel="2" x14ac:dyDescent="0.35">
      <c r="B1743" s="27" t="s">
        <v>376</v>
      </c>
      <c r="C1743" s="290">
        <v>0.01</v>
      </c>
      <c r="D1743" s="133">
        <f t="shared" si="300"/>
        <v>0.01</v>
      </c>
      <c r="E1743" s="133">
        <f t="shared" si="300"/>
        <v>0.01</v>
      </c>
      <c r="F1743" s="133">
        <f t="shared" si="300"/>
        <v>0.01</v>
      </c>
      <c r="G1743" s="133">
        <f t="shared" si="300"/>
        <v>0.01</v>
      </c>
      <c r="H1743" s="133">
        <f t="shared" si="300"/>
        <v>0.01</v>
      </c>
    </row>
    <row r="1744" spans="2:8" hidden="1" outlineLevel="2" x14ac:dyDescent="0.35">
      <c r="B1744" s="27" t="s">
        <v>377</v>
      </c>
      <c r="C1744" s="290">
        <v>0</v>
      </c>
      <c r="D1744" s="133">
        <f t="shared" si="300"/>
        <v>0</v>
      </c>
      <c r="E1744" s="133">
        <f t="shared" si="300"/>
        <v>0</v>
      </c>
      <c r="F1744" s="133">
        <f t="shared" si="300"/>
        <v>0</v>
      </c>
      <c r="G1744" s="133">
        <f t="shared" si="300"/>
        <v>0</v>
      </c>
      <c r="H1744" s="133">
        <f t="shared" si="300"/>
        <v>0</v>
      </c>
    </row>
    <row r="1745" spans="2:8" hidden="1" outlineLevel="2" x14ac:dyDescent="0.35">
      <c r="B1745" s="27" t="s">
        <v>378</v>
      </c>
      <c r="C1745" s="290">
        <v>0</v>
      </c>
      <c r="D1745" s="133">
        <f t="shared" si="300"/>
        <v>0</v>
      </c>
      <c r="E1745" s="133">
        <f t="shared" si="300"/>
        <v>0</v>
      </c>
      <c r="F1745" s="133">
        <f t="shared" si="300"/>
        <v>0</v>
      </c>
      <c r="G1745" s="133">
        <f t="shared" si="300"/>
        <v>0</v>
      </c>
      <c r="H1745" s="133">
        <f t="shared" si="300"/>
        <v>0</v>
      </c>
    </row>
    <row r="1746" spans="2:8" hidden="1" outlineLevel="1" x14ac:dyDescent="0.35"/>
    <row r="1747" spans="2:8" ht="14.15" hidden="1" customHeight="1" outlineLevel="1" x14ac:dyDescent="0.35">
      <c r="B1747" s="138" t="s">
        <v>1024</v>
      </c>
      <c r="C1747" s="288"/>
      <c r="D1747" s="145">
        <f>+D1749+D1846+D1909</f>
        <v>635.41951590849544</v>
      </c>
      <c r="E1747" s="145">
        <f>+E1749+E1846+E1909</f>
        <v>633.56687152555537</v>
      </c>
      <c r="F1747" s="145">
        <f>+F1749+F1846+F1909</f>
        <v>631.7234379627962</v>
      </c>
      <c r="G1747" s="145">
        <f>+G1749+G1846+G1909</f>
        <v>629.88916936502983</v>
      </c>
      <c r="H1747" s="145">
        <f>+H1749+H1846+H1909</f>
        <v>628.06402010574323</v>
      </c>
    </row>
    <row r="1748" spans="2:8" ht="14.5" hidden="1" customHeight="1" outlineLevel="1" x14ac:dyDescent="0.35">
      <c r="D1748" s="19"/>
      <c r="E1748" s="19"/>
      <c r="F1748" s="19"/>
      <c r="G1748" s="19"/>
      <c r="H1748" s="19"/>
    </row>
    <row r="1749" spans="2:8" ht="14.15" hidden="1" customHeight="1" outlineLevel="1" x14ac:dyDescent="0.35">
      <c r="B1749" s="111" t="s">
        <v>880</v>
      </c>
      <c r="C1749" s="111"/>
      <c r="D1749" s="144">
        <f>D1751+D1775+D1827+D1844+D1819</f>
        <v>446.0989353721543</v>
      </c>
      <c r="E1749" s="144">
        <f>E1751+E1775+E1827+E1844+E1819</f>
        <v>444.33981417085818</v>
      </c>
      <c r="F1749" s="144">
        <f>F1751+F1775+F1827+F1844+F1819</f>
        <v>442.58944324986339</v>
      </c>
      <c r="G1749" s="144">
        <f>G1751+G1775+G1827+G1844+G1819</f>
        <v>440.84777904083899</v>
      </c>
      <c r="H1749" s="144">
        <f>H1751+H1775+H1827+H1844+H1819</f>
        <v>439.1147781926519</v>
      </c>
    </row>
    <row r="1750" spans="2:8" hidden="1" outlineLevel="1" x14ac:dyDescent="0.35">
      <c r="B1750" s="1"/>
      <c r="C1750" s="1"/>
      <c r="D1750" s="130"/>
      <c r="E1750" s="130"/>
      <c r="F1750" s="130"/>
      <c r="G1750" s="130"/>
      <c r="H1750" s="130"/>
    </row>
    <row r="1751" spans="2:8" hidden="1" outlineLevel="1" x14ac:dyDescent="0.35">
      <c r="B1751" s="136" t="s">
        <v>380</v>
      </c>
      <c r="C1751" s="136"/>
      <c r="D1751" s="137">
        <f>D1753+D1754</f>
        <v>88.298834147535061</v>
      </c>
      <c r="E1751" s="137">
        <f>E1753+E1754</f>
        <v>88.298834147535061</v>
      </c>
      <c r="F1751" s="137">
        <f>F1753+F1754</f>
        <v>88.298834147535061</v>
      </c>
      <c r="G1751" s="137">
        <f>G1753+G1754</f>
        <v>88.298834147535061</v>
      </c>
      <c r="H1751" s="137">
        <f>H1753+H1754</f>
        <v>88.298834147535061</v>
      </c>
    </row>
    <row r="1752" spans="2:8" hidden="1" outlineLevel="2" x14ac:dyDescent="0.35"/>
    <row r="1753" spans="2:8" hidden="1" outlineLevel="2" x14ac:dyDescent="0.35">
      <c r="B1753" s="1" t="s">
        <v>853</v>
      </c>
      <c r="C1753" s="1"/>
      <c r="D1753" s="130">
        <f>-PMT(D1759,5,NPV(D1759,D1756:H1756))</f>
        <v>38.51530981072851</v>
      </c>
      <c r="E1753" s="130">
        <f t="shared" ref="E1753:H1754" si="301">D1753</f>
        <v>38.51530981072851</v>
      </c>
      <c r="F1753" s="130">
        <f t="shared" si="301"/>
        <v>38.51530981072851</v>
      </c>
      <c r="G1753" s="130">
        <f t="shared" si="301"/>
        <v>38.51530981072851</v>
      </c>
      <c r="H1753" s="130">
        <f t="shared" si="301"/>
        <v>38.51530981072851</v>
      </c>
    </row>
    <row r="1754" spans="2:8" hidden="1" outlineLevel="2" x14ac:dyDescent="0.35">
      <c r="B1754" s="1" t="s">
        <v>854</v>
      </c>
      <c r="C1754" s="1"/>
      <c r="D1754" s="130">
        <f>-PMT(D1759,5,NPV(D1759,D1757:H1757))</f>
        <v>49.783524336806551</v>
      </c>
      <c r="E1754" s="130">
        <f t="shared" si="301"/>
        <v>49.783524336806551</v>
      </c>
      <c r="F1754" s="130">
        <f t="shared" si="301"/>
        <v>49.783524336806551</v>
      </c>
      <c r="G1754" s="130">
        <f t="shared" si="301"/>
        <v>49.783524336806551</v>
      </c>
      <c r="H1754" s="130">
        <f t="shared" si="301"/>
        <v>49.783524336806551</v>
      </c>
    </row>
    <row r="1755" spans="2:8" hidden="1" outlineLevel="2" x14ac:dyDescent="0.35"/>
    <row r="1756" spans="2:8" hidden="1" outlineLevel="2" x14ac:dyDescent="0.35">
      <c r="B1756" t="s">
        <v>855</v>
      </c>
      <c r="D1756" s="36">
        <f>IF((D1762+D1767)&lt;D1766*D1760,(D1762+D1767),(D1766*D1760))</f>
        <v>38.515309810728503</v>
      </c>
      <c r="E1756" s="36">
        <f>IF((E1762+E1767)&lt;E1766*E1760,(E1762+E1767),(E1766*E1760))</f>
        <v>38.515309810728503</v>
      </c>
      <c r="F1756" s="36">
        <f>IF((F1762+F1767)&lt;F1766*F1760,(F1762+F1767),(F1766*F1760))</f>
        <v>38.515309810728503</v>
      </c>
      <c r="G1756" s="36">
        <f>IF((G1762+G1767)&lt;G1766*G1760,(G1762+G1767),(G1766*G1760))</f>
        <v>38.515309810728503</v>
      </c>
      <c r="H1756" s="36">
        <f>IF((H1762+H1767)&lt;H1766*H1760,(H1762+H1767),(H1766*H1760))</f>
        <v>38.515309810728503</v>
      </c>
    </row>
    <row r="1757" spans="2:8" hidden="1" outlineLevel="2" x14ac:dyDescent="0.35">
      <c r="B1757" t="s">
        <v>856</v>
      </c>
      <c r="D1757" s="36">
        <f>D1773*D1759</f>
        <v>57.37736752639281</v>
      </c>
      <c r="E1757" s="36">
        <f>E1773*E1759</f>
        <v>53.140301772592622</v>
      </c>
      <c r="F1757" s="36">
        <f>F1773*F1759</f>
        <v>48.903236018792427</v>
      </c>
      <c r="G1757" s="36">
        <f>G1773*G1759</f>
        <v>44.666170264992239</v>
      </c>
      <c r="H1757" s="36">
        <f>H1773*H1759</f>
        <v>40.429104511192051</v>
      </c>
    </row>
    <row r="1758" spans="2:8" hidden="1" outlineLevel="2" x14ac:dyDescent="0.35"/>
    <row r="1759" spans="2:8" hidden="1" outlineLevel="2" x14ac:dyDescent="0.35">
      <c r="B1759" t="s">
        <v>857</v>
      </c>
      <c r="C1759" s="131">
        <f>'Regulatory WACC'!$C$21</f>
        <v>0.11000990968583492</v>
      </c>
      <c r="D1759" s="131">
        <f t="shared" ref="D1759:H1760" si="302">C1759</f>
        <v>0.11000990968583492</v>
      </c>
      <c r="E1759" s="131">
        <f t="shared" si="302"/>
        <v>0.11000990968583492</v>
      </c>
      <c r="F1759" s="73">
        <f t="shared" si="302"/>
        <v>0.11000990968583492</v>
      </c>
      <c r="G1759" s="73">
        <f t="shared" si="302"/>
        <v>0.11000990968583492</v>
      </c>
      <c r="H1759" s="73">
        <f t="shared" si="302"/>
        <v>0.11000990968583492</v>
      </c>
    </row>
    <row r="1760" spans="2:8" hidden="1" outlineLevel="2" x14ac:dyDescent="0.35">
      <c r="B1760" t="s">
        <v>858</v>
      </c>
      <c r="C1760" s="292">
        <v>2.947E-2</v>
      </c>
      <c r="D1760" s="131">
        <f t="shared" si="302"/>
        <v>2.947E-2</v>
      </c>
      <c r="E1760" s="131">
        <f t="shared" si="302"/>
        <v>2.947E-2</v>
      </c>
      <c r="F1760" s="73">
        <f t="shared" si="302"/>
        <v>2.947E-2</v>
      </c>
      <c r="G1760" s="73">
        <f t="shared" si="302"/>
        <v>2.947E-2</v>
      </c>
      <c r="H1760" s="73">
        <f t="shared" si="302"/>
        <v>2.947E-2</v>
      </c>
    </row>
    <row r="1761" spans="2:8" hidden="1" outlineLevel="2" x14ac:dyDescent="0.35"/>
    <row r="1762" spans="2:8" hidden="1" outlineLevel="2" x14ac:dyDescent="0.35">
      <c r="B1762" t="s">
        <v>505</v>
      </c>
      <c r="C1762" s="36">
        <f>'RAB, renewed contracts'!F156/1000000</f>
        <v>7995.1476369884203</v>
      </c>
      <c r="D1762" s="36">
        <f t="shared" ref="D1762:H1766" si="303">C1762</f>
        <v>7995.1476369884203</v>
      </c>
      <c r="E1762" s="36">
        <f t="shared" si="303"/>
        <v>7995.1476369884203</v>
      </c>
      <c r="F1762" s="36">
        <f t="shared" si="303"/>
        <v>7995.1476369884203</v>
      </c>
      <c r="G1762" s="36">
        <f t="shared" si="303"/>
        <v>7995.1476369884203</v>
      </c>
      <c r="H1762" s="36">
        <f t="shared" si="303"/>
        <v>7995.1476369884203</v>
      </c>
    </row>
    <row r="1763" spans="2:8" hidden="1" outlineLevel="2" x14ac:dyDescent="0.35">
      <c r="B1763" t="s">
        <v>506</v>
      </c>
      <c r="C1763" s="36">
        <f>'RAB, renewed contracts'!F157/1000000</f>
        <v>0.23907253818121155</v>
      </c>
      <c r="D1763" s="36">
        <f t="shared" si="303"/>
        <v>0.23907253818121155</v>
      </c>
      <c r="E1763" s="36">
        <f t="shared" si="303"/>
        <v>0.23907253818121155</v>
      </c>
      <c r="F1763" s="36">
        <f t="shared" si="303"/>
        <v>0.23907253818121155</v>
      </c>
      <c r="G1763" s="36">
        <f t="shared" si="303"/>
        <v>0.23907253818121155</v>
      </c>
      <c r="H1763" s="36">
        <f t="shared" si="303"/>
        <v>0.23907253818121155</v>
      </c>
    </row>
    <row r="1764" spans="2:8" hidden="1" outlineLevel="2" x14ac:dyDescent="0.35">
      <c r="B1764" t="s">
        <v>507</v>
      </c>
      <c r="C1764" s="36">
        <f>'RAB, renewed contracts'!F158/1000000</f>
        <v>46.357033786619084</v>
      </c>
      <c r="D1764" s="36">
        <f t="shared" si="303"/>
        <v>46.357033786619084</v>
      </c>
      <c r="E1764" s="36">
        <f t="shared" si="303"/>
        <v>46.357033786619084</v>
      </c>
      <c r="F1764" s="36">
        <f t="shared" si="303"/>
        <v>46.357033786619084</v>
      </c>
      <c r="G1764" s="36">
        <f t="shared" si="303"/>
        <v>46.357033786619084</v>
      </c>
      <c r="H1764" s="36">
        <f t="shared" si="303"/>
        <v>46.357033786619084</v>
      </c>
    </row>
    <row r="1765" spans="2:8" hidden="1" outlineLevel="2" x14ac:dyDescent="0.35">
      <c r="B1765" t="s">
        <v>1086</v>
      </c>
      <c r="C1765" s="36">
        <f>'RAB, renewed contracts'!F159/1000000</f>
        <v>6641.6187240559339</v>
      </c>
      <c r="D1765" s="36">
        <f t="shared" si="303"/>
        <v>6641.6187240559339</v>
      </c>
      <c r="E1765" s="36">
        <f t="shared" si="303"/>
        <v>6641.6187240559339</v>
      </c>
      <c r="F1765" s="36">
        <f t="shared" si="303"/>
        <v>6641.6187240559339</v>
      </c>
      <c r="G1765" s="36">
        <f t="shared" si="303"/>
        <v>6641.6187240559339</v>
      </c>
      <c r="H1765" s="36">
        <f t="shared" si="303"/>
        <v>6641.6187240559339</v>
      </c>
    </row>
    <row r="1766" spans="2:8" hidden="1" outlineLevel="2" x14ac:dyDescent="0.35">
      <c r="B1766" t="s">
        <v>1233</v>
      </c>
      <c r="C1766" s="36">
        <f>'RAB, renewed contracts'!F160/1000000</f>
        <v>1306.932806607686</v>
      </c>
      <c r="D1766" s="36">
        <f t="shared" si="303"/>
        <v>1306.932806607686</v>
      </c>
      <c r="E1766" s="36">
        <f t="shared" si="303"/>
        <v>1306.932806607686</v>
      </c>
      <c r="F1766" s="36">
        <f t="shared" si="303"/>
        <v>1306.932806607686</v>
      </c>
      <c r="G1766" s="36">
        <f t="shared" si="303"/>
        <v>1306.932806607686</v>
      </c>
      <c r="H1766" s="36">
        <f t="shared" si="303"/>
        <v>1306.932806607686</v>
      </c>
    </row>
    <row r="1767" spans="2:8" hidden="1" outlineLevel="2" x14ac:dyDescent="0.35">
      <c r="B1767" t="s">
        <v>511</v>
      </c>
      <c r="C1767" s="36">
        <f>'RAB, renewed contracts'!F161/1000000</f>
        <v>-7637.3261708938617</v>
      </c>
      <c r="D1767" s="156">
        <f>C1767</f>
        <v>-7637.3261708938617</v>
      </c>
      <c r="E1767" s="36">
        <f>D1767+D1768</f>
        <v>-7675.8414807045901</v>
      </c>
      <c r="F1767" s="36">
        <f>E1767+E1768</f>
        <v>-7714.3567905153186</v>
      </c>
      <c r="G1767" s="36">
        <f>F1767+F1768</f>
        <v>-7752.8721003260471</v>
      </c>
      <c r="H1767" s="36">
        <f>G1767+G1768</f>
        <v>-7791.3874101367755</v>
      </c>
    </row>
    <row r="1768" spans="2:8" hidden="1" outlineLevel="2" x14ac:dyDescent="0.35">
      <c r="B1768" t="s">
        <v>1234</v>
      </c>
      <c r="C1768" s="36">
        <f>-C1766*C1760</f>
        <v>-38.515309810728503</v>
      </c>
      <c r="D1768" s="36">
        <f>-D1756</f>
        <v>-38.515309810728503</v>
      </c>
      <c r="E1768" s="36">
        <f>-E1756</f>
        <v>-38.515309810728503</v>
      </c>
      <c r="F1768" s="36">
        <f>-F1756</f>
        <v>-38.515309810728503</v>
      </c>
      <c r="G1768" s="36">
        <f>-G1756</f>
        <v>-38.515309810728503</v>
      </c>
      <c r="H1768" s="36">
        <f>-H1756</f>
        <v>-38.515309810728503</v>
      </c>
    </row>
    <row r="1769" spans="2:8" hidden="1" outlineLevel="2" x14ac:dyDescent="0.35">
      <c r="B1769" t="s">
        <v>514</v>
      </c>
      <c r="C1769" s="36">
        <f>'RAB, renewed contracts'!F163/1000000</f>
        <v>0.19926695630663149</v>
      </c>
      <c r="D1769" s="36">
        <f>IFERROR(C1769*(D1768/C1768),0)</f>
        <v>0.19926695630663149</v>
      </c>
      <c r="E1769" s="36">
        <f>IFERROR(D1769*(E1768/D1768),0)</f>
        <v>0.19926695630663149</v>
      </c>
      <c r="F1769" s="36">
        <f>IFERROR(E1769*(F1768/E1768),0)</f>
        <v>0.19926695630663149</v>
      </c>
      <c r="G1769" s="36">
        <f>IFERROR(F1769*(G1768/F1768),0)</f>
        <v>0.19926695630663149</v>
      </c>
      <c r="H1769" s="36">
        <f>IFERROR(G1769*(H1768/G1768),0)</f>
        <v>0.19926695630663149</v>
      </c>
    </row>
    <row r="1770" spans="2:8" hidden="1" outlineLevel="2" x14ac:dyDescent="0.35">
      <c r="B1770" t="s">
        <v>513</v>
      </c>
      <c r="C1770" s="36">
        <f>'RAB, renewed contracts'!F164/1000000</f>
        <v>33.105106154120193</v>
      </c>
      <c r="D1770" s="36">
        <f>IFERROR(C1770*(D1768/C1768),0)</f>
        <v>33.105106154120193</v>
      </c>
      <c r="E1770" s="36">
        <f>IFERROR(D1770*(E1768/D1768),0)</f>
        <v>33.105106154120193</v>
      </c>
      <c r="F1770" s="36">
        <f>IFERROR(E1770*(F1768/E1768),0)</f>
        <v>33.105106154120193</v>
      </c>
      <c r="G1770" s="36">
        <f>IFERROR(F1770*(G1768/F1768),0)</f>
        <v>33.105106154120193</v>
      </c>
      <c r="H1770" s="36">
        <f>IFERROR(G1770*(H1768/G1768),0)</f>
        <v>33.105106154120193</v>
      </c>
    </row>
    <row r="1771" spans="2:8" hidden="1" outlineLevel="2" x14ac:dyDescent="0.35">
      <c r="B1771" t="s">
        <v>515</v>
      </c>
      <c r="C1771" s="36">
        <f>'RAB, renewed contracts'!F165/1000000</f>
        <v>186.59176300052175</v>
      </c>
      <c r="D1771" s="36">
        <f t="shared" ref="D1771:H1772" si="304">+C1771</f>
        <v>186.59176300052175</v>
      </c>
      <c r="E1771" s="36">
        <f t="shared" si="304"/>
        <v>186.59176300052175</v>
      </c>
      <c r="F1771" s="36">
        <f t="shared" si="304"/>
        <v>186.59176300052175</v>
      </c>
      <c r="G1771" s="36">
        <f t="shared" si="304"/>
        <v>186.59176300052175</v>
      </c>
      <c r="H1771" s="36">
        <f t="shared" si="304"/>
        <v>186.59176300052175</v>
      </c>
    </row>
    <row r="1772" spans="2:8" hidden="1" outlineLevel="2" x14ac:dyDescent="0.35">
      <c r="B1772" t="s">
        <v>516</v>
      </c>
      <c r="C1772" s="36">
        <f>'RAB, renewed contracts'!F166/1000000</f>
        <v>10.456589257965534</v>
      </c>
      <c r="D1772" s="36">
        <f t="shared" si="304"/>
        <v>10.456589257965534</v>
      </c>
      <c r="E1772" s="36">
        <f t="shared" si="304"/>
        <v>10.456589257965534</v>
      </c>
      <c r="F1772" s="36">
        <f t="shared" si="304"/>
        <v>10.456589257965534</v>
      </c>
      <c r="G1772" s="36">
        <f t="shared" si="304"/>
        <v>10.456589257965534</v>
      </c>
      <c r="H1772" s="36">
        <f t="shared" si="304"/>
        <v>10.456589257965534</v>
      </c>
    </row>
    <row r="1773" spans="2:8" hidden="1" outlineLevel="2" x14ac:dyDescent="0.35">
      <c r="B1773" t="s">
        <v>1235</v>
      </c>
      <c r="C1773" s="36">
        <f>'RAB, renewed contracts'!F167/1000000</f>
        <v>521.56544524261915</v>
      </c>
      <c r="D1773" s="36">
        <f>D1762+D1767-D1769-D1770+D1772+D1771</f>
        <v>521.56544524261915</v>
      </c>
      <c r="E1773" s="36">
        <f>E1762+E1767-E1769-E1770+E1772+E1771</f>
        <v>483.05013543189068</v>
      </c>
      <c r="F1773" s="36">
        <f>F1762+F1767-F1769-F1770+F1772+F1771</f>
        <v>444.53482562116221</v>
      </c>
      <c r="G1773" s="36">
        <f>G1762+G1767-G1769-G1770+G1772+G1771</f>
        <v>406.01951581043375</v>
      </c>
      <c r="H1773" s="36">
        <f>H1762+H1767-H1769-H1770+H1772+H1771</f>
        <v>367.50420599970528</v>
      </c>
    </row>
    <row r="1774" spans="2:8" hidden="1" outlineLevel="1" x14ac:dyDescent="0.35">
      <c r="D1774" s="36"/>
    </row>
    <row r="1775" spans="2:8" hidden="1" outlineLevel="1" x14ac:dyDescent="0.35">
      <c r="B1775" s="136" t="s">
        <v>1232</v>
      </c>
      <c r="C1775" s="136"/>
      <c r="D1775" s="137">
        <f>D1791+D1777</f>
        <v>16.871980409506346</v>
      </c>
      <c r="E1775" s="137">
        <f>E1791+E1777</f>
        <v>16.871980409506346</v>
      </c>
      <c r="F1775" s="137">
        <f>F1791+F1777</f>
        <v>16.871980409506346</v>
      </c>
      <c r="G1775" s="137">
        <f>G1791+G1777</f>
        <v>16.871980409506346</v>
      </c>
      <c r="H1775" s="137">
        <f>H1791+H1777</f>
        <v>16.871980409506346</v>
      </c>
    </row>
    <row r="1776" spans="2:8" hidden="1" outlineLevel="2" x14ac:dyDescent="0.35"/>
    <row r="1777" spans="2:8" hidden="1" outlineLevel="2" x14ac:dyDescent="0.35">
      <c r="B1777" s="1" t="s">
        <v>381</v>
      </c>
      <c r="C1777" s="1"/>
      <c r="D1777" s="135">
        <f>SUM(D1779:D1781)</f>
        <v>10.59877824341206</v>
      </c>
      <c r="E1777" s="135">
        <f>SUM(E1779:E1781)</f>
        <v>10.59877824341206</v>
      </c>
      <c r="F1777" s="135">
        <f>SUM(F1779:F1781)</f>
        <v>10.59877824341206</v>
      </c>
      <c r="G1777" s="135">
        <f>SUM(G1779:G1781)</f>
        <v>10.59877824341206</v>
      </c>
      <c r="H1777" s="135">
        <f>SUM(H1779:H1781)</f>
        <v>10.59877824341206</v>
      </c>
    </row>
    <row r="1778" spans="2:8" hidden="1" outlineLevel="2" x14ac:dyDescent="0.35">
      <c r="D1778" s="19"/>
      <c r="E1778" s="19"/>
      <c r="F1778" s="19"/>
      <c r="G1778" s="19"/>
      <c r="H1778" s="19"/>
    </row>
    <row r="1779" spans="2:8" hidden="1" outlineLevel="2" x14ac:dyDescent="0.35">
      <c r="B1779" s="27" t="s">
        <v>1048</v>
      </c>
      <c r="D1779" s="112">
        <f t="shared" ref="D1779:H1781" si="305">D1783*D1805/D1809</f>
        <v>7.6438926793879904</v>
      </c>
      <c r="E1779" s="112">
        <f t="shared" si="305"/>
        <v>7.6438926793879904</v>
      </c>
      <c r="F1779" s="112">
        <f t="shared" si="305"/>
        <v>7.6438926793879904</v>
      </c>
      <c r="G1779" s="112">
        <f t="shared" si="305"/>
        <v>7.6438926793879904</v>
      </c>
      <c r="H1779" s="112">
        <f t="shared" si="305"/>
        <v>7.6438926793879904</v>
      </c>
    </row>
    <row r="1780" spans="2:8" hidden="1" outlineLevel="2" x14ac:dyDescent="0.35">
      <c r="B1780" s="27" t="s">
        <v>1049</v>
      </c>
      <c r="D1780" s="112">
        <f t="shared" si="305"/>
        <v>1.10202383993909</v>
      </c>
      <c r="E1780" s="112">
        <f t="shared" si="305"/>
        <v>1.10202383993909</v>
      </c>
      <c r="F1780" s="112">
        <f t="shared" si="305"/>
        <v>1.10202383993909</v>
      </c>
      <c r="G1780" s="112">
        <f t="shared" si="305"/>
        <v>1.10202383993909</v>
      </c>
      <c r="H1780" s="112">
        <f t="shared" si="305"/>
        <v>1.10202383993909</v>
      </c>
    </row>
    <row r="1781" spans="2:8" hidden="1" outlineLevel="2" x14ac:dyDescent="0.35">
      <c r="B1781" s="27" t="s">
        <v>1050</v>
      </c>
      <c r="D1781" s="112">
        <f t="shared" si="305"/>
        <v>1.8528617240849796</v>
      </c>
      <c r="E1781" s="112">
        <f t="shared" si="305"/>
        <v>1.8528617240849796</v>
      </c>
      <c r="F1781" s="112">
        <f t="shared" si="305"/>
        <v>1.8528617240849796</v>
      </c>
      <c r="G1781" s="112">
        <f t="shared" si="305"/>
        <v>1.8528617240849796</v>
      </c>
      <c r="H1781" s="112">
        <f t="shared" si="305"/>
        <v>1.8528617240849796</v>
      </c>
    </row>
    <row r="1782" spans="2:8" hidden="1" outlineLevel="2" x14ac:dyDescent="0.35">
      <c r="B1782" s="27"/>
      <c r="D1782" s="112"/>
      <c r="E1782" s="112"/>
      <c r="F1782" s="112"/>
      <c r="G1782" s="112"/>
      <c r="H1782" s="112"/>
    </row>
    <row r="1783" spans="2:8" hidden="1" outlineLevel="2" x14ac:dyDescent="0.35">
      <c r="B1783" s="27" t="s">
        <v>1051</v>
      </c>
      <c r="D1783" s="112">
        <f>D1787*D1809</f>
        <v>58.014259563501597</v>
      </c>
      <c r="E1783" s="112">
        <f>E1787*E1809</f>
        <v>58.014259563501597</v>
      </c>
      <c r="F1783" s="112">
        <f>F1787*F1809</f>
        <v>58.014259563501597</v>
      </c>
      <c r="G1783" s="112">
        <f>G1787*G1809</f>
        <v>58.014259563501597</v>
      </c>
      <c r="H1783" s="112">
        <f>H1787*H1809</f>
        <v>58.014259563501597</v>
      </c>
    </row>
    <row r="1784" spans="2:8" hidden="1" outlineLevel="2" x14ac:dyDescent="0.35">
      <c r="B1784" s="27" t="s">
        <v>1052</v>
      </c>
      <c r="D1784" s="112">
        <f>D1787*D1810</f>
        <v>5.1927863623849824</v>
      </c>
      <c r="E1784" s="112">
        <f>E1787*E1810</f>
        <v>5.1927863623849824</v>
      </c>
      <c r="F1784" s="112">
        <f>F1787*F1810</f>
        <v>5.1927863623849824</v>
      </c>
      <c r="G1784" s="112">
        <f>G1787*G1810</f>
        <v>5.1927863623849824</v>
      </c>
      <c r="H1784" s="112">
        <f>H1787*H1810</f>
        <v>5.1927863623849824</v>
      </c>
    </row>
    <row r="1785" spans="2:8" hidden="1" outlineLevel="2" x14ac:dyDescent="0.35">
      <c r="B1785" s="27" t="s">
        <v>1053</v>
      </c>
      <c r="D1785" s="112">
        <f>D1787*D1811</f>
        <v>7.1559129140183284</v>
      </c>
      <c r="E1785" s="112">
        <f>E1787*E1811</f>
        <v>7.1559129140183284</v>
      </c>
      <c r="F1785" s="112">
        <f>F1787*F1811</f>
        <v>7.1559129140183284</v>
      </c>
      <c r="G1785" s="112">
        <f>G1787*G1811</f>
        <v>7.1559129140183284</v>
      </c>
      <c r="H1785" s="112">
        <f>H1787*H1811</f>
        <v>7.1559129140183284</v>
      </c>
    </row>
    <row r="1786" spans="2:8" hidden="1" outlineLevel="2" x14ac:dyDescent="0.35">
      <c r="B1786" s="27"/>
      <c r="D1786" s="112"/>
      <c r="E1786" s="19"/>
      <c r="F1786" s="19"/>
      <c r="G1786" s="19"/>
      <c r="H1786" s="19"/>
    </row>
    <row r="1787" spans="2:8" hidden="1" outlineLevel="2" x14ac:dyDescent="0.35">
      <c r="B1787" s="27" t="s">
        <v>1062</v>
      </c>
      <c r="D1787" s="112">
        <f>D1788*D1789</f>
        <v>70.362958839904906</v>
      </c>
      <c r="E1787" s="112">
        <f>E1788*E1789</f>
        <v>70.362958839904906</v>
      </c>
      <c r="F1787" s="112">
        <f>F1788*F1789</f>
        <v>70.362958839904906</v>
      </c>
      <c r="G1787" s="112">
        <f>G1788*G1789</f>
        <v>70.362958839904906</v>
      </c>
      <c r="H1787" s="112">
        <f>H1788*H1789</f>
        <v>70.362958839904906</v>
      </c>
    </row>
    <row r="1788" spans="2:8" hidden="1" outlineLevel="2" x14ac:dyDescent="0.35">
      <c r="B1788" s="27" t="s">
        <v>1020</v>
      </c>
      <c r="C1788" s="292">
        <v>8.6E-3</v>
      </c>
      <c r="D1788" s="134">
        <f>C1788</f>
        <v>8.6E-3</v>
      </c>
      <c r="E1788" s="134">
        <f>D1788</f>
        <v>8.6E-3</v>
      </c>
      <c r="F1788" s="134">
        <f>E1788</f>
        <v>8.6E-3</v>
      </c>
      <c r="G1788" s="134">
        <f>F1788</f>
        <v>8.6E-3</v>
      </c>
      <c r="H1788" s="134">
        <f>G1788</f>
        <v>8.6E-3</v>
      </c>
    </row>
    <row r="1789" spans="2:8" hidden="1" outlineLevel="2" x14ac:dyDescent="0.35">
      <c r="B1789" s="27" t="s">
        <v>986</v>
      </c>
      <c r="D1789" s="112">
        <f>D1762+D1771</f>
        <v>8181.7393999889418</v>
      </c>
      <c r="E1789" s="36">
        <f>E1762+E1771</f>
        <v>8181.7393999889418</v>
      </c>
      <c r="F1789" s="36">
        <f>F1762+F1771</f>
        <v>8181.7393999889418</v>
      </c>
      <c r="G1789" s="36">
        <f>G1762+G1771</f>
        <v>8181.7393999889418</v>
      </c>
      <c r="H1789" s="36">
        <f>H1762+H1771</f>
        <v>8181.7393999889418</v>
      </c>
    </row>
    <row r="1790" spans="2:8" hidden="1" outlineLevel="2" x14ac:dyDescent="0.35"/>
    <row r="1791" spans="2:8" hidden="1" outlineLevel="2" x14ac:dyDescent="0.35">
      <c r="B1791" s="1" t="s">
        <v>1087</v>
      </c>
      <c r="C1791" s="1"/>
      <c r="D1791" s="135">
        <f>SUM(D1793:D1795)</f>
        <v>6.2732021660942872</v>
      </c>
      <c r="E1791" s="135">
        <f>SUM(E1793:E1795)</f>
        <v>6.2732021660942872</v>
      </c>
      <c r="F1791" s="135">
        <f>SUM(F1793:F1795)</f>
        <v>6.2732021660942872</v>
      </c>
      <c r="G1791" s="135">
        <f>SUM(G1793:G1795)</f>
        <v>6.2732021660942872</v>
      </c>
      <c r="H1791" s="135">
        <f>SUM(H1793:H1795)</f>
        <v>6.2732021660942872</v>
      </c>
    </row>
    <row r="1792" spans="2:8" hidden="1" outlineLevel="2" x14ac:dyDescent="0.35">
      <c r="D1792" s="19"/>
      <c r="E1792" s="19"/>
      <c r="F1792" s="19"/>
      <c r="G1792" s="19"/>
      <c r="H1792" s="19"/>
    </row>
    <row r="1793" spans="2:8" hidden="1" outlineLevel="2" x14ac:dyDescent="0.35">
      <c r="B1793" s="27" t="s">
        <v>1088</v>
      </c>
      <c r="D1793" s="112">
        <f t="shared" ref="D1793:H1795" si="306">D1797*D1805/D1809</f>
        <v>4.5242652513778738</v>
      </c>
      <c r="E1793" s="112">
        <f t="shared" si="306"/>
        <v>4.5242652513778738</v>
      </c>
      <c r="F1793" s="112">
        <f t="shared" si="306"/>
        <v>4.5242652513778738</v>
      </c>
      <c r="G1793" s="112">
        <f t="shared" si="306"/>
        <v>4.5242652513778738</v>
      </c>
      <c r="H1793" s="112">
        <f t="shared" si="306"/>
        <v>4.5242652513778738</v>
      </c>
    </row>
    <row r="1794" spans="2:8" hidden="1" outlineLevel="2" x14ac:dyDescent="0.35">
      <c r="B1794" s="27" t="s">
        <v>1089</v>
      </c>
      <c r="D1794" s="112">
        <f t="shared" si="306"/>
        <v>0.65226558958250969</v>
      </c>
      <c r="E1794" s="112">
        <f t="shared" si="306"/>
        <v>0.65226558958250969</v>
      </c>
      <c r="F1794" s="112">
        <f t="shared" si="306"/>
        <v>0.65226558958250969</v>
      </c>
      <c r="G1794" s="112">
        <f t="shared" si="306"/>
        <v>0.65226558958250969</v>
      </c>
      <c r="H1794" s="112">
        <f t="shared" si="306"/>
        <v>0.65226558958250969</v>
      </c>
    </row>
    <row r="1795" spans="2:8" hidden="1" outlineLevel="2" x14ac:dyDescent="0.35">
      <c r="B1795" s="27" t="s">
        <v>1090</v>
      </c>
      <c r="D1795" s="112">
        <f t="shared" si="306"/>
        <v>1.0966713251339038</v>
      </c>
      <c r="E1795" s="112">
        <f t="shared" si="306"/>
        <v>1.0966713251339038</v>
      </c>
      <c r="F1795" s="112">
        <f t="shared" si="306"/>
        <v>1.0966713251339038</v>
      </c>
      <c r="G1795" s="112">
        <f t="shared" si="306"/>
        <v>1.0966713251339038</v>
      </c>
      <c r="H1795" s="112">
        <f t="shared" si="306"/>
        <v>1.0966713251339038</v>
      </c>
    </row>
    <row r="1796" spans="2:8" hidden="1" outlineLevel="2" x14ac:dyDescent="0.35">
      <c r="B1796" s="27"/>
      <c r="D1796" s="112"/>
      <c r="E1796" s="112"/>
      <c r="F1796" s="112"/>
      <c r="G1796" s="112"/>
      <c r="H1796" s="112"/>
    </row>
    <row r="1797" spans="2:8" hidden="1" outlineLevel="2" x14ac:dyDescent="0.35">
      <c r="B1797" s="27" t="s">
        <v>1091</v>
      </c>
      <c r="D1797" s="112">
        <f>D1801*D1809</f>
        <v>34.337465168150644</v>
      </c>
      <c r="E1797" s="112">
        <f>E1801*E1809</f>
        <v>34.337465168150644</v>
      </c>
      <c r="F1797" s="112">
        <f>F1801*F1809</f>
        <v>34.337465168150644</v>
      </c>
      <c r="G1797" s="112">
        <f>G1801*G1809</f>
        <v>34.337465168150644</v>
      </c>
      <c r="H1797" s="112">
        <f>H1801*H1809</f>
        <v>34.337465168150644</v>
      </c>
    </row>
    <row r="1798" spans="2:8" hidden="1" outlineLevel="2" x14ac:dyDescent="0.35">
      <c r="B1798" s="27" t="s">
        <v>1092</v>
      </c>
      <c r="D1798" s="112">
        <f>D1801*D1810</f>
        <v>3.0735050690230654</v>
      </c>
      <c r="E1798" s="112">
        <f>E1801*E1810</f>
        <v>3.0735050690230654</v>
      </c>
      <c r="F1798" s="112">
        <f>F1801*F1810</f>
        <v>3.0735050690230654</v>
      </c>
      <c r="G1798" s="112">
        <f>G1801*G1810</f>
        <v>3.0735050690230654</v>
      </c>
      <c r="H1798" s="112">
        <f>H1801*H1810</f>
        <v>3.0735050690230654</v>
      </c>
    </row>
    <row r="1799" spans="2:8" hidden="1" outlineLevel="2" x14ac:dyDescent="0.35">
      <c r="B1799" s="27" t="s">
        <v>1093</v>
      </c>
      <c r="D1799" s="112">
        <f>D1801*D1811</f>
        <v>4.2354399121903219</v>
      </c>
      <c r="E1799" s="112">
        <f>E1801*E1811</f>
        <v>4.2354399121903219</v>
      </c>
      <c r="F1799" s="112">
        <f>F1801*F1811</f>
        <v>4.2354399121903219</v>
      </c>
      <c r="G1799" s="112">
        <f>G1801*G1811</f>
        <v>4.2354399121903219</v>
      </c>
      <c r="H1799" s="112">
        <f>H1801*H1811</f>
        <v>4.2354399121903219</v>
      </c>
    </row>
    <row r="1800" spans="2:8" hidden="1" outlineLevel="2" x14ac:dyDescent="0.35">
      <c r="B1800" s="27"/>
      <c r="D1800" s="19"/>
      <c r="E1800" s="19"/>
      <c r="F1800" s="19"/>
      <c r="G1800" s="19"/>
      <c r="H1800" s="19"/>
    </row>
    <row r="1801" spans="2:8" hidden="1" outlineLevel="2" x14ac:dyDescent="0.35">
      <c r="B1801" s="27" t="s">
        <v>1094</v>
      </c>
      <c r="D1801" s="112">
        <f>D1802*D1803</f>
        <v>41.64641014936403</v>
      </c>
      <c r="E1801" s="112">
        <f>E1802*E1803</f>
        <v>41.64641014936403</v>
      </c>
      <c r="F1801" s="112">
        <f>F1802*F1803</f>
        <v>41.64641014936403</v>
      </c>
      <c r="G1801" s="112">
        <f>G1802*G1803</f>
        <v>41.64641014936403</v>
      </c>
      <c r="H1801" s="112">
        <f>H1802*H1803</f>
        <v>41.64641014936403</v>
      </c>
    </row>
    <row r="1802" spans="2:8" hidden="1" outlineLevel="2" x14ac:dyDescent="0.35">
      <c r="B1802" s="27" t="s">
        <v>1095</v>
      </c>
      <c r="C1802" s="292">
        <v>8.6E-3</v>
      </c>
      <c r="D1802" s="134">
        <f t="shared" ref="D1802:H1803" si="307">C1802</f>
        <v>8.6E-3</v>
      </c>
      <c r="E1802" s="134">
        <f t="shared" si="307"/>
        <v>8.6E-3</v>
      </c>
      <c r="F1802" s="134">
        <f t="shared" si="307"/>
        <v>8.6E-3</v>
      </c>
      <c r="G1802" s="134">
        <f t="shared" si="307"/>
        <v>8.6E-3</v>
      </c>
      <c r="H1802" s="134">
        <f t="shared" si="307"/>
        <v>8.6E-3</v>
      </c>
    </row>
    <row r="1803" spans="2:8" hidden="1" outlineLevel="2" x14ac:dyDescent="0.35">
      <c r="B1803" s="27" t="s">
        <v>1096</v>
      </c>
      <c r="C1803" s="34">
        <f>'RAB, renewed contracts'!M68/1000000</f>
        <v>4842.6058313213989</v>
      </c>
      <c r="D1803" s="112">
        <f t="shared" si="307"/>
        <v>4842.6058313213989</v>
      </c>
      <c r="E1803" s="112">
        <f t="shared" si="307"/>
        <v>4842.6058313213989</v>
      </c>
      <c r="F1803" s="112">
        <f t="shared" si="307"/>
        <v>4842.6058313213989</v>
      </c>
      <c r="G1803" s="112">
        <f t="shared" si="307"/>
        <v>4842.6058313213989</v>
      </c>
      <c r="H1803" s="112">
        <f t="shared" si="307"/>
        <v>4842.6058313213989</v>
      </c>
    </row>
    <row r="1804" spans="2:8" hidden="1" outlineLevel="2" x14ac:dyDescent="0.35"/>
    <row r="1805" spans="2:8" hidden="1" outlineLevel="2" x14ac:dyDescent="0.35">
      <c r="B1805" t="s">
        <v>1025</v>
      </c>
      <c r="C1805" s="131">
        <f t="shared" ref="C1805:H1805" si="308">C1809*(C1813/(1-(1/((1+C1813)^(C1815)))))</f>
        <v>0.10863517972261441</v>
      </c>
      <c r="D1805" s="131">
        <f t="shared" si="308"/>
        <v>0.10863517972261441</v>
      </c>
      <c r="E1805" s="131">
        <f t="shared" si="308"/>
        <v>0.10863517972261441</v>
      </c>
      <c r="F1805" s="73">
        <f t="shared" si="308"/>
        <v>0.10863517972261441</v>
      </c>
      <c r="G1805" s="73">
        <f t="shared" si="308"/>
        <v>0.10863517972261441</v>
      </c>
      <c r="H1805" s="73">
        <f t="shared" si="308"/>
        <v>0.10863517972261441</v>
      </c>
    </row>
    <row r="1806" spans="2:8" hidden="1" outlineLevel="2" x14ac:dyDescent="0.35">
      <c r="B1806" t="s">
        <v>1026</v>
      </c>
      <c r="C1806" s="131">
        <f t="shared" ref="C1806:H1806" si="309">C1810*(C1813/(1-(1/((1+C1813)^(C1816)))))</f>
        <v>1.5661988326080737E-2</v>
      </c>
      <c r="D1806" s="131">
        <f t="shared" si="309"/>
        <v>1.5661988326080737E-2</v>
      </c>
      <c r="E1806" s="131">
        <f t="shared" si="309"/>
        <v>1.5661988326080737E-2</v>
      </c>
      <c r="F1806" s="73">
        <f t="shared" si="309"/>
        <v>1.5661988326080737E-2</v>
      </c>
      <c r="G1806" s="73">
        <f t="shared" si="309"/>
        <v>1.5661988326080737E-2</v>
      </c>
      <c r="H1806" s="73">
        <f t="shared" si="309"/>
        <v>1.5661988326080737E-2</v>
      </c>
    </row>
    <row r="1807" spans="2:8" hidden="1" outlineLevel="2" x14ac:dyDescent="0.35">
      <c r="B1807" t="s">
        <v>1027</v>
      </c>
      <c r="C1807" s="131">
        <f t="shared" ref="C1807:H1807" si="310">C1811*(C1813/(1-(1/((1+C1813)^(C1817)))))</f>
        <v>2.6332913718150341E-2</v>
      </c>
      <c r="D1807" s="131">
        <f t="shared" si="310"/>
        <v>2.6332913718150341E-2</v>
      </c>
      <c r="E1807" s="131">
        <f t="shared" si="310"/>
        <v>2.6332913718150341E-2</v>
      </c>
      <c r="F1807" s="73">
        <f t="shared" si="310"/>
        <v>2.6332913718150341E-2</v>
      </c>
      <c r="G1807" s="73">
        <f t="shared" si="310"/>
        <v>2.6332913718150341E-2</v>
      </c>
      <c r="H1807" s="73">
        <f t="shared" si="310"/>
        <v>2.6332913718150341E-2</v>
      </c>
    </row>
    <row r="1808" spans="2:8" hidden="1" outlineLevel="2" x14ac:dyDescent="0.35">
      <c r="C1808" s="131"/>
      <c r="D1808" s="131"/>
      <c r="E1808" s="131"/>
      <c r="F1808" s="73"/>
      <c r="G1808" s="73"/>
      <c r="H1808" s="73"/>
    </row>
    <row r="1809" spans="2:8" hidden="1" outlineLevel="2" x14ac:dyDescent="0.35">
      <c r="B1809" t="s">
        <v>861</v>
      </c>
      <c r="C1809" s="292">
        <v>0.82450000000000001</v>
      </c>
      <c r="D1809" s="131">
        <f t="shared" ref="D1809:H1811" si="311">C1809</f>
        <v>0.82450000000000001</v>
      </c>
      <c r="E1809" s="131">
        <f t="shared" si="311"/>
        <v>0.82450000000000001</v>
      </c>
      <c r="F1809" s="131">
        <f t="shared" si="311"/>
        <v>0.82450000000000001</v>
      </c>
      <c r="G1809" s="131">
        <f t="shared" si="311"/>
        <v>0.82450000000000001</v>
      </c>
      <c r="H1809" s="131">
        <f t="shared" si="311"/>
        <v>0.82450000000000001</v>
      </c>
    </row>
    <row r="1810" spans="2:8" hidden="1" outlineLevel="2" x14ac:dyDescent="0.35">
      <c r="B1810" t="s">
        <v>862</v>
      </c>
      <c r="C1810" s="292">
        <v>7.3800000000000004E-2</v>
      </c>
      <c r="D1810" s="131">
        <f t="shared" si="311"/>
        <v>7.3800000000000004E-2</v>
      </c>
      <c r="E1810" s="131">
        <f t="shared" si="311"/>
        <v>7.3800000000000004E-2</v>
      </c>
      <c r="F1810" s="131">
        <f t="shared" si="311"/>
        <v>7.3800000000000004E-2</v>
      </c>
      <c r="G1810" s="131">
        <f t="shared" si="311"/>
        <v>7.3800000000000004E-2</v>
      </c>
      <c r="H1810" s="131">
        <f t="shared" si="311"/>
        <v>7.3800000000000004E-2</v>
      </c>
    </row>
    <row r="1811" spans="2:8" hidden="1" outlineLevel="2" x14ac:dyDescent="0.35">
      <c r="B1811" t="s">
        <v>863</v>
      </c>
      <c r="C1811" s="292">
        <v>0.1017</v>
      </c>
      <c r="D1811" s="131">
        <f t="shared" si="311"/>
        <v>0.1017</v>
      </c>
      <c r="E1811" s="131">
        <f t="shared" si="311"/>
        <v>0.1017</v>
      </c>
      <c r="F1811" s="131">
        <f t="shared" si="311"/>
        <v>0.1017</v>
      </c>
      <c r="G1811" s="131">
        <f t="shared" si="311"/>
        <v>0.1017</v>
      </c>
      <c r="H1811" s="131">
        <f t="shared" si="311"/>
        <v>0.1017</v>
      </c>
    </row>
    <row r="1812" spans="2:8" hidden="1" outlineLevel="2" x14ac:dyDescent="0.35"/>
    <row r="1813" spans="2:8" hidden="1" outlineLevel="2" x14ac:dyDescent="0.35">
      <c r="B1813" t="s">
        <v>857</v>
      </c>
      <c r="C1813" s="291">
        <f>'Regulatory WACC'!$C$21</f>
        <v>0.11000990968583492</v>
      </c>
      <c r="D1813" s="131">
        <f>C1813</f>
        <v>0.11000990968583492</v>
      </c>
      <c r="E1813" s="131">
        <f>D1813</f>
        <v>0.11000990968583492</v>
      </c>
      <c r="F1813" s="73">
        <f>E1813</f>
        <v>0.11000990968583492</v>
      </c>
      <c r="G1813" s="73">
        <f>F1813</f>
        <v>0.11000990968583492</v>
      </c>
      <c r="H1813" s="73">
        <f>G1813</f>
        <v>0.11000990968583492</v>
      </c>
    </row>
    <row r="1814" spans="2:8" hidden="1" outlineLevel="2" x14ac:dyDescent="0.35"/>
    <row r="1815" spans="2:8" hidden="1" outlineLevel="2" x14ac:dyDescent="0.35">
      <c r="B1815" t="s">
        <v>864</v>
      </c>
      <c r="C1815" s="293">
        <v>17.260000000000002</v>
      </c>
      <c r="D1815" s="58">
        <f t="shared" ref="D1815:H1817" si="312">C1815</f>
        <v>17.260000000000002</v>
      </c>
      <c r="E1815" s="58">
        <f t="shared" si="312"/>
        <v>17.260000000000002</v>
      </c>
      <c r="F1815" s="58">
        <f t="shared" si="312"/>
        <v>17.260000000000002</v>
      </c>
      <c r="G1815" s="58">
        <f t="shared" si="312"/>
        <v>17.260000000000002</v>
      </c>
      <c r="H1815" s="58">
        <f t="shared" si="312"/>
        <v>17.260000000000002</v>
      </c>
    </row>
    <row r="1816" spans="2:8" hidden="1" outlineLevel="2" x14ac:dyDescent="0.35">
      <c r="B1816" t="s">
        <v>865</v>
      </c>
      <c r="C1816" s="293">
        <v>7</v>
      </c>
      <c r="D1816" s="58">
        <f t="shared" si="312"/>
        <v>7</v>
      </c>
      <c r="E1816" s="58">
        <f t="shared" si="312"/>
        <v>7</v>
      </c>
      <c r="F1816" s="58">
        <f t="shared" si="312"/>
        <v>7</v>
      </c>
      <c r="G1816" s="58">
        <f t="shared" si="312"/>
        <v>7</v>
      </c>
      <c r="H1816" s="58">
        <f t="shared" si="312"/>
        <v>7</v>
      </c>
    </row>
    <row r="1817" spans="2:8" ht="15" hidden="1" customHeight="1" outlineLevel="2" x14ac:dyDescent="0.35">
      <c r="B1817" t="s">
        <v>866</v>
      </c>
      <c r="C1817" s="293">
        <v>5.3</v>
      </c>
      <c r="D1817" s="58">
        <f t="shared" si="312"/>
        <v>5.3</v>
      </c>
      <c r="E1817" s="58">
        <f t="shared" si="312"/>
        <v>5.3</v>
      </c>
      <c r="F1817" s="58">
        <f t="shared" si="312"/>
        <v>5.3</v>
      </c>
      <c r="G1817" s="58">
        <f t="shared" si="312"/>
        <v>5.3</v>
      </c>
      <c r="H1817" s="58">
        <f t="shared" si="312"/>
        <v>5.3</v>
      </c>
    </row>
    <row r="1818" spans="2:8" hidden="1" outlineLevel="1" x14ac:dyDescent="0.35"/>
    <row r="1819" spans="2:8" hidden="1" outlineLevel="1" x14ac:dyDescent="0.35">
      <c r="B1819" s="136" t="s">
        <v>1236</v>
      </c>
      <c r="C1819" s="136"/>
      <c r="D1819" s="137">
        <f>D1821-D1963-D1900</f>
        <v>352.77249145803358</v>
      </c>
      <c r="E1819" s="137">
        <f>E1821-E1963-E1900</f>
        <v>351.0153869101232</v>
      </c>
      <c r="F1819" s="137">
        <f>F1821-F1963-F1900</f>
        <v>349.26703422486383</v>
      </c>
      <c r="G1819" s="137">
        <f>G1821-G1963-G1900</f>
        <v>347.52738981059781</v>
      </c>
      <c r="H1819" s="137">
        <f>H1821-H1963-H1900</f>
        <v>345.79641029279071</v>
      </c>
    </row>
    <row r="1820" spans="2:8" hidden="1" outlineLevel="2" x14ac:dyDescent="0.35"/>
    <row r="1821" spans="2:8" hidden="1" outlineLevel="2" x14ac:dyDescent="0.35">
      <c r="B1821" t="s">
        <v>868</v>
      </c>
      <c r="C1821" s="36"/>
      <c r="D1821" s="36">
        <f>D1822*(Inflation!$L$522/Inflation!$L$510)</f>
        <v>371.36504855313564</v>
      </c>
      <c r="E1821" s="36">
        <f>E1822*(Inflation!$L$522/Inflation!$L$510)</f>
        <v>369.5153373892897</v>
      </c>
      <c r="F1821" s="36">
        <f>F1822*(Inflation!$L$522/Inflation!$L$510)</f>
        <v>367.67483934714971</v>
      </c>
      <c r="G1821" s="36">
        <f>G1822*(Inflation!$L$522/Inflation!$L$510)</f>
        <v>365.84350853759889</v>
      </c>
      <c r="H1821" s="36">
        <f>H1822*(Inflation!$L$522/Inflation!$L$510)</f>
        <v>364.02129930008698</v>
      </c>
    </row>
    <row r="1822" spans="2:8" hidden="1" outlineLevel="2" x14ac:dyDescent="0.35">
      <c r="B1822" t="s">
        <v>867</v>
      </c>
      <c r="C1822" s="34">
        <f>D1823</f>
        <v>356.17498999999998</v>
      </c>
      <c r="D1822" s="34">
        <f>(1+((D1824/D1823)^(1/5)-1))*C1822*(1-D1825)</f>
        <v>357.30223226556274</v>
      </c>
      <c r="E1822" s="34">
        <f>(1+((E1824/E1823)^(1/5)-1))*D1822*(1-E1825)</f>
        <v>355.52256578789172</v>
      </c>
      <c r="F1822" s="34">
        <f>(1+((F1824/F1823)^(1/5)-1))*E1822*(1-F1825)</f>
        <v>353.75176355031141</v>
      </c>
      <c r="G1822" s="34">
        <f>(1+((G1824/G1823)^(1/5)-1))*F1822*(1-G1825)</f>
        <v>351.9897814014297</v>
      </c>
      <c r="H1822" s="34">
        <f>(1+((H1824/H1823)^(1/5)-1))*G1822*(1-H1825)</f>
        <v>350.23657540976575</v>
      </c>
    </row>
    <row r="1823" spans="2:8" hidden="1" outlineLevel="2" x14ac:dyDescent="0.35">
      <c r="B1823" s="27" t="s">
        <v>869</v>
      </c>
      <c r="C1823" s="34"/>
      <c r="D1823" s="34">
        <v>356.17498999999998</v>
      </c>
      <c r="E1823" s="140">
        <f t="shared" ref="E1823:H1824" si="313">D1823</f>
        <v>356.17498999999998</v>
      </c>
      <c r="F1823" s="140">
        <f t="shared" si="313"/>
        <v>356.17498999999998</v>
      </c>
      <c r="G1823" s="140">
        <f t="shared" si="313"/>
        <v>356.17498999999998</v>
      </c>
      <c r="H1823" s="140">
        <f t="shared" si="313"/>
        <v>356.17498999999998</v>
      </c>
    </row>
    <row r="1824" spans="2:8" hidden="1" outlineLevel="2" x14ac:dyDescent="0.35">
      <c r="B1824" s="27" t="s">
        <v>870</v>
      </c>
      <c r="C1824" s="34"/>
      <c r="D1824" s="34">
        <v>361.84698999999983</v>
      </c>
      <c r="E1824" s="140">
        <f t="shared" si="313"/>
        <v>361.84698999999983</v>
      </c>
      <c r="F1824" s="140">
        <f t="shared" si="313"/>
        <v>361.84698999999983</v>
      </c>
      <c r="G1824" s="140">
        <f t="shared" si="313"/>
        <v>361.84698999999983</v>
      </c>
      <c r="H1824" s="140">
        <f t="shared" si="313"/>
        <v>361.84698999999983</v>
      </c>
    </row>
    <row r="1825" spans="2:8" hidden="1" outlineLevel="2" x14ac:dyDescent="0.35">
      <c r="B1825" s="27" t="s">
        <v>871</v>
      </c>
      <c r="C1825" s="34"/>
      <c r="D1825" s="292">
        <v>0</v>
      </c>
      <c r="E1825" s="141">
        <f>0.812%</f>
        <v>8.1200000000000005E-3</v>
      </c>
      <c r="F1825" s="141">
        <f>0.812%</f>
        <v>8.1200000000000005E-3</v>
      </c>
      <c r="G1825" s="141">
        <f>0.812%</f>
        <v>8.1200000000000005E-3</v>
      </c>
      <c r="H1825" s="141">
        <f>0.812%</f>
        <v>8.1200000000000005E-3</v>
      </c>
    </row>
    <row r="1826" spans="2:8" hidden="1" outlineLevel="1" x14ac:dyDescent="0.35"/>
    <row r="1827" spans="2:8" hidden="1" outlineLevel="1" x14ac:dyDescent="0.35">
      <c r="B1827" s="136" t="s">
        <v>1097</v>
      </c>
      <c r="C1827" s="136"/>
      <c r="D1827" s="137">
        <f>D1833</f>
        <v>0.96066266013568025</v>
      </c>
      <c r="E1827" s="137">
        <f>E1833</f>
        <v>0.95864600674988609</v>
      </c>
      <c r="F1827" s="137">
        <f>F1833</f>
        <v>0.95662777101451169</v>
      </c>
      <c r="G1827" s="137">
        <f>G1833</f>
        <v>0.95460797625610239</v>
      </c>
      <c r="H1827" s="137">
        <f>H1833</f>
        <v>0.95258664587615738</v>
      </c>
    </row>
    <row r="1828" spans="2:8" hidden="1" outlineLevel="2" x14ac:dyDescent="0.35"/>
    <row r="1829" spans="2:8" hidden="1" outlineLevel="2" x14ac:dyDescent="0.35">
      <c r="B1829" t="s">
        <v>987</v>
      </c>
      <c r="C1829" s="34">
        <v>46.357033786619084</v>
      </c>
      <c r="D1829" s="36">
        <f>C1829</f>
        <v>46.357033786619084</v>
      </c>
      <c r="E1829" s="36">
        <f>D1829</f>
        <v>46.357033786619084</v>
      </c>
      <c r="F1829" s="36">
        <f>E1829</f>
        <v>46.357033786619084</v>
      </c>
      <c r="G1829" s="36">
        <f>F1829</f>
        <v>46.357033786619084</v>
      </c>
      <c r="H1829" s="36">
        <f>G1829</f>
        <v>46.357033786619084</v>
      </c>
    </row>
    <row r="1830" spans="2:8" hidden="1" outlineLevel="2" x14ac:dyDescent="0.35">
      <c r="C1830" s="36"/>
    </row>
    <row r="1831" spans="2:8" hidden="1" outlineLevel="2" x14ac:dyDescent="0.35">
      <c r="B1831" t="s">
        <v>995</v>
      </c>
      <c r="D1831" s="36">
        <f>(D1842/(1-D1841))*50%*D1840*D1838*D1837/(D1835+D1836+D1837)</f>
        <v>1.3972822884024005</v>
      </c>
      <c r="E1831" s="36">
        <f>(E1842/(1-E1841))*50%*E1840*E1838*E1837/(E1835+E1836+E1837)</f>
        <v>1.3943490693081777</v>
      </c>
      <c r="F1831" s="36">
        <f>(F1842/(1-F1841))*50%*F1840*F1838*F1837/(F1835+F1836+F1837)</f>
        <v>1.3914135486890447</v>
      </c>
      <c r="G1831" s="36">
        <f>(G1842/(1-G1841))*50%*G1840*G1838*G1837/(G1835+G1836+G1837)</f>
        <v>1.3884757604734241</v>
      </c>
      <c r="H1831" s="36">
        <f>(H1842/(1-H1841))*50%*H1840*H1838*H1837/(H1835+H1836+H1837)</f>
        <v>1.3855357386987588</v>
      </c>
    </row>
    <row r="1832" spans="2:8" hidden="1" outlineLevel="2" x14ac:dyDescent="0.35">
      <c r="B1832" s="27" t="s">
        <v>51</v>
      </c>
      <c r="D1832" s="36">
        <f>D1831*(D1970+D1907)/(D1970+D1907+D1829)</f>
        <v>0.43661962826672029</v>
      </c>
      <c r="E1832" s="36">
        <f>E1831*(E1970+E1907)/(E1970+E1907+E1829)</f>
        <v>0.43570306255829155</v>
      </c>
      <c r="F1832" s="36">
        <f>F1831*(F1970+F1907)/(F1970+F1907+F1829)</f>
        <v>0.43478577767453297</v>
      </c>
      <c r="G1832" s="36">
        <f>G1831*(G1970+G1907)/(G1970+G1907+G1829)</f>
        <v>0.43386778421732169</v>
      </c>
      <c r="H1832" s="36">
        <f>H1831*(H1970+H1907)/(H1970+H1907+H1829)</f>
        <v>0.43294909282260136</v>
      </c>
    </row>
    <row r="1833" spans="2:8" hidden="1" outlineLevel="2" x14ac:dyDescent="0.35">
      <c r="B1833" s="27" t="s">
        <v>35</v>
      </c>
      <c r="D1833" s="36">
        <f>D1831-D1832</f>
        <v>0.96066266013568025</v>
      </c>
      <c r="E1833" s="36">
        <f>E1831-E1832</f>
        <v>0.95864600674988609</v>
      </c>
      <c r="F1833" s="36">
        <f>F1831-F1832</f>
        <v>0.95662777101451169</v>
      </c>
      <c r="G1833" s="36">
        <f>G1831-G1832</f>
        <v>0.95460797625610239</v>
      </c>
      <c r="H1833" s="36">
        <f>H1831-H1832</f>
        <v>0.95258664587615738</v>
      </c>
    </row>
    <row r="1834" spans="2:8" hidden="1" outlineLevel="2" x14ac:dyDescent="0.35"/>
    <row r="1835" spans="2:8" hidden="1" outlineLevel="2" x14ac:dyDescent="0.35">
      <c r="B1835" t="s">
        <v>379</v>
      </c>
      <c r="D1835" s="36">
        <f>D1935+D1872+D1777</f>
        <v>12.413956565798344</v>
      </c>
      <c r="E1835" s="36">
        <f>E1935+E1872+E1777</f>
        <v>12.413956565798344</v>
      </c>
      <c r="F1835" s="36">
        <f>F1935+F1872+F1777</f>
        <v>12.413956565798344</v>
      </c>
      <c r="G1835" s="36">
        <f>G1935+G1872+G1777</f>
        <v>12.413956565798344</v>
      </c>
      <c r="H1835" s="36">
        <f>H1935+H1872+H1777</f>
        <v>12.413956565798344</v>
      </c>
    </row>
    <row r="1836" spans="2:8" hidden="1" outlineLevel="2" x14ac:dyDescent="0.35">
      <c r="B1836" t="s">
        <v>872</v>
      </c>
      <c r="D1836" s="36">
        <f>D1751+D1848+D1911</f>
        <v>256.77505963812121</v>
      </c>
      <c r="E1836" s="36">
        <f>E1751+E1848+E1911</f>
        <v>256.77505963812121</v>
      </c>
      <c r="F1836" s="36">
        <f>F1751+F1848+F1911</f>
        <v>256.77505963812121</v>
      </c>
      <c r="G1836" s="36">
        <f>G1751+G1848+G1911</f>
        <v>256.77505963812121</v>
      </c>
      <c r="H1836" s="36">
        <f>H1751+H1848+H1911</f>
        <v>256.77505963812121</v>
      </c>
    </row>
    <row r="1837" spans="2:8" hidden="1" outlineLevel="2" x14ac:dyDescent="0.35">
      <c r="B1837" t="s">
        <v>374</v>
      </c>
      <c r="D1837" s="36">
        <f>D1963+D1900+D1819</f>
        <v>371.36504855313564</v>
      </c>
      <c r="E1837" s="36">
        <f>E1963+E1900+E1819</f>
        <v>369.5153373892897</v>
      </c>
      <c r="F1837" s="36">
        <f>F1963+F1900+F1819</f>
        <v>367.67483934714971</v>
      </c>
      <c r="G1837" s="36">
        <f>G1963+G1900+G1819</f>
        <v>365.84350853759889</v>
      </c>
      <c r="H1837" s="36">
        <f>H1963+H1900+H1819</f>
        <v>364.02129930008704</v>
      </c>
    </row>
    <row r="1838" spans="2:8" hidden="1" outlineLevel="2" x14ac:dyDescent="0.35">
      <c r="B1838" t="s">
        <v>873</v>
      </c>
      <c r="D1838" s="36">
        <f>D1970+D1907+D1829</f>
        <v>67.426230810059906</v>
      </c>
      <c r="E1838" s="36">
        <f>E1970+E1907+E1829</f>
        <v>67.426230810059906</v>
      </c>
      <c r="F1838" s="36">
        <f>F1970+F1907+F1829</f>
        <v>67.426230810059906</v>
      </c>
      <c r="G1838" s="36">
        <f>G1970+G1907+G1829</f>
        <v>67.426230810059906</v>
      </c>
      <c r="H1838" s="36">
        <f>H1970+H1907+H1829</f>
        <v>67.426230810059906</v>
      </c>
    </row>
    <row r="1839" spans="2:8" hidden="1" outlineLevel="2" x14ac:dyDescent="0.35"/>
    <row r="1840" spans="2:8" hidden="1" outlineLevel="2" x14ac:dyDescent="0.35">
      <c r="B1840" t="s">
        <v>874</v>
      </c>
      <c r="C1840" s="294">
        <v>0.55112399999999995</v>
      </c>
      <c r="D1840" s="139">
        <f t="shared" ref="D1840:H1842" si="314">C1840</f>
        <v>0.55112399999999995</v>
      </c>
      <c r="E1840" s="139">
        <f t="shared" si="314"/>
        <v>0.55112399999999995</v>
      </c>
      <c r="F1840" s="139">
        <f t="shared" si="314"/>
        <v>0.55112399999999995</v>
      </c>
      <c r="G1840" s="139">
        <f t="shared" si="314"/>
        <v>0.55112399999999995</v>
      </c>
      <c r="H1840" s="139">
        <f t="shared" si="314"/>
        <v>0.55112399999999995</v>
      </c>
    </row>
    <row r="1841" spans="2:8" hidden="1" outlineLevel="2" x14ac:dyDescent="0.35">
      <c r="B1841" t="s">
        <v>875</v>
      </c>
      <c r="C1841" s="294">
        <v>0.34</v>
      </c>
      <c r="D1841" s="139">
        <f t="shared" si="314"/>
        <v>0.34</v>
      </c>
      <c r="E1841" s="139">
        <f t="shared" si="314"/>
        <v>0.34</v>
      </c>
      <c r="F1841" s="139">
        <f t="shared" si="314"/>
        <v>0.34</v>
      </c>
      <c r="G1841" s="139">
        <f t="shared" si="314"/>
        <v>0.34</v>
      </c>
      <c r="H1841" s="139">
        <f t="shared" si="314"/>
        <v>0.34</v>
      </c>
    </row>
    <row r="1842" spans="2:8" hidden="1" outlineLevel="2" x14ac:dyDescent="0.35">
      <c r="B1842" t="s">
        <v>876</v>
      </c>
      <c r="C1842" s="294">
        <v>8.5611999999999994E-2</v>
      </c>
      <c r="D1842" s="139">
        <f t="shared" si="314"/>
        <v>8.5611999999999994E-2</v>
      </c>
      <c r="E1842" s="139">
        <f t="shared" si="314"/>
        <v>8.5611999999999994E-2</v>
      </c>
      <c r="F1842" s="139">
        <f t="shared" si="314"/>
        <v>8.5611999999999994E-2</v>
      </c>
      <c r="G1842" s="139">
        <f t="shared" si="314"/>
        <v>8.5611999999999994E-2</v>
      </c>
      <c r="H1842" s="139">
        <f t="shared" si="314"/>
        <v>8.5611999999999994E-2</v>
      </c>
    </row>
    <row r="1843" spans="2:8" hidden="1" outlineLevel="1" x14ac:dyDescent="0.35"/>
    <row r="1844" spans="2:8" hidden="1" outlineLevel="1" x14ac:dyDescent="0.35">
      <c r="B1844" s="136" t="s">
        <v>877</v>
      </c>
      <c r="C1844" s="296">
        <v>-12.805033303056343</v>
      </c>
      <c r="D1844" s="137">
        <f>C1844</f>
        <v>-12.805033303056343</v>
      </c>
      <c r="E1844" s="137">
        <f>D1844</f>
        <v>-12.805033303056343</v>
      </c>
      <c r="F1844" s="137">
        <f>E1844</f>
        <v>-12.805033303056343</v>
      </c>
      <c r="G1844" s="137">
        <f>F1844</f>
        <v>-12.805033303056343</v>
      </c>
      <c r="H1844" s="137">
        <f>G1844</f>
        <v>-12.805033303056343</v>
      </c>
    </row>
    <row r="1845" spans="2:8" ht="15" hidden="1" customHeight="1" outlineLevel="1" x14ac:dyDescent="0.35">
      <c r="C1845" s="36"/>
    </row>
    <row r="1846" spans="2:8" ht="14.15" hidden="1" customHeight="1" outlineLevel="1" x14ac:dyDescent="0.35">
      <c r="B1846" s="111" t="s">
        <v>520</v>
      </c>
      <c r="C1846" s="111"/>
      <c r="D1846" s="144">
        <f>D1848+D1872+D1900+D1905</f>
        <v>51.661088277284087</v>
      </c>
      <c r="E1846" s="144">
        <f>E1848+E1872+E1900+E1905</f>
        <v>51.625318195383699</v>
      </c>
      <c r="F1846" s="144">
        <f>F1848+F1872+F1900+F1905</f>
        <v>51.589724359186178</v>
      </c>
      <c r="G1846" s="144">
        <f>G1848+G1872+G1900+G1905</f>
        <v>51.554305893389078</v>
      </c>
      <c r="H1846" s="144">
        <f>H1848+H1872+H1900+H1905</f>
        <v>51.519061927081246</v>
      </c>
    </row>
    <row r="1847" spans="2:8" hidden="1" outlineLevel="1" x14ac:dyDescent="0.35">
      <c r="B1847" s="1"/>
      <c r="C1847" s="1"/>
      <c r="D1847" s="130"/>
      <c r="E1847" s="130"/>
      <c r="F1847" s="130"/>
      <c r="G1847" s="130"/>
      <c r="H1847" s="130"/>
    </row>
    <row r="1848" spans="2:8" hidden="1" outlineLevel="1" x14ac:dyDescent="0.35">
      <c r="B1848" s="136" t="s">
        <v>380</v>
      </c>
      <c r="C1848" s="136"/>
      <c r="D1848" s="137">
        <f>D1850+D1851</f>
        <v>43.848302364256398</v>
      </c>
      <c r="E1848" s="137">
        <f>E1850+E1851</f>
        <v>43.848302364256398</v>
      </c>
      <c r="F1848" s="137">
        <f>F1850+F1851</f>
        <v>43.848302364256398</v>
      </c>
      <c r="G1848" s="137">
        <f>G1850+G1851</f>
        <v>43.848302364256398</v>
      </c>
      <c r="H1848" s="137">
        <f>H1850+H1851</f>
        <v>43.848302364256398</v>
      </c>
    </row>
    <row r="1849" spans="2:8" hidden="1" outlineLevel="2" x14ac:dyDescent="0.35"/>
    <row r="1850" spans="2:8" hidden="1" outlineLevel="2" x14ac:dyDescent="0.35">
      <c r="B1850" s="1" t="s">
        <v>853</v>
      </c>
      <c r="C1850" s="1"/>
      <c r="D1850" s="130">
        <f>-PMT(D1856,5,NPV(D1856,D1853:H1853))</f>
        <v>13.302827803803686</v>
      </c>
      <c r="E1850" s="130">
        <f t="shared" ref="E1850:H1851" si="315">D1850</f>
        <v>13.302827803803686</v>
      </c>
      <c r="F1850" s="130">
        <f t="shared" si="315"/>
        <v>13.302827803803686</v>
      </c>
      <c r="G1850" s="130">
        <f t="shared" si="315"/>
        <v>13.302827803803686</v>
      </c>
      <c r="H1850" s="130">
        <f t="shared" si="315"/>
        <v>13.302827803803686</v>
      </c>
    </row>
    <row r="1851" spans="2:8" hidden="1" outlineLevel="2" x14ac:dyDescent="0.35">
      <c r="B1851" s="1" t="s">
        <v>854</v>
      </c>
      <c r="C1851" s="1"/>
      <c r="D1851" s="130">
        <f>-PMT(D1856,5,NPV(D1856,D1854:H1854))</f>
        <v>30.54547456045271</v>
      </c>
      <c r="E1851" s="130">
        <f t="shared" si="315"/>
        <v>30.54547456045271</v>
      </c>
      <c r="F1851" s="130">
        <f t="shared" si="315"/>
        <v>30.54547456045271</v>
      </c>
      <c r="G1851" s="130">
        <f t="shared" si="315"/>
        <v>30.54547456045271</v>
      </c>
      <c r="H1851" s="130">
        <f t="shared" si="315"/>
        <v>30.54547456045271</v>
      </c>
    </row>
    <row r="1852" spans="2:8" hidden="1" outlineLevel="2" x14ac:dyDescent="0.35"/>
    <row r="1853" spans="2:8" hidden="1" outlineLevel="2" x14ac:dyDescent="0.35">
      <c r="B1853" t="s">
        <v>855</v>
      </c>
      <c r="D1853" s="36">
        <f>IF((D1859+D1864)&lt;D1863*D1857,(D1859+D1864),(D1863*D1857))</f>
        <v>13.30282780380368</v>
      </c>
      <c r="E1853" s="36">
        <f>IF((E1859+E1864)&lt;E1863*E1857,(E1859+E1864),(E1863*E1857))</f>
        <v>13.30282780380368</v>
      </c>
      <c r="F1853" s="36">
        <f>IF((F1859+F1864)&lt;F1863*F1857,(F1859+F1864),(F1863*F1857))</f>
        <v>13.30282780380368</v>
      </c>
      <c r="G1853" s="36">
        <f>IF((G1859+G1864)&lt;G1863*G1857,(G1859+G1864),(G1863*G1857))</f>
        <v>13.30282780380368</v>
      </c>
      <c r="H1853" s="36">
        <f>IF((H1859+H1864)&lt;H1863*H1857,(H1859+H1864),(H1863*H1857))</f>
        <v>13.30282780380368</v>
      </c>
    </row>
    <row r="1854" spans="2:8" hidden="1" outlineLevel="2" x14ac:dyDescent="0.35">
      <c r="B1854" t="s">
        <v>856</v>
      </c>
      <c r="D1854" s="36">
        <f>D1870*D1856</f>
        <v>33.168316978612722</v>
      </c>
      <c r="E1854" s="36">
        <f>E1870*E1856</f>
        <v>31.704874093350067</v>
      </c>
      <c r="F1854" s="36">
        <f>F1870*F1856</f>
        <v>30.241431208087405</v>
      </c>
      <c r="G1854" s="36">
        <f>G1870*G1856</f>
        <v>28.777988322824751</v>
      </c>
      <c r="H1854" s="36">
        <f>H1870*H1856</f>
        <v>27.314545437562099</v>
      </c>
    </row>
    <row r="1855" spans="2:8" hidden="1" outlineLevel="2" x14ac:dyDescent="0.35"/>
    <row r="1856" spans="2:8" hidden="1" outlineLevel="2" x14ac:dyDescent="0.35">
      <c r="B1856" t="s">
        <v>857</v>
      </c>
      <c r="C1856" s="131">
        <f>'Regulatory WACC'!$C$21</f>
        <v>0.11000990968583492</v>
      </c>
      <c r="D1856" s="131">
        <f t="shared" ref="D1856:H1857" si="316">C1856</f>
        <v>0.11000990968583492</v>
      </c>
      <c r="E1856" s="131">
        <f t="shared" si="316"/>
        <v>0.11000990968583492</v>
      </c>
      <c r="F1856" s="73">
        <f t="shared" si="316"/>
        <v>0.11000990968583492</v>
      </c>
      <c r="G1856" s="73">
        <f t="shared" si="316"/>
        <v>0.11000990968583492</v>
      </c>
      <c r="H1856" s="73">
        <f t="shared" si="316"/>
        <v>0.11000990968583492</v>
      </c>
    </row>
    <row r="1857" spans="2:10" hidden="1" outlineLevel="2" x14ac:dyDescent="0.35">
      <c r="B1857" t="s">
        <v>858</v>
      </c>
      <c r="C1857" s="292">
        <f>-C1865/C1863</f>
        <v>3.2539863691705161E-2</v>
      </c>
      <c r="D1857" s="131">
        <f t="shared" si="316"/>
        <v>3.2539863691705161E-2</v>
      </c>
      <c r="E1857" s="131">
        <f t="shared" si="316"/>
        <v>3.2539863691705161E-2</v>
      </c>
      <c r="F1857" s="73">
        <f t="shared" si="316"/>
        <v>3.2539863691705161E-2</v>
      </c>
      <c r="G1857" s="73">
        <f t="shared" si="316"/>
        <v>3.2539863691705161E-2</v>
      </c>
      <c r="H1857" s="73">
        <f t="shared" si="316"/>
        <v>3.2539863691705161E-2</v>
      </c>
    </row>
    <row r="1858" spans="2:10" hidden="1" outlineLevel="2" x14ac:dyDescent="0.35"/>
    <row r="1859" spans="2:10" hidden="1" outlineLevel="2" x14ac:dyDescent="0.35">
      <c r="B1859" t="s">
        <v>505</v>
      </c>
      <c r="C1859" s="34">
        <v>408.81633463002936</v>
      </c>
      <c r="D1859" s="36">
        <f t="shared" ref="D1859:H1863" si="317">C1859</f>
        <v>408.81633463002936</v>
      </c>
      <c r="E1859" s="36">
        <f t="shared" si="317"/>
        <v>408.81633463002936</v>
      </c>
      <c r="F1859" s="36">
        <f t="shared" si="317"/>
        <v>408.81633463002936</v>
      </c>
      <c r="G1859" s="36">
        <f t="shared" si="317"/>
        <v>408.81633463002936</v>
      </c>
      <c r="H1859" s="36">
        <f t="shared" si="317"/>
        <v>408.81633463002936</v>
      </c>
      <c r="J1859" s="36"/>
    </row>
    <row r="1860" spans="2:10" hidden="1" outlineLevel="2" x14ac:dyDescent="0.35">
      <c r="B1860" t="s">
        <v>506</v>
      </c>
      <c r="C1860" s="34">
        <v>0</v>
      </c>
      <c r="D1860" s="36">
        <f t="shared" si="317"/>
        <v>0</v>
      </c>
      <c r="E1860" s="36">
        <f t="shared" si="317"/>
        <v>0</v>
      </c>
      <c r="F1860" s="36">
        <f t="shared" si="317"/>
        <v>0</v>
      </c>
      <c r="G1860" s="36">
        <f t="shared" si="317"/>
        <v>0</v>
      </c>
      <c r="H1860" s="36">
        <f t="shared" si="317"/>
        <v>0</v>
      </c>
      <c r="J1860" s="36"/>
    </row>
    <row r="1861" spans="2:10" hidden="1" outlineLevel="2" x14ac:dyDescent="0.35">
      <c r="B1861" t="s">
        <v>507</v>
      </c>
      <c r="C1861" s="34">
        <v>0</v>
      </c>
      <c r="D1861" s="36">
        <f t="shared" si="317"/>
        <v>0</v>
      </c>
      <c r="E1861" s="36">
        <f t="shared" si="317"/>
        <v>0</v>
      </c>
      <c r="F1861" s="36">
        <f t="shared" si="317"/>
        <v>0</v>
      </c>
      <c r="G1861" s="36">
        <f t="shared" si="317"/>
        <v>0</v>
      </c>
      <c r="H1861" s="36">
        <f t="shared" si="317"/>
        <v>0</v>
      </c>
      <c r="J1861" s="36"/>
    </row>
    <row r="1862" spans="2:10" hidden="1" outlineLevel="2" x14ac:dyDescent="0.35">
      <c r="B1862" t="s">
        <v>1086</v>
      </c>
      <c r="C1862" s="34">
        <v>0</v>
      </c>
      <c r="D1862" s="36">
        <f t="shared" si="317"/>
        <v>0</v>
      </c>
      <c r="E1862" s="36">
        <f t="shared" si="317"/>
        <v>0</v>
      </c>
      <c r="F1862" s="36">
        <f t="shared" si="317"/>
        <v>0</v>
      </c>
      <c r="G1862" s="36">
        <f t="shared" si="317"/>
        <v>0</v>
      </c>
      <c r="H1862" s="36">
        <f t="shared" si="317"/>
        <v>0</v>
      </c>
      <c r="J1862" s="36"/>
    </row>
    <row r="1863" spans="2:10" hidden="1" outlineLevel="2" x14ac:dyDescent="0.35">
      <c r="B1863" t="s">
        <v>1233</v>
      </c>
      <c r="C1863" s="36">
        <f>C1859-C1860-C1861-C1862</f>
        <v>408.81633463002936</v>
      </c>
      <c r="D1863" s="36">
        <f t="shared" si="317"/>
        <v>408.81633463002936</v>
      </c>
      <c r="E1863" s="36">
        <f t="shared" si="317"/>
        <v>408.81633463002936</v>
      </c>
      <c r="F1863" s="36">
        <f t="shared" si="317"/>
        <v>408.81633463002936</v>
      </c>
      <c r="G1863" s="36">
        <f t="shared" si="317"/>
        <v>408.81633463002936</v>
      </c>
      <c r="H1863" s="36">
        <f t="shared" si="317"/>
        <v>408.81633463002936</v>
      </c>
      <c r="J1863" s="36"/>
    </row>
    <row r="1864" spans="2:10" hidden="1" outlineLevel="2" x14ac:dyDescent="0.35">
      <c r="B1864" t="s">
        <v>511</v>
      </c>
      <c r="C1864" s="34">
        <v>-111.50166894620965</v>
      </c>
      <c r="D1864" s="156">
        <f>C1864</f>
        <v>-111.50166894620965</v>
      </c>
      <c r="E1864" s="36">
        <f>D1864+D1865</f>
        <v>-124.80449675001333</v>
      </c>
      <c r="F1864" s="36">
        <f>E1864+E1865</f>
        <v>-138.10732455381702</v>
      </c>
      <c r="G1864" s="36">
        <f>F1864+F1865</f>
        <v>-151.41015235762069</v>
      </c>
      <c r="H1864" s="36">
        <f>G1864+G1865</f>
        <v>-164.71298016142435</v>
      </c>
      <c r="J1864" s="36"/>
    </row>
    <row r="1865" spans="2:10" hidden="1" outlineLevel="2" x14ac:dyDescent="0.35">
      <c r="B1865" t="s">
        <v>1234</v>
      </c>
      <c r="C1865" s="34">
        <v>-13.30282780380368</v>
      </c>
      <c r="D1865" s="36">
        <f>-D1853</f>
        <v>-13.30282780380368</v>
      </c>
      <c r="E1865" s="36">
        <f>-E1853</f>
        <v>-13.30282780380368</v>
      </c>
      <c r="F1865" s="36">
        <f>-F1853</f>
        <v>-13.30282780380368</v>
      </c>
      <c r="G1865" s="36">
        <f>-G1853</f>
        <v>-13.30282780380368</v>
      </c>
      <c r="H1865" s="36">
        <f>-H1853</f>
        <v>-13.30282780380368</v>
      </c>
      <c r="J1865" s="36"/>
    </row>
    <row r="1866" spans="2:10" hidden="1" outlineLevel="2" x14ac:dyDescent="0.35">
      <c r="B1866" t="s">
        <v>514</v>
      </c>
      <c r="C1866" s="34">
        <v>0</v>
      </c>
      <c r="D1866" s="36">
        <f>IFERROR(C1866*(D1865/C1865),0)</f>
        <v>0</v>
      </c>
      <c r="E1866" s="36">
        <f>IFERROR(D1866*(E1865/D1865),0)</f>
        <v>0</v>
      </c>
      <c r="F1866" s="36">
        <f>IFERROR(E1866*(F1865/E1865),0)</f>
        <v>0</v>
      </c>
      <c r="G1866" s="36">
        <f>IFERROR(F1866*(G1865/F1865),0)</f>
        <v>0</v>
      </c>
      <c r="H1866" s="36">
        <f>IFERROR(G1866*(H1865/G1865),0)</f>
        <v>0</v>
      </c>
      <c r="J1866" s="36"/>
    </row>
    <row r="1867" spans="2:10" hidden="1" outlineLevel="2" x14ac:dyDescent="0.35">
      <c r="B1867" t="s">
        <v>513</v>
      </c>
      <c r="C1867" s="34">
        <v>0</v>
      </c>
      <c r="D1867" s="36">
        <f>IFERROR(C1867*(D1865/C1865),0)</f>
        <v>0</v>
      </c>
      <c r="E1867" s="36">
        <f>IFERROR(D1867*(E1865/D1865),0)</f>
        <v>0</v>
      </c>
      <c r="F1867" s="36">
        <f>IFERROR(E1867*(F1865/E1865),0)</f>
        <v>0</v>
      </c>
      <c r="G1867" s="36">
        <f>IFERROR(F1867*(G1865/F1865),0)</f>
        <v>0</v>
      </c>
      <c r="H1867" s="36">
        <f>IFERROR(G1867*(H1865/G1865),0)</f>
        <v>0</v>
      </c>
      <c r="J1867" s="36"/>
    </row>
    <row r="1868" spans="2:10" hidden="1" outlineLevel="2" x14ac:dyDescent="0.35">
      <c r="B1868" t="s">
        <v>515</v>
      </c>
      <c r="C1868" s="34">
        <v>3.6382872373972579</v>
      </c>
      <c r="D1868" s="36">
        <f t="shared" ref="D1868:H1869" si="318">+C1868</f>
        <v>3.6382872373972579</v>
      </c>
      <c r="E1868" s="36">
        <f t="shared" si="318"/>
        <v>3.6382872373972579</v>
      </c>
      <c r="F1868" s="36">
        <f t="shared" si="318"/>
        <v>3.6382872373972579</v>
      </c>
      <c r="G1868" s="36">
        <f t="shared" si="318"/>
        <v>3.6382872373972579</v>
      </c>
      <c r="H1868" s="36">
        <f t="shared" si="318"/>
        <v>3.6382872373972579</v>
      </c>
      <c r="J1868" s="36"/>
    </row>
    <row r="1869" spans="2:10" hidden="1" outlineLevel="2" x14ac:dyDescent="0.35">
      <c r="B1869" t="s">
        <v>516</v>
      </c>
      <c r="C1869" s="34">
        <v>0.55003961222327946</v>
      </c>
      <c r="D1869" s="36">
        <f t="shared" si="318"/>
        <v>0.55003961222327946</v>
      </c>
      <c r="E1869" s="36">
        <f t="shared" si="318"/>
        <v>0.55003961222327946</v>
      </c>
      <c r="F1869" s="36">
        <f t="shared" si="318"/>
        <v>0.55003961222327946</v>
      </c>
      <c r="G1869" s="36">
        <f t="shared" si="318"/>
        <v>0.55003961222327946</v>
      </c>
      <c r="H1869" s="36">
        <f t="shared" si="318"/>
        <v>0.55003961222327946</v>
      </c>
      <c r="J1869" s="36"/>
    </row>
    <row r="1870" spans="2:10" hidden="1" outlineLevel="2" x14ac:dyDescent="0.35">
      <c r="B1870" t="s">
        <v>1235</v>
      </c>
      <c r="C1870" s="36">
        <f>C1859+C1864-C1866-C1867+C1868+C1869</f>
        <v>301.50299253344025</v>
      </c>
      <c r="D1870" s="36">
        <f>D1859+D1864-D1866-D1867+D1869+D1868</f>
        <v>301.50299253344025</v>
      </c>
      <c r="E1870" s="36">
        <f>E1859+E1864-E1866-E1867+E1869+E1868</f>
        <v>288.20016472963658</v>
      </c>
      <c r="F1870" s="36">
        <f>F1859+F1864-F1866-F1867+F1869+F1868</f>
        <v>274.89733692583286</v>
      </c>
      <c r="G1870" s="36">
        <f>G1859+G1864-G1866-G1867+G1869+G1868</f>
        <v>261.59450912202919</v>
      </c>
      <c r="H1870" s="36">
        <f>H1859+H1864-H1866-H1867+H1869+H1868</f>
        <v>248.29168131822556</v>
      </c>
      <c r="J1870" s="36"/>
    </row>
    <row r="1871" spans="2:10" hidden="1" outlineLevel="1" x14ac:dyDescent="0.35">
      <c r="D1871" s="36"/>
    </row>
    <row r="1872" spans="2:10" hidden="1" outlineLevel="1" x14ac:dyDescent="0.35">
      <c r="B1872" s="136" t="s">
        <v>1232</v>
      </c>
      <c r="C1872" s="136"/>
      <c r="D1872" s="137">
        <f>SUM(D1874:D1876)</f>
        <v>0.53950214786335615</v>
      </c>
      <c r="E1872" s="137">
        <f>SUM(E1874:E1876)</f>
        <v>0.53950214786335615</v>
      </c>
      <c r="F1872" s="137">
        <f>SUM(F1874:F1876)</f>
        <v>0.53950214786335615</v>
      </c>
      <c r="G1872" s="137">
        <f>SUM(G1874:G1876)</f>
        <v>0.53950214786335615</v>
      </c>
      <c r="H1872" s="137">
        <f>SUM(H1874:H1876)</f>
        <v>0.53950214786335615</v>
      </c>
    </row>
    <row r="1873" spans="2:8" hidden="1" outlineLevel="2" x14ac:dyDescent="0.35"/>
    <row r="1874" spans="2:8" hidden="1" outlineLevel="2" x14ac:dyDescent="0.35">
      <c r="B1874" s="82" t="s">
        <v>1055</v>
      </c>
      <c r="D1874" s="112">
        <f t="shared" ref="D1874:H1876" si="319">D1878*D1886/D1890</f>
        <v>0.38909168810377914</v>
      </c>
      <c r="E1874" s="112">
        <f t="shared" si="319"/>
        <v>0.38909168810377914</v>
      </c>
      <c r="F1874" s="112">
        <f t="shared" si="319"/>
        <v>0.38909168810377914</v>
      </c>
      <c r="G1874" s="112">
        <f t="shared" si="319"/>
        <v>0.38909168810377914</v>
      </c>
      <c r="H1874" s="112">
        <f t="shared" si="319"/>
        <v>0.38909168810377914</v>
      </c>
    </row>
    <row r="1875" spans="2:8" hidden="1" outlineLevel="2" x14ac:dyDescent="0.35">
      <c r="B1875" s="82" t="s">
        <v>1056</v>
      </c>
      <c r="D1875" s="112">
        <f t="shared" si="319"/>
        <v>5.6095543749423812E-2</v>
      </c>
      <c r="E1875" s="112">
        <f t="shared" si="319"/>
        <v>5.6095543749423812E-2</v>
      </c>
      <c r="F1875" s="112">
        <f t="shared" si="319"/>
        <v>5.6095543749423812E-2</v>
      </c>
      <c r="G1875" s="112">
        <f t="shared" si="319"/>
        <v>5.6095543749423812E-2</v>
      </c>
      <c r="H1875" s="112">
        <f t="shared" si="319"/>
        <v>5.6095543749423812E-2</v>
      </c>
    </row>
    <row r="1876" spans="2:8" hidden="1" outlineLevel="2" x14ac:dyDescent="0.35">
      <c r="B1876" s="82" t="s">
        <v>1057</v>
      </c>
      <c r="D1876" s="112">
        <f t="shared" si="319"/>
        <v>9.4314916010153224E-2</v>
      </c>
      <c r="E1876" s="112">
        <f t="shared" si="319"/>
        <v>9.4314916010153224E-2</v>
      </c>
      <c r="F1876" s="112">
        <f t="shared" si="319"/>
        <v>9.4314916010153224E-2</v>
      </c>
      <c r="G1876" s="112">
        <f t="shared" si="319"/>
        <v>9.4314916010153224E-2</v>
      </c>
      <c r="H1876" s="112">
        <f t="shared" si="319"/>
        <v>9.4314916010153224E-2</v>
      </c>
    </row>
    <row r="1877" spans="2:8" hidden="1" outlineLevel="2" x14ac:dyDescent="0.35">
      <c r="B1877" s="82"/>
      <c r="D1877" s="112"/>
      <c r="E1877" s="112"/>
      <c r="F1877" s="112"/>
      <c r="G1877" s="112"/>
      <c r="H1877" s="112"/>
    </row>
    <row r="1878" spans="2:8" hidden="1" outlineLevel="2" x14ac:dyDescent="0.35">
      <c r="B1878" s="82" t="s">
        <v>1058</v>
      </c>
      <c r="D1878" s="112">
        <f>D1882*D1890</f>
        <v>2.9530590151431784</v>
      </c>
      <c r="E1878" s="112">
        <f>E1882*E1890</f>
        <v>2.9530590151431784</v>
      </c>
      <c r="F1878" s="112">
        <f>F1882*F1890</f>
        <v>2.9530590151431784</v>
      </c>
      <c r="G1878" s="112">
        <f>G1882*G1890</f>
        <v>2.9530590151431784</v>
      </c>
      <c r="H1878" s="112">
        <f>H1882*H1890</f>
        <v>2.9530590151431784</v>
      </c>
    </row>
    <row r="1879" spans="2:8" hidden="1" outlineLevel="2" x14ac:dyDescent="0.35">
      <c r="B1879" s="82" t="s">
        <v>1059</v>
      </c>
      <c r="D1879" s="112">
        <f>D1882*D1891</f>
        <v>0.26432474871748524</v>
      </c>
      <c r="E1879" s="112">
        <f>E1882*E1891</f>
        <v>0.26432474871748524</v>
      </c>
      <c r="F1879" s="112">
        <f>F1882*F1891</f>
        <v>0.26432474871748524</v>
      </c>
      <c r="G1879" s="112">
        <f>G1882*G1891</f>
        <v>0.26432474871748524</v>
      </c>
      <c r="H1879" s="112">
        <f>H1882*H1891</f>
        <v>0.26432474871748524</v>
      </c>
    </row>
    <row r="1880" spans="2:8" hidden="1" outlineLevel="2" x14ac:dyDescent="0.35">
      <c r="B1880" s="82" t="s">
        <v>1060</v>
      </c>
      <c r="D1880" s="112">
        <f>D1882*D1892</f>
        <v>0.36425239762287598</v>
      </c>
      <c r="E1880" s="112">
        <f>E1882*E1892</f>
        <v>0.36425239762287598</v>
      </c>
      <c r="F1880" s="112">
        <f>F1882*F1892</f>
        <v>0.36425239762287598</v>
      </c>
      <c r="G1880" s="112">
        <f>G1882*G1892</f>
        <v>0.36425239762287598</v>
      </c>
      <c r="H1880" s="112">
        <f>H1882*H1892</f>
        <v>0.36425239762287598</v>
      </c>
    </row>
    <row r="1881" spans="2:8" hidden="1" outlineLevel="2" x14ac:dyDescent="0.35">
      <c r="B1881" s="82"/>
      <c r="D1881" s="112"/>
      <c r="E1881" s="19"/>
      <c r="F1881" s="19"/>
      <c r="G1881" s="19"/>
      <c r="H1881" s="19"/>
    </row>
    <row r="1882" spans="2:8" hidden="1" outlineLevel="2" x14ac:dyDescent="0.35">
      <c r="B1882" s="82" t="s">
        <v>1061</v>
      </c>
      <c r="D1882" s="112">
        <f>D1883*D1884</f>
        <v>3.5816361614835395</v>
      </c>
      <c r="E1882" s="112">
        <f>E1883*E1884</f>
        <v>3.5816361614835395</v>
      </c>
      <c r="F1882" s="112">
        <f>F1883*F1884</f>
        <v>3.5816361614835395</v>
      </c>
      <c r="G1882" s="112">
        <f>G1883*G1884</f>
        <v>3.5816361614835395</v>
      </c>
      <c r="H1882" s="112">
        <f>H1883*H1884</f>
        <v>3.5816361614835395</v>
      </c>
    </row>
    <row r="1883" spans="2:8" hidden="1" outlineLevel="2" x14ac:dyDescent="0.35">
      <c r="B1883" s="82" t="s">
        <v>1021</v>
      </c>
      <c r="C1883" s="292">
        <v>8.6E-3</v>
      </c>
      <c r="D1883" s="134">
        <f t="shared" ref="D1883:H1884" si="320">C1883</f>
        <v>8.6E-3</v>
      </c>
      <c r="E1883" s="134">
        <f t="shared" si="320"/>
        <v>8.6E-3</v>
      </c>
      <c r="F1883" s="134">
        <f t="shared" si="320"/>
        <v>8.6E-3</v>
      </c>
      <c r="G1883" s="134">
        <f t="shared" si="320"/>
        <v>8.6E-3</v>
      </c>
      <c r="H1883" s="134">
        <f t="shared" si="320"/>
        <v>8.6E-3</v>
      </c>
    </row>
    <row r="1884" spans="2:8" hidden="1" outlineLevel="2" x14ac:dyDescent="0.35">
      <c r="B1884" s="82" t="s">
        <v>989</v>
      </c>
      <c r="C1884" s="34">
        <v>416.46932110273713</v>
      </c>
      <c r="D1884" s="112">
        <f t="shared" si="320"/>
        <v>416.46932110273713</v>
      </c>
      <c r="E1884" s="112">
        <f t="shared" si="320"/>
        <v>416.46932110273713</v>
      </c>
      <c r="F1884" s="112">
        <f t="shared" si="320"/>
        <v>416.46932110273713</v>
      </c>
      <c r="G1884" s="112">
        <f t="shared" si="320"/>
        <v>416.46932110273713</v>
      </c>
      <c r="H1884" s="112">
        <f t="shared" si="320"/>
        <v>416.46932110273713</v>
      </c>
    </row>
    <row r="1885" spans="2:8" hidden="1" outlineLevel="2" x14ac:dyDescent="0.35">
      <c r="C1885" s="36"/>
    </row>
    <row r="1886" spans="2:8" hidden="1" outlineLevel="2" x14ac:dyDescent="0.35">
      <c r="B1886" t="s">
        <v>1025</v>
      </c>
      <c r="C1886" s="131">
        <f t="shared" ref="C1886:H1886" si="321">C1890*(C1894/(1-(1/((1+C1894)^(C1896)))))</f>
        <v>0.10863517972261441</v>
      </c>
      <c r="D1886" s="131">
        <f t="shared" si="321"/>
        <v>0.10863517972261441</v>
      </c>
      <c r="E1886" s="131">
        <f t="shared" si="321"/>
        <v>0.10863517972261441</v>
      </c>
      <c r="F1886" s="73">
        <f t="shared" si="321"/>
        <v>0.10863517972261441</v>
      </c>
      <c r="G1886" s="73">
        <f t="shared" si="321"/>
        <v>0.10863517972261441</v>
      </c>
      <c r="H1886" s="73">
        <f t="shared" si="321"/>
        <v>0.10863517972261441</v>
      </c>
    </row>
    <row r="1887" spans="2:8" hidden="1" outlineLevel="2" x14ac:dyDescent="0.35">
      <c r="B1887" t="s">
        <v>1026</v>
      </c>
      <c r="C1887" s="131">
        <f t="shared" ref="C1887:H1887" si="322">C1891*(C1894/(1-(1/((1+C1894)^(C1897)))))</f>
        <v>1.5661988326080737E-2</v>
      </c>
      <c r="D1887" s="131">
        <f t="shared" si="322"/>
        <v>1.5661988326080737E-2</v>
      </c>
      <c r="E1887" s="131">
        <f t="shared" si="322"/>
        <v>1.5661988326080737E-2</v>
      </c>
      <c r="F1887" s="73">
        <f t="shared" si="322"/>
        <v>1.5661988326080737E-2</v>
      </c>
      <c r="G1887" s="73">
        <f t="shared" si="322"/>
        <v>1.5661988326080737E-2</v>
      </c>
      <c r="H1887" s="73">
        <f t="shared" si="322"/>
        <v>1.5661988326080737E-2</v>
      </c>
    </row>
    <row r="1888" spans="2:8" hidden="1" outlineLevel="2" x14ac:dyDescent="0.35">
      <c r="B1888" t="s">
        <v>1027</v>
      </c>
      <c r="C1888" s="131">
        <f t="shared" ref="C1888:H1888" si="323">C1892*(C1894/(1-(1/((1+C1894)^(C1898)))))</f>
        <v>2.6332913718150341E-2</v>
      </c>
      <c r="D1888" s="131">
        <f t="shared" si="323"/>
        <v>2.6332913718150341E-2</v>
      </c>
      <c r="E1888" s="131">
        <f t="shared" si="323"/>
        <v>2.6332913718150341E-2</v>
      </c>
      <c r="F1888" s="73">
        <f t="shared" si="323"/>
        <v>2.6332913718150341E-2</v>
      </c>
      <c r="G1888" s="73">
        <f t="shared" si="323"/>
        <v>2.6332913718150341E-2</v>
      </c>
      <c r="H1888" s="73">
        <f t="shared" si="323"/>
        <v>2.6332913718150341E-2</v>
      </c>
    </row>
    <row r="1889" spans="2:8" hidden="1" outlineLevel="2" x14ac:dyDescent="0.35">
      <c r="C1889" s="131"/>
      <c r="D1889" s="131"/>
      <c r="E1889" s="131"/>
      <c r="F1889" s="73"/>
      <c r="G1889" s="73"/>
      <c r="H1889" s="73"/>
    </row>
    <row r="1890" spans="2:8" hidden="1" outlineLevel="2" x14ac:dyDescent="0.35">
      <c r="B1890" t="s">
        <v>861</v>
      </c>
      <c r="C1890" s="292">
        <v>0.82450000000000001</v>
      </c>
      <c r="D1890" s="131">
        <f t="shared" ref="D1890:H1892" si="324">C1890</f>
        <v>0.82450000000000001</v>
      </c>
      <c r="E1890" s="131">
        <f t="shared" si="324"/>
        <v>0.82450000000000001</v>
      </c>
      <c r="F1890" s="131">
        <f t="shared" si="324"/>
        <v>0.82450000000000001</v>
      </c>
      <c r="G1890" s="131">
        <f t="shared" si="324"/>
        <v>0.82450000000000001</v>
      </c>
      <c r="H1890" s="131">
        <f t="shared" si="324"/>
        <v>0.82450000000000001</v>
      </c>
    </row>
    <row r="1891" spans="2:8" hidden="1" outlineLevel="2" x14ac:dyDescent="0.35">
      <c r="B1891" t="s">
        <v>862</v>
      </c>
      <c r="C1891" s="292">
        <v>7.3800000000000004E-2</v>
      </c>
      <c r="D1891" s="131">
        <f t="shared" si="324"/>
        <v>7.3800000000000004E-2</v>
      </c>
      <c r="E1891" s="131">
        <f t="shared" si="324"/>
        <v>7.3800000000000004E-2</v>
      </c>
      <c r="F1891" s="131">
        <f t="shared" si="324"/>
        <v>7.3800000000000004E-2</v>
      </c>
      <c r="G1891" s="131">
        <f t="shared" si="324"/>
        <v>7.3800000000000004E-2</v>
      </c>
      <c r="H1891" s="131">
        <f t="shared" si="324"/>
        <v>7.3800000000000004E-2</v>
      </c>
    </row>
    <row r="1892" spans="2:8" hidden="1" outlineLevel="2" x14ac:dyDescent="0.35">
      <c r="B1892" t="s">
        <v>863</v>
      </c>
      <c r="C1892" s="292">
        <v>0.1017</v>
      </c>
      <c r="D1892" s="131">
        <f t="shared" si="324"/>
        <v>0.1017</v>
      </c>
      <c r="E1892" s="131">
        <f t="shared" si="324"/>
        <v>0.1017</v>
      </c>
      <c r="F1892" s="131">
        <f t="shared" si="324"/>
        <v>0.1017</v>
      </c>
      <c r="G1892" s="131">
        <f t="shared" si="324"/>
        <v>0.1017</v>
      </c>
      <c r="H1892" s="131">
        <f t="shared" si="324"/>
        <v>0.1017</v>
      </c>
    </row>
    <row r="1893" spans="2:8" hidden="1" outlineLevel="2" x14ac:dyDescent="0.35"/>
    <row r="1894" spans="2:8" hidden="1" outlineLevel="2" x14ac:dyDescent="0.35">
      <c r="B1894" t="s">
        <v>857</v>
      </c>
      <c r="C1894" s="291">
        <f>'Regulatory WACC'!$C$21</f>
        <v>0.11000990968583492</v>
      </c>
      <c r="D1894" s="131">
        <f>C1894</f>
        <v>0.11000990968583492</v>
      </c>
      <c r="E1894" s="131">
        <f>D1894</f>
        <v>0.11000990968583492</v>
      </c>
      <c r="F1894" s="73">
        <f>E1894</f>
        <v>0.11000990968583492</v>
      </c>
      <c r="G1894" s="73">
        <f>F1894</f>
        <v>0.11000990968583492</v>
      </c>
      <c r="H1894" s="73">
        <f>G1894</f>
        <v>0.11000990968583492</v>
      </c>
    </row>
    <row r="1895" spans="2:8" hidden="1" outlineLevel="2" x14ac:dyDescent="0.35"/>
    <row r="1896" spans="2:8" hidden="1" outlineLevel="2" x14ac:dyDescent="0.35">
      <c r="B1896" t="s">
        <v>864</v>
      </c>
      <c r="C1896" s="293">
        <v>17.260000000000002</v>
      </c>
      <c r="D1896" s="58">
        <f t="shared" ref="D1896:H1898" si="325">C1896</f>
        <v>17.260000000000002</v>
      </c>
      <c r="E1896" s="58">
        <f t="shared" si="325"/>
        <v>17.260000000000002</v>
      </c>
      <c r="F1896" s="58">
        <f t="shared" si="325"/>
        <v>17.260000000000002</v>
      </c>
      <c r="G1896" s="58">
        <f t="shared" si="325"/>
        <v>17.260000000000002</v>
      </c>
      <c r="H1896" s="58">
        <f t="shared" si="325"/>
        <v>17.260000000000002</v>
      </c>
    </row>
    <row r="1897" spans="2:8" hidden="1" outlineLevel="2" x14ac:dyDescent="0.35">
      <c r="B1897" t="s">
        <v>865</v>
      </c>
      <c r="C1897" s="293">
        <v>7</v>
      </c>
      <c r="D1897" s="58">
        <f t="shared" si="325"/>
        <v>7</v>
      </c>
      <c r="E1897" s="58">
        <f t="shared" si="325"/>
        <v>7</v>
      </c>
      <c r="F1897" s="58">
        <f t="shared" si="325"/>
        <v>7</v>
      </c>
      <c r="G1897" s="58">
        <f t="shared" si="325"/>
        <v>7</v>
      </c>
      <c r="H1897" s="58">
        <f t="shared" si="325"/>
        <v>7</v>
      </c>
    </row>
    <row r="1898" spans="2:8" ht="15" hidden="1" customHeight="1" outlineLevel="2" x14ac:dyDescent="0.35">
      <c r="B1898" t="s">
        <v>866</v>
      </c>
      <c r="C1898" s="293">
        <v>5.3</v>
      </c>
      <c r="D1898" s="58">
        <f t="shared" si="325"/>
        <v>5.3</v>
      </c>
      <c r="E1898" s="58">
        <f t="shared" si="325"/>
        <v>5.3</v>
      </c>
      <c r="F1898" s="58">
        <f t="shared" si="325"/>
        <v>5.3</v>
      </c>
      <c r="G1898" s="58">
        <f t="shared" si="325"/>
        <v>5.3</v>
      </c>
      <c r="H1898" s="58">
        <f t="shared" si="325"/>
        <v>5.3</v>
      </c>
    </row>
    <row r="1899" spans="2:8" hidden="1" outlineLevel="1" x14ac:dyDescent="0.35"/>
    <row r="1900" spans="2:8" hidden="1" outlineLevel="1" x14ac:dyDescent="0.35">
      <c r="B1900" s="136" t="s">
        <v>1236</v>
      </c>
      <c r="C1900" s="136"/>
      <c r="D1900" s="137">
        <f>D1902*D1903</f>
        <v>7.1146899608951699</v>
      </c>
      <c r="E1900" s="137">
        <f>D1900*(E1821/D1821)</f>
        <v>7.0792528041157601</v>
      </c>
      <c r="F1900" s="137">
        <f>E1900*(F1821/E1821)</f>
        <v>7.0439921542660286</v>
      </c>
      <c r="G1900" s="137">
        <f>F1900*(G1821/F1821)</f>
        <v>7.0089071321925935</v>
      </c>
      <c r="H1900" s="137">
        <f>G1900*(H1821/G1821)</f>
        <v>6.9739968631209974</v>
      </c>
    </row>
    <row r="1901" spans="2:8" ht="15" hidden="1" customHeight="1" outlineLevel="2" x14ac:dyDescent="0.35"/>
    <row r="1902" spans="2:8" hidden="1" outlineLevel="2" x14ac:dyDescent="0.35">
      <c r="B1902" t="s">
        <v>990</v>
      </c>
      <c r="C1902" s="292">
        <v>0.02</v>
      </c>
      <c r="D1902" s="134">
        <f>C1902</f>
        <v>0.02</v>
      </c>
      <c r="E1902" s="134"/>
      <c r="F1902" s="134"/>
      <c r="G1902" s="134"/>
      <c r="H1902" s="134"/>
    </row>
    <row r="1903" spans="2:8" ht="14.15" hidden="1" customHeight="1" outlineLevel="2" x14ac:dyDescent="0.35">
      <c r="B1903" t="s">
        <v>991</v>
      </c>
      <c r="C1903" s="34">
        <v>355.73449804475848</v>
      </c>
      <c r="D1903" s="36">
        <f>C1903</f>
        <v>355.73449804475848</v>
      </c>
      <c r="E1903" s="36"/>
      <c r="F1903" s="36"/>
      <c r="G1903" s="36"/>
      <c r="H1903" s="36"/>
    </row>
    <row r="1904" spans="2:8" hidden="1" outlineLevel="1" x14ac:dyDescent="0.35">
      <c r="C1904" s="36"/>
    </row>
    <row r="1905" spans="2:8" hidden="1" outlineLevel="1" x14ac:dyDescent="0.35">
      <c r="B1905" s="136" t="s">
        <v>1097</v>
      </c>
      <c r="C1905" s="136"/>
      <c r="D1905" s="137">
        <f>D1832-D1968</f>
        <v>0.1585938042691577</v>
      </c>
      <c r="E1905" s="137">
        <f>E1832-E1968</f>
        <v>0.15826087914817899</v>
      </c>
      <c r="F1905" s="137">
        <f>F1832-F1968</f>
        <v>0.15792769280039298</v>
      </c>
      <c r="G1905" s="137">
        <f>G1832-G1968</f>
        <v>0.15759424907673064</v>
      </c>
      <c r="H1905" s="137">
        <f>H1832-H1968</f>
        <v>0.15726055184049681</v>
      </c>
    </row>
    <row r="1906" spans="2:8" ht="15" hidden="1" customHeight="1" outlineLevel="2" x14ac:dyDescent="0.35"/>
    <row r="1907" spans="2:8" hidden="1" outlineLevel="2" x14ac:dyDescent="0.35">
      <c r="B1907" t="s">
        <v>873</v>
      </c>
      <c r="C1907" s="34">
        <v>7.6529864727077452</v>
      </c>
      <c r="D1907" s="36">
        <f>C1907</f>
        <v>7.6529864727077452</v>
      </c>
      <c r="E1907" s="36">
        <f>D1907</f>
        <v>7.6529864727077452</v>
      </c>
      <c r="F1907" s="36">
        <f>E1907</f>
        <v>7.6529864727077452</v>
      </c>
      <c r="G1907" s="36">
        <f>F1907</f>
        <v>7.6529864727077452</v>
      </c>
      <c r="H1907" s="36">
        <f>G1907</f>
        <v>7.6529864727077452</v>
      </c>
    </row>
    <row r="1908" spans="2:8" hidden="1" outlineLevel="1" x14ac:dyDescent="0.35">
      <c r="C1908" s="36"/>
    </row>
    <row r="1909" spans="2:8" ht="14.15" hidden="1" customHeight="1" outlineLevel="1" x14ac:dyDescent="0.35">
      <c r="B1909" s="111" t="s">
        <v>992</v>
      </c>
      <c r="C1909" s="111"/>
      <c r="D1909" s="144">
        <f>+D1911+D1935+D1963+D1968</f>
        <v>137.65949225905709</v>
      </c>
      <c r="E1909" s="144">
        <f>+E1911+E1935+E1963+E1968</f>
        <v>137.6017391593135</v>
      </c>
      <c r="F1909" s="144">
        <f>+F1911+F1935+F1963+F1968</f>
        <v>137.54427035374664</v>
      </c>
      <c r="G1909" s="144">
        <f>+G1911+G1935+G1963+G1968</f>
        <v>137.48708443080179</v>
      </c>
      <c r="H1909" s="144">
        <f>+H1911+H1935+H1963+H1968</f>
        <v>137.43017998601007</v>
      </c>
    </row>
    <row r="1910" spans="2:8" hidden="1" outlineLevel="1" x14ac:dyDescent="0.35">
      <c r="B1910" s="1"/>
      <c r="C1910" s="1"/>
      <c r="D1910" s="130"/>
      <c r="E1910" s="130"/>
      <c r="F1910" s="130"/>
      <c r="G1910" s="130"/>
      <c r="H1910" s="130"/>
    </row>
    <row r="1911" spans="2:8" hidden="1" outlineLevel="1" x14ac:dyDescent="0.35">
      <c r="B1911" s="136" t="s">
        <v>380</v>
      </c>
      <c r="C1911" s="136"/>
      <c r="D1911" s="137">
        <f>D1913+D1914</f>
        <v>124.62792312632973</v>
      </c>
      <c r="E1911" s="137">
        <f>E1913+E1914</f>
        <v>124.62792312632973</v>
      </c>
      <c r="F1911" s="137">
        <f>F1913+F1914</f>
        <v>124.62792312632973</v>
      </c>
      <c r="G1911" s="137">
        <f>G1913+G1914</f>
        <v>124.62792312632973</v>
      </c>
      <c r="H1911" s="137">
        <f>H1913+H1914</f>
        <v>124.62792312632973</v>
      </c>
    </row>
    <row r="1912" spans="2:8" hidden="1" outlineLevel="2" x14ac:dyDescent="0.35"/>
    <row r="1913" spans="2:8" hidden="1" outlineLevel="2" x14ac:dyDescent="0.35">
      <c r="B1913" s="1" t="s">
        <v>853</v>
      </c>
      <c r="C1913" s="1"/>
      <c r="D1913" s="130">
        <f>-PMT(D1919,5,NPV(D1919,D1916:H1916))</f>
        <v>32.722628002788149</v>
      </c>
      <c r="E1913" s="130">
        <f t="shared" ref="E1913:H1914" si="326">D1913</f>
        <v>32.722628002788149</v>
      </c>
      <c r="F1913" s="130">
        <f t="shared" si="326"/>
        <v>32.722628002788149</v>
      </c>
      <c r="G1913" s="130">
        <f t="shared" si="326"/>
        <v>32.722628002788149</v>
      </c>
      <c r="H1913" s="130">
        <f t="shared" si="326"/>
        <v>32.722628002788149</v>
      </c>
    </row>
    <row r="1914" spans="2:8" hidden="1" outlineLevel="2" x14ac:dyDescent="0.35">
      <c r="B1914" s="1" t="s">
        <v>854</v>
      </c>
      <c r="C1914" s="1"/>
      <c r="D1914" s="130">
        <f>-PMT(D1919,5,NPV(D1919,D1917:H1917))</f>
        <v>91.905295123541592</v>
      </c>
      <c r="E1914" s="130">
        <f t="shared" si="326"/>
        <v>91.905295123541592</v>
      </c>
      <c r="F1914" s="130">
        <f t="shared" si="326"/>
        <v>91.905295123541592</v>
      </c>
      <c r="G1914" s="130">
        <f t="shared" si="326"/>
        <v>91.905295123541592</v>
      </c>
      <c r="H1914" s="130">
        <f t="shared" si="326"/>
        <v>91.905295123541592</v>
      </c>
    </row>
    <row r="1915" spans="2:8" hidden="1" outlineLevel="2" x14ac:dyDescent="0.35"/>
    <row r="1916" spans="2:8" hidden="1" outlineLevel="2" x14ac:dyDescent="0.35">
      <c r="B1916" t="s">
        <v>855</v>
      </c>
      <c r="D1916" s="36">
        <f>IF((D1922+D1927)&lt;D1926*D1920,(D1922+D1927),(D1926*D1920))</f>
        <v>32.722628002788149</v>
      </c>
      <c r="E1916" s="36">
        <f>IF((E1922+E1927)&lt;E1926*E1920,(E1922+E1927),(E1926*E1920))</f>
        <v>32.722628002788149</v>
      </c>
      <c r="F1916" s="36">
        <f>IF((F1922+F1927)&lt;F1926*F1920,(F1922+F1927),(F1926*F1920))</f>
        <v>32.722628002788149</v>
      </c>
      <c r="G1916" s="36">
        <f>IF((G1922+G1927)&lt;G1926*G1920,(G1922+G1927),(G1926*G1920))</f>
        <v>32.722628002788149</v>
      </c>
      <c r="H1916" s="36">
        <f>IF((H1922+H1927)&lt;H1926*H1920,(H1922+H1927),(H1926*H1920))</f>
        <v>32.722628002788149</v>
      </c>
    </row>
    <row r="1917" spans="2:8" hidden="1" outlineLevel="2" x14ac:dyDescent="0.35">
      <c r="B1917" t="s">
        <v>856</v>
      </c>
      <c r="D1917" s="36">
        <f>D1933*D1919</f>
        <v>98.357028395984841</v>
      </c>
      <c r="E1917" s="36">
        <f>E1933*E1919</f>
        <v>94.75721504471494</v>
      </c>
      <c r="F1917" s="36">
        <f>F1933*F1919</f>
        <v>91.157401693445053</v>
      </c>
      <c r="G1917" s="36">
        <f>G1933*G1919</f>
        <v>87.557588342175151</v>
      </c>
      <c r="H1917" s="36">
        <f>H1933*H1919</f>
        <v>83.95777499090525</v>
      </c>
    </row>
    <row r="1918" spans="2:8" hidden="1" outlineLevel="2" x14ac:dyDescent="0.35"/>
    <row r="1919" spans="2:8" hidden="1" outlineLevel="2" x14ac:dyDescent="0.35">
      <c r="B1919" t="s">
        <v>857</v>
      </c>
      <c r="C1919" s="131">
        <f>'Regulatory WACC'!$C$21</f>
        <v>0.11000990968583492</v>
      </c>
      <c r="D1919" s="131">
        <f t="shared" ref="D1919:H1920" si="327">C1919</f>
        <v>0.11000990968583492</v>
      </c>
      <c r="E1919" s="131">
        <f t="shared" si="327"/>
        <v>0.11000990968583492</v>
      </c>
      <c r="F1919" s="73">
        <f t="shared" si="327"/>
        <v>0.11000990968583492</v>
      </c>
      <c r="G1919" s="73">
        <f t="shared" si="327"/>
        <v>0.11000990968583492</v>
      </c>
      <c r="H1919" s="73">
        <f t="shared" si="327"/>
        <v>0.11000990968583492</v>
      </c>
    </row>
    <row r="1920" spans="2:8" hidden="1" outlineLevel="2" x14ac:dyDescent="0.35">
      <c r="B1920" t="s">
        <v>858</v>
      </c>
      <c r="C1920" s="292">
        <f>-C1928/C1926</f>
        <v>3.3688007684456303E-2</v>
      </c>
      <c r="D1920" s="131">
        <f t="shared" si="327"/>
        <v>3.3688007684456303E-2</v>
      </c>
      <c r="E1920" s="131">
        <f t="shared" si="327"/>
        <v>3.3688007684456303E-2</v>
      </c>
      <c r="F1920" s="73">
        <f t="shared" si="327"/>
        <v>3.3688007684456303E-2</v>
      </c>
      <c r="G1920" s="73">
        <f t="shared" si="327"/>
        <v>3.3688007684456303E-2</v>
      </c>
      <c r="H1920" s="73">
        <f t="shared" si="327"/>
        <v>3.3688007684456303E-2</v>
      </c>
    </row>
    <row r="1921" spans="2:10" hidden="1" outlineLevel="2" x14ac:dyDescent="0.35"/>
    <row r="1922" spans="2:10" hidden="1" outlineLevel="2" x14ac:dyDescent="0.35">
      <c r="B1922" t="s">
        <v>505</v>
      </c>
      <c r="C1922" s="34">
        <v>971.34352109182225</v>
      </c>
      <c r="D1922" s="36">
        <f t="shared" ref="D1922:H1926" si="328">C1922</f>
        <v>971.34352109182225</v>
      </c>
      <c r="E1922" s="36">
        <f t="shared" si="328"/>
        <v>971.34352109182225</v>
      </c>
      <c r="F1922" s="36">
        <f t="shared" si="328"/>
        <v>971.34352109182225</v>
      </c>
      <c r="G1922" s="36">
        <f t="shared" si="328"/>
        <v>971.34352109182225</v>
      </c>
      <c r="H1922" s="36">
        <f t="shared" si="328"/>
        <v>971.34352109182225</v>
      </c>
      <c r="J1922" s="36"/>
    </row>
    <row r="1923" spans="2:10" hidden="1" outlineLevel="2" x14ac:dyDescent="0.35">
      <c r="B1923" t="s">
        <v>506</v>
      </c>
      <c r="C1923" s="34">
        <v>0</v>
      </c>
      <c r="D1923" s="36">
        <f t="shared" si="328"/>
        <v>0</v>
      </c>
      <c r="E1923" s="36">
        <f t="shared" si="328"/>
        <v>0</v>
      </c>
      <c r="F1923" s="36">
        <f t="shared" si="328"/>
        <v>0</v>
      </c>
      <c r="G1923" s="36">
        <f t="shared" si="328"/>
        <v>0</v>
      </c>
      <c r="H1923" s="36">
        <f t="shared" si="328"/>
        <v>0</v>
      </c>
      <c r="J1923" s="36"/>
    </row>
    <row r="1924" spans="2:10" hidden="1" outlineLevel="2" x14ac:dyDescent="0.35">
      <c r="B1924" t="s">
        <v>507</v>
      </c>
      <c r="C1924" s="34">
        <v>0</v>
      </c>
      <c r="D1924" s="36">
        <f t="shared" si="328"/>
        <v>0</v>
      </c>
      <c r="E1924" s="36">
        <f t="shared" si="328"/>
        <v>0</v>
      </c>
      <c r="F1924" s="36">
        <f t="shared" si="328"/>
        <v>0</v>
      </c>
      <c r="G1924" s="36">
        <f t="shared" si="328"/>
        <v>0</v>
      </c>
      <c r="H1924" s="36">
        <f t="shared" si="328"/>
        <v>0</v>
      </c>
      <c r="J1924" s="36"/>
    </row>
    <row r="1925" spans="2:10" hidden="1" outlineLevel="2" x14ac:dyDescent="0.35">
      <c r="B1925" t="s">
        <v>1086</v>
      </c>
      <c r="C1925" s="34">
        <v>0</v>
      </c>
      <c r="D1925" s="36">
        <f t="shared" si="328"/>
        <v>0</v>
      </c>
      <c r="E1925" s="36">
        <f t="shared" si="328"/>
        <v>0</v>
      </c>
      <c r="F1925" s="36">
        <f t="shared" si="328"/>
        <v>0</v>
      </c>
      <c r="G1925" s="36">
        <f t="shared" si="328"/>
        <v>0</v>
      </c>
      <c r="H1925" s="36">
        <f t="shared" si="328"/>
        <v>0</v>
      </c>
      <c r="J1925" s="36"/>
    </row>
    <row r="1926" spans="2:10" hidden="1" outlineLevel="2" x14ac:dyDescent="0.35">
      <c r="B1926" t="s">
        <v>1233</v>
      </c>
      <c r="C1926" s="36">
        <v>971.34352109182225</v>
      </c>
      <c r="D1926" s="36">
        <f t="shared" si="328"/>
        <v>971.34352109182225</v>
      </c>
      <c r="E1926" s="36">
        <f t="shared" si="328"/>
        <v>971.34352109182225</v>
      </c>
      <c r="F1926" s="36">
        <f t="shared" si="328"/>
        <v>971.34352109182225</v>
      </c>
      <c r="G1926" s="36">
        <f t="shared" si="328"/>
        <v>971.34352109182225</v>
      </c>
      <c r="H1926" s="36">
        <f t="shared" si="328"/>
        <v>971.34352109182225</v>
      </c>
      <c r="J1926" s="36"/>
    </row>
    <row r="1927" spans="2:10" hidden="1" outlineLevel="2" x14ac:dyDescent="0.35">
      <c r="B1927" t="s">
        <v>511</v>
      </c>
      <c r="C1927" s="34">
        <v>-79.295402957981352</v>
      </c>
      <c r="D1927" s="156">
        <f>C1927</f>
        <v>-79.295402957981352</v>
      </c>
      <c r="E1927" s="36">
        <f>D1927+D1928</f>
        <v>-112.01803096076949</v>
      </c>
      <c r="F1927" s="36">
        <f>E1927+E1928</f>
        <v>-144.74065896355765</v>
      </c>
      <c r="G1927" s="36">
        <f>F1927+F1928</f>
        <v>-177.46328696634581</v>
      </c>
      <c r="H1927" s="36">
        <f>G1927+G1928</f>
        <v>-210.18591496913396</v>
      </c>
      <c r="J1927" s="36"/>
    </row>
    <row r="1928" spans="2:10" hidden="1" outlineLevel="2" x14ac:dyDescent="0.35">
      <c r="B1928" t="s">
        <v>1234</v>
      </c>
      <c r="C1928" s="34">
        <v>-32.722628002788149</v>
      </c>
      <c r="D1928" s="36">
        <f>-D1916</f>
        <v>-32.722628002788149</v>
      </c>
      <c r="E1928" s="36">
        <f>-E1916</f>
        <v>-32.722628002788149</v>
      </c>
      <c r="F1928" s="36">
        <f>-F1916</f>
        <v>-32.722628002788149</v>
      </c>
      <c r="G1928" s="36">
        <f>-G1916</f>
        <v>-32.722628002788149</v>
      </c>
      <c r="H1928" s="36">
        <f>-H1916</f>
        <v>-32.722628002788149</v>
      </c>
      <c r="J1928" s="36"/>
    </row>
    <row r="1929" spans="2:10" hidden="1" outlineLevel="2" x14ac:dyDescent="0.35">
      <c r="B1929" t="s">
        <v>514</v>
      </c>
      <c r="C1929" s="34">
        <v>0</v>
      </c>
      <c r="D1929" s="36">
        <f>IFERROR(C1929*(D1928/C1928),0)</f>
        <v>0</v>
      </c>
      <c r="E1929" s="36">
        <f>IFERROR(D1929*(E1928/D1928),0)</f>
        <v>0</v>
      </c>
      <c r="F1929" s="36">
        <f>IFERROR(E1929*(F1928/E1928),0)</f>
        <v>0</v>
      </c>
      <c r="G1929" s="36">
        <f>IFERROR(F1929*(G1928/F1928),0)</f>
        <v>0</v>
      </c>
      <c r="H1929" s="36">
        <f>IFERROR(G1929*(H1928/G1928),0)</f>
        <v>0</v>
      </c>
      <c r="J1929" s="36"/>
    </row>
    <row r="1930" spans="2:10" hidden="1" outlineLevel="2" x14ac:dyDescent="0.35">
      <c r="B1930" t="s">
        <v>513</v>
      </c>
      <c r="C1930" s="34">
        <v>0</v>
      </c>
      <c r="D1930" s="36">
        <f>IFERROR(C1930*(D1928/C1928),0)</f>
        <v>0</v>
      </c>
      <c r="E1930" s="36">
        <f>IFERROR(D1930*(E1928/D1928),0)</f>
        <v>0</v>
      </c>
      <c r="F1930" s="36">
        <f>IFERROR(E1930*(F1928/E1928),0)</f>
        <v>0</v>
      </c>
      <c r="G1930" s="36">
        <f>IFERROR(F1930*(G1928/F1928),0)</f>
        <v>0</v>
      </c>
      <c r="H1930" s="36">
        <f>IFERROR(G1930*(H1928/G1928),0)</f>
        <v>0</v>
      </c>
      <c r="J1930" s="36"/>
    </row>
    <row r="1931" spans="2:10" hidden="1" outlineLevel="2" x14ac:dyDescent="0.35">
      <c r="B1931" t="s">
        <v>515</v>
      </c>
      <c r="C1931" s="34">
        <v>2.0261400568234893</v>
      </c>
      <c r="D1931" s="36">
        <f t="shared" ref="D1931:H1932" si="329">+C1931</f>
        <v>2.0261400568234893</v>
      </c>
      <c r="E1931" s="36">
        <f t="shared" si="329"/>
        <v>2.0261400568234893</v>
      </c>
      <c r="F1931" s="36">
        <f t="shared" si="329"/>
        <v>2.0261400568234893</v>
      </c>
      <c r="G1931" s="36">
        <f t="shared" si="329"/>
        <v>2.0261400568234893</v>
      </c>
      <c r="H1931" s="36">
        <f t="shared" si="329"/>
        <v>2.0261400568234893</v>
      </c>
      <c r="J1931" s="36"/>
    </row>
    <row r="1932" spans="2:10" hidden="1" outlineLevel="2" x14ac:dyDescent="0.35">
      <c r="B1932" t="s">
        <v>516</v>
      </c>
      <c r="C1932" s="34">
        <v>0</v>
      </c>
      <c r="D1932" s="36">
        <f t="shared" si="329"/>
        <v>0</v>
      </c>
      <c r="E1932" s="36">
        <f t="shared" si="329"/>
        <v>0</v>
      </c>
      <c r="F1932" s="36">
        <f t="shared" si="329"/>
        <v>0</v>
      </c>
      <c r="G1932" s="36">
        <f t="shared" si="329"/>
        <v>0</v>
      </c>
      <c r="H1932" s="36">
        <f t="shared" si="329"/>
        <v>0</v>
      </c>
      <c r="J1932" s="36"/>
    </row>
    <row r="1933" spans="2:10" hidden="1" outlineLevel="2" x14ac:dyDescent="0.35">
      <c r="B1933" t="s">
        <v>1235</v>
      </c>
      <c r="C1933" s="36">
        <f>C1922+C1927-C1929-C1930+C1931+C1932</f>
        <v>894.07425819066441</v>
      </c>
      <c r="D1933" s="36">
        <f>D1922+D1927-D1929-D1930+D1932+D1931</f>
        <v>894.07425819066441</v>
      </c>
      <c r="E1933" s="36">
        <f>E1922+E1927-E1929-E1930+E1932+E1931</f>
        <v>861.35163018787625</v>
      </c>
      <c r="F1933" s="36">
        <f>F1922+F1927-F1929-F1930+F1932+F1931</f>
        <v>828.6290021850881</v>
      </c>
      <c r="G1933" s="36">
        <f>G1922+G1927-G1929-G1930+G1932+G1931</f>
        <v>795.90637418229994</v>
      </c>
      <c r="H1933" s="36">
        <f>H1922+H1927-H1929-H1930+H1932+H1931</f>
        <v>763.18374617951179</v>
      </c>
      <c r="J1933" s="36"/>
    </row>
    <row r="1934" spans="2:10" hidden="1" outlineLevel="1" x14ac:dyDescent="0.35">
      <c r="D1934" s="36"/>
    </row>
    <row r="1935" spans="2:10" hidden="1" outlineLevel="1" x14ac:dyDescent="0.35">
      <c r="B1935" s="136" t="s">
        <v>1232</v>
      </c>
      <c r="C1935" s="136"/>
      <c r="D1935" s="137">
        <f>SUM(D1937:D1939)</f>
        <v>1.2756761745229286</v>
      </c>
      <c r="E1935" s="137">
        <f>SUM(E1937:E1939)</f>
        <v>1.2756761745229286</v>
      </c>
      <c r="F1935" s="137">
        <f>SUM(F1937:F1939)</f>
        <v>1.2756761745229286</v>
      </c>
      <c r="G1935" s="137">
        <f>SUM(G1937:G1939)</f>
        <v>1.2756761745229286</v>
      </c>
      <c r="H1935" s="137">
        <f>SUM(H1937:H1939)</f>
        <v>1.2756761745229286</v>
      </c>
    </row>
    <row r="1936" spans="2:10" hidden="1" outlineLevel="2" x14ac:dyDescent="0.35"/>
    <row r="1937" spans="2:10" hidden="1" outlineLevel="2" x14ac:dyDescent="0.35">
      <c r="B1937" s="82" t="s">
        <v>1055</v>
      </c>
      <c r="D1937" s="112">
        <f t="shared" ref="D1937:H1939" si="330">D1941*D1949/D1953</f>
        <v>0.92002413370300995</v>
      </c>
      <c r="E1937" s="112">
        <f t="shared" si="330"/>
        <v>0.92002413370300995</v>
      </c>
      <c r="F1937" s="112">
        <f t="shared" si="330"/>
        <v>0.92002413370300995</v>
      </c>
      <c r="G1937" s="112">
        <f t="shared" si="330"/>
        <v>0.92002413370300995</v>
      </c>
      <c r="H1937" s="112">
        <f t="shared" si="330"/>
        <v>0.92002413370300995</v>
      </c>
    </row>
    <row r="1938" spans="2:10" hidden="1" outlineLevel="2" x14ac:dyDescent="0.35">
      <c r="B1938" s="82" t="s">
        <v>1056</v>
      </c>
      <c r="D1938" s="112">
        <f t="shared" si="330"/>
        <v>0.13264034062042893</v>
      </c>
      <c r="E1938" s="112">
        <f t="shared" si="330"/>
        <v>0.13264034062042893</v>
      </c>
      <c r="F1938" s="112">
        <f t="shared" si="330"/>
        <v>0.13264034062042893</v>
      </c>
      <c r="G1938" s="112">
        <f t="shared" si="330"/>
        <v>0.13264034062042893</v>
      </c>
      <c r="H1938" s="112">
        <f t="shared" si="330"/>
        <v>0.13264034062042893</v>
      </c>
    </row>
    <row r="1939" spans="2:10" hidden="1" outlineLevel="2" x14ac:dyDescent="0.35">
      <c r="B1939" s="82" t="s">
        <v>1057</v>
      </c>
      <c r="D1939" s="112">
        <f t="shared" si="330"/>
        <v>0.22301170019948979</v>
      </c>
      <c r="E1939" s="112">
        <f t="shared" si="330"/>
        <v>0.22301170019948979</v>
      </c>
      <c r="F1939" s="112">
        <f t="shared" si="330"/>
        <v>0.22301170019948979</v>
      </c>
      <c r="G1939" s="112">
        <f t="shared" si="330"/>
        <v>0.22301170019948979</v>
      </c>
      <c r="H1939" s="112">
        <f t="shared" si="330"/>
        <v>0.22301170019948979</v>
      </c>
    </row>
    <row r="1940" spans="2:10" hidden="1" outlineLevel="2" x14ac:dyDescent="0.35">
      <c r="B1940" s="82"/>
      <c r="D1940" s="112"/>
      <c r="E1940" s="112"/>
      <c r="F1940" s="112"/>
      <c r="G1940" s="112"/>
      <c r="H1940" s="112"/>
    </row>
    <row r="1941" spans="2:10" hidden="1" outlineLevel="2" x14ac:dyDescent="0.35">
      <c r="B1941" s="82" t="s">
        <v>1058</v>
      </c>
      <c r="D1941" s="112">
        <f>D1945*D1953</f>
        <v>6.9826358291578687</v>
      </c>
      <c r="E1941" s="112">
        <f>E1945*E1953</f>
        <v>6.9826358291578687</v>
      </c>
      <c r="F1941" s="112">
        <f>F1945*F1953</f>
        <v>6.9826358291578687</v>
      </c>
      <c r="G1941" s="112">
        <f>G1945*G1953</f>
        <v>6.9826358291578687</v>
      </c>
      <c r="H1941" s="112">
        <f>H1945*H1953</f>
        <v>6.9826358291578687</v>
      </c>
    </row>
    <row r="1942" spans="2:10" hidden="1" outlineLevel="2" x14ac:dyDescent="0.35">
      <c r="B1942" s="82" t="s">
        <v>1059</v>
      </c>
      <c r="D1942" s="112">
        <f>D1945*D1954</f>
        <v>0.62500730647889724</v>
      </c>
      <c r="E1942" s="112">
        <f>E1945*E1954</f>
        <v>0.62500730647889724</v>
      </c>
      <c r="F1942" s="112">
        <f>F1945*F1954</f>
        <v>0.62500730647889724</v>
      </c>
      <c r="G1942" s="112">
        <f>G1945*G1954</f>
        <v>0.62500730647889724</v>
      </c>
      <c r="H1942" s="112">
        <f>H1945*H1954</f>
        <v>0.62500730647889724</v>
      </c>
    </row>
    <row r="1943" spans="2:10" hidden="1" outlineLevel="2" x14ac:dyDescent="0.35">
      <c r="B1943" s="82" t="s">
        <v>1060</v>
      </c>
      <c r="D1943" s="112">
        <f>D1945*D1955</f>
        <v>0.86129055648921193</v>
      </c>
      <c r="E1943" s="112">
        <f>E1945*E1955</f>
        <v>0.86129055648921193</v>
      </c>
      <c r="F1943" s="112">
        <f>F1945*F1955</f>
        <v>0.86129055648921193</v>
      </c>
      <c r="G1943" s="112">
        <f>G1945*G1955</f>
        <v>0.86129055648921193</v>
      </c>
      <c r="H1943" s="112">
        <f>H1945*H1955</f>
        <v>0.86129055648921193</v>
      </c>
    </row>
    <row r="1944" spans="2:10" hidden="1" outlineLevel="2" x14ac:dyDescent="0.35">
      <c r="B1944" s="82"/>
      <c r="D1944" s="112"/>
      <c r="E1944" s="19"/>
      <c r="F1944" s="19"/>
      <c r="G1944" s="19"/>
      <c r="H1944" s="19"/>
    </row>
    <row r="1945" spans="2:10" hidden="1" outlineLevel="2" x14ac:dyDescent="0.35">
      <c r="B1945" s="82" t="s">
        <v>1061</v>
      </c>
      <c r="D1945" s="112">
        <f>D1946*D1947</f>
        <v>8.4689336921259777</v>
      </c>
      <c r="E1945" s="112">
        <f>E1946*E1947</f>
        <v>8.4689336921259777</v>
      </c>
      <c r="F1945" s="112">
        <f>F1946*F1947</f>
        <v>8.4689336921259777</v>
      </c>
      <c r="G1945" s="112">
        <f>G1946*G1947</f>
        <v>8.4689336921259777</v>
      </c>
      <c r="H1945" s="112">
        <f>H1946*H1947</f>
        <v>8.4689336921259777</v>
      </c>
    </row>
    <row r="1946" spans="2:10" hidden="1" outlineLevel="2" x14ac:dyDescent="0.35">
      <c r="B1946" s="82" t="s">
        <v>1021</v>
      </c>
      <c r="C1946" s="292">
        <v>8.6E-3</v>
      </c>
      <c r="D1946" s="134">
        <f t="shared" ref="D1946:H1947" si="331">C1946</f>
        <v>8.6E-3</v>
      </c>
      <c r="E1946" s="134">
        <f t="shared" si="331"/>
        <v>8.6E-3</v>
      </c>
      <c r="F1946" s="134">
        <f t="shared" si="331"/>
        <v>8.6E-3</v>
      </c>
      <c r="G1946" s="134">
        <f t="shared" si="331"/>
        <v>8.6E-3</v>
      </c>
      <c r="H1946" s="134">
        <f t="shared" si="331"/>
        <v>8.6E-3</v>
      </c>
    </row>
    <row r="1947" spans="2:10" hidden="1" outlineLevel="2" x14ac:dyDescent="0.35">
      <c r="B1947" s="82" t="s">
        <v>989</v>
      </c>
      <c r="C1947" s="34">
        <v>984.75973164255561</v>
      </c>
      <c r="D1947" s="112">
        <f t="shared" si="331"/>
        <v>984.75973164255561</v>
      </c>
      <c r="E1947" s="112">
        <f t="shared" si="331"/>
        <v>984.75973164255561</v>
      </c>
      <c r="F1947" s="112">
        <f t="shared" si="331"/>
        <v>984.75973164255561</v>
      </c>
      <c r="G1947" s="112">
        <f t="shared" si="331"/>
        <v>984.75973164255561</v>
      </c>
      <c r="H1947" s="112">
        <f t="shared" si="331"/>
        <v>984.75973164255561</v>
      </c>
      <c r="J1947" s="36"/>
    </row>
    <row r="1948" spans="2:10" hidden="1" outlineLevel="2" x14ac:dyDescent="0.35"/>
    <row r="1949" spans="2:10" hidden="1" outlineLevel="2" x14ac:dyDescent="0.35">
      <c r="B1949" t="s">
        <v>1025</v>
      </c>
      <c r="C1949" s="131">
        <f t="shared" ref="C1949:H1949" si="332">C1953*(C1957/(1-(1/((1+C1957)^(C1959)))))</f>
        <v>0.10863517972261441</v>
      </c>
      <c r="D1949" s="131">
        <f t="shared" si="332"/>
        <v>0.10863517972261441</v>
      </c>
      <c r="E1949" s="131">
        <f t="shared" si="332"/>
        <v>0.10863517972261441</v>
      </c>
      <c r="F1949" s="73">
        <f t="shared" si="332"/>
        <v>0.10863517972261441</v>
      </c>
      <c r="G1949" s="73">
        <f t="shared" si="332"/>
        <v>0.10863517972261441</v>
      </c>
      <c r="H1949" s="73">
        <f t="shared" si="332"/>
        <v>0.10863517972261441</v>
      </c>
    </row>
    <row r="1950" spans="2:10" hidden="1" outlineLevel="2" x14ac:dyDescent="0.35">
      <c r="B1950" t="s">
        <v>1026</v>
      </c>
      <c r="C1950" s="131">
        <f t="shared" ref="C1950:H1950" si="333">C1954*(C1957/(1-(1/((1+C1957)^(C1960)))))</f>
        <v>1.5661988326080737E-2</v>
      </c>
      <c r="D1950" s="131">
        <f t="shared" si="333"/>
        <v>1.5661988326080737E-2</v>
      </c>
      <c r="E1950" s="131">
        <f t="shared" si="333"/>
        <v>1.5661988326080737E-2</v>
      </c>
      <c r="F1950" s="73">
        <f t="shared" si="333"/>
        <v>1.5661988326080737E-2</v>
      </c>
      <c r="G1950" s="73">
        <f t="shared" si="333"/>
        <v>1.5661988326080737E-2</v>
      </c>
      <c r="H1950" s="73">
        <f t="shared" si="333"/>
        <v>1.5661988326080737E-2</v>
      </c>
    </row>
    <row r="1951" spans="2:10" hidden="1" outlineLevel="2" x14ac:dyDescent="0.35">
      <c r="B1951" t="s">
        <v>1027</v>
      </c>
      <c r="C1951" s="131">
        <f t="shared" ref="C1951:H1951" si="334">C1955*(C1957/(1-(1/((1+C1957)^(C1961)))))</f>
        <v>2.6332913718150341E-2</v>
      </c>
      <c r="D1951" s="131">
        <f t="shared" si="334"/>
        <v>2.6332913718150341E-2</v>
      </c>
      <c r="E1951" s="131">
        <f t="shared" si="334"/>
        <v>2.6332913718150341E-2</v>
      </c>
      <c r="F1951" s="73">
        <f t="shared" si="334"/>
        <v>2.6332913718150341E-2</v>
      </c>
      <c r="G1951" s="73">
        <f t="shared" si="334"/>
        <v>2.6332913718150341E-2</v>
      </c>
      <c r="H1951" s="73">
        <f t="shared" si="334"/>
        <v>2.6332913718150341E-2</v>
      </c>
    </row>
    <row r="1952" spans="2:10" hidden="1" outlineLevel="2" x14ac:dyDescent="0.35">
      <c r="C1952" s="131"/>
      <c r="D1952" s="131"/>
      <c r="E1952" s="131"/>
      <c r="F1952" s="73"/>
      <c r="G1952" s="73"/>
      <c r="H1952" s="73"/>
    </row>
    <row r="1953" spans="2:8" hidden="1" outlineLevel="2" x14ac:dyDescent="0.35">
      <c r="B1953" t="s">
        <v>861</v>
      </c>
      <c r="C1953" s="292">
        <v>0.82450000000000001</v>
      </c>
      <c r="D1953" s="131">
        <f t="shared" ref="D1953:H1955" si="335">C1953</f>
        <v>0.82450000000000001</v>
      </c>
      <c r="E1953" s="131">
        <f t="shared" si="335"/>
        <v>0.82450000000000001</v>
      </c>
      <c r="F1953" s="131">
        <f t="shared" si="335"/>
        <v>0.82450000000000001</v>
      </c>
      <c r="G1953" s="131">
        <f t="shared" si="335"/>
        <v>0.82450000000000001</v>
      </c>
      <c r="H1953" s="131">
        <f t="shared" si="335"/>
        <v>0.82450000000000001</v>
      </c>
    </row>
    <row r="1954" spans="2:8" hidden="1" outlineLevel="2" x14ac:dyDescent="0.35">
      <c r="B1954" t="s">
        <v>862</v>
      </c>
      <c r="C1954" s="292">
        <v>7.3800000000000004E-2</v>
      </c>
      <c r="D1954" s="131">
        <f t="shared" si="335"/>
        <v>7.3800000000000004E-2</v>
      </c>
      <c r="E1954" s="131">
        <f t="shared" si="335"/>
        <v>7.3800000000000004E-2</v>
      </c>
      <c r="F1954" s="131">
        <f t="shared" si="335"/>
        <v>7.3800000000000004E-2</v>
      </c>
      <c r="G1954" s="131">
        <f t="shared" si="335"/>
        <v>7.3800000000000004E-2</v>
      </c>
      <c r="H1954" s="131">
        <f t="shared" si="335"/>
        <v>7.3800000000000004E-2</v>
      </c>
    </row>
    <row r="1955" spans="2:8" hidden="1" outlineLevel="2" x14ac:dyDescent="0.35">
      <c r="B1955" t="s">
        <v>863</v>
      </c>
      <c r="C1955" s="292">
        <v>0.1017</v>
      </c>
      <c r="D1955" s="131">
        <f t="shared" si="335"/>
        <v>0.1017</v>
      </c>
      <c r="E1955" s="131">
        <f t="shared" si="335"/>
        <v>0.1017</v>
      </c>
      <c r="F1955" s="131">
        <f t="shared" si="335"/>
        <v>0.1017</v>
      </c>
      <c r="G1955" s="131">
        <f t="shared" si="335"/>
        <v>0.1017</v>
      </c>
      <c r="H1955" s="131">
        <f t="shared" si="335"/>
        <v>0.1017</v>
      </c>
    </row>
    <row r="1956" spans="2:8" hidden="1" outlineLevel="2" x14ac:dyDescent="0.35"/>
    <row r="1957" spans="2:8" hidden="1" outlineLevel="2" x14ac:dyDescent="0.35">
      <c r="B1957" t="s">
        <v>857</v>
      </c>
      <c r="C1957" s="291">
        <f>'Regulatory WACC'!$C$21</f>
        <v>0.11000990968583492</v>
      </c>
      <c r="D1957" s="131">
        <f>C1957</f>
        <v>0.11000990968583492</v>
      </c>
      <c r="E1957" s="131">
        <f>D1957</f>
        <v>0.11000990968583492</v>
      </c>
      <c r="F1957" s="73">
        <f>E1957</f>
        <v>0.11000990968583492</v>
      </c>
      <c r="G1957" s="73">
        <f>F1957</f>
        <v>0.11000990968583492</v>
      </c>
      <c r="H1957" s="73">
        <f>G1957</f>
        <v>0.11000990968583492</v>
      </c>
    </row>
    <row r="1958" spans="2:8" hidden="1" outlineLevel="2" x14ac:dyDescent="0.35"/>
    <row r="1959" spans="2:8" hidden="1" outlineLevel="2" x14ac:dyDescent="0.35">
      <c r="B1959" t="s">
        <v>864</v>
      </c>
      <c r="C1959" s="293">
        <v>17.260000000000002</v>
      </c>
      <c r="D1959" s="58">
        <f t="shared" ref="D1959:H1961" si="336">C1959</f>
        <v>17.260000000000002</v>
      </c>
      <c r="E1959" s="58">
        <f t="shared" si="336"/>
        <v>17.260000000000002</v>
      </c>
      <c r="F1959" s="58">
        <f t="shared" si="336"/>
        <v>17.260000000000002</v>
      </c>
      <c r="G1959" s="58">
        <f t="shared" si="336"/>
        <v>17.260000000000002</v>
      </c>
      <c r="H1959" s="58">
        <f t="shared" si="336"/>
        <v>17.260000000000002</v>
      </c>
    </row>
    <row r="1960" spans="2:8" hidden="1" outlineLevel="2" x14ac:dyDescent="0.35">
      <c r="B1960" t="s">
        <v>865</v>
      </c>
      <c r="C1960" s="293">
        <v>7</v>
      </c>
      <c r="D1960" s="58">
        <f t="shared" si="336"/>
        <v>7</v>
      </c>
      <c r="E1960" s="58">
        <f t="shared" si="336"/>
        <v>7</v>
      </c>
      <c r="F1960" s="58">
        <f t="shared" si="336"/>
        <v>7</v>
      </c>
      <c r="G1960" s="58">
        <f t="shared" si="336"/>
        <v>7</v>
      </c>
      <c r="H1960" s="58">
        <f t="shared" si="336"/>
        <v>7</v>
      </c>
    </row>
    <row r="1961" spans="2:8" ht="15" hidden="1" customHeight="1" outlineLevel="2" x14ac:dyDescent="0.35">
      <c r="B1961" t="s">
        <v>866</v>
      </c>
      <c r="C1961" s="293">
        <v>5.3</v>
      </c>
      <c r="D1961" s="58">
        <f t="shared" si="336"/>
        <v>5.3</v>
      </c>
      <c r="E1961" s="58">
        <f t="shared" si="336"/>
        <v>5.3</v>
      </c>
      <c r="F1961" s="58">
        <f t="shared" si="336"/>
        <v>5.3</v>
      </c>
      <c r="G1961" s="58">
        <f t="shared" si="336"/>
        <v>5.3</v>
      </c>
      <c r="H1961" s="58">
        <f t="shared" si="336"/>
        <v>5.3</v>
      </c>
    </row>
    <row r="1962" spans="2:8" hidden="1" outlineLevel="1" x14ac:dyDescent="0.35"/>
    <row r="1963" spans="2:8" hidden="1" outlineLevel="1" x14ac:dyDescent="0.35">
      <c r="B1963" s="136" t="s">
        <v>1236</v>
      </c>
      <c r="C1963" s="136"/>
      <c r="D1963" s="137">
        <f>D1965*D1966</f>
        <v>11.477867134206887</v>
      </c>
      <c r="E1963" s="137">
        <f>D1963*(E1821/D1821)</f>
        <v>11.420697675050729</v>
      </c>
      <c r="F1963" s="137">
        <f>E1963*(F1821/E1821)</f>
        <v>11.363812968019856</v>
      </c>
      <c r="G1963" s="137">
        <f>F1963*(G1821/F1821)</f>
        <v>11.307211594808514</v>
      </c>
      <c r="H1963" s="137">
        <f>G1963*(H1821/G1821)</f>
        <v>11.250892144175308</v>
      </c>
    </row>
    <row r="1964" spans="2:8" ht="15" hidden="1" customHeight="1" outlineLevel="2" x14ac:dyDescent="0.35"/>
    <row r="1965" spans="2:8" hidden="1" outlineLevel="2" x14ac:dyDescent="0.35">
      <c r="B1965" t="s">
        <v>990</v>
      </c>
      <c r="C1965" s="292">
        <v>0.02</v>
      </c>
      <c r="D1965" s="134">
        <f>C1965</f>
        <v>0.02</v>
      </c>
      <c r="E1965" s="134"/>
      <c r="F1965" s="134"/>
      <c r="G1965" s="134"/>
      <c r="H1965" s="134"/>
    </row>
    <row r="1966" spans="2:8" ht="14.15" hidden="1" customHeight="1" outlineLevel="2" x14ac:dyDescent="0.35">
      <c r="B1966" t="s">
        <v>991</v>
      </c>
      <c r="C1966" s="34">
        <v>573.89335671034439</v>
      </c>
      <c r="D1966" s="36">
        <f>C1966</f>
        <v>573.89335671034439</v>
      </c>
      <c r="E1966" s="36"/>
      <c r="F1966" s="36"/>
      <c r="G1966" s="36"/>
      <c r="H1966" s="36"/>
    </row>
    <row r="1967" spans="2:8" hidden="1" outlineLevel="1" x14ac:dyDescent="0.35">
      <c r="C1967" s="36"/>
    </row>
    <row r="1968" spans="2:8" hidden="1" outlineLevel="1" x14ac:dyDescent="0.35">
      <c r="B1968" s="136" t="s">
        <v>1097</v>
      </c>
      <c r="C1968" s="136"/>
      <c r="D1968" s="137">
        <f>D1832*((D1970/(D1970+D1907)))</f>
        <v>0.27802582399756259</v>
      </c>
      <c r="E1968" s="137">
        <f>E1832*((E1970/(E1970+E1907)))</f>
        <v>0.27744218341011256</v>
      </c>
      <c r="F1968" s="137">
        <f>F1832*((F1970/(F1970+F1907)))</f>
        <v>0.27685808487413999</v>
      </c>
      <c r="G1968" s="137">
        <f>G1832*((G1970/(G1970+G1907)))</f>
        <v>0.27627353514059105</v>
      </c>
      <c r="H1968" s="137">
        <f>H1832*((H1970/(H1970+H1907)))</f>
        <v>0.27568854098210455</v>
      </c>
    </row>
    <row r="1969" spans="2:8" ht="15" hidden="1" customHeight="1" outlineLevel="2" x14ac:dyDescent="0.35"/>
    <row r="1970" spans="2:8" hidden="1" outlineLevel="2" x14ac:dyDescent="0.35">
      <c r="B1970" t="s">
        <v>873</v>
      </c>
      <c r="C1970" s="34">
        <v>13.416210550733078</v>
      </c>
      <c r="D1970" s="36">
        <f>C1970</f>
        <v>13.416210550733078</v>
      </c>
      <c r="E1970" s="36">
        <f>D1970</f>
        <v>13.416210550733078</v>
      </c>
      <c r="F1970" s="36">
        <f>E1970</f>
        <v>13.416210550733078</v>
      </c>
      <c r="G1970" s="36">
        <f>F1970</f>
        <v>13.416210550733078</v>
      </c>
      <c r="H1970" s="36">
        <f>G1970</f>
        <v>13.416210550733078</v>
      </c>
    </row>
    <row r="1971" spans="2:8" hidden="1" outlineLevel="1" x14ac:dyDescent="0.35">
      <c r="C1971" s="36"/>
    </row>
    <row r="1972" spans="2:8" collapsed="1" x14ac:dyDescent="0.35">
      <c r="D1972" s="19"/>
    </row>
    <row r="1973" spans="2:8" x14ac:dyDescent="0.35">
      <c r="B1973" s="146" t="s">
        <v>997</v>
      </c>
      <c r="C1973" s="146"/>
      <c r="D1973" s="147"/>
      <c r="E1973" s="147"/>
      <c r="F1973" s="147"/>
      <c r="G1973" s="147"/>
      <c r="H1973" s="147"/>
    </row>
    <row r="1974" spans="2:8" hidden="1" outlineLevel="1" x14ac:dyDescent="0.35">
      <c r="D1974" s="19"/>
      <c r="E1974" s="19"/>
      <c r="F1974" s="19"/>
      <c r="G1974" s="19"/>
      <c r="H1974" s="19"/>
    </row>
    <row r="1975" spans="2:8" hidden="1" outlineLevel="1" x14ac:dyDescent="0.35">
      <c r="B1975" s="138" t="s">
        <v>994</v>
      </c>
      <c r="C1975" s="288"/>
      <c r="D1975" s="145">
        <f>D1983*(1+D1977)</f>
        <v>3138.9405090985069</v>
      </c>
      <c r="E1975" s="145">
        <f>E1983*(1+E1977)</f>
        <v>3179.3451663990054</v>
      </c>
      <c r="F1975" s="145">
        <f>F1983*(1+F1977)</f>
        <v>3220.9373116231213</v>
      </c>
      <c r="G1975" s="145">
        <f>G1983*(1+G1977)</f>
        <v>3263.75188297363</v>
      </c>
      <c r="H1975" s="145">
        <f>H1983*(1+H1977)</f>
        <v>3307.8248498050384</v>
      </c>
    </row>
    <row r="1976" spans="2:8" hidden="1" outlineLevel="1" x14ac:dyDescent="0.35">
      <c r="D1976" s="112"/>
      <c r="E1976" s="112"/>
      <c r="F1976" s="112"/>
      <c r="G1976" s="112"/>
      <c r="H1976" s="112"/>
    </row>
    <row r="1977" spans="2:8" hidden="1" outlineLevel="1" x14ac:dyDescent="0.35">
      <c r="B1977" s="1" t="s">
        <v>851</v>
      </c>
      <c r="C1977" s="289">
        <f t="shared" ref="C1977:H1977" si="337">SUM(C1978:C1981)</f>
        <v>1.4E-2</v>
      </c>
      <c r="D1977" s="142">
        <f t="shared" si="337"/>
        <v>1.4E-2</v>
      </c>
      <c r="E1977" s="142">
        <f t="shared" si="337"/>
        <v>1.4E-2</v>
      </c>
      <c r="F1977" s="143">
        <f t="shared" si="337"/>
        <v>1.4E-2</v>
      </c>
      <c r="G1977" s="143">
        <f t="shared" si="337"/>
        <v>1.4E-2</v>
      </c>
      <c r="H1977" s="143">
        <f t="shared" si="337"/>
        <v>1.4E-2</v>
      </c>
    </row>
    <row r="1978" spans="2:8" hidden="1" outlineLevel="1" x14ac:dyDescent="0.35">
      <c r="B1978" s="27" t="s">
        <v>375</v>
      </c>
      <c r="C1978" s="290">
        <v>4.0000000000000001E-3</v>
      </c>
      <c r="D1978" s="133">
        <f t="shared" ref="D1978:H1981" si="338">C1978</f>
        <v>4.0000000000000001E-3</v>
      </c>
      <c r="E1978" s="133">
        <f t="shared" si="338"/>
        <v>4.0000000000000001E-3</v>
      </c>
      <c r="F1978" s="133">
        <f t="shared" si="338"/>
        <v>4.0000000000000001E-3</v>
      </c>
      <c r="G1978" s="133">
        <f t="shared" si="338"/>
        <v>4.0000000000000001E-3</v>
      </c>
      <c r="H1978" s="133">
        <f t="shared" si="338"/>
        <v>4.0000000000000001E-3</v>
      </c>
    </row>
    <row r="1979" spans="2:8" hidden="1" outlineLevel="1" x14ac:dyDescent="0.35">
      <c r="B1979" s="27" t="s">
        <v>376</v>
      </c>
      <c r="C1979" s="290">
        <v>0.01</v>
      </c>
      <c r="D1979" s="133">
        <f t="shared" si="338"/>
        <v>0.01</v>
      </c>
      <c r="E1979" s="133">
        <f t="shared" si="338"/>
        <v>0.01</v>
      </c>
      <c r="F1979" s="133">
        <f t="shared" si="338"/>
        <v>0.01</v>
      </c>
      <c r="G1979" s="133">
        <f t="shared" si="338"/>
        <v>0.01</v>
      </c>
      <c r="H1979" s="133">
        <f t="shared" si="338"/>
        <v>0.01</v>
      </c>
    </row>
    <row r="1980" spans="2:8" hidden="1" outlineLevel="1" x14ac:dyDescent="0.35">
      <c r="B1980" s="27" t="s">
        <v>377</v>
      </c>
      <c r="C1980" s="290">
        <v>0</v>
      </c>
      <c r="D1980" s="133">
        <f t="shared" si="338"/>
        <v>0</v>
      </c>
      <c r="E1980" s="133">
        <f t="shared" si="338"/>
        <v>0</v>
      </c>
      <c r="F1980" s="133">
        <f t="shared" si="338"/>
        <v>0</v>
      </c>
      <c r="G1980" s="133">
        <f t="shared" si="338"/>
        <v>0</v>
      </c>
      <c r="H1980" s="133">
        <f t="shared" si="338"/>
        <v>0</v>
      </c>
    </row>
    <row r="1981" spans="2:8" hidden="1" outlineLevel="1" x14ac:dyDescent="0.35">
      <c r="B1981" s="27" t="s">
        <v>378</v>
      </c>
      <c r="C1981" s="290">
        <v>0</v>
      </c>
      <c r="D1981" s="133">
        <f t="shared" si="338"/>
        <v>0</v>
      </c>
      <c r="E1981" s="133">
        <f t="shared" si="338"/>
        <v>0</v>
      </c>
      <c r="F1981" s="133">
        <f t="shared" si="338"/>
        <v>0</v>
      </c>
      <c r="G1981" s="133">
        <f t="shared" si="338"/>
        <v>0</v>
      </c>
      <c r="H1981" s="133">
        <f t="shared" si="338"/>
        <v>0</v>
      </c>
    </row>
    <row r="1982" spans="2:8" hidden="1" outlineLevel="1" x14ac:dyDescent="0.35"/>
    <row r="1983" spans="2:8" ht="14.15" hidden="1" customHeight="1" outlineLevel="1" x14ac:dyDescent="0.35">
      <c r="B1983" s="138" t="s">
        <v>1024</v>
      </c>
      <c r="C1983" s="288"/>
      <c r="D1983" s="145">
        <f>+D1985+D2082+D2145</f>
        <v>3095.6020799788034</v>
      </c>
      <c r="E1983" s="145">
        <f>+E1985+E2082+E2145</f>
        <v>3135.4488820503011</v>
      </c>
      <c r="F1983" s="145">
        <f>+F1985+F2082+F2145</f>
        <v>3176.4667767486403</v>
      </c>
      <c r="G1983" s="145">
        <f>+G1985+G2082+G2145</f>
        <v>3218.6902198950984</v>
      </c>
      <c r="H1983" s="145">
        <f>+H1985+H2082+H2145</f>
        <v>3262.1546842258763</v>
      </c>
    </row>
    <row r="1984" spans="2:8" ht="14.5" hidden="1" customHeight="1" outlineLevel="1" x14ac:dyDescent="0.35">
      <c r="D1984" s="19"/>
      <c r="E1984" s="19"/>
      <c r="F1984" s="19"/>
      <c r="G1984" s="19"/>
      <c r="H1984" s="19"/>
    </row>
    <row r="1985" spans="2:8" ht="14.15" hidden="1" customHeight="1" outlineLevel="1" x14ac:dyDescent="0.35">
      <c r="B1985" s="111" t="s">
        <v>880</v>
      </c>
      <c r="C1985" s="111"/>
      <c r="D1985" s="144">
        <f>D1987+D2011+D2063+D2080+D2055</f>
        <v>2517.1533220660422</v>
      </c>
      <c r="E1985" s="144">
        <f>E1987+E2011+E2063+E2080+E2055</f>
        <v>2555.0281056224067</v>
      </c>
      <c r="F1985" s="144">
        <f>F1987+F2011+F2063+F2080+F2055</f>
        <v>2594.0187381379455</v>
      </c>
      <c r="G1985" s="144">
        <f>G1987+G2011+G2063+G2080+G2055</f>
        <v>2634.1581026663243</v>
      </c>
      <c r="H1985" s="144">
        <f>H1987+H2011+H2063+H2080+H2055</f>
        <v>2675.4800520002696</v>
      </c>
    </row>
    <row r="1986" spans="2:8" hidden="1" outlineLevel="1" x14ac:dyDescent="0.35">
      <c r="B1986" s="1"/>
      <c r="C1986" s="1"/>
      <c r="D1986" s="130"/>
      <c r="E1986" s="130"/>
      <c r="F1986" s="130"/>
      <c r="G1986" s="130"/>
      <c r="H1986" s="130"/>
    </row>
    <row r="1987" spans="2:8" hidden="1" outlineLevel="1" x14ac:dyDescent="0.35">
      <c r="B1987" s="136" t="s">
        <v>380</v>
      </c>
      <c r="C1987" s="136"/>
      <c r="D1987" s="137">
        <f>D1989+D1990</f>
        <v>1148.9183484020321</v>
      </c>
      <c r="E1987" s="137">
        <f>E1989+E1990</f>
        <v>1148.9183484020321</v>
      </c>
      <c r="F1987" s="137">
        <f>F1989+F1990</f>
        <v>1148.9183484020321</v>
      </c>
      <c r="G1987" s="137">
        <f>G1989+G1990</f>
        <v>1148.9183484020321</v>
      </c>
      <c r="H1987" s="137">
        <f>H1989+H1990</f>
        <v>1148.9183484020321</v>
      </c>
    </row>
    <row r="1988" spans="2:8" hidden="1" outlineLevel="2" x14ac:dyDescent="0.35"/>
    <row r="1989" spans="2:8" hidden="1" outlineLevel="2" x14ac:dyDescent="0.35">
      <c r="B1989" s="1" t="s">
        <v>853</v>
      </c>
      <c r="C1989" s="1"/>
      <c r="D1989" s="130">
        <f>-PMT(D1995,5,NPV(D1995,D1992:H1992))</f>
        <v>677.35513151091845</v>
      </c>
      <c r="E1989" s="130">
        <f t="shared" ref="E1989:H1990" si="339">D1989</f>
        <v>677.35513151091845</v>
      </c>
      <c r="F1989" s="130">
        <f t="shared" si="339"/>
        <v>677.35513151091845</v>
      </c>
      <c r="G1989" s="130">
        <f t="shared" si="339"/>
        <v>677.35513151091845</v>
      </c>
      <c r="H1989" s="130">
        <f t="shared" si="339"/>
        <v>677.35513151091845</v>
      </c>
    </row>
    <row r="1990" spans="2:8" hidden="1" outlineLevel="2" x14ac:dyDescent="0.35">
      <c r="B1990" s="1" t="s">
        <v>854</v>
      </c>
      <c r="C1990" s="1"/>
      <c r="D1990" s="130">
        <f>-PMT(D1995,5,NPV(D1995,D1993:H1993))</f>
        <v>471.5632168911136</v>
      </c>
      <c r="E1990" s="130">
        <f t="shared" si="339"/>
        <v>471.5632168911136</v>
      </c>
      <c r="F1990" s="130">
        <f t="shared" si="339"/>
        <v>471.5632168911136</v>
      </c>
      <c r="G1990" s="130">
        <f t="shared" si="339"/>
        <v>471.5632168911136</v>
      </c>
      <c r="H1990" s="130">
        <f t="shared" si="339"/>
        <v>471.5632168911136</v>
      </c>
    </row>
    <row r="1991" spans="2:8" hidden="1" outlineLevel="2" x14ac:dyDescent="0.35"/>
    <row r="1992" spans="2:8" hidden="1" outlineLevel="2" x14ac:dyDescent="0.35">
      <c r="B1992" t="s">
        <v>855</v>
      </c>
      <c r="D1992" s="36">
        <f>IF((D1998+D2003)&lt;D2002*D1996,(D1998+D2003),(D2002*D1996))</f>
        <v>677.35513151091834</v>
      </c>
      <c r="E1992" s="36">
        <f>IF((E1998+E2003)&lt;E2002*E1996,(E1998+E2003),(E2002*E1996))</f>
        <v>677.35513151091834</v>
      </c>
      <c r="F1992" s="36">
        <f>IF((F1998+F2003)&lt;F2002*F1996,(F1998+F2003),(F2002*F1996))</f>
        <v>677.35513151091834</v>
      </c>
      <c r="G1992" s="36">
        <f>IF((G1998+G2003)&lt;G2002*G1996,(G1998+G2003),(G2002*G1996))</f>
        <v>677.35513151091834</v>
      </c>
      <c r="H1992" s="36">
        <f>IF((H1998+H2003)&lt;H2002*H1996,(H1998+H2003),(H2002*H1996))</f>
        <v>677.35513151091834</v>
      </c>
    </row>
    <row r="1993" spans="2:8" hidden="1" outlineLevel="2" x14ac:dyDescent="0.35">
      <c r="B1993" t="s">
        <v>856</v>
      </c>
      <c r="D1993" s="36">
        <f>D2009*D1995</f>
        <v>605.11345126889148</v>
      </c>
      <c r="E1993" s="36">
        <f>E2009*E1995</f>
        <v>530.59767442613816</v>
      </c>
      <c r="F1993" s="36">
        <f>F2009*F1995</f>
        <v>456.08189758338489</v>
      </c>
      <c r="G1993" s="36">
        <f>G2009*G1995</f>
        <v>381.56612074063156</v>
      </c>
      <c r="H1993" s="36">
        <f>H2009*H1995</f>
        <v>307.05034389787818</v>
      </c>
    </row>
    <row r="1994" spans="2:8" hidden="1" outlineLevel="2" x14ac:dyDescent="0.35"/>
    <row r="1995" spans="2:8" hidden="1" outlineLevel="2" x14ac:dyDescent="0.35">
      <c r="B1995" t="s">
        <v>857</v>
      </c>
      <c r="C1995" s="131">
        <f>'Regulatory WACC'!$C$21</f>
        <v>0.11000990968583492</v>
      </c>
      <c r="D1995" s="131">
        <f t="shared" ref="D1995:H1996" si="340">C1995</f>
        <v>0.11000990968583492</v>
      </c>
      <c r="E1995" s="131">
        <f t="shared" si="340"/>
        <v>0.11000990968583492</v>
      </c>
      <c r="F1995" s="73">
        <f t="shared" si="340"/>
        <v>0.11000990968583492</v>
      </c>
      <c r="G1995" s="73">
        <f t="shared" si="340"/>
        <v>0.11000990968583492</v>
      </c>
      <c r="H1995" s="73">
        <f t="shared" si="340"/>
        <v>0.11000990968583492</v>
      </c>
    </row>
    <row r="1996" spans="2:8" hidden="1" outlineLevel="2" x14ac:dyDescent="0.35">
      <c r="B1996" t="s">
        <v>858</v>
      </c>
      <c r="C1996" s="292">
        <v>2.7876000000000001E-2</v>
      </c>
      <c r="D1996" s="131">
        <f t="shared" si="340"/>
        <v>2.7876000000000001E-2</v>
      </c>
      <c r="E1996" s="131">
        <f t="shared" si="340"/>
        <v>2.7876000000000001E-2</v>
      </c>
      <c r="F1996" s="73">
        <f t="shared" si="340"/>
        <v>2.7876000000000001E-2</v>
      </c>
      <c r="G1996" s="73">
        <f t="shared" si="340"/>
        <v>2.7876000000000001E-2</v>
      </c>
      <c r="H1996" s="73">
        <f t="shared" si="340"/>
        <v>2.7876000000000001E-2</v>
      </c>
    </row>
    <row r="1997" spans="2:8" hidden="1" outlineLevel="2" x14ac:dyDescent="0.35"/>
    <row r="1998" spans="2:8" hidden="1" outlineLevel="2" x14ac:dyDescent="0.35">
      <c r="B1998" t="s">
        <v>505</v>
      </c>
      <c r="C1998" s="36">
        <f>'RAB, renewed contracts'!G156/1000000</f>
        <v>62369.305366019777</v>
      </c>
      <c r="D1998" s="36">
        <f t="shared" ref="D1998:H2002" si="341">C1998</f>
        <v>62369.305366019777</v>
      </c>
      <c r="E1998" s="36">
        <f t="shared" si="341"/>
        <v>62369.305366019777</v>
      </c>
      <c r="F1998" s="36">
        <f t="shared" si="341"/>
        <v>62369.305366019777</v>
      </c>
      <c r="G1998" s="36">
        <f t="shared" si="341"/>
        <v>62369.305366019777</v>
      </c>
      <c r="H1998" s="36">
        <f t="shared" si="341"/>
        <v>62369.305366019777</v>
      </c>
    </row>
    <row r="1999" spans="2:8" hidden="1" outlineLevel="2" x14ac:dyDescent="0.35">
      <c r="B1999" t="s">
        <v>506</v>
      </c>
      <c r="C1999" s="36">
        <f>'RAB, renewed contracts'!G157/1000000</f>
        <v>69.353388757387805</v>
      </c>
      <c r="D1999" s="36">
        <f t="shared" si="341"/>
        <v>69.353388757387805</v>
      </c>
      <c r="E1999" s="36">
        <f t="shared" si="341"/>
        <v>69.353388757387805</v>
      </c>
      <c r="F1999" s="36">
        <f t="shared" si="341"/>
        <v>69.353388757387805</v>
      </c>
      <c r="G1999" s="36">
        <f t="shared" si="341"/>
        <v>69.353388757387805</v>
      </c>
      <c r="H1999" s="36">
        <f t="shared" si="341"/>
        <v>69.353388757387805</v>
      </c>
    </row>
    <row r="2000" spans="2:8" hidden="1" outlineLevel="2" x14ac:dyDescent="0.35">
      <c r="B2000" t="s">
        <v>507</v>
      </c>
      <c r="C2000" s="36">
        <f>'RAB, renewed contracts'!G158/1000000</f>
        <v>124.19599021447226</v>
      </c>
      <c r="D2000" s="36">
        <f t="shared" si="341"/>
        <v>124.19599021447226</v>
      </c>
      <c r="E2000" s="36">
        <f t="shared" si="341"/>
        <v>124.19599021447226</v>
      </c>
      <c r="F2000" s="36">
        <f t="shared" si="341"/>
        <v>124.19599021447226</v>
      </c>
      <c r="G2000" s="36">
        <f t="shared" si="341"/>
        <v>124.19599021447226</v>
      </c>
      <c r="H2000" s="36">
        <f t="shared" si="341"/>
        <v>124.19599021447226</v>
      </c>
    </row>
    <row r="2001" spans="2:8" hidden="1" outlineLevel="2" x14ac:dyDescent="0.35">
      <c r="B2001" t="s">
        <v>1086</v>
      </c>
      <c r="C2001" s="36">
        <f>'RAB, renewed contracts'!G159/1000000</f>
        <v>37876.892035587225</v>
      </c>
      <c r="D2001" s="36">
        <f t="shared" si="341"/>
        <v>37876.892035587225</v>
      </c>
      <c r="E2001" s="36">
        <f t="shared" si="341"/>
        <v>37876.892035587225</v>
      </c>
      <c r="F2001" s="36">
        <f t="shared" si="341"/>
        <v>37876.892035587225</v>
      </c>
      <c r="G2001" s="36">
        <f t="shared" si="341"/>
        <v>37876.892035587225</v>
      </c>
      <c r="H2001" s="36">
        <f t="shared" si="341"/>
        <v>37876.892035587225</v>
      </c>
    </row>
    <row r="2002" spans="2:8" hidden="1" outlineLevel="2" x14ac:dyDescent="0.35">
      <c r="B2002" t="s">
        <v>1233</v>
      </c>
      <c r="C2002" s="36">
        <f>'RAB, renewed contracts'!G160/1000000</f>
        <v>24298.863951460695</v>
      </c>
      <c r="D2002" s="36">
        <f t="shared" si="341"/>
        <v>24298.863951460695</v>
      </c>
      <c r="E2002" s="36">
        <f t="shared" si="341"/>
        <v>24298.863951460695</v>
      </c>
      <c r="F2002" s="36">
        <f t="shared" si="341"/>
        <v>24298.863951460695</v>
      </c>
      <c r="G2002" s="36">
        <f t="shared" si="341"/>
        <v>24298.863951460695</v>
      </c>
      <c r="H2002" s="36">
        <f t="shared" si="341"/>
        <v>24298.863951460695</v>
      </c>
    </row>
    <row r="2003" spans="2:8" hidden="1" outlineLevel="2" x14ac:dyDescent="0.35">
      <c r="B2003" t="s">
        <v>511</v>
      </c>
      <c r="C2003" s="36">
        <f>'RAB, renewed contracts'!G161/1000000</f>
        <v>-57791.008442299506</v>
      </c>
      <c r="D2003" s="156">
        <f>C2003</f>
        <v>-57791.008442299506</v>
      </c>
      <c r="E2003" s="36">
        <f>D2003+D2004</f>
        <v>-58468.363573810428</v>
      </c>
      <c r="F2003" s="36">
        <f>E2003+E2004</f>
        <v>-59145.718705321349</v>
      </c>
      <c r="G2003" s="36">
        <f>F2003+F2004</f>
        <v>-59823.073836832271</v>
      </c>
      <c r="H2003" s="36">
        <f>G2003+G2004</f>
        <v>-60500.428968343193</v>
      </c>
    </row>
    <row r="2004" spans="2:8" hidden="1" outlineLevel="2" x14ac:dyDescent="0.35">
      <c r="B2004" t="s">
        <v>1234</v>
      </c>
      <c r="C2004" s="36">
        <f>-C2002*C1996</f>
        <v>-677.35513151091834</v>
      </c>
      <c r="D2004" s="36">
        <f>-D1992</f>
        <v>-677.35513151091834</v>
      </c>
      <c r="E2004" s="36">
        <f>-E1992</f>
        <v>-677.35513151091834</v>
      </c>
      <c r="F2004" s="36">
        <f>-F1992</f>
        <v>-677.35513151091834</v>
      </c>
      <c r="G2004" s="36">
        <f>-G1992</f>
        <v>-677.35513151091834</v>
      </c>
      <c r="H2004" s="36">
        <f>-H1992</f>
        <v>-677.35513151091834</v>
      </c>
    </row>
    <row r="2005" spans="2:8" hidden="1" outlineLevel="2" x14ac:dyDescent="0.35">
      <c r="B2005" t="s">
        <v>514</v>
      </c>
      <c r="C2005" s="36">
        <f>'RAB, renewed contracts'!G163/1000000</f>
        <v>69.353388757387805</v>
      </c>
      <c r="D2005" s="36">
        <f>IFERROR(C2005*(D2004/C2004),0)</f>
        <v>69.353388757387805</v>
      </c>
      <c r="E2005" s="36">
        <f>IFERROR(D2005*(E2004/D2004),0)</f>
        <v>69.353388757387805</v>
      </c>
      <c r="F2005" s="36">
        <f>IFERROR(E2005*(F2004/E2004),0)</f>
        <v>69.353388757387805</v>
      </c>
      <c r="G2005" s="36">
        <f>IFERROR(F2005*(G2004/F2004),0)</f>
        <v>69.353388757387805</v>
      </c>
      <c r="H2005" s="36">
        <f>IFERROR(G2005*(H2004/G2004),0)</f>
        <v>69.353388757387805</v>
      </c>
    </row>
    <row r="2006" spans="2:8" hidden="1" outlineLevel="2" x14ac:dyDescent="0.35">
      <c r="B2006" t="s">
        <v>513</v>
      </c>
      <c r="C2006" s="36">
        <f>'RAB, renewed contracts'!G164/1000000</f>
        <v>93.906798771172589</v>
      </c>
      <c r="D2006" s="36">
        <f>IFERROR(C2006*(D2004/C2004),0)</f>
        <v>93.906798771172589</v>
      </c>
      <c r="E2006" s="36">
        <f>IFERROR(D2006*(E2004/D2004),0)</f>
        <v>93.906798771172589</v>
      </c>
      <c r="F2006" s="36">
        <f>IFERROR(E2006*(F2004/E2004),0)</f>
        <v>93.906798771172589</v>
      </c>
      <c r="G2006" s="36">
        <f>IFERROR(F2006*(G2004/F2004),0)</f>
        <v>93.906798771172589</v>
      </c>
      <c r="H2006" s="36">
        <f>IFERROR(G2006*(H2004/G2004),0)</f>
        <v>93.906798771172589</v>
      </c>
    </row>
    <row r="2007" spans="2:8" hidden="1" outlineLevel="2" x14ac:dyDescent="0.35">
      <c r="B2007" t="s">
        <v>515</v>
      </c>
      <c r="C2007" s="36">
        <f>'RAB, renewed contracts'!G165/1000000</f>
        <v>1015.2058508771009</v>
      </c>
      <c r="D2007" s="36">
        <f t="shared" ref="D2007:H2008" si="342">+C2007</f>
        <v>1015.2058508771009</v>
      </c>
      <c r="E2007" s="36">
        <f t="shared" si="342"/>
        <v>1015.2058508771009</v>
      </c>
      <c r="F2007" s="36">
        <f t="shared" si="342"/>
        <v>1015.2058508771009</v>
      </c>
      <c r="G2007" s="36">
        <f t="shared" si="342"/>
        <v>1015.2058508771009</v>
      </c>
      <c r="H2007" s="36">
        <f t="shared" si="342"/>
        <v>1015.2058508771009</v>
      </c>
    </row>
    <row r="2008" spans="2:8" hidden="1" outlineLevel="2" x14ac:dyDescent="0.35">
      <c r="B2008" t="s">
        <v>516</v>
      </c>
      <c r="C2008" s="36">
        <f>'RAB, renewed contracts'!G166/1000000</f>
        <v>70.293255538166321</v>
      </c>
      <c r="D2008" s="36">
        <f t="shared" si="342"/>
        <v>70.293255538166321</v>
      </c>
      <c r="E2008" s="36">
        <f t="shared" si="342"/>
        <v>70.293255538166321</v>
      </c>
      <c r="F2008" s="36">
        <f t="shared" si="342"/>
        <v>70.293255538166321</v>
      </c>
      <c r="G2008" s="36">
        <f t="shared" si="342"/>
        <v>70.293255538166321</v>
      </c>
      <c r="H2008" s="36">
        <f t="shared" si="342"/>
        <v>70.293255538166321</v>
      </c>
    </row>
    <row r="2009" spans="2:8" hidden="1" outlineLevel="2" x14ac:dyDescent="0.35">
      <c r="B2009" t="s">
        <v>1235</v>
      </c>
      <c r="C2009" s="36">
        <f>'RAB, renewed contracts'!G167/1000000</f>
        <v>5500.5358426069743</v>
      </c>
      <c r="D2009" s="36">
        <f>D1998+D2003-D2005-D2006+D2008+D2007</f>
        <v>5500.5358426069779</v>
      </c>
      <c r="E2009" s="36">
        <f>E1998+E2003-E2005-E2006+E2008+E2007</f>
        <v>4823.1807110960563</v>
      </c>
      <c r="F2009" s="36">
        <f>F1998+F2003-F2005-F2006+F2008+F2007</f>
        <v>4145.8255795851346</v>
      </c>
      <c r="G2009" s="36">
        <f>G1998+G2003-G2005-G2006+G2008+G2007</f>
        <v>3468.470448074213</v>
      </c>
      <c r="H2009" s="36">
        <f>H1998+H2003-H2005-H2006+H2008+H2007</f>
        <v>2791.1153165632909</v>
      </c>
    </row>
    <row r="2010" spans="2:8" hidden="1" outlineLevel="1" x14ac:dyDescent="0.35">
      <c r="D2010" s="36"/>
    </row>
    <row r="2011" spans="2:8" hidden="1" outlineLevel="1" x14ac:dyDescent="0.35">
      <c r="B2011" s="136" t="s">
        <v>1232</v>
      </c>
      <c r="C2011" s="136"/>
      <c r="D2011" s="137">
        <f>D2027+D2013</f>
        <v>92.217543023147329</v>
      </c>
      <c r="E2011" s="137">
        <f>E2027+E2013</f>
        <v>92.217543023147329</v>
      </c>
      <c r="F2011" s="137">
        <f>F2027+F2013</f>
        <v>92.217543023147329</v>
      </c>
      <c r="G2011" s="137">
        <f>G2027+G2013</f>
        <v>92.217543023147329</v>
      </c>
      <c r="H2011" s="137">
        <f>H2027+H2013</f>
        <v>92.217543023147329</v>
      </c>
    </row>
    <row r="2012" spans="2:8" hidden="1" outlineLevel="2" x14ac:dyDescent="0.35"/>
    <row r="2013" spans="2:8" hidden="1" outlineLevel="2" x14ac:dyDescent="0.35">
      <c r="B2013" s="1" t="s">
        <v>381</v>
      </c>
      <c r="C2013" s="1"/>
      <c r="D2013" s="135">
        <f>SUM(D2015:D2017)</f>
        <v>82.109481323233297</v>
      </c>
      <c r="E2013" s="135">
        <f>SUM(E2015:E2017)</f>
        <v>82.109481323233297</v>
      </c>
      <c r="F2013" s="135">
        <f>SUM(F2015:F2017)</f>
        <v>82.109481323233297</v>
      </c>
      <c r="G2013" s="135">
        <f>SUM(G2015:G2017)</f>
        <v>82.109481323233297</v>
      </c>
      <c r="H2013" s="135">
        <f>SUM(H2015:H2017)</f>
        <v>82.109481323233297</v>
      </c>
    </row>
    <row r="2014" spans="2:8" hidden="1" outlineLevel="2" x14ac:dyDescent="0.35">
      <c r="D2014" s="19"/>
      <c r="E2014" s="19"/>
      <c r="F2014" s="19"/>
      <c r="G2014" s="19"/>
      <c r="H2014" s="19"/>
    </row>
    <row r="2015" spans="2:8" hidden="1" outlineLevel="2" x14ac:dyDescent="0.35">
      <c r="B2015" s="27" t="s">
        <v>1048</v>
      </c>
      <c r="D2015" s="112">
        <f t="shared" ref="D2015:H2017" si="343">D2019*D2041/D2045</f>
        <v>59.217774802027876</v>
      </c>
      <c r="E2015" s="112">
        <f t="shared" si="343"/>
        <v>59.217774802027876</v>
      </c>
      <c r="F2015" s="112">
        <f t="shared" si="343"/>
        <v>59.217774802027876</v>
      </c>
      <c r="G2015" s="112">
        <f t="shared" si="343"/>
        <v>59.217774802027876</v>
      </c>
      <c r="H2015" s="112">
        <f t="shared" si="343"/>
        <v>59.217774802027876</v>
      </c>
    </row>
    <row r="2016" spans="2:8" hidden="1" outlineLevel="2" x14ac:dyDescent="0.35">
      <c r="B2016" s="27" t="s">
        <v>1049</v>
      </c>
      <c r="D2016" s="112">
        <f t="shared" si="343"/>
        <v>8.5374562827070033</v>
      </c>
      <c r="E2016" s="112">
        <f t="shared" si="343"/>
        <v>8.5374562827070033</v>
      </c>
      <c r="F2016" s="112">
        <f t="shared" si="343"/>
        <v>8.5374562827070033</v>
      </c>
      <c r="G2016" s="112">
        <f t="shared" si="343"/>
        <v>8.5374562827070033</v>
      </c>
      <c r="H2016" s="112">
        <f t="shared" si="343"/>
        <v>8.5374562827070033</v>
      </c>
    </row>
    <row r="2017" spans="2:8" hidden="1" outlineLevel="2" x14ac:dyDescent="0.35">
      <c r="B2017" s="27" t="s">
        <v>1050</v>
      </c>
      <c r="D2017" s="112">
        <f t="shared" si="343"/>
        <v>14.354250238498429</v>
      </c>
      <c r="E2017" s="112">
        <f t="shared" si="343"/>
        <v>14.354250238498429</v>
      </c>
      <c r="F2017" s="112">
        <f t="shared" si="343"/>
        <v>14.354250238498429</v>
      </c>
      <c r="G2017" s="112">
        <f t="shared" si="343"/>
        <v>14.354250238498429</v>
      </c>
      <c r="H2017" s="112">
        <f t="shared" si="343"/>
        <v>14.354250238498429</v>
      </c>
    </row>
    <row r="2018" spans="2:8" hidden="1" outlineLevel="2" x14ac:dyDescent="0.35">
      <c r="B2018" s="27"/>
      <c r="D2018" s="112"/>
      <c r="E2018" s="112"/>
      <c r="F2018" s="112"/>
      <c r="G2018" s="112"/>
      <c r="H2018" s="112"/>
    </row>
    <row r="2019" spans="2:8" hidden="1" outlineLevel="2" x14ac:dyDescent="0.35">
      <c r="B2019" s="27" t="s">
        <v>1051</v>
      </c>
      <c r="D2019" s="112">
        <f>D2023*D2045</f>
        <v>449.44055368565063</v>
      </c>
      <c r="E2019" s="112">
        <f>E2023*E2045</f>
        <v>449.44055368565063</v>
      </c>
      <c r="F2019" s="112">
        <f>F2023*F2045</f>
        <v>449.44055368565063</v>
      </c>
      <c r="G2019" s="112">
        <f>G2023*G2045</f>
        <v>449.44055368565063</v>
      </c>
      <c r="H2019" s="112">
        <f>H2023*H2045</f>
        <v>449.44055368565063</v>
      </c>
    </row>
    <row r="2020" spans="2:8" hidden="1" outlineLevel="2" x14ac:dyDescent="0.35">
      <c r="B2020" s="27" t="s">
        <v>1052</v>
      </c>
      <c r="D2020" s="112">
        <f>D2023*D2046</f>
        <v>40.228881579140108</v>
      </c>
      <c r="E2020" s="112">
        <f>E2023*E2046</f>
        <v>40.228881579140108</v>
      </c>
      <c r="F2020" s="112">
        <f>F2023*F2046</f>
        <v>40.228881579140108</v>
      </c>
      <c r="G2020" s="112">
        <f>G2023*G2046</f>
        <v>40.228881579140108</v>
      </c>
      <c r="H2020" s="112">
        <f>H2023*H2046</f>
        <v>40.228881579140108</v>
      </c>
    </row>
    <row r="2021" spans="2:8" hidden="1" outlineLevel="2" x14ac:dyDescent="0.35">
      <c r="B2021" s="27" t="s">
        <v>1053</v>
      </c>
      <c r="D2021" s="112">
        <f>D2023*D2047</f>
        <v>55.437361200522339</v>
      </c>
      <c r="E2021" s="112">
        <f>E2023*E2047</f>
        <v>55.437361200522339</v>
      </c>
      <c r="F2021" s="112">
        <f>F2023*F2047</f>
        <v>55.437361200522339</v>
      </c>
      <c r="G2021" s="112">
        <f>G2023*G2047</f>
        <v>55.437361200522339</v>
      </c>
      <c r="H2021" s="112">
        <f>H2023*H2047</f>
        <v>55.437361200522339</v>
      </c>
    </row>
    <row r="2022" spans="2:8" hidden="1" outlineLevel="2" x14ac:dyDescent="0.35">
      <c r="B2022" s="27"/>
      <c r="D2022" s="112"/>
      <c r="E2022" s="19"/>
      <c r="F2022" s="19"/>
      <c r="G2022" s="19"/>
      <c r="H2022" s="19"/>
    </row>
    <row r="2023" spans="2:8" hidden="1" outlineLevel="2" x14ac:dyDescent="0.35">
      <c r="B2023" s="27" t="s">
        <v>1062</v>
      </c>
      <c r="D2023" s="112">
        <f>D2024*D2025</f>
        <v>545.1067964653131</v>
      </c>
      <c r="E2023" s="112">
        <f>E2024*E2025</f>
        <v>545.1067964653131</v>
      </c>
      <c r="F2023" s="112">
        <f>F2024*F2025</f>
        <v>545.1067964653131</v>
      </c>
      <c r="G2023" s="112">
        <f>G2024*G2025</f>
        <v>545.1067964653131</v>
      </c>
      <c r="H2023" s="112">
        <f>H2024*H2025</f>
        <v>545.1067964653131</v>
      </c>
    </row>
    <row r="2024" spans="2:8" hidden="1" outlineLevel="2" x14ac:dyDescent="0.35">
      <c r="B2024" s="27" t="s">
        <v>1020</v>
      </c>
      <c r="C2024" s="292">
        <v>8.6E-3</v>
      </c>
      <c r="D2024" s="134">
        <f>C2024</f>
        <v>8.6E-3</v>
      </c>
      <c r="E2024" s="134">
        <f>D2024</f>
        <v>8.6E-3</v>
      </c>
      <c r="F2024" s="134">
        <f>E2024</f>
        <v>8.6E-3</v>
      </c>
      <c r="G2024" s="134">
        <f>F2024</f>
        <v>8.6E-3</v>
      </c>
      <c r="H2024" s="134">
        <f>G2024</f>
        <v>8.6E-3</v>
      </c>
    </row>
    <row r="2025" spans="2:8" hidden="1" outlineLevel="2" x14ac:dyDescent="0.35">
      <c r="B2025" s="27" t="s">
        <v>986</v>
      </c>
      <c r="D2025" s="112">
        <f>D1998+D2007</f>
        <v>63384.511216896877</v>
      </c>
      <c r="E2025" s="36">
        <f>E1998+E2007</f>
        <v>63384.511216896877</v>
      </c>
      <c r="F2025" s="36">
        <f>F1998+F2007</f>
        <v>63384.511216896877</v>
      </c>
      <c r="G2025" s="36">
        <f>G1998+G2007</f>
        <v>63384.511216896877</v>
      </c>
      <c r="H2025" s="36">
        <f>H1998+H2007</f>
        <v>63384.511216896877</v>
      </c>
    </row>
    <row r="2026" spans="2:8" hidden="1" outlineLevel="2" x14ac:dyDescent="0.35"/>
    <row r="2027" spans="2:8" hidden="1" outlineLevel="2" x14ac:dyDescent="0.35">
      <c r="B2027" s="1" t="s">
        <v>1087</v>
      </c>
      <c r="C2027" s="1"/>
      <c r="D2027" s="135">
        <f>SUM(D2029:D2031)</f>
        <v>10.108061699914037</v>
      </c>
      <c r="E2027" s="135">
        <f>SUM(E2029:E2031)</f>
        <v>10.108061699914037</v>
      </c>
      <c r="F2027" s="135">
        <f>SUM(F2029:F2031)</f>
        <v>10.108061699914037</v>
      </c>
      <c r="G2027" s="135">
        <f>SUM(G2029:G2031)</f>
        <v>10.108061699914037</v>
      </c>
      <c r="H2027" s="135">
        <f>SUM(H2029:H2031)</f>
        <v>10.108061699914037</v>
      </c>
    </row>
    <row r="2028" spans="2:8" hidden="1" outlineLevel="2" x14ac:dyDescent="0.35">
      <c r="D2028" s="19"/>
      <c r="E2028" s="19"/>
      <c r="F2028" s="19"/>
      <c r="G2028" s="19"/>
      <c r="H2028" s="19"/>
    </row>
    <row r="2029" spans="2:8" hidden="1" outlineLevel="2" x14ac:dyDescent="0.35">
      <c r="B2029" s="27" t="s">
        <v>1088</v>
      </c>
      <c r="D2029" s="112">
        <f t="shared" ref="D2029:H2031" si="344">D2033*D2041/D2045</f>
        <v>7.2899854168381175</v>
      </c>
      <c r="E2029" s="112">
        <f t="shared" si="344"/>
        <v>7.2899854168381175</v>
      </c>
      <c r="F2029" s="112">
        <f t="shared" si="344"/>
        <v>7.2899854168381175</v>
      </c>
      <c r="G2029" s="112">
        <f t="shared" si="344"/>
        <v>7.2899854168381175</v>
      </c>
      <c r="H2029" s="112">
        <f t="shared" si="344"/>
        <v>7.2899854168381175</v>
      </c>
    </row>
    <row r="2030" spans="2:8" hidden="1" outlineLevel="2" x14ac:dyDescent="0.35">
      <c r="B2030" s="27" t="s">
        <v>1089</v>
      </c>
      <c r="D2030" s="112">
        <f t="shared" si="344"/>
        <v>1.0510008524618812</v>
      </c>
      <c r="E2030" s="112">
        <f t="shared" si="344"/>
        <v>1.0510008524618812</v>
      </c>
      <c r="F2030" s="112">
        <f t="shared" si="344"/>
        <v>1.0510008524618812</v>
      </c>
      <c r="G2030" s="112">
        <f t="shared" si="344"/>
        <v>1.0510008524618812</v>
      </c>
      <c r="H2030" s="112">
        <f t="shared" si="344"/>
        <v>1.0510008524618812</v>
      </c>
    </row>
    <row r="2031" spans="2:8" hidden="1" outlineLevel="2" x14ac:dyDescent="0.35">
      <c r="B2031" s="27" t="s">
        <v>1090</v>
      </c>
      <c r="D2031" s="112">
        <f t="shared" si="344"/>
        <v>1.7670754306140393</v>
      </c>
      <c r="E2031" s="112">
        <f t="shared" si="344"/>
        <v>1.7670754306140393</v>
      </c>
      <c r="F2031" s="112">
        <f t="shared" si="344"/>
        <v>1.7670754306140393</v>
      </c>
      <c r="G2031" s="112">
        <f t="shared" si="344"/>
        <v>1.7670754306140393</v>
      </c>
      <c r="H2031" s="112">
        <f t="shared" si="344"/>
        <v>1.7670754306140393</v>
      </c>
    </row>
    <row r="2032" spans="2:8" hidden="1" outlineLevel="2" x14ac:dyDescent="0.35">
      <c r="B2032" s="27"/>
      <c r="D2032" s="112"/>
      <c r="E2032" s="112"/>
      <c r="F2032" s="112"/>
      <c r="G2032" s="112"/>
      <c r="H2032" s="112"/>
    </row>
    <row r="2033" spans="2:8" hidden="1" outlineLevel="2" x14ac:dyDescent="0.35">
      <c r="B2033" s="27" t="s">
        <v>1091</v>
      </c>
      <c r="D2033" s="112">
        <f>D2037*D2045</f>
        <v>55.32823705479462</v>
      </c>
      <c r="E2033" s="112">
        <f>E2037*E2045</f>
        <v>55.32823705479462</v>
      </c>
      <c r="F2033" s="112">
        <f>F2037*F2045</f>
        <v>55.32823705479462</v>
      </c>
      <c r="G2033" s="112">
        <f>G2037*G2045</f>
        <v>55.32823705479462</v>
      </c>
      <c r="H2033" s="112">
        <f>H2037*H2045</f>
        <v>55.32823705479462</v>
      </c>
    </row>
    <row r="2034" spans="2:8" hidden="1" outlineLevel="2" x14ac:dyDescent="0.35">
      <c r="B2034" s="27" t="s">
        <v>1092</v>
      </c>
      <c r="D2034" s="112">
        <f>D2037*D2046</f>
        <v>4.9523637291010836</v>
      </c>
      <c r="E2034" s="112">
        <f>E2037*E2046</f>
        <v>4.9523637291010836</v>
      </c>
      <c r="F2034" s="112">
        <f>F2037*F2046</f>
        <v>4.9523637291010836</v>
      </c>
      <c r="G2034" s="112">
        <f>G2037*G2046</f>
        <v>4.9523637291010836</v>
      </c>
      <c r="H2034" s="112">
        <f>H2037*H2046</f>
        <v>4.9523637291010836</v>
      </c>
    </row>
    <row r="2035" spans="2:8" hidden="1" outlineLevel="2" x14ac:dyDescent="0.35">
      <c r="B2035" s="27" t="s">
        <v>1093</v>
      </c>
      <c r="D2035" s="112">
        <f>D2037*D2047</f>
        <v>6.8245987974197853</v>
      </c>
      <c r="E2035" s="112">
        <f>E2037*E2047</f>
        <v>6.8245987974197853</v>
      </c>
      <c r="F2035" s="112">
        <f>F2037*F2047</f>
        <v>6.8245987974197853</v>
      </c>
      <c r="G2035" s="112">
        <f>G2037*G2047</f>
        <v>6.8245987974197853</v>
      </c>
      <c r="H2035" s="112">
        <f>H2037*H2047</f>
        <v>6.8245987974197853</v>
      </c>
    </row>
    <row r="2036" spans="2:8" hidden="1" outlineLevel="2" x14ac:dyDescent="0.35">
      <c r="B2036" s="27"/>
      <c r="D2036" s="19"/>
      <c r="E2036" s="19"/>
      <c r="F2036" s="19"/>
      <c r="G2036" s="19"/>
      <c r="H2036" s="19"/>
    </row>
    <row r="2037" spans="2:8" hidden="1" outlineLevel="2" x14ac:dyDescent="0.35">
      <c r="B2037" s="27" t="s">
        <v>1094</v>
      </c>
      <c r="D2037" s="112">
        <f>D2038*D2039</f>
        <v>67.105199581315489</v>
      </c>
      <c r="E2037" s="112">
        <f>E2038*E2039</f>
        <v>67.105199581315489</v>
      </c>
      <c r="F2037" s="112">
        <f>F2038*F2039</f>
        <v>67.105199581315489</v>
      </c>
      <c r="G2037" s="112">
        <f>G2038*G2039</f>
        <v>67.105199581315489</v>
      </c>
      <c r="H2037" s="112">
        <f>H2038*H2039</f>
        <v>67.105199581315489</v>
      </c>
    </row>
    <row r="2038" spans="2:8" hidden="1" outlineLevel="2" x14ac:dyDescent="0.35">
      <c r="B2038" s="27" t="s">
        <v>1095</v>
      </c>
      <c r="C2038" s="292">
        <v>8.6E-3</v>
      </c>
      <c r="D2038" s="134">
        <f t="shared" ref="D2038:H2039" si="345">C2038</f>
        <v>8.6E-3</v>
      </c>
      <c r="E2038" s="134">
        <f t="shared" si="345"/>
        <v>8.6E-3</v>
      </c>
      <c r="F2038" s="134">
        <f t="shared" si="345"/>
        <v>8.6E-3</v>
      </c>
      <c r="G2038" s="134">
        <f t="shared" si="345"/>
        <v>8.6E-3</v>
      </c>
      <c r="H2038" s="134">
        <f t="shared" si="345"/>
        <v>8.6E-3</v>
      </c>
    </row>
    <row r="2039" spans="2:8" hidden="1" outlineLevel="2" x14ac:dyDescent="0.35">
      <c r="B2039" s="27" t="s">
        <v>1096</v>
      </c>
      <c r="C2039" s="34">
        <f>'RAB, renewed contracts'!P68/1000000</f>
        <v>7802.9301838738947</v>
      </c>
      <c r="D2039" s="112">
        <f t="shared" si="345"/>
        <v>7802.9301838738947</v>
      </c>
      <c r="E2039" s="112">
        <f t="shared" si="345"/>
        <v>7802.9301838738947</v>
      </c>
      <c r="F2039" s="112">
        <f t="shared" si="345"/>
        <v>7802.9301838738947</v>
      </c>
      <c r="G2039" s="112">
        <f t="shared" si="345"/>
        <v>7802.9301838738947</v>
      </c>
      <c r="H2039" s="112">
        <f t="shared" si="345"/>
        <v>7802.9301838738947</v>
      </c>
    </row>
    <row r="2040" spans="2:8" hidden="1" outlineLevel="2" x14ac:dyDescent="0.35"/>
    <row r="2041" spans="2:8" hidden="1" outlineLevel="2" x14ac:dyDescent="0.35">
      <c r="B2041" t="s">
        <v>1025</v>
      </c>
      <c r="C2041" s="131">
        <f t="shared" ref="C2041:H2041" si="346">C2045*(C2049/(1-(1/((1+C2049)^(C2051)))))</f>
        <v>0.10863517972261441</v>
      </c>
      <c r="D2041" s="131">
        <f t="shared" si="346"/>
        <v>0.10863517972261441</v>
      </c>
      <c r="E2041" s="131">
        <f t="shared" si="346"/>
        <v>0.10863517972261441</v>
      </c>
      <c r="F2041" s="73">
        <f t="shared" si="346"/>
        <v>0.10863517972261441</v>
      </c>
      <c r="G2041" s="73">
        <f t="shared" si="346"/>
        <v>0.10863517972261441</v>
      </c>
      <c r="H2041" s="73">
        <f t="shared" si="346"/>
        <v>0.10863517972261441</v>
      </c>
    </row>
    <row r="2042" spans="2:8" hidden="1" outlineLevel="2" x14ac:dyDescent="0.35">
      <c r="B2042" t="s">
        <v>1026</v>
      </c>
      <c r="C2042" s="131">
        <f t="shared" ref="C2042:H2042" si="347">C2046*(C2049/(1-(1/((1+C2049)^(C2052)))))</f>
        <v>1.5661988326080737E-2</v>
      </c>
      <c r="D2042" s="131">
        <f t="shared" si="347"/>
        <v>1.5661988326080737E-2</v>
      </c>
      <c r="E2042" s="131">
        <f t="shared" si="347"/>
        <v>1.5661988326080737E-2</v>
      </c>
      <c r="F2042" s="73">
        <f t="shared" si="347"/>
        <v>1.5661988326080737E-2</v>
      </c>
      <c r="G2042" s="73">
        <f t="shared" si="347"/>
        <v>1.5661988326080737E-2</v>
      </c>
      <c r="H2042" s="73">
        <f t="shared" si="347"/>
        <v>1.5661988326080737E-2</v>
      </c>
    </row>
    <row r="2043" spans="2:8" hidden="1" outlineLevel="2" x14ac:dyDescent="0.35">
      <c r="B2043" t="s">
        <v>1027</v>
      </c>
      <c r="C2043" s="131">
        <f t="shared" ref="C2043:H2043" si="348">C2047*(C2049/(1-(1/((1+C2049)^(C2053)))))</f>
        <v>2.6332913718150341E-2</v>
      </c>
      <c r="D2043" s="131">
        <f t="shared" si="348"/>
        <v>2.6332913718150341E-2</v>
      </c>
      <c r="E2043" s="131">
        <f t="shared" si="348"/>
        <v>2.6332913718150341E-2</v>
      </c>
      <c r="F2043" s="73">
        <f t="shared" si="348"/>
        <v>2.6332913718150341E-2</v>
      </c>
      <c r="G2043" s="73">
        <f t="shared" si="348"/>
        <v>2.6332913718150341E-2</v>
      </c>
      <c r="H2043" s="73">
        <f t="shared" si="348"/>
        <v>2.6332913718150341E-2</v>
      </c>
    </row>
    <row r="2044" spans="2:8" hidden="1" outlineLevel="2" x14ac:dyDescent="0.35">
      <c r="C2044" s="131"/>
      <c r="D2044" s="131"/>
      <c r="E2044" s="131"/>
      <c r="F2044" s="73"/>
      <c r="G2044" s="73"/>
      <c r="H2044" s="73"/>
    </row>
    <row r="2045" spans="2:8" hidden="1" outlineLevel="2" x14ac:dyDescent="0.35">
      <c r="B2045" t="s">
        <v>861</v>
      </c>
      <c r="C2045" s="292">
        <v>0.82450000000000001</v>
      </c>
      <c r="D2045" s="131">
        <f t="shared" ref="D2045:H2047" si="349">C2045</f>
        <v>0.82450000000000001</v>
      </c>
      <c r="E2045" s="131">
        <f t="shared" si="349"/>
        <v>0.82450000000000001</v>
      </c>
      <c r="F2045" s="131">
        <f t="shared" si="349"/>
        <v>0.82450000000000001</v>
      </c>
      <c r="G2045" s="131">
        <f t="shared" si="349"/>
        <v>0.82450000000000001</v>
      </c>
      <c r="H2045" s="131">
        <f t="shared" si="349"/>
        <v>0.82450000000000001</v>
      </c>
    </row>
    <row r="2046" spans="2:8" hidden="1" outlineLevel="2" x14ac:dyDescent="0.35">
      <c r="B2046" t="s">
        <v>862</v>
      </c>
      <c r="C2046" s="292">
        <v>7.3800000000000004E-2</v>
      </c>
      <c r="D2046" s="131">
        <f t="shared" si="349"/>
        <v>7.3800000000000004E-2</v>
      </c>
      <c r="E2046" s="131">
        <f t="shared" si="349"/>
        <v>7.3800000000000004E-2</v>
      </c>
      <c r="F2046" s="131">
        <f t="shared" si="349"/>
        <v>7.3800000000000004E-2</v>
      </c>
      <c r="G2046" s="131">
        <f t="shared" si="349"/>
        <v>7.3800000000000004E-2</v>
      </c>
      <c r="H2046" s="131">
        <f t="shared" si="349"/>
        <v>7.3800000000000004E-2</v>
      </c>
    </row>
    <row r="2047" spans="2:8" hidden="1" outlineLevel="2" x14ac:dyDescent="0.35">
      <c r="B2047" t="s">
        <v>863</v>
      </c>
      <c r="C2047" s="292">
        <v>0.1017</v>
      </c>
      <c r="D2047" s="131">
        <f t="shared" si="349"/>
        <v>0.1017</v>
      </c>
      <c r="E2047" s="131">
        <f t="shared" si="349"/>
        <v>0.1017</v>
      </c>
      <c r="F2047" s="131">
        <f t="shared" si="349"/>
        <v>0.1017</v>
      </c>
      <c r="G2047" s="131">
        <f t="shared" si="349"/>
        <v>0.1017</v>
      </c>
      <c r="H2047" s="131">
        <f t="shared" si="349"/>
        <v>0.1017</v>
      </c>
    </row>
    <row r="2048" spans="2:8" hidden="1" outlineLevel="2" x14ac:dyDescent="0.35"/>
    <row r="2049" spans="2:8" hidden="1" outlineLevel="2" x14ac:dyDescent="0.35">
      <c r="B2049" t="s">
        <v>857</v>
      </c>
      <c r="C2049" s="291">
        <f>'Regulatory WACC'!$C$21</f>
        <v>0.11000990968583492</v>
      </c>
      <c r="D2049" s="131">
        <f>C2049</f>
        <v>0.11000990968583492</v>
      </c>
      <c r="E2049" s="131">
        <f>D2049</f>
        <v>0.11000990968583492</v>
      </c>
      <c r="F2049" s="73">
        <f>E2049</f>
        <v>0.11000990968583492</v>
      </c>
      <c r="G2049" s="73">
        <f>F2049</f>
        <v>0.11000990968583492</v>
      </c>
      <c r="H2049" s="73">
        <f>G2049</f>
        <v>0.11000990968583492</v>
      </c>
    </row>
    <row r="2050" spans="2:8" hidden="1" outlineLevel="2" x14ac:dyDescent="0.35"/>
    <row r="2051" spans="2:8" hidden="1" outlineLevel="2" x14ac:dyDescent="0.35">
      <c r="B2051" t="s">
        <v>864</v>
      </c>
      <c r="C2051" s="293">
        <v>17.260000000000002</v>
      </c>
      <c r="D2051" s="58">
        <f t="shared" ref="D2051:H2053" si="350">C2051</f>
        <v>17.260000000000002</v>
      </c>
      <c r="E2051" s="58">
        <f t="shared" si="350"/>
        <v>17.260000000000002</v>
      </c>
      <c r="F2051" s="58">
        <f t="shared" si="350"/>
        <v>17.260000000000002</v>
      </c>
      <c r="G2051" s="58">
        <f t="shared" si="350"/>
        <v>17.260000000000002</v>
      </c>
      <c r="H2051" s="58">
        <f t="shared" si="350"/>
        <v>17.260000000000002</v>
      </c>
    </row>
    <row r="2052" spans="2:8" hidden="1" outlineLevel="2" x14ac:dyDescent="0.35">
      <c r="B2052" t="s">
        <v>865</v>
      </c>
      <c r="C2052" s="293">
        <v>7</v>
      </c>
      <c r="D2052" s="58">
        <f t="shared" si="350"/>
        <v>7</v>
      </c>
      <c r="E2052" s="58">
        <f t="shared" si="350"/>
        <v>7</v>
      </c>
      <c r="F2052" s="58">
        <f t="shared" si="350"/>
        <v>7</v>
      </c>
      <c r="G2052" s="58">
        <f t="shared" si="350"/>
        <v>7</v>
      </c>
      <c r="H2052" s="58">
        <f t="shared" si="350"/>
        <v>7</v>
      </c>
    </row>
    <row r="2053" spans="2:8" ht="15" hidden="1" customHeight="1" outlineLevel="2" x14ac:dyDescent="0.35">
      <c r="B2053" t="s">
        <v>866</v>
      </c>
      <c r="C2053" s="293">
        <v>5.3</v>
      </c>
      <c r="D2053" s="58">
        <f t="shared" si="350"/>
        <v>5.3</v>
      </c>
      <c r="E2053" s="58">
        <f t="shared" si="350"/>
        <v>5.3</v>
      </c>
      <c r="F2053" s="58">
        <f t="shared" si="350"/>
        <v>5.3</v>
      </c>
      <c r="G2053" s="58">
        <f t="shared" si="350"/>
        <v>5.3</v>
      </c>
      <c r="H2053" s="58">
        <f t="shared" si="350"/>
        <v>5.3</v>
      </c>
    </row>
    <row r="2054" spans="2:8" hidden="1" outlineLevel="1" x14ac:dyDescent="0.35"/>
    <row r="2055" spans="2:8" hidden="1" outlineLevel="1" x14ac:dyDescent="0.35">
      <c r="B2055" s="136" t="s">
        <v>1236</v>
      </c>
      <c r="C2055" s="136"/>
      <c r="D2055" s="137">
        <f>D2057-D2199-D2136</f>
        <v>1283.531139131863</v>
      </c>
      <c r="E2055" s="137">
        <f>E2057-E2199-E2136</f>
        <v>1321.3741402106452</v>
      </c>
      <c r="F2055" s="137">
        <f>F2057-F2199-F2136</f>
        <v>1360.3328857283329</v>
      </c>
      <c r="G2055" s="137">
        <f>G2057-G2199-G2136</f>
        <v>1400.4402717454254</v>
      </c>
      <c r="H2055" s="137">
        <f>H2057-H2199-H2136</f>
        <v>1441.730164213697</v>
      </c>
    </row>
    <row r="2056" spans="2:8" hidden="1" outlineLevel="2" x14ac:dyDescent="0.35"/>
    <row r="2057" spans="2:8" hidden="1" outlineLevel="2" x14ac:dyDescent="0.35">
      <c r="B2057" t="s">
        <v>868</v>
      </c>
      <c r="C2057" s="36"/>
      <c r="D2057" s="36">
        <f>D2058*(Inflation!$L$522/Inflation!$L$510)</f>
        <v>1346.6638108622324</v>
      </c>
      <c r="E2057" s="36">
        <f>E2058*(Inflation!$L$522/Inflation!$L$510)</f>
        <v>1386.368184596153</v>
      </c>
      <c r="F2057" s="36">
        <f>F2058*(Inflation!$L$522/Inflation!$L$510)</f>
        <v>1427.2431825652295</v>
      </c>
      <c r="G2057" s="36">
        <f>G2058*(Inflation!$L$522/Inflation!$L$510)</f>
        <v>1469.3233188788929</v>
      </c>
      <c r="H2057" s="36">
        <f>H2058*(Inflation!$L$522/Inflation!$L$510)</f>
        <v>1512.6441252436084</v>
      </c>
    </row>
    <row r="2058" spans="2:8" hidden="1" outlineLevel="2" x14ac:dyDescent="0.35">
      <c r="B2058" t="s">
        <v>867</v>
      </c>
      <c r="C2058" s="34">
        <f>D2059</f>
        <v>1248.34214</v>
      </c>
      <c r="D2058" s="34">
        <f>(1+((D2060/D2059)^(1/5)-1))*C2058*(1-D2061)</f>
        <v>1295.6684739368493</v>
      </c>
      <c r="E2058" s="34">
        <f>(1+((E2060/E2059)^(1/5)-1))*D2058*(1-E2061)</f>
        <v>1333.8693262278969</v>
      </c>
      <c r="F2058" s="34">
        <f>(1+((F2060/F2059)^(1/5)-1))*E2058*(1-F2061)</f>
        <v>1373.1964736670607</v>
      </c>
      <c r="G2058" s="34">
        <f>(1+((G2060/G2059)^(1/5)-1))*F2058*(1-G2061)</f>
        <v>1413.6831233867631</v>
      </c>
      <c r="H2058" s="34">
        <f>(1+((H2060/H2059)^(1/5)-1))*G2058*(1-H2061)</f>
        <v>1455.3634615821932</v>
      </c>
    </row>
    <row r="2059" spans="2:8" hidden="1" outlineLevel="2" x14ac:dyDescent="0.35">
      <c r="B2059" s="27" t="s">
        <v>869</v>
      </c>
      <c r="C2059" s="34"/>
      <c r="D2059" s="34">
        <v>1248.34214</v>
      </c>
      <c r="E2059" s="140">
        <f t="shared" ref="E2059:H2060" si="351">D2059</f>
        <v>1248.34214</v>
      </c>
      <c r="F2059" s="140">
        <f t="shared" si="351"/>
        <v>1248.34214</v>
      </c>
      <c r="G2059" s="140">
        <f t="shared" si="351"/>
        <v>1248.34214</v>
      </c>
      <c r="H2059" s="140">
        <f t="shared" si="351"/>
        <v>1248.34214</v>
      </c>
    </row>
    <row r="2060" spans="2:8" hidden="1" outlineLevel="2" x14ac:dyDescent="0.35">
      <c r="B2060" s="27" t="s">
        <v>870</v>
      </c>
      <c r="C2060" s="34"/>
      <c r="D2060" s="34">
        <v>1503.6090599999998</v>
      </c>
      <c r="E2060" s="140">
        <f t="shared" si="351"/>
        <v>1503.6090599999998</v>
      </c>
      <c r="F2060" s="140">
        <f t="shared" si="351"/>
        <v>1503.6090599999998</v>
      </c>
      <c r="G2060" s="140">
        <f t="shared" si="351"/>
        <v>1503.6090599999998</v>
      </c>
      <c r="H2060" s="140">
        <f t="shared" si="351"/>
        <v>1503.6090599999998</v>
      </c>
    </row>
    <row r="2061" spans="2:8" hidden="1" outlineLevel="2" x14ac:dyDescent="0.35">
      <c r="B2061" s="27" t="s">
        <v>871</v>
      </c>
      <c r="C2061" s="34"/>
      <c r="D2061" s="292">
        <v>0</v>
      </c>
      <c r="E2061" s="141">
        <f>0.812%</f>
        <v>8.1200000000000005E-3</v>
      </c>
      <c r="F2061" s="141">
        <f>0.812%</f>
        <v>8.1200000000000005E-3</v>
      </c>
      <c r="G2061" s="141">
        <f>0.812%</f>
        <v>8.1200000000000005E-3</v>
      </c>
      <c r="H2061" s="141">
        <f>0.812%</f>
        <v>8.1200000000000005E-3</v>
      </c>
    </row>
    <row r="2062" spans="2:8" hidden="1" outlineLevel="1" x14ac:dyDescent="0.35"/>
    <row r="2063" spans="2:8" hidden="1" outlineLevel="1" x14ac:dyDescent="0.35">
      <c r="B2063" s="136" t="s">
        <v>1097</v>
      </c>
      <c r="C2063" s="136"/>
      <c r="D2063" s="137">
        <f>D2069</f>
        <v>1.9370628272110739</v>
      </c>
      <c r="E2063" s="137">
        <f>E2069</f>
        <v>1.9688453047930938</v>
      </c>
      <c r="F2063" s="137">
        <f>F2069</f>
        <v>2.0007323026448196</v>
      </c>
      <c r="G2063" s="137">
        <f>G2069</f>
        <v>2.0327108139306631</v>
      </c>
      <c r="H2063" s="137">
        <f>H2069</f>
        <v>2.0647676796045493</v>
      </c>
    </row>
    <row r="2064" spans="2:8" hidden="1" outlineLevel="2" x14ac:dyDescent="0.35"/>
    <row r="2065" spans="2:8" hidden="1" outlineLevel="2" x14ac:dyDescent="0.35">
      <c r="B2065" t="s">
        <v>987</v>
      </c>
      <c r="C2065" s="34">
        <v>124.19599021447226</v>
      </c>
      <c r="D2065" s="36">
        <f>C2065</f>
        <v>124.19599021447226</v>
      </c>
      <c r="E2065" s="36">
        <f>D2065</f>
        <v>124.19599021447226</v>
      </c>
      <c r="F2065" s="36">
        <f>E2065</f>
        <v>124.19599021447226</v>
      </c>
      <c r="G2065" s="36">
        <f>F2065</f>
        <v>124.19599021447226</v>
      </c>
      <c r="H2065" s="36">
        <f>G2065</f>
        <v>124.19599021447226</v>
      </c>
    </row>
    <row r="2066" spans="2:8" hidden="1" outlineLevel="2" x14ac:dyDescent="0.35">
      <c r="C2066" s="36"/>
    </row>
    <row r="2067" spans="2:8" hidden="1" outlineLevel="2" x14ac:dyDescent="0.35">
      <c r="B2067" t="s">
        <v>995</v>
      </c>
      <c r="D2067" s="36">
        <f>(D2078/(1-D2077))*50%*D2076*D2074*D2073/(D2071+D2072+D2073)</f>
        <v>8.6806523358706613</v>
      </c>
      <c r="E2067" s="36">
        <f>(E2078/(1-E2077))*50%*E2076*E2074*E2073/(E2071+E2072+E2073)</f>
        <v>8.8230806734477856</v>
      </c>
      <c r="F2067" s="36">
        <f>(F2078/(1-F2077))*50%*F2076*F2074*F2073/(F2071+F2072+F2073)</f>
        <v>8.9659774027108288</v>
      </c>
      <c r="G2067" s="36">
        <f>(G2078/(1-G2077))*50%*G2076*G2074*G2073/(G2071+G2072+G2073)</f>
        <v>9.1092842355050916</v>
      </c>
      <c r="H2067" s="36">
        <f>(H2078/(1-H2077))*50%*H2076*H2074*H2073/(H2071+H2072+H2073)</f>
        <v>9.2529422015677447</v>
      </c>
    </row>
    <row r="2068" spans="2:8" hidden="1" outlineLevel="2" x14ac:dyDescent="0.35">
      <c r="B2068" s="27" t="s">
        <v>51</v>
      </c>
      <c r="D2068" s="36">
        <f>D2067*(D2206+D2143)/(D2206+D2143+D2065)</f>
        <v>6.7435895086595874</v>
      </c>
      <c r="E2068" s="36">
        <f>E2067*(E2206+E2143)/(E2206+E2143+E2065)</f>
        <v>6.8542353686546917</v>
      </c>
      <c r="F2068" s="36">
        <f>F2067*(F2206+F2143)/(F2206+F2143+F2065)</f>
        <v>6.9652451000660092</v>
      </c>
      <c r="G2068" s="36">
        <f>G2067*(G2206+G2143)/(G2206+G2143+G2065)</f>
        <v>7.0765734215744285</v>
      </c>
      <c r="H2068" s="36">
        <f>H2067*(H2206+H2143)/(H2206+H2143+H2065)</f>
        <v>7.1881745219631954</v>
      </c>
    </row>
    <row r="2069" spans="2:8" hidden="1" outlineLevel="2" x14ac:dyDescent="0.35">
      <c r="B2069" s="27" t="s">
        <v>35</v>
      </c>
      <c r="D2069" s="36">
        <f>D2067-D2068</f>
        <v>1.9370628272110739</v>
      </c>
      <c r="E2069" s="36">
        <f>E2067-E2068</f>
        <v>1.9688453047930938</v>
      </c>
      <c r="F2069" s="36">
        <f>F2067-F2068</f>
        <v>2.0007323026448196</v>
      </c>
      <c r="G2069" s="36">
        <f>G2067-G2068</f>
        <v>2.0327108139306631</v>
      </c>
      <c r="H2069" s="36">
        <f>H2067-H2068</f>
        <v>2.0647676796045493</v>
      </c>
    </row>
    <row r="2070" spans="2:8" hidden="1" outlineLevel="2" x14ac:dyDescent="0.35"/>
    <row r="2071" spans="2:8" hidden="1" outlineLevel="2" x14ac:dyDescent="0.35">
      <c r="B2071" t="s">
        <v>379</v>
      </c>
      <c r="D2071" s="36">
        <f>D2171+D2108+D2013</f>
        <v>88.153433576492446</v>
      </c>
      <c r="E2071" s="36">
        <f>E2171+E2108+E2013</f>
        <v>88.153433576492446</v>
      </c>
      <c r="F2071" s="36">
        <f>F2171+F2108+F2013</f>
        <v>88.153433576492446</v>
      </c>
      <c r="G2071" s="36">
        <f>G2171+G2108+G2013</f>
        <v>88.153433576492446</v>
      </c>
      <c r="H2071" s="36">
        <f>H2171+H2108+H2013</f>
        <v>88.153433576492446</v>
      </c>
    </row>
    <row r="2072" spans="2:8" hidden="1" outlineLevel="2" x14ac:dyDescent="0.35">
      <c r="B2072" t="s">
        <v>872</v>
      </c>
      <c r="D2072" s="36">
        <f>D1987+D2084+D2147</f>
        <v>1651.4468928225051</v>
      </c>
      <c r="E2072" s="36">
        <f>E1987+E2084+E2147</f>
        <v>1651.4468928225051</v>
      </c>
      <c r="F2072" s="36">
        <f>F1987+F2084+F2147</f>
        <v>1651.4468928225051</v>
      </c>
      <c r="G2072" s="36">
        <f>G1987+G2084+G2147</f>
        <v>1651.4468928225051</v>
      </c>
      <c r="H2072" s="36">
        <f>H1987+H2084+H2147</f>
        <v>1651.4468928225051</v>
      </c>
    </row>
    <row r="2073" spans="2:8" hidden="1" outlineLevel="2" x14ac:dyDescent="0.35">
      <c r="B2073" t="s">
        <v>374</v>
      </c>
      <c r="D2073" s="36">
        <f>D2199+D2136+D2055</f>
        <v>1346.6638108622324</v>
      </c>
      <c r="E2073" s="36">
        <f>E2199+E2136+E2055</f>
        <v>1386.368184596153</v>
      </c>
      <c r="F2073" s="36">
        <f>F2199+F2136+F2055</f>
        <v>1427.2431825652295</v>
      </c>
      <c r="G2073" s="36">
        <f>G2199+G2136+G2055</f>
        <v>1469.3233188788927</v>
      </c>
      <c r="H2073" s="36">
        <f>H2199+H2136+H2055</f>
        <v>1512.6441252436084</v>
      </c>
    </row>
    <row r="2074" spans="2:8" hidden="1" outlineLevel="2" x14ac:dyDescent="0.35">
      <c r="B2074" t="s">
        <v>873</v>
      </c>
      <c r="D2074" s="36">
        <f>D2206+D2143+D2065</f>
        <v>556.5654337155645</v>
      </c>
      <c r="E2074" s="36">
        <f>E2206+E2143+E2065</f>
        <v>556.5654337155645</v>
      </c>
      <c r="F2074" s="36">
        <f>F2206+F2143+F2065</f>
        <v>556.5654337155645</v>
      </c>
      <c r="G2074" s="36">
        <f>G2206+G2143+G2065</f>
        <v>556.5654337155645</v>
      </c>
      <c r="H2074" s="36">
        <f>H2206+H2143+H2065</f>
        <v>556.5654337155645</v>
      </c>
    </row>
    <row r="2075" spans="2:8" hidden="1" outlineLevel="2" x14ac:dyDescent="0.35"/>
    <row r="2076" spans="2:8" hidden="1" outlineLevel="2" x14ac:dyDescent="0.35">
      <c r="B2076" t="s">
        <v>874</v>
      </c>
      <c r="C2076" s="294">
        <v>0.55112399999999995</v>
      </c>
      <c r="D2076" s="139">
        <f t="shared" ref="D2076:H2078" si="352">C2076</f>
        <v>0.55112399999999995</v>
      </c>
      <c r="E2076" s="139">
        <f t="shared" si="352"/>
        <v>0.55112399999999995</v>
      </c>
      <c r="F2076" s="139">
        <f t="shared" si="352"/>
        <v>0.55112399999999995</v>
      </c>
      <c r="G2076" s="139">
        <f t="shared" si="352"/>
        <v>0.55112399999999995</v>
      </c>
      <c r="H2076" s="139">
        <f t="shared" si="352"/>
        <v>0.55112399999999995</v>
      </c>
    </row>
    <row r="2077" spans="2:8" hidden="1" outlineLevel="2" x14ac:dyDescent="0.35">
      <c r="B2077" t="s">
        <v>875</v>
      </c>
      <c r="C2077" s="294">
        <v>0.34</v>
      </c>
      <c r="D2077" s="139">
        <f t="shared" si="352"/>
        <v>0.34</v>
      </c>
      <c r="E2077" s="139">
        <f t="shared" si="352"/>
        <v>0.34</v>
      </c>
      <c r="F2077" s="139">
        <f t="shared" si="352"/>
        <v>0.34</v>
      </c>
      <c r="G2077" s="139">
        <f t="shared" si="352"/>
        <v>0.34</v>
      </c>
      <c r="H2077" s="139">
        <f t="shared" si="352"/>
        <v>0.34</v>
      </c>
    </row>
    <row r="2078" spans="2:8" hidden="1" outlineLevel="2" x14ac:dyDescent="0.35">
      <c r="B2078" t="s">
        <v>876</v>
      </c>
      <c r="C2078" s="294">
        <v>8.5611999999999994E-2</v>
      </c>
      <c r="D2078" s="139">
        <f t="shared" si="352"/>
        <v>8.5611999999999994E-2</v>
      </c>
      <c r="E2078" s="139">
        <f t="shared" si="352"/>
        <v>8.5611999999999994E-2</v>
      </c>
      <c r="F2078" s="139">
        <f t="shared" si="352"/>
        <v>8.5611999999999994E-2</v>
      </c>
      <c r="G2078" s="139">
        <f t="shared" si="352"/>
        <v>8.5611999999999994E-2</v>
      </c>
      <c r="H2078" s="139">
        <f t="shared" si="352"/>
        <v>8.5611999999999994E-2</v>
      </c>
    </row>
    <row r="2079" spans="2:8" hidden="1" outlineLevel="1" x14ac:dyDescent="0.35"/>
    <row r="2080" spans="2:8" hidden="1" outlineLevel="1" x14ac:dyDescent="0.35">
      <c r="B2080" s="136" t="s">
        <v>877</v>
      </c>
      <c r="C2080" s="296">
        <v>-9.4507713182111974</v>
      </c>
      <c r="D2080" s="137">
        <f>C2080</f>
        <v>-9.4507713182111974</v>
      </c>
      <c r="E2080" s="137">
        <f>D2080</f>
        <v>-9.4507713182111974</v>
      </c>
      <c r="F2080" s="137">
        <f>E2080</f>
        <v>-9.4507713182111974</v>
      </c>
      <c r="G2080" s="137">
        <f>F2080</f>
        <v>-9.4507713182111974</v>
      </c>
      <c r="H2080" s="137">
        <f>G2080</f>
        <v>-9.4507713182111974</v>
      </c>
    </row>
    <row r="2081" spans="2:10" ht="15" hidden="1" customHeight="1" outlineLevel="1" x14ac:dyDescent="0.35">
      <c r="C2081" s="36"/>
    </row>
    <row r="2082" spans="2:10" ht="14.15" hidden="1" customHeight="1" outlineLevel="1" x14ac:dyDescent="0.35">
      <c r="B2082" s="111" t="s">
        <v>520</v>
      </c>
      <c r="C2082" s="111"/>
      <c r="D2082" s="144">
        <f>D2084+D2108+D2136+D2141</f>
        <v>182.28265478749375</v>
      </c>
      <c r="E2082" s="144">
        <f>E2084+E2108+E2136+E2141</f>
        <v>183.0638791838889</v>
      </c>
      <c r="F2082" s="144">
        <f>F2084+F2108+F2136+F2141</f>
        <v>183.8666790794214</v>
      </c>
      <c r="G2082" s="144">
        <f>G2084+G2108+G2136+G2141</f>
        <v>184.6916624253482</v>
      </c>
      <c r="H2082" s="144">
        <f>H2084+H2108+H2136+H2141</f>
        <v>185.53945550241684</v>
      </c>
    </row>
    <row r="2083" spans="2:10" hidden="1" outlineLevel="1" x14ac:dyDescent="0.35">
      <c r="B2083" s="1"/>
      <c r="C2083" s="1"/>
      <c r="D2083" s="130"/>
      <c r="E2083" s="130"/>
      <c r="F2083" s="130"/>
      <c r="G2083" s="130"/>
      <c r="H2083" s="130"/>
    </row>
    <row r="2084" spans="2:10" hidden="1" outlineLevel="1" x14ac:dyDescent="0.35">
      <c r="B2084" s="136" t="s">
        <v>380</v>
      </c>
      <c r="C2084" s="136"/>
      <c r="D2084" s="137">
        <f>D2086+D2087</f>
        <v>152.14828554333621</v>
      </c>
      <c r="E2084" s="137">
        <f>E2086+E2087</f>
        <v>152.14828554333621</v>
      </c>
      <c r="F2084" s="137">
        <f>F2086+F2087</f>
        <v>152.14828554333621</v>
      </c>
      <c r="G2084" s="137">
        <f>G2086+G2087</f>
        <v>152.14828554333621</v>
      </c>
      <c r="H2084" s="137">
        <f>H2086+H2087</f>
        <v>152.14828554333621</v>
      </c>
    </row>
    <row r="2085" spans="2:10" hidden="1" outlineLevel="2" x14ac:dyDescent="0.35"/>
    <row r="2086" spans="2:10" hidden="1" outlineLevel="2" x14ac:dyDescent="0.35">
      <c r="B2086" s="1" t="s">
        <v>853</v>
      </c>
      <c r="C2086" s="1"/>
      <c r="D2086" s="130">
        <f>-PMT(D2092,5,NPV(D2092,D2089:H2089))</f>
        <v>48.521002082056739</v>
      </c>
      <c r="E2086" s="130">
        <f t="shared" ref="E2086:H2087" si="353">D2086</f>
        <v>48.521002082056739</v>
      </c>
      <c r="F2086" s="130">
        <f t="shared" si="353"/>
        <v>48.521002082056739</v>
      </c>
      <c r="G2086" s="130">
        <f t="shared" si="353"/>
        <v>48.521002082056739</v>
      </c>
      <c r="H2086" s="130">
        <f t="shared" si="353"/>
        <v>48.521002082056739</v>
      </c>
    </row>
    <row r="2087" spans="2:10" hidden="1" outlineLevel="2" x14ac:dyDescent="0.35">
      <c r="B2087" s="1" t="s">
        <v>854</v>
      </c>
      <c r="C2087" s="1"/>
      <c r="D2087" s="130">
        <f>-PMT(D2092,5,NPV(D2092,D2090:H2090))</f>
        <v>103.62728346127948</v>
      </c>
      <c r="E2087" s="130">
        <f t="shared" si="353"/>
        <v>103.62728346127948</v>
      </c>
      <c r="F2087" s="130">
        <f t="shared" si="353"/>
        <v>103.62728346127948</v>
      </c>
      <c r="G2087" s="130">
        <f t="shared" si="353"/>
        <v>103.62728346127948</v>
      </c>
      <c r="H2087" s="130">
        <f t="shared" si="353"/>
        <v>103.62728346127948</v>
      </c>
    </row>
    <row r="2088" spans="2:10" hidden="1" outlineLevel="2" x14ac:dyDescent="0.35"/>
    <row r="2089" spans="2:10" hidden="1" outlineLevel="2" x14ac:dyDescent="0.35">
      <c r="B2089" t="s">
        <v>855</v>
      </c>
      <c r="D2089" s="36">
        <f>IF((D2095+D2100)&lt;D2099*D2093,(D2095+D2100),(D2099*D2093))</f>
        <v>48.521002082056732</v>
      </c>
      <c r="E2089" s="36">
        <f>IF((E2095+E2100)&lt;E2099*E2093,(E2095+E2100),(E2099*E2093))</f>
        <v>48.521002082056732</v>
      </c>
      <c r="F2089" s="36">
        <f>IF((F2095+F2100)&lt;F2099*F2093,(F2095+F2100),(F2099*F2093))</f>
        <v>48.521002082056732</v>
      </c>
      <c r="G2089" s="36">
        <f>IF((G2095+G2100)&lt;G2099*G2093,(G2095+G2100),(G2099*G2093))</f>
        <v>48.521002082056732</v>
      </c>
      <c r="H2089" s="36">
        <f>IF((H2095+H2100)&lt;H2099*H2093,(H2095+H2100),(H2099*H2093))</f>
        <v>48.521002082056732</v>
      </c>
    </row>
    <row r="2090" spans="2:10" hidden="1" outlineLevel="2" x14ac:dyDescent="0.35">
      <c r="B2090" t="s">
        <v>856</v>
      </c>
      <c r="D2090" s="36">
        <f>D2106*D2092</f>
        <v>113.19389172753549</v>
      </c>
      <c r="E2090" s="36">
        <f>E2106*E2092</f>
        <v>107.85610067062224</v>
      </c>
      <c r="F2090" s="36">
        <f>F2106*F2092</f>
        <v>102.51830961370896</v>
      </c>
      <c r="G2090" s="36">
        <f>G2106*G2092</f>
        <v>97.180518556795704</v>
      </c>
      <c r="H2090" s="36">
        <f>H2106*H2092</f>
        <v>91.842727499882429</v>
      </c>
    </row>
    <row r="2091" spans="2:10" hidden="1" outlineLevel="2" x14ac:dyDescent="0.35"/>
    <row r="2092" spans="2:10" hidden="1" outlineLevel="2" x14ac:dyDescent="0.35">
      <c r="B2092" t="s">
        <v>857</v>
      </c>
      <c r="C2092" s="131">
        <f>'Regulatory WACC'!$C$21</f>
        <v>0.11000990968583492</v>
      </c>
      <c r="D2092" s="131">
        <f t="shared" ref="D2092:H2093" si="354">C2092</f>
        <v>0.11000990968583492</v>
      </c>
      <c r="E2092" s="131">
        <f t="shared" si="354"/>
        <v>0.11000990968583492</v>
      </c>
      <c r="F2092" s="73">
        <f t="shared" si="354"/>
        <v>0.11000990968583492</v>
      </c>
      <c r="G2092" s="73">
        <f t="shared" si="354"/>
        <v>0.11000990968583492</v>
      </c>
      <c r="H2092" s="73">
        <f t="shared" si="354"/>
        <v>0.11000990968583492</v>
      </c>
    </row>
    <row r="2093" spans="2:10" hidden="1" outlineLevel="2" x14ac:dyDescent="0.35">
      <c r="B2093" t="s">
        <v>858</v>
      </c>
      <c r="C2093" s="292">
        <f>-C2101/C2099</f>
        <v>3.3949144720407866E-2</v>
      </c>
      <c r="D2093" s="131">
        <f t="shared" si="354"/>
        <v>3.3949144720407866E-2</v>
      </c>
      <c r="E2093" s="131">
        <f t="shared" si="354"/>
        <v>3.3949144720407866E-2</v>
      </c>
      <c r="F2093" s="73">
        <f t="shared" si="354"/>
        <v>3.3949144720407866E-2</v>
      </c>
      <c r="G2093" s="73">
        <f t="shared" si="354"/>
        <v>3.3949144720407866E-2</v>
      </c>
      <c r="H2093" s="73">
        <f t="shared" si="354"/>
        <v>3.3949144720407866E-2</v>
      </c>
    </row>
    <row r="2094" spans="2:10" hidden="1" outlineLevel="2" x14ac:dyDescent="0.35"/>
    <row r="2095" spans="2:10" hidden="1" outlineLevel="2" x14ac:dyDescent="0.35">
      <c r="B2095" t="s">
        <v>505</v>
      </c>
      <c r="C2095" s="34">
        <v>1429.2260540493355</v>
      </c>
      <c r="D2095" s="36">
        <f t="shared" ref="D2095:H2099" si="355">C2095</f>
        <v>1429.2260540493355</v>
      </c>
      <c r="E2095" s="36">
        <f t="shared" si="355"/>
        <v>1429.2260540493355</v>
      </c>
      <c r="F2095" s="36">
        <f t="shared" si="355"/>
        <v>1429.2260540493355</v>
      </c>
      <c r="G2095" s="36">
        <f t="shared" si="355"/>
        <v>1429.2260540493355</v>
      </c>
      <c r="H2095" s="36">
        <f t="shared" si="355"/>
        <v>1429.2260540493355</v>
      </c>
      <c r="J2095" s="36"/>
    </row>
    <row r="2096" spans="2:10" hidden="1" outlineLevel="2" x14ac:dyDescent="0.35">
      <c r="B2096" t="s">
        <v>506</v>
      </c>
      <c r="C2096" s="34">
        <v>0</v>
      </c>
      <c r="D2096" s="36">
        <f t="shared" si="355"/>
        <v>0</v>
      </c>
      <c r="E2096" s="36">
        <f t="shared" si="355"/>
        <v>0</v>
      </c>
      <c r="F2096" s="36">
        <f t="shared" si="355"/>
        <v>0</v>
      </c>
      <c r="G2096" s="36">
        <f t="shared" si="355"/>
        <v>0</v>
      </c>
      <c r="H2096" s="36">
        <f t="shared" si="355"/>
        <v>0</v>
      </c>
      <c r="J2096" s="36"/>
    </row>
    <row r="2097" spans="2:10" hidden="1" outlineLevel="2" x14ac:dyDescent="0.35">
      <c r="B2097" t="s">
        <v>507</v>
      </c>
      <c r="C2097" s="34">
        <v>0</v>
      </c>
      <c r="D2097" s="36">
        <f t="shared" si="355"/>
        <v>0</v>
      </c>
      <c r="E2097" s="36">
        <f t="shared" si="355"/>
        <v>0</v>
      </c>
      <c r="F2097" s="36">
        <f t="shared" si="355"/>
        <v>0</v>
      </c>
      <c r="G2097" s="36">
        <f t="shared" si="355"/>
        <v>0</v>
      </c>
      <c r="H2097" s="36">
        <f t="shared" si="355"/>
        <v>0</v>
      </c>
      <c r="J2097" s="36"/>
    </row>
    <row r="2098" spans="2:10" hidden="1" outlineLevel="2" x14ac:dyDescent="0.35">
      <c r="B2098" t="s">
        <v>1086</v>
      </c>
      <c r="C2098" s="34">
        <v>1.9158549180399345E-6</v>
      </c>
      <c r="D2098" s="36">
        <f t="shared" si="355"/>
        <v>1.9158549180399345E-6</v>
      </c>
      <c r="E2098" s="36">
        <f t="shared" si="355"/>
        <v>1.9158549180399345E-6</v>
      </c>
      <c r="F2098" s="36">
        <f t="shared" si="355"/>
        <v>1.9158549180399345E-6</v>
      </c>
      <c r="G2098" s="36">
        <f t="shared" si="355"/>
        <v>1.9158549180399345E-6</v>
      </c>
      <c r="H2098" s="36">
        <f t="shared" si="355"/>
        <v>1.9158549180399345E-6</v>
      </c>
      <c r="J2098" s="36"/>
    </row>
    <row r="2099" spans="2:10" hidden="1" outlineLevel="2" x14ac:dyDescent="0.35">
      <c r="B2099" t="s">
        <v>1233</v>
      </c>
      <c r="C2099" s="36">
        <f>C2095-C2096-C2097-C2098</f>
        <v>1429.2260521334806</v>
      </c>
      <c r="D2099" s="36">
        <f t="shared" si="355"/>
        <v>1429.2260521334806</v>
      </c>
      <c r="E2099" s="36">
        <f t="shared" si="355"/>
        <v>1429.2260521334806</v>
      </c>
      <c r="F2099" s="36">
        <f t="shared" si="355"/>
        <v>1429.2260521334806</v>
      </c>
      <c r="G2099" s="36">
        <f t="shared" si="355"/>
        <v>1429.2260521334806</v>
      </c>
      <c r="H2099" s="36">
        <f t="shared" si="355"/>
        <v>1429.2260521334806</v>
      </c>
      <c r="J2099" s="36"/>
    </row>
    <row r="2100" spans="2:10" hidden="1" outlineLevel="2" x14ac:dyDescent="0.35">
      <c r="B2100" t="s">
        <v>511</v>
      </c>
      <c r="C2100" s="34">
        <v>-405.69038682375242</v>
      </c>
      <c r="D2100" s="156">
        <f>C2100</f>
        <v>-405.69038682375242</v>
      </c>
      <c r="E2100" s="36">
        <f>D2100+D2101</f>
        <v>-454.21138890580914</v>
      </c>
      <c r="F2100" s="36">
        <f>E2100+E2101</f>
        <v>-502.73239098786587</v>
      </c>
      <c r="G2100" s="36">
        <f>F2100+F2101</f>
        <v>-551.25339306992259</v>
      </c>
      <c r="H2100" s="36">
        <f>G2100+G2101</f>
        <v>-599.77439515197932</v>
      </c>
      <c r="J2100" s="36"/>
    </row>
    <row r="2101" spans="2:10" hidden="1" outlineLevel="2" x14ac:dyDescent="0.35">
      <c r="B2101" t="s">
        <v>1234</v>
      </c>
      <c r="C2101" s="34">
        <v>-48.521002082056732</v>
      </c>
      <c r="D2101" s="36">
        <f>-D2089</f>
        <v>-48.521002082056732</v>
      </c>
      <c r="E2101" s="36">
        <f>-E2089</f>
        <v>-48.521002082056732</v>
      </c>
      <c r="F2101" s="36">
        <f>-F2089</f>
        <v>-48.521002082056732</v>
      </c>
      <c r="G2101" s="36">
        <f>-G2089</f>
        <v>-48.521002082056732</v>
      </c>
      <c r="H2101" s="36">
        <f>-H2089</f>
        <v>-48.521002082056732</v>
      </c>
      <c r="J2101" s="36"/>
    </row>
    <row r="2102" spans="2:10" hidden="1" outlineLevel="2" x14ac:dyDescent="0.35">
      <c r="B2102" t="s">
        <v>514</v>
      </c>
      <c r="C2102" s="34">
        <v>0</v>
      </c>
      <c r="D2102" s="36">
        <f>IFERROR(C2102*(D2101/C2101),0)</f>
        <v>0</v>
      </c>
      <c r="E2102" s="36">
        <f>IFERROR(D2102*(E2101/D2101),0)</f>
        <v>0</v>
      </c>
      <c r="F2102" s="36">
        <f>IFERROR(E2102*(F2101/E2101),0)</f>
        <v>0</v>
      </c>
      <c r="G2102" s="36">
        <f>IFERROR(F2102*(G2101/F2101),0)</f>
        <v>0</v>
      </c>
      <c r="H2102" s="36">
        <f>IFERROR(G2102*(H2101/G2101),0)</f>
        <v>0</v>
      </c>
      <c r="J2102" s="36"/>
    </row>
    <row r="2103" spans="2:10" hidden="1" outlineLevel="2" x14ac:dyDescent="0.35">
      <c r="B2103" t="s">
        <v>513</v>
      </c>
      <c r="C2103" s="34">
        <v>0</v>
      </c>
      <c r="D2103" s="36">
        <f>IFERROR(C2103*(D2101/C2101),0)</f>
        <v>0</v>
      </c>
      <c r="E2103" s="36">
        <f>IFERROR(D2103*(E2101/D2101),0)</f>
        <v>0</v>
      </c>
      <c r="F2103" s="36">
        <f>IFERROR(E2103*(F2101/E2101),0)</f>
        <v>0</v>
      </c>
      <c r="G2103" s="36">
        <f>IFERROR(F2103*(G2101/F2101),0)</f>
        <v>0</v>
      </c>
      <c r="H2103" s="36">
        <f>IFERROR(G2103*(H2101/G2101),0)</f>
        <v>0</v>
      </c>
      <c r="J2103" s="36"/>
    </row>
    <row r="2104" spans="2:10" hidden="1" outlineLevel="2" x14ac:dyDescent="0.35">
      <c r="B2104" t="s">
        <v>515</v>
      </c>
      <c r="C2104" s="34">
        <v>3.550122538949235</v>
      </c>
      <c r="D2104" s="36">
        <f t="shared" ref="D2104:H2105" si="356">+C2104</f>
        <v>3.550122538949235</v>
      </c>
      <c r="E2104" s="36">
        <f t="shared" si="356"/>
        <v>3.550122538949235</v>
      </c>
      <c r="F2104" s="36">
        <f t="shared" si="356"/>
        <v>3.550122538949235</v>
      </c>
      <c r="G2104" s="36">
        <f t="shared" si="356"/>
        <v>3.550122538949235</v>
      </c>
      <c r="H2104" s="36">
        <f t="shared" si="356"/>
        <v>3.550122538949235</v>
      </c>
      <c r="J2104" s="36"/>
    </row>
    <row r="2105" spans="2:10" hidden="1" outlineLevel="2" x14ac:dyDescent="0.35">
      <c r="B2105" t="s">
        <v>516</v>
      </c>
      <c r="C2105" s="34">
        <v>1.8568941336124667</v>
      </c>
      <c r="D2105" s="36">
        <f t="shared" si="356"/>
        <v>1.8568941336124667</v>
      </c>
      <c r="E2105" s="36">
        <f t="shared" si="356"/>
        <v>1.8568941336124667</v>
      </c>
      <c r="F2105" s="36">
        <f t="shared" si="356"/>
        <v>1.8568941336124667</v>
      </c>
      <c r="G2105" s="36">
        <f t="shared" si="356"/>
        <v>1.8568941336124667</v>
      </c>
      <c r="H2105" s="36">
        <f t="shared" si="356"/>
        <v>1.8568941336124667</v>
      </c>
      <c r="J2105" s="36"/>
    </row>
    <row r="2106" spans="2:10" hidden="1" outlineLevel="2" x14ac:dyDescent="0.35">
      <c r="B2106" t="s">
        <v>1235</v>
      </c>
      <c r="C2106" s="36">
        <f>C2095+C2100-C2102-C2103+C2104+C2105</f>
        <v>1028.9426838981449</v>
      </c>
      <c r="D2106" s="36">
        <f>D2095+D2100-D2102-D2103+D2105+D2104</f>
        <v>1028.9426838981447</v>
      </c>
      <c r="E2106" s="36">
        <f>E2095+E2100-E2102-E2103+E2105+E2104</f>
        <v>980.42168181608815</v>
      </c>
      <c r="F2106" s="36">
        <f>F2095+F2100-F2102-F2103+F2105+F2104</f>
        <v>931.90067973403143</v>
      </c>
      <c r="G2106" s="36">
        <f>G2095+G2100-G2102-G2103+G2105+G2104</f>
        <v>883.3796776519747</v>
      </c>
      <c r="H2106" s="36">
        <f>H2095+H2100-H2102-H2103+H2105+H2104</f>
        <v>834.85867556991798</v>
      </c>
      <c r="J2106" s="36"/>
    </row>
    <row r="2107" spans="2:10" hidden="1" outlineLevel="1" x14ac:dyDescent="0.35">
      <c r="D2107" s="36"/>
    </row>
    <row r="2108" spans="2:10" hidden="1" outlineLevel="1" x14ac:dyDescent="0.35">
      <c r="B2108" s="136" t="s">
        <v>1232</v>
      </c>
      <c r="C2108" s="136"/>
      <c r="D2108" s="137">
        <f>SUM(D2110:D2112)</f>
        <v>2.133149805442069</v>
      </c>
      <c r="E2108" s="137">
        <f>SUM(E2110:E2112)</f>
        <v>2.133149805442069</v>
      </c>
      <c r="F2108" s="137">
        <f>SUM(F2110:F2112)</f>
        <v>2.133149805442069</v>
      </c>
      <c r="G2108" s="137">
        <f>SUM(G2110:G2112)</f>
        <v>2.133149805442069</v>
      </c>
      <c r="H2108" s="137">
        <f>SUM(H2110:H2112)</f>
        <v>2.133149805442069</v>
      </c>
    </row>
    <row r="2109" spans="2:10" hidden="1" outlineLevel="2" x14ac:dyDescent="0.35"/>
    <row r="2110" spans="2:10" hidden="1" outlineLevel="2" x14ac:dyDescent="0.35">
      <c r="B2110" s="82" t="s">
        <v>1055</v>
      </c>
      <c r="D2110" s="112">
        <f t="shared" ref="D2110:H2112" si="357">D2114*D2122/D2126</f>
        <v>1.5384384697351023</v>
      </c>
      <c r="E2110" s="112">
        <f t="shared" si="357"/>
        <v>1.5384384697351023</v>
      </c>
      <c r="F2110" s="112">
        <f t="shared" si="357"/>
        <v>1.5384384697351023</v>
      </c>
      <c r="G2110" s="112">
        <f t="shared" si="357"/>
        <v>1.5384384697351023</v>
      </c>
      <c r="H2110" s="112">
        <f t="shared" si="357"/>
        <v>1.5384384697351023</v>
      </c>
    </row>
    <row r="2111" spans="2:10" hidden="1" outlineLevel="2" x14ac:dyDescent="0.35">
      <c r="B2111" s="82" t="s">
        <v>1056</v>
      </c>
      <c r="D2111" s="112">
        <f t="shared" si="357"/>
        <v>0.22179744549517108</v>
      </c>
      <c r="E2111" s="112">
        <f t="shared" si="357"/>
        <v>0.22179744549517108</v>
      </c>
      <c r="F2111" s="112">
        <f t="shared" si="357"/>
        <v>0.22179744549517108</v>
      </c>
      <c r="G2111" s="112">
        <f t="shared" si="357"/>
        <v>0.22179744549517108</v>
      </c>
      <c r="H2111" s="112">
        <f t="shared" si="357"/>
        <v>0.22179744549517108</v>
      </c>
    </row>
    <row r="2112" spans="2:10" hidden="1" outlineLevel="2" x14ac:dyDescent="0.35">
      <c r="B2112" s="82" t="s">
        <v>1057</v>
      </c>
      <c r="D2112" s="112">
        <f t="shared" si="357"/>
        <v>0.37291389021179544</v>
      </c>
      <c r="E2112" s="112">
        <f t="shared" si="357"/>
        <v>0.37291389021179544</v>
      </c>
      <c r="F2112" s="112">
        <f t="shared" si="357"/>
        <v>0.37291389021179544</v>
      </c>
      <c r="G2112" s="112">
        <f t="shared" si="357"/>
        <v>0.37291389021179544</v>
      </c>
      <c r="H2112" s="112">
        <f t="shared" si="357"/>
        <v>0.37291389021179544</v>
      </c>
    </row>
    <row r="2113" spans="2:8" hidden="1" outlineLevel="2" x14ac:dyDescent="0.35">
      <c r="B2113" s="82"/>
      <c r="D2113" s="112"/>
      <c r="E2113" s="112"/>
      <c r="F2113" s="112"/>
      <c r="G2113" s="112"/>
      <c r="H2113" s="112"/>
    </row>
    <row r="2114" spans="2:8" hidden="1" outlineLevel="2" x14ac:dyDescent="0.35">
      <c r="B2114" s="82" t="s">
        <v>1058</v>
      </c>
      <c r="D2114" s="112">
        <f>D2118*D2126</f>
        <v>11.676167163670115</v>
      </c>
      <c r="E2114" s="112">
        <f>E2118*E2126</f>
        <v>11.676167163670115</v>
      </c>
      <c r="F2114" s="112">
        <f>F2118*F2126</f>
        <v>11.676167163670115</v>
      </c>
      <c r="G2114" s="112">
        <f>G2118*G2126</f>
        <v>11.676167163670115</v>
      </c>
      <c r="H2114" s="112">
        <f>H2118*H2126</f>
        <v>11.676167163670115</v>
      </c>
    </row>
    <row r="2115" spans="2:8" hidden="1" outlineLevel="2" x14ac:dyDescent="0.35">
      <c r="B2115" s="82" t="s">
        <v>1059</v>
      </c>
      <c r="D2115" s="112">
        <f>D2118*D2127</f>
        <v>1.0451196321150449</v>
      </c>
      <c r="E2115" s="112">
        <f>E2118*E2127</f>
        <v>1.0451196321150449</v>
      </c>
      <c r="F2115" s="112">
        <f>F2118*F2127</f>
        <v>1.0451196321150449</v>
      </c>
      <c r="G2115" s="112">
        <f>G2118*G2127</f>
        <v>1.0451196321150449</v>
      </c>
      <c r="H2115" s="112">
        <f>H2118*H2127</f>
        <v>1.0451196321150449</v>
      </c>
    </row>
    <row r="2116" spans="2:8" hidden="1" outlineLevel="2" x14ac:dyDescent="0.35">
      <c r="B2116" s="82" t="s">
        <v>1060</v>
      </c>
      <c r="D2116" s="112">
        <f>D2118*D2128</f>
        <v>1.440225834500001</v>
      </c>
      <c r="E2116" s="112">
        <f>E2118*E2128</f>
        <v>1.440225834500001</v>
      </c>
      <c r="F2116" s="112">
        <f>F2118*F2128</f>
        <v>1.440225834500001</v>
      </c>
      <c r="G2116" s="112">
        <f>G2118*G2128</f>
        <v>1.440225834500001</v>
      </c>
      <c r="H2116" s="112">
        <f>H2118*H2128</f>
        <v>1.440225834500001</v>
      </c>
    </row>
    <row r="2117" spans="2:8" hidden="1" outlineLevel="2" x14ac:dyDescent="0.35">
      <c r="B2117" s="82"/>
      <c r="D2117" s="112"/>
      <c r="E2117" s="19"/>
      <c r="F2117" s="19"/>
      <c r="G2117" s="19"/>
      <c r="H2117" s="19"/>
    </row>
    <row r="2118" spans="2:8" hidden="1" outlineLevel="2" x14ac:dyDescent="0.35">
      <c r="B2118" s="82" t="s">
        <v>1061</v>
      </c>
      <c r="D2118" s="112">
        <f>D2119*D2120</f>
        <v>14.161512630285161</v>
      </c>
      <c r="E2118" s="112">
        <f>E2119*E2120</f>
        <v>14.161512630285161</v>
      </c>
      <c r="F2118" s="112">
        <f>F2119*F2120</f>
        <v>14.161512630285161</v>
      </c>
      <c r="G2118" s="112">
        <f>G2119*G2120</f>
        <v>14.161512630285161</v>
      </c>
      <c r="H2118" s="112">
        <f>H2119*H2120</f>
        <v>14.161512630285161</v>
      </c>
    </row>
    <row r="2119" spans="2:8" hidden="1" outlineLevel="2" x14ac:dyDescent="0.35">
      <c r="B2119" s="82" t="s">
        <v>1021</v>
      </c>
      <c r="C2119" s="292">
        <v>8.6E-3</v>
      </c>
      <c r="D2119" s="134">
        <f t="shared" ref="D2119:H2120" si="358">C2119</f>
        <v>8.6E-3</v>
      </c>
      <c r="E2119" s="134">
        <f t="shared" si="358"/>
        <v>8.6E-3</v>
      </c>
      <c r="F2119" s="134">
        <f t="shared" si="358"/>
        <v>8.6E-3</v>
      </c>
      <c r="G2119" s="134">
        <f t="shared" si="358"/>
        <v>8.6E-3</v>
      </c>
      <c r="H2119" s="134">
        <f t="shared" si="358"/>
        <v>8.6E-3</v>
      </c>
    </row>
    <row r="2120" spans="2:8" hidden="1" outlineLevel="2" x14ac:dyDescent="0.35">
      <c r="B2120" s="82" t="s">
        <v>989</v>
      </c>
      <c r="C2120" s="34">
        <v>1646.6875151494373</v>
      </c>
      <c r="D2120" s="112">
        <f t="shared" si="358"/>
        <v>1646.6875151494373</v>
      </c>
      <c r="E2120" s="112">
        <f t="shared" si="358"/>
        <v>1646.6875151494373</v>
      </c>
      <c r="F2120" s="112">
        <f t="shared" si="358"/>
        <v>1646.6875151494373</v>
      </c>
      <c r="G2120" s="112">
        <f t="shared" si="358"/>
        <v>1646.6875151494373</v>
      </c>
      <c r="H2120" s="112">
        <f t="shared" si="358"/>
        <v>1646.6875151494373</v>
      </c>
    </row>
    <row r="2121" spans="2:8" hidden="1" outlineLevel="2" x14ac:dyDescent="0.35">
      <c r="C2121" s="36"/>
    </row>
    <row r="2122" spans="2:8" hidden="1" outlineLevel="2" x14ac:dyDescent="0.35">
      <c r="B2122" t="s">
        <v>1025</v>
      </c>
      <c r="C2122" s="131">
        <f t="shared" ref="C2122:H2122" si="359">C2126*(C2130/(1-(1/((1+C2130)^(C2132)))))</f>
        <v>0.10863517972261441</v>
      </c>
      <c r="D2122" s="131">
        <f t="shared" si="359"/>
        <v>0.10863517972261441</v>
      </c>
      <c r="E2122" s="131">
        <f t="shared" si="359"/>
        <v>0.10863517972261441</v>
      </c>
      <c r="F2122" s="73">
        <f t="shared" si="359"/>
        <v>0.10863517972261441</v>
      </c>
      <c r="G2122" s="73">
        <f t="shared" si="359"/>
        <v>0.10863517972261441</v>
      </c>
      <c r="H2122" s="73">
        <f t="shared" si="359"/>
        <v>0.10863517972261441</v>
      </c>
    </row>
    <row r="2123" spans="2:8" hidden="1" outlineLevel="2" x14ac:dyDescent="0.35">
      <c r="B2123" t="s">
        <v>1026</v>
      </c>
      <c r="C2123" s="131">
        <f t="shared" ref="C2123:H2123" si="360">C2127*(C2130/(1-(1/((1+C2130)^(C2133)))))</f>
        <v>1.5661988326080737E-2</v>
      </c>
      <c r="D2123" s="131">
        <f t="shared" si="360"/>
        <v>1.5661988326080737E-2</v>
      </c>
      <c r="E2123" s="131">
        <f t="shared" si="360"/>
        <v>1.5661988326080737E-2</v>
      </c>
      <c r="F2123" s="73">
        <f t="shared" si="360"/>
        <v>1.5661988326080737E-2</v>
      </c>
      <c r="G2123" s="73">
        <f t="shared" si="360"/>
        <v>1.5661988326080737E-2</v>
      </c>
      <c r="H2123" s="73">
        <f t="shared" si="360"/>
        <v>1.5661988326080737E-2</v>
      </c>
    </row>
    <row r="2124" spans="2:8" hidden="1" outlineLevel="2" x14ac:dyDescent="0.35">
      <c r="B2124" t="s">
        <v>1027</v>
      </c>
      <c r="C2124" s="131">
        <f t="shared" ref="C2124:H2124" si="361">C2128*(C2130/(1-(1/((1+C2130)^(C2134)))))</f>
        <v>2.6332913718150341E-2</v>
      </c>
      <c r="D2124" s="131">
        <f t="shared" si="361"/>
        <v>2.6332913718150341E-2</v>
      </c>
      <c r="E2124" s="131">
        <f t="shared" si="361"/>
        <v>2.6332913718150341E-2</v>
      </c>
      <c r="F2124" s="73">
        <f t="shared" si="361"/>
        <v>2.6332913718150341E-2</v>
      </c>
      <c r="G2124" s="73">
        <f t="shared" si="361"/>
        <v>2.6332913718150341E-2</v>
      </c>
      <c r="H2124" s="73">
        <f t="shared" si="361"/>
        <v>2.6332913718150341E-2</v>
      </c>
    </row>
    <row r="2125" spans="2:8" hidden="1" outlineLevel="2" x14ac:dyDescent="0.35">
      <c r="C2125" s="131"/>
      <c r="D2125" s="131"/>
      <c r="E2125" s="131"/>
      <c r="F2125" s="73"/>
      <c r="G2125" s="73"/>
      <c r="H2125" s="73"/>
    </row>
    <row r="2126" spans="2:8" hidden="1" outlineLevel="2" x14ac:dyDescent="0.35">
      <c r="B2126" t="s">
        <v>861</v>
      </c>
      <c r="C2126" s="292">
        <v>0.82450000000000001</v>
      </c>
      <c r="D2126" s="131">
        <f t="shared" ref="D2126:H2128" si="362">C2126</f>
        <v>0.82450000000000001</v>
      </c>
      <c r="E2126" s="131">
        <f t="shared" si="362"/>
        <v>0.82450000000000001</v>
      </c>
      <c r="F2126" s="131">
        <f t="shared" si="362"/>
        <v>0.82450000000000001</v>
      </c>
      <c r="G2126" s="131">
        <f t="shared" si="362"/>
        <v>0.82450000000000001</v>
      </c>
      <c r="H2126" s="131">
        <f t="shared" si="362"/>
        <v>0.82450000000000001</v>
      </c>
    </row>
    <row r="2127" spans="2:8" hidden="1" outlineLevel="2" x14ac:dyDescent="0.35">
      <c r="B2127" t="s">
        <v>862</v>
      </c>
      <c r="C2127" s="292">
        <v>7.3800000000000004E-2</v>
      </c>
      <c r="D2127" s="131">
        <f t="shared" si="362"/>
        <v>7.3800000000000004E-2</v>
      </c>
      <c r="E2127" s="131">
        <f t="shared" si="362"/>
        <v>7.3800000000000004E-2</v>
      </c>
      <c r="F2127" s="131">
        <f t="shared" si="362"/>
        <v>7.3800000000000004E-2</v>
      </c>
      <c r="G2127" s="131">
        <f t="shared" si="362"/>
        <v>7.3800000000000004E-2</v>
      </c>
      <c r="H2127" s="131">
        <f t="shared" si="362"/>
        <v>7.3800000000000004E-2</v>
      </c>
    </row>
    <row r="2128" spans="2:8" hidden="1" outlineLevel="2" x14ac:dyDescent="0.35">
      <c r="B2128" t="s">
        <v>863</v>
      </c>
      <c r="C2128" s="292">
        <v>0.1017</v>
      </c>
      <c r="D2128" s="131">
        <f t="shared" si="362"/>
        <v>0.1017</v>
      </c>
      <c r="E2128" s="131">
        <f t="shared" si="362"/>
        <v>0.1017</v>
      </c>
      <c r="F2128" s="131">
        <f t="shared" si="362"/>
        <v>0.1017</v>
      </c>
      <c r="G2128" s="131">
        <f t="shared" si="362"/>
        <v>0.1017</v>
      </c>
      <c r="H2128" s="131">
        <f t="shared" si="362"/>
        <v>0.1017</v>
      </c>
    </row>
    <row r="2129" spans="2:8" hidden="1" outlineLevel="2" x14ac:dyDescent="0.35"/>
    <row r="2130" spans="2:8" hidden="1" outlineLevel="2" x14ac:dyDescent="0.35">
      <c r="B2130" t="s">
        <v>857</v>
      </c>
      <c r="C2130" s="291">
        <f>'Regulatory WACC'!$C$21</f>
        <v>0.11000990968583492</v>
      </c>
      <c r="D2130" s="131">
        <f>C2130</f>
        <v>0.11000990968583492</v>
      </c>
      <c r="E2130" s="131">
        <f>D2130</f>
        <v>0.11000990968583492</v>
      </c>
      <c r="F2130" s="73">
        <f>E2130</f>
        <v>0.11000990968583492</v>
      </c>
      <c r="G2130" s="73">
        <f>F2130</f>
        <v>0.11000990968583492</v>
      </c>
      <c r="H2130" s="73">
        <f>G2130</f>
        <v>0.11000990968583492</v>
      </c>
    </row>
    <row r="2131" spans="2:8" hidden="1" outlineLevel="2" x14ac:dyDescent="0.35"/>
    <row r="2132" spans="2:8" hidden="1" outlineLevel="2" x14ac:dyDescent="0.35">
      <c r="B2132" t="s">
        <v>864</v>
      </c>
      <c r="C2132" s="293">
        <v>17.260000000000002</v>
      </c>
      <c r="D2132" s="58">
        <f t="shared" ref="D2132:H2134" si="363">C2132</f>
        <v>17.260000000000002</v>
      </c>
      <c r="E2132" s="58">
        <f t="shared" si="363"/>
        <v>17.260000000000002</v>
      </c>
      <c r="F2132" s="58">
        <f t="shared" si="363"/>
        <v>17.260000000000002</v>
      </c>
      <c r="G2132" s="58">
        <f t="shared" si="363"/>
        <v>17.260000000000002</v>
      </c>
      <c r="H2132" s="58">
        <f t="shared" si="363"/>
        <v>17.260000000000002</v>
      </c>
    </row>
    <row r="2133" spans="2:8" hidden="1" outlineLevel="2" x14ac:dyDescent="0.35">
      <c r="B2133" t="s">
        <v>865</v>
      </c>
      <c r="C2133" s="293">
        <v>7</v>
      </c>
      <c r="D2133" s="58">
        <f t="shared" si="363"/>
        <v>7</v>
      </c>
      <c r="E2133" s="58">
        <f t="shared" si="363"/>
        <v>7</v>
      </c>
      <c r="F2133" s="58">
        <f t="shared" si="363"/>
        <v>7</v>
      </c>
      <c r="G2133" s="58">
        <f t="shared" si="363"/>
        <v>7</v>
      </c>
      <c r="H2133" s="58">
        <f t="shared" si="363"/>
        <v>7</v>
      </c>
    </row>
    <row r="2134" spans="2:8" ht="15" hidden="1" customHeight="1" outlineLevel="2" x14ac:dyDescent="0.35">
      <c r="B2134" t="s">
        <v>866</v>
      </c>
      <c r="C2134" s="293">
        <v>5.3</v>
      </c>
      <c r="D2134" s="58">
        <f t="shared" si="363"/>
        <v>5.3</v>
      </c>
      <c r="E2134" s="58">
        <f t="shared" si="363"/>
        <v>5.3</v>
      </c>
      <c r="F2134" s="58">
        <f t="shared" si="363"/>
        <v>5.3</v>
      </c>
      <c r="G2134" s="58">
        <f t="shared" si="363"/>
        <v>5.3</v>
      </c>
      <c r="H2134" s="58">
        <f t="shared" si="363"/>
        <v>5.3</v>
      </c>
    </row>
    <row r="2135" spans="2:8" hidden="1" outlineLevel="1" x14ac:dyDescent="0.35"/>
    <row r="2136" spans="2:8" hidden="1" outlineLevel="1" x14ac:dyDescent="0.35">
      <c r="B2136" s="136" t="s">
        <v>1236</v>
      </c>
      <c r="C2136" s="136"/>
      <c r="D2136" s="137">
        <f>D2138*D2139</f>
        <v>24.60951160724214</v>
      </c>
      <c r="E2136" s="137">
        <f>D2136*(E2057/D2057)</f>
        <v>25.335086348600626</v>
      </c>
      <c r="F2136" s="137">
        <f>E2136*(F2057/E2057)</f>
        <v>26.082053578916209</v>
      </c>
      <c r="G2136" s="137">
        <f>F2136*(G2057/F2057)</f>
        <v>26.851044023816026</v>
      </c>
      <c r="H2136" s="137">
        <f>G2136*(H2057/G2057)</f>
        <v>27.642707004931527</v>
      </c>
    </row>
    <row r="2137" spans="2:8" ht="15" hidden="1" customHeight="1" outlineLevel="2" x14ac:dyDescent="0.35"/>
    <row r="2138" spans="2:8" hidden="1" outlineLevel="2" x14ac:dyDescent="0.35">
      <c r="B2138" t="s">
        <v>990</v>
      </c>
      <c r="C2138" s="292">
        <v>0.02</v>
      </c>
      <c r="D2138" s="134">
        <f>C2138</f>
        <v>0.02</v>
      </c>
      <c r="E2138" s="134"/>
      <c r="F2138" s="134"/>
      <c r="G2138" s="134"/>
      <c r="H2138" s="134"/>
    </row>
    <row r="2139" spans="2:8" ht="14.15" hidden="1" customHeight="1" outlineLevel="2" x14ac:dyDescent="0.35">
      <c r="B2139" t="s">
        <v>991</v>
      </c>
      <c r="C2139" s="34">
        <v>1230.4755803621069</v>
      </c>
      <c r="D2139" s="36">
        <f>C2139</f>
        <v>1230.4755803621069</v>
      </c>
      <c r="E2139" s="36"/>
      <c r="F2139" s="36"/>
      <c r="G2139" s="36"/>
      <c r="H2139" s="36"/>
    </row>
    <row r="2140" spans="2:8" hidden="1" outlineLevel="1" x14ac:dyDescent="0.35">
      <c r="C2140" s="36"/>
    </row>
    <row r="2141" spans="2:8" hidden="1" outlineLevel="1" x14ac:dyDescent="0.35">
      <c r="B2141" s="136" t="s">
        <v>1097</v>
      </c>
      <c r="C2141" s="136"/>
      <c r="D2141" s="137">
        <f>D2068-D2204</f>
        <v>3.3917078314733566</v>
      </c>
      <c r="E2141" s="137">
        <f>E2068-E2204</f>
        <v>3.4473574865099801</v>
      </c>
      <c r="F2141" s="137">
        <f>F2068-F2204</f>
        <v>3.5031901517269288</v>
      </c>
      <c r="G2141" s="137">
        <f>G2068-G2204</f>
        <v>3.559183052753899</v>
      </c>
      <c r="H2141" s="137">
        <f>H2068-H2204</f>
        <v>3.6153131487070351</v>
      </c>
    </row>
    <row r="2142" spans="2:8" ht="15" hidden="1" customHeight="1" outlineLevel="2" x14ac:dyDescent="0.35"/>
    <row r="2143" spans="2:8" hidden="1" outlineLevel="2" x14ac:dyDescent="0.35">
      <c r="B2143" t="s">
        <v>873</v>
      </c>
      <c r="C2143" s="34">
        <v>217.46146110010176</v>
      </c>
      <c r="D2143" s="36">
        <f>C2143</f>
        <v>217.46146110010176</v>
      </c>
      <c r="E2143" s="36">
        <f>D2143</f>
        <v>217.46146110010176</v>
      </c>
      <c r="F2143" s="36">
        <f>E2143</f>
        <v>217.46146110010176</v>
      </c>
      <c r="G2143" s="36">
        <f>F2143</f>
        <v>217.46146110010176</v>
      </c>
      <c r="H2143" s="36">
        <f>G2143</f>
        <v>217.46146110010176</v>
      </c>
    </row>
    <row r="2144" spans="2:8" hidden="1" outlineLevel="1" x14ac:dyDescent="0.35">
      <c r="C2144" s="298"/>
    </row>
    <row r="2145" spans="2:10" ht="14.15" hidden="1" customHeight="1" outlineLevel="1" x14ac:dyDescent="0.35">
      <c r="B2145" s="111" t="s">
        <v>992</v>
      </c>
      <c r="C2145" s="111"/>
      <c r="D2145" s="144">
        <f>+D2147+D2171+D2199+D2204</f>
        <v>396.1661031252674</v>
      </c>
      <c r="E2145" s="144">
        <f>+E2147+E2171+E2199+E2204</f>
        <v>397.35689724400589</v>
      </c>
      <c r="F2145" s="144">
        <f>+F2147+F2171+F2199+F2204</f>
        <v>398.58135953127339</v>
      </c>
      <c r="G2145" s="144">
        <f>+G2147+G2171+G2199+G2204</f>
        <v>399.84045480342587</v>
      </c>
      <c r="H2145" s="144">
        <f>+H2147+H2171+H2199+H2204</f>
        <v>401.13517672319011</v>
      </c>
    </row>
    <row r="2146" spans="2:10" hidden="1" outlineLevel="1" x14ac:dyDescent="0.35">
      <c r="B2146" s="1"/>
      <c r="C2146" s="1"/>
      <c r="D2146" s="130"/>
      <c r="E2146" s="130"/>
      <c r="F2146" s="130"/>
      <c r="G2146" s="130"/>
      <c r="H2146" s="130"/>
    </row>
    <row r="2147" spans="2:10" hidden="1" outlineLevel="1" x14ac:dyDescent="0.35">
      <c r="B2147" s="136" t="s">
        <v>380</v>
      </c>
      <c r="C2147" s="136"/>
      <c r="D2147" s="137">
        <f>D2149+D2150</f>
        <v>350.3802588771369</v>
      </c>
      <c r="E2147" s="137">
        <f>E2149+E2150</f>
        <v>350.3802588771369</v>
      </c>
      <c r="F2147" s="137">
        <f>F2149+F2150</f>
        <v>350.3802588771369</v>
      </c>
      <c r="G2147" s="137">
        <f>G2149+G2150</f>
        <v>350.3802588771369</v>
      </c>
      <c r="H2147" s="137">
        <f>H2149+H2150</f>
        <v>350.3802588771369</v>
      </c>
    </row>
    <row r="2148" spans="2:10" hidden="1" outlineLevel="2" x14ac:dyDescent="0.35"/>
    <row r="2149" spans="2:10" hidden="1" outlineLevel="2" x14ac:dyDescent="0.35">
      <c r="B2149" s="1" t="s">
        <v>853</v>
      </c>
      <c r="C2149" s="1"/>
      <c r="D2149" s="130">
        <f>-PMT(D2155,5,NPV(D2155,D2152:H2152))</f>
        <v>101.59971205330132</v>
      </c>
      <c r="E2149" s="130">
        <f t="shared" ref="E2149:H2150" si="364">D2149</f>
        <v>101.59971205330132</v>
      </c>
      <c r="F2149" s="130">
        <f t="shared" si="364"/>
        <v>101.59971205330132</v>
      </c>
      <c r="G2149" s="130">
        <f t="shared" si="364"/>
        <v>101.59971205330132</v>
      </c>
      <c r="H2149" s="130">
        <f t="shared" si="364"/>
        <v>101.59971205330132</v>
      </c>
    </row>
    <row r="2150" spans="2:10" hidden="1" outlineLevel="2" x14ac:dyDescent="0.35">
      <c r="B2150" s="1" t="s">
        <v>854</v>
      </c>
      <c r="C2150" s="1"/>
      <c r="D2150" s="130">
        <f>-PMT(D2155,5,NPV(D2155,D2153:H2153))</f>
        <v>248.78054682383558</v>
      </c>
      <c r="E2150" s="130">
        <f t="shared" si="364"/>
        <v>248.78054682383558</v>
      </c>
      <c r="F2150" s="130">
        <f t="shared" si="364"/>
        <v>248.78054682383558</v>
      </c>
      <c r="G2150" s="130">
        <f t="shared" si="364"/>
        <v>248.78054682383558</v>
      </c>
      <c r="H2150" s="130">
        <f t="shared" si="364"/>
        <v>248.78054682383558</v>
      </c>
    </row>
    <row r="2151" spans="2:10" hidden="1" outlineLevel="2" x14ac:dyDescent="0.35"/>
    <row r="2152" spans="2:10" hidden="1" outlineLevel="2" x14ac:dyDescent="0.35">
      <c r="B2152" t="s">
        <v>855</v>
      </c>
      <c r="D2152" s="36">
        <f>IF((D2158+D2163)&lt;D2162*D2156,(D2158+D2163),(D2162*D2156))</f>
        <v>101.5997120533013</v>
      </c>
      <c r="E2152" s="36">
        <f>IF((E2158+E2163)&lt;E2162*E2156,(E2158+E2163),(E2162*E2156))</f>
        <v>101.5997120533013</v>
      </c>
      <c r="F2152" s="36">
        <f>IF((F2158+F2163)&lt;F2162*F2156,(F2158+F2163),(F2162*F2156))</f>
        <v>101.5997120533013</v>
      </c>
      <c r="G2152" s="36">
        <f>IF((G2158+G2163)&lt;G2162*G2156,(G2158+G2163),(G2162*G2156))</f>
        <v>101.5997120533013</v>
      </c>
      <c r="H2152" s="36">
        <f>IF((H2158+H2163)&lt;H2162*H2156,(H2158+H2163),(H2162*H2156))</f>
        <v>101.5997120533013</v>
      </c>
    </row>
    <row r="2153" spans="2:10" hidden="1" outlineLevel="2" x14ac:dyDescent="0.35">
      <c r="B2153" t="s">
        <v>856</v>
      </c>
      <c r="D2153" s="36">
        <f>D2169*D2155</f>
        <v>268.81238053441308</v>
      </c>
      <c r="E2153" s="36">
        <f>E2169*E2155</f>
        <v>257.63540538732258</v>
      </c>
      <c r="F2153" s="36">
        <f>F2169*F2155</f>
        <v>246.45843024023205</v>
      </c>
      <c r="G2153" s="36">
        <f>G2169*G2155</f>
        <v>235.28145509314149</v>
      </c>
      <c r="H2153" s="36">
        <f>H2169*H2155</f>
        <v>224.10447994605101</v>
      </c>
    </row>
    <row r="2154" spans="2:10" hidden="1" outlineLevel="2" x14ac:dyDescent="0.35"/>
    <row r="2155" spans="2:10" hidden="1" outlineLevel="2" x14ac:dyDescent="0.35">
      <c r="B2155" t="s">
        <v>857</v>
      </c>
      <c r="C2155" s="131">
        <f>'Regulatory WACC'!$C$21</f>
        <v>0.11000990968583492</v>
      </c>
      <c r="D2155" s="131">
        <f t="shared" ref="D2155:H2156" si="365">C2155</f>
        <v>0.11000990968583492</v>
      </c>
      <c r="E2155" s="131">
        <f t="shared" si="365"/>
        <v>0.11000990968583492</v>
      </c>
      <c r="F2155" s="73">
        <f t="shared" si="365"/>
        <v>0.11000990968583492</v>
      </c>
      <c r="G2155" s="73">
        <f t="shared" si="365"/>
        <v>0.11000990968583492</v>
      </c>
      <c r="H2155" s="73">
        <f t="shared" si="365"/>
        <v>0.11000990968583492</v>
      </c>
    </row>
    <row r="2156" spans="2:10" hidden="1" outlineLevel="2" x14ac:dyDescent="0.35">
      <c r="B2156" t="s">
        <v>858</v>
      </c>
      <c r="C2156" s="292">
        <f>-C2164/C2162</f>
        <v>3.6233324270574734E-2</v>
      </c>
      <c r="D2156" s="131">
        <f t="shared" si="365"/>
        <v>3.6233324270574734E-2</v>
      </c>
      <c r="E2156" s="131">
        <f t="shared" si="365"/>
        <v>3.6233324270574734E-2</v>
      </c>
      <c r="F2156" s="73">
        <f t="shared" si="365"/>
        <v>3.6233324270574734E-2</v>
      </c>
      <c r="G2156" s="73">
        <f t="shared" si="365"/>
        <v>3.6233324270574734E-2</v>
      </c>
      <c r="H2156" s="73">
        <f t="shared" si="365"/>
        <v>3.6233324270574734E-2</v>
      </c>
    </row>
    <row r="2157" spans="2:10" hidden="1" outlineLevel="2" x14ac:dyDescent="0.35"/>
    <row r="2158" spans="2:10" hidden="1" outlineLevel="2" x14ac:dyDescent="0.35">
      <c r="B2158" t="s">
        <v>505</v>
      </c>
      <c r="C2158" s="34">
        <v>2804.0405924280853</v>
      </c>
      <c r="D2158" s="36">
        <f t="shared" ref="D2158:H2162" si="366">C2158</f>
        <v>2804.0405924280853</v>
      </c>
      <c r="E2158" s="36">
        <f t="shared" si="366"/>
        <v>2804.0405924280853</v>
      </c>
      <c r="F2158" s="36">
        <f t="shared" si="366"/>
        <v>2804.0405924280853</v>
      </c>
      <c r="G2158" s="36">
        <f t="shared" si="366"/>
        <v>2804.0405924280853</v>
      </c>
      <c r="H2158" s="36">
        <f t="shared" si="366"/>
        <v>2804.0405924280853</v>
      </c>
      <c r="J2158" s="36"/>
    </row>
    <row r="2159" spans="2:10" hidden="1" outlineLevel="2" x14ac:dyDescent="0.35">
      <c r="B2159" t="s">
        <v>506</v>
      </c>
      <c r="C2159" s="34">
        <v>0</v>
      </c>
      <c r="D2159" s="36">
        <f t="shared" si="366"/>
        <v>0</v>
      </c>
      <c r="E2159" s="36">
        <f t="shared" si="366"/>
        <v>0</v>
      </c>
      <c r="F2159" s="36">
        <f t="shared" si="366"/>
        <v>0</v>
      </c>
      <c r="G2159" s="36">
        <f t="shared" si="366"/>
        <v>0</v>
      </c>
      <c r="H2159" s="36">
        <f t="shared" si="366"/>
        <v>0</v>
      </c>
      <c r="J2159" s="36"/>
    </row>
    <row r="2160" spans="2:10" hidden="1" outlineLevel="2" x14ac:dyDescent="0.35">
      <c r="B2160" t="s">
        <v>507</v>
      </c>
      <c r="C2160" s="34">
        <v>0</v>
      </c>
      <c r="D2160" s="36">
        <f t="shared" si="366"/>
        <v>0</v>
      </c>
      <c r="E2160" s="36">
        <f t="shared" si="366"/>
        <v>0</v>
      </c>
      <c r="F2160" s="36">
        <f t="shared" si="366"/>
        <v>0</v>
      </c>
      <c r="G2160" s="36">
        <f t="shared" si="366"/>
        <v>0</v>
      </c>
      <c r="H2160" s="36">
        <f t="shared" si="366"/>
        <v>0</v>
      </c>
      <c r="J2160" s="36"/>
    </row>
    <row r="2161" spans="2:10" hidden="1" outlineLevel="2" x14ac:dyDescent="0.35">
      <c r="B2161" t="s">
        <v>1086</v>
      </c>
      <c r="C2161" s="34">
        <v>0</v>
      </c>
      <c r="D2161" s="36">
        <f t="shared" si="366"/>
        <v>0</v>
      </c>
      <c r="E2161" s="36">
        <f t="shared" si="366"/>
        <v>0</v>
      </c>
      <c r="F2161" s="36">
        <f t="shared" si="366"/>
        <v>0</v>
      </c>
      <c r="G2161" s="36">
        <f t="shared" si="366"/>
        <v>0</v>
      </c>
      <c r="H2161" s="36">
        <f t="shared" si="366"/>
        <v>0</v>
      </c>
      <c r="J2161" s="36"/>
    </row>
    <row r="2162" spans="2:10" hidden="1" outlineLevel="2" x14ac:dyDescent="0.35">
      <c r="B2162" t="s">
        <v>1233</v>
      </c>
      <c r="C2162" s="36">
        <v>2804.0405924280853</v>
      </c>
      <c r="D2162" s="36">
        <f t="shared" si="366"/>
        <v>2804.0405924280853</v>
      </c>
      <c r="E2162" s="36">
        <f t="shared" si="366"/>
        <v>2804.0405924280853</v>
      </c>
      <c r="F2162" s="36">
        <f t="shared" si="366"/>
        <v>2804.0405924280853</v>
      </c>
      <c r="G2162" s="36">
        <f t="shared" si="366"/>
        <v>2804.0405924280853</v>
      </c>
      <c r="H2162" s="36">
        <f t="shared" si="366"/>
        <v>2804.0405924280853</v>
      </c>
      <c r="J2162" s="36"/>
    </row>
    <row r="2163" spans="2:10" hidden="1" outlineLevel="2" x14ac:dyDescent="0.35">
      <c r="B2163" t="s">
        <v>511</v>
      </c>
      <c r="C2163" s="34">
        <v>-365.06633374900008</v>
      </c>
      <c r="D2163" s="156">
        <f>C2163</f>
        <v>-365.06633374900008</v>
      </c>
      <c r="E2163" s="36">
        <f>D2163+D2164</f>
        <v>-466.66604580230137</v>
      </c>
      <c r="F2163" s="36">
        <f>E2163+E2164</f>
        <v>-568.26575785560271</v>
      </c>
      <c r="G2163" s="36">
        <f>F2163+F2164</f>
        <v>-669.86546990890406</v>
      </c>
      <c r="H2163" s="36">
        <f>G2163+G2164</f>
        <v>-771.46518196220541</v>
      </c>
      <c r="J2163" s="36"/>
    </row>
    <row r="2164" spans="2:10" hidden="1" outlineLevel="2" x14ac:dyDescent="0.35">
      <c r="B2164" t="s">
        <v>1234</v>
      </c>
      <c r="C2164" s="34">
        <v>-101.5997120533013</v>
      </c>
      <c r="D2164" s="36">
        <f>-D2152</f>
        <v>-101.5997120533013</v>
      </c>
      <c r="E2164" s="36">
        <f>-E2152</f>
        <v>-101.5997120533013</v>
      </c>
      <c r="F2164" s="36">
        <f>-F2152</f>
        <v>-101.5997120533013</v>
      </c>
      <c r="G2164" s="36">
        <f>-G2152</f>
        <v>-101.5997120533013</v>
      </c>
      <c r="H2164" s="36">
        <f>-H2152</f>
        <v>-101.5997120533013</v>
      </c>
      <c r="J2164" s="36"/>
    </row>
    <row r="2165" spans="2:10" hidden="1" outlineLevel="2" x14ac:dyDescent="0.35">
      <c r="B2165" t="s">
        <v>514</v>
      </c>
      <c r="C2165" s="34">
        <v>0</v>
      </c>
      <c r="D2165" s="36">
        <f>IFERROR(C2165*(D2164/C2164),0)</f>
        <v>0</v>
      </c>
      <c r="E2165" s="36">
        <f>IFERROR(D2165*(E2164/D2164),0)</f>
        <v>0</v>
      </c>
      <c r="F2165" s="36">
        <f>IFERROR(E2165*(F2164/E2164),0)</f>
        <v>0</v>
      </c>
      <c r="G2165" s="36">
        <f>IFERROR(F2165*(G2164/F2164),0)</f>
        <v>0</v>
      </c>
      <c r="H2165" s="36">
        <f>IFERROR(G2165*(H2164/G2164),0)</f>
        <v>0</v>
      </c>
      <c r="J2165" s="36"/>
    </row>
    <row r="2166" spans="2:10" hidden="1" outlineLevel="2" x14ac:dyDescent="0.35">
      <c r="B2166" t="s">
        <v>513</v>
      </c>
      <c r="C2166" s="34">
        <v>0</v>
      </c>
      <c r="D2166" s="36">
        <f>IFERROR(C2166*(D2164/C2164),0)</f>
        <v>0</v>
      </c>
      <c r="E2166" s="36">
        <f>IFERROR(D2166*(E2164/D2164),0)</f>
        <v>0</v>
      </c>
      <c r="F2166" s="36">
        <f>IFERROR(E2166*(F2164/E2164),0)</f>
        <v>0</v>
      </c>
      <c r="G2166" s="36">
        <f>IFERROR(F2166*(G2164/F2164),0)</f>
        <v>0</v>
      </c>
      <c r="H2166" s="36">
        <f>IFERROR(G2166*(H2164/G2164),0)</f>
        <v>0</v>
      </c>
      <c r="J2166" s="36"/>
    </row>
    <row r="2167" spans="2:10" hidden="1" outlineLevel="2" x14ac:dyDescent="0.35">
      <c r="B2167" t="s">
        <v>515</v>
      </c>
      <c r="C2167" s="34">
        <v>4.5545225196673735</v>
      </c>
      <c r="D2167" s="36">
        <f t="shared" ref="D2167:H2168" si="367">+C2167</f>
        <v>4.5545225196673735</v>
      </c>
      <c r="E2167" s="36">
        <f t="shared" si="367"/>
        <v>4.5545225196673735</v>
      </c>
      <c r="F2167" s="36">
        <f t="shared" si="367"/>
        <v>4.5545225196673735</v>
      </c>
      <c r="G2167" s="36">
        <f t="shared" si="367"/>
        <v>4.5545225196673735</v>
      </c>
      <c r="H2167" s="36">
        <f t="shared" si="367"/>
        <v>4.5545225196673735</v>
      </c>
      <c r="J2167" s="36"/>
    </row>
    <row r="2168" spans="2:10" hidden="1" outlineLevel="2" x14ac:dyDescent="0.35">
      <c r="B2168" t="s">
        <v>516</v>
      </c>
      <c r="C2168" s="34">
        <v>0</v>
      </c>
      <c r="D2168" s="36">
        <f t="shared" si="367"/>
        <v>0</v>
      </c>
      <c r="E2168" s="36">
        <f t="shared" si="367"/>
        <v>0</v>
      </c>
      <c r="F2168" s="36">
        <f t="shared" si="367"/>
        <v>0</v>
      </c>
      <c r="G2168" s="36">
        <f t="shared" si="367"/>
        <v>0</v>
      </c>
      <c r="H2168" s="36">
        <f t="shared" si="367"/>
        <v>0</v>
      </c>
      <c r="J2168" s="36"/>
    </row>
    <row r="2169" spans="2:10" hidden="1" outlineLevel="2" x14ac:dyDescent="0.35">
      <c r="B2169" t="s">
        <v>1235</v>
      </c>
      <c r="C2169" s="36">
        <f>C2158+C2163-C2165-C2166+C2167+C2168</f>
        <v>2443.5287811987528</v>
      </c>
      <c r="D2169" s="36">
        <f>D2158+D2163-D2165-D2166+D2168+D2167</f>
        <v>2443.5287811987528</v>
      </c>
      <c r="E2169" s="36">
        <f>E2158+E2163-E2165-E2166+E2168+E2167</f>
        <v>2341.9290691454516</v>
      </c>
      <c r="F2169" s="36">
        <f>F2158+F2163-F2165-F2166+F2168+F2167</f>
        <v>2240.3293570921501</v>
      </c>
      <c r="G2169" s="36">
        <f>G2158+G2163-G2165-G2166+G2168+G2167</f>
        <v>2138.7296450388485</v>
      </c>
      <c r="H2169" s="36">
        <f>H2158+H2163-H2165-H2166+H2168+H2167</f>
        <v>2037.1299329855474</v>
      </c>
      <c r="J2169" s="36"/>
    </row>
    <row r="2170" spans="2:10" hidden="1" outlineLevel="1" x14ac:dyDescent="0.35">
      <c r="D2170" s="36"/>
    </row>
    <row r="2171" spans="2:10" hidden="1" outlineLevel="1" x14ac:dyDescent="0.35">
      <c r="B2171" s="136" t="s">
        <v>1232</v>
      </c>
      <c r="C2171" s="136"/>
      <c r="D2171" s="137">
        <f>SUM(D2173:D2175)</f>
        <v>3.9108024478170855</v>
      </c>
      <c r="E2171" s="137">
        <f>SUM(E2173:E2175)</f>
        <v>3.9108024478170855</v>
      </c>
      <c r="F2171" s="137">
        <f>SUM(F2173:F2175)</f>
        <v>3.9108024478170855</v>
      </c>
      <c r="G2171" s="137">
        <f>SUM(G2173:G2175)</f>
        <v>3.9108024478170855</v>
      </c>
      <c r="H2171" s="137">
        <f>SUM(H2173:H2175)</f>
        <v>3.9108024478170855</v>
      </c>
    </row>
    <row r="2172" spans="2:10" hidden="1" outlineLevel="2" x14ac:dyDescent="0.35"/>
    <row r="2173" spans="2:10" hidden="1" outlineLevel="2" x14ac:dyDescent="0.35">
      <c r="B2173" s="82" t="s">
        <v>1055</v>
      </c>
      <c r="D2173" s="112">
        <f t="shared" ref="D2173:H2175" si="368">D2177*D2185/D2189</f>
        <v>2.8204905805990301</v>
      </c>
      <c r="E2173" s="112">
        <f t="shared" si="368"/>
        <v>2.8204905805990301</v>
      </c>
      <c r="F2173" s="112">
        <f t="shared" si="368"/>
        <v>2.8204905805990301</v>
      </c>
      <c r="G2173" s="112">
        <f t="shared" si="368"/>
        <v>2.8204905805990301</v>
      </c>
      <c r="H2173" s="112">
        <f t="shared" si="368"/>
        <v>2.8204905805990301</v>
      </c>
    </row>
    <row r="2174" spans="2:10" hidden="1" outlineLevel="2" x14ac:dyDescent="0.35">
      <c r="B2174" s="82" t="s">
        <v>1056</v>
      </c>
      <c r="D2174" s="112">
        <f t="shared" si="368"/>
        <v>0.40663154108969513</v>
      </c>
      <c r="E2174" s="112">
        <f t="shared" si="368"/>
        <v>0.40663154108969513</v>
      </c>
      <c r="F2174" s="112">
        <f t="shared" si="368"/>
        <v>0.40663154108969513</v>
      </c>
      <c r="G2174" s="112">
        <f t="shared" si="368"/>
        <v>0.40663154108969513</v>
      </c>
      <c r="H2174" s="112">
        <f t="shared" si="368"/>
        <v>0.40663154108969513</v>
      </c>
    </row>
    <row r="2175" spans="2:10" hidden="1" outlineLevel="2" x14ac:dyDescent="0.35">
      <c r="B2175" s="82" t="s">
        <v>1057</v>
      </c>
      <c r="D2175" s="112">
        <f t="shared" si="368"/>
        <v>0.68368032612836005</v>
      </c>
      <c r="E2175" s="112">
        <f t="shared" si="368"/>
        <v>0.68368032612836005</v>
      </c>
      <c r="F2175" s="112">
        <f t="shared" si="368"/>
        <v>0.68368032612836005</v>
      </c>
      <c r="G2175" s="112">
        <f t="shared" si="368"/>
        <v>0.68368032612836005</v>
      </c>
      <c r="H2175" s="112">
        <f t="shared" si="368"/>
        <v>0.68368032612836005</v>
      </c>
    </row>
    <row r="2176" spans="2:10" hidden="1" outlineLevel="2" x14ac:dyDescent="0.35">
      <c r="B2176" s="82"/>
      <c r="D2176" s="112"/>
      <c r="E2176" s="112"/>
      <c r="F2176" s="112"/>
      <c r="G2176" s="112"/>
      <c r="H2176" s="112"/>
    </row>
    <row r="2177" spans="2:8" hidden="1" outlineLevel="2" x14ac:dyDescent="0.35">
      <c r="B2177" s="82" t="s">
        <v>1058</v>
      </c>
      <c r="D2177" s="112">
        <f>D2181*D2189</f>
        <v>21.406458659540526</v>
      </c>
      <c r="E2177" s="112">
        <f>E2181*E2189</f>
        <v>21.406458659540526</v>
      </c>
      <c r="F2177" s="112">
        <f>F2181*F2189</f>
        <v>21.406458659540526</v>
      </c>
      <c r="G2177" s="112">
        <f>G2181*G2189</f>
        <v>21.406458659540526</v>
      </c>
      <c r="H2177" s="112">
        <f>H2181*H2189</f>
        <v>21.406458659540526</v>
      </c>
    </row>
    <row r="2178" spans="2:8" hidden="1" outlineLevel="2" x14ac:dyDescent="0.35">
      <c r="B2178" s="82" t="s">
        <v>1059</v>
      </c>
      <c r="D2178" s="112">
        <f>D2181*D2190</f>
        <v>1.9160662814725178</v>
      </c>
      <c r="E2178" s="112">
        <f>E2181*E2190</f>
        <v>1.9160662814725178</v>
      </c>
      <c r="F2178" s="112">
        <f>F2181*F2190</f>
        <v>1.9160662814725178</v>
      </c>
      <c r="G2178" s="112">
        <f>G2181*G2190</f>
        <v>1.9160662814725178</v>
      </c>
      <c r="H2178" s="112">
        <f>H2181*H2190</f>
        <v>1.9160662814725178</v>
      </c>
    </row>
    <row r="2179" spans="2:8" hidden="1" outlineLevel="2" x14ac:dyDescent="0.35">
      <c r="B2179" s="82" t="s">
        <v>1060</v>
      </c>
      <c r="D2179" s="112">
        <f>D2181*D2191</f>
        <v>2.6404328025170063</v>
      </c>
      <c r="E2179" s="112">
        <f>E2181*E2191</f>
        <v>2.6404328025170063</v>
      </c>
      <c r="F2179" s="112">
        <f>F2181*F2191</f>
        <v>2.6404328025170063</v>
      </c>
      <c r="G2179" s="112">
        <f>G2181*G2191</f>
        <v>2.6404328025170063</v>
      </c>
      <c r="H2179" s="112">
        <f>H2181*H2191</f>
        <v>2.6404328025170063</v>
      </c>
    </row>
    <row r="2180" spans="2:8" hidden="1" outlineLevel="2" x14ac:dyDescent="0.35">
      <c r="B2180" s="82"/>
      <c r="D2180" s="112"/>
      <c r="E2180" s="19"/>
      <c r="F2180" s="19"/>
      <c r="G2180" s="19"/>
      <c r="H2180" s="19"/>
    </row>
    <row r="2181" spans="2:8" hidden="1" outlineLevel="2" x14ac:dyDescent="0.35">
      <c r="B2181" s="82" t="s">
        <v>1061</v>
      </c>
      <c r="D2181" s="112">
        <f>D2182*D2183</f>
        <v>25.962957743530051</v>
      </c>
      <c r="E2181" s="112">
        <f>E2182*E2183</f>
        <v>25.962957743530051</v>
      </c>
      <c r="F2181" s="112">
        <f>F2182*F2183</f>
        <v>25.962957743530051</v>
      </c>
      <c r="G2181" s="112">
        <f>G2182*G2183</f>
        <v>25.962957743530051</v>
      </c>
      <c r="H2181" s="112">
        <f>H2182*H2183</f>
        <v>25.962957743530051</v>
      </c>
    </row>
    <row r="2182" spans="2:8" hidden="1" outlineLevel="2" x14ac:dyDescent="0.35">
      <c r="B2182" s="82" t="s">
        <v>1021</v>
      </c>
      <c r="C2182" s="292">
        <v>8.6E-3</v>
      </c>
      <c r="D2182" s="134">
        <f t="shared" ref="D2182:H2183" si="369">C2182</f>
        <v>8.6E-3</v>
      </c>
      <c r="E2182" s="134">
        <f t="shared" si="369"/>
        <v>8.6E-3</v>
      </c>
      <c r="F2182" s="134">
        <f t="shared" si="369"/>
        <v>8.6E-3</v>
      </c>
      <c r="G2182" s="134">
        <f t="shared" si="369"/>
        <v>8.6E-3</v>
      </c>
      <c r="H2182" s="134">
        <f t="shared" si="369"/>
        <v>8.6E-3</v>
      </c>
    </row>
    <row r="2183" spans="2:8" hidden="1" outlineLevel="2" x14ac:dyDescent="0.35">
      <c r="B2183" s="82" t="s">
        <v>989</v>
      </c>
      <c r="C2183" s="34">
        <v>3018.9485748290758</v>
      </c>
      <c r="D2183" s="112">
        <f t="shared" si="369"/>
        <v>3018.9485748290758</v>
      </c>
      <c r="E2183" s="112">
        <f t="shared" si="369"/>
        <v>3018.9485748290758</v>
      </c>
      <c r="F2183" s="112">
        <f t="shared" si="369"/>
        <v>3018.9485748290758</v>
      </c>
      <c r="G2183" s="112">
        <f t="shared" si="369"/>
        <v>3018.9485748290758</v>
      </c>
      <c r="H2183" s="112">
        <f t="shared" si="369"/>
        <v>3018.9485748290758</v>
      </c>
    </row>
    <row r="2184" spans="2:8" hidden="1" outlineLevel="2" x14ac:dyDescent="0.35">
      <c r="C2184" s="36"/>
    </row>
    <row r="2185" spans="2:8" hidden="1" outlineLevel="2" x14ac:dyDescent="0.35">
      <c r="B2185" t="s">
        <v>1025</v>
      </c>
      <c r="C2185" s="131">
        <f t="shared" ref="C2185:H2185" si="370">C2189*(C2193/(1-(1/((1+C2193)^(C2195)))))</f>
        <v>0.10863517972261441</v>
      </c>
      <c r="D2185" s="131">
        <f t="shared" si="370"/>
        <v>0.10863517972261441</v>
      </c>
      <c r="E2185" s="131">
        <f t="shared" si="370"/>
        <v>0.10863517972261441</v>
      </c>
      <c r="F2185" s="73">
        <f t="shared" si="370"/>
        <v>0.10863517972261441</v>
      </c>
      <c r="G2185" s="73">
        <f t="shared" si="370"/>
        <v>0.10863517972261441</v>
      </c>
      <c r="H2185" s="73">
        <f t="shared" si="370"/>
        <v>0.10863517972261441</v>
      </c>
    </row>
    <row r="2186" spans="2:8" hidden="1" outlineLevel="2" x14ac:dyDescent="0.35">
      <c r="B2186" t="s">
        <v>1026</v>
      </c>
      <c r="C2186" s="131">
        <f t="shared" ref="C2186:H2186" si="371">C2190*(C2193/(1-(1/((1+C2193)^(C2196)))))</f>
        <v>1.5661988326080737E-2</v>
      </c>
      <c r="D2186" s="131">
        <f t="shared" si="371"/>
        <v>1.5661988326080737E-2</v>
      </c>
      <c r="E2186" s="131">
        <f t="shared" si="371"/>
        <v>1.5661988326080737E-2</v>
      </c>
      <c r="F2186" s="73">
        <f t="shared" si="371"/>
        <v>1.5661988326080737E-2</v>
      </c>
      <c r="G2186" s="73">
        <f t="shared" si="371"/>
        <v>1.5661988326080737E-2</v>
      </c>
      <c r="H2186" s="73">
        <f t="shared" si="371"/>
        <v>1.5661988326080737E-2</v>
      </c>
    </row>
    <row r="2187" spans="2:8" hidden="1" outlineLevel="2" x14ac:dyDescent="0.35">
      <c r="B2187" t="s">
        <v>1027</v>
      </c>
      <c r="C2187" s="131">
        <f t="shared" ref="C2187:H2187" si="372">C2191*(C2193/(1-(1/((1+C2193)^(C2197)))))</f>
        <v>2.6332913718150341E-2</v>
      </c>
      <c r="D2187" s="131">
        <f t="shared" si="372"/>
        <v>2.6332913718150341E-2</v>
      </c>
      <c r="E2187" s="131">
        <f t="shared" si="372"/>
        <v>2.6332913718150341E-2</v>
      </c>
      <c r="F2187" s="73">
        <f t="shared" si="372"/>
        <v>2.6332913718150341E-2</v>
      </c>
      <c r="G2187" s="73">
        <f t="shared" si="372"/>
        <v>2.6332913718150341E-2</v>
      </c>
      <c r="H2187" s="73">
        <f t="shared" si="372"/>
        <v>2.6332913718150341E-2</v>
      </c>
    </row>
    <row r="2188" spans="2:8" hidden="1" outlineLevel="2" x14ac:dyDescent="0.35">
      <c r="C2188" s="131"/>
      <c r="D2188" s="131"/>
      <c r="E2188" s="131"/>
      <c r="F2188" s="73"/>
      <c r="G2188" s="73"/>
      <c r="H2188" s="73"/>
    </row>
    <row r="2189" spans="2:8" hidden="1" outlineLevel="2" x14ac:dyDescent="0.35">
      <c r="B2189" t="s">
        <v>861</v>
      </c>
      <c r="C2189" s="292">
        <v>0.82450000000000001</v>
      </c>
      <c r="D2189" s="131">
        <f t="shared" ref="D2189:H2191" si="373">C2189</f>
        <v>0.82450000000000001</v>
      </c>
      <c r="E2189" s="131">
        <f t="shared" si="373"/>
        <v>0.82450000000000001</v>
      </c>
      <c r="F2189" s="131">
        <f t="shared" si="373"/>
        <v>0.82450000000000001</v>
      </c>
      <c r="G2189" s="131">
        <f t="shared" si="373"/>
        <v>0.82450000000000001</v>
      </c>
      <c r="H2189" s="131">
        <f t="shared" si="373"/>
        <v>0.82450000000000001</v>
      </c>
    </row>
    <row r="2190" spans="2:8" hidden="1" outlineLevel="2" x14ac:dyDescent="0.35">
      <c r="B2190" t="s">
        <v>862</v>
      </c>
      <c r="C2190" s="292">
        <v>7.3800000000000004E-2</v>
      </c>
      <c r="D2190" s="131">
        <f t="shared" si="373"/>
        <v>7.3800000000000004E-2</v>
      </c>
      <c r="E2190" s="131">
        <f t="shared" si="373"/>
        <v>7.3800000000000004E-2</v>
      </c>
      <c r="F2190" s="131">
        <f t="shared" si="373"/>
        <v>7.3800000000000004E-2</v>
      </c>
      <c r="G2190" s="131">
        <f t="shared" si="373"/>
        <v>7.3800000000000004E-2</v>
      </c>
      <c r="H2190" s="131">
        <f t="shared" si="373"/>
        <v>7.3800000000000004E-2</v>
      </c>
    </row>
    <row r="2191" spans="2:8" hidden="1" outlineLevel="2" x14ac:dyDescent="0.35">
      <c r="B2191" t="s">
        <v>863</v>
      </c>
      <c r="C2191" s="292">
        <v>0.1017</v>
      </c>
      <c r="D2191" s="131">
        <f t="shared" si="373"/>
        <v>0.1017</v>
      </c>
      <c r="E2191" s="131">
        <f t="shared" si="373"/>
        <v>0.1017</v>
      </c>
      <c r="F2191" s="131">
        <f t="shared" si="373"/>
        <v>0.1017</v>
      </c>
      <c r="G2191" s="131">
        <f t="shared" si="373"/>
        <v>0.1017</v>
      </c>
      <c r="H2191" s="131">
        <f t="shared" si="373"/>
        <v>0.1017</v>
      </c>
    </row>
    <row r="2192" spans="2:8" hidden="1" outlineLevel="2" x14ac:dyDescent="0.35"/>
    <row r="2193" spans="2:8" hidden="1" outlineLevel="2" x14ac:dyDescent="0.35">
      <c r="B2193" t="s">
        <v>857</v>
      </c>
      <c r="C2193" s="291">
        <f>'Regulatory WACC'!$C$21</f>
        <v>0.11000990968583492</v>
      </c>
      <c r="D2193" s="131">
        <f>C2193</f>
        <v>0.11000990968583492</v>
      </c>
      <c r="E2193" s="131">
        <f>D2193</f>
        <v>0.11000990968583492</v>
      </c>
      <c r="F2193" s="73">
        <f>E2193</f>
        <v>0.11000990968583492</v>
      </c>
      <c r="G2193" s="73">
        <f>F2193</f>
        <v>0.11000990968583492</v>
      </c>
      <c r="H2193" s="73">
        <f>G2193</f>
        <v>0.11000990968583492</v>
      </c>
    </row>
    <row r="2194" spans="2:8" hidden="1" outlineLevel="2" x14ac:dyDescent="0.35"/>
    <row r="2195" spans="2:8" hidden="1" outlineLevel="2" x14ac:dyDescent="0.35">
      <c r="B2195" t="s">
        <v>864</v>
      </c>
      <c r="C2195" s="293">
        <v>17.260000000000002</v>
      </c>
      <c r="D2195" s="58">
        <f t="shared" ref="D2195:H2197" si="374">C2195</f>
        <v>17.260000000000002</v>
      </c>
      <c r="E2195" s="58">
        <f t="shared" si="374"/>
        <v>17.260000000000002</v>
      </c>
      <c r="F2195" s="58">
        <f t="shared" si="374"/>
        <v>17.260000000000002</v>
      </c>
      <c r="G2195" s="58">
        <f t="shared" si="374"/>
        <v>17.260000000000002</v>
      </c>
      <c r="H2195" s="58">
        <f t="shared" si="374"/>
        <v>17.260000000000002</v>
      </c>
    </row>
    <row r="2196" spans="2:8" hidden="1" outlineLevel="2" x14ac:dyDescent="0.35">
      <c r="B2196" t="s">
        <v>865</v>
      </c>
      <c r="C2196" s="293">
        <v>7</v>
      </c>
      <c r="D2196" s="58">
        <f t="shared" si="374"/>
        <v>7</v>
      </c>
      <c r="E2196" s="58">
        <f t="shared" si="374"/>
        <v>7</v>
      </c>
      <c r="F2196" s="58">
        <f t="shared" si="374"/>
        <v>7</v>
      </c>
      <c r="G2196" s="58">
        <f t="shared" si="374"/>
        <v>7</v>
      </c>
      <c r="H2196" s="58">
        <f t="shared" si="374"/>
        <v>7</v>
      </c>
    </row>
    <row r="2197" spans="2:8" ht="15" hidden="1" customHeight="1" outlineLevel="2" x14ac:dyDescent="0.35">
      <c r="B2197" t="s">
        <v>866</v>
      </c>
      <c r="C2197" s="293">
        <v>5.3</v>
      </c>
      <c r="D2197" s="58">
        <f t="shared" si="374"/>
        <v>5.3</v>
      </c>
      <c r="E2197" s="58">
        <f t="shared" si="374"/>
        <v>5.3</v>
      </c>
      <c r="F2197" s="58">
        <f t="shared" si="374"/>
        <v>5.3</v>
      </c>
      <c r="G2197" s="58">
        <f t="shared" si="374"/>
        <v>5.3</v>
      </c>
      <c r="H2197" s="58">
        <f t="shared" si="374"/>
        <v>5.3</v>
      </c>
    </row>
    <row r="2198" spans="2:8" hidden="1" outlineLevel="1" x14ac:dyDescent="0.35"/>
    <row r="2199" spans="2:8" hidden="1" outlineLevel="1" x14ac:dyDescent="0.35">
      <c r="B2199" s="136" t="s">
        <v>1236</v>
      </c>
      <c r="C2199" s="136"/>
      <c r="D2199" s="137">
        <f>D2201*D2202</f>
        <v>38.523160123127198</v>
      </c>
      <c r="E2199" s="137">
        <f>D2199*(E2057/D2057)</f>
        <v>39.658958036907165</v>
      </c>
      <c r="F2199" s="137">
        <f>E2199*(F2057/E2057)</f>
        <v>40.828243257980297</v>
      </c>
      <c r="G2199" s="137">
        <f>F2199*(G2057/F2057)</f>
        <v>42.032003109651335</v>
      </c>
      <c r="H2199" s="137">
        <f>G2199*(H2057/G2057)</f>
        <v>43.271254024979932</v>
      </c>
    </row>
    <row r="2200" spans="2:8" ht="15" hidden="1" customHeight="1" outlineLevel="2" x14ac:dyDescent="0.35"/>
    <row r="2201" spans="2:8" hidden="1" outlineLevel="2" x14ac:dyDescent="0.35">
      <c r="B2201" t="s">
        <v>990</v>
      </c>
      <c r="C2201" s="292">
        <v>0.02</v>
      </c>
      <c r="D2201" s="134">
        <f>C2201</f>
        <v>0.02</v>
      </c>
      <c r="E2201" s="134"/>
      <c r="F2201" s="134"/>
      <c r="G2201" s="134"/>
      <c r="H2201" s="134"/>
    </row>
    <row r="2202" spans="2:8" ht="14.15" hidden="1" customHeight="1" outlineLevel="2" x14ac:dyDescent="0.35">
      <c r="B2202" t="s">
        <v>991</v>
      </c>
      <c r="C2202" s="34">
        <v>1926.15800615636</v>
      </c>
      <c r="D2202" s="36">
        <f>C2202</f>
        <v>1926.15800615636</v>
      </c>
      <c r="E2202" s="36"/>
      <c r="F2202" s="36"/>
      <c r="G2202" s="36"/>
      <c r="H2202" s="36"/>
    </row>
    <row r="2203" spans="2:8" hidden="1" outlineLevel="1" x14ac:dyDescent="0.35">
      <c r="C2203" s="36"/>
    </row>
    <row r="2204" spans="2:8" hidden="1" outlineLevel="1" x14ac:dyDescent="0.35">
      <c r="B2204" s="136" t="s">
        <v>1097</v>
      </c>
      <c r="C2204" s="136"/>
      <c r="D2204" s="137">
        <f>D2068*((D2206/(D2206+D2143)))</f>
        <v>3.3518816771862308</v>
      </c>
      <c r="E2204" s="137">
        <f>E2068*((E2206/(E2206+E2143)))</f>
        <v>3.4068778821447117</v>
      </c>
      <c r="F2204" s="137">
        <f>F2068*((F2206/(F2206+F2143)))</f>
        <v>3.4620549483390803</v>
      </c>
      <c r="G2204" s="137">
        <f>G2068*((G2206/(G2206+G2143)))</f>
        <v>3.5173903688205295</v>
      </c>
      <c r="H2204" s="137">
        <f>H2068*((H2206/(H2206+H2143)))</f>
        <v>3.5728613732561603</v>
      </c>
    </row>
    <row r="2205" spans="2:8" ht="15" hidden="1" customHeight="1" outlineLevel="2" x14ac:dyDescent="0.35"/>
    <row r="2206" spans="2:8" hidden="1" outlineLevel="2" x14ac:dyDescent="0.35">
      <c r="B2206" t="s">
        <v>873</v>
      </c>
      <c r="C2206" s="34">
        <v>214.90798240099039</v>
      </c>
      <c r="D2206" s="36">
        <f>C2206</f>
        <v>214.90798240099039</v>
      </c>
      <c r="E2206" s="36">
        <f>D2206</f>
        <v>214.90798240099039</v>
      </c>
      <c r="F2206" s="36">
        <f>E2206</f>
        <v>214.90798240099039</v>
      </c>
      <c r="G2206" s="36">
        <f>F2206</f>
        <v>214.90798240099039</v>
      </c>
      <c r="H2206" s="36">
        <f>G2206</f>
        <v>214.90798240099039</v>
      </c>
    </row>
    <row r="2207" spans="2:8" hidden="1" outlineLevel="1" x14ac:dyDescent="0.35">
      <c r="C2207" s="36"/>
    </row>
    <row r="2208" spans="2:8" collapsed="1" x14ac:dyDescent="0.35"/>
    <row r="2210" spans="1:16" x14ac:dyDescent="0.35">
      <c r="B2210" s="148" t="s">
        <v>1281</v>
      </c>
      <c r="C2210" s="148"/>
      <c r="D2210" s="148"/>
      <c r="E2210" s="148"/>
      <c r="F2210" s="148"/>
      <c r="G2210" s="148"/>
      <c r="H2210" s="148"/>
      <c r="I2210" s="148"/>
      <c r="J2210" s="148"/>
      <c r="K2210" s="148"/>
      <c r="L2210" s="148"/>
      <c r="M2210" s="148"/>
      <c r="N2210" s="148"/>
      <c r="O2210" s="148"/>
      <c r="P2210" s="148"/>
    </row>
    <row r="2211" spans="1:16" x14ac:dyDescent="0.35">
      <c r="E2211" s="36"/>
      <c r="F2211" s="36"/>
      <c r="G2211" s="36"/>
      <c r="H2211" s="36"/>
    </row>
    <row r="2212" spans="1:16" x14ac:dyDescent="0.35">
      <c r="A2212" s="276" t="s">
        <v>1137</v>
      </c>
      <c r="B2212" s="445" t="s">
        <v>1241</v>
      </c>
      <c r="D2212" s="19"/>
      <c r="E2212" s="19"/>
      <c r="F2212" s="19"/>
      <c r="G2212" s="19"/>
      <c r="H2212" s="19"/>
    </row>
    <row r="2213" spans="1:16" x14ac:dyDescent="0.35">
      <c r="B2213" s="161"/>
      <c r="D2213" s="19"/>
      <c r="E2213" s="19"/>
      <c r="F2213" s="19"/>
      <c r="G2213" s="19"/>
      <c r="H2213" s="19"/>
    </row>
    <row r="2214" spans="1:16" x14ac:dyDescent="0.35">
      <c r="B2214" t="s">
        <v>838</v>
      </c>
      <c r="D2214" s="19"/>
      <c r="E2214" s="19"/>
      <c r="F2214" s="19"/>
      <c r="G2214" s="19"/>
      <c r="H2214" s="19"/>
    </row>
    <row r="2215" spans="1:16" x14ac:dyDescent="0.35">
      <c r="A2215" s="276" t="s">
        <v>1137</v>
      </c>
      <c r="B2215" t="s">
        <v>1263</v>
      </c>
      <c r="D2215" s="19"/>
      <c r="E2215" s="19"/>
      <c r="F2215" s="19"/>
      <c r="G2215" s="19"/>
      <c r="H2215" s="19"/>
    </row>
    <row r="2216" spans="1:16" x14ac:dyDescent="0.35">
      <c r="D2216" s="19"/>
      <c r="E2216" s="19"/>
      <c r="F2216" s="19"/>
      <c r="G2216" s="19"/>
      <c r="H2216" s="19"/>
    </row>
    <row r="2217" spans="1:16" x14ac:dyDescent="0.35">
      <c r="B2217" s="265" t="s">
        <v>1131</v>
      </c>
      <c r="D2217" s="19"/>
      <c r="E2217" s="19"/>
      <c r="F2217" s="19"/>
      <c r="G2217" s="19"/>
      <c r="H2217" s="19"/>
    </row>
    <row r="2218" spans="1:16" x14ac:dyDescent="0.35">
      <c r="A2218" s="276" t="s">
        <v>1137</v>
      </c>
      <c r="B2218" s="265" t="s">
        <v>1255</v>
      </c>
      <c r="D2218" s="19"/>
      <c r="E2218" s="19"/>
      <c r="F2218" s="19"/>
      <c r="G2218" s="19"/>
      <c r="H2218" s="19"/>
    </row>
    <row r="2219" spans="1:16" x14ac:dyDescent="0.35">
      <c r="D2219" s="19"/>
      <c r="E2219" s="19"/>
      <c r="F2219" s="19"/>
      <c r="G2219" s="19"/>
      <c r="H2219" s="19"/>
    </row>
    <row r="2220" spans="1:16" x14ac:dyDescent="0.35">
      <c r="B2220" s="266" t="s">
        <v>1114</v>
      </c>
      <c r="D2220" s="19"/>
      <c r="E2220" s="19"/>
      <c r="F2220" s="19"/>
      <c r="G2220" s="19"/>
      <c r="H2220" s="19"/>
    </row>
    <row r="2221" spans="1:16" x14ac:dyDescent="0.35">
      <c r="B2221" s="27" t="s">
        <v>1115</v>
      </c>
      <c r="D2221" s="19"/>
      <c r="E2221" s="19"/>
      <c r="F2221" s="19"/>
      <c r="G2221" s="19"/>
      <c r="H2221" s="19"/>
    </row>
    <row r="2222" spans="1:16" x14ac:dyDescent="0.35">
      <c r="B2222" s="27" t="s">
        <v>1116</v>
      </c>
      <c r="D2222" s="19"/>
      <c r="E2222" s="19"/>
      <c r="F2222" s="19"/>
      <c r="G2222" s="19"/>
      <c r="H2222" s="19"/>
    </row>
    <row r="2223" spans="1:16" x14ac:dyDescent="0.35">
      <c r="B2223" s="27" t="s">
        <v>1117</v>
      </c>
      <c r="D2223" s="19"/>
      <c r="E2223" s="19"/>
      <c r="F2223" s="19"/>
      <c r="G2223" s="19"/>
      <c r="H2223" s="19"/>
    </row>
    <row r="2224" spans="1:16" x14ac:dyDescent="0.35">
      <c r="B2224" s="27" t="s">
        <v>1149</v>
      </c>
      <c r="D2224" s="19"/>
      <c r="E2224" s="19"/>
      <c r="F2224" s="19"/>
      <c r="G2224" s="19"/>
      <c r="H2224" s="19"/>
    </row>
    <row r="2225" spans="2:8" x14ac:dyDescent="0.35">
      <c r="B2225" s="27"/>
      <c r="D2225" s="19"/>
      <c r="E2225" s="19"/>
      <c r="F2225" s="19"/>
      <c r="G2225" s="19"/>
      <c r="H2225" s="19"/>
    </row>
    <row r="2226" spans="2:8" x14ac:dyDescent="0.35">
      <c r="B2226" s="266" t="s">
        <v>1113</v>
      </c>
      <c r="D2226" s="19"/>
      <c r="E2226" s="19"/>
      <c r="F2226" s="19"/>
      <c r="G2226" s="19"/>
      <c r="H2226" s="19"/>
    </row>
    <row r="2227" spans="2:8" x14ac:dyDescent="0.35">
      <c r="B2227" s="27" t="s">
        <v>1118</v>
      </c>
      <c r="D2227" s="19"/>
      <c r="E2227" s="19"/>
      <c r="F2227" s="19"/>
      <c r="G2227" s="19"/>
      <c r="H2227" s="19"/>
    </row>
    <row r="2228" spans="2:8" x14ac:dyDescent="0.35">
      <c r="B2228" s="27" t="s">
        <v>1119</v>
      </c>
      <c r="D2228" s="19"/>
      <c r="E2228" s="19"/>
      <c r="F2228" s="19"/>
      <c r="G2228" s="19"/>
      <c r="H2228" s="19"/>
    </row>
    <row r="2229" spans="2:8" ht="13.75" customHeight="1" x14ac:dyDescent="0.35">
      <c r="B2229" s="27" t="s">
        <v>1120</v>
      </c>
      <c r="D2229" s="19"/>
      <c r="E2229" s="19"/>
      <c r="F2229" s="19"/>
      <c r="G2229" s="19"/>
      <c r="H2229" s="19"/>
    </row>
    <row r="2230" spans="2:8" x14ac:dyDescent="0.35">
      <c r="D2230" s="19"/>
      <c r="E2230" s="19"/>
      <c r="F2230" s="19"/>
      <c r="G2230" s="19"/>
      <c r="H2230" s="19"/>
    </row>
  </sheetData>
  <hyperlinks>
    <hyperlink ref="A1" location="'Modeling Support'!A1" display="Suporte" xr:uid="{9CDDAA6D-6E99-4D3F-BBD8-E5C175990A0B}"/>
    <hyperlink ref="B8" location="'Support, post Ruling 1.228-25'!B2206" display="Assumptions" xr:uid="{A12C9E4B-2177-427F-9ED1-70630A8D8B4E}"/>
  </hyperlink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F1802-8178-4287-902A-99116BEFA825}">
  <sheetPr codeName="Planilha3">
    <tabColor rgb="FFEDECE3"/>
  </sheetPr>
  <dimension ref="A1:H36"/>
  <sheetViews>
    <sheetView showGridLines="0" zoomScaleNormal="100" workbookViewId="0">
      <pane xSplit="3" ySplit="6" topLeftCell="D7" activePane="bottomRight" state="frozen"/>
      <selection pane="topRight" activeCell="D1" sqref="D1"/>
      <selection pane="bottomLeft" activeCell="A7" sqref="A7"/>
      <selection pane="bottomRight" activeCell="A7" sqref="A7"/>
    </sheetView>
  </sheetViews>
  <sheetFormatPr defaultRowHeight="14.5" x14ac:dyDescent="0.35"/>
  <cols>
    <col min="2" max="2" width="48" customWidth="1"/>
    <col min="3" max="3" width="19.54296875" customWidth="1"/>
    <col min="4" max="8" width="9.1796875" customWidth="1"/>
  </cols>
  <sheetData>
    <row r="1" spans="1:8" x14ac:dyDescent="0.35">
      <c r="A1" s="62" t="s">
        <v>481</v>
      </c>
      <c r="B1" s="161" t="s">
        <v>486</v>
      </c>
    </row>
    <row r="2" spans="1:8" x14ac:dyDescent="0.35">
      <c r="B2" s="161"/>
    </row>
    <row r="3" spans="1:8" x14ac:dyDescent="0.35">
      <c r="B3" t="s">
        <v>487</v>
      </c>
    </row>
    <row r="5" spans="1:8" x14ac:dyDescent="0.35">
      <c r="B5" s="148" t="s">
        <v>488</v>
      </c>
      <c r="C5" s="149"/>
      <c r="D5" s="150">
        <v>1</v>
      </c>
      <c r="E5" s="150">
        <f>+D5+1</f>
        <v>2</v>
      </c>
      <c r="F5" s="150">
        <f>+E5+1</f>
        <v>3</v>
      </c>
      <c r="G5" s="150">
        <f>+F5+1</f>
        <v>4</v>
      </c>
      <c r="H5" s="150">
        <f>+G5+1</f>
        <v>5</v>
      </c>
    </row>
    <row r="6" spans="1:8" x14ac:dyDescent="0.35">
      <c r="B6" s="148" t="s">
        <v>1085</v>
      </c>
      <c r="C6" s="149"/>
      <c r="D6" s="150" t="str">
        <f>YEAR(D7)&amp;"-"&amp;RIGHT(YEAR(D7)+1,2)</f>
        <v>2023-24</v>
      </c>
      <c r="E6" s="150" t="str">
        <f>YEAR(E7)&amp;"-"&amp;RIGHT(YEAR(E7)+1,2)</f>
        <v>2024-25</v>
      </c>
      <c r="F6" s="150" t="str">
        <f>YEAR(F7)&amp;"-"&amp;RIGHT(YEAR(F7)+1,2)</f>
        <v>2025-26</v>
      </c>
      <c r="G6" s="150" t="str">
        <f>YEAR(G7)&amp;"-"&amp;RIGHT(YEAR(G7)+1,2)</f>
        <v>2026-27</v>
      </c>
      <c r="H6" s="150" t="str">
        <f>YEAR(H7)&amp;"-"&amp;RIGHT(YEAR(H7)+1,2)</f>
        <v>2027-28</v>
      </c>
    </row>
    <row r="7" spans="1:8" x14ac:dyDescent="0.35">
      <c r="B7" t="s">
        <v>33</v>
      </c>
      <c r="C7" s="132"/>
      <c r="D7" s="201">
        <v>45108</v>
      </c>
      <c r="E7" s="202">
        <f>D8+1</f>
        <v>45474</v>
      </c>
      <c r="F7" s="202">
        <f>E8+1</f>
        <v>45839</v>
      </c>
      <c r="G7" s="202">
        <f>F8+1</f>
        <v>46204</v>
      </c>
      <c r="H7" s="202">
        <f>G8+1</f>
        <v>46569</v>
      </c>
    </row>
    <row r="8" spans="1:8" x14ac:dyDescent="0.35">
      <c r="B8" t="s">
        <v>34</v>
      </c>
      <c r="C8" s="132"/>
      <c r="D8" s="202">
        <f>D$7+370-DAY(D7+370)</f>
        <v>45473</v>
      </c>
      <c r="E8" s="202">
        <f>E$7+370-DAY(E7+370)</f>
        <v>45838</v>
      </c>
      <c r="F8" s="202">
        <f>F$7+370-DAY(F7+370)</f>
        <v>46203</v>
      </c>
      <c r="G8" s="202">
        <f>G$7+370-DAY(G7+370)</f>
        <v>46568</v>
      </c>
      <c r="H8" s="202">
        <f>H$7+370-DAY(H7+370)</f>
        <v>46934</v>
      </c>
    </row>
    <row r="9" spans="1:8" x14ac:dyDescent="0.35">
      <c r="C9" s="132"/>
      <c r="D9" s="65"/>
      <c r="E9" s="65"/>
      <c r="F9" s="65"/>
      <c r="G9" s="65"/>
      <c r="H9" s="65"/>
    </row>
    <row r="10" spans="1:8" ht="14.5" customHeight="1" x14ac:dyDescent="0.35">
      <c r="B10" s="148"/>
      <c r="C10" s="149"/>
      <c r="D10" s="150"/>
      <c r="E10" s="160"/>
      <c r="F10" s="160"/>
      <c r="G10" s="160"/>
      <c r="H10" s="160"/>
    </row>
    <row r="11" spans="1:8" ht="14.15" customHeight="1" x14ac:dyDescent="0.35">
      <c r="C11" s="132"/>
      <c r="D11" s="112"/>
      <c r="E11" s="230"/>
      <c r="F11" s="231"/>
      <c r="G11" s="112"/>
      <c r="H11" s="112"/>
    </row>
    <row r="12" spans="1:8" ht="14.15" customHeight="1" x14ac:dyDescent="0.35">
      <c r="B12" s="151" t="s">
        <v>489</v>
      </c>
      <c r="C12" s="152"/>
      <c r="D12" s="153"/>
      <c r="E12" s="233">
        <f>+E13+E14+E16</f>
        <v>17991.559570546688</v>
      </c>
      <c r="F12" s="233">
        <f>+F13+F14+F16</f>
        <v>18442.461084006427</v>
      </c>
      <c r="G12" s="233">
        <f>+G13+G14+G16</f>
        <v>19551.92122104068</v>
      </c>
      <c r="H12" s="233">
        <f>+H13+H14+H16</f>
        <v>19517.465876285187</v>
      </c>
    </row>
    <row r="13" spans="1:8" x14ac:dyDescent="0.35">
      <c r="B13" s="27" t="s">
        <v>490</v>
      </c>
      <c r="C13" s="132"/>
      <c r="D13" s="112"/>
      <c r="E13" s="230">
        <f>'RAP Modeling Support'!E10</f>
        <v>15678.919015726962</v>
      </c>
      <c r="F13" s="230">
        <f>'RAP Modeling Support'!F10</f>
        <v>16071.861511116711</v>
      </c>
      <c r="G13" s="230">
        <f>'RAP Modeling Support'!G10</f>
        <v>17038.711303739154</v>
      </c>
      <c r="H13" s="230">
        <f>'RAP Modeling Support'!H10</f>
        <v>17008.68485950779</v>
      </c>
    </row>
    <row r="14" spans="1:8" x14ac:dyDescent="0.35">
      <c r="B14" s="27" t="s">
        <v>491</v>
      </c>
      <c r="C14" s="132"/>
      <c r="D14" s="112"/>
      <c r="E14" s="230">
        <f>E13*E15</f>
        <v>1450.300008954744</v>
      </c>
      <c r="F14" s="230">
        <f>F13*F15</f>
        <v>1486.6471897782958</v>
      </c>
      <c r="G14" s="230">
        <f>G13*G15</f>
        <v>1576.0807955958717</v>
      </c>
      <c r="H14" s="230">
        <f>H13*H15</f>
        <v>1573.3033495044706</v>
      </c>
    </row>
    <row r="15" spans="1:8" x14ac:dyDescent="0.35">
      <c r="B15" s="93" t="s">
        <v>378</v>
      </c>
      <c r="C15" s="132"/>
      <c r="D15" s="232">
        <v>9.2499999999999999E-2</v>
      </c>
      <c r="E15" s="71">
        <f>D15</f>
        <v>9.2499999999999999E-2</v>
      </c>
      <c r="F15" s="71">
        <f>E15</f>
        <v>9.2499999999999999E-2</v>
      </c>
      <c r="G15" s="71">
        <f>F15</f>
        <v>9.2499999999999999E-2</v>
      </c>
      <c r="H15" s="71">
        <f>G15</f>
        <v>9.2499999999999999E-2</v>
      </c>
    </row>
    <row r="16" spans="1:8" x14ac:dyDescent="0.35">
      <c r="B16" s="27" t="s">
        <v>492</v>
      </c>
      <c r="C16" s="132"/>
      <c r="D16" s="112"/>
      <c r="E16" s="230">
        <f>SUM(E17:E19)*E13</f>
        <v>862.34054586498291</v>
      </c>
      <c r="F16" s="230">
        <f>SUM(F17:F19)*F13</f>
        <v>883.95238311141907</v>
      </c>
      <c r="G16" s="230">
        <f>SUM(G17:G19)*G13</f>
        <v>937.12912170565346</v>
      </c>
      <c r="H16" s="230">
        <f>SUM(H17:H19)*H13</f>
        <v>935.47766727292844</v>
      </c>
    </row>
    <row r="17" spans="2:8" x14ac:dyDescent="0.35">
      <c r="B17" s="93" t="s">
        <v>467</v>
      </c>
      <c r="C17" s="132"/>
      <c r="D17" s="232">
        <v>3.5999999999999997E-2</v>
      </c>
      <c r="E17" s="71">
        <f t="shared" ref="E17:H19" si="0">D17</f>
        <v>3.5999999999999997E-2</v>
      </c>
      <c r="F17" s="71">
        <f t="shared" si="0"/>
        <v>3.5999999999999997E-2</v>
      </c>
      <c r="G17" s="71">
        <f t="shared" si="0"/>
        <v>3.5999999999999997E-2</v>
      </c>
      <c r="H17" s="71">
        <f t="shared" si="0"/>
        <v>3.5999999999999997E-2</v>
      </c>
    </row>
    <row r="18" spans="2:8" x14ac:dyDescent="0.35">
      <c r="B18" s="93" t="s">
        <v>377</v>
      </c>
      <c r="C18" s="132"/>
      <c r="D18" s="232">
        <v>3.5000000000000001E-3</v>
      </c>
      <c r="E18" s="71">
        <f t="shared" si="0"/>
        <v>3.5000000000000001E-3</v>
      </c>
      <c r="F18" s="71">
        <f t="shared" si="0"/>
        <v>3.5000000000000001E-3</v>
      </c>
      <c r="G18" s="71">
        <f t="shared" si="0"/>
        <v>3.5000000000000001E-3</v>
      </c>
      <c r="H18" s="71">
        <f t="shared" si="0"/>
        <v>3.5000000000000001E-3</v>
      </c>
    </row>
    <row r="19" spans="2:8" x14ac:dyDescent="0.35">
      <c r="B19" s="93" t="s">
        <v>468</v>
      </c>
      <c r="C19" s="132"/>
      <c r="D19" s="232">
        <v>1.55E-2</v>
      </c>
      <c r="E19" s="71">
        <f t="shared" si="0"/>
        <v>1.55E-2</v>
      </c>
      <c r="F19" s="71">
        <f t="shared" si="0"/>
        <v>1.55E-2</v>
      </c>
      <c r="G19" s="71">
        <f t="shared" si="0"/>
        <v>1.55E-2</v>
      </c>
      <c r="H19" s="71">
        <f t="shared" si="0"/>
        <v>1.55E-2</v>
      </c>
    </row>
    <row r="20" spans="2:8" x14ac:dyDescent="0.35">
      <c r="B20" s="27"/>
      <c r="C20" s="132"/>
      <c r="D20" s="112"/>
      <c r="E20" s="230"/>
      <c r="F20" s="112"/>
      <c r="G20" s="112"/>
      <c r="H20" s="112"/>
    </row>
    <row r="21" spans="2:8" x14ac:dyDescent="0.35">
      <c r="B21" s="82" t="s">
        <v>493</v>
      </c>
      <c r="C21" s="132"/>
      <c r="D21" s="112"/>
      <c r="E21" s="231"/>
      <c r="F21" s="231"/>
      <c r="G21" s="231"/>
      <c r="H21" s="231"/>
    </row>
    <row r="22" spans="2:8" x14ac:dyDescent="0.35">
      <c r="B22" s="27"/>
      <c r="C22" s="132"/>
      <c r="D22" s="112"/>
      <c r="E22" s="231"/>
      <c r="F22" s="231"/>
      <c r="G22" s="231"/>
      <c r="H22" s="231"/>
    </row>
    <row r="23" spans="2:8" x14ac:dyDescent="0.35">
      <c r="B23" s="151" t="s">
        <v>494</v>
      </c>
      <c r="C23" s="152"/>
      <c r="D23" s="153"/>
      <c r="E23" s="233">
        <f>+E24+E25+E27</f>
        <v>15462.444788685363</v>
      </c>
      <c r="F23" s="233">
        <f>+F24+F25+F27</f>
        <v>15849.962042521411</v>
      </c>
      <c r="G23" s="233">
        <f>+G24+G25+G27</f>
        <v>16803.462824200353</v>
      </c>
      <c r="H23" s="233">
        <f>+H24+H25+H27</f>
        <v>16773.850946260147</v>
      </c>
    </row>
    <row r="24" spans="2:8" x14ac:dyDescent="0.35">
      <c r="B24" s="234" t="s">
        <v>495</v>
      </c>
      <c r="C24" s="235"/>
      <c r="D24" s="236"/>
      <c r="E24" s="237">
        <f>E12</f>
        <v>17991.559570546688</v>
      </c>
      <c r="F24" s="237">
        <f>F12</f>
        <v>18442.461084006427</v>
      </c>
      <c r="G24" s="237">
        <f>G12</f>
        <v>19551.92122104068</v>
      </c>
      <c r="H24" s="237">
        <f>H12</f>
        <v>19517.465876285187</v>
      </c>
    </row>
    <row r="25" spans="2:8" ht="14.15" customHeight="1" x14ac:dyDescent="0.35">
      <c r="B25" s="234" t="s">
        <v>491</v>
      </c>
      <c r="C25" s="235"/>
      <c r="D25" s="236"/>
      <c r="E25" s="237">
        <f>+E26</f>
        <v>-1450.300008954744</v>
      </c>
      <c r="F25" s="237">
        <f>+F26</f>
        <v>-1486.6471897782958</v>
      </c>
      <c r="G25" s="237">
        <f>+G26</f>
        <v>-1576.0807955958717</v>
      </c>
      <c r="H25" s="237">
        <f>+H26</f>
        <v>-1573.3033495044706</v>
      </c>
    </row>
    <row r="26" spans="2:8" x14ac:dyDescent="0.35">
      <c r="B26" s="93" t="s">
        <v>378</v>
      </c>
      <c r="C26" s="132"/>
      <c r="E26" s="230">
        <f>-E14</f>
        <v>-1450.300008954744</v>
      </c>
      <c r="F26" s="230">
        <f>-F14</f>
        <v>-1486.6471897782958</v>
      </c>
      <c r="G26" s="230">
        <f>-G14</f>
        <v>-1576.0807955958717</v>
      </c>
      <c r="H26" s="230">
        <f>-H14</f>
        <v>-1573.3033495044706</v>
      </c>
    </row>
    <row r="27" spans="2:8" x14ac:dyDescent="0.35">
      <c r="B27" s="234" t="s">
        <v>492</v>
      </c>
      <c r="C27" s="235"/>
      <c r="D27" s="236"/>
      <c r="E27" s="237">
        <f>+E28+E29+E30+E31+E32</f>
        <v>-1078.8147729065781</v>
      </c>
      <c r="F27" s="237">
        <f>+F28+F29+F30+F31+F32</f>
        <v>-1105.8518517067189</v>
      </c>
      <c r="G27" s="237">
        <f>+G28+G29+G30+G31+G32</f>
        <v>-1172.3776012444584</v>
      </c>
      <c r="H27" s="237">
        <f>+H28+H29+H30+H31+H32</f>
        <v>-1170.3115805205705</v>
      </c>
    </row>
    <row r="28" spans="2:8" x14ac:dyDescent="0.35">
      <c r="B28" s="93" t="s">
        <v>467</v>
      </c>
      <c r="C28" s="132"/>
      <c r="D28" s="112"/>
      <c r="E28" s="230">
        <f>-E17*E13</f>
        <v>-564.44108456617062</v>
      </c>
      <c r="F28" s="230">
        <f>-F17*F13</f>
        <v>-578.5870144002015</v>
      </c>
      <c r="G28" s="230">
        <f>-G17*G13</f>
        <v>-613.39360693460947</v>
      </c>
      <c r="H28" s="230">
        <f>-H17*H13</f>
        <v>-612.31265494228035</v>
      </c>
    </row>
    <row r="29" spans="2:8" x14ac:dyDescent="0.35">
      <c r="B29" s="93" t="s">
        <v>377</v>
      </c>
      <c r="C29" s="132"/>
      <c r="D29" s="112"/>
      <c r="E29" s="230">
        <f>-E18*E13</f>
        <v>-54.876216555044365</v>
      </c>
      <c r="F29" s="230">
        <f>-F18*F13</f>
        <v>-56.251515288908493</v>
      </c>
      <c r="G29" s="230">
        <f>-G18*G13</f>
        <v>-59.635489563087042</v>
      </c>
      <c r="H29" s="230">
        <f>-H18*H13</f>
        <v>-59.530397008277269</v>
      </c>
    </row>
    <row r="30" spans="2:8" x14ac:dyDescent="0.35">
      <c r="B30" s="93" t="s">
        <v>468</v>
      </c>
      <c r="C30" s="132"/>
      <c r="D30" s="112"/>
      <c r="E30" s="230">
        <f>-E19*E13</f>
        <v>-243.02324474376792</v>
      </c>
      <c r="F30" s="230">
        <f>-F19*F13</f>
        <v>-249.11385342230901</v>
      </c>
      <c r="G30" s="230">
        <f>-G19*G13</f>
        <v>-264.10002520795689</v>
      </c>
      <c r="H30" s="230">
        <f>-H19*H13</f>
        <v>-263.63461532237073</v>
      </c>
    </row>
    <row r="31" spans="2:8" x14ac:dyDescent="0.35">
      <c r="B31" s="93" t="s">
        <v>375</v>
      </c>
      <c r="C31" s="132"/>
      <c r="D31" s="232">
        <v>4.0000000000000001E-3</v>
      </c>
      <c r="E31" s="230">
        <f>-E13/(1+(1.4%))*$D31</f>
        <v>-61.849779154741469</v>
      </c>
      <c r="F31" s="230">
        <f>-F13/(1+(1.4%))*$D31</f>
        <v>-63.399848170085647</v>
      </c>
      <c r="G31" s="230">
        <f>-G13/(1+(1.4%))*$D31</f>
        <v>-67.213851296801394</v>
      </c>
      <c r="H31" s="230">
        <f>-H13/(1+(1.4%))*$D31</f>
        <v>-67.095403785040588</v>
      </c>
    </row>
    <row r="32" spans="2:8" x14ac:dyDescent="0.35">
      <c r="B32" s="93" t="s">
        <v>376</v>
      </c>
      <c r="C32" s="132"/>
      <c r="D32" s="232">
        <v>0.01</v>
      </c>
      <c r="E32" s="230">
        <f>-E13/(1+(1.4%))*$D32</f>
        <v>-154.62444788685366</v>
      </c>
      <c r="F32" s="230">
        <f>-F13/(1+(1.4%))*$D32</f>
        <v>-158.49962042521412</v>
      </c>
      <c r="G32" s="230">
        <f>-G13/(1+(1.4%))*$D32</f>
        <v>-168.03462824200349</v>
      </c>
      <c r="H32" s="230">
        <f>-H13/(1+(1.4%))*$D32</f>
        <v>-167.73850946260148</v>
      </c>
    </row>
    <row r="34" spans="2:5" x14ac:dyDescent="0.35">
      <c r="B34" s="239" t="s">
        <v>595</v>
      </c>
      <c r="E34" s="36"/>
    </row>
    <row r="35" spans="2:5" x14ac:dyDescent="0.35">
      <c r="B35" t="s">
        <v>1098</v>
      </c>
    </row>
    <row r="36" spans="2:5" x14ac:dyDescent="0.35">
      <c r="B36" t="s">
        <v>496</v>
      </c>
    </row>
  </sheetData>
  <hyperlinks>
    <hyperlink ref="A1" location="'Modeling Support'!A1" display="Support" xr:uid="{C1DC922B-6A7F-41FC-A79D-1CC81ED4822F}"/>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44F4C-4B8C-4D9B-B794-07B16333E620}">
  <sheetPr codeName="Planilha30">
    <tabColor rgb="FFEDECE3"/>
  </sheetPr>
  <dimension ref="A1:Q269"/>
  <sheetViews>
    <sheetView showGridLines="0" zoomScaleNormal="100" workbookViewId="0"/>
  </sheetViews>
  <sheetFormatPr defaultRowHeight="14.5" x14ac:dyDescent="0.35"/>
  <cols>
    <col min="2" max="2" width="54" bestFit="1" customWidth="1"/>
    <col min="3" max="17" width="18.81640625" customWidth="1"/>
  </cols>
  <sheetData>
    <row r="1" spans="1:17" ht="15.75" customHeight="1" x14ac:dyDescent="0.35">
      <c r="A1" s="62" t="s">
        <v>481</v>
      </c>
    </row>
    <row r="3" spans="1:17" ht="17" x14ac:dyDescent="0.4">
      <c r="B3" s="75" t="s">
        <v>598</v>
      </c>
      <c r="C3" s="76"/>
      <c r="D3" s="76"/>
      <c r="E3" s="76"/>
      <c r="F3" s="76"/>
      <c r="G3" s="76"/>
      <c r="H3" s="76"/>
      <c r="I3" s="76"/>
      <c r="J3" s="76"/>
      <c r="K3" s="76"/>
      <c r="L3" s="76"/>
      <c r="M3" s="76"/>
      <c r="N3" s="76"/>
      <c r="O3" s="76"/>
      <c r="P3" s="76"/>
      <c r="Q3" s="76"/>
    </row>
    <row r="4" spans="1:17" ht="15" thickBot="1" x14ac:dyDescent="0.4">
      <c r="C4" s="36"/>
      <c r="F4" s="36"/>
      <c r="G4" s="36"/>
      <c r="H4" s="36"/>
    </row>
    <row r="5" spans="1:17" ht="15.5" thickTop="1" thickBot="1" x14ac:dyDescent="0.4">
      <c r="B5" s="78" t="s">
        <v>497</v>
      </c>
      <c r="C5" s="79"/>
      <c r="D5" s="79"/>
      <c r="E5" s="79"/>
      <c r="F5" s="79"/>
      <c r="G5" s="79"/>
      <c r="H5" s="79"/>
      <c r="I5" s="79"/>
      <c r="J5" s="79"/>
      <c r="K5" s="79"/>
      <c r="L5" s="79"/>
      <c r="M5" s="79"/>
      <c r="N5" s="79"/>
      <c r="O5" s="79"/>
      <c r="P5" s="79"/>
      <c r="Q5" s="79"/>
    </row>
    <row r="6" spans="1:17" ht="15" thickTop="1" x14ac:dyDescent="0.35">
      <c r="B6" s="38" t="s">
        <v>498</v>
      </c>
      <c r="C6" s="491" t="s">
        <v>36</v>
      </c>
      <c r="D6" s="491"/>
      <c r="E6" s="491"/>
      <c r="F6" s="492" t="s">
        <v>4</v>
      </c>
      <c r="G6" s="492"/>
      <c r="H6" s="492"/>
      <c r="I6" s="491" t="s">
        <v>3</v>
      </c>
      <c r="J6" s="491"/>
      <c r="K6" s="491"/>
      <c r="L6" s="492" t="s">
        <v>5</v>
      </c>
      <c r="M6" s="492"/>
      <c r="N6" s="492"/>
      <c r="O6" s="491" t="s">
        <v>8</v>
      </c>
      <c r="P6" s="491"/>
      <c r="Q6" s="491"/>
    </row>
    <row r="7" spans="1:17" x14ac:dyDescent="0.35">
      <c r="B7" s="119" t="s">
        <v>499</v>
      </c>
      <c r="C7" s="490" t="s">
        <v>6</v>
      </c>
      <c r="D7" s="490"/>
      <c r="E7" s="490"/>
      <c r="F7" s="489" t="s">
        <v>37</v>
      </c>
      <c r="G7" s="489"/>
      <c r="H7" s="489"/>
      <c r="I7" s="490" t="s">
        <v>38</v>
      </c>
      <c r="J7" s="490"/>
      <c r="K7" s="490"/>
      <c r="L7" s="489" t="s">
        <v>39</v>
      </c>
      <c r="M7" s="489"/>
      <c r="N7" s="489"/>
      <c r="O7" s="490" t="s">
        <v>40</v>
      </c>
      <c r="P7" s="490"/>
      <c r="Q7" s="490"/>
    </row>
    <row r="8" spans="1:17" ht="14.5" customHeight="1" x14ac:dyDescent="0.35">
      <c r="B8" s="38" t="s">
        <v>50</v>
      </c>
      <c r="C8" s="121">
        <v>2018</v>
      </c>
      <c r="D8" s="121">
        <v>2023</v>
      </c>
      <c r="E8" s="121" t="s">
        <v>1111</v>
      </c>
      <c r="F8" s="113">
        <v>2018</v>
      </c>
      <c r="G8" s="113">
        <v>2023</v>
      </c>
      <c r="H8" s="113" t="s">
        <v>1111</v>
      </c>
      <c r="I8" s="121">
        <v>2018</v>
      </c>
      <c r="J8" s="121">
        <v>2023</v>
      </c>
      <c r="K8" s="121" t="s">
        <v>1111</v>
      </c>
      <c r="L8" s="113">
        <v>2018</v>
      </c>
      <c r="M8" s="113">
        <v>2023</v>
      </c>
      <c r="N8" s="113" t="s">
        <v>1111</v>
      </c>
      <c r="O8" s="121">
        <v>2018</v>
      </c>
      <c r="P8" s="121">
        <v>2023</v>
      </c>
      <c r="Q8" s="121" t="s">
        <v>1111</v>
      </c>
    </row>
    <row r="9" spans="1:17" x14ac:dyDescent="0.35">
      <c r="B9" s="116" t="s">
        <v>500</v>
      </c>
      <c r="C9" s="117">
        <v>43252</v>
      </c>
      <c r="D9" s="117">
        <v>45078</v>
      </c>
      <c r="E9" s="117">
        <v>45078</v>
      </c>
      <c r="F9" s="118">
        <v>43252</v>
      </c>
      <c r="G9" s="118">
        <v>45078</v>
      </c>
      <c r="H9" s="118">
        <v>45078</v>
      </c>
      <c r="I9" s="117">
        <v>43252</v>
      </c>
      <c r="J9" s="117">
        <v>45078</v>
      </c>
      <c r="K9" s="117">
        <v>45078</v>
      </c>
      <c r="L9" s="118">
        <v>43252</v>
      </c>
      <c r="M9" s="118">
        <v>45078</v>
      </c>
      <c r="N9" s="118">
        <v>45078</v>
      </c>
      <c r="O9" s="117">
        <v>43252</v>
      </c>
      <c r="P9" s="117">
        <v>45078</v>
      </c>
      <c r="Q9" s="117">
        <v>45078</v>
      </c>
    </row>
    <row r="10" spans="1:17" x14ac:dyDescent="0.35">
      <c r="B10" s="123" t="s">
        <v>501</v>
      </c>
      <c r="C10" s="124">
        <f t="shared" ref="C10:P10" si="0">C11+C12+C13</f>
        <v>117543206902.48653</v>
      </c>
      <c r="D10" s="124">
        <f t="shared" si="0"/>
        <v>161281098895.76382</v>
      </c>
      <c r="E10" s="124">
        <f t="shared" si="0"/>
        <v>157493609091.785</v>
      </c>
      <c r="F10" s="125">
        <f t="shared" si="0"/>
        <v>35102014068.309998</v>
      </c>
      <c r="G10" s="125">
        <f t="shared" si="0"/>
        <v>50197803568.609993</v>
      </c>
      <c r="H10" s="125">
        <f t="shared" si="0"/>
        <v>46731304968.352104</v>
      </c>
      <c r="I10" s="124">
        <f t="shared" si="0"/>
        <v>15747850211.329998</v>
      </c>
      <c r="J10" s="124">
        <f t="shared" si="0"/>
        <v>21975164399.880062</v>
      </c>
      <c r="K10" s="124">
        <f>K11+K12+K13</f>
        <v>21973763908.313244</v>
      </c>
      <c r="L10" s="125">
        <f t="shared" si="0"/>
        <v>10312808596.78653</v>
      </c>
      <c r="M10" s="125">
        <f t="shared" si="0"/>
        <v>14269374836.151428</v>
      </c>
      <c r="N10" s="125">
        <f t="shared" si="0"/>
        <v>14268101343.829823</v>
      </c>
      <c r="O10" s="124">
        <f t="shared" si="0"/>
        <v>56380534026.059998</v>
      </c>
      <c r="P10" s="124">
        <f t="shared" si="0"/>
        <v>74838756091.12236</v>
      </c>
      <c r="Q10" s="124">
        <f>Q11+Q12+Q13</f>
        <v>74520438871.289841</v>
      </c>
    </row>
    <row r="11" spans="1:17" x14ac:dyDescent="0.35">
      <c r="B11" s="122" t="s">
        <v>35</v>
      </c>
      <c r="C11" s="77">
        <f t="shared" ref="C11:P11" si="1">C32</f>
        <v>97689847042.26001</v>
      </c>
      <c r="D11" s="77">
        <f t="shared" si="1"/>
        <v>127100224242.41367</v>
      </c>
      <c r="E11" s="77">
        <f t="shared" si="1"/>
        <v>123305990478.94727</v>
      </c>
      <c r="F11" s="40">
        <f t="shared" si="1"/>
        <v>30612411048.959999</v>
      </c>
      <c r="G11" s="40">
        <f t="shared" si="1"/>
        <v>41369462278.66539</v>
      </c>
      <c r="H11" s="40">
        <f t="shared" si="1"/>
        <v>37902689234.828369</v>
      </c>
      <c r="I11" s="77">
        <f t="shared" si="1"/>
        <v>11656205108.219999</v>
      </c>
      <c r="J11" s="77">
        <f t="shared" si="1"/>
        <v>15366308960.740084</v>
      </c>
      <c r="K11" s="77">
        <f>K32</f>
        <v>15365848743.514555</v>
      </c>
      <c r="L11" s="40">
        <f t="shared" si="1"/>
        <v>6277290878.2200003</v>
      </c>
      <c r="M11" s="40">
        <f t="shared" si="1"/>
        <v>7995147636.9884205</v>
      </c>
      <c r="N11" s="40">
        <f t="shared" si="1"/>
        <v>7995147636.9884205</v>
      </c>
      <c r="O11" s="77">
        <f t="shared" si="1"/>
        <v>49143940006.860001</v>
      </c>
      <c r="P11" s="77">
        <f t="shared" si="1"/>
        <v>62369305366.019775</v>
      </c>
      <c r="Q11" s="77">
        <f>Q32</f>
        <v>62042304863.615929</v>
      </c>
    </row>
    <row r="12" spans="1:17" x14ac:dyDescent="0.35">
      <c r="B12" s="122" t="s">
        <v>502</v>
      </c>
      <c r="C12" s="77">
        <f t="shared" ref="C12:P12" si="2">C50</f>
        <v>4551087666.6865282</v>
      </c>
      <c r="D12" s="77">
        <f t="shared" si="2"/>
        <v>13707113980.532515</v>
      </c>
      <c r="E12" s="77">
        <f t="shared" si="2"/>
        <v>13713857940.020088</v>
      </c>
      <c r="F12" s="40">
        <f t="shared" si="2"/>
        <v>1494253463.0799999</v>
      </c>
      <c r="G12" s="40">
        <f t="shared" si="2"/>
        <v>4820696597.0009384</v>
      </c>
      <c r="H12" s="40">
        <f t="shared" si="2"/>
        <v>4820971040.5800705</v>
      </c>
      <c r="I12" s="77">
        <f t="shared" si="2"/>
        <v>1236109401.05</v>
      </c>
      <c r="J12" s="77">
        <f t="shared" si="2"/>
        <v>2788275474.4612865</v>
      </c>
      <c r="K12" s="77">
        <f>K50</f>
        <v>2787335200.1199961</v>
      </c>
      <c r="L12" s="40">
        <f t="shared" si="2"/>
        <v>416110725.33652836</v>
      </c>
      <c r="M12" s="40">
        <f t="shared" si="2"/>
        <v>1431621367.841609</v>
      </c>
      <c r="N12" s="40">
        <f t="shared" si="2"/>
        <v>1430347875.5200014</v>
      </c>
      <c r="O12" s="77">
        <f t="shared" si="2"/>
        <v>1404614077.22</v>
      </c>
      <c r="P12" s="77">
        <f t="shared" si="2"/>
        <v>4666520541.2286816</v>
      </c>
      <c r="Q12" s="77">
        <f>Q50</f>
        <v>4675203823.8000202</v>
      </c>
    </row>
    <row r="13" spans="1:17" x14ac:dyDescent="0.35">
      <c r="B13" s="122" t="s">
        <v>1099</v>
      </c>
      <c r="C13" s="77">
        <f t="shared" ref="C13:P13" si="3">C68</f>
        <v>15302272193.539999</v>
      </c>
      <c r="D13" s="77">
        <f t="shared" si="3"/>
        <v>20473760672.817654</v>
      </c>
      <c r="E13" s="77">
        <f t="shared" si="3"/>
        <v>20473760672.817654</v>
      </c>
      <c r="F13" s="40">
        <f t="shared" si="3"/>
        <v>2995349556.27</v>
      </c>
      <c r="G13" s="40">
        <f t="shared" si="3"/>
        <v>4007644692.9436679</v>
      </c>
      <c r="H13" s="40">
        <f t="shared" si="3"/>
        <v>4007644692.9436679</v>
      </c>
      <c r="I13" s="77">
        <f t="shared" si="3"/>
        <v>2855535702.0599999</v>
      </c>
      <c r="J13" s="77">
        <f t="shared" si="3"/>
        <v>3820579964.6786928</v>
      </c>
      <c r="K13" s="77">
        <f>K68</f>
        <v>3820579964.6786928</v>
      </c>
      <c r="L13" s="40">
        <f t="shared" si="3"/>
        <v>3619406993.23</v>
      </c>
      <c r="M13" s="40">
        <f t="shared" si="3"/>
        <v>4842605831.3213987</v>
      </c>
      <c r="N13" s="40">
        <f t="shared" si="3"/>
        <v>4842605831.3213987</v>
      </c>
      <c r="O13" s="77">
        <f t="shared" si="3"/>
        <v>5831979941.9799995</v>
      </c>
      <c r="P13" s="77">
        <f t="shared" si="3"/>
        <v>7802930183.8738947</v>
      </c>
      <c r="Q13" s="77">
        <f>Q68</f>
        <v>7802930183.8738947</v>
      </c>
    </row>
    <row r="14" spans="1:17" x14ac:dyDescent="0.35">
      <c r="B14" s="123" t="s">
        <v>503</v>
      </c>
      <c r="C14" s="124">
        <f t="shared" ref="C14:P14" si="4">C15+C16+C17</f>
        <v>55070988985.569511</v>
      </c>
      <c r="D14" s="124">
        <f t="shared" si="4"/>
        <v>59093575874.212479</v>
      </c>
      <c r="E14" s="124">
        <f>E15+E16+E17</f>
        <v>56051313547.659996</v>
      </c>
      <c r="F14" s="125">
        <f t="shared" si="4"/>
        <v>16017073493.77</v>
      </c>
      <c r="G14" s="125">
        <f t="shared" si="4"/>
        <v>18638454715.076515</v>
      </c>
      <c r="H14" s="125">
        <f>H15+H16+H17</f>
        <v>15623430179.092428</v>
      </c>
      <c r="I14" s="124">
        <f t="shared" si="4"/>
        <v>8660446137.210001</v>
      </c>
      <c r="J14" s="124">
        <f t="shared" si="4"/>
        <v>9204621132.5218296</v>
      </c>
      <c r="K14" s="124">
        <f>K15+K16+K17</f>
        <v>9204422797.2847996</v>
      </c>
      <c r="L14" s="125">
        <f t="shared" si="4"/>
        <v>3224761084.6095157</v>
      </c>
      <c r="M14" s="125">
        <f t="shared" si="4"/>
        <v>2717484977.4258537</v>
      </c>
      <c r="N14" s="125">
        <f t="shared" si="4"/>
        <v>2716840481.7933187</v>
      </c>
      <c r="O14" s="124">
        <f t="shared" si="4"/>
        <v>27168708269.98</v>
      </c>
      <c r="P14" s="124">
        <f t="shared" si="4"/>
        <v>28533015049.188282</v>
      </c>
      <c r="Q14" s="124">
        <f>Q15+Q16+Q17</f>
        <v>28506620089.489449</v>
      </c>
    </row>
    <row r="15" spans="1:17" x14ac:dyDescent="0.35">
      <c r="B15" s="122" t="s">
        <v>35</v>
      </c>
      <c r="C15" s="77">
        <f t="shared" ref="C15:P15" si="5">C36</f>
        <v>50945397881.209999</v>
      </c>
      <c r="D15" s="77">
        <f t="shared" si="5"/>
        <v>46394587130.737717</v>
      </c>
      <c r="E15" s="77">
        <f t="shared" si="5"/>
        <v>43343749690.918015</v>
      </c>
      <c r="F15" s="40">
        <f t="shared" si="5"/>
        <v>14522820030.690001</v>
      </c>
      <c r="G15" s="40">
        <f t="shared" si="5"/>
        <v>14182804029.103218</v>
      </c>
      <c r="H15" s="40">
        <f t="shared" si="5"/>
        <v>11167505049.232723</v>
      </c>
      <c r="I15" s="77">
        <f t="shared" si="5"/>
        <v>7587242188.4700003</v>
      </c>
      <c r="J15" s="77">
        <f t="shared" si="5"/>
        <v>6605986343.5661259</v>
      </c>
      <c r="K15" s="77">
        <f>K36</f>
        <v>6605526125.9081945</v>
      </c>
      <c r="L15" s="40">
        <f t="shared" si="5"/>
        <v>2823488544.1100001</v>
      </c>
      <c r="M15" s="40">
        <f t="shared" si="5"/>
        <v>1306932806.607686</v>
      </c>
      <c r="N15" s="40">
        <f t="shared" si="5"/>
        <v>1306932806.607686</v>
      </c>
      <c r="O15" s="77">
        <f t="shared" si="5"/>
        <v>26011847117.939999</v>
      </c>
      <c r="P15" s="77">
        <f t="shared" si="5"/>
        <v>24298863951.460693</v>
      </c>
      <c r="Q15" s="77">
        <f>Q36</f>
        <v>24263785709.169411</v>
      </c>
    </row>
    <row r="16" spans="1:17" x14ac:dyDescent="0.35">
      <c r="B16" s="122" t="s">
        <v>502</v>
      </c>
      <c r="C16" s="77">
        <f t="shared" ref="C16:P16" si="6">C54</f>
        <v>4125591104.3595152</v>
      </c>
      <c r="D16" s="77">
        <f t="shared" si="6"/>
        <v>12698988743.474758</v>
      </c>
      <c r="E16" s="77">
        <f t="shared" si="6"/>
        <v>12707563856.741982</v>
      </c>
      <c r="F16" s="40">
        <f t="shared" si="6"/>
        <v>1494253463.0799999</v>
      </c>
      <c r="G16" s="40">
        <f t="shared" si="6"/>
        <v>4455650685.9732962</v>
      </c>
      <c r="H16" s="40">
        <f t="shared" si="6"/>
        <v>4455925129.859705</v>
      </c>
      <c r="I16" s="77">
        <f t="shared" si="6"/>
        <v>1073203948.74</v>
      </c>
      <c r="J16" s="77">
        <f t="shared" si="6"/>
        <v>2598634788.9557042</v>
      </c>
      <c r="K16" s="77">
        <f>K54</f>
        <v>2598896671.376605</v>
      </c>
      <c r="L16" s="40">
        <f t="shared" si="6"/>
        <v>401272540.49951535</v>
      </c>
      <c r="M16" s="40">
        <f t="shared" si="6"/>
        <v>1410552170.8181679</v>
      </c>
      <c r="N16" s="40">
        <f t="shared" si="6"/>
        <v>1409907675.1856329</v>
      </c>
      <c r="O16" s="77">
        <f t="shared" si="6"/>
        <v>1156861152.04</v>
      </c>
      <c r="P16" s="77">
        <f t="shared" si="6"/>
        <v>4234151097.7275891</v>
      </c>
      <c r="Q16" s="77">
        <f>Q54</f>
        <v>4242834380.3200393</v>
      </c>
    </row>
    <row r="17" spans="2:17" x14ac:dyDescent="0.35">
      <c r="B17" s="122" t="s">
        <v>1099</v>
      </c>
      <c r="C17" s="77">
        <v>0</v>
      </c>
      <c r="D17" s="77">
        <v>0</v>
      </c>
      <c r="E17" s="77">
        <v>0</v>
      </c>
      <c r="F17" s="40">
        <v>0</v>
      </c>
      <c r="G17" s="40">
        <v>0</v>
      </c>
      <c r="H17" s="40">
        <v>0</v>
      </c>
      <c r="I17" s="77">
        <v>0</v>
      </c>
      <c r="J17" s="77">
        <v>0</v>
      </c>
      <c r="K17" s="77">
        <v>0</v>
      </c>
      <c r="L17" s="40">
        <v>0</v>
      </c>
      <c r="M17" s="40">
        <v>0</v>
      </c>
      <c r="N17" s="40">
        <v>0</v>
      </c>
      <c r="O17" s="77">
        <v>0</v>
      </c>
      <c r="P17" s="77">
        <v>0</v>
      </c>
      <c r="Q17" s="77">
        <v>0</v>
      </c>
    </row>
    <row r="18" spans="2:17" x14ac:dyDescent="0.35">
      <c r="B18" s="123" t="s">
        <v>504</v>
      </c>
      <c r="C18" s="124">
        <f t="shared" ref="C18:P18" si="7">C19+C20+C21</f>
        <v>18758789210.746029</v>
      </c>
      <c r="D18" s="124">
        <f t="shared" si="7"/>
        <v>22410482348.284718</v>
      </c>
      <c r="E18" s="124">
        <f>E19+E20+E21</f>
        <v>21456127744.305916</v>
      </c>
      <c r="F18" s="125">
        <f t="shared" si="7"/>
        <v>5889212775.1100006</v>
      </c>
      <c r="G18" s="125">
        <f t="shared" si="7"/>
        <v>8244736612.8443928</v>
      </c>
      <c r="H18" s="125">
        <f>H19+H20+H21</f>
        <v>7202790644.8043613</v>
      </c>
      <c r="I18" s="124">
        <f t="shared" si="7"/>
        <v>3124744592.1999998</v>
      </c>
      <c r="J18" s="124">
        <f t="shared" si="7"/>
        <v>3451357654.7876687</v>
      </c>
      <c r="K18" s="124">
        <f>K19+K20+K21</f>
        <v>3476721297.1390638</v>
      </c>
      <c r="L18" s="125">
        <f t="shared" si="7"/>
        <v>1087601490.856029</v>
      </c>
      <c r="M18" s="125">
        <f t="shared" si="7"/>
        <v>1740779161.2946296</v>
      </c>
      <c r="N18" s="125">
        <f t="shared" si="7"/>
        <v>1740318620.0839562</v>
      </c>
      <c r="O18" s="124">
        <f t="shared" si="7"/>
        <v>8657230352.5799999</v>
      </c>
      <c r="P18" s="124">
        <f t="shared" si="7"/>
        <v>8973608919.3580246</v>
      </c>
      <c r="Q18" s="124">
        <f>Q19+Q20+Q21</f>
        <v>9036297182.2785378</v>
      </c>
    </row>
    <row r="19" spans="2:17" x14ac:dyDescent="0.35">
      <c r="B19" s="122" t="s">
        <v>35</v>
      </c>
      <c r="C19" s="77">
        <f>C43</f>
        <v>14839593234.5</v>
      </c>
      <c r="D19" s="77">
        <f t="shared" ref="D19:P19" si="8">D43</f>
        <v>11913226805.897839</v>
      </c>
      <c r="E19" s="77">
        <f>E43</f>
        <v>10949200610.573181</v>
      </c>
      <c r="F19" s="40">
        <f t="shared" si="8"/>
        <v>4448558829.3500004</v>
      </c>
      <c r="G19" s="40">
        <f t="shared" si="8"/>
        <v>4420487057.9070635</v>
      </c>
      <c r="H19" s="40">
        <f>H43</f>
        <v>3378144547.0171471</v>
      </c>
      <c r="I19" s="77">
        <f t="shared" si="8"/>
        <v>2127876184.8499999</v>
      </c>
      <c r="J19" s="77">
        <f t="shared" si="8"/>
        <v>1470638460.1411815</v>
      </c>
      <c r="K19" s="77">
        <f>K43</f>
        <v>1493256876.0892756</v>
      </c>
      <c r="L19" s="40">
        <f t="shared" si="8"/>
        <v>716211650.32000005</v>
      </c>
      <c r="M19" s="40">
        <f t="shared" si="8"/>
        <v>521565445.24261916</v>
      </c>
      <c r="N19" s="40">
        <f t="shared" si="8"/>
        <v>521754698.65052426</v>
      </c>
      <c r="O19" s="77">
        <f t="shared" si="8"/>
        <v>7546946569.9799995</v>
      </c>
      <c r="P19" s="77">
        <f t="shared" si="8"/>
        <v>5500535842.6069746</v>
      </c>
      <c r="Q19" s="77">
        <f>Q43</f>
        <v>5556044488.8162346</v>
      </c>
    </row>
    <row r="20" spans="2:17" x14ac:dyDescent="0.35">
      <c r="B20" s="122" t="s">
        <v>502</v>
      </c>
      <c r="C20" s="77">
        <f>C61</f>
        <v>3919195976.2460289</v>
      </c>
      <c r="D20" s="77">
        <f t="shared" ref="D20:P20" si="9">D61</f>
        <v>10497255542.386879</v>
      </c>
      <c r="E20" s="77">
        <f>E61</f>
        <v>10506927133.732737</v>
      </c>
      <c r="F20" s="40">
        <f t="shared" si="9"/>
        <v>1440653945.76</v>
      </c>
      <c r="G20" s="40">
        <f t="shared" si="9"/>
        <v>3824249554.9373288</v>
      </c>
      <c r="H20" s="40">
        <f>H61</f>
        <v>3824646097.7872138</v>
      </c>
      <c r="I20" s="77">
        <f t="shared" si="9"/>
        <v>996868407.35000002</v>
      </c>
      <c r="J20" s="77">
        <f t="shared" si="9"/>
        <v>1980719194.6464872</v>
      </c>
      <c r="K20" s="77">
        <f>K61</f>
        <v>1983464421.049788</v>
      </c>
      <c r="L20" s="40">
        <f t="shared" si="9"/>
        <v>371389840.53602892</v>
      </c>
      <c r="M20" s="40">
        <f t="shared" si="9"/>
        <v>1219213716.0520103</v>
      </c>
      <c r="N20" s="40">
        <f t="shared" si="9"/>
        <v>1218563921.4334321</v>
      </c>
      <c r="O20" s="77">
        <f t="shared" si="9"/>
        <v>1110283782.5999999</v>
      </c>
      <c r="P20" s="77">
        <f t="shared" si="9"/>
        <v>3473073076.7510509</v>
      </c>
      <c r="Q20" s="77">
        <f>Q61</f>
        <v>3480252693.4623032</v>
      </c>
    </row>
    <row r="21" spans="2:17" x14ac:dyDescent="0.35">
      <c r="B21" s="126" t="s">
        <v>1099</v>
      </c>
      <c r="C21" s="77">
        <v>0</v>
      </c>
      <c r="D21" s="77">
        <v>0</v>
      </c>
      <c r="E21" s="77">
        <v>0</v>
      </c>
      <c r="F21" s="40">
        <v>0</v>
      </c>
      <c r="G21" s="40">
        <v>0</v>
      </c>
      <c r="H21" s="40">
        <v>0</v>
      </c>
      <c r="I21" s="77">
        <v>0</v>
      </c>
      <c r="J21" s="77">
        <v>0</v>
      </c>
      <c r="K21" s="77">
        <v>0</v>
      </c>
      <c r="L21" s="40">
        <v>0</v>
      </c>
      <c r="M21" s="40">
        <v>0</v>
      </c>
      <c r="N21" s="40">
        <v>0</v>
      </c>
      <c r="O21" s="77">
        <v>0</v>
      </c>
      <c r="P21" s="77">
        <v>0</v>
      </c>
      <c r="Q21" s="77">
        <v>0</v>
      </c>
    </row>
    <row r="22" spans="2:17" x14ac:dyDescent="0.35">
      <c r="B22" s="123" t="s">
        <v>510</v>
      </c>
      <c r="C22" s="124">
        <f t="shared" ref="C22:P22" si="10">C23+C24+C25</f>
        <v>-1708164028.1080353</v>
      </c>
      <c r="D22" s="124">
        <f t="shared" si="10"/>
        <v>-1791029492.7172501</v>
      </c>
      <c r="E22" s="124">
        <f>E23+E24+E25</f>
        <v>-1692577986.0355637</v>
      </c>
      <c r="F22" s="125">
        <f t="shared" si="10"/>
        <v>-523758303.24271601</v>
      </c>
      <c r="G22" s="125">
        <f t="shared" si="10"/>
        <v>-608509441.64058721</v>
      </c>
      <c r="H22" s="125">
        <f>H23+H24+H25</f>
        <v>-510822046.3874175</v>
      </c>
      <c r="I22" s="124">
        <f t="shared" si="10"/>
        <v>-319570462.45850599</v>
      </c>
      <c r="J22" s="124">
        <f t="shared" si="10"/>
        <v>-269554210.39804697</v>
      </c>
      <c r="K22" s="124">
        <f>K23+K24+K25</f>
        <v>-269548889.98737478</v>
      </c>
      <c r="L22" s="125">
        <f t="shared" si="10"/>
        <v>-98677689.189285174</v>
      </c>
      <c r="M22" s="125">
        <f t="shared" si="10"/>
        <v>-85457338.370794773</v>
      </c>
      <c r="N22" s="125">
        <f t="shared" si="10"/>
        <v>-85441204.215454251</v>
      </c>
      <c r="O22" s="124">
        <f t="shared" si="10"/>
        <v>-766157573.21752799</v>
      </c>
      <c r="P22" s="124">
        <f t="shared" si="10"/>
        <v>-827508502.30782104</v>
      </c>
      <c r="Q22" s="124">
        <f>Q23+Q24+Q25</f>
        <v>-826765845.44531727</v>
      </c>
    </row>
    <row r="23" spans="2:17" x14ac:dyDescent="0.35">
      <c r="B23" s="122" t="s">
        <v>35</v>
      </c>
      <c r="C23" s="77">
        <f>C38</f>
        <v>-1574798289.9300001</v>
      </c>
      <c r="D23" s="77">
        <f t="shared" ref="D23:P23" si="11">D38</f>
        <v>-1358445173.4448085</v>
      </c>
      <c r="E23" s="77">
        <f>E38</f>
        <v>-1259661837.6407547</v>
      </c>
      <c r="F23" s="40">
        <f t="shared" si="11"/>
        <v>-474896215</v>
      </c>
      <c r="G23" s="40">
        <f t="shared" si="11"/>
        <v>-459522850.54294425</v>
      </c>
      <c r="H23" s="40">
        <f>H38</f>
        <v>-361827163.59514022</v>
      </c>
      <c r="I23" s="77">
        <f t="shared" si="11"/>
        <v>-279969236.75</v>
      </c>
      <c r="J23" s="77">
        <f t="shared" si="11"/>
        <v>-183051881.58021733</v>
      </c>
      <c r="K23" s="77">
        <f>K38</f>
        <v>-183039128.94891605</v>
      </c>
      <c r="L23" s="40">
        <f t="shared" si="11"/>
        <v>-86398749.450000003</v>
      </c>
      <c r="M23" s="40">
        <f t="shared" si="11"/>
        <v>-38515309.810728505</v>
      </c>
      <c r="N23" s="40">
        <f t="shared" si="11"/>
        <v>-38515309.810728505</v>
      </c>
      <c r="O23" s="77">
        <f t="shared" si="11"/>
        <v>-733534088.73000002</v>
      </c>
      <c r="P23" s="77">
        <f t="shared" si="11"/>
        <v>-677355131.51091838</v>
      </c>
      <c r="Q23" s="77">
        <f>Q38</f>
        <v>-676280235.28596985</v>
      </c>
    </row>
    <row r="24" spans="2:17" x14ac:dyDescent="0.35">
      <c r="B24" s="122" t="s">
        <v>502</v>
      </c>
      <c r="C24" s="77">
        <f>C56</f>
        <v>-133365738.17803517</v>
      </c>
      <c r="D24" s="77">
        <f t="shared" ref="D24:P24" si="12">D56</f>
        <v>-432584319.27244163</v>
      </c>
      <c r="E24" s="77">
        <f>E56</f>
        <v>-432916148.39480907</v>
      </c>
      <c r="F24" s="40">
        <f t="shared" si="12"/>
        <v>-48862088.242715999</v>
      </c>
      <c r="G24" s="40">
        <f t="shared" si="12"/>
        <v>-148986591.09764299</v>
      </c>
      <c r="H24" s="40">
        <f>H56</f>
        <v>-148994882.79227728</v>
      </c>
      <c r="I24" s="77">
        <f t="shared" si="12"/>
        <v>-39601225.708506003</v>
      </c>
      <c r="J24" s="77">
        <f t="shared" si="12"/>
        <v>-86502328.817829639</v>
      </c>
      <c r="K24" s="77">
        <f>K56</f>
        <v>-86509761.038458705</v>
      </c>
      <c r="L24" s="40">
        <f t="shared" si="12"/>
        <v>-12278939.739285171</v>
      </c>
      <c r="M24" s="40">
        <f t="shared" si="12"/>
        <v>-46942028.560066268</v>
      </c>
      <c r="N24" s="40">
        <f t="shared" si="12"/>
        <v>-46925894.404725753</v>
      </c>
      <c r="O24" s="77">
        <f t="shared" si="12"/>
        <v>-32623484.487528</v>
      </c>
      <c r="P24" s="77">
        <f t="shared" si="12"/>
        <v>-150153370.79690272</v>
      </c>
      <c r="Q24" s="77">
        <f>Q56</f>
        <v>-150485610.15934736</v>
      </c>
    </row>
    <row r="25" spans="2:17" x14ac:dyDescent="0.35">
      <c r="B25" s="126" t="s">
        <v>1099</v>
      </c>
      <c r="C25" s="127">
        <v>0</v>
      </c>
      <c r="D25" s="127">
        <v>0</v>
      </c>
      <c r="E25" s="127">
        <v>0</v>
      </c>
      <c r="F25" s="128">
        <v>0</v>
      </c>
      <c r="G25" s="128">
        <v>0</v>
      </c>
      <c r="H25" s="128">
        <v>0</v>
      </c>
      <c r="I25" s="127">
        <v>0</v>
      </c>
      <c r="J25" s="127">
        <v>0</v>
      </c>
      <c r="K25" s="127">
        <v>0</v>
      </c>
      <c r="L25" s="128">
        <v>0</v>
      </c>
      <c r="M25" s="128">
        <v>0</v>
      </c>
      <c r="N25" s="128">
        <v>0</v>
      </c>
      <c r="O25" s="127">
        <v>0</v>
      </c>
      <c r="P25" s="127">
        <v>0</v>
      </c>
      <c r="Q25" s="127">
        <v>0</v>
      </c>
    </row>
    <row r="26" spans="2:17" ht="15" thickBot="1" x14ac:dyDescent="0.4">
      <c r="C26" s="36"/>
      <c r="F26" s="36"/>
      <c r="I26" s="36"/>
      <c r="O26" s="36"/>
    </row>
    <row r="27" spans="2:17" ht="15.5" thickTop="1" thickBot="1" x14ac:dyDescent="0.4">
      <c r="B27" s="78" t="s">
        <v>35</v>
      </c>
      <c r="C27" s="79"/>
      <c r="D27" s="79"/>
      <c r="E27" s="79"/>
      <c r="F27" s="79"/>
      <c r="G27" s="79"/>
      <c r="H27" s="79"/>
      <c r="I27" s="79"/>
      <c r="J27" s="79"/>
      <c r="K27" s="79"/>
      <c r="L27" s="79"/>
      <c r="M27" s="79"/>
      <c r="N27" s="79"/>
      <c r="O27" s="79"/>
      <c r="P27" s="79"/>
      <c r="Q27" s="79"/>
    </row>
    <row r="28" spans="2:17" ht="15" thickTop="1" x14ac:dyDescent="0.35">
      <c r="B28" s="38" t="s">
        <v>498</v>
      </c>
      <c r="C28" s="491" t="s">
        <v>36</v>
      </c>
      <c r="D28" s="491"/>
      <c r="E28" s="491"/>
      <c r="F28" s="492" t="s">
        <v>4</v>
      </c>
      <c r="G28" s="492"/>
      <c r="H28" s="492"/>
      <c r="I28" s="491" t="s">
        <v>3</v>
      </c>
      <c r="J28" s="491"/>
      <c r="K28" s="491"/>
      <c r="L28" s="492" t="s">
        <v>5</v>
      </c>
      <c r="M28" s="492"/>
      <c r="N28" s="492"/>
      <c r="O28" s="491" t="s">
        <v>8</v>
      </c>
      <c r="P28" s="491"/>
      <c r="Q28" s="491"/>
    </row>
    <row r="29" spans="2:17" x14ac:dyDescent="0.35">
      <c r="B29" s="119" t="s">
        <v>499</v>
      </c>
      <c r="C29" s="490" t="s">
        <v>6</v>
      </c>
      <c r="D29" s="490"/>
      <c r="E29" s="490"/>
      <c r="F29" s="489" t="s">
        <v>37</v>
      </c>
      <c r="G29" s="489"/>
      <c r="H29" s="489"/>
      <c r="I29" s="490" t="s">
        <v>38</v>
      </c>
      <c r="J29" s="490"/>
      <c r="K29" s="490"/>
      <c r="L29" s="489" t="s">
        <v>39</v>
      </c>
      <c r="M29" s="489"/>
      <c r="N29" s="489"/>
      <c r="O29" s="490" t="s">
        <v>40</v>
      </c>
      <c r="P29" s="490"/>
      <c r="Q29" s="490"/>
    </row>
    <row r="30" spans="2:17" x14ac:dyDescent="0.35">
      <c r="B30" s="38" t="s">
        <v>50</v>
      </c>
      <c r="C30" s="121">
        <v>2018</v>
      </c>
      <c r="D30" s="121">
        <v>2023</v>
      </c>
      <c r="E30" s="121" t="s">
        <v>1111</v>
      </c>
      <c r="F30" s="113">
        <v>2018</v>
      </c>
      <c r="G30" s="113">
        <v>2023</v>
      </c>
      <c r="H30" s="113" t="s">
        <v>1111</v>
      </c>
      <c r="I30" s="121">
        <v>2018</v>
      </c>
      <c r="J30" s="121">
        <v>2023</v>
      </c>
      <c r="K30" s="121" t="s">
        <v>1111</v>
      </c>
      <c r="L30" s="113">
        <v>2018</v>
      </c>
      <c r="M30" s="113">
        <v>2023</v>
      </c>
      <c r="N30" s="113" t="s">
        <v>1111</v>
      </c>
      <c r="O30" s="121">
        <v>2018</v>
      </c>
      <c r="P30" s="121">
        <v>2023</v>
      </c>
      <c r="Q30" s="121" t="s">
        <v>1111</v>
      </c>
    </row>
    <row r="31" spans="2:17" x14ac:dyDescent="0.35">
      <c r="B31" s="116" t="s">
        <v>500</v>
      </c>
      <c r="C31" s="117">
        <v>43252</v>
      </c>
      <c r="D31" s="117">
        <v>45078</v>
      </c>
      <c r="E31" s="117">
        <v>45078</v>
      </c>
      <c r="F31" s="118">
        <v>43252</v>
      </c>
      <c r="G31" s="118">
        <v>45078</v>
      </c>
      <c r="H31" s="118">
        <v>45078</v>
      </c>
      <c r="I31" s="117">
        <v>43252</v>
      </c>
      <c r="J31" s="117">
        <v>45078</v>
      </c>
      <c r="K31" s="117">
        <v>45078</v>
      </c>
      <c r="L31" s="118">
        <v>43252</v>
      </c>
      <c r="M31" s="118">
        <v>45078</v>
      </c>
      <c r="N31" s="118">
        <v>45078</v>
      </c>
      <c r="O31" s="117">
        <v>43252</v>
      </c>
      <c r="P31" s="117">
        <v>45078</v>
      </c>
      <c r="Q31" s="117">
        <v>45078</v>
      </c>
    </row>
    <row r="32" spans="2:17" x14ac:dyDescent="0.35">
      <c r="B32" s="39" t="s">
        <v>505</v>
      </c>
      <c r="C32" s="77">
        <f t="shared" ref="C32:E43" si="13">F32+I32+L32+O32</f>
        <v>97689847042.26001</v>
      </c>
      <c r="D32" s="77">
        <f t="shared" si="13"/>
        <v>127100224242.41367</v>
      </c>
      <c r="E32" s="77">
        <f t="shared" si="13"/>
        <v>123305990478.94727</v>
      </c>
      <c r="F32" s="40">
        <f>D234</f>
        <v>30612411048.959999</v>
      </c>
      <c r="G32" s="40">
        <f>D156</f>
        <v>41369462278.66539</v>
      </c>
      <c r="H32" s="40">
        <f>D78</f>
        <v>37902689234.828369</v>
      </c>
      <c r="I32" s="77">
        <f>E234</f>
        <v>11656205108.219999</v>
      </c>
      <c r="J32" s="77">
        <f>E156</f>
        <v>15366308960.740084</v>
      </c>
      <c r="K32" s="77">
        <f>+E78</f>
        <v>15365848743.514555</v>
      </c>
      <c r="L32" s="40">
        <f>F234</f>
        <v>6277290878.2200003</v>
      </c>
      <c r="M32" s="40">
        <f>F156</f>
        <v>7995147636.9884205</v>
      </c>
      <c r="N32" s="40">
        <f>F78</f>
        <v>7995147636.9884205</v>
      </c>
      <c r="O32" s="77">
        <f>G234</f>
        <v>49143940006.860001</v>
      </c>
      <c r="P32" s="77">
        <f>G156</f>
        <v>62369305366.019775</v>
      </c>
      <c r="Q32" s="77">
        <f>G78</f>
        <v>62042304863.615929</v>
      </c>
    </row>
    <row r="33" spans="2:17" x14ac:dyDescent="0.35">
      <c r="B33" s="39" t="s">
        <v>506</v>
      </c>
      <c r="C33" s="77">
        <f t="shared" si="13"/>
        <v>180186.18</v>
      </c>
      <c r="D33" s="77">
        <f t="shared" si="13"/>
        <v>69592461.295569018</v>
      </c>
      <c r="E33" s="77">
        <f t="shared" si="13"/>
        <v>239072.53818121154</v>
      </c>
      <c r="F33" s="40">
        <f t="shared" ref="F33:F43" si="14">D235</f>
        <v>0</v>
      </c>
      <c r="G33" s="40">
        <f t="shared" ref="G33:G43" si="15">D157</f>
        <v>0</v>
      </c>
      <c r="H33" s="40">
        <f t="shared" ref="H33:H43" si="16">D79</f>
        <v>0</v>
      </c>
      <c r="I33" s="77">
        <f t="shared" ref="I33:I43" si="17">E235</f>
        <v>0</v>
      </c>
      <c r="J33" s="77">
        <f t="shared" ref="J33:J43" si="18">E157</f>
        <v>0</v>
      </c>
      <c r="K33" s="77">
        <f t="shared" ref="K33:K43" si="19">+E79</f>
        <v>0</v>
      </c>
      <c r="L33" s="40">
        <f t="shared" ref="L33:L43" si="20">F235</f>
        <v>180186.18</v>
      </c>
      <c r="M33" s="40">
        <f t="shared" ref="M33:M43" si="21">F157</f>
        <v>239072.53818121154</v>
      </c>
      <c r="N33" s="40">
        <f t="shared" ref="N33:N43" si="22">F79</f>
        <v>239072.53818121154</v>
      </c>
      <c r="O33" s="77">
        <f t="shared" ref="O33:O43" si="23">G235</f>
        <v>0</v>
      </c>
      <c r="P33" s="77">
        <f t="shared" ref="P33:P43" si="24">G157</f>
        <v>69353388.757387802</v>
      </c>
      <c r="Q33" s="77">
        <f t="shared" ref="Q33:Q43" si="25">G79</f>
        <v>0</v>
      </c>
    </row>
    <row r="34" spans="2:17" x14ac:dyDescent="0.35">
      <c r="B34" s="39" t="s">
        <v>507</v>
      </c>
      <c r="C34" s="77">
        <f t="shared" si="13"/>
        <v>646168096.05999994</v>
      </c>
      <c r="D34" s="77">
        <f t="shared" si="13"/>
        <v>874281345.67586756</v>
      </c>
      <c r="E34" s="77">
        <f t="shared" si="13"/>
        <v>874281345.69645822</v>
      </c>
      <c r="F34" s="40">
        <f t="shared" si="14"/>
        <v>330098263</v>
      </c>
      <c r="G34" s="40">
        <f t="shared" si="15"/>
        <v>441656817.34248203</v>
      </c>
      <c r="H34" s="40">
        <f t="shared" si="16"/>
        <v>441656817.34248203</v>
      </c>
      <c r="I34" s="77">
        <f t="shared" si="17"/>
        <v>195088799.53999999</v>
      </c>
      <c r="J34" s="77">
        <f t="shared" si="18"/>
        <v>262071504.33229417</v>
      </c>
      <c r="K34" s="77">
        <f t="shared" si="19"/>
        <v>262071504.35288477</v>
      </c>
      <c r="L34" s="40">
        <f t="shared" si="20"/>
        <v>34889798.299999997</v>
      </c>
      <c r="M34" s="40">
        <f t="shared" si="21"/>
        <v>46357033.786619082</v>
      </c>
      <c r="N34" s="40">
        <f t="shared" si="22"/>
        <v>46357033.786619082</v>
      </c>
      <c r="O34" s="77">
        <f t="shared" si="23"/>
        <v>86091235.219999999</v>
      </c>
      <c r="P34" s="77">
        <f t="shared" si="24"/>
        <v>124195990.21447226</v>
      </c>
      <c r="Q34" s="77">
        <f t="shared" si="25"/>
        <v>124195990.21447226</v>
      </c>
    </row>
    <row r="35" spans="2:17" x14ac:dyDescent="0.35">
      <c r="B35" s="39" t="s">
        <v>508</v>
      </c>
      <c r="C35" s="77">
        <f t="shared" si="13"/>
        <v>46098100878.809998</v>
      </c>
      <c r="D35" s="77">
        <f t="shared" si="13"/>
        <v>79761763304.704514</v>
      </c>
      <c r="E35" s="77">
        <f t="shared" si="13"/>
        <v>79087720369.794617</v>
      </c>
      <c r="F35" s="40">
        <f t="shared" si="14"/>
        <v>15759492755.280001</v>
      </c>
      <c r="G35" s="40">
        <f t="shared" si="15"/>
        <v>26745001432.219688</v>
      </c>
      <c r="H35" s="40">
        <f t="shared" si="16"/>
        <v>26293527368.253162</v>
      </c>
      <c r="I35" s="77">
        <f t="shared" si="17"/>
        <v>3873874120.21</v>
      </c>
      <c r="J35" s="77">
        <f t="shared" si="18"/>
        <v>8498251112.8416634</v>
      </c>
      <c r="K35" s="77">
        <f t="shared" si="19"/>
        <v>8498251113.2534761</v>
      </c>
      <c r="L35" s="40">
        <f t="shared" si="20"/>
        <v>3418732349.6300001</v>
      </c>
      <c r="M35" s="40">
        <f t="shared" si="21"/>
        <v>6641618724.055934</v>
      </c>
      <c r="N35" s="40">
        <f t="shared" si="22"/>
        <v>6641618724.055934</v>
      </c>
      <c r="O35" s="77">
        <f t="shared" si="23"/>
        <v>23046001653.689999</v>
      </c>
      <c r="P35" s="77">
        <f t="shared" si="24"/>
        <v>37876892035.587227</v>
      </c>
      <c r="Q35" s="77">
        <f t="shared" si="25"/>
        <v>37654323164.232048</v>
      </c>
    </row>
    <row r="36" spans="2:17" x14ac:dyDescent="0.35">
      <c r="B36" s="41" t="s">
        <v>509</v>
      </c>
      <c r="C36" s="42">
        <f t="shared" si="13"/>
        <v>50945397881.209999</v>
      </c>
      <c r="D36" s="42">
        <f t="shared" si="13"/>
        <v>46394587130.737717</v>
      </c>
      <c r="E36" s="42">
        <f t="shared" si="13"/>
        <v>43343749690.918015</v>
      </c>
      <c r="F36" s="42">
        <f t="shared" si="14"/>
        <v>14522820030.690001</v>
      </c>
      <c r="G36" s="42">
        <f t="shared" si="15"/>
        <v>14182804029.103218</v>
      </c>
      <c r="H36" s="42">
        <f t="shared" si="16"/>
        <v>11167505049.232723</v>
      </c>
      <c r="I36" s="42">
        <f t="shared" si="17"/>
        <v>7587242188.4700003</v>
      </c>
      <c r="J36" s="42">
        <f t="shared" si="18"/>
        <v>6605986343.5661259</v>
      </c>
      <c r="K36" s="42">
        <f t="shared" si="19"/>
        <v>6605526125.9081945</v>
      </c>
      <c r="L36" s="42">
        <f t="shared" si="20"/>
        <v>2823488544.1100001</v>
      </c>
      <c r="M36" s="42">
        <f t="shared" si="21"/>
        <v>1306932806.607686</v>
      </c>
      <c r="N36" s="42">
        <f t="shared" si="22"/>
        <v>1306932806.607686</v>
      </c>
      <c r="O36" s="42">
        <f t="shared" si="23"/>
        <v>26011847117.939999</v>
      </c>
      <c r="P36" s="42">
        <f t="shared" si="24"/>
        <v>24298863951.460693</v>
      </c>
      <c r="Q36" s="42">
        <f t="shared" si="25"/>
        <v>24263785709.169411</v>
      </c>
    </row>
    <row r="37" spans="2:17" x14ac:dyDescent="0.35">
      <c r="B37" s="39" t="s">
        <v>511</v>
      </c>
      <c r="C37" s="77">
        <f t="shared" si="13"/>
        <v>-83737447269.860016</v>
      </c>
      <c r="D37" s="77">
        <f t="shared" si="13"/>
        <v>-116632733769.40802</v>
      </c>
      <c r="E37" s="77">
        <f t="shared" si="13"/>
        <v>-113894915409.85158</v>
      </c>
      <c r="F37" s="40">
        <f t="shared" si="14"/>
        <v>-26309264904.560001</v>
      </c>
      <c r="G37" s="40">
        <f t="shared" si="15"/>
        <v>-37282232324.781731</v>
      </c>
      <c r="H37" s="40">
        <f t="shared" si="16"/>
        <v>-34857601612.40345</v>
      </c>
      <c r="I37" s="77">
        <f t="shared" si="17"/>
        <v>-9507939123.1800003</v>
      </c>
      <c r="J37" s="77">
        <f t="shared" si="18"/>
        <v>-13922166831.43293</v>
      </c>
      <c r="K37" s="77">
        <f t="shared" si="19"/>
        <v>-13922145239.408533</v>
      </c>
      <c r="L37" s="40">
        <f t="shared" si="20"/>
        <v>-5671940326.0799999</v>
      </c>
      <c r="M37" s="40">
        <f t="shared" si="21"/>
        <v>-7637326170.8938618</v>
      </c>
      <c r="N37" s="40">
        <f t="shared" si="22"/>
        <v>-7637326170.8938618</v>
      </c>
      <c r="O37" s="77">
        <f t="shared" si="23"/>
        <v>-42248302916.040001</v>
      </c>
      <c r="P37" s="77">
        <f t="shared" si="24"/>
        <v>-57791008442.299507</v>
      </c>
      <c r="Q37" s="77">
        <f t="shared" si="25"/>
        <v>-57477842387.145737</v>
      </c>
    </row>
    <row r="38" spans="2:17" x14ac:dyDescent="0.35">
      <c r="B38" s="39" t="s">
        <v>512</v>
      </c>
      <c r="C38" s="77">
        <f t="shared" si="13"/>
        <v>-1574798289.9300001</v>
      </c>
      <c r="D38" s="77">
        <f t="shared" si="13"/>
        <v>-1358445173.4448085</v>
      </c>
      <c r="E38" s="77">
        <f t="shared" si="13"/>
        <v>-1259661837.6407547</v>
      </c>
      <c r="F38" s="40">
        <f t="shared" si="14"/>
        <v>-474896215</v>
      </c>
      <c r="G38" s="40">
        <f t="shared" si="15"/>
        <v>-459522850.54294425</v>
      </c>
      <c r="H38" s="40">
        <f t="shared" si="16"/>
        <v>-361827163.59514022</v>
      </c>
      <c r="I38" s="77">
        <f t="shared" si="17"/>
        <v>-279969236.75</v>
      </c>
      <c r="J38" s="77">
        <f t="shared" si="18"/>
        <v>-183051881.58021733</v>
      </c>
      <c r="K38" s="77">
        <f t="shared" si="19"/>
        <v>-183039128.94891605</v>
      </c>
      <c r="L38" s="40">
        <f t="shared" si="20"/>
        <v>-86398749.450000003</v>
      </c>
      <c r="M38" s="40">
        <f t="shared" si="21"/>
        <v>-38515309.810728505</v>
      </c>
      <c r="N38" s="40">
        <f t="shared" si="22"/>
        <v>-38515309.810728505</v>
      </c>
      <c r="O38" s="77">
        <f t="shared" si="23"/>
        <v>-733534088.73000002</v>
      </c>
      <c r="P38" s="77">
        <f t="shared" si="24"/>
        <v>-677355131.51091838</v>
      </c>
      <c r="Q38" s="77">
        <f t="shared" si="25"/>
        <v>-676280235.28596985</v>
      </c>
    </row>
    <row r="39" spans="2:17" x14ac:dyDescent="0.35">
      <c r="B39" s="39" t="s">
        <v>514</v>
      </c>
      <c r="C39" s="77">
        <f t="shared" si="13"/>
        <v>78509303.390000001</v>
      </c>
      <c r="D39" s="77">
        <f t="shared" si="13"/>
        <v>69552655.713694438</v>
      </c>
      <c r="E39" s="77">
        <f t="shared" si="13"/>
        <v>199266.9563066315</v>
      </c>
      <c r="F39" s="40">
        <f t="shared" si="14"/>
        <v>22942305.460000001</v>
      </c>
      <c r="G39" s="40">
        <f t="shared" si="15"/>
        <v>0</v>
      </c>
      <c r="H39" s="40">
        <f t="shared" si="16"/>
        <v>0</v>
      </c>
      <c r="I39" s="77">
        <f t="shared" si="17"/>
        <v>0</v>
      </c>
      <c r="J39" s="77">
        <f t="shared" si="18"/>
        <v>0</v>
      </c>
      <c r="K39" s="77">
        <f t="shared" si="19"/>
        <v>0</v>
      </c>
      <c r="L39" s="40">
        <f t="shared" si="20"/>
        <v>3731653.69</v>
      </c>
      <c r="M39" s="40">
        <f t="shared" si="21"/>
        <v>199266.9563066315</v>
      </c>
      <c r="N39" s="40">
        <f t="shared" si="22"/>
        <v>199266.9563066315</v>
      </c>
      <c r="O39" s="77">
        <f t="shared" si="23"/>
        <v>51835344.240000002</v>
      </c>
      <c r="P39" s="77">
        <f t="shared" si="24"/>
        <v>69353388.757387802</v>
      </c>
      <c r="Q39" s="77">
        <f t="shared" si="25"/>
        <v>0</v>
      </c>
    </row>
    <row r="40" spans="2:17" x14ac:dyDescent="0.35">
      <c r="B40" s="39" t="s">
        <v>513</v>
      </c>
      <c r="C40" s="77">
        <f t="shared" si="13"/>
        <v>444000810.78999996</v>
      </c>
      <c r="D40" s="77">
        <f t="shared" si="13"/>
        <v>510827966.22953826</v>
      </c>
      <c r="E40" s="77">
        <f t="shared" si="13"/>
        <v>510827966.2604242</v>
      </c>
      <c r="F40" s="40">
        <f t="shared" si="14"/>
        <v>213034993.31999999</v>
      </c>
      <c r="G40" s="40">
        <f t="shared" si="15"/>
        <v>237417754.4240616</v>
      </c>
      <c r="H40" s="40">
        <f t="shared" si="16"/>
        <v>237417754.4240616</v>
      </c>
      <c r="I40" s="77">
        <f t="shared" si="17"/>
        <v>139706311.62</v>
      </c>
      <c r="J40" s="77">
        <f t="shared" si="18"/>
        <v>146398306.88018385</v>
      </c>
      <c r="K40" s="77">
        <f t="shared" si="19"/>
        <v>146398306.91106981</v>
      </c>
      <c r="L40" s="40">
        <f t="shared" si="20"/>
        <v>25183511.949999999</v>
      </c>
      <c r="M40" s="40">
        <f t="shared" si="21"/>
        <v>33105106.154120192</v>
      </c>
      <c r="N40" s="40">
        <f t="shared" si="22"/>
        <v>33105106.154120192</v>
      </c>
      <c r="O40" s="77">
        <f t="shared" si="23"/>
        <v>66075993.899999999</v>
      </c>
      <c r="P40" s="77">
        <f t="shared" si="24"/>
        <v>93906798.771172583</v>
      </c>
      <c r="Q40" s="77">
        <f t="shared" si="25"/>
        <v>93906798.771172583</v>
      </c>
    </row>
    <row r="41" spans="2:17" x14ac:dyDescent="0.35">
      <c r="B41" s="39" t="s">
        <v>515</v>
      </c>
      <c r="C41" s="77">
        <f t="shared" si="13"/>
        <v>1409703576.29</v>
      </c>
      <c r="D41" s="77">
        <f t="shared" si="13"/>
        <v>1876638041.0458958</v>
      </c>
      <c r="E41" s="77">
        <f t="shared" si="13"/>
        <v>1876638041.0458958</v>
      </c>
      <c r="F41" s="40">
        <f t="shared" si="14"/>
        <v>381389983.73000002</v>
      </c>
      <c r="G41" s="40">
        <f t="shared" si="15"/>
        <v>516562558.05472785</v>
      </c>
      <c r="H41" s="40">
        <f t="shared" si="16"/>
        <v>516562558.05472785</v>
      </c>
      <c r="I41" s="77">
        <f t="shared" si="17"/>
        <v>119316511.43000001</v>
      </c>
      <c r="J41" s="77">
        <f t="shared" si="18"/>
        <v>158277869.11354521</v>
      </c>
      <c r="K41" s="77">
        <f t="shared" si="19"/>
        <v>158277869.11354521</v>
      </c>
      <c r="L41" s="40">
        <f t="shared" si="20"/>
        <v>139776263.81999999</v>
      </c>
      <c r="M41" s="40">
        <f t="shared" si="21"/>
        <v>186591763.00052175</v>
      </c>
      <c r="N41" s="40">
        <f t="shared" si="22"/>
        <v>186591763.00052175</v>
      </c>
      <c r="O41" s="77">
        <f t="shared" si="23"/>
        <v>769220817.30999994</v>
      </c>
      <c r="P41" s="77">
        <f t="shared" si="24"/>
        <v>1015205850.8771009</v>
      </c>
      <c r="Q41" s="77">
        <f t="shared" si="25"/>
        <v>1015205850.8771009</v>
      </c>
    </row>
    <row r="42" spans="2:17" x14ac:dyDescent="0.35">
      <c r="B42" s="39" t="s">
        <v>516</v>
      </c>
      <c r="C42" s="77">
        <f t="shared" si="13"/>
        <v>0</v>
      </c>
      <c r="D42" s="77">
        <f t="shared" si="13"/>
        <v>149478913.78953689</v>
      </c>
      <c r="E42" s="77">
        <f t="shared" si="13"/>
        <v>172514733.64832503</v>
      </c>
      <c r="F42" s="40">
        <f t="shared" si="14"/>
        <v>0</v>
      </c>
      <c r="G42" s="40">
        <f t="shared" si="15"/>
        <v>54112300.392738506</v>
      </c>
      <c r="H42" s="40">
        <f t="shared" si="16"/>
        <v>53912120.961561829</v>
      </c>
      <c r="I42" s="77">
        <f t="shared" si="17"/>
        <v>0</v>
      </c>
      <c r="J42" s="77">
        <f t="shared" si="18"/>
        <v>14616768.600666553</v>
      </c>
      <c r="K42" s="77">
        <f t="shared" si="19"/>
        <v>37673809.780778512</v>
      </c>
      <c r="L42" s="40">
        <f t="shared" si="20"/>
        <v>0</v>
      </c>
      <c r="M42" s="40">
        <f t="shared" si="21"/>
        <v>10456589.257965535</v>
      </c>
      <c r="N42" s="40">
        <f t="shared" si="22"/>
        <v>10645842.665870609</v>
      </c>
      <c r="O42" s="77">
        <f t="shared" si="23"/>
        <v>0</v>
      </c>
      <c r="P42" s="77">
        <f t="shared" si="24"/>
        <v>70293255.538166314</v>
      </c>
      <c r="Q42" s="77">
        <f t="shared" si="25"/>
        <v>70282960.240114078</v>
      </c>
    </row>
    <row r="43" spans="2:17" x14ac:dyDescent="0.35">
      <c r="B43" s="41" t="s">
        <v>517</v>
      </c>
      <c r="C43" s="42">
        <f t="shared" si="13"/>
        <v>14839593234.5</v>
      </c>
      <c r="D43" s="42">
        <f t="shared" si="13"/>
        <v>11913226805.897839</v>
      </c>
      <c r="E43" s="42">
        <f t="shared" si="13"/>
        <v>10949200610.573181</v>
      </c>
      <c r="F43" s="42">
        <f t="shared" si="14"/>
        <v>4448558829.3500004</v>
      </c>
      <c r="G43" s="42">
        <f t="shared" si="15"/>
        <v>4420487057.9070635</v>
      </c>
      <c r="H43" s="42">
        <f t="shared" si="16"/>
        <v>3378144547.0171471</v>
      </c>
      <c r="I43" s="42">
        <f t="shared" si="17"/>
        <v>2127876184.8499999</v>
      </c>
      <c r="J43" s="42">
        <f t="shared" si="18"/>
        <v>1470638460.1411815</v>
      </c>
      <c r="K43" s="42">
        <f t="shared" si="19"/>
        <v>1493256876.0892756</v>
      </c>
      <c r="L43" s="42">
        <f t="shared" si="20"/>
        <v>716211650.32000005</v>
      </c>
      <c r="M43" s="42">
        <f t="shared" si="21"/>
        <v>521565445.24261916</v>
      </c>
      <c r="N43" s="42">
        <f t="shared" si="22"/>
        <v>521754698.65052426</v>
      </c>
      <c r="O43" s="42">
        <f t="shared" si="23"/>
        <v>7546946569.9799995</v>
      </c>
      <c r="P43" s="42">
        <f t="shared" si="24"/>
        <v>5500535842.6069746</v>
      </c>
      <c r="Q43" s="42">
        <f t="shared" si="25"/>
        <v>5556044488.8162346</v>
      </c>
    </row>
    <row r="44" spans="2:17" ht="15" thickBot="1" x14ac:dyDescent="0.4">
      <c r="C44" s="36"/>
      <c r="D44" s="36"/>
      <c r="E44" s="36"/>
      <c r="F44" s="36"/>
    </row>
    <row r="45" spans="2:17" ht="15.5" thickTop="1" thickBot="1" x14ac:dyDescent="0.4">
      <c r="B45" s="78" t="s">
        <v>518</v>
      </c>
      <c r="C45" s="79"/>
      <c r="D45" s="79"/>
      <c r="E45" s="79"/>
      <c r="F45" s="79"/>
      <c r="G45" s="79"/>
      <c r="H45" s="79"/>
      <c r="I45" s="79"/>
      <c r="J45" s="79"/>
      <c r="K45" s="79"/>
      <c r="L45" s="79"/>
      <c r="M45" s="79"/>
      <c r="N45" s="79"/>
      <c r="O45" s="79"/>
      <c r="P45" s="79"/>
      <c r="Q45" s="79"/>
    </row>
    <row r="46" spans="2:17" ht="15" thickTop="1" x14ac:dyDescent="0.35">
      <c r="B46" s="38" t="s">
        <v>498</v>
      </c>
      <c r="C46" s="491" t="s">
        <v>36</v>
      </c>
      <c r="D46" s="491"/>
      <c r="E46" s="491"/>
      <c r="F46" s="492" t="s">
        <v>4</v>
      </c>
      <c r="G46" s="492"/>
      <c r="H46" s="492"/>
      <c r="I46" s="491" t="s">
        <v>3</v>
      </c>
      <c r="J46" s="491"/>
      <c r="K46" s="491"/>
      <c r="L46" s="492" t="s">
        <v>5</v>
      </c>
      <c r="M46" s="492"/>
      <c r="N46" s="492"/>
      <c r="O46" s="491" t="s">
        <v>8</v>
      </c>
      <c r="P46" s="491"/>
      <c r="Q46" s="491"/>
    </row>
    <row r="47" spans="2:17" x14ac:dyDescent="0.35">
      <c r="B47" s="119" t="s">
        <v>499</v>
      </c>
      <c r="C47" s="490" t="s">
        <v>6</v>
      </c>
      <c r="D47" s="490"/>
      <c r="E47" s="490"/>
      <c r="F47" s="489" t="s">
        <v>37</v>
      </c>
      <c r="G47" s="489"/>
      <c r="H47" s="489"/>
      <c r="I47" s="490" t="s">
        <v>38</v>
      </c>
      <c r="J47" s="490"/>
      <c r="K47" s="490"/>
      <c r="L47" s="489" t="s">
        <v>39</v>
      </c>
      <c r="M47" s="489"/>
      <c r="N47" s="489"/>
      <c r="O47" s="490" t="s">
        <v>40</v>
      </c>
      <c r="P47" s="490"/>
      <c r="Q47" s="490"/>
    </row>
    <row r="48" spans="2:17" x14ac:dyDescent="0.35">
      <c r="B48" s="38" t="s">
        <v>50</v>
      </c>
      <c r="C48" s="121">
        <v>2018</v>
      </c>
      <c r="D48" s="121">
        <v>2023</v>
      </c>
      <c r="E48" s="121" t="s">
        <v>1111</v>
      </c>
      <c r="F48" s="113">
        <v>2018</v>
      </c>
      <c r="G48" s="113">
        <v>2023</v>
      </c>
      <c r="H48" s="113" t="s">
        <v>1111</v>
      </c>
      <c r="I48" s="121">
        <v>2018</v>
      </c>
      <c r="J48" s="121">
        <v>2023</v>
      </c>
      <c r="K48" s="121" t="s">
        <v>1111</v>
      </c>
      <c r="L48" s="113">
        <v>2018</v>
      </c>
      <c r="M48" s="113">
        <v>2023</v>
      </c>
      <c r="N48" s="113" t="s">
        <v>1111</v>
      </c>
      <c r="O48" s="121">
        <v>2018</v>
      </c>
      <c r="P48" s="121">
        <v>2023</v>
      </c>
      <c r="Q48" s="121" t="s">
        <v>1111</v>
      </c>
    </row>
    <row r="49" spans="2:17" x14ac:dyDescent="0.35">
      <c r="B49" s="116" t="s">
        <v>500</v>
      </c>
      <c r="C49" s="117">
        <v>43252</v>
      </c>
      <c r="D49" s="117">
        <v>45078</v>
      </c>
      <c r="E49" s="117">
        <v>45078</v>
      </c>
      <c r="F49" s="118">
        <v>43252</v>
      </c>
      <c r="G49" s="118">
        <v>45078</v>
      </c>
      <c r="H49" s="118">
        <v>45078</v>
      </c>
      <c r="I49" s="117">
        <v>43252</v>
      </c>
      <c r="J49" s="117">
        <v>45078</v>
      </c>
      <c r="K49" s="117">
        <v>45078</v>
      </c>
      <c r="L49" s="118">
        <v>43252</v>
      </c>
      <c r="M49" s="118">
        <v>45078</v>
      </c>
      <c r="N49" s="118">
        <v>45078</v>
      </c>
      <c r="O49" s="117">
        <v>43252</v>
      </c>
      <c r="P49" s="117">
        <v>45078</v>
      </c>
      <c r="Q49" s="117">
        <v>45078</v>
      </c>
    </row>
    <row r="50" spans="2:17" x14ac:dyDescent="0.35">
      <c r="B50" s="39" t="s">
        <v>505</v>
      </c>
      <c r="C50" s="77">
        <f t="shared" ref="C50:E61" si="26">F50+I50+L50+O50</f>
        <v>4551087666.6865282</v>
      </c>
      <c r="D50" s="77">
        <f t="shared" si="26"/>
        <v>13707113980.532515</v>
      </c>
      <c r="E50" s="77">
        <f t="shared" si="26"/>
        <v>13713857940.020088</v>
      </c>
      <c r="F50" s="40">
        <f>D251</f>
        <v>1494253463.0799999</v>
      </c>
      <c r="G50" s="40">
        <f>D173</f>
        <v>4820696597.0009384</v>
      </c>
      <c r="H50" s="40">
        <f>D95</f>
        <v>4820971040.5800705</v>
      </c>
      <c r="I50" s="77">
        <f>E251</f>
        <v>1236109401.05</v>
      </c>
      <c r="J50" s="77">
        <f>E173</f>
        <v>2788275474.4612865</v>
      </c>
      <c r="K50" s="77">
        <f>+E95</f>
        <v>2787335200.1199961</v>
      </c>
      <c r="L50" s="40">
        <f>F251</f>
        <v>416110725.33652836</v>
      </c>
      <c r="M50" s="40">
        <f>F173</f>
        <v>1431621367.841609</v>
      </c>
      <c r="N50" s="40">
        <f>F95</f>
        <v>1430347875.5200014</v>
      </c>
      <c r="O50" s="77">
        <f>G251</f>
        <v>1404614077.22</v>
      </c>
      <c r="P50" s="77">
        <f>G173</f>
        <v>4666520541.2286816</v>
      </c>
      <c r="Q50" s="77">
        <f>G95</f>
        <v>4675203823.8000202</v>
      </c>
    </row>
    <row r="51" spans="2:17" x14ac:dyDescent="0.35">
      <c r="B51" s="39" t="s">
        <v>506</v>
      </c>
      <c r="C51" s="77">
        <f t="shared" si="26"/>
        <v>0</v>
      </c>
      <c r="D51" s="77">
        <f t="shared" si="26"/>
        <v>0</v>
      </c>
      <c r="E51" s="77">
        <f t="shared" si="26"/>
        <v>0</v>
      </c>
      <c r="F51" s="40">
        <f t="shared" ref="F51:F61" si="27">D252</f>
        <v>0</v>
      </c>
      <c r="G51" s="40">
        <f t="shared" ref="G51:G61" si="28">D174</f>
        <v>0</v>
      </c>
      <c r="H51" s="40">
        <f t="shared" ref="H51:H61" si="29">D96</f>
        <v>0</v>
      </c>
      <c r="I51" s="77">
        <f t="shared" ref="I51:I61" si="30">E252</f>
        <v>0</v>
      </c>
      <c r="J51" s="77">
        <f t="shared" ref="J51:J61" si="31">E174</f>
        <v>0</v>
      </c>
      <c r="K51" s="77">
        <f t="shared" ref="K51:K61" si="32">+E96</f>
        <v>0</v>
      </c>
      <c r="L51" s="40">
        <f t="shared" ref="L51:L61" si="33">F252</f>
        <v>0</v>
      </c>
      <c r="M51" s="40">
        <f t="shared" ref="M51:M61" si="34">F174</f>
        <v>0</v>
      </c>
      <c r="N51" s="40">
        <f t="shared" ref="N51:N61" si="35">F96</f>
        <v>0</v>
      </c>
      <c r="O51" s="77">
        <f t="shared" ref="O51:O61" si="36">G252</f>
        <v>0</v>
      </c>
      <c r="P51" s="77">
        <f t="shared" ref="P51:P61" si="37">G174</f>
        <v>0</v>
      </c>
      <c r="Q51" s="77">
        <f t="shared" ref="Q51:Q61" si="38">G96</f>
        <v>0</v>
      </c>
    </row>
    <row r="52" spans="2:17" x14ac:dyDescent="0.35">
      <c r="B52" s="39" t="s">
        <v>507</v>
      </c>
      <c r="C52" s="77">
        <f t="shared" si="26"/>
        <v>491165091.07701302</v>
      </c>
      <c r="D52" s="77">
        <f t="shared" si="26"/>
        <v>1008125237.0575824</v>
      </c>
      <c r="E52" s="77">
        <f t="shared" si="26"/>
        <v>1006294083.752177</v>
      </c>
      <c r="F52" s="40">
        <f t="shared" si="27"/>
        <v>65668528.759999998</v>
      </c>
      <c r="G52" s="40">
        <f t="shared" si="28"/>
        <v>365045911.0274694</v>
      </c>
      <c r="H52" s="40">
        <f t="shared" si="29"/>
        <v>365045911.0274694</v>
      </c>
      <c r="I52" s="77">
        <f t="shared" si="30"/>
        <v>162905452.30000001</v>
      </c>
      <c r="J52" s="77">
        <f t="shared" si="31"/>
        <v>189640685.50557992</v>
      </c>
      <c r="K52" s="77">
        <f t="shared" si="32"/>
        <v>188438528.8226378</v>
      </c>
      <c r="L52" s="40">
        <f t="shared" si="33"/>
        <v>14838184.837013027</v>
      </c>
      <c r="M52" s="40">
        <f t="shared" si="34"/>
        <v>21069197.023440823</v>
      </c>
      <c r="N52" s="40">
        <f t="shared" si="35"/>
        <v>20440200.359796297</v>
      </c>
      <c r="O52" s="77">
        <f t="shared" si="36"/>
        <v>247752925.18000001</v>
      </c>
      <c r="P52" s="77">
        <f t="shared" si="37"/>
        <v>432369443.5010922</v>
      </c>
      <c r="Q52" s="77">
        <f t="shared" si="38"/>
        <v>432369443.54227358</v>
      </c>
    </row>
    <row r="53" spans="2:17" x14ac:dyDescent="0.35">
      <c r="B53" s="39" t="s">
        <v>508</v>
      </c>
      <c r="C53" s="77">
        <f t="shared" si="26"/>
        <v>0</v>
      </c>
      <c r="D53" s="77">
        <f t="shared" si="26"/>
        <v>95252.467088404126</v>
      </c>
      <c r="E53" s="77">
        <f t="shared" si="26"/>
        <v>1.9158549180399347</v>
      </c>
      <c r="F53" s="40">
        <f t="shared" si="27"/>
        <v>0</v>
      </c>
      <c r="G53" s="40">
        <f t="shared" si="28"/>
        <v>0</v>
      </c>
      <c r="H53" s="40">
        <f t="shared" si="29"/>
        <v>0</v>
      </c>
      <c r="I53" s="77">
        <f t="shared" si="30"/>
        <v>0</v>
      </c>
      <c r="J53" s="77">
        <f t="shared" si="31"/>
        <v>95250.551233486083</v>
      </c>
      <c r="K53" s="77">
        <f t="shared" si="32"/>
        <v>0</v>
      </c>
      <c r="L53" s="40">
        <f t="shared" si="33"/>
        <v>0</v>
      </c>
      <c r="M53" s="40">
        <f t="shared" si="34"/>
        <v>0</v>
      </c>
      <c r="N53" s="40">
        <f t="shared" si="35"/>
        <v>0</v>
      </c>
      <c r="O53" s="77">
        <f t="shared" si="36"/>
        <v>0</v>
      </c>
      <c r="P53" s="77">
        <f t="shared" si="37"/>
        <v>1.9158549180399347</v>
      </c>
      <c r="Q53" s="77">
        <f t="shared" si="38"/>
        <v>1.9158549180399347</v>
      </c>
    </row>
    <row r="54" spans="2:17" x14ac:dyDescent="0.35">
      <c r="B54" s="41" t="s">
        <v>509</v>
      </c>
      <c r="C54" s="42">
        <f t="shared" si="26"/>
        <v>4125591104.3595152</v>
      </c>
      <c r="D54" s="42">
        <f t="shared" si="26"/>
        <v>12698988743.474758</v>
      </c>
      <c r="E54" s="42">
        <f t="shared" si="26"/>
        <v>12707563856.741982</v>
      </c>
      <c r="F54" s="42">
        <f t="shared" si="27"/>
        <v>1494253463.0799999</v>
      </c>
      <c r="G54" s="42">
        <f t="shared" si="28"/>
        <v>4455650685.9732962</v>
      </c>
      <c r="H54" s="42">
        <f t="shared" si="29"/>
        <v>4455925129.859705</v>
      </c>
      <c r="I54" s="42">
        <f t="shared" si="30"/>
        <v>1073203948.74</v>
      </c>
      <c r="J54" s="42">
        <f t="shared" si="31"/>
        <v>2598634788.9557042</v>
      </c>
      <c r="K54" s="42">
        <f t="shared" si="32"/>
        <v>2598896671.376605</v>
      </c>
      <c r="L54" s="42">
        <f t="shared" si="33"/>
        <v>401272540.49951535</v>
      </c>
      <c r="M54" s="42">
        <f t="shared" si="34"/>
        <v>1410552170.8181679</v>
      </c>
      <c r="N54" s="42">
        <f t="shared" si="35"/>
        <v>1409907675.1856329</v>
      </c>
      <c r="O54" s="42">
        <f t="shared" si="36"/>
        <v>1156861152.04</v>
      </c>
      <c r="P54" s="42">
        <f t="shared" si="37"/>
        <v>4234151097.7275891</v>
      </c>
      <c r="Q54" s="42">
        <f t="shared" si="38"/>
        <v>4242834380.3200393</v>
      </c>
    </row>
    <row r="55" spans="2:17" x14ac:dyDescent="0.35">
      <c r="B55" s="39" t="s">
        <v>511</v>
      </c>
      <c r="C55" s="77">
        <f t="shared" si="26"/>
        <v>-320202297.42189193</v>
      </c>
      <c r="D55" s="77">
        <f t="shared" si="26"/>
        <v>-2324686471.4754634</v>
      </c>
      <c r="E55" s="77">
        <f t="shared" si="26"/>
        <v>-2326307980.5893626</v>
      </c>
      <c r="F55" s="40">
        <f t="shared" si="27"/>
        <v>-47432892.799999997</v>
      </c>
      <c r="G55" s="40">
        <f t="shared" si="28"/>
        <v>-732939186.7608664</v>
      </c>
      <c r="H55" s="40">
        <f t="shared" si="29"/>
        <v>-733017267.00896716</v>
      </c>
      <c r="I55" s="77">
        <f t="shared" si="30"/>
        <v>-106786916.43000001</v>
      </c>
      <c r="J55" s="77">
        <f t="shared" si="31"/>
        <v>-623122197.33529937</v>
      </c>
      <c r="K55" s="77">
        <f t="shared" si="32"/>
        <v>-623136125.08718085</v>
      </c>
      <c r="L55" s="40">
        <f t="shared" si="33"/>
        <v>-38817998.791891903</v>
      </c>
      <c r="M55" s="40">
        <f t="shared" si="34"/>
        <v>-197585527.21052712</v>
      </c>
      <c r="N55" s="40">
        <f t="shared" si="35"/>
        <v>-197601067.22522861</v>
      </c>
      <c r="O55" s="77">
        <f t="shared" si="36"/>
        <v>-127164489.40000001</v>
      </c>
      <c r="P55" s="77">
        <f t="shared" si="37"/>
        <v>-771039560.16877055</v>
      </c>
      <c r="Q55" s="77">
        <f t="shared" si="38"/>
        <v>-772553521.26798594</v>
      </c>
    </row>
    <row r="56" spans="2:17" x14ac:dyDescent="0.35">
      <c r="B56" s="39" t="s">
        <v>512</v>
      </c>
      <c r="C56" s="77">
        <f t="shared" si="26"/>
        <v>-133365738.17803517</v>
      </c>
      <c r="D56" s="77">
        <f t="shared" si="26"/>
        <v>-432584319.27244163</v>
      </c>
      <c r="E56" s="77">
        <f t="shared" si="26"/>
        <v>-432916148.39480907</v>
      </c>
      <c r="F56" s="40">
        <f t="shared" si="27"/>
        <v>-48862088.242715999</v>
      </c>
      <c r="G56" s="40">
        <f t="shared" si="28"/>
        <v>-148986591.09764299</v>
      </c>
      <c r="H56" s="40">
        <f t="shared" si="29"/>
        <v>-148994882.79227728</v>
      </c>
      <c r="I56" s="77">
        <f t="shared" si="30"/>
        <v>-39601225.708506003</v>
      </c>
      <c r="J56" s="77">
        <f t="shared" si="31"/>
        <v>-86502328.817829639</v>
      </c>
      <c r="K56" s="77">
        <f t="shared" si="32"/>
        <v>-86509761.038458705</v>
      </c>
      <c r="L56" s="40">
        <f t="shared" si="33"/>
        <v>-12278939.739285171</v>
      </c>
      <c r="M56" s="40">
        <f t="shared" si="34"/>
        <v>-46942028.560066268</v>
      </c>
      <c r="N56" s="40">
        <f t="shared" si="35"/>
        <v>-46925894.404725753</v>
      </c>
      <c r="O56" s="77">
        <f t="shared" si="36"/>
        <v>-32623484.487528</v>
      </c>
      <c r="P56" s="77">
        <f t="shared" si="37"/>
        <v>-150153370.79690272</v>
      </c>
      <c r="Q56" s="77">
        <f t="shared" si="38"/>
        <v>-150485610.15934736</v>
      </c>
    </row>
    <row r="57" spans="2:17" x14ac:dyDescent="0.35">
      <c r="B57" s="39" t="s">
        <v>514</v>
      </c>
      <c r="C57" s="77">
        <f t="shared" si="26"/>
        <v>0</v>
      </c>
      <c r="D57" s="77">
        <f t="shared" si="26"/>
        <v>0</v>
      </c>
      <c r="E57" s="77">
        <f t="shared" si="26"/>
        <v>0</v>
      </c>
      <c r="F57" s="40">
        <f t="shared" si="27"/>
        <v>0</v>
      </c>
      <c r="G57" s="40">
        <f t="shared" si="28"/>
        <v>0</v>
      </c>
      <c r="H57" s="40">
        <f t="shared" si="29"/>
        <v>0</v>
      </c>
      <c r="I57" s="77">
        <f t="shared" si="30"/>
        <v>0</v>
      </c>
      <c r="J57" s="77">
        <f t="shared" si="31"/>
        <v>0</v>
      </c>
      <c r="K57" s="77">
        <f t="shared" si="32"/>
        <v>0</v>
      </c>
      <c r="L57" s="40">
        <f t="shared" si="33"/>
        <v>0</v>
      </c>
      <c r="M57" s="40">
        <f t="shared" si="34"/>
        <v>0</v>
      </c>
      <c r="N57" s="40">
        <f t="shared" si="35"/>
        <v>0</v>
      </c>
      <c r="O57" s="77">
        <f t="shared" si="36"/>
        <v>0</v>
      </c>
      <c r="P57" s="77">
        <f t="shared" si="37"/>
        <v>0</v>
      </c>
      <c r="Q57" s="77">
        <f t="shared" si="38"/>
        <v>0</v>
      </c>
    </row>
    <row r="58" spans="2:17" x14ac:dyDescent="0.35">
      <c r="B58" s="39" t="s">
        <v>513</v>
      </c>
      <c r="C58" s="77">
        <f t="shared" si="26"/>
        <v>449655383.6660893</v>
      </c>
      <c r="D58" s="77">
        <f t="shared" si="26"/>
        <v>788538294.3272934</v>
      </c>
      <c r="E58" s="77">
        <f t="shared" si="26"/>
        <v>788538294.45083702</v>
      </c>
      <c r="F58" s="40">
        <f t="shared" si="27"/>
        <v>63730639.18</v>
      </c>
      <c r="G58" s="40">
        <f t="shared" si="28"/>
        <v>308871896.74757624</v>
      </c>
      <c r="H58" s="40">
        <f t="shared" si="29"/>
        <v>308871896.74757624</v>
      </c>
      <c r="I58" s="77">
        <f t="shared" si="30"/>
        <v>158074100.75999999</v>
      </c>
      <c r="J58" s="77">
        <f t="shared" si="31"/>
        <v>131978903.20026629</v>
      </c>
      <c r="K58" s="77">
        <f t="shared" si="32"/>
        <v>131978903.23115215</v>
      </c>
      <c r="L58" s="40">
        <f t="shared" si="33"/>
        <v>13848764.446089303</v>
      </c>
      <c r="M58" s="40">
        <f t="shared" si="34"/>
        <v>13630227.245011421</v>
      </c>
      <c r="N58" s="40">
        <f t="shared" si="35"/>
        <v>13630227.245011421</v>
      </c>
      <c r="O58" s="77">
        <f t="shared" si="36"/>
        <v>214001879.28</v>
      </c>
      <c r="P58" s="77">
        <f t="shared" si="37"/>
        <v>334057267.13443947</v>
      </c>
      <c r="Q58" s="77">
        <f t="shared" si="38"/>
        <v>334057267.22709715</v>
      </c>
    </row>
    <row r="59" spans="2:17" x14ac:dyDescent="0.35">
      <c r="B59" s="39" t="s">
        <v>515</v>
      </c>
      <c r="C59" s="77">
        <f t="shared" si="26"/>
        <v>4925698.8104989892</v>
      </c>
      <c r="D59" s="77">
        <f t="shared" si="26"/>
        <v>116729081.89630929</v>
      </c>
      <c r="E59" s="77">
        <f t="shared" si="26"/>
        <v>116729081.89630949</v>
      </c>
      <c r="F59" s="40">
        <f t="shared" si="27"/>
        <v>0</v>
      </c>
      <c r="G59" s="40">
        <f t="shared" si="28"/>
        <v>99252856.033284217</v>
      </c>
      <c r="H59" s="40">
        <f t="shared" si="29"/>
        <v>99252856.033284426</v>
      </c>
      <c r="I59" s="77">
        <f t="shared" si="30"/>
        <v>1399603.25</v>
      </c>
      <c r="J59" s="77">
        <f t="shared" si="31"/>
        <v>3707153.5101877181</v>
      </c>
      <c r="K59" s="77">
        <f t="shared" si="32"/>
        <v>3707153.5101877172</v>
      </c>
      <c r="L59" s="40">
        <f t="shared" si="33"/>
        <v>2055961.9204989895</v>
      </c>
      <c r="M59" s="40">
        <f t="shared" si="34"/>
        <v>5664427.2942207474</v>
      </c>
      <c r="N59" s="40">
        <f t="shared" si="35"/>
        <v>5664427.2942207474</v>
      </c>
      <c r="O59" s="77">
        <f t="shared" si="36"/>
        <v>1470133.64</v>
      </c>
      <c r="P59" s="77">
        <f t="shared" si="37"/>
        <v>8104645.0586166084</v>
      </c>
      <c r="Q59" s="77">
        <f t="shared" si="38"/>
        <v>8104645.0586166121</v>
      </c>
    </row>
    <row r="60" spans="2:17" x14ac:dyDescent="0.35">
      <c r="B60" s="39" t="s">
        <v>516</v>
      </c>
      <c r="C60" s="77">
        <f t="shared" si="26"/>
        <v>133040291.84698278</v>
      </c>
      <c r="D60" s="77">
        <f t="shared" si="26"/>
        <v>6224188.4913900206</v>
      </c>
      <c r="E60" s="77">
        <f t="shared" si="26"/>
        <v>8942176.065793097</v>
      </c>
      <c r="F60" s="40">
        <f t="shared" si="27"/>
        <v>57564014.649999999</v>
      </c>
      <c r="G60" s="40">
        <f t="shared" si="28"/>
        <v>2285199.6917303782</v>
      </c>
      <c r="H60" s="40">
        <f t="shared" si="29"/>
        <v>2485379.1229070593</v>
      </c>
      <c r="I60" s="77">
        <f t="shared" si="30"/>
        <v>24220420.25</v>
      </c>
      <c r="J60" s="77">
        <f t="shared" si="31"/>
        <v>1499449.5158934535</v>
      </c>
      <c r="K60" s="77">
        <f t="shared" si="32"/>
        <v>3996721.3067811551</v>
      </c>
      <c r="L60" s="40">
        <f t="shared" si="33"/>
        <v>5889916.5169827761</v>
      </c>
      <c r="M60" s="40">
        <f t="shared" si="34"/>
        <v>582645.15015372133</v>
      </c>
      <c r="N60" s="40">
        <f t="shared" si="35"/>
        <v>592886.20444018301</v>
      </c>
      <c r="O60" s="77">
        <f t="shared" si="36"/>
        <v>45365940.43</v>
      </c>
      <c r="P60" s="77">
        <f t="shared" si="37"/>
        <v>1856894.1336124667</v>
      </c>
      <c r="Q60" s="77">
        <f t="shared" si="38"/>
        <v>1867189.4316646997</v>
      </c>
    </row>
    <row r="61" spans="2:17" x14ac:dyDescent="0.35">
      <c r="B61" s="41" t="s">
        <v>517</v>
      </c>
      <c r="C61" s="42">
        <f t="shared" si="26"/>
        <v>3919195976.2460289</v>
      </c>
      <c r="D61" s="42">
        <f t="shared" si="26"/>
        <v>10497255542.386879</v>
      </c>
      <c r="E61" s="42">
        <f t="shared" si="26"/>
        <v>10506927133.732737</v>
      </c>
      <c r="F61" s="42">
        <f t="shared" si="27"/>
        <v>1440653945.76</v>
      </c>
      <c r="G61" s="42">
        <f t="shared" si="28"/>
        <v>3824249554.9373288</v>
      </c>
      <c r="H61" s="42">
        <f t="shared" si="29"/>
        <v>3824646097.7872138</v>
      </c>
      <c r="I61" s="42">
        <f t="shared" si="30"/>
        <v>996868407.35000002</v>
      </c>
      <c r="J61" s="42">
        <f t="shared" si="31"/>
        <v>1980719194.6464872</v>
      </c>
      <c r="K61" s="42">
        <f t="shared" si="32"/>
        <v>1983464421.049788</v>
      </c>
      <c r="L61" s="42">
        <f t="shared" si="33"/>
        <v>371389840.53602892</v>
      </c>
      <c r="M61" s="42">
        <f t="shared" si="34"/>
        <v>1219213716.0520103</v>
      </c>
      <c r="N61" s="42">
        <f t="shared" si="35"/>
        <v>1218563921.4334321</v>
      </c>
      <c r="O61" s="42">
        <f t="shared" si="36"/>
        <v>1110283782.5999999</v>
      </c>
      <c r="P61" s="42">
        <f t="shared" si="37"/>
        <v>3473073076.7510509</v>
      </c>
      <c r="Q61" s="42">
        <f t="shared" si="38"/>
        <v>3480252693.4623032</v>
      </c>
    </row>
    <row r="62" spans="2:17" ht="15" thickBot="1" x14ac:dyDescent="0.4"/>
    <row r="63" spans="2:17" ht="15.5" thickTop="1" thickBot="1" x14ac:dyDescent="0.4">
      <c r="B63" s="78" t="s">
        <v>1099</v>
      </c>
      <c r="C63" s="79"/>
      <c r="D63" s="79"/>
      <c r="E63" s="79"/>
      <c r="F63" s="79"/>
      <c r="G63" s="79"/>
      <c r="H63" s="79"/>
      <c r="I63" s="79"/>
      <c r="J63" s="79"/>
      <c r="K63" s="79"/>
      <c r="L63" s="79"/>
      <c r="M63" s="79"/>
      <c r="N63" s="79"/>
      <c r="O63" s="79"/>
      <c r="P63" s="79"/>
      <c r="Q63" s="79"/>
    </row>
    <row r="64" spans="2:17" ht="15" thickTop="1" x14ac:dyDescent="0.35">
      <c r="B64" s="38" t="s">
        <v>498</v>
      </c>
      <c r="C64" s="491" t="s">
        <v>36</v>
      </c>
      <c r="D64" s="491"/>
      <c r="E64" s="491"/>
      <c r="F64" s="492" t="s">
        <v>4</v>
      </c>
      <c r="G64" s="492"/>
      <c r="H64" s="492"/>
      <c r="I64" s="491" t="s">
        <v>3</v>
      </c>
      <c r="J64" s="491"/>
      <c r="K64" s="491"/>
      <c r="L64" s="492" t="s">
        <v>5</v>
      </c>
      <c r="M64" s="492"/>
      <c r="N64" s="492"/>
      <c r="O64" s="491" t="s">
        <v>8</v>
      </c>
      <c r="P64" s="491"/>
      <c r="Q64" s="491"/>
    </row>
    <row r="65" spans="2:17" x14ac:dyDescent="0.35">
      <c r="B65" s="119" t="s">
        <v>499</v>
      </c>
      <c r="C65" s="490" t="s">
        <v>6</v>
      </c>
      <c r="D65" s="490"/>
      <c r="E65" s="490"/>
      <c r="F65" s="489" t="s">
        <v>37</v>
      </c>
      <c r="G65" s="489"/>
      <c r="H65" s="489"/>
      <c r="I65" s="490" t="s">
        <v>38</v>
      </c>
      <c r="J65" s="490"/>
      <c r="K65" s="490"/>
      <c r="L65" s="489" t="s">
        <v>39</v>
      </c>
      <c r="M65" s="489"/>
      <c r="N65" s="489"/>
      <c r="O65" s="490" t="s">
        <v>40</v>
      </c>
      <c r="P65" s="490"/>
      <c r="Q65" s="490"/>
    </row>
    <row r="66" spans="2:17" x14ac:dyDescent="0.35">
      <c r="B66" s="38" t="s">
        <v>50</v>
      </c>
      <c r="C66" s="121">
        <v>2018</v>
      </c>
      <c r="D66" s="121">
        <v>2023</v>
      </c>
      <c r="E66" s="121" t="s">
        <v>1111</v>
      </c>
      <c r="F66" s="113">
        <v>2018</v>
      </c>
      <c r="G66" s="113">
        <v>2023</v>
      </c>
      <c r="H66" s="113" t="s">
        <v>1111</v>
      </c>
      <c r="I66" s="121">
        <v>2018</v>
      </c>
      <c r="J66" s="121">
        <v>2023</v>
      </c>
      <c r="K66" s="121" t="s">
        <v>1111</v>
      </c>
      <c r="L66" s="113">
        <v>2018</v>
      </c>
      <c r="M66" s="113">
        <v>2023</v>
      </c>
      <c r="N66" s="113" t="s">
        <v>1111</v>
      </c>
      <c r="O66" s="121">
        <v>2018</v>
      </c>
      <c r="P66" s="121">
        <v>2023</v>
      </c>
      <c r="Q66" s="121" t="s">
        <v>1111</v>
      </c>
    </row>
    <row r="67" spans="2:17" x14ac:dyDescent="0.35">
      <c r="B67" s="116" t="s">
        <v>500</v>
      </c>
      <c r="C67" s="117">
        <v>43252</v>
      </c>
      <c r="D67" s="117">
        <v>45078</v>
      </c>
      <c r="E67" s="117">
        <v>45078</v>
      </c>
      <c r="F67" s="118">
        <v>43252</v>
      </c>
      <c r="G67" s="118">
        <v>45078</v>
      </c>
      <c r="H67" s="118">
        <v>45078</v>
      </c>
      <c r="I67" s="117">
        <v>43252</v>
      </c>
      <c r="J67" s="117">
        <v>45078</v>
      </c>
      <c r="K67" s="117">
        <v>45078</v>
      </c>
      <c r="L67" s="118">
        <v>43252</v>
      </c>
      <c r="M67" s="118">
        <v>45078</v>
      </c>
      <c r="N67" s="118">
        <v>45078</v>
      </c>
      <c r="O67" s="117">
        <v>43252</v>
      </c>
      <c r="P67" s="117">
        <v>45078</v>
      </c>
      <c r="Q67" s="117">
        <v>45078</v>
      </c>
    </row>
    <row r="68" spans="2:17" x14ac:dyDescent="0.35">
      <c r="B68" s="39" t="s">
        <v>505</v>
      </c>
      <c r="C68" s="77">
        <f>F68+I68+L68+O68</f>
        <v>15302272193.539999</v>
      </c>
      <c r="D68" s="77">
        <f>G68+J68+M68+P68</f>
        <v>20473760672.817654</v>
      </c>
      <c r="E68" s="77">
        <f>H68+K68+N68+Q68</f>
        <v>20473760672.817654</v>
      </c>
      <c r="F68" s="40">
        <f>D268</f>
        <v>2995349556.27</v>
      </c>
      <c r="G68" s="40">
        <f>D224</f>
        <v>4007644692.9436679</v>
      </c>
      <c r="H68" s="40">
        <f>D146</f>
        <v>4007644692.9436679</v>
      </c>
      <c r="I68" s="77">
        <f>E268</f>
        <v>2855535702.0599999</v>
      </c>
      <c r="J68" s="77">
        <f>E224</f>
        <v>3820579964.6786928</v>
      </c>
      <c r="K68" s="77">
        <f>E146</f>
        <v>3820579964.6786928</v>
      </c>
      <c r="L68" s="40">
        <f>F268</f>
        <v>3619406993.23</v>
      </c>
      <c r="M68" s="40">
        <f>F224</f>
        <v>4842605831.3213987</v>
      </c>
      <c r="N68" s="40">
        <f>F146</f>
        <v>4842605831.3213987</v>
      </c>
      <c r="O68" s="77">
        <f>G268</f>
        <v>5831979941.9799995</v>
      </c>
      <c r="P68" s="77">
        <f>G224</f>
        <v>7802930183.8738947</v>
      </c>
      <c r="Q68" s="77">
        <f>G146</f>
        <v>7802930183.8738947</v>
      </c>
    </row>
    <row r="72" spans="2:17" ht="17" x14ac:dyDescent="0.4">
      <c r="B72" s="75" t="s">
        <v>1110</v>
      </c>
      <c r="C72" s="76"/>
      <c r="D72" s="76"/>
      <c r="E72" s="76"/>
      <c r="F72" s="76"/>
      <c r="G72" s="76"/>
    </row>
    <row r="73" spans="2:17" ht="15" thickBot="1" x14ac:dyDescent="0.4"/>
    <row r="74" spans="2:17" ht="15.5" thickTop="1" thickBot="1" x14ac:dyDescent="0.4">
      <c r="B74" s="44" t="s">
        <v>35</v>
      </c>
      <c r="C74" s="45"/>
      <c r="D74" s="45"/>
      <c r="E74" s="45"/>
      <c r="F74" s="45"/>
      <c r="G74" s="45"/>
    </row>
    <row r="75" spans="2:17" ht="15" thickTop="1" x14ac:dyDescent="0.35">
      <c r="B75" s="38" t="s">
        <v>498</v>
      </c>
      <c r="C75" s="43" t="s">
        <v>36</v>
      </c>
      <c r="D75" s="43" t="s">
        <v>4</v>
      </c>
      <c r="E75" s="43" t="s">
        <v>3</v>
      </c>
      <c r="F75" s="43" t="s">
        <v>5</v>
      </c>
      <c r="G75" s="43" t="s">
        <v>8</v>
      </c>
    </row>
    <row r="76" spans="2:17" x14ac:dyDescent="0.35">
      <c r="B76" s="119" t="s">
        <v>499</v>
      </c>
      <c r="C76" s="120" t="s">
        <v>6</v>
      </c>
      <c r="D76" s="120" t="s">
        <v>37</v>
      </c>
      <c r="E76" s="120" t="s">
        <v>38</v>
      </c>
      <c r="F76" s="120" t="s">
        <v>39</v>
      </c>
      <c r="G76" s="120" t="s">
        <v>40</v>
      </c>
    </row>
    <row r="77" spans="2:17" x14ac:dyDescent="0.35">
      <c r="B77" s="116" t="s">
        <v>500</v>
      </c>
      <c r="C77" s="129">
        <v>45078</v>
      </c>
      <c r="D77" s="129">
        <v>45078</v>
      </c>
      <c r="E77" s="129">
        <v>45078</v>
      </c>
      <c r="F77" s="129">
        <v>45078</v>
      </c>
      <c r="G77" s="129">
        <v>45078</v>
      </c>
    </row>
    <row r="78" spans="2:17" x14ac:dyDescent="0.35">
      <c r="B78" s="39" t="s">
        <v>505</v>
      </c>
      <c r="C78" s="40">
        <f t="shared" ref="C78:C89" si="39">SUM(D78:G78)</f>
        <v>123305990478.94727</v>
      </c>
      <c r="D78" s="40">
        <v>37902689234.828369</v>
      </c>
      <c r="E78" s="40">
        <v>15365848743.514555</v>
      </c>
      <c r="F78" s="40">
        <v>7995147636.9884205</v>
      </c>
      <c r="G78" s="40">
        <v>62042304863.615929</v>
      </c>
    </row>
    <row r="79" spans="2:17" x14ac:dyDescent="0.35">
      <c r="B79" s="39" t="s">
        <v>506</v>
      </c>
      <c r="C79" s="40">
        <f t="shared" si="39"/>
        <v>239072.53818121154</v>
      </c>
      <c r="D79" s="40">
        <v>0</v>
      </c>
      <c r="E79" s="40">
        <v>0</v>
      </c>
      <c r="F79" s="40">
        <v>239072.53818121154</v>
      </c>
      <c r="G79" s="40">
        <v>0</v>
      </c>
    </row>
    <row r="80" spans="2:17" x14ac:dyDescent="0.35">
      <c r="B80" s="39" t="s">
        <v>507</v>
      </c>
      <c r="C80" s="40">
        <f t="shared" si="39"/>
        <v>874281345.69645822</v>
      </c>
      <c r="D80" s="40">
        <v>441656817.34248203</v>
      </c>
      <c r="E80" s="40">
        <v>262071504.35288477</v>
      </c>
      <c r="F80" s="40">
        <v>46357033.786619082</v>
      </c>
      <c r="G80" s="40">
        <v>124195990.21447226</v>
      </c>
    </row>
    <row r="81" spans="2:9" x14ac:dyDescent="0.35">
      <c r="B81" s="39" t="s">
        <v>508</v>
      </c>
      <c r="C81" s="40">
        <f t="shared" si="39"/>
        <v>79087720369.794617</v>
      </c>
      <c r="D81" s="40">
        <v>26293527368.253162</v>
      </c>
      <c r="E81" s="40">
        <v>8498251113.2534761</v>
      </c>
      <c r="F81" s="40">
        <v>6641618724.055934</v>
      </c>
      <c r="G81" s="40">
        <v>37654323164.232048</v>
      </c>
    </row>
    <row r="82" spans="2:9" x14ac:dyDescent="0.35">
      <c r="B82" s="41" t="s">
        <v>509</v>
      </c>
      <c r="C82" s="42">
        <f t="shared" si="39"/>
        <v>43343749690.918015</v>
      </c>
      <c r="D82" s="42">
        <v>11167505049.232723</v>
      </c>
      <c r="E82" s="42">
        <v>6605526125.9081945</v>
      </c>
      <c r="F82" s="42">
        <v>1306932806.607686</v>
      </c>
      <c r="G82" s="42">
        <v>24263785709.169411</v>
      </c>
    </row>
    <row r="83" spans="2:9" x14ac:dyDescent="0.35">
      <c r="B83" s="39" t="s">
        <v>511</v>
      </c>
      <c r="C83" s="40">
        <f t="shared" si="39"/>
        <v>-113894915409.85158</v>
      </c>
      <c r="D83" s="40">
        <v>-34857601612.40345</v>
      </c>
      <c r="E83" s="40">
        <v>-13922145239.408533</v>
      </c>
      <c r="F83" s="40">
        <v>-7637326170.8938618</v>
      </c>
      <c r="G83" s="40">
        <v>-57477842387.145737</v>
      </c>
    </row>
    <row r="84" spans="2:9" x14ac:dyDescent="0.35">
      <c r="B84" s="39" t="s">
        <v>512</v>
      </c>
      <c r="C84" s="40">
        <f t="shared" si="39"/>
        <v>-1259661837.6407547</v>
      </c>
      <c r="D84" s="40">
        <v>-361827163.59514022</v>
      </c>
      <c r="E84" s="40">
        <v>-183039128.94891605</v>
      </c>
      <c r="F84" s="40">
        <v>-38515309.810728505</v>
      </c>
      <c r="G84" s="40">
        <v>-676280235.28596985</v>
      </c>
    </row>
    <row r="85" spans="2:9" x14ac:dyDescent="0.35">
      <c r="B85" s="39" t="s">
        <v>514</v>
      </c>
      <c r="C85" s="40">
        <f t="shared" si="39"/>
        <v>199266.9563066315</v>
      </c>
      <c r="D85" s="40">
        <v>0</v>
      </c>
      <c r="E85" s="40">
        <v>0</v>
      </c>
      <c r="F85" s="40">
        <v>199266.9563066315</v>
      </c>
      <c r="G85" s="40">
        <v>0</v>
      </c>
      <c r="I85" s="36"/>
    </row>
    <row r="86" spans="2:9" x14ac:dyDescent="0.35">
      <c r="B86" s="39" t="s">
        <v>513</v>
      </c>
      <c r="C86" s="40">
        <f t="shared" si="39"/>
        <v>510827966.2604242</v>
      </c>
      <c r="D86" s="40">
        <v>237417754.4240616</v>
      </c>
      <c r="E86" s="40">
        <v>146398306.91106981</v>
      </c>
      <c r="F86" s="40">
        <v>33105106.154120192</v>
      </c>
      <c r="G86" s="40">
        <v>93906798.771172583</v>
      </c>
    </row>
    <row r="87" spans="2:9" x14ac:dyDescent="0.35">
      <c r="B87" s="39" t="s">
        <v>515</v>
      </c>
      <c r="C87" s="40">
        <f t="shared" si="39"/>
        <v>1876638041.0458958</v>
      </c>
      <c r="D87" s="40">
        <v>516562558.05472785</v>
      </c>
      <c r="E87" s="40">
        <v>158277869.11354521</v>
      </c>
      <c r="F87" s="40">
        <v>186591763.00052175</v>
      </c>
      <c r="G87" s="40">
        <v>1015205850.8771009</v>
      </c>
    </row>
    <row r="88" spans="2:9" x14ac:dyDescent="0.35">
      <c r="B88" s="39" t="s">
        <v>516</v>
      </c>
      <c r="C88" s="40">
        <f t="shared" si="39"/>
        <v>172514733.64832503</v>
      </c>
      <c r="D88" s="40">
        <v>53912120.961561829</v>
      </c>
      <c r="E88" s="40">
        <v>37673809.780778512</v>
      </c>
      <c r="F88" s="40">
        <v>10645842.665870609</v>
      </c>
      <c r="G88" s="40">
        <v>70282960.240114078</v>
      </c>
    </row>
    <row r="89" spans="2:9" x14ac:dyDescent="0.35">
      <c r="B89" s="41" t="s">
        <v>517</v>
      </c>
      <c r="C89" s="42">
        <f t="shared" si="39"/>
        <v>10949200610.573181</v>
      </c>
      <c r="D89" s="42">
        <v>3378144547.0171471</v>
      </c>
      <c r="E89" s="42">
        <v>1493256876.0892756</v>
      </c>
      <c r="F89" s="42">
        <v>521754698.65052426</v>
      </c>
      <c r="G89" s="42">
        <v>5556044488.8162346</v>
      </c>
      <c r="I89" s="36"/>
    </row>
    <row r="90" spans="2:9" ht="15" thickBot="1" x14ac:dyDescent="0.4">
      <c r="C90" s="36"/>
      <c r="D90" s="36"/>
      <c r="E90" s="36"/>
      <c r="F90" s="36"/>
      <c r="G90" s="36"/>
    </row>
    <row r="91" spans="2:9" ht="15.5" thickTop="1" thickBot="1" x14ac:dyDescent="0.4">
      <c r="B91" s="44" t="s">
        <v>519</v>
      </c>
      <c r="C91" s="45"/>
      <c r="D91" s="45"/>
      <c r="E91" s="45"/>
      <c r="F91" s="45"/>
      <c r="G91" s="45"/>
    </row>
    <row r="92" spans="2:9" ht="15" thickTop="1" x14ac:dyDescent="0.35">
      <c r="B92" s="38" t="s">
        <v>498</v>
      </c>
      <c r="C92" s="43" t="s">
        <v>36</v>
      </c>
      <c r="D92" s="43" t="s">
        <v>4</v>
      </c>
      <c r="E92" s="43" t="s">
        <v>3</v>
      </c>
      <c r="F92" s="43" t="s">
        <v>5</v>
      </c>
      <c r="G92" s="43" t="s">
        <v>8</v>
      </c>
    </row>
    <row r="93" spans="2:9" x14ac:dyDescent="0.35">
      <c r="B93" s="119" t="s">
        <v>499</v>
      </c>
      <c r="C93" s="120" t="s">
        <v>6</v>
      </c>
      <c r="D93" s="120" t="s">
        <v>37</v>
      </c>
      <c r="E93" s="120" t="s">
        <v>38</v>
      </c>
      <c r="F93" s="120" t="s">
        <v>39</v>
      </c>
      <c r="G93" s="120" t="s">
        <v>40</v>
      </c>
    </row>
    <row r="94" spans="2:9" x14ac:dyDescent="0.35">
      <c r="B94" s="116" t="s">
        <v>500</v>
      </c>
      <c r="C94" s="129">
        <v>45078</v>
      </c>
      <c r="D94" s="129">
        <v>45078</v>
      </c>
      <c r="E94" s="129">
        <v>45078</v>
      </c>
      <c r="F94" s="129">
        <v>45078</v>
      </c>
      <c r="G94" s="129">
        <v>45078</v>
      </c>
    </row>
    <row r="95" spans="2:9" x14ac:dyDescent="0.35">
      <c r="B95" s="39" t="s">
        <v>505</v>
      </c>
      <c r="C95" s="40">
        <f t="shared" ref="C95:G106" si="40">+C112+C129</f>
        <v>13713857940.020088</v>
      </c>
      <c r="D95" s="40">
        <f t="shared" si="40"/>
        <v>4820971040.5800705</v>
      </c>
      <c r="E95" s="40">
        <f t="shared" si="40"/>
        <v>2787335200.1199961</v>
      </c>
      <c r="F95" s="40">
        <f t="shared" si="40"/>
        <v>1430347875.5200014</v>
      </c>
      <c r="G95" s="40">
        <f t="shared" si="40"/>
        <v>4675203823.8000202</v>
      </c>
    </row>
    <row r="96" spans="2:9" x14ac:dyDescent="0.35">
      <c r="B96" s="39" t="s">
        <v>506</v>
      </c>
      <c r="C96" s="40">
        <f t="shared" ref="C96" si="41">+C113+C130</f>
        <v>0</v>
      </c>
      <c r="D96" s="40">
        <f t="shared" si="40"/>
        <v>0</v>
      </c>
      <c r="E96" s="40">
        <f t="shared" si="40"/>
        <v>0</v>
      </c>
      <c r="F96" s="40">
        <f t="shared" si="40"/>
        <v>0</v>
      </c>
      <c r="G96" s="40">
        <f t="shared" si="40"/>
        <v>0</v>
      </c>
    </row>
    <row r="97" spans="2:7" x14ac:dyDescent="0.35">
      <c r="B97" s="39" t="s">
        <v>507</v>
      </c>
      <c r="C97" s="40">
        <f t="shared" ref="C97" si="42">+C114+C131</f>
        <v>1006294083.7521771</v>
      </c>
      <c r="D97" s="40">
        <f t="shared" si="40"/>
        <v>365045911.0274694</v>
      </c>
      <c r="E97" s="40">
        <f t="shared" si="40"/>
        <v>188438528.8226378</v>
      </c>
      <c r="F97" s="40">
        <f t="shared" si="40"/>
        <v>20440200.359796297</v>
      </c>
      <c r="G97" s="40">
        <f t="shared" si="40"/>
        <v>432369443.54227358</v>
      </c>
    </row>
    <row r="98" spans="2:7" x14ac:dyDescent="0.35">
      <c r="B98" s="39" t="s">
        <v>508</v>
      </c>
      <c r="C98" s="40">
        <f t="shared" ref="C98" si="43">+C115+C132</f>
        <v>1.9158549180399347</v>
      </c>
      <c r="D98" s="40">
        <f t="shared" si="40"/>
        <v>0</v>
      </c>
      <c r="E98" s="40">
        <f t="shared" si="40"/>
        <v>0</v>
      </c>
      <c r="F98" s="40">
        <f t="shared" si="40"/>
        <v>0</v>
      </c>
      <c r="G98" s="40">
        <f t="shared" si="40"/>
        <v>1.9158549180399347</v>
      </c>
    </row>
    <row r="99" spans="2:7" x14ac:dyDescent="0.35">
      <c r="B99" s="41" t="s">
        <v>509</v>
      </c>
      <c r="C99" s="42">
        <f t="shared" ref="C99" si="44">+C116+C133</f>
        <v>12707563856.741982</v>
      </c>
      <c r="D99" s="42">
        <f t="shared" si="40"/>
        <v>4455925129.859705</v>
      </c>
      <c r="E99" s="42">
        <f t="shared" si="40"/>
        <v>2598896671.376605</v>
      </c>
      <c r="F99" s="42">
        <f t="shared" si="40"/>
        <v>1409907675.1856329</v>
      </c>
      <c r="G99" s="42">
        <f t="shared" si="40"/>
        <v>4242834380.3200393</v>
      </c>
    </row>
    <row r="100" spans="2:7" x14ac:dyDescent="0.35">
      <c r="B100" s="39" t="s">
        <v>511</v>
      </c>
      <c r="C100" s="40">
        <f t="shared" ref="C100" si="45">+C117+C134</f>
        <v>-2326307980.5893626</v>
      </c>
      <c r="D100" s="40">
        <f t="shared" si="40"/>
        <v>-733017267.00896716</v>
      </c>
      <c r="E100" s="40">
        <f t="shared" si="40"/>
        <v>-623136125.08718085</v>
      </c>
      <c r="F100" s="40">
        <f t="shared" si="40"/>
        <v>-197601067.22522861</v>
      </c>
      <c r="G100" s="40">
        <f t="shared" si="40"/>
        <v>-772553521.26798594</v>
      </c>
    </row>
    <row r="101" spans="2:7" x14ac:dyDescent="0.35">
      <c r="B101" s="39" t="s">
        <v>512</v>
      </c>
      <c r="C101" s="40">
        <f t="shared" ref="C101" si="46">+C118+C135</f>
        <v>-432916148.39480913</v>
      </c>
      <c r="D101" s="40">
        <f t="shared" si="40"/>
        <v>-148994882.79227728</v>
      </c>
      <c r="E101" s="40">
        <f t="shared" si="40"/>
        <v>-86509761.038458705</v>
      </c>
      <c r="F101" s="40">
        <f t="shared" si="40"/>
        <v>-46925894.404725753</v>
      </c>
      <c r="G101" s="40">
        <f t="shared" si="40"/>
        <v>-150485610.15934736</v>
      </c>
    </row>
    <row r="102" spans="2:7" x14ac:dyDescent="0.35">
      <c r="B102" s="39" t="s">
        <v>514</v>
      </c>
      <c r="C102" s="40">
        <f t="shared" ref="C102" si="47">+C119+C136</f>
        <v>0</v>
      </c>
      <c r="D102" s="40">
        <f t="shared" si="40"/>
        <v>0</v>
      </c>
      <c r="E102" s="40">
        <f t="shared" si="40"/>
        <v>0</v>
      </c>
      <c r="F102" s="40">
        <f t="shared" si="40"/>
        <v>0</v>
      </c>
      <c r="G102" s="40">
        <f t="shared" si="40"/>
        <v>0</v>
      </c>
    </row>
    <row r="103" spans="2:7" x14ac:dyDescent="0.35">
      <c r="B103" s="39" t="s">
        <v>513</v>
      </c>
      <c r="C103" s="40">
        <f t="shared" ref="C103" si="48">+C120+C137</f>
        <v>788538294.4508369</v>
      </c>
      <c r="D103" s="40">
        <f t="shared" si="40"/>
        <v>308871896.74757624</v>
      </c>
      <c r="E103" s="40">
        <f t="shared" si="40"/>
        <v>131978903.23115215</v>
      </c>
      <c r="F103" s="40">
        <f t="shared" si="40"/>
        <v>13630227.245011421</v>
      </c>
      <c r="G103" s="40">
        <f t="shared" si="40"/>
        <v>334057267.22709715</v>
      </c>
    </row>
    <row r="104" spans="2:7" x14ac:dyDescent="0.35">
      <c r="B104" s="39" t="s">
        <v>515</v>
      </c>
      <c r="C104" s="40">
        <f t="shared" ref="C104" si="49">+C121+C138</f>
        <v>116729081.89630949</v>
      </c>
      <c r="D104" s="40">
        <f t="shared" si="40"/>
        <v>99252856.033284426</v>
      </c>
      <c r="E104" s="40">
        <f t="shared" si="40"/>
        <v>3707153.5101877172</v>
      </c>
      <c r="F104" s="40">
        <f t="shared" si="40"/>
        <v>5664427.2942207474</v>
      </c>
      <c r="G104" s="40">
        <f t="shared" si="40"/>
        <v>8104645.0586166121</v>
      </c>
    </row>
    <row r="105" spans="2:7" x14ac:dyDescent="0.35">
      <c r="B105" s="39" t="s">
        <v>516</v>
      </c>
      <c r="C105" s="40">
        <f t="shared" ref="C105" si="50">+C122+C139</f>
        <v>8942176.065793097</v>
      </c>
      <c r="D105" s="40">
        <f t="shared" si="40"/>
        <v>2485379.1229070593</v>
      </c>
      <c r="E105" s="40">
        <f t="shared" si="40"/>
        <v>3996721.3067811551</v>
      </c>
      <c r="F105" s="40">
        <f t="shared" si="40"/>
        <v>592886.20444018301</v>
      </c>
      <c r="G105" s="40">
        <f t="shared" si="40"/>
        <v>1867189.4316646997</v>
      </c>
    </row>
    <row r="106" spans="2:7" x14ac:dyDescent="0.35">
      <c r="B106" s="41" t="s">
        <v>517</v>
      </c>
      <c r="C106" s="42">
        <f t="shared" ref="C106" si="51">+C123+C140</f>
        <v>10506927133.732738</v>
      </c>
      <c r="D106" s="42">
        <f t="shared" si="40"/>
        <v>3824646097.7872138</v>
      </c>
      <c r="E106" s="42">
        <f t="shared" si="40"/>
        <v>1983464421.049788</v>
      </c>
      <c r="F106" s="42">
        <f t="shared" si="40"/>
        <v>1218563921.4334321</v>
      </c>
      <c r="G106" s="42">
        <f t="shared" si="40"/>
        <v>3480252693.4623032</v>
      </c>
    </row>
    <row r="107" spans="2:7" ht="15" thickBot="1" x14ac:dyDescent="0.4">
      <c r="B107" s="37"/>
    </row>
    <row r="108" spans="2:7" ht="15.5" thickTop="1" thickBot="1" x14ac:dyDescent="0.4">
      <c r="B108" s="44" t="s">
        <v>520</v>
      </c>
      <c r="C108" s="45"/>
      <c r="D108" s="45"/>
      <c r="E108" s="45"/>
      <c r="F108" s="45"/>
      <c r="G108" s="45"/>
    </row>
    <row r="109" spans="2:7" ht="15" thickTop="1" x14ac:dyDescent="0.35">
      <c r="B109" s="38" t="s">
        <v>498</v>
      </c>
      <c r="C109" s="43" t="s">
        <v>36</v>
      </c>
      <c r="D109" s="43" t="s">
        <v>4</v>
      </c>
      <c r="E109" s="43" t="s">
        <v>3</v>
      </c>
      <c r="F109" s="43" t="s">
        <v>5</v>
      </c>
      <c r="G109" s="43" t="s">
        <v>8</v>
      </c>
    </row>
    <row r="110" spans="2:7" x14ac:dyDescent="0.35">
      <c r="B110" s="119" t="s">
        <v>499</v>
      </c>
      <c r="C110" s="120" t="s">
        <v>6</v>
      </c>
      <c r="D110" s="120" t="s">
        <v>37</v>
      </c>
      <c r="E110" s="120" t="s">
        <v>38</v>
      </c>
      <c r="F110" s="120" t="s">
        <v>39</v>
      </c>
      <c r="G110" s="120" t="s">
        <v>40</v>
      </c>
    </row>
    <row r="111" spans="2:7" x14ac:dyDescent="0.35">
      <c r="B111" s="116" t="s">
        <v>500</v>
      </c>
      <c r="C111" s="129">
        <v>45078</v>
      </c>
      <c r="D111" s="129">
        <v>45078</v>
      </c>
      <c r="E111" s="129">
        <v>45078</v>
      </c>
      <c r="F111" s="129">
        <v>45078</v>
      </c>
      <c r="G111" s="129">
        <v>45078</v>
      </c>
    </row>
    <row r="112" spans="2:7" x14ac:dyDescent="0.35">
      <c r="B112" s="39" t="s">
        <v>505</v>
      </c>
      <c r="C112" s="40">
        <f t="shared" ref="C112:C123" si="52">SUM(D112:G112)</f>
        <v>5470986458.6999931</v>
      </c>
      <c r="D112" s="40">
        <v>1747335308.7599871</v>
      </c>
      <c r="E112" s="40">
        <v>1630124891.2</v>
      </c>
      <c r="F112" s="40">
        <v>445264211.12999916</v>
      </c>
      <c r="G112" s="40">
        <v>1648262047.6100063</v>
      </c>
    </row>
    <row r="113" spans="2:7" x14ac:dyDescent="0.35">
      <c r="B113" s="39" t="s">
        <v>506</v>
      </c>
      <c r="C113" s="40">
        <f t="shared" si="52"/>
        <v>0</v>
      </c>
      <c r="D113" s="40">
        <v>0</v>
      </c>
      <c r="E113" s="40">
        <v>0</v>
      </c>
      <c r="F113" s="40">
        <v>0</v>
      </c>
      <c r="G113" s="40">
        <v>0</v>
      </c>
    </row>
    <row r="114" spans="2:7" x14ac:dyDescent="0.35">
      <c r="B114" s="39" t="s">
        <v>507</v>
      </c>
      <c r="C114" s="40">
        <f t="shared" si="52"/>
        <v>375775336.26862645</v>
      </c>
      <c r="D114" s="40">
        <v>31191603.227794062</v>
      </c>
      <c r="E114" s="40">
        <v>119697756.56336184</v>
      </c>
      <c r="F114" s="40">
        <v>7424515.3566564638</v>
      </c>
      <c r="G114" s="40">
        <v>217461461.12081406</v>
      </c>
    </row>
    <row r="115" spans="2:7" x14ac:dyDescent="0.35">
      <c r="B115" s="39" t="s">
        <v>508</v>
      </c>
      <c r="C115" s="40">
        <f t="shared" si="52"/>
        <v>1.9158549180399347</v>
      </c>
      <c r="D115" s="40">
        <v>0</v>
      </c>
      <c r="E115" s="40">
        <v>0</v>
      </c>
      <c r="F115" s="40">
        <v>0</v>
      </c>
      <c r="G115" s="40">
        <v>1.9158549180399347</v>
      </c>
    </row>
    <row r="116" spans="2:7" x14ac:dyDescent="0.35">
      <c r="B116" s="41" t="s">
        <v>509</v>
      </c>
      <c r="C116" s="42">
        <f t="shared" si="52"/>
        <v>5095211122.4894114</v>
      </c>
      <c r="D116" s="42">
        <v>1716143705.5534773</v>
      </c>
      <c r="E116" s="42">
        <v>1510427134.6727691</v>
      </c>
      <c r="F116" s="42">
        <v>437839695.77334267</v>
      </c>
      <c r="G116" s="42">
        <v>1430800586.4898224</v>
      </c>
    </row>
    <row r="117" spans="2:7" x14ac:dyDescent="0.35">
      <c r="B117" s="39" t="s">
        <v>511</v>
      </c>
      <c r="C117" s="40">
        <f t="shared" si="52"/>
        <v>-1363127415.8106999</v>
      </c>
      <c r="D117" s="40">
        <v>-436882693.55960125</v>
      </c>
      <c r="E117" s="40">
        <v>-401849391.39211392</v>
      </c>
      <c r="F117" s="40">
        <v>-118128325.81961092</v>
      </c>
      <c r="G117" s="40">
        <v>-406267005.03937382</v>
      </c>
    </row>
    <row r="118" spans="2:7" x14ac:dyDescent="0.35">
      <c r="B118" s="39" t="s">
        <v>512</v>
      </c>
      <c r="C118" s="40">
        <f t="shared" si="52"/>
        <v>-164894302.68570983</v>
      </c>
      <c r="D118" s="40">
        <v>-53088687.452463359</v>
      </c>
      <c r="E118" s="40">
        <v>-49031835.961639844</v>
      </c>
      <c r="F118" s="40">
        <v>-14174472.47912899</v>
      </c>
      <c r="G118" s="40">
        <v>-48599306.79247763</v>
      </c>
    </row>
    <row r="119" spans="2:7" x14ac:dyDescent="0.35">
      <c r="B119" s="39" t="s">
        <v>514</v>
      </c>
      <c r="C119" s="40">
        <f t="shared" si="52"/>
        <v>0</v>
      </c>
      <c r="D119" s="40">
        <v>0</v>
      </c>
      <c r="E119" s="40">
        <v>0</v>
      </c>
      <c r="F119" s="40">
        <v>0</v>
      </c>
      <c r="G119" s="40">
        <v>0</v>
      </c>
    </row>
    <row r="120" spans="2:7" x14ac:dyDescent="0.35">
      <c r="B120" s="39" t="s">
        <v>513</v>
      </c>
      <c r="C120" s="40">
        <f t="shared" si="52"/>
        <v>283191886.99818796</v>
      </c>
      <c r="D120" s="40">
        <v>26391775.282319508</v>
      </c>
      <c r="E120" s="40">
        <v>83834122.083021253</v>
      </c>
      <c r="F120" s="40">
        <v>4950921.6991018355</v>
      </c>
      <c r="G120" s="40">
        <v>168015067.93374535</v>
      </c>
    </row>
    <row r="121" spans="2:7" x14ac:dyDescent="0.35">
      <c r="B121" s="39" t="s">
        <v>515</v>
      </c>
      <c r="C121" s="40">
        <f t="shared" si="52"/>
        <v>53439702.703472592</v>
      </c>
      <c r="D121" s="40">
        <v>43159173.685661092</v>
      </c>
      <c r="E121" s="40">
        <v>3092119.2404966061</v>
      </c>
      <c r="F121" s="40">
        <v>3638287.2380366344</v>
      </c>
      <c r="G121" s="40">
        <v>3550122.5392782628</v>
      </c>
    </row>
    <row r="122" spans="2:7" x14ac:dyDescent="0.35">
      <c r="B122" s="39" t="s">
        <v>516</v>
      </c>
      <c r="C122" s="40">
        <f t="shared" si="52"/>
        <v>8942176.065793097</v>
      </c>
      <c r="D122" s="40">
        <v>2485379.1229070593</v>
      </c>
      <c r="E122" s="40">
        <v>3996721.3067811551</v>
      </c>
      <c r="F122" s="40">
        <v>592886.20444018301</v>
      </c>
      <c r="G122" s="40">
        <v>1867189.4316646997</v>
      </c>
    </row>
    <row r="123" spans="2:7" x14ac:dyDescent="0.35">
      <c r="B123" s="41" t="s">
        <v>517</v>
      </c>
      <c r="C123" s="42">
        <f t="shared" si="52"/>
        <v>3794465585.4185724</v>
      </c>
      <c r="D123" s="42">
        <v>1324905564.7989702</v>
      </c>
      <c r="E123" s="42">
        <v>1115666583.8251641</v>
      </c>
      <c r="F123" s="42">
        <v>323942543.3928659</v>
      </c>
      <c r="G123" s="42">
        <v>1029950893.4015725</v>
      </c>
    </row>
    <row r="124" spans="2:7" ht="15" thickBot="1" x14ac:dyDescent="0.4">
      <c r="B124" s="37"/>
    </row>
    <row r="125" spans="2:7" ht="15.5" thickTop="1" thickBot="1" x14ac:dyDescent="0.4">
      <c r="B125" s="44" t="s">
        <v>41</v>
      </c>
      <c r="C125" s="45"/>
      <c r="D125" s="45"/>
      <c r="E125" s="45"/>
      <c r="F125" s="45"/>
      <c r="G125" s="45"/>
    </row>
    <row r="126" spans="2:7" ht="15" thickTop="1" x14ac:dyDescent="0.35">
      <c r="B126" s="38" t="s">
        <v>498</v>
      </c>
      <c r="C126" s="43" t="s">
        <v>36</v>
      </c>
      <c r="D126" s="43" t="s">
        <v>4</v>
      </c>
      <c r="E126" s="43" t="s">
        <v>3</v>
      </c>
      <c r="F126" s="43" t="s">
        <v>5</v>
      </c>
      <c r="G126" s="43" t="s">
        <v>8</v>
      </c>
    </row>
    <row r="127" spans="2:7" x14ac:dyDescent="0.35">
      <c r="B127" s="119" t="s">
        <v>499</v>
      </c>
      <c r="C127" s="120" t="s">
        <v>6</v>
      </c>
      <c r="D127" s="120" t="s">
        <v>37</v>
      </c>
      <c r="E127" s="120" t="s">
        <v>38</v>
      </c>
      <c r="F127" s="120" t="s">
        <v>39</v>
      </c>
      <c r="G127" s="120" t="s">
        <v>40</v>
      </c>
    </row>
    <row r="128" spans="2:7" x14ac:dyDescent="0.35">
      <c r="B128" s="116" t="s">
        <v>500</v>
      </c>
      <c r="C128" s="129">
        <v>45078</v>
      </c>
      <c r="D128" s="129">
        <v>45078</v>
      </c>
      <c r="E128" s="129">
        <v>45078</v>
      </c>
      <c r="F128" s="129">
        <v>45078</v>
      </c>
      <c r="G128" s="129">
        <v>45078</v>
      </c>
    </row>
    <row r="129" spans="2:7" x14ac:dyDescent="0.35">
      <c r="B129" s="39" t="s">
        <v>505</v>
      </c>
      <c r="C129" s="40">
        <f t="shared" ref="C129:C140" si="53">SUM(D129:G129)</f>
        <v>8242871481.3200951</v>
      </c>
      <c r="D129" s="40">
        <v>3073635731.8200836</v>
      </c>
      <c r="E129" s="40">
        <v>1157210308.9199958</v>
      </c>
      <c r="F129" s="40">
        <v>985083664.39000213</v>
      </c>
      <c r="G129" s="40">
        <v>3026941776.1900134</v>
      </c>
    </row>
    <row r="130" spans="2:7" x14ac:dyDescent="0.35">
      <c r="B130" s="39" t="s">
        <v>506</v>
      </c>
      <c r="C130" s="40">
        <f t="shared" si="53"/>
        <v>0</v>
      </c>
      <c r="D130" s="40">
        <v>0</v>
      </c>
      <c r="E130" s="40">
        <v>0</v>
      </c>
      <c r="F130" s="40">
        <v>0</v>
      </c>
      <c r="G130" s="40">
        <v>0</v>
      </c>
    </row>
    <row r="131" spans="2:7" x14ac:dyDescent="0.35">
      <c r="B131" s="39" t="s">
        <v>507</v>
      </c>
      <c r="C131" s="40">
        <f t="shared" si="53"/>
        <v>630518747.48355067</v>
      </c>
      <c r="D131" s="40">
        <v>333854307.79967535</v>
      </c>
      <c r="E131" s="40">
        <v>68740772.259275943</v>
      </c>
      <c r="F131" s="40">
        <v>13015685.003139833</v>
      </c>
      <c r="G131" s="40">
        <v>214907982.42145953</v>
      </c>
    </row>
    <row r="132" spans="2:7" x14ac:dyDescent="0.35">
      <c r="B132" s="39" t="s">
        <v>508</v>
      </c>
      <c r="C132" s="40">
        <f t="shared" si="53"/>
        <v>0</v>
      </c>
      <c r="D132" s="40">
        <v>0</v>
      </c>
      <c r="E132" s="40">
        <v>0</v>
      </c>
      <c r="F132" s="40">
        <v>0</v>
      </c>
      <c r="G132" s="40">
        <v>0</v>
      </c>
    </row>
    <row r="133" spans="2:7" x14ac:dyDescent="0.35">
      <c r="B133" s="41" t="s">
        <v>509</v>
      </c>
      <c r="C133" s="42">
        <f t="shared" si="53"/>
        <v>7612352734.2525711</v>
      </c>
      <c r="D133" s="42">
        <v>2739781424.3062282</v>
      </c>
      <c r="E133" s="42">
        <v>1088469536.703836</v>
      </c>
      <c r="F133" s="42">
        <v>972067979.41229033</v>
      </c>
      <c r="G133" s="42">
        <v>2812033793.8302169</v>
      </c>
    </row>
    <row r="134" spans="2:7" x14ac:dyDescent="0.35">
      <c r="B134" s="39" t="s">
        <v>511</v>
      </c>
      <c r="C134" s="40">
        <f t="shared" si="53"/>
        <v>-963180564.77866268</v>
      </c>
      <c r="D134" s="40">
        <v>-296134573.44936585</v>
      </c>
      <c r="E134" s="40">
        <v>-221286733.69506696</v>
      </c>
      <c r="F134" s="40">
        <v>-79472741.405617669</v>
      </c>
      <c r="G134" s="40">
        <v>-366286516.22861212</v>
      </c>
    </row>
    <row r="135" spans="2:7" x14ac:dyDescent="0.35">
      <c r="B135" s="39" t="s">
        <v>512</v>
      </c>
      <c r="C135" s="40">
        <f t="shared" si="53"/>
        <v>-268021845.70909929</v>
      </c>
      <c r="D135" s="40">
        <v>-95906195.339813918</v>
      </c>
      <c r="E135" s="40">
        <v>-37477925.076818869</v>
      </c>
      <c r="F135" s="40">
        <v>-32751421.925596762</v>
      </c>
      <c r="G135" s="40">
        <v>-101886303.36686973</v>
      </c>
    </row>
    <row r="136" spans="2:7" x14ac:dyDescent="0.35">
      <c r="B136" s="39" t="s">
        <v>514</v>
      </c>
      <c r="C136" s="40">
        <f t="shared" si="53"/>
        <v>0</v>
      </c>
      <c r="D136" s="40">
        <v>0</v>
      </c>
      <c r="E136" s="40">
        <v>0</v>
      </c>
      <c r="F136" s="40">
        <v>0</v>
      </c>
      <c r="G136" s="40">
        <v>0</v>
      </c>
    </row>
    <row r="137" spans="2:7" x14ac:dyDescent="0.35">
      <c r="B137" s="39" t="s">
        <v>513</v>
      </c>
      <c r="C137" s="40">
        <f t="shared" si="53"/>
        <v>505346407.452649</v>
      </c>
      <c r="D137" s="40">
        <v>282480121.46525675</v>
      </c>
      <c r="E137" s="40">
        <v>48144781.148130894</v>
      </c>
      <c r="F137" s="40">
        <v>8679305.5459095854</v>
      </c>
      <c r="G137" s="40">
        <v>166042199.29335177</v>
      </c>
    </row>
    <row r="138" spans="2:7" x14ac:dyDescent="0.35">
      <c r="B138" s="39" t="s">
        <v>515</v>
      </c>
      <c r="C138" s="40">
        <f t="shared" si="53"/>
        <v>63289379.19283691</v>
      </c>
      <c r="D138" s="40">
        <v>56093682.347623341</v>
      </c>
      <c r="E138" s="40">
        <v>615034.26969111117</v>
      </c>
      <c r="F138" s="40">
        <v>2026140.0561841128</v>
      </c>
      <c r="G138" s="40">
        <v>4554522.5193383489</v>
      </c>
    </row>
    <row r="139" spans="2:7" x14ac:dyDescent="0.35">
      <c r="B139" s="39" t="s">
        <v>516</v>
      </c>
      <c r="C139" s="40">
        <f t="shared" si="53"/>
        <v>0</v>
      </c>
      <c r="D139" s="40">
        <v>0</v>
      </c>
      <c r="E139" s="40">
        <v>0</v>
      </c>
      <c r="F139" s="40">
        <v>0</v>
      </c>
      <c r="G139" s="40">
        <v>0</v>
      </c>
    </row>
    <row r="140" spans="2:7" x14ac:dyDescent="0.35">
      <c r="B140" s="41" t="s">
        <v>517</v>
      </c>
      <c r="C140" s="42">
        <f t="shared" si="53"/>
        <v>6712461548.3141651</v>
      </c>
      <c r="D140" s="42">
        <v>2499740532.9882436</v>
      </c>
      <c r="E140" s="42">
        <v>867797837.2246238</v>
      </c>
      <c r="F140" s="42">
        <v>894621378.04056633</v>
      </c>
      <c r="G140" s="42">
        <v>2450301800.0607309</v>
      </c>
    </row>
    <row r="141" spans="2:7" ht="15" thickBot="1" x14ac:dyDescent="0.4"/>
    <row r="142" spans="2:7" ht="15.5" thickTop="1" thickBot="1" x14ac:dyDescent="0.4">
      <c r="B142" s="44" t="s">
        <v>1099</v>
      </c>
      <c r="C142" s="45"/>
      <c r="D142" s="45"/>
      <c r="E142" s="45"/>
      <c r="F142" s="45"/>
      <c r="G142" s="45"/>
    </row>
    <row r="143" spans="2:7" ht="15" thickTop="1" x14ac:dyDescent="0.35">
      <c r="B143" s="38" t="s">
        <v>498</v>
      </c>
      <c r="C143" s="43" t="s">
        <v>36</v>
      </c>
      <c r="D143" s="43" t="s">
        <v>4</v>
      </c>
      <c r="E143" s="43" t="s">
        <v>3</v>
      </c>
      <c r="F143" s="43" t="s">
        <v>5</v>
      </c>
      <c r="G143" s="43" t="s">
        <v>8</v>
      </c>
    </row>
    <row r="144" spans="2:7" x14ac:dyDescent="0.35">
      <c r="B144" s="119" t="s">
        <v>499</v>
      </c>
      <c r="C144" s="120" t="s">
        <v>6</v>
      </c>
      <c r="D144" s="120" t="s">
        <v>37</v>
      </c>
      <c r="E144" s="120" t="s">
        <v>38</v>
      </c>
      <c r="F144" s="120" t="s">
        <v>39</v>
      </c>
      <c r="G144" s="120" t="s">
        <v>40</v>
      </c>
    </row>
    <row r="145" spans="2:7" x14ac:dyDescent="0.35">
      <c r="B145" s="116" t="s">
        <v>500</v>
      </c>
      <c r="C145" s="129">
        <v>45078</v>
      </c>
      <c r="D145" s="129">
        <v>45078</v>
      </c>
      <c r="E145" s="129">
        <v>45078</v>
      </c>
      <c r="F145" s="129">
        <v>45078</v>
      </c>
      <c r="G145" s="129">
        <v>45078</v>
      </c>
    </row>
    <row r="146" spans="2:7" x14ac:dyDescent="0.35">
      <c r="B146" s="114" t="s">
        <v>505</v>
      </c>
      <c r="C146" s="115">
        <f>SUM(D146:G146)</f>
        <v>20473760672.817654</v>
      </c>
      <c r="D146" s="115">
        <v>4007644692.9436679</v>
      </c>
      <c r="E146" s="115">
        <v>3820579964.6786928</v>
      </c>
      <c r="F146" s="115">
        <v>4842605831.3213987</v>
      </c>
      <c r="G146" s="115">
        <v>7802930183.8738947</v>
      </c>
    </row>
    <row r="150" spans="2:7" ht="17" x14ac:dyDescent="0.4">
      <c r="B150" s="75" t="s">
        <v>521</v>
      </c>
      <c r="C150" s="76"/>
      <c r="D150" s="76"/>
      <c r="E150" s="76"/>
      <c r="F150" s="76"/>
      <c r="G150" s="76"/>
    </row>
    <row r="151" spans="2:7" ht="15" thickBot="1" x14ac:dyDescent="0.4"/>
    <row r="152" spans="2:7" ht="15.5" thickTop="1" thickBot="1" x14ac:dyDescent="0.4">
      <c r="B152" s="44" t="s">
        <v>35</v>
      </c>
      <c r="C152" s="45"/>
      <c r="D152" s="45"/>
      <c r="E152" s="45"/>
      <c r="F152" s="45"/>
      <c r="G152" s="45"/>
    </row>
    <row r="153" spans="2:7" ht="15" thickTop="1" x14ac:dyDescent="0.35">
      <c r="B153" s="38" t="s">
        <v>498</v>
      </c>
      <c r="C153" s="43" t="s">
        <v>36</v>
      </c>
      <c r="D153" s="43" t="s">
        <v>4</v>
      </c>
      <c r="E153" s="43" t="s">
        <v>3</v>
      </c>
      <c r="F153" s="43" t="s">
        <v>5</v>
      </c>
      <c r="G153" s="43" t="s">
        <v>8</v>
      </c>
    </row>
    <row r="154" spans="2:7" x14ac:dyDescent="0.35">
      <c r="B154" s="119" t="s">
        <v>499</v>
      </c>
      <c r="C154" s="120" t="s">
        <v>6</v>
      </c>
      <c r="D154" s="120" t="s">
        <v>37</v>
      </c>
      <c r="E154" s="120" t="s">
        <v>38</v>
      </c>
      <c r="F154" s="120" t="s">
        <v>39</v>
      </c>
      <c r="G154" s="120" t="s">
        <v>40</v>
      </c>
    </row>
    <row r="155" spans="2:7" x14ac:dyDescent="0.35">
      <c r="B155" s="116" t="s">
        <v>500</v>
      </c>
      <c r="C155" s="129">
        <v>45078</v>
      </c>
      <c r="D155" s="129">
        <v>45078</v>
      </c>
      <c r="E155" s="129">
        <v>45078</v>
      </c>
      <c r="F155" s="129">
        <v>45078</v>
      </c>
      <c r="G155" s="129">
        <v>45078</v>
      </c>
    </row>
    <row r="156" spans="2:7" x14ac:dyDescent="0.35">
      <c r="B156" s="39" t="s">
        <v>505</v>
      </c>
      <c r="C156" s="40">
        <f t="shared" ref="C156:C167" si="54">SUM(D156:G156)</f>
        <v>127100224242.41367</v>
      </c>
      <c r="D156" s="40">
        <v>41369462278.66539</v>
      </c>
      <c r="E156" s="40">
        <v>15366308960.740084</v>
      </c>
      <c r="F156" s="40">
        <v>7995147636.9884205</v>
      </c>
      <c r="G156" s="40">
        <v>62369305366.019775</v>
      </c>
    </row>
    <row r="157" spans="2:7" x14ac:dyDescent="0.35">
      <c r="B157" s="39" t="s">
        <v>506</v>
      </c>
      <c r="C157" s="40">
        <f t="shared" si="54"/>
        <v>69592461.295569018</v>
      </c>
      <c r="D157" s="40">
        <v>0</v>
      </c>
      <c r="E157" s="40">
        <v>0</v>
      </c>
      <c r="F157" s="40">
        <v>239072.53818121154</v>
      </c>
      <c r="G157" s="40">
        <v>69353388.757387802</v>
      </c>
    </row>
    <row r="158" spans="2:7" x14ac:dyDescent="0.35">
      <c r="B158" s="39" t="s">
        <v>507</v>
      </c>
      <c r="C158" s="40">
        <f t="shared" si="54"/>
        <v>874281345.67586756</v>
      </c>
      <c r="D158" s="40">
        <v>441656817.34248203</v>
      </c>
      <c r="E158" s="40">
        <v>262071504.33229417</v>
      </c>
      <c r="F158" s="40">
        <v>46357033.786619082</v>
      </c>
      <c r="G158" s="40">
        <v>124195990.21447226</v>
      </c>
    </row>
    <row r="159" spans="2:7" x14ac:dyDescent="0.35">
      <c r="B159" s="39" t="s">
        <v>508</v>
      </c>
      <c r="C159" s="40">
        <f t="shared" si="54"/>
        <v>79761763304.704514</v>
      </c>
      <c r="D159" s="40">
        <v>26745001432.219688</v>
      </c>
      <c r="E159" s="40">
        <v>8498251112.8416634</v>
      </c>
      <c r="F159" s="40">
        <v>6641618724.055934</v>
      </c>
      <c r="G159" s="40">
        <v>37876892035.587227</v>
      </c>
    </row>
    <row r="160" spans="2:7" x14ac:dyDescent="0.35">
      <c r="B160" s="41" t="s">
        <v>509</v>
      </c>
      <c r="C160" s="42">
        <f t="shared" si="54"/>
        <v>46394587130.737717</v>
      </c>
      <c r="D160" s="42">
        <v>14182804029.103218</v>
      </c>
      <c r="E160" s="42">
        <v>6605986343.5661259</v>
      </c>
      <c r="F160" s="42">
        <v>1306932806.607686</v>
      </c>
      <c r="G160" s="42">
        <v>24298863951.460693</v>
      </c>
    </row>
    <row r="161" spans="2:9" x14ac:dyDescent="0.35">
      <c r="B161" s="39" t="s">
        <v>511</v>
      </c>
      <c r="C161" s="40">
        <f t="shared" si="54"/>
        <v>-116632733769.40802</v>
      </c>
      <c r="D161" s="40">
        <v>-37282232324.781731</v>
      </c>
      <c r="E161" s="40">
        <v>-13922166831.43293</v>
      </c>
      <c r="F161" s="40">
        <v>-7637326170.8938618</v>
      </c>
      <c r="G161" s="40">
        <v>-57791008442.299507</v>
      </c>
    </row>
    <row r="162" spans="2:9" x14ac:dyDescent="0.35">
      <c r="B162" s="39" t="s">
        <v>512</v>
      </c>
      <c r="C162" s="40">
        <f t="shared" si="54"/>
        <v>-1358445173.4448085</v>
      </c>
      <c r="D162" s="40">
        <v>-459522850.54294425</v>
      </c>
      <c r="E162" s="40">
        <v>-183051881.58021733</v>
      </c>
      <c r="F162" s="40">
        <v>-38515309.810728505</v>
      </c>
      <c r="G162" s="40">
        <v>-677355131.51091838</v>
      </c>
    </row>
    <row r="163" spans="2:9" x14ac:dyDescent="0.35">
      <c r="B163" s="39" t="s">
        <v>514</v>
      </c>
      <c r="C163" s="40">
        <f t="shared" si="54"/>
        <v>69552655.713694438</v>
      </c>
      <c r="D163" s="40">
        <v>0</v>
      </c>
      <c r="E163" s="40">
        <v>0</v>
      </c>
      <c r="F163" s="40">
        <v>199266.9563066315</v>
      </c>
      <c r="G163" s="40">
        <v>69353388.757387802</v>
      </c>
      <c r="I163" s="36"/>
    </row>
    <row r="164" spans="2:9" x14ac:dyDescent="0.35">
      <c r="B164" s="39" t="s">
        <v>513</v>
      </c>
      <c r="C164" s="40">
        <f t="shared" si="54"/>
        <v>510827966.22953826</v>
      </c>
      <c r="D164" s="40">
        <v>237417754.4240616</v>
      </c>
      <c r="E164" s="40">
        <v>146398306.88018385</v>
      </c>
      <c r="F164" s="40">
        <v>33105106.154120192</v>
      </c>
      <c r="G164" s="40">
        <v>93906798.771172583</v>
      </c>
    </row>
    <row r="165" spans="2:9" x14ac:dyDescent="0.35">
      <c r="B165" s="39" t="s">
        <v>515</v>
      </c>
      <c r="C165" s="40">
        <f t="shared" si="54"/>
        <v>1876638041.0458958</v>
      </c>
      <c r="D165" s="40">
        <v>516562558.05472785</v>
      </c>
      <c r="E165" s="40">
        <v>158277869.11354521</v>
      </c>
      <c r="F165" s="40">
        <v>186591763.00052175</v>
      </c>
      <c r="G165" s="40">
        <v>1015205850.8771009</v>
      </c>
    </row>
    <row r="166" spans="2:9" x14ac:dyDescent="0.35">
      <c r="B166" s="39" t="s">
        <v>516</v>
      </c>
      <c r="C166" s="40">
        <f t="shared" si="54"/>
        <v>149478913.78953689</v>
      </c>
      <c r="D166" s="40">
        <v>54112300.392738506</v>
      </c>
      <c r="E166" s="40">
        <v>14616768.600666553</v>
      </c>
      <c r="F166" s="40">
        <v>10456589.257965535</v>
      </c>
      <c r="G166" s="40">
        <v>70293255.538166314</v>
      </c>
    </row>
    <row r="167" spans="2:9" x14ac:dyDescent="0.35">
      <c r="B167" s="41" t="s">
        <v>517</v>
      </c>
      <c r="C167" s="42">
        <f t="shared" si="54"/>
        <v>11913226805.897839</v>
      </c>
      <c r="D167" s="42">
        <v>4420487057.9070635</v>
      </c>
      <c r="E167" s="42">
        <v>1470638460.1411815</v>
      </c>
      <c r="F167" s="42">
        <v>521565445.24261916</v>
      </c>
      <c r="G167" s="42">
        <v>5500535842.6069746</v>
      </c>
      <c r="I167" s="36"/>
    </row>
    <row r="168" spans="2:9" ht="15" thickBot="1" x14ac:dyDescent="0.4">
      <c r="C168" s="36"/>
      <c r="D168" s="36"/>
      <c r="E168" s="36"/>
      <c r="F168" s="36"/>
      <c r="G168" s="36"/>
    </row>
    <row r="169" spans="2:9" ht="15.5" thickTop="1" thickBot="1" x14ac:dyDescent="0.4">
      <c r="B169" s="44" t="s">
        <v>519</v>
      </c>
      <c r="C169" s="45"/>
      <c r="D169" s="45"/>
      <c r="E169" s="45"/>
      <c r="F169" s="45"/>
      <c r="G169" s="45"/>
    </row>
    <row r="170" spans="2:9" ht="15" thickTop="1" x14ac:dyDescent="0.35">
      <c r="B170" s="38" t="s">
        <v>498</v>
      </c>
      <c r="C170" s="43" t="s">
        <v>36</v>
      </c>
      <c r="D170" s="43" t="s">
        <v>4</v>
      </c>
      <c r="E170" s="43" t="s">
        <v>3</v>
      </c>
      <c r="F170" s="43" t="s">
        <v>5</v>
      </c>
      <c r="G170" s="43" t="s">
        <v>8</v>
      </c>
    </row>
    <row r="171" spans="2:9" x14ac:dyDescent="0.35">
      <c r="B171" s="119" t="s">
        <v>499</v>
      </c>
      <c r="C171" s="120" t="s">
        <v>6</v>
      </c>
      <c r="D171" s="120" t="s">
        <v>37</v>
      </c>
      <c r="E171" s="120" t="s">
        <v>38</v>
      </c>
      <c r="F171" s="120" t="s">
        <v>39</v>
      </c>
      <c r="G171" s="120" t="s">
        <v>40</v>
      </c>
    </row>
    <row r="172" spans="2:9" x14ac:dyDescent="0.35">
      <c r="B172" s="116" t="s">
        <v>500</v>
      </c>
      <c r="C172" s="129">
        <v>45078</v>
      </c>
      <c r="D172" s="129">
        <v>45078</v>
      </c>
      <c r="E172" s="129">
        <v>45078</v>
      </c>
      <c r="F172" s="129">
        <v>45078</v>
      </c>
      <c r="G172" s="129">
        <v>45078</v>
      </c>
    </row>
    <row r="173" spans="2:9" x14ac:dyDescent="0.35">
      <c r="B173" s="39" t="s">
        <v>505</v>
      </c>
      <c r="C173" s="40">
        <f t="shared" ref="C173:G184" si="55">+C190+C207</f>
        <v>13707113980.532516</v>
      </c>
      <c r="D173" s="40">
        <f t="shared" si="55"/>
        <v>4820696597.0009384</v>
      </c>
      <c r="E173" s="40">
        <f t="shared" si="55"/>
        <v>2788275474.4612865</v>
      </c>
      <c r="F173" s="40">
        <f t="shared" si="55"/>
        <v>1431621367.841609</v>
      </c>
      <c r="G173" s="40">
        <f t="shared" si="55"/>
        <v>4666520541.2286816</v>
      </c>
    </row>
    <row r="174" spans="2:9" x14ac:dyDescent="0.35">
      <c r="B174" s="39" t="s">
        <v>506</v>
      </c>
      <c r="C174" s="40">
        <f t="shared" si="55"/>
        <v>0</v>
      </c>
      <c r="D174" s="40">
        <f t="shared" si="55"/>
        <v>0</v>
      </c>
      <c r="E174" s="40">
        <f t="shared" si="55"/>
        <v>0</v>
      </c>
      <c r="F174" s="40">
        <f t="shared" si="55"/>
        <v>0</v>
      </c>
      <c r="G174" s="40">
        <f t="shared" si="55"/>
        <v>0</v>
      </c>
    </row>
    <row r="175" spans="2:9" x14ac:dyDescent="0.35">
      <c r="B175" s="39" t="s">
        <v>507</v>
      </c>
      <c r="C175" s="40">
        <f t="shared" si="55"/>
        <v>1008125237.0575823</v>
      </c>
      <c r="D175" s="40">
        <f t="shared" si="55"/>
        <v>365045911.0274694</v>
      </c>
      <c r="E175" s="40">
        <f t="shared" si="55"/>
        <v>189640685.50557992</v>
      </c>
      <c r="F175" s="40">
        <f t="shared" si="55"/>
        <v>21069197.023440823</v>
      </c>
      <c r="G175" s="40">
        <f t="shared" si="55"/>
        <v>432369443.5010922</v>
      </c>
    </row>
    <row r="176" spans="2:9" x14ac:dyDescent="0.35">
      <c r="B176" s="39" t="s">
        <v>508</v>
      </c>
      <c r="C176" s="40">
        <f t="shared" si="55"/>
        <v>95252.467088404126</v>
      </c>
      <c r="D176" s="40">
        <f t="shared" si="55"/>
        <v>0</v>
      </c>
      <c r="E176" s="40">
        <f t="shared" si="55"/>
        <v>95250.551233486083</v>
      </c>
      <c r="F176" s="40">
        <f t="shared" si="55"/>
        <v>0</v>
      </c>
      <c r="G176" s="40">
        <f t="shared" si="55"/>
        <v>1.9158549180399347</v>
      </c>
    </row>
    <row r="177" spans="2:7" x14ac:dyDescent="0.35">
      <c r="B177" s="41" t="s">
        <v>509</v>
      </c>
      <c r="C177" s="42">
        <f t="shared" si="55"/>
        <v>12698988743.474758</v>
      </c>
      <c r="D177" s="42">
        <f t="shared" si="55"/>
        <v>4455650685.9732962</v>
      </c>
      <c r="E177" s="42">
        <f t="shared" si="55"/>
        <v>2598634788.9557042</v>
      </c>
      <c r="F177" s="42">
        <f t="shared" si="55"/>
        <v>1410552170.8181679</v>
      </c>
      <c r="G177" s="42">
        <f t="shared" si="55"/>
        <v>4234151097.7275891</v>
      </c>
    </row>
    <row r="178" spans="2:7" x14ac:dyDescent="0.35">
      <c r="B178" s="39" t="s">
        <v>511</v>
      </c>
      <c r="C178" s="40">
        <f t="shared" si="55"/>
        <v>-2324686471.4754639</v>
      </c>
      <c r="D178" s="40">
        <f t="shared" si="55"/>
        <v>-732939186.7608664</v>
      </c>
      <c r="E178" s="40">
        <f t="shared" si="55"/>
        <v>-623122197.33529937</v>
      </c>
      <c r="F178" s="40">
        <f t="shared" si="55"/>
        <v>-197585527.21052712</v>
      </c>
      <c r="G178" s="40">
        <f t="shared" si="55"/>
        <v>-771039560.16877055</v>
      </c>
    </row>
    <row r="179" spans="2:7" x14ac:dyDescent="0.35">
      <c r="B179" s="39" t="s">
        <v>512</v>
      </c>
      <c r="C179" s="40">
        <f t="shared" si="55"/>
        <v>-432584319.27244163</v>
      </c>
      <c r="D179" s="40">
        <f t="shared" si="55"/>
        <v>-148986591.09764299</v>
      </c>
      <c r="E179" s="40">
        <f t="shared" si="55"/>
        <v>-86502328.817829639</v>
      </c>
      <c r="F179" s="40">
        <f t="shared" si="55"/>
        <v>-46942028.560066268</v>
      </c>
      <c r="G179" s="40">
        <f t="shared" si="55"/>
        <v>-150153370.79690272</v>
      </c>
    </row>
    <row r="180" spans="2:7" x14ac:dyDescent="0.35">
      <c r="B180" s="39" t="s">
        <v>514</v>
      </c>
      <c r="C180" s="40">
        <f t="shared" si="55"/>
        <v>0</v>
      </c>
      <c r="D180" s="40">
        <f t="shared" si="55"/>
        <v>0</v>
      </c>
      <c r="E180" s="40">
        <f t="shared" si="55"/>
        <v>0</v>
      </c>
      <c r="F180" s="40">
        <f t="shared" si="55"/>
        <v>0</v>
      </c>
      <c r="G180" s="40">
        <f t="shared" si="55"/>
        <v>0</v>
      </c>
    </row>
    <row r="181" spans="2:7" x14ac:dyDescent="0.35">
      <c r="B181" s="39" t="s">
        <v>513</v>
      </c>
      <c r="C181" s="40">
        <f t="shared" si="55"/>
        <v>788538294.3272934</v>
      </c>
      <c r="D181" s="40">
        <f t="shared" si="55"/>
        <v>308871896.74757624</v>
      </c>
      <c r="E181" s="40">
        <f t="shared" si="55"/>
        <v>131978903.20026629</v>
      </c>
      <c r="F181" s="40">
        <f t="shared" si="55"/>
        <v>13630227.245011421</v>
      </c>
      <c r="G181" s="40">
        <f t="shared" si="55"/>
        <v>334057267.13443947</v>
      </c>
    </row>
    <row r="182" spans="2:7" x14ac:dyDescent="0.35">
      <c r="B182" s="39" t="s">
        <v>515</v>
      </c>
      <c r="C182" s="40">
        <f t="shared" si="55"/>
        <v>116729081.89630929</v>
      </c>
      <c r="D182" s="40">
        <f t="shared" si="55"/>
        <v>99252856.033284217</v>
      </c>
      <c r="E182" s="40">
        <f t="shared" si="55"/>
        <v>3707153.5101877181</v>
      </c>
      <c r="F182" s="40">
        <f t="shared" si="55"/>
        <v>5664427.2942207474</v>
      </c>
      <c r="G182" s="40">
        <f t="shared" si="55"/>
        <v>8104645.0586166084</v>
      </c>
    </row>
    <row r="183" spans="2:7" x14ac:dyDescent="0.35">
      <c r="B183" s="39" t="s">
        <v>516</v>
      </c>
      <c r="C183" s="40">
        <f t="shared" si="55"/>
        <v>6224188.4913900206</v>
      </c>
      <c r="D183" s="40">
        <f t="shared" si="55"/>
        <v>2285199.6917303782</v>
      </c>
      <c r="E183" s="40">
        <f t="shared" si="55"/>
        <v>1499449.5158934535</v>
      </c>
      <c r="F183" s="40">
        <f t="shared" si="55"/>
        <v>582645.15015372133</v>
      </c>
      <c r="G183" s="40">
        <f t="shared" si="55"/>
        <v>1856894.1336124667</v>
      </c>
    </row>
    <row r="184" spans="2:7" x14ac:dyDescent="0.35">
      <c r="B184" s="41" t="s">
        <v>517</v>
      </c>
      <c r="C184" s="42">
        <f t="shared" si="55"/>
        <v>10497255542.386877</v>
      </c>
      <c r="D184" s="42">
        <f t="shared" si="55"/>
        <v>3824249554.9373288</v>
      </c>
      <c r="E184" s="42">
        <f t="shared" si="55"/>
        <v>1980719194.6464872</v>
      </c>
      <c r="F184" s="42">
        <f t="shared" si="55"/>
        <v>1219213716.0520103</v>
      </c>
      <c r="G184" s="42">
        <f t="shared" si="55"/>
        <v>3473073076.7510509</v>
      </c>
    </row>
    <row r="185" spans="2:7" ht="15" thickBot="1" x14ac:dyDescent="0.4">
      <c r="B185" s="37"/>
    </row>
    <row r="186" spans="2:7" ht="15.5" thickTop="1" thickBot="1" x14ac:dyDescent="0.4">
      <c r="B186" s="44" t="s">
        <v>520</v>
      </c>
      <c r="C186" s="45"/>
      <c r="D186" s="45"/>
      <c r="E186" s="45"/>
      <c r="F186" s="45"/>
      <c r="G186" s="45"/>
    </row>
    <row r="187" spans="2:7" ht="15" thickTop="1" x14ac:dyDescent="0.35">
      <c r="B187" s="38" t="s">
        <v>498</v>
      </c>
      <c r="C187" s="43" t="s">
        <v>36</v>
      </c>
      <c r="D187" s="43" t="s">
        <v>4</v>
      </c>
      <c r="E187" s="43" t="s">
        <v>3</v>
      </c>
      <c r="F187" s="43" t="s">
        <v>5</v>
      </c>
      <c r="G187" s="43" t="s">
        <v>8</v>
      </c>
    </row>
    <row r="188" spans="2:7" x14ac:dyDescent="0.35">
      <c r="B188" s="119" t="s">
        <v>499</v>
      </c>
      <c r="C188" s="120" t="s">
        <v>6</v>
      </c>
      <c r="D188" s="120" t="s">
        <v>37</v>
      </c>
      <c r="E188" s="120" t="s">
        <v>38</v>
      </c>
      <c r="F188" s="120" t="s">
        <v>39</v>
      </c>
      <c r="G188" s="120" t="s">
        <v>40</v>
      </c>
    </row>
    <row r="189" spans="2:7" x14ac:dyDescent="0.35">
      <c r="B189" s="116" t="s">
        <v>500</v>
      </c>
      <c r="C189" s="129">
        <v>45078</v>
      </c>
      <c r="D189" s="129">
        <v>45078</v>
      </c>
      <c r="E189" s="129">
        <v>45078</v>
      </c>
      <c r="F189" s="129">
        <v>45078</v>
      </c>
      <c r="G189" s="129">
        <v>45078</v>
      </c>
    </row>
    <row r="190" spans="2:7" x14ac:dyDescent="0.35">
      <c r="B190" s="39" t="s">
        <v>505</v>
      </c>
      <c r="C190" s="40">
        <f t="shared" ref="C190:C201" si="56">SUM(D190:G190)</f>
        <v>5416466029.9721069</v>
      </c>
      <c r="D190" s="40">
        <v>1747060867.1248419</v>
      </c>
      <c r="E190" s="40">
        <v>1576340514.2228403</v>
      </c>
      <c r="F190" s="40">
        <v>445492682.22481865</v>
      </c>
      <c r="G190" s="40">
        <v>1647571966.3996058</v>
      </c>
    </row>
    <row r="191" spans="2:7" x14ac:dyDescent="0.35">
      <c r="B191" s="39" t="s">
        <v>506</v>
      </c>
      <c r="C191" s="40">
        <f t="shared" si="56"/>
        <v>0</v>
      </c>
      <c r="D191" s="40">
        <v>0</v>
      </c>
      <c r="E191" s="40">
        <v>0</v>
      </c>
      <c r="F191" s="40">
        <v>0</v>
      </c>
      <c r="G191" s="40">
        <v>0</v>
      </c>
    </row>
    <row r="192" spans="2:7" x14ac:dyDescent="0.35">
      <c r="B192" s="39" t="s">
        <v>507</v>
      </c>
      <c r="C192" s="40">
        <f t="shared" si="56"/>
        <v>322219430.48520446</v>
      </c>
      <c r="D192" s="40">
        <v>31191603.227794074</v>
      </c>
      <c r="E192" s="40">
        <v>65913379.684600905</v>
      </c>
      <c r="F192" s="40">
        <v>7652986.4727077456</v>
      </c>
      <c r="G192" s="40">
        <v>217461461.10010177</v>
      </c>
    </row>
    <row r="193" spans="2:7" x14ac:dyDescent="0.35">
      <c r="B193" s="39" t="s">
        <v>508</v>
      </c>
      <c r="C193" s="40">
        <f t="shared" si="56"/>
        <v>1.9158549180399347</v>
      </c>
      <c r="D193" s="40">
        <v>0</v>
      </c>
      <c r="E193" s="40">
        <v>0</v>
      </c>
      <c r="F193" s="40">
        <v>0</v>
      </c>
      <c r="G193" s="40">
        <v>1.9158549180399347</v>
      </c>
    </row>
    <row r="194" spans="2:7" x14ac:dyDescent="0.35">
      <c r="B194" s="41" t="s">
        <v>509</v>
      </c>
      <c r="C194" s="42">
        <f t="shared" si="56"/>
        <v>5094246599.4869022</v>
      </c>
      <c r="D194" s="42">
        <v>1715869263.8970473</v>
      </c>
      <c r="E194" s="42">
        <v>1510427134.53824</v>
      </c>
      <c r="F194" s="42">
        <v>437839695.7521109</v>
      </c>
      <c r="G194" s="42">
        <v>1430110505.2995038</v>
      </c>
    </row>
    <row r="195" spans="2:7" x14ac:dyDescent="0.35">
      <c r="B195" s="39" t="s">
        <v>511</v>
      </c>
      <c r="C195" s="40">
        <f t="shared" si="56"/>
        <v>-1362755557.093643</v>
      </c>
      <c r="D195" s="40">
        <v>-436804613.49034715</v>
      </c>
      <c r="E195" s="40">
        <v>-401849391.35870147</v>
      </c>
      <c r="F195" s="40">
        <v>-118128325.82482374</v>
      </c>
      <c r="G195" s="40">
        <v>-405973226.41977054</v>
      </c>
    </row>
    <row r="196" spans="2:7" x14ac:dyDescent="0.35">
      <c r="B196" s="39" t="s">
        <v>512</v>
      </c>
      <c r="C196" s="40">
        <f t="shared" si="56"/>
        <v>-164840363.02489644</v>
      </c>
      <c r="D196" s="40">
        <v>-53080395.845703349</v>
      </c>
      <c r="E196" s="40">
        <v>-49031835.956869952</v>
      </c>
      <c r="F196" s="40">
        <v>-14174472.478721745</v>
      </c>
      <c r="G196" s="40">
        <v>-48553658.743601412</v>
      </c>
    </row>
    <row r="197" spans="2:7" x14ac:dyDescent="0.35">
      <c r="B197" s="39" t="s">
        <v>514</v>
      </c>
      <c r="C197" s="40">
        <f t="shared" si="56"/>
        <v>0</v>
      </c>
      <c r="D197" s="40">
        <v>0</v>
      </c>
      <c r="E197" s="40">
        <v>0</v>
      </c>
      <c r="F197" s="40">
        <v>0</v>
      </c>
      <c r="G197" s="40">
        <v>0</v>
      </c>
    </row>
    <row r="198" spans="2:7" x14ac:dyDescent="0.35">
      <c r="B198" s="39" t="s">
        <v>513</v>
      </c>
      <c r="C198" s="40">
        <f t="shared" si="56"/>
        <v>245229649.02572405</v>
      </c>
      <c r="D198" s="40">
        <v>26391775.282319497</v>
      </c>
      <c r="E198" s="40">
        <v>45871884.15715982</v>
      </c>
      <c r="F198" s="40">
        <v>4950921.6991018355</v>
      </c>
      <c r="G198" s="40">
        <v>168015067.8871429</v>
      </c>
    </row>
    <row r="199" spans="2:7" x14ac:dyDescent="0.35">
      <c r="B199" s="39" t="s">
        <v>515</v>
      </c>
      <c r="C199" s="40">
        <f t="shared" si="56"/>
        <v>53439702.696812034</v>
      </c>
      <c r="D199" s="40">
        <v>43159173.679647148</v>
      </c>
      <c r="E199" s="40">
        <v>3092119.2408183878</v>
      </c>
      <c r="F199" s="40">
        <v>3638287.2373972577</v>
      </c>
      <c r="G199" s="40">
        <v>3550122.5389492349</v>
      </c>
    </row>
    <row r="200" spans="2:7" x14ac:dyDescent="0.35">
      <c r="B200" s="39" t="s">
        <v>516</v>
      </c>
      <c r="C200" s="40">
        <f t="shared" si="56"/>
        <v>6224188.4913900206</v>
      </c>
      <c r="D200" s="40">
        <v>2285199.6917303782</v>
      </c>
      <c r="E200" s="40">
        <v>1499449.5158934535</v>
      </c>
      <c r="F200" s="40">
        <v>582645.15015372133</v>
      </c>
      <c r="G200" s="40">
        <v>1856894.1336124667</v>
      </c>
    </row>
    <row r="201" spans="2:7" x14ac:dyDescent="0.35">
      <c r="B201" s="41" t="s">
        <v>517</v>
      </c>
      <c r="C201" s="42">
        <f t="shared" si="56"/>
        <v>3791154933.5814614</v>
      </c>
      <c r="D201" s="42">
        <v>1324509023.7780643</v>
      </c>
      <c r="E201" s="42">
        <v>1113169311.9362519</v>
      </c>
      <c r="F201" s="42">
        <v>323932302.31483883</v>
      </c>
      <c r="G201" s="42">
        <v>1029544295.5523063</v>
      </c>
    </row>
    <row r="202" spans="2:7" ht="15" thickBot="1" x14ac:dyDescent="0.4">
      <c r="B202" s="37"/>
    </row>
    <row r="203" spans="2:7" ht="15.5" thickTop="1" thickBot="1" x14ac:dyDescent="0.4">
      <c r="B203" s="44" t="s">
        <v>41</v>
      </c>
      <c r="C203" s="45"/>
      <c r="D203" s="45"/>
      <c r="E203" s="45"/>
      <c r="F203" s="45"/>
      <c r="G203" s="45"/>
    </row>
    <row r="204" spans="2:7" ht="15" thickTop="1" x14ac:dyDescent="0.35">
      <c r="B204" s="38" t="s">
        <v>498</v>
      </c>
      <c r="C204" s="43" t="s">
        <v>36</v>
      </c>
      <c r="D204" s="43" t="s">
        <v>4</v>
      </c>
      <c r="E204" s="43" t="s">
        <v>3</v>
      </c>
      <c r="F204" s="43" t="s">
        <v>5</v>
      </c>
      <c r="G204" s="43" t="s">
        <v>8</v>
      </c>
    </row>
    <row r="205" spans="2:7" x14ac:dyDescent="0.35">
      <c r="B205" s="119" t="s">
        <v>499</v>
      </c>
      <c r="C205" s="120" t="s">
        <v>6</v>
      </c>
      <c r="D205" s="120" t="s">
        <v>37</v>
      </c>
      <c r="E205" s="120" t="s">
        <v>38</v>
      </c>
      <c r="F205" s="120" t="s">
        <v>39</v>
      </c>
      <c r="G205" s="120" t="s">
        <v>40</v>
      </c>
    </row>
    <row r="206" spans="2:7" x14ac:dyDescent="0.35">
      <c r="B206" s="116" t="s">
        <v>500</v>
      </c>
      <c r="C206" s="129">
        <v>45078</v>
      </c>
      <c r="D206" s="129">
        <v>45078</v>
      </c>
      <c r="E206" s="129">
        <v>45078</v>
      </c>
      <c r="F206" s="129">
        <v>45078</v>
      </c>
      <c r="G206" s="129">
        <v>45078</v>
      </c>
    </row>
    <row r="207" spans="2:7" x14ac:dyDescent="0.35">
      <c r="B207" s="39" t="s">
        <v>505</v>
      </c>
      <c r="C207" s="40">
        <f t="shared" ref="C207:C218" si="57">SUM(D207:G207)</f>
        <v>8290647950.5604086</v>
      </c>
      <c r="D207" s="40">
        <v>3073635729.8760962</v>
      </c>
      <c r="E207" s="40">
        <v>1211934960.2384462</v>
      </c>
      <c r="F207" s="40">
        <v>986128685.61679029</v>
      </c>
      <c r="G207" s="40">
        <v>3018948574.8290758</v>
      </c>
    </row>
    <row r="208" spans="2:7" x14ac:dyDescent="0.35">
      <c r="B208" s="39" t="s">
        <v>506</v>
      </c>
      <c r="C208" s="40">
        <f t="shared" si="57"/>
        <v>0</v>
      </c>
      <c r="D208" s="40">
        <v>0</v>
      </c>
      <c r="E208" s="40">
        <v>0</v>
      </c>
      <c r="F208" s="40">
        <v>0</v>
      </c>
      <c r="G208" s="40">
        <v>0</v>
      </c>
    </row>
    <row r="209" spans="2:7" x14ac:dyDescent="0.35">
      <c r="B209" s="39" t="s">
        <v>507</v>
      </c>
      <c r="C209" s="40">
        <f t="shared" si="57"/>
        <v>685905806.5723778</v>
      </c>
      <c r="D209" s="40">
        <v>333854307.79967535</v>
      </c>
      <c r="E209" s="40">
        <v>123727305.82097901</v>
      </c>
      <c r="F209" s="40">
        <v>13416210.550733078</v>
      </c>
      <c r="G209" s="40">
        <v>214907982.4009904</v>
      </c>
    </row>
    <row r="210" spans="2:7" x14ac:dyDescent="0.35">
      <c r="B210" s="39" t="s">
        <v>508</v>
      </c>
      <c r="C210" s="40">
        <f t="shared" si="57"/>
        <v>95250.551233486083</v>
      </c>
      <c r="D210" s="40">
        <v>0</v>
      </c>
      <c r="E210" s="40">
        <v>95250.551233486083</v>
      </c>
      <c r="F210" s="40">
        <v>0</v>
      </c>
      <c r="G210" s="40">
        <v>0</v>
      </c>
    </row>
    <row r="211" spans="2:7" x14ac:dyDescent="0.35">
      <c r="B211" s="41" t="s">
        <v>509</v>
      </c>
      <c r="C211" s="42">
        <f t="shared" si="57"/>
        <v>7604742143.987855</v>
      </c>
      <c r="D211" s="42">
        <v>2739781422.0762486</v>
      </c>
      <c r="E211" s="42">
        <v>1088207654.4174643</v>
      </c>
      <c r="F211" s="42">
        <v>972712475.06605697</v>
      </c>
      <c r="G211" s="42">
        <v>2804040592.4280853</v>
      </c>
    </row>
    <row r="212" spans="2:7" x14ac:dyDescent="0.35">
      <c r="B212" s="39" t="s">
        <v>511</v>
      </c>
      <c r="C212" s="40">
        <f t="shared" si="57"/>
        <v>-961930914.3818208</v>
      </c>
      <c r="D212" s="40">
        <v>-296134573.27051932</v>
      </c>
      <c r="E212" s="40">
        <v>-221272805.97659793</v>
      </c>
      <c r="F212" s="40">
        <v>-79457201.3857034</v>
      </c>
      <c r="G212" s="40">
        <v>-365066333.74900007</v>
      </c>
    </row>
    <row r="213" spans="2:7" x14ac:dyDescent="0.35">
      <c r="B213" s="39" t="s">
        <v>512</v>
      </c>
      <c r="C213" s="40">
        <f t="shared" si="57"/>
        <v>-267743956.24754515</v>
      </c>
      <c r="D213" s="40">
        <v>-95906195.251939639</v>
      </c>
      <c r="E213" s="40">
        <v>-37470492.860959679</v>
      </c>
      <c r="F213" s="40">
        <v>-32767556.081344523</v>
      </c>
      <c r="G213" s="40">
        <v>-101599712.0533013</v>
      </c>
    </row>
    <row r="214" spans="2:7" x14ac:dyDescent="0.35">
      <c r="B214" s="39" t="s">
        <v>514</v>
      </c>
      <c r="C214" s="40">
        <f t="shared" si="57"/>
        <v>0</v>
      </c>
      <c r="D214" s="40">
        <v>0</v>
      </c>
      <c r="E214" s="40">
        <v>0</v>
      </c>
      <c r="F214" s="40">
        <v>0</v>
      </c>
      <c r="G214" s="40">
        <v>0</v>
      </c>
    </row>
    <row r="215" spans="2:7" x14ac:dyDescent="0.35">
      <c r="B215" s="39" t="s">
        <v>513</v>
      </c>
      <c r="C215" s="40">
        <f t="shared" si="57"/>
        <v>543308645.30156934</v>
      </c>
      <c r="D215" s="40">
        <v>282480121.46525675</v>
      </c>
      <c r="E215" s="40">
        <v>86107019.043106467</v>
      </c>
      <c r="F215" s="40">
        <v>8679305.5459095854</v>
      </c>
      <c r="G215" s="40">
        <v>166042199.24729654</v>
      </c>
    </row>
    <row r="216" spans="2:7" x14ac:dyDescent="0.35">
      <c r="B216" s="39" t="s">
        <v>515</v>
      </c>
      <c r="C216" s="40">
        <f t="shared" si="57"/>
        <v>63289379.19949726</v>
      </c>
      <c r="D216" s="40">
        <v>56093682.353637069</v>
      </c>
      <c r="E216" s="40">
        <v>615034.26936933014</v>
      </c>
      <c r="F216" s="40">
        <v>2026140.0568234893</v>
      </c>
      <c r="G216" s="40">
        <v>4554522.519667374</v>
      </c>
    </row>
    <row r="217" spans="2:7" x14ac:dyDescent="0.35">
      <c r="B217" s="39" t="s">
        <v>516</v>
      </c>
      <c r="C217" s="40">
        <f t="shared" si="57"/>
        <v>0</v>
      </c>
      <c r="D217" s="40">
        <v>0</v>
      </c>
      <c r="E217" s="40">
        <v>0</v>
      </c>
      <c r="F217" s="40">
        <v>0</v>
      </c>
      <c r="G217" s="40">
        <v>0</v>
      </c>
    </row>
    <row r="218" spans="2:7" x14ac:dyDescent="0.35">
      <c r="B218" s="41" t="s">
        <v>517</v>
      </c>
      <c r="C218" s="42">
        <f t="shared" si="57"/>
        <v>6706100608.8054161</v>
      </c>
      <c r="D218" s="42">
        <v>2499740531.1592646</v>
      </c>
      <c r="E218" s="42">
        <v>867549882.71023548</v>
      </c>
      <c r="F218" s="42">
        <v>895281413.73717141</v>
      </c>
      <c r="G218" s="42">
        <v>2443528781.1987448</v>
      </c>
    </row>
    <row r="219" spans="2:7" ht="15" thickBot="1" x14ac:dyDescent="0.4"/>
    <row r="220" spans="2:7" ht="15.5" thickTop="1" thickBot="1" x14ac:dyDescent="0.4">
      <c r="B220" s="44" t="s">
        <v>1099</v>
      </c>
      <c r="C220" s="45"/>
      <c r="D220" s="45"/>
      <c r="E220" s="45"/>
      <c r="F220" s="45"/>
      <c r="G220" s="45"/>
    </row>
    <row r="221" spans="2:7" ht="15" thickTop="1" x14ac:dyDescent="0.35">
      <c r="B221" s="38" t="s">
        <v>498</v>
      </c>
      <c r="C221" s="43" t="s">
        <v>36</v>
      </c>
      <c r="D221" s="43" t="s">
        <v>4</v>
      </c>
      <c r="E221" s="43" t="s">
        <v>3</v>
      </c>
      <c r="F221" s="43" t="s">
        <v>5</v>
      </c>
      <c r="G221" s="43" t="s">
        <v>8</v>
      </c>
    </row>
    <row r="222" spans="2:7" x14ac:dyDescent="0.35">
      <c r="B222" s="119" t="s">
        <v>499</v>
      </c>
      <c r="C222" s="120" t="s">
        <v>6</v>
      </c>
      <c r="D222" s="120" t="s">
        <v>37</v>
      </c>
      <c r="E222" s="120" t="s">
        <v>38</v>
      </c>
      <c r="F222" s="120" t="s">
        <v>39</v>
      </c>
      <c r="G222" s="120" t="s">
        <v>40</v>
      </c>
    </row>
    <row r="223" spans="2:7" x14ac:dyDescent="0.35">
      <c r="B223" s="116" t="s">
        <v>500</v>
      </c>
      <c r="C223" s="129">
        <v>45078</v>
      </c>
      <c r="D223" s="129">
        <v>45078</v>
      </c>
      <c r="E223" s="129">
        <v>45078</v>
      </c>
      <c r="F223" s="129">
        <v>45078</v>
      </c>
      <c r="G223" s="129">
        <v>45078</v>
      </c>
    </row>
    <row r="224" spans="2:7" x14ac:dyDescent="0.35">
      <c r="B224" s="114" t="s">
        <v>505</v>
      </c>
      <c r="C224" s="115">
        <f>SUM(D224:G224)</f>
        <v>20473760672.817654</v>
      </c>
      <c r="D224" s="115">
        <v>4007644692.9436679</v>
      </c>
      <c r="E224" s="115">
        <v>3820579964.6786928</v>
      </c>
      <c r="F224" s="115">
        <v>4842605831.3213987</v>
      </c>
      <c r="G224" s="115">
        <v>7802930183.8738947</v>
      </c>
    </row>
    <row r="228" spans="2:7" ht="17" x14ac:dyDescent="0.4">
      <c r="B228" s="75" t="s">
        <v>522</v>
      </c>
      <c r="C228" s="76"/>
      <c r="D228" s="76"/>
      <c r="E228" s="76"/>
      <c r="F228" s="76"/>
      <c r="G228" s="76"/>
    </row>
    <row r="229" spans="2:7" ht="15" thickBot="1" x14ac:dyDescent="0.4"/>
    <row r="230" spans="2:7" ht="15.5" thickTop="1" thickBot="1" x14ac:dyDescent="0.4">
      <c r="B230" s="44" t="s">
        <v>35</v>
      </c>
      <c r="C230" s="45"/>
      <c r="D230" s="45"/>
      <c r="E230" s="45"/>
      <c r="F230" s="45"/>
      <c r="G230" s="45"/>
    </row>
    <row r="231" spans="2:7" ht="15" thickTop="1" x14ac:dyDescent="0.35">
      <c r="B231" s="38" t="s">
        <v>498</v>
      </c>
      <c r="C231" s="43" t="s">
        <v>36</v>
      </c>
      <c r="D231" s="43" t="s">
        <v>4</v>
      </c>
      <c r="E231" s="43" t="s">
        <v>3</v>
      </c>
      <c r="F231" s="43" t="s">
        <v>5</v>
      </c>
      <c r="G231" s="43" t="s">
        <v>8</v>
      </c>
    </row>
    <row r="232" spans="2:7" x14ac:dyDescent="0.35">
      <c r="B232" s="119" t="s">
        <v>499</v>
      </c>
      <c r="C232" s="120" t="s">
        <v>6</v>
      </c>
      <c r="D232" s="120" t="s">
        <v>37</v>
      </c>
      <c r="E232" s="120" t="s">
        <v>38</v>
      </c>
      <c r="F232" s="120" t="s">
        <v>39</v>
      </c>
      <c r="G232" s="120" t="s">
        <v>40</v>
      </c>
    </row>
    <row r="233" spans="2:7" x14ac:dyDescent="0.35">
      <c r="B233" s="116" t="s">
        <v>500</v>
      </c>
      <c r="C233" s="129">
        <v>43252</v>
      </c>
      <c r="D233" s="129">
        <v>43252</v>
      </c>
      <c r="E233" s="129">
        <v>43252</v>
      </c>
      <c r="F233" s="129">
        <v>43252</v>
      </c>
      <c r="G233" s="129">
        <v>43252</v>
      </c>
    </row>
    <row r="234" spans="2:7" x14ac:dyDescent="0.35">
      <c r="B234" s="39" t="s">
        <v>505</v>
      </c>
      <c r="C234" s="40">
        <f t="shared" ref="C234:C245" si="58">SUM(D234:G234)</f>
        <v>97689847042.26001</v>
      </c>
      <c r="D234" s="40">
        <v>30612411048.959999</v>
      </c>
      <c r="E234" s="40">
        <v>11656205108.219999</v>
      </c>
      <c r="F234" s="40">
        <v>6277290878.2200003</v>
      </c>
      <c r="G234" s="40">
        <v>49143940006.860001</v>
      </c>
    </row>
    <row r="235" spans="2:7" x14ac:dyDescent="0.35">
      <c r="B235" s="39" t="s">
        <v>506</v>
      </c>
      <c r="C235" s="40">
        <f t="shared" si="58"/>
        <v>180186.18</v>
      </c>
      <c r="D235" s="40">
        <v>0</v>
      </c>
      <c r="E235" s="40">
        <v>0</v>
      </c>
      <c r="F235" s="40">
        <v>180186.18</v>
      </c>
      <c r="G235" s="40">
        <v>0</v>
      </c>
    </row>
    <row r="236" spans="2:7" x14ac:dyDescent="0.35">
      <c r="B236" s="39" t="s">
        <v>507</v>
      </c>
      <c r="C236" s="40">
        <f t="shared" si="58"/>
        <v>646168096.05999994</v>
      </c>
      <c r="D236" s="40">
        <v>330098263</v>
      </c>
      <c r="E236" s="40">
        <v>195088799.53999999</v>
      </c>
      <c r="F236" s="40">
        <v>34889798.299999997</v>
      </c>
      <c r="G236" s="40">
        <v>86091235.219999999</v>
      </c>
    </row>
    <row r="237" spans="2:7" x14ac:dyDescent="0.35">
      <c r="B237" s="39" t="s">
        <v>508</v>
      </c>
      <c r="C237" s="40">
        <f t="shared" si="58"/>
        <v>46098100878.809998</v>
      </c>
      <c r="D237" s="40">
        <v>15759492755.280001</v>
      </c>
      <c r="E237" s="40">
        <v>3873874120.21</v>
      </c>
      <c r="F237" s="40">
        <v>3418732349.6300001</v>
      </c>
      <c r="G237" s="40">
        <v>23046001653.689999</v>
      </c>
    </row>
    <row r="238" spans="2:7" x14ac:dyDescent="0.35">
      <c r="B238" s="41" t="s">
        <v>509</v>
      </c>
      <c r="C238" s="42">
        <f t="shared" si="58"/>
        <v>50945397881.209999</v>
      </c>
      <c r="D238" s="42">
        <v>14522820030.690001</v>
      </c>
      <c r="E238" s="42">
        <v>7587242188.4700003</v>
      </c>
      <c r="F238" s="42">
        <v>2823488544.1100001</v>
      </c>
      <c r="G238" s="42">
        <v>26011847117.939999</v>
      </c>
    </row>
    <row r="239" spans="2:7" x14ac:dyDescent="0.35">
      <c r="B239" s="39" t="s">
        <v>511</v>
      </c>
      <c r="C239" s="40">
        <f t="shared" si="58"/>
        <v>-83737447269.860016</v>
      </c>
      <c r="D239" s="40">
        <v>-26309264904.560001</v>
      </c>
      <c r="E239" s="40">
        <v>-9507939123.1800003</v>
      </c>
      <c r="F239" s="40">
        <v>-5671940326.0799999</v>
      </c>
      <c r="G239" s="40">
        <v>-42248302916.040001</v>
      </c>
    </row>
    <row r="240" spans="2:7" x14ac:dyDescent="0.35">
      <c r="B240" s="39" t="s">
        <v>512</v>
      </c>
      <c r="C240" s="40">
        <f t="shared" si="58"/>
        <v>-1574798289.9300001</v>
      </c>
      <c r="D240" s="40">
        <v>-474896215</v>
      </c>
      <c r="E240" s="40">
        <v>-279969236.75</v>
      </c>
      <c r="F240" s="40">
        <v>-86398749.450000003</v>
      </c>
      <c r="G240" s="40">
        <v>-733534088.73000002</v>
      </c>
    </row>
    <row r="241" spans="2:9" x14ac:dyDescent="0.35">
      <c r="B241" s="39" t="s">
        <v>514</v>
      </c>
      <c r="C241" s="40">
        <f t="shared" si="58"/>
        <v>78509303.390000001</v>
      </c>
      <c r="D241" s="40">
        <v>22942305.460000001</v>
      </c>
      <c r="E241" s="40">
        <v>0</v>
      </c>
      <c r="F241" s="40">
        <v>3731653.69</v>
      </c>
      <c r="G241" s="40">
        <v>51835344.240000002</v>
      </c>
    </row>
    <row r="242" spans="2:9" x14ac:dyDescent="0.35">
      <c r="B242" s="39" t="s">
        <v>513</v>
      </c>
      <c r="C242" s="40">
        <f t="shared" si="58"/>
        <v>444000810.78999996</v>
      </c>
      <c r="D242" s="40">
        <v>213034993.31999999</v>
      </c>
      <c r="E242" s="40">
        <v>139706311.62</v>
      </c>
      <c r="F242" s="40">
        <v>25183511.949999999</v>
      </c>
      <c r="G242" s="40">
        <v>66075993.899999999</v>
      </c>
    </row>
    <row r="243" spans="2:9" x14ac:dyDescent="0.35">
      <c r="B243" s="39" t="s">
        <v>515</v>
      </c>
      <c r="C243" s="40">
        <f t="shared" si="58"/>
        <v>1409703576.29</v>
      </c>
      <c r="D243" s="40">
        <v>381389983.73000002</v>
      </c>
      <c r="E243" s="40">
        <v>119316511.43000001</v>
      </c>
      <c r="F243" s="40">
        <v>139776263.81999999</v>
      </c>
      <c r="G243" s="40">
        <v>769220817.30999994</v>
      </c>
    </row>
    <row r="244" spans="2:9" x14ac:dyDescent="0.35">
      <c r="B244" s="39" t="s">
        <v>516</v>
      </c>
      <c r="C244" s="40">
        <f t="shared" si="58"/>
        <v>0</v>
      </c>
      <c r="D244" s="40">
        <v>0</v>
      </c>
      <c r="E244" s="40">
        <v>0</v>
      </c>
      <c r="F244" s="40">
        <v>0</v>
      </c>
      <c r="G244" s="40">
        <v>0</v>
      </c>
    </row>
    <row r="245" spans="2:9" x14ac:dyDescent="0.35">
      <c r="B245" s="41" t="s">
        <v>517</v>
      </c>
      <c r="C245" s="42">
        <f t="shared" si="58"/>
        <v>14839593234.5</v>
      </c>
      <c r="D245" s="42">
        <v>4448558829.3500004</v>
      </c>
      <c r="E245" s="42">
        <v>2127876184.8499999</v>
      </c>
      <c r="F245" s="42">
        <v>716211650.32000005</v>
      </c>
      <c r="G245" s="42">
        <v>7546946569.9799995</v>
      </c>
    </row>
    <row r="246" spans="2:9" ht="15" thickBot="1" x14ac:dyDescent="0.4"/>
    <row r="247" spans="2:9" ht="15.5" thickTop="1" thickBot="1" x14ac:dyDescent="0.4">
      <c r="B247" s="44" t="s">
        <v>519</v>
      </c>
      <c r="C247" s="45"/>
      <c r="D247" s="45"/>
      <c r="E247" s="45"/>
      <c r="F247" s="45"/>
      <c r="G247" s="45"/>
    </row>
    <row r="248" spans="2:9" ht="15" thickTop="1" x14ac:dyDescent="0.35">
      <c r="B248" s="38" t="s">
        <v>498</v>
      </c>
      <c r="C248" s="43" t="s">
        <v>36</v>
      </c>
      <c r="D248" s="43" t="s">
        <v>4</v>
      </c>
      <c r="E248" s="43" t="s">
        <v>3</v>
      </c>
      <c r="F248" s="43" t="s">
        <v>5</v>
      </c>
      <c r="G248" s="43" t="s">
        <v>8</v>
      </c>
    </row>
    <row r="249" spans="2:9" x14ac:dyDescent="0.35">
      <c r="B249" s="119" t="s">
        <v>499</v>
      </c>
      <c r="C249" s="120" t="s">
        <v>6</v>
      </c>
      <c r="D249" s="120" t="s">
        <v>37</v>
      </c>
      <c r="E249" s="120" t="s">
        <v>38</v>
      </c>
      <c r="F249" s="120" t="s">
        <v>39</v>
      </c>
      <c r="G249" s="120" t="s">
        <v>40</v>
      </c>
    </row>
    <row r="250" spans="2:9" x14ac:dyDescent="0.35">
      <c r="B250" s="116" t="s">
        <v>500</v>
      </c>
      <c r="C250" s="129">
        <v>43252</v>
      </c>
      <c r="D250" s="129">
        <v>43252</v>
      </c>
      <c r="E250" s="129">
        <v>43252</v>
      </c>
      <c r="F250" s="129">
        <v>43252</v>
      </c>
      <c r="G250" s="129">
        <v>43252</v>
      </c>
    </row>
    <row r="251" spans="2:9" x14ac:dyDescent="0.35">
      <c r="B251" s="39" t="s">
        <v>505</v>
      </c>
      <c r="C251" s="40">
        <f t="shared" ref="C251:C262" si="59">SUM(D251:G251)</f>
        <v>4551087666.6865282</v>
      </c>
      <c r="D251" s="40">
        <v>1494253463.0799999</v>
      </c>
      <c r="E251" s="40">
        <v>1236109401.05</v>
      </c>
      <c r="F251" s="40">
        <v>416110725.33652836</v>
      </c>
      <c r="G251" s="40">
        <v>1404614077.22</v>
      </c>
    </row>
    <row r="252" spans="2:9" x14ac:dyDescent="0.35">
      <c r="B252" s="39" t="s">
        <v>506</v>
      </c>
      <c r="C252" s="40">
        <f t="shared" si="59"/>
        <v>0</v>
      </c>
      <c r="D252" s="40">
        <v>0</v>
      </c>
      <c r="E252" s="40">
        <v>0</v>
      </c>
      <c r="F252" s="40">
        <v>0</v>
      </c>
      <c r="G252" s="40">
        <v>0</v>
      </c>
    </row>
    <row r="253" spans="2:9" x14ac:dyDescent="0.35">
      <c r="B253" s="39" t="s">
        <v>507</v>
      </c>
      <c r="C253" s="40">
        <f t="shared" si="59"/>
        <v>491165091.07701302</v>
      </c>
      <c r="D253" s="40">
        <v>65668528.759999998</v>
      </c>
      <c r="E253" s="40">
        <v>162905452.30000001</v>
      </c>
      <c r="F253" s="40">
        <v>14838184.837013027</v>
      </c>
      <c r="G253" s="40">
        <v>247752925.18000001</v>
      </c>
    </row>
    <row r="254" spans="2:9" x14ac:dyDescent="0.35">
      <c r="B254" s="39" t="s">
        <v>508</v>
      </c>
      <c r="C254" s="40">
        <f t="shared" si="59"/>
        <v>0</v>
      </c>
      <c r="D254" s="40">
        <v>0</v>
      </c>
      <c r="E254" s="40">
        <v>0</v>
      </c>
      <c r="F254" s="40">
        <v>0</v>
      </c>
      <c r="G254" s="40">
        <v>0</v>
      </c>
    </row>
    <row r="255" spans="2:9" x14ac:dyDescent="0.35">
      <c r="B255" s="41" t="s">
        <v>509</v>
      </c>
      <c r="C255" s="42">
        <f t="shared" si="59"/>
        <v>4125591104.3595152</v>
      </c>
      <c r="D255" s="42">
        <v>1494253463.0799999</v>
      </c>
      <c r="E255" s="42">
        <v>1073203948.74</v>
      </c>
      <c r="F255" s="42">
        <v>401272540.49951535</v>
      </c>
      <c r="G255" s="42">
        <v>1156861152.04</v>
      </c>
    </row>
    <row r="256" spans="2:9" x14ac:dyDescent="0.35">
      <c r="B256" s="39" t="s">
        <v>511</v>
      </c>
      <c r="C256" s="40">
        <f t="shared" si="59"/>
        <v>-320202297.42189193</v>
      </c>
      <c r="D256" s="40">
        <v>-47432892.799999997</v>
      </c>
      <c r="E256" s="40">
        <v>-106786916.43000001</v>
      </c>
      <c r="F256" s="40">
        <v>-38817998.791891903</v>
      </c>
      <c r="G256" s="40">
        <v>-127164489.40000001</v>
      </c>
      <c r="I256" s="36"/>
    </row>
    <row r="257" spans="2:7" x14ac:dyDescent="0.35">
      <c r="B257" s="39" t="s">
        <v>512</v>
      </c>
      <c r="C257" s="40">
        <f t="shared" si="59"/>
        <v>-133365738.17803517</v>
      </c>
      <c r="D257" s="40">
        <f>-3.27%*D255</f>
        <v>-48862088.242715999</v>
      </c>
      <c r="E257" s="40">
        <f>-3.69%*E255</f>
        <v>-39601225.708506003</v>
      </c>
      <c r="F257" s="40">
        <f>-3.06%*F255</f>
        <v>-12278939.739285171</v>
      </c>
      <c r="G257" s="40">
        <f>-2.82%*G255</f>
        <v>-32623484.487528</v>
      </c>
    </row>
    <row r="258" spans="2:7" x14ac:dyDescent="0.35">
      <c r="B258" s="39" t="s">
        <v>514</v>
      </c>
      <c r="C258" s="40">
        <f t="shared" si="59"/>
        <v>0</v>
      </c>
      <c r="D258" s="40">
        <v>0</v>
      </c>
      <c r="E258" s="40">
        <v>0</v>
      </c>
      <c r="F258" s="40">
        <v>0</v>
      </c>
      <c r="G258" s="40">
        <v>0</v>
      </c>
    </row>
    <row r="259" spans="2:7" x14ac:dyDescent="0.35">
      <c r="B259" s="39" t="s">
        <v>513</v>
      </c>
      <c r="C259" s="40">
        <f t="shared" si="59"/>
        <v>449655383.6660893</v>
      </c>
      <c r="D259" s="40">
        <v>63730639.18</v>
      </c>
      <c r="E259" s="40">
        <v>158074100.75999999</v>
      </c>
      <c r="F259" s="40">
        <v>13848764.446089303</v>
      </c>
      <c r="G259" s="40">
        <v>214001879.28</v>
      </c>
    </row>
    <row r="260" spans="2:7" x14ac:dyDescent="0.35">
      <c r="B260" s="39" t="s">
        <v>515</v>
      </c>
      <c r="C260" s="40">
        <f t="shared" si="59"/>
        <v>4925698.8104989892</v>
      </c>
      <c r="D260" s="40">
        <v>0</v>
      </c>
      <c r="E260" s="40">
        <v>1399603.25</v>
      </c>
      <c r="F260" s="40">
        <v>2055961.9204989895</v>
      </c>
      <c r="G260" s="40">
        <v>1470133.64</v>
      </c>
    </row>
    <row r="261" spans="2:7" x14ac:dyDescent="0.35">
      <c r="B261" s="39" t="s">
        <v>516</v>
      </c>
      <c r="C261" s="40">
        <f t="shared" si="59"/>
        <v>133040291.84698278</v>
      </c>
      <c r="D261" s="40">
        <v>57564014.649999999</v>
      </c>
      <c r="E261" s="40">
        <v>24220420.25</v>
      </c>
      <c r="F261" s="40">
        <v>5889916.5169827761</v>
      </c>
      <c r="G261" s="40">
        <v>45365940.43</v>
      </c>
    </row>
    <row r="262" spans="2:7" x14ac:dyDescent="0.35">
      <c r="B262" s="41" t="s">
        <v>517</v>
      </c>
      <c r="C262" s="42">
        <f t="shared" si="59"/>
        <v>3919195976.2460289</v>
      </c>
      <c r="D262" s="42">
        <v>1440653945.76</v>
      </c>
      <c r="E262" s="42">
        <v>996868407.35000002</v>
      </c>
      <c r="F262" s="42">
        <v>371389840.53602892</v>
      </c>
      <c r="G262" s="42">
        <v>1110283782.5999999</v>
      </c>
    </row>
    <row r="263" spans="2:7" ht="15" thickBot="1" x14ac:dyDescent="0.4">
      <c r="C263" s="36"/>
      <c r="D263" s="36"/>
      <c r="E263" s="36"/>
      <c r="F263" s="36"/>
      <c r="G263" s="36"/>
    </row>
    <row r="264" spans="2:7" ht="15.5" thickTop="1" thickBot="1" x14ac:dyDescent="0.4">
      <c r="B264" s="44" t="s">
        <v>1099</v>
      </c>
      <c r="C264" s="45"/>
      <c r="D264" s="45"/>
      <c r="E264" s="45"/>
      <c r="F264" s="45"/>
      <c r="G264" s="45"/>
    </row>
    <row r="265" spans="2:7" ht="15" thickTop="1" x14ac:dyDescent="0.35">
      <c r="B265" s="38" t="s">
        <v>498</v>
      </c>
      <c r="C265" s="43" t="s">
        <v>36</v>
      </c>
      <c r="D265" s="43" t="s">
        <v>4</v>
      </c>
      <c r="E265" s="43" t="s">
        <v>3</v>
      </c>
      <c r="F265" s="43" t="s">
        <v>5</v>
      </c>
      <c r="G265" s="43" t="s">
        <v>8</v>
      </c>
    </row>
    <row r="266" spans="2:7" x14ac:dyDescent="0.35">
      <c r="B266" s="119" t="s">
        <v>499</v>
      </c>
      <c r="C266" s="120" t="s">
        <v>6</v>
      </c>
      <c r="D266" s="120" t="s">
        <v>37</v>
      </c>
      <c r="E266" s="120" t="s">
        <v>38</v>
      </c>
      <c r="F266" s="120" t="s">
        <v>39</v>
      </c>
      <c r="G266" s="120" t="s">
        <v>40</v>
      </c>
    </row>
    <row r="267" spans="2:7" x14ac:dyDescent="0.35">
      <c r="B267" s="116" t="s">
        <v>500</v>
      </c>
      <c r="C267" s="129">
        <v>43252</v>
      </c>
      <c r="D267" s="129">
        <v>43252</v>
      </c>
      <c r="E267" s="129">
        <v>43252</v>
      </c>
      <c r="F267" s="129">
        <v>43252</v>
      </c>
      <c r="G267" s="129">
        <v>43252</v>
      </c>
    </row>
    <row r="268" spans="2:7" x14ac:dyDescent="0.35">
      <c r="B268" s="114" t="s">
        <v>505</v>
      </c>
      <c r="C268" s="115">
        <f>SUM(D268:G268)</f>
        <v>15302272193.539999</v>
      </c>
      <c r="D268" s="115">
        <v>2995349556.27</v>
      </c>
      <c r="E268" s="115">
        <v>2855535702.0599999</v>
      </c>
      <c r="F268" s="115">
        <v>3619406993.23</v>
      </c>
      <c r="G268" s="115">
        <v>5831979941.9799995</v>
      </c>
    </row>
    <row r="269" spans="2:7" x14ac:dyDescent="0.35">
      <c r="C269" s="36"/>
      <c r="D269" s="36"/>
      <c r="E269" s="36"/>
      <c r="F269" s="36"/>
      <c r="G269" s="36"/>
    </row>
  </sheetData>
  <mergeCells count="40">
    <mergeCell ref="O7:Q7"/>
    <mergeCell ref="C6:E6"/>
    <mergeCell ref="I6:K6"/>
    <mergeCell ref="O6:Q6"/>
    <mergeCell ref="F6:H6"/>
    <mergeCell ref="L6:N6"/>
    <mergeCell ref="F7:H7"/>
    <mergeCell ref="L7:N7"/>
    <mergeCell ref="C7:E7"/>
    <mergeCell ref="I7:K7"/>
    <mergeCell ref="O28:Q28"/>
    <mergeCell ref="C47:E47"/>
    <mergeCell ref="F47:H47"/>
    <mergeCell ref="I47:K47"/>
    <mergeCell ref="L47:N47"/>
    <mergeCell ref="O47:Q47"/>
    <mergeCell ref="C28:E28"/>
    <mergeCell ref="F28:H28"/>
    <mergeCell ref="I28:K28"/>
    <mergeCell ref="L28:N28"/>
    <mergeCell ref="C29:E29"/>
    <mergeCell ref="F29:H29"/>
    <mergeCell ref="I29:K29"/>
    <mergeCell ref="L29:N29"/>
    <mergeCell ref="O29:Q29"/>
    <mergeCell ref="F65:H65"/>
    <mergeCell ref="I65:K65"/>
    <mergeCell ref="L65:N65"/>
    <mergeCell ref="O65:Q65"/>
    <mergeCell ref="C46:E46"/>
    <mergeCell ref="F46:H46"/>
    <mergeCell ref="I46:K46"/>
    <mergeCell ref="L46:N46"/>
    <mergeCell ref="O46:Q46"/>
    <mergeCell ref="C64:E64"/>
    <mergeCell ref="F64:H64"/>
    <mergeCell ref="I64:K64"/>
    <mergeCell ref="L64:N64"/>
    <mergeCell ref="O64:Q64"/>
    <mergeCell ref="C65:E65"/>
  </mergeCells>
  <hyperlinks>
    <hyperlink ref="A1" location="'Modeling Support'!A1" display="Support" xr:uid="{9A3C9C21-B1DC-4F5F-9DC2-260021AD1FEB}"/>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6658-5468-43ED-A849-882C280B3DE2}">
  <sheetPr codeName="Planilha29">
    <tabColor rgb="FFEDECE3"/>
  </sheetPr>
  <dimension ref="A1:E35"/>
  <sheetViews>
    <sheetView showGridLines="0" zoomScaleNormal="100" workbookViewId="0"/>
  </sheetViews>
  <sheetFormatPr defaultRowHeight="14.5" x14ac:dyDescent="0.35"/>
  <cols>
    <col min="2" max="2" width="56.453125" customWidth="1"/>
    <col min="3" max="5" width="17" bestFit="1" customWidth="1"/>
  </cols>
  <sheetData>
    <row r="1" spans="1:5" ht="15" thickBot="1" x14ac:dyDescent="0.4">
      <c r="A1" s="62" t="s">
        <v>481</v>
      </c>
    </row>
    <row r="2" spans="1:5" ht="15" thickBot="1" x14ac:dyDescent="0.4">
      <c r="B2" s="5" t="s">
        <v>1153</v>
      </c>
      <c r="C2" s="6" t="s">
        <v>1154</v>
      </c>
      <c r="D2" s="6" t="s">
        <v>1155</v>
      </c>
      <c r="E2" s="6" t="s">
        <v>1156</v>
      </c>
    </row>
    <row r="3" spans="1:5" x14ac:dyDescent="0.35">
      <c r="B3" s="11" t="s">
        <v>528</v>
      </c>
      <c r="C3" s="284" t="s">
        <v>1159</v>
      </c>
      <c r="D3" s="284" t="s">
        <v>1160</v>
      </c>
      <c r="E3" s="285" t="s">
        <v>1161</v>
      </c>
    </row>
    <row r="4" spans="1:5" x14ac:dyDescent="0.35">
      <c r="B4" s="7" t="s">
        <v>523</v>
      </c>
      <c r="C4" s="2">
        <v>5.1590999999999998E-2</v>
      </c>
      <c r="D4" s="2">
        <v>5.0758162160486495E-2</v>
      </c>
      <c r="E4" s="2">
        <v>5.0700000000000002E-2</v>
      </c>
    </row>
    <row r="5" spans="1:5" x14ac:dyDescent="0.35">
      <c r="B5" s="7" t="s">
        <v>524</v>
      </c>
      <c r="C5" s="3">
        <v>0.67765799999999998</v>
      </c>
      <c r="D5" s="3">
        <v>0.76187091052237288</v>
      </c>
      <c r="E5" s="3">
        <v>0.86760000000000004</v>
      </c>
    </row>
    <row r="6" spans="1:5" x14ac:dyDescent="0.35">
      <c r="B6" s="7" t="s">
        <v>525</v>
      </c>
      <c r="C6" s="2">
        <v>6.6582000000000002E-2</v>
      </c>
      <c r="D6" s="2">
        <v>6.6980897748031967E-2</v>
      </c>
      <c r="E6" s="2">
        <v>6.7699999999999996E-2</v>
      </c>
    </row>
    <row r="7" spans="1:5" x14ac:dyDescent="0.35">
      <c r="B7" s="7" t="s">
        <v>1100</v>
      </c>
      <c r="C7" s="2">
        <v>0</v>
      </c>
      <c r="D7" s="2">
        <v>0</v>
      </c>
      <c r="E7" s="2">
        <v>0</v>
      </c>
    </row>
    <row r="8" spans="1:5" x14ac:dyDescent="0.35">
      <c r="B8" s="8" t="s">
        <v>526</v>
      </c>
      <c r="C8" s="9">
        <f>C6*C5+C7</f>
        <v>4.5119824955999997E-2</v>
      </c>
      <c r="D8" s="9">
        <f>D6*D5+D7</f>
        <v>5.1030797554899067E-2</v>
      </c>
      <c r="E8" s="9">
        <f>E6*E5+E7</f>
        <v>5.873652E-2</v>
      </c>
    </row>
    <row r="9" spans="1:5" x14ac:dyDescent="0.35">
      <c r="B9" s="7" t="s">
        <v>527</v>
      </c>
      <c r="C9" s="9">
        <f>+C4+C8</f>
        <v>9.6710824956000002E-2</v>
      </c>
      <c r="D9" s="9">
        <f>+D4+D8</f>
        <v>0.10178895971538557</v>
      </c>
      <c r="E9" s="9">
        <f>+E4+E8</f>
        <v>0.10943652000000001</v>
      </c>
    </row>
    <row r="10" spans="1:5" x14ac:dyDescent="0.35">
      <c r="B10" s="12" t="s">
        <v>529</v>
      </c>
      <c r="C10" s="13"/>
      <c r="D10" s="13"/>
      <c r="E10" s="13"/>
    </row>
    <row r="11" spans="1:5" x14ac:dyDescent="0.35">
      <c r="B11" s="7" t="s">
        <v>1028</v>
      </c>
      <c r="C11" s="2">
        <v>5.9988184655228656E-2</v>
      </c>
      <c r="D11" s="2">
        <v>5.9051374958219105E-2</v>
      </c>
      <c r="E11" s="2">
        <v>5.7099999999999998E-2</v>
      </c>
    </row>
    <row r="12" spans="1:5" x14ac:dyDescent="0.35">
      <c r="B12" s="7" t="s">
        <v>530</v>
      </c>
      <c r="C12" s="4">
        <v>5.1810240530221017E-3</v>
      </c>
      <c r="D12" s="4">
        <v>5.1810240530221017E-3</v>
      </c>
      <c r="E12" s="4">
        <v>5.5999999999999999E-3</v>
      </c>
    </row>
    <row r="13" spans="1:5" x14ac:dyDescent="0.35">
      <c r="B13" s="7" t="s">
        <v>531</v>
      </c>
      <c r="C13" s="10">
        <f>+C11+C12</f>
        <v>6.5169208708250756E-2</v>
      </c>
      <c r="D13" s="10">
        <f>+D11+D12</f>
        <v>6.4232399011241212E-2</v>
      </c>
      <c r="E13" s="10">
        <f>+E11+E12</f>
        <v>6.2699999999999992E-2</v>
      </c>
    </row>
    <row r="14" spans="1:5" x14ac:dyDescent="0.35">
      <c r="B14" s="8" t="s">
        <v>491</v>
      </c>
      <c r="C14" s="2">
        <v>0.34</v>
      </c>
      <c r="D14" s="2">
        <v>0.34</v>
      </c>
      <c r="E14" s="2">
        <v>0.34</v>
      </c>
    </row>
    <row r="15" spans="1:5" x14ac:dyDescent="0.35">
      <c r="B15" s="7" t="s">
        <v>527</v>
      </c>
      <c r="C15" s="9">
        <f>(1-C14)*C13</f>
        <v>4.3011677747445493E-2</v>
      </c>
      <c r="D15" s="9">
        <f>(1-D14)*D13</f>
        <v>4.2393383347419197E-2</v>
      </c>
      <c r="E15" s="9">
        <f>(1-E14)*E13</f>
        <v>4.1381999999999988E-2</v>
      </c>
    </row>
    <row r="16" spans="1:5" x14ac:dyDescent="0.35">
      <c r="B16" s="12" t="s">
        <v>532</v>
      </c>
      <c r="C16" s="13"/>
      <c r="D16" s="13"/>
      <c r="E16" s="13"/>
    </row>
    <row r="17" spans="2:5" x14ac:dyDescent="0.35">
      <c r="B17" s="7" t="s">
        <v>533</v>
      </c>
      <c r="C17" s="9">
        <f>1-C18</f>
        <v>0.55112351282351379</v>
      </c>
      <c r="D17" s="9">
        <f>1-D18</f>
        <v>0.55651356807190178</v>
      </c>
      <c r="E17" s="9">
        <f>1-E18</f>
        <v>0.55079999999999996</v>
      </c>
    </row>
    <row r="18" spans="2:5" x14ac:dyDescent="0.35">
      <c r="B18" s="7" t="s">
        <v>534</v>
      </c>
      <c r="C18" s="4">
        <v>0.44887648717648621</v>
      </c>
      <c r="D18" s="4">
        <v>0.44348643192809828</v>
      </c>
      <c r="E18" s="4">
        <v>0.44919999999999999</v>
      </c>
    </row>
    <row r="19" spans="2:5" x14ac:dyDescent="0.35">
      <c r="B19" s="12" t="s">
        <v>535</v>
      </c>
      <c r="C19" s="13"/>
      <c r="D19" s="13"/>
      <c r="E19" s="13"/>
    </row>
    <row r="20" spans="2:5" x14ac:dyDescent="0.35">
      <c r="B20" s="15" t="s">
        <v>536</v>
      </c>
      <c r="C20" s="16">
        <f>C17*C9+C18*C15</f>
        <v>7.2606540392651034E-2</v>
      </c>
      <c r="D20" s="16">
        <f>D17*D9+D18*D15</f>
        <v>7.5447827479643292E-2</v>
      </c>
      <c r="E20" s="16">
        <f>E17*E9+E18*E15</f>
        <v>7.8866429615999989E-2</v>
      </c>
    </row>
    <row r="21" spans="2:5" ht="15" thickBot="1" x14ac:dyDescent="0.4">
      <c r="B21" s="17" t="s">
        <v>537</v>
      </c>
      <c r="C21" s="18">
        <f>C20/(1-C14)</f>
        <v>0.11000990968583492</v>
      </c>
      <c r="D21" s="18">
        <f>D20/(1-D14)</f>
        <v>0.11431489012067167</v>
      </c>
      <c r="E21" s="18">
        <f>E20/(1-E14)</f>
        <v>0.11949459032727272</v>
      </c>
    </row>
    <row r="22" spans="2:5" x14ac:dyDescent="0.35">
      <c r="B22" s="14"/>
      <c r="C22" s="14"/>
      <c r="D22" s="14"/>
      <c r="E22" s="14"/>
    </row>
    <row r="23" spans="2:5" x14ac:dyDescent="0.35">
      <c r="B23" s="1" t="s">
        <v>538</v>
      </c>
    </row>
    <row r="25" spans="2:5" x14ac:dyDescent="0.35">
      <c r="B25" t="s">
        <v>1154</v>
      </c>
    </row>
    <row r="26" spans="2:5" x14ac:dyDescent="0.35">
      <c r="B26" s="282" t="s">
        <v>0</v>
      </c>
    </row>
    <row r="27" spans="2:5" x14ac:dyDescent="0.35">
      <c r="B27" s="283" t="s">
        <v>1</v>
      </c>
    </row>
    <row r="29" spans="2:5" x14ac:dyDescent="0.35">
      <c r="B29" t="s">
        <v>1155</v>
      </c>
    </row>
    <row r="30" spans="2:5" x14ac:dyDescent="0.35">
      <c r="B30" s="283" t="s">
        <v>1157</v>
      </c>
    </row>
    <row r="31" spans="2:5" x14ac:dyDescent="0.35">
      <c r="B31" s="283" t="s">
        <v>1158</v>
      </c>
    </row>
    <row r="33" spans="2:2" x14ac:dyDescent="0.35">
      <c r="B33" t="s">
        <v>1156</v>
      </c>
    </row>
    <row r="34" spans="2:2" x14ac:dyDescent="0.35">
      <c r="B34" s="283" t="s">
        <v>1151</v>
      </c>
    </row>
    <row r="35" spans="2:2" x14ac:dyDescent="0.35">
      <c r="B35" s="283" t="s">
        <v>1152</v>
      </c>
    </row>
  </sheetData>
  <hyperlinks>
    <hyperlink ref="A1" location="'Modeling Support'!A1" display="Support" xr:uid="{5020D99C-E6BF-4005-8123-42C28C72E3FC}"/>
    <hyperlink ref="B27" r:id="rId1" xr:uid="{8B837F64-D9AB-44C1-82B1-C40E4E4448E5}"/>
    <hyperlink ref="B26" r:id="rId2" xr:uid="{45DA3794-8759-40A6-8417-CBC5A6BF709E}"/>
    <hyperlink ref="B34" r:id="rId3" xr:uid="{880D7347-CBF3-48BF-BF1D-071FB63F7AAF}"/>
    <hyperlink ref="B35" r:id="rId4" xr:uid="{A4DE8B2B-973E-4FC7-92ED-D77A28A65FA1}"/>
    <hyperlink ref="B30" r:id="rId5" xr:uid="{A526DD87-16B9-4DA9-AB4F-7272CC280067}"/>
    <hyperlink ref="B31" r:id="rId6" xr:uid="{D1F54238-11DC-41BA-BEC6-146EA57C8471}"/>
  </hyperlinks>
  <pageMargins left="0.511811024" right="0.511811024" top="0.78740157499999996" bottom="0.78740157499999996" header="0.31496062000000002" footer="0.31496062000000002"/>
  <headerFooter>
    <oddFooter>&amp;C_x000D_&amp;1#&amp;"Calibri"&amp;10&amp;K008000 Classificação: Pública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B05A-782A-4ED1-9698-B1BA94632BA2}">
  <sheetPr codeName="Planilha4">
    <tabColor rgb="FFEDECE3"/>
  </sheetPr>
  <dimension ref="A1:H37"/>
  <sheetViews>
    <sheetView showGridLines="0" zoomScaleNormal="100" workbookViewId="0"/>
  </sheetViews>
  <sheetFormatPr defaultRowHeight="14.5" x14ac:dyDescent="0.35"/>
  <cols>
    <col min="2" max="2" width="43.54296875" bestFit="1" customWidth="1"/>
    <col min="3" max="8" width="23.54296875" customWidth="1"/>
  </cols>
  <sheetData>
    <row r="1" spans="1:8" x14ac:dyDescent="0.35">
      <c r="A1" s="62" t="s">
        <v>481</v>
      </c>
    </row>
    <row r="2" spans="1:8" x14ac:dyDescent="0.35">
      <c r="B2" s="29"/>
    </row>
    <row r="3" spans="1:8" ht="24" customHeight="1" x14ac:dyDescent="0.35">
      <c r="B3" s="103" t="s">
        <v>1000</v>
      </c>
      <c r="C3" s="100" t="s">
        <v>363</v>
      </c>
      <c r="D3" s="100" t="s">
        <v>363</v>
      </c>
      <c r="E3" s="100" t="s">
        <v>363</v>
      </c>
      <c r="F3" s="100" t="s">
        <v>363</v>
      </c>
      <c r="G3" s="100" t="s">
        <v>364</v>
      </c>
      <c r="H3" s="100" t="s">
        <v>365</v>
      </c>
    </row>
    <row r="4" spans="1:8" ht="24" customHeight="1" x14ac:dyDescent="0.35">
      <c r="B4" s="103" t="s">
        <v>1001</v>
      </c>
      <c r="C4" s="101">
        <v>1</v>
      </c>
      <c r="D4" s="101">
        <v>3</v>
      </c>
      <c r="E4" s="101">
        <v>5</v>
      </c>
      <c r="F4" s="101">
        <v>9</v>
      </c>
      <c r="G4" s="101">
        <v>4</v>
      </c>
      <c r="H4" s="101">
        <v>8</v>
      </c>
    </row>
    <row r="5" spans="1:8" ht="24" customHeight="1" x14ac:dyDescent="0.35">
      <c r="B5" s="103" t="s">
        <v>1002</v>
      </c>
      <c r="C5" s="101" t="str">
        <f t="shared" ref="C5:H5" si="0">+C4&amp;"/"&amp;C3</f>
        <v>1/2024-01</v>
      </c>
      <c r="D5" s="101" t="str">
        <f t="shared" si="0"/>
        <v>3/2024-01</v>
      </c>
      <c r="E5" s="101" t="str">
        <f t="shared" si="0"/>
        <v>5/2024-01</v>
      </c>
      <c r="F5" s="101" t="str">
        <f t="shared" si="0"/>
        <v>9/2024-01</v>
      </c>
      <c r="G5" s="101" t="str">
        <f t="shared" si="0"/>
        <v>4/2023-01</v>
      </c>
      <c r="H5" s="101" t="str">
        <f t="shared" si="0"/>
        <v>8/2022-01</v>
      </c>
    </row>
    <row r="6" spans="1:8" ht="24" customHeight="1" x14ac:dyDescent="0.35">
      <c r="B6" s="103" t="s">
        <v>1003</v>
      </c>
      <c r="C6" s="100" t="s">
        <v>366</v>
      </c>
      <c r="D6" s="100" t="s">
        <v>27</v>
      </c>
      <c r="E6" s="100" t="s">
        <v>367</v>
      </c>
      <c r="F6" s="100" t="s">
        <v>11</v>
      </c>
      <c r="G6" s="100" t="s">
        <v>19</v>
      </c>
      <c r="H6" s="100" t="s">
        <v>23</v>
      </c>
    </row>
    <row r="7" spans="1:8" x14ac:dyDescent="0.35">
      <c r="B7" s="80"/>
      <c r="C7" s="81"/>
      <c r="D7" s="81"/>
      <c r="E7" s="81"/>
      <c r="F7" s="81"/>
      <c r="G7" s="81"/>
      <c r="H7" s="81"/>
    </row>
    <row r="8" spans="1:8" ht="53.15" customHeight="1" x14ac:dyDescent="0.35">
      <c r="B8" s="103" t="s">
        <v>7</v>
      </c>
      <c r="C8" s="102" t="s">
        <v>368</v>
      </c>
      <c r="D8" s="102" t="s">
        <v>369</v>
      </c>
      <c r="E8" s="102" t="s">
        <v>370</v>
      </c>
      <c r="F8" s="102" t="s">
        <v>371</v>
      </c>
      <c r="G8" s="102" t="s">
        <v>372</v>
      </c>
      <c r="H8" s="102" t="s">
        <v>373</v>
      </c>
    </row>
    <row r="9" spans="1:8" ht="53.15" customHeight="1" x14ac:dyDescent="0.35">
      <c r="B9" s="103" t="s">
        <v>499</v>
      </c>
      <c r="C9" s="102" t="s">
        <v>1029</v>
      </c>
      <c r="D9" s="102" t="s">
        <v>1030</v>
      </c>
      <c r="E9" s="102" t="s">
        <v>1031</v>
      </c>
      <c r="F9" s="102" t="s">
        <v>1032</v>
      </c>
      <c r="G9" s="102" t="s">
        <v>1033</v>
      </c>
      <c r="H9" s="102" t="s">
        <v>1034</v>
      </c>
    </row>
    <row r="10" spans="1:8" ht="53.15" customHeight="1" x14ac:dyDescent="0.35">
      <c r="B10" s="103" t="s">
        <v>1004</v>
      </c>
      <c r="C10" s="102" t="s">
        <v>1035</v>
      </c>
      <c r="D10" s="102" t="s">
        <v>1035</v>
      </c>
      <c r="E10" s="102" t="s">
        <v>1035</v>
      </c>
      <c r="F10" s="102" t="s">
        <v>1035</v>
      </c>
      <c r="G10" s="102" t="s">
        <v>1036</v>
      </c>
      <c r="H10" s="102" t="s">
        <v>1037</v>
      </c>
    </row>
    <row r="11" spans="1:8" x14ac:dyDescent="0.35">
      <c r="B11" s="80"/>
      <c r="C11" s="63"/>
      <c r="D11" s="63"/>
      <c r="E11" s="63"/>
      <c r="F11" s="63"/>
      <c r="G11" s="29"/>
      <c r="H11" s="29"/>
    </row>
    <row r="12" spans="1:8" ht="24" customHeight="1" x14ac:dyDescent="0.35">
      <c r="B12" s="103" t="s">
        <v>1005</v>
      </c>
      <c r="C12" s="104">
        <v>538</v>
      </c>
      <c r="D12" s="104">
        <v>337</v>
      </c>
      <c r="E12" s="104">
        <v>1116</v>
      </c>
      <c r="F12" s="104">
        <v>6</v>
      </c>
      <c r="G12" s="104">
        <v>302.85000000000002</v>
      </c>
      <c r="H12" s="104">
        <v>11</v>
      </c>
    </row>
    <row r="13" spans="1:8" ht="24" customHeight="1" x14ac:dyDescent="0.35">
      <c r="B13" s="103" t="s">
        <v>1006</v>
      </c>
      <c r="C13" s="100">
        <v>5</v>
      </c>
      <c r="D13" s="100">
        <v>5</v>
      </c>
      <c r="E13" s="100">
        <v>12</v>
      </c>
      <c r="F13" s="100">
        <v>1</v>
      </c>
      <c r="G13" s="100">
        <v>2</v>
      </c>
      <c r="H13" s="100">
        <v>1</v>
      </c>
    </row>
    <row r="14" spans="1:8" x14ac:dyDescent="0.35">
      <c r="B14" s="80"/>
      <c r="C14" s="81"/>
      <c r="D14" s="81"/>
      <c r="E14" s="81"/>
      <c r="F14" s="81"/>
      <c r="G14" s="81"/>
      <c r="H14" s="81"/>
    </row>
    <row r="15" spans="1:8" ht="24" customHeight="1" x14ac:dyDescent="0.35">
      <c r="B15" s="103" t="s">
        <v>1063</v>
      </c>
      <c r="C15" s="104">
        <v>284.53592923999997</v>
      </c>
      <c r="D15" s="104">
        <v>156.69815159000001</v>
      </c>
      <c r="E15" s="104">
        <v>438.59058084999998</v>
      </c>
      <c r="F15" s="104">
        <v>28.659211320000001</v>
      </c>
      <c r="G15" s="104">
        <v>126.64628603</v>
      </c>
      <c r="H15" s="104">
        <v>19.94601582</v>
      </c>
    </row>
    <row r="16" spans="1:8" ht="24" customHeight="1" x14ac:dyDescent="0.35">
      <c r="B16" s="103" t="s">
        <v>1064</v>
      </c>
      <c r="C16" s="104">
        <v>1768.6729530600001</v>
      </c>
      <c r="D16" s="104">
        <v>983.43418240999995</v>
      </c>
      <c r="E16" s="104">
        <v>2649.6872978199999</v>
      </c>
      <c r="F16" s="104">
        <v>190.61034699999999</v>
      </c>
      <c r="G16" s="104">
        <v>786.61733770000001</v>
      </c>
      <c r="H16" s="104">
        <v>134.57208682000001</v>
      </c>
    </row>
    <row r="17" spans="2:8" ht="24" customHeight="1" x14ac:dyDescent="0.35">
      <c r="B17" s="103" t="s">
        <v>1038</v>
      </c>
      <c r="C17" s="105">
        <v>162.38499999999999</v>
      </c>
      <c r="D17" s="105">
        <v>114.49</v>
      </c>
      <c r="E17" s="105">
        <v>302</v>
      </c>
      <c r="F17" s="105">
        <v>11.637539</v>
      </c>
      <c r="G17" s="105">
        <v>68.700000610000004</v>
      </c>
      <c r="H17" s="105">
        <v>12.252258579999999</v>
      </c>
    </row>
    <row r="18" spans="2:8" ht="24" customHeight="1" x14ac:dyDescent="0.35">
      <c r="B18" s="103" t="s">
        <v>1007</v>
      </c>
      <c r="C18" s="105">
        <f t="shared" ref="C18:H18" si="1">-(C17-C15)</f>
        <v>122.15092923999998</v>
      </c>
      <c r="D18" s="105">
        <f t="shared" si="1"/>
        <v>42.208151590000014</v>
      </c>
      <c r="E18" s="105">
        <f t="shared" si="1"/>
        <v>136.59058084999998</v>
      </c>
      <c r="F18" s="105">
        <f t="shared" si="1"/>
        <v>17.02167232</v>
      </c>
      <c r="G18" s="105">
        <f t="shared" si="1"/>
        <v>57.946285419999995</v>
      </c>
      <c r="H18" s="105">
        <f t="shared" si="1"/>
        <v>7.6937572400000001</v>
      </c>
    </row>
    <row r="19" spans="2:8" ht="24" customHeight="1" x14ac:dyDescent="0.35">
      <c r="B19" s="103" t="s">
        <v>1008</v>
      </c>
      <c r="C19" s="106">
        <f t="shared" ref="C19:H19" si="2">C17/C15-1</f>
        <v>-0.42929878685713641</v>
      </c>
      <c r="D19" s="106">
        <f t="shared" si="2"/>
        <v>-0.26935960100178746</v>
      </c>
      <c r="E19" s="106">
        <f t="shared" si="2"/>
        <v>-0.31143072107313352</v>
      </c>
      <c r="F19" s="106">
        <f t="shared" si="2"/>
        <v>-0.59393373146040918</v>
      </c>
      <c r="G19" s="106">
        <f t="shared" si="2"/>
        <v>-0.45754429313682099</v>
      </c>
      <c r="H19" s="106">
        <f t="shared" si="2"/>
        <v>-0.38572902525653363</v>
      </c>
    </row>
    <row r="20" spans="2:8" x14ac:dyDescent="0.35">
      <c r="B20" s="80"/>
      <c r="C20" s="81"/>
      <c r="D20" s="81"/>
      <c r="E20" s="81"/>
      <c r="F20" s="81"/>
      <c r="G20" s="81"/>
      <c r="H20" s="81"/>
    </row>
    <row r="21" spans="2:8" ht="24" customHeight="1" x14ac:dyDescent="0.35">
      <c r="B21" s="103" t="s">
        <v>1009</v>
      </c>
      <c r="C21" s="107">
        <v>45471</v>
      </c>
      <c r="D21" s="107">
        <v>45471</v>
      </c>
      <c r="E21" s="107">
        <v>45471</v>
      </c>
      <c r="F21" s="107">
        <v>45471</v>
      </c>
      <c r="G21" s="107">
        <v>45198</v>
      </c>
      <c r="H21" s="107">
        <v>44834</v>
      </c>
    </row>
    <row r="22" spans="2:8" ht="24" customHeight="1" x14ac:dyDescent="0.35">
      <c r="B22" s="103" t="s">
        <v>1010</v>
      </c>
      <c r="C22" s="109">
        <f>C21</f>
        <v>45471</v>
      </c>
      <c r="D22" s="109">
        <f>D21</f>
        <v>45471</v>
      </c>
      <c r="E22" s="109">
        <f>E21</f>
        <v>45471</v>
      </c>
      <c r="F22" s="107">
        <v>46023</v>
      </c>
      <c r="G22" s="109">
        <f>G21</f>
        <v>45198</v>
      </c>
      <c r="H22" s="109">
        <f>H21</f>
        <v>44834</v>
      </c>
    </row>
    <row r="23" spans="2:8" ht="24" customHeight="1" x14ac:dyDescent="0.35">
      <c r="B23" s="103" t="s">
        <v>1011</v>
      </c>
      <c r="C23" s="107">
        <v>47299</v>
      </c>
      <c r="D23" s="107">
        <v>47299</v>
      </c>
      <c r="E23" s="107">
        <v>47482</v>
      </c>
      <c r="F23" s="107">
        <v>46751</v>
      </c>
      <c r="G23" s="107">
        <v>47026</v>
      </c>
      <c r="H23" s="107">
        <v>46295</v>
      </c>
    </row>
    <row r="24" spans="2:8" ht="24" customHeight="1" x14ac:dyDescent="0.35">
      <c r="B24" s="103" t="s">
        <v>1012</v>
      </c>
      <c r="C24" s="107">
        <v>56428</v>
      </c>
      <c r="D24" s="107">
        <v>56428</v>
      </c>
      <c r="E24" s="107">
        <v>56428</v>
      </c>
      <c r="F24" s="107">
        <v>56428</v>
      </c>
      <c r="G24" s="107">
        <v>56156</v>
      </c>
      <c r="H24" s="107">
        <v>55792</v>
      </c>
    </row>
    <row r="25" spans="2:8" ht="24" customHeight="1" x14ac:dyDescent="0.35">
      <c r="B25" s="103" t="s">
        <v>1013</v>
      </c>
      <c r="C25" s="108">
        <v>60</v>
      </c>
      <c r="D25" s="108">
        <v>60</v>
      </c>
      <c r="E25" s="108">
        <v>66</v>
      </c>
      <c r="F25" s="108">
        <v>42</v>
      </c>
      <c r="G25" s="108">
        <v>60</v>
      </c>
      <c r="H25" s="108">
        <v>48</v>
      </c>
    </row>
    <row r="26" spans="2:8" ht="24" customHeight="1" x14ac:dyDescent="0.35">
      <c r="B26" s="103" t="s">
        <v>1014</v>
      </c>
      <c r="C26" s="100">
        <v>30</v>
      </c>
      <c r="D26" s="100">
        <v>30</v>
      </c>
      <c r="E26" s="100">
        <v>30</v>
      </c>
      <c r="F26" s="100">
        <v>30</v>
      </c>
      <c r="G26" s="100">
        <v>30</v>
      </c>
      <c r="H26" s="100">
        <v>30</v>
      </c>
    </row>
    <row r="27" spans="2:8" ht="24" customHeight="1" x14ac:dyDescent="0.35">
      <c r="B27" s="103" t="s">
        <v>1015</v>
      </c>
      <c r="C27" s="107">
        <v>45184</v>
      </c>
      <c r="D27" s="107">
        <v>45184</v>
      </c>
      <c r="E27" s="107">
        <v>45184</v>
      </c>
      <c r="F27" s="107">
        <v>45184</v>
      </c>
      <c r="G27" s="107">
        <v>44904</v>
      </c>
      <c r="H27" s="107">
        <v>44544</v>
      </c>
    </row>
    <row r="28" spans="2:8" x14ac:dyDescent="0.35">
      <c r="B28" s="80"/>
      <c r="C28" s="81"/>
      <c r="D28" s="81"/>
      <c r="E28" s="81"/>
      <c r="F28" s="81"/>
      <c r="G28" s="81"/>
      <c r="H28" s="81"/>
    </row>
    <row r="29" spans="2:8" ht="24" customHeight="1" x14ac:dyDescent="0.35">
      <c r="B29" s="103" t="s">
        <v>1016</v>
      </c>
      <c r="C29" s="100" t="s">
        <v>49</v>
      </c>
      <c r="D29" s="100" t="s">
        <v>49</v>
      </c>
      <c r="E29" s="100" t="s">
        <v>49</v>
      </c>
      <c r="F29" s="100" t="s">
        <v>1039</v>
      </c>
      <c r="G29" s="100" t="s">
        <v>49</v>
      </c>
      <c r="H29" s="100" t="s">
        <v>49</v>
      </c>
    </row>
    <row r="30" spans="2:8" ht="24" customHeight="1" x14ac:dyDescent="0.35">
      <c r="B30" s="103" t="s">
        <v>1017</v>
      </c>
      <c r="C30" s="100" t="s">
        <v>602</v>
      </c>
      <c r="D30" s="100" t="s">
        <v>602</v>
      </c>
      <c r="E30" s="100" t="s">
        <v>602</v>
      </c>
      <c r="F30" s="100" t="s">
        <v>603</v>
      </c>
      <c r="G30" s="100" t="s">
        <v>603</v>
      </c>
      <c r="H30" s="100" t="s">
        <v>602</v>
      </c>
    </row>
    <row r="31" spans="2:8" ht="24" customHeight="1" x14ac:dyDescent="0.35">
      <c r="B31" s="103" t="s">
        <v>1018</v>
      </c>
      <c r="C31" s="110">
        <v>0.75</v>
      </c>
      <c r="D31" s="110">
        <v>0.75</v>
      </c>
      <c r="E31" s="110">
        <v>0.75</v>
      </c>
      <c r="F31" s="110">
        <v>0.75</v>
      </c>
      <c r="G31" s="110">
        <v>0.75</v>
      </c>
      <c r="H31" s="110">
        <v>0.75</v>
      </c>
    </row>
    <row r="32" spans="2:8" x14ac:dyDescent="0.35">
      <c r="B32" s="29"/>
      <c r="C32" s="99"/>
      <c r="D32" s="29"/>
      <c r="E32" s="29"/>
      <c r="F32" s="29"/>
      <c r="G32" s="29"/>
      <c r="H32" s="29"/>
    </row>
    <row r="33" spans="2:2" x14ac:dyDescent="0.35">
      <c r="B33" s="29"/>
    </row>
    <row r="34" spans="2:2" x14ac:dyDescent="0.35">
      <c r="B34" s="29"/>
    </row>
    <row r="35" spans="2:2" x14ac:dyDescent="0.35">
      <c r="B35" s="29"/>
    </row>
    <row r="36" spans="2:2" x14ac:dyDescent="0.35">
      <c r="B36" s="29"/>
    </row>
    <row r="37" spans="2:2" x14ac:dyDescent="0.35">
      <c r="B37" s="29"/>
    </row>
  </sheetData>
  <dataValidations count="2">
    <dataValidation type="list" allowBlank="1" showInputMessage="1" showErrorMessage="1" sqref="C29:H29" xr:uid="{5A660ED2-6997-47BA-8BC1-ADEA2DDC2020}">
      <formula1>"Real,Presumpted"</formula1>
    </dataValidation>
    <dataValidation type="list" allowBlank="1" showInputMessage="1" showErrorMessage="1" sqref="C30:H30" xr:uid="{0E4B25AC-4A35-41B6-BE14-067585BD0750}">
      <formula1>"Yes,No"</formula1>
    </dataValidation>
  </dataValidations>
  <hyperlinks>
    <hyperlink ref="A1" location="'Modeling Support'!A1" display="Support" xr:uid="{BDD335B3-CE1F-407D-8E72-8DC773ADB774}"/>
  </hyperlinks>
  <pageMargins left="0.511811024" right="0.511811024" top="0.78740157499999996" bottom="0.78740157499999996" header="0.31496062000000002" footer="0.31496062000000002"/>
  <pageSetup paperSize="9" orientation="portrait" verticalDpi="0" r:id="rId1"/>
  <headerFooter>
    <oddFooter>&amp;C_x000D_&amp;1#&amp;"Calibri"&amp;10&amp;K008000 Classificação: Pública</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18C55-6F79-4F0B-BCEF-F61717B7BBAD}">
  <sheetPr codeName="Planilha5">
    <tabColor rgb="FFEDECE3"/>
  </sheetPr>
  <dimension ref="A1:AD299"/>
  <sheetViews>
    <sheetView showGridLines="0" zoomScaleNormal="100" workbookViewId="0"/>
  </sheetViews>
  <sheetFormatPr defaultColWidth="8.81640625" defaultRowHeight="14.5" x14ac:dyDescent="0.35"/>
  <cols>
    <col min="1" max="1" width="9.1796875" style="94" customWidth="1"/>
    <col min="2" max="2" width="27" style="299" customWidth="1"/>
    <col min="3" max="6" width="21" style="299" customWidth="1"/>
    <col min="7" max="7" width="95" style="299" customWidth="1"/>
    <col min="8" max="8" width="15.1796875" style="299" customWidth="1"/>
    <col min="9" max="9" width="14.1796875" style="299" customWidth="1"/>
    <col min="10" max="10" width="15.453125" style="299" customWidth="1"/>
    <col min="11" max="11" width="14.54296875" style="299" customWidth="1"/>
    <col min="12" max="12" width="11.54296875" style="299" customWidth="1"/>
    <col min="13" max="13" width="15.81640625" style="299" customWidth="1"/>
    <col min="14" max="14" width="13" style="299" customWidth="1"/>
    <col min="15" max="15" width="11.54296875" style="299" customWidth="1"/>
    <col min="16" max="16" width="15" style="299" customWidth="1"/>
    <col min="17" max="17" width="16.453125" style="299" customWidth="1"/>
    <col min="18" max="18" width="11.54296875" style="299" customWidth="1"/>
    <col min="19" max="19" width="15.6328125" style="299" bestFit="1" customWidth="1"/>
    <col min="20" max="21" width="11.54296875" style="299" customWidth="1"/>
    <col min="22" max="22" width="17.453125" style="299" customWidth="1"/>
    <col min="23" max="23" width="14.81640625" style="299" customWidth="1"/>
    <col min="24" max="26" width="13.54296875" style="299" customWidth="1"/>
    <col min="27" max="27" width="11.54296875" style="299" customWidth="1"/>
    <col min="28" max="28" width="12.453125" style="299" customWidth="1"/>
    <col min="29" max="29" width="20.1796875" style="299" customWidth="1"/>
    <col min="30" max="30" width="48.81640625" style="299" customWidth="1"/>
    <col min="31" max="32" width="9.1796875" style="299" customWidth="1"/>
    <col min="33" max="34" width="8.81640625" style="299"/>
    <col min="35" max="35" width="13.81640625" style="299" bestFit="1" customWidth="1"/>
    <col min="36" max="16384" width="8.81640625" style="299"/>
  </cols>
  <sheetData>
    <row r="1" spans="1:29" x14ac:dyDescent="0.35">
      <c r="A1" s="62" t="s">
        <v>481</v>
      </c>
      <c r="AC1" s="301"/>
    </row>
    <row r="2" spans="1:29" ht="21" x14ac:dyDescent="0.35">
      <c r="B2" s="415" t="s">
        <v>539</v>
      </c>
      <c r="AC2" s="301"/>
    </row>
    <row r="3" spans="1:29" x14ac:dyDescent="0.35">
      <c r="AC3" s="301"/>
    </row>
    <row r="4" spans="1:29" x14ac:dyDescent="0.35">
      <c r="B4" s="299" t="s">
        <v>540</v>
      </c>
      <c r="AC4" s="301"/>
    </row>
    <row r="5" spans="1:29" x14ac:dyDescent="0.35">
      <c r="B5" s="299" t="s">
        <v>541</v>
      </c>
      <c r="AC5" s="301"/>
    </row>
    <row r="6" spans="1:29" x14ac:dyDescent="0.35">
      <c r="B6" s="299" t="s">
        <v>542</v>
      </c>
      <c r="AC6" s="301"/>
    </row>
    <row r="7" spans="1:29" x14ac:dyDescent="0.35">
      <c r="B7" s="299" t="s">
        <v>543</v>
      </c>
      <c r="AC7" s="301"/>
    </row>
    <row r="8" spans="1:29" x14ac:dyDescent="0.35">
      <c r="B8" s="299" t="s">
        <v>544</v>
      </c>
      <c r="AC8" s="301"/>
    </row>
    <row r="9" spans="1:29" ht="15" thickBot="1" x14ac:dyDescent="0.4">
      <c r="AC9" s="301"/>
    </row>
    <row r="10" spans="1:29" ht="15.5" thickTop="1" thickBot="1" x14ac:dyDescent="0.4">
      <c r="B10" s="493" t="s">
        <v>545</v>
      </c>
      <c r="C10" s="493" t="s">
        <v>546</v>
      </c>
      <c r="D10" s="493" t="s">
        <v>547</v>
      </c>
      <c r="E10" s="493"/>
      <c r="F10" s="493"/>
      <c r="AC10" s="301"/>
    </row>
    <row r="11" spans="1:29" ht="44.5" thickTop="1" thickBot="1" x14ac:dyDescent="0.4">
      <c r="B11" s="494"/>
      <c r="C11" s="494"/>
      <c r="D11" s="435" t="s">
        <v>6</v>
      </c>
      <c r="E11" s="435" t="s">
        <v>548</v>
      </c>
      <c r="F11" s="435" t="s">
        <v>549</v>
      </c>
      <c r="AC11" s="301"/>
    </row>
    <row r="12" spans="1:29" ht="15" thickTop="1" x14ac:dyDescent="0.35">
      <c r="B12" s="416" t="s">
        <v>550</v>
      </c>
      <c r="C12" s="86">
        <f>I146/1000</f>
        <v>0.11581918356</v>
      </c>
      <c r="D12" s="86">
        <f>S146/1000</f>
        <v>1.3968932740000004E-2</v>
      </c>
      <c r="E12" s="86">
        <f>IF(P146="Yes",S146,0)/1000</f>
        <v>1.3968932740000004E-2</v>
      </c>
      <c r="F12" s="86">
        <f>D12-E12</f>
        <v>0</v>
      </c>
      <c r="L12" s="316"/>
      <c r="AC12" s="301"/>
    </row>
    <row r="13" spans="1:29" x14ac:dyDescent="0.35">
      <c r="B13" s="416" t="s">
        <v>551</v>
      </c>
      <c r="C13" s="86">
        <f>I53/1000</f>
        <v>0.68133140142999993</v>
      </c>
      <c r="D13" s="86">
        <f>S53/1000</f>
        <v>7.3961355990000005E-2</v>
      </c>
      <c r="E13" s="86">
        <f>IF(P53="Yes",S53,0)/1000</f>
        <v>7.3961355990000005E-2</v>
      </c>
      <c r="F13" s="86">
        <f>D13-E13</f>
        <v>0</v>
      </c>
      <c r="L13" s="316"/>
      <c r="AC13" s="301"/>
    </row>
    <row r="14" spans="1:29" x14ac:dyDescent="0.35">
      <c r="B14" s="416" t="s">
        <v>552</v>
      </c>
      <c r="C14" s="86">
        <f>SUM(I253,I254,I255,I256)/1000</f>
        <v>5.5627543706400004</v>
      </c>
      <c r="D14" s="86">
        <f>SUM(S253,S254,S255,S256)/1000</f>
        <v>0.59051253900000011</v>
      </c>
      <c r="E14" s="86">
        <f>(IF(P253="Yes",S253,0)+IF(P254="Yes",S254,0)+IF(P255="Yes",S255,0)+IF(P256="Yes",S256,0))/1000</f>
        <v>0</v>
      </c>
      <c r="F14" s="86">
        <f>D14-E14</f>
        <v>0.59051253900000011</v>
      </c>
      <c r="L14" s="417"/>
      <c r="AC14" s="301"/>
    </row>
    <row r="15" spans="1:29" x14ac:dyDescent="0.35">
      <c r="B15" s="416" t="s">
        <v>553</v>
      </c>
      <c r="C15" s="86">
        <f>SUMIFS($I:$I,$V:$V,"Reinforcement",$J:$J,"&lt;&gt;100")/1000</f>
        <v>3.4763611551544056</v>
      </c>
      <c r="D15" s="86">
        <f>SUMIFS($S:$S,$V:$V,"Reinforcement",$J:$J,"&lt;&gt;100")/1000</f>
        <v>0.57075618298815045</v>
      </c>
      <c r="E15" s="86">
        <f>SUMIFS($S:$S,$V:$V,"Reinforcement",$P:$P,"Yes",$J:$J,"&lt;&gt;100")/1000</f>
        <v>0.39618832158</v>
      </c>
      <c r="F15" s="86">
        <f>D15-E15</f>
        <v>0.17456786140815045</v>
      </c>
      <c r="L15" s="316"/>
      <c r="S15" s="316"/>
      <c r="T15" s="417"/>
      <c r="AC15" s="301"/>
    </row>
    <row r="16" spans="1:29" x14ac:dyDescent="0.35">
      <c r="B16" s="418" t="s">
        <v>554</v>
      </c>
      <c r="C16" s="89">
        <f>SUMIFS($I:$I,$V:$V,"Improvement",$J:$J,"&lt;&gt;100")/1000-$I$203/1000</f>
        <v>3.4756423304232191</v>
      </c>
      <c r="D16" s="89">
        <f>SUMIFS($S:$S,$V:$V,"Improvement",$J:$J,"&lt;&gt;100")/1000-$S$203/1000</f>
        <v>0.52465172047602693</v>
      </c>
      <c r="E16" s="89">
        <f>SUMIFS($S:$S,$V:$V,"Improvement",$P:$P,"Yes",$J:$J,"&lt;&gt;100")/1000-IF(P203="Yes",S203,0)/1000</f>
        <v>0.46186381623000011</v>
      </c>
      <c r="F16" s="89">
        <f>D16-E16</f>
        <v>6.2787904246026816E-2</v>
      </c>
      <c r="L16" s="316"/>
      <c r="S16" s="316"/>
      <c r="AC16" s="301"/>
    </row>
    <row r="17" spans="2:29" x14ac:dyDescent="0.35">
      <c r="B17" s="419" t="s">
        <v>555</v>
      </c>
      <c r="C17" s="90">
        <f>SUM(C12:C16)</f>
        <v>13.311908441207624</v>
      </c>
      <c r="D17" s="90">
        <f>SUM(D12:D16)</f>
        <v>1.7738507311941776</v>
      </c>
      <c r="E17" s="90">
        <f>SUM(E12:E16)</f>
        <v>0.94598242654000009</v>
      </c>
      <c r="F17" s="90">
        <f>SUM(F12:F16)</f>
        <v>0.82786830465417749</v>
      </c>
      <c r="S17" s="316"/>
      <c r="AC17" s="301"/>
    </row>
    <row r="18" spans="2:29" x14ac:dyDescent="0.35">
      <c r="B18" s="418" t="s">
        <v>127</v>
      </c>
      <c r="C18" s="89">
        <v>3.3</v>
      </c>
      <c r="D18" s="89">
        <v>0.37833500000000003</v>
      </c>
      <c r="E18" s="89">
        <v>0</v>
      </c>
      <c r="F18" s="89">
        <f>D18-E18</f>
        <v>0.37833500000000003</v>
      </c>
      <c r="AC18" s="301"/>
    </row>
    <row r="19" spans="2:29" x14ac:dyDescent="0.35">
      <c r="B19" s="419" t="s">
        <v>6</v>
      </c>
      <c r="C19" s="90">
        <f>C17+C18</f>
        <v>16.611908441207625</v>
      </c>
      <c r="D19" s="90">
        <f>D17+D18</f>
        <v>2.1521857311941774</v>
      </c>
      <c r="E19" s="90">
        <f>E17+E18</f>
        <v>0.94598242654000009</v>
      </c>
      <c r="F19" s="90">
        <f>F17+F18</f>
        <v>1.2062033046541776</v>
      </c>
      <c r="AC19" s="301"/>
    </row>
    <row r="20" spans="2:29" x14ac:dyDescent="0.35">
      <c r="B20" s="420" t="s">
        <v>556</v>
      </c>
      <c r="C20" s="86"/>
      <c r="D20" s="86"/>
      <c r="F20" s="316"/>
      <c r="G20" s="316"/>
      <c r="AC20" s="301"/>
    </row>
    <row r="21" spans="2:29" x14ac:dyDescent="0.35">
      <c r="C21" s="86"/>
      <c r="D21" s="86"/>
      <c r="F21" s="316"/>
      <c r="G21" s="316"/>
      <c r="AC21" s="301"/>
    </row>
    <row r="22" spans="2:29" x14ac:dyDescent="0.35">
      <c r="B22" s="421" t="s">
        <v>32</v>
      </c>
      <c r="C22" s="91">
        <f>(SUMIFS($I:$I,$J:$J,"&lt;&gt;100"))/1000-I203/1000-C17</f>
        <v>0</v>
      </c>
      <c r="D22" s="91">
        <f>(SUMIFS($S:$S,$J:$J,"&lt;&gt;100"))/1000-S203/1000-D17</f>
        <v>0</v>
      </c>
      <c r="E22" s="91">
        <f>(SUMIFS($S:$S,$P:$P,"Yes",$J:$J,"&lt;&gt;100"))/1000-S203/1000-E17</f>
        <v>0</v>
      </c>
      <c r="F22" s="422">
        <f>(SUMIFS($S:$S,$P:$P,"No",$J:$J,"&lt;&gt;100"))/1000-F17</f>
        <v>0</v>
      </c>
      <c r="G22" s="316"/>
      <c r="AC22" s="301"/>
    </row>
    <row r="23" spans="2:29" ht="15" thickBot="1" x14ac:dyDescent="0.4">
      <c r="AC23" s="301"/>
    </row>
    <row r="24" spans="2:29" ht="15.5" thickTop="1" thickBot="1" x14ac:dyDescent="0.4">
      <c r="B24" s="493" t="s">
        <v>545</v>
      </c>
      <c r="C24" s="493" t="s">
        <v>546</v>
      </c>
      <c r="D24" s="493" t="s">
        <v>547</v>
      </c>
      <c r="E24" s="493"/>
      <c r="F24" s="493"/>
      <c r="AC24" s="301"/>
    </row>
    <row r="25" spans="2:29" ht="44.5" thickTop="1" thickBot="1" x14ac:dyDescent="0.4">
      <c r="B25" s="494"/>
      <c r="C25" s="494"/>
      <c r="D25" s="435" t="s">
        <v>6</v>
      </c>
      <c r="E25" s="435" t="s">
        <v>548</v>
      </c>
      <c r="F25" s="435" t="s">
        <v>549</v>
      </c>
      <c r="H25" s="316"/>
      <c r="AC25" s="301"/>
    </row>
    <row r="26" spans="2:29" ht="15" thickTop="1" x14ac:dyDescent="0.35">
      <c r="B26" s="423" t="s">
        <v>557</v>
      </c>
      <c r="C26" s="424">
        <f>C27+C30</f>
        <v>6.9520034855776247</v>
      </c>
      <c r="D26" s="424">
        <f>D27+D30</f>
        <v>1.0954079034641775</v>
      </c>
      <c r="E26" s="424">
        <f>E27+E30</f>
        <v>0.85805213781000012</v>
      </c>
      <c r="F26" s="424">
        <f>F27+F30</f>
        <v>0.23735576565417726</v>
      </c>
      <c r="AC26" s="301"/>
    </row>
    <row r="27" spans="2:29" x14ac:dyDescent="0.35">
      <c r="B27" s="425" t="s">
        <v>553</v>
      </c>
      <c r="C27" s="92">
        <f>C15</f>
        <v>3.4763611551544056</v>
      </c>
      <c r="D27" s="92">
        <f>D15</f>
        <v>0.57075618298815045</v>
      </c>
      <c r="E27" s="92">
        <f>E15</f>
        <v>0.39618832158</v>
      </c>
      <c r="F27" s="92">
        <f>F15</f>
        <v>0.17456786140815045</v>
      </c>
      <c r="AC27" s="301"/>
    </row>
    <row r="28" spans="2:29" x14ac:dyDescent="0.35">
      <c r="B28" s="426" t="s">
        <v>558</v>
      </c>
      <c r="C28" s="86">
        <f>SUMIFS($I:$I,$V:$V,"Reinforcement",$AB:$AB,"Renewed",$J:$J,"&lt;&gt;100")/1000</f>
        <v>3.3209941735375468</v>
      </c>
      <c r="D28" s="86">
        <f>SUMIFS($S:$S,$V:$V,"Reinforcement",$AB:$AB,"Renewed",$J:$J,"&lt;&gt;100")/1000</f>
        <v>0.54967560988848152</v>
      </c>
      <c r="E28" s="188">
        <f>SUMIFS($S:$S,$V:$V,"Reinforcement",$P:$P,"Yes",$AB:$AB,"Renewed",$J:$J,"&lt;&gt;100")/1000</f>
        <v>0.38388592661000004</v>
      </c>
      <c r="F28" s="86">
        <f>D28-E28</f>
        <v>0.16578968327848148</v>
      </c>
      <c r="AC28" s="301"/>
    </row>
    <row r="29" spans="2:29" x14ac:dyDescent="0.35">
      <c r="B29" s="426" t="s">
        <v>559</v>
      </c>
      <c r="C29" s="427">
        <f>C27-C28</f>
        <v>0.1553669816168588</v>
      </c>
      <c r="D29" s="427">
        <f>D27-D28</f>
        <v>2.1080573099668931E-2</v>
      </c>
      <c r="E29" s="427">
        <f>E27-E28</f>
        <v>1.2302394969999964E-2</v>
      </c>
      <c r="F29" s="427">
        <f>F27-F28</f>
        <v>8.7781781296689676E-3</v>
      </c>
      <c r="AC29" s="301"/>
    </row>
    <row r="30" spans="2:29" x14ac:dyDescent="0.35">
      <c r="B30" s="425" t="s">
        <v>554</v>
      </c>
      <c r="C30" s="92">
        <f>C16</f>
        <v>3.4756423304232191</v>
      </c>
      <c r="D30" s="92">
        <f>D16</f>
        <v>0.52465172047602693</v>
      </c>
      <c r="E30" s="92">
        <f>E16</f>
        <v>0.46186381623000011</v>
      </c>
      <c r="F30" s="92">
        <f>F16</f>
        <v>6.2787904246026816E-2</v>
      </c>
      <c r="AC30" s="301"/>
    </row>
    <row r="31" spans="2:29" x14ac:dyDescent="0.35">
      <c r="B31" s="426" t="s">
        <v>558</v>
      </c>
      <c r="C31" s="86">
        <f>SUMIFS($I:$I,$V:$V,"Improvement",$AB:$AB,"Renewed",$J:$J,"&lt;&gt;100")/1000-I203/1000</f>
        <v>3.4756423304232191</v>
      </c>
      <c r="D31" s="86">
        <f>SUMIFS($S:$S,$V:$V,"Improvement",$AB:$AB,"Renewed",$J:$J,"&lt;&gt;100")/1000-S203/1000</f>
        <v>0.52465172047602693</v>
      </c>
      <c r="E31" s="86">
        <f>SUMIFS($S:$S,$V:$V,"Improvement",$P:$P,"Yes",$AB:$AB,"Renewed",$J:$J,"&lt;&gt;100")/1000-IF(AND(P203="Yes",AB203="Renewed"),S203,0)/1000</f>
        <v>0.46186381623000011</v>
      </c>
      <c r="F31" s="86">
        <f>D31-E31</f>
        <v>6.2787904246026816E-2</v>
      </c>
      <c r="AC31" s="301"/>
    </row>
    <row r="32" spans="2:29" x14ac:dyDescent="0.35">
      <c r="B32" s="428" t="s">
        <v>559</v>
      </c>
      <c r="C32" s="89">
        <f>C30-C31</f>
        <v>0</v>
      </c>
      <c r="D32" s="89">
        <f>D30-D31</f>
        <v>0</v>
      </c>
      <c r="E32" s="89">
        <f>E30-E31</f>
        <v>0</v>
      </c>
      <c r="F32" s="89">
        <f>F30-F31</f>
        <v>0</v>
      </c>
      <c r="AC32" s="301"/>
    </row>
    <row r="33" spans="1:30" ht="15" thickBot="1" x14ac:dyDescent="0.4"/>
    <row r="34" spans="1:30" ht="15.5" thickTop="1" thickBot="1" x14ac:dyDescent="0.4">
      <c r="B34" s="436" t="s">
        <v>560</v>
      </c>
      <c r="C34" s="437" t="s">
        <v>561</v>
      </c>
      <c r="D34" s="94"/>
      <c r="E34" s="94"/>
      <c r="F34" s="94"/>
      <c r="G34" s="316"/>
      <c r="AC34" s="301"/>
    </row>
    <row r="35" spans="1:30" ht="15" thickTop="1" x14ac:dyDescent="0.35">
      <c r="B35" s="299" t="s">
        <v>564</v>
      </c>
      <c r="C35" s="316">
        <f>(SUMIFS($K:$K,$J:$J,"&lt;&gt;100"))-K203</f>
        <v>2313.27</v>
      </c>
      <c r="D35" s="429"/>
      <c r="AC35" s="301"/>
    </row>
    <row r="36" spans="1:30" x14ac:dyDescent="0.35">
      <c r="B36" s="430" t="s">
        <v>565</v>
      </c>
      <c r="C36" s="431">
        <f>(SUMIFS($M:$M,$J:$J,"&lt;&gt;100"))-M203</f>
        <v>13349.5</v>
      </c>
      <c r="D36" s="432"/>
      <c r="AC36" s="301"/>
    </row>
    <row r="37" spans="1:30" x14ac:dyDescent="0.35">
      <c r="B37" s="299" t="s">
        <v>562</v>
      </c>
      <c r="C37" s="316"/>
      <c r="D37" s="429"/>
      <c r="AC37" s="301"/>
    </row>
    <row r="38" spans="1:30" x14ac:dyDescent="0.35">
      <c r="B38" s="299" t="s">
        <v>563</v>
      </c>
      <c r="C38" s="316"/>
      <c r="D38" s="429"/>
      <c r="AC38" s="301"/>
    </row>
    <row r="39" spans="1:30" x14ac:dyDescent="0.35">
      <c r="D39" s="433"/>
      <c r="E39" s="433"/>
      <c r="F39" s="433"/>
      <c r="K39" s="429"/>
      <c r="M39" s="429"/>
      <c r="AC39" s="301"/>
    </row>
    <row r="40" spans="1:30" ht="15" thickBot="1" x14ac:dyDescent="0.4">
      <c r="B40" s="438" t="s">
        <v>566</v>
      </c>
      <c r="C40" s="316"/>
      <c r="D40" s="316"/>
      <c r="K40" s="429"/>
      <c r="L40" s="429"/>
      <c r="M40" s="429"/>
      <c r="AC40" s="301"/>
    </row>
    <row r="41" spans="1:30" ht="63" customHeight="1" thickTop="1" thickBot="1" x14ac:dyDescent="0.4">
      <c r="A41" s="439"/>
      <c r="B41" s="440" t="s">
        <v>567</v>
      </c>
      <c r="C41" s="440" t="s">
        <v>568</v>
      </c>
      <c r="D41" s="441" t="s">
        <v>569</v>
      </c>
      <c r="E41" s="441" t="s">
        <v>570</v>
      </c>
      <c r="F41" s="441" t="s">
        <v>571</v>
      </c>
      <c r="G41" s="441" t="s">
        <v>572</v>
      </c>
      <c r="H41" s="441" t="s">
        <v>573</v>
      </c>
      <c r="I41" s="441" t="s">
        <v>574</v>
      </c>
      <c r="J41" s="441" t="s">
        <v>575</v>
      </c>
      <c r="K41" s="441" t="s">
        <v>576</v>
      </c>
      <c r="L41" s="441" t="s">
        <v>577</v>
      </c>
      <c r="M41" s="441" t="s">
        <v>578</v>
      </c>
      <c r="N41" s="441" t="s">
        <v>579</v>
      </c>
      <c r="O41" s="441" t="s">
        <v>580</v>
      </c>
      <c r="P41" s="441" t="s">
        <v>581</v>
      </c>
      <c r="Q41" s="441" t="s">
        <v>582</v>
      </c>
      <c r="R41" s="441" t="s">
        <v>583</v>
      </c>
      <c r="S41" s="441" t="s">
        <v>584</v>
      </c>
      <c r="T41" s="441" t="s">
        <v>585</v>
      </c>
      <c r="U41" s="441" t="s">
        <v>586</v>
      </c>
      <c r="V41" s="441" t="s">
        <v>587</v>
      </c>
      <c r="W41" s="441" t="s">
        <v>588</v>
      </c>
      <c r="X41" s="441" t="s">
        <v>589</v>
      </c>
      <c r="Y41" s="441" t="s">
        <v>590</v>
      </c>
      <c r="Z41" s="441" t="s">
        <v>591</v>
      </c>
      <c r="AA41" s="441" t="s">
        <v>592</v>
      </c>
      <c r="AB41" s="441" t="s">
        <v>593</v>
      </c>
      <c r="AC41" s="441" t="s">
        <v>594</v>
      </c>
      <c r="AD41" s="441" t="s">
        <v>595</v>
      </c>
    </row>
    <row r="42" spans="1:30" ht="15" thickTop="1" x14ac:dyDescent="0.35">
      <c r="B42" s="451">
        <v>1</v>
      </c>
      <c r="C42" s="451" t="s">
        <v>596</v>
      </c>
      <c r="D42" s="451" t="s">
        <v>4</v>
      </c>
      <c r="E42" s="451" t="s">
        <v>4</v>
      </c>
      <c r="F42" s="452">
        <v>1</v>
      </c>
      <c r="G42" s="451" t="s">
        <v>607</v>
      </c>
      <c r="H42" s="453">
        <v>45838</v>
      </c>
      <c r="I42" s="454">
        <v>60.182887993849626</v>
      </c>
      <c r="J42" s="455" t="s">
        <v>1308</v>
      </c>
      <c r="K42" s="455">
        <v>1.5</v>
      </c>
      <c r="L42" s="455">
        <v>500</v>
      </c>
      <c r="M42" s="455">
        <v>0</v>
      </c>
      <c r="N42" s="455">
        <v>0</v>
      </c>
      <c r="O42" s="451" t="s">
        <v>128</v>
      </c>
      <c r="P42" s="451" t="s">
        <v>602</v>
      </c>
      <c r="Q42" s="456">
        <v>46173</v>
      </c>
      <c r="R42" s="456">
        <v>52231</v>
      </c>
      <c r="S42" s="457">
        <v>8.97197362</v>
      </c>
      <c r="T42" s="453">
        <v>45444</v>
      </c>
      <c r="U42" s="458" t="s">
        <v>42</v>
      </c>
      <c r="V42" s="459" t="s">
        <v>553</v>
      </c>
      <c r="W42" s="460">
        <v>0.18918685999999998</v>
      </c>
      <c r="X42" s="460">
        <v>0.30740856999999999</v>
      </c>
      <c r="Y42" s="434"/>
      <c r="Z42" s="434"/>
      <c r="AA42" s="434" t="s">
        <v>37</v>
      </c>
      <c r="AB42" s="434" t="s">
        <v>606</v>
      </c>
      <c r="AC42" s="434" t="s">
        <v>129</v>
      </c>
      <c r="AD42" s="434"/>
    </row>
    <row r="43" spans="1:30" ht="15" thickTop="1" x14ac:dyDescent="0.35">
      <c r="B43" s="31">
        <v>2</v>
      </c>
      <c r="C43" s="31" t="s">
        <v>596</v>
      </c>
      <c r="D43" s="31" t="s">
        <v>4</v>
      </c>
      <c r="E43" s="31" t="s">
        <v>4</v>
      </c>
      <c r="F43" s="461">
        <v>1</v>
      </c>
      <c r="G43" s="31" t="s">
        <v>608</v>
      </c>
      <c r="H43" s="462">
        <v>45838</v>
      </c>
      <c r="I43" s="463">
        <v>49.170483161352429</v>
      </c>
      <c r="J43" s="464" t="s">
        <v>1309</v>
      </c>
      <c r="K43" s="464">
        <v>0.64</v>
      </c>
      <c r="L43" s="464">
        <v>500</v>
      </c>
      <c r="M43" s="464">
        <v>0</v>
      </c>
      <c r="N43" s="464">
        <v>0</v>
      </c>
      <c r="O43" s="31" t="s">
        <v>130</v>
      </c>
      <c r="P43" s="31" t="s">
        <v>602</v>
      </c>
      <c r="Q43" s="465">
        <v>45911</v>
      </c>
      <c r="R43" s="465">
        <v>52231</v>
      </c>
      <c r="S43" s="466">
        <v>7.5314465900000007</v>
      </c>
      <c r="T43" s="462">
        <v>45444</v>
      </c>
      <c r="U43" s="467" t="s">
        <v>42</v>
      </c>
      <c r="V43" s="29" t="s">
        <v>553</v>
      </c>
      <c r="W43" s="468">
        <v>6.3488326600000002</v>
      </c>
      <c r="X43" s="468">
        <v>7.6064216800000004</v>
      </c>
      <c r="Y43" s="427"/>
      <c r="Z43" s="427"/>
      <c r="AA43" s="427" t="s">
        <v>37</v>
      </c>
      <c r="AB43" s="427" t="s">
        <v>606</v>
      </c>
      <c r="AC43" s="427" t="s">
        <v>131</v>
      </c>
      <c r="AD43" s="427"/>
    </row>
    <row r="44" spans="1:30" ht="15" thickTop="1" x14ac:dyDescent="0.35">
      <c r="B44" s="451">
        <v>3</v>
      </c>
      <c r="C44" s="451" t="s">
        <v>596</v>
      </c>
      <c r="D44" s="451" t="s">
        <v>4</v>
      </c>
      <c r="E44" s="451" t="s">
        <v>4</v>
      </c>
      <c r="F44" s="452">
        <v>1</v>
      </c>
      <c r="G44" s="451" t="s">
        <v>1310</v>
      </c>
      <c r="H44" s="453">
        <v>45838</v>
      </c>
      <c r="I44" s="454">
        <v>239.97581337112632</v>
      </c>
      <c r="J44" s="455">
        <v>100</v>
      </c>
      <c r="K44" s="455">
        <v>49.74</v>
      </c>
      <c r="L44" s="455">
        <v>500</v>
      </c>
      <c r="M44" s="455">
        <v>0</v>
      </c>
      <c r="N44" s="455">
        <v>0</v>
      </c>
      <c r="O44" s="451" t="s">
        <v>26</v>
      </c>
      <c r="P44" s="451" t="s">
        <v>602</v>
      </c>
      <c r="Q44" s="456">
        <v>45803</v>
      </c>
      <c r="R44" s="456">
        <v>52231</v>
      </c>
      <c r="S44" s="457">
        <v>22.952569439999998</v>
      </c>
      <c r="T44" s="453">
        <v>45444</v>
      </c>
      <c r="U44" s="458" t="s">
        <v>42</v>
      </c>
      <c r="V44" s="459" t="s">
        <v>553</v>
      </c>
      <c r="W44" s="460">
        <v>12.6021918627</v>
      </c>
      <c r="X44" s="460">
        <v>12.653425164600002</v>
      </c>
      <c r="Y44" s="434"/>
      <c r="Z44" s="434"/>
      <c r="AA44" s="434" t="s">
        <v>37</v>
      </c>
      <c r="AB44" s="434" t="s">
        <v>606</v>
      </c>
      <c r="AC44" s="434" t="s">
        <v>132</v>
      </c>
      <c r="AD44" s="434"/>
    </row>
    <row r="45" spans="1:30" ht="15" thickTop="1" x14ac:dyDescent="0.35">
      <c r="B45" s="31">
        <v>4</v>
      </c>
      <c r="C45" s="31" t="s">
        <v>596</v>
      </c>
      <c r="D45" s="31" t="s">
        <v>4</v>
      </c>
      <c r="E45" s="31" t="s">
        <v>4</v>
      </c>
      <c r="F45" s="461">
        <v>1</v>
      </c>
      <c r="G45" s="31" t="s">
        <v>609</v>
      </c>
      <c r="H45" s="462">
        <v>45838</v>
      </c>
      <c r="I45" s="463">
        <v>31.591551474729687</v>
      </c>
      <c r="J45" s="464" t="s">
        <v>451</v>
      </c>
      <c r="K45" s="464">
        <v>0.94</v>
      </c>
      <c r="L45" s="464">
        <v>230</v>
      </c>
      <c r="M45" s="464">
        <v>0</v>
      </c>
      <c r="N45" s="464">
        <v>0</v>
      </c>
      <c r="O45" s="31" t="s">
        <v>13</v>
      </c>
      <c r="P45" s="31" t="s">
        <v>602</v>
      </c>
      <c r="Q45" s="465">
        <v>45972</v>
      </c>
      <c r="R45" s="465">
        <v>52231</v>
      </c>
      <c r="S45" s="466">
        <v>5.1499063200000004</v>
      </c>
      <c r="T45" s="462">
        <v>45444</v>
      </c>
      <c r="U45" s="467" t="s">
        <v>42</v>
      </c>
      <c r="V45" s="29" t="s">
        <v>553</v>
      </c>
      <c r="W45" s="468">
        <v>1.37115093</v>
      </c>
      <c r="X45" s="468">
        <v>1.1136650800000001</v>
      </c>
      <c r="Y45" s="427"/>
      <c r="Z45" s="427"/>
      <c r="AA45" s="427" t="s">
        <v>37</v>
      </c>
      <c r="AB45" s="427" t="s">
        <v>606</v>
      </c>
      <c r="AC45" s="427" t="s">
        <v>133</v>
      </c>
      <c r="AD45" s="427"/>
    </row>
    <row r="46" spans="1:30" ht="15" thickTop="1" x14ac:dyDescent="0.35">
      <c r="B46" s="451">
        <v>5</v>
      </c>
      <c r="C46" s="451" t="s">
        <v>596</v>
      </c>
      <c r="D46" s="451" t="s">
        <v>4</v>
      </c>
      <c r="E46" s="451" t="s">
        <v>4</v>
      </c>
      <c r="F46" s="452">
        <v>1</v>
      </c>
      <c r="G46" s="451" t="s">
        <v>610</v>
      </c>
      <c r="H46" s="453">
        <v>45838</v>
      </c>
      <c r="I46" s="454">
        <v>24.009982956467645</v>
      </c>
      <c r="J46" s="455" t="s">
        <v>411</v>
      </c>
      <c r="K46" s="455">
        <v>3.4</v>
      </c>
      <c r="L46" s="455">
        <v>230</v>
      </c>
      <c r="M46" s="455">
        <v>0</v>
      </c>
      <c r="N46" s="455">
        <v>0</v>
      </c>
      <c r="O46" s="451" t="s">
        <v>27</v>
      </c>
      <c r="P46" s="451" t="s">
        <v>602</v>
      </c>
      <c r="Q46" s="456">
        <v>46231</v>
      </c>
      <c r="R46" s="456">
        <v>52231</v>
      </c>
      <c r="S46" s="457">
        <v>3.94410192</v>
      </c>
      <c r="T46" s="453">
        <v>45444</v>
      </c>
      <c r="U46" s="458" t="s">
        <v>42</v>
      </c>
      <c r="V46" s="459" t="s">
        <v>553</v>
      </c>
      <c r="W46" s="460">
        <v>5.2882549187042202E-2</v>
      </c>
      <c r="X46" s="460">
        <v>0.35464907182218824</v>
      </c>
      <c r="Y46" s="434"/>
      <c r="Z46" s="434"/>
      <c r="AA46" s="434" t="s">
        <v>37</v>
      </c>
      <c r="AB46" s="434" t="s">
        <v>606</v>
      </c>
      <c r="AC46" s="434" t="s">
        <v>134</v>
      </c>
      <c r="AD46" s="434"/>
    </row>
    <row r="47" spans="1:30" ht="15" thickTop="1" x14ac:dyDescent="0.35">
      <c r="B47" s="31">
        <v>6</v>
      </c>
      <c r="C47" s="31" t="s">
        <v>596</v>
      </c>
      <c r="D47" s="31" t="s">
        <v>4</v>
      </c>
      <c r="E47" s="31" t="s">
        <v>4</v>
      </c>
      <c r="F47" s="461">
        <v>1</v>
      </c>
      <c r="G47" s="31" t="s">
        <v>611</v>
      </c>
      <c r="H47" s="462">
        <v>45838</v>
      </c>
      <c r="I47" s="463">
        <v>23.226380282455306</v>
      </c>
      <c r="J47" s="464" t="s">
        <v>389</v>
      </c>
      <c r="K47" s="464">
        <v>2</v>
      </c>
      <c r="L47" s="464">
        <v>230</v>
      </c>
      <c r="M47" s="464">
        <v>0</v>
      </c>
      <c r="N47" s="464">
        <v>0</v>
      </c>
      <c r="O47" s="31" t="s">
        <v>26</v>
      </c>
      <c r="P47" s="31" t="s">
        <v>602</v>
      </c>
      <c r="Q47" s="465">
        <v>46231</v>
      </c>
      <c r="R47" s="465">
        <v>52231</v>
      </c>
      <c r="S47" s="466">
        <v>3.9415571800000002</v>
      </c>
      <c r="T47" s="462">
        <v>45444</v>
      </c>
      <c r="U47" s="467" t="s">
        <v>42</v>
      </c>
      <c r="V47" s="29" t="s">
        <v>553</v>
      </c>
      <c r="W47" s="468">
        <v>5.3739570045997068E-2</v>
      </c>
      <c r="X47" s="468">
        <v>0.22217754180181357</v>
      </c>
      <c r="Y47" s="427"/>
      <c r="Z47" s="427"/>
      <c r="AA47" s="427" t="s">
        <v>37</v>
      </c>
      <c r="AB47" s="427" t="s">
        <v>606</v>
      </c>
      <c r="AC47" s="427" t="s">
        <v>135</v>
      </c>
      <c r="AD47" s="427"/>
    </row>
    <row r="48" spans="1:30" ht="15" thickTop="1" x14ac:dyDescent="0.35">
      <c r="B48" s="451">
        <v>7</v>
      </c>
      <c r="C48" s="451" t="s">
        <v>596</v>
      </c>
      <c r="D48" s="451" t="s">
        <v>4</v>
      </c>
      <c r="E48" s="451" t="s">
        <v>4</v>
      </c>
      <c r="F48" s="452">
        <v>1</v>
      </c>
      <c r="G48" s="451" t="s">
        <v>612</v>
      </c>
      <c r="H48" s="453">
        <v>45838</v>
      </c>
      <c r="I48" s="454">
        <v>35.161591355632119</v>
      </c>
      <c r="J48" s="455" t="s">
        <v>389</v>
      </c>
      <c r="K48" s="455">
        <v>14</v>
      </c>
      <c r="L48" s="455">
        <v>230</v>
      </c>
      <c r="M48" s="455">
        <v>0</v>
      </c>
      <c r="N48" s="455">
        <v>0</v>
      </c>
      <c r="O48" s="451" t="s">
        <v>26</v>
      </c>
      <c r="P48" s="451" t="s">
        <v>602</v>
      </c>
      <c r="Q48" s="456">
        <v>46252</v>
      </c>
      <c r="R48" s="456">
        <v>52231</v>
      </c>
      <c r="S48" s="457">
        <v>5.7376350800000013</v>
      </c>
      <c r="T48" s="453">
        <v>45444</v>
      </c>
      <c r="U48" s="458" t="s">
        <v>42</v>
      </c>
      <c r="V48" s="459" t="s">
        <v>553</v>
      </c>
      <c r="W48" s="460">
        <v>1.5075777415384782E-2</v>
      </c>
      <c r="X48" s="460">
        <v>0.14571310108119623</v>
      </c>
      <c r="Y48" s="434"/>
      <c r="Z48" s="434"/>
      <c r="AA48" s="434" t="s">
        <v>37</v>
      </c>
      <c r="AB48" s="434" t="s">
        <v>606</v>
      </c>
      <c r="AC48" s="434" t="s">
        <v>136</v>
      </c>
      <c r="AD48" s="434"/>
    </row>
    <row r="49" spans="2:30" ht="15" thickTop="1" x14ac:dyDescent="0.35">
      <c r="B49" s="31">
        <v>8</v>
      </c>
      <c r="C49" s="31" t="s">
        <v>596</v>
      </c>
      <c r="D49" s="31" t="s">
        <v>4</v>
      </c>
      <c r="E49" s="31" t="s">
        <v>4</v>
      </c>
      <c r="F49" s="461">
        <v>1</v>
      </c>
      <c r="G49" s="31" t="s">
        <v>613</v>
      </c>
      <c r="H49" s="462">
        <v>45838</v>
      </c>
      <c r="I49" s="463">
        <v>11.302144477922575</v>
      </c>
      <c r="J49" s="464" t="s">
        <v>389</v>
      </c>
      <c r="K49" s="464">
        <v>7</v>
      </c>
      <c r="L49" s="464">
        <v>230</v>
      </c>
      <c r="M49" s="464">
        <v>0</v>
      </c>
      <c r="N49" s="464">
        <v>0</v>
      </c>
      <c r="O49" s="31" t="s">
        <v>26</v>
      </c>
      <c r="P49" s="31" t="s">
        <v>602</v>
      </c>
      <c r="Q49" s="465">
        <v>46230</v>
      </c>
      <c r="R49" s="465">
        <v>52231</v>
      </c>
      <c r="S49" s="466">
        <v>1.75394692</v>
      </c>
      <c r="T49" s="462">
        <v>45444</v>
      </c>
      <c r="U49" s="467" t="s">
        <v>42</v>
      </c>
      <c r="V49" s="29" t="s">
        <v>553</v>
      </c>
      <c r="W49" s="468">
        <v>3.1484588266858606E-2</v>
      </c>
      <c r="X49" s="468">
        <v>8.9576987115502965E-2</v>
      </c>
      <c r="Y49" s="427"/>
      <c r="Z49" s="427"/>
      <c r="AA49" s="427" t="s">
        <v>37</v>
      </c>
      <c r="AB49" s="427" t="s">
        <v>606</v>
      </c>
      <c r="AC49" s="427" t="s">
        <v>137</v>
      </c>
      <c r="AD49" s="427"/>
    </row>
    <row r="50" spans="2:30" ht="15" thickTop="1" x14ac:dyDescent="0.35">
      <c r="B50" s="451">
        <v>9</v>
      </c>
      <c r="C50" s="451" t="s">
        <v>596</v>
      </c>
      <c r="D50" s="451" t="s">
        <v>3</v>
      </c>
      <c r="E50" s="451" t="s">
        <v>3</v>
      </c>
      <c r="F50" s="452">
        <v>1</v>
      </c>
      <c r="G50" s="451" t="s">
        <v>614</v>
      </c>
      <c r="H50" s="453">
        <v>45838</v>
      </c>
      <c r="I50" s="454">
        <v>32.853308911885911</v>
      </c>
      <c r="J50" s="455" t="s">
        <v>443</v>
      </c>
      <c r="K50" s="455">
        <v>0.56000000000000005</v>
      </c>
      <c r="L50" s="455">
        <v>138</v>
      </c>
      <c r="M50" s="455">
        <v>0</v>
      </c>
      <c r="N50" s="455">
        <v>0</v>
      </c>
      <c r="O50" s="451" t="s">
        <v>15</v>
      </c>
      <c r="P50" s="451" t="s">
        <v>602</v>
      </c>
      <c r="Q50" s="456">
        <v>45960</v>
      </c>
      <c r="R50" s="456">
        <v>52231</v>
      </c>
      <c r="S50" s="457">
        <v>4.09944373</v>
      </c>
      <c r="T50" s="453">
        <v>45444</v>
      </c>
      <c r="U50" s="458" t="s">
        <v>42</v>
      </c>
      <c r="V50" s="459" t="s">
        <v>553</v>
      </c>
      <c r="W50" s="460">
        <v>1.3008995399999999</v>
      </c>
      <c r="X50" s="460">
        <v>0.21181402000000002</v>
      </c>
      <c r="Y50" s="434"/>
      <c r="Z50" s="434"/>
      <c r="AA50" s="434" t="s">
        <v>38</v>
      </c>
      <c r="AB50" s="434" t="s">
        <v>606</v>
      </c>
      <c r="AC50" s="434" t="s">
        <v>138</v>
      </c>
      <c r="AD50" s="434"/>
    </row>
    <row r="51" spans="2:30" ht="15" thickTop="1" x14ac:dyDescent="0.35">
      <c r="B51" s="31">
        <v>10</v>
      </c>
      <c r="C51" s="31" t="s">
        <v>596</v>
      </c>
      <c r="D51" s="31" t="s">
        <v>8</v>
      </c>
      <c r="E51" s="31" t="s">
        <v>8</v>
      </c>
      <c r="F51" s="461">
        <v>1</v>
      </c>
      <c r="G51" s="31" t="s">
        <v>615</v>
      </c>
      <c r="H51" s="462">
        <v>45838</v>
      </c>
      <c r="I51" s="463">
        <v>10.824973249629647</v>
      </c>
      <c r="J51" s="464" t="s">
        <v>1311</v>
      </c>
      <c r="K51" s="464">
        <v>0.5</v>
      </c>
      <c r="L51" s="464">
        <v>138</v>
      </c>
      <c r="M51" s="464">
        <v>0</v>
      </c>
      <c r="N51" s="464">
        <v>0</v>
      </c>
      <c r="O51" s="31" t="s">
        <v>14</v>
      </c>
      <c r="P51" s="31" t="s">
        <v>602</v>
      </c>
      <c r="Q51" s="465">
        <v>45850</v>
      </c>
      <c r="R51" s="465">
        <v>52231</v>
      </c>
      <c r="S51" s="466">
        <v>2.0118057399999998</v>
      </c>
      <c r="T51" s="462">
        <v>45444</v>
      </c>
      <c r="U51" s="467" t="s">
        <v>42</v>
      </c>
      <c r="V51" s="29" t="s">
        <v>553</v>
      </c>
      <c r="W51" s="468">
        <v>2.6791526600000002</v>
      </c>
      <c r="X51" s="468">
        <v>1.9876354099999998</v>
      </c>
      <c r="Y51" s="427"/>
      <c r="Z51" s="427"/>
      <c r="AA51" s="427" t="s">
        <v>40</v>
      </c>
      <c r="AB51" s="427" t="s">
        <v>606</v>
      </c>
      <c r="AC51" s="427" t="s">
        <v>139</v>
      </c>
      <c r="AD51" s="427"/>
    </row>
    <row r="52" spans="2:30" x14ac:dyDescent="0.35">
      <c r="B52" s="451">
        <v>11</v>
      </c>
      <c r="C52" s="451" t="s">
        <v>596</v>
      </c>
      <c r="D52" s="451" t="s">
        <v>8</v>
      </c>
      <c r="E52" s="451" t="s">
        <v>8</v>
      </c>
      <c r="F52" s="452">
        <v>1</v>
      </c>
      <c r="G52" s="451" t="s">
        <v>616</v>
      </c>
      <c r="H52" s="453">
        <v>45838</v>
      </c>
      <c r="I52" s="454">
        <v>68.595172222289236</v>
      </c>
      <c r="J52" s="455" t="s">
        <v>1312</v>
      </c>
      <c r="K52" s="455">
        <v>2</v>
      </c>
      <c r="L52" s="455">
        <v>345</v>
      </c>
      <c r="M52" s="455">
        <v>0</v>
      </c>
      <c r="N52" s="455">
        <v>0</v>
      </c>
      <c r="O52" s="451" t="s">
        <v>14</v>
      </c>
      <c r="P52" s="451" t="s">
        <v>602</v>
      </c>
      <c r="Q52" s="456">
        <v>46143</v>
      </c>
      <c r="R52" s="456">
        <v>52231</v>
      </c>
      <c r="S52" s="457">
        <v>10.521533609999997</v>
      </c>
      <c r="T52" s="453">
        <v>45444</v>
      </c>
      <c r="U52" s="458" t="s">
        <v>42</v>
      </c>
      <c r="V52" s="459" t="s">
        <v>553</v>
      </c>
      <c r="W52" s="460">
        <v>0.37515256999999996</v>
      </c>
      <c r="X52" s="460">
        <v>6.820935229999999</v>
      </c>
      <c r="Y52" s="434"/>
      <c r="Z52" s="434"/>
      <c r="AA52" s="434" t="s">
        <v>40</v>
      </c>
      <c r="AB52" s="434" t="s">
        <v>606</v>
      </c>
      <c r="AC52" s="434" t="s">
        <v>140</v>
      </c>
      <c r="AD52" s="434"/>
    </row>
    <row r="53" spans="2:30" x14ac:dyDescent="0.35">
      <c r="B53" s="31">
        <v>12</v>
      </c>
      <c r="C53" s="31" t="s">
        <v>596</v>
      </c>
      <c r="D53" s="31" t="s">
        <v>141</v>
      </c>
      <c r="E53" s="31" t="s">
        <v>8</v>
      </c>
      <c r="F53" s="461">
        <v>1</v>
      </c>
      <c r="G53" s="31" t="s">
        <v>617</v>
      </c>
      <c r="H53" s="462">
        <v>45139</v>
      </c>
      <c r="I53" s="463">
        <v>681.33140142999991</v>
      </c>
      <c r="J53" s="464" t="s">
        <v>446</v>
      </c>
      <c r="K53" s="464">
        <v>302.85000000000002</v>
      </c>
      <c r="L53" s="464">
        <v>500</v>
      </c>
      <c r="M53" s="464">
        <v>0</v>
      </c>
      <c r="N53" s="464">
        <v>470</v>
      </c>
      <c r="O53" s="31" t="s">
        <v>19</v>
      </c>
      <c r="P53" s="31" t="s">
        <v>602</v>
      </c>
      <c r="Q53" s="465">
        <v>47026</v>
      </c>
      <c r="R53" s="465">
        <v>56156</v>
      </c>
      <c r="S53" s="466">
        <v>73.961355990000001</v>
      </c>
      <c r="T53" s="462">
        <v>45444</v>
      </c>
      <c r="U53" s="467" t="s">
        <v>42</v>
      </c>
      <c r="V53" s="29" t="s">
        <v>605</v>
      </c>
      <c r="W53" s="468" t="s">
        <v>9</v>
      </c>
      <c r="X53" s="468" t="s">
        <v>9</v>
      </c>
      <c r="Y53" s="427"/>
      <c r="Z53" s="427"/>
      <c r="AA53" s="427" t="s">
        <v>142</v>
      </c>
      <c r="AB53" s="427" t="s">
        <v>881</v>
      </c>
      <c r="AC53" s="427" t="s">
        <v>143</v>
      </c>
      <c r="AD53" s="427"/>
    </row>
    <row r="54" spans="2:30" x14ac:dyDescent="0.35">
      <c r="B54" s="451">
        <v>13</v>
      </c>
      <c r="C54" s="451" t="s">
        <v>597</v>
      </c>
      <c r="D54" s="451" t="s">
        <v>5</v>
      </c>
      <c r="E54" s="451" t="s">
        <v>5</v>
      </c>
      <c r="F54" s="452">
        <v>1</v>
      </c>
      <c r="G54" s="451" t="s">
        <v>618</v>
      </c>
      <c r="H54" s="453">
        <v>45838</v>
      </c>
      <c r="I54" s="454">
        <v>53.905215671502198</v>
      </c>
      <c r="J54" s="455" t="s">
        <v>416</v>
      </c>
      <c r="K54" s="455">
        <v>0</v>
      </c>
      <c r="L54" s="455">
        <v>525</v>
      </c>
      <c r="M54" s="455">
        <v>0</v>
      </c>
      <c r="N54" s="455">
        <v>0</v>
      </c>
      <c r="O54" s="451" t="s">
        <v>12</v>
      </c>
      <c r="P54" s="451" t="s">
        <v>602</v>
      </c>
      <c r="Q54" s="456">
        <v>45869</v>
      </c>
      <c r="R54" s="456">
        <v>52231</v>
      </c>
      <c r="S54" s="457">
        <v>5.5266811699999998</v>
      </c>
      <c r="T54" s="453">
        <v>45444</v>
      </c>
      <c r="U54" s="458" t="s">
        <v>42</v>
      </c>
      <c r="V54" s="459" t="s">
        <v>604</v>
      </c>
      <c r="W54" s="460">
        <v>1.532044912943153</v>
      </c>
      <c r="X54" s="460">
        <v>6.3185837534550666</v>
      </c>
      <c r="Y54" s="434"/>
      <c r="Z54" s="434"/>
      <c r="AA54" s="434" t="s">
        <v>39</v>
      </c>
      <c r="AB54" s="434" t="s">
        <v>606</v>
      </c>
      <c r="AC54" s="434" t="s">
        <v>144</v>
      </c>
      <c r="AD54" s="434"/>
    </row>
    <row r="55" spans="2:30" x14ac:dyDescent="0.35">
      <c r="B55" s="31">
        <v>14</v>
      </c>
      <c r="C55" s="31" t="s">
        <v>597</v>
      </c>
      <c r="D55" s="31" t="s">
        <v>5</v>
      </c>
      <c r="E55" s="31" t="s">
        <v>5</v>
      </c>
      <c r="F55" s="461">
        <v>1</v>
      </c>
      <c r="G55" s="31" t="s">
        <v>619</v>
      </c>
      <c r="H55" s="462">
        <v>45838</v>
      </c>
      <c r="I55" s="463">
        <v>43.501420629380682</v>
      </c>
      <c r="J55" s="464" t="s">
        <v>1313</v>
      </c>
      <c r="K55" s="464">
        <v>0</v>
      </c>
      <c r="L55" s="464">
        <v>525</v>
      </c>
      <c r="M55" s="464">
        <v>0</v>
      </c>
      <c r="N55" s="464">
        <v>150</v>
      </c>
      <c r="O55" s="31" t="s">
        <v>12</v>
      </c>
      <c r="P55" s="31" t="s">
        <v>602</v>
      </c>
      <c r="Q55" s="465">
        <v>45900</v>
      </c>
      <c r="R55" s="465">
        <v>52231</v>
      </c>
      <c r="S55" s="466">
        <v>8.3743666800000014</v>
      </c>
      <c r="T55" s="462">
        <v>45444</v>
      </c>
      <c r="U55" s="467" t="s">
        <v>42</v>
      </c>
      <c r="V55" s="29" t="s">
        <v>553</v>
      </c>
      <c r="W55" s="468">
        <v>2.3214485321713472</v>
      </c>
      <c r="X55" s="468">
        <v>9.5743061159227612</v>
      </c>
      <c r="Y55" s="427"/>
      <c r="Z55" s="427"/>
      <c r="AA55" s="427" t="s">
        <v>39</v>
      </c>
      <c r="AB55" s="427" t="s">
        <v>606</v>
      </c>
      <c r="AC55" s="427" t="s">
        <v>145</v>
      </c>
      <c r="AD55" s="427"/>
    </row>
    <row r="56" spans="2:30" x14ac:dyDescent="0.35">
      <c r="B56" s="451">
        <v>15</v>
      </c>
      <c r="C56" s="451" t="s">
        <v>597</v>
      </c>
      <c r="D56" s="451" t="s">
        <v>5</v>
      </c>
      <c r="E56" s="451" t="s">
        <v>5</v>
      </c>
      <c r="F56" s="452">
        <v>1</v>
      </c>
      <c r="G56" s="451" t="s">
        <v>620</v>
      </c>
      <c r="H56" s="453">
        <v>45838</v>
      </c>
      <c r="I56" s="469">
        <v>14.647836079134279</v>
      </c>
      <c r="J56" s="455" t="s">
        <v>417</v>
      </c>
      <c r="K56" s="455">
        <v>0</v>
      </c>
      <c r="L56" s="455">
        <v>525</v>
      </c>
      <c r="M56" s="455">
        <v>0</v>
      </c>
      <c r="N56" s="455">
        <v>0</v>
      </c>
      <c r="O56" s="451" t="s">
        <v>12</v>
      </c>
      <c r="P56" s="451" t="s">
        <v>602</v>
      </c>
      <c r="Q56" s="456">
        <v>45930</v>
      </c>
      <c r="R56" s="456">
        <v>52231</v>
      </c>
      <c r="S56" s="457">
        <v>1.8297543600000001</v>
      </c>
      <c r="T56" s="453">
        <v>45444</v>
      </c>
      <c r="U56" s="458" t="s">
        <v>42</v>
      </c>
      <c r="V56" s="459" t="s">
        <v>604</v>
      </c>
      <c r="W56" s="460">
        <v>0.56672763448021202</v>
      </c>
      <c r="X56" s="460">
        <v>2.3373440253664146</v>
      </c>
      <c r="Y56" s="434"/>
      <c r="Z56" s="434"/>
      <c r="AA56" s="434" t="s">
        <v>39</v>
      </c>
      <c r="AB56" s="434" t="s">
        <v>606</v>
      </c>
      <c r="AC56" s="434" t="s">
        <v>146</v>
      </c>
      <c r="AD56" s="434"/>
    </row>
    <row r="57" spans="2:30" x14ac:dyDescent="0.35">
      <c r="B57" s="31">
        <v>16</v>
      </c>
      <c r="C57" s="31" t="s">
        <v>597</v>
      </c>
      <c r="D57" s="31" t="s">
        <v>5</v>
      </c>
      <c r="E57" s="31" t="s">
        <v>5</v>
      </c>
      <c r="F57" s="461">
        <v>1</v>
      </c>
      <c r="G57" s="31" t="s">
        <v>621</v>
      </c>
      <c r="H57" s="462">
        <v>45838</v>
      </c>
      <c r="I57" s="470">
        <v>11.036999226779805</v>
      </c>
      <c r="J57" s="464" t="s">
        <v>1314</v>
      </c>
      <c r="K57" s="464">
        <v>0</v>
      </c>
      <c r="L57" s="464">
        <v>525</v>
      </c>
      <c r="M57" s="464">
        <v>0</v>
      </c>
      <c r="N57" s="464">
        <v>0</v>
      </c>
      <c r="O57" s="31" t="s">
        <v>11</v>
      </c>
      <c r="P57" s="31" t="s">
        <v>602</v>
      </c>
      <c r="Q57" s="465">
        <v>46096</v>
      </c>
      <c r="R57" s="465">
        <v>52231</v>
      </c>
      <c r="S57" s="466">
        <v>2.6018950099999998</v>
      </c>
      <c r="T57" s="462">
        <v>45444</v>
      </c>
      <c r="U57" s="467" t="s">
        <v>42</v>
      </c>
      <c r="V57" s="29" t="s">
        <v>604</v>
      </c>
      <c r="W57" s="468">
        <v>2.6175677158381004E-2</v>
      </c>
      <c r="X57" s="468">
        <v>1.0693454834913334</v>
      </c>
      <c r="Y57" s="427"/>
      <c r="Z57" s="427"/>
      <c r="AA57" s="427" t="s">
        <v>39</v>
      </c>
      <c r="AB57" s="427" t="s">
        <v>606</v>
      </c>
      <c r="AC57" s="427" t="s">
        <v>147</v>
      </c>
      <c r="AD57" s="427"/>
    </row>
    <row r="58" spans="2:30" x14ac:dyDescent="0.35">
      <c r="B58" s="451">
        <v>17</v>
      </c>
      <c r="C58" s="451" t="s">
        <v>597</v>
      </c>
      <c r="D58" s="451" t="s">
        <v>5</v>
      </c>
      <c r="E58" s="451" t="s">
        <v>5</v>
      </c>
      <c r="F58" s="452">
        <v>1</v>
      </c>
      <c r="G58" s="451" t="s">
        <v>622</v>
      </c>
      <c r="H58" s="453">
        <v>45838</v>
      </c>
      <c r="I58" s="469">
        <v>3.6798581183080592</v>
      </c>
      <c r="J58" s="455" t="s">
        <v>1315</v>
      </c>
      <c r="K58" s="455">
        <v>0</v>
      </c>
      <c r="L58" s="455">
        <v>525</v>
      </c>
      <c r="M58" s="455">
        <v>0</v>
      </c>
      <c r="N58" s="455">
        <v>0</v>
      </c>
      <c r="O58" s="451" t="s">
        <v>11</v>
      </c>
      <c r="P58" s="451" t="s">
        <v>602</v>
      </c>
      <c r="Q58" s="456">
        <v>46096</v>
      </c>
      <c r="R58" s="456">
        <v>52231</v>
      </c>
      <c r="S58" s="457">
        <v>0.86729833000000001</v>
      </c>
      <c r="T58" s="453">
        <v>45444</v>
      </c>
      <c r="U58" s="458" t="s">
        <v>42</v>
      </c>
      <c r="V58" s="459" t="s">
        <v>604</v>
      </c>
      <c r="W58" s="460">
        <v>8.7252256832379953E-3</v>
      </c>
      <c r="X58" s="460">
        <v>0.356448493017333</v>
      </c>
      <c r="Y58" s="434"/>
      <c r="Z58" s="434"/>
      <c r="AA58" s="434" t="s">
        <v>39</v>
      </c>
      <c r="AB58" s="434" t="s">
        <v>606</v>
      </c>
      <c r="AC58" s="434" t="s">
        <v>148</v>
      </c>
      <c r="AD58" s="434"/>
    </row>
    <row r="59" spans="2:30" x14ac:dyDescent="0.35">
      <c r="B59" s="31">
        <v>18</v>
      </c>
      <c r="C59" s="31" t="s">
        <v>597</v>
      </c>
      <c r="D59" s="31" t="s">
        <v>5</v>
      </c>
      <c r="E59" s="31" t="s">
        <v>5</v>
      </c>
      <c r="F59" s="461">
        <v>1</v>
      </c>
      <c r="G59" s="31" t="s">
        <v>623</v>
      </c>
      <c r="H59" s="462">
        <v>45838</v>
      </c>
      <c r="I59" s="470">
        <v>11.036999226779805</v>
      </c>
      <c r="J59" s="464" t="s">
        <v>447</v>
      </c>
      <c r="K59" s="464">
        <v>0</v>
      </c>
      <c r="L59" s="464">
        <v>525</v>
      </c>
      <c r="M59" s="464">
        <v>0</v>
      </c>
      <c r="N59" s="464">
        <v>0</v>
      </c>
      <c r="O59" s="31" t="s">
        <v>11</v>
      </c>
      <c r="P59" s="31" t="s">
        <v>602</v>
      </c>
      <c r="Q59" s="465">
        <v>46096</v>
      </c>
      <c r="R59" s="465">
        <v>52231</v>
      </c>
      <c r="S59" s="466">
        <v>2.6018950099999998</v>
      </c>
      <c r="T59" s="462">
        <v>45444</v>
      </c>
      <c r="U59" s="467" t="s">
        <v>42</v>
      </c>
      <c r="V59" s="29" t="s">
        <v>604</v>
      </c>
      <c r="W59" s="468">
        <v>2.6175677158381004E-2</v>
      </c>
      <c r="X59" s="468">
        <v>1.0693454834913334</v>
      </c>
      <c r="Y59" s="427"/>
      <c r="Z59" s="427"/>
      <c r="AA59" s="427" t="s">
        <v>39</v>
      </c>
      <c r="AB59" s="427" t="s">
        <v>606</v>
      </c>
      <c r="AC59" s="427" t="s">
        <v>149</v>
      </c>
      <c r="AD59" s="427"/>
    </row>
    <row r="60" spans="2:30" x14ac:dyDescent="0.35">
      <c r="B60" s="451">
        <v>19</v>
      </c>
      <c r="C60" s="451" t="s">
        <v>597</v>
      </c>
      <c r="D60" s="451" t="s">
        <v>5</v>
      </c>
      <c r="E60" s="451" t="s">
        <v>5</v>
      </c>
      <c r="F60" s="452">
        <v>1</v>
      </c>
      <c r="G60" s="451" t="s">
        <v>624</v>
      </c>
      <c r="H60" s="453">
        <v>45838</v>
      </c>
      <c r="I60" s="469">
        <v>14.35467485608512</v>
      </c>
      <c r="J60" s="455" t="s">
        <v>418</v>
      </c>
      <c r="K60" s="455">
        <v>0</v>
      </c>
      <c r="L60" s="455">
        <v>525</v>
      </c>
      <c r="M60" s="455">
        <v>0</v>
      </c>
      <c r="N60" s="455">
        <v>0</v>
      </c>
      <c r="O60" s="451" t="s">
        <v>11</v>
      </c>
      <c r="P60" s="451" t="s">
        <v>602</v>
      </c>
      <c r="Q60" s="456">
        <v>46096</v>
      </c>
      <c r="R60" s="456">
        <v>52231</v>
      </c>
      <c r="S60" s="457">
        <v>2.7446315399999999</v>
      </c>
      <c r="T60" s="453">
        <v>45444</v>
      </c>
      <c r="U60" s="458" t="s">
        <v>42</v>
      </c>
      <c r="V60" s="459" t="s">
        <v>604</v>
      </c>
      <c r="W60" s="460">
        <v>7.9795838724422904E-3</v>
      </c>
      <c r="X60" s="460">
        <v>2.4677992022663953E-2</v>
      </c>
      <c r="Y60" s="434"/>
      <c r="Z60" s="434"/>
      <c r="AA60" s="434" t="s">
        <v>39</v>
      </c>
      <c r="AB60" s="434" t="s">
        <v>606</v>
      </c>
      <c r="AC60" s="434" t="s">
        <v>150</v>
      </c>
      <c r="AD60" s="434"/>
    </row>
    <row r="61" spans="2:30" x14ac:dyDescent="0.35">
      <c r="B61" s="31">
        <v>20</v>
      </c>
      <c r="C61" s="31" t="s">
        <v>597</v>
      </c>
      <c r="D61" s="31" t="s">
        <v>5</v>
      </c>
      <c r="E61" s="31" t="s">
        <v>5</v>
      </c>
      <c r="F61" s="461">
        <v>1</v>
      </c>
      <c r="G61" s="31" t="s">
        <v>625</v>
      </c>
      <c r="H61" s="462">
        <v>45838</v>
      </c>
      <c r="I61" s="470">
        <v>4.7848916186950401</v>
      </c>
      <c r="J61" s="464" t="s">
        <v>406</v>
      </c>
      <c r="K61" s="464">
        <v>0</v>
      </c>
      <c r="L61" s="464">
        <v>525</v>
      </c>
      <c r="M61" s="464">
        <v>0</v>
      </c>
      <c r="N61" s="464">
        <v>0</v>
      </c>
      <c r="O61" s="31" t="s">
        <v>11</v>
      </c>
      <c r="P61" s="31" t="s">
        <v>602</v>
      </c>
      <c r="Q61" s="465">
        <v>46096</v>
      </c>
      <c r="R61" s="465">
        <v>52231</v>
      </c>
      <c r="S61" s="466">
        <v>0.91487718000000007</v>
      </c>
      <c r="T61" s="462">
        <v>45444</v>
      </c>
      <c r="U61" s="467" t="s">
        <v>42</v>
      </c>
      <c r="V61" s="29" t="s">
        <v>604</v>
      </c>
      <c r="W61" s="468">
        <v>2.6598612780482263E-3</v>
      </c>
      <c r="X61" s="468">
        <v>8.2259973062021926E-3</v>
      </c>
      <c r="Y61" s="427"/>
      <c r="Z61" s="427"/>
      <c r="AA61" s="427" t="s">
        <v>39</v>
      </c>
      <c r="AB61" s="427" t="s">
        <v>606</v>
      </c>
      <c r="AC61" s="427" t="s">
        <v>151</v>
      </c>
      <c r="AD61" s="427"/>
    </row>
    <row r="62" spans="2:30" x14ac:dyDescent="0.35">
      <c r="B62" s="451">
        <v>21</v>
      </c>
      <c r="C62" s="451" t="s">
        <v>597</v>
      </c>
      <c r="D62" s="451" t="s">
        <v>5</v>
      </c>
      <c r="E62" s="451" t="s">
        <v>5</v>
      </c>
      <c r="F62" s="452">
        <v>1</v>
      </c>
      <c r="G62" s="451" t="s">
        <v>626</v>
      </c>
      <c r="H62" s="453">
        <v>45838</v>
      </c>
      <c r="I62" s="469">
        <v>6.8524598577154983</v>
      </c>
      <c r="J62" s="455" t="s">
        <v>396</v>
      </c>
      <c r="K62" s="455">
        <v>0</v>
      </c>
      <c r="L62" s="455">
        <v>230</v>
      </c>
      <c r="M62" s="455">
        <v>0</v>
      </c>
      <c r="N62" s="455">
        <v>0</v>
      </c>
      <c r="O62" s="451" t="s">
        <v>12</v>
      </c>
      <c r="P62" s="451" t="s">
        <v>602</v>
      </c>
      <c r="Q62" s="456">
        <v>46173</v>
      </c>
      <c r="R62" s="456">
        <v>52231</v>
      </c>
      <c r="S62" s="457">
        <v>0.62804793999999997</v>
      </c>
      <c r="T62" s="453">
        <v>45444</v>
      </c>
      <c r="U62" s="458" t="s">
        <v>42</v>
      </c>
      <c r="V62" s="459" t="s">
        <v>604</v>
      </c>
      <c r="W62" s="460">
        <v>9.7272550000000006E-3</v>
      </c>
      <c r="X62" s="460">
        <v>1.8010445E-2</v>
      </c>
      <c r="Y62" s="434"/>
      <c r="Z62" s="434"/>
      <c r="AA62" s="434" t="s">
        <v>39</v>
      </c>
      <c r="AB62" s="434" t="s">
        <v>606</v>
      </c>
      <c r="AC62" s="434" t="s">
        <v>152</v>
      </c>
      <c r="AD62" s="434"/>
    </row>
    <row r="63" spans="2:30" x14ac:dyDescent="0.35">
      <c r="B63" s="31">
        <v>22</v>
      </c>
      <c r="C63" s="31" t="s">
        <v>597</v>
      </c>
      <c r="D63" s="31" t="s">
        <v>5</v>
      </c>
      <c r="E63" s="31" t="s">
        <v>5</v>
      </c>
      <c r="F63" s="461">
        <v>1</v>
      </c>
      <c r="G63" s="31" t="s">
        <v>627</v>
      </c>
      <c r="H63" s="462">
        <v>45838</v>
      </c>
      <c r="I63" s="470">
        <v>6.8524598577154983</v>
      </c>
      <c r="J63" s="464" t="s">
        <v>396</v>
      </c>
      <c r="K63" s="464">
        <v>0</v>
      </c>
      <c r="L63" s="464">
        <v>230</v>
      </c>
      <c r="M63" s="464">
        <v>0</v>
      </c>
      <c r="N63" s="464">
        <v>0</v>
      </c>
      <c r="O63" s="31" t="s">
        <v>12</v>
      </c>
      <c r="P63" s="31" t="s">
        <v>602</v>
      </c>
      <c r="Q63" s="465">
        <v>46203</v>
      </c>
      <c r="R63" s="465">
        <v>52231</v>
      </c>
      <c r="S63" s="466">
        <v>0.62804793999999997</v>
      </c>
      <c r="T63" s="462">
        <v>45444</v>
      </c>
      <c r="U63" s="467" t="s">
        <v>42</v>
      </c>
      <c r="V63" s="29" t="s">
        <v>604</v>
      </c>
      <c r="W63" s="468">
        <v>9.7272550000000006E-3</v>
      </c>
      <c r="X63" s="468">
        <v>1.8010445E-2</v>
      </c>
      <c r="Y63" s="427"/>
      <c r="Z63" s="427"/>
      <c r="AA63" s="427" t="s">
        <v>39</v>
      </c>
      <c r="AB63" s="427" t="s">
        <v>606</v>
      </c>
      <c r="AC63" s="427" t="s">
        <v>153</v>
      </c>
      <c r="AD63" s="427"/>
    </row>
    <row r="64" spans="2:30" x14ac:dyDescent="0.35">
      <c r="B64" s="451">
        <v>23</v>
      </c>
      <c r="C64" s="451" t="s">
        <v>597</v>
      </c>
      <c r="D64" s="451" t="s">
        <v>5</v>
      </c>
      <c r="E64" s="451" t="s">
        <v>5</v>
      </c>
      <c r="F64" s="452">
        <v>1</v>
      </c>
      <c r="G64" s="451" t="s">
        <v>628</v>
      </c>
      <c r="H64" s="453">
        <v>45838</v>
      </c>
      <c r="I64" s="469">
        <v>2.0148119933413473</v>
      </c>
      <c r="J64" s="455" t="s">
        <v>393</v>
      </c>
      <c r="K64" s="455">
        <v>0</v>
      </c>
      <c r="L64" s="455">
        <v>230</v>
      </c>
      <c r="M64" s="455">
        <v>0</v>
      </c>
      <c r="N64" s="455">
        <v>0</v>
      </c>
      <c r="O64" s="451" t="s">
        <v>11</v>
      </c>
      <c r="P64" s="451" t="s">
        <v>602</v>
      </c>
      <c r="Q64" s="456">
        <v>46096</v>
      </c>
      <c r="R64" s="456">
        <v>52231</v>
      </c>
      <c r="S64" s="457">
        <v>0.55222424000000003</v>
      </c>
      <c r="T64" s="453">
        <v>45444</v>
      </c>
      <c r="U64" s="458" t="s">
        <v>42</v>
      </c>
      <c r="V64" s="459" t="s">
        <v>604</v>
      </c>
      <c r="W64" s="460">
        <v>9.4696290322320784E-3</v>
      </c>
      <c r="X64" s="460">
        <v>2.3852851135059656E-2</v>
      </c>
      <c r="Y64" s="434"/>
      <c r="Z64" s="434"/>
      <c r="AA64" s="434" t="s">
        <v>39</v>
      </c>
      <c r="AB64" s="434" t="s">
        <v>606</v>
      </c>
      <c r="AC64" s="434" t="s">
        <v>154</v>
      </c>
      <c r="AD64" s="434"/>
    </row>
    <row r="65" spans="2:30" x14ac:dyDescent="0.35">
      <c r="B65" s="31">
        <v>24</v>
      </c>
      <c r="C65" s="31" t="s">
        <v>597</v>
      </c>
      <c r="D65" s="31" t="s">
        <v>5</v>
      </c>
      <c r="E65" s="31" t="s">
        <v>5</v>
      </c>
      <c r="F65" s="461">
        <v>1</v>
      </c>
      <c r="G65" s="31" t="s">
        <v>629</v>
      </c>
      <c r="H65" s="462">
        <v>45838</v>
      </c>
      <c r="I65" s="470">
        <v>63.041692903960232</v>
      </c>
      <c r="J65" s="464" t="s">
        <v>1316</v>
      </c>
      <c r="K65" s="464">
        <v>0</v>
      </c>
      <c r="L65" s="464">
        <v>525</v>
      </c>
      <c r="M65" s="464">
        <v>0</v>
      </c>
      <c r="N65" s="464">
        <v>0</v>
      </c>
      <c r="O65" s="31" t="s">
        <v>12</v>
      </c>
      <c r="P65" s="31" t="s">
        <v>602</v>
      </c>
      <c r="Q65" s="465">
        <v>45961</v>
      </c>
      <c r="R65" s="465">
        <v>52231</v>
      </c>
      <c r="S65" s="466">
        <v>7.8803591100000006</v>
      </c>
      <c r="T65" s="462">
        <v>45444</v>
      </c>
      <c r="U65" s="467" t="s">
        <v>42</v>
      </c>
      <c r="V65" s="29" t="s">
        <v>604</v>
      </c>
      <c r="W65" s="468">
        <v>2.4407742243104273</v>
      </c>
      <c r="X65" s="468">
        <v>10.066438802993499</v>
      </c>
      <c r="Y65" s="427"/>
      <c r="Z65" s="427"/>
      <c r="AA65" s="427" t="s">
        <v>39</v>
      </c>
      <c r="AB65" s="427" t="s">
        <v>606</v>
      </c>
      <c r="AC65" s="427" t="s">
        <v>155</v>
      </c>
      <c r="AD65" s="427"/>
    </row>
    <row r="66" spans="2:30" x14ac:dyDescent="0.35">
      <c r="B66" s="451">
        <v>25</v>
      </c>
      <c r="C66" s="451" t="s">
        <v>597</v>
      </c>
      <c r="D66" s="451" t="s">
        <v>5</v>
      </c>
      <c r="E66" s="451" t="s">
        <v>5</v>
      </c>
      <c r="F66" s="452">
        <v>1</v>
      </c>
      <c r="G66" s="451" t="s">
        <v>630</v>
      </c>
      <c r="H66" s="453">
        <v>45838</v>
      </c>
      <c r="I66" s="469">
        <v>63.041692903960232</v>
      </c>
      <c r="J66" s="455" t="s">
        <v>404</v>
      </c>
      <c r="K66" s="455">
        <v>0</v>
      </c>
      <c r="L66" s="455">
        <v>525</v>
      </c>
      <c r="M66" s="455">
        <v>0</v>
      </c>
      <c r="N66" s="455">
        <v>0</v>
      </c>
      <c r="O66" s="451" t="s">
        <v>12</v>
      </c>
      <c r="P66" s="451" t="s">
        <v>602</v>
      </c>
      <c r="Q66" s="456">
        <v>45991</v>
      </c>
      <c r="R66" s="456">
        <v>52231</v>
      </c>
      <c r="S66" s="457">
        <v>7.8803591100000006</v>
      </c>
      <c r="T66" s="453">
        <v>45444</v>
      </c>
      <c r="U66" s="458" t="s">
        <v>42</v>
      </c>
      <c r="V66" s="459" t="s">
        <v>604</v>
      </c>
      <c r="W66" s="460">
        <v>2.4407742243104296</v>
      </c>
      <c r="X66" s="460">
        <v>10.066438802993511</v>
      </c>
      <c r="Y66" s="434"/>
      <c r="Z66" s="434"/>
      <c r="AA66" s="434" t="s">
        <v>39</v>
      </c>
      <c r="AB66" s="434" t="s">
        <v>606</v>
      </c>
      <c r="AC66" s="434" t="s">
        <v>156</v>
      </c>
      <c r="AD66" s="434"/>
    </row>
    <row r="67" spans="2:30" x14ac:dyDescent="0.35">
      <c r="B67" s="31">
        <v>26</v>
      </c>
      <c r="C67" s="31" t="s">
        <v>597</v>
      </c>
      <c r="D67" s="31" t="s">
        <v>5</v>
      </c>
      <c r="E67" s="31" t="s">
        <v>5</v>
      </c>
      <c r="F67" s="461">
        <v>1</v>
      </c>
      <c r="G67" s="31" t="s">
        <v>631</v>
      </c>
      <c r="H67" s="462">
        <v>45838</v>
      </c>
      <c r="I67" s="470">
        <v>10.219169194602145</v>
      </c>
      <c r="J67" s="464" t="s">
        <v>396</v>
      </c>
      <c r="K67" s="464">
        <v>0</v>
      </c>
      <c r="L67" s="464">
        <v>230</v>
      </c>
      <c r="M67" s="464">
        <v>0</v>
      </c>
      <c r="N67" s="464">
        <v>0</v>
      </c>
      <c r="O67" s="31" t="s">
        <v>12</v>
      </c>
      <c r="P67" s="31" t="s">
        <v>602</v>
      </c>
      <c r="Q67" s="465">
        <v>46276</v>
      </c>
      <c r="R67" s="465">
        <v>52231</v>
      </c>
      <c r="S67" s="466">
        <v>3.5598070900000001</v>
      </c>
      <c r="T67" s="462">
        <v>45444</v>
      </c>
      <c r="U67" s="467" t="s">
        <v>42</v>
      </c>
      <c r="V67" s="29" t="s">
        <v>604</v>
      </c>
      <c r="W67" s="468">
        <v>2.1540782765379133E-2</v>
      </c>
      <c r="X67" s="468">
        <v>0.1626271563412971</v>
      </c>
      <c r="Y67" s="427"/>
      <c r="Z67" s="427"/>
      <c r="AA67" s="427" t="s">
        <v>39</v>
      </c>
      <c r="AB67" s="427" t="s">
        <v>606</v>
      </c>
      <c r="AC67" s="427" t="s">
        <v>157</v>
      </c>
      <c r="AD67" s="427"/>
    </row>
    <row r="68" spans="2:30" x14ac:dyDescent="0.35">
      <c r="B68" s="451">
        <v>27</v>
      </c>
      <c r="C68" s="451" t="s">
        <v>597</v>
      </c>
      <c r="D68" s="451" t="s">
        <v>5</v>
      </c>
      <c r="E68" s="451" t="s">
        <v>5</v>
      </c>
      <c r="F68" s="452">
        <v>1</v>
      </c>
      <c r="G68" s="451" t="s">
        <v>632</v>
      </c>
      <c r="H68" s="453">
        <v>45838</v>
      </c>
      <c r="I68" s="469">
        <v>3.4019889558518215</v>
      </c>
      <c r="J68" s="455" t="s">
        <v>1312</v>
      </c>
      <c r="K68" s="455">
        <v>0</v>
      </c>
      <c r="L68" s="455">
        <v>230</v>
      </c>
      <c r="M68" s="455">
        <v>0</v>
      </c>
      <c r="N68" s="455">
        <v>0</v>
      </c>
      <c r="O68" s="451" t="s">
        <v>12</v>
      </c>
      <c r="P68" s="451" t="s">
        <v>602</v>
      </c>
      <c r="Q68" s="456">
        <v>46276</v>
      </c>
      <c r="R68" s="456">
        <v>52231</v>
      </c>
      <c r="S68" s="457">
        <v>1.1866023600000002</v>
      </c>
      <c r="T68" s="453">
        <v>45444</v>
      </c>
      <c r="U68" s="458" t="s">
        <v>42</v>
      </c>
      <c r="V68" s="459" t="s">
        <v>604</v>
      </c>
      <c r="W68" s="460">
        <v>7.6290272346208653E-3</v>
      </c>
      <c r="X68" s="460">
        <v>5.4774923658702873E-2</v>
      </c>
      <c r="Y68" s="434"/>
      <c r="Z68" s="434"/>
      <c r="AA68" s="434" t="s">
        <v>39</v>
      </c>
      <c r="AB68" s="434" t="s">
        <v>606</v>
      </c>
      <c r="AC68" s="434" t="s">
        <v>158</v>
      </c>
      <c r="AD68" s="434"/>
    </row>
    <row r="69" spans="2:30" x14ac:dyDescent="0.35">
      <c r="B69" s="31">
        <v>28</v>
      </c>
      <c r="C69" s="31" t="s">
        <v>597</v>
      </c>
      <c r="D69" s="31" t="s">
        <v>5</v>
      </c>
      <c r="E69" s="31" t="s">
        <v>5</v>
      </c>
      <c r="F69" s="461">
        <v>1</v>
      </c>
      <c r="G69" s="31" t="s">
        <v>633</v>
      </c>
      <c r="H69" s="462">
        <v>45838</v>
      </c>
      <c r="I69" s="470">
        <v>2.1843649275803889</v>
      </c>
      <c r="J69" s="464" t="s">
        <v>387</v>
      </c>
      <c r="K69" s="464">
        <v>0</v>
      </c>
      <c r="L69" s="464">
        <v>230</v>
      </c>
      <c r="M69" s="464">
        <v>0</v>
      </c>
      <c r="N69" s="464">
        <v>0</v>
      </c>
      <c r="O69" s="31" t="s">
        <v>16</v>
      </c>
      <c r="P69" s="31" t="s">
        <v>602</v>
      </c>
      <c r="Q69" s="465">
        <v>46096</v>
      </c>
      <c r="R69" s="465">
        <v>52231</v>
      </c>
      <c r="S69" s="466">
        <v>0.43890958000000002</v>
      </c>
      <c r="T69" s="462">
        <v>45444</v>
      </c>
      <c r="U69" s="467" t="s">
        <v>42</v>
      </c>
      <c r="V69" s="29" t="s">
        <v>604</v>
      </c>
      <c r="W69" s="468">
        <v>2.3065E-4</v>
      </c>
      <c r="X69" s="468">
        <v>4.1523199999999993E-3</v>
      </c>
      <c r="Y69" s="427"/>
      <c r="Z69" s="427"/>
      <c r="AA69" s="427" t="s">
        <v>39</v>
      </c>
      <c r="AB69" s="427" t="s">
        <v>606</v>
      </c>
      <c r="AC69" s="427" t="s">
        <v>159</v>
      </c>
      <c r="AD69" s="427"/>
    </row>
    <row r="70" spans="2:30" x14ac:dyDescent="0.35">
      <c r="B70" s="451">
        <v>29</v>
      </c>
      <c r="C70" s="451" t="s">
        <v>597</v>
      </c>
      <c r="D70" s="451" t="s">
        <v>5</v>
      </c>
      <c r="E70" s="451" t="s">
        <v>5</v>
      </c>
      <c r="F70" s="452">
        <v>1</v>
      </c>
      <c r="G70" s="451" t="s">
        <v>634</v>
      </c>
      <c r="H70" s="453">
        <v>45838</v>
      </c>
      <c r="I70" s="469">
        <v>52.941064086925323</v>
      </c>
      <c r="J70" s="455" t="s">
        <v>392</v>
      </c>
      <c r="K70" s="455">
        <v>0</v>
      </c>
      <c r="L70" s="455">
        <v>525</v>
      </c>
      <c r="M70" s="455">
        <v>0</v>
      </c>
      <c r="N70" s="455">
        <v>0</v>
      </c>
      <c r="O70" s="451" t="s">
        <v>17</v>
      </c>
      <c r="P70" s="451" t="s">
        <v>602</v>
      </c>
      <c r="Q70" s="456">
        <v>46096</v>
      </c>
      <c r="R70" s="456">
        <v>52231</v>
      </c>
      <c r="S70" s="457">
        <v>7.8803591100000006</v>
      </c>
      <c r="T70" s="453">
        <v>45444</v>
      </c>
      <c r="U70" s="458" t="s">
        <v>42</v>
      </c>
      <c r="V70" s="459" t="s">
        <v>604</v>
      </c>
      <c r="W70" s="460">
        <v>9.6698798362885641E-2</v>
      </c>
      <c r="X70" s="460">
        <v>0.33519927047798004</v>
      </c>
      <c r="Y70" s="434"/>
      <c r="Z70" s="434"/>
      <c r="AA70" s="434" t="s">
        <v>39</v>
      </c>
      <c r="AB70" s="434" t="s">
        <v>606</v>
      </c>
      <c r="AC70" s="434" t="s">
        <v>160</v>
      </c>
      <c r="AD70" s="434"/>
    </row>
    <row r="71" spans="2:30" x14ac:dyDescent="0.35">
      <c r="B71" s="31">
        <v>30</v>
      </c>
      <c r="C71" s="31" t="s">
        <v>597</v>
      </c>
      <c r="D71" s="31" t="s">
        <v>5</v>
      </c>
      <c r="E71" s="31" t="s">
        <v>5</v>
      </c>
      <c r="F71" s="461">
        <v>1</v>
      </c>
      <c r="G71" s="31" t="s">
        <v>635</v>
      </c>
      <c r="H71" s="462">
        <v>45838</v>
      </c>
      <c r="I71" s="470">
        <v>15.408468553359818</v>
      </c>
      <c r="J71" s="464" t="s">
        <v>405</v>
      </c>
      <c r="K71" s="464">
        <v>0</v>
      </c>
      <c r="L71" s="464">
        <v>525</v>
      </c>
      <c r="M71" s="464">
        <v>0</v>
      </c>
      <c r="N71" s="464">
        <v>0</v>
      </c>
      <c r="O71" s="31" t="s">
        <v>11</v>
      </c>
      <c r="P71" s="31" t="s">
        <v>602</v>
      </c>
      <c r="Q71" s="465">
        <v>46096</v>
      </c>
      <c r="R71" s="465">
        <v>52231</v>
      </c>
      <c r="S71" s="466">
        <v>2.62678638</v>
      </c>
      <c r="T71" s="462">
        <v>45444</v>
      </c>
      <c r="U71" s="467" t="s">
        <v>42</v>
      </c>
      <c r="V71" s="29" t="s">
        <v>604</v>
      </c>
      <c r="W71" s="468">
        <v>0.11784149241697656</v>
      </c>
      <c r="X71" s="468">
        <v>0.12997858643093652</v>
      </c>
      <c r="Y71" s="427"/>
      <c r="Z71" s="427"/>
      <c r="AA71" s="427" t="s">
        <v>39</v>
      </c>
      <c r="AB71" s="427" t="s">
        <v>606</v>
      </c>
      <c r="AC71" s="427" t="s">
        <v>161</v>
      </c>
      <c r="AD71" s="427"/>
    </row>
    <row r="72" spans="2:30" x14ac:dyDescent="0.35">
      <c r="B72" s="451">
        <v>31</v>
      </c>
      <c r="C72" s="451" t="s">
        <v>597</v>
      </c>
      <c r="D72" s="451" t="s">
        <v>5</v>
      </c>
      <c r="E72" s="451" t="s">
        <v>5</v>
      </c>
      <c r="F72" s="452">
        <v>1</v>
      </c>
      <c r="G72" s="451" t="s">
        <v>636</v>
      </c>
      <c r="H72" s="453">
        <v>45838</v>
      </c>
      <c r="I72" s="469">
        <v>2.3124921837777852</v>
      </c>
      <c r="J72" s="455" t="s">
        <v>447</v>
      </c>
      <c r="K72" s="455">
        <v>0</v>
      </c>
      <c r="L72" s="455">
        <v>525</v>
      </c>
      <c r="M72" s="455">
        <v>0</v>
      </c>
      <c r="N72" s="455">
        <v>0</v>
      </c>
      <c r="O72" s="451" t="s">
        <v>17</v>
      </c>
      <c r="P72" s="451" t="s">
        <v>602</v>
      </c>
      <c r="Q72" s="456">
        <v>46096</v>
      </c>
      <c r="R72" s="456">
        <v>52231</v>
      </c>
      <c r="S72" s="457">
        <v>0.91487718000000007</v>
      </c>
      <c r="T72" s="453">
        <v>45444</v>
      </c>
      <c r="U72" s="458" t="s">
        <v>42</v>
      </c>
      <c r="V72" s="459" t="s">
        <v>604</v>
      </c>
      <c r="W72" s="460">
        <v>2.2998000000000003E-3</v>
      </c>
      <c r="X72" s="460">
        <v>8.6404229999999999E-2</v>
      </c>
      <c r="Y72" s="434"/>
      <c r="Z72" s="434"/>
      <c r="AA72" s="434" t="s">
        <v>39</v>
      </c>
      <c r="AB72" s="434" t="s">
        <v>606</v>
      </c>
      <c r="AC72" s="434" t="s">
        <v>162</v>
      </c>
      <c r="AD72" s="434"/>
    </row>
    <row r="73" spans="2:30" x14ac:dyDescent="0.35">
      <c r="B73" s="31">
        <v>32</v>
      </c>
      <c r="C73" s="31" t="s">
        <v>597</v>
      </c>
      <c r="D73" s="31" t="s">
        <v>5</v>
      </c>
      <c r="E73" s="31" t="s">
        <v>5</v>
      </c>
      <c r="F73" s="461">
        <v>1</v>
      </c>
      <c r="G73" s="31" t="s">
        <v>637</v>
      </c>
      <c r="H73" s="462">
        <v>45838</v>
      </c>
      <c r="I73" s="470">
        <v>6.936830439439948</v>
      </c>
      <c r="J73" s="464" t="s">
        <v>1317</v>
      </c>
      <c r="K73" s="464">
        <v>0</v>
      </c>
      <c r="L73" s="464">
        <v>525</v>
      </c>
      <c r="M73" s="464">
        <v>0</v>
      </c>
      <c r="N73" s="464">
        <v>0</v>
      </c>
      <c r="O73" s="31" t="s">
        <v>12</v>
      </c>
      <c r="P73" s="31" t="s">
        <v>602</v>
      </c>
      <c r="Q73" s="465">
        <v>46276</v>
      </c>
      <c r="R73" s="465">
        <v>52231</v>
      </c>
      <c r="S73" s="466">
        <v>2.7446315399999999</v>
      </c>
      <c r="T73" s="462">
        <v>45444</v>
      </c>
      <c r="U73" s="467" t="s">
        <v>42</v>
      </c>
      <c r="V73" s="29" t="s">
        <v>604</v>
      </c>
      <c r="W73" s="468">
        <v>4.2190309297699825E-2</v>
      </c>
      <c r="X73" s="468">
        <v>0.15226508645735407</v>
      </c>
      <c r="Y73" s="427"/>
      <c r="Z73" s="427"/>
      <c r="AA73" s="427" t="s">
        <v>39</v>
      </c>
      <c r="AB73" s="427" t="s">
        <v>606</v>
      </c>
      <c r="AC73" s="427" t="s">
        <v>163</v>
      </c>
      <c r="AD73" s="427"/>
    </row>
    <row r="74" spans="2:30" x14ac:dyDescent="0.35">
      <c r="B74" s="451">
        <v>33</v>
      </c>
      <c r="C74" s="451" t="s">
        <v>597</v>
      </c>
      <c r="D74" s="451" t="s">
        <v>5</v>
      </c>
      <c r="E74" s="451" t="s">
        <v>5</v>
      </c>
      <c r="F74" s="452">
        <v>1</v>
      </c>
      <c r="G74" s="451" t="s">
        <v>638</v>
      </c>
      <c r="H74" s="453">
        <v>45838</v>
      </c>
      <c r="I74" s="469">
        <v>13.375037352762259</v>
      </c>
      <c r="J74" s="455" t="s">
        <v>409</v>
      </c>
      <c r="K74" s="455">
        <v>0</v>
      </c>
      <c r="L74" s="455">
        <v>230</v>
      </c>
      <c r="M74" s="455">
        <v>0</v>
      </c>
      <c r="N74" s="455">
        <v>0</v>
      </c>
      <c r="O74" s="451" t="s">
        <v>16</v>
      </c>
      <c r="P74" s="451" t="s">
        <v>602</v>
      </c>
      <c r="Q74" s="456">
        <v>46096</v>
      </c>
      <c r="R74" s="456">
        <v>52231</v>
      </c>
      <c r="S74" s="457">
        <v>2.0279618200000002</v>
      </c>
      <c r="T74" s="453">
        <v>45444</v>
      </c>
      <c r="U74" s="458" t="s">
        <v>42</v>
      </c>
      <c r="V74" s="459" t="s">
        <v>604</v>
      </c>
      <c r="W74" s="460">
        <v>1.0657604603163678E-2</v>
      </c>
      <c r="X74" s="460">
        <v>2.0925457415989428E-2</v>
      </c>
      <c r="Y74" s="434"/>
      <c r="Z74" s="434"/>
      <c r="AA74" s="434" t="s">
        <v>39</v>
      </c>
      <c r="AB74" s="434" t="s">
        <v>606</v>
      </c>
      <c r="AC74" s="434" t="s">
        <v>164</v>
      </c>
      <c r="AD74" s="434"/>
    </row>
    <row r="75" spans="2:30" x14ac:dyDescent="0.35">
      <c r="B75" s="31">
        <v>34</v>
      </c>
      <c r="C75" s="31" t="s">
        <v>597</v>
      </c>
      <c r="D75" s="31" t="s">
        <v>5</v>
      </c>
      <c r="E75" s="31" t="s">
        <v>5</v>
      </c>
      <c r="F75" s="461">
        <v>1</v>
      </c>
      <c r="G75" s="31" t="s">
        <v>639</v>
      </c>
      <c r="H75" s="462">
        <v>45838</v>
      </c>
      <c r="I75" s="470">
        <v>13.375037352762259</v>
      </c>
      <c r="J75" s="464" t="s">
        <v>409</v>
      </c>
      <c r="K75" s="464">
        <v>0</v>
      </c>
      <c r="L75" s="464">
        <v>230</v>
      </c>
      <c r="M75" s="464">
        <v>0</v>
      </c>
      <c r="N75" s="464">
        <v>0</v>
      </c>
      <c r="O75" s="31" t="s">
        <v>16</v>
      </c>
      <c r="P75" s="31" t="s">
        <v>602</v>
      </c>
      <c r="Q75" s="465">
        <v>46096</v>
      </c>
      <c r="R75" s="465">
        <v>52231</v>
      </c>
      <c r="S75" s="466">
        <v>2.0279618200000002</v>
      </c>
      <c r="T75" s="462">
        <v>45444</v>
      </c>
      <c r="U75" s="467" t="s">
        <v>42</v>
      </c>
      <c r="V75" s="29" t="s">
        <v>604</v>
      </c>
      <c r="W75" s="468">
        <v>1.0225858045742426E-2</v>
      </c>
      <c r="X75" s="468">
        <v>2.0782047771714603E-2</v>
      </c>
      <c r="Y75" s="427"/>
      <c r="Z75" s="427"/>
      <c r="AA75" s="427" t="s">
        <v>39</v>
      </c>
      <c r="AB75" s="427" t="s">
        <v>606</v>
      </c>
      <c r="AC75" s="427" t="s">
        <v>165</v>
      </c>
      <c r="AD75" s="427"/>
    </row>
    <row r="76" spans="2:30" x14ac:dyDescent="0.35">
      <c r="B76" s="451">
        <v>35</v>
      </c>
      <c r="C76" s="451" t="s">
        <v>597</v>
      </c>
      <c r="D76" s="451" t="s">
        <v>5</v>
      </c>
      <c r="E76" s="451" t="s">
        <v>5</v>
      </c>
      <c r="F76" s="452">
        <v>1</v>
      </c>
      <c r="G76" s="451" t="s">
        <v>640</v>
      </c>
      <c r="H76" s="453">
        <v>45838</v>
      </c>
      <c r="I76" s="469">
        <v>13.375037352762259</v>
      </c>
      <c r="J76" s="455" t="s">
        <v>448</v>
      </c>
      <c r="K76" s="455">
        <v>0</v>
      </c>
      <c r="L76" s="455">
        <v>230</v>
      </c>
      <c r="M76" s="455">
        <v>0</v>
      </c>
      <c r="N76" s="455">
        <v>0</v>
      </c>
      <c r="O76" s="451" t="s">
        <v>16</v>
      </c>
      <c r="P76" s="451" t="s">
        <v>602</v>
      </c>
      <c r="Q76" s="456">
        <v>46096</v>
      </c>
      <c r="R76" s="456">
        <v>52231</v>
      </c>
      <c r="S76" s="457">
        <v>2.0279618200000002</v>
      </c>
      <c r="T76" s="453">
        <v>45444</v>
      </c>
      <c r="U76" s="458" t="s">
        <v>42</v>
      </c>
      <c r="V76" s="459" t="s">
        <v>604</v>
      </c>
      <c r="W76" s="460">
        <v>1.0225858045742426E-2</v>
      </c>
      <c r="X76" s="460">
        <v>2.0782047771714603E-2</v>
      </c>
      <c r="Y76" s="434"/>
      <c r="Z76" s="434"/>
      <c r="AA76" s="434" t="s">
        <v>39</v>
      </c>
      <c r="AB76" s="434" t="s">
        <v>606</v>
      </c>
      <c r="AC76" s="434" t="s">
        <v>166</v>
      </c>
      <c r="AD76" s="434"/>
    </row>
    <row r="77" spans="2:30" x14ac:dyDescent="0.35">
      <c r="B77" s="31">
        <v>36</v>
      </c>
      <c r="C77" s="31" t="s">
        <v>597</v>
      </c>
      <c r="D77" s="31" t="s">
        <v>5</v>
      </c>
      <c r="E77" s="31" t="s">
        <v>5</v>
      </c>
      <c r="F77" s="461">
        <v>1</v>
      </c>
      <c r="G77" s="31" t="s">
        <v>641</v>
      </c>
      <c r="H77" s="462">
        <v>45838</v>
      </c>
      <c r="I77" s="470">
        <v>5.7573390050472248</v>
      </c>
      <c r="J77" s="464" t="s">
        <v>385</v>
      </c>
      <c r="K77" s="464">
        <v>0</v>
      </c>
      <c r="L77" s="464">
        <v>138</v>
      </c>
      <c r="M77" s="464">
        <v>16</v>
      </c>
      <c r="N77" s="464">
        <v>0</v>
      </c>
      <c r="O77" s="31" t="s">
        <v>11</v>
      </c>
      <c r="P77" s="31" t="s">
        <v>602</v>
      </c>
      <c r="Q77" s="465">
        <v>45898</v>
      </c>
      <c r="R77" s="465">
        <v>52231</v>
      </c>
      <c r="S77" s="466">
        <v>1.4890954999999999</v>
      </c>
      <c r="T77" s="462">
        <v>45444</v>
      </c>
      <c r="U77" s="467" t="s">
        <v>42</v>
      </c>
      <c r="V77" s="29" t="s">
        <v>553</v>
      </c>
      <c r="W77" s="468">
        <v>9.612140999999999E-2</v>
      </c>
      <c r="X77" s="468">
        <v>1.7566204299999999</v>
      </c>
      <c r="Y77" s="427"/>
      <c r="Z77" s="427"/>
      <c r="AA77" s="427" t="s">
        <v>39</v>
      </c>
      <c r="AB77" s="427" t="s">
        <v>606</v>
      </c>
      <c r="AC77" s="427" t="s">
        <v>167</v>
      </c>
      <c r="AD77" s="427"/>
    </row>
    <row r="78" spans="2:30" x14ac:dyDescent="0.35">
      <c r="B78" s="451">
        <v>37</v>
      </c>
      <c r="C78" s="451" t="s">
        <v>597</v>
      </c>
      <c r="D78" s="451" t="s">
        <v>5</v>
      </c>
      <c r="E78" s="451" t="s">
        <v>5</v>
      </c>
      <c r="F78" s="452">
        <v>1</v>
      </c>
      <c r="G78" s="451" t="s">
        <v>642</v>
      </c>
      <c r="H78" s="453">
        <v>45838</v>
      </c>
      <c r="I78" s="469">
        <v>23.587365578557073</v>
      </c>
      <c r="J78" s="455" t="s">
        <v>418</v>
      </c>
      <c r="K78" s="455">
        <v>0</v>
      </c>
      <c r="L78" s="455">
        <v>230</v>
      </c>
      <c r="M78" s="455">
        <v>41</v>
      </c>
      <c r="N78" s="455">
        <v>0</v>
      </c>
      <c r="O78" s="451" t="s">
        <v>11</v>
      </c>
      <c r="P78" s="451" t="s">
        <v>602</v>
      </c>
      <c r="Q78" s="456">
        <v>46156</v>
      </c>
      <c r="R78" s="456">
        <v>52231</v>
      </c>
      <c r="S78" s="457">
        <v>4.7442469499999991</v>
      </c>
      <c r="T78" s="453">
        <v>45444</v>
      </c>
      <c r="U78" s="458" t="s">
        <v>42</v>
      </c>
      <c r="V78" s="459" t="s">
        <v>553</v>
      </c>
      <c r="W78" s="460">
        <v>5.0470140761505862E-2</v>
      </c>
      <c r="X78" s="460">
        <v>0.10890534155434005</v>
      </c>
      <c r="Y78" s="434"/>
      <c r="Z78" s="434"/>
      <c r="AA78" s="434" t="s">
        <v>39</v>
      </c>
      <c r="AB78" s="434" t="s">
        <v>606</v>
      </c>
      <c r="AC78" s="434" t="s">
        <v>168</v>
      </c>
      <c r="AD78" s="434"/>
    </row>
    <row r="79" spans="2:30" x14ac:dyDescent="0.35">
      <c r="B79" s="31">
        <v>38</v>
      </c>
      <c r="C79" s="31" t="s">
        <v>597</v>
      </c>
      <c r="D79" s="31" t="s">
        <v>5</v>
      </c>
      <c r="E79" s="31" t="s">
        <v>5</v>
      </c>
      <c r="F79" s="461">
        <v>1</v>
      </c>
      <c r="G79" s="31" t="s">
        <v>643</v>
      </c>
      <c r="H79" s="462">
        <v>45838</v>
      </c>
      <c r="I79" s="470">
        <v>23.587365578557073</v>
      </c>
      <c r="J79" s="464" t="s">
        <v>447</v>
      </c>
      <c r="K79" s="464">
        <v>0</v>
      </c>
      <c r="L79" s="464">
        <v>230</v>
      </c>
      <c r="M79" s="464">
        <v>41</v>
      </c>
      <c r="N79" s="464">
        <v>0</v>
      </c>
      <c r="O79" s="31" t="s">
        <v>11</v>
      </c>
      <c r="P79" s="31" t="s">
        <v>602</v>
      </c>
      <c r="Q79" s="465">
        <v>46112</v>
      </c>
      <c r="R79" s="465">
        <v>52231</v>
      </c>
      <c r="S79" s="466">
        <v>4.7442469499999991</v>
      </c>
      <c r="T79" s="462">
        <v>45444</v>
      </c>
      <c r="U79" s="467" t="s">
        <v>42</v>
      </c>
      <c r="V79" s="29" t="s">
        <v>553</v>
      </c>
      <c r="W79" s="468">
        <v>5.0470140761505862E-2</v>
      </c>
      <c r="X79" s="468">
        <v>0.10890534155434005</v>
      </c>
      <c r="Y79" s="427"/>
      <c r="Z79" s="427"/>
      <c r="AA79" s="427" t="s">
        <v>39</v>
      </c>
      <c r="AB79" s="427" t="s">
        <v>606</v>
      </c>
      <c r="AC79" s="427" t="s">
        <v>169</v>
      </c>
      <c r="AD79" s="427"/>
    </row>
    <row r="80" spans="2:30" x14ac:dyDescent="0.35">
      <c r="B80" s="451">
        <v>39</v>
      </c>
      <c r="C80" s="451" t="s">
        <v>597</v>
      </c>
      <c r="D80" s="451" t="s">
        <v>5</v>
      </c>
      <c r="E80" s="451" t="s">
        <v>5</v>
      </c>
      <c r="F80" s="452">
        <v>1</v>
      </c>
      <c r="G80" s="451" t="s">
        <v>644</v>
      </c>
      <c r="H80" s="453">
        <v>45838</v>
      </c>
      <c r="I80" s="469">
        <v>23.587365578557073</v>
      </c>
      <c r="J80" s="455" t="s">
        <v>404</v>
      </c>
      <c r="K80" s="455">
        <v>0</v>
      </c>
      <c r="L80" s="455">
        <v>138</v>
      </c>
      <c r="M80" s="455">
        <v>35</v>
      </c>
      <c r="N80" s="455">
        <v>0</v>
      </c>
      <c r="O80" s="451" t="s">
        <v>11</v>
      </c>
      <c r="P80" s="451" t="s">
        <v>602</v>
      </c>
      <c r="Q80" s="456">
        <v>45991</v>
      </c>
      <c r="R80" s="456">
        <v>52231</v>
      </c>
      <c r="S80" s="457">
        <v>3.0347860400000002</v>
      </c>
      <c r="T80" s="453">
        <v>45444</v>
      </c>
      <c r="U80" s="458" t="s">
        <v>42</v>
      </c>
      <c r="V80" s="459" t="s">
        <v>553</v>
      </c>
      <c r="W80" s="460">
        <v>3.2284592416995876E-2</v>
      </c>
      <c r="X80" s="460">
        <v>6.9664251200132574E-2</v>
      </c>
      <c r="Y80" s="434"/>
      <c r="Z80" s="434"/>
      <c r="AA80" s="434" t="s">
        <v>39</v>
      </c>
      <c r="AB80" s="434" t="s">
        <v>606</v>
      </c>
      <c r="AC80" s="434" t="s">
        <v>170</v>
      </c>
      <c r="AD80" s="434"/>
    </row>
    <row r="81" spans="2:30" x14ac:dyDescent="0.35">
      <c r="B81" s="31">
        <v>40</v>
      </c>
      <c r="C81" s="31" t="s">
        <v>597</v>
      </c>
      <c r="D81" s="31" t="s">
        <v>5</v>
      </c>
      <c r="E81" s="31" t="s">
        <v>5</v>
      </c>
      <c r="F81" s="461">
        <v>1</v>
      </c>
      <c r="G81" s="31" t="s">
        <v>645</v>
      </c>
      <c r="H81" s="462">
        <v>45838</v>
      </c>
      <c r="I81" s="470">
        <v>23.587365578557073</v>
      </c>
      <c r="J81" s="464" t="s">
        <v>1318</v>
      </c>
      <c r="K81" s="464">
        <v>0</v>
      </c>
      <c r="L81" s="464">
        <v>138</v>
      </c>
      <c r="M81" s="464">
        <v>10</v>
      </c>
      <c r="N81" s="464">
        <v>0</v>
      </c>
      <c r="O81" s="31" t="s">
        <v>11</v>
      </c>
      <c r="P81" s="31" t="s">
        <v>602</v>
      </c>
      <c r="Q81" s="465">
        <v>46156</v>
      </c>
      <c r="R81" s="465">
        <v>52231</v>
      </c>
      <c r="S81" s="466">
        <v>3.0644230399999999</v>
      </c>
      <c r="T81" s="462">
        <v>45444</v>
      </c>
      <c r="U81" s="467" t="s">
        <v>42</v>
      </c>
      <c r="V81" s="29" t="s">
        <v>553</v>
      </c>
      <c r="W81" s="468">
        <v>3.2599876059992407E-2</v>
      </c>
      <c r="X81" s="468">
        <v>7.0344575691187308E-2</v>
      </c>
      <c r="Y81" s="427"/>
      <c r="Z81" s="427"/>
      <c r="AA81" s="427" t="s">
        <v>39</v>
      </c>
      <c r="AB81" s="427" t="s">
        <v>606</v>
      </c>
      <c r="AC81" s="427" t="s">
        <v>171</v>
      </c>
      <c r="AD81" s="427"/>
    </row>
    <row r="82" spans="2:30" x14ac:dyDescent="0.35">
      <c r="B82" s="451">
        <v>41</v>
      </c>
      <c r="C82" s="451" t="s">
        <v>597</v>
      </c>
      <c r="D82" s="451" t="s">
        <v>5</v>
      </c>
      <c r="E82" s="451" t="s">
        <v>5</v>
      </c>
      <c r="F82" s="452">
        <v>1</v>
      </c>
      <c r="G82" s="451" t="s">
        <v>646</v>
      </c>
      <c r="H82" s="453">
        <v>45838</v>
      </c>
      <c r="I82" s="469">
        <v>15.878349013555097</v>
      </c>
      <c r="J82" s="455" t="s">
        <v>449</v>
      </c>
      <c r="K82" s="455">
        <v>0</v>
      </c>
      <c r="L82" s="455">
        <v>230</v>
      </c>
      <c r="M82" s="455">
        <v>0</v>
      </c>
      <c r="N82" s="455">
        <v>27</v>
      </c>
      <c r="O82" s="451" t="s">
        <v>16</v>
      </c>
      <c r="P82" s="451" t="s">
        <v>602</v>
      </c>
      <c r="Q82" s="456">
        <v>46012</v>
      </c>
      <c r="R82" s="456">
        <v>52231</v>
      </c>
      <c r="S82" s="457">
        <v>2.6981057499999999</v>
      </c>
      <c r="T82" s="453">
        <v>45444</v>
      </c>
      <c r="U82" s="458" t="s">
        <v>42</v>
      </c>
      <c r="V82" s="459" t="s">
        <v>553</v>
      </c>
      <c r="W82" s="460">
        <v>4.45363162093802E-2</v>
      </c>
      <c r="X82" s="460">
        <v>5.8047454934070541E-2</v>
      </c>
      <c r="Y82" s="434"/>
      <c r="Z82" s="434"/>
      <c r="AA82" s="434" t="s">
        <v>39</v>
      </c>
      <c r="AB82" s="434" t="s">
        <v>606</v>
      </c>
      <c r="AC82" s="434" t="s">
        <v>172</v>
      </c>
      <c r="AD82" s="434"/>
    </row>
    <row r="83" spans="2:30" x14ac:dyDescent="0.35">
      <c r="B83" s="31">
        <v>42</v>
      </c>
      <c r="C83" s="31" t="s">
        <v>597</v>
      </c>
      <c r="D83" s="31" t="s">
        <v>5</v>
      </c>
      <c r="E83" s="31" t="s">
        <v>5</v>
      </c>
      <c r="F83" s="461">
        <v>1</v>
      </c>
      <c r="G83" s="31" t="s">
        <v>647</v>
      </c>
      <c r="H83" s="462">
        <v>45838</v>
      </c>
      <c r="I83" s="470">
        <v>10.746421397828916</v>
      </c>
      <c r="J83" s="464" t="s">
        <v>452</v>
      </c>
      <c r="K83" s="464">
        <v>0</v>
      </c>
      <c r="L83" s="464">
        <v>230</v>
      </c>
      <c r="M83" s="464">
        <v>0</v>
      </c>
      <c r="N83" s="464">
        <v>23</v>
      </c>
      <c r="O83" s="31" t="s">
        <v>16</v>
      </c>
      <c r="P83" s="31" t="s">
        <v>602</v>
      </c>
      <c r="Q83" s="465">
        <v>46012</v>
      </c>
      <c r="R83" s="465">
        <v>52231</v>
      </c>
      <c r="S83" s="466">
        <v>1.2450990900000001</v>
      </c>
      <c r="T83" s="462">
        <v>45444</v>
      </c>
      <c r="U83" s="467" t="s">
        <v>42</v>
      </c>
      <c r="V83" s="29" t="s">
        <v>553</v>
      </c>
      <c r="W83" s="468">
        <v>3.8240657506168063E-2</v>
      </c>
      <c r="X83" s="468">
        <v>4.8990507137873049E-2</v>
      </c>
      <c r="Y83" s="427"/>
      <c r="Z83" s="427"/>
      <c r="AA83" s="427" t="s">
        <v>39</v>
      </c>
      <c r="AB83" s="427" t="s">
        <v>606</v>
      </c>
      <c r="AC83" s="427" t="s">
        <v>173</v>
      </c>
      <c r="AD83" s="427"/>
    </row>
    <row r="84" spans="2:30" x14ac:dyDescent="0.35">
      <c r="B84" s="451">
        <v>43</v>
      </c>
      <c r="C84" s="451" t="s">
        <v>597</v>
      </c>
      <c r="D84" s="451" t="s">
        <v>5</v>
      </c>
      <c r="E84" s="451" t="s">
        <v>5</v>
      </c>
      <c r="F84" s="452">
        <v>1</v>
      </c>
      <c r="G84" s="451" t="s">
        <v>648</v>
      </c>
      <c r="H84" s="453">
        <v>45838</v>
      </c>
      <c r="I84" s="469">
        <v>1.6389244407061687</v>
      </c>
      <c r="J84" s="455" t="s">
        <v>389</v>
      </c>
      <c r="K84" s="455">
        <v>0</v>
      </c>
      <c r="L84" s="455">
        <v>13.8</v>
      </c>
      <c r="M84" s="455">
        <v>0</v>
      </c>
      <c r="N84" s="455">
        <v>0</v>
      </c>
      <c r="O84" s="451" t="s">
        <v>12</v>
      </c>
      <c r="P84" s="451" t="s">
        <v>602</v>
      </c>
      <c r="Q84" s="456">
        <v>46538</v>
      </c>
      <c r="R84" s="456">
        <v>52231</v>
      </c>
      <c r="S84" s="457">
        <v>0.31622012999999999</v>
      </c>
      <c r="T84" s="453">
        <v>45444</v>
      </c>
      <c r="U84" s="458" t="s">
        <v>42</v>
      </c>
      <c r="V84" s="459" t="s">
        <v>604</v>
      </c>
      <c r="W84" s="460">
        <v>2.8923325698386938E-2</v>
      </c>
      <c r="X84" s="460">
        <v>4.8151931300674661E-2</v>
      </c>
      <c r="Y84" s="434"/>
      <c r="Z84" s="434"/>
      <c r="AA84" s="434" t="s">
        <v>39</v>
      </c>
      <c r="AB84" s="434" t="s">
        <v>606</v>
      </c>
      <c r="AC84" s="434" t="s">
        <v>174</v>
      </c>
      <c r="AD84" s="434"/>
    </row>
    <row r="85" spans="2:30" x14ac:dyDescent="0.35">
      <c r="B85" s="31">
        <v>44</v>
      </c>
      <c r="C85" s="31" t="s">
        <v>597</v>
      </c>
      <c r="D85" s="31" t="s">
        <v>5</v>
      </c>
      <c r="E85" s="31" t="s">
        <v>5</v>
      </c>
      <c r="F85" s="461">
        <v>1</v>
      </c>
      <c r="G85" s="31" t="s">
        <v>649</v>
      </c>
      <c r="H85" s="462">
        <v>45838</v>
      </c>
      <c r="I85" s="470">
        <v>1.6389244407061687</v>
      </c>
      <c r="J85" s="464" t="s">
        <v>389</v>
      </c>
      <c r="K85" s="464">
        <v>0</v>
      </c>
      <c r="L85" s="464">
        <v>13.8</v>
      </c>
      <c r="M85" s="464">
        <v>0</v>
      </c>
      <c r="N85" s="464">
        <v>0</v>
      </c>
      <c r="O85" s="31" t="s">
        <v>12</v>
      </c>
      <c r="P85" s="31" t="s">
        <v>602</v>
      </c>
      <c r="Q85" s="465">
        <v>46538</v>
      </c>
      <c r="R85" s="465">
        <v>52231</v>
      </c>
      <c r="S85" s="466">
        <v>0.31622012999999999</v>
      </c>
      <c r="T85" s="462">
        <v>45444</v>
      </c>
      <c r="U85" s="467" t="s">
        <v>42</v>
      </c>
      <c r="V85" s="29" t="s">
        <v>604</v>
      </c>
      <c r="W85" s="468">
        <v>2.8923325698386938E-2</v>
      </c>
      <c r="X85" s="468">
        <v>4.8151931300674661E-2</v>
      </c>
      <c r="Y85" s="427"/>
      <c r="Z85" s="427"/>
      <c r="AA85" s="427" t="s">
        <v>39</v>
      </c>
      <c r="AB85" s="427" t="s">
        <v>606</v>
      </c>
      <c r="AC85" s="427" t="s">
        <v>175</v>
      </c>
      <c r="AD85" s="427"/>
    </row>
    <row r="86" spans="2:30" x14ac:dyDescent="0.35">
      <c r="B86" s="451">
        <v>45</v>
      </c>
      <c r="C86" s="451" t="s">
        <v>597</v>
      </c>
      <c r="D86" s="451" t="s">
        <v>5</v>
      </c>
      <c r="E86" s="451" t="s">
        <v>5</v>
      </c>
      <c r="F86" s="452">
        <v>1</v>
      </c>
      <c r="G86" s="451" t="s">
        <v>650</v>
      </c>
      <c r="H86" s="453">
        <v>45838</v>
      </c>
      <c r="I86" s="469">
        <v>1.6389244407061687</v>
      </c>
      <c r="J86" s="455" t="s">
        <v>389</v>
      </c>
      <c r="K86" s="455">
        <v>0</v>
      </c>
      <c r="L86" s="455">
        <v>13.8</v>
      </c>
      <c r="M86" s="455">
        <v>0</v>
      </c>
      <c r="N86" s="455">
        <v>0</v>
      </c>
      <c r="O86" s="451" t="s">
        <v>12</v>
      </c>
      <c r="P86" s="451" t="s">
        <v>602</v>
      </c>
      <c r="Q86" s="456">
        <v>46538</v>
      </c>
      <c r="R86" s="456">
        <v>52231</v>
      </c>
      <c r="S86" s="457">
        <v>0.31622012999999999</v>
      </c>
      <c r="T86" s="453">
        <v>45444</v>
      </c>
      <c r="U86" s="458" t="s">
        <v>42</v>
      </c>
      <c r="V86" s="459" t="s">
        <v>604</v>
      </c>
      <c r="W86" s="460">
        <v>2.8923325698386938E-2</v>
      </c>
      <c r="X86" s="460">
        <v>4.8151931300674661E-2</v>
      </c>
      <c r="Y86" s="434"/>
      <c r="Z86" s="434"/>
      <c r="AA86" s="434" t="s">
        <v>39</v>
      </c>
      <c r="AB86" s="434" t="s">
        <v>606</v>
      </c>
      <c r="AC86" s="434" t="s">
        <v>176</v>
      </c>
      <c r="AD86" s="434"/>
    </row>
    <row r="87" spans="2:30" x14ac:dyDescent="0.35">
      <c r="B87" s="31">
        <v>46</v>
      </c>
      <c r="C87" s="31" t="s">
        <v>597</v>
      </c>
      <c r="D87" s="31" t="s">
        <v>5</v>
      </c>
      <c r="E87" s="31" t="s">
        <v>5</v>
      </c>
      <c r="F87" s="461">
        <v>1</v>
      </c>
      <c r="G87" s="31" t="s">
        <v>651</v>
      </c>
      <c r="H87" s="462">
        <v>45838</v>
      </c>
      <c r="I87" s="470">
        <v>1.6389244407061687</v>
      </c>
      <c r="J87" s="464" t="s">
        <v>389</v>
      </c>
      <c r="K87" s="464">
        <v>0</v>
      </c>
      <c r="L87" s="464">
        <v>13.8</v>
      </c>
      <c r="M87" s="464">
        <v>0</v>
      </c>
      <c r="N87" s="464">
        <v>0</v>
      </c>
      <c r="O87" s="31" t="s">
        <v>12</v>
      </c>
      <c r="P87" s="31" t="s">
        <v>602</v>
      </c>
      <c r="Q87" s="465">
        <v>46538</v>
      </c>
      <c r="R87" s="465">
        <v>52231</v>
      </c>
      <c r="S87" s="466">
        <v>0.31622012999999999</v>
      </c>
      <c r="T87" s="462">
        <v>45444</v>
      </c>
      <c r="U87" s="467" t="s">
        <v>42</v>
      </c>
      <c r="V87" s="29" t="s">
        <v>604</v>
      </c>
      <c r="W87" s="468">
        <v>2.8923325698386938E-2</v>
      </c>
      <c r="X87" s="468">
        <v>4.8151931300674661E-2</v>
      </c>
      <c r="Y87" s="427"/>
      <c r="Z87" s="427"/>
      <c r="AA87" s="427" t="s">
        <v>39</v>
      </c>
      <c r="AB87" s="427" t="s">
        <v>606</v>
      </c>
      <c r="AC87" s="427" t="s">
        <v>177</v>
      </c>
      <c r="AD87" s="427"/>
    </row>
    <row r="88" spans="2:30" x14ac:dyDescent="0.35">
      <c r="B88" s="451">
        <v>47</v>
      </c>
      <c r="C88" s="451" t="s">
        <v>597</v>
      </c>
      <c r="D88" s="451" t="s">
        <v>5</v>
      </c>
      <c r="E88" s="451" t="s">
        <v>5</v>
      </c>
      <c r="F88" s="452">
        <v>1</v>
      </c>
      <c r="G88" s="451" t="s">
        <v>652</v>
      </c>
      <c r="H88" s="453">
        <v>45838</v>
      </c>
      <c r="I88" s="469">
        <v>35.705211748107359</v>
      </c>
      <c r="J88" s="455" t="s">
        <v>413</v>
      </c>
      <c r="K88" s="455">
        <v>0</v>
      </c>
      <c r="L88" s="455">
        <v>230</v>
      </c>
      <c r="M88" s="455">
        <v>165</v>
      </c>
      <c r="N88" s="455">
        <v>0</v>
      </c>
      <c r="O88" s="451" t="s">
        <v>12</v>
      </c>
      <c r="P88" s="451" t="s">
        <v>602</v>
      </c>
      <c r="Q88" s="456">
        <v>46310</v>
      </c>
      <c r="R88" s="456">
        <v>52231</v>
      </c>
      <c r="S88" s="457">
        <v>5.9307164000000006</v>
      </c>
      <c r="T88" s="453">
        <v>45444</v>
      </c>
      <c r="U88" s="458" t="s">
        <v>42</v>
      </c>
      <c r="V88" s="459" t="s">
        <v>553</v>
      </c>
      <c r="W88" s="460">
        <v>8.3761565818972455E-2</v>
      </c>
      <c r="X88" s="460">
        <v>0.1557653418187929</v>
      </c>
      <c r="Y88" s="434"/>
      <c r="Z88" s="434"/>
      <c r="AA88" s="434" t="s">
        <v>39</v>
      </c>
      <c r="AB88" s="434" t="s">
        <v>606</v>
      </c>
      <c r="AC88" s="434" t="s">
        <v>178</v>
      </c>
      <c r="AD88" s="434"/>
    </row>
    <row r="89" spans="2:30" x14ac:dyDescent="0.35">
      <c r="B89" s="31">
        <v>48</v>
      </c>
      <c r="C89" s="31" t="s">
        <v>597</v>
      </c>
      <c r="D89" s="31" t="s">
        <v>4</v>
      </c>
      <c r="E89" s="31" t="s">
        <v>4</v>
      </c>
      <c r="F89" s="461">
        <v>1</v>
      </c>
      <c r="G89" s="31" t="s">
        <v>653</v>
      </c>
      <c r="H89" s="462">
        <v>45838</v>
      </c>
      <c r="I89" s="470">
        <v>41.471499471846442</v>
      </c>
      <c r="J89" s="464" t="s">
        <v>1319</v>
      </c>
      <c r="K89" s="464">
        <v>0</v>
      </c>
      <c r="L89" s="464">
        <v>230</v>
      </c>
      <c r="M89" s="464">
        <v>100</v>
      </c>
      <c r="N89" s="464">
        <v>0</v>
      </c>
      <c r="O89" s="31" t="s">
        <v>27</v>
      </c>
      <c r="P89" s="31" t="s">
        <v>602</v>
      </c>
      <c r="Q89" s="465">
        <v>45928</v>
      </c>
      <c r="R89" s="465">
        <v>52231</v>
      </c>
      <c r="S89" s="466">
        <v>3.5053349100000002</v>
      </c>
      <c r="T89" s="462">
        <v>45444</v>
      </c>
      <c r="U89" s="467" t="s">
        <v>42</v>
      </c>
      <c r="V89" s="29" t="s">
        <v>553</v>
      </c>
      <c r="W89" s="468">
        <v>1.70912127</v>
      </c>
      <c r="X89" s="468">
        <v>0.68417503000000002</v>
      </c>
      <c r="Y89" s="427"/>
      <c r="Z89" s="427"/>
      <c r="AA89" s="427" t="s">
        <v>37</v>
      </c>
      <c r="AB89" s="427" t="s">
        <v>606</v>
      </c>
      <c r="AC89" s="427" t="s">
        <v>179</v>
      </c>
      <c r="AD89" s="427"/>
    </row>
    <row r="90" spans="2:30" x14ac:dyDescent="0.35">
      <c r="B90" s="451">
        <v>49</v>
      </c>
      <c r="C90" s="451" t="s">
        <v>597</v>
      </c>
      <c r="D90" s="451" t="s">
        <v>4</v>
      </c>
      <c r="E90" s="451" t="s">
        <v>4</v>
      </c>
      <c r="F90" s="452">
        <v>1</v>
      </c>
      <c r="G90" s="451" t="s">
        <v>1320</v>
      </c>
      <c r="H90" s="453">
        <v>45838</v>
      </c>
      <c r="I90" s="469">
        <v>44.942892604000214</v>
      </c>
      <c r="J90" s="455">
        <v>100</v>
      </c>
      <c r="K90" s="455">
        <v>0</v>
      </c>
      <c r="L90" s="455">
        <v>500</v>
      </c>
      <c r="M90" s="455">
        <v>0</v>
      </c>
      <c r="N90" s="455">
        <v>150</v>
      </c>
      <c r="O90" s="451" t="s">
        <v>27</v>
      </c>
      <c r="P90" s="451" t="s">
        <v>602</v>
      </c>
      <c r="Q90" s="456">
        <v>45833</v>
      </c>
      <c r="R90" s="456">
        <v>52231</v>
      </c>
      <c r="S90" s="457">
        <v>5.3139221399999998</v>
      </c>
      <c r="T90" s="453">
        <v>45444</v>
      </c>
      <c r="U90" s="458" t="s">
        <v>42</v>
      </c>
      <c r="V90" s="459" t="s">
        <v>553</v>
      </c>
      <c r="W90" s="460">
        <v>4.28350747</v>
      </c>
      <c r="X90" s="460">
        <v>4.5066600699999997</v>
      </c>
      <c r="Y90" s="434"/>
      <c r="Z90" s="434"/>
      <c r="AA90" s="434" t="s">
        <v>37</v>
      </c>
      <c r="AB90" s="434" t="s">
        <v>606</v>
      </c>
      <c r="AC90" s="434" t="s">
        <v>180</v>
      </c>
      <c r="AD90" s="434"/>
    </row>
    <row r="91" spans="2:30" x14ac:dyDescent="0.35">
      <c r="B91" s="31">
        <v>50</v>
      </c>
      <c r="C91" s="31" t="s">
        <v>597</v>
      </c>
      <c r="D91" s="31" t="s">
        <v>4</v>
      </c>
      <c r="E91" s="31" t="s">
        <v>4</v>
      </c>
      <c r="F91" s="461">
        <v>1</v>
      </c>
      <c r="G91" s="31" t="s">
        <v>654</v>
      </c>
      <c r="H91" s="462">
        <v>45838</v>
      </c>
      <c r="I91" s="470">
        <v>63.904098748045591</v>
      </c>
      <c r="J91" s="464" t="s">
        <v>415</v>
      </c>
      <c r="K91" s="464">
        <v>0</v>
      </c>
      <c r="L91" s="464">
        <v>500</v>
      </c>
      <c r="M91" s="464">
        <v>300</v>
      </c>
      <c r="N91" s="464">
        <v>0</v>
      </c>
      <c r="O91" s="31" t="s">
        <v>25</v>
      </c>
      <c r="P91" s="31" t="s">
        <v>602</v>
      </c>
      <c r="Q91" s="465">
        <v>45893</v>
      </c>
      <c r="R91" s="465">
        <v>52231</v>
      </c>
      <c r="S91" s="466">
        <v>6.8741083800000009</v>
      </c>
      <c r="T91" s="462">
        <v>45444</v>
      </c>
      <c r="U91" s="467" t="s">
        <v>42</v>
      </c>
      <c r="V91" s="29" t="s">
        <v>553</v>
      </c>
      <c r="W91" s="468">
        <v>3.1423082823000001</v>
      </c>
      <c r="X91" s="468">
        <v>7.3971570761999992</v>
      </c>
      <c r="Y91" s="427"/>
      <c r="Z91" s="427"/>
      <c r="AA91" s="427" t="s">
        <v>37</v>
      </c>
      <c r="AB91" s="427" t="s">
        <v>606</v>
      </c>
      <c r="AC91" s="427" t="s">
        <v>181</v>
      </c>
      <c r="AD91" s="427"/>
    </row>
    <row r="92" spans="2:30" x14ac:dyDescent="0.35">
      <c r="B92" s="451">
        <v>51</v>
      </c>
      <c r="C92" s="451" t="s">
        <v>597</v>
      </c>
      <c r="D92" s="451" t="s">
        <v>4</v>
      </c>
      <c r="E92" s="451" t="s">
        <v>4</v>
      </c>
      <c r="F92" s="452">
        <v>1</v>
      </c>
      <c r="G92" s="451" t="s">
        <v>1321</v>
      </c>
      <c r="H92" s="453">
        <v>45838</v>
      </c>
      <c r="I92" s="469">
        <v>15.482863559547031</v>
      </c>
      <c r="J92" s="455">
        <v>100</v>
      </c>
      <c r="K92" s="455">
        <v>0</v>
      </c>
      <c r="L92" s="455">
        <v>230</v>
      </c>
      <c r="M92" s="455">
        <v>0</v>
      </c>
      <c r="N92" s="455">
        <v>0</v>
      </c>
      <c r="O92" s="451" t="s">
        <v>13</v>
      </c>
      <c r="P92" s="451" t="s">
        <v>602</v>
      </c>
      <c r="Q92" s="456">
        <v>45837</v>
      </c>
      <c r="R92" s="456">
        <v>52231</v>
      </c>
      <c r="S92" s="457">
        <v>1.7715005800000001</v>
      </c>
      <c r="T92" s="453">
        <v>45444</v>
      </c>
      <c r="U92" s="458" t="s">
        <v>42</v>
      </c>
      <c r="V92" s="459" t="s">
        <v>604</v>
      </c>
      <c r="W92" s="460">
        <v>0.98354796999999994</v>
      </c>
      <c r="X92" s="460">
        <v>2.5236128400000002</v>
      </c>
      <c r="Y92" s="434"/>
      <c r="Z92" s="434"/>
      <c r="AA92" s="434" t="s">
        <v>37</v>
      </c>
      <c r="AB92" s="434" t="s">
        <v>606</v>
      </c>
      <c r="AC92" s="434" t="s">
        <v>182</v>
      </c>
      <c r="AD92" s="434"/>
    </row>
    <row r="93" spans="2:30" x14ac:dyDescent="0.35">
      <c r="B93" s="31">
        <v>52</v>
      </c>
      <c r="C93" s="31" t="s">
        <v>597</v>
      </c>
      <c r="D93" s="31" t="s">
        <v>4</v>
      </c>
      <c r="E93" s="31" t="s">
        <v>4</v>
      </c>
      <c r="F93" s="461">
        <v>1</v>
      </c>
      <c r="G93" s="31" t="s">
        <v>655</v>
      </c>
      <c r="H93" s="462">
        <v>45838</v>
      </c>
      <c r="I93" s="470">
        <v>14.735267614008814</v>
      </c>
      <c r="J93" s="464" t="s">
        <v>409</v>
      </c>
      <c r="K93" s="464">
        <v>0</v>
      </c>
      <c r="L93" s="464">
        <v>230</v>
      </c>
      <c r="M93" s="464">
        <v>0</v>
      </c>
      <c r="N93" s="464">
        <v>0</v>
      </c>
      <c r="O93" s="31" t="s">
        <v>13</v>
      </c>
      <c r="P93" s="31" t="s">
        <v>602</v>
      </c>
      <c r="Q93" s="465">
        <v>45976</v>
      </c>
      <c r="R93" s="465">
        <v>52231</v>
      </c>
      <c r="S93" s="466">
        <v>1.7715005800000001</v>
      </c>
      <c r="T93" s="462">
        <v>45444</v>
      </c>
      <c r="U93" s="467" t="s">
        <v>42</v>
      </c>
      <c r="V93" s="29" t="s">
        <v>604</v>
      </c>
      <c r="W93" s="468">
        <v>0.5251498</v>
      </c>
      <c r="X93" s="468">
        <v>0.85073964000000002</v>
      </c>
      <c r="Y93" s="427"/>
      <c r="Z93" s="427"/>
      <c r="AA93" s="427" t="s">
        <v>37</v>
      </c>
      <c r="AB93" s="427" t="s">
        <v>606</v>
      </c>
      <c r="AC93" s="427" t="s">
        <v>183</v>
      </c>
      <c r="AD93" s="427"/>
    </row>
    <row r="94" spans="2:30" x14ac:dyDescent="0.35">
      <c r="B94" s="451">
        <v>53</v>
      </c>
      <c r="C94" s="451" t="s">
        <v>597</v>
      </c>
      <c r="D94" s="451" t="s">
        <v>4</v>
      </c>
      <c r="E94" s="451" t="s">
        <v>4</v>
      </c>
      <c r="F94" s="452">
        <v>1</v>
      </c>
      <c r="G94" s="451" t="s">
        <v>1322</v>
      </c>
      <c r="H94" s="453">
        <v>45838</v>
      </c>
      <c r="I94" s="469">
        <v>15.798088934927421</v>
      </c>
      <c r="J94" s="455">
        <v>100</v>
      </c>
      <c r="K94" s="455">
        <v>0</v>
      </c>
      <c r="L94" s="455">
        <v>230</v>
      </c>
      <c r="M94" s="455">
        <v>0</v>
      </c>
      <c r="N94" s="455">
        <v>0</v>
      </c>
      <c r="O94" s="451" t="s">
        <v>24</v>
      </c>
      <c r="P94" s="451" t="s">
        <v>602</v>
      </c>
      <c r="Q94" s="456">
        <v>45769</v>
      </c>
      <c r="R94" s="456">
        <v>52231</v>
      </c>
      <c r="S94" s="457">
        <v>1.7715005800000001</v>
      </c>
      <c r="T94" s="453">
        <v>45444</v>
      </c>
      <c r="U94" s="458" t="s">
        <v>42</v>
      </c>
      <c r="V94" s="459" t="s">
        <v>604</v>
      </c>
      <c r="W94" s="460">
        <v>1.1803356599999999</v>
      </c>
      <c r="X94" s="460">
        <v>3.2931122400000006</v>
      </c>
      <c r="Y94" s="434"/>
      <c r="Z94" s="434"/>
      <c r="AA94" s="434" t="s">
        <v>37</v>
      </c>
      <c r="AB94" s="434" t="s">
        <v>606</v>
      </c>
      <c r="AC94" s="434" t="s">
        <v>184</v>
      </c>
      <c r="AD94" s="434"/>
    </row>
    <row r="95" spans="2:30" x14ac:dyDescent="0.35">
      <c r="B95" s="31">
        <v>54</v>
      </c>
      <c r="C95" s="31" t="s">
        <v>597</v>
      </c>
      <c r="D95" s="31" t="s">
        <v>4</v>
      </c>
      <c r="E95" s="31" t="s">
        <v>4</v>
      </c>
      <c r="F95" s="461">
        <v>1</v>
      </c>
      <c r="G95" s="31" t="s">
        <v>656</v>
      </c>
      <c r="H95" s="462">
        <v>45838</v>
      </c>
      <c r="I95" s="470">
        <v>14.566481849618791</v>
      </c>
      <c r="J95" s="464" t="s">
        <v>1318</v>
      </c>
      <c r="K95" s="464">
        <v>0</v>
      </c>
      <c r="L95" s="464">
        <v>230</v>
      </c>
      <c r="M95" s="464">
        <v>0</v>
      </c>
      <c r="N95" s="464">
        <v>0</v>
      </c>
      <c r="O95" s="31" t="s">
        <v>13</v>
      </c>
      <c r="P95" s="31" t="s">
        <v>602</v>
      </c>
      <c r="Q95" s="465">
        <v>45929</v>
      </c>
      <c r="R95" s="465">
        <v>52231</v>
      </c>
      <c r="S95" s="466">
        <v>1.7715005800000001</v>
      </c>
      <c r="T95" s="462">
        <v>45444</v>
      </c>
      <c r="U95" s="467" t="s">
        <v>42</v>
      </c>
      <c r="V95" s="29" t="s">
        <v>604</v>
      </c>
      <c r="W95" s="468">
        <v>0.28825963999999998</v>
      </c>
      <c r="X95" s="468">
        <v>2.2402494499999999</v>
      </c>
      <c r="Y95" s="427"/>
      <c r="Z95" s="427"/>
      <c r="AA95" s="427" t="s">
        <v>37</v>
      </c>
      <c r="AB95" s="427" t="s">
        <v>606</v>
      </c>
      <c r="AC95" s="427" t="s">
        <v>185</v>
      </c>
      <c r="AD95" s="427"/>
    </row>
    <row r="96" spans="2:30" x14ac:dyDescent="0.35">
      <c r="B96" s="451">
        <v>55</v>
      </c>
      <c r="C96" s="451" t="s">
        <v>597</v>
      </c>
      <c r="D96" s="451" t="s">
        <v>4</v>
      </c>
      <c r="E96" s="451" t="s">
        <v>4</v>
      </c>
      <c r="F96" s="452">
        <v>1</v>
      </c>
      <c r="G96" s="451" t="s">
        <v>657</v>
      </c>
      <c r="H96" s="453">
        <v>45838</v>
      </c>
      <c r="I96" s="469">
        <v>14.063123592228852</v>
      </c>
      <c r="J96" s="455" t="s">
        <v>1323</v>
      </c>
      <c r="K96" s="455">
        <v>0</v>
      </c>
      <c r="L96" s="455">
        <v>500</v>
      </c>
      <c r="M96" s="455">
        <v>0</v>
      </c>
      <c r="N96" s="455">
        <v>150</v>
      </c>
      <c r="O96" s="451" t="s">
        <v>26</v>
      </c>
      <c r="P96" s="451" t="s">
        <v>602</v>
      </c>
      <c r="Q96" s="456">
        <v>45963</v>
      </c>
      <c r="R96" s="456">
        <v>52231</v>
      </c>
      <c r="S96" s="457">
        <v>3.2765747099999998</v>
      </c>
      <c r="T96" s="453">
        <v>45444</v>
      </c>
      <c r="U96" s="458" t="s">
        <v>42</v>
      </c>
      <c r="V96" s="459" t="s">
        <v>553</v>
      </c>
      <c r="W96" s="460">
        <v>2.1713696099999997</v>
      </c>
      <c r="X96" s="460">
        <v>16.964224169999998</v>
      </c>
      <c r="Y96" s="434"/>
      <c r="Z96" s="434"/>
      <c r="AA96" s="434" t="s">
        <v>37</v>
      </c>
      <c r="AB96" s="434" t="s">
        <v>606</v>
      </c>
      <c r="AC96" s="434" t="s">
        <v>186</v>
      </c>
      <c r="AD96" s="434"/>
    </row>
    <row r="97" spans="2:30" x14ac:dyDescent="0.35">
      <c r="B97" s="31">
        <v>56</v>
      </c>
      <c r="C97" s="31" t="s">
        <v>597</v>
      </c>
      <c r="D97" s="31" t="s">
        <v>4</v>
      </c>
      <c r="E97" s="31" t="s">
        <v>4</v>
      </c>
      <c r="F97" s="461">
        <v>1</v>
      </c>
      <c r="G97" s="31" t="s">
        <v>658</v>
      </c>
      <c r="H97" s="462">
        <v>45838</v>
      </c>
      <c r="I97" s="470">
        <v>13.238808421081625</v>
      </c>
      <c r="J97" s="464" t="s">
        <v>445</v>
      </c>
      <c r="K97" s="464">
        <v>0</v>
      </c>
      <c r="L97" s="464">
        <v>500</v>
      </c>
      <c r="M97" s="464">
        <v>0</v>
      </c>
      <c r="N97" s="464">
        <v>150</v>
      </c>
      <c r="O97" s="31" t="s">
        <v>13</v>
      </c>
      <c r="P97" s="31" t="s">
        <v>602</v>
      </c>
      <c r="Q97" s="465">
        <v>45919</v>
      </c>
      <c r="R97" s="465">
        <v>52231</v>
      </c>
      <c r="S97" s="466">
        <v>3.2765747099999998</v>
      </c>
      <c r="T97" s="462">
        <v>45444</v>
      </c>
      <c r="U97" s="467" t="s">
        <v>42</v>
      </c>
      <c r="V97" s="29" t="s">
        <v>553</v>
      </c>
      <c r="W97" s="468">
        <v>0.62351703999999997</v>
      </c>
      <c r="X97" s="468">
        <v>15.955668989999998</v>
      </c>
      <c r="Y97" s="427"/>
      <c r="Z97" s="427"/>
      <c r="AA97" s="427" t="s">
        <v>37</v>
      </c>
      <c r="AB97" s="427" t="s">
        <v>606</v>
      </c>
      <c r="AC97" s="427" t="s">
        <v>187</v>
      </c>
      <c r="AD97" s="427"/>
    </row>
    <row r="98" spans="2:30" x14ac:dyDescent="0.35">
      <c r="B98" s="451">
        <v>57</v>
      </c>
      <c r="C98" s="451" t="s">
        <v>597</v>
      </c>
      <c r="D98" s="451" t="s">
        <v>4</v>
      </c>
      <c r="E98" s="451" t="s">
        <v>4</v>
      </c>
      <c r="F98" s="452">
        <v>1</v>
      </c>
      <c r="G98" s="451" t="s">
        <v>1324</v>
      </c>
      <c r="H98" s="453">
        <v>45838</v>
      </c>
      <c r="I98" s="469">
        <v>29.849016012287429</v>
      </c>
      <c r="J98" s="455">
        <v>100</v>
      </c>
      <c r="K98" s="455">
        <v>0</v>
      </c>
      <c r="L98" s="455">
        <v>500</v>
      </c>
      <c r="M98" s="455">
        <v>0</v>
      </c>
      <c r="N98" s="455">
        <v>150</v>
      </c>
      <c r="O98" s="451" t="s">
        <v>21</v>
      </c>
      <c r="P98" s="451" t="s">
        <v>602</v>
      </c>
      <c r="Q98" s="456">
        <v>45798</v>
      </c>
      <c r="R98" s="456">
        <v>51787</v>
      </c>
      <c r="S98" s="457">
        <v>3.6872058999999999</v>
      </c>
      <c r="T98" s="453">
        <v>45444</v>
      </c>
      <c r="U98" s="458" t="s">
        <v>42</v>
      </c>
      <c r="V98" s="459" t="s">
        <v>553</v>
      </c>
      <c r="W98" s="460">
        <v>15.069856670000002</v>
      </c>
      <c r="X98" s="460">
        <v>9.4184484999999984</v>
      </c>
      <c r="Y98" s="434"/>
      <c r="Z98" s="434"/>
      <c r="AA98" s="434" t="s">
        <v>81</v>
      </c>
      <c r="AB98" s="434" t="s">
        <v>881</v>
      </c>
      <c r="AC98" s="434" t="s">
        <v>188</v>
      </c>
      <c r="AD98" s="434"/>
    </row>
    <row r="99" spans="2:30" x14ac:dyDescent="0.35">
      <c r="B99" s="31">
        <v>58</v>
      </c>
      <c r="C99" s="31" t="s">
        <v>597</v>
      </c>
      <c r="D99" s="31" t="s">
        <v>4</v>
      </c>
      <c r="E99" s="31" t="s">
        <v>4</v>
      </c>
      <c r="F99" s="461">
        <v>1</v>
      </c>
      <c r="G99" s="31" t="s">
        <v>659</v>
      </c>
      <c r="H99" s="462">
        <v>45838</v>
      </c>
      <c r="I99" s="470">
        <v>20.407152297501593</v>
      </c>
      <c r="J99" s="464" t="s">
        <v>1325</v>
      </c>
      <c r="K99" s="464">
        <v>0</v>
      </c>
      <c r="L99" s="464">
        <v>500</v>
      </c>
      <c r="M99" s="464">
        <v>0</v>
      </c>
      <c r="N99" s="464">
        <v>0</v>
      </c>
      <c r="O99" s="31" t="s">
        <v>13</v>
      </c>
      <c r="P99" s="31" t="s">
        <v>602</v>
      </c>
      <c r="Q99" s="465">
        <v>45988</v>
      </c>
      <c r="R99" s="465">
        <v>52231</v>
      </c>
      <c r="S99" s="466">
        <v>2.38437571</v>
      </c>
      <c r="T99" s="462">
        <v>45444</v>
      </c>
      <c r="U99" s="467" t="s">
        <v>42</v>
      </c>
      <c r="V99" s="29" t="s">
        <v>604</v>
      </c>
      <c r="W99" s="468">
        <v>5.6859583999999996</v>
      </c>
      <c r="X99" s="468">
        <v>4.6586619999999995E-2</v>
      </c>
      <c r="Y99" s="427"/>
      <c r="Z99" s="427"/>
      <c r="AA99" s="427" t="s">
        <v>37</v>
      </c>
      <c r="AB99" s="427" t="s">
        <v>606</v>
      </c>
      <c r="AC99" s="427" t="s">
        <v>189</v>
      </c>
      <c r="AD99" s="427"/>
    </row>
    <row r="100" spans="2:30" x14ac:dyDescent="0.35">
      <c r="B100" s="451">
        <v>59</v>
      </c>
      <c r="C100" s="451" t="s">
        <v>597</v>
      </c>
      <c r="D100" s="451" t="s">
        <v>4</v>
      </c>
      <c r="E100" s="451" t="s">
        <v>4</v>
      </c>
      <c r="F100" s="452">
        <v>1</v>
      </c>
      <c r="G100" s="451" t="s">
        <v>660</v>
      </c>
      <c r="H100" s="453">
        <v>45838</v>
      </c>
      <c r="I100" s="469">
        <v>6.8462340782075701</v>
      </c>
      <c r="J100" s="455" t="s">
        <v>1325</v>
      </c>
      <c r="K100" s="455">
        <v>0</v>
      </c>
      <c r="L100" s="455">
        <v>500</v>
      </c>
      <c r="M100" s="455">
        <v>0</v>
      </c>
      <c r="N100" s="455">
        <v>0</v>
      </c>
      <c r="O100" s="451" t="s">
        <v>13</v>
      </c>
      <c r="P100" s="451" t="s">
        <v>602</v>
      </c>
      <c r="Q100" s="456">
        <v>45988</v>
      </c>
      <c r="R100" s="456">
        <v>52231</v>
      </c>
      <c r="S100" s="457">
        <v>0.7947919</v>
      </c>
      <c r="T100" s="453">
        <v>45444</v>
      </c>
      <c r="U100" s="458" t="s">
        <v>42</v>
      </c>
      <c r="V100" s="459" t="s">
        <v>604</v>
      </c>
      <c r="W100" s="460">
        <v>2.9444311699999997</v>
      </c>
      <c r="X100" s="460">
        <v>2.8527479999999997E-2</v>
      </c>
      <c r="Y100" s="434"/>
      <c r="Z100" s="434"/>
      <c r="AA100" s="434" t="s">
        <v>37</v>
      </c>
      <c r="AB100" s="434" t="s">
        <v>606</v>
      </c>
      <c r="AC100" s="434" t="s">
        <v>190</v>
      </c>
      <c r="AD100" s="434"/>
    </row>
    <row r="101" spans="2:30" x14ac:dyDescent="0.35">
      <c r="B101" s="31">
        <v>60</v>
      </c>
      <c r="C101" s="31" t="s">
        <v>597</v>
      </c>
      <c r="D101" s="31" t="s">
        <v>4</v>
      </c>
      <c r="E101" s="31" t="s">
        <v>4</v>
      </c>
      <c r="F101" s="461">
        <v>1</v>
      </c>
      <c r="G101" s="31" t="s">
        <v>661</v>
      </c>
      <c r="H101" s="462">
        <v>45838</v>
      </c>
      <c r="I101" s="470">
        <v>9.698960016631446</v>
      </c>
      <c r="J101" s="464" t="s">
        <v>1325</v>
      </c>
      <c r="K101" s="464">
        <v>0</v>
      </c>
      <c r="L101" s="464">
        <v>500</v>
      </c>
      <c r="M101" s="464">
        <v>0</v>
      </c>
      <c r="N101" s="464">
        <v>0</v>
      </c>
      <c r="O101" s="31" t="s">
        <v>26</v>
      </c>
      <c r="P101" s="31" t="s">
        <v>602</v>
      </c>
      <c r="Q101" s="465">
        <v>46011</v>
      </c>
      <c r="R101" s="465">
        <v>52231</v>
      </c>
      <c r="S101" s="466">
        <v>2.38437571</v>
      </c>
      <c r="T101" s="462">
        <v>45444</v>
      </c>
      <c r="U101" s="467" t="s">
        <v>42</v>
      </c>
      <c r="V101" s="29" t="s">
        <v>604</v>
      </c>
      <c r="W101" s="468">
        <v>7.5025494499999992</v>
      </c>
      <c r="X101" s="468">
        <v>4.6622540000000004E-2</v>
      </c>
      <c r="Y101" s="427"/>
      <c r="Z101" s="427"/>
      <c r="AA101" s="427" t="s">
        <v>37</v>
      </c>
      <c r="AB101" s="427" t="s">
        <v>606</v>
      </c>
      <c r="AC101" s="427" t="s">
        <v>191</v>
      </c>
      <c r="AD101" s="427"/>
    </row>
    <row r="102" spans="2:30" x14ac:dyDescent="0.35">
      <c r="B102" s="451">
        <v>61</v>
      </c>
      <c r="C102" s="451" t="s">
        <v>597</v>
      </c>
      <c r="D102" s="451" t="s">
        <v>4</v>
      </c>
      <c r="E102" s="451" t="s">
        <v>4</v>
      </c>
      <c r="F102" s="452">
        <v>1</v>
      </c>
      <c r="G102" s="451" t="s">
        <v>662</v>
      </c>
      <c r="H102" s="453">
        <v>45838</v>
      </c>
      <c r="I102" s="469">
        <v>2.8321351069435097</v>
      </c>
      <c r="J102" s="455" t="s">
        <v>1325</v>
      </c>
      <c r="K102" s="455">
        <v>0</v>
      </c>
      <c r="L102" s="455">
        <v>500</v>
      </c>
      <c r="M102" s="455">
        <v>0</v>
      </c>
      <c r="N102" s="455">
        <v>0</v>
      </c>
      <c r="O102" s="451" t="s">
        <v>26</v>
      </c>
      <c r="P102" s="451" t="s">
        <v>602</v>
      </c>
      <c r="Q102" s="456">
        <v>46011</v>
      </c>
      <c r="R102" s="456">
        <v>52231</v>
      </c>
      <c r="S102" s="457">
        <v>0.7947919</v>
      </c>
      <c r="T102" s="453">
        <v>45444</v>
      </c>
      <c r="U102" s="458" t="s">
        <v>42</v>
      </c>
      <c r="V102" s="459" t="s">
        <v>604</v>
      </c>
      <c r="W102" s="460">
        <v>2.79074753</v>
      </c>
      <c r="X102" s="460">
        <v>1.8209280000000001E-2</v>
      </c>
      <c r="Y102" s="434"/>
      <c r="Z102" s="434"/>
      <c r="AA102" s="434" t="s">
        <v>37</v>
      </c>
      <c r="AB102" s="434" t="s">
        <v>606</v>
      </c>
      <c r="AC102" s="434" t="s">
        <v>192</v>
      </c>
      <c r="AD102" s="434"/>
    </row>
    <row r="103" spans="2:30" x14ac:dyDescent="0.35">
      <c r="B103" s="31">
        <v>62</v>
      </c>
      <c r="C103" s="31" t="s">
        <v>597</v>
      </c>
      <c r="D103" s="31" t="s">
        <v>4</v>
      </c>
      <c r="E103" s="31" t="s">
        <v>4</v>
      </c>
      <c r="F103" s="461">
        <v>1</v>
      </c>
      <c r="G103" s="31" t="s">
        <v>663</v>
      </c>
      <c r="H103" s="462">
        <v>45838</v>
      </c>
      <c r="I103" s="463">
        <v>8.0728658336887662</v>
      </c>
      <c r="J103" s="464" t="s">
        <v>1325</v>
      </c>
      <c r="K103" s="464">
        <v>0</v>
      </c>
      <c r="L103" s="464">
        <v>500</v>
      </c>
      <c r="M103" s="464">
        <v>0</v>
      </c>
      <c r="N103" s="464">
        <v>0</v>
      </c>
      <c r="O103" s="31" t="s">
        <v>13</v>
      </c>
      <c r="P103" s="31" t="s">
        <v>602</v>
      </c>
      <c r="Q103" s="465">
        <v>45988</v>
      </c>
      <c r="R103" s="465">
        <v>52231</v>
      </c>
      <c r="S103" s="466">
        <v>0.7947919</v>
      </c>
      <c r="T103" s="462">
        <v>45444</v>
      </c>
      <c r="U103" s="467" t="s">
        <v>42</v>
      </c>
      <c r="V103" s="29" t="s">
        <v>604</v>
      </c>
      <c r="W103" s="468">
        <v>2.5584443499999998</v>
      </c>
      <c r="X103" s="468">
        <v>7.4916999999999996E-3</v>
      </c>
      <c r="Y103" s="427"/>
      <c r="Z103" s="427"/>
      <c r="AA103" s="427" t="s">
        <v>37</v>
      </c>
      <c r="AB103" s="427" t="s">
        <v>606</v>
      </c>
      <c r="AC103" s="427" t="s">
        <v>193</v>
      </c>
      <c r="AD103" s="427"/>
    </row>
    <row r="104" spans="2:30" x14ac:dyDescent="0.35">
      <c r="B104" s="451">
        <v>63</v>
      </c>
      <c r="C104" s="451" t="s">
        <v>597</v>
      </c>
      <c r="D104" s="451" t="s">
        <v>4</v>
      </c>
      <c r="E104" s="451" t="s">
        <v>4</v>
      </c>
      <c r="F104" s="452">
        <v>1</v>
      </c>
      <c r="G104" s="451" t="s">
        <v>664</v>
      </c>
      <c r="H104" s="453">
        <v>45838</v>
      </c>
      <c r="I104" s="454">
        <v>151.84251151966495</v>
      </c>
      <c r="J104" s="455" t="s">
        <v>1311</v>
      </c>
      <c r="K104" s="455">
        <v>0</v>
      </c>
      <c r="L104" s="455">
        <v>230</v>
      </c>
      <c r="M104" s="455">
        <v>500</v>
      </c>
      <c r="N104" s="455">
        <v>0</v>
      </c>
      <c r="O104" s="451" t="s">
        <v>26</v>
      </c>
      <c r="P104" s="451" t="s">
        <v>602</v>
      </c>
      <c r="Q104" s="456">
        <v>45956</v>
      </c>
      <c r="R104" s="456">
        <v>52231</v>
      </c>
      <c r="S104" s="457">
        <v>15.413242170000002</v>
      </c>
      <c r="T104" s="453">
        <v>45444</v>
      </c>
      <c r="U104" s="458" t="s">
        <v>42</v>
      </c>
      <c r="V104" s="459" t="s">
        <v>553</v>
      </c>
      <c r="W104" s="460">
        <v>16.273896839999999</v>
      </c>
      <c r="X104" s="460">
        <v>20.7793575</v>
      </c>
      <c r="Y104" s="434"/>
      <c r="Z104" s="434"/>
      <c r="AA104" s="434" t="s">
        <v>37</v>
      </c>
      <c r="AB104" s="434" t="s">
        <v>606</v>
      </c>
      <c r="AC104" s="434" t="s">
        <v>194</v>
      </c>
      <c r="AD104" s="434"/>
    </row>
    <row r="105" spans="2:30" x14ac:dyDescent="0.35">
      <c r="B105" s="31">
        <v>64</v>
      </c>
      <c r="C105" s="31" t="s">
        <v>597</v>
      </c>
      <c r="D105" s="31" t="s">
        <v>4</v>
      </c>
      <c r="E105" s="31" t="s">
        <v>4</v>
      </c>
      <c r="F105" s="461">
        <v>1</v>
      </c>
      <c r="G105" s="31" t="s">
        <v>665</v>
      </c>
      <c r="H105" s="462">
        <v>45838</v>
      </c>
      <c r="I105" s="463">
        <v>61.471946366934084</v>
      </c>
      <c r="J105" s="464" t="s">
        <v>418</v>
      </c>
      <c r="K105" s="464">
        <v>0</v>
      </c>
      <c r="L105" s="464">
        <v>500</v>
      </c>
      <c r="M105" s="464">
        <v>0</v>
      </c>
      <c r="N105" s="464">
        <v>200</v>
      </c>
      <c r="O105" s="31" t="s">
        <v>25</v>
      </c>
      <c r="P105" s="31" t="s">
        <v>602</v>
      </c>
      <c r="Q105" s="465">
        <v>46173</v>
      </c>
      <c r="R105" s="465">
        <v>52231</v>
      </c>
      <c r="S105" s="466">
        <v>8.1398277599999993</v>
      </c>
      <c r="T105" s="462">
        <v>45444</v>
      </c>
      <c r="U105" s="467" t="s">
        <v>42</v>
      </c>
      <c r="V105" s="29" t="s">
        <v>553</v>
      </c>
      <c r="W105" s="468">
        <v>0.29160576000000005</v>
      </c>
      <c r="X105" s="468">
        <v>1.2818627599999999</v>
      </c>
      <c r="Y105" s="427"/>
      <c r="Z105" s="427"/>
      <c r="AA105" s="427" t="s">
        <v>37</v>
      </c>
      <c r="AB105" s="427" t="s">
        <v>606</v>
      </c>
      <c r="AC105" s="427" t="s">
        <v>195</v>
      </c>
      <c r="AD105" s="427"/>
    </row>
    <row r="106" spans="2:30" x14ac:dyDescent="0.35">
      <c r="B106" s="451">
        <v>65</v>
      </c>
      <c r="C106" s="451" t="s">
        <v>597</v>
      </c>
      <c r="D106" s="451" t="s">
        <v>4</v>
      </c>
      <c r="E106" s="451" t="s">
        <v>4</v>
      </c>
      <c r="F106" s="452">
        <v>1</v>
      </c>
      <c r="G106" s="451" t="s">
        <v>666</v>
      </c>
      <c r="H106" s="453">
        <v>45838</v>
      </c>
      <c r="I106" s="454">
        <v>51.721935429971445</v>
      </c>
      <c r="J106" s="455" t="s">
        <v>384</v>
      </c>
      <c r="K106" s="455">
        <v>0</v>
      </c>
      <c r="L106" s="455">
        <v>500</v>
      </c>
      <c r="M106" s="455">
        <v>300</v>
      </c>
      <c r="N106" s="455">
        <v>0</v>
      </c>
      <c r="O106" s="451" t="s">
        <v>25</v>
      </c>
      <c r="P106" s="451" t="s">
        <v>602</v>
      </c>
      <c r="Q106" s="456">
        <v>46012</v>
      </c>
      <c r="R106" s="456">
        <v>52231</v>
      </c>
      <c r="S106" s="457">
        <v>13.838967740000001</v>
      </c>
      <c r="T106" s="453">
        <v>45444</v>
      </c>
      <c r="U106" s="458" t="s">
        <v>42</v>
      </c>
      <c r="V106" s="459" t="s">
        <v>604</v>
      </c>
      <c r="W106" s="460">
        <v>0.59952690000000008</v>
      </c>
      <c r="X106" s="460">
        <v>29.188356729999999</v>
      </c>
      <c r="Y106" s="434"/>
      <c r="Z106" s="434"/>
      <c r="AA106" s="434" t="s">
        <v>37</v>
      </c>
      <c r="AB106" s="434" t="s">
        <v>606</v>
      </c>
      <c r="AC106" s="434" t="s">
        <v>196</v>
      </c>
      <c r="AD106" s="434"/>
    </row>
    <row r="107" spans="2:30" x14ac:dyDescent="0.35">
      <c r="B107" s="31">
        <v>66</v>
      </c>
      <c r="C107" s="31" t="s">
        <v>597</v>
      </c>
      <c r="D107" s="31" t="s">
        <v>4</v>
      </c>
      <c r="E107" s="31" t="s">
        <v>4</v>
      </c>
      <c r="F107" s="461">
        <v>1</v>
      </c>
      <c r="G107" s="31" t="s">
        <v>667</v>
      </c>
      <c r="H107" s="462">
        <v>45838</v>
      </c>
      <c r="I107" s="463">
        <v>6.9018727666902988</v>
      </c>
      <c r="J107" s="464" t="s">
        <v>391</v>
      </c>
      <c r="K107" s="464">
        <v>0</v>
      </c>
      <c r="L107" s="464">
        <v>230</v>
      </c>
      <c r="M107" s="464">
        <v>0</v>
      </c>
      <c r="N107" s="464">
        <v>0</v>
      </c>
      <c r="O107" s="31" t="s">
        <v>27</v>
      </c>
      <c r="P107" s="31" t="s">
        <v>602</v>
      </c>
      <c r="Q107" s="465">
        <v>46111</v>
      </c>
      <c r="R107" s="465">
        <v>52231</v>
      </c>
      <c r="S107" s="466">
        <v>2.3197925699999997</v>
      </c>
      <c r="T107" s="462">
        <v>45444</v>
      </c>
      <c r="U107" s="467" t="s">
        <v>42</v>
      </c>
      <c r="V107" s="29" t="s">
        <v>604</v>
      </c>
      <c r="W107" s="468">
        <v>2.4714332800000003</v>
      </c>
      <c r="X107" s="468">
        <v>8.1830890000000017E-2</v>
      </c>
      <c r="Y107" s="427"/>
      <c r="Z107" s="427"/>
      <c r="AA107" s="427" t="s">
        <v>37</v>
      </c>
      <c r="AB107" s="427" t="s">
        <v>606</v>
      </c>
      <c r="AC107" s="427" t="s">
        <v>197</v>
      </c>
      <c r="AD107" s="427"/>
    </row>
    <row r="108" spans="2:30" x14ac:dyDescent="0.35">
      <c r="B108" s="451">
        <v>67</v>
      </c>
      <c r="C108" s="451" t="s">
        <v>597</v>
      </c>
      <c r="D108" s="451" t="s">
        <v>4</v>
      </c>
      <c r="E108" s="451" t="s">
        <v>4</v>
      </c>
      <c r="F108" s="452">
        <v>1</v>
      </c>
      <c r="G108" s="451" t="s">
        <v>668</v>
      </c>
      <c r="H108" s="453">
        <v>45838</v>
      </c>
      <c r="I108" s="454">
        <v>6.8320342697736711</v>
      </c>
      <c r="J108" s="455" t="s">
        <v>391</v>
      </c>
      <c r="K108" s="455">
        <v>0</v>
      </c>
      <c r="L108" s="455">
        <v>230</v>
      </c>
      <c r="M108" s="455">
        <v>0</v>
      </c>
      <c r="N108" s="455">
        <v>0</v>
      </c>
      <c r="O108" s="451" t="s">
        <v>27</v>
      </c>
      <c r="P108" s="451" t="s">
        <v>602</v>
      </c>
      <c r="Q108" s="456">
        <v>46111</v>
      </c>
      <c r="R108" s="456">
        <v>52231</v>
      </c>
      <c r="S108" s="457">
        <v>2.3197925699999997</v>
      </c>
      <c r="T108" s="453">
        <v>45444</v>
      </c>
      <c r="U108" s="458" t="s">
        <v>42</v>
      </c>
      <c r="V108" s="459" t="s">
        <v>604</v>
      </c>
      <c r="W108" s="460">
        <v>4.5206469999999999E-2</v>
      </c>
      <c r="X108" s="460">
        <v>7.6944780000000004E-2</v>
      </c>
      <c r="Y108" s="434"/>
      <c r="Z108" s="434"/>
      <c r="AA108" s="434" t="s">
        <v>37</v>
      </c>
      <c r="AB108" s="434" t="s">
        <v>606</v>
      </c>
      <c r="AC108" s="434" t="s">
        <v>198</v>
      </c>
      <c r="AD108" s="434"/>
    </row>
    <row r="109" spans="2:30" x14ac:dyDescent="0.35">
      <c r="B109" s="31">
        <v>68</v>
      </c>
      <c r="C109" s="31" t="s">
        <v>597</v>
      </c>
      <c r="D109" s="31" t="s">
        <v>4</v>
      </c>
      <c r="E109" s="31" t="s">
        <v>4</v>
      </c>
      <c r="F109" s="461">
        <v>1</v>
      </c>
      <c r="G109" s="31" t="s">
        <v>669</v>
      </c>
      <c r="H109" s="462">
        <v>45838</v>
      </c>
      <c r="I109" s="463">
        <v>4.3173519744544437</v>
      </c>
      <c r="J109" s="464" t="s">
        <v>1318</v>
      </c>
      <c r="K109" s="464">
        <v>0</v>
      </c>
      <c r="L109" s="464">
        <v>230</v>
      </c>
      <c r="M109" s="464">
        <v>0</v>
      </c>
      <c r="N109" s="464">
        <v>0</v>
      </c>
      <c r="O109" s="31" t="s">
        <v>199</v>
      </c>
      <c r="P109" s="31" t="s">
        <v>602</v>
      </c>
      <c r="Q109" s="465">
        <v>46111</v>
      </c>
      <c r="R109" s="465">
        <v>52231</v>
      </c>
      <c r="S109" s="466">
        <v>2.3208555499999997</v>
      </c>
      <c r="T109" s="462">
        <v>45444</v>
      </c>
      <c r="U109" s="467" t="s">
        <v>42</v>
      </c>
      <c r="V109" s="29" t="s">
        <v>604</v>
      </c>
      <c r="W109" s="468">
        <v>2.4560203200000004</v>
      </c>
      <c r="X109" s="468">
        <v>8.9156239999999998E-2</v>
      </c>
      <c r="Y109" s="427"/>
      <c r="Z109" s="427"/>
      <c r="AA109" s="427" t="s">
        <v>37</v>
      </c>
      <c r="AB109" s="427" t="s">
        <v>606</v>
      </c>
      <c r="AC109" s="427" t="s">
        <v>200</v>
      </c>
      <c r="AD109" s="427"/>
    </row>
    <row r="110" spans="2:30" x14ac:dyDescent="0.35">
      <c r="B110" s="451">
        <v>69</v>
      </c>
      <c r="C110" s="451" t="s">
        <v>597</v>
      </c>
      <c r="D110" s="451" t="s">
        <v>4</v>
      </c>
      <c r="E110" s="451" t="s">
        <v>4</v>
      </c>
      <c r="F110" s="452">
        <v>1</v>
      </c>
      <c r="G110" s="451" t="s">
        <v>670</v>
      </c>
      <c r="H110" s="453">
        <v>45838</v>
      </c>
      <c r="I110" s="454">
        <v>2.8172346231738778</v>
      </c>
      <c r="J110" s="455" t="s">
        <v>1326</v>
      </c>
      <c r="K110" s="455">
        <v>0</v>
      </c>
      <c r="L110" s="455">
        <v>500</v>
      </c>
      <c r="M110" s="455">
        <v>0</v>
      </c>
      <c r="N110" s="455">
        <v>0</v>
      </c>
      <c r="O110" s="451" t="s">
        <v>26</v>
      </c>
      <c r="P110" s="451" t="s">
        <v>602</v>
      </c>
      <c r="Q110" s="456">
        <v>45984</v>
      </c>
      <c r="R110" s="456">
        <v>52231</v>
      </c>
      <c r="S110" s="457">
        <v>0.87830341000000001</v>
      </c>
      <c r="T110" s="453">
        <v>45444</v>
      </c>
      <c r="U110" s="458" t="s">
        <v>42</v>
      </c>
      <c r="V110" s="459" t="s">
        <v>604</v>
      </c>
      <c r="W110" s="460">
        <v>0.93713058999999999</v>
      </c>
      <c r="X110" s="460">
        <v>5.884259E-2</v>
      </c>
      <c r="Y110" s="434"/>
      <c r="Z110" s="434"/>
      <c r="AA110" s="434" t="s">
        <v>37</v>
      </c>
      <c r="AB110" s="434" t="s">
        <v>606</v>
      </c>
      <c r="AC110" s="434" t="s">
        <v>201</v>
      </c>
      <c r="AD110" s="434"/>
    </row>
    <row r="111" spans="2:30" x14ac:dyDescent="0.35">
      <c r="B111" s="31">
        <v>70</v>
      </c>
      <c r="C111" s="31" t="s">
        <v>597</v>
      </c>
      <c r="D111" s="31" t="s">
        <v>4</v>
      </c>
      <c r="E111" s="31" t="s">
        <v>4</v>
      </c>
      <c r="F111" s="461">
        <v>1</v>
      </c>
      <c r="G111" s="31" t="s">
        <v>671</v>
      </c>
      <c r="H111" s="462">
        <v>45838</v>
      </c>
      <c r="I111" s="463">
        <v>8.5661600233559554</v>
      </c>
      <c r="J111" s="464" t="s">
        <v>1326</v>
      </c>
      <c r="K111" s="464">
        <v>0</v>
      </c>
      <c r="L111" s="464">
        <v>500</v>
      </c>
      <c r="M111" s="464">
        <v>0</v>
      </c>
      <c r="N111" s="464">
        <v>0</v>
      </c>
      <c r="O111" s="31" t="s">
        <v>26</v>
      </c>
      <c r="P111" s="31" t="s">
        <v>602</v>
      </c>
      <c r="Q111" s="465">
        <v>45984</v>
      </c>
      <c r="R111" s="465">
        <v>52231</v>
      </c>
      <c r="S111" s="466">
        <v>2.63491023</v>
      </c>
      <c r="T111" s="462">
        <v>45444</v>
      </c>
      <c r="U111" s="467" t="s">
        <v>42</v>
      </c>
      <c r="V111" s="29" t="s">
        <v>604</v>
      </c>
      <c r="W111" s="468">
        <v>2.8057483900000002</v>
      </c>
      <c r="X111" s="468">
        <v>3.0606419999999999E-2</v>
      </c>
      <c r="Y111" s="427"/>
      <c r="Z111" s="427"/>
      <c r="AA111" s="427" t="s">
        <v>37</v>
      </c>
      <c r="AB111" s="427" t="s">
        <v>606</v>
      </c>
      <c r="AC111" s="427" t="s">
        <v>202</v>
      </c>
      <c r="AD111" s="427"/>
    </row>
    <row r="112" spans="2:30" x14ac:dyDescent="0.35">
      <c r="B112" s="451">
        <v>71</v>
      </c>
      <c r="C112" s="451" t="s">
        <v>597</v>
      </c>
      <c r="D112" s="451" t="s">
        <v>4</v>
      </c>
      <c r="E112" s="451" t="s">
        <v>4</v>
      </c>
      <c r="F112" s="452">
        <v>1</v>
      </c>
      <c r="G112" s="451" t="s">
        <v>672</v>
      </c>
      <c r="H112" s="453">
        <v>45838</v>
      </c>
      <c r="I112" s="454">
        <v>8.2998272520900116</v>
      </c>
      <c r="J112" s="455" t="s">
        <v>1316</v>
      </c>
      <c r="K112" s="455">
        <v>0</v>
      </c>
      <c r="L112" s="455">
        <v>500</v>
      </c>
      <c r="M112" s="455">
        <v>0</v>
      </c>
      <c r="N112" s="455">
        <v>0</v>
      </c>
      <c r="O112" s="451" t="s">
        <v>26</v>
      </c>
      <c r="P112" s="451" t="s">
        <v>602</v>
      </c>
      <c r="Q112" s="456">
        <v>45984</v>
      </c>
      <c r="R112" s="456">
        <v>52231</v>
      </c>
      <c r="S112" s="457">
        <v>2.63491023</v>
      </c>
      <c r="T112" s="453">
        <v>45444</v>
      </c>
      <c r="U112" s="458" t="s">
        <v>42</v>
      </c>
      <c r="V112" s="459" t="s">
        <v>604</v>
      </c>
      <c r="W112" s="460">
        <v>2.83820256</v>
      </c>
      <c r="X112" s="460">
        <v>3.0135499999999999E-2</v>
      </c>
      <c r="Y112" s="434"/>
      <c r="Z112" s="434"/>
      <c r="AA112" s="434" t="s">
        <v>37</v>
      </c>
      <c r="AB112" s="434" t="s">
        <v>606</v>
      </c>
      <c r="AC112" s="434" t="s">
        <v>203</v>
      </c>
      <c r="AD112" s="434"/>
    </row>
    <row r="113" spans="2:30" x14ac:dyDescent="0.35">
      <c r="B113" s="31">
        <v>72</v>
      </c>
      <c r="C113" s="31" t="s">
        <v>597</v>
      </c>
      <c r="D113" s="31" t="s">
        <v>4</v>
      </c>
      <c r="E113" s="31" t="s">
        <v>4</v>
      </c>
      <c r="F113" s="461">
        <v>1</v>
      </c>
      <c r="G113" s="31" t="s">
        <v>673</v>
      </c>
      <c r="H113" s="462">
        <v>45838</v>
      </c>
      <c r="I113" s="463">
        <v>2.7789596223160671</v>
      </c>
      <c r="J113" s="464" t="s">
        <v>1327</v>
      </c>
      <c r="K113" s="464">
        <v>0</v>
      </c>
      <c r="L113" s="464">
        <v>500</v>
      </c>
      <c r="M113" s="464">
        <v>0</v>
      </c>
      <c r="N113" s="464">
        <v>0</v>
      </c>
      <c r="O113" s="31" t="s">
        <v>13</v>
      </c>
      <c r="P113" s="31" t="s">
        <v>602</v>
      </c>
      <c r="Q113" s="465">
        <v>45963</v>
      </c>
      <c r="R113" s="465">
        <v>52231</v>
      </c>
      <c r="S113" s="466">
        <v>0.87830341000000001</v>
      </c>
      <c r="T113" s="462">
        <v>45444</v>
      </c>
      <c r="U113" s="467" t="s">
        <v>42</v>
      </c>
      <c r="V113" s="29" t="s">
        <v>604</v>
      </c>
      <c r="W113" s="468">
        <v>0.96117971999999996</v>
      </c>
      <c r="X113" s="468">
        <v>6.6076220000000005E-2</v>
      </c>
      <c r="Y113" s="427"/>
      <c r="Z113" s="427"/>
      <c r="AA113" s="427" t="s">
        <v>37</v>
      </c>
      <c r="AB113" s="427" t="s">
        <v>606</v>
      </c>
      <c r="AC113" s="427" t="s">
        <v>204</v>
      </c>
      <c r="AD113" s="427"/>
    </row>
    <row r="114" spans="2:30" x14ac:dyDescent="0.35">
      <c r="B114" s="451">
        <v>73</v>
      </c>
      <c r="C114" s="451" t="s">
        <v>597</v>
      </c>
      <c r="D114" s="451" t="s">
        <v>4</v>
      </c>
      <c r="E114" s="451" t="s">
        <v>4</v>
      </c>
      <c r="F114" s="452">
        <v>1</v>
      </c>
      <c r="G114" s="451" t="s">
        <v>674</v>
      </c>
      <c r="H114" s="453">
        <v>45838</v>
      </c>
      <c r="I114" s="454">
        <v>1.1466901096706903</v>
      </c>
      <c r="J114" s="455" t="s">
        <v>400</v>
      </c>
      <c r="K114" s="455">
        <v>0</v>
      </c>
      <c r="L114" s="455">
        <v>500</v>
      </c>
      <c r="M114" s="455">
        <v>0</v>
      </c>
      <c r="N114" s="455">
        <v>0</v>
      </c>
      <c r="O114" s="451" t="s">
        <v>13</v>
      </c>
      <c r="P114" s="451" t="s">
        <v>602</v>
      </c>
      <c r="Q114" s="456">
        <v>45963</v>
      </c>
      <c r="R114" s="456">
        <v>52231</v>
      </c>
      <c r="S114" s="457">
        <v>2.63491023</v>
      </c>
      <c r="T114" s="453">
        <v>45444</v>
      </c>
      <c r="U114" s="458" t="s">
        <v>42</v>
      </c>
      <c r="V114" s="459" t="s">
        <v>604</v>
      </c>
      <c r="W114" s="460">
        <v>2.8802466599999996</v>
      </c>
      <c r="X114" s="460">
        <v>9.2617660000000004E-2</v>
      </c>
      <c r="Y114" s="434"/>
      <c r="Z114" s="434"/>
      <c r="AA114" s="434" t="s">
        <v>37</v>
      </c>
      <c r="AB114" s="434" t="s">
        <v>606</v>
      </c>
      <c r="AC114" s="434" t="s">
        <v>205</v>
      </c>
      <c r="AD114" s="434"/>
    </row>
    <row r="115" spans="2:30" x14ac:dyDescent="0.35">
      <c r="B115" s="31">
        <v>74</v>
      </c>
      <c r="C115" s="31" t="s">
        <v>597</v>
      </c>
      <c r="D115" s="31" t="s">
        <v>4</v>
      </c>
      <c r="E115" s="31" t="s">
        <v>4</v>
      </c>
      <c r="F115" s="461">
        <v>1</v>
      </c>
      <c r="G115" s="31" t="s">
        <v>675</v>
      </c>
      <c r="H115" s="462">
        <v>45838</v>
      </c>
      <c r="I115" s="463">
        <v>22.819315453970638</v>
      </c>
      <c r="J115" s="464" t="s">
        <v>386</v>
      </c>
      <c r="K115" s="464">
        <v>0</v>
      </c>
      <c r="L115" s="464">
        <v>230</v>
      </c>
      <c r="M115" s="464">
        <v>100</v>
      </c>
      <c r="N115" s="464">
        <v>0</v>
      </c>
      <c r="O115" s="31" t="s">
        <v>13</v>
      </c>
      <c r="P115" s="31" t="s">
        <v>602</v>
      </c>
      <c r="Q115" s="465">
        <v>45955</v>
      </c>
      <c r="R115" s="465">
        <v>52231</v>
      </c>
      <c r="S115" s="466">
        <v>5.49019689</v>
      </c>
      <c r="T115" s="462">
        <v>45444</v>
      </c>
      <c r="U115" s="467" t="s">
        <v>42</v>
      </c>
      <c r="V115" s="29" t="s">
        <v>553</v>
      </c>
      <c r="W115" s="468">
        <v>1.7411418099999998</v>
      </c>
      <c r="X115" s="468">
        <v>4.4307494299999997</v>
      </c>
      <c r="Y115" s="427"/>
      <c r="Z115" s="427"/>
      <c r="AA115" s="427" t="s">
        <v>37</v>
      </c>
      <c r="AB115" s="427" t="s">
        <v>606</v>
      </c>
      <c r="AC115" s="427" t="s">
        <v>206</v>
      </c>
      <c r="AD115" s="427"/>
    </row>
    <row r="116" spans="2:30" x14ac:dyDescent="0.35">
      <c r="B116" s="451">
        <v>75</v>
      </c>
      <c r="C116" s="451" t="s">
        <v>597</v>
      </c>
      <c r="D116" s="451" t="s">
        <v>4</v>
      </c>
      <c r="E116" s="451" t="s">
        <v>4</v>
      </c>
      <c r="F116" s="452">
        <v>1</v>
      </c>
      <c r="G116" s="451" t="s">
        <v>676</v>
      </c>
      <c r="H116" s="453">
        <v>45838</v>
      </c>
      <c r="I116" s="454">
        <v>23.338059775603064</v>
      </c>
      <c r="J116" s="455" t="s">
        <v>1317</v>
      </c>
      <c r="K116" s="455">
        <v>0</v>
      </c>
      <c r="L116" s="455">
        <v>230</v>
      </c>
      <c r="M116" s="455">
        <v>100</v>
      </c>
      <c r="N116" s="455">
        <v>0</v>
      </c>
      <c r="O116" s="451" t="s">
        <v>26</v>
      </c>
      <c r="P116" s="451" t="s">
        <v>602</v>
      </c>
      <c r="Q116" s="456">
        <v>46033</v>
      </c>
      <c r="R116" s="456">
        <v>52231</v>
      </c>
      <c r="S116" s="457">
        <v>4.6877447699999992</v>
      </c>
      <c r="T116" s="453">
        <v>45444</v>
      </c>
      <c r="U116" s="458" t="s">
        <v>42</v>
      </c>
      <c r="V116" s="459" t="s">
        <v>553</v>
      </c>
      <c r="W116" s="460">
        <v>4.1266082200000005</v>
      </c>
      <c r="X116" s="460">
        <v>4.4824115300000003</v>
      </c>
      <c r="Y116" s="434"/>
      <c r="Z116" s="434"/>
      <c r="AA116" s="434" t="s">
        <v>37</v>
      </c>
      <c r="AB116" s="434" t="s">
        <v>606</v>
      </c>
      <c r="AC116" s="434" t="s">
        <v>207</v>
      </c>
      <c r="AD116" s="434"/>
    </row>
    <row r="117" spans="2:30" x14ac:dyDescent="0.35">
      <c r="B117" s="31">
        <v>76</v>
      </c>
      <c r="C117" s="31" t="s">
        <v>597</v>
      </c>
      <c r="D117" s="31" t="s">
        <v>4</v>
      </c>
      <c r="E117" s="31" t="s">
        <v>4</v>
      </c>
      <c r="F117" s="461">
        <v>1</v>
      </c>
      <c r="G117" s="31" t="s">
        <v>677</v>
      </c>
      <c r="H117" s="462">
        <v>45838</v>
      </c>
      <c r="I117" s="463">
        <v>9.3138464205870299</v>
      </c>
      <c r="J117" s="464" t="s">
        <v>408</v>
      </c>
      <c r="K117" s="464">
        <v>0</v>
      </c>
      <c r="L117" s="464">
        <v>230</v>
      </c>
      <c r="M117" s="464">
        <v>61</v>
      </c>
      <c r="N117" s="464">
        <v>0</v>
      </c>
      <c r="O117" s="31" t="s">
        <v>13</v>
      </c>
      <c r="P117" s="31" t="s">
        <v>602</v>
      </c>
      <c r="Q117" s="465">
        <v>46021</v>
      </c>
      <c r="R117" s="465">
        <v>52231</v>
      </c>
      <c r="S117" s="466">
        <v>2.2436433</v>
      </c>
      <c r="T117" s="462">
        <v>45444</v>
      </c>
      <c r="U117" s="467" t="s">
        <v>42</v>
      </c>
      <c r="V117" s="29" t="s">
        <v>553</v>
      </c>
      <c r="W117" s="468">
        <v>0.12606898</v>
      </c>
      <c r="X117" s="468">
        <v>0.98185796999999997</v>
      </c>
      <c r="Y117" s="427"/>
      <c r="Z117" s="427"/>
      <c r="AA117" s="427" t="s">
        <v>37</v>
      </c>
      <c r="AB117" s="427" t="s">
        <v>606</v>
      </c>
      <c r="AC117" s="427" t="s">
        <v>208</v>
      </c>
      <c r="AD117" s="427"/>
    </row>
    <row r="118" spans="2:30" x14ac:dyDescent="0.35">
      <c r="B118" s="451">
        <v>77</v>
      </c>
      <c r="C118" s="451" t="s">
        <v>597</v>
      </c>
      <c r="D118" s="451" t="s">
        <v>4</v>
      </c>
      <c r="E118" s="451" t="s">
        <v>4</v>
      </c>
      <c r="F118" s="452">
        <v>1</v>
      </c>
      <c r="G118" s="451" t="s">
        <v>678</v>
      </c>
      <c r="H118" s="453">
        <v>45838</v>
      </c>
      <c r="I118" s="454">
        <v>12.225232706570642</v>
      </c>
      <c r="J118" s="455" t="s">
        <v>405</v>
      </c>
      <c r="K118" s="455">
        <v>0</v>
      </c>
      <c r="L118" s="455">
        <v>230</v>
      </c>
      <c r="M118" s="455">
        <v>67</v>
      </c>
      <c r="N118" s="455">
        <v>0</v>
      </c>
      <c r="O118" s="451" t="s">
        <v>25</v>
      </c>
      <c r="P118" s="451" t="s">
        <v>602</v>
      </c>
      <c r="Q118" s="456">
        <v>45945</v>
      </c>
      <c r="R118" s="456">
        <v>52231</v>
      </c>
      <c r="S118" s="457">
        <v>2.0498933300000002</v>
      </c>
      <c r="T118" s="453">
        <v>45444</v>
      </c>
      <c r="U118" s="458" t="s">
        <v>42</v>
      </c>
      <c r="V118" s="459" t="s">
        <v>553</v>
      </c>
      <c r="W118" s="460">
        <v>8.628820999999999E-2</v>
      </c>
      <c r="X118" s="460">
        <v>1.18421259</v>
      </c>
      <c r="Y118" s="434"/>
      <c r="Z118" s="434"/>
      <c r="AA118" s="434" t="s">
        <v>37</v>
      </c>
      <c r="AB118" s="434" t="s">
        <v>606</v>
      </c>
      <c r="AC118" s="434" t="s">
        <v>209</v>
      </c>
      <c r="AD118" s="434"/>
    </row>
    <row r="119" spans="2:30" x14ac:dyDescent="0.35">
      <c r="B119" s="31">
        <v>78</v>
      </c>
      <c r="C119" s="31" t="s">
        <v>597</v>
      </c>
      <c r="D119" s="31" t="s">
        <v>4</v>
      </c>
      <c r="E119" s="31" t="s">
        <v>4</v>
      </c>
      <c r="F119" s="461">
        <v>1</v>
      </c>
      <c r="G119" s="31" t="s">
        <v>679</v>
      </c>
      <c r="H119" s="462">
        <v>45838</v>
      </c>
      <c r="I119" s="463">
        <v>11.984666155469162</v>
      </c>
      <c r="J119" s="464" t="s">
        <v>405</v>
      </c>
      <c r="K119" s="464">
        <v>0</v>
      </c>
      <c r="L119" s="464">
        <v>230</v>
      </c>
      <c r="M119" s="464">
        <v>67</v>
      </c>
      <c r="N119" s="464">
        <v>0</v>
      </c>
      <c r="O119" s="31" t="s">
        <v>25</v>
      </c>
      <c r="P119" s="31" t="s">
        <v>602</v>
      </c>
      <c r="Q119" s="465">
        <v>46006</v>
      </c>
      <c r="R119" s="465">
        <v>52231</v>
      </c>
      <c r="S119" s="466">
        <v>2.0498933300000002</v>
      </c>
      <c r="T119" s="462">
        <v>45444</v>
      </c>
      <c r="U119" s="467" t="s">
        <v>42</v>
      </c>
      <c r="V119" s="29" t="s">
        <v>553</v>
      </c>
      <c r="W119" s="468">
        <v>1.7079609999999999E-2</v>
      </c>
      <c r="X119" s="468">
        <v>1.1032672499999998</v>
      </c>
      <c r="Y119" s="427"/>
      <c r="Z119" s="427"/>
      <c r="AA119" s="427" t="s">
        <v>37</v>
      </c>
      <c r="AB119" s="427" t="s">
        <v>606</v>
      </c>
      <c r="AC119" s="427" t="s">
        <v>210</v>
      </c>
      <c r="AD119" s="427"/>
    </row>
    <row r="120" spans="2:30" x14ac:dyDescent="0.35">
      <c r="B120" s="451">
        <v>79</v>
      </c>
      <c r="C120" s="451" t="s">
        <v>597</v>
      </c>
      <c r="D120" s="451" t="s">
        <v>4</v>
      </c>
      <c r="E120" s="451" t="s">
        <v>4</v>
      </c>
      <c r="F120" s="452">
        <v>1</v>
      </c>
      <c r="G120" s="451" t="s">
        <v>680</v>
      </c>
      <c r="H120" s="453">
        <v>45838</v>
      </c>
      <c r="I120" s="454">
        <v>33.023316116341078</v>
      </c>
      <c r="J120" s="455" t="s">
        <v>402</v>
      </c>
      <c r="K120" s="455">
        <v>0</v>
      </c>
      <c r="L120" s="455">
        <v>500</v>
      </c>
      <c r="M120" s="455">
        <v>150</v>
      </c>
      <c r="N120" s="455">
        <v>0</v>
      </c>
      <c r="O120" s="451" t="s">
        <v>211</v>
      </c>
      <c r="P120" s="451" t="s">
        <v>602</v>
      </c>
      <c r="Q120" s="456">
        <v>45890</v>
      </c>
      <c r="R120" s="456">
        <v>52231</v>
      </c>
      <c r="S120" s="457">
        <v>6.41132042</v>
      </c>
      <c r="T120" s="453">
        <v>45444</v>
      </c>
      <c r="U120" s="458" t="s">
        <v>42</v>
      </c>
      <c r="V120" s="459" t="s">
        <v>553</v>
      </c>
      <c r="W120" s="460">
        <v>2.9495910375000003</v>
      </c>
      <c r="X120" s="460">
        <v>15.212402272500002</v>
      </c>
      <c r="Y120" s="434"/>
      <c r="Z120" s="434"/>
      <c r="AA120" s="434" t="s">
        <v>37</v>
      </c>
      <c r="AB120" s="434" t="s">
        <v>606</v>
      </c>
      <c r="AC120" s="434" t="s">
        <v>212</v>
      </c>
      <c r="AD120" s="434"/>
    </row>
    <row r="121" spans="2:30" x14ac:dyDescent="0.35">
      <c r="B121" s="31">
        <v>80</v>
      </c>
      <c r="C121" s="31" t="s">
        <v>597</v>
      </c>
      <c r="D121" s="31" t="s">
        <v>4</v>
      </c>
      <c r="E121" s="31" t="s">
        <v>4</v>
      </c>
      <c r="F121" s="461">
        <v>1</v>
      </c>
      <c r="G121" s="31" t="s">
        <v>681</v>
      </c>
      <c r="H121" s="462">
        <v>45838</v>
      </c>
      <c r="I121" s="463">
        <v>11.007772038780359</v>
      </c>
      <c r="J121" s="464" t="s">
        <v>450</v>
      </c>
      <c r="K121" s="464">
        <v>0</v>
      </c>
      <c r="L121" s="464">
        <v>500</v>
      </c>
      <c r="M121" s="464">
        <v>50</v>
      </c>
      <c r="N121" s="464">
        <v>0</v>
      </c>
      <c r="O121" s="31" t="s">
        <v>211</v>
      </c>
      <c r="P121" s="31" t="s">
        <v>602</v>
      </c>
      <c r="Q121" s="465">
        <v>45890</v>
      </c>
      <c r="R121" s="465">
        <v>52231</v>
      </c>
      <c r="S121" s="466">
        <v>2.1371067999999998</v>
      </c>
      <c r="T121" s="462">
        <v>45444</v>
      </c>
      <c r="U121" s="467" t="s">
        <v>42</v>
      </c>
      <c r="V121" s="29" t="s">
        <v>553</v>
      </c>
      <c r="W121" s="468">
        <v>0.98319701250000002</v>
      </c>
      <c r="X121" s="468">
        <v>5.0708007575000007</v>
      </c>
      <c r="Y121" s="427"/>
      <c r="Z121" s="427"/>
      <c r="AA121" s="427" t="s">
        <v>37</v>
      </c>
      <c r="AB121" s="427" t="s">
        <v>606</v>
      </c>
      <c r="AC121" s="427" t="s">
        <v>213</v>
      </c>
      <c r="AD121" s="427"/>
    </row>
    <row r="122" spans="2:30" x14ac:dyDescent="0.35">
      <c r="B122" s="451">
        <v>81</v>
      </c>
      <c r="C122" s="451" t="s">
        <v>597</v>
      </c>
      <c r="D122" s="451" t="s">
        <v>4</v>
      </c>
      <c r="E122" s="451" t="s">
        <v>4</v>
      </c>
      <c r="F122" s="452">
        <v>1</v>
      </c>
      <c r="G122" s="451" t="s">
        <v>682</v>
      </c>
      <c r="H122" s="453">
        <v>45838</v>
      </c>
      <c r="I122" s="454">
        <v>14.399686802569839</v>
      </c>
      <c r="J122" s="455" t="s">
        <v>420</v>
      </c>
      <c r="K122" s="455">
        <v>0</v>
      </c>
      <c r="L122" s="455">
        <v>230</v>
      </c>
      <c r="M122" s="455">
        <v>67</v>
      </c>
      <c r="N122" s="455">
        <v>0</v>
      </c>
      <c r="O122" s="451" t="s">
        <v>13</v>
      </c>
      <c r="P122" s="451" t="s">
        <v>602</v>
      </c>
      <c r="Q122" s="456">
        <v>45971</v>
      </c>
      <c r="R122" s="456">
        <v>52231</v>
      </c>
      <c r="S122" s="457">
        <v>2.04832137</v>
      </c>
      <c r="T122" s="453">
        <v>45444</v>
      </c>
      <c r="U122" s="458" t="s">
        <v>42</v>
      </c>
      <c r="V122" s="459" t="s">
        <v>553</v>
      </c>
      <c r="W122" s="460">
        <v>9.1273040000000014E-2</v>
      </c>
      <c r="X122" s="460">
        <v>0.16099458000000003</v>
      </c>
      <c r="Y122" s="434"/>
      <c r="Z122" s="434"/>
      <c r="AA122" s="434" t="s">
        <v>37</v>
      </c>
      <c r="AB122" s="434" t="s">
        <v>606</v>
      </c>
      <c r="AC122" s="434" t="s">
        <v>214</v>
      </c>
      <c r="AD122" s="434"/>
    </row>
    <row r="123" spans="2:30" x14ac:dyDescent="0.35">
      <c r="B123" s="31">
        <v>82</v>
      </c>
      <c r="C123" s="31" t="s">
        <v>597</v>
      </c>
      <c r="D123" s="31" t="s">
        <v>4</v>
      </c>
      <c r="E123" s="31" t="s">
        <v>4</v>
      </c>
      <c r="F123" s="461">
        <v>1</v>
      </c>
      <c r="G123" s="31" t="s">
        <v>683</v>
      </c>
      <c r="H123" s="462">
        <v>45838</v>
      </c>
      <c r="I123" s="463">
        <v>13.016456935669668</v>
      </c>
      <c r="J123" s="464" t="s">
        <v>420</v>
      </c>
      <c r="K123" s="464">
        <v>0</v>
      </c>
      <c r="L123" s="464">
        <v>230</v>
      </c>
      <c r="M123" s="464">
        <v>61</v>
      </c>
      <c r="N123" s="464">
        <v>0</v>
      </c>
      <c r="O123" s="31" t="s">
        <v>30</v>
      </c>
      <c r="P123" s="31" t="s">
        <v>602</v>
      </c>
      <c r="Q123" s="465">
        <v>45971</v>
      </c>
      <c r="R123" s="465">
        <v>52231</v>
      </c>
      <c r="S123" s="466">
        <v>2.04832137</v>
      </c>
      <c r="T123" s="462">
        <v>45444</v>
      </c>
      <c r="U123" s="467" t="s">
        <v>42</v>
      </c>
      <c r="V123" s="29" t="s">
        <v>553</v>
      </c>
      <c r="W123" s="468">
        <v>7.3125693122902138E-2</v>
      </c>
      <c r="X123" s="468">
        <v>0.22694630643042593</v>
      </c>
      <c r="Y123" s="427"/>
      <c r="Z123" s="427"/>
      <c r="AA123" s="427" t="s">
        <v>37</v>
      </c>
      <c r="AB123" s="427" t="s">
        <v>606</v>
      </c>
      <c r="AC123" s="427" t="s">
        <v>215</v>
      </c>
      <c r="AD123" s="427"/>
    </row>
    <row r="124" spans="2:30" x14ac:dyDescent="0.35">
      <c r="B124" s="451">
        <v>83</v>
      </c>
      <c r="C124" s="451" t="s">
        <v>597</v>
      </c>
      <c r="D124" s="451" t="s">
        <v>4</v>
      </c>
      <c r="E124" s="451" t="s">
        <v>4</v>
      </c>
      <c r="F124" s="452">
        <v>1</v>
      </c>
      <c r="G124" s="451" t="s">
        <v>684</v>
      </c>
      <c r="H124" s="453">
        <v>45838</v>
      </c>
      <c r="I124" s="454">
        <v>53.649156195320955</v>
      </c>
      <c r="J124" s="455" t="s">
        <v>420</v>
      </c>
      <c r="K124" s="455">
        <v>0</v>
      </c>
      <c r="L124" s="455">
        <v>230</v>
      </c>
      <c r="M124" s="455">
        <v>134</v>
      </c>
      <c r="N124" s="455">
        <v>0</v>
      </c>
      <c r="O124" s="451" t="s">
        <v>13</v>
      </c>
      <c r="P124" s="451" t="s">
        <v>602</v>
      </c>
      <c r="Q124" s="456">
        <v>45996</v>
      </c>
      <c r="R124" s="456">
        <v>52231</v>
      </c>
      <c r="S124" s="457">
        <v>7.9372295199999998</v>
      </c>
      <c r="T124" s="453">
        <v>45444</v>
      </c>
      <c r="U124" s="458" t="s">
        <v>42</v>
      </c>
      <c r="V124" s="459" t="s">
        <v>553</v>
      </c>
      <c r="W124" s="460">
        <v>0.90532989967673505</v>
      </c>
      <c r="X124" s="460">
        <v>9.4764213095472713E-2</v>
      </c>
      <c r="Y124" s="434"/>
      <c r="Z124" s="434"/>
      <c r="AA124" s="434" t="s">
        <v>37</v>
      </c>
      <c r="AB124" s="434" t="s">
        <v>606</v>
      </c>
      <c r="AC124" s="434" t="s">
        <v>216</v>
      </c>
      <c r="AD124" s="434"/>
    </row>
    <row r="125" spans="2:30" x14ac:dyDescent="0.35">
      <c r="B125" s="31">
        <v>84</v>
      </c>
      <c r="C125" s="31" t="s">
        <v>597</v>
      </c>
      <c r="D125" s="31" t="s">
        <v>4</v>
      </c>
      <c r="E125" s="31" t="s">
        <v>4</v>
      </c>
      <c r="F125" s="461">
        <v>1</v>
      </c>
      <c r="G125" s="31" t="s">
        <v>685</v>
      </c>
      <c r="H125" s="462">
        <v>45838</v>
      </c>
      <c r="I125" s="463">
        <v>56.186710291171764</v>
      </c>
      <c r="J125" s="464" t="s">
        <v>420</v>
      </c>
      <c r="K125" s="464">
        <v>0</v>
      </c>
      <c r="L125" s="464">
        <v>230</v>
      </c>
      <c r="M125" s="464">
        <v>100</v>
      </c>
      <c r="N125" s="464">
        <v>0</v>
      </c>
      <c r="O125" s="31" t="s">
        <v>24</v>
      </c>
      <c r="P125" s="31" t="s">
        <v>602</v>
      </c>
      <c r="Q125" s="465">
        <v>46392</v>
      </c>
      <c r="R125" s="465">
        <v>52231</v>
      </c>
      <c r="S125" s="466">
        <v>8.5555918800000015</v>
      </c>
      <c r="T125" s="462">
        <v>45444</v>
      </c>
      <c r="U125" s="467" t="s">
        <v>42</v>
      </c>
      <c r="V125" s="29" t="s">
        <v>553</v>
      </c>
      <c r="W125" s="468">
        <v>0.97635768495115405</v>
      </c>
      <c r="X125" s="468">
        <v>0.10300973110452981</v>
      </c>
      <c r="Y125" s="427"/>
      <c r="Z125" s="427"/>
      <c r="AA125" s="427" t="s">
        <v>37</v>
      </c>
      <c r="AB125" s="427" t="s">
        <v>606</v>
      </c>
      <c r="AC125" s="427" t="s">
        <v>217</v>
      </c>
      <c r="AD125" s="427"/>
    </row>
    <row r="126" spans="2:30" x14ac:dyDescent="0.35">
      <c r="B126" s="451">
        <v>85</v>
      </c>
      <c r="C126" s="451" t="s">
        <v>597</v>
      </c>
      <c r="D126" s="451" t="s">
        <v>4</v>
      </c>
      <c r="E126" s="451" t="s">
        <v>4</v>
      </c>
      <c r="F126" s="452">
        <v>1</v>
      </c>
      <c r="G126" s="451" t="s">
        <v>686</v>
      </c>
      <c r="H126" s="453">
        <v>45838</v>
      </c>
      <c r="I126" s="454">
        <v>8.2975763906103097</v>
      </c>
      <c r="J126" s="455" t="s">
        <v>420</v>
      </c>
      <c r="K126" s="455">
        <v>0</v>
      </c>
      <c r="L126" s="455">
        <v>500</v>
      </c>
      <c r="M126" s="455">
        <v>0</v>
      </c>
      <c r="N126" s="455">
        <v>150</v>
      </c>
      <c r="O126" s="451" t="s">
        <v>13</v>
      </c>
      <c r="P126" s="451" t="s">
        <v>602</v>
      </c>
      <c r="Q126" s="456">
        <v>45996</v>
      </c>
      <c r="R126" s="456">
        <v>52231</v>
      </c>
      <c r="S126" s="457">
        <v>6.7550488599999996</v>
      </c>
      <c r="T126" s="453">
        <v>45444</v>
      </c>
      <c r="U126" s="458" t="s">
        <v>42</v>
      </c>
      <c r="V126" s="459" t="s">
        <v>553</v>
      </c>
      <c r="W126" s="460">
        <v>9.698862878133245E-2</v>
      </c>
      <c r="X126" s="460">
        <v>0.16960944769354142</v>
      </c>
      <c r="Y126" s="434"/>
      <c r="Z126" s="434"/>
      <c r="AA126" s="434" t="s">
        <v>37</v>
      </c>
      <c r="AB126" s="434" t="s">
        <v>606</v>
      </c>
      <c r="AC126" s="434" t="s">
        <v>218</v>
      </c>
      <c r="AD126" s="434"/>
    </row>
    <row r="127" spans="2:30" x14ac:dyDescent="0.35">
      <c r="B127" s="31">
        <v>86</v>
      </c>
      <c r="C127" s="31" t="s">
        <v>597</v>
      </c>
      <c r="D127" s="31" t="s">
        <v>4</v>
      </c>
      <c r="E127" s="31" t="s">
        <v>4</v>
      </c>
      <c r="F127" s="461">
        <v>1</v>
      </c>
      <c r="G127" s="31" t="s">
        <v>687</v>
      </c>
      <c r="H127" s="462">
        <v>45838</v>
      </c>
      <c r="I127" s="463">
        <v>24.473118109477003</v>
      </c>
      <c r="J127" s="464" t="s">
        <v>389</v>
      </c>
      <c r="K127" s="464">
        <v>0</v>
      </c>
      <c r="L127" s="464">
        <v>230</v>
      </c>
      <c r="M127" s="464">
        <v>230</v>
      </c>
      <c r="N127" s="464">
        <v>0</v>
      </c>
      <c r="O127" s="31" t="s">
        <v>30</v>
      </c>
      <c r="P127" s="31" t="s">
        <v>602</v>
      </c>
      <c r="Q127" s="465">
        <v>46259</v>
      </c>
      <c r="R127" s="465">
        <v>52018</v>
      </c>
      <c r="S127" s="466">
        <v>3.3455959900000001</v>
      </c>
      <c r="T127" s="462">
        <v>45444</v>
      </c>
      <c r="U127" s="467" t="s">
        <v>42</v>
      </c>
      <c r="V127" s="29" t="s">
        <v>553</v>
      </c>
      <c r="W127" s="468">
        <v>0.11815974211491007</v>
      </c>
      <c r="X127" s="468">
        <v>5.7560694005566709E-2</v>
      </c>
      <c r="Y127" s="427"/>
      <c r="Z127" s="427"/>
      <c r="AA127" s="427" t="s">
        <v>87</v>
      </c>
      <c r="AB127" s="427" t="s">
        <v>881</v>
      </c>
      <c r="AC127" s="427" t="s">
        <v>219</v>
      </c>
      <c r="AD127" s="427"/>
    </row>
    <row r="128" spans="2:30" x14ac:dyDescent="0.35">
      <c r="B128" s="451">
        <v>87</v>
      </c>
      <c r="C128" s="451" t="s">
        <v>597</v>
      </c>
      <c r="D128" s="451" t="s">
        <v>4</v>
      </c>
      <c r="E128" s="451" t="s">
        <v>4</v>
      </c>
      <c r="F128" s="452">
        <v>1</v>
      </c>
      <c r="G128" s="451" t="s">
        <v>688</v>
      </c>
      <c r="H128" s="453">
        <v>45838</v>
      </c>
      <c r="I128" s="454">
        <v>40.786903576748067</v>
      </c>
      <c r="J128" s="455" t="s">
        <v>420</v>
      </c>
      <c r="K128" s="455">
        <v>0</v>
      </c>
      <c r="L128" s="455">
        <v>500</v>
      </c>
      <c r="M128" s="455">
        <v>0</v>
      </c>
      <c r="N128" s="455">
        <v>150</v>
      </c>
      <c r="O128" s="451" t="s">
        <v>13</v>
      </c>
      <c r="P128" s="451" t="s">
        <v>602</v>
      </c>
      <c r="Q128" s="456">
        <v>46100</v>
      </c>
      <c r="R128" s="456">
        <v>51329</v>
      </c>
      <c r="S128" s="457">
        <v>5.5547334199999998</v>
      </c>
      <c r="T128" s="453">
        <v>45444</v>
      </c>
      <c r="U128" s="458" t="s">
        <v>42</v>
      </c>
      <c r="V128" s="459" t="s">
        <v>553</v>
      </c>
      <c r="W128" s="460">
        <v>8.3200024026236913E-2</v>
      </c>
      <c r="X128" s="460">
        <v>0.16436608208550377</v>
      </c>
      <c r="Y128" s="434"/>
      <c r="Z128" s="434"/>
      <c r="AA128" s="434" t="s">
        <v>73</v>
      </c>
      <c r="AB128" s="434" t="s">
        <v>881</v>
      </c>
      <c r="AC128" s="434" t="s">
        <v>220</v>
      </c>
      <c r="AD128" s="434"/>
    </row>
    <row r="129" spans="2:30" x14ac:dyDescent="0.35">
      <c r="B129" s="31">
        <v>88</v>
      </c>
      <c r="C129" s="31" t="s">
        <v>597</v>
      </c>
      <c r="D129" s="31" t="s">
        <v>4</v>
      </c>
      <c r="E129" s="31" t="s">
        <v>4</v>
      </c>
      <c r="F129" s="461">
        <v>1</v>
      </c>
      <c r="G129" s="31" t="s">
        <v>689</v>
      </c>
      <c r="H129" s="462">
        <v>45838</v>
      </c>
      <c r="I129" s="463">
        <v>29.947985908889361</v>
      </c>
      <c r="J129" s="464" t="s">
        <v>387</v>
      </c>
      <c r="K129" s="464">
        <v>0</v>
      </c>
      <c r="L129" s="464">
        <v>500</v>
      </c>
      <c r="M129" s="464">
        <v>0</v>
      </c>
      <c r="N129" s="464">
        <v>0</v>
      </c>
      <c r="O129" s="31" t="s">
        <v>25</v>
      </c>
      <c r="P129" s="31" t="s">
        <v>602</v>
      </c>
      <c r="Q129" s="465">
        <v>46467</v>
      </c>
      <c r="R129" s="465">
        <v>52231</v>
      </c>
      <c r="S129" s="466">
        <v>4.9466927800000002</v>
      </c>
      <c r="T129" s="462">
        <v>45444</v>
      </c>
      <c r="U129" s="467" t="s">
        <v>42</v>
      </c>
      <c r="V129" s="29" t="s">
        <v>604</v>
      </c>
      <c r="W129" s="468">
        <v>5.3200627743976527E-2</v>
      </c>
      <c r="X129" s="468">
        <v>8.5157322256023488E-2</v>
      </c>
      <c r="Y129" s="427"/>
      <c r="Z129" s="427"/>
      <c r="AA129" s="427" t="s">
        <v>37</v>
      </c>
      <c r="AB129" s="427" t="s">
        <v>606</v>
      </c>
      <c r="AC129" s="427" t="s">
        <v>221</v>
      </c>
      <c r="AD129" s="427"/>
    </row>
    <row r="130" spans="2:30" x14ac:dyDescent="0.35">
      <c r="B130" s="451">
        <v>89</v>
      </c>
      <c r="C130" s="451" t="s">
        <v>597</v>
      </c>
      <c r="D130" s="451" t="s">
        <v>4</v>
      </c>
      <c r="E130" s="451" t="s">
        <v>4</v>
      </c>
      <c r="F130" s="452">
        <v>1</v>
      </c>
      <c r="G130" s="451" t="s">
        <v>690</v>
      </c>
      <c r="H130" s="453">
        <v>45838</v>
      </c>
      <c r="I130" s="454">
        <v>12.553434161213865</v>
      </c>
      <c r="J130" s="455" t="s">
        <v>394</v>
      </c>
      <c r="K130" s="455">
        <v>0</v>
      </c>
      <c r="L130" s="455">
        <v>230</v>
      </c>
      <c r="M130" s="455">
        <v>0</v>
      </c>
      <c r="N130" s="455">
        <v>0</v>
      </c>
      <c r="O130" s="451" t="s">
        <v>26</v>
      </c>
      <c r="P130" s="451" t="s">
        <v>602</v>
      </c>
      <c r="Q130" s="456">
        <v>46264</v>
      </c>
      <c r="R130" s="456">
        <v>52231</v>
      </c>
      <c r="S130" s="457">
        <v>2.0635895300000002</v>
      </c>
      <c r="T130" s="453">
        <v>45444</v>
      </c>
      <c r="U130" s="458" t="s">
        <v>42</v>
      </c>
      <c r="V130" s="459" t="s">
        <v>604</v>
      </c>
      <c r="W130" s="460">
        <v>4.1373463828093655E-2</v>
      </c>
      <c r="X130" s="460">
        <v>0.10731864617190633</v>
      </c>
      <c r="Y130" s="434"/>
      <c r="Z130" s="434"/>
      <c r="AA130" s="434" t="s">
        <v>37</v>
      </c>
      <c r="AB130" s="434" t="s">
        <v>606</v>
      </c>
      <c r="AC130" s="434" t="s">
        <v>222</v>
      </c>
      <c r="AD130" s="434"/>
    </row>
    <row r="131" spans="2:30" x14ac:dyDescent="0.35">
      <c r="B131" s="31">
        <v>90</v>
      </c>
      <c r="C131" s="31" t="s">
        <v>597</v>
      </c>
      <c r="D131" s="31" t="s">
        <v>4</v>
      </c>
      <c r="E131" s="31" t="s">
        <v>4</v>
      </c>
      <c r="F131" s="461">
        <v>1</v>
      </c>
      <c r="G131" s="31" t="s">
        <v>691</v>
      </c>
      <c r="H131" s="462">
        <v>45838</v>
      </c>
      <c r="I131" s="463">
        <v>12.553434161213866</v>
      </c>
      <c r="J131" s="464" t="s">
        <v>420</v>
      </c>
      <c r="K131" s="464">
        <v>0</v>
      </c>
      <c r="L131" s="464">
        <v>230</v>
      </c>
      <c r="M131" s="464">
        <v>0</v>
      </c>
      <c r="N131" s="464">
        <v>0</v>
      </c>
      <c r="O131" s="31" t="s">
        <v>21</v>
      </c>
      <c r="P131" s="31" t="s">
        <v>602</v>
      </c>
      <c r="Q131" s="465">
        <v>46439</v>
      </c>
      <c r="R131" s="465">
        <v>52231</v>
      </c>
      <c r="S131" s="466">
        <v>2.0735278300000002</v>
      </c>
      <c r="T131" s="462">
        <v>45444</v>
      </c>
      <c r="U131" s="467" t="s">
        <v>42</v>
      </c>
      <c r="V131" s="29" t="s">
        <v>604</v>
      </c>
      <c r="W131" s="468">
        <v>6.7775959999999996E-2</v>
      </c>
      <c r="X131" s="468">
        <v>4.7501150000000006E-2</v>
      </c>
      <c r="Y131" s="427"/>
      <c r="Z131" s="427"/>
      <c r="AA131" s="427" t="s">
        <v>37</v>
      </c>
      <c r="AB131" s="427" t="s">
        <v>606</v>
      </c>
      <c r="AC131" s="427" t="s">
        <v>223</v>
      </c>
      <c r="AD131" s="427"/>
    </row>
    <row r="132" spans="2:30" x14ac:dyDescent="0.35">
      <c r="B132" s="451">
        <v>91</v>
      </c>
      <c r="C132" s="451" t="s">
        <v>597</v>
      </c>
      <c r="D132" s="451" t="s">
        <v>4</v>
      </c>
      <c r="E132" s="451" t="s">
        <v>4</v>
      </c>
      <c r="F132" s="452">
        <v>1</v>
      </c>
      <c r="G132" s="451" t="s">
        <v>692</v>
      </c>
      <c r="H132" s="453">
        <v>45838</v>
      </c>
      <c r="I132" s="454">
        <v>12.553434161213866</v>
      </c>
      <c r="J132" s="455" t="s">
        <v>420</v>
      </c>
      <c r="K132" s="455">
        <v>0</v>
      </c>
      <c r="L132" s="455">
        <v>230</v>
      </c>
      <c r="M132" s="455">
        <v>0</v>
      </c>
      <c r="N132" s="455">
        <v>0</v>
      </c>
      <c r="O132" s="451" t="s">
        <v>21</v>
      </c>
      <c r="P132" s="451" t="s">
        <v>602</v>
      </c>
      <c r="Q132" s="456">
        <v>46439</v>
      </c>
      <c r="R132" s="456">
        <v>52231</v>
      </c>
      <c r="S132" s="457">
        <v>2.0735278300000002</v>
      </c>
      <c r="T132" s="453">
        <v>45444</v>
      </c>
      <c r="U132" s="458" t="s">
        <v>42</v>
      </c>
      <c r="V132" s="459" t="s">
        <v>604</v>
      </c>
      <c r="W132" s="460">
        <v>1.8540579999999997E-2</v>
      </c>
      <c r="X132" s="460">
        <v>0</v>
      </c>
      <c r="Y132" s="434"/>
      <c r="Z132" s="434"/>
      <c r="AA132" s="434" t="s">
        <v>37</v>
      </c>
      <c r="AB132" s="434" t="s">
        <v>606</v>
      </c>
      <c r="AC132" s="434" t="s">
        <v>224</v>
      </c>
      <c r="AD132" s="434"/>
    </row>
    <row r="133" spans="2:30" x14ac:dyDescent="0.35">
      <c r="B133" s="31">
        <v>92</v>
      </c>
      <c r="C133" s="31" t="s">
        <v>597</v>
      </c>
      <c r="D133" s="31" t="s">
        <v>4</v>
      </c>
      <c r="E133" s="31" t="s">
        <v>4</v>
      </c>
      <c r="F133" s="461">
        <v>1</v>
      </c>
      <c r="G133" s="31" t="s">
        <v>693</v>
      </c>
      <c r="H133" s="462">
        <v>45838</v>
      </c>
      <c r="I133" s="463">
        <v>24.918447832471024</v>
      </c>
      <c r="J133" s="464" t="s">
        <v>420</v>
      </c>
      <c r="K133" s="464">
        <v>0</v>
      </c>
      <c r="L133" s="464">
        <v>230</v>
      </c>
      <c r="M133" s="464">
        <v>100</v>
      </c>
      <c r="N133" s="464">
        <v>0</v>
      </c>
      <c r="O133" s="31" t="s">
        <v>199</v>
      </c>
      <c r="P133" s="31" t="s">
        <v>602</v>
      </c>
      <c r="Q133" s="465">
        <v>46287</v>
      </c>
      <c r="R133" s="465">
        <v>50985</v>
      </c>
      <c r="S133" s="466">
        <v>3.4020655599999996</v>
      </c>
      <c r="T133" s="462">
        <v>45444</v>
      </c>
      <c r="U133" s="467" t="s">
        <v>42</v>
      </c>
      <c r="V133" s="29" t="s">
        <v>553</v>
      </c>
      <c r="W133" s="468">
        <v>5.0416430479601003E-2</v>
      </c>
      <c r="X133" s="468">
        <v>2.8197819999999998E-2</v>
      </c>
      <c r="Y133" s="427"/>
      <c r="Z133" s="427"/>
      <c r="AA133" s="427" t="s">
        <v>70</v>
      </c>
      <c r="AB133" s="427" t="s">
        <v>881</v>
      </c>
      <c r="AC133" s="427" t="s">
        <v>225</v>
      </c>
      <c r="AD133" s="427"/>
    </row>
    <row r="134" spans="2:30" x14ac:dyDescent="0.35">
      <c r="B134" s="451">
        <v>93</v>
      </c>
      <c r="C134" s="451" t="s">
        <v>597</v>
      </c>
      <c r="D134" s="451" t="s">
        <v>4</v>
      </c>
      <c r="E134" s="451" t="s">
        <v>4</v>
      </c>
      <c r="F134" s="452">
        <v>1</v>
      </c>
      <c r="G134" s="451" t="s">
        <v>694</v>
      </c>
      <c r="H134" s="453">
        <v>45838</v>
      </c>
      <c r="I134" s="454">
        <v>25.350090253391297</v>
      </c>
      <c r="J134" s="455" t="s">
        <v>420</v>
      </c>
      <c r="K134" s="455">
        <v>0</v>
      </c>
      <c r="L134" s="455">
        <v>230</v>
      </c>
      <c r="M134" s="455">
        <v>100</v>
      </c>
      <c r="N134" s="455">
        <v>0</v>
      </c>
      <c r="O134" s="451" t="s">
        <v>21</v>
      </c>
      <c r="P134" s="451" t="s">
        <v>602</v>
      </c>
      <c r="Q134" s="456">
        <v>46264</v>
      </c>
      <c r="R134" s="456">
        <v>52231</v>
      </c>
      <c r="S134" s="457">
        <v>4.24772631</v>
      </c>
      <c r="T134" s="453">
        <v>45444</v>
      </c>
      <c r="U134" s="458" t="s">
        <v>42</v>
      </c>
      <c r="V134" s="459" t="s">
        <v>553</v>
      </c>
      <c r="W134" s="460">
        <v>0.13054671870167514</v>
      </c>
      <c r="X134" s="460">
        <v>0.15143111648582286</v>
      </c>
      <c r="Y134" s="434"/>
      <c r="Z134" s="434"/>
      <c r="AA134" s="434" t="s">
        <v>37</v>
      </c>
      <c r="AB134" s="434" t="s">
        <v>606</v>
      </c>
      <c r="AC134" s="434" t="s">
        <v>226</v>
      </c>
      <c r="AD134" s="434"/>
    </row>
    <row r="135" spans="2:30" x14ac:dyDescent="0.35">
      <c r="B135" s="31">
        <v>94</v>
      </c>
      <c r="C135" s="31" t="s">
        <v>597</v>
      </c>
      <c r="D135" s="31" t="s">
        <v>3</v>
      </c>
      <c r="E135" s="31" t="s">
        <v>3</v>
      </c>
      <c r="F135" s="461">
        <v>1</v>
      </c>
      <c r="G135" s="31" t="s">
        <v>695</v>
      </c>
      <c r="H135" s="462">
        <v>45838</v>
      </c>
      <c r="I135" s="463">
        <v>12.639294870896739</v>
      </c>
      <c r="J135" s="464" t="s">
        <v>390</v>
      </c>
      <c r="K135" s="464">
        <v>0</v>
      </c>
      <c r="L135" s="464">
        <v>500</v>
      </c>
      <c r="M135" s="464">
        <v>0</v>
      </c>
      <c r="N135" s="464">
        <v>0</v>
      </c>
      <c r="O135" s="31" t="s">
        <v>211</v>
      </c>
      <c r="P135" s="31" t="s">
        <v>602</v>
      </c>
      <c r="Q135" s="465">
        <v>46011</v>
      </c>
      <c r="R135" s="465">
        <v>52231</v>
      </c>
      <c r="S135" s="466">
        <v>2.50690722</v>
      </c>
      <c r="T135" s="462">
        <v>45444</v>
      </c>
      <c r="U135" s="467" t="s">
        <v>42</v>
      </c>
      <c r="V135" s="29" t="s">
        <v>604</v>
      </c>
      <c r="W135" s="468">
        <v>0.27417600758268834</v>
      </c>
      <c r="X135" s="468">
        <v>0.49900105651109844</v>
      </c>
      <c r="Y135" s="427"/>
      <c r="Z135" s="427"/>
      <c r="AA135" s="427" t="s">
        <v>38</v>
      </c>
      <c r="AB135" s="427" t="s">
        <v>606</v>
      </c>
      <c r="AC135" s="427" t="s">
        <v>227</v>
      </c>
      <c r="AD135" s="427"/>
    </row>
    <row r="136" spans="2:30" x14ac:dyDescent="0.35">
      <c r="B136" s="451">
        <v>95</v>
      </c>
      <c r="C136" s="451" t="s">
        <v>597</v>
      </c>
      <c r="D136" s="451" t="s">
        <v>3</v>
      </c>
      <c r="E136" s="451" t="s">
        <v>3</v>
      </c>
      <c r="F136" s="452">
        <v>1</v>
      </c>
      <c r="G136" s="451" t="s">
        <v>696</v>
      </c>
      <c r="H136" s="453">
        <v>45838</v>
      </c>
      <c r="I136" s="454">
        <v>12.639294870896739</v>
      </c>
      <c r="J136" s="455" t="s">
        <v>453</v>
      </c>
      <c r="K136" s="455">
        <v>0</v>
      </c>
      <c r="L136" s="455">
        <v>500</v>
      </c>
      <c r="M136" s="455">
        <v>0</v>
      </c>
      <c r="N136" s="455">
        <v>0</v>
      </c>
      <c r="O136" s="451" t="s">
        <v>211</v>
      </c>
      <c r="P136" s="451" t="s">
        <v>602</v>
      </c>
      <c r="Q136" s="456">
        <v>45899</v>
      </c>
      <c r="R136" s="456">
        <v>52231</v>
      </c>
      <c r="S136" s="457">
        <v>2.3764170299999998</v>
      </c>
      <c r="T136" s="453">
        <v>45444</v>
      </c>
      <c r="U136" s="458" t="s">
        <v>42</v>
      </c>
      <c r="V136" s="459" t="s">
        <v>604</v>
      </c>
      <c r="W136" s="460">
        <v>0.47514949479999996</v>
      </c>
      <c r="X136" s="460">
        <v>0.86477333300000014</v>
      </c>
      <c r="Y136" s="434"/>
      <c r="Z136" s="434"/>
      <c r="AA136" s="434" t="s">
        <v>38</v>
      </c>
      <c r="AB136" s="434" t="s">
        <v>606</v>
      </c>
      <c r="AC136" s="434" t="s">
        <v>228</v>
      </c>
      <c r="AD136" s="434"/>
    </row>
    <row r="137" spans="2:30" x14ac:dyDescent="0.35">
      <c r="B137" s="31">
        <v>96</v>
      </c>
      <c r="C137" s="31" t="s">
        <v>597</v>
      </c>
      <c r="D137" s="31" t="s">
        <v>3</v>
      </c>
      <c r="E137" s="31" t="s">
        <v>3</v>
      </c>
      <c r="F137" s="461">
        <v>1</v>
      </c>
      <c r="G137" s="31" t="s">
        <v>697</v>
      </c>
      <c r="H137" s="462">
        <v>45838</v>
      </c>
      <c r="I137" s="463">
        <v>12.639294870896739</v>
      </c>
      <c r="J137" s="464" t="s">
        <v>1328</v>
      </c>
      <c r="K137" s="464">
        <v>0</v>
      </c>
      <c r="L137" s="464">
        <v>500</v>
      </c>
      <c r="M137" s="464">
        <v>0</v>
      </c>
      <c r="N137" s="464">
        <v>0</v>
      </c>
      <c r="O137" s="31" t="s">
        <v>211</v>
      </c>
      <c r="P137" s="31" t="s">
        <v>602</v>
      </c>
      <c r="Q137" s="465">
        <v>46116</v>
      </c>
      <c r="R137" s="465">
        <v>52231</v>
      </c>
      <c r="S137" s="466">
        <v>2.3948209199999999</v>
      </c>
      <c r="T137" s="462">
        <v>45444</v>
      </c>
      <c r="U137" s="467" t="s">
        <v>42</v>
      </c>
      <c r="V137" s="29" t="s">
        <v>604</v>
      </c>
      <c r="W137" s="468">
        <v>0.47514949479999996</v>
      </c>
      <c r="X137" s="468">
        <v>0.86477333300000014</v>
      </c>
      <c r="Y137" s="427"/>
      <c r="Z137" s="427"/>
      <c r="AA137" s="427" t="s">
        <v>38</v>
      </c>
      <c r="AB137" s="427" t="s">
        <v>606</v>
      </c>
      <c r="AC137" s="427" t="s">
        <v>229</v>
      </c>
      <c r="AD137" s="427"/>
    </row>
    <row r="138" spans="2:30" x14ac:dyDescent="0.35">
      <c r="B138" s="451">
        <v>97</v>
      </c>
      <c r="C138" s="451" t="s">
        <v>597</v>
      </c>
      <c r="D138" s="451" t="s">
        <v>3</v>
      </c>
      <c r="E138" s="451" t="s">
        <v>3</v>
      </c>
      <c r="F138" s="452">
        <v>1</v>
      </c>
      <c r="G138" s="451" t="s">
        <v>698</v>
      </c>
      <c r="H138" s="453">
        <v>45838</v>
      </c>
      <c r="I138" s="454">
        <v>19.455228644442538</v>
      </c>
      <c r="J138" s="455" t="s">
        <v>402</v>
      </c>
      <c r="K138" s="455">
        <v>0</v>
      </c>
      <c r="L138" s="455">
        <v>500</v>
      </c>
      <c r="M138" s="455">
        <v>0</v>
      </c>
      <c r="N138" s="455">
        <v>0</v>
      </c>
      <c r="O138" s="451" t="s">
        <v>211</v>
      </c>
      <c r="P138" s="451" t="s">
        <v>602</v>
      </c>
      <c r="Q138" s="456">
        <v>46116</v>
      </c>
      <c r="R138" s="456">
        <v>52231</v>
      </c>
      <c r="S138" s="457">
        <v>2.40587609</v>
      </c>
      <c r="T138" s="453">
        <v>45444</v>
      </c>
      <c r="U138" s="458" t="s">
        <v>42</v>
      </c>
      <c r="V138" s="459" t="s">
        <v>604</v>
      </c>
      <c r="W138" s="460">
        <v>8.6209821413099732</v>
      </c>
      <c r="X138" s="460">
        <v>2.2658302718344472</v>
      </c>
      <c r="Y138" s="434"/>
      <c r="Z138" s="434"/>
      <c r="AA138" s="434" t="s">
        <v>38</v>
      </c>
      <c r="AB138" s="434" t="s">
        <v>606</v>
      </c>
      <c r="AC138" s="434" t="s">
        <v>230</v>
      </c>
      <c r="AD138" s="434"/>
    </row>
    <row r="139" spans="2:30" x14ac:dyDescent="0.35">
      <c r="B139" s="31">
        <v>98</v>
      </c>
      <c r="C139" s="31" t="s">
        <v>597</v>
      </c>
      <c r="D139" s="31" t="s">
        <v>3</v>
      </c>
      <c r="E139" s="31" t="s">
        <v>3</v>
      </c>
      <c r="F139" s="461">
        <v>1</v>
      </c>
      <c r="G139" s="31" t="s">
        <v>699</v>
      </c>
      <c r="H139" s="462">
        <v>45838</v>
      </c>
      <c r="I139" s="463">
        <v>6.4850762148141925</v>
      </c>
      <c r="J139" s="464" t="s">
        <v>419</v>
      </c>
      <c r="K139" s="464">
        <v>0</v>
      </c>
      <c r="L139" s="464">
        <v>500</v>
      </c>
      <c r="M139" s="464">
        <v>0</v>
      </c>
      <c r="N139" s="464">
        <v>0</v>
      </c>
      <c r="O139" s="31" t="s">
        <v>211</v>
      </c>
      <c r="P139" s="31" t="s">
        <v>602</v>
      </c>
      <c r="Q139" s="465">
        <v>46116</v>
      </c>
      <c r="R139" s="465">
        <v>52231</v>
      </c>
      <c r="S139" s="466">
        <v>0.80014847999999994</v>
      </c>
      <c r="T139" s="462">
        <v>45444</v>
      </c>
      <c r="U139" s="467" t="s">
        <v>42</v>
      </c>
      <c r="V139" s="29" t="s">
        <v>604</v>
      </c>
      <c r="W139" s="468">
        <v>2.8671741786900284</v>
      </c>
      <c r="X139" s="468">
        <v>0.75357191816555325</v>
      </c>
      <c r="Y139" s="427"/>
      <c r="Z139" s="427"/>
      <c r="AA139" s="427" t="s">
        <v>38</v>
      </c>
      <c r="AB139" s="427" t="s">
        <v>606</v>
      </c>
      <c r="AC139" s="427" t="s">
        <v>231</v>
      </c>
      <c r="AD139" s="427"/>
    </row>
    <row r="140" spans="2:30" x14ac:dyDescent="0.35">
      <c r="B140" s="451">
        <v>99</v>
      </c>
      <c r="C140" s="451" t="s">
        <v>597</v>
      </c>
      <c r="D140" s="451" t="s">
        <v>3</v>
      </c>
      <c r="E140" s="451" t="s">
        <v>3</v>
      </c>
      <c r="F140" s="452">
        <v>1</v>
      </c>
      <c r="G140" s="451" t="s">
        <v>700</v>
      </c>
      <c r="H140" s="453">
        <v>45838</v>
      </c>
      <c r="I140" s="454">
        <v>16.994668228669688</v>
      </c>
      <c r="J140" s="455" t="s">
        <v>1329</v>
      </c>
      <c r="K140" s="455">
        <v>0</v>
      </c>
      <c r="L140" s="455">
        <v>500</v>
      </c>
      <c r="M140" s="455">
        <v>0</v>
      </c>
      <c r="N140" s="455">
        <v>0</v>
      </c>
      <c r="O140" s="451" t="s">
        <v>211</v>
      </c>
      <c r="P140" s="451" t="s">
        <v>602</v>
      </c>
      <c r="Q140" s="456">
        <v>46116</v>
      </c>
      <c r="R140" s="456">
        <v>52231</v>
      </c>
      <c r="S140" s="457">
        <v>2.4444419800000001</v>
      </c>
      <c r="T140" s="453">
        <v>45444</v>
      </c>
      <c r="U140" s="458" t="s">
        <v>42</v>
      </c>
      <c r="V140" s="459" t="s">
        <v>604</v>
      </c>
      <c r="W140" s="460">
        <v>0.24516622407299354</v>
      </c>
      <c r="X140" s="460">
        <v>2.2163661689063634</v>
      </c>
      <c r="Y140" s="434"/>
      <c r="Z140" s="434"/>
      <c r="AA140" s="434" t="s">
        <v>38</v>
      </c>
      <c r="AB140" s="434" t="s">
        <v>606</v>
      </c>
      <c r="AC140" s="434" t="s">
        <v>232</v>
      </c>
      <c r="AD140" s="434"/>
    </row>
    <row r="141" spans="2:30" x14ac:dyDescent="0.35">
      <c r="B141" s="31">
        <v>100</v>
      </c>
      <c r="C141" s="31" t="s">
        <v>597</v>
      </c>
      <c r="D141" s="31" t="s">
        <v>3</v>
      </c>
      <c r="E141" s="31" t="s">
        <v>3</v>
      </c>
      <c r="F141" s="461">
        <v>1</v>
      </c>
      <c r="G141" s="31" t="s">
        <v>701</v>
      </c>
      <c r="H141" s="462">
        <v>45838</v>
      </c>
      <c r="I141" s="463">
        <v>16.629676458987198</v>
      </c>
      <c r="J141" s="464" t="s">
        <v>1330</v>
      </c>
      <c r="K141" s="464">
        <v>0</v>
      </c>
      <c r="L141" s="464">
        <v>500</v>
      </c>
      <c r="M141" s="464">
        <v>0</v>
      </c>
      <c r="N141" s="464">
        <v>0</v>
      </c>
      <c r="O141" s="31" t="s">
        <v>211</v>
      </c>
      <c r="P141" s="31" t="s">
        <v>602</v>
      </c>
      <c r="Q141" s="465">
        <v>45942</v>
      </c>
      <c r="R141" s="465">
        <v>52231</v>
      </c>
      <c r="S141" s="466">
        <v>2.4121501599999999</v>
      </c>
      <c r="T141" s="462">
        <v>45444</v>
      </c>
      <c r="U141" s="467" t="s">
        <v>42</v>
      </c>
      <c r="V141" s="29" t="s">
        <v>604</v>
      </c>
      <c r="W141" s="468">
        <v>2.3220000854044369</v>
      </c>
      <c r="X141" s="468">
        <v>11.410394174272513</v>
      </c>
      <c r="Y141" s="427"/>
      <c r="Z141" s="427"/>
      <c r="AA141" s="427" t="s">
        <v>38</v>
      </c>
      <c r="AB141" s="427" t="s">
        <v>606</v>
      </c>
      <c r="AC141" s="427" t="s">
        <v>233</v>
      </c>
      <c r="AD141" s="427"/>
    </row>
    <row r="142" spans="2:30" x14ac:dyDescent="0.35">
      <c r="B142" s="451">
        <v>101</v>
      </c>
      <c r="C142" s="451" t="s">
        <v>597</v>
      </c>
      <c r="D142" s="451" t="s">
        <v>3</v>
      </c>
      <c r="E142" s="451" t="s">
        <v>3</v>
      </c>
      <c r="F142" s="452">
        <v>1</v>
      </c>
      <c r="G142" s="451" t="s">
        <v>702</v>
      </c>
      <c r="H142" s="453">
        <v>45838</v>
      </c>
      <c r="I142" s="454">
        <v>5.5432254863290664</v>
      </c>
      <c r="J142" s="455" t="s">
        <v>390</v>
      </c>
      <c r="K142" s="455">
        <v>0</v>
      </c>
      <c r="L142" s="455">
        <v>500</v>
      </c>
      <c r="M142" s="455">
        <v>0</v>
      </c>
      <c r="N142" s="455">
        <v>0</v>
      </c>
      <c r="O142" s="451" t="s">
        <v>211</v>
      </c>
      <c r="P142" s="451" t="s">
        <v>602</v>
      </c>
      <c r="Q142" s="456">
        <v>45942</v>
      </c>
      <c r="R142" s="456">
        <v>52231</v>
      </c>
      <c r="S142" s="457">
        <v>0.80405005000000007</v>
      </c>
      <c r="T142" s="453">
        <v>45444</v>
      </c>
      <c r="U142" s="458" t="s">
        <v>42</v>
      </c>
      <c r="V142" s="459" t="s">
        <v>604</v>
      </c>
      <c r="W142" s="460">
        <v>0.77400002459556283</v>
      </c>
      <c r="X142" s="460">
        <v>3.8034647057274893</v>
      </c>
      <c r="Y142" s="434"/>
      <c r="Z142" s="434"/>
      <c r="AA142" s="434" t="s">
        <v>38</v>
      </c>
      <c r="AB142" s="434" t="s">
        <v>606</v>
      </c>
      <c r="AC142" s="434" t="s">
        <v>234</v>
      </c>
      <c r="AD142" s="434"/>
    </row>
    <row r="143" spans="2:30" x14ac:dyDescent="0.35">
      <c r="B143" s="31">
        <v>102</v>
      </c>
      <c r="C143" s="31" t="s">
        <v>597</v>
      </c>
      <c r="D143" s="31" t="s">
        <v>3</v>
      </c>
      <c r="E143" s="31" t="s">
        <v>3</v>
      </c>
      <c r="F143" s="461">
        <v>1</v>
      </c>
      <c r="G143" s="31" t="s">
        <v>703</v>
      </c>
      <c r="H143" s="462">
        <v>45838</v>
      </c>
      <c r="I143" s="463">
        <v>3.0599546094334178</v>
      </c>
      <c r="J143" s="464" t="s">
        <v>385</v>
      </c>
      <c r="K143" s="464">
        <v>0</v>
      </c>
      <c r="L143" s="464">
        <v>500</v>
      </c>
      <c r="M143" s="464">
        <v>0</v>
      </c>
      <c r="N143" s="464">
        <v>0</v>
      </c>
      <c r="O143" s="31" t="s">
        <v>22</v>
      </c>
      <c r="P143" s="31" t="s">
        <v>602</v>
      </c>
      <c r="Q143" s="465">
        <v>45934</v>
      </c>
      <c r="R143" s="465">
        <v>52231</v>
      </c>
      <c r="S143" s="466">
        <v>2.6084097700000002</v>
      </c>
      <c r="T143" s="462">
        <v>45444</v>
      </c>
      <c r="U143" s="467" t="s">
        <v>42</v>
      </c>
      <c r="V143" s="29" t="s">
        <v>604</v>
      </c>
      <c r="W143" s="468">
        <v>1.1912947504149918</v>
      </c>
      <c r="X143" s="468">
        <v>1.8964881108974683</v>
      </c>
      <c r="Y143" s="427"/>
      <c r="Z143" s="427"/>
      <c r="AA143" s="427" t="s">
        <v>38</v>
      </c>
      <c r="AB143" s="427" t="s">
        <v>606</v>
      </c>
      <c r="AC143" s="427" t="s">
        <v>235</v>
      </c>
      <c r="AD143" s="427"/>
    </row>
    <row r="144" spans="2:30" x14ac:dyDescent="0.35">
      <c r="B144" s="451">
        <v>103</v>
      </c>
      <c r="C144" s="451" t="s">
        <v>597</v>
      </c>
      <c r="D144" s="451" t="s">
        <v>3</v>
      </c>
      <c r="E144" s="451" t="s">
        <v>3</v>
      </c>
      <c r="F144" s="452">
        <v>1</v>
      </c>
      <c r="G144" s="451" t="s">
        <v>704</v>
      </c>
      <c r="H144" s="453">
        <v>45838</v>
      </c>
      <c r="I144" s="454">
        <v>69.086381219164522</v>
      </c>
      <c r="J144" s="455" t="s">
        <v>400</v>
      </c>
      <c r="K144" s="455">
        <v>0</v>
      </c>
      <c r="L144" s="455">
        <v>500</v>
      </c>
      <c r="M144" s="455">
        <v>0</v>
      </c>
      <c r="N144" s="455">
        <v>0</v>
      </c>
      <c r="O144" s="451" t="s">
        <v>22</v>
      </c>
      <c r="P144" s="451" t="s">
        <v>602</v>
      </c>
      <c r="Q144" s="456">
        <v>45934</v>
      </c>
      <c r="R144" s="456">
        <v>52231</v>
      </c>
      <c r="S144" s="457">
        <v>11.937870539999999</v>
      </c>
      <c r="T144" s="453">
        <v>45444</v>
      </c>
      <c r="U144" s="458" t="s">
        <v>42</v>
      </c>
      <c r="V144" s="459" t="s">
        <v>604</v>
      </c>
      <c r="W144" s="460">
        <v>5.4521811095850081</v>
      </c>
      <c r="X144" s="460">
        <v>8.6796291591025305</v>
      </c>
      <c r="Y144" s="434"/>
      <c r="Z144" s="434"/>
      <c r="AA144" s="434" t="s">
        <v>38</v>
      </c>
      <c r="AB144" s="434" t="s">
        <v>606</v>
      </c>
      <c r="AC144" s="434" t="s">
        <v>236</v>
      </c>
      <c r="AD144" s="434"/>
    </row>
    <row r="145" spans="2:30" x14ac:dyDescent="0.35">
      <c r="B145" s="31">
        <v>104</v>
      </c>
      <c r="C145" s="31" t="s">
        <v>597</v>
      </c>
      <c r="D145" s="31" t="s">
        <v>3</v>
      </c>
      <c r="E145" s="31" t="s">
        <v>3</v>
      </c>
      <c r="F145" s="461">
        <v>1</v>
      </c>
      <c r="G145" s="31" t="s">
        <v>705</v>
      </c>
      <c r="H145" s="462">
        <v>45838</v>
      </c>
      <c r="I145" s="463">
        <v>42.988915358858385</v>
      </c>
      <c r="J145" s="464" t="s">
        <v>399</v>
      </c>
      <c r="K145" s="464">
        <v>0</v>
      </c>
      <c r="L145" s="464">
        <v>500</v>
      </c>
      <c r="M145" s="464">
        <v>0</v>
      </c>
      <c r="N145" s="464">
        <v>163</v>
      </c>
      <c r="O145" s="31" t="s">
        <v>211</v>
      </c>
      <c r="P145" s="31" t="s">
        <v>602</v>
      </c>
      <c r="Q145" s="465">
        <v>45991</v>
      </c>
      <c r="R145" s="465">
        <v>52231</v>
      </c>
      <c r="S145" s="466">
        <v>15.255576140000001</v>
      </c>
      <c r="T145" s="462">
        <v>45444</v>
      </c>
      <c r="U145" s="467" t="s">
        <v>42</v>
      </c>
      <c r="V145" s="29" t="s">
        <v>553</v>
      </c>
      <c r="W145" s="468">
        <v>1.2612321299999998</v>
      </c>
      <c r="X145" s="468">
        <v>17.838717939999999</v>
      </c>
      <c r="Y145" s="427"/>
      <c r="Z145" s="427"/>
      <c r="AA145" s="427" t="s">
        <v>38</v>
      </c>
      <c r="AB145" s="427" t="s">
        <v>606</v>
      </c>
      <c r="AC145" s="427" t="s">
        <v>237</v>
      </c>
      <c r="AD145" s="427"/>
    </row>
    <row r="146" spans="2:30" x14ac:dyDescent="0.35">
      <c r="B146" s="451">
        <v>105</v>
      </c>
      <c r="C146" s="451" t="s">
        <v>597</v>
      </c>
      <c r="D146" s="451" t="s">
        <v>3</v>
      </c>
      <c r="E146" s="451" t="s">
        <v>3</v>
      </c>
      <c r="F146" s="452">
        <v>1</v>
      </c>
      <c r="G146" s="451" t="s">
        <v>706</v>
      </c>
      <c r="H146" s="453">
        <v>44774</v>
      </c>
      <c r="I146" s="454">
        <v>115.81918356</v>
      </c>
      <c r="J146" s="455" t="s">
        <v>1319</v>
      </c>
      <c r="K146" s="455">
        <v>6.36</v>
      </c>
      <c r="L146" s="455">
        <v>230</v>
      </c>
      <c r="M146" s="455">
        <v>80</v>
      </c>
      <c r="N146" s="455">
        <v>0</v>
      </c>
      <c r="O146" s="451" t="s">
        <v>23</v>
      </c>
      <c r="P146" s="451" t="s">
        <v>602</v>
      </c>
      <c r="Q146" s="456">
        <v>45858</v>
      </c>
      <c r="R146" s="456">
        <v>55792</v>
      </c>
      <c r="S146" s="457">
        <v>13.968932740000003</v>
      </c>
      <c r="T146" s="453">
        <v>45444</v>
      </c>
      <c r="U146" s="458" t="s">
        <v>42</v>
      </c>
      <c r="V146" s="459" t="s">
        <v>605</v>
      </c>
      <c r="W146" s="460" t="s">
        <v>9</v>
      </c>
      <c r="X146" s="460" t="s">
        <v>9</v>
      </c>
      <c r="Y146" s="434"/>
      <c r="Z146" s="434"/>
      <c r="AA146" s="434" t="s">
        <v>238</v>
      </c>
      <c r="AB146" s="434" t="s">
        <v>881</v>
      </c>
      <c r="AC146" s="434" t="s">
        <v>239</v>
      </c>
      <c r="AD146" s="434"/>
    </row>
    <row r="147" spans="2:30" x14ac:dyDescent="0.35">
      <c r="B147" s="31">
        <v>106</v>
      </c>
      <c r="C147" s="31" t="s">
        <v>597</v>
      </c>
      <c r="D147" s="31" t="s">
        <v>3</v>
      </c>
      <c r="E147" s="31" t="s">
        <v>3</v>
      </c>
      <c r="F147" s="461">
        <v>1</v>
      </c>
      <c r="G147" s="31" t="s">
        <v>707</v>
      </c>
      <c r="H147" s="462">
        <v>45838</v>
      </c>
      <c r="I147" s="463">
        <v>26.605558260932217</v>
      </c>
      <c r="J147" s="464" t="s">
        <v>1331</v>
      </c>
      <c r="K147" s="464">
        <v>0</v>
      </c>
      <c r="L147" s="464">
        <v>230</v>
      </c>
      <c r="M147" s="464">
        <v>60</v>
      </c>
      <c r="N147" s="464">
        <v>0</v>
      </c>
      <c r="O147" s="31" t="s">
        <v>15</v>
      </c>
      <c r="P147" s="31" t="s">
        <v>602</v>
      </c>
      <c r="Q147" s="465">
        <v>45930</v>
      </c>
      <c r="R147" s="465">
        <v>52231</v>
      </c>
      <c r="S147" s="466">
        <v>4.3719416500000001</v>
      </c>
      <c r="T147" s="462">
        <v>45444</v>
      </c>
      <c r="U147" s="467" t="s">
        <v>42</v>
      </c>
      <c r="V147" s="29" t="s">
        <v>553</v>
      </c>
      <c r="W147" s="468">
        <v>1.0359960700000002</v>
      </c>
      <c r="X147" s="468">
        <v>4.75672418</v>
      </c>
      <c r="Y147" s="427"/>
      <c r="Z147" s="427"/>
      <c r="AA147" s="427" t="s">
        <v>38</v>
      </c>
      <c r="AB147" s="427" t="s">
        <v>606</v>
      </c>
      <c r="AC147" s="427" t="s">
        <v>240</v>
      </c>
      <c r="AD147" s="427"/>
    </row>
    <row r="148" spans="2:30" x14ac:dyDescent="0.35">
      <c r="B148" s="451">
        <v>107</v>
      </c>
      <c r="C148" s="451" t="s">
        <v>597</v>
      </c>
      <c r="D148" s="451" t="s">
        <v>3</v>
      </c>
      <c r="E148" s="451" t="s">
        <v>3</v>
      </c>
      <c r="F148" s="452">
        <v>1</v>
      </c>
      <c r="G148" s="451" t="s">
        <v>708</v>
      </c>
      <c r="H148" s="453">
        <v>45838</v>
      </c>
      <c r="I148" s="454">
        <v>0.78086684063396072</v>
      </c>
      <c r="J148" s="455" t="s">
        <v>407</v>
      </c>
      <c r="K148" s="455">
        <v>0</v>
      </c>
      <c r="L148" s="455">
        <v>13.8</v>
      </c>
      <c r="M148" s="455">
        <v>0</v>
      </c>
      <c r="N148" s="455">
        <v>0</v>
      </c>
      <c r="O148" s="451" t="s">
        <v>15</v>
      </c>
      <c r="P148" s="451" t="s">
        <v>602</v>
      </c>
      <c r="Q148" s="456">
        <v>46601</v>
      </c>
      <c r="R148" s="456">
        <v>52231</v>
      </c>
      <c r="S148" s="457">
        <v>0.15899582000000001</v>
      </c>
      <c r="T148" s="453">
        <v>45444</v>
      </c>
      <c r="U148" s="458" t="s">
        <v>42</v>
      </c>
      <c r="V148" s="459" t="s">
        <v>604</v>
      </c>
      <c r="W148" s="460">
        <v>4.3398869999999999E-2</v>
      </c>
      <c r="X148" s="460">
        <v>0</v>
      </c>
      <c r="Y148" s="434"/>
      <c r="Z148" s="434"/>
      <c r="AA148" s="434" t="s">
        <v>38</v>
      </c>
      <c r="AB148" s="434" t="s">
        <v>606</v>
      </c>
      <c r="AC148" s="434" t="s">
        <v>241</v>
      </c>
      <c r="AD148" s="434"/>
    </row>
    <row r="149" spans="2:30" x14ac:dyDescent="0.35">
      <c r="B149" s="31">
        <v>108</v>
      </c>
      <c r="C149" s="31" t="s">
        <v>597</v>
      </c>
      <c r="D149" s="31" t="s">
        <v>3</v>
      </c>
      <c r="E149" s="31" t="s">
        <v>3</v>
      </c>
      <c r="F149" s="461">
        <v>1</v>
      </c>
      <c r="G149" s="31" t="s">
        <v>709</v>
      </c>
      <c r="H149" s="462">
        <v>45838</v>
      </c>
      <c r="I149" s="463">
        <v>0.78086684063396106</v>
      </c>
      <c r="J149" s="464" t="s">
        <v>407</v>
      </c>
      <c r="K149" s="464">
        <v>0</v>
      </c>
      <c r="L149" s="464">
        <v>13.8</v>
      </c>
      <c r="M149" s="464">
        <v>0</v>
      </c>
      <c r="N149" s="464">
        <v>0</v>
      </c>
      <c r="O149" s="31" t="s">
        <v>15</v>
      </c>
      <c r="P149" s="31" t="s">
        <v>602</v>
      </c>
      <c r="Q149" s="465">
        <v>46601</v>
      </c>
      <c r="R149" s="465">
        <v>52231</v>
      </c>
      <c r="S149" s="466">
        <v>0.15899582000000001</v>
      </c>
      <c r="T149" s="462">
        <v>45444</v>
      </c>
      <c r="U149" s="467" t="s">
        <v>42</v>
      </c>
      <c r="V149" s="29" t="s">
        <v>604</v>
      </c>
      <c r="W149" s="468">
        <v>4.2552560000000003E-2</v>
      </c>
      <c r="X149" s="468">
        <v>0</v>
      </c>
      <c r="Y149" s="427"/>
      <c r="Z149" s="427"/>
      <c r="AA149" s="427" t="s">
        <v>38</v>
      </c>
      <c r="AB149" s="427" t="s">
        <v>606</v>
      </c>
      <c r="AC149" s="427" t="s">
        <v>242</v>
      </c>
      <c r="AD149" s="427"/>
    </row>
    <row r="150" spans="2:30" x14ac:dyDescent="0.35">
      <c r="B150" s="451">
        <v>109</v>
      </c>
      <c r="C150" s="451" t="s">
        <v>597</v>
      </c>
      <c r="D150" s="451" t="s">
        <v>3</v>
      </c>
      <c r="E150" s="451" t="s">
        <v>3</v>
      </c>
      <c r="F150" s="452">
        <v>1</v>
      </c>
      <c r="G150" s="451" t="s">
        <v>710</v>
      </c>
      <c r="H150" s="453">
        <v>45838</v>
      </c>
      <c r="I150" s="454">
        <v>0.78086684063396095</v>
      </c>
      <c r="J150" s="455" t="s">
        <v>407</v>
      </c>
      <c r="K150" s="455">
        <v>0</v>
      </c>
      <c r="L150" s="455">
        <v>13.8</v>
      </c>
      <c r="M150" s="455">
        <v>0</v>
      </c>
      <c r="N150" s="455">
        <v>0</v>
      </c>
      <c r="O150" s="451" t="s">
        <v>15</v>
      </c>
      <c r="P150" s="451" t="s">
        <v>602</v>
      </c>
      <c r="Q150" s="456">
        <v>46601</v>
      </c>
      <c r="R150" s="456">
        <v>52231</v>
      </c>
      <c r="S150" s="457">
        <v>0.15899582000000001</v>
      </c>
      <c r="T150" s="453">
        <v>45444</v>
      </c>
      <c r="U150" s="458" t="s">
        <v>42</v>
      </c>
      <c r="V150" s="459" t="s">
        <v>604</v>
      </c>
      <c r="W150" s="460">
        <v>4.2408220000000003E-2</v>
      </c>
      <c r="X150" s="460">
        <v>0</v>
      </c>
      <c r="Y150" s="434"/>
      <c r="Z150" s="434"/>
      <c r="AA150" s="434" t="s">
        <v>38</v>
      </c>
      <c r="AB150" s="434" t="s">
        <v>606</v>
      </c>
      <c r="AC150" s="434" t="s">
        <v>243</v>
      </c>
      <c r="AD150" s="434"/>
    </row>
    <row r="151" spans="2:30" x14ac:dyDescent="0.35">
      <c r="B151" s="31">
        <v>110</v>
      </c>
      <c r="C151" s="31" t="s">
        <v>597</v>
      </c>
      <c r="D151" s="31" t="s">
        <v>3</v>
      </c>
      <c r="E151" s="31" t="s">
        <v>3</v>
      </c>
      <c r="F151" s="461">
        <v>1</v>
      </c>
      <c r="G151" s="31" t="s">
        <v>711</v>
      </c>
      <c r="H151" s="462">
        <v>45838</v>
      </c>
      <c r="I151" s="463">
        <v>49.729224505061417</v>
      </c>
      <c r="J151" s="464" t="s">
        <v>388</v>
      </c>
      <c r="K151" s="464">
        <v>0</v>
      </c>
      <c r="L151" s="464">
        <v>500</v>
      </c>
      <c r="M151" s="464">
        <v>0</v>
      </c>
      <c r="N151" s="464">
        <v>0</v>
      </c>
      <c r="O151" s="31" t="s">
        <v>22</v>
      </c>
      <c r="P151" s="31" t="s">
        <v>602</v>
      </c>
      <c r="Q151" s="465">
        <v>46601</v>
      </c>
      <c r="R151" s="465">
        <v>52231</v>
      </c>
      <c r="S151" s="466">
        <v>8.3346519400000005</v>
      </c>
      <c r="T151" s="462">
        <v>45444</v>
      </c>
      <c r="U151" s="467" t="s">
        <v>42</v>
      </c>
      <c r="V151" s="29" t="s">
        <v>604</v>
      </c>
      <c r="W151" s="468">
        <v>1.7395889099999999</v>
      </c>
      <c r="X151" s="468">
        <v>4.8362120000000001E-2</v>
      </c>
      <c r="Y151" s="427"/>
      <c r="Z151" s="427"/>
      <c r="AA151" s="427" t="s">
        <v>38</v>
      </c>
      <c r="AB151" s="427" t="s">
        <v>606</v>
      </c>
      <c r="AC151" s="427" t="s">
        <v>244</v>
      </c>
      <c r="AD151" s="427"/>
    </row>
    <row r="152" spans="2:30" x14ac:dyDescent="0.35">
      <c r="B152" s="451">
        <v>111</v>
      </c>
      <c r="C152" s="451" t="s">
        <v>597</v>
      </c>
      <c r="D152" s="451" t="s">
        <v>3</v>
      </c>
      <c r="E152" s="451" t="s">
        <v>3</v>
      </c>
      <c r="F152" s="452">
        <v>1</v>
      </c>
      <c r="G152" s="451" t="s">
        <v>712</v>
      </c>
      <c r="H152" s="453">
        <v>45838</v>
      </c>
      <c r="I152" s="454">
        <v>33.158704085378567</v>
      </c>
      <c r="J152" s="455" t="s">
        <v>388</v>
      </c>
      <c r="K152" s="455">
        <v>0</v>
      </c>
      <c r="L152" s="455">
        <v>500</v>
      </c>
      <c r="M152" s="455">
        <v>0</v>
      </c>
      <c r="N152" s="455">
        <v>0</v>
      </c>
      <c r="O152" s="451" t="s">
        <v>22</v>
      </c>
      <c r="P152" s="451" t="s">
        <v>602</v>
      </c>
      <c r="Q152" s="456">
        <v>46601</v>
      </c>
      <c r="R152" s="456">
        <v>52231</v>
      </c>
      <c r="S152" s="457">
        <v>5.5564346200000001</v>
      </c>
      <c r="T152" s="453">
        <v>45444</v>
      </c>
      <c r="U152" s="458" t="s">
        <v>42</v>
      </c>
      <c r="V152" s="459" t="s">
        <v>604</v>
      </c>
      <c r="W152" s="460">
        <v>1.15972594</v>
      </c>
      <c r="X152" s="460">
        <v>3.2714153314555204E-2</v>
      </c>
      <c r="Y152" s="434"/>
      <c r="Z152" s="434"/>
      <c r="AA152" s="434" t="s">
        <v>38</v>
      </c>
      <c r="AB152" s="434" t="s">
        <v>606</v>
      </c>
      <c r="AC152" s="434" t="s">
        <v>245</v>
      </c>
      <c r="AD152" s="434"/>
    </row>
    <row r="153" spans="2:30" x14ac:dyDescent="0.35">
      <c r="B153" s="31">
        <v>112</v>
      </c>
      <c r="C153" s="31" t="s">
        <v>597</v>
      </c>
      <c r="D153" s="31" t="s">
        <v>3</v>
      </c>
      <c r="E153" s="31" t="s">
        <v>3</v>
      </c>
      <c r="F153" s="461">
        <v>1</v>
      </c>
      <c r="G153" s="31" t="s">
        <v>713</v>
      </c>
      <c r="H153" s="462">
        <v>45838</v>
      </c>
      <c r="I153" s="463">
        <v>10.937472478416522</v>
      </c>
      <c r="J153" s="464" t="s">
        <v>393</v>
      </c>
      <c r="K153" s="464">
        <v>0</v>
      </c>
      <c r="L153" s="464">
        <v>500</v>
      </c>
      <c r="M153" s="464">
        <v>0</v>
      </c>
      <c r="N153" s="464">
        <v>0</v>
      </c>
      <c r="O153" s="31" t="s">
        <v>22</v>
      </c>
      <c r="P153" s="31" t="s">
        <v>602</v>
      </c>
      <c r="Q153" s="465">
        <v>46601</v>
      </c>
      <c r="R153" s="465">
        <v>52231</v>
      </c>
      <c r="S153" s="466">
        <v>1.8405685300000001</v>
      </c>
      <c r="T153" s="462">
        <v>45444</v>
      </c>
      <c r="U153" s="467" t="s">
        <v>42</v>
      </c>
      <c r="V153" s="29" t="s">
        <v>604</v>
      </c>
      <c r="W153" s="468">
        <v>0.38190441999999997</v>
      </c>
      <c r="X153" s="468">
        <v>9.8499999999999994E-3</v>
      </c>
      <c r="Y153" s="427"/>
      <c r="Z153" s="427"/>
      <c r="AA153" s="427" t="s">
        <v>38</v>
      </c>
      <c r="AB153" s="427" t="s">
        <v>606</v>
      </c>
      <c r="AC153" s="427" t="s">
        <v>246</v>
      </c>
      <c r="AD153" s="427"/>
    </row>
    <row r="154" spans="2:30" x14ac:dyDescent="0.35">
      <c r="B154" s="451">
        <v>113</v>
      </c>
      <c r="C154" s="451" t="s">
        <v>597</v>
      </c>
      <c r="D154" s="451" t="s">
        <v>3</v>
      </c>
      <c r="E154" s="451" t="s">
        <v>3</v>
      </c>
      <c r="F154" s="452">
        <v>1</v>
      </c>
      <c r="G154" s="451" t="s">
        <v>714</v>
      </c>
      <c r="H154" s="453">
        <v>45838</v>
      </c>
      <c r="I154" s="454">
        <v>11.295377797313442</v>
      </c>
      <c r="J154" s="455" t="s">
        <v>412</v>
      </c>
      <c r="K154" s="455">
        <v>0</v>
      </c>
      <c r="L154" s="455">
        <v>230</v>
      </c>
      <c r="M154" s="455">
        <v>0</v>
      </c>
      <c r="N154" s="455">
        <v>0</v>
      </c>
      <c r="O154" s="451" t="s">
        <v>22</v>
      </c>
      <c r="P154" s="451" t="s">
        <v>602</v>
      </c>
      <c r="Q154" s="456">
        <v>46010</v>
      </c>
      <c r="R154" s="456">
        <v>52231</v>
      </c>
      <c r="S154" s="457">
        <v>1.1535871299999998</v>
      </c>
      <c r="T154" s="453">
        <v>45444</v>
      </c>
      <c r="U154" s="458" t="s">
        <v>42</v>
      </c>
      <c r="V154" s="459" t="s">
        <v>604</v>
      </c>
      <c r="W154" s="460">
        <v>8.7460979999999994E-2</v>
      </c>
      <c r="X154" s="460">
        <v>1.0094400000000001E-3</v>
      </c>
      <c r="Y154" s="434"/>
      <c r="Z154" s="434"/>
      <c r="AA154" s="434" t="s">
        <v>38</v>
      </c>
      <c r="AB154" s="434" t="s">
        <v>606</v>
      </c>
      <c r="AC154" s="434" t="s">
        <v>247</v>
      </c>
      <c r="AD154" s="434"/>
    </row>
    <row r="155" spans="2:30" x14ac:dyDescent="0.35">
      <c r="B155" s="31">
        <v>114</v>
      </c>
      <c r="C155" s="31" t="s">
        <v>597</v>
      </c>
      <c r="D155" s="31" t="s">
        <v>3</v>
      </c>
      <c r="E155" s="31" t="s">
        <v>3</v>
      </c>
      <c r="F155" s="461">
        <v>1</v>
      </c>
      <c r="G155" s="31" t="s">
        <v>715</v>
      </c>
      <c r="H155" s="462">
        <v>45838</v>
      </c>
      <c r="I155" s="463">
        <v>14.369692619416178</v>
      </c>
      <c r="J155" s="464" t="s">
        <v>387</v>
      </c>
      <c r="K155" s="464">
        <v>0</v>
      </c>
      <c r="L155" s="464">
        <v>230</v>
      </c>
      <c r="M155" s="464">
        <v>0</v>
      </c>
      <c r="N155" s="464">
        <v>0</v>
      </c>
      <c r="O155" s="31" t="s">
        <v>211</v>
      </c>
      <c r="P155" s="31" t="s">
        <v>602</v>
      </c>
      <c r="Q155" s="465">
        <v>46601</v>
      </c>
      <c r="R155" s="465">
        <v>52231</v>
      </c>
      <c r="S155" s="466">
        <v>2.3374297899999998</v>
      </c>
      <c r="T155" s="462">
        <v>45444</v>
      </c>
      <c r="U155" s="467" t="s">
        <v>42</v>
      </c>
      <c r="V155" s="29" t="s">
        <v>604</v>
      </c>
      <c r="W155" s="468">
        <v>0</v>
      </c>
      <c r="X155" s="468">
        <v>0.80967812999999988</v>
      </c>
      <c r="Y155" s="427"/>
      <c r="Z155" s="427"/>
      <c r="AA155" s="427" t="s">
        <v>38</v>
      </c>
      <c r="AB155" s="427" t="s">
        <v>606</v>
      </c>
      <c r="AC155" s="427" t="s">
        <v>248</v>
      </c>
      <c r="AD155" s="427"/>
    </row>
    <row r="156" spans="2:30" x14ac:dyDescent="0.35">
      <c r="B156" s="451">
        <v>115</v>
      </c>
      <c r="C156" s="451" t="s">
        <v>597</v>
      </c>
      <c r="D156" s="451" t="s">
        <v>3</v>
      </c>
      <c r="E156" s="451" t="s">
        <v>3</v>
      </c>
      <c r="F156" s="452">
        <v>1</v>
      </c>
      <c r="G156" s="451" t="s">
        <v>716</v>
      </c>
      <c r="H156" s="453">
        <v>45838</v>
      </c>
      <c r="I156" s="454">
        <v>45.634910905199035</v>
      </c>
      <c r="J156" s="455" t="s">
        <v>389</v>
      </c>
      <c r="K156" s="455">
        <v>0</v>
      </c>
      <c r="L156" s="455">
        <v>500</v>
      </c>
      <c r="M156" s="455">
        <v>0</v>
      </c>
      <c r="N156" s="455">
        <v>0</v>
      </c>
      <c r="O156" s="451" t="s">
        <v>211</v>
      </c>
      <c r="P156" s="451" t="s">
        <v>602</v>
      </c>
      <c r="Q156" s="456">
        <v>46601</v>
      </c>
      <c r="R156" s="456">
        <v>52231</v>
      </c>
      <c r="S156" s="457">
        <v>7.3696727800000001</v>
      </c>
      <c r="T156" s="453">
        <v>45444</v>
      </c>
      <c r="U156" s="458" t="s">
        <v>42</v>
      </c>
      <c r="V156" s="459" t="s">
        <v>604</v>
      </c>
      <c r="W156" s="460">
        <v>0</v>
      </c>
      <c r="X156" s="460">
        <v>2.16308E-3</v>
      </c>
      <c r="Y156" s="434"/>
      <c r="Z156" s="434"/>
      <c r="AA156" s="434" t="s">
        <v>38</v>
      </c>
      <c r="AB156" s="434" t="s">
        <v>606</v>
      </c>
      <c r="AC156" s="434" t="s">
        <v>249</v>
      </c>
      <c r="AD156" s="434"/>
    </row>
    <row r="157" spans="2:30" x14ac:dyDescent="0.35">
      <c r="B157" s="31">
        <v>116</v>
      </c>
      <c r="C157" s="31" t="s">
        <v>597</v>
      </c>
      <c r="D157" s="31" t="s">
        <v>3</v>
      </c>
      <c r="E157" s="31" t="s">
        <v>3</v>
      </c>
      <c r="F157" s="461">
        <v>1</v>
      </c>
      <c r="G157" s="31" t="s">
        <v>717</v>
      </c>
      <c r="H157" s="462">
        <v>45838</v>
      </c>
      <c r="I157" s="463">
        <v>5.6760487459410633</v>
      </c>
      <c r="J157" s="464" t="s">
        <v>389</v>
      </c>
      <c r="K157" s="464">
        <v>0</v>
      </c>
      <c r="L157" s="464">
        <v>138</v>
      </c>
      <c r="M157" s="464">
        <v>0</v>
      </c>
      <c r="N157" s="464">
        <v>0</v>
      </c>
      <c r="O157" s="31" t="s">
        <v>15</v>
      </c>
      <c r="P157" s="31" t="s">
        <v>602</v>
      </c>
      <c r="Q157" s="465">
        <v>46420</v>
      </c>
      <c r="R157" s="465">
        <v>52231</v>
      </c>
      <c r="S157" s="466">
        <v>0.92887133</v>
      </c>
      <c r="T157" s="462">
        <v>45444</v>
      </c>
      <c r="U157" s="467" t="s">
        <v>42</v>
      </c>
      <c r="V157" s="29" t="s">
        <v>604</v>
      </c>
      <c r="W157" s="468">
        <v>0.21543571999999997</v>
      </c>
      <c r="X157" s="468">
        <v>0.31266526</v>
      </c>
      <c r="Y157" s="427"/>
      <c r="Z157" s="427"/>
      <c r="AA157" s="427" t="s">
        <v>38</v>
      </c>
      <c r="AB157" s="427" t="s">
        <v>606</v>
      </c>
      <c r="AC157" s="427" t="s">
        <v>250</v>
      </c>
      <c r="AD157" s="427"/>
    </row>
    <row r="158" spans="2:30" x14ac:dyDescent="0.35">
      <c r="B158" s="451">
        <v>117</v>
      </c>
      <c r="C158" s="451" t="s">
        <v>597</v>
      </c>
      <c r="D158" s="451" t="s">
        <v>3</v>
      </c>
      <c r="E158" s="451" t="s">
        <v>3</v>
      </c>
      <c r="F158" s="452">
        <v>1</v>
      </c>
      <c r="G158" s="451" t="s">
        <v>718</v>
      </c>
      <c r="H158" s="453">
        <v>45838</v>
      </c>
      <c r="I158" s="454">
        <v>7.0452060301723503</v>
      </c>
      <c r="J158" s="455" t="s">
        <v>407</v>
      </c>
      <c r="K158" s="455">
        <v>0</v>
      </c>
      <c r="L158" s="455">
        <v>230</v>
      </c>
      <c r="M158" s="455">
        <v>0</v>
      </c>
      <c r="N158" s="455">
        <v>0</v>
      </c>
      <c r="O158" s="451" t="s">
        <v>15</v>
      </c>
      <c r="P158" s="451" t="s">
        <v>602</v>
      </c>
      <c r="Q158" s="456">
        <v>46420</v>
      </c>
      <c r="R158" s="456">
        <v>52231</v>
      </c>
      <c r="S158" s="457">
        <v>1.16463242</v>
      </c>
      <c r="T158" s="453">
        <v>45444</v>
      </c>
      <c r="U158" s="458" t="s">
        <v>42</v>
      </c>
      <c r="V158" s="459" t="s">
        <v>604</v>
      </c>
      <c r="W158" s="460">
        <v>0.30327459026665399</v>
      </c>
      <c r="X158" s="460">
        <v>5.7374653085331136E-2</v>
      </c>
      <c r="Y158" s="434"/>
      <c r="Z158" s="434"/>
      <c r="AA158" s="434" t="s">
        <v>38</v>
      </c>
      <c r="AB158" s="434" t="s">
        <v>606</v>
      </c>
      <c r="AC158" s="434" t="s">
        <v>251</v>
      </c>
      <c r="AD158" s="434"/>
    </row>
    <row r="159" spans="2:30" x14ac:dyDescent="0.35">
      <c r="B159" s="31">
        <v>118</v>
      </c>
      <c r="C159" s="31" t="s">
        <v>597</v>
      </c>
      <c r="D159" s="31" t="s">
        <v>3</v>
      </c>
      <c r="E159" s="31" t="s">
        <v>3</v>
      </c>
      <c r="F159" s="461">
        <v>1</v>
      </c>
      <c r="G159" s="31" t="s">
        <v>719</v>
      </c>
      <c r="H159" s="462">
        <v>45838</v>
      </c>
      <c r="I159" s="463">
        <v>7.0278348533354</v>
      </c>
      <c r="J159" s="464" t="s">
        <v>407</v>
      </c>
      <c r="K159" s="464">
        <v>0</v>
      </c>
      <c r="L159" s="464">
        <v>230</v>
      </c>
      <c r="M159" s="464">
        <v>0</v>
      </c>
      <c r="N159" s="464">
        <v>0</v>
      </c>
      <c r="O159" s="31" t="s">
        <v>15</v>
      </c>
      <c r="P159" s="31" t="s">
        <v>602</v>
      </c>
      <c r="Q159" s="465">
        <v>46420</v>
      </c>
      <c r="R159" s="465">
        <v>52231</v>
      </c>
      <c r="S159" s="466">
        <v>1.16463242</v>
      </c>
      <c r="T159" s="462">
        <v>45444</v>
      </c>
      <c r="U159" s="467" t="s">
        <v>42</v>
      </c>
      <c r="V159" s="29" t="s">
        <v>604</v>
      </c>
      <c r="W159" s="468">
        <v>0.30071618702017772</v>
      </c>
      <c r="X159" s="468">
        <v>4.6651520000000002E-2</v>
      </c>
      <c r="Y159" s="427"/>
      <c r="Z159" s="427"/>
      <c r="AA159" s="427" t="s">
        <v>38</v>
      </c>
      <c r="AB159" s="427" t="s">
        <v>606</v>
      </c>
      <c r="AC159" s="427" t="s">
        <v>252</v>
      </c>
      <c r="AD159" s="427"/>
    </row>
    <row r="160" spans="2:30" x14ac:dyDescent="0.35">
      <c r="B160" s="451">
        <v>119</v>
      </c>
      <c r="C160" s="451" t="s">
        <v>597</v>
      </c>
      <c r="D160" s="451" t="s">
        <v>3</v>
      </c>
      <c r="E160" s="451" t="s">
        <v>3</v>
      </c>
      <c r="F160" s="452">
        <v>1</v>
      </c>
      <c r="G160" s="451" t="s">
        <v>720</v>
      </c>
      <c r="H160" s="453">
        <v>45838</v>
      </c>
      <c r="I160" s="454">
        <v>27.489802641686406</v>
      </c>
      <c r="J160" s="455" t="s">
        <v>448</v>
      </c>
      <c r="K160" s="455">
        <v>0</v>
      </c>
      <c r="L160" s="455">
        <v>230</v>
      </c>
      <c r="M160" s="455">
        <v>55</v>
      </c>
      <c r="N160" s="455">
        <v>0</v>
      </c>
      <c r="O160" s="451" t="s">
        <v>23</v>
      </c>
      <c r="P160" s="451" t="s">
        <v>602</v>
      </c>
      <c r="Q160" s="456">
        <v>46041</v>
      </c>
      <c r="R160" s="456">
        <v>52231</v>
      </c>
      <c r="S160" s="457">
        <v>4.5784959400000007</v>
      </c>
      <c r="T160" s="453">
        <v>45444</v>
      </c>
      <c r="U160" s="458" t="s">
        <v>42</v>
      </c>
      <c r="V160" s="459" t="s">
        <v>553</v>
      </c>
      <c r="W160" s="460">
        <v>0</v>
      </c>
      <c r="X160" s="460">
        <v>2.2301675799999998</v>
      </c>
      <c r="Y160" s="434"/>
      <c r="Z160" s="434"/>
      <c r="AA160" s="434" t="s">
        <v>38</v>
      </c>
      <c r="AB160" s="434" t="s">
        <v>606</v>
      </c>
      <c r="AC160" s="434" t="s">
        <v>253</v>
      </c>
      <c r="AD160" s="434"/>
    </row>
    <row r="161" spans="2:30" x14ac:dyDescent="0.35">
      <c r="B161" s="31">
        <v>120</v>
      </c>
      <c r="C161" s="31" t="s">
        <v>597</v>
      </c>
      <c r="D161" s="31" t="s">
        <v>3</v>
      </c>
      <c r="E161" s="31" t="s">
        <v>3</v>
      </c>
      <c r="F161" s="461">
        <v>1</v>
      </c>
      <c r="G161" s="31" t="s">
        <v>721</v>
      </c>
      <c r="H161" s="462">
        <v>45838</v>
      </c>
      <c r="I161" s="463">
        <v>14.319986497121672</v>
      </c>
      <c r="J161" s="464" t="s">
        <v>450</v>
      </c>
      <c r="K161" s="464">
        <v>0</v>
      </c>
      <c r="L161" s="464">
        <v>230</v>
      </c>
      <c r="M161" s="464">
        <v>67</v>
      </c>
      <c r="N161" s="464">
        <v>0</v>
      </c>
      <c r="O161" s="31" t="s">
        <v>22</v>
      </c>
      <c r="P161" s="31" t="s">
        <v>602</v>
      </c>
      <c r="Q161" s="465">
        <v>46076</v>
      </c>
      <c r="R161" s="465">
        <v>52231</v>
      </c>
      <c r="S161" s="466">
        <v>2.3439853900000003</v>
      </c>
      <c r="T161" s="462">
        <v>45444</v>
      </c>
      <c r="U161" s="467" t="s">
        <v>42</v>
      </c>
      <c r="V161" s="29" t="s">
        <v>553</v>
      </c>
      <c r="W161" s="468">
        <v>0.47823090047999994</v>
      </c>
      <c r="X161" s="468">
        <v>1.00561036122</v>
      </c>
      <c r="Y161" s="427"/>
      <c r="Z161" s="427"/>
      <c r="AA161" s="427" t="s">
        <v>38</v>
      </c>
      <c r="AB161" s="427" t="s">
        <v>606</v>
      </c>
      <c r="AC161" s="427" t="s">
        <v>254</v>
      </c>
      <c r="AD161" s="427"/>
    </row>
    <row r="162" spans="2:30" x14ac:dyDescent="0.35">
      <c r="B162" s="451">
        <v>121</v>
      </c>
      <c r="C162" s="451" t="s">
        <v>597</v>
      </c>
      <c r="D162" s="451" t="s">
        <v>3</v>
      </c>
      <c r="E162" s="451" t="s">
        <v>3</v>
      </c>
      <c r="F162" s="452">
        <v>1</v>
      </c>
      <c r="G162" s="451" t="s">
        <v>722</v>
      </c>
      <c r="H162" s="453">
        <v>45838</v>
      </c>
      <c r="I162" s="454">
        <v>34.142340049782291</v>
      </c>
      <c r="J162" s="455" t="s">
        <v>411</v>
      </c>
      <c r="K162" s="455">
        <v>0</v>
      </c>
      <c r="L162" s="455">
        <v>500</v>
      </c>
      <c r="M162" s="455">
        <v>150</v>
      </c>
      <c r="N162" s="455">
        <v>0</v>
      </c>
      <c r="O162" s="451" t="s">
        <v>211</v>
      </c>
      <c r="P162" s="451" t="s">
        <v>602</v>
      </c>
      <c r="Q162" s="456">
        <v>46341</v>
      </c>
      <c r="R162" s="456">
        <v>52231</v>
      </c>
      <c r="S162" s="457">
        <v>11.370233440000002</v>
      </c>
      <c r="T162" s="453">
        <v>45444</v>
      </c>
      <c r="U162" s="458" t="s">
        <v>42</v>
      </c>
      <c r="V162" s="459" t="s">
        <v>553</v>
      </c>
      <c r="W162" s="460">
        <v>6.5113963953504245E-2</v>
      </c>
      <c r="X162" s="460">
        <v>0.20417553717804679</v>
      </c>
      <c r="Y162" s="434"/>
      <c r="Z162" s="434"/>
      <c r="AA162" s="434" t="s">
        <v>38</v>
      </c>
      <c r="AB162" s="434" t="s">
        <v>606</v>
      </c>
      <c r="AC162" s="434" t="s">
        <v>255</v>
      </c>
      <c r="AD162" s="434"/>
    </row>
    <row r="163" spans="2:30" x14ac:dyDescent="0.35">
      <c r="B163" s="31">
        <v>122</v>
      </c>
      <c r="C163" s="31" t="s">
        <v>597</v>
      </c>
      <c r="D163" s="31" t="s">
        <v>3</v>
      </c>
      <c r="E163" s="31" t="s">
        <v>3</v>
      </c>
      <c r="F163" s="461">
        <v>1</v>
      </c>
      <c r="G163" s="31" t="s">
        <v>723</v>
      </c>
      <c r="H163" s="462">
        <v>45838</v>
      </c>
      <c r="I163" s="463">
        <v>62.421999180510994</v>
      </c>
      <c r="J163" s="464" t="s">
        <v>448</v>
      </c>
      <c r="K163" s="464">
        <v>0</v>
      </c>
      <c r="L163" s="464">
        <v>500</v>
      </c>
      <c r="M163" s="464">
        <v>150</v>
      </c>
      <c r="N163" s="464">
        <v>0</v>
      </c>
      <c r="O163" s="31" t="s">
        <v>22</v>
      </c>
      <c r="P163" s="31" t="s">
        <v>602</v>
      </c>
      <c r="Q163" s="465">
        <v>46133</v>
      </c>
      <c r="R163" s="465">
        <v>52231</v>
      </c>
      <c r="S163" s="466">
        <v>10.387307809999999</v>
      </c>
      <c r="T163" s="462">
        <v>45444</v>
      </c>
      <c r="U163" s="467" t="s">
        <v>42</v>
      </c>
      <c r="V163" s="29" t="s">
        <v>553</v>
      </c>
      <c r="W163" s="468">
        <v>0.15709689005833968</v>
      </c>
      <c r="X163" s="468">
        <v>2.7164326165259438</v>
      </c>
      <c r="Y163" s="427"/>
      <c r="Z163" s="427"/>
      <c r="AA163" s="427" t="s">
        <v>38</v>
      </c>
      <c r="AB163" s="427" t="s">
        <v>606</v>
      </c>
      <c r="AC163" s="427" t="s">
        <v>256</v>
      </c>
      <c r="AD163" s="427"/>
    </row>
    <row r="164" spans="2:30" x14ac:dyDescent="0.35">
      <c r="B164" s="451">
        <v>123</v>
      </c>
      <c r="C164" s="451" t="s">
        <v>597</v>
      </c>
      <c r="D164" s="451" t="s">
        <v>3</v>
      </c>
      <c r="E164" s="451" t="s">
        <v>3</v>
      </c>
      <c r="F164" s="452">
        <v>1</v>
      </c>
      <c r="G164" s="451" t="s">
        <v>724</v>
      </c>
      <c r="H164" s="453">
        <v>45838</v>
      </c>
      <c r="I164" s="454">
        <v>93.994880655246718</v>
      </c>
      <c r="J164" s="455" t="s">
        <v>389</v>
      </c>
      <c r="K164" s="455">
        <v>0</v>
      </c>
      <c r="L164" s="455">
        <v>500</v>
      </c>
      <c r="M164" s="455">
        <v>0</v>
      </c>
      <c r="N164" s="455">
        <v>153</v>
      </c>
      <c r="O164" s="451" t="s">
        <v>211</v>
      </c>
      <c r="P164" s="451" t="s">
        <v>602</v>
      </c>
      <c r="Q164" s="456">
        <v>46680</v>
      </c>
      <c r="R164" s="456">
        <v>52231</v>
      </c>
      <c r="S164" s="457">
        <v>17.659874010000003</v>
      </c>
      <c r="T164" s="453">
        <v>45444</v>
      </c>
      <c r="U164" s="458" t="s">
        <v>42</v>
      </c>
      <c r="V164" s="459" t="s">
        <v>553</v>
      </c>
      <c r="W164" s="460">
        <v>0.1076544380539891</v>
      </c>
      <c r="X164" s="460">
        <v>4.3724000000000004E-4</v>
      </c>
      <c r="Y164" s="434"/>
      <c r="Z164" s="434"/>
      <c r="AA164" s="434" t="s">
        <v>38</v>
      </c>
      <c r="AB164" s="434" t="s">
        <v>606</v>
      </c>
      <c r="AC164" s="434" t="s">
        <v>257</v>
      </c>
      <c r="AD164" s="434"/>
    </row>
    <row r="165" spans="2:30" x14ac:dyDescent="0.35">
      <c r="B165" s="31">
        <v>124</v>
      </c>
      <c r="C165" s="31" t="s">
        <v>597</v>
      </c>
      <c r="D165" s="31" t="s">
        <v>3</v>
      </c>
      <c r="E165" s="31" t="s">
        <v>3</v>
      </c>
      <c r="F165" s="461">
        <v>1</v>
      </c>
      <c r="G165" s="31" t="s">
        <v>725</v>
      </c>
      <c r="H165" s="462">
        <v>45838</v>
      </c>
      <c r="I165" s="463">
        <v>94.174991208393209</v>
      </c>
      <c r="J165" s="464" t="s">
        <v>389</v>
      </c>
      <c r="K165" s="464">
        <v>0</v>
      </c>
      <c r="L165" s="464">
        <v>500</v>
      </c>
      <c r="M165" s="464">
        <v>0</v>
      </c>
      <c r="N165" s="464">
        <v>153</v>
      </c>
      <c r="O165" s="31" t="s">
        <v>211</v>
      </c>
      <c r="P165" s="31" t="s">
        <v>602</v>
      </c>
      <c r="Q165" s="465">
        <v>46680</v>
      </c>
      <c r="R165" s="465">
        <v>52231</v>
      </c>
      <c r="S165" s="466">
        <v>17.659874010000003</v>
      </c>
      <c r="T165" s="462">
        <v>45444</v>
      </c>
      <c r="U165" s="467" t="s">
        <v>42</v>
      </c>
      <c r="V165" s="29" t="s">
        <v>553</v>
      </c>
      <c r="W165" s="468">
        <v>0.5382792932297551</v>
      </c>
      <c r="X165" s="468">
        <v>0.38656276700662295</v>
      </c>
      <c r="Y165" s="427"/>
      <c r="Z165" s="427"/>
      <c r="AA165" s="427" t="s">
        <v>38</v>
      </c>
      <c r="AB165" s="427" t="s">
        <v>606</v>
      </c>
      <c r="AC165" s="427" t="s">
        <v>258</v>
      </c>
      <c r="AD165" s="427"/>
    </row>
    <row r="166" spans="2:30" x14ac:dyDescent="0.35">
      <c r="B166" s="451">
        <v>125</v>
      </c>
      <c r="C166" s="451" t="s">
        <v>597</v>
      </c>
      <c r="D166" s="451" t="s">
        <v>3</v>
      </c>
      <c r="E166" s="451" t="s">
        <v>3</v>
      </c>
      <c r="F166" s="452">
        <v>1</v>
      </c>
      <c r="G166" s="451" t="s">
        <v>726</v>
      </c>
      <c r="H166" s="453">
        <v>45838</v>
      </c>
      <c r="I166" s="454">
        <v>6.6601682893712137</v>
      </c>
      <c r="J166" s="455" t="s">
        <v>408</v>
      </c>
      <c r="K166" s="455">
        <v>0</v>
      </c>
      <c r="L166" s="455">
        <v>230</v>
      </c>
      <c r="M166" s="455">
        <v>0</v>
      </c>
      <c r="N166" s="455">
        <v>0</v>
      </c>
      <c r="O166" s="451" t="s">
        <v>15</v>
      </c>
      <c r="P166" s="451" t="s">
        <v>602</v>
      </c>
      <c r="Q166" s="456">
        <v>46833</v>
      </c>
      <c r="R166" s="456">
        <v>52231</v>
      </c>
      <c r="S166" s="457">
        <v>1.0606251799999999</v>
      </c>
      <c r="T166" s="453">
        <v>45444</v>
      </c>
      <c r="U166" s="458" t="s">
        <v>42</v>
      </c>
      <c r="V166" s="459" t="s">
        <v>604</v>
      </c>
      <c r="W166" s="460">
        <v>0</v>
      </c>
      <c r="X166" s="460">
        <v>0.26494999999999996</v>
      </c>
      <c r="Y166" s="434"/>
      <c r="Z166" s="434"/>
      <c r="AA166" s="434" t="s">
        <v>38</v>
      </c>
      <c r="AB166" s="434" t="s">
        <v>606</v>
      </c>
      <c r="AC166" s="434" t="s">
        <v>259</v>
      </c>
      <c r="AD166" s="434"/>
    </row>
    <row r="167" spans="2:30" x14ac:dyDescent="0.35">
      <c r="B167" s="31">
        <v>126</v>
      </c>
      <c r="C167" s="31" t="s">
        <v>597</v>
      </c>
      <c r="D167" s="31" t="s">
        <v>3</v>
      </c>
      <c r="E167" s="31" t="s">
        <v>3</v>
      </c>
      <c r="F167" s="461">
        <v>1</v>
      </c>
      <c r="G167" s="31" t="s">
        <v>727</v>
      </c>
      <c r="H167" s="462">
        <v>45838</v>
      </c>
      <c r="I167" s="463">
        <v>12.556027760123346</v>
      </c>
      <c r="J167" s="464" t="s">
        <v>408</v>
      </c>
      <c r="K167" s="464">
        <v>0</v>
      </c>
      <c r="L167" s="464">
        <v>230</v>
      </c>
      <c r="M167" s="464">
        <v>0</v>
      </c>
      <c r="N167" s="464">
        <v>0</v>
      </c>
      <c r="O167" s="31" t="s">
        <v>211</v>
      </c>
      <c r="P167" s="31" t="s">
        <v>602</v>
      </c>
      <c r="Q167" s="465">
        <v>47017</v>
      </c>
      <c r="R167" s="465">
        <v>52231</v>
      </c>
      <c r="S167" s="466">
        <v>2.0405126600000001</v>
      </c>
      <c r="T167" s="462">
        <v>45444</v>
      </c>
      <c r="U167" s="467" t="s">
        <v>42</v>
      </c>
      <c r="V167" s="29" t="s">
        <v>604</v>
      </c>
      <c r="W167" s="468">
        <v>1.9399160000000002E-2</v>
      </c>
      <c r="X167" s="468">
        <v>2.1710110000000001E-2</v>
      </c>
      <c r="Y167" s="427"/>
      <c r="Z167" s="427"/>
      <c r="AA167" s="427" t="s">
        <v>38</v>
      </c>
      <c r="AB167" s="427" t="s">
        <v>606</v>
      </c>
      <c r="AC167" s="427" t="s">
        <v>260</v>
      </c>
      <c r="AD167" s="427"/>
    </row>
    <row r="168" spans="2:30" x14ac:dyDescent="0.35">
      <c r="B168" s="451">
        <v>127</v>
      </c>
      <c r="C168" s="451" t="s">
        <v>597</v>
      </c>
      <c r="D168" s="451" t="s">
        <v>3</v>
      </c>
      <c r="E168" s="451" t="s">
        <v>3</v>
      </c>
      <c r="F168" s="452">
        <v>1</v>
      </c>
      <c r="G168" s="451" t="s">
        <v>728</v>
      </c>
      <c r="H168" s="453">
        <v>45838</v>
      </c>
      <c r="I168" s="454">
        <v>12.553434161213865</v>
      </c>
      <c r="J168" s="455" t="s">
        <v>408</v>
      </c>
      <c r="K168" s="455">
        <v>0</v>
      </c>
      <c r="L168" s="455">
        <v>230</v>
      </c>
      <c r="M168" s="455">
        <v>0</v>
      </c>
      <c r="N168" s="455">
        <v>0</v>
      </c>
      <c r="O168" s="451" t="s">
        <v>211</v>
      </c>
      <c r="P168" s="451" t="s">
        <v>602</v>
      </c>
      <c r="Q168" s="456">
        <v>47017</v>
      </c>
      <c r="R168" s="456">
        <v>52231</v>
      </c>
      <c r="S168" s="457">
        <v>2.0405126600000001</v>
      </c>
      <c r="T168" s="453">
        <v>45444</v>
      </c>
      <c r="U168" s="458" t="s">
        <v>42</v>
      </c>
      <c r="V168" s="459" t="s">
        <v>604</v>
      </c>
      <c r="W168" s="460">
        <v>8.1335499999999998E-3</v>
      </c>
      <c r="X168" s="460">
        <v>3.947925E-2</v>
      </c>
      <c r="Y168" s="434"/>
      <c r="Z168" s="434"/>
      <c r="AA168" s="434" t="s">
        <v>38</v>
      </c>
      <c r="AB168" s="434" t="s">
        <v>606</v>
      </c>
      <c r="AC168" s="434" t="s">
        <v>261</v>
      </c>
      <c r="AD168" s="434"/>
    </row>
    <row r="169" spans="2:30" x14ac:dyDescent="0.35">
      <c r="B169" s="31">
        <v>128</v>
      </c>
      <c r="C169" s="31" t="s">
        <v>597</v>
      </c>
      <c r="D169" s="31" t="s">
        <v>3</v>
      </c>
      <c r="E169" s="31" t="s">
        <v>3</v>
      </c>
      <c r="F169" s="461">
        <v>1</v>
      </c>
      <c r="G169" s="31" t="s">
        <v>729</v>
      </c>
      <c r="H169" s="462">
        <v>45838</v>
      </c>
      <c r="I169" s="463">
        <v>14.810699078693235</v>
      </c>
      <c r="J169" s="464" t="s">
        <v>414</v>
      </c>
      <c r="K169" s="464">
        <v>0</v>
      </c>
      <c r="L169" s="464">
        <v>525</v>
      </c>
      <c r="M169" s="464">
        <v>0</v>
      </c>
      <c r="N169" s="464">
        <v>0</v>
      </c>
      <c r="O169" s="31" t="s">
        <v>211</v>
      </c>
      <c r="P169" s="31" t="s">
        <v>602</v>
      </c>
      <c r="Q169" s="465">
        <v>47017</v>
      </c>
      <c r="R169" s="465">
        <v>52231</v>
      </c>
      <c r="S169" s="466">
        <v>2.4307231099999997</v>
      </c>
      <c r="T169" s="462">
        <v>45444</v>
      </c>
      <c r="U169" s="467" t="s">
        <v>42</v>
      </c>
      <c r="V169" s="29" t="s">
        <v>604</v>
      </c>
      <c r="W169" s="468">
        <v>0</v>
      </c>
      <c r="X169" s="468">
        <v>1.7304600000000001E-3</v>
      </c>
      <c r="Y169" s="427"/>
      <c r="Z169" s="427"/>
      <c r="AA169" s="427" t="s">
        <v>38</v>
      </c>
      <c r="AB169" s="427" t="s">
        <v>606</v>
      </c>
      <c r="AC169" s="427" t="s">
        <v>262</v>
      </c>
      <c r="AD169" s="427"/>
    </row>
    <row r="170" spans="2:30" x14ac:dyDescent="0.35">
      <c r="B170" s="451">
        <v>129</v>
      </c>
      <c r="C170" s="451" t="s">
        <v>597</v>
      </c>
      <c r="D170" s="451" t="s">
        <v>3</v>
      </c>
      <c r="E170" s="451" t="s">
        <v>3</v>
      </c>
      <c r="F170" s="452">
        <v>1</v>
      </c>
      <c r="G170" s="451" t="s">
        <v>730</v>
      </c>
      <c r="H170" s="453">
        <v>45838</v>
      </c>
      <c r="I170" s="454">
        <v>14.810699078693235</v>
      </c>
      <c r="J170" s="455" t="s">
        <v>408</v>
      </c>
      <c r="K170" s="455">
        <v>0</v>
      </c>
      <c r="L170" s="455">
        <v>525</v>
      </c>
      <c r="M170" s="455">
        <v>0</v>
      </c>
      <c r="N170" s="455">
        <v>0</v>
      </c>
      <c r="O170" s="451" t="s">
        <v>211</v>
      </c>
      <c r="P170" s="451" t="s">
        <v>602</v>
      </c>
      <c r="Q170" s="456">
        <v>47017</v>
      </c>
      <c r="R170" s="456">
        <v>52231</v>
      </c>
      <c r="S170" s="457">
        <v>2.4307231099999997</v>
      </c>
      <c r="T170" s="453">
        <v>45444</v>
      </c>
      <c r="U170" s="458" t="s">
        <v>42</v>
      </c>
      <c r="V170" s="459" t="s">
        <v>604</v>
      </c>
      <c r="W170" s="460">
        <v>0</v>
      </c>
      <c r="X170" s="460">
        <v>6.4764600000000007E-3</v>
      </c>
      <c r="Y170" s="434"/>
      <c r="Z170" s="434"/>
      <c r="AA170" s="434" t="s">
        <v>38</v>
      </c>
      <c r="AB170" s="434" t="s">
        <v>606</v>
      </c>
      <c r="AC170" s="434" t="s">
        <v>263</v>
      </c>
      <c r="AD170" s="434"/>
    </row>
    <row r="171" spans="2:30" x14ac:dyDescent="0.35">
      <c r="B171" s="31">
        <v>130</v>
      </c>
      <c r="C171" s="31" t="s">
        <v>597</v>
      </c>
      <c r="D171" s="31" t="s">
        <v>3</v>
      </c>
      <c r="E171" s="31" t="s">
        <v>3</v>
      </c>
      <c r="F171" s="461">
        <v>1</v>
      </c>
      <c r="G171" s="31" t="s">
        <v>731</v>
      </c>
      <c r="H171" s="462">
        <v>45838</v>
      </c>
      <c r="I171" s="463">
        <v>4.9368996896399882</v>
      </c>
      <c r="J171" s="464" t="s">
        <v>408</v>
      </c>
      <c r="K171" s="464">
        <v>0</v>
      </c>
      <c r="L171" s="464">
        <v>525</v>
      </c>
      <c r="M171" s="464">
        <v>0</v>
      </c>
      <c r="N171" s="464">
        <v>0</v>
      </c>
      <c r="O171" s="31" t="s">
        <v>211</v>
      </c>
      <c r="P171" s="31" t="s">
        <v>602</v>
      </c>
      <c r="Q171" s="465">
        <v>47017</v>
      </c>
      <c r="R171" s="465">
        <v>52231</v>
      </c>
      <c r="S171" s="466">
        <v>0.81024104000000008</v>
      </c>
      <c r="T171" s="462">
        <v>45444</v>
      </c>
      <c r="U171" s="467" t="s">
        <v>42</v>
      </c>
      <c r="V171" s="29" t="s">
        <v>604</v>
      </c>
      <c r="W171" s="468">
        <v>0</v>
      </c>
      <c r="X171" s="468">
        <v>2.6951659999999999E-2</v>
      </c>
      <c r="Y171" s="427"/>
      <c r="Z171" s="427"/>
      <c r="AA171" s="427" t="s">
        <v>38</v>
      </c>
      <c r="AB171" s="427" t="s">
        <v>606</v>
      </c>
      <c r="AC171" s="427" t="s">
        <v>264</v>
      </c>
      <c r="AD171" s="427"/>
    </row>
    <row r="172" spans="2:30" x14ac:dyDescent="0.35">
      <c r="B172" s="451">
        <v>131</v>
      </c>
      <c r="C172" s="451" t="s">
        <v>597</v>
      </c>
      <c r="D172" s="451" t="s">
        <v>3</v>
      </c>
      <c r="E172" s="451" t="s">
        <v>3</v>
      </c>
      <c r="F172" s="452">
        <v>1</v>
      </c>
      <c r="G172" s="451" t="s">
        <v>732</v>
      </c>
      <c r="H172" s="453">
        <v>45838</v>
      </c>
      <c r="I172" s="454">
        <v>31.542005381352602</v>
      </c>
      <c r="J172" s="455" t="s">
        <v>398</v>
      </c>
      <c r="K172" s="455">
        <v>0</v>
      </c>
      <c r="L172" s="455">
        <v>230</v>
      </c>
      <c r="M172" s="455">
        <v>78</v>
      </c>
      <c r="N172" s="455">
        <v>0</v>
      </c>
      <c r="O172" s="451" t="s">
        <v>15</v>
      </c>
      <c r="P172" s="451" t="s">
        <v>602</v>
      </c>
      <c r="Q172" s="456">
        <v>46354</v>
      </c>
      <c r="R172" s="456">
        <v>52231</v>
      </c>
      <c r="S172" s="457">
        <v>5.2126061399999992</v>
      </c>
      <c r="T172" s="453">
        <v>45444</v>
      </c>
      <c r="U172" s="458" t="s">
        <v>42</v>
      </c>
      <c r="V172" s="459" t="s">
        <v>553</v>
      </c>
      <c r="W172" s="460">
        <v>0</v>
      </c>
      <c r="X172" s="460">
        <v>2.5629200000000002E-3</v>
      </c>
      <c r="Y172" s="434"/>
      <c r="Z172" s="434"/>
      <c r="AA172" s="434" t="s">
        <v>38</v>
      </c>
      <c r="AB172" s="434" t="s">
        <v>606</v>
      </c>
      <c r="AC172" s="434" t="s">
        <v>265</v>
      </c>
      <c r="AD172" s="434"/>
    </row>
    <row r="173" spans="2:30" x14ac:dyDescent="0.35">
      <c r="B173" s="31">
        <v>132</v>
      </c>
      <c r="C173" s="31" t="s">
        <v>597</v>
      </c>
      <c r="D173" s="31" t="s">
        <v>3</v>
      </c>
      <c r="E173" s="31" t="s">
        <v>3</v>
      </c>
      <c r="F173" s="461">
        <v>1</v>
      </c>
      <c r="G173" s="31" t="s">
        <v>733</v>
      </c>
      <c r="H173" s="462">
        <v>45838</v>
      </c>
      <c r="I173" s="463">
        <v>31.542005381352617</v>
      </c>
      <c r="J173" s="464" t="s">
        <v>398</v>
      </c>
      <c r="K173" s="464">
        <v>0</v>
      </c>
      <c r="L173" s="464">
        <v>230</v>
      </c>
      <c r="M173" s="464">
        <v>78</v>
      </c>
      <c r="N173" s="464">
        <v>0</v>
      </c>
      <c r="O173" s="31" t="s">
        <v>15</v>
      </c>
      <c r="P173" s="31" t="s">
        <v>602</v>
      </c>
      <c r="Q173" s="465">
        <v>46354</v>
      </c>
      <c r="R173" s="465">
        <v>52231</v>
      </c>
      <c r="S173" s="466">
        <v>5.2126061399999992</v>
      </c>
      <c r="T173" s="462">
        <v>45444</v>
      </c>
      <c r="U173" s="467" t="s">
        <v>42</v>
      </c>
      <c r="V173" s="29" t="s">
        <v>553</v>
      </c>
      <c r="W173" s="468">
        <v>0</v>
      </c>
      <c r="X173" s="468">
        <v>2.56289E-3</v>
      </c>
      <c r="Y173" s="427"/>
      <c r="Z173" s="427"/>
      <c r="AA173" s="427" t="s">
        <v>38</v>
      </c>
      <c r="AB173" s="427" t="s">
        <v>606</v>
      </c>
      <c r="AC173" s="427" t="s">
        <v>266</v>
      </c>
      <c r="AD173" s="427"/>
    </row>
    <row r="174" spans="2:30" x14ac:dyDescent="0.35">
      <c r="B174" s="451">
        <v>133</v>
      </c>
      <c r="C174" s="451" t="s">
        <v>597</v>
      </c>
      <c r="D174" s="451" t="s">
        <v>8</v>
      </c>
      <c r="E174" s="451" t="s">
        <v>8</v>
      </c>
      <c r="F174" s="452">
        <v>1</v>
      </c>
      <c r="G174" s="451" t="s">
        <v>734</v>
      </c>
      <c r="H174" s="453">
        <v>45838</v>
      </c>
      <c r="I174" s="454">
        <v>70.9198095158727</v>
      </c>
      <c r="J174" s="455" t="s">
        <v>415</v>
      </c>
      <c r="K174" s="455">
        <v>0</v>
      </c>
      <c r="L174" s="455">
        <v>500</v>
      </c>
      <c r="M174" s="455">
        <v>0</v>
      </c>
      <c r="N174" s="455">
        <v>0</v>
      </c>
      <c r="O174" s="451" t="s">
        <v>14</v>
      </c>
      <c r="P174" s="451" t="s">
        <v>602</v>
      </c>
      <c r="Q174" s="456">
        <v>46011</v>
      </c>
      <c r="R174" s="456">
        <v>52231</v>
      </c>
      <c r="S174" s="457">
        <v>0.92539292000000006</v>
      </c>
      <c r="T174" s="453">
        <v>45444</v>
      </c>
      <c r="U174" s="458" t="s">
        <v>42</v>
      </c>
      <c r="V174" s="459" t="s">
        <v>604</v>
      </c>
      <c r="W174" s="460">
        <v>8.0002955399999992E-2</v>
      </c>
      <c r="X174" s="460">
        <v>0.63647902830000014</v>
      </c>
      <c r="Y174" s="434"/>
      <c r="Z174" s="434"/>
      <c r="AA174" s="434" t="s">
        <v>40</v>
      </c>
      <c r="AB174" s="434" t="s">
        <v>606</v>
      </c>
      <c r="AC174" s="434" t="s">
        <v>267</v>
      </c>
      <c r="AD174" s="434"/>
    </row>
    <row r="175" spans="2:30" x14ac:dyDescent="0.35">
      <c r="B175" s="31">
        <v>134</v>
      </c>
      <c r="C175" s="31" t="s">
        <v>597</v>
      </c>
      <c r="D175" s="31" t="s">
        <v>8</v>
      </c>
      <c r="E175" s="31" t="s">
        <v>8</v>
      </c>
      <c r="F175" s="461">
        <v>1</v>
      </c>
      <c r="G175" s="31" t="s">
        <v>735</v>
      </c>
      <c r="H175" s="462">
        <v>45838</v>
      </c>
      <c r="I175" s="463">
        <v>10.989648506502695</v>
      </c>
      <c r="J175" s="464" t="s">
        <v>1323</v>
      </c>
      <c r="K175" s="464">
        <v>0</v>
      </c>
      <c r="L175" s="464">
        <v>500</v>
      </c>
      <c r="M175" s="464">
        <v>0</v>
      </c>
      <c r="N175" s="464">
        <v>0</v>
      </c>
      <c r="O175" s="31" t="s">
        <v>14</v>
      </c>
      <c r="P175" s="31" t="s">
        <v>602</v>
      </c>
      <c r="Q175" s="465">
        <v>46073</v>
      </c>
      <c r="R175" s="465">
        <v>52231</v>
      </c>
      <c r="S175" s="466">
        <v>1.5179453299999999</v>
      </c>
      <c r="T175" s="462">
        <v>45444</v>
      </c>
      <c r="U175" s="467" t="s">
        <v>42</v>
      </c>
      <c r="V175" s="29" t="s">
        <v>604</v>
      </c>
      <c r="W175" s="468">
        <v>8.386E-5</v>
      </c>
      <c r="X175" s="468">
        <v>0</v>
      </c>
      <c r="Y175" s="427"/>
      <c r="Z175" s="427"/>
      <c r="AA175" s="427" t="s">
        <v>40</v>
      </c>
      <c r="AB175" s="427" t="s">
        <v>606</v>
      </c>
      <c r="AC175" s="427" t="s">
        <v>268</v>
      </c>
      <c r="AD175" s="427"/>
    </row>
    <row r="176" spans="2:30" x14ac:dyDescent="0.35">
      <c r="B176" s="451">
        <v>135</v>
      </c>
      <c r="C176" s="451" t="s">
        <v>597</v>
      </c>
      <c r="D176" s="451" t="s">
        <v>8</v>
      </c>
      <c r="E176" s="451" t="s">
        <v>8</v>
      </c>
      <c r="F176" s="452">
        <v>1</v>
      </c>
      <c r="G176" s="451" t="s">
        <v>736</v>
      </c>
      <c r="H176" s="453">
        <v>45838</v>
      </c>
      <c r="I176" s="454">
        <v>79.218185092208785</v>
      </c>
      <c r="J176" s="455" t="s">
        <v>415</v>
      </c>
      <c r="K176" s="455">
        <v>0</v>
      </c>
      <c r="L176" s="455">
        <v>138</v>
      </c>
      <c r="M176" s="455">
        <v>0</v>
      </c>
      <c r="N176" s="455">
        <v>0</v>
      </c>
      <c r="O176" s="451" t="s">
        <v>14</v>
      </c>
      <c r="P176" s="451" t="s">
        <v>602</v>
      </c>
      <c r="Q176" s="456">
        <v>45961</v>
      </c>
      <c r="R176" s="456">
        <v>52231</v>
      </c>
      <c r="S176" s="457">
        <v>10.689419169999997</v>
      </c>
      <c r="T176" s="453">
        <v>45444</v>
      </c>
      <c r="U176" s="458" t="s">
        <v>42</v>
      </c>
      <c r="V176" s="459" t="s">
        <v>604</v>
      </c>
      <c r="W176" s="460">
        <v>1.2763173699999999</v>
      </c>
      <c r="X176" s="460">
        <v>0.67736243000000007</v>
      </c>
      <c r="Y176" s="434"/>
      <c r="Z176" s="434"/>
      <c r="AA176" s="434" t="s">
        <v>40</v>
      </c>
      <c r="AB176" s="434" t="s">
        <v>606</v>
      </c>
      <c r="AC176" s="434" t="s">
        <v>269</v>
      </c>
      <c r="AD176" s="434"/>
    </row>
    <row r="177" spans="2:30" x14ac:dyDescent="0.35">
      <c r="B177" s="31">
        <v>136</v>
      </c>
      <c r="C177" s="31" t="s">
        <v>597</v>
      </c>
      <c r="D177" s="31" t="s">
        <v>8</v>
      </c>
      <c r="E177" s="31" t="s">
        <v>8</v>
      </c>
      <c r="F177" s="461">
        <v>1</v>
      </c>
      <c r="G177" s="31" t="s">
        <v>1332</v>
      </c>
      <c r="H177" s="462">
        <v>45838</v>
      </c>
      <c r="I177" s="463">
        <v>82.704965489144541</v>
      </c>
      <c r="J177" s="464">
        <v>100</v>
      </c>
      <c r="K177" s="464">
        <v>0</v>
      </c>
      <c r="L177" s="464">
        <v>765</v>
      </c>
      <c r="M177" s="464">
        <v>0</v>
      </c>
      <c r="N177" s="464">
        <v>330</v>
      </c>
      <c r="O177" s="31" t="s">
        <v>20</v>
      </c>
      <c r="P177" s="31" t="s">
        <v>602</v>
      </c>
      <c r="Q177" s="465">
        <v>45806</v>
      </c>
      <c r="R177" s="465">
        <v>52231</v>
      </c>
      <c r="S177" s="466">
        <v>9.9886298300000007</v>
      </c>
      <c r="T177" s="462">
        <v>45444</v>
      </c>
      <c r="U177" s="467" t="s">
        <v>42</v>
      </c>
      <c r="V177" s="29" t="s">
        <v>553</v>
      </c>
      <c r="W177" s="468">
        <v>0.38907810499999995</v>
      </c>
      <c r="X177" s="468">
        <v>5.7610008869999989</v>
      </c>
      <c r="Y177" s="427"/>
      <c r="Z177" s="427"/>
      <c r="AA177" s="427" t="s">
        <v>40</v>
      </c>
      <c r="AB177" s="427" t="s">
        <v>606</v>
      </c>
      <c r="AC177" s="427" t="s">
        <v>270</v>
      </c>
      <c r="AD177" s="427"/>
    </row>
    <row r="178" spans="2:30" x14ac:dyDescent="0.35">
      <c r="B178" s="451">
        <v>137</v>
      </c>
      <c r="C178" s="451" t="s">
        <v>597</v>
      </c>
      <c r="D178" s="451" t="s">
        <v>8</v>
      </c>
      <c r="E178" s="451" t="s">
        <v>8</v>
      </c>
      <c r="F178" s="452">
        <v>1</v>
      </c>
      <c r="G178" s="451" t="s">
        <v>737</v>
      </c>
      <c r="H178" s="453">
        <v>45838</v>
      </c>
      <c r="I178" s="454">
        <v>72.816794220825074</v>
      </c>
      <c r="J178" s="455" t="s">
        <v>1333</v>
      </c>
      <c r="K178" s="455">
        <v>0</v>
      </c>
      <c r="L178" s="455">
        <v>500</v>
      </c>
      <c r="M178" s="455">
        <v>40</v>
      </c>
      <c r="N178" s="455">
        <v>0</v>
      </c>
      <c r="O178" s="451" t="s">
        <v>19</v>
      </c>
      <c r="P178" s="451" t="s">
        <v>602</v>
      </c>
      <c r="Q178" s="456">
        <v>46508</v>
      </c>
      <c r="R178" s="456">
        <v>52231</v>
      </c>
      <c r="S178" s="457">
        <v>12.036718759999999</v>
      </c>
      <c r="T178" s="453">
        <v>45444</v>
      </c>
      <c r="U178" s="458" t="s">
        <v>42</v>
      </c>
      <c r="V178" s="459" t="s">
        <v>553</v>
      </c>
      <c r="W178" s="460">
        <v>0.73163427000000003</v>
      </c>
      <c r="X178" s="460">
        <v>0.88525799999999999</v>
      </c>
      <c r="Y178" s="434"/>
      <c r="Z178" s="434"/>
      <c r="AA178" s="434" t="s">
        <v>40</v>
      </c>
      <c r="AB178" s="434" t="s">
        <v>606</v>
      </c>
      <c r="AC178" s="434" t="s">
        <v>271</v>
      </c>
      <c r="AD178" s="434"/>
    </row>
    <row r="179" spans="2:30" x14ac:dyDescent="0.35">
      <c r="B179" s="31">
        <v>138</v>
      </c>
      <c r="C179" s="31" t="s">
        <v>597</v>
      </c>
      <c r="D179" s="31" t="s">
        <v>8</v>
      </c>
      <c r="E179" s="31" t="s">
        <v>8</v>
      </c>
      <c r="F179" s="461">
        <v>1</v>
      </c>
      <c r="G179" s="31" t="s">
        <v>738</v>
      </c>
      <c r="H179" s="462">
        <v>45838</v>
      </c>
      <c r="I179" s="463">
        <v>40.172668173958158</v>
      </c>
      <c r="J179" s="464" t="s">
        <v>386</v>
      </c>
      <c r="K179" s="464">
        <v>0</v>
      </c>
      <c r="L179" s="464">
        <v>500</v>
      </c>
      <c r="M179" s="464">
        <v>0</v>
      </c>
      <c r="N179" s="464">
        <v>136</v>
      </c>
      <c r="O179" s="31" t="s">
        <v>20</v>
      </c>
      <c r="P179" s="31" t="s">
        <v>602</v>
      </c>
      <c r="Q179" s="465">
        <v>46112</v>
      </c>
      <c r="R179" s="465">
        <v>52231</v>
      </c>
      <c r="S179" s="466">
        <v>10.603025229999998</v>
      </c>
      <c r="T179" s="462">
        <v>45444</v>
      </c>
      <c r="U179" s="467" t="s">
        <v>42</v>
      </c>
      <c r="V179" s="29" t="s">
        <v>553</v>
      </c>
      <c r="W179" s="468">
        <v>1.6699377500000001</v>
      </c>
      <c r="X179" s="468">
        <v>5.0402205200000001</v>
      </c>
      <c r="Y179" s="427"/>
      <c r="Z179" s="427"/>
      <c r="AA179" s="427" t="s">
        <v>40</v>
      </c>
      <c r="AB179" s="427" t="s">
        <v>606</v>
      </c>
      <c r="AC179" s="427" t="s">
        <v>272</v>
      </c>
      <c r="AD179" s="427"/>
    </row>
    <row r="180" spans="2:30" x14ac:dyDescent="0.35">
      <c r="B180" s="451">
        <v>139</v>
      </c>
      <c r="C180" s="451" t="s">
        <v>597</v>
      </c>
      <c r="D180" s="451" t="s">
        <v>8</v>
      </c>
      <c r="E180" s="451" t="s">
        <v>8</v>
      </c>
      <c r="F180" s="452">
        <v>1</v>
      </c>
      <c r="G180" s="451" t="s">
        <v>739</v>
      </c>
      <c r="H180" s="453">
        <v>45838</v>
      </c>
      <c r="I180" s="454">
        <v>7.7696806989590836</v>
      </c>
      <c r="J180" s="455" t="s">
        <v>1334</v>
      </c>
      <c r="K180" s="455">
        <v>0</v>
      </c>
      <c r="L180" s="455">
        <v>345</v>
      </c>
      <c r="M180" s="455">
        <v>0</v>
      </c>
      <c r="N180" s="455">
        <v>0</v>
      </c>
      <c r="O180" s="451" t="s">
        <v>273</v>
      </c>
      <c r="P180" s="451" t="s">
        <v>602</v>
      </c>
      <c r="Q180" s="456">
        <v>45899</v>
      </c>
      <c r="R180" s="456">
        <v>52231</v>
      </c>
      <c r="S180" s="457">
        <v>0.99745032999999994</v>
      </c>
      <c r="T180" s="453">
        <v>45444</v>
      </c>
      <c r="U180" s="458" t="s">
        <v>42</v>
      </c>
      <c r="V180" s="459" t="s">
        <v>604</v>
      </c>
      <c r="W180" s="460">
        <v>1.3917970599999998</v>
      </c>
      <c r="X180" s="460">
        <v>2.0003353399999999</v>
      </c>
      <c r="Y180" s="434"/>
      <c r="Z180" s="434"/>
      <c r="AA180" s="434" t="s">
        <v>40</v>
      </c>
      <c r="AB180" s="434" t="s">
        <v>606</v>
      </c>
      <c r="AC180" s="434" t="s">
        <v>274</v>
      </c>
      <c r="AD180" s="434"/>
    </row>
    <row r="181" spans="2:30" x14ac:dyDescent="0.35">
      <c r="B181" s="31">
        <v>140</v>
      </c>
      <c r="C181" s="31" t="s">
        <v>597</v>
      </c>
      <c r="D181" s="31" t="s">
        <v>8</v>
      </c>
      <c r="E181" s="31" t="s">
        <v>8</v>
      </c>
      <c r="F181" s="461">
        <v>1</v>
      </c>
      <c r="G181" s="31" t="s">
        <v>740</v>
      </c>
      <c r="H181" s="462">
        <v>45838</v>
      </c>
      <c r="I181" s="463">
        <v>5.822378854962003</v>
      </c>
      <c r="J181" s="464" t="s">
        <v>402</v>
      </c>
      <c r="K181" s="464">
        <v>0</v>
      </c>
      <c r="L181" s="464">
        <v>345</v>
      </c>
      <c r="M181" s="464">
        <v>0</v>
      </c>
      <c r="N181" s="464">
        <v>0</v>
      </c>
      <c r="O181" s="31" t="s">
        <v>275</v>
      </c>
      <c r="P181" s="31" t="s">
        <v>602</v>
      </c>
      <c r="Q181" s="465">
        <v>45900</v>
      </c>
      <c r="R181" s="465">
        <v>52231</v>
      </c>
      <c r="S181" s="466">
        <v>4.6579312000000002</v>
      </c>
      <c r="T181" s="462">
        <v>45444</v>
      </c>
      <c r="U181" s="467" t="s">
        <v>42</v>
      </c>
      <c r="V181" s="29" t="s">
        <v>604</v>
      </c>
      <c r="W181" s="468">
        <v>0.12888864</v>
      </c>
      <c r="X181" s="468">
        <v>6.3732238500000005</v>
      </c>
      <c r="Y181" s="427"/>
      <c r="Z181" s="427"/>
      <c r="AA181" s="427" t="s">
        <v>40</v>
      </c>
      <c r="AB181" s="427" t="s">
        <v>606</v>
      </c>
      <c r="AC181" s="427" t="s">
        <v>276</v>
      </c>
      <c r="AD181" s="427"/>
    </row>
    <row r="182" spans="2:30" x14ac:dyDescent="0.35">
      <c r="B182" s="451">
        <v>141</v>
      </c>
      <c r="C182" s="451" t="s">
        <v>597</v>
      </c>
      <c r="D182" s="451" t="s">
        <v>8</v>
      </c>
      <c r="E182" s="451" t="s">
        <v>8</v>
      </c>
      <c r="F182" s="452">
        <v>1</v>
      </c>
      <c r="G182" s="451" t="s">
        <v>1335</v>
      </c>
      <c r="H182" s="453">
        <v>45838</v>
      </c>
      <c r="I182" s="454">
        <v>34.428976953279282</v>
      </c>
      <c r="J182" s="455">
        <v>100</v>
      </c>
      <c r="K182" s="455">
        <v>0</v>
      </c>
      <c r="L182" s="455">
        <v>345</v>
      </c>
      <c r="M182" s="455">
        <v>0</v>
      </c>
      <c r="N182" s="455">
        <v>0</v>
      </c>
      <c r="O182" s="451" t="s">
        <v>19</v>
      </c>
      <c r="P182" s="451" t="s">
        <v>602</v>
      </c>
      <c r="Q182" s="456">
        <v>45818</v>
      </c>
      <c r="R182" s="456">
        <v>52231</v>
      </c>
      <c r="S182" s="457">
        <v>4.5617791500000004</v>
      </c>
      <c r="T182" s="453">
        <v>45444</v>
      </c>
      <c r="U182" s="458" t="s">
        <v>42</v>
      </c>
      <c r="V182" s="459" t="s">
        <v>604</v>
      </c>
      <c r="W182" s="460">
        <v>0.24285151604999999</v>
      </c>
      <c r="X182" s="460">
        <v>1.2649748268300001</v>
      </c>
      <c r="Y182" s="434"/>
      <c r="Z182" s="434"/>
      <c r="AA182" s="434" t="s">
        <v>40</v>
      </c>
      <c r="AB182" s="434" t="s">
        <v>606</v>
      </c>
      <c r="AC182" s="434" t="s">
        <v>277</v>
      </c>
      <c r="AD182" s="434"/>
    </row>
    <row r="183" spans="2:30" x14ac:dyDescent="0.35">
      <c r="B183" s="31">
        <v>142</v>
      </c>
      <c r="C183" s="31" t="s">
        <v>597</v>
      </c>
      <c r="D183" s="31" t="s">
        <v>8</v>
      </c>
      <c r="E183" s="31" t="s">
        <v>8</v>
      </c>
      <c r="F183" s="461">
        <v>1</v>
      </c>
      <c r="G183" s="31" t="s">
        <v>741</v>
      </c>
      <c r="H183" s="462">
        <v>45838</v>
      </c>
      <c r="I183" s="463">
        <v>23.867144127332093</v>
      </c>
      <c r="J183" s="464" t="s">
        <v>399</v>
      </c>
      <c r="K183" s="464">
        <v>0</v>
      </c>
      <c r="L183" s="464">
        <v>750</v>
      </c>
      <c r="M183" s="464">
        <v>0</v>
      </c>
      <c r="N183" s="464">
        <v>0</v>
      </c>
      <c r="O183" s="31" t="s">
        <v>17</v>
      </c>
      <c r="P183" s="31" t="s">
        <v>602</v>
      </c>
      <c r="Q183" s="465">
        <v>45948</v>
      </c>
      <c r="R183" s="465">
        <v>52231</v>
      </c>
      <c r="S183" s="466">
        <v>2.39285441</v>
      </c>
      <c r="T183" s="462">
        <v>45444</v>
      </c>
      <c r="U183" s="467" t="s">
        <v>42</v>
      </c>
      <c r="V183" s="29" t="s">
        <v>604</v>
      </c>
      <c r="W183" s="468">
        <v>0.26947245271338377</v>
      </c>
      <c r="X183" s="468">
        <v>0.9757334918919055</v>
      </c>
      <c r="Y183" s="427"/>
      <c r="Z183" s="427"/>
      <c r="AA183" s="427" t="s">
        <v>40</v>
      </c>
      <c r="AB183" s="427" t="s">
        <v>606</v>
      </c>
      <c r="AC183" s="427" t="s">
        <v>278</v>
      </c>
      <c r="AD183" s="427"/>
    </row>
    <row r="184" spans="2:30" x14ac:dyDescent="0.35">
      <c r="B184" s="451">
        <v>143</v>
      </c>
      <c r="C184" s="451" t="s">
        <v>597</v>
      </c>
      <c r="D184" s="451" t="s">
        <v>8</v>
      </c>
      <c r="E184" s="451" t="s">
        <v>8</v>
      </c>
      <c r="F184" s="452">
        <v>1</v>
      </c>
      <c r="G184" s="451" t="s">
        <v>1336</v>
      </c>
      <c r="H184" s="453">
        <v>45838</v>
      </c>
      <c r="I184" s="454">
        <v>11.933572063666047</v>
      </c>
      <c r="J184" s="455">
        <v>100</v>
      </c>
      <c r="K184" s="455">
        <v>0</v>
      </c>
      <c r="L184" s="455">
        <v>750</v>
      </c>
      <c r="M184" s="455">
        <v>0</v>
      </c>
      <c r="N184" s="455">
        <v>0</v>
      </c>
      <c r="O184" s="451" t="s">
        <v>17</v>
      </c>
      <c r="P184" s="451" t="s">
        <v>602</v>
      </c>
      <c r="Q184" s="456">
        <v>45753</v>
      </c>
      <c r="R184" s="456">
        <v>52231</v>
      </c>
      <c r="S184" s="457">
        <v>1.1964271899999999</v>
      </c>
      <c r="T184" s="453">
        <v>45444</v>
      </c>
      <c r="U184" s="458" t="s">
        <v>42</v>
      </c>
      <c r="V184" s="459" t="s">
        <v>604</v>
      </c>
      <c r="W184" s="460">
        <v>0.13473622567712504</v>
      </c>
      <c r="X184" s="460">
        <v>0.48786674348530751</v>
      </c>
      <c r="Y184" s="434"/>
      <c r="Z184" s="434"/>
      <c r="AA184" s="434" t="s">
        <v>40</v>
      </c>
      <c r="AB184" s="434" t="s">
        <v>606</v>
      </c>
      <c r="AC184" s="434" t="s">
        <v>279</v>
      </c>
      <c r="AD184" s="434"/>
    </row>
    <row r="185" spans="2:30" x14ac:dyDescent="0.35">
      <c r="B185" s="31">
        <v>144</v>
      </c>
      <c r="C185" s="31" t="s">
        <v>597</v>
      </c>
      <c r="D185" s="31" t="s">
        <v>8</v>
      </c>
      <c r="E185" s="31" t="s">
        <v>8</v>
      </c>
      <c r="F185" s="461">
        <v>1</v>
      </c>
      <c r="G185" s="31" t="s">
        <v>1337</v>
      </c>
      <c r="H185" s="462">
        <v>45838</v>
      </c>
      <c r="I185" s="463">
        <v>16.985420818136365</v>
      </c>
      <c r="J185" s="464">
        <v>100</v>
      </c>
      <c r="K185" s="464">
        <v>0</v>
      </c>
      <c r="L185" s="464">
        <v>345</v>
      </c>
      <c r="M185" s="464">
        <v>0</v>
      </c>
      <c r="N185" s="464">
        <v>0</v>
      </c>
      <c r="O185" s="31" t="s">
        <v>14</v>
      </c>
      <c r="P185" s="31" t="s">
        <v>602</v>
      </c>
      <c r="Q185" s="465">
        <v>45764</v>
      </c>
      <c r="R185" s="465">
        <v>52231</v>
      </c>
      <c r="S185" s="466">
        <v>1.0061906700000001</v>
      </c>
      <c r="T185" s="462">
        <v>45444</v>
      </c>
      <c r="U185" s="467" t="s">
        <v>42</v>
      </c>
      <c r="V185" s="29" t="s">
        <v>604</v>
      </c>
      <c r="W185" s="468">
        <v>1.2573537699999999</v>
      </c>
      <c r="X185" s="468">
        <v>4.9885423200000005</v>
      </c>
      <c r="Y185" s="427"/>
      <c r="Z185" s="427"/>
      <c r="AA185" s="427" t="s">
        <v>40</v>
      </c>
      <c r="AB185" s="427" t="s">
        <v>606</v>
      </c>
      <c r="AC185" s="427" t="s">
        <v>280</v>
      </c>
      <c r="AD185" s="427"/>
    </row>
    <row r="186" spans="2:30" x14ac:dyDescent="0.35">
      <c r="B186" s="451">
        <v>145</v>
      </c>
      <c r="C186" s="451" t="s">
        <v>597</v>
      </c>
      <c r="D186" s="451" t="s">
        <v>8</v>
      </c>
      <c r="E186" s="451" t="s">
        <v>8</v>
      </c>
      <c r="F186" s="452">
        <v>1</v>
      </c>
      <c r="G186" s="451" t="s">
        <v>742</v>
      </c>
      <c r="H186" s="453">
        <v>45838</v>
      </c>
      <c r="I186" s="454">
        <v>41.460620172873973</v>
      </c>
      <c r="J186" s="455" t="s">
        <v>1312</v>
      </c>
      <c r="K186" s="455">
        <v>0</v>
      </c>
      <c r="L186" s="455">
        <v>500</v>
      </c>
      <c r="M186" s="455">
        <v>0</v>
      </c>
      <c r="N186" s="455">
        <v>0</v>
      </c>
      <c r="O186" s="451" t="s">
        <v>20</v>
      </c>
      <c r="P186" s="451" t="s">
        <v>602</v>
      </c>
      <c r="Q186" s="456">
        <v>46482</v>
      </c>
      <c r="R186" s="456">
        <v>52231</v>
      </c>
      <c r="S186" s="457">
        <v>6.0929206900000006</v>
      </c>
      <c r="T186" s="453">
        <v>45444</v>
      </c>
      <c r="U186" s="458" t="s">
        <v>42</v>
      </c>
      <c r="V186" s="459" t="s">
        <v>604</v>
      </c>
      <c r="W186" s="460">
        <v>0.24752151192570443</v>
      </c>
      <c r="X186" s="460">
        <v>4.9665859305451221</v>
      </c>
      <c r="Y186" s="434"/>
      <c r="Z186" s="434"/>
      <c r="AA186" s="434" t="s">
        <v>40</v>
      </c>
      <c r="AB186" s="434" t="s">
        <v>606</v>
      </c>
      <c r="AC186" s="434" t="s">
        <v>281</v>
      </c>
      <c r="AD186" s="434"/>
    </row>
    <row r="187" spans="2:30" x14ac:dyDescent="0.35">
      <c r="B187" s="31">
        <v>146</v>
      </c>
      <c r="C187" s="31" t="s">
        <v>597</v>
      </c>
      <c r="D187" s="31" t="s">
        <v>8</v>
      </c>
      <c r="E187" s="31" t="s">
        <v>8</v>
      </c>
      <c r="F187" s="461">
        <v>1</v>
      </c>
      <c r="G187" s="31" t="s">
        <v>743</v>
      </c>
      <c r="H187" s="462">
        <v>45838</v>
      </c>
      <c r="I187" s="463">
        <v>41.460620172873973</v>
      </c>
      <c r="J187" s="464" t="s">
        <v>397</v>
      </c>
      <c r="K187" s="464">
        <v>0</v>
      </c>
      <c r="L187" s="464">
        <v>500</v>
      </c>
      <c r="M187" s="464">
        <v>0</v>
      </c>
      <c r="N187" s="464">
        <v>0</v>
      </c>
      <c r="O187" s="31" t="s">
        <v>20</v>
      </c>
      <c r="P187" s="31" t="s">
        <v>602</v>
      </c>
      <c r="Q187" s="465">
        <v>46482</v>
      </c>
      <c r="R187" s="465">
        <v>52231</v>
      </c>
      <c r="S187" s="466">
        <v>6.0929206900000006</v>
      </c>
      <c r="T187" s="462">
        <v>45444</v>
      </c>
      <c r="U187" s="467" t="s">
        <v>42</v>
      </c>
      <c r="V187" s="29" t="s">
        <v>604</v>
      </c>
      <c r="W187" s="468">
        <v>0.24752151192570443</v>
      </c>
      <c r="X187" s="468">
        <v>4.9665859305451221</v>
      </c>
      <c r="Y187" s="427"/>
      <c r="Z187" s="427"/>
      <c r="AA187" s="427" t="s">
        <v>40</v>
      </c>
      <c r="AB187" s="427" t="s">
        <v>606</v>
      </c>
      <c r="AC187" s="427" t="s">
        <v>282</v>
      </c>
      <c r="AD187" s="427"/>
    </row>
    <row r="188" spans="2:30" x14ac:dyDescent="0.35">
      <c r="B188" s="451">
        <v>147</v>
      </c>
      <c r="C188" s="451" t="s">
        <v>597</v>
      </c>
      <c r="D188" s="451" t="s">
        <v>8</v>
      </c>
      <c r="E188" s="451" t="s">
        <v>8</v>
      </c>
      <c r="F188" s="452">
        <v>1</v>
      </c>
      <c r="G188" s="451" t="s">
        <v>744</v>
      </c>
      <c r="H188" s="453">
        <v>45838</v>
      </c>
      <c r="I188" s="454">
        <v>6.7494032839562319</v>
      </c>
      <c r="J188" s="455" t="s">
        <v>409</v>
      </c>
      <c r="K188" s="455">
        <v>0</v>
      </c>
      <c r="L188" s="455">
        <v>500</v>
      </c>
      <c r="M188" s="455">
        <v>0</v>
      </c>
      <c r="N188" s="455">
        <v>0</v>
      </c>
      <c r="O188" s="451" t="s">
        <v>20</v>
      </c>
      <c r="P188" s="451" t="s">
        <v>602</v>
      </c>
      <c r="Q188" s="456">
        <v>46482</v>
      </c>
      <c r="R188" s="456">
        <v>52231</v>
      </c>
      <c r="S188" s="457">
        <v>2.0309735500000001</v>
      </c>
      <c r="T188" s="453">
        <v>45444</v>
      </c>
      <c r="U188" s="458" t="s">
        <v>42</v>
      </c>
      <c r="V188" s="459" t="s">
        <v>604</v>
      </c>
      <c r="W188" s="460">
        <v>8.2507170509195329E-2</v>
      </c>
      <c r="X188" s="460">
        <v>1.6555286403814311</v>
      </c>
      <c r="Y188" s="434"/>
      <c r="Z188" s="434"/>
      <c r="AA188" s="434" t="s">
        <v>40</v>
      </c>
      <c r="AB188" s="434" t="s">
        <v>606</v>
      </c>
      <c r="AC188" s="434" t="s">
        <v>283</v>
      </c>
      <c r="AD188" s="434"/>
    </row>
    <row r="189" spans="2:30" x14ac:dyDescent="0.35">
      <c r="B189" s="31">
        <v>148</v>
      </c>
      <c r="C189" s="31" t="s">
        <v>597</v>
      </c>
      <c r="D189" s="31" t="s">
        <v>8</v>
      </c>
      <c r="E189" s="31" t="s">
        <v>8</v>
      </c>
      <c r="F189" s="461">
        <v>1</v>
      </c>
      <c r="G189" s="31" t="s">
        <v>745</v>
      </c>
      <c r="H189" s="462">
        <v>45838</v>
      </c>
      <c r="I189" s="463">
        <v>40.533187483313753</v>
      </c>
      <c r="J189" s="464" t="s">
        <v>454</v>
      </c>
      <c r="K189" s="464">
        <v>0</v>
      </c>
      <c r="L189" s="464">
        <v>500</v>
      </c>
      <c r="M189" s="464">
        <v>0</v>
      </c>
      <c r="N189" s="464">
        <v>0</v>
      </c>
      <c r="O189" s="31" t="s">
        <v>20</v>
      </c>
      <c r="P189" s="31" t="s">
        <v>602</v>
      </c>
      <c r="Q189" s="465">
        <v>46482</v>
      </c>
      <c r="R189" s="465">
        <v>52231</v>
      </c>
      <c r="S189" s="466">
        <v>9.0025144299999997</v>
      </c>
      <c r="T189" s="462">
        <v>45444</v>
      </c>
      <c r="U189" s="467" t="s">
        <v>42</v>
      </c>
      <c r="V189" s="29" t="s">
        <v>604</v>
      </c>
      <c r="W189" s="468">
        <v>1.5567575002842411</v>
      </c>
      <c r="X189" s="468">
        <v>8.3360414532576659</v>
      </c>
      <c r="Y189" s="427"/>
      <c r="Z189" s="427"/>
      <c r="AA189" s="427" t="s">
        <v>40</v>
      </c>
      <c r="AB189" s="427" t="s">
        <v>606</v>
      </c>
      <c r="AC189" s="427" t="s">
        <v>284</v>
      </c>
      <c r="AD189" s="427"/>
    </row>
    <row r="190" spans="2:30" x14ac:dyDescent="0.35">
      <c r="B190" s="451">
        <v>149</v>
      </c>
      <c r="C190" s="451" t="s">
        <v>597</v>
      </c>
      <c r="D190" s="451" t="s">
        <v>8</v>
      </c>
      <c r="E190" s="451" t="s">
        <v>8</v>
      </c>
      <c r="F190" s="452">
        <v>1</v>
      </c>
      <c r="G190" s="451" t="s">
        <v>746</v>
      </c>
      <c r="H190" s="453">
        <v>45838</v>
      </c>
      <c r="I190" s="454">
        <v>15.71026713460674</v>
      </c>
      <c r="J190" s="455" t="s">
        <v>1338</v>
      </c>
      <c r="K190" s="455">
        <v>0</v>
      </c>
      <c r="L190" s="455">
        <v>500</v>
      </c>
      <c r="M190" s="455">
        <v>0</v>
      </c>
      <c r="N190" s="455">
        <v>0</v>
      </c>
      <c r="O190" s="451" t="s">
        <v>20</v>
      </c>
      <c r="P190" s="451" t="s">
        <v>602</v>
      </c>
      <c r="Q190" s="456">
        <v>46010</v>
      </c>
      <c r="R190" s="456">
        <v>52231</v>
      </c>
      <c r="S190" s="457">
        <v>2.3676797400000003</v>
      </c>
      <c r="T190" s="453">
        <v>45444</v>
      </c>
      <c r="U190" s="458" t="s">
        <v>42</v>
      </c>
      <c r="V190" s="459" t="s">
        <v>604</v>
      </c>
      <c r="W190" s="460">
        <v>0.25632597029589366</v>
      </c>
      <c r="X190" s="460">
        <v>0.4150494282572631</v>
      </c>
      <c r="Y190" s="434"/>
      <c r="Z190" s="434"/>
      <c r="AA190" s="434" t="s">
        <v>40</v>
      </c>
      <c r="AB190" s="434" t="s">
        <v>606</v>
      </c>
      <c r="AC190" s="434" t="s">
        <v>285</v>
      </c>
      <c r="AD190" s="434"/>
    </row>
    <row r="191" spans="2:30" x14ac:dyDescent="0.35">
      <c r="B191" s="31">
        <v>150</v>
      </c>
      <c r="C191" s="31" t="s">
        <v>597</v>
      </c>
      <c r="D191" s="31" t="s">
        <v>8</v>
      </c>
      <c r="E191" s="31" t="s">
        <v>8</v>
      </c>
      <c r="F191" s="461">
        <v>1</v>
      </c>
      <c r="G191" s="31" t="s">
        <v>747</v>
      </c>
      <c r="H191" s="462">
        <v>45838</v>
      </c>
      <c r="I191" s="463">
        <v>15.573265133476687</v>
      </c>
      <c r="J191" s="464" t="s">
        <v>410</v>
      </c>
      <c r="K191" s="464">
        <v>0</v>
      </c>
      <c r="L191" s="464">
        <v>500</v>
      </c>
      <c r="M191" s="464">
        <v>0</v>
      </c>
      <c r="N191" s="464">
        <v>0</v>
      </c>
      <c r="O191" s="31" t="s">
        <v>20</v>
      </c>
      <c r="P191" s="31" t="s">
        <v>602</v>
      </c>
      <c r="Q191" s="465">
        <v>45974</v>
      </c>
      <c r="R191" s="465">
        <v>52231</v>
      </c>
      <c r="S191" s="466">
        <v>2.3676797400000003</v>
      </c>
      <c r="T191" s="462">
        <v>45444</v>
      </c>
      <c r="U191" s="467" t="s">
        <v>42</v>
      </c>
      <c r="V191" s="29" t="s">
        <v>604</v>
      </c>
      <c r="W191" s="468">
        <v>0.25632597029589366</v>
      </c>
      <c r="X191" s="468">
        <v>0.4150494282572631</v>
      </c>
      <c r="Y191" s="427"/>
      <c r="Z191" s="427"/>
      <c r="AA191" s="427" t="s">
        <v>40</v>
      </c>
      <c r="AB191" s="427" t="s">
        <v>606</v>
      </c>
      <c r="AC191" s="427" t="s">
        <v>286</v>
      </c>
      <c r="AD191" s="427"/>
    </row>
    <row r="192" spans="2:30" x14ac:dyDescent="0.35">
      <c r="B192" s="451">
        <v>151</v>
      </c>
      <c r="C192" s="451" t="s">
        <v>597</v>
      </c>
      <c r="D192" s="451" t="s">
        <v>8</v>
      </c>
      <c r="E192" s="451" t="s">
        <v>8</v>
      </c>
      <c r="F192" s="452">
        <v>1</v>
      </c>
      <c r="G192" s="451" t="s">
        <v>748</v>
      </c>
      <c r="H192" s="453">
        <v>45838</v>
      </c>
      <c r="I192" s="454">
        <v>15.573265133476687</v>
      </c>
      <c r="J192" s="455" t="s">
        <v>444</v>
      </c>
      <c r="K192" s="455">
        <v>0</v>
      </c>
      <c r="L192" s="455">
        <v>500</v>
      </c>
      <c r="M192" s="455">
        <v>0</v>
      </c>
      <c r="N192" s="455">
        <v>0</v>
      </c>
      <c r="O192" s="451" t="s">
        <v>20</v>
      </c>
      <c r="P192" s="451" t="s">
        <v>602</v>
      </c>
      <c r="Q192" s="456">
        <v>45891</v>
      </c>
      <c r="R192" s="456">
        <v>52231</v>
      </c>
      <c r="S192" s="457">
        <v>2.3676797400000003</v>
      </c>
      <c r="T192" s="453">
        <v>45444</v>
      </c>
      <c r="U192" s="458" t="s">
        <v>42</v>
      </c>
      <c r="V192" s="459" t="s">
        <v>604</v>
      </c>
      <c r="W192" s="460">
        <v>0.25632597029589366</v>
      </c>
      <c r="X192" s="460">
        <v>0.4150494282572631</v>
      </c>
      <c r="Y192" s="434"/>
      <c r="Z192" s="434"/>
      <c r="AA192" s="434" t="s">
        <v>40</v>
      </c>
      <c r="AB192" s="434" t="s">
        <v>606</v>
      </c>
      <c r="AC192" s="434" t="s">
        <v>287</v>
      </c>
      <c r="AD192" s="434"/>
    </row>
    <row r="193" spans="2:30" x14ac:dyDescent="0.35">
      <c r="B193" s="31">
        <v>152</v>
      </c>
      <c r="C193" s="31" t="s">
        <v>597</v>
      </c>
      <c r="D193" s="31" t="s">
        <v>8</v>
      </c>
      <c r="E193" s="31" t="s">
        <v>8</v>
      </c>
      <c r="F193" s="461">
        <v>1</v>
      </c>
      <c r="G193" s="31" t="s">
        <v>749</v>
      </c>
      <c r="H193" s="462">
        <v>45838</v>
      </c>
      <c r="I193" s="463">
        <v>15.573265133476687</v>
      </c>
      <c r="J193" s="464" t="s">
        <v>1339</v>
      </c>
      <c r="K193" s="464">
        <v>0</v>
      </c>
      <c r="L193" s="464">
        <v>500</v>
      </c>
      <c r="M193" s="464">
        <v>0</v>
      </c>
      <c r="N193" s="464">
        <v>0</v>
      </c>
      <c r="O193" s="31" t="s">
        <v>20</v>
      </c>
      <c r="P193" s="31" t="s">
        <v>602</v>
      </c>
      <c r="Q193" s="465">
        <v>45932</v>
      </c>
      <c r="R193" s="465">
        <v>52231</v>
      </c>
      <c r="S193" s="466">
        <v>2.3676797400000003</v>
      </c>
      <c r="T193" s="462">
        <v>45444</v>
      </c>
      <c r="U193" s="467" t="s">
        <v>42</v>
      </c>
      <c r="V193" s="29" t="s">
        <v>604</v>
      </c>
      <c r="W193" s="468">
        <v>0.25632597029589366</v>
      </c>
      <c r="X193" s="468">
        <v>0.4150494282572631</v>
      </c>
      <c r="Y193" s="427"/>
      <c r="Z193" s="427"/>
      <c r="AA193" s="427" t="s">
        <v>40</v>
      </c>
      <c r="AB193" s="427" t="s">
        <v>606</v>
      </c>
      <c r="AC193" s="427" t="s">
        <v>288</v>
      </c>
      <c r="AD193" s="427"/>
    </row>
    <row r="194" spans="2:30" x14ac:dyDescent="0.35">
      <c r="B194" s="451">
        <v>153</v>
      </c>
      <c r="C194" s="451" t="s">
        <v>597</v>
      </c>
      <c r="D194" s="451" t="s">
        <v>8</v>
      </c>
      <c r="E194" s="451" t="s">
        <v>8</v>
      </c>
      <c r="F194" s="452">
        <v>1</v>
      </c>
      <c r="G194" s="451" t="s">
        <v>750</v>
      </c>
      <c r="H194" s="453">
        <v>45838</v>
      </c>
      <c r="I194" s="454">
        <v>131.99918131069134</v>
      </c>
      <c r="J194" s="455" t="s">
        <v>1327</v>
      </c>
      <c r="K194" s="455">
        <v>0</v>
      </c>
      <c r="L194" s="455">
        <v>765</v>
      </c>
      <c r="M194" s="455">
        <v>0</v>
      </c>
      <c r="N194" s="455">
        <v>0</v>
      </c>
      <c r="O194" s="451" t="s">
        <v>17</v>
      </c>
      <c r="P194" s="451" t="s">
        <v>602</v>
      </c>
      <c r="Q194" s="456">
        <v>46095</v>
      </c>
      <c r="R194" s="456">
        <v>52231</v>
      </c>
      <c r="S194" s="457">
        <v>23.895492899999997</v>
      </c>
      <c r="T194" s="453">
        <v>45444</v>
      </c>
      <c r="U194" s="458" t="s">
        <v>42</v>
      </c>
      <c r="V194" s="459" t="s">
        <v>604</v>
      </c>
      <c r="W194" s="460">
        <v>1.4175411319094868</v>
      </c>
      <c r="X194" s="460">
        <v>26.470137705607662</v>
      </c>
      <c r="Y194" s="434"/>
      <c r="Z194" s="434"/>
      <c r="AA194" s="434" t="s">
        <v>40</v>
      </c>
      <c r="AB194" s="434" t="s">
        <v>606</v>
      </c>
      <c r="AC194" s="434" t="s">
        <v>289</v>
      </c>
      <c r="AD194" s="434"/>
    </row>
    <row r="195" spans="2:30" x14ac:dyDescent="0.35">
      <c r="B195" s="31">
        <v>154</v>
      </c>
      <c r="C195" s="31" t="s">
        <v>597</v>
      </c>
      <c r="D195" s="31" t="s">
        <v>8</v>
      </c>
      <c r="E195" s="31" t="s">
        <v>8</v>
      </c>
      <c r="F195" s="461">
        <v>1</v>
      </c>
      <c r="G195" s="31" t="s">
        <v>751</v>
      </c>
      <c r="H195" s="462">
        <v>45838</v>
      </c>
      <c r="I195" s="463">
        <v>131.99918131069134</v>
      </c>
      <c r="J195" s="464" t="s">
        <v>415</v>
      </c>
      <c r="K195" s="464">
        <v>0</v>
      </c>
      <c r="L195" s="464">
        <v>765</v>
      </c>
      <c r="M195" s="464">
        <v>0</v>
      </c>
      <c r="N195" s="464">
        <v>0</v>
      </c>
      <c r="O195" s="31" t="s">
        <v>17</v>
      </c>
      <c r="P195" s="31" t="s">
        <v>602</v>
      </c>
      <c r="Q195" s="465">
        <v>45884</v>
      </c>
      <c r="R195" s="465">
        <v>52231</v>
      </c>
      <c r="S195" s="466">
        <v>23.895492899999997</v>
      </c>
      <c r="T195" s="462">
        <v>45444</v>
      </c>
      <c r="U195" s="467" t="s">
        <v>42</v>
      </c>
      <c r="V195" s="29" t="s">
        <v>604</v>
      </c>
      <c r="W195" s="468">
        <v>1.4175411319094868</v>
      </c>
      <c r="X195" s="468">
        <v>26.470137705607662</v>
      </c>
      <c r="Y195" s="427"/>
      <c r="Z195" s="427"/>
      <c r="AA195" s="427" t="s">
        <v>40</v>
      </c>
      <c r="AB195" s="427" t="s">
        <v>606</v>
      </c>
      <c r="AC195" s="427" t="s">
        <v>290</v>
      </c>
      <c r="AD195" s="427"/>
    </row>
    <row r="196" spans="2:30" x14ac:dyDescent="0.35">
      <c r="B196" s="451">
        <v>155</v>
      </c>
      <c r="C196" s="451" t="s">
        <v>597</v>
      </c>
      <c r="D196" s="451" t="s">
        <v>8</v>
      </c>
      <c r="E196" s="451" t="s">
        <v>8</v>
      </c>
      <c r="F196" s="452">
        <v>1</v>
      </c>
      <c r="G196" s="451" t="s">
        <v>752</v>
      </c>
      <c r="H196" s="453">
        <v>45838</v>
      </c>
      <c r="I196" s="454">
        <v>224.57527609806698</v>
      </c>
      <c r="J196" s="455" t="s">
        <v>1338</v>
      </c>
      <c r="K196" s="455">
        <v>0</v>
      </c>
      <c r="L196" s="455">
        <v>765</v>
      </c>
      <c r="M196" s="455">
        <v>0</v>
      </c>
      <c r="N196" s="455">
        <v>0</v>
      </c>
      <c r="O196" s="451" t="s">
        <v>20</v>
      </c>
      <c r="P196" s="451" t="s">
        <v>602</v>
      </c>
      <c r="Q196" s="456">
        <v>46095</v>
      </c>
      <c r="R196" s="456">
        <v>52231</v>
      </c>
      <c r="S196" s="457">
        <v>24.975549019999999</v>
      </c>
      <c r="T196" s="453">
        <v>45444</v>
      </c>
      <c r="U196" s="458" t="s">
        <v>42</v>
      </c>
      <c r="V196" s="459" t="s">
        <v>604</v>
      </c>
      <c r="W196" s="460">
        <v>1.2141031006666667</v>
      </c>
      <c r="X196" s="460">
        <v>26.082177722533334</v>
      </c>
      <c r="Y196" s="434"/>
      <c r="Z196" s="434"/>
      <c r="AA196" s="434" t="s">
        <v>40</v>
      </c>
      <c r="AB196" s="434" t="s">
        <v>606</v>
      </c>
      <c r="AC196" s="434" t="s">
        <v>291</v>
      </c>
      <c r="AD196" s="434"/>
    </row>
    <row r="197" spans="2:30" x14ac:dyDescent="0.35">
      <c r="B197" s="31">
        <v>156</v>
      </c>
      <c r="C197" s="31" t="s">
        <v>597</v>
      </c>
      <c r="D197" s="31" t="s">
        <v>8</v>
      </c>
      <c r="E197" s="31" t="s">
        <v>8</v>
      </c>
      <c r="F197" s="461">
        <v>1</v>
      </c>
      <c r="G197" s="31" t="s">
        <v>753</v>
      </c>
      <c r="H197" s="462">
        <v>45838</v>
      </c>
      <c r="I197" s="463">
        <v>224.57527609806698</v>
      </c>
      <c r="J197" s="464" t="s">
        <v>415</v>
      </c>
      <c r="K197" s="464">
        <v>0</v>
      </c>
      <c r="L197" s="464">
        <v>765</v>
      </c>
      <c r="M197" s="464">
        <v>0</v>
      </c>
      <c r="N197" s="464">
        <v>0</v>
      </c>
      <c r="O197" s="31" t="s">
        <v>20</v>
      </c>
      <c r="P197" s="31" t="s">
        <v>602</v>
      </c>
      <c r="Q197" s="465">
        <v>45884</v>
      </c>
      <c r="R197" s="465">
        <v>52231</v>
      </c>
      <c r="S197" s="466">
        <v>24.975549019999999</v>
      </c>
      <c r="T197" s="462">
        <v>45444</v>
      </c>
      <c r="U197" s="467" t="s">
        <v>42</v>
      </c>
      <c r="V197" s="29" t="s">
        <v>604</v>
      </c>
      <c r="W197" s="468">
        <v>1.2141031006666667</v>
      </c>
      <c r="X197" s="468">
        <v>26.082177722533334</v>
      </c>
      <c r="Y197" s="427"/>
      <c r="Z197" s="427"/>
      <c r="AA197" s="427" t="s">
        <v>40</v>
      </c>
      <c r="AB197" s="427" t="s">
        <v>606</v>
      </c>
      <c r="AC197" s="427" t="s">
        <v>292</v>
      </c>
      <c r="AD197" s="427"/>
    </row>
    <row r="198" spans="2:30" x14ac:dyDescent="0.35">
      <c r="B198" s="451">
        <v>157</v>
      </c>
      <c r="C198" s="451" t="s">
        <v>597</v>
      </c>
      <c r="D198" s="451" t="s">
        <v>8</v>
      </c>
      <c r="E198" s="451" t="s">
        <v>8</v>
      </c>
      <c r="F198" s="452">
        <v>1</v>
      </c>
      <c r="G198" s="451" t="s">
        <v>754</v>
      </c>
      <c r="H198" s="453">
        <v>45838</v>
      </c>
      <c r="I198" s="454">
        <v>11.272014842982596</v>
      </c>
      <c r="J198" s="455" t="s">
        <v>1319</v>
      </c>
      <c r="K198" s="455">
        <v>0</v>
      </c>
      <c r="L198" s="455">
        <v>765</v>
      </c>
      <c r="M198" s="455">
        <v>0</v>
      </c>
      <c r="N198" s="455">
        <v>0</v>
      </c>
      <c r="O198" s="451" t="s">
        <v>20</v>
      </c>
      <c r="P198" s="451" t="s">
        <v>602</v>
      </c>
      <c r="Q198" s="456">
        <v>45922</v>
      </c>
      <c r="R198" s="456">
        <v>52231</v>
      </c>
      <c r="S198" s="457">
        <v>2.3122724799999999</v>
      </c>
      <c r="T198" s="453">
        <v>45444</v>
      </c>
      <c r="U198" s="458" t="s">
        <v>42</v>
      </c>
      <c r="V198" s="459" t="s">
        <v>604</v>
      </c>
      <c r="W198" s="460">
        <v>2.5537960000000002E-2</v>
      </c>
      <c r="X198" s="460">
        <v>3.6356630000000001E-2</v>
      </c>
      <c r="Y198" s="434"/>
      <c r="Z198" s="434"/>
      <c r="AA198" s="434" t="s">
        <v>40</v>
      </c>
      <c r="AB198" s="434" t="s">
        <v>606</v>
      </c>
      <c r="AC198" s="434" t="s">
        <v>293</v>
      </c>
      <c r="AD198" s="434"/>
    </row>
    <row r="199" spans="2:30" x14ac:dyDescent="0.35">
      <c r="B199" s="31">
        <v>158</v>
      </c>
      <c r="C199" s="31" t="s">
        <v>597</v>
      </c>
      <c r="D199" s="31" t="s">
        <v>8</v>
      </c>
      <c r="E199" s="31" t="s">
        <v>8</v>
      </c>
      <c r="F199" s="461">
        <v>1</v>
      </c>
      <c r="G199" s="31" t="s">
        <v>755</v>
      </c>
      <c r="H199" s="462">
        <v>45838</v>
      </c>
      <c r="I199" s="463">
        <v>6.7494032839562319</v>
      </c>
      <c r="J199" s="464" t="s">
        <v>396</v>
      </c>
      <c r="K199" s="464">
        <v>0</v>
      </c>
      <c r="L199" s="464">
        <v>500</v>
      </c>
      <c r="M199" s="464">
        <v>0</v>
      </c>
      <c r="N199" s="464">
        <v>0</v>
      </c>
      <c r="O199" s="31" t="s">
        <v>20</v>
      </c>
      <c r="P199" s="31" t="s">
        <v>602</v>
      </c>
      <c r="Q199" s="465">
        <v>46644</v>
      </c>
      <c r="R199" s="465">
        <v>52231</v>
      </c>
      <c r="S199" s="466">
        <v>0.88878779000000008</v>
      </c>
      <c r="T199" s="462">
        <v>45444</v>
      </c>
      <c r="U199" s="467" t="s">
        <v>42</v>
      </c>
      <c r="V199" s="29" t="s">
        <v>604</v>
      </c>
      <c r="W199" s="468">
        <v>3.6547278776535894E-2</v>
      </c>
      <c r="X199" s="468">
        <v>0.79148763529330923</v>
      </c>
      <c r="Y199" s="427"/>
      <c r="Z199" s="427"/>
      <c r="AA199" s="427" t="s">
        <v>40</v>
      </c>
      <c r="AB199" s="427" t="s">
        <v>606</v>
      </c>
      <c r="AC199" s="427" t="s">
        <v>294</v>
      </c>
      <c r="AD199" s="427"/>
    </row>
    <row r="200" spans="2:30" x14ac:dyDescent="0.35">
      <c r="B200" s="451">
        <v>159</v>
      </c>
      <c r="C200" s="451" t="s">
        <v>597</v>
      </c>
      <c r="D200" s="451" t="s">
        <v>8</v>
      </c>
      <c r="E200" s="451" t="s">
        <v>8</v>
      </c>
      <c r="F200" s="452">
        <v>1</v>
      </c>
      <c r="G200" s="451" t="s">
        <v>756</v>
      </c>
      <c r="H200" s="453">
        <v>45838</v>
      </c>
      <c r="I200" s="454">
        <v>5.4167878725136323</v>
      </c>
      <c r="J200" s="455" t="s">
        <v>1316</v>
      </c>
      <c r="K200" s="455">
        <v>0</v>
      </c>
      <c r="L200" s="455">
        <v>500</v>
      </c>
      <c r="M200" s="455">
        <v>0</v>
      </c>
      <c r="N200" s="455">
        <v>0</v>
      </c>
      <c r="O200" s="451" t="s">
        <v>20</v>
      </c>
      <c r="P200" s="451" t="s">
        <v>602</v>
      </c>
      <c r="Q200" s="456">
        <v>45974</v>
      </c>
      <c r="R200" s="456">
        <v>52231</v>
      </c>
      <c r="S200" s="457">
        <v>0.81979831000000003</v>
      </c>
      <c r="T200" s="453">
        <v>45444</v>
      </c>
      <c r="U200" s="458" t="s">
        <v>42</v>
      </c>
      <c r="V200" s="459" t="s">
        <v>604</v>
      </c>
      <c r="W200" s="460">
        <v>9.9163348816425079E-2</v>
      </c>
      <c r="X200" s="460">
        <v>0.16056777697094748</v>
      </c>
      <c r="Y200" s="434"/>
      <c r="Z200" s="434"/>
      <c r="AA200" s="434" t="s">
        <v>40</v>
      </c>
      <c r="AB200" s="434" t="s">
        <v>606</v>
      </c>
      <c r="AC200" s="434" t="s">
        <v>295</v>
      </c>
      <c r="AD200" s="434"/>
    </row>
    <row r="201" spans="2:30" x14ac:dyDescent="0.35">
      <c r="B201" s="31">
        <v>160</v>
      </c>
      <c r="C201" s="31" t="s">
        <v>597</v>
      </c>
      <c r="D201" s="31" t="s">
        <v>8</v>
      </c>
      <c r="E201" s="31" t="s">
        <v>8</v>
      </c>
      <c r="F201" s="461">
        <v>1</v>
      </c>
      <c r="G201" s="31" t="s">
        <v>757</v>
      </c>
      <c r="H201" s="462">
        <v>45838</v>
      </c>
      <c r="I201" s="463">
        <v>131.99918131069134</v>
      </c>
      <c r="J201" s="464" t="s">
        <v>1326</v>
      </c>
      <c r="K201" s="464">
        <v>0</v>
      </c>
      <c r="L201" s="464">
        <v>750</v>
      </c>
      <c r="M201" s="464">
        <v>0</v>
      </c>
      <c r="N201" s="464">
        <v>0</v>
      </c>
      <c r="O201" s="31" t="s">
        <v>17</v>
      </c>
      <c r="P201" s="31" t="s">
        <v>602</v>
      </c>
      <c r="Q201" s="465">
        <v>46095</v>
      </c>
      <c r="R201" s="465">
        <v>52231</v>
      </c>
      <c r="S201" s="466">
        <v>24.192880079999998</v>
      </c>
      <c r="T201" s="462">
        <v>45444</v>
      </c>
      <c r="U201" s="467" t="s">
        <v>42</v>
      </c>
      <c r="V201" s="29" t="s">
        <v>604</v>
      </c>
      <c r="W201" s="468">
        <v>1.6035472547571805</v>
      </c>
      <c r="X201" s="468">
        <v>29.943481494392348</v>
      </c>
      <c r="Y201" s="427"/>
      <c r="Z201" s="427"/>
      <c r="AA201" s="427" t="s">
        <v>40</v>
      </c>
      <c r="AB201" s="427" t="s">
        <v>606</v>
      </c>
      <c r="AC201" s="427" t="s">
        <v>296</v>
      </c>
      <c r="AD201" s="427"/>
    </row>
    <row r="202" spans="2:30" x14ac:dyDescent="0.35">
      <c r="B202" s="451">
        <v>161</v>
      </c>
      <c r="C202" s="451" t="s">
        <v>597</v>
      </c>
      <c r="D202" s="451" t="s">
        <v>8</v>
      </c>
      <c r="E202" s="451" t="s">
        <v>8</v>
      </c>
      <c r="F202" s="452">
        <v>1</v>
      </c>
      <c r="G202" s="451" t="s">
        <v>758</v>
      </c>
      <c r="H202" s="453">
        <v>45838</v>
      </c>
      <c r="I202" s="454">
        <v>131.99918131069134</v>
      </c>
      <c r="J202" s="455" t="s">
        <v>1309</v>
      </c>
      <c r="K202" s="455">
        <v>0</v>
      </c>
      <c r="L202" s="455">
        <v>750</v>
      </c>
      <c r="M202" s="455">
        <v>0</v>
      </c>
      <c r="N202" s="455">
        <v>0</v>
      </c>
      <c r="O202" s="451" t="s">
        <v>17</v>
      </c>
      <c r="P202" s="451" t="s">
        <v>602</v>
      </c>
      <c r="Q202" s="456">
        <v>45884</v>
      </c>
      <c r="R202" s="456">
        <v>52231</v>
      </c>
      <c r="S202" s="457">
        <v>24.192880079999998</v>
      </c>
      <c r="T202" s="453">
        <v>45444</v>
      </c>
      <c r="U202" s="458" t="s">
        <v>42</v>
      </c>
      <c r="V202" s="459" t="s">
        <v>604</v>
      </c>
      <c r="W202" s="460">
        <v>1.6035472547571805</v>
      </c>
      <c r="X202" s="460">
        <v>29.943481494392348</v>
      </c>
      <c r="Y202" s="434"/>
      <c r="Z202" s="434"/>
      <c r="AA202" s="434" t="s">
        <v>40</v>
      </c>
      <c r="AB202" s="434" t="s">
        <v>606</v>
      </c>
      <c r="AC202" s="434" t="s">
        <v>297</v>
      </c>
      <c r="AD202" s="434"/>
    </row>
    <row r="203" spans="2:30" x14ac:dyDescent="0.35">
      <c r="B203" s="31">
        <v>162</v>
      </c>
      <c r="C203" s="31" t="s">
        <v>597</v>
      </c>
      <c r="D203" s="31" t="s">
        <v>8</v>
      </c>
      <c r="E203" s="31" t="s">
        <v>8</v>
      </c>
      <c r="F203" s="461">
        <v>1</v>
      </c>
      <c r="G203" s="31" t="s">
        <v>759</v>
      </c>
      <c r="H203" s="462">
        <v>45838</v>
      </c>
      <c r="I203" s="463">
        <v>1829.2332134490341</v>
      </c>
      <c r="J203" s="464" t="s">
        <v>403</v>
      </c>
      <c r="K203" s="464">
        <v>0</v>
      </c>
      <c r="L203" s="464">
        <v>600</v>
      </c>
      <c r="M203" s="464">
        <v>0</v>
      </c>
      <c r="N203" s="464">
        <v>0</v>
      </c>
      <c r="O203" s="31" t="s">
        <v>17</v>
      </c>
      <c r="P203" s="31" t="s">
        <v>603</v>
      </c>
      <c r="Q203" s="465">
        <v>46299</v>
      </c>
      <c r="R203" s="465">
        <v>52231</v>
      </c>
      <c r="S203" s="466">
        <v>0</v>
      </c>
      <c r="T203" s="462">
        <v>45444</v>
      </c>
      <c r="U203" s="467" t="s">
        <v>42</v>
      </c>
      <c r="V203" s="29" t="s">
        <v>604</v>
      </c>
      <c r="W203" s="468">
        <v>82.601333420000003</v>
      </c>
      <c r="X203" s="468">
        <v>76.431060789999989</v>
      </c>
      <c r="Y203" s="427"/>
      <c r="Z203" s="427"/>
      <c r="AA203" s="427" t="s">
        <v>40</v>
      </c>
      <c r="AB203" s="427" t="s">
        <v>606</v>
      </c>
      <c r="AC203" s="427" t="s">
        <v>298</v>
      </c>
      <c r="AD203" s="427"/>
    </row>
    <row r="204" spans="2:30" x14ac:dyDescent="0.35">
      <c r="B204" s="451">
        <v>163</v>
      </c>
      <c r="C204" s="451" t="s">
        <v>597</v>
      </c>
      <c r="D204" s="451" t="s">
        <v>8</v>
      </c>
      <c r="E204" s="451" t="s">
        <v>8</v>
      </c>
      <c r="F204" s="452">
        <v>1</v>
      </c>
      <c r="G204" s="451" t="s">
        <v>760</v>
      </c>
      <c r="H204" s="453">
        <v>45838</v>
      </c>
      <c r="I204" s="454">
        <v>7.0048466222970358</v>
      </c>
      <c r="J204" s="455" t="s">
        <v>409</v>
      </c>
      <c r="K204" s="455">
        <v>0</v>
      </c>
      <c r="L204" s="455">
        <v>138</v>
      </c>
      <c r="M204" s="455">
        <v>53</v>
      </c>
      <c r="N204" s="455">
        <v>0</v>
      </c>
      <c r="O204" s="451" t="s">
        <v>14</v>
      </c>
      <c r="P204" s="451" t="s">
        <v>602</v>
      </c>
      <c r="Q204" s="456">
        <v>46029</v>
      </c>
      <c r="R204" s="456">
        <v>52231</v>
      </c>
      <c r="S204" s="457">
        <v>2.2269832600000004</v>
      </c>
      <c r="T204" s="453">
        <v>45444</v>
      </c>
      <c r="U204" s="458" t="s">
        <v>42</v>
      </c>
      <c r="V204" s="459" t="s">
        <v>553</v>
      </c>
      <c r="W204" s="460">
        <v>2.63284E-3</v>
      </c>
      <c r="X204" s="460">
        <v>5.9081570000000007E-2</v>
      </c>
      <c r="Y204" s="434"/>
      <c r="Z204" s="434"/>
      <c r="AA204" s="434" t="s">
        <v>40</v>
      </c>
      <c r="AB204" s="434" t="s">
        <v>606</v>
      </c>
      <c r="AC204" s="434" t="s">
        <v>299</v>
      </c>
      <c r="AD204" s="434"/>
    </row>
    <row r="205" spans="2:30" x14ac:dyDescent="0.35">
      <c r="B205" s="31">
        <v>164</v>
      </c>
      <c r="C205" s="31" t="s">
        <v>597</v>
      </c>
      <c r="D205" s="31" t="s">
        <v>8</v>
      </c>
      <c r="E205" s="31" t="s">
        <v>8</v>
      </c>
      <c r="F205" s="461">
        <v>1</v>
      </c>
      <c r="G205" s="31" t="s">
        <v>761</v>
      </c>
      <c r="H205" s="462">
        <v>45838</v>
      </c>
      <c r="I205" s="463">
        <v>7.9053972482062607</v>
      </c>
      <c r="J205" s="464" t="s">
        <v>397</v>
      </c>
      <c r="K205" s="464">
        <v>0</v>
      </c>
      <c r="L205" s="464">
        <v>138</v>
      </c>
      <c r="M205" s="464">
        <v>6</v>
      </c>
      <c r="N205" s="464">
        <v>0</v>
      </c>
      <c r="O205" s="31" t="s">
        <v>14</v>
      </c>
      <c r="P205" s="31" t="s">
        <v>602</v>
      </c>
      <c r="Q205" s="465">
        <v>46060</v>
      </c>
      <c r="R205" s="465">
        <v>52231</v>
      </c>
      <c r="S205" s="466">
        <v>2.18845651</v>
      </c>
      <c r="T205" s="462">
        <v>45444</v>
      </c>
      <c r="U205" s="467" t="s">
        <v>42</v>
      </c>
      <c r="V205" s="29" t="s">
        <v>553</v>
      </c>
      <c r="W205" s="468">
        <v>0</v>
      </c>
      <c r="X205" s="468">
        <v>0</v>
      </c>
      <c r="Y205" s="427"/>
      <c r="Z205" s="427"/>
      <c r="AA205" s="427" t="s">
        <v>40</v>
      </c>
      <c r="AB205" s="427" t="s">
        <v>606</v>
      </c>
      <c r="AC205" s="427" t="s">
        <v>300</v>
      </c>
      <c r="AD205" s="427"/>
    </row>
    <row r="206" spans="2:30" x14ac:dyDescent="0.35">
      <c r="B206" s="451">
        <v>165</v>
      </c>
      <c r="C206" s="451" t="s">
        <v>597</v>
      </c>
      <c r="D206" s="451" t="s">
        <v>8</v>
      </c>
      <c r="E206" s="451" t="s">
        <v>8</v>
      </c>
      <c r="F206" s="452">
        <v>1</v>
      </c>
      <c r="G206" s="451" t="s">
        <v>762</v>
      </c>
      <c r="H206" s="453">
        <v>45838</v>
      </c>
      <c r="I206" s="454">
        <v>15.147973451285457</v>
      </c>
      <c r="J206" s="455" t="s">
        <v>387</v>
      </c>
      <c r="K206" s="455">
        <v>0</v>
      </c>
      <c r="L206" s="455">
        <v>138</v>
      </c>
      <c r="M206" s="455">
        <v>7.5</v>
      </c>
      <c r="N206" s="455">
        <v>0</v>
      </c>
      <c r="O206" s="451" t="s">
        <v>14</v>
      </c>
      <c r="P206" s="451" t="s">
        <v>602</v>
      </c>
      <c r="Q206" s="456">
        <v>46149</v>
      </c>
      <c r="R206" s="456">
        <v>52231</v>
      </c>
      <c r="S206" s="457">
        <v>2.55369234</v>
      </c>
      <c r="T206" s="453">
        <v>45444</v>
      </c>
      <c r="U206" s="458" t="s">
        <v>42</v>
      </c>
      <c r="V206" s="459" t="s">
        <v>553</v>
      </c>
      <c r="W206" s="460">
        <v>1.883611579041293E-2</v>
      </c>
      <c r="X206" s="460">
        <v>1.5478505255731427E-2</v>
      </c>
      <c r="Y206" s="434"/>
      <c r="Z206" s="434"/>
      <c r="AA206" s="434" t="s">
        <v>40</v>
      </c>
      <c r="AB206" s="434" t="s">
        <v>606</v>
      </c>
      <c r="AC206" s="434" t="s">
        <v>301</v>
      </c>
      <c r="AD206" s="434"/>
    </row>
    <row r="207" spans="2:30" x14ac:dyDescent="0.35">
      <c r="B207" s="31">
        <v>166</v>
      </c>
      <c r="C207" s="31" t="s">
        <v>597</v>
      </c>
      <c r="D207" s="31" t="s">
        <v>8</v>
      </c>
      <c r="E207" s="31" t="s">
        <v>8</v>
      </c>
      <c r="F207" s="461">
        <v>1</v>
      </c>
      <c r="G207" s="31" t="s">
        <v>763</v>
      </c>
      <c r="H207" s="462">
        <v>45838</v>
      </c>
      <c r="I207" s="463">
        <v>23.049334719416706</v>
      </c>
      <c r="J207" s="464" t="s">
        <v>393</v>
      </c>
      <c r="K207" s="464">
        <v>0</v>
      </c>
      <c r="L207" s="464">
        <v>500</v>
      </c>
      <c r="M207" s="464">
        <v>0</v>
      </c>
      <c r="N207" s="464">
        <v>200</v>
      </c>
      <c r="O207" s="31" t="s">
        <v>14</v>
      </c>
      <c r="P207" s="31" t="s">
        <v>602</v>
      </c>
      <c r="Q207" s="465">
        <v>46012</v>
      </c>
      <c r="R207" s="465">
        <v>52231</v>
      </c>
      <c r="S207" s="466">
        <v>4.3895061100000001</v>
      </c>
      <c r="T207" s="462">
        <v>45444</v>
      </c>
      <c r="U207" s="467" t="s">
        <v>42</v>
      </c>
      <c r="V207" s="29" t="s">
        <v>553</v>
      </c>
      <c r="W207" s="468">
        <v>3.1237405838338922E-2</v>
      </c>
      <c r="X207" s="468">
        <v>1.4232030576984147</v>
      </c>
      <c r="Y207" s="427"/>
      <c r="Z207" s="427"/>
      <c r="AA207" s="427" t="s">
        <v>40</v>
      </c>
      <c r="AB207" s="427" t="s">
        <v>606</v>
      </c>
      <c r="AC207" s="427" t="s">
        <v>302</v>
      </c>
      <c r="AD207" s="427"/>
    </row>
    <row r="208" spans="2:30" x14ac:dyDescent="0.35">
      <c r="B208" s="451">
        <v>167</v>
      </c>
      <c r="C208" s="451" t="s">
        <v>597</v>
      </c>
      <c r="D208" s="451" t="s">
        <v>8</v>
      </c>
      <c r="E208" s="451" t="s">
        <v>8</v>
      </c>
      <c r="F208" s="452">
        <v>1</v>
      </c>
      <c r="G208" s="451" t="s">
        <v>764</v>
      </c>
      <c r="H208" s="453">
        <v>45838</v>
      </c>
      <c r="I208" s="454">
        <v>4.2069073097026957</v>
      </c>
      <c r="J208" s="455" t="s">
        <v>387</v>
      </c>
      <c r="K208" s="455">
        <v>0</v>
      </c>
      <c r="L208" s="455">
        <v>500</v>
      </c>
      <c r="M208" s="455">
        <v>0</v>
      </c>
      <c r="N208" s="455">
        <v>0</v>
      </c>
      <c r="O208" s="451" t="s">
        <v>14</v>
      </c>
      <c r="P208" s="451" t="s">
        <v>602</v>
      </c>
      <c r="Q208" s="456">
        <v>46012</v>
      </c>
      <c r="R208" s="456">
        <v>52231</v>
      </c>
      <c r="S208" s="457">
        <v>0.80116175000000001</v>
      </c>
      <c r="T208" s="453">
        <v>45444</v>
      </c>
      <c r="U208" s="458" t="s">
        <v>42</v>
      </c>
      <c r="V208" s="459" t="s">
        <v>553</v>
      </c>
      <c r="W208" s="460">
        <v>5.851600188075793E-3</v>
      </c>
      <c r="X208" s="460">
        <v>0.25978919078081109</v>
      </c>
      <c r="Y208" s="434"/>
      <c r="Z208" s="434"/>
      <c r="AA208" s="434" t="s">
        <v>40</v>
      </c>
      <c r="AB208" s="434" t="s">
        <v>606</v>
      </c>
      <c r="AC208" s="434" t="s">
        <v>303</v>
      </c>
      <c r="AD208" s="434"/>
    </row>
    <row r="209" spans="2:30" x14ac:dyDescent="0.35">
      <c r="B209" s="31">
        <v>168</v>
      </c>
      <c r="C209" s="31" t="s">
        <v>597</v>
      </c>
      <c r="D209" s="31" t="s">
        <v>8</v>
      </c>
      <c r="E209" s="31" t="s">
        <v>8</v>
      </c>
      <c r="F209" s="461">
        <v>1</v>
      </c>
      <c r="G209" s="31" t="s">
        <v>765</v>
      </c>
      <c r="H209" s="462">
        <v>45838</v>
      </c>
      <c r="I209" s="463">
        <v>54.584371115005823</v>
      </c>
      <c r="J209" s="464" t="s">
        <v>1340</v>
      </c>
      <c r="K209" s="464">
        <v>0</v>
      </c>
      <c r="L209" s="464">
        <v>765</v>
      </c>
      <c r="M209" s="464">
        <v>0</v>
      </c>
      <c r="N209" s="464">
        <v>330</v>
      </c>
      <c r="O209" s="31" t="s">
        <v>17</v>
      </c>
      <c r="P209" s="31" t="s">
        <v>602</v>
      </c>
      <c r="Q209" s="465">
        <v>46047</v>
      </c>
      <c r="R209" s="465">
        <v>52231</v>
      </c>
      <c r="S209" s="466">
        <v>6.4791416599999998</v>
      </c>
      <c r="T209" s="462">
        <v>45444</v>
      </c>
      <c r="U209" s="467" t="s">
        <v>42</v>
      </c>
      <c r="V209" s="29" t="s">
        <v>553</v>
      </c>
      <c r="W209" s="468">
        <v>5.7390791682556484E-3</v>
      </c>
      <c r="X209" s="468">
        <v>2.3566359140307108E-2</v>
      </c>
      <c r="Y209" s="427"/>
      <c r="Z209" s="427"/>
      <c r="AA209" s="427" t="s">
        <v>40</v>
      </c>
      <c r="AB209" s="427" t="s">
        <v>606</v>
      </c>
      <c r="AC209" s="427" t="s">
        <v>304</v>
      </c>
      <c r="AD209" s="427"/>
    </row>
    <row r="210" spans="2:30" x14ac:dyDescent="0.35">
      <c r="B210" s="451">
        <v>169</v>
      </c>
      <c r="C210" s="451" t="s">
        <v>597</v>
      </c>
      <c r="D210" s="451" t="s">
        <v>8</v>
      </c>
      <c r="E210" s="451" t="s">
        <v>8</v>
      </c>
      <c r="F210" s="452">
        <v>1</v>
      </c>
      <c r="G210" s="451" t="s">
        <v>766</v>
      </c>
      <c r="H210" s="453">
        <v>45838</v>
      </c>
      <c r="I210" s="454">
        <v>10.39702306952492</v>
      </c>
      <c r="J210" s="455" t="s">
        <v>1340</v>
      </c>
      <c r="K210" s="455">
        <v>0</v>
      </c>
      <c r="L210" s="455">
        <v>765</v>
      </c>
      <c r="M210" s="455">
        <v>0</v>
      </c>
      <c r="N210" s="455">
        <v>0</v>
      </c>
      <c r="O210" s="451" t="s">
        <v>17</v>
      </c>
      <c r="P210" s="451" t="s">
        <v>602</v>
      </c>
      <c r="Q210" s="456">
        <v>46047</v>
      </c>
      <c r="R210" s="456">
        <v>52231</v>
      </c>
      <c r="S210" s="457">
        <v>1.20656392</v>
      </c>
      <c r="T210" s="453">
        <v>45444</v>
      </c>
      <c r="U210" s="458" t="s">
        <v>42</v>
      </c>
      <c r="V210" s="459" t="s">
        <v>553</v>
      </c>
      <c r="W210" s="460">
        <v>1.9130263899690939E-3</v>
      </c>
      <c r="X210" s="460">
        <v>6.37846815202712E-3</v>
      </c>
      <c r="Y210" s="434"/>
      <c r="Z210" s="434"/>
      <c r="AA210" s="434" t="s">
        <v>40</v>
      </c>
      <c r="AB210" s="434" t="s">
        <v>606</v>
      </c>
      <c r="AC210" s="434" t="s">
        <v>305</v>
      </c>
      <c r="AD210" s="434"/>
    </row>
    <row r="211" spans="2:30" x14ac:dyDescent="0.35">
      <c r="B211" s="31">
        <v>170</v>
      </c>
      <c r="C211" s="31" t="s">
        <v>597</v>
      </c>
      <c r="D211" s="31" t="s">
        <v>8</v>
      </c>
      <c r="E211" s="31" t="s">
        <v>8</v>
      </c>
      <c r="F211" s="461">
        <v>1</v>
      </c>
      <c r="G211" s="31" t="s">
        <v>767</v>
      </c>
      <c r="H211" s="462">
        <v>45838</v>
      </c>
      <c r="I211" s="463">
        <v>42.937532481727239</v>
      </c>
      <c r="J211" s="464" t="s">
        <v>387</v>
      </c>
      <c r="K211" s="464">
        <v>0</v>
      </c>
      <c r="L211" s="464">
        <v>500</v>
      </c>
      <c r="M211" s="464">
        <v>0</v>
      </c>
      <c r="N211" s="464">
        <v>200</v>
      </c>
      <c r="O211" s="31" t="s">
        <v>14</v>
      </c>
      <c r="P211" s="31" t="s">
        <v>602</v>
      </c>
      <c r="Q211" s="465">
        <v>46047</v>
      </c>
      <c r="R211" s="465">
        <v>52231</v>
      </c>
      <c r="S211" s="466">
        <v>7.0708863399999995</v>
      </c>
      <c r="T211" s="462">
        <v>45444</v>
      </c>
      <c r="U211" s="467" t="s">
        <v>42</v>
      </c>
      <c r="V211" s="29" t="s">
        <v>553</v>
      </c>
      <c r="W211" s="468">
        <v>1.1399709875854867E-2</v>
      </c>
      <c r="X211" s="468">
        <v>3.4981383586988057</v>
      </c>
      <c r="Y211" s="427"/>
      <c r="Z211" s="427"/>
      <c r="AA211" s="427" t="s">
        <v>40</v>
      </c>
      <c r="AB211" s="427" t="s">
        <v>606</v>
      </c>
      <c r="AC211" s="427" t="s">
        <v>306</v>
      </c>
      <c r="AD211" s="427"/>
    </row>
    <row r="212" spans="2:30" x14ac:dyDescent="0.35">
      <c r="B212" s="451">
        <v>171</v>
      </c>
      <c r="C212" s="451" t="s">
        <v>597</v>
      </c>
      <c r="D212" s="451" t="s">
        <v>8</v>
      </c>
      <c r="E212" s="451" t="s">
        <v>8</v>
      </c>
      <c r="F212" s="452">
        <v>1</v>
      </c>
      <c r="G212" s="451" t="s">
        <v>768</v>
      </c>
      <c r="H212" s="453">
        <v>45838</v>
      </c>
      <c r="I212" s="454">
        <v>4.770836942414137</v>
      </c>
      <c r="J212" s="455" t="s">
        <v>407</v>
      </c>
      <c r="K212" s="455">
        <v>0</v>
      </c>
      <c r="L212" s="455">
        <v>500</v>
      </c>
      <c r="M212" s="455">
        <v>0</v>
      </c>
      <c r="N212" s="455">
        <v>0</v>
      </c>
      <c r="O212" s="451" t="s">
        <v>14</v>
      </c>
      <c r="P212" s="451" t="s">
        <v>602</v>
      </c>
      <c r="Q212" s="456">
        <v>46047</v>
      </c>
      <c r="R212" s="456">
        <v>52231</v>
      </c>
      <c r="S212" s="457">
        <v>0.77905477000000001</v>
      </c>
      <c r="T212" s="453">
        <v>45444</v>
      </c>
      <c r="U212" s="458" t="s">
        <v>42</v>
      </c>
      <c r="V212" s="459" t="s">
        <v>553</v>
      </c>
      <c r="W212" s="460">
        <v>1.2752017135155124E-3</v>
      </c>
      <c r="X212" s="460">
        <v>0.648704401301194</v>
      </c>
      <c r="Y212" s="434"/>
      <c r="Z212" s="434"/>
      <c r="AA212" s="434" t="s">
        <v>40</v>
      </c>
      <c r="AB212" s="434" t="s">
        <v>606</v>
      </c>
      <c r="AC212" s="434" t="s">
        <v>307</v>
      </c>
      <c r="AD212" s="434"/>
    </row>
    <row r="213" spans="2:30" x14ac:dyDescent="0.35">
      <c r="B213" s="31">
        <v>172</v>
      </c>
      <c r="C213" s="31" t="s">
        <v>597</v>
      </c>
      <c r="D213" s="31" t="s">
        <v>8</v>
      </c>
      <c r="E213" s="31" t="s">
        <v>8</v>
      </c>
      <c r="F213" s="461">
        <v>1</v>
      </c>
      <c r="G213" s="31" t="s">
        <v>769</v>
      </c>
      <c r="H213" s="462">
        <v>45838</v>
      </c>
      <c r="I213" s="463">
        <v>33.778939318785184</v>
      </c>
      <c r="J213" s="464" t="s">
        <v>394</v>
      </c>
      <c r="K213" s="464">
        <v>0</v>
      </c>
      <c r="L213" s="464">
        <v>345</v>
      </c>
      <c r="M213" s="464">
        <v>0</v>
      </c>
      <c r="N213" s="464">
        <v>132</v>
      </c>
      <c r="O213" s="31" t="s">
        <v>20</v>
      </c>
      <c r="P213" s="31" t="s">
        <v>602</v>
      </c>
      <c r="Q213" s="465">
        <v>46047</v>
      </c>
      <c r="R213" s="465">
        <v>52231</v>
      </c>
      <c r="S213" s="466">
        <v>5.4866047400000006</v>
      </c>
      <c r="T213" s="462">
        <v>45444</v>
      </c>
      <c r="U213" s="467" t="s">
        <v>42</v>
      </c>
      <c r="V213" s="29" t="s">
        <v>553</v>
      </c>
      <c r="W213" s="468">
        <v>1.3320159332305594E-2</v>
      </c>
      <c r="X213" s="468">
        <v>2.2205310644055722</v>
      </c>
      <c r="Y213" s="427"/>
      <c r="Z213" s="427"/>
      <c r="AA213" s="427" t="s">
        <v>40</v>
      </c>
      <c r="AB213" s="427" t="s">
        <v>606</v>
      </c>
      <c r="AC213" s="427" t="s">
        <v>308</v>
      </c>
      <c r="AD213" s="427"/>
    </row>
    <row r="214" spans="2:30" x14ac:dyDescent="0.35">
      <c r="B214" s="451">
        <v>173</v>
      </c>
      <c r="C214" s="451" t="s">
        <v>597</v>
      </c>
      <c r="D214" s="451" t="s">
        <v>8</v>
      </c>
      <c r="E214" s="451" t="s">
        <v>8</v>
      </c>
      <c r="F214" s="452">
        <v>1</v>
      </c>
      <c r="G214" s="451" t="s">
        <v>770</v>
      </c>
      <c r="H214" s="453">
        <v>45838</v>
      </c>
      <c r="I214" s="454">
        <v>2.9630648525250165</v>
      </c>
      <c r="J214" s="455" t="s">
        <v>393</v>
      </c>
      <c r="K214" s="455">
        <v>0</v>
      </c>
      <c r="L214" s="455">
        <v>345</v>
      </c>
      <c r="M214" s="455">
        <v>0</v>
      </c>
      <c r="N214" s="455">
        <v>0</v>
      </c>
      <c r="O214" s="451" t="s">
        <v>20</v>
      </c>
      <c r="P214" s="451" t="s">
        <v>602</v>
      </c>
      <c r="Q214" s="456">
        <v>46047</v>
      </c>
      <c r="R214" s="456">
        <v>52231</v>
      </c>
      <c r="S214" s="457">
        <v>0.54307013999999998</v>
      </c>
      <c r="T214" s="453">
        <v>45444</v>
      </c>
      <c r="U214" s="458" t="s">
        <v>42</v>
      </c>
      <c r="V214" s="459" t="s">
        <v>553</v>
      </c>
      <c r="W214" s="460">
        <v>1.3442095138650645E-3</v>
      </c>
      <c r="X214" s="460">
        <v>0.21990673046341505</v>
      </c>
      <c r="Y214" s="434"/>
      <c r="Z214" s="434"/>
      <c r="AA214" s="434" t="s">
        <v>40</v>
      </c>
      <c r="AB214" s="434" t="s">
        <v>606</v>
      </c>
      <c r="AC214" s="434" t="s">
        <v>309</v>
      </c>
      <c r="AD214" s="434"/>
    </row>
    <row r="215" spans="2:30" x14ac:dyDescent="0.35">
      <c r="B215" s="31">
        <v>174</v>
      </c>
      <c r="C215" s="31" t="s">
        <v>597</v>
      </c>
      <c r="D215" s="31" t="s">
        <v>8</v>
      </c>
      <c r="E215" s="31" t="s">
        <v>8</v>
      </c>
      <c r="F215" s="461">
        <v>1</v>
      </c>
      <c r="G215" s="31" t="s">
        <v>771</v>
      </c>
      <c r="H215" s="462">
        <v>45838</v>
      </c>
      <c r="I215" s="463">
        <v>19.556228026665103</v>
      </c>
      <c r="J215" s="464" t="s">
        <v>393</v>
      </c>
      <c r="K215" s="464">
        <v>0</v>
      </c>
      <c r="L215" s="464">
        <v>345</v>
      </c>
      <c r="M215" s="464">
        <v>0</v>
      </c>
      <c r="N215" s="464">
        <v>132</v>
      </c>
      <c r="O215" s="31" t="s">
        <v>20</v>
      </c>
      <c r="P215" s="31" t="s">
        <v>602</v>
      </c>
      <c r="Q215" s="465">
        <v>46047</v>
      </c>
      <c r="R215" s="465">
        <v>52231</v>
      </c>
      <c r="S215" s="466">
        <v>3.2385470599999997</v>
      </c>
      <c r="T215" s="462">
        <v>45444</v>
      </c>
      <c r="U215" s="467" t="s">
        <v>42</v>
      </c>
      <c r="V215" s="29" t="s">
        <v>553</v>
      </c>
      <c r="W215" s="468">
        <v>7.8698871738323052E-3</v>
      </c>
      <c r="X215" s="468">
        <v>1.3137797879042574</v>
      </c>
      <c r="Y215" s="427"/>
      <c r="Z215" s="427"/>
      <c r="AA215" s="427" t="s">
        <v>40</v>
      </c>
      <c r="AB215" s="427" t="s">
        <v>606</v>
      </c>
      <c r="AC215" s="427" t="s">
        <v>310</v>
      </c>
      <c r="AD215" s="427"/>
    </row>
    <row r="216" spans="2:30" x14ac:dyDescent="0.35">
      <c r="B216" s="451">
        <v>175</v>
      </c>
      <c r="C216" s="451" t="s">
        <v>597</v>
      </c>
      <c r="D216" s="451" t="s">
        <v>8</v>
      </c>
      <c r="E216" s="451" t="s">
        <v>8</v>
      </c>
      <c r="F216" s="452">
        <v>1</v>
      </c>
      <c r="G216" s="451" t="s">
        <v>772</v>
      </c>
      <c r="H216" s="453">
        <v>45838</v>
      </c>
      <c r="I216" s="454">
        <v>2.9630648525250165</v>
      </c>
      <c r="J216" s="455" t="s">
        <v>393</v>
      </c>
      <c r="K216" s="455">
        <v>0</v>
      </c>
      <c r="L216" s="455">
        <v>345</v>
      </c>
      <c r="M216" s="455">
        <v>0</v>
      </c>
      <c r="N216" s="455">
        <v>0</v>
      </c>
      <c r="O216" s="451" t="s">
        <v>20</v>
      </c>
      <c r="P216" s="451" t="s">
        <v>602</v>
      </c>
      <c r="Q216" s="456">
        <v>46047</v>
      </c>
      <c r="R216" s="456">
        <v>52231</v>
      </c>
      <c r="S216" s="457">
        <v>0.54307013999999998</v>
      </c>
      <c r="T216" s="453">
        <v>45444</v>
      </c>
      <c r="U216" s="458" t="s">
        <v>42</v>
      </c>
      <c r="V216" s="459" t="s">
        <v>553</v>
      </c>
      <c r="W216" s="460">
        <v>1.3442095138650645E-3</v>
      </c>
      <c r="X216" s="460">
        <v>0.21990673046341505</v>
      </c>
      <c r="Y216" s="434"/>
      <c r="Z216" s="434"/>
      <c r="AA216" s="434" t="s">
        <v>40</v>
      </c>
      <c r="AB216" s="434" t="s">
        <v>606</v>
      </c>
      <c r="AC216" s="434" t="s">
        <v>311</v>
      </c>
      <c r="AD216" s="434"/>
    </row>
    <row r="217" spans="2:30" x14ac:dyDescent="0.35">
      <c r="B217" s="31">
        <v>176</v>
      </c>
      <c r="C217" s="31" t="s">
        <v>597</v>
      </c>
      <c r="D217" s="31" t="s">
        <v>8</v>
      </c>
      <c r="E217" s="31" t="s">
        <v>8</v>
      </c>
      <c r="F217" s="461">
        <v>1</v>
      </c>
      <c r="G217" s="31" t="s">
        <v>773</v>
      </c>
      <c r="H217" s="462">
        <v>45838</v>
      </c>
      <c r="I217" s="463">
        <v>69.08504745545217</v>
      </c>
      <c r="J217" s="464" t="s">
        <v>389</v>
      </c>
      <c r="K217" s="464">
        <v>0</v>
      </c>
      <c r="L217" s="464">
        <v>345</v>
      </c>
      <c r="M217" s="464">
        <v>175</v>
      </c>
      <c r="N217" s="464">
        <v>0</v>
      </c>
      <c r="O217" s="31" t="s">
        <v>273</v>
      </c>
      <c r="P217" s="31" t="s">
        <v>602</v>
      </c>
      <c r="Q217" s="465">
        <v>46229</v>
      </c>
      <c r="R217" s="465">
        <v>52231</v>
      </c>
      <c r="S217" s="466">
        <v>11.248471650000001</v>
      </c>
      <c r="T217" s="462">
        <v>45444</v>
      </c>
      <c r="U217" s="467" t="s">
        <v>42</v>
      </c>
      <c r="V217" s="29" t="s">
        <v>553</v>
      </c>
      <c r="W217" s="468">
        <v>3.0137796366856158E-2</v>
      </c>
      <c r="X217" s="468">
        <v>0.16111772885951489</v>
      </c>
      <c r="Y217" s="427"/>
      <c r="Z217" s="427"/>
      <c r="AA217" s="427" t="s">
        <v>40</v>
      </c>
      <c r="AB217" s="427" t="s">
        <v>606</v>
      </c>
      <c r="AC217" s="427" t="s">
        <v>312</v>
      </c>
      <c r="AD217" s="427"/>
    </row>
    <row r="218" spans="2:30" x14ac:dyDescent="0.35">
      <c r="B218" s="451">
        <v>177</v>
      </c>
      <c r="C218" s="451" t="s">
        <v>597</v>
      </c>
      <c r="D218" s="451" t="s">
        <v>8</v>
      </c>
      <c r="E218" s="451" t="s">
        <v>8</v>
      </c>
      <c r="F218" s="452">
        <v>1</v>
      </c>
      <c r="G218" s="451" t="s">
        <v>774</v>
      </c>
      <c r="H218" s="453">
        <v>45838</v>
      </c>
      <c r="I218" s="454">
        <v>35.117339959650756</v>
      </c>
      <c r="J218" s="455" t="s">
        <v>393</v>
      </c>
      <c r="K218" s="455">
        <v>0</v>
      </c>
      <c r="L218" s="455">
        <v>345</v>
      </c>
      <c r="M218" s="455">
        <v>0</v>
      </c>
      <c r="N218" s="455">
        <v>132</v>
      </c>
      <c r="O218" s="451" t="s">
        <v>20</v>
      </c>
      <c r="P218" s="451" t="s">
        <v>602</v>
      </c>
      <c r="Q218" s="456">
        <v>46076</v>
      </c>
      <c r="R218" s="456">
        <v>52231</v>
      </c>
      <c r="S218" s="457">
        <v>5.4462665799999996</v>
      </c>
      <c r="T218" s="453">
        <v>45444</v>
      </c>
      <c r="U218" s="458" t="s">
        <v>42</v>
      </c>
      <c r="V218" s="459" t="s">
        <v>553</v>
      </c>
      <c r="W218" s="460">
        <v>5.8361783861742445E-3</v>
      </c>
      <c r="X218" s="460">
        <v>1.7557021932430825</v>
      </c>
      <c r="Y218" s="434"/>
      <c r="Z218" s="434"/>
      <c r="AA218" s="434" t="s">
        <v>40</v>
      </c>
      <c r="AB218" s="434" t="s">
        <v>606</v>
      </c>
      <c r="AC218" s="434" t="s">
        <v>313</v>
      </c>
      <c r="AD218" s="434"/>
    </row>
    <row r="219" spans="2:30" x14ac:dyDescent="0.35">
      <c r="B219" s="31">
        <v>178</v>
      </c>
      <c r="C219" s="31" t="s">
        <v>597</v>
      </c>
      <c r="D219" s="31" t="s">
        <v>8</v>
      </c>
      <c r="E219" s="31" t="s">
        <v>8</v>
      </c>
      <c r="F219" s="461">
        <v>1</v>
      </c>
      <c r="G219" s="31" t="s">
        <v>775</v>
      </c>
      <c r="H219" s="462">
        <v>45838</v>
      </c>
      <c r="I219" s="463">
        <v>3.901926662183417</v>
      </c>
      <c r="J219" s="464" t="s">
        <v>393</v>
      </c>
      <c r="K219" s="464">
        <v>0</v>
      </c>
      <c r="L219" s="464">
        <v>345</v>
      </c>
      <c r="M219" s="464">
        <v>0</v>
      </c>
      <c r="N219" s="464">
        <v>0</v>
      </c>
      <c r="O219" s="31" t="s">
        <v>20</v>
      </c>
      <c r="P219" s="31" t="s">
        <v>602</v>
      </c>
      <c r="Q219" s="465">
        <v>46076</v>
      </c>
      <c r="R219" s="465">
        <v>52231</v>
      </c>
      <c r="S219" s="466">
        <v>0.5673639399999999</v>
      </c>
      <c r="T219" s="462">
        <v>45444</v>
      </c>
      <c r="U219" s="467" t="s">
        <v>42</v>
      </c>
      <c r="V219" s="29" t="s">
        <v>553</v>
      </c>
      <c r="W219" s="468">
        <v>6.2442053741098148E-4</v>
      </c>
      <c r="X219" s="468">
        <v>0.18290609661361532</v>
      </c>
      <c r="Y219" s="427"/>
      <c r="Z219" s="427"/>
      <c r="AA219" s="427" t="s">
        <v>40</v>
      </c>
      <c r="AB219" s="427" t="s">
        <v>606</v>
      </c>
      <c r="AC219" s="427" t="s">
        <v>314</v>
      </c>
      <c r="AD219" s="427"/>
    </row>
    <row r="220" spans="2:30" x14ac:dyDescent="0.35">
      <c r="B220" s="451">
        <v>179</v>
      </c>
      <c r="C220" s="451" t="s">
        <v>597</v>
      </c>
      <c r="D220" s="451" t="s">
        <v>8</v>
      </c>
      <c r="E220" s="451" t="s">
        <v>8</v>
      </c>
      <c r="F220" s="452">
        <v>1</v>
      </c>
      <c r="G220" s="451" t="s">
        <v>776</v>
      </c>
      <c r="H220" s="453">
        <v>45838</v>
      </c>
      <c r="I220" s="454">
        <v>35.117339959650756</v>
      </c>
      <c r="J220" s="455" t="s">
        <v>393</v>
      </c>
      <c r="K220" s="455">
        <v>0</v>
      </c>
      <c r="L220" s="455">
        <v>345</v>
      </c>
      <c r="M220" s="455">
        <v>0</v>
      </c>
      <c r="N220" s="455">
        <v>132</v>
      </c>
      <c r="O220" s="451" t="s">
        <v>20</v>
      </c>
      <c r="P220" s="451" t="s">
        <v>602</v>
      </c>
      <c r="Q220" s="456">
        <v>46076</v>
      </c>
      <c r="R220" s="456">
        <v>52231</v>
      </c>
      <c r="S220" s="457">
        <v>5.4281527800000005</v>
      </c>
      <c r="T220" s="453">
        <v>45444</v>
      </c>
      <c r="U220" s="458" t="s">
        <v>42</v>
      </c>
      <c r="V220" s="459" t="s">
        <v>553</v>
      </c>
      <c r="W220" s="460">
        <v>5.8170626481629153E-3</v>
      </c>
      <c r="X220" s="460">
        <v>1.7498629942883219</v>
      </c>
      <c r="Y220" s="434"/>
      <c r="Z220" s="434"/>
      <c r="AA220" s="434" t="s">
        <v>40</v>
      </c>
      <c r="AB220" s="434" t="s">
        <v>606</v>
      </c>
      <c r="AC220" s="434" t="s">
        <v>315</v>
      </c>
      <c r="AD220" s="434"/>
    </row>
    <row r="221" spans="2:30" x14ac:dyDescent="0.35">
      <c r="B221" s="31">
        <v>180</v>
      </c>
      <c r="C221" s="31" t="s">
        <v>597</v>
      </c>
      <c r="D221" s="31" t="s">
        <v>8</v>
      </c>
      <c r="E221" s="31" t="s">
        <v>8</v>
      </c>
      <c r="F221" s="461">
        <v>1</v>
      </c>
      <c r="G221" s="31" t="s">
        <v>777</v>
      </c>
      <c r="H221" s="462">
        <v>45838</v>
      </c>
      <c r="I221" s="463">
        <v>3.901926662183417</v>
      </c>
      <c r="J221" s="464" t="s">
        <v>393</v>
      </c>
      <c r="K221" s="464">
        <v>0</v>
      </c>
      <c r="L221" s="464">
        <v>345</v>
      </c>
      <c r="M221" s="464">
        <v>0</v>
      </c>
      <c r="N221" s="464">
        <v>0</v>
      </c>
      <c r="O221" s="31" t="s">
        <v>20</v>
      </c>
      <c r="P221" s="31" t="s">
        <v>602</v>
      </c>
      <c r="Q221" s="465">
        <v>46076</v>
      </c>
      <c r="R221" s="465">
        <v>52231</v>
      </c>
      <c r="S221" s="466">
        <v>0.5673639399999999</v>
      </c>
      <c r="T221" s="462">
        <v>45444</v>
      </c>
      <c r="U221" s="467" t="s">
        <v>42</v>
      </c>
      <c r="V221" s="29" t="s">
        <v>553</v>
      </c>
      <c r="W221" s="468">
        <v>6.2442053741098148E-4</v>
      </c>
      <c r="X221" s="468">
        <v>0.18290609661361532</v>
      </c>
      <c r="Y221" s="427"/>
      <c r="Z221" s="427"/>
      <c r="AA221" s="427" t="s">
        <v>40</v>
      </c>
      <c r="AB221" s="427" t="s">
        <v>606</v>
      </c>
      <c r="AC221" s="427" t="s">
        <v>316</v>
      </c>
      <c r="AD221" s="427"/>
    </row>
    <row r="222" spans="2:30" x14ac:dyDescent="0.35">
      <c r="B222" s="451">
        <v>181</v>
      </c>
      <c r="C222" s="451" t="s">
        <v>597</v>
      </c>
      <c r="D222" s="451" t="s">
        <v>8</v>
      </c>
      <c r="E222" s="451" t="s">
        <v>8</v>
      </c>
      <c r="F222" s="452">
        <v>1</v>
      </c>
      <c r="G222" s="451" t="s">
        <v>778</v>
      </c>
      <c r="H222" s="453">
        <v>45838</v>
      </c>
      <c r="I222" s="454">
        <v>8.3854421182622527</v>
      </c>
      <c r="J222" s="455" t="s">
        <v>389</v>
      </c>
      <c r="K222" s="455">
        <v>0</v>
      </c>
      <c r="L222" s="455">
        <v>345</v>
      </c>
      <c r="M222" s="455">
        <v>0</v>
      </c>
      <c r="N222" s="455">
        <v>0</v>
      </c>
      <c r="O222" s="451" t="s">
        <v>20</v>
      </c>
      <c r="P222" s="451" t="s">
        <v>602</v>
      </c>
      <c r="Q222" s="456">
        <v>46642</v>
      </c>
      <c r="R222" s="456">
        <v>52231</v>
      </c>
      <c r="S222" s="457">
        <v>0.76673563</v>
      </c>
      <c r="T222" s="453">
        <v>45444</v>
      </c>
      <c r="U222" s="458" t="s">
        <v>42</v>
      </c>
      <c r="V222" s="459" t="s">
        <v>604</v>
      </c>
      <c r="W222" s="460">
        <v>8.7362237467187905E-3</v>
      </c>
      <c r="X222" s="460">
        <v>1.8135149999999999E-3</v>
      </c>
      <c r="Y222" s="434"/>
      <c r="Z222" s="434"/>
      <c r="AA222" s="434" t="s">
        <v>40</v>
      </c>
      <c r="AB222" s="434" t="s">
        <v>606</v>
      </c>
      <c r="AC222" s="434" t="s">
        <v>317</v>
      </c>
      <c r="AD222" s="434"/>
    </row>
    <row r="223" spans="2:30" x14ac:dyDescent="0.35">
      <c r="B223" s="31">
        <v>182</v>
      </c>
      <c r="C223" s="31" t="s">
        <v>597</v>
      </c>
      <c r="D223" s="31" t="s">
        <v>8</v>
      </c>
      <c r="E223" s="31" t="s">
        <v>8</v>
      </c>
      <c r="F223" s="461">
        <v>1</v>
      </c>
      <c r="G223" s="31" t="s">
        <v>779</v>
      </c>
      <c r="H223" s="462">
        <v>45838</v>
      </c>
      <c r="I223" s="463">
        <v>3.5409048072640594</v>
      </c>
      <c r="J223" s="464" t="s">
        <v>407</v>
      </c>
      <c r="K223" s="464">
        <v>0</v>
      </c>
      <c r="L223" s="464">
        <v>345</v>
      </c>
      <c r="M223" s="464">
        <v>0</v>
      </c>
      <c r="N223" s="464">
        <v>0</v>
      </c>
      <c r="O223" s="31" t="s">
        <v>18</v>
      </c>
      <c r="P223" s="31" t="s">
        <v>602</v>
      </c>
      <c r="Q223" s="465">
        <v>46303</v>
      </c>
      <c r="R223" s="465">
        <v>52231</v>
      </c>
      <c r="S223" s="466">
        <v>0.63097591000000008</v>
      </c>
      <c r="T223" s="462">
        <v>45444</v>
      </c>
      <c r="U223" s="467" t="s">
        <v>42</v>
      </c>
      <c r="V223" s="29" t="s">
        <v>604</v>
      </c>
      <c r="W223" s="468">
        <v>2.8811193859554635E-2</v>
      </c>
      <c r="X223" s="468">
        <v>1.2043571605968391E-2</v>
      </c>
      <c r="Y223" s="427"/>
      <c r="Z223" s="427"/>
      <c r="AA223" s="427" t="s">
        <v>40</v>
      </c>
      <c r="AB223" s="427" t="s">
        <v>606</v>
      </c>
      <c r="AC223" s="427" t="s">
        <v>318</v>
      </c>
      <c r="AD223" s="427"/>
    </row>
    <row r="224" spans="2:30" x14ac:dyDescent="0.35">
      <c r="B224" s="451">
        <v>183</v>
      </c>
      <c r="C224" s="451" t="s">
        <v>597</v>
      </c>
      <c r="D224" s="451" t="s">
        <v>8</v>
      </c>
      <c r="E224" s="451" t="s">
        <v>8</v>
      </c>
      <c r="F224" s="452">
        <v>1</v>
      </c>
      <c r="G224" s="451" t="s">
        <v>780</v>
      </c>
      <c r="H224" s="453">
        <v>45838</v>
      </c>
      <c r="I224" s="454">
        <v>2.9922859814487897</v>
      </c>
      <c r="J224" s="455" t="s">
        <v>410</v>
      </c>
      <c r="K224" s="455">
        <v>0</v>
      </c>
      <c r="L224" s="455">
        <v>138</v>
      </c>
      <c r="M224" s="455">
        <v>0</v>
      </c>
      <c r="N224" s="455">
        <v>0</v>
      </c>
      <c r="O224" s="451" t="s">
        <v>19</v>
      </c>
      <c r="P224" s="451" t="s">
        <v>602</v>
      </c>
      <c r="Q224" s="456">
        <v>46485</v>
      </c>
      <c r="R224" s="456">
        <v>52231</v>
      </c>
      <c r="S224" s="457">
        <v>0.54112716999999999</v>
      </c>
      <c r="T224" s="453">
        <v>45444</v>
      </c>
      <c r="U224" s="458" t="s">
        <v>42</v>
      </c>
      <c r="V224" s="459" t="s">
        <v>604</v>
      </c>
      <c r="W224" s="460">
        <v>0.53897267999999998</v>
      </c>
      <c r="X224" s="460">
        <v>0.55238675000000004</v>
      </c>
      <c r="Y224" s="434"/>
      <c r="Z224" s="434"/>
      <c r="AA224" s="434" t="s">
        <v>40</v>
      </c>
      <c r="AB224" s="434" t="s">
        <v>606</v>
      </c>
      <c r="AC224" s="434" t="s">
        <v>319</v>
      </c>
      <c r="AD224" s="434"/>
    </row>
    <row r="225" spans="2:30" x14ac:dyDescent="0.35">
      <c r="B225" s="31">
        <v>184</v>
      </c>
      <c r="C225" s="31" t="s">
        <v>597</v>
      </c>
      <c r="D225" s="31" t="s">
        <v>8</v>
      </c>
      <c r="E225" s="31" t="s">
        <v>8</v>
      </c>
      <c r="F225" s="461">
        <v>1</v>
      </c>
      <c r="G225" s="31" t="s">
        <v>781</v>
      </c>
      <c r="H225" s="462">
        <v>45838</v>
      </c>
      <c r="I225" s="463">
        <v>3.6346835852350892</v>
      </c>
      <c r="J225" s="464" t="s">
        <v>407</v>
      </c>
      <c r="K225" s="464">
        <v>0</v>
      </c>
      <c r="L225" s="464">
        <v>69</v>
      </c>
      <c r="M225" s="464">
        <v>0</v>
      </c>
      <c r="N225" s="464">
        <v>0</v>
      </c>
      <c r="O225" s="31" t="s">
        <v>17</v>
      </c>
      <c r="P225" s="31" t="s">
        <v>602</v>
      </c>
      <c r="Q225" s="465">
        <v>46485</v>
      </c>
      <c r="R225" s="465">
        <v>52231</v>
      </c>
      <c r="S225" s="466">
        <v>0.69532386000000002</v>
      </c>
      <c r="T225" s="462">
        <v>45444</v>
      </c>
      <c r="U225" s="467" t="s">
        <v>42</v>
      </c>
      <c r="V225" s="29" t="s">
        <v>604</v>
      </c>
      <c r="W225" s="468">
        <v>1.6278649253715317E-3</v>
      </c>
      <c r="X225" s="468">
        <v>2.2135604450820114E-3</v>
      </c>
      <c r="Y225" s="427"/>
      <c r="Z225" s="427"/>
      <c r="AA225" s="427" t="s">
        <v>40</v>
      </c>
      <c r="AB225" s="427" t="s">
        <v>606</v>
      </c>
      <c r="AC225" s="427" t="s">
        <v>320</v>
      </c>
      <c r="AD225" s="427"/>
    </row>
    <row r="226" spans="2:30" x14ac:dyDescent="0.35">
      <c r="B226" s="451">
        <v>185</v>
      </c>
      <c r="C226" s="451" t="s">
        <v>597</v>
      </c>
      <c r="D226" s="451" t="s">
        <v>8</v>
      </c>
      <c r="E226" s="451" t="s">
        <v>8</v>
      </c>
      <c r="F226" s="452">
        <v>1</v>
      </c>
      <c r="G226" s="451" t="s">
        <v>782</v>
      </c>
      <c r="H226" s="453">
        <v>45838</v>
      </c>
      <c r="I226" s="454">
        <v>2.0963605295655632</v>
      </c>
      <c r="J226" s="455" t="s">
        <v>389</v>
      </c>
      <c r="K226" s="455">
        <v>0</v>
      </c>
      <c r="L226" s="455">
        <v>345</v>
      </c>
      <c r="M226" s="455">
        <v>0</v>
      </c>
      <c r="N226" s="455">
        <v>0</v>
      </c>
      <c r="O226" s="451" t="s">
        <v>20</v>
      </c>
      <c r="P226" s="451" t="s">
        <v>602</v>
      </c>
      <c r="Q226" s="456">
        <v>46642</v>
      </c>
      <c r="R226" s="456">
        <v>52231</v>
      </c>
      <c r="S226" s="457">
        <v>1.80254007</v>
      </c>
      <c r="T226" s="453">
        <v>45444</v>
      </c>
      <c r="U226" s="458" t="s">
        <v>42</v>
      </c>
      <c r="V226" s="459" t="s">
        <v>604</v>
      </c>
      <c r="W226" s="460">
        <v>1.9696733990834128E-2</v>
      </c>
      <c r="X226" s="460">
        <v>1.8135149999999999E-3</v>
      </c>
      <c r="Y226" s="434"/>
      <c r="Z226" s="434"/>
      <c r="AA226" s="434" t="s">
        <v>40</v>
      </c>
      <c r="AB226" s="434" t="s">
        <v>606</v>
      </c>
      <c r="AC226" s="434" t="s">
        <v>321</v>
      </c>
      <c r="AD226" s="434"/>
    </row>
    <row r="227" spans="2:30" x14ac:dyDescent="0.35">
      <c r="B227" s="31">
        <v>186</v>
      </c>
      <c r="C227" s="31" t="s">
        <v>597</v>
      </c>
      <c r="D227" s="31" t="s">
        <v>8</v>
      </c>
      <c r="E227" s="31" t="s">
        <v>8</v>
      </c>
      <c r="F227" s="461">
        <v>1</v>
      </c>
      <c r="G227" s="31" t="s">
        <v>783</v>
      </c>
      <c r="H227" s="462">
        <v>45838</v>
      </c>
      <c r="I227" s="463">
        <v>16.168859185658917</v>
      </c>
      <c r="J227" s="464" t="s">
        <v>395</v>
      </c>
      <c r="K227" s="464">
        <v>0</v>
      </c>
      <c r="L227" s="464">
        <v>525</v>
      </c>
      <c r="M227" s="464">
        <v>0</v>
      </c>
      <c r="N227" s="464">
        <v>0</v>
      </c>
      <c r="O227" s="31" t="s">
        <v>17</v>
      </c>
      <c r="P227" s="31" t="s">
        <v>602</v>
      </c>
      <c r="Q227" s="465">
        <v>46485</v>
      </c>
      <c r="R227" s="465">
        <v>52231</v>
      </c>
      <c r="S227" s="466">
        <v>2.5423688599999998</v>
      </c>
      <c r="T227" s="462">
        <v>45444</v>
      </c>
      <c r="U227" s="467" t="s">
        <v>42</v>
      </c>
      <c r="V227" s="29" t="s">
        <v>604</v>
      </c>
      <c r="W227" s="468">
        <v>1.0217372555587379E-2</v>
      </c>
      <c r="X227" s="468">
        <v>1.2749146743513915E-2</v>
      </c>
      <c r="Y227" s="427"/>
      <c r="Z227" s="427"/>
      <c r="AA227" s="427" t="s">
        <v>40</v>
      </c>
      <c r="AB227" s="427" t="s">
        <v>606</v>
      </c>
      <c r="AC227" s="427" t="s">
        <v>322</v>
      </c>
      <c r="AD227" s="427"/>
    </row>
    <row r="228" spans="2:30" x14ac:dyDescent="0.35">
      <c r="B228" s="451">
        <v>187</v>
      </c>
      <c r="C228" s="451" t="s">
        <v>597</v>
      </c>
      <c r="D228" s="451" t="s">
        <v>8</v>
      </c>
      <c r="E228" s="451" t="s">
        <v>8</v>
      </c>
      <c r="F228" s="452">
        <v>1</v>
      </c>
      <c r="G228" s="451" t="s">
        <v>784</v>
      </c>
      <c r="H228" s="453">
        <v>45838</v>
      </c>
      <c r="I228" s="454">
        <v>3.6346835852350892</v>
      </c>
      <c r="J228" s="455" t="s">
        <v>407</v>
      </c>
      <c r="K228" s="455">
        <v>0</v>
      </c>
      <c r="L228" s="455">
        <v>69</v>
      </c>
      <c r="M228" s="455">
        <v>0</v>
      </c>
      <c r="N228" s="455">
        <v>0</v>
      </c>
      <c r="O228" s="451" t="s">
        <v>17</v>
      </c>
      <c r="P228" s="451" t="s">
        <v>602</v>
      </c>
      <c r="Q228" s="456">
        <v>46485</v>
      </c>
      <c r="R228" s="456">
        <v>52231</v>
      </c>
      <c r="S228" s="457">
        <v>0.69532386000000002</v>
      </c>
      <c r="T228" s="453">
        <v>45444</v>
      </c>
      <c r="U228" s="458" t="s">
        <v>42</v>
      </c>
      <c r="V228" s="459" t="s">
        <v>604</v>
      </c>
      <c r="W228" s="460">
        <v>1.6278649253715311E-3</v>
      </c>
      <c r="X228" s="460">
        <v>2.2135604450820114E-3</v>
      </c>
      <c r="Y228" s="434"/>
      <c r="Z228" s="434"/>
      <c r="AA228" s="434" t="s">
        <v>40</v>
      </c>
      <c r="AB228" s="434" t="s">
        <v>606</v>
      </c>
      <c r="AC228" s="434" t="s">
        <v>323</v>
      </c>
      <c r="AD228" s="434"/>
    </row>
    <row r="229" spans="2:30" x14ac:dyDescent="0.35">
      <c r="B229" s="31">
        <v>188</v>
      </c>
      <c r="C229" s="31" t="s">
        <v>597</v>
      </c>
      <c r="D229" s="31" t="s">
        <v>8</v>
      </c>
      <c r="E229" s="31" t="s">
        <v>8</v>
      </c>
      <c r="F229" s="461">
        <v>1</v>
      </c>
      <c r="G229" s="31" t="s">
        <v>785</v>
      </c>
      <c r="H229" s="462">
        <v>45838</v>
      </c>
      <c r="I229" s="463">
        <v>39.250725778440071</v>
      </c>
      <c r="J229" s="464" t="s">
        <v>389</v>
      </c>
      <c r="K229" s="464">
        <v>0</v>
      </c>
      <c r="L229" s="464">
        <v>765</v>
      </c>
      <c r="M229" s="464">
        <v>0</v>
      </c>
      <c r="N229" s="464">
        <v>0</v>
      </c>
      <c r="O229" s="31" t="s">
        <v>20</v>
      </c>
      <c r="P229" s="31" t="s">
        <v>602</v>
      </c>
      <c r="Q229" s="465">
        <v>46642</v>
      </c>
      <c r="R229" s="465">
        <v>52231</v>
      </c>
      <c r="S229" s="466">
        <v>2.6443634600000001</v>
      </c>
      <c r="T229" s="462">
        <v>45444</v>
      </c>
      <c r="U229" s="467" t="s">
        <v>42</v>
      </c>
      <c r="V229" s="29" t="s">
        <v>604</v>
      </c>
      <c r="W229" s="468">
        <v>1.5885079614708475E-2</v>
      </c>
      <c r="X229" s="468">
        <v>5.6617798197852957E-3</v>
      </c>
      <c r="Y229" s="427"/>
      <c r="Z229" s="427"/>
      <c r="AA229" s="427" t="s">
        <v>40</v>
      </c>
      <c r="AB229" s="427" t="s">
        <v>606</v>
      </c>
      <c r="AC229" s="427" t="s">
        <v>324</v>
      </c>
      <c r="AD229" s="427"/>
    </row>
    <row r="230" spans="2:30" x14ac:dyDescent="0.35">
      <c r="B230" s="451">
        <v>189</v>
      </c>
      <c r="C230" s="451" t="s">
        <v>597</v>
      </c>
      <c r="D230" s="451" t="s">
        <v>8</v>
      </c>
      <c r="E230" s="451" t="s">
        <v>8</v>
      </c>
      <c r="F230" s="452">
        <v>1</v>
      </c>
      <c r="G230" s="451" t="s">
        <v>786</v>
      </c>
      <c r="H230" s="453">
        <v>45838</v>
      </c>
      <c r="I230" s="454">
        <v>3.6346835852350892</v>
      </c>
      <c r="J230" s="455" t="s">
        <v>407</v>
      </c>
      <c r="K230" s="455">
        <v>0</v>
      </c>
      <c r="L230" s="455">
        <v>69</v>
      </c>
      <c r="M230" s="455">
        <v>0</v>
      </c>
      <c r="N230" s="455">
        <v>0</v>
      </c>
      <c r="O230" s="451" t="s">
        <v>17</v>
      </c>
      <c r="P230" s="451" t="s">
        <v>602</v>
      </c>
      <c r="Q230" s="456">
        <v>46485</v>
      </c>
      <c r="R230" s="456">
        <v>52231</v>
      </c>
      <c r="S230" s="457">
        <v>0.69532386000000002</v>
      </c>
      <c r="T230" s="453">
        <v>45444</v>
      </c>
      <c r="U230" s="458" t="s">
        <v>42</v>
      </c>
      <c r="V230" s="459" t="s">
        <v>604</v>
      </c>
      <c r="W230" s="460">
        <v>1.6278649253715317E-3</v>
      </c>
      <c r="X230" s="460">
        <v>2.2135604450820114E-3</v>
      </c>
      <c r="Y230" s="434"/>
      <c r="Z230" s="434"/>
      <c r="AA230" s="434" t="s">
        <v>40</v>
      </c>
      <c r="AB230" s="434" t="s">
        <v>606</v>
      </c>
      <c r="AC230" s="434" t="s">
        <v>325</v>
      </c>
      <c r="AD230" s="434"/>
    </row>
    <row r="231" spans="2:30" x14ac:dyDescent="0.35">
      <c r="B231" s="31">
        <v>190</v>
      </c>
      <c r="C231" s="31" t="s">
        <v>597</v>
      </c>
      <c r="D231" s="31" t="s">
        <v>8</v>
      </c>
      <c r="E231" s="31" t="s">
        <v>8</v>
      </c>
      <c r="F231" s="461">
        <v>1</v>
      </c>
      <c r="G231" s="31" t="s">
        <v>787</v>
      </c>
      <c r="H231" s="462">
        <v>45838</v>
      </c>
      <c r="I231" s="463">
        <v>4.4145966308895082</v>
      </c>
      <c r="J231" s="464" t="s">
        <v>389</v>
      </c>
      <c r="K231" s="464">
        <v>0</v>
      </c>
      <c r="L231" s="464">
        <v>69</v>
      </c>
      <c r="M231" s="464">
        <v>0</v>
      </c>
      <c r="N231" s="464">
        <v>0</v>
      </c>
      <c r="O231" s="31" t="s">
        <v>20</v>
      </c>
      <c r="P231" s="31" t="s">
        <v>602</v>
      </c>
      <c r="Q231" s="465">
        <v>46642</v>
      </c>
      <c r="R231" s="465">
        <v>52231</v>
      </c>
      <c r="S231" s="466">
        <v>0.69099765000000002</v>
      </c>
      <c r="T231" s="462">
        <v>45444</v>
      </c>
      <c r="U231" s="467" t="s">
        <v>42</v>
      </c>
      <c r="V231" s="29" t="s">
        <v>604</v>
      </c>
      <c r="W231" s="468">
        <v>3.1857836484682038E-3</v>
      </c>
      <c r="X231" s="468">
        <v>3.6148800000000004E-3</v>
      </c>
      <c r="Y231" s="427"/>
      <c r="Z231" s="427"/>
      <c r="AA231" s="427" t="s">
        <v>40</v>
      </c>
      <c r="AB231" s="427" t="s">
        <v>606</v>
      </c>
      <c r="AC231" s="427" t="s">
        <v>326</v>
      </c>
      <c r="AD231" s="427"/>
    </row>
    <row r="232" spans="2:30" x14ac:dyDescent="0.35">
      <c r="B232" s="451">
        <v>191</v>
      </c>
      <c r="C232" s="451" t="s">
        <v>597</v>
      </c>
      <c r="D232" s="451" t="s">
        <v>8</v>
      </c>
      <c r="E232" s="451" t="s">
        <v>8</v>
      </c>
      <c r="F232" s="452">
        <v>1</v>
      </c>
      <c r="G232" s="451" t="s">
        <v>788</v>
      </c>
      <c r="H232" s="453">
        <v>45838</v>
      </c>
      <c r="I232" s="454">
        <v>4.4145966308895082</v>
      </c>
      <c r="J232" s="455" t="s">
        <v>413</v>
      </c>
      <c r="K232" s="455">
        <v>0</v>
      </c>
      <c r="L232" s="455">
        <v>69</v>
      </c>
      <c r="M232" s="455">
        <v>0</v>
      </c>
      <c r="N232" s="455">
        <v>0</v>
      </c>
      <c r="O232" s="451" t="s">
        <v>20</v>
      </c>
      <c r="P232" s="451" t="s">
        <v>602</v>
      </c>
      <c r="Q232" s="456">
        <v>46978</v>
      </c>
      <c r="R232" s="456">
        <v>52231</v>
      </c>
      <c r="S232" s="457">
        <v>0.69099765000000002</v>
      </c>
      <c r="T232" s="453">
        <v>45444</v>
      </c>
      <c r="U232" s="458" t="s">
        <v>42</v>
      </c>
      <c r="V232" s="459" t="s">
        <v>604</v>
      </c>
      <c r="W232" s="460">
        <v>3.0596563515317963E-3</v>
      </c>
      <c r="X232" s="460">
        <v>3.6148800000000004E-3</v>
      </c>
      <c r="Y232" s="434"/>
      <c r="Z232" s="434"/>
      <c r="AA232" s="434" t="s">
        <v>40</v>
      </c>
      <c r="AB232" s="434" t="s">
        <v>606</v>
      </c>
      <c r="AC232" s="434" t="s">
        <v>327</v>
      </c>
      <c r="AD232" s="434"/>
    </row>
    <row r="233" spans="2:30" x14ac:dyDescent="0.35">
      <c r="B233" s="31">
        <v>192</v>
      </c>
      <c r="C233" s="31" t="s">
        <v>597</v>
      </c>
      <c r="D233" s="31" t="s">
        <v>8</v>
      </c>
      <c r="E233" s="31" t="s">
        <v>8</v>
      </c>
      <c r="F233" s="461">
        <v>1</v>
      </c>
      <c r="G233" s="31" t="s">
        <v>789</v>
      </c>
      <c r="H233" s="462">
        <v>45838</v>
      </c>
      <c r="I233" s="463">
        <v>105.6866201018824</v>
      </c>
      <c r="J233" s="464" t="s">
        <v>407</v>
      </c>
      <c r="K233" s="464">
        <v>0</v>
      </c>
      <c r="L233" s="464">
        <v>345</v>
      </c>
      <c r="M233" s="464">
        <v>0</v>
      </c>
      <c r="N233" s="464">
        <v>0</v>
      </c>
      <c r="O233" s="31" t="s">
        <v>18</v>
      </c>
      <c r="P233" s="31" t="s">
        <v>602</v>
      </c>
      <c r="Q233" s="465">
        <v>46120</v>
      </c>
      <c r="R233" s="465">
        <v>52231</v>
      </c>
      <c r="S233" s="466">
        <v>1.6554163</v>
      </c>
      <c r="T233" s="462">
        <v>45444</v>
      </c>
      <c r="U233" s="467" t="s">
        <v>42</v>
      </c>
      <c r="V233" s="29" t="s">
        <v>604</v>
      </c>
      <c r="W233" s="468">
        <v>3.109051293729289E-2</v>
      </c>
      <c r="X233" s="468">
        <v>3.0095710452893904E-2</v>
      </c>
      <c r="Y233" s="427"/>
      <c r="Z233" s="427"/>
      <c r="AA233" s="427" t="s">
        <v>40</v>
      </c>
      <c r="AB233" s="427" t="s">
        <v>606</v>
      </c>
      <c r="AC233" s="427" t="s">
        <v>328</v>
      </c>
      <c r="AD233" s="427"/>
    </row>
    <row r="234" spans="2:30" x14ac:dyDescent="0.35">
      <c r="B234" s="451">
        <v>193</v>
      </c>
      <c r="C234" s="451" t="s">
        <v>597</v>
      </c>
      <c r="D234" s="451" t="s">
        <v>8</v>
      </c>
      <c r="E234" s="451" t="s">
        <v>8</v>
      </c>
      <c r="F234" s="452">
        <v>1</v>
      </c>
      <c r="G234" s="451" t="s">
        <v>790</v>
      </c>
      <c r="H234" s="453">
        <v>45838</v>
      </c>
      <c r="I234" s="454">
        <v>21.689467159113129</v>
      </c>
      <c r="J234" s="455" t="s">
        <v>407</v>
      </c>
      <c r="K234" s="455">
        <v>0</v>
      </c>
      <c r="L234" s="455">
        <v>765</v>
      </c>
      <c r="M234" s="455">
        <v>0</v>
      </c>
      <c r="N234" s="455">
        <v>0</v>
      </c>
      <c r="O234" s="451" t="s">
        <v>17</v>
      </c>
      <c r="P234" s="451" t="s">
        <v>602</v>
      </c>
      <c r="Q234" s="456">
        <v>46485</v>
      </c>
      <c r="R234" s="456">
        <v>52231</v>
      </c>
      <c r="S234" s="457">
        <v>3.4104214500000003</v>
      </c>
      <c r="T234" s="453">
        <v>45444</v>
      </c>
      <c r="U234" s="458" t="s">
        <v>42</v>
      </c>
      <c r="V234" s="459" t="s">
        <v>604</v>
      </c>
      <c r="W234" s="460">
        <v>8.0250686596499959E-3</v>
      </c>
      <c r="X234" s="460">
        <v>1.0082694465221502E-2</v>
      </c>
      <c r="Y234" s="434"/>
      <c r="Z234" s="434"/>
      <c r="AA234" s="434" t="s">
        <v>40</v>
      </c>
      <c r="AB234" s="434" t="s">
        <v>606</v>
      </c>
      <c r="AC234" s="434" t="s">
        <v>329</v>
      </c>
      <c r="AD234" s="434"/>
    </row>
    <row r="235" spans="2:30" x14ac:dyDescent="0.35">
      <c r="B235" s="31">
        <v>194</v>
      </c>
      <c r="C235" s="31" t="s">
        <v>597</v>
      </c>
      <c r="D235" s="31" t="s">
        <v>8</v>
      </c>
      <c r="E235" s="31" t="s">
        <v>8</v>
      </c>
      <c r="F235" s="461">
        <v>1</v>
      </c>
      <c r="G235" s="31" t="s">
        <v>791</v>
      </c>
      <c r="H235" s="462">
        <v>45838</v>
      </c>
      <c r="I235" s="463">
        <v>8.6271644064975668</v>
      </c>
      <c r="J235" s="464" t="s">
        <v>389</v>
      </c>
      <c r="K235" s="464">
        <v>0</v>
      </c>
      <c r="L235" s="464">
        <v>230</v>
      </c>
      <c r="M235" s="464">
        <v>0</v>
      </c>
      <c r="N235" s="464">
        <v>0</v>
      </c>
      <c r="O235" s="31" t="s">
        <v>18</v>
      </c>
      <c r="P235" s="31" t="s">
        <v>602</v>
      </c>
      <c r="Q235" s="465">
        <v>46485</v>
      </c>
      <c r="R235" s="465">
        <v>52231</v>
      </c>
      <c r="S235" s="466">
        <v>1.1686135500000001</v>
      </c>
      <c r="T235" s="462">
        <v>45444</v>
      </c>
      <c r="U235" s="467" t="s">
        <v>42</v>
      </c>
      <c r="V235" s="29" t="s">
        <v>604</v>
      </c>
      <c r="W235" s="468">
        <v>3.1814965100039334E-4</v>
      </c>
      <c r="X235" s="468">
        <v>9.4180576292719562E-3</v>
      </c>
      <c r="Y235" s="427"/>
      <c r="Z235" s="427"/>
      <c r="AA235" s="427" t="s">
        <v>40</v>
      </c>
      <c r="AB235" s="427" t="s">
        <v>606</v>
      </c>
      <c r="AC235" s="427" t="s">
        <v>330</v>
      </c>
      <c r="AD235" s="427"/>
    </row>
    <row r="236" spans="2:30" x14ac:dyDescent="0.35">
      <c r="B236" s="451">
        <v>195</v>
      </c>
      <c r="C236" s="451" t="s">
        <v>597</v>
      </c>
      <c r="D236" s="451" t="s">
        <v>8</v>
      </c>
      <c r="E236" s="451" t="s">
        <v>8</v>
      </c>
      <c r="F236" s="452">
        <v>1</v>
      </c>
      <c r="G236" s="451" t="s">
        <v>792</v>
      </c>
      <c r="H236" s="453">
        <v>45838</v>
      </c>
      <c r="I236" s="454">
        <v>9.4758024781001531</v>
      </c>
      <c r="J236" s="455" t="s">
        <v>407</v>
      </c>
      <c r="K236" s="455">
        <v>0</v>
      </c>
      <c r="L236" s="455">
        <v>345</v>
      </c>
      <c r="M236" s="455">
        <v>0</v>
      </c>
      <c r="N236" s="455">
        <v>0</v>
      </c>
      <c r="O236" s="451" t="s">
        <v>18</v>
      </c>
      <c r="P236" s="451" t="s">
        <v>602</v>
      </c>
      <c r="Q236" s="456">
        <v>46122</v>
      </c>
      <c r="R236" s="456">
        <v>52231</v>
      </c>
      <c r="S236" s="457">
        <v>1.5968578600000001</v>
      </c>
      <c r="T236" s="453">
        <v>45444</v>
      </c>
      <c r="U236" s="458" t="s">
        <v>42</v>
      </c>
      <c r="V236" s="459" t="s">
        <v>604</v>
      </c>
      <c r="W236" s="460">
        <v>1.6555592989839239E-2</v>
      </c>
      <c r="X236" s="460">
        <v>0.90767153082800378</v>
      </c>
      <c r="Y236" s="434"/>
      <c r="Z236" s="434"/>
      <c r="AA236" s="434" t="s">
        <v>40</v>
      </c>
      <c r="AB236" s="434" t="s">
        <v>606</v>
      </c>
      <c r="AC236" s="434" t="s">
        <v>331</v>
      </c>
      <c r="AD236" s="434"/>
    </row>
    <row r="237" spans="2:30" x14ac:dyDescent="0.35">
      <c r="B237" s="31">
        <v>196</v>
      </c>
      <c r="C237" s="31" t="s">
        <v>597</v>
      </c>
      <c r="D237" s="31" t="s">
        <v>8</v>
      </c>
      <c r="E237" s="31" t="s">
        <v>8</v>
      </c>
      <c r="F237" s="461">
        <v>1</v>
      </c>
      <c r="G237" s="31" t="s">
        <v>793</v>
      </c>
      <c r="H237" s="462">
        <v>45838</v>
      </c>
      <c r="I237" s="463">
        <v>22.698257622814534</v>
      </c>
      <c r="J237" s="464" t="s">
        <v>389</v>
      </c>
      <c r="K237" s="464">
        <v>0</v>
      </c>
      <c r="L237" s="464">
        <v>765</v>
      </c>
      <c r="M237" s="464">
        <v>0</v>
      </c>
      <c r="N237" s="464">
        <v>0</v>
      </c>
      <c r="O237" s="31" t="s">
        <v>20</v>
      </c>
      <c r="P237" s="31" t="s">
        <v>602</v>
      </c>
      <c r="Q237" s="465">
        <v>46851</v>
      </c>
      <c r="R237" s="465">
        <v>52231</v>
      </c>
      <c r="S237" s="466">
        <v>2.03097248</v>
      </c>
      <c r="T237" s="462">
        <v>45444</v>
      </c>
      <c r="U237" s="467" t="s">
        <v>42</v>
      </c>
      <c r="V237" s="29" t="s">
        <v>604</v>
      </c>
      <c r="W237" s="468">
        <v>1.5405063132870683E-2</v>
      </c>
      <c r="X237" s="468">
        <v>2.4900639872293039E-2</v>
      </c>
      <c r="Y237" s="427"/>
      <c r="Z237" s="427"/>
      <c r="AA237" s="427" t="s">
        <v>40</v>
      </c>
      <c r="AB237" s="427" t="s">
        <v>606</v>
      </c>
      <c r="AC237" s="427" t="s">
        <v>332</v>
      </c>
      <c r="AD237" s="427"/>
    </row>
    <row r="238" spans="2:30" x14ac:dyDescent="0.35">
      <c r="B238" s="451">
        <v>197</v>
      </c>
      <c r="C238" s="451" t="s">
        <v>597</v>
      </c>
      <c r="D238" s="451" t="s">
        <v>8</v>
      </c>
      <c r="E238" s="451" t="s">
        <v>8</v>
      </c>
      <c r="F238" s="452">
        <v>1</v>
      </c>
      <c r="G238" s="451" t="s">
        <v>794</v>
      </c>
      <c r="H238" s="453">
        <v>45838</v>
      </c>
      <c r="I238" s="454">
        <v>11.774238081018897</v>
      </c>
      <c r="J238" s="455" t="s">
        <v>414</v>
      </c>
      <c r="K238" s="455">
        <v>0</v>
      </c>
      <c r="L238" s="455">
        <v>345</v>
      </c>
      <c r="M238" s="455">
        <v>0</v>
      </c>
      <c r="N238" s="455">
        <v>0</v>
      </c>
      <c r="O238" s="451" t="s">
        <v>14</v>
      </c>
      <c r="P238" s="451" t="s">
        <v>602</v>
      </c>
      <c r="Q238" s="456">
        <v>46303</v>
      </c>
      <c r="R238" s="456">
        <v>52231</v>
      </c>
      <c r="S238" s="457">
        <v>4.5613235099999994</v>
      </c>
      <c r="T238" s="453">
        <v>45444</v>
      </c>
      <c r="U238" s="458" t="s">
        <v>42</v>
      </c>
      <c r="V238" s="459" t="s">
        <v>604</v>
      </c>
      <c r="W238" s="460">
        <v>9.2377493713702852E-2</v>
      </c>
      <c r="X238" s="460">
        <v>0.98082037518011489</v>
      </c>
      <c r="Y238" s="434"/>
      <c r="Z238" s="434"/>
      <c r="AA238" s="434" t="s">
        <v>40</v>
      </c>
      <c r="AB238" s="434" t="s">
        <v>606</v>
      </c>
      <c r="AC238" s="434" t="s">
        <v>333</v>
      </c>
      <c r="AD238" s="434"/>
    </row>
    <row r="239" spans="2:30" x14ac:dyDescent="0.35">
      <c r="B239" s="31">
        <v>198</v>
      </c>
      <c r="C239" s="31" t="s">
        <v>597</v>
      </c>
      <c r="D239" s="31" t="s">
        <v>8</v>
      </c>
      <c r="E239" s="31" t="s">
        <v>8</v>
      </c>
      <c r="F239" s="461">
        <v>1</v>
      </c>
      <c r="G239" s="31" t="s">
        <v>795</v>
      </c>
      <c r="H239" s="462">
        <v>45838</v>
      </c>
      <c r="I239" s="463">
        <v>42.345493715759524</v>
      </c>
      <c r="J239" s="464" t="s">
        <v>407</v>
      </c>
      <c r="K239" s="464">
        <v>0</v>
      </c>
      <c r="L239" s="464">
        <v>500</v>
      </c>
      <c r="M239" s="464">
        <v>0</v>
      </c>
      <c r="N239" s="464">
        <v>0</v>
      </c>
      <c r="O239" s="31" t="s">
        <v>19</v>
      </c>
      <c r="P239" s="31" t="s">
        <v>602</v>
      </c>
      <c r="Q239" s="465">
        <v>46485</v>
      </c>
      <c r="R239" s="465">
        <v>52231</v>
      </c>
      <c r="S239" s="466">
        <v>1.5912460100000001</v>
      </c>
      <c r="T239" s="462">
        <v>45444</v>
      </c>
      <c r="U239" s="467" t="s">
        <v>42</v>
      </c>
      <c r="V239" s="29" t="s">
        <v>604</v>
      </c>
      <c r="W239" s="468">
        <v>2.7281196645533815E-2</v>
      </c>
      <c r="X239" s="468">
        <v>1.6788032558557126E-2</v>
      </c>
      <c r="Y239" s="427"/>
      <c r="Z239" s="427"/>
      <c r="AA239" s="427" t="s">
        <v>40</v>
      </c>
      <c r="AB239" s="427" t="s">
        <v>606</v>
      </c>
      <c r="AC239" s="427" t="s">
        <v>334</v>
      </c>
      <c r="AD239" s="427"/>
    </row>
    <row r="240" spans="2:30" x14ac:dyDescent="0.35">
      <c r="B240" s="451">
        <v>199</v>
      </c>
      <c r="C240" s="451" t="s">
        <v>597</v>
      </c>
      <c r="D240" s="451" t="s">
        <v>8</v>
      </c>
      <c r="E240" s="451" t="s">
        <v>8</v>
      </c>
      <c r="F240" s="452">
        <v>1</v>
      </c>
      <c r="G240" s="451" t="s">
        <v>796</v>
      </c>
      <c r="H240" s="453">
        <v>45838</v>
      </c>
      <c r="I240" s="454">
        <v>25.881493219492704</v>
      </c>
      <c r="J240" s="455" t="s">
        <v>389</v>
      </c>
      <c r="K240" s="455">
        <v>0</v>
      </c>
      <c r="L240" s="455">
        <v>230</v>
      </c>
      <c r="M240" s="455">
        <v>0</v>
      </c>
      <c r="N240" s="455">
        <v>0</v>
      </c>
      <c r="O240" s="451" t="s">
        <v>18</v>
      </c>
      <c r="P240" s="451" t="s">
        <v>602</v>
      </c>
      <c r="Q240" s="456">
        <v>46485</v>
      </c>
      <c r="R240" s="456">
        <v>52231</v>
      </c>
      <c r="S240" s="457">
        <v>3.5058406400000002</v>
      </c>
      <c r="T240" s="453">
        <v>45444</v>
      </c>
      <c r="U240" s="458" t="s">
        <v>42</v>
      </c>
      <c r="V240" s="459" t="s">
        <v>604</v>
      </c>
      <c r="W240" s="460">
        <v>9.5444895300117992E-4</v>
      </c>
      <c r="X240" s="460">
        <v>2.8254172887815874E-2</v>
      </c>
      <c r="Y240" s="434"/>
      <c r="Z240" s="434"/>
      <c r="AA240" s="434" t="s">
        <v>40</v>
      </c>
      <c r="AB240" s="434" t="s">
        <v>606</v>
      </c>
      <c r="AC240" s="434" t="s">
        <v>335</v>
      </c>
      <c r="AD240" s="434"/>
    </row>
    <row r="241" spans="2:30" x14ac:dyDescent="0.35">
      <c r="B241" s="31">
        <v>200</v>
      </c>
      <c r="C241" s="31" t="s">
        <v>597</v>
      </c>
      <c r="D241" s="31" t="s">
        <v>8</v>
      </c>
      <c r="E241" s="31" t="s">
        <v>8</v>
      </c>
      <c r="F241" s="461">
        <v>1</v>
      </c>
      <c r="G241" s="31" t="s">
        <v>797</v>
      </c>
      <c r="H241" s="462">
        <v>45838</v>
      </c>
      <c r="I241" s="463">
        <v>48.508900573697503</v>
      </c>
      <c r="J241" s="464" t="s">
        <v>395</v>
      </c>
      <c r="K241" s="464">
        <v>0</v>
      </c>
      <c r="L241" s="464">
        <v>230</v>
      </c>
      <c r="M241" s="464">
        <v>0</v>
      </c>
      <c r="N241" s="464">
        <v>0</v>
      </c>
      <c r="O241" s="31" t="s">
        <v>18</v>
      </c>
      <c r="P241" s="31" t="s">
        <v>602</v>
      </c>
      <c r="Q241" s="465">
        <v>46485</v>
      </c>
      <c r="R241" s="465">
        <v>52231</v>
      </c>
      <c r="S241" s="466">
        <v>2.4424871800000001</v>
      </c>
      <c r="T241" s="462">
        <v>45444</v>
      </c>
      <c r="U241" s="467" t="s">
        <v>42</v>
      </c>
      <c r="V241" s="29" t="s">
        <v>604</v>
      </c>
      <c r="W241" s="468">
        <v>0.12483231965264685</v>
      </c>
      <c r="X241" s="468">
        <v>5.5716796764499137E-2</v>
      </c>
      <c r="Y241" s="427"/>
      <c r="Z241" s="427"/>
      <c r="AA241" s="427" t="s">
        <v>40</v>
      </c>
      <c r="AB241" s="427" t="s">
        <v>606</v>
      </c>
      <c r="AC241" s="427" t="s">
        <v>336</v>
      </c>
      <c r="AD241" s="427"/>
    </row>
    <row r="242" spans="2:30" x14ac:dyDescent="0.35">
      <c r="B242" s="451">
        <v>201</v>
      </c>
      <c r="C242" s="451" t="s">
        <v>597</v>
      </c>
      <c r="D242" s="451" t="s">
        <v>8</v>
      </c>
      <c r="E242" s="451" t="s">
        <v>8</v>
      </c>
      <c r="F242" s="452">
        <v>1</v>
      </c>
      <c r="G242" s="451" t="s">
        <v>798</v>
      </c>
      <c r="H242" s="453">
        <v>45838</v>
      </c>
      <c r="I242" s="454">
        <v>11.618720144207657</v>
      </c>
      <c r="J242" s="455" t="s">
        <v>389</v>
      </c>
      <c r="K242" s="455">
        <v>0</v>
      </c>
      <c r="L242" s="455">
        <v>345</v>
      </c>
      <c r="M242" s="455">
        <v>0</v>
      </c>
      <c r="N242" s="455">
        <v>0</v>
      </c>
      <c r="O242" s="451" t="s">
        <v>275</v>
      </c>
      <c r="P242" s="451" t="s">
        <v>602</v>
      </c>
      <c r="Q242" s="456">
        <v>46485</v>
      </c>
      <c r="R242" s="456">
        <v>52231</v>
      </c>
      <c r="S242" s="457">
        <v>1.3713441399999999</v>
      </c>
      <c r="T242" s="453">
        <v>45444</v>
      </c>
      <c r="U242" s="458" t="s">
        <v>42</v>
      </c>
      <c r="V242" s="459" t="s">
        <v>604</v>
      </c>
      <c r="W242" s="460">
        <v>4.8363735862808526E-3</v>
      </c>
      <c r="X242" s="460">
        <v>1.8490039999999999E-2</v>
      </c>
      <c r="Y242" s="434"/>
      <c r="Z242" s="434"/>
      <c r="AA242" s="434" t="s">
        <v>40</v>
      </c>
      <c r="AB242" s="434" t="s">
        <v>606</v>
      </c>
      <c r="AC242" s="434" t="s">
        <v>337</v>
      </c>
      <c r="AD242" s="434"/>
    </row>
    <row r="243" spans="2:30" x14ac:dyDescent="0.35">
      <c r="B243" s="31">
        <v>202</v>
      </c>
      <c r="C243" s="31" t="s">
        <v>597</v>
      </c>
      <c r="D243" s="31" t="s">
        <v>8</v>
      </c>
      <c r="E243" s="31" t="s">
        <v>8</v>
      </c>
      <c r="F243" s="461">
        <v>1</v>
      </c>
      <c r="G243" s="31" t="s">
        <v>799</v>
      </c>
      <c r="H243" s="462">
        <v>45838</v>
      </c>
      <c r="I243" s="463">
        <v>54.995721293489119</v>
      </c>
      <c r="J243" s="464" t="s">
        <v>407</v>
      </c>
      <c r="K243" s="464">
        <v>0</v>
      </c>
      <c r="L243" s="464">
        <v>750</v>
      </c>
      <c r="M243" s="464">
        <v>0</v>
      </c>
      <c r="N243" s="464">
        <v>0</v>
      </c>
      <c r="O243" s="31" t="s">
        <v>17</v>
      </c>
      <c r="P243" s="31" t="s">
        <v>602</v>
      </c>
      <c r="Q243" s="465">
        <v>46502</v>
      </c>
      <c r="R243" s="465">
        <v>52231</v>
      </c>
      <c r="S243" s="466">
        <v>6.8208429000000006</v>
      </c>
      <c r="T243" s="462">
        <v>45444</v>
      </c>
      <c r="U243" s="467" t="s">
        <v>42</v>
      </c>
      <c r="V243" s="29" t="s">
        <v>604</v>
      </c>
      <c r="W243" s="468">
        <v>1.6050137319299992E-2</v>
      </c>
      <c r="X243" s="468">
        <v>2.017409378476458E-2</v>
      </c>
      <c r="Y243" s="427"/>
      <c r="Z243" s="427"/>
      <c r="AA243" s="427" t="s">
        <v>40</v>
      </c>
      <c r="AB243" s="427" t="s">
        <v>606</v>
      </c>
      <c r="AC243" s="427" t="s">
        <v>338</v>
      </c>
      <c r="AD243" s="427"/>
    </row>
    <row r="244" spans="2:30" x14ac:dyDescent="0.35">
      <c r="B244" s="451">
        <v>203</v>
      </c>
      <c r="C244" s="451" t="s">
        <v>597</v>
      </c>
      <c r="D244" s="451" t="s">
        <v>8</v>
      </c>
      <c r="E244" s="451" t="s">
        <v>8</v>
      </c>
      <c r="F244" s="452">
        <v>1</v>
      </c>
      <c r="G244" s="451" t="s">
        <v>800</v>
      </c>
      <c r="H244" s="453">
        <v>45838</v>
      </c>
      <c r="I244" s="454">
        <v>10.586373430097336</v>
      </c>
      <c r="J244" s="455" t="s">
        <v>407</v>
      </c>
      <c r="K244" s="455">
        <v>0</v>
      </c>
      <c r="L244" s="455">
        <v>500</v>
      </c>
      <c r="M244" s="455">
        <v>0</v>
      </c>
      <c r="N244" s="455">
        <v>0</v>
      </c>
      <c r="O244" s="451" t="s">
        <v>19</v>
      </c>
      <c r="P244" s="451" t="s">
        <v>602</v>
      </c>
      <c r="Q244" s="456">
        <v>46502</v>
      </c>
      <c r="R244" s="456">
        <v>52231</v>
      </c>
      <c r="S244" s="457">
        <v>6.6512627999999996</v>
      </c>
      <c r="T244" s="453">
        <v>45444</v>
      </c>
      <c r="U244" s="458" t="s">
        <v>42</v>
      </c>
      <c r="V244" s="459" t="s">
        <v>604</v>
      </c>
      <c r="W244" s="460">
        <v>8.0705600469350339E-2</v>
      </c>
      <c r="X244" s="460">
        <v>5.0039821884199483E-2</v>
      </c>
      <c r="Y244" s="434"/>
      <c r="Z244" s="434"/>
      <c r="AA244" s="434" t="s">
        <v>40</v>
      </c>
      <c r="AB244" s="434" t="s">
        <v>606</v>
      </c>
      <c r="AC244" s="434" t="s">
        <v>339</v>
      </c>
      <c r="AD244" s="434"/>
    </row>
    <row r="245" spans="2:30" x14ac:dyDescent="0.35">
      <c r="B245" s="31">
        <v>204</v>
      </c>
      <c r="C245" s="31" t="s">
        <v>597</v>
      </c>
      <c r="D245" s="31" t="s">
        <v>8</v>
      </c>
      <c r="E245" s="31" t="s">
        <v>8</v>
      </c>
      <c r="F245" s="461">
        <v>1</v>
      </c>
      <c r="G245" s="31" t="s">
        <v>801</v>
      </c>
      <c r="H245" s="462">
        <v>45838</v>
      </c>
      <c r="I245" s="463">
        <v>83.890730905779805</v>
      </c>
      <c r="J245" s="464" t="s">
        <v>389</v>
      </c>
      <c r="K245" s="464">
        <v>0</v>
      </c>
      <c r="L245" s="464">
        <v>500</v>
      </c>
      <c r="M245" s="464">
        <v>0</v>
      </c>
      <c r="N245" s="464">
        <v>0</v>
      </c>
      <c r="O245" s="31" t="s">
        <v>20</v>
      </c>
      <c r="P245" s="31" t="s">
        <v>602</v>
      </c>
      <c r="Q245" s="465">
        <v>46868</v>
      </c>
      <c r="R245" s="465">
        <v>52231</v>
      </c>
      <c r="S245" s="466">
        <v>12.971430060000001</v>
      </c>
      <c r="T245" s="462">
        <v>45444</v>
      </c>
      <c r="U245" s="467" t="s">
        <v>42</v>
      </c>
      <c r="V245" s="29" t="s">
        <v>604</v>
      </c>
      <c r="W245" s="468">
        <v>2.710236557242892E-3</v>
      </c>
      <c r="X245" s="468">
        <v>2.3161324497992922E-2</v>
      </c>
      <c r="Y245" s="427"/>
      <c r="Z245" s="427"/>
      <c r="AA245" s="427" t="s">
        <v>40</v>
      </c>
      <c r="AB245" s="427" t="s">
        <v>606</v>
      </c>
      <c r="AC245" s="427" t="s">
        <v>340</v>
      </c>
      <c r="AD245" s="427"/>
    </row>
    <row r="246" spans="2:30" x14ac:dyDescent="0.35">
      <c r="B246" s="451">
        <v>205</v>
      </c>
      <c r="C246" s="451" t="s">
        <v>597</v>
      </c>
      <c r="D246" s="451" t="s">
        <v>8</v>
      </c>
      <c r="E246" s="451" t="s">
        <v>8</v>
      </c>
      <c r="F246" s="452">
        <v>1</v>
      </c>
      <c r="G246" s="451" t="s">
        <v>802</v>
      </c>
      <c r="H246" s="453">
        <v>45838</v>
      </c>
      <c r="I246" s="454">
        <v>65.9141457116841</v>
      </c>
      <c r="J246" s="455" t="s">
        <v>389</v>
      </c>
      <c r="K246" s="455">
        <v>0</v>
      </c>
      <c r="L246" s="455">
        <v>750</v>
      </c>
      <c r="M246" s="455">
        <v>0</v>
      </c>
      <c r="N246" s="455">
        <v>0</v>
      </c>
      <c r="O246" s="451" t="s">
        <v>20</v>
      </c>
      <c r="P246" s="451" t="s">
        <v>602</v>
      </c>
      <c r="Q246" s="456">
        <v>46868</v>
      </c>
      <c r="R246" s="456">
        <v>52231</v>
      </c>
      <c r="S246" s="457">
        <v>10.16701434</v>
      </c>
      <c r="T246" s="453">
        <v>45444</v>
      </c>
      <c r="U246" s="458" t="s">
        <v>42</v>
      </c>
      <c r="V246" s="459" t="s">
        <v>604</v>
      </c>
      <c r="W246" s="460">
        <v>2.1242849703272241E-3</v>
      </c>
      <c r="X246" s="460">
        <v>1.8185876226214859E-2</v>
      </c>
      <c r="Y246" s="434"/>
      <c r="Z246" s="434"/>
      <c r="AA246" s="434" t="s">
        <v>40</v>
      </c>
      <c r="AB246" s="434" t="s">
        <v>606</v>
      </c>
      <c r="AC246" s="434" t="s">
        <v>341</v>
      </c>
      <c r="AD246" s="434"/>
    </row>
    <row r="247" spans="2:30" x14ac:dyDescent="0.35">
      <c r="B247" s="31">
        <v>206</v>
      </c>
      <c r="C247" s="31" t="s">
        <v>597</v>
      </c>
      <c r="D247" s="31" t="s">
        <v>8</v>
      </c>
      <c r="E247" s="31" t="s">
        <v>8</v>
      </c>
      <c r="F247" s="461">
        <v>1</v>
      </c>
      <c r="G247" s="31" t="s">
        <v>803</v>
      </c>
      <c r="H247" s="462">
        <v>45838</v>
      </c>
      <c r="I247" s="463">
        <v>27.664912296007927</v>
      </c>
      <c r="J247" s="464" t="s">
        <v>420</v>
      </c>
      <c r="K247" s="464">
        <v>0</v>
      </c>
      <c r="L247" s="464">
        <v>345</v>
      </c>
      <c r="M247" s="464">
        <v>150</v>
      </c>
      <c r="N247" s="464">
        <v>0</v>
      </c>
      <c r="O247" s="31" t="s">
        <v>20</v>
      </c>
      <c r="P247" s="31" t="s">
        <v>602</v>
      </c>
      <c r="Q247" s="465">
        <v>46339</v>
      </c>
      <c r="R247" s="465">
        <v>52231</v>
      </c>
      <c r="S247" s="466">
        <v>4.6830430199999995</v>
      </c>
      <c r="T247" s="462">
        <v>45444</v>
      </c>
      <c r="U247" s="467" t="s">
        <v>42</v>
      </c>
      <c r="V247" s="29" t="s">
        <v>553</v>
      </c>
      <c r="W247" s="468">
        <v>2.4945809509574531E-3</v>
      </c>
      <c r="X247" s="468">
        <v>2.4994957270589144E-3</v>
      </c>
      <c r="Y247" s="427"/>
      <c r="Z247" s="427"/>
      <c r="AA247" s="427" t="s">
        <v>40</v>
      </c>
      <c r="AB247" s="427" t="s">
        <v>606</v>
      </c>
      <c r="AC247" s="427" t="s">
        <v>342</v>
      </c>
      <c r="AD247" s="427"/>
    </row>
    <row r="248" spans="2:30" x14ac:dyDescent="0.35">
      <c r="B248" s="451">
        <v>207</v>
      </c>
      <c r="C248" s="451" t="s">
        <v>597</v>
      </c>
      <c r="D248" s="451" t="s">
        <v>8</v>
      </c>
      <c r="E248" s="451" t="s">
        <v>8</v>
      </c>
      <c r="F248" s="452">
        <v>1</v>
      </c>
      <c r="G248" s="451" t="s">
        <v>804</v>
      </c>
      <c r="H248" s="453">
        <v>45838</v>
      </c>
      <c r="I248" s="454">
        <v>9.6225781899157994</v>
      </c>
      <c r="J248" s="455" t="s">
        <v>420</v>
      </c>
      <c r="K248" s="455">
        <v>0</v>
      </c>
      <c r="L248" s="455">
        <v>345</v>
      </c>
      <c r="M248" s="455">
        <v>0</v>
      </c>
      <c r="N248" s="455">
        <v>0</v>
      </c>
      <c r="O248" s="451" t="s">
        <v>20</v>
      </c>
      <c r="P248" s="451" t="s">
        <v>602</v>
      </c>
      <c r="Q248" s="456">
        <v>46339</v>
      </c>
      <c r="R248" s="456">
        <v>52231</v>
      </c>
      <c r="S248" s="457">
        <v>1.5610143400000001</v>
      </c>
      <c r="T248" s="453">
        <v>45444</v>
      </c>
      <c r="U248" s="458" t="s">
        <v>42</v>
      </c>
      <c r="V248" s="459" t="s">
        <v>553</v>
      </c>
      <c r="W248" s="460">
        <v>8.315269836524843E-4</v>
      </c>
      <c r="X248" s="460">
        <v>8.3316524235297132E-4</v>
      </c>
      <c r="Y248" s="434"/>
      <c r="Z248" s="434"/>
      <c r="AA248" s="434" t="s">
        <v>40</v>
      </c>
      <c r="AB248" s="434" t="s">
        <v>606</v>
      </c>
      <c r="AC248" s="434" t="s">
        <v>343</v>
      </c>
      <c r="AD248" s="434"/>
    </row>
    <row r="249" spans="2:30" x14ac:dyDescent="0.35">
      <c r="B249" s="31">
        <v>208</v>
      </c>
      <c r="C249" s="31" t="s">
        <v>597</v>
      </c>
      <c r="D249" s="31" t="s">
        <v>8</v>
      </c>
      <c r="E249" s="31" t="s">
        <v>8</v>
      </c>
      <c r="F249" s="461">
        <v>1</v>
      </c>
      <c r="G249" s="31" t="s">
        <v>805</v>
      </c>
      <c r="H249" s="462">
        <v>45838</v>
      </c>
      <c r="I249" s="463">
        <v>27.664912296007927</v>
      </c>
      <c r="J249" s="464" t="s">
        <v>420</v>
      </c>
      <c r="K249" s="464">
        <v>0</v>
      </c>
      <c r="L249" s="464">
        <v>345</v>
      </c>
      <c r="M249" s="464">
        <v>150</v>
      </c>
      <c r="N249" s="464">
        <v>0</v>
      </c>
      <c r="O249" s="31" t="s">
        <v>20</v>
      </c>
      <c r="P249" s="31" t="s">
        <v>602</v>
      </c>
      <c r="Q249" s="465">
        <v>46339</v>
      </c>
      <c r="R249" s="465">
        <v>52231</v>
      </c>
      <c r="S249" s="466">
        <v>4.6830430199999995</v>
      </c>
      <c r="T249" s="462">
        <v>45444</v>
      </c>
      <c r="U249" s="467" t="s">
        <v>42</v>
      </c>
      <c r="V249" s="29" t="s">
        <v>553</v>
      </c>
      <c r="W249" s="468">
        <v>2.4945809509574531E-3</v>
      </c>
      <c r="X249" s="468">
        <v>2.4994957270589144E-3</v>
      </c>
      <c r="Y249" s="427"/>
      <c r="Z249" s="427"/>
      <c r="AA249" s="427" t="s">
        <v>40</v>
      </c>
      <c r="AB249" s="427" t="s">
        <v>606</v>
      </c>
      <c r="AC249" s="427" t="s">
        <v>344</v>
      </c>
      <c r="AD249" s="427"/>
    </row>
    <row r="250" spans="2:30" x14ac:dyDescent="0.35">
      <c r="B250" s="451">
        <v>209</v>
      </c>
      <c r="C250" s="451" t="s">
        <v>597</v>
      </c>
      <c r="D250" s="451" t="s">
        <v>8</v>
      </c>
      <c r="E250" s="451" t="s">
        <v>8</v>
      </c>
      <c r="F250" s="452">
        <v>1</v>
      </c>
      <c r="G250" s="451" t="s">
        <v>806</v>
      </c>
      <c r="H250" s="453">
        <v>45838</v>
      </c>
      <c r="I250" s="454">
        <v>27.664912296007927</v>
      </c>
      <c r="J250" s="455" t="s">
        <v>420</v>
      </c>
      <c r="K250" s="455">
        <v>0</v>
      </c>
      <c r="L250" s="455">
        <v>345</v>
      </c>
      <c r="M250" s="455">
        <v>150</v>
      </c>
      <c r="N250" s="455">
        <v>0</v>
      </c>
      <c r="O250" s="451" t="s">
        <v>20</v>
      </c>
      <c r="P250" s="451" t="s">
        <v>602</v>
      </c>
      <c r="Q250" s="456">
        <v>46339</v>
      </c>
      <c r="R250" s="456">
        <v>52231</v>
      </c>
      <c r="S250" s="457">
        <v>4.6830430199999995</v>
      </c>
      <c r="T250" s="453">
        <v>45444</v>
      </c>
      <c r="U250" s="458" t="s">
        <v>42</v>
      </c>
      <c r="V250" s="459" t="s">
        <v>553</v>
      </c>
      <c r="W250" s="460">
        <v>2.4945809509574531E-3</v>
      </c>
      <c r="X250" s="460">
        <v>2.4994957270589144E-3</v>
      </c>
      <c r="Y250" s="434"/>
      <c r="Z250" s="434"/>
      <c r="AA250" s="434" t="s">
        <v>40</v>
      </c>
      <c r="AB250" s="434" t="s">
        <v>606</v>
      </c>
      <c r="AC250" s="434" t="s">
        <v>345</v>
      </c>
      <c r="AD250" s="434"/>
    </row>
    <row r="251" spans="2:30" x14ac:dyDescent="0.35">
      <c r="B251" s="31">
        <v>210</v>
      </c>
      <c r="C251" s="31" t="s">
        <v>597</v>
      </c>
      <c r="D251" s="31" t="s">
        <v>8</v>
      </c>
      <c r="E251" s="31" t="s">
        <v>8</v>
      </c>
      <c r="F251" s="461">
        <v>1</v>
      </c>
      <c r="G251" s="31" t="s">
        <v>807</v>
      </c>
      <c r="H251" s="462">
        <v>45838</v>
      </c>
      <c r="I251" s="463">
        <v>27.664912296007927</v>
      </c>
      <c r="J251" s="464" t="s">
        <v>420</v>
      </c>
      <c r="K251" s="464">
        <v>0</v>
      </c>
      <c r="L251" s="464">
        <v>345</v>
      </c>
      <c r="M251" s="464">
        <v>150</v>
      </c>
      <c r="N251" s="464">
        <v>0</v>
      </c>
      <c r="O251" s="31" t="s">
        <v>20</v>
      </c>
      <c r="P251" s="31" t="s">
        <v>602</v>
      </c>
      <c r="Q251" s="465">
        <v>46339</v>
      </c>
      <c r="R251" s="465">
        <v>52231</v>
      </c>
      <c r="S251" s="466">
        <v>4.6830430199999995</v>
      </c>
      <c r="T251" s="462">
        <v>45444</v>
      </c>
      <c r="U251" s="467" t="s">
        <v>42</v>
      </c>
      <c r="V251" s="29" t="s">
        <v>553</v>
      </c>
      <c r="W251" s="468">
        <v>2.4945809509574531E-3</v>
      </c>
      <c r="X251" s="468">
        <v>2.4994957270589144E-3</v>
      </c>
      <c r="Y251" s="427"/>
      <c r="Z251" s="427"/>
      <c r="AA251" s="427" t="s">
        <v>40</v>
      </c>
      <c r="AB251" s="427" t="s">
        <v>606</v>
      </c>
      <c r="AC251" s="427" t="s">
        <v>346</v>
      </c>
      <c r="AD251" s="427"/>
    </row>
    <row r="252" spans="2:30" x14ac:dyDescent="0.35">
      <c r="B252" s="451">
        <v>211</v>
      </c>
      <c r="C252" s="451" t="s">
        <v>597</v>
      </c>
      <c r="D252" s="451" t="s">
        <v>8</v>
      </c>
      <c r="E252" s="451" t="s">
        <v>8</v>
      </c>
      <c r="F252" s="452">
        <v>1</v>
      </c>
      <c r="G252" s="451" t="s">
        <v>808</v>
      </c>
      <c r="H252" s="453">
        <v>45838</v>
      </c>
      <c r="I252" s="454">
        <v>91.292897347191925</v>
      </c>
      <c r="J252" s="455" t="s">
        <v>407</v>
      </c>
      <c r="K252" s="455">
        <v>0</v>
      </c>
      <c r="L252" s="455">
        <v>500</v>
      </c>
      <c r="M252" s="455">
        <v>0</v>
      </c>
      <c r="N252" s="455">
        <v>0</v>
      </c>
      <c r="O252" s="451" t="s">
        <v>17</v>
      </c>
      <c r="P252" s="451" t="s">
        <v>603</v>
      </c>
      <c r="Q252" s="456">
        <v>46660</v>
      </c>
      <c r="R252" s="456">
        <v>52231</v>
      </c>
      <c r="S252" s="457">
        <v>13.91819592</v>
      </c>
      <c r="T252" s="453">
        <v>45444</v>
      </c>
      <c r="U252" s="458" t="s">
        <v>42</v>
      </c>
      <c r="V252" s="459" t="s">
        <v>604</v>
      </c>
      <c r="W252" s="460">
        <v>3.2672043305659176E-2</v>
      </c>
      <c r="X252" s="460">
        <v>4.2118631761299E-2</v>
      </c>
      <c r="Y252" s="434"/>
      <c r="Z252" s="434"/>
      <c r="AA252" s="434" t="s">
        <v>40</v>
      </c>
      <c r="AB252" s="434" t="s">
        <v>606</v>
      </c>
      <c r="AC252" s="434" t="s">
        <v>347</v>
      </c>
      <c r="AD252" s="434" t="s">
        <v>1367</v>
      </c>
    </row>
    <row r="253" spans="2:30" x14ac:dyDescent="0.35">
      <c r="B253" s="31">
        <v>212</v>
      </c>
      <c r="C253" s="31" t="s">
        <v>597</v>
      </c>
      <c r="D253" s="31" t="s">
        <v>348</v>
      </c>
      <c r="E253" s="31" t="s">
        <v>3</v>
      </c>
      <c r="F253" s="461">
        <v>1</v>
      </c>
      <c r="G253" s="31" t="s">
        <v>809</v>
      </c>
      <c r="H253" s="462">
        <v>45439</v>
      </c>
      <c r="I253" s="463">
        <v>183.25437063999999</v>
      </c>
      <c r="J253" s="464" t="s">
        <v>401</v>
      </c>
      <c r="K253" s="464">
        <v>15</v>
      </c>
      <c r="L253" s="464">
        <v>230</v>
      </c>
      <c r="M253" s="464">
        <v>300</v>
      </c>
      <c r="N253" s="464">
        <v>0</v>
      </c>
      <c r="O253" s="31" t="s">
        <v>11</v>
      </c>
      <c r="P253" s="31" t="s">
        <v>603</v>
      </c>
      <c r="Q253" s="465">
        <v>46203</v>
      </c>
      <c r="R253" s="465">
        <v>56428</v>
      </c>
      <c r="S253" s="466">
        <v>11.637539</v>
      </c>
      <c r="T253" s="462">
        <v>45184</v>
      </c>
      <c r="U253" s="467" t="s">
        <v>42</v>
      </c>
      <c r="V253" s="29" t="s">
        <v>605</v>
      </c>
      <c r="W253" s="468" t="s">
        <v>9</v>
      </c>
      <c r="X253" s="468" t="s">
        <v>9</v>
      </c>
      <c r="Y253" s="427"/>
      <c r="Z253" s="427"/>
      <c r="AA253" s="427" t="s">
        <v>349</v>
      </c>
      <c r="AB253" s="427" t="s">
        <v>881</v>
      </c>
      <c r="AC253" s="427" t="s">
        <v>350</v>
      </c>
      <c r="AD253" s="427" t="s">
        <v>1368</v>
      </c>
    </row>
    <row r="254" spans="2:30" x14ac:dyDescent="0.35">
      <c r="B254" s="451">
        <v>213</v>
      </c>
      <c r="C254" s="451" t="s">
        <v>599</v>
      </c>
      <c r="D254" s="451" t="s">
        <v>351</v>
      </c>
      <c r="E254" s="451" t="s">
        <v>3</v>
      </c>
      <c r="F254" s="452">
        <v>1</v>
      </c>
      <c r="G254" s="451" t="s">
        <v>810</v>
      </c>
      <c r="H254" s="453">
        <v>45439</v>
      </c>
      <c r="I254" s="454">
        <v>981.5</v>
      </c>
      <c r="J254" s="455">
        <v>18</v>
      </c>
      <c r="K254" s="455">
        <v>336.8</v>
      </c>
      <c r="L254" s="455">
        <v>500</v>
      </c>
      <c r="M254" s="455">
        <v>900</v>
      </c>
      <c r="N254" s="455">
        <v>0</v>
      </c>
      <c r="O254" s="451" t="s">
        <v>27</v>
      </c>
      <c r="P254" s="451" t="s">
        <v>603</v>
      </c>
      <c r="Q254" s="456">
        <v>47299</v>
      </c>
      <c r="R254" s="456">
        <v>56428</v>
      </c>
      <c r="S254" s="457">
        <v>114.49</v>
      </c>
      <c r="T254" s="453">
        <v>45184</v>
      </c>
      <c r="U254" s="458" t="s">
        <v>42</v>
      </c>
      <c r="V254" s="459" t="s">
        <v>605</v>
      </c>
      <c r="W254" s="460" t="s">
        <v>9</v>
      </c>
      <c r="X254" s="460" t="s">
        <v>9</v>
      </c>
      <c r="Y254" s="434"/>
      <c r="Z254" s="434"/>
      <c r="AA254" s="434" t="s">
        <v>352</v>
      </c>
      <c r="AB254" s="434" t="s">
        <v>881</v>
      </c>
      <c r="AC254" s="434" t="s">
        <v>353</v>
      </c>
      <c r="AD254" s="434" t="s">
        <v>1368</v>
      </c>
    </row>
    <row r="255" spans="2:30" x14ac:dyDescent="0.35">
      <c r="B255" s="31">
        <v>214</v>
      </c>
      <c r="C255" s="31" t="s">
        <v>599</v>
      </c>
      <c r="D255" s="31" t="s">
        <v>354</v>
      </c>
      <c r="E255" s="31" t="s">
        <v>3</v>
      </c>
      <c r="F255" s="461">
        <v>1</v>
      </c>
      <c r="G255" s="31" t="s">
        <v>811</v>
      </c>
      <c r="H255" s="462">
        <v>45439</v>
      </c>
      <c r="I255" s="463">
        <v>2643</v>
      </c>
      <c r="J255" s="464">
        <v>16</v>
      </c>
      <c r="K255" s="464">
        <v>1081.55</v>
      </c>
      <c r="L255" s="464">
        <v>500</v>
      </c>
      <c r="M255" s="464">
        <v>3900</v>
      </c>
      <c r="N255" s="464">
        <v>1290</v>
      </c>
      <c r="O255" s="31" t="s">
        <v>355</v>
      </c>
      <c r="P255" s="31" t="s">
        <v>603</v>
      </c>
      <c r="Q255" s="465">
        <v>47482</v>
      </c>
      <c r="R255" s="465">
        <v>56428</v>
      </c>
      <c r="S255" s="466">
        <v>302</v>
      </c>
      <c r="T255" s="462">
        <v>45184</v>
      </c>
      <c r="U255" s="467" t="s">
        <v>42</v>
      </c>
      <c r="V255" s="29" t="s">
        <v>605</v>
      </c>
      <c r="W255" s="468" t="s">
        <v>9</v>
      </c>
      <c r="X255" s="468" t="s">
        <v>9</v>
      </c>
      <c r="Y255" s="427"/>
      <c r="Z255" s="427"/>
      <c r="AA255" s="427" t="s">
        <v>356</v>
      </c>
      <c r="AB255" s="427" t="s">
        <v>881</v>
      </c>
      <c r="AC255" s="427" t="s">
        <v>357</v>
      </c>
      <c r="AD255" s="427" t="s">
        <v>1368</v>
      </c>
    </row>
    <row r="256" spans="2:30" x14ac:dyDescent="0.35">
      <c r="B256" s="451">
        <v>215</v>
      </c>
      <c r="C256" s="451" t="s">
        <v>599</v>
      </c>
      <c r="D256" s="451" t="s">
        <v>358</v>
      </c>
      <c r="E256" s="451" t="s">
        <v>3</v>
      </c>
      <c r="F256" s="452">
        <v>1</v>
      </c>
      <c r="G256" s="451" t="s">
        <v>812</v>
      </c>
      <c r="H256" s="453">
        <v>45439</v>
      </c>
      <c r="I256" s="454">
        <v>1755</v>
      </c>
      <c r="J256" s="455">
        <v>27</v>
      </c>
      <c r="K256" s="455">
        <v>534</v>
      </c>
      <c r="L256" s="455">
        <v>500</v>
      </c>
      <c r="M256" s="455">
        <v>0</v>
      </c>
      <c r="N256" s="455">
        <v>960</v>
      </c>
      <c r="O256" s="451" t="s">
        <v>359</v>
      </c>
      <c r="P256" s="451" t="s">
        <v>603</v>
      </c>
      <c r="Q256" s="456">
        <v>47299</v>
      </c>
      <c r="R256" s="456">
        <v>56428</v>
      </c>
      <c r="S256" s="457">
        <v>162.38499999999999</v>
      </c>
      <c r="T256" s="453">
        <v>45184</v>
      </c>
      <c r="U256" s="458" t="s">
        <v>42</v>
      </c>
      <c r="V256" s="459" t="s">
        <v>605</v>
      </c>
      <c r="W256" s="460" t="s">
        <v>9</v>
      </c>
      <c r="X256" s="460" t="s">
        <v>9</v>
      </c>
      <c r="Y256" s="434"/>
      <c r="Z256" s="434"/>
      <c r="AA256" s="434" t="s">
        <v>360</v>
      </c>
      <c r="AB256" s="434" t="s">
        <v>881</v>
      </c>
      <c r="AC256" s="434" t="s">
        <v>361</v>
      </c>
      <c r="AD256" s="434" t="s">
        <v>1368</v>
      </c>
    </row>
    <row r="257" spans="2:30" x14ac:dyDescent="0.35">
      <c r="B257" s="31">
        <v>216</v>
      </c>
      <c r="C257" s="31" t="s">
        <v>597</v>
      </c>
      <c r="D257" s="31" t="s">
        <v>8</v>
      </c>
      <c r="E257" s="31" t="s">
        <v>8</v>
      </c>
      <c r="F257" s="461">
        <v>1</v>
      </c>
      <c r="G257" s="31" t="s">
        <v>813</v>
      </c>
      <c r="H257" s="462">
        <v>45838</v>
      </c>
      <c r="I257" s="463">
        <v>55.455441242540758</v>
      </c>
      <c r="J257" s="464" t="s">
        <v>413</v>
      </c>
      <c r="K257" s="464">
        <v>0</v>
      </c>
      <c r="L257" s="464">
        <v>500</v>
      </c>
      <c r="M257" s="464">
        <v>700</v>
      </c>
      <c r="N257" s="464">
        <v>0</v>
      </c>
      <c r="O257" s="31" t="s">
        <v>14</v>
      </c>
      <c r="P257" s="31" t="s">
        <v>603</v>
      </c>
      <c r="Q257" s="465">
        <v>46549</v>
      </c>
      <c r="R257" s="465">
        <v>52231</v>
      </c>
      <c r="S257" s="466">
        <v>12.678681510000001</v>
      </c>
      <c r="T257" s="462">
        <v>45444</v>
      </c>
      <c r="U257" s="467" t="s">
        <v>42</v>
      </c>
      <c r="V257" s="29" t="s">
        <v>553</v>
      </c>
      <c r="W257" s="468">
        <v>6.3919499999999995E-3</v>
      </c>
      <c r="X257" s="468">
        <v>5.929044E-2</v>
      </c>
      <c r="Y257" s="427"/>
      <c r="Z257" s="427"/>
      <c r="AA257" s="427" t="s">
        <v>40</v>
      </c>
      <c r="AB257" s="427" t="s">
        <v>606</v>
      </c>
      <c r="AC257" s="427" t="s">
        <v>421</v>
      </c>
      <c r="AD257" s="427" t="s">
        <v>1369</v>
      </c>
    </row>
    <row r="258" spans="2:30" x14ac:dyDescent="0.35">
      <c r="B258" s="451">
        <v>217</v>
      </c>
      <c r="C258" s="451" t="s">
        <v>597</v>
      </c>
      <c r="D258" s="451" t="s">
        <v>8</v>
      </c>
      <c r="E258" s="451" t="s">
        <v>8</v>
      </c>
      <c r="F258" s="452">
        <v>1</v>
      </c>
      <c r="G258" s="451" t="s">
        <v>814</v>
      </c>
      <c r="H258" s="453">
        <v>45838</v>
      </c>
      <c r="I258" s="454">
        <v>55.455441242540758</v>
      </c>
      <c r="J258" s="455" t="s">
        <v>413</v>
      </c>
      <c r="K258" s="455">
        <v>0</v>
      </c>
      <c r="L258" s="455">
        <v>500</v>
      </c>
      <c r="M258" s="455">
        <v>300</v>
      </c>
      <c r="N258" s="455">
        <v>0</v>
      </c>
      <c r="O258" s="451" t="s">
        <v>14</v>
      </c>
      <c r="P258" s="451" t="s">
        <v>603</v>
      </c>
      <c r="Q258" s="456">
        <v>46549</v>
      </c>
      <c r="R258" s="456">
        <v>52231</v>
      </c>
      <c r="S258" s="457">
        <v>12.678681510000001</v>
      </c>
      <c r="T258" s="453">
        <v>45444</v>
      </c>
      <c r="U258" s="458" t="s">
        <v>42</v>
      </c>
      <c r="V258" s="459" t="s">
        <v>553</v>
      </c>
      <c r="W258" s="460">
        <v>0</v>
      </c>
      <c r="X258" s="460">
        <v>2.226175E-2</v>
      </c>
      <c r="Y258" s="434"/>
      <c r="Z258" s="434"/>
      <c r="AA258" s="434" t="s">
        <v>40</v>
      </c>
      <c r="AB258" s="434" t="s">
        <v>606</v>
      </c>
      <c r="AC258" s="434" t="s">
        <v>422</v>
      </c>
      <c r="AD258" s="434" t="s">
        <v>1369</v>
      </c>
    </row>
    <row r="259" spans="2:30" x14ac:dyDescent="0.35">
      <c r="B259" s="31">
        <v>218</v>
      </c>
      <c r="C259" s="31" t="s">
        <v>597</v>
      </c>
      <c r="D259" s="31" t="s">
        <v>8</v>
      </c>
      <c r="E259" s="31" t="s">
        <v>8</v>
      </c>
      <c r="F259" s="461">
        <v>1</v>
      </c>
      <c r="G259" s="31" t="s">
        <v>815</v>
      </c>
      <c r="H259" s="462">
        <v>45838</v>
      </c>
      <c r="I259" s="463">
        <v>13.695375906876677</v>
      </c>
      <c r="J259" s="464" t="s">
        <v>413</v>
      </c>
      <c r="K259" s="464">
        <v>0</v>
      </c>
      <c r="L259" s="464">
        <v>500</v>
      </c>
      <c r="M259" s="464">
        <v>0</v>
      </c>
      <c r="N259" s="464">
        <v>0</v>
      </c>
      <c r="O259" s="31" t="s">
        <v>14</v>
      </c>
      <c r="P259" s="31" t="s">
        <v>603</v>
      </c>
      <c r="Q259" s="465">
        <v>46549</v>
      </c>
      <c r="R259" s="465">
        <v>52231</v>
      </c>
      <c r="S259" s="466">
        <v>3.1311500800000003</v>
      </c>
      <c r="T259" s="462">
        <v>45444</v>
      </c>
      <c r="U259" s="467" t="s">
        <v>42</v>
      </c>
      <c r="V259" s="29" t="s">
        <v>553</v>
      </c>
      <c r="W259" s="468">
        <v>3.0236999999999998E-3</v>
      </c>
      <c r="X259" s="468">
        <v>6.6793089999999986E-2</v>
      </c>
      <c r="Y259" s="427"/>
      <c r="Z259" s="427"/>
      <c r="AA259" s="427" t="s">
        <v>40</v>
      </c>
      <c r="AB259" s="427" t="s">
        <v>606</v>
      </c>
      <c r="AC259" s="427" t="s">
        <v>423</v>
      </c>
      <c r="AD259" s="427" t="s">
        <v>1369</v>
      </c>
    </row>
    <row r="260" spans="2:30" x14ac:dyDescent="0.35">
      <c r="B260" s="451">
        <v>219</v>
      </c>
      <c r="C260" s="451" t="s">
        <v>597</v>
      </c>
      <c r="D260" s="451" t="s">
        <v>3</v>
      </c>
      <c r="E260" s="451" t="s">
        <v>3</v>
      </c>
      <c r="F260" s="452">
        <v>1</v>
      </c>
      <c r="G260" s="451" t="s">
        <v>816</v>
      </c>
      <c r="H260" s="453">
        <v>45838</v>
      </c>
      <c r="I260" s="454">
        <v>5.3770367777961239</v>
      </c>
      <c r="J260" s="455" t="s">
        <v>1328</v>
      </c>
      <c r="K260" s="455">
        <v>0</v>
      </c>
      <c r="L260" s="455">
        <v>500</v>
      </c>
      <c r="M260" s="455">
        <v>0</v>
      </c>
      <c r="N260" s="455">
        <v>50</v>
      </c>
      <c r="O260" s="451" t="s">
        <v>211</v>
      </c>
      <c r="P260" s="451" t="s">
        <v>603</v>
      </c>
      <c r="Q260" s="456">
        <v>46302</v>
      </c>
      <c r="R260" s="456">
        <v>52231</v>
      </c>
      <c r="S260" s="457">
        <v>0.73065838000000005</v>
      </c>
      <c r="T260" s="453">
        <v>45444</v>
      </c>
      <c r="U260" s="458" t="s">
        <v>42</v>
      </c>
      <c r="V260" s="459" t="s">
        <v>553</v>
      </c>
      <c r="W260" s="460">
        <v>7.3281655927006487E-2</v>
      </c>
      <c r="X260" s="460">
        <v>0.66248515109363715</v>
      </c>
      <c r="Y260" s="434"/>
      <c r="Z260" s="434"/>
      <c r="AA260" s="434" t="s">
        <v>38</v>
      </c>
      <c r="AB260" s="434" t="s">
        <v>606</v>
      </c>
      <c r="AC260" s="434" t="s">
        <v>424</v>
      </c>
      <c r="AD260" s="434" t="s">
        <v>1370</v>
      </c>
    </row>
    <row r="261" spans="2:30" x14ac:dyDescent="0.35">
      <c r="B261" s="31">
        <v>220</v>
      </c>
      <c r="C261" s="31" t="s">
        <v>597</v>
      </c>
      <c r="D261" s="31" t="s">
        <v>3</v>
      </c>
      <c r="E261" s="31" t="s">
        <v>3</v>
      </c>
      <c r="F261" s="461">
        <v>1</v>
      </c>
      <c r="G261" s="31" t="s">
        <v>817</v>
      </c>
      <c r="H261" s="462">
        <v>45838</v>
      </c>
      <c r="I261" s="463">
        <v>28.166348149412329</v>
      </c>
      <c r="J261" s="464" t="s">
        <v>414</v>
      </c>
      <c r="K261" s="464">
        <v>0</v>
      </c>
      <c r="L261" s="464">
        <v>230</v>
      </c>
      <c r="M261" s="464">
        <v>100</v>
      </c>
      <c r="N261" s="464">
        <v>0</v>
      </c>
      <c r="O261" s="31" t="s">
        <v>211</v>
      </c>
      <c r="P261" s="31" t="s">
        <v>603</v>
      </c>
      <c r="Q261" s="465">
        <v>46486</v>
      </c>
      <c r="R261" s="465">
        <v>52231</v>
      </c>
      <c r="S261" s="466">
        <v>4.1737149799999997</v>
      </c>
      <c r="T261" s="462">
        <v>45444</v>
      </c>
      <c r="U261" s="467" t="s">
        <v>42</v>
      </c>
      <c r="V261" s="29" t="s">
        <v>553</v>
      </c>
      <c r="W261" s="468">
        <v>0</v>
      </c>
      <c r="X261" s="468">
        <v>6.0041000000000001E-3</v>
      </c>
      <c r="Y261" s="427"/>
      <c r="Z261" s="427"/>
      <c r="AA261" s="427" t="s">
        <v>38</v>
      </c>
      <c r="AB261" s="427" t="s">
        <v>606</v>
      </c>
      <c r="AC261" s="427" t="s">
        <v>425</v>
      </c>
      <c r="AD261" s="427" t="s">
        <v>1370</v>
      </c>
    </row>
    <row r="262" spans="2:30" x14ac:dyDescent="0.35">
      <c r="B262" s="451">
        <v>221</v>
      </c>
      <c r="C262" s="451" t="s">
        <v>597</v>
      </c>
      <c r="D262" s="451" t="s">
        <v>3</v>
      </c>
      <c r="E262" s="451" t="s">
        <v>3</v>
      </c>
      <c r="F262" s="452">
        <v>1</v>
      </c>
      <c r="G262" s="451" t="s">
        <v>818</v>
      </c>
      <c r="H262" s="453">
        <v>45838</v>
      </c>
      <c r="I262" s="460">
        <v>59.020100224674827</v>
      </c>
      <c r="J262" s="455" t="s">
        <v>414</v>
      </c>
      <c r="K262" s="455">
        <v>0</v>
      </c>
      <c r="L262" s="455">
        <v>230</v>
      </c>
      <c r="M262" s="455">
        <v>40</v>
      </c>
      <c r="N262" s="455">
        <v>0</v>
      </c>
      <c r="O262" s="451" t="s">
        <v>23</v>
      </c>
      <c r="P262" s="451" t="s">
        <v>603</v>
      </c>
      <c r="Q262" s="456">
        <v>46486</v>
      </c>
      <c r="R262" s="456">
        <v>52231</v>
      </c>
      <c r="S262" s="457">
        <v>4.0872093999999999</v>
      </c>
      <c r="T262" s="453">
        <v>45444</v>
      </c>
      <c r="U262" s="458" t="s">
        <v>42</v>
      </c>
      <c r="V262" s="459" t="s">
        <v>553</v>
      </c>
      <c r="W262" s="460">
        <v>0</v>
      </c>
      <c r="X262" s="460">
        <v>2.4567E-3</v>
      </c>
      <c r="Y262" s="434"/>
      <c r="Z262" s="434"/>
      <c r="AA262" s="434" t="s">
        <v>38</v>
      </c>
      <c r="AB262" s="434" t="s">
        <v>606</v>
      </c>
      <c r="AC262" s="434" t="s">
        <v>426</v>
      </c>
      <c r="AD262" s="434" t="s">
        <v>1370</v>
      </c>
    </row>
    <row r="263" spans="2:30" x14ac:dyDescent="0.35">
      <c r="B263" s="31">
        <v>222</v>
      </c>
      <c r="C263" s="31" t="s">
        <v>597</v>
      </c>
      <c r="D263" s="31" t="s">
        <v>3</v>
      </c>
      <c r="E263" s="31" t="s">
        <v>3</v>
      </c>
      <c r="F263" s="461">
        <v>1</v>
      </c>
      <c r="G263" s="31" t="s">
        <v>819</v>
      </c>
      <c r="H263" s="462">
        <v>45838</v>
      </c>
      <c r="I263" s="463">
        <v>42.181883724618089</v>
      </c>
      <c r="J263" s="464" t="s">
        <v>414</v>
      </c>
      <c r="K263" s="464">
        <v>0</v>
      </c>
      <c r="L263" s="464">
        <v>230</v>
      </c>
      <c r="M263" s="464">
        <v>100</v>
      </c>
      <c r="N263" s="464">
        <v>0</v>
      </c>
      <c r="O263" s="31" t="s">
        <v>23</v>
      </c>
      <c r="P263" s="31" t="s">
        <v>603</v>
      </c>
      <c r="Q263" s="465">
        <v>46484</v>
      </c>
      <c r="R263" s="465">
        <v>52231</v>
      </c>
      <c r="S263" s="466">
        <v>4.8419775999999999</v>
      </c>
      <c r="T263" s="462">
        <v>45444</v>
      </c>
      <c r="U263" s="467" t="s">
        <v>42</v>
      </c>
      <c r="V263" s="29" t="s">
        <v>553</v>
      </c>
      <c r="W263" s="468">
        <v>0</v>
      </c>
      <c r="X263" s="468">
        <v>5.3379289999999996E-2</v>
      </c>
      <c r="Y263" s="427"/>
      <c r="Z263" s="427"/>
      <c r="AA263" s="427" t="s">
        <v>38</v>
      </c>
      <c r="AB263" s="427" t="s">
        <v>606</v>
      </c>
      <c r="AC263" s="427" t="s">
        <v>427</v>
      </c>
      <c r="AD263" s="427" t="s">
        <v>1370</v>
      </c>
    </row>
    <row r="264" spans="2:30" x14ac:dyDescent="0.35">
      <c r="B264" s="451">
        <v>223</v>
      </c>
      <c r="C264" s="451" t="s">
        <v>597</v>
      </c>
      <c r="D264" s="451" t="s">
        <v>3</v>
      </c>
      <c r="E264" s="451" t="s">
        <v>3</v>
      </c>
      <c r="F264" s="452">
        <v>1</v>
      </c>
      <c r="G264" s="451" t="s">
        <v>820</v>
      </c>
      <c r="H264" s="453">
        <v>45838</v>
      </c>
      <c r="I264" s="460">
        <v>27.242650236999594</v>
      </c>
      <c r="J264" s="455" t="s">
        <v>408</v>
      </c>
      <c r="K264" s="455">
        <v>0</v>
      </c>
      <c r="L264" s="455">
        <v>230</v>
      </c>
      <c r="M264" s="455">
        <v>60</v>
      </c>
      <c r="N264" s="455">
        <v>0</v>
      </c>
      <c r="O264" s="451" t="s">
        <v>23</v>
      </c>
      <c r="P264" s="451" t="s">
        <v>603</v>
      </c>
      <c r="Q264" s="456">
        <v>46486</v>
      </c>
      <c r="R264" s="456">
        <v>52231</v>
      </c>
      <c r="S264" s="457">
        <v>3.9478309399999998</v>
      </c>
      <c r="T264" s="453">
        <v>45444</v>
      </c>
      <c r="U264" s="458" t="s">
        <v>42</v>
      </c>
      <c r="V264" s="459" t="s">
        <v>553</v>
      </c>
      <c r="W264" s="460">
        <v>0</v>
      </c>
      <c r="X264" s="460">
        <v>7.8941440000000002E-2</v>
      </c>
      <c r="Y264" s="434"/>
      <c r="Z264" s="434"/>
      <c r="AA264" s="434" t="s">
        <v>38</v>
      </c>
      <c r="AB264" s="434" t="s">
        <v>606</v>
      </c>
      <c r="AC264" s="434" t="s">
        <v>428</v>
      </c>
      <c r="AD264" s="434" t="s">
        <v>1370</v>
      </c>
    </row>
    <row r="265" spans="2:30" x14ac:dyDescent="0.35">
      <c r="B265" s="31">
        <v>224</v>
      </c>
      <c r="C265" s="31" t="s">
        <v>597</v>
      </c>
      <c r="D265" s="31" t="s">
        <v>3</v>
      </c>
      <c r="E265" s="31" t="s">
        <v>3</v>
      </c>
      <c r="F265" s="461">
        <v>1</v>
      </c>
      <c r="G265" s="31" t="s">
        <v>821</v>
      </c>
      <c r="H265" s="462">
        <v>45838</v>
      </c>
      <c r="I265" s="463">
        <v>27.28536528079697</v>
      </c>
      <c r="J265" s="464" t="s">
        <v>414</v>
      </c>
      <c r="K265" s="464">
        <v>0</v>
      </c>
      <c r="L265" s="464">
        <v>230</v>
      </c>
      <c r="M265" s="464">
        <v>40</v>
      </c>
      <c r="N265" s="464">
        <v>0</v>
      </c>
      <c r="O265" s="31" t="s">
        <v>23</v>
      </c>
      <c r="P265" s="31" t="s">
        <v>603</v>
      </c>
      <c r="Q265" s="465">
        <v>46486</v>
      </c>
      <c r="R265" s="465">
        <v>52231</v>
      </c>
      <c r="S265" s="466">
        <v>4.0872093999999999</v>
      </c>
      <c r="T265" s="462">
        <v>45444</v>
      </c>
      <c r="U265" s="467" t="s">
        <v>42</v>
      </c>
      <c r="V265" s="29" t="s">
        <v>553</v>
      </c>
      <c r="W265" s="468">
        <v>0</v>
      </c>
      <c r="X265" s="468">
        <v>2.4567E-3</v>
      </c>
      <c r="Y265" s="427"/>
      <c r="Z265" s="427"/>
      <c r="AA265" s="427" t="s">
        <v>38</v>
      </c>
      <c r="AB265" s="427" t="s">
        <v>606</v>
      </c>
      <c r="AC265" s="427" t="s">
        <v>429</v>
      </c>
      <c r="AD265" s="427" t="s">
        <v>1370</v>
      </c>
    </row>
    <row r="266" spans="2:30" x14ac:dyDescent="0.35">
      <c r="B266" s="451">
        <v>225</v>
      </c>
      <c r="C266" s="451" t="s">
        <v>597</v>
      </c>
      <c r="D266" s="451" t="s">
        <v>3</v>
      </c>
      <c r="E266" s="451" t="s">
        <v>3</v>
      </c>
      <c r="F266" s="452">
        <v>1</v>
      </c>
      <c r="G266" s="451" t="s">
        <v>822</v>
      </c>
      <c r="H266" s="453">
        <v>45838</v>
      </c>
      <c r="I266" s="454">
        <v>30.985781896597469</v>
      </c>
      <c r="J266" s="455" t="s">
        <v>414</v>
      </c>
      <c r="K266" s="455">
        <v>0</v>
      </c>
      <c r="L266" s="455">
        <v>230</v>
      </c>
      <c r="M266" s="455">
        <v>100</v>
      </c>
      <c r="N266" s="455">
        <v>0</v>
      </c>
      <c r="O266" s="451" t="s">
        <v>15</v>
      </c>
      <c r="P266" s="451" t="s">
        <v>603</v>
      </c>
      <c r="Q266" s="456">
        <v>46500</v>
      </c>
      <c r="R266" s="456">
        <v>52231</v>
      </c>
      <c r="S266" s="457">
        <v>5.0861051399999999</v>
      </c>
      <c r="T266" s="453">
        <v>45444</v>
      </c>
      <c r="U266" s="458" t="s">
        <v>42</v>
      </c>
      <c r="V266" s="459" t="s">
        <v>553</v>
      </c>
      <c r="W266" s="460">
        <v>0</v>
      </c>
      <c r="X266" s="460">
        <v>0</v>
      </c>
      <c r="Y266" s="434"/>
      <c r="Z266" s="434"/>
      <c r="AA266" s="434" t="s">
        <v>38</v>
      </c>
      <c r="AB266" s="434" t="s">
        <v>606</v>
      </c>
      <c r="AC266" s="434" t="s">
        <v>430</v>
      </c>
      <c r="AD266" s="434" t="s">
        <v>1371</v>
      </c>
    </row>
    <row r="267" spans="2:30" x14ac:dyDescent="0.35">
      <c r="B267" s="31">
        <v>226</v>
      </c>
      <c r="C267" s="31" t="s">
        <v>597</v>
      </c>
      <c r="D267" s="31" t="s">
        <v>3</v>
      </c>
      <c r="E267" s="31" t="s">
        <v>3</v>
      </c>
      <c r="F267" s="461">
        <v>1</v>
      </c>
      <c r="G267" s="31" t="s">
        <v>823</v>
      </c>
      <c r="H267" s="462">
        <v>45838</v>
      </c>
      <c r="I267" s="463">
        <v>39.996969036389672</v>
      </c>
      <c r="J267" s="464" t="s">
        <v>408</v>
      </c>
      <c r="K267" s="464">
        <v>0</v>
      </c>
      <c r="L267" s="464">
        <v>230</v>
      </c>
      <c r="M267" s="464">
        <v>100</v>
      </c>
      <c r="N267" s="464">
        <v>0</v>
      </c>
      <c r="O267" s="31" t="s">
        <v>211</v>
      </c>
      <c r="P267" s="31" t="s">
        <v>603</v>
      </c>
      <c r="Q267" s="465">
        <v>46500</v>
      </c>
      <c r="R267" s="465">
        <v>52231</v>
      </c>
      <c r="S267" s="466">
        <v>5.2844150700000005</v>
      </c>
      <c r="T267" s="462">
        <v>45444</v>
      </c>
      <c r="U267" s="467" t="s">
        <v>42</v>
      </c>
      <c r="V267" s="29" t="s">
        <v>553</v>
      </c>
      <c r="W267" s="468">
        <v>1.316604E-2</v>
      </c>
      <c r="X267" s="468">
        <v>8.7654300000000011E-3</v>
      </c>
      <c r="Y267" s="427"/>
      <c r="Z267" s="427"/>
      <c r="AA267" s="427" t="s">
        <v>38</v>
      </c>
      <c r="AB267" s="427" t="s">
        <v>606</v>
      </c>
      <c r="AC267" s="427" t="s">
        <v>431</v>
      </c>
      <c r="AD267" s="427" t="s">
        <v>1371</v>
      </c>
    </row>
    <row r="268" spans="2:30" x14ac:dyDescent="0.35">
      <c r="B268" s="451">
        <v>227</v>
      </c>
      <c r="C268" s="451" t="s">
        <v>597</v>
      </c>
      <c r="D268" s="451" t="s">
        <v>3</v>
      </c>
      <c r="E268" s="451" t="s">
        <v>3</v>
      </c>
      <c r="F268" s="452">
        <v>1</v>
      </c>
      <c r="G268" s="451" t="s">
        <v>824</v>
      </c>
      <c r="H268" s="453">
        <v>45838</v>
      </c>
      <c r="I268" s="454">
        <v>37.312016777778403</v>
      </c>
      <c r="J268" s="455" t="s">
        <v>414</v>
      </c>
      <c r="K268" s="455">
        <v>0</v>
      </c>
      <c r="L268" s="455">
        <v>230</v>
      </c>
      <c r="M268" s="455">
        <v>150</v>
      </c>
      <c r="N268" s="455">
        <v>0</v>
      </c>
      <c r="O268" s="451" t="s">
        <v>23</v>
      </c>
      <c r="P268" s="451" t="s">
        <v>603</v>
      </c>
      <c r="Q268" s="456">
        <v>46535</v>
      </c>
      <c r="R268" s="456">
        <v>52231</v>
      </c>
      <c r="S268" s="457">
        <v>4.77288421</v>
      </c>
      <c r="T268" s="453">
        <v>45444</v>
      </c>
      <c r="U268" s="458" t="s">
        <v>42</v>
      </c>
      <c r="V268" s="459" t="s">
        <v>553</v>
      </c>
      <c r="W268" s="460">
        <v>0</v>
      </c>
      <c r="X268" s="460">
        <v>7.318224000000001E-2</v>
      </c>
      <c r="Y268" s="434"/>
      <c r="Z268" s="434"/>
      <c r="AA268" s="434" t="s">
        <v>38</v>
      </c>
      <c r="AB268" s="434" t="s">
        <v>606</v>
      </c>
      <c r="AC268" s="434" t="s">
        <v>432</v>
      </c>
      <c r="AD268" s="434" t="s">
        <v>1372</v>
      </c>
    </row>
    <row r="269" spans="2:30" x14ac:dyDescent="0.35">
      <c r="B269" s="31">
        <v>228</v>
      </c>
      <c r="C269" s="31" t="s">
        <v>597</v>
      </c>
      <c r="D269" s="31" t="s">
        <v>4</v>
      </c>
      <c r="E269" s="31" t="s">
        <v>4</v>
      </c>
      <c r="F269" s="461">
        <v>1</v>
      </c>
      <c r="G269" s="31" t="s">
        <v>825</v>
      </c>
      <c r="H269" s="462">
        <v>45838</v>
      </c>
      <c r="I269" s="463">
        <v>29.364101241553925</v>
      </c>
      <c r="J269" s="464" t="s">
        <v>420</v>
      </c>
      <c r="K269" s="464">
        <v>0</v>
      </c>
      <c r="L269" s="464">
        <v>230</v>
      </c>
      <c r="M269" s="464">
        <v>100</v>
      </c>
      <c r="N269" s="464">
        <v>0</v>
      </c>
      <c r="O269" s="31" t="s">
        <v>199</v>
      </c>
      <c r="P269" s="31" t="s">
        <v>603</v>
      </c>
      <c r="Q269" s="465">
        <v>46486</v>
      </c>
      <c r="R269" s="465">
        <v>51415</v>
      </c>
      <c r="S269" s="466">
        <v>3.2966877499999998</v>
      </c>
      <c r="T269" s="462">
        <v>45444</v>
      </c>
      <c r="U269" s="467" t="s">
        <v>42</v>
      </c>
      <c r="V269" s="29" t="s">
        <v>553</v>
      </c>
      <c r="W269" s="468">
        <v>4.3053861275176561E-2</v>
      </c>
      <c r="X269" s="468">
        <v>5.7397603407878847E-2</v>
      </c>
      <c r="Y269" s="427"/>
      <c r="Z269" s="427"/>
      <c r="AA269" s="427" t="s">
        <v>74</v>
      </c>
      <c r="AB269" s="427" t="s">
        <v>606</v>
      </c>
      <c r="AC269" s="427" t="s">
        <v>433</v>
      </c>
      <c r="AD269" s="427" t="s">
        <v>1373</v>
      </c>
    </row>
    <row r="270" spans="2:30" x14ac:dyDescent="0.35">
      <c r="B270" s="451">
        <v>229</v>
      </c>
      <c r="C270" s="451" t="s">
        <v>597</v>
      </c>
      <c r="D270" s="451" t="s">
        <v>4</v>
      </c>
      <c r="E270" s="451" t="s">
        <v>4</v>
      </c>
      <c r="F270" s="452">
        <v>1</v>
      </c>
      <c r="G270" s="451" t="s">
        <v>826</v>
      </c>
      <c r="H270" s="453">
        <v>45838</v>
      </c>
      <c r="I270" s="454">
        <v>39.416256928464044</v>
      </c>
      <c r="J270" s="455" t="s">
        <v>420</v>
      </c>
      <c r="K270" s="455">
        <v>0</v>
      </c>
      <c r="L270" s="455">
        <v>230</v>
      </c>
      <c r="M270" s="455">
        <v>100</v>
      </c>
      <c r="N270" s="455">
        <v>0</v>
      </c>
      <c r="O270" s="451" t="s">
        <v>13</v>
      </c>
      <c r="P270" s="451" t="s">
        <v>603</v>
      </c>
      <c r="Q270" s="456">
        <v>46486</v>
      </c>
      <c r="R270" s="456">
        <v>50694</v>
      </c>
      <c r="S270" s="457">
        <v>4.6329576500000007</v>
      </c>
      <c r="T270" s="453">
        <v>45444</v>
      </c>
      <c r="U270" s="458" t="s">
        <v>42</v>
      </c>
      <c r="V270" s="459" t="s">
        <v>553</v>
      </c>
      <c r="W270" s="460">
        <v>6.9380800000000001E-3</v>
      </c>
      <c r="X270" s="460">
        <v>4.1217600000000004E-3</v>
      </c>
      <c r="Y270" s="434"/>
      <c r="Z270" s="434"/>
      <c r="AA270" s="434" t="s">
        <v>68</v>
      </c>
      <c r="AB270" s="434" t="s">
        <v>606</v>
      </c>
      <c r="AC270" s="434" t="s">
        <v>434</v>
      </c>
      <c r="AD270" s="434" t="s">
        <v>1373</v>
      </c>
    </row>
    <row r="271" spans="2:30" x14ac:dyDescent="0.35">
      <c r="B271" s="31">
        <v>230</v>
      </c>
      <c r="C271" s="31" t="s">
        <v>597</v>
      </c>
      <c r="D271" s="31" t="s">
        <v>4</v>
      </c>
      <c r="E271" s="31" t="s">
        <v>4</v>
      </c>
      <c r="F271" s="461">
        <v>1</v>
      </c>
      <c r="G271" s="31" t="s">
        <v>827</v>
      </c>
      <c r="H271" s="462">
        <v>45838</v>
      </c>
      <c r="I271" s="463">
        <v>28.454472035318563</v>
      </c>
      <c r="J271" s="464" t="s">
        <v>420</v>
      </c>
      <c r="K271" s="464">
        <v>0</v>
      </c>
      <c r="L271" s="464">
        <v>230</v>
      </c>
      <c r="M271" s="464">
        <v>100</v>
      </c>
      <c r="N271" s="464">
        <v>0</v>
      </c>
      <c r="O271" s="31" t="s">
        <v>13</v>
      </c>
      <c r="P271" s="31" t="s">
        <v>603</v>
      </c>
      <c r="Q271" s="465">
        <v>46535</v>
      </c>
      <c r="R271" s="465">
        <v>50205</v>
      </c>
      <c r="S271" s="466">
        <v>3.7692332799999999</v>
      </c>
      <c r="T271" s="462">
        <v>45444</v>
      </c>
      <c r="U271" s="467" t="s">
        <v>42</v>
      </c>
      <c r="V271" s="29" t="s">
        <v>553</v>
      </c>
      <c r="W271" s="468">
        <v>0</v>
      </c>
      <c r="X271" s="468">
        <v>0</v>
      </c>
      <c r="Y271" s="427"/>
      <c r="Z271" s="427"/>
      <c r="AA271" s="427" t="s">
        <v>63</v>
      </c>
      <c r="AB271" s="427" t="s">
        <v>606</v>
      </c>
      <c r="AC271" s="427" t="s">
        <v>435</v>
      </c>
      <c r="AD271" s="427" t="s">
        <v>1374</v>
      </c>
    </row>
    <row r="272" spans="2:30" x14ac:dyDescent="0.35">
      <c r="B272" s="451">
        <v>231</v>
      </c>
      <c r="C272" s="451" t="s">
        <v>596</v>
      </c>
      <c r="D272" s="451" t="s">
        <v>4</v>
      </c>
      <c r="E272" s="451" t="s">
        <v>4</v>
      </c>
      <c r="F272" s="452">
        <v>1</v>
      </c>
      <c r="G272" s="451" t="s">
        <v>828</v>
      </c>
      <c r="H272" s="453">
        <v>45838</v>
      </c>
      <c r="I272" s="454">
        <v>15.440102641802646</v>
      </c>
      <c r="J272" s="455" t="s">
        <v>420</v>
      </c>
      <c r="K272" s="455">
        <v>2.17</v>
      </c>
      <c r="L272" s="455">
        <v>230</v>
      </c>
      <c r="M272" s="455">
        <v>0</v>
      </c>
      <c r="N272" s="455">
        <v>0</v>
      </c>
      <c r="O272" s="451" t="s">
        <v>199</v>
      </c>
      <c r="P272" s="451" t="s">
        <v>603</v>
      </c>
      <c r="Q272" s="456">
        <v>47486</v>
      </c>
      <c r="R272" s="456">
        <v>52231</v>
      </c>
      <c r="S272" s="457">
        <v>2.5807259</v>
      </c>
      <c r="T272" s="453">
        <v>45444</v>
      </c>
      <c r="U272" s="458" t="s">
        <v>42</v>
      </c>
      <c r="V272" s="459" t="s">
        <v>553</v>
      </c>
      <c r="W272" s="460">
        <v>0</v>
      </c>
      <c r="X272" s="460">
        <v>0</v>
      </c>
      <c r="Y272" s="434"/>
      <c r="Z272" s="434"/>
      <c r="AA272" s="434" t="s">
        <v>37</v>
      </c>
      <c r="AB272" s="434" t="s">
        <v>606</v>
      </c>
      <c r="AC272" s="434" t="s">
        <v>436</v>
      </c>
      <c r="AD272" s="434" t="s">
        <v>1375</v>
      </c>
    </row>
    <row r="273" spans="2:30" x14ac:dyDescent="0.35">
      <c r="B273" s="31">
        <v>232</v>
      </c>
      <c r="C273" s="31" t="s">
        <v>596</v>
      </c>
      <c r="D273" s="31" t="s">
        <v>4</v>
      </c>
      <c r="E273" s="31" t="s">
        <v>4</v>
      </c>
      <c r="F273" s="461">
        <v>1</v>
      </c>
      <c r="G273" s="31" t="s">
        <v>829</v>
      </c>
      <c r="H273" s="462">
        <v>45838</v>
      </c>
      <c r="I273" s="463">
        <v>12.188632644768777</v>
      </c>
      <c r="J273" s="464" t="s">
        <v>420</v>
      </c>
      <c r="K273" s="464">
        <v>2</v>
      </c>
      <c r="L273" s="464">
        <v>230</v>
      </c>
      <c r="M273" s="464">
        <v>0</v>
      </c>
      <c r="N273" s="464">
        <v>0</v>
      </c>
      <c r="O273" s="31" t="s">
        <v>199</v>
      </c>
      <c r="P273" s="31" t="s">
        <v>603</v>
      </c>
      <c r="Q273" s="465">
        <v>47486</v>
      </c>
      <c r="R273" s="465">
        <v>52231</v>
      </c>
      <c r="S273" s="466">
        <v>1.98177479</v>
      </c>
      <c r="T273" s="462">
        <v>45444</v>
      </c>
      <c r="U273" s="467" t="s">
        <v>42</v>
      </c>
      <c r="V273" s="29" t="s">
        <v>553</v>
      </c>
      <c r="W273" s="468">
        <v>0</v>
      </c>
      <c r="X273" s="468">
        <v>0</v>
      </c>
      <c r="Y273" s="427"/>
      <c r="Z273" s="427"/>
      <c r="AA273" s="427" t="s">
        <v>37</v>
      </c>
      <c r="AB273" s="427" t="s">
        <v>606</v>
      </c>
      <c r="AC273" s="427" t="s">
        <v>437</v>
      </c>
      <c r="AD273" s="427" t="s">
        <v>1375</v>
      </c>
    </row>
    <row r="274" spans="2:30" x14ac:dyDescent="0.35">
      <c r="B274" s="451">
        <v>233</v>
      </c>
      <c r="C274" s="451" t="s">
        <v>596</v>
      </c>
      <c r="D274" s="451" t="s">
        <v>4</v>
      </c>
      <c r="E274" s="451" t="s">
        <v>4</v>
      </c>
      <c r="F274" s="452">
        <v>1</v>
      </c>
      <c r="G274" s="451" t="s">
        <v>1341</v>
      </c>
      <c r="H274" s="453">
        <v>45838</v>
      </c>
      <c r="I274" s="454">
        <v>46.703228633896138</v>
      </c>
      <c r="J274" s="455" t="s">
        <v>420</v>
      </c>
      <c r="K274" s="455">
        <v>0</v>
      </c>
      <c r="L274" s="455">
        <v>230</v>
      </c>
      <c r="M274" s="455">
        <v>0</v>
      </c>
      <c r="N274" s="455">
        <v>0</v>
      </c>
      <c r="O274" s="451" t="s">
        <v>13</v>
      </c>
      <c r="P274" s="451" t="s">
        <v>603</v>
      </c>
      <c r="Q274" s="456">
        <v>46602</v>
      </c>
      <c r="R274" s="456">
        <v>52231</v>
      </c>
      <c r="S274" s="457">
        <v>7.5376782380332976</v>
      </c>
      <c r="T274" s="453">
        <v>45444</v>
      </c>
      <c r="U274" s="458" t="s">
        <v>42</v>
      </c>
      <c r="V274" s="459" t="s">
        <v>553</v>
      </c>
      <c r="W274" s="460">
        <v>0</v>
      </c>
      <c r="X274" s="460">
        <v>0</v>
      </c>
      <c r="Y274" s="434"/>
      <c r="Z274" s="434"/>
      <c r="AA274" s="434" t="s">
        <v>37</v>
      </c>
      <c r="AB274" s="434" t="s">
        <v>606</v>
      </c>
      <c r="AC274" s="434" t="s">
        <v>455</v>
      </c>
      <c r="AD274" s="434" t="s">
        <v>1376</v>
      </c>
    </row>
    <row r="275" spans="2:30" x14ac:dyDescent="0.35">
      <c r="B275" s="31">
        <v>234</v>
      </c>
      <c r="C275" s="31" t="s">
        <v>596</v>
      </c>
      <c r="D275" s="31" t="s">
        <v>4</v>
      </c>
      <c r="E275" s="31" t="s">
        <v>4</v>
      </c>
      <c r="F275" s="461">
        <v>1</v>
      </c>
      <c r="G275" s="31" t="s">
        <v>1342</v>
      </c>
      <c r="H275" s="462">
        <v>45838</v>
      </c>
      <c r="I275" s="463">
        <v>46.703228633896131</v>
      </c>
      <c r="J275" s="464" t="s">
        <v>420</v>
      </c>
      <c r="K275" s="464">
        <v>0</v>
      </c>
      <c r="L275" s="464">
        <v>230</v>
      </c>
      <c r="M275" s="464">
        <v>0</v>
      </c>
      <c r="N275" s="464">
        <v>0</v>
      </c>
      <c r="O275" s="31" t="s">
        <v>13</v>
      </c>
      <c r="P275" s="31" t="s">
        <v>603</v>
      </c>
      <c r="Q275" s="465">
        <v>46602</v>
      </c>
      <c r="R275" s="465">
        <v>52231</v>
      </c>
      <c r="S275" s="466">
        <v>7.5376782380332976</v>
      </c>
      <c r="T275" s="462">
        <v>45444</v>
      </c>
      <c r="U275" s="467" t="s">
        <v>42</v>
      </c>
      <c r="V275" s="29" t="s">
        <v>553</v>
      </c>
      <c r="W275" s="468">
        <v>0</v>
      </c>
      <c r="X275" s="468">
        <v>0</v>
      </c>
      <c r="Y275" s="427"/>
      <c r="Z275" s="427"/>
      <c r="AA275" s="427" t="s">
        <v>37</v>
      </c>
      <c r="AB275" s="427" t="s">
        <v>606</v>
      </c>
      <c r="AC275" s="427" t="s">
        <v>456</v>
      </c>
      <c r="AD275" s="427" t="s">
        <v>1376</v>
      </c>
    </row>
    <row r="276" spans="2:30" x14ac:dyDescent="0.35">
      <c r="B276" s="451">
        <v>235</v>
      </c>
      <c r="C276" s="451" t="s">
        <v>596</v>
      </c>
      <c r="D276" s="451" t="s">
        <v>4</v>
      </c>
      <c r="E276" s="451" t="s">
        <v>4</v>
      </c>
      <c r="F276" s="452">
        <v>1</v>
      </c>
      <c r="G276" s="451" t="s">
        <v>1343</v>
      </c>
      <c r="H276" s="453">
        <v>45838</v>
      </c>
      <c r="I276" s="454">
        <v>32.791628608810186</v>
      </c>
      <c r="J276" s="455" t="s">
        <v>420</v>
      </c>
      <c r="K276" s="455">
        <v>0</v>
      </c>
      <c r="L276" s="455">
        <v>230</v>
      </c>
      <c r="M276" s="455">
        <v>0</v>
      </c>
      <c r="N276" s="455">
        <v>0</v>
      </c>
      <c r="O276" s="451" t="s">
        <v>13</v>
      </c>
      <c r="P276" s="451" t="s">
        <v>603</v>
      </c>
      <c r="Q276" s="456">
        <v>46599</v>
      </c>
      <c r="R276" s="456">
        <v>52231</v>
      </c>
      <c r="S276" s="457">
        <v>5.2924123853502323</v>
      </c>
      <c r="T276" s="453">
        <v>45444</v>
      </c>
      <c r="U276" s="458" t="s">
        <v>42</v>
      </c>
      <c r="V276" s="459" t="s">
        <v>553</v>
      </c>
      <c r="W276" s="460">
        <v>0</v>
      </c>
      <c r="X276" s="460">
        <v>0</v>
      </c>
      <c r="Y276" s="434"/>
      <c r="Z276" s="434"/>
      <c r="AA276" s="434" t="s">
        <v>37</v>
      </c>
      <c r="AB276" s="434" t="s">
        <v>606</v>
      </c>
      <c r="AC276" s="434" t="s">
        <v>457</v>
      </c>
      <c r="AD276" s="434" t="s">
        <v>1377</v>
      </c>
    </row>
    <row r="277" spans="2:30" x14ac:dyDescent="0.35">
      <c r="B277" s="31">
        <v>236</v>
      </c>
      <c r="C277" s="31" t="s">
        <v>596</v>
      </c>
      <c r="D277" s="31" t="s">
        <v>4</v>
      </c>
      <c r="E277" s="31" t="s">
        <v>4</v>
      </c>
      <c r="F277" s="461">
        <v>1</v>
      </c>
      <c r="G277" s="31" t="s">
        <v>1344</v>
      </c>
      <c r="H277" s="462">
        <v>45838</v>
      </c>
      <c r="I277" s="463">
        <v>32.791628608810178</v>
      </c>
      <c r="J277" s="464" t="s">
        <v>420</v>
      </c>
      <c r="K277" s="464">
        <v>0</v>
      </c>
      <c r="L277" s="464">
        <v>230</v>
      </c>
      <c r="M277" s="464">
        <v>0</v>
      </c>
      <c r="N277" s="464">
        <v>0</v>
      </c>
      <c r="O277" s="31" t="s">
        <v>13</v>
      </c>
      <c r="P277" s="31" t="s">
        <v>603</v>
      </c>
      <c r="Q277" s="465">
        <v>46599</v>
      </c>
      <c r="R277" s="465">
        <v>52231</v>
      </c>
      <c r="S277" s="466">
        <v>5.2924123853502323</v>
      </c>
      <c r="T277" s="462">
        <v>45444</v>
      </c>
      <c r="U277" s="467" t="s">
        <v>42</v>
      </c>
      <c r="V277" s="29" t="s">
        <v>553</v>
      </c>
      <c r="W277" s="468">
        <v>0</v>
      </c>
      <c r="X277" s="468">
        <v>0</v>
      </c>
      <c r="Y277" s="427"/>
      <c r="Z277" s="427"/>
      <c r="AA277" s="427" t="s">
        <v>37</v>
      </c>
      <c r="AB277" s="427" t="s">
        <v>606</v>
      </c>
      <c r="AC277" s="427" t="s">
        <v>458</v>
      </c>
      <c r="AD277" s="427" t="s">
        <v>1377</v>
      </c>
    </row>
    <row r="278" spans="2:30" x14ac:dyDescent="0.35">
      <c r="B278" s="451">
        <v>237</v>
      </c>
      <c r="C278" s="451" t="s">
        <v>597</v>
      </c>
      <c r="D278" s="451" t="s">
        <v>3</v>
      </c>
      <c r="E278" s="451" t="s">
        <v>3</v>
      </c>
      <c r="F278" s="452">
        <v>1</v>
      </c>
      <c r="G278" s="451" t="s">
        <v>1345</v>
      </c>
      <c r="H278" s="453">
        <v>45838</v>
      </c>
      <c r="I278" s="454">
        <v>33.544874185316765</v>
      </c>
      <c r="J278" s="455" t="s">
        <v>420</v>
      </c>
      <c r="K278" s="455">
        <v>0</v>
      </c>
      <c r="L278" s="455">
        <v>230</v>
      </c>
      <c r="M278" s="455">
        <v>150</v>
      </c>
      <c r="N278" s="455">
        <v>0</v>
      </c>
      <c r="O278" s="451" t="s">
        <v>15</v>
      </c>
      <c r="P278" s="451" t="s">
        <v>603</v>
      </c>
      <c r="Q278" s="456">
        <v>46599</v>
      </c>
      <c r="R278" s="456">
        <v>52231</v>
      </c>
      <c r="S278" s="457">
        <v>5.507470145600359</v>
      </c>
      <c r="T278" s="453">
        <v>45444</v>
      </c>
      <c r="U278" s="458" t="s">
        <v>42</v>
      </c>
      <c r="V278" s="459" t="s">
        <v>553</v>
      </c>
      <c r="W278" s="460">
        <v>0</v>
      </c>
      <c r="X278" s="460">
        <v>7.2686499999999998E-3</v>
      </c>
      <c r="Y278" s="434"/>
      <c r="Z278" s="434"/>
      <c r="AA278" s="434" t="s">
        <v>38</v>
      </c>
      <c r="AB278" s="434" t="s">
        <v>606</v>
      </c>
      <c r="AC278" s="434" t="s">
        <v>459</v>
      </c>
      <c r="AD278" s="434" t="s">
        <v>1378</v>
      </c>
    </row>
    <row r="279" spans="2:30" x14ac:dyDescent="0.35">
      <c r="B279" s="31">
        <v>238</v>
      </c>
      <c r="C279" s="31" t="s">
        <v>597</v>
      </c>
      <c r="D279" s="31" t="s">
        <v>3</v>
      </c>
      <c r="E279" s="31" t="s">
        <v>3</v>
      </c>
      <c r="F279" s="461">
        <v>1</v>
      </c>
      <c r="G279" s="31" t="s">
        <v>1346</v>
      </c>
      <c r="H279" s="462">
        <v>45838</v>
      </c>
      <c r="I279" s="463">
        <v>33.544874185316765</v>
      </c>
      <c r="J279" s="464" t="s">
        <v>420</v>
      </c>
      <c r="K279" s="464">
        <v>0</v>
      </c>
      <c r="L279" s="464">
        <v>230</v>
      </c>
      <c r="M279" s="464">
        <v>150</v>
      </c>
      <c r="N279" s="464">
        <v>0</v>
      </c>
      <c r="O279" s="31" t="s">
        <v>15</v>
      </c>
      <c r="P279" s="31" t="s">
        <v>603</v>
      </c>
      <c r="Q279" s="465">
        <v>46599</v>
      </c>
      <c r="R279" s="465">
        <v>52231</v>
      </c>
      <c r="S279" s="466">
        <v>5.507470145600359</v>
      </c>
      <c r="T279" s="462">
        <v>45444</v>
      </c>
      <c r="U279" s="467" t="s">
        <v>42</v>
      </c>
      <c r="V279" s="29" t="s">
        <v>553</v>
      </c>
      <c r="W279" s="468">
        <v>0</v>
      </c>
      <c r="X279" s="468">
        <v>0</v>
      </c>
      <c r="Y279" s="427"/>
      <c r="Z279" s="427"/>
      <c r="AA279" s="427" t="s">
        <v>38</v>
      </c>
      <c r="AB279" s="427" t="s">
        <v>606</v>
      </c>
      <c r="AC279" s="427" t="s">
        <v>460</v>
      </c>
      <c r="AD279" s="427" t="s">
        <v>1378</v>
      </c>
    </row>
    <row r="280" spans="2:30" x14ac:dyDescent="0.35">
      <c r="B280" s="451">
        <v>239</v>
      </c>
      <c r="C280" s="451" t="s">
        <v>597</v>
      </c>
      <c r="D280" s="451" t="s">
        <v>3</v>
      </c>
      <c r="E280" s="451" t="s">
        <v>3</v>
      </c>
      <c r="F280" s="452">
        <v>1</v>
      </c>
      <c r="G280" s="451" t="s">
        <v>1347</v>
      </c>
      <c r="H280" s="453">
        <v>45838</v>
      </c>
      <c r="I280" s="454">
        <v>26.836531219993944</v>
      </c>
      <c r="J280" s="455" t="s">
        <v>414</v>
      </c>
      <c r="K280" s="455">
        <v>0</v>
      </c>
      <c r="L280" s="455">
        <v>230</v>
      </c>
      <c r="M280" s="455">
        <v>75</v>
      </c>
      <c r="N280" s="455">
        <v>0</v>
      </c>
      <c r="O280" s="451" t="s">
        <v>15</v>
      </c>
      <c r="P280" s="451" t="s">
        <v>603</v>
      </c>
      <c r="Q280" s="456">
        <v>46588</v>
      </c>
      <c r="R280" s="456">
        <v>52231</v>
      </c>
      <c r="S280" s="457">
        <v>4.3496810025532593</v>
      </c>
      <c r="T280" s="453">
        <v>45444</v>
      </c>
      <c r="U280" s="458" t="s">
        <v>42</v>
      </c>
      <c r="V280" s="459" t="s">
        <v>553</v>
      </c>
      <c r="W280" s="460">
        <v>0</v>
      </c>
      <c r="X280" s="460">
        <v>0</v>
      </c>
      <c r="Y280" s="434"/>
      <c r="Z280" s="434"/>
      <c r="AA280" s="434" t="s">
        <v>38</v>
      </c>
      <c r="AB280" s="434" t="s">
        <v>606</v>
      </c>
      <c r="AC280" s="434" t="s">
        <v>461</v>
      </c>
      <c r="AD280" s="434" t="s">
        <v>1379</v>
      </c>
    </row>
    <row r="281" spans="2:30" x14ac:dyDescent="0.35">
      <c r="B281" s="31">
        <v>240</v>
      </c>
      <c r="C281" s="31" t="s">
        <v>597</v>
      </c>
      <c r="D281" s="31" t="s">
        <v>3</v>
      </c>
      <c r="E281" s="31" t="s">
        <v>3</v>
      </c>
      <c r="F281" s="461">
        <v>1</v>
      </c>
      <c r="G281" s="31" t="s">
        <v>1348</v>
      </c>
      <c r="H281" s="462">
        <v>45838</v>
      </c>
      <c r="I281" s="463">
        <v>25.261366753468781</v>
      </c>
      <c r="J281" s="464" t="s">
        <v>414</v>
      </c>
      <c r="K281" s="464">
        <v>0</v>
      </c>
      <c r="L281" s="464">
        <v>230</v>
      </c>
      <c r="M281" s="464">
        <v>45</v>
      </c>
      <c r="N281" s="464">
        <v>0</v>
      </c>
      <c r="O281" s="31" t="s">
        <v>15</v>
      </c>
      <c r="P281" s="31" t="s">
        <v>603</v>
      </c>
      <c r="Q281" s="465">
        <v>46588</v>
      </c>
      <c r="R281" s="465">
        <v>52231</v>
      </c>
      <c r="S281" s="466">
        <v>4.6191927717234549</v>
      </c>
      <c r="T281" s="462">
        <v>45444</v>
      </c>
      <c r="U281" s="467" t="s">
        <v>42</v>
      </c>
      <c r="V281" s="29" t="s">
        <v>553</v>
      </c>
      <c r="W281" s="468">
        <v>0</v>
      </c>
      <c r="X281" s="468">
        <v>0</v>
      </c>
      <c r="Y281" s="427"/>
      <c r="Z281" s="427"/>
      <c r="AA281" s="427" t="s">
        <v>38</v>
      </c>
      <c r="AB281" s="427" t="s">
        <v>606</v>
      </c>
      <c r="AC281" s="427" t="s">
        <v>462</v>
      </c>
      <c r="AD281" s="427" t="s">
        <v>1379</v>
      </c>
    </row>
    <row r="282" spans="2:30" x14ac:dyDescent="0.35">
      <c r="B282" s="451">
        <v>241</v>
      </c>
      <c r="C282" s="451" t="s">
        <v>597</v>
      </c>
      <c r="D282" s="451" t="s">
        <v>8</v>
      </c>
      <c r="E282" s="451" t="s">
        <v>8</v>
      </c>
      <c r="F282" s="452">
        <v>1</v>
      </c>
      <c r="G282" s="451" t="s">
        <v>1349</v>
      </c>
      <c r="H282" s="453">
        <v>45838</v>
      </c>
      <c r="I282" s="454">
        <v>8.4993718995873291</v>
      </c>
      <c r="J282" s="455" t="s">
        <v>395</v>
      </c>
      <c r="K282" s="455">
        <v>0</v>
      </c>
      <c r="L282" s="455">
        <v>750</v>
      </c>
      <c r="M282" s="455">
        <v>0</v>
      </c>
      <c r="N282" s="455">
        <v>0</v>
      </c>
      <c r="O282" s="451" t="s">
        <v>20</v>
      </c>
      <c r="P282" s="451" t="s">
        <v>603</v>
      </c>
      <c r="Q282" s="456">
        <v>46772</v>
      </c>
      <c r="R282" s="456">
        <v>52231</v>
      </c>
      <c r="S282" s="457">
        <v>1.2722336225346722</v>
      </c>
      <c r="T282" s="453">
        <v>45444</v>
      </c>
      <c r="U282" s="458" t="s">
        <v>42</v>
      </c>
      <c r="V282" s="459" t="s">
        <v>604</v>
      </c>
      <c r="W282" s="460">
        <v>7.503785458931338E-3</v>
      </c>
      <c r="X282" s="460">
        <v>2.7795101802147041E-3</v>
      </c>
      <c r="Y282" s="434"/>
      <c r="Z282" s="434"/>
      <c r="AA282" s="434" t="s">
        <v>40</v>
      </c>
      <c r="AB282" s="434" t="s">
        <v>606</v>
      </c>
      <c r="AC282" s="434" t="s">
        <v>1380</v>
      </c>
      <c r="AD282" s="434" t="s">
        <v>1381</v>
      </c>
    </row>
    <row r="283" spans="2:30" x14ac:dyDescent="0.35">
      <c r="B283" s="31">
        <v>242</v>
      </c>
      <c r="C283" s="31" t="s">
        <v>597</v>
      </c>
      <c r="D283" s="31" t="s">
        <v>8</v>
      </c>
      <c r="E283" s="31" t="s">
        <v>8</v>
      </c>
      <c r="F283" s="461">
        <v>1</v>
      </c>
      <c r="G283" s="31" t="s">
        <v>1350</v>
      </c>
      <c r="H283" s="462">
        <v>45838</v>
      </c>
      <c r="I283" s="463">
        <v>44.690697580039803</v>
      </c>
      <c r="J283" s="464" t="s">
        <v>420</v>
      </c>
      <c r="K283" s="464">
        <v>0</v>
      </c>
      <c r="L283" s="464">
        <v>600</v>
      </c>
      <c r="M283" s="464">
        <v>0</v>
      </c>
      <c r="N283" s="464">
        <v>0</v>
      </c>
      <c r="O283" s="31" t="s">
        <v>17</v>
      </c>
      <c r="P283" s="31" t="s">
        <v>603</v>
      </c>
      <c r="Q283" s="465">
        <v>46671</v>
      </c>
      <c r="R283" s="465">
        <v>52231</v>
      </c>
      <c r="S283" s="466">
        <v>7.014440640183456</v>
      </c>
      <c r="T283" s="462">
        <v>45444</v>
      </c>
      <c r="U283" s="467" t="s">
        <v>42</v>
      </c>
      <c r="V283" s="29" t="s">
        <v>604</v>
      </c>
      <c r="W283" s="468">
        <v>12.6489244</v>
      </c>
      <c r="X283" s="468">
        <v>1.0841935149999991</v>
      </c>
      <c r="Y283" s="427"/>
      <c r="Z283" s="427"/>
      <c r="AA283" s="427" t="s">
        <v>40</v>
      </c>
      <c r="AB283" s="427" t="s">
        <v>606</v>
      </c>
      <c r="AC283" s="427" t="s">
        <v>1382</v>
      </c>
      <c r="AD283" s="427" t="s">
        <v>1383</v>
      </c>
    </row>
    <row r="284" spans="2:30" x14ac:dyDescent="0.35">
      <c r="B284" s="451">
        <v>243</v>
      </c>
      <c r="C284" s="451" t="s">
        <v>597</v>
      </c>
      <c r="D284" s="451" t="s">
        <v>8</v>
      </c>
      <c r="E284" s="451" t="s">
        <v>8</v>
      </c>
      <c r="F284" s="452">
        <v>1</v>
      </c>
      <c r="G284" s="451" t="s">
        <v>1351</v>
      </c>
      <c r="H284" s="453">
        <v>45838</v>
      </c>
      <c r="I284" s="454">
        <v>40.829196592830193</v>
      </c>
      <c r="J284" s="455" t="s">
        <v>420</v>
      </c>
      <c r="K284" s="455">
        <v>0</v>
      </c>
      <c r="L284" s="455">
        <v>600</v>
      </c>
      <c r="M284" s="455">
        <v>0</v>
      </c>
      <c r="N284" s="455">
        <v>0</v>
      </c>
      <c r="O284" s="451" t="s">
        <v>17</v>
      </c>
      <c r="P284" s="451" t="s">
        <v>603</v>
      </c>
      <c r="Q284" s="456">
        <v>46671</v>
      </c>
      <c r="R284" s="456">
        <v>52231</v>
      </c>
      <c r="S284" s="457">
        <v>6.4083577036601937</v>
      </c>
      <c r="T284" s="453">
        <v>45444</v>
      </c>
      <c r="U284" s="458" t="s">
        <v>42</v>
      </c>
      <c r="V284" s="459" t="s">
        <v>604</v>
      </c>
      <c r="W284" s="460">
        <v>12.6489244</v>
      </c>
      <c r="X284" s="460">
        <v>1.0841935149999991</v>
      </c>
      <c r="Y284" s="434"/>
      <c r="Z284" s="434"/>
      <c r="AA284" s="434" t="s">
        <v>40</v>
      </c>
      <c r="AB284" s="434" t="s">
        <v>606</v>
      </c>
      <c r="AC284" s="434" t="s">
        <v>1384</v>
      </c>
      <c r="AD284" s="434" t="s">
        <v>1383</v>
      </c>
    </row>
    <row r="285" spans="2:30" x14ac:dyDescent="0.35">
      <c r="B285" s="31">
        <v>244</v>
      </c>
      <c r="C285" s="31" t="s">
        <v>597</v>
      </c>
      <c r="D285" s="31" t="s">
        <v>8</v>
      </c>
      <c r="E285" s="31" t="s">
        <v>8</v>
      </c>
      <c r="F285" s="461">
        <v>1</v>
      </c>
      <c r="G285" s="31" t="s">
        <v>1352</v>
      </c>
      <c r="H285" s="462">
        <v>45838</v>
      </c>
      <c r="I285" s="463">
        <v>36.743610674651983</v>
      </c>
      <c r="J285" s="464" t="s">
        <v>414</v>
      </c>
      <c r="K285" s="464">
        <v>0</v>
      </c>
      <c r="L285" s="464">
        <v>600</v>
      </c>
      <c r="M285" s="464">
        <v>0</v>
      </c>
      <c r="N285" s="464">
        <v>0</v>
      </c>
      <c r="O285" s="31" t="s">
        <v>20</v>
      </c>
      <c r="P285" s="31" t="s">
        <v>603</v>
      </c>
      <c r="Q285" s="465">
        <v>46488</v>
      </c>
      <c r="R285" s="465">
        <v>52231</v>
      </c>
      <c r="S285" s="466">
        <v>5.7530428345170295</v>
      </c>
      <c r="T285" s="462">
        <v>45444</v>
      </c>
      <c r="U285" s="467" t="s">
        <v>42</v>
      </c>
      <c r="V285" s="29" t="s">
        <v>604</v>
      </c>
      <c r="W285" s="468">
        <v>12.992427510000001</v>
      </c>
      <c r="X285" s="468">
        <v>2.5944697033333313</v>
      </c>
      <c r="Y285" s="427"/>
      <c r="Z285" s="427"/>
      <c r="AA285" s="427" t="s">
        <v>40</v>
      </c>
      <c r="AB285" s="427" t="s">
        <v>606</v>
      </c>
      <c r="AC285" s="427" t="s">
        <v>1385</v>
      </c>
      <c r="AD285" s="427" t="s">
        <v>1383</v>
      </c>
    </row>
    <row r="286" spans="2:30" x14ac:dyDescent="0.35">
      <c r="B286" s="451">
        <v>245</v>
      </c>
      <c r="C286" s="451" t="s">
        <v>597</v>
      </c>
      <c r="D286" s="451" t="s">
        <v>8</v>
      </c>
      <c r="E286" s="451" t="s">
        <v>8</v>
      </c>
      <c r="F286" s="452">
        <v>1</v>
      </c>
      <c r="G286" s="451" t="s">
        <v>1353</v>
      </c>
      <c r="H286" s="453">
        <v>45838</v>
      </c>
      <c r="I286" s="454">
        <v>36.743610674651983</v>
      </c>
      <c r="J286" s="455" t="s">
        <v>414</v>
      </c>
      <c r="K286" s="455">
        <v>0</v>
      </c>
      <c r="L286" s="455">
        <v>600</v>
      </c>
      <c r="M286" s="455">
        <v>0</v>
      </c>
      <c r="N286" s="455">
        <v>0</v>
      </c>
      <c r="O286" s="451" t="s">
        <v>20</v>
      </c>
      <c r="P286" s="451" t="s">
        <v>603</v>
      </c>
      <c r="Q286" s="456">
        <v>46488</v>
      </c>
      <c r="R286" s="456">
        <v>52231</v>
      </c>
      <c r="S286" s="457">
        <v>5.7530428345170295</v>
      </c>
      <c r="T286" s="453">
        <v>45444</v>
      </c>
      <c r="U286" s="458" t="s">
        <v>42</v>
      </c>
      <c r="V286" s="459" t="s">
        <v>604</v>
      </c>
      <c r="W286" s="460">
        <v>12.992427510000001</v>
      </c>
      <c r="X286" s="460">
        <v>2.5944697033333313</v>
      </c>
      <c r="Y286" s="434"/>
      <c r="Z286" s="434"/>
      <c r="AA286" s="434" t="s">
        <v>40</v>
      </c>
      <c r="AB286" s="434" t="s">
        <v>606</v>
      </c>
      <c r="AC286" s="434" t="s">
        <v>1386</v>
      </c>
      <c r="AD286" s="434" t="s">
        <v>1383</v>
      </c>
    </row>
    <row r="287" spans="2:30" x14ac:dyDescent="0.35">
      <c r="B287" s="31">
        <v>246</v>
      </c>
      <c r="C287" s="31" t="s">
        <v>597</v>
      </c>
      <c r="D287" s="31" t="s">
        <v>8</v>
      </c>
      <c r="E287" s="31" t="s">
        <v>8</v>
      </c>
      <c r="F287" s="461">
        <v>1</v>
      </c>
      <c r="G287" s="31" t="s">
        <v>1354</v>
      </c>
      <c r="H287" s="462">
        <v>45838</v>
      </c>
      <c r="I287" s="463">
        <v>36.743610674651983</v>
      </c>
      <c r="J287" s="464" t="s">
        <v>414</v>
      </c>
      <c r="K287" s="464">
        <v>0</v>
      </c>
      <c r="L287" s="464">
        <v>600</v>
      </c>
      <c r="M287" s="464">
        <v>0</v>
      </c>
      <c r="N287" s="464">
        <v>0</v>
      </c>
      <c r="O287" s="31" t="s">
        <v>20</v>
      </c>
      <c r="P287" s="31" t="s">
        <v>603</v>
      </c>
      <c r="Q287" s="465">
        <v>46488</v>
      </c>
      <c r="R287" s="465">
        <v>52231</v>
      </c>
      <c r="S287" s="466">
        <v>5.7530428345170295</v>
      </c>
      <c r="T287" s="462">
        <v>45444</v>
      </c>
      <c r="U287" s="467" t="s">
        <v>42</v>
      </c>
      <c r="V287" s="29" t="s">
        <v>604</v>
      </c>
      <c r="W287" s="468">
        <v>12.992427510000001</v>
      </c>
      <c r="X287" s="468">
        <v>2.5944697033333313</v>
      </c>
      <c r="Y287" s="427"/>
      <c r="Z287" s="427"/>
      <c r="AA287" s="427" t="s">
        <v>40</v>
      </c>
      <c r="AB287" s="427" t="s">
        <v>606</v>
      </c>
      <c r="AC287" s="427" t="s">
        <v>1387</v>
      </c>
      <c r="AD287" s="427" t="s">
        <v>1383</v>
      </c>
    </row>
    <row r="288" spans="2:30" x14ac:dyDescent="0.35">
      <c r="B288" s="451">
        <v>247</v>
      </c>
      <c r="C288" s="451" t="s">
        <v>597</v>
      </c>
      <c r="D288" s="451" t="s">
        <v>8</v>
      </c>
      <c r="E288" s="451" t="s">
        <v>8</v>
      </c>
      <c r="F288" s="452">
        <v>1</v>
      </c>
      <c r="G288" s="451" t="s">
        <v>1355</v>
      </c>
      <c r="H288" s="453">
        <v>45838</v>
      </c>
      <c r="I288" s="454">
        <v>36.743610674651983</v>
      </c>
      <c r="J288" s="455" t="s">
        <v>414</v>
      </c>
      <c r="K288" s="455">
        <v>0</v>
      </c>
      <c r="L288" s="455">
        <v>600</v>
      </c>
      <c r="M288" s="455">
        <v>0</v>
      </c>
      <c r="N288" s="455">
        <v>0</v>
      </c>
      <c r="O288" s="451" t="s">
        <v>20</v>
      </c>
      <c r="P288" s="451" t="s">
        <v>603</v>
      </c>
      <c r="Q288" s="456">
        <v>46671</v>
      </c>
      <c r="R288" s="456">
        <v>52231</v>
      </c>
      <c r="S288" s="457">
        <v>5.767103448806683</v>
      </c>
      <c r="T288" s="453">
        <v>45444</v>
      </c>
      <c r="U288" s="458" t="s">
        <v>42</v>
      </c>
      <c r="V288" s="459" t="s">
        <v>604</v>
      </c>
      <c r="W288" s="460">
        <v>12.992427510000001</v>
      </c>
      <c r="X288" s="460">
        <v>2.5944697033333313</v>
      </c>
      <c r="Y288" s="434"/>
      <c r="Z288" s="434"/>
      <c r="AA288" s="434" t="s">
        <v>40</v>
      </c>
      <c r="AB288" s="434" t="s">
        <v>606</v>
      </c>
      <c r="AC288" s="434" t="s">
        <v>1388</v>
      </c>
      <c r="AD288" s="434" t="s">
        <v>1383</v>
      </c>
    </row>
    <row r="289" spans="2:30" x14ac:dyDescent="0.35">
      <c r="B289" s="31">
        <v>248</v>
      </c>
      <c r="C289" s="31" t="s">
        <v>597</v>
      </c>
      <c r="D289" s="31" t="s">
        <v>8</v>
      </c>
      <c r="E289" s="31" t="s">
        <v>8</v>
      </c>
      <c r="F289" s="461">
        <v>1</v>
      </c>
      <c r="G289" s="31" t="s">
        <v>1356</v>
      </c>
      <c r="H289" s="462">
        <v>45838</v>
      </c>
      <c r="I289" s="463">
        <v>36.743610674651983</v>
      </c>
      <c r="J289" s="464" t="s">
        <v>414</v>
      </c>
      <c r="K289" s="464">
        <v>0</v>
      </c>
      <c r="L289" s="464">
        <v>600</v>
      </c>
      <c r="M289" s="464">
        <v>0</v>
      </c>
      <c r="N289" s="464">
        <v>0</v>
      </c>
      <c r="O289" s="31" t="s">
        <v>20</v>
      </c>
      <c r="P289" s="31" t="s">
        <v>603</v>
      </c>
      <c r="Q289" s="465">
        <v>47037</v>
      </c>
      <c r="R289" s="465">
        <v>52231</v>
      </c>
      <c r="S289" s="466">
        <v>5.5742222036453359</v>
      </c>
      <c r="T289" s="462">
        <v>45444</v>
      </c>
      <c r="U289" s="467" t="s">
        <v>42</v>
      </c>
      <c r="V289" s="29" t="s">
        <v>604</v>
      </c>
      <c r="W289" s="468">
        <v>12.992427510000001</v>
      </c>
      <c r="X289" s="468">
        <v>2.5944697033333313</v>
      </c>
      <c r="Y289" s="427"/>
      <c r="Z289" s="427"/>
      <c r="AA289" s="427" t="s">
        <v>40</v>
      </c>
      <c r="AB289" s="427" t="s">
        <v>606</v>
      </c>
      <c r="AC289" s="427" t="s">
        <v>1389</v>
      </c>
      <c r="AD289" s="427" t="s">
        <v>1383</v>
      </c>
    </row>
    <row r="290" spans="2:30" x14ac:dyDescent="0.35">
      <c r="B290" s="451">
        <v>249</v>
      </c>
      <c r="C290" s="451" t="s">
        <v>597</v>
      </c>
      <c r="D290" s="451" t="s">
        <v>8</v>
      </c>
      <c r="E290" s="451" t="s">
        <v>8</v>
      </c>
      <c r="F290" s="452">
        <v>1</v>
      </c>
      <c r="G290" s="451" t="s">
        <v>1357</v>
      </c>
      <c r="H290" s="453">
        <v>45838</v>
      </c>
      <c r="I290" s="454">
        <v>36.743610674651983</v>
      </c>
      <c r="J290" s="455" t="s">
        <v>414</v>
      </c>
      <c r="K290" s="455">
        <v>0</v>
      </c>
      <c r="L290" s="455">
        <v>600</v>
      </c>
      <c r="M290" s="455">
        <v>0</v>
      </c>
      <c r="N290" s="455">
        <v>0</v>
      </c>
      <c r="O290" s="451" t="s">
        <v>20</v>
      </c>
      <c r="P290" s="451" t="s">
        <v>603</v>
      </c>
      <c r="Q290" s="456">
        <v>47037</v>
      </c>
      <c r="R290" s="456">
        <v>52231</v>
      </c>
      <c r="S290" s="457">
        <v>5.5742222036453359</v>
      </c>
      <c r="T290" s="453">
        <v>45444</v>
      </c>
      <c r="U290" s="458" t="s">
        <v>42</v>
      </c>
      <c r="V290" s="459" t="s">
        <v>604</v>
      </c>
      <c r="W290" s="460">
        <v>12.992427510000001</v>
      </c>
      <c r="X290" s="460">
        <v>2.5944697033333313</v>
      </c>
      <c r="Y290" s="434"/>
      <c r="Z290" s="434"/>
      <c r="AA290" s="434" t="s">
        <v>40</v>
      </c>
      <c r="AB290" s="434" t="s">
        <v>606</v>
      </c>
      <c r="AC290" s="434" t="s">
        <v>1390</v>
      </c>
      <c r="AD290" s="434" t="s">
        <v>1383</v>
      </c>
    </row>
    <row r="291" spans="2:30" x14ac:dyDescent="0.35">
      <c r="B291" s="31">
        <v>250</v>
      </c>
      <c r="C291" s="31" t="s">
        <v>597</v>
      </c>
      <c r="D291" s="31" t="s">
        <v>8</v>
      </c>
      <c r="E291" s="31" t="s">
        <v>8</v>
      </c>
      <c r="F291" s="461">
        <v>1</v>
      </c>
      <c r="G291" s="31" t="s">
        <v>1358</v>
      </c>
      <c r="H291" s="462">
        <v>45838</v>
      </c>
      <c r="I291" s="463">
        <v>93.520782211655785</v>
      </c>
      <c r="J291" s="464" t="s">
        <v>420</v>
      </c>
      <c r="K291" s="464">
        <v>0</v>
      </c>
      <c r="L291" s="464">
        <v>230</v>
      </c>
      <c r="M291" s="464">
        <v>600</v>
      </c>
      <c r="N291" s="464">
        <v>0</v>
      </c>
      <c r="O291" s="31" t="s">
        <v>19</v>
      </c>
      <c r="P291" s="31" t="s">
        <v>603</v>
      </c>
      <c r="Q291" s="465">
        <v>46682</v>
      </c>
      <c r="R291" s="465">
        <v>52231</v>
      </c>
      <c r="S291" s="466">
        <v>15.288868591439609</v>
      </c>
      <c r="T291" s="462">
        <v>45444</v>
      </c>
      <c r="U291" s="467" t="s">
        <v>42</v>
      </c>
      <c r="V291" s="29" t="s">
        <v>553</v>
      </c>
      <c r="W291" s="468">
        <v>0</v>
      </c>
      <c r="X291" s="468">
        <v>1.971848E-2</v>
      </c>
      <c r="Y291" s="427"/>
      <c r="Z291" s="427"/>
      <c r="AA291" s="427" t="s">
        <v>40</v>
      </c>
      <c r="AB291" s="427" t="s">
        <v>606</v>
      </c>
      <c r="AC291" s="427" t="s">
        <v>1391</v>
      </c>
      <c r="AD291" s="427" t="s">
        <v>1392</v>
      </c>
    </row>
    <row r="292" spans="2:30" x14ac:dyDescent="0.35">
      <c r="B292" s="451">
        <v>251</v>
      </c>
      <c r="C292" s="451" t="s">
        <v>597</v>
      </c>
      <c r="D292" s="451" t="s">
        <v>4</v>
      </c>
      <c r="E292" s="451" t="s">
        <v>4</v>
      </c>
      <c r="F292" s="452">
        <v>1</v>
      </c>
      <c r="G292" s="451" t="s">
        <v>1359</v>
      </c>
      <c r="H292" s="453">
        <v>45838</v>
      </c>
      <c r="I292" s="454">
        <v>28.755817764635001</v>
      </c>
      <c r="J292" s="455" t="s">
        <v>420</v>
      </c>
      <c r="K292" s="455">
        <v>0</v>
      </c>
      <c r="L292" s="455">
        <v>230</v>
      </c>
      <c r="M292" s="455">
        <v>100</v>
      </c>
      <c r="N292" s="455">
        <v>0</v>
      </c>
      <c r="O292" s="451" t="s">
        <v>26</v>
      </c>
      <c r="P292" s="451" t="s">
        <v>603</v>
      </c>
      <c r="Q292" s="456">
        <v>46682</v>
      </c>
      <c r="R292" s="456">
        <v>52231</v>
      </c>
      <c r="S292" s="457">
        <v>4.745991044843012</v>
      </c>
      <c r="T292" s="453">
        <v>45444</v>
      </c>
      <c r="U292" s="458" t="s">
        <v>42</v>
      </c>
      <c r="V292" s="459" t="s">
        <v>553</v>
      </c>
      <c r="W292" s="460">
        <v>0</v>
      </c>
      <c r="X292" s="460">
        <v>0</v>
      </c>
      <c r="Y292" s="434"/>
      <c r="Z292" s="434"/>
      <c r="AA292" s="434" t="s">
        <v>37</v>
      </c>
      <c r="AB292" s="434" t="s">
        <v>606</v>
      </c>
      <c r="AC292" s="434" t="s">
        <v>1393</v>
      </c>
      <c r="AD292" s="434" t="s">
        <v>1394</v>
      </c>
    </row>
    <row r="293" spans="2:30" x14ac:dyDescent="0.35">
      <c r="B293" s="31">
        <v>252</v>
      </c>
      <c r="C293" s="31" t="s">
        <v>597</v>
      </c>
      <c r="D293" s="31" t="s">
        <v>4</v>
      </c>
      <c r="E293" s="31" t="s">
        <v>4</v>
      </c>
      <c r="F293" s="461">
        <v>1</v>
      </c>
      <c r="G293" s="31" t="s">
        <v>1360</v>
      </c>
      <c r="H293" s="462">
        <v>45838</v>
      </c>
      <c r="I293" s="463">
        <v>28.755817764635001</v>
      </c>
      <c r="J293" s="464" t="s">
        <v>420</v>
      </c>
      <c r="K293" s="464">
        <v>0</v>
      </c>
      <c r="L293" s="464">
        <v>230</v>
      </c>
      <c r="M293" s="464">
        <v>100</v>
      </c>
      <c r="N293" s="464">
        <v>0</v>
      </c>
      <c r="O293" s="31" t="s">
        <v>26</v>
      </c>
      <c r="P293" s="31" t="s">
        <v>603</v>
      </c>
      <c r="Q293" s="465">
        <v>46682</v>
      </c>
      <c r="R293" s="465">
        <v>52231</v>
      </c>
      <c r="S293" s="466">
        <v>4.745991044843012</v>
      </c>
      <c r="T293" s="462">
        <v>45444</v>
      </c>
      <c r="U293" s="467" t="s">
        <v>42</v>
      </c>
      <c r="V293" s="29" t="s">
        <v>553</v>
      </c>
      <c r="W293" s="468">
        <v>0</v>
      </c>
      <c r="X293" s="468">
        <v>0</v>
      </c>
      <c r="Y293" s="427"/>
      <c r="Z293" s="427"/>
      <c r="AA293" s="427" t="s">
        <v>37</v>
      </c>
      <c r="AB293" s="427" t="s">
        <v>606</v>
      </c>
      <c r="AC293" s="427" t="s">
        <v>1395</v>
      </c>
      <c r="AD293" s="427" t="s">
        <v>1394</v>
      </c>
    </row>
    <row r="294" spans="2:30" x14ac:dyDescent="0.35">
      <c r="B294" s="451">
        <v>253</v>
      </c>
      <c r="C294" s="451" t="s">
        <v>597</v>
      </c>
      <c r="D294" s="451" t="s">
        <v>3</v>
      </c>
      <c r="E294" s="451" t="s">
        <v>3</v>
      </c>
      <c r="F294" s="452">
        <v>1</v>
      </c>
      <c r="G294" s="451" t="s">
        <v>1361</v>
      </c>
      <c r="H294" s="453">
        <v>45838</v>
      </c>
      <c r="I294" s="454">
        <v>25.890248592414007</v>
      </c>
      <c r="J294" s="455" t="s">
        <v>408</v>
      </c>
      <c r="K294" s="455">
        <v>0</v>
      </c>
      <c r="L294" s="455">
        <v>230</v>
      </c>
      <c r="M294" s="455">
        <v>70</v>
      </c>
      <c r="N294" s="455">
        <v>0</v>
      </c>
      <c r="O294" s="451" t="s">
        <v>15</v>
      </c>
      <c r="P294" s="451" t="s">
        <v>603</v>
      </c>
      <c r="Q294" s="456">
        <v>46682</v>
      </c>
      <c r="R294" s="456">
        <v>52231</v>
      </c>
      <c r="S294" s="457">
        <v>4.2895782928751851</v>
      </c>
      <c r="T294" s="453">
        <v>45444</v>
      </c>
      <c r="U294" s="458" t="s">
        <v>42</v>
      </c>
      <c r="V294" s="459" t="s">
        <v>553</v>
      </c>
      <c r="W294" s="460">
        <v>0</v>
      </c>
      <c r="X294" s="460">
        <v>0</v>
      </c>
      <c r="Y294" s="434"/>
      <c r="Z294" s="434"/>
      <c r="AA294" s="434" t="s">
        <v>38</v>
      </c>
      <c r="AB294" s="434" t="s">
        <v>606</v>
      </c>
      <c r="AC294" s="434" t="s">
        <v>1396</v>
      </c>
      <c r="AD294" s="434" t="s">
        <v>1397</v>
      </c>
    </row>
    <row r="295" spans="2:30" x14ac:dyDescent="0.35">
      <c r="B295" s="31">
        <v>254</v>
      </c>
      <c r="C295" s="31" t="s">
        <v>597</v>
      </c>
      <c r="D295" s="31" t="s">
        <v>3</v>
      </c>
      <c r="E295" s="31" t="s">
        <v>3</v>
      </c>
      <c r="F295" s="461">
        <v>1</v>
      </c>
      <c r="G295" s="31" t="s">
        <v>1362</v>
      </c>
      <c r="H295" s="462">
        <v>45838</v>
      </c>
      <c r="I295" s="463">
        <v>27.466007156992095</v>
      </c>
      <c r="J295" s="464" t="s">
        <v>408</v>
      </c>
      <c r="K295" s="464">
        <v>0</v>
      </c>
      <c r="L295" s="464">
        <v>230</v>
      </c>
      <c r="M295" s="464">
        <v>100</v>
      </c>
      <c r="N295" s="464">
        <v>0</v>
      </c>
      <c r="O295" s="31" t="s">
        <v>15</v>
      </c>
      <c r="P295" s="31" t="s">
        <v>603</v>
      </c>
      <c r="Q295" s="465">
        <v>46682</v>
      </c>
      <c r="R295" s="465">
        <v>52231</v>
      </c>
      <c r="S295" s="466">
        <v>4.5575830993555986</v>
      </c>
      <c r="T295" s="462">
        <v>45444</v>
      </c>
      <c r="U295" s="467" t="s">
        <v>42</v>
      </c>
      <c r="V295" s="29" t="s">
        <v>553</v>
      </c>
      <c r="W295" s="468">
        <v>0</v>
      </c>
      <c r="X295" s="468">
        <v>0</v>
      </c>
      <c r="Y295" s="427"/>
      <c r="Z295" s="427"/>
      <c r="AA295" s="427" t="s">
        <v>38</v>
      </c>
      <c r="AB295" s="427" t="s">
        <v>606</v>
      </c>
      <c r="AC295" s="427" t="s">
        <v>1398</v>
      </c>
      <c r="AD295" s="427" t="s">
        <v>1397</v>
      </c>
    </row>
    <row r="296" spans="2:30" x14ac:dyDescent="0.35">
      <c r="B296" s="451">
        <v>255</v>
      </c>
      <c r="C296" s="451" t="s">
        <v>597</v>
      </c>
      <c r="D296" s="451" t="s">
        <v>8</v>
      </c>
      <c r="E296" s="451" t="s">
        <v>8</v>
      </c>
      <c r="F296" s="452">
        <v>1</v>
      </c>
      <c r="G296" s="451" t="s">
        <v>1363</v>
      </c>
      <c r="H296" s="453">
        <v>45838</v>
      </c>
      <c r="I296" s="454">
        <v>13.291579098826254</v>
      </c>
      <c r="J296" s="455" t="s">
        <v>420</v>
      </c>
      <c r="K296" s="455">
        <v>0</v>
      </c>
      <c r="L296" s="455">
        <v>138</v>
      </c>
      <c r="M296" s="455">
        <v>0</v>
      </c>
      <c r="N296" s="455">
        <v>30</v>
      </c>
      <c r="O296" s="451" t="s">
        <v>14</v>
      </c>
      <c r="P296" s="451" t="s">
        <v>603</v>
      </c>
      <c r="Q296" s="456">
        <v>46499</v>
      </c>
      <c r="R296" s="456">
        <v>52231</v>
      </c>
      <c r="S296" s="457">
        <v>2.2021829921000728</v>
      </c>
      <c r="T296" s="453">
        <v>45444</v>
      </c>
      <c r="U296" s="458" t="s">
        <v>42</v>
      </c>
      <c r="V296" s="459" t="s">
        <v>553</v>
      </c>
      <c r="W296" s="460">
        <v>0</v>
      </c>
      <c r="X296" s="460">
        <v>7.4445800000000001E-3</v>
      </c>
      <c r="Y296" s="434"/>
      <c r="Z296" s="434"/>
      <c r="AA296" s="434" t="s">
        <v>40</v>
      </c>
      <c r="AB296" s="434" t="s">
        <v>606</v>
      </c>
      <c r="AC296" s="434" t="s">
        <v>1399</v>
      </c>
      <c r="AD296" s="434" t="s">
        <v>1400</v>
      </c>
    </row>
    <row r="297" spans="2:30" x14ac:dyDescent="0.35">
      <c r="B297" s="31">
        <v>256</v>
      </c>
      <c r="C297" s="31" t="s">
        <v>597</v>
      </c>
      <c r="D297" s="31" t="s">
        <v>4</v>
      </c>
      <c r="E297" s="31" t="s">
        <v>4</v>
      </c>
      <c r="F297" s="461">
        <v>1</v>
      </c>
      <c r="G297" s="31" t="s">
        <v>1364</v>
      </c>
      <c r="H297" s="462">
        <v>45838</v>
      </c>
      <c r="I297" s="463">
        <v>28.390811627921035</v>
      </c>
      <c r="J297" s="464" t="s">
        <v>420</v>
      </c>
      <c r="K297" s="464">
        <v>0</v>
      </c>
      <c r="L297" s="464">
        <v>230</v>
      </c>
      <c r="M297" s="464">
        <v>150</v>
      </c>
      <c r="N297" s="464">
        <v>0</v>
      </c>
      <c r="O297" s="31" t="s">
        <v>26</v>
      </c>
      <c r="P297" s="31" t="s">
        <v>603</v>
      </c>
      <c r="Q297" s="465">
        <v>46682</v>
      </c>
      <c r="R297" s="465">
        <v>52018</v>
      </c>
      <c r="S297" s="466">
        <v>3.8158036098669581</v>
      </c>
      <c r="T297" s="462">
        <v>45444</v>
      </c>
      <c r="U297" s="467" t="s">
        <v>42</v>
      </c>
      <c r="V297" s="29" t="s">
        <v>553</v>
      </c>
      <c r="W297" s="468">
        <v>0</v>
      </c>
      <c r="X297" s="468">
        <v>0</v>
      </c>
      <c r="Y297" s="427"/>
      <c r="Z297" s="427"/>
      <c r="AA297" s="427" t="s">
        <v>86</v>
      </c>
      <c r="AB297" s="427" t="s">
        <v>881</v>
      </c>
      <c r="AC297" s="427" t="s">
        <v>1401</v>
      </c>
      <c r="AD297" s="427" t="s">
        <v>1394</v>
      </c>
    </row>
    <row r="298" spans="2:30" x14ac:dyDescent="0.35">
      <c r="B298" s="451">
        <v>257</v>
      </c>
      <c r="C298" s="451" t="s">
        <v>597</v>
      </c>
      <c r="D298" s="451" t="s">
        <v>3</v>
      </c>
      <c r="E298" s="451" t="s">
        <v>3</v>
      </c>
      <c r="F298" s="452">
        <v>1</v>
      </c>
      <c r="G298" s="451" t="s">
        <v>1365</v>
      </c>
      <c r="H298" s="453">
        <v>45838</v>
      </c>
      <c r="I298" s="454">
        <v>36.797700470242695</v>
      </c>
      <c r="J298" s="455" t="s">
        <v>408</v>
      </c>
      <c r="K298" s="455">
        <v>0</v>
      </c>
      <c r="L298" s="455">
        <v>230</v>
      </c>
      <c r="M298" s="455">
        <v>75</v>
      </c>
      <c r="N298" s="455">
        <v>0</v>
      </c>
      <c r="O298" s="451" t="s">
        <v>15</v>
      </c>
      <c r="P298" s="451" t="s">
        <v>603</v>
      </c>
      <c r="Q298" s="456">
        <v>46682</v>
      </c>
      <c r="R298" s="456">
        <v>51680</v>
      </c>
      <c r="S298" s="457">
        <v>4.9623745198020677</v>
      </c>
      <c r="T298" s="453">
        <v>45444</v>
      </c>
      <c r="U298" s="458" t="s">
        <v>42</v>
      </c>
      <c r="V298" s="459" t="s">
        <v>553</v>
      </c>
      <c r="W298" s="460">
        <v>0</v>
      </c>
      <c r="X298" s="460">
        <v>0</v>
      </c>
      <c r="Y298" s="434"/>
      <c r="Z298" s="434"/>
      <c r="AA298" s="434" t="s">
        <v>106</v>
      </c>
      <c r="AB298" s="434" t="s">
        <v>881</v>
      </c>
      <c r="AC298" s="434" t="s">
        <v>1402</v>
      </c>
      <c r="AD298" s="434" t="s">
        <v>1397</v>
      </c>
    </row>
    <row r="299" spans="2:30" x14ac:dyDescent="0.35">
      <c r="B299" s="31">
        <v>258</v>
      </c>
      <c r="C299" s="31" t="s">
        <v>597</v>
      </c>
      <c r="D299" s="31" t="s">
        <v>5</v>
      </c>
      <c r="E299" s="31" t="s">
        <v>5</v>
      </c>
      <c r="F299" s="461">
        <v>1</v>
      </c>
      <c r="G299" s="31" t="s">
        <v>1366</v>
      </c>
      <c r="H299" s="462">
        <v>45838</v>
      </c>
      <c r="I299" s="463">
        <v>15.75475518655958</v>
      </c>
      <c r="J299" s="464" t="s">
        <v>414</v>
      </c>
      <c r="K299" s="464">
        <v>0</v>
      </c>
      <c r="L299" s="464">
        <v>230</v>
      </c>
      <c r="M299" s="464">
        <v>150</v>
      </c>
      <c r="N299" s="464">
        <v>0</v>
      </c>
      <c r="O299" s="31" t="s">
        <v>11</v>
      </c>
      <c r="P299" s="31" t="s">
        <v>603</v>
      </c>
      <c r="Q299" s="465">
        <v>46744</v>
      </c>
      <c r="R299" s="465">
        <v>52231</v>
      </c>
      <c r="S299" s="466">
        <v>2.5535953107805676</v>
      </c>
      <c r="T299" s="462">
        <v>45444</v>
      </c>
      <c r="U299" s="467" t="s">
        <v>42</v>
      </c>
      <c r="V299" s="29" t="s">
        <v>553</v>
      </c>
      <c r="W299" s="468">
        <v>0</v>
      </c>
      <c r="X299" s="468">
        <v>0</v>
      </c>
      <c r="Y299" s="427"/>
      <c r="Z299" s="427"/>
      <c r="AA299" s="427" t="s">
        <v>39</v>
      </c>
      <c r="AB299" s="427" t="s">
        <v>606</v>
      </c>
      <c r="AC299" s="427" t="s">
        <v>1403</v>
      </c>
      <c r="AD299" s="427" t="s">
        <v>1404</v>
      </c>
    </row>
  </sheetData>
  <autoFilter ref="B41:AD299" xr:uid="{BF818C55-6F79-4F0B-BCEF-F61717B7BBAD}"/>
  <mergeCells count="6">
    <mergeCell ref="B10:B11"/>
    <mergeCell ref="C10:C11"/>
    <mergeCell ref="D10:F10"/>
    <mergeCell ref="B24:B25"/>
    <mergeCell ref="C24:C25"/>
    <mergeCell ref="D24:F24"/>
  </mergeCells>
  <hyperlinks>
    <hyperlink ref="A1" location="'Modeling Support'!A1" display="Support" xr:uid="{60C62E03-287C-4E86-8E4F-3BC780B783DA}"/>
  </hyperlinks>
  <pageMargins left="0.511811024" right="0.511811024" top="0.78740157499999996" bottom="0.78740157499999996" header="0.31496062000000002" footer="0.31496062000000002"/>
  <pageSetup paperSize="9" orientation="portrait" verticalDpi="0" r:id="rId1"/>
  <headerFooter>
    <oddFooter>&amp;C_x000D_&amp;1#&amp;"Calibri"&amp;10&amp;K008000 Classificação: Pública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90821-8598-46F3-874C-466010E6D400}">
  <sheetPr codeName="Planilha6">
    <tabColor rgb="FFEDECE3"/>
    <pageSetUpPr fitToPage="1"/>
  </sheetPr>
  <dimension ref="A1:V168"/>
  <sheetViews>
    <sheetView showGridLines="0" showWhiteSpace="0" zoomScaleNormal="100" zoomScaleSheetLayoutView="70" zoomScalePageLayoutView="25" workbookViewId="0"/>
  </sheetViews>
  <sheetFormatPr defaultColWidth="8.81640625" defaultRowHeight="14.5" x14ac:dyDescent="0.35"/>
  <cols>
    <col min="1" max="1" width="9.1796875" style="299" customWidth="1"/>
    <col min="2" max="2" width="14.453125" style="299" bestFit="1" customWidth="1"/>
    <col min="3" max="3" width="19.453125" style="300" customWidth="1"/>
    <col min="4" max="4" width="11.36328125" style="301" customWidth="1"/>
    <col min="5" max="5" width="11.81640625" style="299" customWidth="1"/>
    <col min="6" max="6" width="9.81640625" style="299" customWidth="1"/>
    <col min="7" max="13" width="21" style="299" customWidth="1"/>
    <col min="14" max="14" width="17.6328125" style="299" customWidth="1"/>
    <col min="15" max="15" width="17.54296875" style="299" customWidth="1"/>
    <col min="16" max="16" width="13.54296875" style="299" customWidth="1"/>
    <col min="17" max="17" width="15.81640625" style="299" customWidth="1"/>
    <col min="18" max="18" width="14.453125" style="299" customWidth="1"/>
    <col min="19" max="19" width="14.1796875" style="299" customWidth="1"/>
    <col min="20" max="20" width="13.453125" style="299" bestFit="1" customWidth="1"/>
    <col min="21" max="21" width="11.81640625" style="299" customWidth="1"/>
    <col min="22" max="22" width="13.453125" style="299" bestFit="1" customWidth="1"/>
    <col min="23" max="23" width="17.1796875" style="299" customWidth="1"/>
    <col min="24" max="24" width="17" style="299" customWidth="1"/>
    <col min="25" max="26" width="11.54296875" style="299" bestFit="1" customWidth="1"/>
    <col min="27" max="16384" width="8.81640625" style="299"/>
  </cols>
  <sheetData>
    <row r="1" spans="1:18" x14ac:dyDescent="0.35">
      <c r="A1" s="62" t="s">
        <v>481</v>
      </c>
      <c r="I1" s="302"/>
      <c r="K1" s="303"/>
    </row>
    <row r="2" spans="1:18" ht="21" x14ac:dyDescent="0.35">
      <c r="B2" s="415" t="s">
        <v>1254</v>
      </c>
      <c r="I2" s="302"/>
      <c r="K2" s="303"/>
    </row>
    <row r="3" spans="1:18" x14ac:dyDescent="0.35">
      <c r="B3" s="324"/>
      <c r="I3" s="302"/>
      <c r="K3" s="303"/>
    </row>
    <row r="4" spans="1:18" x14ac:dyDescent="0.35">
      <c r="B4" s="324" t="s">
        <v>1259</v>
      </c>
      <c r="I4" s="302"/>
    </row>
    <row r="5" spans="1:18" x14ac:dyDescent="0.35">
      <c r="B5" s="324" t="s">
        <v>830</v>
      </c>
      <c r="I5" s="302"/>
    </row>
    <row r="6" spans="1:18" x14ac:dyDescent="0.35">
      <c r="I6" s="302"/>
    </row>
    <row r="7" spans="1:18" ht="15" thickBot="1" x14ac:dyDescent="0.4">
      <c r="B7" s="323" t="s">
        <v>831</v>
      </c>
      <c r="L7" s="1"/>
      <c r="M7" s="1"/>
      <c r="N7" s="1"/>
    </row>
    <row r="8" spans="1:18" ht="30" customHeight="1" x14ac:dyDescent="0.35">
      <c r="B8" s="496" t="s">
        <v>498</v>
      </c>
      <c r="C8" s="496" t="s">
        <v>499</v>
      </c>
      <c r="D8" s="496" t="s">
        <v>1175</v>
      </c>
      <c r="E8" s="496" t="s">
        <v>1176</v>
      </c>
      <c r="F8" s="496" t="s">
        <v>1177</v>
      </c>
      <c r="G8" s="496" t="s">
        <v>1178</v>
      </c>
      <c r="H8" s="496" t="s">
        <v>1179</v>
      </c>
      <c r="I8" s="496" t="s">
        <v>1180</v>
      </c>
      <c r="J8" s="496" t="s">
        <v>1181</v>
      </c>
      <c r="K8" s="498" t="s">
        <v>1182</v>
      </c>
      <c r="L8" s="496" t="s">
        <v>1183</v>
      </c>
      <c r="M8" s="498" t="s">
        <v>1184</v>
      </c>
      <c r="N8" s="496" t="s">
        <v>1185</v>
      </c>
      <c r="O8" s="496"/>
      <c r="P8" s="496" t="s">
        <v>1186</v>
      </c>
      <c r="Q8" s="496" t="s">
        <v>1187</v>
      </c>
    </row>
    <row r="9" spans="1:18" ht="29" customHeight="1" x14ac:dyDescent="0.35">
      <c r="B9" s="497"/>
      <c r="C9" s="497"/>
      <c r="D9" s="497"/>
      <c r="E9" s="497"/>
      <c r="F9" s="497"/>
      <c r="G9" s="497"/>
      <c r="H9" s="497"/>
      <c r="I9" s="497"/>
      <c r="J9" s="497"/>
      <c r="K9" s="499"/>
      <c r="L9" s="497"/>
      <c r="M9" s="499"/>
      <c r="N9" s="497"/>
      <c r="O9" s="497"/>
      <c r="P9" s="497"/>
      <c r="Q9" s="497"/>
    </row>
    <row r="10" spans="1:18" ht="15" customHeight="1" thickBot="1" x14ac:dyDescent="0.4">
      <c r="B10" s="500"/>
      <c r="C10" s="500"/>
      <c r="D10" s="500"/>
      <c r="E10" s="500"/>
      <c r="F10" s="500"/>
      <c r="G10" s="327" t="s">
        <v>1188</v>
      </c>
      <c r="H10" s="327" t="s">
        <v>1189</v>
      </c>
      <c r="I10" s="327" t="s">
        <v>1190</v>
      </c>
      <c r="J10" s="327" t="s">
        <v>1191</v>
      </c>
      <c r="K10" s="328" t="s">
        <v>1192</v>
      </c>
      <c r="L10" s="329" t="s">
        <v>1193</v>
      </c>
      <c r="M10" s="330" t="s">
        <v>1194</v>
      </c>
      <c r="N10" s="326" t="s">
        <v>1195</v>
      </c>
      <c r="O10" s="326" t="s">
        <v>1196</v>
      </c>
      <c r="P10" s="500"/>
      <c r="Q10" s="500"/>
    </row>
    <row r="11" spans="1:18" ht="15.5" thickTop="1" thickBot="1" x14ac:dyDescent="0.4">
      <c r="B11" s="331" t="s">
        <v>52</v>
      </c>
      <c r="C11" s="332" t="s">
        <v>40</v>
      </c>
      <c r="D11" s="333" t="s">
        <v>42</v>
      </c>
      <c r="E11" s="333">
        <v>69</v>
      </c>
      <c r="F11" s="334">
        <v>19829.38</v>
      </c>
      <c r="G11" s="335">
        <v>1502811270.7900021</v>
      </c>
      <c r="H11" s="335">
        <v>2680022270.5399933</v>
      </c>
      <c r="I11" s="335">
        <v>1374405654.5299995</v>
      </c>
      <c r="J11" s="335">
        <v>826404900.81999934</v>
      </c>
      <c r="K11" s="336">
        <f>SUM(G11:J11)</f>
        <v>6383644096.6799946</v>
      </c>
      <c r="L11" s="335"/>
      <c r="M11" s="336">
        <f>K11+L11</f>
        <v>6383644096.6799946</v>
      </c>
      <c r="N11" s="337" t="s">
        <v>53</v>
      </c>
      <c r="O11" s="338" t="s">
        <v>54</v>
      </c>
      <c r="P11" s="339" t="s">
        <v>31</v>
      </c>
      <c r="Q11" s="501">
        <v>45839</v>
      </c>
    </row>
    <row r="12" spans="1:18" ht="15" thickBot="1" x14ac:dyDescent="0.4">
      <c r="B12" s="340" t="s">
        <v>55</v>
      </c>
      <c r="C12" s="333" t="s">
        <v>37</v>
      </c>
      <c r="D12" s="332" t="s">
        <v>42</v>
      </c>
      <c r="E12" s="333">
        <v>121</v>
      </c>
      <c r="F12" s="334">
        <v>19334.801999999996</v>
      </c>
      <c r="G12" s="335">
        <v>956862985.73000324</v>
      </c>
      <c r="H12" s="335">
        <v>1675982724.390017</v>
      </c>
      <c r="I12" s="335">
        <v>786646684.64999878</v>
      </c>
      <c r="J12" s="335">
        <v>772009865.17000031</v>
      </c>
      <c r="K12" s="336">
        <f>SUM(G12:J12)</f>
        <v>4191502259.9400196</v>
      </c>
      <c r="L12" s="335"/>
      <c r="M12" s="336">
        <f>K12+L12</f>
        <v>4191502259.9400196</v>
      </c>
      <c r="N12" s="338" t="s">
        <v>53</v>
      </c>
      <c r="O12" s="338" t="s">
        <v>54</v>
      </c>
      <c r="P12" s="341" t="s">
        <v>31</v>
      </c>
      <c r="Q12" s="502"/>
    </row>
    <row r="13" spans="1:18" ht="15" thickBot="1" x14ac:dyDescent="0.4">
      <c r="B13" s="331" t="s">
        <v>56</v>
      </c>
      <c r="C13" s="332" t="s">
        <v>38</v>
      </c>
      <c r="D13" s="332" t="s">
        <v>42</v>
      </c>
      <c r="E13" s="333">
        <v>51</v>
      </c>
      <c r="F13" s="334">
        <v>8840.5300000000007</v>
      </c>
      <c r="G13" s="335">
        <v>608890215.04000187</v>
      </c>
      <c r="H13" s="335">
        <v>781957856.07000208</v>
      </c>
      <c r="I13" s="335">
        <v>355734263.39000052</v>
      </c>
      <c r="J13" s="335">
        <v>489606327.02000046</v>
      </c>
      <c r="K13" s="336">
        <f>SUM(G13:J13)</f>
        <v>2236188661.5200052</v>
      </c>
      <c r="L13" s="335"/>
      <c r="M13" s="336">
        <f>K13+L13</f>
        <v>2236188661.5200052</v>
      </c>
      <c r="N13" s="338" t="s">
        <v>53</v>
      </c>
      <c r="O13" s="338" t="s">
        <v>54</v>
      </c>
      <c r="P13" s="341" t="s">
        <v>31</v>
      </c>
      <c r="Q13" s="502"/>
    </row>
    <row r="14" spans="1:18" ht="15" thickBot="1" x14ac:dyDescent="0.4">
      <c r="B14" s="342" t="s">
        <v>57</v>
      </c>
      <c r="C14" s="343" t="s">
        <v>39</v>
      </c>
      <c r="D14" s="343" t="s">
        <v>42</v>
      </c>
      <c r="E14" s="333">
        <v>54</v>
      </c>
      <c r="F14" s="334">
        <v>8802.4900000000016</v>
      </c>
      <c r="G14" s="335">
        <v>380843929.63000041</v>
      </c>
      <c r="H14" s="335">
        <v>366441470.54999989</v>
      </c>
      <c r="I14" s="335">
        <v>102888958.29000004</v>
      </c>
      <c r="J14" s="335">
        <v>313189436.83000004</v>
      </c>
      <c r="K14" s="336">
        <f>SUM(G14:J14)</f>
        <v>1163363795.3000004</v>
      </c>
      <c r="L14" s="335"/>
      <c r="M14" s="336">
        <f>K14+L14</f>
        <v>1163363795.3000004</v>
      </c>
      <c r="N14" s="344" t="s">
        <v>53</v>
      </c>
      <c r="O14" s="344" t="s">
        <v>54</v>
      </c>
      <c r="P14" s="343" t="s">
        <v>31</v>
      </c>
      <c r="Q14" s="503"/>
    </row>
    <row r="15" spans="1:18" ht="15.5" thickTop="1" thickBot="1" x14ac:dyDescent="0.4">
      <c r="B15" s="345" t="s">
        <v>58</v>
      </c>
      <c r="C15" s="346"/>
      <c r="D15" s="346"/>
      <c r="E15" s="346"/>
      <c r="F15" s="334">
        <f t="shared" ref="F15:M15" si="0">SUM(F11:F14)</f>
        <v>56807.202000000005</v>
      </c>
      <c r="G15" s="347">
        <f t="shared" si="0"/>
        <v>3449408401.1900077</v>
      </c>
      <c r="H15" s="347">
        <f t="shared" si="0"/>
        <v>5504404321.5500116</v>
      </c>
      <c r="I15" s="347">
        <f t="shared" si="0"/>
        <v>2619675560.8599987</v>
      </c>
      <c r="J15" s="347">
        <f t="shared" si="0"/>
        <v>2401210529.8400002</v>
      </c>
      <c r="K15" s="348">
        <f t="shared" si="0"/>
        <v>13974698813.44002</v>
      </c>
      <c r="L15" s="347">
        <f t="shared" si="0"/>
        <v>0</v>
      </c>
      <c r="M15" s="348">
        <f t="shared" si="0"/>
        <v>13974698813.44002</v>
      </c>
      <c r="N15" s="337"/>
      <c r="O15" s="337"/>
      <c r="P15" s="339"/>
      <c r="Q15" s="339"/>
    </row>
    <row r="16" spans="1:18" x14ac:dyDescent="0.35">
      <c r="B16" s="304"/>
      <c r="C16" s="305"/>
      <c r="D16" s="306"/>
      <c r="E16" s="304"/>
      <c r="F16" s="349"/>
      <c r="G16" s="307"/>
      <c r="H16" s="307"/>
      <c r="I16" s="304"/>
      <c r="J16" s="307"/>
      <c r="K16" s="308"/>
      <c r="L16" s="304"/>
      <c r="M16" s="309"/>
      <c r="N16" s="304"/>
      <c r="O16" s="304"/>
      <c r="P16" s="304"/>
      <c r="Q16" s="304"/>
      <c r="R16" s="304"/>
    </row>
    <row r="17" spans="2:22" x14ac:dyDescent="0.35">
      <c r="B17" s="350" t="s">
        <v>595</v>
      </c>
      <c r="C17" s="305"/>
      <c r="D17" s="306"/>
      <c r="E17" s="310"/>
      <c r="F17" s="304"/>
      <c r="G17" s="310"/>
      <c r="H17" s="304"/>
      <c r="I17" s="304"/>
      <c r="J17" s="304"/>
      <c r="K17" s="304"/>
      <c r="L17" s="304"/>
      <c r="M17" s="304"/>
      <c r="N17" s="304"/>
      <c r="O17" s="304"/>
      <c r="P17" s="304"/>
      <c r="Q17" s="304"/>
      <c r="R17" s="304"/>
    </row>
    <row r="18" spans="2:22" x14ac:dyDescent="0.35">
      <c r="B18" s="351" t="s">
        <v>1197</v>
      </c>
      <c r="C18" s="311"/>
      <c r="D18" s="312"/>
      <c r="E18" s="304"/>
      <c r="F18" s="304"/>
      <c r="G18" s="304"/>
      <c r="H18" s="304"/>
      <c r="I18" s="304"/>
      <c r="J18" s="304"/>
      <c r="K18" s="304"/>
      <c r="L18" s="304"/>
      <c r="M18" s="304"/>
      <c r="N18" s="304"/>
      <c r="O18" s="304"/>
      <c r="P18" s="304"/>
      <c r="Q18" s="304"/>
      <c r="R18" s="304"/>
    </row>
    <row r="19" spans="2:22" ht="18" customHeight="1" x14ac:dyDescent="0.35">
      <c r="B19" s="495" t="s">
        <v>1218</v>
      </c>
      <c r="C19" s="495"/>
      <c r="D19" s="495"/>
      <c r="E19" s="495"/>
      <c r="F19" s="495"/>
      <c r="G19" s="495"/>
      <c r="H19" s="495"/>
      <c r="I19" s="495"/>
      <c r="J19" s="495"/>
      <c r="K19" s="495"/>
      <c r="L19" s="495"/>
      <c r="M19" s="495"/>
      <c r="N19" s="495"/>
      <c r="O19" s="495"/>
      <c r="P19" s="495"/>
      <c r="Q19" s="495"/>
      <c r="R19" s="495"/>
      <c r="S19" s="495"/>
    </row>
    <row r="20" spans="2:22" ht="15.75" customHeight="1" x14ac:dyDescent="0.35">
      <c r="B20" s="495" t="s">
        <v>1198</v>
      </c>
      <c r="C20" s="495"/>
      <c r="D20" s="495"/>
      <c r="E20" s="495"/>
      <c r="F20" s="495"/>
      <c r="G20" s="495"/>
      <c r="H20" s="495"/>
      <c r="I20" s="495"/>
      <c r="J20" s="495"/>
      <c r="K20" s="495"/>
      <c r="L20" s="495"/>
      <c r="M20" s="495"/>
      <c r="N20" s="495"/>
      <c r="O20" s="495"/>
      <c r="P20" s="495"/>
      <c r="Q20" s="495"/>
      <c r="R20" s="495"/>
      <c r="S20" s="495"/>
    </row>
    <row r="21" spans="2:22" ht="45.75" customHeight="1" x14ac:dyDescent="0.35">
      <c r="B21" s="495" t="s">
        <v>1219</v>
      </c>
      <c r="C21" s="495"/>
      <c r="D21" s="495"/>
      <c r="E21" s="495"/>
      <c r="F21" s="495"/>
      <c r="G21" s="495"/>
      <c r="H21" s="495"/>
      <c r="I21" s="495"/>
      <c r="J21" s="495"/>
      <c r="K21" s="495"/>
      <c r="L21" s="495"/>
      <c r="M21" s="495"/>
      <c r="N21" s="495"/>
      <c r="O21" s="495"/>
      <c r="P21" s="495"/>
      <c r="Q21" s="495"/>
      <c r="R21" s="495"/>
      <c r="S21" s="495"/>
    </row>
    <row r="22" spans="2:22" ht="23.25" customHeight="1" x14ac:dyDescent="0.35">
      <c r="B22" s="495" t="s">
        <v>1199</v>
      </c>
      <c r="C22" s="495"/>
      <c r="D22" s="495"/>
      <c r="E22" s="495"/>
      <c r="F22" s="495"/>
      <c r="G22" s="495"/>
      <c r="H22" s="495"/>
      <c r="I22" s="495"/>
      <c r="J22" s="495"/>
      <c r="K22" s="495"/>
      <c r="L22" s="495"/>
      <c r="M22" s="495"/>
      <c r="N22" s="495"/>
      <c r="O22" s="495"/>
      <c r="P22" s="495"/>
      <c r="Q22" s="495"/>
      <c r="R22" s="495"/>
      <c r="S22" s="495"/>
    </row>
    <row r="23" spans="2:22" ht="23.25" customHeight="1" x14ac:dyDescent="0.35">
      <c r="B23" s="495" t="s">
        <v>1200</v>
      </c>
      <c r="C23" s="495"/>
      <c r="D23" s="495"/>
      <c r="E23" s="495"/>
      <c r="F23" s="495"/>
      <c r="G23" s="495"/>
      <c r="H23" s="495"/>
      <c r="I23" s="495"/>
      <c r="J23" s="495"/>
      <c r="K23" s="495"/>
      <c r="L23" s="495"/>
      <c r="M23" s="495"/>
      <c r="N23" s="495"/>
      <c r="O23" s="495"/>
      <c r="P23" s="495"/>
      <c r="Q23" s="495"/>
      <c r="R23" s="495"/>
      <c r="S23" s="495"/>
    </row>
    <row r="24" spans="2:22" x14ac:dyDescent="0.35">
      <c r="B24" s="351" t="s">
        <v>1220</v>
      </c>
      <c r="C24" s="313"/>
      <c r="D24" s="313"/>
      <c r="E24" s="313"/>
      <c r="F24" s="313"/>
      <c r="G24" s="313"/>
      <c r="H24" s="313"/>
      <c r="I24" s="313"/>
      <c r="J24" s="313"/>
      <c r="K24" s="313"/>
      <c r="L24" s="304"/>
      <c r="M24" s="304"/>
      <c r="N24" s="304"/>
      <c r="O24" s="304"/>
      <c r="P24" s="304"/>
      <c r="Q24" s="304"/>
      <c r="R24" s="304"/>
    </row>
    <row r="25" spans="2:22" ht="15" customHeight="1" x14ac:dyDescent="0.35">
      <c r="B25" s="495" t="s">
        <v>1201</v>
      </c>
      <c r="C25" s="495"/>
      <c r="D25" s="495"/>
      <c r="E25" s="495"/>
      <c r="F25" s="495"/>
      <c r="G25" s="495"/>
      <c r="H25" s="495"/>
      <c r="I25" s="495"/>
      <c r="J25" s="495"/>
      <c r="K25" s="495"/>
      <c r="L25" s="495"/>
      <c r="M25" s="495"/>
      <c r="N25" s="495"/>
      <c r="O25" s="495"/>
      <c r="P25" s="495"/>
      <c r="Q25" s="495"/>
      <c r="R25" s="495"/>
      <c r="S25" s="495"/>
    </row>
    <row r="26" spans="2:22" x14ac:dyDescent="0.35">
      <c r="B26" s="351" t="s">
        <v>1221</v>
      </c>
      <c r="C26" s="313"/>
      <c r="D26" s="313"/>
      <c r="E26" s="313"/>
      <c r="F26" s="313"/>
      <c r="G26" s="313"/>
      <c r="H26" s="313"/>
      <c r="I26" s="313"/>
      <c r="J26" s="313"/>
      <c r="K26" s="313"/>
      <c r="L26" s="304"/>
      <c r="M26" s="304"/>
      <c r="N26" s="304"/>
      <c r="O26" s="304"/>
      <c r="P26" s="304"/>
      <c r="Q26" s="304"/>
      <c r="R26" s="304"/>
    </row>
    <row r="27" spans="2:22" x14ac:dyDescent="0.35">
      <c r="B27" s="351" t="s">
        <v>1202</v>
      </c>
      <c r="C27" s="313"/>
      <c r="D27" s="313"/>
      <c r="E27" s="313"/>
      <c r="F27" s="313"/>
      <c r="G27" s="313"/>
      <c r="H27" s="313"/>
      <c r="I27" s="313"/>
      <c r="J27" s="313"/>
      <c r="K27" s="313"/>
      <c r="L27" s="304"/>
      <c r="M27" s="304"/>
      <c r="N27" s="304"/>
      <c r="O27" s="304"/>
      <c r="P27" s="304"/>
      <c r="Q27" s="304"/>
      <c r="R27" s="304"/>
    </row>
    <row r="28" spans="2:22" x14ac:dyDescent="0.35">
      <c r="B28" s="351" t="s">
        <v>1222</v>
      </c>
      <c r="C28" s="313"/>
      <c r="D28" s="313"/>
      <c r="E28" s="313"/>
      <c r="F28" s="313"/>
      <c r="G28" s="313"/>
      <c r="H28" s="313"/>
      <c r="I28" s="313"/>
      <c r="J28" s="313"/>
      <c r="K28" s="313"/>
      <c r="L28" s="304"/>
      <c r="M28" s="304"/>
      <c r="N28" s="304"/>
      <c r="O28" s="304"/>
      <c r="P28" s="304"/>
      <c r="Q28" s="304"/>
      <c r="R28" s="304"/>
    </row>
    <row r="29" spans="2:22" ht="15" thickBot="1" x14ac:dyDescent="0.4">
      <c r="B29" s="352"/>
      <c r="C29" s="352"/>
      <c r="D29" s="352"/>
      <c r="E29" s="352"/>
      <c r="F29" s="352"/>
      <c r="G29" s="352"/>
      <c r="H29" s="352"/>
      <c r="I29" s="352"/>
      <c r="J29" s="352"/>
      <c r="K29" s="352"/>
      <c r="L29" s="352"/>
      <c r="M29" s="352"/>
      <c r="N29" s="352"/>
      <c r="O29" s="352"/>
      <c r="P29" s="352"/>
      <c r="Q29" s="352"/>
      <c r="R29" s="352"/>
    </row>
    <row r="30" spans="2:22" ht="15.75" customHeight="1" thickBot="1" x14ac:dyDescent="0.4">
      <c r="B30" s="323" t="s">
        <v>1203</v>
      </c>
      <c r="C30" s="305"/>
      <c r="D30" s="306"/>
      <c r="E30" s="304"/>
      <c r="F30" s="304"/>
      <c r="G30" s="304"/>
      <c r="H30" s="304"/>
      <c r="I30" s="304"/>
      <c r="J30" s="304"/>
      <c r="K30" s="304"/>
      <c r="L30" s="304"/>
      <c r="M30" s="304"/>
      <c r="N30" s="314"/>
      <c r="O30" s="304"/>
      <c r="P30" s="304"/>
      <c r="Q30" s="510" t="s">
        <v>1204</v>
      </c>
      <c r="R30" s="510"/>
      <c r="S30" s="510"/>
      <c r="T30" s="510"/>
      <c r="V30" s="315"/>
    </row>
    <row r="31" spans="2:22" ht="50" customHeight="1" thickBot="1" x14ac:dyDescent="0.4">
      <c r="B31" s="496" t="s">
        <v>498</v>
      </c>
      <c r="C31" s="496" t="s">
        <v>499</v>
      </c>
      <c r="D31" s="496" t="s">
        <v>1175</v>
      </c>
      <c r="E31" s="496" t="s">
        <v>1176</v>
      </c>
      <c r="F31" s="496" t="s">
        <v>1177</v>
      </c>
      <c r="G31" s="353" t="s">
        <v>1205</v>
      </c>
      <c r="H31" s="325" t="s">
        <v>1181</v>
      </c>
      <c r="I31" s="325" t="s">
        <v>1182</v>
      </c>
      <c r="J31" s="325" t="s">
        <v>1183</v>
      </c>
      <c r="K31" s="325" t="s">
        <v>1206</v>
      </c>
      <c r="L31" s="512" t="s">
        <v>1185</v>
      </c>
      <c r="M31" s="512"/>
      <c r="N31" s="496" t="s">
        <v>1207</v>
      </c>
      <c r="O31" s="496" t="s">
        <v>1187</v>
      </c>
      <c r="Q31" s="354" t="s">
        <v>498</v>
      </c>
      <c r="R31" s="354" t="s">
        <v>1208</v>
      </c>
      <c r="S31" s="354" t="s">
        <v>1209</v>
      </c>
      <c r="T31" s="354" t="s">
        <v>1210</v>
      </c>
    </row>
    <row r="32" spans="2:22" ht="15" thickBot="1" x14ac:dyDescent="0.4">
      <c r="B32" s="511"/>
      <c r="C32" s="511"/>
      <c r="D32" s="511"/>
      <c r="E32" s="511"/>
      <c r="F32" s="511"/>
      <c r="G32" s="356" t="s">
        <v>1188</v>
      </c>
      <c r="H32" s="356" t="s">
        <v>1189</v>
      </c>
      <c r="I32" s="356" t="s">
        <v>1211</v>
      </c>
      <c r="J32" s="356" t="s">
        <v>1191</v>
      </c>
      <c r="K32" s="356" t="s">
        <v>1212</v>
      </c>
      <c r="L32" s="355" t="s">
        <v>1195</v>
      </c>
      <c r="M32" s="355" t="s">
        <v>1196</v>
      </c>
      <c r="N32" s="511"/>
      <c r="O32" s="511"/>
      <c r="Q32" s="357" t="s">
        <v>55</v>
      </c>
      <c r="R32" s="358">
        <f>M12</f>
        <v>4191502259.9400196</v>
      </c>
      <c r="S32" s="358">
        <f>SUM(K33:K56)</f>
        <v>653608229.23999989</v>
      </c>
      <c r="T32" s="358">
        <f t="shared" ref="T32:T49" si="1">R32+S32</f>
        <v>4845110489.1800194</v>
      </c>
      <c r="U32" s="316"/>
    </row>
    <row r="33" spans="2:21" x14ac:dyDescent="0.35">
      <c r="B33" s="513" t="s">
        <v>55</v>
      </c>
      <c r="C33" s="359" t="s">
        <v>59</v>
      </c>
      <c r="D33" s="359" t="s">
        <v>48</v>
      </c>
      <c r="E33" s="359">
        <v>2</v>
      </c>
      <c r="F33" s="359">
        <v>208.1</v>
      </c>
      <c r="G33" s="360">
        <v>12799084.400000004</v>
      </c>
      <c r="H33" s="360">
        <v>20248348.02</v>
      </c>
      <c r="I33" s="360">
        <f>G33+H33</f>
        <v>33047432.420000002</v>
      </c>
      <c r="J33" s="360"/>
      <c r="K33" s="360">
        <f>I33+J33</f>
        <v>33047432.420000002</v>
      </c>
      <c r="L33" s="361">
        <v>38415</v>
      </c>
      <c r="M33" s="361">
        <v>49372</v>
      </c>
      <c r="N33" s="362" t="s">
        <v>60</v>
      </c>
      <c r="O33" s="507">
        <v>45839</v>
      </c>
      <c r="Q33" s="363" t="s">
        <v>833</v>
      </c>
      <c r="R33" s="364">
        <f>K12</f>
        <v>4191502259.9400196</v>
      </c>
      <c r="S33" s="364">
        <f>SUM(I33:I56)</f>
        <v>653608229.23999989</v>
      </c>
      <c r="T33" s="364">
        <f t="shared" si="1"/>
        <v>4845110489.1800194</v>
      </c>
      <c r="U33" s="316"/>
    </row>
    <row r="34" spans="2:21" ht="15" thickBot="1" x14ac:dyDescent="0.4">
      <c r="B34" s="514"/>
      <c r="C34" s="365" t="s">
        <v>61</v>
      </c>
      <c r="D34" s="365" t="s">
        <v>48</v>
      </c>
      <c r="E34" s="365">
        <v>2</v>
      </c>
      <c r="F34" s="365">
        <v>119.8</v>
      </c>
      <c r="G34" s="366">
        <v>7172904.0500000007</v>
      </c>
      <c r="H34" s="366">
        <v>0</v>
      </c>
      <c r="I34" s="366">
        <f t="shared" ref="I34:I88" si="2">G34+H34</f>
        <v>7172904.0500000007</v>
      </c>
      <c r="J34" s="366"/>
      <c r="K34" s="366">
        <f t="shared" ref="K34:K89" si="3">I34+J34</f>
        <v>7172904.0500000007</v>
      </c>
      <c r="L34" s="367">
        <v>38415</v>
      </c>
      <c r="M34" s="367">
        <v>49372</v>
      </c>
      <c r="N34" s="368" t="s">
        <v>62</v>
      </c>
      <c r="O34" s="508"/>
      <c r="Q34" s="369" t="s">
        <v>834</v>
      </c>
      <c r="R34" s="370">
        <f>R32-R33</f>
        <v>0</v>
      </c>
      <c r="S34" s="370">
        <f>S32-S33</f>
        <v>0</v>
      </c>
      <c r="T34" s="370">
        <f t="shared" si="1"/>
        <v>0</v>
      </c>
      <c r="U34" s="316"/>
    </row>
    <row r="35" spans="2:21" ht="15" thickBot="1" x14ac:dyDescent="0.4">
      <c r="B35" s="514"/>
      <c r="C35" s="317" t="s">
        <v>63</v>
      </c>
      <c r="D35" s="317" t="s">
        <v>42</v>
      </c>
      <c r="E35" s="317">
        <v>2</v>
      </c>
      <c r="F35" s="317">
        <v>94.5</v>
      </c>
      <c r="G35" s="371">
        <v>13452667.99</v>
      </c>
      <c r="H35" s="371">
        <v>10114281.309999999</v>
      </c>
      <c r="I35" s="371">
        <f t="shared" si="2"/>
        <v>23566949.299999997</v>
      </c>
      <c r="J35" s="371"/>
      <c r="K35" s="371">
        <f t="shared" si="3"/>
        <v>23566949.299999997</v>
      </c>
      <c r="L35" s="372">
        <v>39247</v>
      </c>
      <c r="M35" s="372">
        <v>50205</v>
      </c>
      <c r="N35" s="373" t="s">
        <v>64</v>
      </c>
      <c r="O35" s="508"/>
      <c r="Q35" s="357" t="s">
        <v>52</v>
      </c>
      <c r="R35" s="358">
        <f>M11</f>
        <v>6383644096.6799946</v>
      </c>
      <c r="S35" s="358">
        <f>SUM(K57:K64)</f>
        <v>394422108.55000001</v>
      </c>
      <c r="T35" s="358">
        <f t="shared" si="1"/>
        <v>6778066205.2299948</v>
      </c>
      <c r="U35" s="316"/>
    </row>
    <row r="36" spans="2:21" x14ac:dyDescent="0.35">
      <c r="B36" s="514"/>
      <c r="C36" s="365" t="s">
        <v>65</v>
      </c>
      <c r="D36" s="365" t="s">
        <v>42</v>
      </c>
      <c r="E36" s="365">
        <v>4</v>
      </c>
      <c r="F36" s="365">
        <v>316</v>
      </c>
      <c r="G36" s="366">
        <v>15475721.390000002</v>
      </c>
      <c r="H36" s="366">
        <v>0</v>
      </c>
      <c r="I36" s="366">
        <f t="shared" si="2"/>
        <v>15475721.390000002</v>
      </c>
      <c r="J36" s="366"/>
      <c r="K36" s="366">
        <f t="shared" si="3"/>
        <v>15475721.390000002</v>
      </c>
      <c r="L36" s="367">
        <v>39247</v>
      </c>
      <c r="M36" s="367">
        <v>50205</v>
      </c>
      <c r="N36" s="368" t="s">
        <v>600</v>
      </c>
      <c r="O36" s="508"/>
      <c r="Q36" s="363" t="s">
        <v>833</v>
      </c>
      <c r="R36" s="364">
        <f>K11</f>
        <v>6383644096.6799946</v>
      </c>
      <c r="S36" s="364">
        <f>SUM(I57:I64)</f>
        <v>394422108.55000001</v>
      </c>
      <c r="T36" s="364">
        <f t="shared" si="1"/>
        <v>6778066205.2299948</v>
      </c>
      <c r="U36" s="316"/>
    </row>
    <row r="37" spans="2:21" ht="15" thickBot="1" x14ac:dyDescent="0.4">
      <c r="B37" s="514"/>
      <c r="C37" s="317" t="s">
        <v>66</v>
      </c>
      <c r="D37" s="317" t="s">
        <v>42</v>
      </c>
      <c r="E37" s="317">
        <v>3</v>
      </c>
      <c r="F37" s="317">
        <v>110.2</v>
      </c>
      <c r="G37" s="371">
        <v>6948131.9500000002</v>
      </c>
      <c r="H37" s="371">
        <v>377356.12</v>
      </c>
      <c r="I37" s="371">
        <f t="shared" si="2"/>
        <v>7325488.0700000003</v>
      </c>
      <c r="J37" s="371"/>
      <c r="K37" s="371">
        <f t="shared" si="3"/>
        <v>7325488.0700000003</v>
      </c>
      <c r="L37" s="372">
        <v>39524</v>
      </c>
      <c r="M37" s="372">
        <v>50481</v>
      </c>
      <c r="N37" s="373" t="s">
        <v>67</v>
      </c>
      <c r="O37" s="508"/>
      <c r="Q37" s="369" t="s">
        <v>834</v>
      </c>
      <c r="R37" s="370">
        <f>R35-R36</f>
        <v>0</v>
      </c>
      <c r="S37" s="370">
        <f>S35-S36</f>
        <v>0</v>
      </c>
      <c r="T37" s="370">
        <f t="shared" si="1"/>
        <v>0</v>
      </c>
      <c r="U37" s="316"/>
    </row>
    <row r="38" spans="2:21" ht="15" thickBot="1" x14ac:dyDescent="0.4">
      <c r="B38" s="514"/>
      <c r="C38" s="365" t="s">
        <v>68</v>
      </c>
      <c r="D38" s="365" t="s">
        <v>42</v>
      </c>
      <c r="E38" s="365">
        <v>2</v>
      </c>
      <c r="F38" s="365">
        <v>145.01</v>
      </c>
      <c r="G38" s="366">
        <v>7127139.7699999996</v>
      </c>
      <c r="H38" s="366">
        <v>5382939.8999999994</v>
      </c>
      <c r="I38" s="366">
        <f t="shared" si="2"/>
        <v>12510079.669999998</v>
      </c>
      <c r="J38" s="366"/>
      <c r="K38" s="366">
        <f t="shared" si="3"/>
        <v>12510079.669999998</v>
      </c>
      <c r="L38" s="367">
        <v>39737</v>
      </c>
      <c r="M38" s="367">
        <v>50694</v>
      </c>
      <c r="N38" s="368" t="s">
        <v>67</v>
      </c>
      <c r="O38" s="508"/>
      <c r="Q38" s="357" t="s">
        <v>56</v>
      </c>
      <c r="R38" s="358">
        <f>M13</f>
        <v>2236188661.5200052</v>
      </c>
      <c r="S38" s="358">
        <f>SUM(K65:K76)</f>
        <v>733840566.59000015</v>
      </c>
      <c r="T38" s="358">
        <f t="shared" si="1"/>
        <v>2970029228.1100054</v>
      </c>
      <c r="U38" s="316"/>
    </row>
    <row r="39" spans="2:21" x14ac:dyDescent="0.35">
      <c r="B39" s="514"/>
      <c r="C39" s="317" t="s">
        <v>69</v>
      </c>
      <c r="D39" s="317" t="s">
        <v>42</v>
      </c>
      <c r="E39" s="317">
        <v>3</v>
      </c>
      <c r="F39" s="317">
        <v>49</v>
      </c>
      <c r="G39" s="371">
        <v>19907334.120000001</v>
      </c>
      <c r="H39" s="371">
        <v>14854205.720000001</v>
      </c>
      <c r="I39" s="371">
        <f t="shared" si="2"/>
        <v>34761539.840000004</v>
      </c>
      <c r="J39" s="371"/>
      <c r="K39" s="371">
        <f t="shared" si="3"/>
        <v>34761539.840000004</v>
      </c>
      <c r="L39" s="372">
        <v>39841</v>
      </c>
      <c r="M39" s="372">
        <v>50798</v>
      </c>
      <c r="N39" s="373" t="s">
        <v>67</v>
      </c>
      <c r="O39" s="508"/>
      <c r="Q39" s="363" t="s">
        <v>833</v>
      </c>
      <c r="R39" s="364">
        <f>K13</f>
        <v>2236188661.5200052</v>
      </c>
      <c r="S39" s="364">
        <f>SUM(I65:I76)</f>
        <v>733840566.59000015</v>
      </c>
      <c r="T39" s="364">
        <f t="shared" si="1"/>
        <v>2970029228.1100054</v>
      </c>
      <c r="U39" s="316"/>
    </row>
    <row r="40" spans="2:21" ht="15" thickBot="1" x14ac:dyDescent="0.4">
      <c r="B40" s="514"/>
      <c r="C40" s="365" t="s">
        <v>70</v>
      </c>
      <c r="D40" s="365" t="s">
        <v>42</v>
      </c>
      <c r="E40" s="365">
        <v>5</v>
      </c>
      <c r="F40" s="365">
        <v>95.84</v>
      </c>
      <c r="G40" s="366">
        <v>36660971.410000004</v>
      </c>
      <c r="H40" s="366">
        <v>12656974.1</v>
      </c>
      <c r="I40" s="366">
        <f t="shared" si="2"/>
        <v>49317945.510000005</v>
      </c>
      <c r="J40" s="366"/>
      <c r="K40" s="366">
        <f t="shared" si="3"/>
        <v>49317945.510000005</v>
      </c>
      <c r="L40" s="367">
        <v>40028</v>
      </c>
      <c r="M40" s="367">
        <v>50985</v>
      </c>
      <c r="N40" s="368" t="s">
        <v>67</v>
      </c>
      <c r="O40" s="508"/>
      <c r="Q40" s="369" t="s">
        <v>834</v>
      </c>
      <c r="R40" s="370">
        <f>R38-R39</f>
        <v>0</v>
      </c>
      <c r="S40" s="370">
        <f>+S38-S39</f>
        <v>0</v>
      </c>
      <c r="T40" s="370">
        <f t="shared" si="1"/>
        <v>0</v>
      </c>
      <c r="U40" s="316"/>
    </row>
    <row r="41" spans="2:21" ht="15" thickBot="1" x14ac:dyDescent="0.4">
      <c r="B41" s="514"/>
      <c r="C41" s="317" t="s">
        <v>71</v>
      </c>
      <c r="D41" s="317" t="s">
        <v>42</v>
      </c>
      <c r="E41" s="317">
        <v>2</v>
      </c>
      <c r="F41" s="317">
        <v>144.80000000000001</v>
      </c>
      <c r="G41" s="371">
        <v>11250262.15</v>
      </c>
      <c r="H41" s="371">
        <v>0</v>
      </c>
      <c r="I41" s="371">
        <f t="shared" si="2"/>
        <v>11250262.15</v>
      </c>
      <c r="J41" s="371"/>
      <c r="K41" s="371">
        <f t="shared" si="3"/>
        <v>11250262.15</v>
      </c>
      <c r="L41" s="372">
        <v>40028</v>
      </c>
      <c r="M41" s="372">
        <v>50985</v>
      </c>
      <c r="N41" s="373" t="s">
        <v>67</v>
      </c>
      <c r="O41" s="508"/>
      <c r="Q41" s="357" t="s">
        <v>57</v>
      </c>
      <c r="R41" s="358">
        <f>M14</f>
        <v>1163363795.3000004</v>
      </c>
      <c r="S41" s="358">
        <f>SUM(K77:K88)</f>
        <v>670535941.83000016</v>
      </c>
      <c r="T41" s="358">
        <f t="shared" si="1"/>
        <v>1833899737.1300006</v>
      </c>
      <c r="U41" s="316"/>
    </row>
    <row r="42" spans="2:21" x14ac:dyDescent="0.35">
      <c r="B42" s="514"/>
      <c r="C42" s="365" t="s">
        <v>72</v>
      </c>
      <c r="D42" s="365" t="s">
        <v>42</v>
      </c>
      <c r="E42" s="365">
        <v>4</v>
      </c>
      <c r="F42" s="365">
        <v>34.28</v>
      </c>
      <c r="G42" s="366">
        <v>49736818.380000018</v>
      </c>
      <c r="H42" s="366">
        <v>4552833.0899999989</v>
      </c>
      <c r="I42" s="366">
        <f t="shared" si="2"/>
        <v>54289651.470000014</v>
      </c>
      <c r="J42" s="366"/>
      <c r="K42" s="366">
        <f t="shared" si="3"/>
        <v>54289651.470000014</v>
      </c>
      <c r="L42" s="367">
        <v>40371</v>
      </c>
      <c r="M42" s="367">
        <v>51329</v>
      </c>
      <c r="N42" s="368" t="s">
        <v>67</v>
      </c>
      <c r="O42" s="508"/>
      <c r="Q42" s="363" t="s">
        <v>833</v>
      </c>
      <c r="R42" s="364">
        <f>K14</f>
        <v>1163363795.3000004</v>
      </c>
      <c r="S42" s="364">
        <f>SUM(I77:I88)</f>
        <v>670535941.83000016</v>
      </c>
      <c r="T42" s="364">
        <f t="shared" si="1"/>
        <v>1833899737.1300006</v>
      </c>
      <c r="U42" s="316"/>
    </row>
    <row r="43" spans="2:21" ht="15" thickBot="1" x14ac:dyDescent="0.4">
      <c r="B43" s="514"/>
      <c r="C43" s="317" t="s">
        <v>73</v>
      </c>
      <c r="D43" s="317" t="s">
        <v>42</v>
      </c>
      <c r="E43" s="317">
        <v>1</v>
      </c>
      <c r="F43" s="317">
        <v>0</v>
      </c>
      <c r="G43" s="371">
        <v>16944633.98</v>
      </c>
      <c r="H43" s="371">
        <v>0</v>
      </c>
      <c r="I43" s="371">
        <f t="shared" si="2"/>
        <v>16944633.98</v>
      </c>
      <c r="J43" s="371"/>
      <c r="K43" s="371">
        <f t="shared" si="3"/>
        <v>16944633.98</v>
      </c>
      <c r="L43" s="372">
        <v>40371</v>
      </c>
      <c r="M43" s="372">
        <v>51329</v>
      </c>
      <c r="N43" s="373" t="s">
        <v>67</v>
      </c>
      <c r="O43" s="508"/>
      <c r="Q43" s="369" t="s">
        <v>834</v>
      </c>
      <c r="R43" s="370">
        <f>R41-R42</f>
        <v>0</v>
      </c>
      <c r="S43" s="370">
        <f>S41-S42</f>
        <v>0</v>
      </c>
      <c r="T43" s="370">
        <f t="shared" si="1"/>
        <v>0</v>
      </c>
      <c r="U43" s="316"/>
    </row>
    <row r="44" spans="2:21" ht="15" thickBot="1" x14ac:dyDescent="0.4">
      <c r="B44" s="514"/>
      <c r="C44" s="365" t="s">
        <v>74</v>
      </c>
      <c r="D44" s="365" t="s">
        <v>42</v>
      </c>
      <c r="E44" s="365">
        <v>1</v>
      </c>
      <c r="F44" s="365">
        <v>0</v>
      </c>
      <c r="G44" s="366">
        <v>12544851.899999999</v>
      </c>
      <c r="H44" s="366">
        <v>4122450.26</v>
      </c>
      <c r="I44" s="366">
        <f t="shared" si="2"/>
        <v>16667302.159999998</v>
      </c>
      <c r="J44" s="366"/>
      <c r="K44" s="366">
        <f t="shared" si="3"/>
        <v>16667302.159999998</v>
      </c>
      <c r="L44" s="367">
        <v>40457</v>
      </c>
      <c r="M44" s="367">
        <v>51415</v>
      </c>
      <c r="N44" s="368" t="s">
        <v>67</v>
      </c>
      <c r="O44" s="508"/>
      <c r="Q44" s="357" t="s">
        <v>75</v>
      </c>
      <c r="R44" s="358">
        <v>0</v>
      </c>
      <c r="S44" s="358">
        <f>K90</f>
        <v>53223108.150000006</v>
      </c>
      <c r="T44" s="358">
        <f t="shared" si="1"/>
        <v>53223108.150000006</v>
      </c>
      <c r="U44" s="316"/>
    </row>
    <row r="45" spans="2:21" x14ac:dyDescent="0.35">
      <c r="B45" s="514"/>
      <c r="C45" s="317" t="s">
        <v>76</v>
      </c>
      <c r="D45" s="317" t="s">
        <v>42</v>
      </c>
      <c r="E45" s="317">
        <v>1</v>
      </c>
      <c r="F45" s="317">
        <v>0</v>
      </c>
      <c r="G45" s="371">
        <v>2281990.1900000004</v>
      </c>
      <c r="H45" s="371">
        <v>7360032.2699999996</v>
      </c>
      <c r="I45" s="371">
        <f t="shared" si="2"/>
        <v>9642022.4600000009</v>
      </c>
      <c r="J45" s="371"/>
      <c r="K45" s="371">
        <f t="shared" si="3"/>
        <v>9642022.4600000009</v>
      </c>
      <c r="L45" s="372">
        <v>40457</v>
      </c>
      <c r="M45" s="372">
        <v>51415</v>
      </c>
      <c r="N45" s="373" t="s">
        <v>67</v>
      </c>
      <c r="O45" s="508"/>
      <c r="Q45" s="363" t="s">
        <v>833</v>
      </c>
      <c r="R45" s="364">
        <v>0</v>
      </c>
      <c r="S45" s="364">
        <f>I90</f>
        <v>53223108.150000006</v>
      </c>
      <c r="T45" s="364">
        <f t="shared" si="1"/>
        <v>53223108.150000006</v>
      </c>
      <c r="U45" s="316"/>
    </row>
    <row r="46" spans="2:21" ht="15" thickBot="1" x14ac:dyDescent="0.4">
      <c r="B46" s="514"/>
      <c r="C46" s="365" t="s">
        <v>77</v>
      </c>
      <c r="D46" s="365" t="s">
        <v>42</v>
      </c>
      <c r="E46" s="365">
        <v>7</v>
      </c>
      <c r="F46" s="365">
        <v>321.0025</v>
      </c>
      <c r="G46" s="366">
        <v>28082695.860000003</v>
      </c>
      <c r="H46" s="366">
        <v>5541558.7800000012</v>
      </c>
      <c r="I46" s="366">
        <f t="shared" si="2"/>
        <v>33624254.640000001</v>
      </c>
      <c r="J46" s="366"/>
      <c r="K46" s="366">
        <f t="shared" si="3"/>
        <v>33624254.640000001</v>
      </c>
      <c r="L46" s="367">
        <v>40505</v>
      </c>
      <c r="M46" s="367">
        <v>51463</v>
      </c>
      <c r="N46" s="368" t="s">
        <v>67</v>
      </c>
      <c r="O46" s="508"/>
      <c r="Q46" s="369" t="s">
        <v>834</v>
      </c>
      <c r="R46" s="370">
        <v>0</v>
      </c>
      <c r="S46" s="370">
        <f>S44-S45</f>
        <v>0</v>
      </c>
      <c r="T46" s="370">
        <f t="shared" si="1"/>
        <v>0</v>
      </c>
      <c r="U46" s="316"/>
    </row>
    <row r="47" spans="2:21" ht="15" thickBot="1" x14ac:dyDescent="0.4">
      <c r="B47" s="514"/>
      <c r="C47" s="317" t="s">
        <v>78</v>
      </c>
      <c r="D47" s="317" t="s">
        <v>42</v>
      </c>
      <c r="E47" s="317">
        <v>2</v>
      </c>
      <c r="F47" s="317">
        <v>115</v>
      </c>
      <c r="G47" s="371">
        <v>13362089.190000001</v>
      </c>
      <c r="H47" s="371">
        <v>1366349.64</v>
      </c>
      <c r="I47" s="371">
        <f t="shared" si="2"/>
        <v>14728438.830000002</v>
      </c>
      <c r="J47" s="371"/>
      <c r="K47" s="371">
        <f t="shared" si="3"/>
        <v>14728438.830000002</v>
      </c>
      <c r="L47" s="372">
        <v>40505</v>
      </c>
      <c r="M47" s="372">
        <v>51463</v>
      </c>
      <c r="N47" s="373" t="s">
        <v>67</v>
      </c>
      <c r="O47" s="508"/>
      <c r="Q47" s="357" t="s">
        <v>79</v>
      </c>
      <c r="R47" s="358">
        <v>0</v>
      </c>
      <c r="S47" s="358">
        <f>K89</f>
        <v>57541863.00999999</v>
      </c>
      <c r="T47" s="358">
        <f t="shared" si="1"/>
        <v>57541863.00999999</v>
      </c>
      <c r="U47" s="316"/>
    </row>
    <row r="48" spans="2:21" x14ac:dyDescent="0.35">
      <c r="B48" s="514"/>
      <c r="C48" s="365" t="s">
        <v>80</v>
      </c>
      <c r="D48" s="365" t="s">
        <v>42</v>
      </c>
      <c r="E48" s="365">
        <v>2</v>
      </c>
      <c r="F48" s="365">
        <v>91.3</v>
      </c>
      <c r="G48" s="366">
        <v>11156132.289999999</v>
      </c>
      <c r="H48" s="366">
        <v>842405.82</v>
      </c>
      <c r="I48" s="366">
        <f t="shared" si="2"/>
        <v>11998538.109999999</v>
      </c>
      <c r="J48" s="366"/>
      <c r="K48" s="366">
        <f t="shared" si="3"/>
        <v>11998538.109999999</v>
      </c>
      <c r="L48" s="367">
        <v>40505</v>
      </c>
      <c r="M48" s="367">
        <v>51463</v>
      </c>
      <c r="N48" s="368" t="s">
        <v>67</v>
      </c>
      <c r="O48" s="508"/>
      <c r="Q48" s="363" t="s">
        <v>833</v>
      </c>
      <c r="R48" s="364">
        <v>0</v>
      </c>
      <c r="S48" s="364">
        <f>I89</f>
        <v>57541863.00999999</v>
      </c>
      <c r="T48" s="364">
        <f t="shared" si="1"/>
        <v>57541863.00999999</v>
      </c>
      <c r="U48" s="316"/>
    </row>
    <row r="49" spans="2:21" ht="15" thickBot="1" x14ac:dyDescent="0.4">
      <c r="B49" s="514"/>
      <c r="C49" s="317" t="s">
        <v>81</v>
      </c>
      <c r="D49" s="317" t="s">
        <v>42</v>
      </c>
      <c r="E49" s="317">
        <v>5</v>
      </c>
      <c r="F49" s="317">
        <v>285.77</v>
      </c>
      <c r="G49" s="371">
        <v>82296754.359999999</v>
      </c>
      <c r="H49" s="371">
        <v>19993464.280000001</v>
      </c>
      <c r="I49" s="371">
        <f t="shared" si="2"/>
        <v>102290218.64</v>
      </c>
      <c r="J49" s="371"/>
      <c r="K49" s="371">
        <f t="shared" si="3"/>
        <v>102290218.64</v>
      </c>
      <c r="L49" s="372">
        <v>40829</v>
      </c>
      <c r="M49" s="372">
        <v>51787</v>
      </c>
      <c r="N49" s="373" t="s">
        <v>67</v>
      </c>
      <c r="O49" s="508"/>
      <c r="Q49" s="369" t="s">
        <v>834</v>
      </c>
      <c r="R49" s="370">
        <v>0</v>
      </c>
      <c r="S49" s="370">
        <f>S47-S48</f>
        <v>0</v>
      </c>
      <c r="T49" s="370">
        <f t="shared" si="1"/>
        <v>0</v>
      </c>
      <c r="U49" s="316"/>
    </row>
    <row r="50" spans="2:21" ht="15" thickBot="1" x14ac:dyDescent="0.4">
      <c r="B50" s="514"/>
      <c r="C50" s="365" t="s">
        <v>82</v>
      </c>
      <c r="D50" s="365" t="s">
        <v>42</v>
      </c>
      <c r="E50" s="365">
        <v>2</v>
      </c>
      <c r="F50" s="365">
        <v>64.099999999999994</v>
      </c>
      <c r="G50" s="366">
        <v>11826972.77</v>
      </c>
      <c r="H50" s="366">
        <v>1449569.05</v>
      </c>
      <c r="I50" s="366">
        <f t="shared" si="2"/>
        <v>13276541.82</v>
      </c>
      <c r="J50" s="366"/>
      <c r="K50" s="366">
        <f t="shared" si="3"/>
        <v>13276541.82</v>
      </c>
      <c r="L50" s="367">
        <v>40829</v>
      </c>
      <c r="M50" s="367">
        <v>51787</v>
      </c>
      <c r="N50" s="368" t="s">
        <v>67</v>
      </c>
      <c r="O50" s="508"/>
      <c r="Q50" s="374" t="s">
        <v>6</v>
      </c>
      <c r="R50" s="375">
        <f t="shared" ref="R50:T52" si="4">+R32+R35+R38+R41+R44+R47</f>
        <v>13974698813.44002</v>
      </c>
      <c r="S50" s="375">
        <f t="shared" si="4"/>
        <v>2563171817.3699999</v>
      </c>
      <c r="T50" s="375">
        <f t="shared" si="4"/>
        <v>16537870630.81002</v>
      </c>
      <c r="U50" s="316"/>
    </row>
    <row r="51" spans="2:21" x14ac:dyDescent="0.35">
      <c r="B51" s="514"/>
      <c r="C51" s="317" t="s">
        <v>83</v>
      </c>
      <c r="D51" s="317" t="s">
        <v>42</v>
      </c>
      <c r="E51" s="317">
        <v>3</v>
      </c>
      <c r="F51" s="317">
        <v>65.400000000000006</v>
      </c>
      <c r="G51" s="371">
        <v>19260785.920000002</v>
      </c>
      <c r="H51" s="371">
        <v>1957754.57</v>
      </c>
      <c r="I51" s="371">
        <f t="shared" si="2"/>
        <v>21218540.490000002</v>
      </c>
      <c r="J51" s="371"/>
      <c r="K51" s="371">
        <f t="shared" si="3"/>
        <v>21218540.490000002</v>
      </c>
      <c r="L51" s="372">
        <v>40829</v>
      </c>
      <c r="M51" s="372">
        <v>51787</v>
      </c>
      <c r="N51" s="373" t="s">
        <v>67</v>
      </c>
      <c r="O51" s="508"/>
      <c r="Q51" s="363" t="s">
        <v>833</v>
      </c>
      <c r="R51" s="364">
        <f t="shared" si="4"/>
        <v>13974698813.44002</v>
      </c>
      <c r="S51" s="364">
        <f t="shared" si="4"/>
        <v>2563171817.3699999</v>
      </c>
      <c r="T51" s="364">
        <f t="shared" si="4"/>
        <v>16537870630.81002</v>
      </c>
      <c r="U51" s="316"/>
    </row>
    <row r="52" spans="2:21" ht="15" thickBot="1" x14ac:dyDescent="0.4">
      <c r="B52" s="514"/>
      <c r="C52" s="365" t="s">
        <v>84</v>
      </c>
      <c r="D52" s="365" t="s">
        <v>42</v>
      </c>
      <c r="E52" s="365">
        <v>2</v>
      </c>
      <c r="F52" s="365">
        <v>45.6</v>
      </c>
      <c r="G52" s="366">
        <v>14714807.530000001</v>
      </c>
      <c r="H52" s="366">
        <v>5913515.6200000001</v>
      </c>
      <c r="I52" s="366">
        <f t="shared" si="2"/>
        <v>20628323.150000002</v>
      </c>
      <c r="J52" s="366"/>
      <c r="K52" s="366">
        <f t="shared" si="3"/>
        <v>20628323.150000002</v>
      </c>
      <c r="L52" s="367">
        <v>40886</v>
      </c>
      <c r="M52" s="367">
        <v>51844</v>
      </c>
      <c r="N52" s="368" t="s">
        <v>67</v>
      </c>
      <c r="O52" s="508"/>
      <c r="Q52" s="369" t="s">
        <v>834</v>
      </c>
      <c r="R52" s="370">
        <f t="shared" si="4"/>
        <v>0</v>
      </c>
      <c r="S52" s="370">
        <f t="shared" si="4"/>
        <v>0</v>
      </c>
      <c r="T52" s="370">
        <f t="shared" si="4"/>
        <v>0</v>
      </c>
      <c r="U52" s="316"/>
    </row>
    <row r="53" spans="2:21" x14ac:dyDescent="0.35">
      <c r="B53" s="514"/>
      <c r="C53" s="317" t="s">
        <v>85</v>
      </c>
      <c r="D53" s="317" t="s">
        <v>42</v>
      </c>
      <c r="E53" s="317">
        <v>4</v>
      </c>
      <c r="F53" s="317">
        <v>42</v>
      </c>
      <c r="G53" s="371">
        <v>30045615.720000003</v>
      </c>
      <c r="H53" s="371">
        <v>6003360.6299999999</v>
      </c>
      <c r="I53" s="371">
        <f t="shared" si="2"/>
        <v>36048976.350000001</v>
      </c>
      <c r="J53" s="371"/>
      <c r="K53" s="371">
        <f t="shared" si="3"/>
        <v>36048976.350000001</v>
      </c>
      <c r="L53" s="372">
        <v>41039</v>
      </c>
      <c r="M53" s="372">
        <v>51996</v>
      </c>
      <c r="N53" s="373" t="s">
        <v>67</v>
      </c>
      <c r="O53" s="508"/>
      <c r="Q53" s="376" t="s">
        <v>1213</v>
      </c>
    </row>
    <row r="54" spans="2:21" x14ac:dyDescent="0.35">
      <c r="B54" s="514"/>
      <c r="C54" s="365" t="s">
        <v>86</v>
      </c>
      <c r="D54" s="365" t="s">
        <v>42</v>
      </c>
      <c r="E54" s="365">
        <v>2</v>
      </c>
      <c r="F54" s="365">
        <v>0</v>
      </c>
      <c r="G54" s="366">
        <v>17641696.369999997</v>
      </c>
      <c r="H54" s="366">
        <v>0</v>
      </c>
      <c r="I54" s="366">
        <f t="shared" si="2"/>
        <v>17641696.369999997</v>
      </c>
      <c r="J54" s="366"/>
      <c r="K54" s="366">
        <f t="shared" si="3"/>
        <v>17641696.369999997</v>
      </c>
      <c r="L54" s="367">
        <v>41061</v>
      </c>
      <c r="M54" s="367">
        <v>52018</v>
      </c>
      <c r="N54" s="368" t="s">
        <v>67</v>
      </c>
      <c r="O54" s="508"/>
      <c r="Q54" s="376" t="s">
        <v>1214</v>
      </c>
    </row>
    <row r="55" spans="2:21" x14ac:dyDescent="0.35">
      <c r="B55" s="514"/>
      <c r="C55" s="317" t="s">
        <v>87</v>
      </c>
      <c r="D55" s="317" t="s">
        <v>42</v>
      </c>
      <c r="E55" s="317">
        <v>6</v>
      </c>
      <c r="F55" s="317">
        <v>207.8</v>
      </c>
      <c r="G55" s="371">
        <v>22939331.620000001</v>
      </c>
      <c r="H55" s="371">
        <v>0</v>
      </c>
      <c r="I55" s="371">
        <f t="shared" si="2"/>
        <v>22939331.620000001</v>
      </c>
      <c r="J55" s="371"/>
      <c r="K55" s="371">
        <f t="shared" si="3"/>
        <v>22939331.620000001</v>
      </c>
      <c r="L55" s="372">
        <v>41061</v>
      </c>
      <c r="M55" s="372">
        <v>52018</v>
      </c>
      <c r="N55" s="373" t="s">
        <v>67</v>
      </c>
      <c r="O55" s="508"/>
    </row>
    <row r="56" spans="2:21" ht="18" customHeight="1" thickBot="1" x14ac:dyDescent="0.4">
      <c r="B56" s="515"/>
      <c r="C56" s="377" t="s">
        <v>88</v>
      </c>
      <c r="D56" s="377" t="s">
        <v>42</v>
      </c>
      <c r="E56" s="377">
        <v>3</v>
      </c>
      <c r="F56" s="377">
        <v>60.3</v>
      </c>
      <c r="G56" s="378">
        <v>38666107.900000006</v>
      </c>
      <c r="H56" s="378">
        <v>28575328.850000005</v>
      </c>
      <c r="I56" s="378">
        <f t="shared" si="2"/>
        <v>67241436.750000015</v>
      </c>
      <c r="J56" s="378"/>
      <c r="K56" s="378">
        <f t="shared" si="3"/>
        <v>67241436.750000015</v>
      </c>
      <c r="L56" s="379">
        <v>41061</v>
      </c>
      <c r="M56" s="379">
        <v>52018</v>
      </c>
      <c r="N56" s="380" t="s">
        <v>67</v>
      </c>
      <c r="O56" s="509"/>
      <c r="Q56" s="381" t="s">
        <v>32</v>
      </c>
      <c r="R56" s="382">
        <f>+R51-K15</f>
        <v>0</v>
      </c>
      <c r="S56" s="382">
        <f>S51-I91</f>
        <v>0</v>
      </c>
      <c r="T56" s="383" t="s">
        <v>10</v>
      </c>
    </row>
    <row r="57" spans="2:21" x14ac:dyDescent="0.35">
      <c r="B57" s="504" t="s">
        <v>52</v>
      </c>
      <c r="C57" s="317" t="s">
        <v>89</v>
      </c>
      <c r="D57" s="317" t="s">
        <v>48</v>
      </c>
      <c r="E57" s="317">
        <v>2</v>
      </c>
      <c r="F57" s="317">
        <v>664.6</v>
      </c>
      <c r="G57" s="371">
        <v>257863713.89999998</v>
      </c>
      <c r="H57" s="371">
        <v>12131251.84</v>
      </c>
      <c r="I57" s="371">
        <f t="shared" si="2"/>
        <v>269994965.73999995</v>
      </c>
      <c r="J57" s="371"/>
      <c r="K57" s="371">
        <f t="shared" si="3"/>
        <v>269994965.73999995</v>
      </c>
      <c r="L57" s="372">
        <v>37020</v>
      </c>
      <c r="M57" s="372">
        <v>47977</v>
      </c>
      <c r="N57" s="373">
        <v>43177</v>
      </c>
      <c r="O57" s="507">
        <v>45839</v>
      </c>
      <c r="Q57" s="381" t="s">
        <v>32</v>
      </c>
      <c r="R57" s="382">
        <f>R50-M15</f>
        <v>0</v>
      </c>
      <c r="S57" s="382">
        <f>S50-K91</f>
        <v>0</v>
      </c>
      <c r="T57" s="383" t="s">
        <v>10</v>
      </c>
    </row>
    <row r="58" spans="2:21" x14ac:dyDescent="0.35">
      <c r="B58" s="505"/>
      <c r="C58" s="365" t="s">
        <v>90</v>
      </c>
      <c r="D58" s="365" t="s">
        <v>48</v>
      </c>
      <c r="E58" s="365">
        <v>2</v>
      </c>
      <c r="F58" s="365">
        <v>89.8</v>
      </c>
      <c r="G58" s="366">
        <v>17447782.530000001</v>
      </c>
      <c r="H58" s="366">
        <v>102519.84</v>
      </c>
      <c r="I58" s="366">
        <f t="shared" si="2"/>
        <v>17550302.370000001</v>
      </c>
      <c r="J58" s="366"/>
      <c r="K58" s="366">
        <f t="shared" si="3"/>
        <v>17550302.370000001</v>
      </c>
      <c r="L58" s="367">
        <v>38415</v>
      </c>
      <c r="M58" s="367">
        <v>49372</v>
      </c>
      <c r="N58" s="368">
        <v>45833</v>
      </c>
      <c r="O58" s="508"/>
    </row>
    <row r="59" spans="2:21" ht="15" thickBot="1" x14ac:dyDescent="0.4">
      <c r="B59" s="505"/>
      <c r="C59" s="317" t="s">
        <v>29</v>
      </c>
      <c r="D59" s="317" t="s">
        <v>42</v>
      </c>
      <c r="E59" s="317">
        <v>3</v>
      </c>
      <c r="F59" s="317">
        <v>71.099999999999994</v>
      </c>
      <c r="G59" s="371">
        <v>28875747.369999997</v>
      </c>
      <c r="H59" s="371">
        <v>210557.87</v>
      </c>
      <c r="I59" s="371">
        <f t="shared" si="2"/>
        <v>29086305.239999998</v>
      </c>
      <c r="J59" s="371"/>
      <c r="K59" s="371">
        <f t="shared" si="3"/>
        <v>29086305.239999998</v>
      </c>
      <c r="L59" s="372">
        <v>38834</v>
      </c>
      <c r="M59" s="372">
        <v>49792</v>
      </c>
      <c r="N59" s="373" t="s">
        <v>601</v>
      </c>
      <c r="O59" s="508"/>
    </row>
    <row r="60" spans="2:21" ht="15" thickBot="1" x14ac:dyDescent="0.4">
      <c r="B60" s="505"/>
      <c r="C60" s="365" t="s">
        <v>91</v>
      </c>
      <c r="D60" s="365" t="s">
        <v>42</v>
      </c>
      <c r="E60" s="365">
        <v>2</v>
      </c>
      <c r="F60" s="365">
        <v>179.7</v>
      </c>
      <c r="G60" s="366">
        <v>15971883.380000001</v>
      </c>
      <c r="H60" s="366">
        <v>0</v>
      </c>
      <c r="I60" s="366">
        <f t="shared" si="2"/>
        <v>15971883.380000001</v>
      </c>
      <c r="J60" s="366"/>
      <c r="K60" s="366">
        <f t="shared" si="3"/>
        <v>15971883.380000001</v>
      </c>
      <c r="L60" s="367">
        <v>39841</v>
      </c>
      <c r="M60" s="367">
        <v>50798</v>
      </c>
      <c r="N60" s="368" t="s">
        <v>67</v>
      </c>
      <c r="O60" s="508"/>
      <c r="Q60" s="384" t="s">
        <v>498</v>
      </c>
      <c r="R60" s="384" t="s">
        <v>835</v>
      </c>
      <c r="S60" s="384" t="s">
        <v>836</v>
      </c>
      <c r="T60" s="384" t="s">
        <v>92</v>
      </c>
    </row>
    <row r="61" spans="2:21" x14ac:dyDescent="0.35">
      <c r="B61" s="505"/>
      <c r="C61" s="317" t="s">
        <v>93</v>
      </c>
      <c r="D61" s="317" t="s">
        <v>42</v>
      </c>
      <c r="E61" s="317">
        <v>3</v>
      </c>
      <c r="F61" s="317">
        <v>187.1</v>
      </c>
      <c r="G61" s="371">
        <v>17511091.800000001</v>
      </c>
      <c r="H61" s="371">
        <v>0</v>
      </c>
      <c r="I61" s="371">
        <f t="shared" si="2"/>
        <v>17511091.800000001</v>
      </c>
      <c r="J61" s="371"/>
      <c r="K61" s="371">
        <f t="shared" si="3"/>
        <v>17511091.800000001</v>
      </c>
      <c r="L61" s="372">
        <v>40136</v>
      </c>
      <c r="M61" s="372">
        <v>51093</v>
      </c>
      <c r="N61" s="373" t="s">
        <v>67</v>
      </c>
      <c r="O61" s="508"/>
      <c r="Q61" s="385" t="s">
        <v>55</v>
      </c>
      <c r="R61" s="386">
        <f>F12</f>
        <v>19334.801999999996</v>
      </c>
      <c r="S61" s="386">
        <f>SUM(F33:F56)+C108</f>
        <v>2806.6025000000004</v>
      </c>
      <c r="T61" s="386">
        <f>R61+S61</f>
        <v>22141.404499999997</v>
      </c>
    </row>
    <row r="62" spans="2:21" x14ac:dyDescent="0.35">
      <c r="B62" s="505"/>
      <c r="C62" s="365" t="s">
        <v>94</v>
      </c>
      <c r="D62" s="365" t="s">
        <v>42</v>
      </c>
      <c r="E62" s="365">
        <v>2</v>
      </c>
      <c r="F62" s="365">
        <v>95</v>
      </c>
      <c r="G62" s="366">
        <v>12795579.370000001</v>
      </c>
      <c r="H62" s="366">
        <v>0</v>
      </c>
      <c r="I62" s="366">
        <f t="shared" si="2"/>
        <v>12795579.370000001</v>
      </c>
      <c r="J62" s="366"/>
      <c r="K62" s="366">
        <f t="shared" si="3"/>
        <v>12795579.370000001</v>
      </c>
      <c r="L62" s="367">
        <v>40371</v>
      </c>
      <c r="M62" s="367">
        <v>51329</v>
      </c>
      <c r="N62" s="368" t="s">
        <v>67</v>
      </c>
      <c r="O62" s="508"/>
      <c r="Q62" s="357" t="s">
        <v>95</v>
      </c>
      <c r="R62" s="387">
        <f>F11</f>
        <v>19829.38</v>
      </c>
      <c r="S62" s="387">
        <f>SUM(F57:F64)+C109</f>
        <v>1821.7</v>
      </c>
      <c r="T62" s="387">
        <f>R62+S62</f>
        <v>21651.08</v>
      </c>
    </row>
    <row r="63" spans="2:21" x14ac:dyDescent="0.35">
      <c r="B63" s="505"/>
      <c r="C63" s="317" t="s">
        <v>96</v>
      </c>
      <c r="D63" s="317" t="s">
        <v>42</v>
      </c>
      <c r="E63" s="317">
        <v>2</v>
      </c>
      <c r="F63" s="317">
        <v>51.4</v>
      </c>
      <c r="G63" s="371">
        <v>6339991.6100000003</v>
      </c>
      <c r="H63" s="371">
        <v>0</v>
      </c>
      <c r="I63" s="371">
        <f t="shared" si="2"/>
        <v>6339991.6100000003</v>
      </c>
      <c r="J63" s="371"/>
      <c r="K63" s="371">
        <f t="shared" si="3"/>
        <v>6339991.6100000003</v>
      </c>
      <c r="L63" s="372">
        <v>40886</v>
      </c>
      <c r="M63" s="372">
        <v>51844</v>
      </c>
      <c r="N63" s="373" t="s">
        <v>67</v>
      </c>
      <c r="O63" s="508"/>
      <c r="Q63" s="388" t="s">
        <v>56</v>
      </c>
      <c r="R63" s="389">
        <f>F13</f>
        <v>8840.5300000000007</v>
      </c>
      <c r="S63" s="389">
        <f>SUM(F65:F76)+C110</f>
        <v>2141.5160000000001</v>
      </c>
      <c r="T63" s="389">
        <f>R63+S63</f>
        <v>10982.046</v>
      </c>
    </row>
    <row r="64" spans="2:21" ht="15" thickBot="1" x14ac:dyDescent="0.4">
      <c r="B64" s="506"/>
      <c r="C64" s="377" t="s">
        <v>97</v>
      </c>
      <c r="D64" s="377" t="s">
        <v>42</v>
      </c>
      <c r="E64" s="377">
        <v>1</v>
      </c>
      <c r="F64" s="377">
        <v>0</v>
      </c>
      <c r="G64" s="378">
        <v>14259623.780000001</v>
      </c>
      <c r="H64" s="378">
        <v>10912365.260000002</v>
      </c>
      <c r="I64" s="378">
        <f t="shared" si="2"/>
        <v>25171989.040000003</v>
      </c>
      <c r="J64" s="378"/>
      <c r="K64" s="378">
        <f t="shared" si="3"/>
        <v>25171989.040000003</v>
      </c>
      <c r="L64" s="379">
        <v>41039</v>
      </c>
      <c r="M64" s="379">
        <v>51996</v>
      </c>
      <c r="N64" s="380" t="s">
        <v>67</v>
      </c>
      <c r="O64" s="509"/>
      <c r="Q64" s="357" t="s">
        <v>57</v>
      </c>
      <c r="R64" s="387">
        <f>F14</f>
        <v>8802.4900000000016</v>
      </c>
      <c r="S64" s="387">
        <f>SUM(F77:F88)+C111</f>
        <v>3289.5099999999993</v>
      </c>
      <c r="T64" s="387">
        <f>R64+S64</f>
        <v>12092</v>
      </c>
    </row>
    <row r="65" spans="2:20" ht="15" thickBot="1" x14ac:dyDescent="0.4">
      <c r="B65" s="513" t="s">
        <v>56</v>
      </c>
      <c r="C65" s="317" t="s">
        <v>98</v>
      </c>
      <c r="D65" s="317" t="s">
        <v>42</v>
      </c>
      <c r="E65" s="317">
        <v>2</v>
      </c>
      <c r="F65" s="317">
        <v>35.93</v>
      </c>
      <c r="G65" s="371">
        <v>5219931.29</v>
      </c>
      <c r="H65" s="371">
        <v>10505922.610000001</v>
      </c>
      <c r="I65" s="371">
        <f t="shared" si="2"/>
        <v>15725853.900000002</v>
      </c>
      <c r="J65" s="371"/>
      <c r="K65" s="371">
        <f t="shared" si="3"/>
        <v>15725853.900000002</v>
      </c>
      <c r="L65" s="372">
        <v>39524</v>
      </c>
      <c r="M65" s="372">
        <v>50481</v>
      </c>
      <c r="N65" s="373" t="s">
        <v>67</v>
      </c>
      <c r="O65" s="507">
        <v>45839</v>
      </c>
      <c r="Q65" s="390" t="s">
        <v>6</v>
      </c>
      <c r="R65" s="391">
        <f>SUM(R61:R64)</f>
        <v>56807.202000000005</v>
      </c>
      <c r="S65" s="391">
        <f>SUM(S61:S64)</f>
        <v>10059.3285</v>
      </c>
      <c r="T65" s="391">
        <f>SUM(T61:T64)</f>
        <v>66866.530499999993</v>
      </c>
    </row>
    <row r="66" spans="2:20" x14ac:dyDescent="0.35">
      <c r="B66" s="514"/>
      <c r="C66" s="365" t="s">
        <v>99</v>
      </c>
      <c r="D66" s="365" t="s">
        <v>42</v>
      </c>
      <c r="E66" s="365">
        <v>2</v>
      </c>
      <c r="F66" s="365">
        <v>95</v>
      </c>
      <c r="G66" s="366">
        <v>14079703.889999997</v>
      </c>
      <c r="H66" s="366">
        <v>19255812.370000001</v>
      </c>
      <c r="I66" s="366">
        <f t="shared" si="2"/>
        <v>33335516.259999998</v>
      </c>
      <c r="J66" s="366"/>
      <c r="K66" s="366">
        <f t="shared" si="3"/>
        <v>33335516.259999998</v>
      </c>
      <c r="L66" s="367">
        <v>39841</v>
      </c>
      <c r="M66" s="367">
        <v>50798</v>
      </c>
      <c r="N66" s="368" t="s">
        <v>67</v>
      </c>
      <c r="O66" s="508"/>
      <c r="Q66" s="392" t="s">
        <v>837</v>
      </c>
      <c r="R66" s="317"/>
      <c r="S66" s="317"/>
      <c r="T66" s="317"/>
    </row>
    <row r="67" spans="2:20" x14ac:dyDescent="0.35">
      <c r="B67" s="514"/>
      <c r="C67" s="317" t="s">
        <v>100</v>
      </c>
      <c r="D67" s="317" t="s">
        <v>42</v>
      </c>
      <c r="E67" s="317">
        <v>1</v>
      </c>
      <c r="F67" s="317">
        <v>0</v>
      </c>
      <c r="G67" s="371">
        <v>14619817.839999998</v>
      </c>
      <c r="H67" s="371">
        <v>9261027.7800000012</v>
      </c>
      <c r="I67" s="371">
        <f t="shared" si="2"/>
        <v>23880845.619999997</v>
      </c>
      <c r="J67" s="371"/>
      <c r="K67" s="371">
        <f t="shared" si="3"/>
        <v>23880845.619999997</v>
      </c>
      <c r="L67" s="372">
        <v>39841</v>
      </c>
      <c r="M67" s="372">
        <v>50798</v>
      </c>
      <c r="N67" s="373" t="s">
        <v>67</v>
      </c>
      <c r="O67" s="508"/>
      <c r="S67" s="318"/>
    </row>
    <row r="68" spans="2:20" x14ac:dyDescent="0.35">
      <c r="B68" s="514"/>
      <c r="C68" s="365" t="s">
        <v>101</v>
      </c>
      <c r="D68" s="365" t="s">
        <v>42</v>
      </c>
      <c r="E68" s="365">
        <v>2</v>
      </c>
      <c r="F68" s="365">
        <v>44</v>
      </c>
      <c r="G68" s="366">
        <v>103960229.69000001</v>
      </c>
      <c r="H68" s="366">
        <v>10656843.390000004</v>
      </c>
      <c r="I68" s="366">
        <f t="shared" si="2"/>
        <v>114617073.08000001</v>
      </c>
      <c r="J68" s="366"/>
      <c r="K68" s="366">
        <f t="shared" si="3"/>
        <v>114617073.08000001</v>
      </c>
      <c r="L68" s="367">
        <v>39870</v>
      </c>
      <c r="M68" s="367">
        <v>50827</v>
      </c>
      <c r="N68" s="368" t="s">
        <v>67</v>
      </c>
      <c r="O68" s="508"/>
      <c r="S68" s="318"/>
    </row>
    <row r="69" spans="2:20" x14ac:dyDescent="0.35">
      <c r="B69" s="514"/>
      <c r="C69" s="317" t="s">
        <v>102</v>
      </c>
      <c r="D69" s="317" t="s">
        <v>42</v>
      </c>
      <c r="E69" s="317">
        <v>2</v>
      </c>
      <c r="F69" s="317">
        <v>111</v>
      </c>
      <c r="G69" s="371">
        <v>336441413.88</v>
      </c>
      <c r="H69" s="371">
        <v>0</v>
      </c>
      <c r="I69" s="371">
        <f t="shared" si="2"/>
        <v>336441413.88</v>
      </c>
      <c r="J69" s="371"/>
      <c r="K69" s="371">
        <f t="shared" si="3"/>
        <v>336441413.88</v>
      </c>
      <c r="L69" s="372">
        <v>39870</v>
      </c>
      <c r="M69" s="372">
        <v>50827</v>
      </c>
      <c r="N69" s="373" t="s">
        <v>67</v>
      </c>
      <c r="O69" s="508"/>
      <c r="S69" s="318"/>
    </row>
    <row r="70" spans="2:20" x14ac:dyDescent="0.35">
      <c r="B70" s="514"/>
      <c r="C70" s="365" t="s">
        <v>103</v>
      </c>
      <c r="D70" s="365" t="s">
        <v>42</v>
      </c>
      <c r="E70" s="365">
        <v>7</v>
      </c>
      <c r="F70" s="365">
        <v>985.63</v>
      </c>
      <c r="G70" s="366">
        <v>98526920.989999965</v>
      </c>
      <c r="H70" s="366">
        <v>6700190.2199999997</v>
      </c>
      <c r="I70" s="366">
        <f t="shared" si="2"/>
        <v>105227111.20999996</v>
      </c>
      <c r="J70" s="366"/>
      <c r="K70" s="366">
        <f t="shared" si="3"/>
        <v>105227111.20999996</v>
      </c>
      <c r="L70" s="367">
        <v>40136</v>
      </c>
      <c r="M70" s="367">
        <v>51093</v>
      </c>
      <c r="N70" s="368" t="s">
        <v>67</v>
      </c>
      <c r="O70" s="508"/>
      <c r="S70" s="318"/>
    </row>
    <row r="71" spans="2:20" x14ac:dyDescent="0.35">
      <c r="B71" s="514"/>
      <c r="C71" s="317" t="s">
        <v>104</v>
      </c>
      <c r="D71" s="317" t="s">
        <v>42</v>
      </c>
      <c r="E71" s="317">
        <v>3</v>
      </c>
      <c r="F71" s="317">
        <v>546.9</v>
      </c>
      <c r="G71" s="371">
        <v>56254959.68999999</v>
      </c>
      <c r="H71" s="371">
        <v>1912108.38</v>
      </c>
      <c r="I71" s="371">
        <f t="shared" si="2"/>
        <v>58167068.069999993</v>
      </c>
      <c r="J71" s="371"/>
      <c r="K71" s="371">
        <f t="shared" si="3"/>
        <v>58167068.069999993</v>
      </c>
      <c r="L71" s="372">
        <v>40136</v>
      </c>
      <c r="M71" s="372">
        <v>51093</v>
      </c>
      <c r="N71" s="373" t="s">
        <v>67</v>
      </c>
      <c r="O71" s="508"/>
      <c r="S71" s="318"/>
    </row>
    <row r="72" spans="2:20" x14ac:dyDescent="0.35">
      <c r="B72" s="514"/>
      <c r="C72" s="365" t="s">
        <v>105</v>
      </c>
      <c r="D72" s="365" t="s">
        <v>42</v>
      </c>
      <c r="E72" s="365">
        <v>2</v>
      </c>
      <c r="F72" s="365">
        <v>59.08</v>
      </c>
      <c r="G72" s="366">
        <v>8387841.3399999999</v>
      </c>
      <c r="H72" s="366">
        <v>0</v>
      </c>
      <c r="I72" s="366">
        <f t="shared" si="2"/>
        <v>8387841.3399999999</v>
      </c>
      <c r="J72" s="366"/>
      <c r="K72" s="366">
        <f t="shared" si="3"/>
        <v>8387841.3399999999</v>
      </c>
      <c r="L72" s="367">
        <v>40371</v>
      </c>
      <c r="M72" s="367">
        <v>51329</v>
      </c>
      <c r="N72" s="368" t="s">
        <v>67</v>
      </c>
      <c r="O72" s="508"/>
      <c r="S72" s="318"/>
    </row>
    <row r="73" spans="2:20" x14ac:dyDescent="0.35">
      <c r="B73" s="514"/>
      <c r="C73" s="317" t="s">
        <v>106</v>
      </c>
      <c r="D73" s="317" t="s">
        <v>42</v>
      </c>
      <c r="E73" s="317">
        <v>1</v>
      </c>
      <c r="F73" s="317">
        <v>0</v>
      </c>
      <c r="G73" s="371">
        <v>4421502.8899999997</v>
      </c>
      <c r="H73" s="371">
        <v>5570007.6099999994</v>
      </c>
      <c r="I73" s="371">
        <f t="shared" si="2"/>
        <v>9991510.5</v>
      </c>
      <c r="J73" s="371"/>
      <c r="K73" s="371">
        <f t="shared" si="3"/>
        <v>9991510.5</v>
      </c>
      <c r="L73" s="372">
        <v>40722</v>
      </c>
      <c r="M73" s="372">
        <v>51680</v>
      </c>
      <c r="N73" s="373" t="s">
        <v>67</v>
      </c>
      <c r="O73" s="508"/>
      <c r="S73" s="318"/>
    </row>
    <row r="74" spans="2:20" x14ac:dyDescent="0.35">
      <c r="B74" s="514"/>
      <c r="C74" s="365" t="s">
        <v>107</v>
      </c>
      <c r="D74" s="365" t="s">
        <v>42</v>
      </c>
      <c r="E74" s="365">
        <v>2</v>
      </c>
      <c r="F74" s="365">
        <v>0</v>
      </c>
      <c r="G74" s="366">
        <v>9606019.4400000013</v>
      </c>
      <c r="H74" s="366">
        <v>0</v>
      </c>
      <c r="I74" s="366">
        <f t="shared" si="2"/>
        <v>9606019.4400000013</v>
      </c>
      <c r="J74" s="366"/>
      <c r="K74" s="366">
        <f t="shared" si="3"/>
        <v>9606019.4400000013</v>
      </c>
      <c r="L74" s="367">
        <v>40886</v>
      </c>
      <c r="M74" s="367">
        <v>51844</v>
      </c>
      <c r="N74" s="368" t="s">
        <v>67</v>
      </c>
      <c r="O74" s="508"/>
      <c r="S74" s="318"/>
    </row>
    <row r="75" spans="2:20" x14ac:dyDescent="0.35">
      <c r="B75" s="514"/>
      <c r="C75" s="317" t="s">
        <v>108</v>
      </c>
      <c r="D75" s="317" t="s">
        <v>42</v>
      </c>
      <c r="E75" s="317">
        <v>1</v>
      </c>
      <c r="F75" s="317">
        <v>0</v>
      </c>
      <c r="G75" s="371">
        <v>3071555.34</v>
      </c>
      <c r="H75" s="371">
        <v>0</v>
      </c>
      <c r="I75" s="371">
        <f t="shared" si="2"/>
        <v>3071555.34</v>
      </c>
      <c r="J75" s="371"/>
      <c r="K75" s="371">
        <f t="shared" si="3"/>
        <v>3071555.34</v>
      </c>
      <c r="L75" s="372">
        <v>40886</v>
      </c>
      <c r="M75" s="372">
        <v>51844</v>
      </c>
      <c r="N75" s="373" t="s">
        <v>67</v>
      </c>
      <c r="O75" s="508"/>
      <c r="S75" s="318"/>
    </row>
    <row r="76" spans="2:20" ht="15" thickBot="1" x14ac:dyDescent="0.4">
      <c r="B76" s="515"/>
      <c r="C76" s="377" t="s">
        <v>109</v>
      </c>
      <c r="D76" s="377" t="s">
        <v>42</v>
      </c>
      <c r="E76" s="377">
        <v>2</v>
      </c>
      <c r="F76" s="377">
        <v>29.53</v>
      </c>
      <c r="G76" s="378">
        <v>15388757.950000001</v>
      </c>
      <c r="H76" s="378">
        <v>0</v>
      </c>
      <c r="I76" s="378">
        <f t="shared" si="2"/>
        <v>15388757.950000001</v>
      </c>
      <c r="J76" s="378"/>
      <c r="K76" s="378">
        <f t="shared" si="3"/>
        <v>15388757.950000001</v>
      </c>
      <c r="L76" s="379">
        <v>41036</v>
      </c>
      <c r="M76" s="379">
        <v>51993</v>
      </c>
      <c r="N76" s="380" t="s">
        <v>67</v>
      </c>
      <c r="O76" s="509"/>
      <c r="S76" s="318"/>
    </row>
    <row r="77" spans="2:20" x14ac:dyDescent="0.35">
      <c r="B77" s="513" t="s">
        <v>57</v>
      </c>
      <c r="C77" s="317" t="s">
        <v>110</v>
      </c>
      <c r="D77" s="317" t="s">
        <v>48</v>
      </c>
      <c r="E77" s="317">
        <v>3</v>
      </c>
      <c r="F77" s="317">
        <v>371.9</v>
      </c>
      <c r="G77" s="371">
        <v>89199427.330000013</v>
      </c>
      <c r="H77" s="371">
        <v>13730.04</v>
      </c>
      <c r="I77" s="371">
        <f t="shared" si="2"/>
        <v>89213157.37000002</v>
      </c>
      <c r="J77" s="371"/>
      <c r="K77" s="371">
        <f t="shared" si="3"/>
        <v>89213157.37000002</v>
      </c>
      <c r="L77" s="372">
        <v>38035</v>
      </c>
      <c r="M77" s="372">
        <v>48993</v>
      </c>
      <c r="N77" s="373">
        <v>44155</v>
      </c>
      <c r="O77" s="507">
        <v>45839</v>
      </c>
      <c r="S77" s="318"/>
    </row>
    <row r="78" spans="2:20" x14ac:dyDescent="0.35">
      <c r="B78" s="514"/>
      <c r="C78" s="365" t="s">
        <v>111</v>
      </c>
      <c r="D78" s="365" t="s">
        <v>48</v>
      </c>
      <c r="E78" s="365">
        <v>4</v>
      </c>
      <c r="F78" s="365">
        <v>375.8</v>
      </c>
      <c r="G78" s="366">
        <v>78833426.950000003</v>
      </c>
      <c r="H78" s="366">
        <v>85535409.740000024</v>
      </c>
      <c r="I78" s="366">
        <f t="shared" si="2"/>
        <v>164368836.69000003</v>
      </c>
      <c r="J78" s="366"/>
      <c r="K78" s="366">
        <f t="shared" si="3"/>
        <v>164368836.69000003</v>
      </c>
      <c r="L78" s="367">
        <v>38415</v>
      </c>
      <c r="M78" s="367">
        <v>49372</v>
      </c>
      <c r="N78" s="368" t="s">
        <v>112</v>
      </c>
      <c r="O78" s="508"/>
      <c r="S78" s="318"/>
    </row>
    <row r="79" spans="2:20" x14ac:dyDescent="0.35">
      <c r="B79" s="514"/>
      <c r="C79" s="317" t="s">
        <v>113</v>
      </c>
      <c r="D79" s="317" t="s">
        <v>42</v>
      </c>
      <c r="E79" s="317">
        <v>2</v>
      </c>
      <c r="F79" s="317">
        <v>257.39999999999998</v>
      </c>
      <c r="G79" s="371">
        <v>31681298.390000001</v>
      </c>
      <c r="H79" s="371">
        <v>10460.450000000001</v>
      </c>
      <c r="I79" s="371">
        <f t="shared" si="2"/>
        <v>31691758.84</v>
      </c>
      <c r="J79" s="371"/>
      <c r="K79" s="371">
        <f t="shared" si="3"/>
        <v>31691758.84</v>
      </c>
      <c r="L79" s="372">
        <v>38834</v>
      </c>
      <c r="M79" s="372">
        <v>49792</v>
      </c>
      <c r="N79" s="373" t="s">
        <v>114</v>
      </c>
      <c r="O79" s="508"/>
      <c r="S79" s="318"/>
    </row>
    <row r="80" spans="2:20" x14ac:dyDescent="0.35">
      <c r="B80" s="514"/>
      <c r="C80" s="365" t="s">
        <v>115</v>
      </c>
      <c r="D80" s="365" t="s">
        <v>42</v>
      </c>
      <c r="E80" s="365">
        <v>2</v>
      </c>
      <c r="F80" s="365">
        <v>238</v>
      </c>
      <c r="G80" s="366">
        <v>9491992.1699999999</v>
      </c>
      <c r="H80" s="366">
        <v>12245.13</v>
      </c>
      <c r="I80" s="366">
        <f t="shared" si="2"/>
        <v>9504237.3000000007</v>
      </c>
      <c r="J80" s="366"/>
      <c r="K80" s="366">
        <f t="shared" si="3"/>
        <v>9504237.3000000007</v>
      </c>
      <c r="L80" s="367">
        <v>39524</v>
      </c>
      <c r="M80" s="367">
        <v>50481</v>
      </c>
      <c r="N80" s="368" t="s">
        <v>67</v>
      </c>
      <c r="O80" s="508"/>
      <c r="S80" s="318"/>
    </row>
    <row r="81" spans="2:19" x14ac:dyDescent="0.35">
      <c r="B81" s="514"/>
      <c r="C81" s="317" t="s">
        <v>116</v>
      </c>
      <c r="D81" s="317" t="s">
        <v>42</v>
      </c>
      <c r="E81" s="317">
        <v>1</v>
      </c>
      <c r="F81" s="317">
        <v>0</v>
      </c>
      <c r="G81" s="371">
        <v>7547718.290000001</v>
      </c>
      <c r="H81" s="371">
        <v>634427.01</v>
      </c>
      <c r="I81" s="371">
        <f t="shared" si="2"/>
        <v>8182145.3000000007</v>
      </c>
      <c r="J81" s="371"/>
      <c r="K81" s="371">
        <f t="shared" si="3"/>
        <v>8182145.3000000007</v>
      </c>
      <c r="L81" s="372">
        <v>39841</v>
      </c>
      <c r="M81" s="372">
        <v>50798</v>
      </c>
      <c r="N81" s="373" t="s">
        <v>67</v>
      </c>
      <c r="O81" s="508"/>
      <c r="S81" s="318"/>
    </row>
    <row r="82" spans="2:19" x14ac:dyDescent="0.35">
      <c r="B82" s="514"/>
      <c r="C82" s="365" t="s">
        <v>117</v>
      </c>
      <c r="D82" s="365" t="s">
        <v>42</v>
      </c>
      <c r="E82" s="365">
        <v>4</v>
      </c>
      <c r="F82" s="365">
        <v>0</v>
      </c>
      <c r="G82" s="366">
        <v>19633457.940000001</v>
      </c>
      <c r="H82" s="366">
        <v>12097358.26</v>
      </c>
      <c r="I82" s="366">
        <f t="shared" si="2"/>
        <v>31730816.200000003</v>
      </c>
      <c r="J82" s="366"/>
      <c r="K82" s="366">
        <f t="shared" si="3"/>
        <v>31730816.200000003</v>
      </c>
      <c r="L82" s="367">
        <v>40457</v>
      </c>
      <c r="M82" s="367">
        <v>51415</v>
      </c>
      <c r="N82" s="368" t="s">
        <v>67</v>
      </c>
      <c r="O82" s="508"/>
      <c r="S82" s="318"/>
    </row>
    <row r="83" spans="2:19" x14ac:dyDescent="0.35">
      <c r="B83" s="514"/>
      <c r="C83" s="317" t="s">
        <v>118</v>
      </c>
      <c r="D83" s="317" t="s">
        <v>42</v>
      </c>
      <c r="E83" s="317">
        <v>3</v>
      </c>
      <c r="F83" s="317">
        <v>36.6</v>
      </c>
      <c r="G83" s="371">
        <v>5293559.2700000005</v>
      </c>
      <c r="H83" s="371">
        <v>596157.74</v>
      </c>
      <c r="I83" s="371">
        <f t="shared" si="2"/>
        <v>5889717.0100000007</v>
      </c>
      <c r="J83" s="371"/>
      <c r="K83" s="371">
        <f t="shared" si="3"/>
        <v>5889717.0100000007</v>
      </c>
      <c r="L83" s="372">
        <v>40457</v>
      </c>
      <c r="M83" s="372">
        <v>51415</v>
      </c>
      <c r="N83" s="373" t="s">
        <v>67</v>
      </c>
      <c r="O83" s="508"/>
      <c r="S83" s="318"/>
    </row>
    <row r="84" spans="2:19" x14ac:dyDescent="0.35">
      <c r="B84" s="514"/>
      <c r="C84" s="365" t="s">
        <v>28</v>
      </c>
      <c r="D84" s="365" t="s">
        <v>42</v>
      </c>
      <c r="E84" s="365">
        <v>3</v>
      </c>
      <c r="F84" s="365">
        <v>231.29999999999998</v>
      </c>
      <c r="G84" s="366">
        <v>4283917.4600000009</v>
      </c>
      <c r="H84" s="366">
        <v>10978544.43</v>
      </c>
      <c r="I84" s="366">
        <f t="shared" si="2"/>
        <v>15262461.890000001</v>
      </c>
      <c r="J84" s="366"/>
      <c r="K84" s="366">
        <f t="shared" si="3"/>
        <v>15262461.890000001</v>
      </c>
      <c r="L84" s="367">
        <v>40710</v>
      </c>
      <c r="M84" s="367">
        <v>51668</v>
      </c>
      <c r="N84" s="368" t="s">
        <v>67</v>
      </c>
      <c r="O84" s="508"/>
      <c r="S84" s="318"/>
    </row>
    <row r="85" spans="2:19" x14ac:dyDescent="0.35">
      <c r="B85" s="514"/>
      <c r="C85" s="317" t="s">
        <v>119</v>
      </c>
      <c r="D85" s="317" t="s">
        <v>42</v>
      </c>
      <c r="E85" s="317">
        <v>6</v>
      </c>
      <c r="F85" s="317">
        <v>783.09999999999991</v>
      </c>
      <c r="G85" s="371">
        <v>102060606.14</v>
      </c>
      <c r="H85" s="371">
        <v>777536.85999999987</v>
      </c>
      <c r="I85" s="371">
        <f t="shared" si="2"/>
        <v>102838143</v>
      </c>
      <c r="J85" s="371"/>
      <c r="K85" s="371">
        <f t="shared" si="3"/>
        <v>102838143</v>
      </c>
      <c r="L85" s="372">
        <v>41039</v>
      </c>
      <c r="M85" s="372">
        <v>51996</v>
      </c>
      <c r="N85" s="373" t="s">
        <v>67</v>
      </c>
      <c r="O85" s="508"/>
      <c r="S85" s="318"/>
    </row>
    <row r="86" spans="2:19" x14ac:dyDescent="0.35">
      <c r="B86" s="514"/>
      <c r="C86" s="365" t="s">
        <v>120</v>
      </c>
      <c r="D86" s="365" t="s">
        <v>42</v>
      </c>
      <c r="E86" s="365">
        <v>5</v>
      </c>
      <c r="F86" s="365">
        <v>473.20000000000005</v>
      </c>
      <c r="G86" s="366">
        <v>157255434.38000005</v>
      </c>
      <c r="H86" s="366">
        <v>17511133.530000001</v>
      </c>
      <c r="I86" s="366">
        <f t="shared" si="2"/>
        <v>174766567.91000006</v>
      </c>
      <c r="J86" s="366"/>
      <c r="K86" s="366">
        <f t="shared" si="3"/>
        <v>174766567.91000006</v>
      </c>
      <c r="L86" s="367">
        <v>41148</v>
      </c>
      <c r="M86" s="367">
        <v>52147</v>
      </c>
      <c r="N86" s="368" t="s">
        <v>67</v>
      </c>
      <c r="O86" s="508"/>
      <c r="S86" s="318"/>
    </row>
    <row r="87" spans="2:19" x14ac:dyDescent="0.35">
      <c r="B87" s="514"/>
      <c r="C87" s="317" t="s">
        <v>121</v>
      </c>
      <c r="D87" s="317" t="s">
        <v>42</v>
      </c>
      <c r="E87" s="317">
        <v>6</v>
      </c>
      <c r="F87" s="317">
        <v>274.60000000000002</v>
      </c>
      <c r="G87" s="371">
        <v>31606858.530000012</v>
      </c>
      <c r="H87" s="371">
        <v>562665.90999999992</v>
      </c>
      <c r="I87" s="371">
        <f t="shared" si="2"/>
        <v>32169524.440000013</v>
      </c>
      <c r="J87" s="371"/>
      <c r="K87" s="371">
        <f t="shared" si="3"/>
        <v>32169524.440000013</v>
      </c>
      <c r="L87" s="372">
        <v>41668</v>
      </c>
      <c r="M87" s="372">
        <v>52625</v>
      </c>
      <c r="N87" s="373" t="s">
        <v>67</v>
      </c>
      <c r="O87" s="508"/>
      <c r="S87" s="318"/>
    </row>
    <row r="88" spans="2:19" ht="15" thickBot="1" x14ac:dyDescent="0.4">
      <c r="B88" s="515"/>
      <c r="C88" s="377" t="s">
        <v>122</v>
      </c>
      <c r="D88" s="377" t="s">
        <v>42</v>
      </c>
      <c r="E88" s="377">
        <v>1</v>
      </c>
      <c r="F88" s="377">
        <v>0</v>
      </c>
      <c r="G88" s="378">
        <v>4918575.879999999</v>
      </c>
      <c r="H88" s="378">
        <v>0</v>
      </c>
      <c r="I88" s="378">
        <f t="shared" si="2"/>
        <v>4918575.879999999</v>
      </c>
      <c r="J88" s="378"/>
      <c r="K88" s="378">
        <f t="shared" si="3"/>
        <v>4918575.879999999</v>
      </c>
      <c r="L88" s="379">
        <v>41668</v>
      </c>
      <c r="M88" s="379">
        <v>52625</v>
      </c>
      <c r="N88" s="380" t="s">
        <v>67</v>
      </c>
      <c r="O88" s="509"/>
      <c r="S88" s="318"/>
    </row>
    <row r="89" spans="2:19" ht="44.25" customHeight="1" thickBot="1" x14ac:dyDescent="0.4">
      <c r="B89" s="393" t="s">
        <v>123</v>
      </c>
      <c r="C89" s="394" t="s">
        <v>124</v>
      </c>
      <c r="D89" s="317" t="s">
        <v>42</v>
      </c>
      <c r="E89" s="395">
        <v>2</v>
      </c>
      <c r="F89" s="395">
        <v>296.5</v>
      </c>
      <c r="G89" s="396">
        <v>57541863.00999999</v>
      </c>
      <c r="H89" s="396">
        <v>0</v>
      </c>
      <c r="I89" s="396">
        <f>G89+H89</f>
        <v>57541863.00999999</v>
      </c>
      <c r="J89" s="396"/>
      <c r="K89" s="396">
        <f t="shared" si="3"/>
        <v>57541863.00999999</v>
      </c>
      <c r="L89" s="397">
        <v>41500</v>
      </c>
      <c r="M89" s="397">
        <v>52457</v>
      </c>
      <c r="N89" s="362" t="s">
        <v>67</v>
      </c>
      <c r="O89" s="398">
        <v>45839</v>
      </c>
    </row>
    <row r="90" spans="2:19" ht="39.75" customHeight="1" thickBot="1" x14ac:dyDescent="0.4">
      <c r="B90" s="399" t="s">
        <v>125</v>
      </c>
      <c r="C90" s="400" t="s">
        <v>126</v>
      </c>
      <c r="D90" s="400" t="s">
        <v>42</v>
      </c>
      <c r="E90" s="401">
        <v>1</v>
      </c>
      <c r="F90" s="401">
        <v>163.41000000000003</v>
      </c>
      <c r="G90" s="402">
        <v>53223108.150000006</v>
      </c>
      <c r="H90" s="402">
        <v>0</v>
      </c>
      <c r="I90" s="402">
        <f>G90+H90</f>
        <v>53223108.150000006</v>
      </c>
      <c r="J90" s="402"/>
      <c r="K90" s="402">
        <f>I90+J90</f>
        <v>53223108.150000006</v>
      </c>
      <c r="L90" s="403">
        <v>41556</v>
      </c>
      <c r="M90" s="403">
        <v>52513</v>
      </c>
      <c r="N90" s="404" t="s">
        <v>67</v>
      </c>
      <c r="O90" s="405">
        <v>45839</v>
      </c>
    </row>
    <row r="91" spans="2:19" ht="15" thickBot="1" x14ac:dyDescent="0.4">
      <c r="B91" s="319" t="s">
        <v>6</v>
      </c>
      <c r="C91" s="319"/>
      <c r="D91" s="320"/>
      <c r="E91" s="406">
        <f t="shared" ref="E91:K91" si="5">SUM(E33:E90)</f>
        <v>157</v>
      </c>
      <c r="F91" s="407">
        <f t="shared" si="5"/>
        <v>9363.3824999999997</v>
      </c>
      <c r="G91" s="408">
        <f t="shared" si="5"/>
        <v>2195910813.0700006</v>
      </c>
      <c r="H91" s="408">
        <f t="shared" si="5"/>
        <v>367261004.30000013</v>
      </c>
      <c r="I91" s="408">
        <f t="shared" si="5"/>
        <v>2563171817.3699994</v>
      </c>
      <c r="J91" s="408">
        <f t="shared" si="5"/>
        <v>0</v>
      </c>
      <c r="K91" s="408">
        <f t="shared" si="5"/>
        <v>2563171817.3699994</v>
      </c>
      <c r="L91" s="84"/>
      <c r="M91" s="84"/>
      <c r="N91" s="321"/>
      <c r="O91" s="321"/>
    </row>
    <row r="92" spans="2:19" x14ac:dyDescent="0.35">
      <c r="B92" s="304"/>
      <c r="C92" s="305"/>
      <c r="D92" s="306"/>
      <c r="E92" s="304"/>
      <c r="F92" s="304"/>
      <c r="G92" s="304"/>
      <c r="H92" s="304"/>
      <c r="I92" s="304"/>
      <c r="J92" s="304"/>
      <c r="K92" s="309"/>
      <c r="L92" s="304"/>
      <c r="M92" s="304"/>
      <c r="N92" s="304"/>
      <c r="O92" s="304"/>
      <c r="P92" s="304"/>
      <c r="Q92" s="304"/>
      <c r="R92" s="304"/>
    </row>
    <row r="93" spans="2:19" x14ac:dyDescent="0.35">
      <c r="B93" s="350" t="s">
        <v>595</v>
      </c>
      <c r="C93" s="305"/>
      <c r="D93" s="306"/>
      <c r="E93" s="310"/>
      <c r="F93" s="304"/>
      <c r="G93" s="310"/>
      <c r="H93" s="304"/>
      <c r="I93" s="304"/>
      <c r="J93" s="304"/>
      <c r="K93" s="304"/>
      <c r="L93" s="304"/>
      <c r="M93" s="304"/>
      <c r="N93" s="304"/>
      <c r="O93" s="304"/>
      <c r="P93" s="304"/>
      <c r="Q93" s="304"/>
      <c r="R93" s="304"/>
    </row>
    <row r="94" spans="2:19" x14ac:dyDescent="0.35">
      <c r="B94" s="351" t="s">
        <v>1197</v>
      </c>
      <c r="C94" s="311"/>
      <c r="D94" s="312"/>
      <c r="E94" s="304"/>
      <c r="F94" s="304"/>
      <c r="G94" s="304"/>
      <c r="H94" s="304"/>
      <c r="I94" s="304"/>
      <c r="J94" s="304"/>
      <c r="K94" s="304"/>
      <c r="L94" s="304"/>
      <c r="M94" s="304"/>
      <c r="N94" s="304"/>
      <c r="O94" s="304"/>
      <c r="P94" s="304"/>
      <c r="Q94" s="304"/>
      <c r="R94" s="304"/>
    </row>
    <row r="95" spans="2:19" ht="15" customHeight="1" x14ac:dyDescent="0.35">
      <c r="B95" s="495" t="s">
        <v>1223</v>
      </c>
      <c r="C95" s="495"/>
      <c r="D95" s="495"/>
      <c r="E95" s="495"/>
      <c r="F95" s="495"/>
      <c r="G95" s="495"/>
      <c r="H95" s="495"/>
      <c r="I95" s="495"/>
      <c r="J95" s="495"/>
      <c r="K95" s="495"/>
      <c r="L95" s="495"/>
      <c r="M95" s="495"/>
      <c r="N95" s="495"/>
      <c r="O95" s="495"/>
      <c r="P95" s="495"/>
      <c r="Q95" s="495"/>
      <c r="R95" s="495"/>
      <c r="S95" s="495"/>
    </row>
    <row r="96" spans="2:19" ht="25.5" customHeight="1" x14ac:dyDescent="0.35">
      <c r="B96" s="495" t="s">
        <v>1224</v>
      </c>
      <c r="C96" s="495"/>
      <c r="D96" s="495"/>
      <c r="E96" s="495"/>
      <c r="F96" s="495"/>
      <c r="G96" s="495"/>
      <c r="H96" s="495"/>
      <c r="I96" s="495"/>
      <c r="J96" s="495"/>
      <c r="K96" s="495"/>
      <c r="L96" s="495"/>
      <c r="M96" s="495"/>
      <c r="N96" s="495"/>
      <c r="O96" s="495"/>
      <c r="P96" s="495"/>
      <c r="Q96" s="495"/>
      <c r="R96" s="495"/>
      <c r="S96" s="495"/>
    </row>
    <row r="97" spans="2:19" x14ac:dyDescent="0.35">
      <c r="B97" s="351" t="s">
        <v>1225</v>
      </c>
      <c r="C97" s="313"/>
      <c r="D97" s="313"/>
      <c r="E97" s="313"/>
      <c r="F97" s="313"/>
      <c r="G97" s="313"/>
      <c r="H97" s="313"/>
      <c r="I97" s="313"/>
      <c r="J97" s="313"/>
      <c r="K97" s="313"/>
      <c r="L97" s="304"/>
      <c r="M97" s="304"/>
      <c r="N97" s="304"/>
      <c r="O97" s="304"/>
      <c r="P97" s="304"/>
      <c r="Q97" s="304"/>
      <c r="R97" s="304"/>
    </row>
    <row r="98" spans="2:19" ht="15" customHeight="1" x14ac:dyDescent="0.35">
      <c r="B98" s="495" t="s">
        <v>1226</v>
      </c>
      <c r="C98" s="495"/>
      <c r="D98" s="495"/>
      <c r="E98" s="495"/>
      <c r="F98" s="495"/>
      <c r="G98" s="495"/>
      <c r="H98" s="495"/>
      <c r="I98" s="495"/>
      <c r="J98" s="495"/>
      <c r="K98" s="495"/>
      <c r="L98" s="495"/>
      <c r="M98" s="495"/>
      <c r="N98" s="495"/>
      <c r="O98" s="495"/>
      <c r="P98" s="495"/>
      <c r="Q98" s="495"/>
      <c r="R98" s="495"/>
      <c r="S98" s="495"/>
    </row>
    <row r="99" spans="2:19" x14ac:dyDescent="0.35">
      <c r="B99" s="351" t="s">
        <v>1227</v>
      </c>
      <c r="C99" s="313"/>
      <c r="D99" s="313"/>
      <c r="E99" s="313"/>
      <c r="F99" s="313"/>
      <c r="G99" s="313"/>
      <c r="H99" s="313"/>
      <c r="I99" s="313"/>
      <c r="J99" s="313"/>
      <c r="K99" s="313"/>
      <c r="L99" s="304"/>
      <c r="M99" s="304"/>
      <c r="N99" s="304"/>
      <c r="O99" s="304"/>
      <c r="P99" s="304"/>
      <c r="Q99" s="304"/>
      <c r="R99" s="304"/>
    </row>
    <row r="100" spans="2:19" x14ac:dyDescent="0.35">
      <c r="B100" s="351" t="s">
        <v>1228</v>
      </c>
      <c r="C100" s="313"/>
      <c r="D100" s="313"/>
      <c r="E100" s="313"/>
      <c r="F100" s="313"/>
      <c r="G100" s="313"/>
      <c r="H100" s="313"/>
      <c r="I100" s="313"/>
      <c r="J100" s="313"/>
      <c r="K100" s="313"/>
      <c r="L100" s="304"/>
      <c r="M100" s="304"/>
      <c r="N100" s="304"/>
      <c r="O100" s="304"/>
      <c r="P100" s="304"/>
      <c r="Q100" s="304"/>
      <c r="R100" s="304"/>
    </row>
    <row r="101" spans="2:19" x14ac:dyDescent="0.35">
      <c r="B101" s="351" t="s">
        <v>1229</v>
      </c>
      <c r="C101" s="313"/>
      <c r="D101" s="313"/>
      <c r="E101" s="313"/>
      <c r="F101" s="313"/>
      <c r="G101" s="313"/>
      <c r="H101" s="313"/>
      <c r="I101" s="313"/>
      <c r="J101" s="313"/>
      <c r="K101" s="313"/>
      <c r="L101" s="304"/>
      <c r="M101" s="304"/>
      <c r="N101" s="304"/>
      <c r="O101" s="304"/>
      <c r="P101" s="304"/>
      <c r="Q101" s="304"/>
      <c r="R101" s="304"/>
    </row>
    <row r="102" spans="2:19" x14ac:dyDescent="0.35">
      <c r="B102" s="351" t="s">
        <v>1215</v>
      </c>
      <c r="C102" s="305"/>
      <c r="D102" s="306"/>
      <c r="E102" s="304"/>
      <c r="F102" s="304"/>
      <c r="G102" s="304"/>
      <c r="H102" s="304"/>
      <c r="I102" s="304"/>
      <c r="J102" s="304"/>
      <c r="K102" s="304"/>
      <c r="L102" s="304"/>
      <c r="M102" s="304"/>
      <c r="N102" s="304"/>
      <c r="O102" s="304"/>
      <c r="P102" s="304"/>
      <c r="Q102" s="304"/>
      <c r="R102" s="304"/>
    </row>
    <row r="103" spans="2:19" x14ac:dyDescent="0.35">
      <c r="B103" s="351"/>
      <c r="C103" s="305"/>
      <c r="D103" s="306"/>
      <c r="E103" s="304"/>
      <c r="F103" s="304"/>
      <c r="G103" s="304"/>
      <c r="H103" s="304"/>
      <c r="I103" s="304"/>
      <c r="J103" s="304"/>
      <c r="K103" s="304"/>
      <c r="L103" s="304"/>
      <c r="M103" s="304"/>
      <c r="N103" s="304"/>
      <c r="O103" s="304"/>
      <c r="P103" s="304"/>
      <c r="Q103" s="304"/>
      <c r="R103" s="304"/>
    </row>
    <row r="104" spans="2:19" x14ac:dyDescent="0.35">
      <c r="B104" s="409" t="s">
        <v>1216</v>
      </c>
      <c r="C104" s="305"/>
      <c r="D104" s="306"/>
      <c r="E104" s="304"/>
      <c r="F104" s="304"/>
      <c r="G104" s="304"/>
      <c r="H104" s="304"/>
      <c r="I104" s="304"/>
      <c r="J104" s="304"/>
      <c r="K104" s="304"/>
      <c r="L104" s="304"/>
      <c r="M104" s="304"/>
      <c r="N104" s="304"/>
      <c r="O104" s="304"/>
      <c r="P104" s="304"/>
      <c r="Q104" s="304"/>
      <c r="R104" s="304"/>
    </row>
    <row r="105" spans="2:19" ht="15" thickBot="1" x14ac:dyDescent="0.4">
      <c r="B105" s="304"/>
      <c r="C105" s="305"/>
      <c r="D105" s="306"/>
      <c r="E105" s="304"/>
      <c r="F105" s="304"/>
      <c r="G105" s="304"/>
      <c r="H105" s="304"/>
      <c r="I105" s="304"/>
      <c r="J105" s="304"/>
      <c r="K105" s="304"/>
      <c r="L105" s="304"/>
      <c r="M105" s="304"/>
      <c r="N105" s="304"/>
      <c r="O105" s="304"/>
      <c r="P105" s="304"/>
      <c r="Q105" s="304"/>
      <c r="R105" s="304"/>
    </row>
    <row r="106" spans="2:19" ht="15" customHeight="1" x14ac:dyDescent="0.35">
      <c r="B106" s="496" t="s">
        <v>498</v>
      </c>
      <c r="C106" s="496" t="s">
        <v>832</v>
      </c>
      <c r="D106" s="304"/>
      <c r="E106" s="304"/>
      <c r="F106" s="304"/>
      <c r="G106" s="304"/>
      <c r="H106" s="304"/>
      <c r="I106" s="304"/>
      <c r="J106" s="304"/>
      <c r="K106" s="304"/>
      <c r="L106" s="304"/>
      <c r="M106" s="304"/>
      <c r="N106" s="304"/>
      <c r="O106" s="304"/>
      <c r="P106" s="304"/>
      <c r="Q106" s="322"/>
      <c r="R106" s="304"/>
    </row>
    <row r="107" spans="2:19" ht="15" thickBot="1" x14ac:dyDescent="0.4">
      <c r="B107" s="511"/>
      <c r="C107" s="511"/>
      <c r="D107" s="304"/>
      <c r="E107" s="304"/>
      <c r="F107" s="304"/>
      <c r="G107" s="304"/>
      <c r="H107" s="304"/>
      <c r="I107" s="304"/>
      <c r="J107" s="304"/>
      <c r="K107" s="304"/>
      <c r="L107" s="304"/>
      <c r="M107" s="304"/>
      <c r="N107" s="304"/>
      <c r="O107" s="304"/>
      <c r="P107" s="304"/>
      <c r="Q107" s="304"/>
      <c r="R107" s="304"/>
    </row>
    <row r="108" spans="2:19" x14ac:dyDescent="0.35">
      <c r="B108" s="410" t="s">
        <v>55</v>
      </c>
      <c r="C108" s="411">
        <v>190.8</v>
      </c>
      <c r="D108" s="304"/>
      <c r="E108" s="304"/>
      <c r="F108" s="310"/>
      <c r="G108" s="304"/>
      <c r="H108" s="304"/>
      <c r="I108" s="304"/>
      <c r="J108" s="304"/>
      <c r="K108" s="304"/>
      <c r="L108" s="304"/>
      <c r="M108" s="304"/>
      <c r="N108" s="304"/>
      <c r="O108" s="304"/>
      <c r="P108" s="304"/>
      <c r="Q108" s="304"/>
      <c r="R108" s="304"/>
    </row>
    <row r="109" spans="2:19" x14ac:dyDescent="0.35">
      <c r="B109" s="411" t="s">
        <v>95</v>
      </c>
      <c r="C109" s="411">
        <v>483</v>
      </c>
      <c r="D109" s="304"/>
      <c r="E109" s="304"/>
      <c r="F109" s="310"/>
      <c r="G109" s="304"/>
      <c r="H109" s="304"/>
      <c r="I109" s="304"/>
      <c r="J109" s="304"/>
      <c r="K109" s="304"/>
      <c r="L109" s="304"/>
      <c r="M109" s="304"/>
      <c r="N109" s="304"/>
      <c r="O109" s="304"/>
      <c r="P109" s="304"/>
      <c r="Q109" s="304"/>
      <c r="R109" s="304"/>
    </row>
    <row r="110" spans="2:19" x14ac:dyDescent="0.35">
      <c r="B110" s="411" t="s">
        <v>56</v>
      </c>
      <c r="C110" s="411">
        <v>234.44600000000003</v>
      </c>
      <c r="D110" s="304"/>
      <c r="E110" s="310"/>
      <c r="F110" s="310"/>
      <c r="G110" s="304"/>
      <c r="H110" s="304"/>
      <c r="I110" s="304"/>
      <c r="J110" s="304"/>
      <c r="K110" s="304"/>
      <c r="L110" s="304"/>
      <c r="M110" s="304"/>
      <c r="N110" s="304"/>
      <c r="O110" s="304"/>
      <c r="P110" s="304"/>
      <c r="Q110" s="304"/>
      <c r="R110" s="304"/>
    </row>
    <row r="111" spans="2:19" ht="15" thickBot="1" x14ac:dyDescent="0.4">
      <c r="B111" s="412" t="s">
        <v>57</v>
      </c>
      <c r="C111" s="412">
        <v>247.61</v>
      </c>
      <c r="D111" s="304"/>
      <c r="E111" s="304"/>
      <c r="F111" s="310"/>
      <c r="G111" s="304"/>
      <c r="H111" s="304"/>
      <c r="I111" s="304"/>
      <c r="J111" s="304"/>
      <c r="K111" s="304"/>
      <c r="L111" s="304"/>
      <c r="M111" s="304"/>
      <c r="N111" s="304"/>
      <c r="O111" s="304"/>
      <c r="P111" s="304"/>
      <c r="Q111" s="304"/>
      <c r="R111" s="304"/>
    </row>
    <row r="112" spans="2:19" ht="15" thickTop="1" x14ac:dyDescent="0.35">
      <c r="B112" s="304"/>
      <c r="C112" s="305"/>
      <c r="D112" s="306"/>
      <c r="E112" s="304"/>
      <c r="F112" s="304"/>
      <c r="G112" s="304"/>
      <c r="H112" s="304"/>
      <c r="I112" s="304"/>
      <c r="J112" s="304"/>
      <c r="K112" s="304"/>
      <c r="L112" s="304"/>
      <c r="M112" s="304"/>
      <c r="N112" s="304"/>
      <c r="O112" s="304"/>
      <c r="P112" s="304"/>
      <c r="Q112" s="304"/>
      <c r="R112" s="304"/>
    </row>
    <row r="113" spans="2:18" x14ac:dyDescent="0.35">
      <c r="B113" s="350" t="s">
        <v>595</v>
      </c>
      <c r="C113" s="305"/>
      <c r="D113" s="306"/>
      <c r="E113" s="304"/>
      <c r="F113" s="304"/>
      <c r="G113" s="304"/>
      <c r="H113" s="304"/>
      <c r="I113" s="304"/>
      <c r="J113" s="304"/>
      <c r="K113" s="304"/>
      <c r="L113" s="304"/>
      <c r="M113" s="304"/>
      <c r="N113" s="304"/>
      <c r="O113" s="304"/>
      <c r="P113" s="304"/>
      <c r="Q113" s="304"/>
      <c r="R113" s="304"/>
    </row>
    <row r="114" spans="2:18" x14ac:dyDescent="0.35">
      <c r="B114" s="85" t="s">
        <v>1217</v>
      </c>
      <c r="C114" s="311"/>
      <c r="D114" s="311"/>
      <c r="E114" s="311"/>
      <c r="F114" s="311"/>
      <c r="G114" s="311"/>
      <c r="H114" s="85"/>
      <c r="I114" s="311"/>
      <c r="J114" s="311"/>
      <c r="K114" s="304"/>
      <c r="L114" s="304"/>
      <c r="M114" s="304"/>
      <c r="N114" s="304"/>
      <c r="O114" s="304"/>
      <c r="P114" s="304"/>
      <c r="Q114" s="304"/>
      <c r="R114" s="304"/>
    </row>
    <row r="115" spans="2:18" x14ac:dyDescent="0.35">
      <c r="B115" s="304"/>
      <c r="C115" s="305"/>
      <c r="D115" s="306"/>
      <c r="E115" s="304"/>
      <c r="F115" s="304"/>
      <c r="G115" s="304"/>
      <c r="H115" s="304"/>
      <c r="I115" s="304"/>
      <c r="J115" s="304"/>
      <c r="K115" s="304"/>
      <c r="L115" s="304"/>
      <c r="M115" s="304"/>
      <c r="N115" s="304"/>
      <c r="O115" s="304"/>
      <c r="P115" s="304"/>
      <c r="Q115" s="304"/>
      <c r="R115" s="304"/>
    </row>
    <row r="116" spans="2:18" x14ac:dyDescent="0.35">
      <c r="K116" s="304"/>
      <c r="L116" s="304"/>
    </row>
    <row r="117" spans="2:18" x14ac:dyDescent="0.35">
      <c r="K117" s="304"/>
      <c r="L117" s="304"/>
    </row>
    <row r="118" spans="2:18" x14ac:dyDescent="0.35">
      <c r="K118" s="304"/>
      <c r="L118" s="304"/>
    </row>
    <row r="119" spans="2:18" x14ac:dyDescent="0.35">
      <c r="K119" s="304"/>
      <c r="L119" s="304"/>
    </row>
    <row r="120" spans="2:18" x14ac:dyDescent="0.35">
      <c r="K120" s="304"/>
      <c r="L120" s="304"/>
    </row>
    <row r="121" spans="2:18" x14ac:dyDescent="0.35">
      <c r="K121" s="304"/>
      <c r="L121" s="304"/>
    </row>
    <row r="122" spans="2:18" x14ac:dyDescent="0.35">
      <c r="K122" s="304"/>
      <c r="L122" s="304"/>
    </row>
    <row r="123" spans="2:18" x14ac:dyDescent="0.35">
      <c r="K123" s="304"/>
      <c r="L123" s="304"/>
    </row>
    <row r="124" spans="2:18" x14ac:dyDescent="0.35">
      <c r="K124" s="304"/>
      <c r="L124" s="304"/>
    </row>
    <row r="125" spans="2:18" x14ac:dyDescent="0.35">
      <c r="K125" s="304"/>
      <c r="L125" s="304"/>
    </row>
    <row r="126" spans="2:18" x14ac:dyDescent="0.35">
      <c r="K126" s="304"/>
      <c r="L126" s="304"/>
    </row>
    <row r="127" spans="2:18" x14ac:dyDescent="0.35">
      <c r="K127" s="304"/>
      <c r="L127" s="304"/>
    </row>
    <row r="128" spans="2:18" x14ac:dyDescent="0.35">
      <c r="K128" s="304"/>
      <c r="L128" s="304"/>
    </row>
    <row r="129" spans="11:12" x14ac:dyDescent="0.35">
      <c r="K129" s="304"/>
      <c r="L129" s="304"/>
    </row>
    <row r="130" spans="11:12" x14ac:dyDescent="0.35">
      <c r="K130" s="304"/>
      <c r="L130" s="304"/>
    </row>
    <row r="131" spans="11:12" x14ac:dyDescent="0.35">
      <c r="K131" s="304"/>
      <c r="L131" s="304"/>
    </row>
    <row r="132" spans="11:12" x14ac:dyDescent="0.35">
      <c r="K132" s="304"/>
      <c r="L132" s="304"/>
    </row>
    <row r="133" spans="11:12" x14ac:dyDescent="0.35">
      <c r="K133" s="304"/>
      <c r="L133" s="304"/>
    </row>
    <row r="134" spans="11:12" x14ac:dyDescent="0.35">
      <c r="K134" s="304"/>
      <c r="L134" s="304"/>
    </row>
    <row r="135" spans="11:12" x14ac:dyDescent="0.35">
      <c r="K135" s="304"/>
      <c r="L135" s="304"/>
    </row>
    <row r="136" spans="11:12" x14ac:dyDescent="0.35">
      <c r="K136" s="304"/>
      <c r="L136" s="304"/>
    </row>
    <row r="137" spans="11:12" x14ac:dyDescent="0.35">
      <c r="K137" s="304"/>
      <c r="L137" s="304"/>
    </row>
    <row r="138" spans="11:12" x14ac:dyDescent="0.35">
      <c r="K138" s="304"/>
      <c r="L138" s="304"/>
    </row>
    <row r="139" spans="11:12" x14ac:dyDescent="0.35">
      <c r="K139" s="304"/>
      <c r="L139" s="304"/>
    </row>
    <row r="140" spans="11:12" x14ac:dyDescent="0.35">
      <c r="K140" s="304"/>
      <c r="L140" s="304"/>
    </row>
    <row r="141" spans="11:12" x14ac:dyDescent="0.35">
      <c r="K141" s="304"/>
      <c r="L141" s="304"/>
    </row>
    <row r="142" spans="11:12" x14ac:dyDescent="0.35">
      <c r="K142" s="304"/>
      <c r="L142" s="304"/>
    </row>
    <row r="143" spans="11:12" x14ac:dyDescent="0.35">
      <c r="K143" s="304"/>
      <c r="L143" s="304"/>
    </row>
    <row r="144" spans="11:12" x14ac:dyDescent="0.35">
      <c r="K144" s="304"/>
      <c r="L144" s="304"/>
    </row>
    <row r="145" spans="11:12" x14ac:dyDescent="0.35">
      <c r="K145" s="304"/>
      <c r="L145" s="304"/>
    </row>
    <row r="146" spans="11:12" x14ac:dyDescent="0.35">
      <c r="K146" s="304"/>
      <c r="L146" s="304"/>
    </row>
    <row r="147" spans="11:12" x14ac:dyDescent="0.35">
      <c r="K147" s="304"/>
      <c r="L147" s="304"/>
    </row>
    <row r="148" spans="11:12" x14ac:dyDescent="0.35">
      <c r="K148" s="304"/>
      <c r="L148" s="304"/>
    </row>
    <row r="149" spans="11:12" x14ac:dyDescent="0.35">
      <c r="K149" s="304"/>
      <c r="L149" s="304"/>
    </row>
    <row r="150" spans="11:12" x14ac:dyDescent="0.35">
      <c r="K150" s="304"/>
      <c r="L150" s="304"/>
    </row>
    <row r="151" spans="11:12" x14ac:dyDescent="0.35">
      <c r="K151" s="304"/>
      <c r="L151" s="304"/>
    </row>
    <row r="152" spans="11:12" x14ac:dyDescent="0.35">
      <c r="K152" s="304"/>
      <c r="L152" s="304"/>
    </row>
    <row r="153" spans="11:12" x14ac:dyDescent="0.35">
      <c r="K153" s="304"/>
      <c r="L153" s="304"/>
    </row>
    <row r="154" spans="11:12" x14ac:dyDescent="0.35">
      <c r="K154" s="304"/>
      <c r="L154" s="304"/>
    </row>
    <row r="155" spans="11:12" x14ac:dyDescent="0.35">
      <c r="K155" s="304"/>
      <c r="L155" s="304"/>
    </row>
    <row r="156" spans="11:12" x14ac:dyDescent="0.35">
      <c r="K156" s="304"/>
      <c r="L156" s="304"/>
    </row>
    <row r="157" spans="11:12" x14ac:dyDescent="0.35">
      <c r="K157" s="304"/>
      <c r="L157" s="304"/>
    </row>
    <row r="158" spans="11:12" x14ac:dyDescent="0.35">
      <c r="K158" s="304"/>
      <c r="L158" s="304"/>
    </row>
    <row r="159" spans="11:12" x14ac:dyDescent="0.35">
      <c r="K159" s="304"/>
      <c r="L159" s="304"/>
    </row>
    <row r="160" spans="11:12" x14ac:dyDescent="0.35">
      <c r="K160" s="304"/>
      <c r="L160" s="304"/>
    </row>
    <row r="161" spans="11:12" x14ac:dyDescent="0.35">
      <c r="K161" s="304"/>
      <c r="L161" s="304"/>
    </row>
    <row r="162" spans="11:12" x14ac:dyDescent="0.35">
      <c r="K162" s="304"/>
      <c r="L162" s="304"/>
    </row>
    <row r="163" spans="11:12" x14ac:dyDescent="0.35">
      <c r="K163" s="304"/>
      <c r="L163" s="304"/>
    </row>
    <row r="164" spans="11:12" x14ac:dyDescent="0.35">
      <c r="K164" s="304"/>
      <c r="L164" s="304"/>
    </row>
    <row r="165" spans="11:12" x14ac:dyDescent="0.35">
      <c r="L165" s="317"/>
    </row>
    <row r="166" spans="11:12" ht="15" thickBot="1" x14ac:dyDescent="0.4">
      <c r="L166" s="377"/>
    </row>
    <row r="167" spans="11:12" ht="15" thickBot="1" x14ac:dyDescent="0.4">
      <c r="L167" s="413"/>
    </row>
    <row r="168" spans="11:12" x14ac:dyDescent="0.35">
      <c r="L168" s="414"/>
    </row>
  </sheetData>
  <mergeCells count="44">
    <mergeCell ref="O31:O32"/>
    <mergeCell ref="B33:B56"/>
    <mergeCell ref="O33:O56"/>
    <mergeCell ref="B98:S98"/>
    <mergeCell ref="B106:B107"/>
    <mergeCell ref="C106:C107"/>
    <mergeCell ref="B65:B76"/>
    <mergeCell ref="O65:O76"/>
    <mergeCell ref="B77:B88"/>
    <mergeCell ref="O77:O88"/>
    <mergeCell ref="B95:S95"/>
    <mergeCell ref="B96:S96"/>
    <mergeCell ref="Q11:Q14"/>
    <mergeCell ref="B19:S19"/>
    <mergeCell ref="B57:B64"/>
    <mergeCell ref="O57:O64"/>
    <mergeCell ref="B21:S21"/>
    <mergeCell ref="B22:S22"/>
    <mergeCell ref="B23:S23"/>
    <mergeCell ref="B25:S25"/>
    <mergeCell ref="Q30:T30"/>
    <mergeCell ref="B31:B32"/>
    <mergeCell ref="C31:C32"/>
    <mergeCell ref="D31:D32"/>
    <mergeCell ref="E31:E32"/>
    <mergeCell ref="F31:F32"/>
    <mergeCell ref="L31:M31"/>
    <mergeCell ref="N31:N32"/>
    <mergeCell ref="B20:S20"/>
    <mergeCell ref="H8:H9"/>
    <mergeCell ref="I8:I9"/>
    <mergeCell ref="J8:J9"/>
    <mergeCell ref="K8:K9"/>
    <mergeCell ref="L8:L9"/>
    <mergeCell ref="M8:M9"/>
    <mergeCell ref="B8:B10"/>
    <mergeCell ref="C8:C10"/>
    <mergeCell ref="D8:D10"/>
    <mergeCell ref="E8:E10"/>
    <mergeCell ref="F8:F10"/>
    <mergeCell ref="G8:G9"/>
    <mergeCell ref="N8:O9"/>
    <mergeCell ref="P8:P10"/>
    <mergeCell ref="Q8:Q10"/>
  </mergeCells>
  <hyperlinks>
    <hyperlink ref="A1" location="'Modeling Support'!A1" display="Support" xr:uid="{8DBFDF86-656F-4206-BC28-76DECBD6B78E}"/>
  </hyperlinks>
  <printOptions horizontalCentered="1"/>
  <pageMargins left="7.874015748031496E-2" right="7.874015748031496E-2" top="1.7716535433070868" bottom="0.78740157480314965" header="0.51181102362204722" footer="0.51181102362204722"/>
  <pageSetup paperSize="9" scale="42" fitToHeight="0" orientation="portrait" r:id="rId1"/>
  <headerFooter differentFirst="1" alignWithMargins="0">
    <oddHeader xml:space="preserve">&amp;C&amp;"-,Negrito"
&amp;G
FRRCM - Diretoria de Relação com Investidores
Informe aos Investidores - Anexo III - 2T24
Informações Operacionais das Empresas Controladas
</oddHeader>
    <oddFooter>&amp;C&amp;P_x000D_&amp;1#&amp;"Calibri"&amp;10&amp;K008000 Classificação: Pública</oddFooter>
    <firstFooter>&amp;C_x000D_&amp;1#&amp;"Calibri"&amp;10&amp;K008000 Classificação: Pública</firstFooter>
  </headerFooter>
  <rowBreaks count="1" manualBreakCount="1">
    <brk id="56" min="1" max="1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24</vt:i4>
      </vt:variant>
      <vt:variant>
        <vt:lpstr>Intervalos Nomeados</vt:lpstr>
      </vt:variant>
      <vt:variant>
        <vt:i4>4</vt:i4>
      </vt:variant>
    </vt:vector>
  </HeadingPairs>
  <TitlesOfParts>
    <vt:vector size="28" baseType="lpstr">
      <vt:lpstr>Main</vt:lpstr>
      <vt:lpstr>Modeling Support</vt:lpstr>
      <vt:lpstr>RAP Modeling Support</vt:lpstr>
      <vt:lpstr>Reconciliation RAP and Revenue</vt:lpstr>
      <vt:lpstr>RAB, renewed contracts</vt:lpstr>
      <vt:lpstr>Regulatory WACC</vt:lpstr>
      <vt:lpstr>Transmission Auctions - Summary</vt:lpstr>
      <vt:lpstr>Transmission Capex</vt:lpstr>
      <vt:lpstr>Current RAP - 2025-26 Cycle</vt:lpstr>
      <vt:lpstr>PAs List, ReH 3,481</vt:lpstr>
      <vt:lpstr>Summary of PAs</vt:lpstr>
      <vt:lpstr>Realized RAP &amp; Gross Revenue</vt:lpstr>
      <vt:lpstr>Appendix</vt:lpstr>
      <vt:lpstr>24-25 Projection - RAP Tendered</vt:lpstr>
      <vt:lpstr>25-26 Projection - RAP Tendered</vt:lpstr>
      <vt:lpstr>Projection - RAP Auctions</vt:lpstr>
      <vt:lpstr>Current RAP - 2024-25 Cycle</vt:lpstr>
      <vt:lpstr>PAs List, ReH 3,348, pre Ruling</vt:lpstr>
      <vt:lpstr>PAs List, ReH 3,348 post Ruling</vt:lpstr>
      <vt:lpstr>Summary of PAs, pre Ruling</vt:lpstr>
      <vt:lpstr>Summary of PAs, post Ruling</vt:lpstr>
      <vt:lpstr>Renewed, Ruling 1,228-2025</vt:lpstr>
      <vt:lpstr>Tendered, Ruling 920-2025</vt:lpstr>
      <vt:lpstr>Inflation</vt:lpstr>
      <vt:lpstr>'Current RAP - 2024-25 Cycle'!Area_de_impressao</vt:lpstr>
      <vt:lpstr>'Current RAP - 2025-26 Cycle'!Area_de_impressao</vt:lpstr>
      <vt:lpstr>Tab.Comparativo</vt:lpstr>
      <vt:lpstr>Tab.RAP</vt:lpstr>
    </vt:vector>
  </TitlesOfParts>
  <Company>FURNAS - CENTRAIS ELETRICAS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Silva Almeida</dc:creator>
  <cp:lastModifiedBy>Eduardo Silva Almeida</cp:lastModifiedBy>
  <dcterms:created xsi:type="dcterms:W3CDTF">2024-12-02T16:28:39Z</dcterms:created>
  <dcterms:modified xsi:type="dcterms:W3CDTF">2025-09-08T13:23:23Z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a83aed-4ff2-443d-a0cb-a0188107753d_Enabled">
    <vt:lpwstr>true</vt:lpwstr>
  </property>
  <property fmtid="{D5CDD505-2E9C-101B-9397-08002B2CF9AE}" pid="3" name="MSIP_Label_40a83aed-4ff2-443d-a0cb-a0188107753d_SetDate">
    <vt:lpwstr>2024-12-02T16:54:47Z</vt:lpwstr>
  </property>
  <property fmtid="{D5CDD505-2E9C-101B-9397-08002B2CF9AE}" pid="4" name="MSIP_Label_40a83aed-4ff2-443d-a0cb-a0188107753d_Method">
    <vt:lpwstr>Privileged</vt:lpwstr>
  </property>
  <property fmtid="{D5CDD505-2E9C-101B-9397-08002B2CF9AE}" pid="5" name="MSIP_Label_40a83aed-4ff2-443d-a0cb-a0188107753d_Name">
    <vt:lpwstr>Pública</vt:lpwstr>
  </property>
  <property fmtid="{D5CDD505-2E9C-101B-9397-08002B2CF9AE}" pid="6" name="MSIP_Label_40a83aed-4ff2-443d-a0cb-a0188107753d_SiteId">
    <vt:lpwstr>8a0ffb54-9716-4a93-9158-9e3a7206f18e</vt:lpwstr>
  </property>
  <property fmtid="{D5CDD505-2E9C-101B-9397-08002B2CF9AE}" pid="7" name="MSIP_Label_40a83aed-4ff2-443d-a0cb-a0188107753d_ActionId">
    <vt:lpwstr>9c508829-cac3-406b-b9f2-d2d703151754</vt:lpwstr>
  </property>
  <property fmtid="{D5CDD505-2E9C-101B-9397-08002B2CF9AE}" pid="8" name="MSIP_Label_40a83aed-4ff2-443d-a0cb-a0188107753d_ContentBits">
    <vt:lpwstr>2</vt:lpwstr>
  </property>
</Properties>
</file>